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S:\6. LSP&amp;GPS - GENERAL\I.4  PAINT\1.Painting order\Monthly order\16.2023\5. May'23\"/>
    </mc:Choice>
  </mc:AlternateContent>
  <xr:revisionPtr revIDLastSave="0" documentId="8_{246A2992-E3E6-4E8D-8AB9-96AD7C9846D5}" xr6:coauthVersionLast="46" xr6:coauthVersionMax="46" xr10:uidLastSave="{00000000-0000-0000-0000-000000000000}"/>
  <bookViews>
    <workbookView xWindow="-110" yWindow="-110" windowWidth="19420" windowHeight="10420" tabRatio="708" firstSheet="4" activeTab="5" xr2:uid="{00000000-000D-0000-FFFF-FFFF00000000}"/>
  </bookViews>
  <sheets>
    <sheet name="NOTE" sheetId="23" r:id="rId1"/>
    <sheet name="Lưu ý" sheetId="8" r:id="rId2"/>
    <sheet name="1.Get" sheetId="1" r:id="rId3"/>
    <sheet name="Color FC" sheetId="2" r:id="rId4"/>
    <sheet name="2.Pro Plan" sheetId="3" r:id="rId5"/>
    <sheet name="Color detail" sheetId="4" r:id="rId6"/>
    <sheet name="Fluctuate màu" sheetId="21" r:id="rId7"/>
    <sheet name="Color Lineup" sheetId="20" r:id="rId8"/>
    <sheet name="3.Gentan-i" sheetId="5" r:id="rId9"/>
    <sheet name="Check Gentai" sheetId="19" r:id="rId10"/>
    <sheet name="Color fluctuate" sheetId="9" state="hidden" r:id="rId11"/>
    <sheet name="NPR theo ngày" sheetId="18" r:id="rId12"/>
    <sheet name="4.Order" sheetId="22" r:id="rId13"/>
    <sheet name="RO" sheetId="15" state="hidden" r:id="rId14"/>
    <sheet name="Sheet2" sheetId="16" state="hidden" r:id="rId15"/>
    <sheet name="Sheet3" sheetId="17" state="hidden" r:id="rId16"/>
    <sheet name="Sheet1" sheetId="14" state="hidden" r:id="rId17"/>
  </sheets>
  <externalReferences>
    <externalReference r:id="rId18"/>
    <externalReference r:id="rId19"/>
    <externalReference r:id="rId20"/>
  </externalReferences>
  <definedNames>
    <definedName name="___a1" localSheetId="12" hidden="1">{"'Sheet1'!$L$16"}</definedName>
    <definedName name="___a1" localSheetId="1" hidden="1">{"'Sheet1'!$L$16"}</definedName>
    <definedName name="___a1" hidden="1">{"'Sheet1'!$L$16"}</definedName>
    <definedName name="___f5" localSheetId="12" hidden="1">{"'Sheet1'!$L$16"}</definedName>
    <definedName name="___f5" localSheetId="1" hidden="1">{"'Sheet1'!$L$16"}</definedName>
    <definedName name="___f5" hidden="1">{"'Sheet1'!$L$16"}</definedName>
    <definedName name="___NSO2" localSheetId="12" hidden="1">{"'Sheet1'!$L$16"}</definedName>
    <definedName name="___NSO2" localSheetId="1" hidden="1">{"'Sheet1'!$L$16"}</definedName>
    <definedName name="___NSO2" hidden="1">{"'Sheet1'!$L$16"}</definedName>
    <definedName name="__123Graph_A" hidden="1">[1]ｲﾝﾄﾞﾈｼｱ!$F$35:$M$35</definedName>
    <definedName name="__123Graph_A4X2" localSheetId="1" hidden="1">#REF!</definedName>
    <definedName name="__123Graph_A4X2" hidden="1">#REF!</definedName>
    <definedName name="__123Graph_A4X4" localSheetId="1" hidden="1">#REF!</definedName>
    <definedName name="__123Graph_A4X4" hidden="1">#REF!</definedName>
    <definedName name="__123Graph_A4X4･4X2" localSheetId="1" hidden="1">#REF!</definedName>
    <definedName name="__123Graph_A4X4･4X2" hidden="1">#REF!</definedName>
    <definedName name="__123Graph_AMAKE" localSheetId="1" hidden="1">#REF!</definedName>
    <definedName name="__123Graph_AMAKE" hidden="1">#REF!</definedName>
    <definedName name="__123Graph_AVAN" localSheetId="1" hidden="1">#REF!</definedName>
    <definedName name="__123Graph_AVAN" hidden="1">#REF!</definedName>
    <definedName name="__123Graph_A乗用車保有" hidden="1">[1]ｲﾝﾄﾞﾈｼｱ!$F$35:$M$35</definedName>
    <definedName name="__123Graph_A商用車" localSheetId="1" hidden="1">#REF!</definedName>
    <definedName name="__123Graph_A商用車" hidden="1">#REF!</definedName>
    <definedName name="__123Graph_A商用車保有" hidden="1">[1]ｲﾝﾄﾞﾈｼｱ!$B$110:$J$110</definedName>
    <definedName name="__123Graph_B" hidden="1">[1]ｲﾝﾄﾞﾈｼｱ!$F$31:$M$31</definedName>
    <definedName name="__123Graph_B4X2" localSheetId="1" hidden="1">#REF!</definedName>
    <definedName name="__123Graph_B4X2" hidden="1">#REF!</definedName>
    <definedName name="__123Graph_B4X4" localSheetId="1" hidden="1">#REF!</definedName>
    <definedName name="__123Graph_B4X4" hidden="1">#REF!</definedName>
    <definedName name="__123Graph_B4X4･4X2" localSheetId="1" hidden="1">#REF!</definedName>
    <definedName name="__123Graph_B4X4･4X2" hidden="1">#REF!</definedName>
    <definedName name="__123Graph_BMAKE" localSheetId="1" hidden="1">#REF!</definedName>
    <definedName name="__123Graph_BMAKE" hidden="1">#REF!</definedName>
    <definedName name="__123Graph_BVAN" localSheetId="1" hidden="1">#REF!</definedName>
    <definedName name="__123Graph_BVAN" hidden="1">#REF!</definedName>
    <definedName name="__123Graph_B乗用車" localSheetId="1" hidden="1">#REF!</definedName>
    <definedName name="__123Graph_B乗用車" hidden="1">#REF!</definedName>
    <definedName name="__123Graph_B乗用車保有" hidden="1">[1]ｲﾝﾄﾞﾈｼｱ!$F$31:$M$31</definedName>
    <definedName name="__123Graph_B商用車" localSheetId="1" hidden="1">#REF!</definedName>
    <definedName name="__123Graph_B商用車" hidden="1">#REF!</definedName>
    <definedName name="__123Graph_B商用車保有" hidden="1">[1]ｲﾝﾄﾞﾈｼｱ!$B$111:$J$111</definedName>
    <definedName name="__123Graph_B総市場" localSheetId="1" hidden="1">#REF!</definedName>
    <definedName name="__123Graph_B総市場" hidden="1">#REF!</definedName>
    <definedName name="__123Graph_C" hidden="1">[1]ｲﾝﾄﾞﾈｼｱ!$F$39:$M$39</definedName>
    <definedName name="__123Graph_C4X2" localSheetId="1" hidden="1">#REF!</definedName>
    <definedName name="__123Graph_C4X2" hidden="1">#REF!</definedName>
    <definedName name="__123Graph_C4X4" localSheetId="1" hidden="1">#REF!</definedName>
    <definedName name="__123Graph_C4X4" hidden="1">#REF!</definedName>
    <definedName name="__123Graph_CMAKE" localSheetId="1" hidden="1">#REF!</definedName>
    <definedName name="__123Graph_CMAKE" hidden="1">#REF!</definedName>
    <definedName name="__123Graph_CVAN" localSheetId="1" hidden="1">#REF!</definedName>
    <definedName name="__123Graph_CVAN" hidden="1">#REF!</definedName>
    <definedName name="__123Graph_C乗用車" localSheetId="1" hidden="1">#REF!</definedName>
    <definedName name="__123Graph_C乗用車" hidden="1">#REF!</definedName>
    <definedName name="__123Graph_C乗用車保有" hidden="1">[1]ｲﾝﾄﾞﾈｼｱ!$F$39:$M$39</definedName>
    <definedName name="__123Graph_C商用車" localSheetId="1" hidden="1">#REF!</definedName>
    <definedName name="__123Graph_C商用車" hidden="1">#REF!</definedName>
    <definedName name="__123Graph_D" hidden="1">[1]ｲﾝﾄﾞﾈｼｱ!$X$9:$X$16</definedName>
    <definedName name="__123Graph_D4X2" localSheetId="1" hidden="1">#REF!</definedName>
    <definedName name="__123Graph_D4X2" hidden="1">#REF!</definedName>
    <definedName name="__123Graph_D4X4" localSheetId="1" hidden="1">#REF!</definedName>
    <definedName name="__123Graph_D4X4" hidden="1">#REF!</definedName>
    <definedName name="__123Graph_DMAKE" localSheetId="1" hidden="1">#REF!</definedName>
    <definedName name="__123Graph_DMAKE" hidden="1">#REF!</definedName>
    <definedName name="__123Graph_DVAN" localSheetId="1" hidden="1">#REF!</definedName>
    <definedName name="__123Graph_DVAN" hidden="1">#REF!</definedName>
    <definedName name="__123Graph_D乗用車" localSheetId="1" hidden="1">#REF!</definedName>
    <definedName name="__123Graph_D乗用車" hidden="1">#REF!</definedName>
    <definedName name="__123Graph_D乗用車保有" hidden="1">[1]ｲﾝﾄﾞﾈｼｱ!$X$9:$X$16</definedName>
    <definedName name="__123Graph_D商用車" localSheetId="1" hidden="1">#REF!</definedName>
    <definedName name="__123Graph_D商用車" hidden="1">#REF!</definedName>
    <definedName name="__123Graph_D総市場" localSheetId="1" hidden="1">#REF!</definedName>
    <definedName name="__123Graph_D総市場" hidden="1">#REF!</definedName>
    <definedName name="__123Graph_E4X2" localSheetId="1" hidden="1">#REF!</definedName>
    <definedName name="__123Graph_E4X2" hidden="1">#REF!</definedName>
    <definedName name="__123Graph_EMAKE" localSheetId="1" hidden="1">#REF!</definedName>
    <definedName name="__123Graph_EMAKE" hidden="1">#REF!</definedName>
    <definedName name="__123Graph_EVAN" localSheetId="1" hidden="1">#REF!</definedName>
    <definedName name="__123Graph_EVAN" hidden="1">#REF!</definedName>
    <definedName name="__123Graph_E乗用車" localSheetId="1" hidden="1">#REF!</definedName>
    <definedName name="__123Graph_E乗用車" hidden="1">#REF!</definedName>
    <definedName name="__123Graph_E商用車" localSheetId="1" hidden="1">#REF!</definedName>
    <definedName name="__123Graph_E商用車" hidden="1">#REF!</definedName>
    <definedName name="__123Graph_F4X2" localSheetId="1" hidden="1">#REF!</definedName>
    <definedName name="__123Graph_F4X2" hidden="1">#REF!</definedName>
    <definedName name="__123Graph_LBL_A商用車保有" hidden="1">[1]ｲﾝﾄﾞﾈｼｱ!$B$110:$J$110</definedName>
    <definedName name="__123Graph_LBL_B商用車保有" hidden="1">[1]ｲﾝﾄﾞﾈｼｱ!$B$111:$J$111</definedName>
    <definedName name="__123Graph_X" hidden="1">[1]ｲﾝﾄﾞﾈｼｱ!$F$32:$M$32</definedName>
    <definedName name="__123Graph_X4X2" localSheetId="1" hidden="1">#REF!</definedName>
    <definedName name="__123Graph_X4X2" hidden="1">#REF!</definedName>
    <definedName name="__123Graph_X4X4" localSheetId="1" hidden="1">#REF!</definedName>
    <definedName name="__123Graph_X4X4" hidden="1">#REF!</definedName>
    <definedName name="__123Graph_X4X4･4X2" localSheetId="1" hidden="1">#REF!</definedName>
    <definedName name="__123Graph_X4X4･4X2" hidden="1">#REF!</definedName>
    <definedName name="__123Graph_XMAKE" localSheetId="1" hidden="1">#REF!</definedName>
    <definedName name="__123Graph_XMAKE" hidden="1">#REF!</definedName>
    <definedName name="__123Graph_XVAN" localSheetId="1" hidden="1">#REF!</definedName>
    <definedName name="__123Graph_XVAN" hidden="1">#REF!</definedName>
    <definedName name="__123Graph_X乗用車" localSheetId="1" hidden="1">#REF!</definedName>
    <definedName name="__123Graph_X乗用車" hidden="1">#REF!</definedName>
    <definedName name="__123Graph_X乗用車保有" hidden="1">[1]ｲﾝﾄﾞﾈｼｱ!$F$32:$M$32</definedName>
    <definedName name="__123Graph_X商用車" localSheetId="1" hidden="1">#REF!</definedName>
    <definedName name="__123Graph_X商用車" hidden="1">#REF!</definedName>
    <definedName name="__123Graph_X商用車保有" hidden="1">[1]ｲﾝﾄﾞﾈｼｱ!$B$109:$J$109</definedName>
    <definedName name="__123Graph_X総市場" localSheetId="1" hidden="1">#REF!</definedName>
    <definedName name="__123Graph_X総市場" hidden="1">#REF!</definedName>
    <definedName name="__IntlFixup" hidden="1">TRUE</definedName>
    <definedName name="_1_123Grap" localSheetId="1" hidden="1">#REF!</definedName>
    <definedName name="_1_123Grap" hidden="1">#REF!</definedName>
    <definedName name="_10_123Graph_C商" localSheetId="1" hidden="1">#REF!</definedName>
    <definedName name="_10_123Graph_C商" hidden="1">#REF!</definedName>
    <definedName name="_11__123Graph_D4X4W_G" localSheetId="1" hidden="1">#REF!</definedName>
    <definedName name="_11__123Graph_D4X4W_G" hidden="1">#REF!</definedName>
    <definedName name="_12_123Graph_D乗" localSheetId="1" hidden="1">#REF!</definedName>
    <definedName name="_12_123Graph_D乗" hidden="1">#REF!</definedName>
    <definedName name="_124Graph" localSheetId="1" hidden="1">#REF!</definedName>
    <definedName name="_124Graph" hidden="1">#REF!</definedName>
    <definedName name="_13_123Graph_D商" localSheetId="1" hidden="1">#REF!</definedName>
    <definedName name="_13_123Graph_D商" hidden="1">#REF!</definedName>
    <definedName name="_14_123Graph_D総" localSheetId="1" hidden="1">#REF!</definedName>
    <definedName name="_14_123Graph_D総" hidden="1">#REF!</definedName>
    <definedName name="_15_123Graph_E乗" localSheetId="1" hidden="1">#REF!</definedName>
    <definedName name="_15_123Graph_E乗" hidden="1">#REF!</definedName>
    <definedName name="_16_123Graph_E商" localSheetId="1" hidden="1">#REF!</definedName>
    <definedName name="_16_123Graph_E商" hidden="1">#REF!</definedName>
    <definedName name="_17__123Graph_X4X4W_G" localSheetId="1" hidden="1">#REF!</definedName>
    <definedName name="_17__123Graph_X4X4W_G" hidden="1">#REF!</definedName>
    <definedName name="_18_123Graph_X乗" localSheetId="1" hidden="1">#REF!</definedName>
    <definedName name="_18_123Graph_X乗" hidden="1">#REF!</definedName>
    <definedName name="_19_123Graph_X商" localSheetId="1" hidden="1">#REF!</definedName>
    <definedName name="_19_123Graph_X商" hidden="1">#REF!</definedName>
    <definedName name="_2__123Graph_A4X4W_G" localSheetId="1" hidden="1">#REF!</definedName>
    <definedName name="_2__123Graph_A4X4W_G" hidden="1">#REF!</definedName>
    <definedName name="_20_123Graph_X総" localSheetId="1" hidden="1">#REF!</definedName>
    <definedName name="_20_123Graph_X総" hidden="1">#REF!</definedName>
    <definedName name="_21_0__123Grap" localSheetId="1" hidden="1">#REF!</definedName>
    <definedName name="_21_0__123Grap" hidden="1">#REF!</definedName>
    <definedName name="_22_0__123Graph_A商" localSheetId="1" hidden="1">#REF!</definedName>
    <definedName name="_22_0__123Graph_A商" hidden="1">#REF!</definedName>
    <definedName name="_23_0__123Graph_B乗" localSheetId="1" hidden="1">#REF!</definedName>
    <definedName name="_23_0__123Graph_B乗" hidden="1">#REF!</definedName>
    <definedName name="_24_0__123Graph_B商" localSheetId="1" hidden="1">#REF!</definedName>
    <definedName name="_24_0__123Graph_B商" hidden="1">#REF!</definedName>
    <definedName name="_25_0__123Graph_B総" localSheetId="1" hidden="1">#REF!</definedName>
    <definedName name="_25_0__123Graph_B総" hidden="1">#REF!</definedName>
    <definedName name="_26_0__123Graph_C乗" localSheetId="1" hidden="1">#REF!</definedName>
    <definedName name="_26_0__123Graph_C乗" hidden="1">#REF!</definedName>
    <definedName name="_27_0__123Graph_C商" localSheetId="1" hidden="1">#REF!</definedName>
    <definedName name="_27_0__123Graph_C商" hidden="1">#REF!</definedName>
    <definedName name="_28_0__123Graph_D乗" localSheetId="1" hidden="1">#REF!</definedName>
    <definedName name="_28_0__123Graph_D乗" hidden="1">#REF!</definedName>
    <definedName name="_29_0__123Graph_D商" localSheetId="1" hidden="1">#REF!</definedName>
    <definedName name="_29_0__123Graph_D商" hidden="1">#REF!</definedName>
    <definedName name="_3_123Graph_A商" localSheetId="1" hidden="1">#REF!</definedName>
    <definedName name="_3_123Graph_A商" hidden="1">#REF!</definedName>
    <definedName name="_30_0__123Graph_D総" localSheetId="1" hidden="1">#REF!</definedName>
    <definedName name="_30_0__123Graph_D総" hidden="1">#REF!</definedName>
    <definedName name="_31_0__123Graph_E乗" localSheetId="1" hidden="1">#REF!</definedName>
    <definedName name="_31_0__123Graph_E乗" hidden="1">#REF!</definedName>
    <definedName name="_32_0__123Graph_E商" localSheetId="1" hidden="1">#REF!</definedName>
    <definedName name="_32_0__123Graph_E商" hidden="1">#REF!</definedName>
    <definedName name="_33_0__123Graph_X乗" localSheetId="1" hidden="1">#REF!</definedName>
    <definedName name="_33_0__123Graph_X乗" hidden="1">#REF!</definedName>
    <definedName name="_34_0__123Graph_X商" localSheetId="1" hidden="1">#REF!</definedName>
    <definedName name="_34_0__123Graph_X商" hidden="1">#REF!</definedName>
    <definedName name="_35_0__123Graph_X総" localSheetId="1" hidden="1">#REF!</definedName>
    <definedName name="_35_0__123Graph_X総" hidden="1">#REF!</definedName>
    <definedName name="_4__123Graph_B4X4W_G" localSheetId="1" hidden="1">#REF!</definedName>
    <definedName name="_4__123Graph_B4X4W_G" hidden="1">#REF!</definedName>
    <definedName name="_5_123Graph_B乗" localSheetId="1" hidden="1">#REF!</definedName>
    <definedName name="_5_123Graph_B乗" hidden="1">#REF!</definedName>
    <definedName name="_6_123Graph_B商" localSheetId="1" hidden="1">#REF!</definedName>
    <definedName name="_6_123Graph_B商" hidden="1">#REF!</definedName>
    <definedName name="_7_123Graph_B総" localSheetId="1" hidden="1">#REF!</definedName>
    <definedName name="_7_123Graph_B総" hidden="1">#REF!</definedName>
    <definedName name="_8__123Graph_C4X4W_G" localSheetId="1" hidden="1">#REF!</definedName>
    <definedName name="_8__123Graph_C4X4W_G" hidden="1">#REF!</definedName>
    <definedName name="_9_123Graph_C乗" localSheetId="1" hidden="1">#REF!</definedName>
    <definedName name="_9_123Graph_C乗" hidden="1">#REF!</definedName>
    <definedName name="_a1" localSheetId="12" hidden="1">{"'Sheet1'!$L$16"}</definedName>
    <definedName name="_a1" localSheetId="1" hidden="1">{"'Sheet1'!$L$16"}</definedName>
    <definedName name="_a1" hidden="1">{"'Sheet1'!$L$16"}</definedName>
    <definedName name="_f5" localSheetId="12" hidden="1">{"'Sheet1'!$L$16"}</definedName>
    <definedName name="_f5" localSheetId="1" hidden="1">{"'Sheet1'!$L$16"}</definedName>
    <definedName name="_f5" hidden="1">{"'Sheet1'!$L$16"}</definedName>
    <definedName name="_Fill" localSheetId="1" hidden="1">#REF!</definedName>
    <definedName name="_Fill" hidden="1">#REF!</definedName>
    <definedName name="_xlnm._FilterDatabase" localSheetId="4" hidden="1">'2.Pro Plan'!$B$2:$Z$6001</definedName>
    <definedName name="_xlnm._FilterDatabase" localSheetId="8" hidden="1">'3.Gentan-i'!$A$9:$JZ$143</definedName>
    <definedName name="_xlnm._FilterDatabase" localSheetId="12" hidden="1">'4.Order'!$A$14:$AH$128</definedName>
    <definedName name="_xlnm._FilterDatabase" localSheetId="9" hidden="1">'Check Gentai'!$A$9:$W$9</definedName>
    <definedName name="_xlnm._FilterDatabase" localSheetId="5" hidden="1">'Color detail'!$A$6:$AS$221</definedName>
    <definedName name="_xlnm._FilterDatabase" localSheetId="3" hidden="1">'Color FC'!$B$4:$J$180</definedName>
    <definedName name="_xlnm._FilterDatabase" localSheetId="1" hidden="1">#REF!</definedName>
    <definedName name="_xlnm._FilterDatabase" localSheetId="15" hidden="1">Sheet3!$A$4:$F$120</definedName>
    <definedName name="_xlnm._FilterDatabase" hidden="1">#REF!</definedName>
    <definedName name="_fullfill" localSheetId="1" hidden="1">#REF!</definedName>
    <definedName name="_fullfill" hidden="1">#REF!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NSO2" localSheetId="12" hidden="1">{"'Sheet1'!$L$16"}</definedName>
    <definedName name="_NSO2" localSheetId="1" hidden="1">{"'Sheet1'!$L$16"}</definedName>
    <definedName name="_NSO2" hidden="1">{"'Sheet1'!$L$16"}</definedName>
    <definedName name="_Order1" hidden="1">255</definedName>
    <definedName name="_Order2" hidden="1">255</definedName>
    <definedName name="_Regression_Int" hidden="1">1</definedName>
    <definedName name="_Regression_Out" hidden="1">[2]残存ｶｰﾌﾞ!$AK$28:$AK$28</definedName>
    <definedName name="_Regression_X" hidden="1">[2]残存ｶｰﾌﾞ!$B$28:$B$43</definedName>
    <definedName name="_Regression_Y" hidden="1">[2]残存ｶｰﾌﾞ!$I$28:$I$43</definedName>
    <definedName name="_Sort" localSheetId="1" hidden="1">#REF!</definedName>
    <definedName name="_Sort" hidden="1">#REF!</definedName>
    <definedName name="_Table1_In1" localSheetId="1" hidden="1">[3]cover_org!#REF!</definedName>
    <definedName name="_Table1_In1" hidden="1">[3]cover_org!#REF!</definedName>
    <definedName name="_Table1_Out" localSheetId="1" hidden="1">[3]cover_org!#REF!</definedName>
    <definedName name="_Table1_Out" hidden="1">[3]cover_org!#REF!</definedName>
    <definedName name="a" localSheetId="12" hidden="1">{#N/A,#N/A,FALSE,"Chi tiÆt"}</definedName>
    <definedName name="a" localSheetId="1" hidden="1">{#N/A,#N/A,FALSE,"Chi tiÆt"}</definedName>
    <definedName name="a" hidden="1">{#N/A,#N/A,FALSE,"Chi tiÆt"}</definedName>
    <definedName name="anscount" hidden="1">2</definedName>
    <definedName name="AS2DocOpenMode" hidden="1">"AS2DocumentBrowse"</definedName>
    <definedName name="AS2ReportLS" hidden="1">1</definedName>
    <definedName name="AS2SyncStepLS" hidden="1">0</definedName>
    <definedName name="AS2TickmarkLS" localSheetId="1" hidden="1">#REF!</definedName>
    <definedName name="AS2TickmarkLS" hidden="1">#REF!</definedName>
    <definedName name="AS2VersionLS" hidden="1">300</definedName>
    <definedName name="BG_Del" hidden="1">15</definedName>
    <definedName name="BG_Ins" hidden="1">4</definedName>
    <definedName name="BG_Mod" hidden="1">6</definedName>
    <definedName name="dfgdf" localSheetId="1" hidden="1">#REF!</definedName>
    <definedName name="dfgdf" hidden="1">#REF!</definedName>
    <definedName name="dfsdf" localSheetId="1" hidden="1">#REF!</definedName>
    <definedName name="dfsdf" hidden="1">#REF!</definedName>
    <definedName name="Du" localSheetId="12" hidden="1">{"'Sheet1'!$L$16"}</definedName>
    <definedName name="Du" localSheetId="1" hidden="1">{"'Sheet1'!$L$16"}</definedName>
    <definedName name="Du" hidden="1">{"'Sheet1'!$L$16"}</definedName>
    <definedName name="h" localSheetId="12" hidden="1">{"'Sheet1'!$L$16"}</definedName>
    <definedName name="h" localSheetId="1" hidden="1">{"'Sheet1'!$L$16"}</definedName>
    <definedName name="h" hidden="1">{"'Sheet1'!$L$16"}</definedName>
    <definedName name="hjjkl" localSheetId="12" hidden="1">{"'Sheet1'!$L$16"}</definedName>
    <definedName name="hjjkl" localSheetId="1" hidden="1">{"'Sheet1'!$L$16"}</definedName>
    <definedName name="hjjkl" hidden="1">{"'Sheet1'!$L$16"}</definedName>
    <definedName name="HTML_CodePage" hidden="1">950</definedName>
    <definedName name="HTML_Control" localSheetId="12" hidden="1">{"'Sheet1'!$L$16"}</definedName>
    <definedName name="HTML_Control" localSheetId="1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PathTemplate" hidden="1">"C:\BOTHomepage\DataBank\FinMarkets\InterestRate\E_temp.html"</definedName>
    <definedName name="HTML_Title" hidden="1">"00Q3961-SUM"</definedName>
    <definedName name="huy" localSheetId="12" hidden="1">{"'Sheet1'!$L$16"}</definedName>
    <definedName name="huy" localSheetId="1" hidden="1">{"'Sheet1'!$L$16"}</definedName>
    <definedName name="huy" hidden="1">{"'Sheet1'!$L$16"}</definedName>
    <definedName name="_xlnm.Print_Area" localSheetId="8">'3.Gentan-i'!$A$5:$C$108</definedName>
    <definedName name="_xlnm.Print_Area" localSheetId="12">'4.Order'!$A$1:$P$131</definedName>
    <definedName name="sencount" hidden="1">2</definedName>
    <definedName name="TextRefCopyRangeCount" hidden="1">8</definedName>
    <definedName name="tha" localSheetId="12" hidden="1">{"'Sheet1'!$L$16"}</definedName>
    <definedName name="tha" localSheetId="1" hidden="1">{"'Sheet1'!$L$16"}</definedName>
    <definedName name="tha" hidden="1">{"'Sheet1'!$L$16"}</definedName>
    <definedName name="thanhthao" localSheetId="12" hidden="1">{#N/A,#N/A,FALSE,"Chi tiÆt"}</definedName>
    <definedName name="thanhthao" localSheetId="1" hidden="1">{#N/A,#N/A,FALSE,"Chi tiÆt"}</definedName>
    <definedName name="thanhthao" hidden="1">{#N/A,#N/A,FALSE,"Chi tiÆt"}</definedName>
    <definedName name="tu" localSheetId="1" hidden="1">#REF!</definedName>
    <definedName name="tu" hidden="1">#REF!</definedName>
    <definedName name="tututu" localSheetId="1" hidden="1">#REF!</definedName>
    <definedName name="tututu" hidden="1">#REF!</definedName>
    <definedName name="wrn.chi._.tiÆt." localSheetId="12" hidden="1">{#N/A,#N/A,FALSE,"Chi tiÆt"}</definedName>
    <definedName name="wrn.chi._.tiÆt." localSheetId="1" hidden="1">{#N/A,#N/A,FALSE,"Chi tiÆt"}</definedName>
    <definedName name="wrn.chi._.tiÆt." hidden="1">{#N/A,#N/A,FALSE,"Chi tiÆt"}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4" l="1" a="1"/>
  <c r="Q3" i="4" s="1"/>
  <c r="X2774" i="3"/>
  <c r="N2" i="3"/>
  <c r="N4" i="2" l="1"/>
  <c r="N3" i="2"/>
  <c r="J2" i="2"/>
  <c r="I2" i="2"/>
  <c r="H2" i="2"/>
  <c r="H180" i="2"/>
  <c r="J177" i="2"/>
  <c r="I177" i="2"/>
  <c r="H177" i="2"/>
  <c r="H178" i="2"/>
  <c r="H67" i="2"/>
  <c r="I67" i="2"/>
  <c r="J67" i="2"/>
  <c r="J30" i="2"/>
  <c r="I30" i="2"/>
  <c r="H30" i="2"/>
  <c r="F66" i="2"/>
  <c r="F65" i="2"/>
  <c r="G65" i="2" s="1"/>
  <c r="F64" i="2"/>
  <c r="G64" i="2" s="1"/>
  <c r="F63" i="2"/>
  <c r="G63" i="2" s="1"/>
  <c r="F62" i="2"/>
  <c r="F61" i="2"/>
  <c r="F60" i="2"/>
  <c r="F59" i="2"/>
  <c r="F58" i="2"/>
  <c r="F57" i="2"/>
  <c r="F56" i="2"/>
  <c r="G56" i="2" s="1"/>
  <c r="F55" i="2"/>
  <c r="G55" i="2" s="1"/>
  <c r="F54" i="2"/>
  <c r="G54" i="2" s="1"/>
  <c r="F53" i="2"/>
  <c r="G53" i="2" s="1"/>
  <c r="F52" i="2"/>
  <c r="F51" i="2"/>
  <c r="F50" i="2"/>
  <c r="F49" i="2"/>
  <c r="F48" i="2"/>
  <c r="G47" i="2"/>
  <c r="F47" i="2"/>
  <c r="F46" i="2"/>
  <c r="G46" i="2" s="1"/>
  <c r="F45" i="2"/>
  <c r="G45" i="2" s="1"/>
  <c r="F44" i="2"/>
  <c r="G44" i="2" s="1"/>
  <c r="F43" i="2"/>
  <c r="F42" i="2"/>
  <c r="F41" i="2"/>
  <c r="F40" i="2"/>
  <c r="F39" i="2"/>
  <c r="F38" i="2"/>
  <c r="G38" i="2" s="1"/>
  <c r="F37" i="2"/>
  <c r="G37" i="2" s="1"/>
  <c r="F36" i="2"/>
  <c r="G36" i="2" s="1"/>
  <c r="F35" i="2"/>
  <c r="F34" i="2"/>
  <c r="F33" i="2"/>
  <c r="F32" i="2"/>
  <c r="F31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G41" i="1"/>
  <c r="F41" i="1"/>
  <c r="E41" i="1"/>
  <c r="D41" i="1"/>
  <c r="D42" i="1" s="1"/>
  <c r="H104" i="2" l="1"/>
  <c r="M3" i="21" l="1"/>
  <c r="N153" i="5" l="1"/>
  <c r="N112" i="20" l="1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W19" i="21" l="1"/>
  <c r="U19" i="21"/>
  <c r="T19" i="21"/>
  <c r="S19" i="21"/>
  <c r="R19" i="21"/>
  <c r="Q19" i="21"/>
  <c r="P19" i="21"/>
  <c r="C9" i="22" l="1"/>
  <c r="I13" i="22"/>
  <c r="AC13" i="22"/>
  <c r="AF13" i="22"/>
  <c r="E15" i="22"/>
  <c r="F15" i="22" a="1"/>
  <c r="F15" i="22" s="1"/>
  <c r="M15" i="22"/>
  <c r="N15" i="22"/>
  <c r="B16" i="22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E16" i="22"/>
  <c r="F16" i="22" a="1"/>
  <c r="F16" i="22" s="1"/>
  <c r="M16" i="22"/>
  <c r="N16" i="22"/>
  <c r="E17" i="22"/>
  <c r="F17" i="22" a="1"/>
  <c r="F17" i="22" s="1"/>
  <c r="M17" i="22"/>
  <c r="N17" i="22"/>
  <c r="E18" i="22"/>
  <c r="F18" i="22" a="1"/>
  <c r="F18" i="22" s="1"/>
  <c r="M18" i="22"/>
  <c r="N18" i="22"/>
  <c r="E19" i="22"/>
  <c r="F19" i="22" a="1"/>
  <c r="F19" i="22" s="1"/>
  <c r="M19" i="22"/>
  <c r="N19" i="22"/>
  <c r="E20" i="22"/>
  <c r="F20" i="22" a="1"/>
  <c r="F20" i="22" s="1"/>
  <c r="M20" i="22"/>
  <c r="N20" i="22"/>
  <c r="E21" i="22"/>
  <c r="F21" i="22" a="1"/>
  <c r="F21" i="22" s="1"/>
  <c r="M21" i="22"/>
  <c r="N21" i="22"/>
  <c r="E22" i="22"/>
  <c r="F22" i="22" a="1"/>
  <c r="F22" i="22" s="1"/>
  <c r="M22" i="22"/>
  <c r="N22" i="22"/>
  <c r="E23" i="22"/>
  <c r="F23" i="22" a="1"/>
  <c r="F23" i="22" s="1"/>
  <c r="M23" i="22"/>
  <c r="N23" i="22"/>
  <c r="E24" i="22"/>
  <c r="F24" i="22" a="1"/>
  <c r="F24" i="22" s="1"/>
  <c r="M24" i="22"/>
  <c r="N24" i="22"/>
  <c r="E25" i="22"/>
  <c r="F25" i="22" a="1"/>
  <c r="F25" i="22" s="1"/>
  <c r="M25" i="22"/>
  <c r="N25" i="22"/>
  <c r="E26" i="22"/>
  <c r="F26" i="22" a="1"/>
  <c r="F26" i="22" s="1"/>
  <c r="M26" i="22"/>
  <c r="N26" i="22"/>
  <c r="E27" i="22"/>
  <c r="F27" i="22" a="1"/>
  <c r="F27" i="22" s="1"/>
  <c r="M27" i="22"/>
  <c r="N27" i="22"/>
  <c r="E28" i="22"/>
  <c r="F28" i="22" a="1"/>
  <c r="F28" i="22" s="1"/>
  <c r="M28" i="22"/>
  <c r="N28" i="22"/>
  <c r="E29" i="22"/>
  <c r="F29" i="22" a="1"/>
  <c r="F29" i="22" s="1"/>
  <c r="M29" i="22"/>
  <c r="N29" i="22"/>
  <c r="R29" i="22"/>
  <c r="AA29" i="22" s="1"/>
  <c r="U29" i="22"/>
  <c r="X29" i="22"/>
  <c r="AD29" i="22"/>
  <c r="AE29" i="22"/>
  <c r="E30" i="22"/>
  <c r="F30" i="22" a="1"/>
  <c r="F30" i="22" s="1"/>
  <c r="M30" i="22"/>
  <c r="N30" i="22"/>
  <c r="E31" i="22"/>
  <c r="F31" i="22" a="1"/>
  <c r="F31" i="22" s="1"/>
  <c r="M31" i="22"/>
  <c r="N31" i="22"/>
  <c r="E32" i="22"/>
  <c r="F32" i="22" a="1"/>
  <c r="F32" i="22" s="1"/>
  <c r="M32" i="22"/>
  <c r="N32" i="22"/>
  <c r="E33" i="22"/>
  <c r="F33" i="22" a="1"/>
  <c r="F33" i="22" s="1"/>
  <c r="M33" i="22"/>
  <c r="N33" i="22"/>
  <c r="E34" i="22"/>
  <c r="F34" i="22" a="1"/>
  <c r="F34" i="22" s="1"/>
  <c r="M34" i="22"/>
  <c r="N34" i="22"/>
  <c r="E35" i="22"/>
  <c r="F35" i="22" a="1"/>
  <c r="F35" i="22" s="1"/>
  <c r="M35" i="22"/>
  <c r="N35" i="22"/>
  <c r="E36" i="22"/>
  <c r="F36" i="22" a="1"/>
  <c r="F36" i="22" s="1"/>
  <c r="M36" i="22"/>
  <c r="N36" i="22"/>
  <c r="E37" i="22"/>
  <c r="F37" i="22" a="1"/>
  <c r="F37" i="22" s="1"/>
  <c r="M37" i="22"/>
  <c r="N37" i="22"/>
  <c r="E38" i="22"/>
  <c r="F38" i="22" a="1"/>
  <c r="F38" i="22" s="1"/>
  <c r="M38" i="22"/>
  <c r="N38" i="22"/>
  <c r="E39" i="22"/>
  <c r="F39" i="22" a="1"/>
  <c r="F39" i="22" s="1"/>
  <c r="M39" i="22"/>
  <c r="N39" i="22"/>
  <c r="E40" i="22"/>
  <c r="F40" i="22" a="1"/>
  <c r="F40" i="22" s="1"/>
  <c r="M40" i="22"/>
  <c r="N40" i="22"/>
  <c r="E41" i="22"/>
  <c r="F41" i="22" a="1"/>
  <c r="F41" i="22" s="1"/>
  <c r="M41" i="22"/>
  <c r="N41" i="22"/>
  <c r="E42" i="22"/>
  <c r="F42" i="22" a="1"/>
  <c r="F42" i="22" s="1"/>
  <c r="M42" i="22"/>
  <c r="N42" i="22"/>
  <c r="E43" i="22"/>
  <c r="F43" i="22" a="1"/>
  <c r="F43" i="22" s="1"/>
  <c r="M43" i="22"/>
  <c r="N43" i="22"/>
  <c r="E44" i="22"/>
  <c r="F44" i="22" a="1"/>
  <c r="F44" i="22" s="1"/>
  <c r="M44" i="22"/>
  <c r="N44" i="22"/>
  <c r="E45" i="22"/>
  <c r="F45" i="22" a="1"/>
  <c r="F45" i="22" s="1"/>
  <c r="M45" i="22"/>
  <c r="N45" i="22"/>
  <c r="E46" i="22"/>
  <c r="F46" i="22" a="1"/>
  <c r="F46" i="22" s="1"/>
  <c r="M46" i="22"/>
  <c r="N46" i="22"/>
  <c r="E47" i="22"/>
  <c r="F47" i="22" a="1"/>
  <c r="F47" i="22" s="1"/>
  <c r="M47" i="22"/>
  <c r="N47" i="22"/>
  <c r="E48" i="22"/>
  <c r="F48" i="22" a="1"/>
  <c r="F48" i="22" s="1"/>
  <c r="M48" i="22"/>
  <c r="N48" i="22"/>
  <c r="E49" i="22"/>
  <c r="F49" i="22" a="1"/>
  <c r="F49" i="22" s="1"/>
  <c r="M49" i="22"/>
  <c r="N49" i="22"/>
  <c r="E50" i="22"/>
  <c r="F50" i="22" a="1"/>
  <c r="F50" i="22" s="1"/>
  <c r="M50" i="22"/>
  <c r="N50" i="22"/>
  <c r="E51" i="22"/>
  <c r="F51" i="22" a="1"/>
  <c r="F51" i="22" s="1"/>
  <c r="M51" i="22"/>
  <c r="N51" i="22"/>
  <c r="E52" i="22"/>
  <c r="F52" i="22" a="1"/>
  <c r="F52" i="22" s="1"/>
  <c r="M52" i="22"/>
  <c r="N52" i="22"/>
  <c r="E53" i="22"/>
  <c r="F53" i="22" a="1"/>
  <c r="F53" i="22" s="1"/>
  <c r="M53" i="22"/>
  <c r="N53" i="22"/>
  <c r="E54" i="22"/>
  <c r="F54" i="22" a="1"/>
  <c r="F54" i="22" s="1"/>
  <c r="M54" i="22"/>
  <c r="N54" i="22"/>
  <c r="E55" i="22"/>
  <c r="F55" i="22" a="1"/>
  <c r="F55" i="22" s="1"/>
  <c r="M55" i="22"/>
  <c r="N55" i="22"/>
  <c r="E56" i="22"/>
  <c r="F56" i="22" a="1"/>
  <c r="F56" i="22" s="1"/>
  <c r="M56" i="22"/>
  <c r="N56" i="22"/>
  <c r="E57" i="22"/>
  <c r="F57" i="22" a="1"/>
  <c r="F57" i="22" s="1"/>
  <c r="M57" i="22"/>
  <c r="N57" i="22"/>
  <c r="E58" i="22"/>
  <c r="F58" i="22" a="1"/>
  <c r="F58" i="22" s="1"/>
  <c r="M58" i="22"/>
  <c r="N58" i="22"/>
  <c r="E59" i="22"/>
  <c r="F59" i="22" a="1"/>
  <c r="F59" i="22" s="1"/>
  <c r="M59" i="22"/>
  <c r="N59" i="22"/>
  <c r="E60" i="22"/>
  <c r="F60" i="22" a="1"/>
  <c r="F60" i="22" s="1"/>
  <c r="M60" i="22"/>
  <c r="N60" i="22"/>
  <c r="E61" i="22"/>
  <c r="F61" i="22" a="1"/>
  <c r="F61" i="22" s="1"/>
  <c r="M61" i="22"/>
  <c r="N61" i="22"/>
  <c r="E62" i="22"/>
  <c r="F62" i="22" a="1"/>
  <c r="F62" i="22" s="1"/>
  <c r="M62" i="22"/>
  <c r="N62" i="22"/>
  <c r="E63" i="22"/>
  <c r="F63" i="22" a="1"/>
  <c r="F63" i="22" s="1"/>
  <c r="M63" i="22"/>
  <c r="N63" i="22"/>
  <c r="E64" i="22"/>
  <c r="F64" i="22" a="1"/>
  <c r="F64" i="22" s="1"/>
  <c r="M64" i="22"/>
  <c r="N64" i="22"/>
  <c r="E65" i="22"/>
  <c r="F65" i="22" a="1"/>
  <c r="F65" i="22" s="1"/>
  <c r="M65" i="22"/>
  <c r="N65" i="22"/>
  <c r="E66" i="22"/>
  <c r="F66" i="22" a="1"/>
  <c r="F66" i="22" s="1"/>
  <c r="M66" i="22"/>
  <c r="N66" i="22"/>
  <c r="E67" i="22"/>
  <c r="F67" i="22" a="1"/>
  <c r="F67" i="22" s="1"/>
  <c r="M67" i="22"/>
  <c r="N67" i="22"/>
  <c r="E68" i="22"/>
  <c r="F68" i="22" a="1"/>
  <c r="F68" i="22" s="1"/>
  <c r="M68" i="22"/>
  <c r="N68" i="22"/>
  <c r="E69" i="22"/>
  <c r="F69" i="22" a="1"/>
  <c r="F69" i="22" s="1"/>
  <c r="M69" i="22"/>
  <c r="N69" i="22"/>
  <c r="E70" i="22"/>
  <c r="F70" i="22" a="1"/>
  <c r="F70" i="22" s="1"/>
  <c r="M70" i="22"/>
  <c r="N70" i="22"/>
  <c r="E71" i="22"/>
  <c r="F71" i="22" a="1"/>
  <c r="F71" i="22" s="1"/>
  <c r="M71" i="22"/>
  <c r="N71" i="22"/>
  <c r="E72" i="22"/>
  <c r="F72" i="22" a="1"/>
  <c r="F72" i="22" s="1"/>
  <c r="M72" i="22"/>
  <c r="N72" i="22"/>
  <c r="E73" i="22"/>
  <c r="F73" i="22" a="1"/>
  <c r="F73" i="22" s="1"/>
  <c r="M73" i="22"/>
  <c r="N73" i="22"/>
  <c r="E74" i="22"/>
  <c r="F74" i="22" a="1"/>
  <c r="F74" i="22" s="1"/>
  <c r="M74" i="22"/>
  <c r="N74" i="22"/>
  <c r="E75" i="22"/>
  <c r="F75" i="22" a="1"/>
  <c r="F75" i="22" s="1"/>
  <c r="M75" i="22"/>
  <c r="N75" i="22"/>
  <c r="E76" i="22"/>
  <c r="F76" i="22" a="1"/>
  <c r="F76" i="22" s="1"/>
  <c r="M76" i="22"/>
  <c r="N76" i="22"/>
  <c r="E77" i="22"/>
  <c r="F77" i="22" a="1"/>
  <c r="F77" i="22" s="1"/>
  <c r="M77" i="22"/>
  <c r="N77" i="22"/>
  <c r="E78" i="22"/>
  <c r="F78" i="22" a="1"/>
  <c r="F78" i="22" s="1"/>
  <c r="M78" i="22"/>
  <c r="N78" i="22"/>
  <c r="E79" i="22"/>
  <c r="F79" i="22" a="1"/>
  <c r="F79" i="22" s="1"/>
  <c r="M79" i="22"/>
  <c r="N79" i="22"/>
  <c r="E80" i="22"/>
  <c r="F80" i="22" a="1"/>
  <c r="F80" i="22" s="1"/>
  <c r="M80" i="22"/>
  <c r="N80" i="22"/>
  <c r="E81" i="22"/>
  <c r="F81" i="22" a="1"/>
  <c r="F81" i="22" s="1"/>
  <c r="M81" i="22"/>
  <c r="N81" i="22"/>
  <c r="E82" i="22"/>
  <c r="F82" i="22" a="1"/>
  <c r="F82" i="22" s="1"/>
  <c r="M82" i="22"/>
  <c r="N82" i="22"/>
  <c r="E83" i="22"/>
  <c r="F83" i="22" a="1"/>
  <c r="F83" i="22" s="1"/>
  <c r="N83" i="22"/>
  <c r="E84" i="22"/>
  <c r="F84" i="22" a="1"/>
  <c r="F84" i="22" s="1"/>
  <c r="N84" i="22"/>
  <c r="E85" i="22"/>
  <c r="F85" i="22" a="1"/>
  <c r="F85" i="22" s="1"/>
  <c r="N85" i="22"/>
  <c r="E86" i="22"/>
  <c r="F86" i="22" a="1"/>
  <c r="F86" i="22" s="1"/>
  <c r="N86" i="22"/>
  <c r="E87" i="22"/>
  <c r="F87" i="22" a="1"/>
  <c r="F87" i="22" s="1"/>
  <c r="N87" i="22"/>
  <c r="E88" i="22"/>
  <c r="F88" i="22" a="1"/>
  <c r="F88" i="22" s="1"/>
  <c r="N88" i="22"/>
  <c r="E89" i="22"/>
  <c r="F89" i="22" a="1"/>
  <c r="F89" i="22" s="1"/>
  <c r="N89" i="22"/>
  <c r="E90" i="22"/>
  <c r="F90" i="22" a="1"/>
  <c r="F90" i="22" s="1"/>
  <c r="M90" i="22"/>
  <c r="N90" i="22"/>
  <c r="E91" i="22"/>
  <c r="F91" i="22" a="1"/>
  <c r="F91" i="22" s="1"/>
  <c r="M91" i="22"/>
  <c r="N91" i="22"/>
  <c r="E92" i="22"/>
  <c r="F92" i="22" a="1"/>
  <c r="F92" i="22" s="1"/>
  <c r="M92" i="22"/>
  <c r="N92" i="22"/>
  <c r="E93" i="22"/>
  <c r="F93" i="22" a="1"/>
  <c r="F93" i="22" s="1"/>
  <c r="M93" i="22"/>
  <c r="N93" i="22"/>
  <c r="E94" i="22"/>
  <c r="F94" i="22" a="1"/>
  <c r="F94" i="22" s="1"/>
  <c r="M94" i="22"/>
  <c r="N94" i="22"/>
  <c r="E95" i="22"/>
  <c r="F95" i="22" a="1"/>
  <c r="F95" i="22" s="1"/>
  <c r="M95" i="22"/>
  <c r="N95" i="22"/>
  <c r="E96" i="22"/>
  <c r="F96" i="22" a="1"/>
  <c r="F96" i="22" s="1"/>
  <c r="M96" i="22"/>
  <c r="N96" i="22"/>
  <c r="E97" i="22"/>
  <c r="F97" i="22" a="1"/>
  <c r="F97" i="22" s="1"/>
  <c r="M97" i="22"/>
  <c r="N97" i="22"/>
  <c r="E98" i="22"/>
  <c r="F98" i="22" a="1"/>
  <c r="F98" i="22" s="1"/>
  <c r="M98" i="22"/>
  <c r="N98" i="22"/>
  <c r="E99" i="22"/>
  <c r="F99" i="22" a="1"/>
  <c r="F99" i="22" s="1"/>
  <c r="M99" i="22"/>
  <c r="N99" i="22"/>
  <c r="E100" i="22"/>
  <c r="F100" i="22" a="1"/>
  <c r="F100" i="22" s="1"/>
  <c r="M100" i="22"/>
  <c r="N100" i="22"/>
  <c r="E101" i="22"/>
  <c r="F101" i="22" a="1"/>
  <c r="F101" i="22" s="1"/>
  <c r="M101" i="22"/>
  <c r="N101" i="22"/>
  <c r="E102" i="22"/>
  <c r="F102" i="22" a="1"/>
  <c r="F102" i="22" s="1"/>
  <c r="M102" i="22"/>
  <c r="N102" i="22"/>
  <c r="E103" i="22"/>
  <c r="F103" i="22" a="1"/>
  <c r="F103" i="22" s="1"/>
  <c r="M103" i="22"/>
  <c r="N103" i="22"/>
  <c r="E104" i="22"/>
  <c r="F104" i="22" a="1"/>
  <c r="F104" i="22" s="1"/>
  <c r="M104" i="22"/>
  <c r="N104" i="22"/>
  <c r="E105" i="22"/>
  <c r="F105" i="22" a="1"/>
  <c r="F105" i="22" s="1"/>
  <c r="M105" i="22"/>
  <c r="N105" i="22"/>
  <c r="E106" i="22"/>
  <c r="F106" i="22" a="1"/>
  <c r="F106" i="22" s="1"/>
  <c r="M106" i="22"/>
  <c r="N106" i="22"/>
  <c r="E107" i="22"/>
  <c r="F107" i="22" a="1"/>
  <c r="F107" i="22" s="1"/>
  <c r="M107" i="22"/>
  <c r="N107" i="22"/>
  <c r="E108" i="22"/>
  <c r="F108" i="22" a="1"/>
  <c r="F108" i="22" s="1"/>
  <c r="M108" i="22"/>
  <c r="N108" i="22"/>
  <c r="E109" i="22"/>
  <c r="F109" i="22" a="1"/>
  <c r="F109" i="22" s="1"/>
  <c r="M109" i="22"/>
  <c r="N109" i="22"/>
  <c r="E110" i="22"/>
  <c r="F110" i="22" a="1"/>
  <c r="F110" i="22" s="1"/>
  <c r="M110" i="22"/>
  <c r="N110" i="22"/>
  <c r="E111" i="22"/>
  <c r="F111" i="22" a="1"/>
  <c r="F111" i="22" s="1"/>
  <c r="M111" i="22"/>
  <c r="N111" i="22"/>
  <c r="E112" i="22"/>
  <c r="F112" i="22" a="1"/>
  <c r="F112" i="22" s="1"/>
  <c r="M112" i="22"/>
  <c r="N112" i="22"/>
  <c r="E113" i="22"/>
  <c r="F113" i="22" a="1"/>
  <c r="F113" i="22" s="1"/>
  <c r="M113" i="22"/>
  <c r="N113" i="22"/>
  <c r="E114" i="22"/>
  <c r="F114" i="22" a="1"/>
  <c r="F114" i="22" s="1"/>
  <c r="M114" i="22"/>
  <c r="N114" i="22"/>
  <c r="E115" i="22"/>
  <c r="F115" i="22" a="1"/>
  <c r="F115" i="22" s="1"/>
  <c r="M115" i="22"/>
  <c r="N115" i="22"/>
  <c r="E116" i="22"/>
  <c r="F116" i="22" a="1"/>
  <c r="F116" i="22" s="1"/>
  <c r="M116" i="22"/>
  <c r="N116" i="22"/>
  <c r="E117" i="22"/>
  <c r="F117" i="22" a="1"/>
  <c r="F117" i="22" s="1"/>
  <c r="M117" i="22"/>
  <c r="N117" i="22"/>
  <c r="E118" i="22"/>
  <c r="F118" i="22" a="1"/>
  <c r="F118" i="22" s="1"/>
  <c r="M118" i="22"/>
  <c r="N118" i="22"/>
  <c r="E119" i="22"/>
  <c r="F119" i="22" a="1"/>
  <c r="F119" i="22" s="1"/>
  <c r="M119" i="22"/>
  <c r="N119" i="22"/>
  <c r="E120" i="22"/>
  <c r="F120" i="22" a="1"/>
  <c r="F120" i="22" s="1"/>
  <c r="M120" i="22"/>
  <c r="N120" i="22"/>
  <c r="E121" i="22"/>
  <c r="F121" i="22" a="1"/>
  <c r="F121" i="22" s="1"/>
  <c r="M121" i="22"/>
  <c r="N121" i="22"/>
  <c r="E122" i="22"/>
  <c r="F122" i="22" a="1"/>
  <c r="F122" i="22" s="1"/>
  <c r="M122" i="22"/>
  <c r="N122" i="22"/>
  <c r="E123" i="22"/>
  <c r="F123" i="22" a="1"/>
  <c r="F123" i="22" s="1"/>
  <c r="M123" i="22"/>
  <c r="N123" i="22"/>
  <c r="U124" i="22"/>
  <c r="X124" i="22"/>
  <c r="AE124" i="22"/>
  <c r="AF124" i="22"/>
  <c r="AG124" i="22" s="1"/>
  <c r="U125" i="22"/>
  <c r="X125" i="22"/>
  <c r="AE125" i="22"/>
  <c r="AF125" i="22"/>
  <c r="AG125" i="22" s="1"/>
  <c r="U126" i="22"/>
  <c r="X126" i="22"/>
  <c r="AE126" i="22"/>
  <c r="AF126" i="22"/>
  <c r="AG126" i="22" s="1"/>
  <c r="U127" i="22"/>
  <c r="X127" i="22"/>
  <c r="AE127" i="22"/>
  <c r="AF127" i="22"/>
  <c r="AG127" i="22" s="1"/>
  <c r="U128" i="22"/>
  <c r="X128" i="22"/>
  <c r="AE128" i="22"/>
  <c r="AF128" i="22"/>
  <c r="AG128" i="22" s="1"/>
  <c r="V19" i="21" l="1"/>
  <c r="M18" i="21" l="1"/>
  <c r="M7" i="21"/>
  <c r="M17" i="21"/>
  <c r="M16" i="21"/>
  <c r="M8" i="21"/>
  <c r="M15" i="21"/>
  <c r="M14" i="21"/>
  <c r="M5" i="21"/>
  <c r="M13" i="21"/>
  <c r="M12" i="21"/>
  <c r="M4" i="21"/>
  <c r="M6" i="21"/>
  <c r="M11" i="21"/>
  <c r="M10" i="21"/>
  <c r="M9" i="21"/>
  <c r="F563" i="4"/>
  <c r="E563" i="4"/>
  <c r="F562" i="4"/>
  <c r="E562" i="4"/>
  <c r="F561" i="4"/>
  <c r="E561" i="4"/>
  <c r="F560" i="4"/>
  <c r="E560" i="4"/>
  <c r="F559" i="4"/>
  <c r="E559" i="4"/>
  <c r="F558" i="4"/>
  <c r="E558" i="4"/>
  <c r="F557" i="4"/>
  <c r="E557" i="4"/>
  <c r="F556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F545" i="4"/>
  <c r="E545" i="4"/>
  <c r="F544" i="4"/>
  <c r="E544" i="4"/>
  <c r="F543" i="4"/>
  <c r="E543" i="4"/>
  <c r="F542" i="4"/>
  <c r="E542" i="4"/>
  <c r="F541" i="4"/>
  <c r="E541" i="4"/>
  <c r="F540" i="4"/>
  <c r="E540" i="4"/>
  <c r="F539" i="4"/>
  <c r="E539" i="4"/>
  <c r="F538" i="4"/>
  <c r="E538" i="4"/>
  <c r="F537" i="4"/>
  <c r="E537" i="4"/>
  <c r="F536" i="4"/>
  <c r="E536" i="4"/>
  <c r="F535" i="4"/>
  <c r="E535" i="4"/>
  <c r="F534" i="4"/>
  <c r="E534" i="4"/>
  <c r="F533" i="4"/>
  <c r="E533" i="4"/>
  <c r="F532" i="4"/>
  <c r="E532" i="4"/>
  <c r="F531" i="4"/>
  <c r="E531" i="4"/>
  <c r="F530" i="4"/>
  <c r="E530" i="4"/>
  <c r="F529" i="4"/>
  <c r="E529" i="4"/>
  <c r="F528" i="4"/>
  <c r="E528" i="4"/>
  <c r="F527" i="4"/>
  <c r="E527" i="4"/>
  <c r="F526" i="4"/>
  <c r="E526" i="4"/>
  <c r="F525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F518" i="4"/>
  <c r="E518" i="4"/>
  <c r="F517" i="4"/>
  <c r="E517" i="4"/>
  <c r="F516" i="4"/>
  <c r="E516" i="4"/>
  <c r="F515" i="4"/>
  <c r="E515" i="4"/>
  <c r="F514" i="4"/>
  <c r="E514" i="4"/>
  <c r="F513" i="4"/>
  <c r="E513" i="4"/>
  <c r="F512" i="4"/>
  <c r="E512" i="4"/>
  <c r="F511" i="4"/>
  <c r="E511" i="4"/>
  <c r="F510" i="4"/>
  <c r="E510" i="4"/>
  <c r="F509" i="4"/>
  <c r="E509" i="4"/>
  <c r="F508" i="4"/>
  <c r="E508" i="4"/>
  <c r="F507" i="4"/>
  <c r="E507" i="4"/>
  <c r="F506" i="4"/>
  <c r="E506" i="4"/>
  <c r="F505" i="4"/>
  <c r="E505" i="4"/>
  <c r="F504" i="4"/>
  <c r="E504" i="4"/>
  <c r="F503" i="4"/>
  <c r="E503" i="4"/>
  <c r="F502" i="4"/>
  <c r="E502" i="4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0" i="4"/>
  <c r="E430" i="4"/>
  <c r="F429" i="4"/>
  <c r="E429" i="4"/>
  <c r="F428" i="4"/>
  <c r="E428" i="4"/>
  <c r="F427" i="4"/>
  <c r="E427" i="4"/>
  <c r="F426" i="4"/>
  <c r="F635" i="4" s="1"/>
  <c r="E426" i="4"/>
  <c r="E635" i="4" s="1"/>
  <c r="F425" i="4"/>
  <c r="F634" i="4" s="1"/>
  <c r="E425" i="4"/>
  <c r="E634" i="4" s="1"/>
  <c r="F424" i="4"/>
  <c r="F633" i="4" s="1"/>
  <c r="E424" i="4"/>
  <c r="E633" i="4" s="1"/>
  <c r="F423" i="4"/>
  <c r="F632" i="4" s="1"/>
  <c r="E423" i="4"/>
  <c r="E632" i="4" s="1"/>
  <c r="F422" i="4"/>
  <c r="F631" i="4" s="1"/>
  <c r="E422" i="4"/>
  <c r="E631" i="4" s="1"/>
  <c r="F421" i="4"/>
  <c r="F630" i="4" s="1"/>
  <c r="E421" i="4"/>
  <c r="E630" i="4" s="1"/>
  <c r="F420" i="4"/>
  <c r="F629" i="4" s="1"/>
  <c r="E420" i="4"/>
  <c r="E629" i="4" s="1"/>
  <c r="F419" i="4"/>
  <c r="F628" i="4" s="1"/>
  <c r="E419" i="4"/>
  <c r="E628" i="4" s="1"/>
  <c r="F418" i="4"/>
  <c r="F627" i="4" s="1"/>
  <c r="E418" i="4"/>
  <c r="E627" i="4" s="1"/>
  <c r="F417" i="4"/>
  <c r="F626" i="4" s="1"/>
  <c r="E417" i="4"/>
  <c r="E626" i="4" s="1"/>
  <c r="F416" i="4"/>
  <c r="F625" i="4" s="1"/>
  <c r="E416" i="4"/>
  <c r="E625" i="4" s="1"/>
  <c r="F415" i="4"/>
  <c r="F624" i="4" s="1"/>
  <c r="E415" i="4"/>
  <c r="E624" i="4" s="1"/>
  <c r="F414" i="4"/>
  <c r="F623" i="4" s="1"/>
  <c r="E414" i="4"/>
  <c r="E623" i="4" s="1"/>
  <c r="F413" i="4"/>
  <c r="F622" i="4" s="1"/>
  <c r="E413" i="4"/>
  <c r="E622" i="4" s="1"/>
  <c r="F412" i="4"/>
  <c r="F621" i="4" s="1"/>
  <c r="E412" i="4"/>
  <c r="E621" i="4" s="1"/>
  <c r="F411" i="4"/>
  <c r="F620" i="4" s="1"/>
  <c r="E411" i="4"/>
  <c r="E620" i="4" s="1"/>
  <c r="F410" i="4"/>
  <c r="F619" i="4" s="1"/>
  <c r="E410" i="4"/>
  <c r="E619" i="4" s="1"/>
  <c r="F409" i="4"/>
  <c r="F618" i="4" s="1"/>
  <c r="E409" i="4"/>
  <c r="E618" i="4" s="1"/>
  <c r="F408" i="4"/>
  <c r="F617" i="4" s="1"/>
  <c r="E408" i="4"/>
  <c r="E617" i="4" s="1"/>
  <c r="F407" i="4"/>
  <c r="F616" i="4" s="1"/>
  <c r="E407" i="4"/>
  <c r="E616" i="4" s="1"/>
  <c r="F406" i="4"/>
  <c r="F615" i="4" s="1"/>
  <c r="E406" i="4"/>
  <c r="E615" i="4" s="1"/>
  <c r="F405" i="4"/>
  <c r="F614" i="4" s="1"/>
  <c r="E405" i="4"/>
  <c r="E614" i="4" s="1"/>
  <c r="F404" i="4"/>
  <c r="F613" i="4" s="1"/>
  <c r="E404" i="4"/>
  <c r="E613" i="4" s="1"/>
  <c r="F403" i="4"/>
  <c r="F612" i="4" s="1"/>
  <c r="E403" i="4"/>
  <c r="E612" i="4" s="1"/>
  <c r="F402" i="4"/>
  <c r="F611" i="4" s="1"/>
  <c r="E402" i="4"/>
  <c r="E611" i="4" s="1"/>
  <c r="F401" i="4"/>
  <c r="F610" i="4" s="1"/>
  <c r="E401" i="4"/>
  <c r="E610" i="4" s="1"/>
  <c r="F400" i="4"/>
  <c r="F609" i="4" s="1"/>
  <c r="E400" i="4"/>
  <c r="E609" i="4" s="1"/>
  <c r="F399" i="4"/>
  <c r="F608" i="4" s="1"/>
  <c r="E399" i="4"/>
  <c r="E608" i="4" s="1"/>
  <c r="F398" i="4"/>
  <c r="F607" i="4" s="1"/>
  <c r="E398" i="4"/>
  <c r="E607" i="4" s="1"/>
  <c r="F397" i="4"/>
  <c r="F606" i="4" s="1"/>
  <c r="E397" i="4"/>
  <c r="E606" i="4" s="1"/>
  <c r="F396" i="4"/>
  <c r="F605" i="4" s="1"/>
  <c r="E396" i="4"/>
  <c r="E605" i="4" s="1"/>
  <c r="F395" i="4"/>
  <c r="F604" i="4" s="1"/>
  <c r="E395" i="4"/>
  <c r="E604" i="4" s="1"/>
  <c r="F394" i="4"/>
  <c r="F603" i="4" s="1"/>
  <c r="E394" i="4"/>
  <c r="E603" i="4" s="1"/>
  <c r="F393" i="4"/>
  <c r="F602" i="4" s="1"/>
  <c r="E393" i="4"/>
  <c r="E602" i="4" s="1"/>
  <c r="F392" i="4"/>
  <c r="F601" i="4" s="1"/>
  <c r="E392" i="4"/>
  <c r="E601" i="4" s="1"/>
  <c r="F391" i="4"/>
  <c r="F600" i="4" s="1"/>
  <c r="E391" i="4"/>
  <c r="E600" i="4" s="1"/>
  <c r="F390" i="4"/>
  <c r="F599" i="4" s="1"/>
  <c r="E390" i="4"/>
  <c r="E599" i="4" s="1"/>
  <c r="F389" i="4"/>
  <c r="F598" i="4" s="1"/>
  <c r="E389" i="4"/>
  <c r="E598" i="4" s="1"/>
  <c r="F388" i="4"/>
  <c r="F597" i="4" s="1"/>
  <c r="E388" i="4"/>
  <c r="E597" i="4" s="1"/>
  <c r="F387" i="4"/>
  <c r="F596" i="4" s="1"/>
  <c r="E387" i="4"/>
  <c r="E596" i="4" s="1"/>
  <c r="F386" i="4"/>
  <c r="F595" i="4" s="1"/>
  <c r="E386" i="4"/>
  <c r="E595" i="4" s="1"/>
  <c r="F385" i="4"/>
  <c r="F594" i="4" s="1"/>
  <c r="E385" i="4"/>
  <c r="E594" i="4" s="1"/>
  <c r="F384" i="4"/>
  <c r="F593" i="4" s="1"/>
  <c r="E384" i="4"/>
  <c r="E593" i="4" s="1"/>
  <c r="F383" i="4"/>
  <c r="F592" i="4" s="1"/>
  <c r="E383" i="4"/>
  <c r="E592" i="4" s="1"/>
  <c r="F382" i="4"/>
  <c r="F591" i="4" s="1"/>
  <c r="E382" i="4"/>
  <c r="E591" i="4" s="1"/>
  <c r="F381" i="4"/>
  <c r="F590" i="4" s="1"/>
  <c r="E381" i="4"/>
  <c r="E590" i="4" s="1"/>
  <c r="F380" i="4"/>
  <c r="F589" i="4" s="1"/>
  <c r="E380" i="4"/>
  <c r="E589" i="4" s="1"/>
  <c r="F379" i="4"/>
  <c r="F588" i="4" s="1"/>
  <c r="E379" i="4"/>
  <c r="E588" i="4" s="1"/>
  <c r="F378" i="4"/>
  <c r="F587" i="4" s="1"/>
  <c r="E378" i="4"/>
  <c r="E587" i="4" s="1"/>
  <c r="F377" i="4"/>
  <c r="F586" i="4" s="1"/>
  <c r="E377" i="4"/>
  <c r="E586" i="4" s="1"/>
  <c r="F376" i="4"/>
  <c r="F585" i="4" s="1"/>
  <c r="E376" i="4"/>
  <c r="E585" i="4" s="1"/>
  <c r="F375" i="4"/>
  <c r="F584" i="4" s="1"/>
  <c r="E375" i="4"/>
  <c r="E584" i="4" s="1"/>
  <c r="F374" i="4"/>
  <c r="F583" i="4" s="1"/>
  <c r="E374" i="4"/>
  <c r="E583" i="4" s="1"/>
  <c r="F373" i="4"/>
  <c r="F582" i="4" s="1"/>
  <c r="E373" i="4"/>
  <c r="E582" i="4" s="1"/>
  <c r="F372" i="4"/>
  <c r="F581" i="4" s="1"/>
  <c r="E372" i="4"/>
  <c r="E581" i="4" s="1"/>
  <c r="F371" i="4"/>
  <c r="F580" i="4" s="1"/>
  <c r="E371" i="4"/>
  <c r="E580" i="4" s="1"/>
  <c r="F370" i="4"/>
  <c r="F579" i="4" s="1"/>
  <c r="E370" i="4"/>
  <c r="E579" i="4" s="1"/>
  <c r="F369" i="4"/>
  <c r="F578" i="4" s="1"/>
  <c r="E369" i="4"/>
  <c r="E578" i="4" s="1"/>
  <c r="F368" i="4"/>
  <c r="F577" i="4" s="1"/>
  <c r="E368" i="4"/>
  <c r="E577" i="4" s="1"/>
  <c r="F367" i="4"/>
  <c r="F576" i="4" s="1"/>
  <c r="E367" i="4"/>
  <c r="E576" i="4" s="1"/>
  <c r="F366" i="4"/>
  <c r="F575" i="4" s="1"/>
  <c r="E366" i="4"/>
  <c r="E575" i="4" s="1"/>
  <c r="F365" i="4"/>
  <c r="F574" i="4" s="1"/>
  <c r="E365" i="4"/>
  <c r="E574" i="4" s="1"/>
  <c r="F364" i="4"/>
  <c r="F573" i="4" s="1"/>
  <c r="E364" i="4"/>
  <c r="E573" i="4" s="1"/>
  <c r="F363" i="4"/>
  <c r="F572" i="4" s="1"/>
  <c r="E363" i="4"/>
  <c r="E572" i="4" s="1"/>
  <c r="F362" i="4"/>
  <c r="F571" i="4" s="1"/>
  <c r="E362" i="4"/>
  <c r="E571" i="4" s="1"/>
  <c r="F361" i="4"/>
  <c r="F570" i="4" s="1"/>
  <c r="E361" i="4"/>
  <c r="E570" i="4" s="1"/>
  <c r="F360" i="4"/>
  <c r="F569" i="4" s="1"/>
  <c r="E360" i="4"/>
  <c r="E569" i="4" s="1"/>
  <c r="F359" i="4"/>
  <c r="F568" i="4" s="1"/>
  <c r="E359" i="4"/>
  <c r="E568" i="4" s="1"/>
  <c r="F358" i="4"/>
  <c r="F567" i="4" s="1"/>
  <c r="E358" i="4"/>
  <c r="E567" i="4" s="1"/>
  <c r="F357" i="4"/>
  <c r="F566" i="4" s="1"/>
  <c r="E357" i="4"/>
  <c r="E566" i="4" s="1"/>
  <c r="F356" i="4"/>
  <c r="F565" i="4" s="1"/>
  <c r="E356" i="4"/>
  <c r="E565" i="4" s="1"/>
  <c r="F355" i="4"/>
  <c r="F564" i="4" s="1"/>
  <c r="E355" i="4"/>
  <c r="E564" i="4" s="1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EN64" i="5"/>
  <c r="EO64" i="5" s="1"/>
  <c r="EN65" i="5"/>
  <c r="EO65" i="5" s="1"/>
  <c r="EN66" i="5"/>
  <c r="EO66" i="5" s="1"/>
  <c r="EN79" i="5"/>
  <c r="EO79" i="5" s="1"/>
  <c r="EP66" i="5" l="1"/>
  <c r="EP79" i="5"/>
  <c r="EP64" i="5"/>
  <c r="EP65" i="5"/>
  <c r="I129" i="19" l="1"/>
  <c r="H129" i="19"/>
  <c r="G129" i="19"/>
  <c r="F129" i="19"/>
  <c r="E129" i="19"/>
  <c r="Q129" i="19" s="1"/>
  <c r="I128" i="19"/>
  <c r="H128" i="19"/>
  <c r="G128" i="19"/>
  <c r="F128" i="19"/>
  <c r="E128" i="19"/>
  <c r="Q128" i="19" s="1"/>
  <c r="I127" i="19"/>
  <c r="H127" i="19"/>
  <c r="G127" i="19"/>
  <c r="F127" i="19"/>
  <c r="E127" i="19"/>
  <c r="Q127" i="19" s="1"/>
  <c r="I126" i="19"/>
  <c r="H126" i="19"/>
  <c r="G126" i="19"/>
  <c r="F126" i="19"/>
  <c r="E126" i="19"/>
  <c r="Q126" i="19" s="1"/>
  <c r="I125" i="19"/>
  <c r="H125" i="19"/>
  <c r="G125" i="19"/>
  <c r="F125" i="19"/>
  <c r="E125" i="19"/>
  <c r="Q125" i="19" s="1"/>
  <c r="I124" i="19"/>
  <c r="H124" i="19"/>
  <c r="G124" i="19"/>
  <c r="F124" i="19"/>
  <c r="E124" i="19"/>
  <c r="Q124" i="19" s="1"/>
  <c r="I123" i="19"/>
  <c r="H123" i="19"/>
  <c r="G123" i="19"/>
  <c r="F123" i="19"/>
  <c r="E123" i="19"/>
  <c r="Q123" i="19" s="1"/>
  <c r="I122" i="19"/>
  <c r="H122" i="19"/>
  <c r="G122" i="19"/>
  <c r="F122" i="19"/>
  <c r="E122" i="19"/>
  <c r="Q122" i="19" s="1"/>
  <c r="I121" i="19"/>
  <c r="H121" i="19"/>
  <c r="G121" i="19"/>
  <c r="F121" i="19"/>
  <c r="E121" i="19"/>
  <c r="Q121" i="19" s="1"/>
  <c r="I120" i="19"/>
  <c r="H120" i="19"/>
  <c r="G120" i="19"/>
  <c r="F120" i="19"/>
  <c r="E120" i="19"/>
  <c r="Q120" i="19" s="1"/>
  <c r="I119" i="19"/>
  <c r="H119" i="19"/>
  <c r="G119" i="19"/>
  <c r="F119" i="19"/>
  <c r="E119" i="19"/>
  <c r="Q119" i="19" s="1"/>
  <c r="I118" i="19"/>
  <c r="H118" i="19"/>
  <c r="G118" i="19"/>
  <c r="F118" i="19"/>
  <c r="E118" i="19"/>
  <c r="Q118" i="19" s="1"/>
  <c r="I117" i="19"/>
  <c r="H117" i="19"/>
  <c r="G117" i="19"/>
  <c r="F117" i="19"/>
  <c r="E117" i="19"/>
  <c r="Q117" i="19" s="1"/>
  <c r="I116" i="19"/>
  <c r="H116" i="19"/>
  <c r="G116" i="19"/>
  <c r="F116" i="19"/>
  <c r="E116" i="19"/>
  <c r="Q116" i="19" s="1"/>
  <c r="I115" i="19"/>
  <c r="H115" i="19"/>
  <c r="G115" i="19"/>
  <c r="F115" i="19"/>
  <c r="E115" i="19"/>
  <c r="Q115" i="19" s="1"/>
  <c r="I114" i="19"/>
  <c r="H114" i="19"/>
  <c r="G114" i="19"/>
  <c r="F114" i="19"/>
  <c r="E114" i="19"/>
  <c r="Q114" i="19" s="1"/>
  <c r="I113" i="19"/>
  <c r="H113" i="19"/>
  <c r="G113" i="19"/>
  <c r="F113" i="19"/>
  <c r="E113" i="19"/>
  <c r="Q113" i="19" s="1"/>
  <c r="I112" i="19"/>
  <c r="H112" i="19"/>
  <c r="G112" i="19"/>
  <c r="F112" i="19"/>
  <c r="E112" i="19"/>
  <c r="Q112" i="19" s="1"/>
  <c r="I111" i="19"/>
  <c r="H111" i="19"/>
  <c r="G111" i="19"/>
  <c r="F111" i="19"/>
  <c r="E111" i="19"/>
  <c r="Q111" i="19" s="1"/>
  <c r="I110" i="19"/>
  <c r="H110" i="19"/>
  <c r="G110" i="19"/>
  <c r="F110" i="19"/>
  <c r="E110" i="19"/>
  <c r="Q110" i="19" s="1"/>
  <c r="I109" i="19"/>
  <c r="H109" i="19"/>
  <c r="G109" i="19"/>
  <c r="F109" i="19"/>
  <c r="E109" i="19"/>
  <c r="Q109" i="19" s="1"/>
  <c r="I108" i="19"/>
  <c r="H108" i="19"/>
  <c r="G108" i="19"/>
  <c r="F108" i="19"/>
  <c r="E108" i="19"/>
  <c r="Q108" i="19" s="1"/>
  <c r="I107" i="19"/>
  <c r="H107" i="19"/>
  <c r="G107" i="19"/>
  <c r="F107" i="19"/>
  <c r="E107" i="19"/>
  <c r="Q107" i="19" s="1"/>
  <c r="I106" i="19"/>
  <c r="H106" i="19"/>
  <c r="G106" i="19"/>
  <c r="F106" i="19"/>
  <c r="E106" i="19"/>
  <c r="Q106" i="19" s="1"/>
  <c r="I105" i="19"/>
  <c r="H105" i="19"/>
  <c r="G105" i="19"/>
  <c r="F105" i="19"/>
  <c r="E105" i="19"/>
  <c r="Q105" i="19" s="1"/>
  <c r="I104" i="19"/>
  <c r="H104" i="19"/>
  <c r="G104" i="19"/>
  <c r="F104" i="19"/>
  <c r="E104" i="19"/>
  <c r="Q104" i="19" s="1"/>
  <c r="I103" i="19"/>
  <c r="H103" i="19"/>
  <c r="G103" i="19"/>
  <c r="F103" i="19"/>
  <c r="E103" i="19"/>
  <c r="Q103" i="19" s="1"/>
  <c r="I102" i="19"/>
  <c r="H102" i="19"/>
  <c r="G102" i="19"/>
  <c r="F102" i="19"/>
  <c r="E102" i="19"/>
  <c r="Q102" i="19" s="1"/>
  <c r="I101" i="19"/>
  <c r="H101" i="19"/>
  <c r="G101" i="19"/>
  <c r="F101" i="19"/>
  <c r="E101" i="19"/>
  <c r="Q101" i="19" s="1"/>
  <c r="I100" i="19"/>
  <c r="H100" i="19"/>
  <c r="G100" i="19"/>
  <c r="F100" i="19"/>
  <c r="E100" i="19"/>
  <c r="Q100" i="19" s="1"/>
  <c r="I99" i="19"/>
  <c r="H99" i="19"/>
  <c r="G99" i="19"/>
  <c r="F99" i="19"/>
  <c r="E99" i="19"/>
  <c r="Q99" i="19" s="1"/>
  <c r="I98" i="19"/>
  <c r="H98" i="19"/>
  <c r="G98" i="19"/>
  <c r="F98" i="19"/>
  <c r="E98" i="19"/>
  <c r="Q98" i="19" s="1"/>
  <c r="I97" i="19"/>
  <c r="H97" i="19"/>
  <c r="G97" i="19"/>
  <c r="F97" i="19"/>
  <c r="E97" i="19"/>
  <c r="Q97" i="19" s="1"/>
  <c r="I96" i="19"/>
  <c r="H96" i="19"/>
  <c r="G96" i="19"/>
  <c r="F96" i="19"/>
  <c r="E96" i="19"/>
  <c r="Q96" i="19" s="1"/>
  <c r="I95" i="19"/>
  <c r="H95" i="19"/>
  <c r="G95" i="19"/>
  <c r="F95" i="19"/>
  <c r="E95" i="19"/>
  <c r="Q95" i="19" s="1"/>
  <c r="I94" i="19"/>
  <c r="H94" i="19"/>
  <c r="G94" i="19"/>
  <c r="F94" i="19"/>
  <c r="E94" i="19"/>
  <c r="Q94" i="19" s="1"/>
  <c r="I93" i="19"/>
  <c r="H93" i="19"/>
  <c r="G93" i="19"/>
  <c r="F93" i="19"/>
  <c r="E93" i="19"/>
  <c r="Q93" i="19" s="1"/>
  <c r="I92" i="19"/>
  <c r="H92" i="19"/>
  <c r="G92" i="19"/>
  <c r="F92" i="19"/>
  <c r="E92" i="19"/>
  <c r="Q92" i="19" s="1"/>
  <c r="I91" i="19"/>
  <c r="H91" i="19"/>
  <c r="G91" i="19"/>
  <c r="F91" i="19"/>
  <c r="E91" i="19"/>
  <c r="Q91" i="19" s="1"/>
  <c r="I90" i="19"/>
  <c r="H90" i="19"/>
  <c r="G90" i="19"/>
  <c r="F90" i="19"/>
  <c r="E90" i="19"/>
  <c r="Q90" i="19" s="1"/>
  <c r="I89" i="19"/>
  <c r="H89" i="19"/>
  <c r="G89" i="19"/>
  <c r="F89" i="19"/>
  <c r="E89" i="19"/>
  <c r="Q89" i="19" s="1"/>
  <c r="I88" i="19"/>
  <c r="H88" i="19"/>
  <c r="G88" i="19"/>
  <c r="F88" i="19"/>
  <c r="E88" i="19"/>
  <c r="Q88" i="19" s="1"/>
  <c r="I87" i="19"/>
  <c r="H87" i="19"/>
  <c r="G87" i="19"/>
  <c r="F87" i="19"/>
  <c r="E87" i="19"/>
  <c r="Q87" i="19" s="1"/>
  <c r="I86" i="19"/>
  <c r="H86" i="19"/>
  <c r="G86" i="19"/>
  <c r="F86" i="19"/>
  <c r="E86" i="19"/>
  <c r="Q86" i="19" s="1"/>
  <c r="I85" i="19"/>
  <c r="H85" i="19"/>
  <c r="G85" i="19"/>
  <c r="F85" i="19"/>
  <c r="E85" i="19"/>
  <c r="Q85" i="19" s="1"/>
  <c r="I84" i="19"/>
  <c r="H84" i="19"/>
  <c r="G84" i="19"/>
  <c r="F84" i="19"/>
  <c r="E84" i="19"/>
  <c r="Q84" i="19" s="1"/>
  <c r="I83" i="19"/>
  <c r="H83" i="19"/>
  <c r="G83" i="19"/>
  <c r="F83" i="19"/>
  <c r="E83" i="19"/>
  <c r="Q83" i="19" s="1"/>
  <c r="I82" i="19"/>
  <c r="H82" i="19"/>
  <c r="G82" i="19"/>
  <c r="F82" i="19"/>
  <c r="E82" i="19"/>
  <c r="Q82" i="19" s="1"/>
  <c r="I81" i="19"/>
  <c r="H81" i="19"/>
  <c r="G81" i="19"/>
  <c r="F81" i="19"/>
  <c r="E81" i="19"/>
  <c r="Q81" i="19" s="1"/>
  <c r="I80" i="19"/>
  <c r="H80" i="19"/>
  <c r="G80" i="19"/>
  <c r="F80" i="19"/>
  <c r="E80" i="19"/>
  <c r="Q80" i="19" s="1"/>
  <c r="I79" i="19"/>
  <c r="H79" i="19"/>
  <c r="G79" i="19"/>
  <c r="F79" i="19"/>
  <c r="E79" i="19"/>
  <c r="Q79" i="19" s="1"/>
  <c r="I78" i="19"/>
  <c r="H78" i="19"/>
  <c r="G78" i="19"/>
  <c r="F78" i="19"/>
  <c r="E78" i="19"/>
  <c r="Q78" i="19" s="1"/>
  <c r="I77" i="19"/>
  <c r="H77" i="19"/>
  <c r="G77" i="19"/>
  <c r="F77" i="19"/>
  <c r="E77" i="19"/>
  <c r="Q77" i="19" s="1"/>
  <c r="I76" i="19"/>
  <c r="H76" i="19"/>
  <c r="G76" i="19"/>
  <c r="F76" i="19"/>
  <c r="E76" i="19"/>
  <c r="Q76" i="19" s="1"/>
  <c r="I75" i="19"/>
  <c r="H75" i="19"/>
  <c r="G75" i="19"/>
  <c r="F75" i="19"/>
  <c r="E75" i="19"/>
  <c r="Q75" i="19" s="1"/>
  <c r="I74" i="19"/>
  <c r="H74" i="19"/>
  <c r="G74" i="19"/>
  <c r="F74" i="19"/>
  <c r="E74" i="19"/>
  <c r="Q74" i="19" s="1"/>
  <c r="I73" i="19"/>
  <c r="H73" i="19"/>
  <c r="G73" i="19"/>
  <c r="F73" i="19"/>
  <c r="E73" i="19"/>
  <c r="Q73" i="19" s="1"/>
  <c r="I72" i="19"/>
  <c r="H72" i="19"/>
  <c r="G72" i="19"/>
  <c r="F72" i="19"/>
  <c r="E72" i="19"/>
  <c r="Q72" i="19" s="1"/>
  <c r="I71" i="19"/>
  <c r="H71" i="19"/>
  <c r="G71" i="19"/>
  <c r="F71" i="19"/>
  <c r="E71" i="19"/>
  <c r="Q71" i="19" s="1"/>
  <c r="I70" i="19"/>
  <c r="H70" i="19"/>
  <c r="G70" i="19"/>
  <c r="F70" i="19"/>
  <c r="E70" i="19"/>
  <c r="Q70" i="19" s="1"/>
  <c r="I69" i="19"/>
  <c r="H69" i="19"/>
  <c r="G69" i="19"/>
  <c r="F69" i="19"/>
  <c r="E69" i="19"/>
  <c r="Q69" i="19" s="1"/>
  <c r="I68" i="19"/>
  <c r="H68" i="19"/>
  <c r="G68" i="19"/>
  <c r="F68" i="19"/>
  <c r="E68" i="19"/>
  <c r="Q68" i="19" s="1"/>
  <c r="I67" i="19"/>
  <c r="H67" i="19"/>
  <c r="G67" i="19"/>
  <c r="F67" i="19"/>
  <c r="E67" i="19"/>
  <c r="Q67" i="19" s="1"/>
  <c r="I66" i="19"/>
  <c r="H66" i="19"/>
  <c r="G66" i="19"/>
  <c r="F66" i="19"/>
  <c r="E66" i="19"/>
  <c r="Q66" i="19" s="1"/>
  <c r="I65" i="19"/>
  <c r="H65" i="19"/>
  <c r="G65" i="19"/>
  <c r="F65" i="19"/>
  <c r="E65" i="19"/>
  <c r="Q65" i="19" s="1"/>
  <c r="I64" i="19"/>
  <c r="H64" i="19"/>
  <c r="G64" i="19"/>
  <c r="F64" i="19"/>
  <c r="E64" i="19"/>
  <c r="Q64" i="19" s="1"/>
  <c r="I63" i="19"/>
  <c r="H63" i="19"/>
  <c r="G63" i="19"/>
  <c r="F63" i="19"/>
  <c r="E63" i="19"/>
  <c r="Q63" i="19" s="1"/>
  <c r="I62" i="19"/>
  <c r="H62" i="19"/>
  <c r="G62" i="19"/>
  <c r="F62" i="19"/>
  <c r="E62" i="19"/>
  <c r="Q62" i="19" s="1"/>
  <c r="I61" i="19"/>
  <c r="H61" i="19"/>
  <c r="G61" i="19"/>
  <c r="F61" i="19"/>
  <c r="E61" i="19"/>
  <c r="Q61" i="19" s="1"/>
  <c r="I60" i="19"/>
  <c r="H60" i="19"/>
  <c r="G60" i="19"/>
  <c r="F60" i="19"/>
  <c r="E60" i="19"/>
  <c r="Q60" i="19" s="1"/>
  <c r="I59" i="19"/>
  <c r="H59" i="19"/>
  <c r="G59" i="19"/>
  <c r="F59" i="19"/>
  <c r="E59" i="19"/>
  <c r="Q59" i="19" s="1"/>
  <c r="I58" i="19"/>
  <c r="H58" i="19"/>
  <c r="G58" i="19"/>
  <c r="F58" i="19"/>
  <c r="E58" i="19"/>
  <c r="Q58" i="19" s="1"/>
  <c r="I57" i="19"/>
  <c r="H57" i="19"/>
  <c r="G57" i="19"/>
  <c r="F57" i="19"/>
  <c r="E57" i="19"/>
  <c r="Q57" i="19" s="1"/>
  <c r="I56" i="19"/>
  <c r="H56" i="19"/>
  <c r="G56" i="19"/>
  <c r="F56" i="19"/>
  <c r="E56" i="19"/>
  <c r="Q56" i="19" s="1"/>
  <c r="I55" i="19"/>
  <c r="H55" i="19"/>
  <c r="G55" i="19"/>
  <c r="F55" i="19"/>
  <c r="E55" i="19"/>
  <c r="Q55" i="19" s="1"/>
  <c r="I54" i="19"/>
  <c r="H54" i="19"/>
  <c r="G54" i="19"/>
  <c r="F54" i="19"/>
  <c r="E54" i="19"/>
  <c r="Q54" i="19" s="1"/>
  <c r="I53" i="19"/>
  <c r="H53" i="19"/>
  <c r="G53" i="19"/>
  <c r="F53" i="19"/>
  <c r="E53" i="19"/>
  <c r="Q53" i="19" s="1"/>
  <c r="I52" i="19"/>
  <c r="H52" i="19"/>
  <c r="G52" i="19"/>
  <c r="F52" i="19"/>
  <c r="E52" i="19"/>
  <c r="Q52" i="19" s="1"/>
  <c r="I51" i="19"/>
  <c r="H51" i="19"/>
  <c r="G51" i="19"/>
  <c r="F51" i="19"/>
  <c r="E51" i="19"/>
  <c r="Q51" i="19" s="1"/>
  <c r="I50" i="19"/>
  <c r="H50" i="19"/>
  <c r="G50" i="19"/>
  <c r="F50" i="19"/>
  <c r="E50" i="19"/>
  <c r="Q50" i="19" s="1"/>
  <c r="I49" i="19"/>
  <c r="H49" i="19"/>
  <c r="G49" i="19"/>
  <c r="F49" i="19"/>
  <c r="E49" i="19"/>
  <c r="Q49" i="19" s="1"/>
  <c r="I48" i="19"/>
  <c r="H48" i="19"/>
  <c r="G48" i="19"/>
  <c r="F48" i="19"/>
  <c r="E48" i="19"/>
  <c r="Q48" i="19" s="1"/>
  <c r="I47" i="19"/>
  <c r="H47" i="19"/>
  <c r="G47" i="19"/>
  <c r="F47" i="19"/>
  <c r="E47" i="19"/>
  <c r="Q47" i="19" s="1"/>
  <c r="I46" i="19"/>
  <c r="H46" i="19"/>
  <c r="G46" i="19"/>
  <c r="F46" i="19"/>
  <c r="E46" i="19"/>
  <c r="Q46" i="19" s="1"/>
  <c r="I45" i="19"/>
  <c r="H45" i="19"/>
  <c r="G45" i="19"/>
  <c r="F45" i="19"/>
  <c r="E45" i="19"/>
  <c r="Q45" i="19" s="1"/>
  <c r="I44" i="19"/>
  <c r="H44" i="19"/>
  <c r="G44" i="19"/>
  <c r="F44" i="19"/>
  <c r="E44" i="19"/>
  <c r="Q44" i="19" s="1"/>
  <c r="I43" i="19"/>
  <c r="H43" i="19"/>
  <c r="G43" i="19"/>
  <c r="F43" i="19"/>
  <c r="E43" i="19"/>
  <c r="Q43" i="19" s="1"/>
  <c r="I42" i="19"/>
  <c r="H42" i="19"/>
  <c r="G42" i="19"/>
  <c r="F42" i="19"/>
  <c r="E42" i="19"/>
  <c r="Q42" i="19" s="1"/>
  <c r="I41" i="19"/>
  <c r="H41" i="19"/>
  <c r="G41" i="19"/>
  <c r="F41" i="19"/>
  <c r="E41" i="19"/>
  <c r="Q41" i="19" s="1"/>
  <c r="I40" i="19"/>
  <c r="H40" i="19"/>
  <c r="G40" i="19"/>
  <c r="F40" i="19"/>
  <c r="E40" i="19"/>
  <c r="Q40" i="19" s="1"/>
  <c r="I39" i="19"/>
  <c r="H39" i="19"/>
  <c r="G39" i="19"/>
  <c r="F39" i="19"/>
  <c r="E39" i="19"/>
  <c r="Q39" i="19" s="1"/>
  <c r="I38" i="19"/>
  <c r="H38" i="19"/>
  <c r="G38" i="19"/>
  <c r="F38" i="19"/>
  <c r="E38" i="19"/>
  <c r="Q38" i="19" s="1"/>
  <c r="I37" i="19"/>
  <c r="H37" i="19"/>
  <c r="G37" i="19"/>
  <c r="F37" i="19"/>
  <c r="E37" i="19"/>
  <c r="Q37" i="19" s="1"/>
  <c r="I36" i="19"/>
  <c r="H36" i="19"/>
  <c r="G36" i="19"/>
  <c r="F36" i="19"/>
  <c r="E36" i="19"/>
  <c r="Q36" i="19" s="1"/>
  <c r="I35" i="19"/>
  <c r="H35" i="19"/>
  <c r="G35" i="19"/>
  <c r="F35" i="19"/>
  <c r="E35" i="19"/>
  <c r="Q35" i="19" s="1"/>
  <c r="I34" i="19"/>
  <c r="H34" i="19"/>
  <c r="G34" i="19"/>
  <c r="F34" i="19"/>
  <c r="E34" i="19"/>
  <c r="Q34" i="19" s="1"/>
  <c r="I33" i="19"/>
  <c r="H33" i="19"/>
  <c r="G33" i="19"/>
  <c r="F33" i="19"/>
  <c r="E33" i="19"/>
  <c r="Q33" i="19" s="1"/>
  <c r="I32" i="19"/>
  <c r="H32" i="19"/>
  <c r="G32" i="19"/>
  <c r="F32" i="19"/>
  <c r="E32" i="19"/>
  <c r="Q32" i="19" s="1"/>
  <c r="I31" i="19"/>
  <c r="H31" i="19"/>
  <c r="G31" i="19"/>
  <c r="F31" i="19"/>
  <c r="E31" i="19"/>
  <c r="Q31" i="19" s="1"/>
  <c r="I30" i="19"/>
  <c r="H30" i="19"/>
  <c r="G30" i="19"/>
  <c r="F30" i="19"/>
  <c r="E30" i="19"/>
  <c r="Q30" i="19" s="1"/>
  <c r="I29" i="19"/>
  <c r="H29" i="19"/>
  <c r="G29" i="19"/>
  <c r="F29" i="19"/>
  <c r="E29" i="19"/>
  <c r="Q29" i="19" s="1"/>
  <c r="I28" i="19"/>
  <c r="H28" i="19"/>
  <c r="G28" i="19"/>
  <c r="F28" i="19"/>
  <c r="E28" i="19"/>
  <c r="Q28" i="19" s="1"/>
  <c r="I27" i="19"/>
  <c r="H27" i="19"/>
  <c r="G27" i="19"/>
  <c r="F27" i="19"/>
  <c r="E27" i="19"/>
  <c r="Q27" i="19" s="1"/>
  <c r="I26" i="19"/>
  <c r="H26" i="19"/>
  <c r="G26" i="19"/>
  <c r="F26" i="19"/>
  <c r="E26" i="19"/>
  <c r="Q26" i="19" s="1"/>
  <c r="I25" i="19"/>
  <c r="H25" i="19"/>
  <c r="G25" i="19"/>
  <c r="F25" i="19"/>
  <c r="E25" i="19"/>
  <c r="Q25" i="19" s="1"/>
  <c r="I24" i="19"/>
  <c r="H24" i="19"/>
  <c r="G24" i="19"/>
  <c r="F24" i="19"/>
  <c r="E24" i="19"/>
  <c r="Q24" i="19" s="1"/>
  <c r="I23" i="19"/>
  <c r="H23" i="19"/>
  <c r="G23" i="19"/>
  <c r="F23" i="19"/>
  <c r="E23" i="19"/>
  <c r="Q23" i="19" s="1"/>
  <c r="I22" i="19"/>
  <c r="H22" i="19"/>
  <c r="G22" i="19"/>
  <c r="F22" i="19"/>
  <c r="E22" i="19"/>
  <c r="Q22" i="19" s="1"/>
  <c r="I21" i="19"/>
  <c r="H21" i="19"/>
  <c r="G21" i="19"/>
  <c r="F21" i="19"/>
  <c r="E21" i="19"/>
  <c r="Q21" i="19" s="1"/>
  <c r="I20" i="19"/>
  <c r="H20" i="19"/>
  <c r="G20" i="19"/>
  <c r="F20" i="19"/>
  <c r="E20" i="19"/>
  <c r="Q20" i="19" s="1"/>
  <c r="I19" i="19"/>
  <c r="H19" i="19"/>
  <c r="G19" i="19"/>
  <c r="F19" i="19"/>
  <c r="E19" i="19"/>
  <c r="Q19" i="19" s="1"/>
  <c r="I18" i="19"/>
  <c r="H18" i="19"/>
  <c r="G18" i="19"/>
  <c r="F18" i="19"/>
  <c r="E18" i="19"/>
  <c r="Q18" i="19" s="1"/>
  <c r="I17" i="19"/>
  <c r="H17" i="19"/>
  <c r="G17" i="19"/>
  <c r="F17" i="19"/>
  <c r="E17" i="19"/>
  <c r="Q17" i="19" s="1"/>
  <c r="I16" i="19"/>
  <c r="H16" i="19"/>
  <c r="G16" i="19"/>
  <c r="F16" i="19"/>
  <c r="E16" i="19"/>
  <c r="Q16" i="19" s="1"/>
  <c r="I15" i="19"/>
  <c r="H15" i="19"/>
  <c r="G15" i="19"/>
  <c r="F15" i="19"/>
  <c r="E15" i="19"/>
  <c r="Q15" i="19" s="1"/>
  <c r="I14" i="19"/>
  <c r="H14" i="19"/>
  <c r="G14" i="19"/>
  <c r="F14" i="19"/>
  <c r="E14" i="19"/>
  <c r="Q14" i="19" s="1"/>
  <c r="I13" i="19"/>
  <c r="H13" i="19"/>
  <c r="G13" i="19"/>
  <c r="F13" i="19"/>
  <c r="E13" i="19"/>
  <c r="Q13" i="19" s="1"/>
  <c r="I12" i="19"/>
  <c r="H12" i="19"/>
  <c r="G12" i="19"/>
  <c r="F12" i="19"/>
  <c r="E12" i="19"/>
  <c r="Q12" i="19" s="1"/>
  <c r="I11" i="19"/>
  <c r="H11" i="19"/>
  <c r="G11" i="19"/>
  <c r="F11" i="19"/>
  <c r="E11" i="19"/>
  <c r="Q11" i="19" s="1"/>
  <c r="I10" i="19"/>
  <c r="H10" i="19"/>
  <c r="G10" i="19"/>
  <c r="F10" i="19"/>
  <c r="E10" i="19"/>
  <c r="Q10" i="19" s="1"/>
  <c r="Q3" i="19" l="1"/>
  <c r="GQ6" i="5" l="1"/>
  <c r="GP6" i="5"/>
  <c r="GO6" i="5"/>
  <c r="DA157" i="5" l="1"/>
  <c r="FP148" i="5"/>
  <c r="GN6" i="5" l="1"/>
  <c r="GM6" i="5"/>
  <c r="GD6" i="5"/>
  <c r="GB6" i="5"/>
  <c r="FT6" i="5"/>
  <c r="GI6" i="5"/>
  <c r="GA6" i="5"/>
  <c r="FS6" i="5"/>
  <c r="FZ6" i="5"/>
  <c r="FR6" i="5"/>
  <c r="FY6" i="5"/>
  <c r="FV6" i="5"/>
  <c r="GK6" i="5"/>
  <c r="FU6" i="5"/>
  <c r="GJ6" i="5"/>
  <c r="GH6" i="5"/>
  <c r="GG6" i="5"/>
  <c r="FQ6" i="5"/>
  <c r="GF6" i="5"/>
  <c r="FX6" i="5"/>
  <c r="GE6" i="5"/>
  <c r="FW6" i="5"/>
  <c r="GL6" i="5"/>
  <c r="GC6" i="5"/>
  <c r="BA4" i="5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BX4" i="5" s="1"/>
  <c r="BY4" i="5" s="1"/>
  <c r="BZ4" i="5" s="1"/>
  <c r="CA4" i="5" s="1"/>
  <c r="CB4" i="5" s="1"/>
  <c r="CC4" i="5" s="1"/>
  <c r="CD4" i="5" s="1"/>
  <c r="CE4" i="5" s="1"/>
  <c r="CF4" i="5" s="1"/>
  <c r="CG4" i="5" s="1"/>
  <c r="CH4" i="5" s="1"/>
  <c r="CI4" i="5" s="1"/>
  <c r="CJ4" i="5" s="1"/>
  <c r="CK4" i="5" s="1"/>
  <c r="CL4" i="5" s="1"/>
  <c r="Q7" i="4" l="1"/>
  <c r="Q223" i="4"/>
  <c r="X1793" i="3"/>
  <c r="Y1793" i="3"/>
  <c r="N3" i="20" l="1"/>
  <c r="E7" i="4" l="1" a="1"/>
  <c r="E7" i="4" s="1"/>
  <c r="U129" i="19" l="1"/>
  <c r="T129" i="19"/>
  <c r="S129" i="19"/>
  <c r="R129" i="19"/>
  <c r="U128" i="19"/>
  <c r="T128" i="19"/>
  <c r="S128" i="19"/>
  <c r="R128" i="19"/>
  <c r="U127" i="19"/>
  <c r="T127" i="19"/>
  <c r="S127" i="19"/>
  <c r="R127" i="19"/>
  <c r="U126" i="19"/>
  <c r="T126" i="19"/>
  <c r="S126" i="19"/>
  <c r="R126" i="19"/>
  <c r="U125" i="19"/>
  <c r="T125" i="19"/>
  <c r="S125" i="19"/>
  <c r="R125" i="19"/>
  <c r="U124" i="19"/>
  <c r="T124" i="19"/>
  <c r="S124" i="19"/>
  <c r="R124" i="19"/>
  <c r="U123" i="19"/>
  <c r="T123" i="19"/>
  <c r="S123" i="19"/>
  <c r="R123" i="19"/>
  <c r="U122" i="19"/>
  <c r="T122" i="19"/>
  <c r="S122" i="19"/>
  <c r="R122" i="19"/>
  <c r="U121" i="19"/>
  <c r="T121" i="19"/>
  <c r="S121" i="19"/>
  <c r="R121" i="19"/>
  <c r="U120" i="19"/>
  <c r="T120" i="19"/>
  <c r="S120" i="19"/>
  <c r="R120" i="19"/>
  <c r="U119" i="19"/>
  <c r="T119" i="19"/>
  <c r="S119" i="19"/>
  <c r="R119" i="19"/>
  <c r="U118" i="19"/>
  <c r="T118" i="19"/>
  <c r="S118" i="19"/>
  <c r="R118" i="19"/>
  <c r="U117" i="19"/>
  <c r="T117" i="19"/>
  <c r="S117" i="19"/>
  <c r="R117" i="19"/>
  <c r="U116" i="19"/>
  <c r="T116" i="19"/>
  <c r="S116" i="19"/>
  <c r="R116" i="19"/>
  <c r="U115" i="19"/>
  <c r="T115" i="19"/>
  <c r="S115" i="19"/>
  <c r="R115" i="19"/>
  <c r="U114" i="19"/>
  <c r="T114" i="19"/>
  <c r="S114" i="19"/>
  <c r="R114" i="19"/>
  <c r="U113" i="19"/>
  <c r="T113" i="19"/>
  <c r="S113" i="19"/>
  <c r="R113" i="19"/>
  <c r="U112" i="19"/>
  <c r="T112" i="19"/>
  <c r="S112" i="19"/>
  <c r="R112" i="19"/>
  <c r="U111" i="19"/>
  <c r="T111" i="19"/>
  <c r="S111" i="19"/>
  <c r="R111" i="19"/>
  <c r="U110" i="19"/>
  <c r="T110" i="19"/>
  <c r="S110" i="19"/>
  <c r="R110" i="19"/>
  <c r="U109" i="19"/>
  <c r="T109" i="19"/>
  <c r="S109" i="19"/>
  <c r="R109" i="19"/>
  <c r="U108" i="19"/>
  <c r="T108" i="19"/>
  <c r="S108" i="19"/>
  <c r="R108" i="19"/>
  <c r="U107" i="19"/>
  <c r="T107" i="19"/>
  <c r="S107" i="19"/>
  <c r="R107" i="19"/>
  <c r="U106" i="19"/>
  <c r="T106" i="19"/>
  <c r="S106" i="19"/>
  <c r="R106" i="19"/>
  <c r="U105" i="19"/>
  <c r="T105" i="19"/>
  <c r="S105" i="19"/>
  <c r="R105" i="19"/>
  <c r="U104" i="19"/>
  <c r="T104" i="19"/>
  <c r="S104" i="19"/>
  <c r="R104" i="19"/>
  <c r="U103" i="19"/>
  <c r="T103" i="19"/>
  <c r="S103" i="19"/>
  <c r="R103" i="19"/>
  <c r="U102" i="19"/>
  <c r="T102" i="19"/>
  <c r="S102" i="19"/>
  <c r="R102" i="19"/>
  <c r="U101" i="19"/>
  <c r="T101" i="19"/>
  <c r="S101" i="19"/>
  <c r="R101" i="19"/>
  <c r="U100" i="19"/>
  <c r="T100" i="19"/>
  <c r="S100" i="19"/>
  <c r="R100" i="19"/>
  <c r="U99" i="19"/>
  <c r="T99" i="19"/>
  <c r="S99" i="19"/>
  <c r="R99" i="19"/>
  <c r="U98" i="19"/>
  <c r="T98" i="19"/>
  <c r="S98" i="19"/>
  <c r="R98" i="19"/>
  <c r="U97" i="19"/>
  <c r="T97" i="19"/>
  <c r="S97" i="19"/>
  <c r="R97" i="19"/>
  <c r="U96" i="19"/>
  <c r="T96" i="19"/>
  <c r="S96" i="19"/>
  <c r="R96" i="19"/>
  <c r="U95" i="19"/>
  <c r="T95" i="19"/>
  <c r="S95" i="19"/>
  <c r="R95" i="19"/>
  <c r="U94" i="19"/>
  <c r="T94" i="19"/>
  <c r="S94" i="19"/>
  <c r="R94" i="19"/>
  <c r="U93" i="19"/>
  <c r="T93" i="19"/>
  <c r="S93" i="19"/>
  <c r="R93" i="19"/>
  <c r="U92" i="19"/>
  <c r="T92" i="19"/>
  <c r="S92" i="19"/>
  <c r="R92" i="19"/>
  <c r="U91" i="19"/>
  <c r="T91" i="19"/>
  <c r="S91" i="19"/>
  <c r="R91" i="19"/>
  <c r="U90" i="19"/>
  <c r="T90" i="19"/>
  <c r="S90" i="19"/>
  <c r="R90" i="19"/>
  <c r="U89" i="19"/>
  <c r="T89" i="19"/>
  <c r="S89" i="19"/>
  <c r="R89" i="19"/>
  <c r="U88" i="19"/>
  <c r="T88" i="19"/>
  <c r="S88" i="19"/>
  <c r="R88" i="19"/>
  <c r="U87" i="19"/>
  <c r="T87" i="19"/>
  <c r="S87" i="19"/>
  <c r="R87" i="19"/>
  <c r="U86" i="19"/>
  <c r="T86" i="19"/>
  <c r="S86" i="19"/>
  <c r="R86" i="19"/>
  <c r="U85" i="19"/>
  <c r="T85" i="19"/>
  <c r="S85" i="19"/>
  <c r="R85" i="19"/>
  <c r="U84" i="19"/>
  <c r="T84" i="19"/>
  <c r="S84" i="19"/>
  <c r="R84" i="19"/>
  <c r="U83" i="19"/>
  <c r="T83" i="19"/>
  <c r="S83" i="19"/>
  <c r="R83" i="19"/>
  <c r="U82" i="19"/>
  <c r="T82" i="19"/>
  <c r="S82" i="19"/>
  <c r="R82" i="19"/>
  <c r="U81" i="19"/>
  <c r="T81" i="19"/>
  <c r="S81" i="19"/>
  <c r="R81" i="19"/>
  <c r="U80" i="19"/>
  <c r="T80" i="19"/>
  <c r="S80" i="19"/>
  <c r="R80" i="19"/>
  <c r="U79" i="19"/>
  <c r="T79" i="19"/>
  <c r="S79" i="19"/>
  <c r="R79" i="19"/>
  <c r="U78" i="19"/>
  <c r="T78" i="19"/>
  <c r="S78" i="19"/>
  <c r="R78" i="19"/>
  <c r="U77" i="19"/>
  <c r="T77" i="19"/>
  <c r="S77" i="19"/>
  <c r="R77" i="19"/>
  <c r="U76" i="19"/>
  <c r="T76" i="19"/>
  <c r="S76" i="19"/>
  <c r="R76" i="19"/>
  <c r="U75" i="19"/>
  <c r="T75" i="19"/>
  <c r="S75" i="19"/>
  <c r="R75" i="19"/>
  <c r="U74" i="19"/>
  <c r="T74" i="19"/>
  <c r="S74" i="19"/>
  <c r="R74" i="19"/>
  <c r="U73" i="19"/>
  <c r="T73" i="19"/>
  <c r="S73" i="19"/>
  <c r="R73" i="19"/>
  <c r="U72" i="19"/>
  <c r="T72" i="19"/>
  <c r="S72" i="19"/>
  <c r="R72" i="19"/>
  <c r="U71" i="19"/>
  <c r="T71" i="19"/>
  <c r="S71" i="19"/>
  <c r="R71" i="19"/>
  <c r="U70" i="19"/>
  <c r="T70" i="19"/>
  <c r="S70" i="19"/>
  <c r="R70" i="19"/>
  <c r="U69" i="19"/>
  <c r="T69" i="19"/>
  <c r="S69" i="19"/>
  <c r="R69" i="19"/>
  <c r="U68" i="19"/>
  <c r="T68" i="19"/>
  <c r="S68" i="19"/>
  <c r="R68" i="19"/>
  <c r="U67" i="19"/>
  <c r="T67" i="19"/>
  <c r="S67" i="19"/>
  <c r="R67" i="19"/>
  <c r="U66" i="19"/>
  <c r="T66" i="19"/>
  <c r="S66" i="19"/>
  <c r="R66" i="19"/>
  <c r="U65" i="19"/>
  <c r="T65" i="19"/>
  <c r="S65" i="19"/>
  <c r="R65" i="19"/>
  <c r="U64" i="19"/>
  <c r="T64" i="19"/>
  <c r="S64" i="19"/>
  <c r="R64" i="19"/>
  <c r="U63" i="19"/>
  <c r="T63" i="19"/>
  <c r="S63" i="19"/>
  <c r="R63" i="19"/>
  <c r="U62" i="19"/>
  <c r="T62" i="19"/>
  <c r="S62" i="19"/>
  <c r="R62" i="19"/>
  <c r="U61" i="19"/>
  <c r="T61" i="19"/>
  <c r="S61" i="19"/>
  <c r="R61" i="19"/>
  <c r="U60" i="19"/>
  <c r="T60" i="19"/>
  <c r="S60" i="19"/>
  <c r="R60" i="19"/>
  <c r="U59" i="19"/>
  <c r="T59" i="19"/>
  <c r="S59" i="19"/>
  <c r="R59" i="19"/>
  <c r="U58" i="19"/>
  <c r="T58" i="19"/>
  <c r="S58" i="19"/>
  <c r="R58" i="19"/>
  <c r="U57" i="19"/>
  <c r="T57" i="19"/>
  <c r="S57" i="19"/>
  <c r="R57" i="19"/>
  <c r="U56" i="19"/>
  <c r="T56" i="19"/>
  <c r="S56" i="19"/>
  <c r="R56" i="19"/>
  <c r="U55" i="19"/>
  <c r="T55" i="19"/>
  <c r="S55" i="19"/>
  <c r="R55" i="19"/>
  <c r="U54" i="19"/>
  <c r="T54" i="19"/>
  <c r="S54" i="19"/>
  <c r="R54" i="19"/>
  <c r="U53" i="19"/>
  <c r="T53" i="19"/>
  <c r="S53" i="19"/>
  <c r="R53" i="19"/>
  <c r="U52" i="19"/>
  <c r="T52" i="19"/>
  <c r="S52" i="19"/>
  <c r="R52" i="19"/>
  <c r="U51" i="19"/>
  <c r="T51" i="19"/>
  <c r="S51" i="19"/>
  <c r="R51" i="19"/>
  <c r="U50" i="19"/>
  <c r="T50" i="19"/>
  <c r="S50" i="19"/>
  <c r="R50" i="19"/>
  <c r="U49" i="19"/>
  <c r="T49" i="19"/>
  <c r="S49" i="19"/>
  <c r="R49" i="19"/>
  <c r="U48" i="19"/>
  <c r="T48" i="19"/>
  <c r="S48" i="19"/>
  <c r="R48" i="19"/>
  <c r="U47" i="19"/>
  <c r="T47" i="19"/>
  <c r="S47" i="19"/>
  <c r="R47" i="19"/>
  <c r="U46" i="19"/>
  <c r="T46" i="19"/>
  <c r="S46" i="19"/>
  <c r="R46" i="19"/>
  <c r="U45" i="19"/>
  <c r="T45" i="19"/>
  <c r="S45" i="19"/>
  <c r="R45" i="19"/>
  <c r="U44" i="19"/>
  <c r="T44" i="19"/>
  <c r="S44" i="19"/>
  <c r="R44" i="19"/>
  <c r="U43" i="19"/>
  <c r="T43" i="19"/>
  <c r="S43" i="19"/>
  <c r="R43" i="19"/>
  <c r="U42" i="19"/>
  <c r="T42" i="19"/>
  <c r="S42" i="19"/>
  <c r="R42" i="19"/>
  <c r="U41" i="19"/>
  <c r="T41" i="19"/>
  <c r="S41" i="19"/>
  <c r="R41" i="19"/>
  <c r="U40" i="19"/>
  <c r="T40" i="19"/>
  <c r="S40" i="19"/>
  <c r="R40" i="19"/>
  <c r="U39" i="19"/>
  <c r="T39" i="19"/>
  <c r="S39" i="19"/>
  <c r="R39" i="19"/>
  <c r="U38" i="19"/>
  <c r="T38" i="19"/>
  <c r="S38" i="19"/>
  <c r="R38" i="19"/>
  <c r="U37" i="19"/>
  <c r="T37" i="19"/>
  <c r="S37" i="19"/>
  <c r="R37" i="19"/>
  <c r="U36" i="19"/>
  <c r="T36" i="19"/>
  <c r="S36" i="19"/>
  <c r="R36" i="19"/>
  <c r="U35" i="19"/>
  <c r="T35" i="19"/>
  <c r="S35" i="19"/>
  <c r="R35" i="19"/>
  <c r="U34" i="19"/>
  <c r="T34" i="19"/>
  <c r="S34" i="19"/>
  <c r="R34" i="19"/>
  <c r="U33" i="19"/>
  <c r="T33" i="19"/>
  <c r="S33" i="19"/>
  <c r="R33" i="19"/>
  <c r="U32" i="19"/>
  <c r="T32" i="19"/>
  <c r="S32" i="19"/>
  <c r="R32" i="19"/>
  <c r="U31" i="19"/>
  <c r="T31" i="19"/>
  <c r="S31" i="19"/>
  <c r="R31" i="19"/>
  <c r="U30" i="19"/>
  <c r="T30" i="19"/>
  <c r="S30" i="19"/>
  <c r="R30" i="19"/>
  <c r="U29" i="19"/>
  <c r="T29" i="19"/>
  <c r="S29" i="19"/>
  <c r="R29" i="19"/>
  <c r="U28" i="19"/>
  <c r="T28" i="19"/>
  <c r="S28" i="19"/>
  <c r="R28" i="19"/>
  <c r="U27" i="19"/>
  <c r="T27" i="19"/>
  <c r="S27" i="19"/>
  <c r="R27" i="19"/>
  <c r="U26" i="19"/>
  <c r="T26" i="19"/>
  <c r="S26" i="19"/>
  <c r="R26" i="19"/>
  <c r="U25" i="19"/>
  <c r="T25" i="19"/>
  <c r="S25" i="19"/>
  <c r="R25" i="19"/>
  <c r="U24" i="19"/>
  <c r="T24" i="19"/>
  <c r="S24" i="19"/>
  <c r="R24" i="19"/>
  <c r="U23" i="19"/>
  <c r="T23" i="19"/>
  <c r="S23" i="19"/>
  <c r="R23" i="19"/>
  <c r="U22" i="19"/>
  <c r="T22" i="19"/>
  <c r="S22" i="19"/>
  <c r="R22" i="19"/>
  <c r="U21" i="19"/>
  <c r="T21" i="19"/>
  <c r="S21" i="19"/>
  <c r="R21" i="19"/>
  <c r="U20" i="19"/>
  <c r="T20" i="19"/>
  <c r="S20" i="19"/>
  <c r="R20" i="19"/>
  <c r="U19" i="19"/>
  <c r="T19" i="19"/>
  <c r="S19" i="19"/>
  <c r="R19" i="19"/>
  <c r="U18" i="19"/>
  <c r="T18" i="19"/>
  <c r="S18" i="19"/>
  <c r="R18" i="19"/>
  <c r="U17" i="19"/>
  <c r="T17" i="19"/>
  <c r="S17" i="19"/>
  <c r="R17" i="19"/>
  <c r="U16" i="19"/>
  <c r="T16" i="19"/>
  <c r="S16" i="19"/>
  <c r="R16" i="19"/>
  <c r="U15" i="19"/>
  <c r="T15" i="19"/>
  <c r="S15" i="19"/>
  <c r="R15" i="19"/>
  <c r="U14" i="19"/>
  <c r="T14" i="19"/>
  <c r="S14" i="19"/>
  <c r="R14" i="19"/>
  <c r="U13" i="19"/>
  <c r="T13" i="19"/>
  <c r="S13" i="19"/>
  <c r="R13" i="19"/>
  <c r="U12" i="19"/>
  <c r="T12" i="19"/>
  <c r="S12" i="19"/>
  <c r="R12" i="19"/>
  <c r="U11" i="19"/>
  <c r="T11" i="19"/>
  <c r="S11" i="19"/>
  <c r="R11" i="19"/>
  <c r="U10" i="19"/>
  <c r="S10" i="19"/>
  <c r="R10" i="19"/>
  <c r="T10" i="19"/>
  <c r="GQ8" i="5"/>
  <c r="GP8" i="5"/>
  <c r="GN8" i="5"/>
  <c r="GO7" i="5"/>
  <c r="GM7" i="5"/>
  <c r="GM8" i="5" s="1"/>
  <c r="GL7" i="5"/>
  <c r="GL8" i="5" s="1"/>
  <c r="GG7" i="5"/>
  <c r="GG8" i="5" s="1"/>
  <c r="AR4" i="4"/>
  <c r="AQ4" i="4"/>
  <c r="AP4" i="4"/>
  <c r="AO4" i="4"/>
  <c r="GQ7" i="5"/>
  <c r="GP7" i="5"/>
  <c r="GO8" i="5"/>
  <c r="GN7" i="5"/>
  <c r="GK7" i="5"/>
  <c r="GJ7" i="5"/>
  <c r="GI7" i="5"/>
  <c r="GI8" i="5" s="1"/>
  <c r="GH7" i="5"/>
  <c r="GH8" i="5" s="1"/>
  <c r="GK8" i="5" l="1"/>
  <c r="GJ8" i="5"/>
  <c r="U3" i="19"/>
  <c r="T3" i="19"/>
  <c r="S3" i="19"/>
  <c r="R3" i="19"/>
  <c r="U1" i="19" s="1"/>
  <c r="AD5" i="22" s="1"/>
  <c r="P139" i="2"/>
  <c r="P141" i="2" s="1"/>
  <c r="O139" i="2"/>
  <c r="O141" i="2" s="1"/>
  <c r="N139" i="2"/>
  <c r="N141" i="2" s="1"/>
  <c r="M139" i="2"/>
  <c r="P130" i="2"/>
  <c r="O130" i="2"/>
  <c r="N130" i="2"/>
  <c r="M130" i="2"/>
  <c r="P121" i="2"/>
  <c r="O121" i="2"/>
  <c r="N121" i="2"/>
  <c r="M121" i="2"/>
  <c r="P112" i="2"/>
  <c r="O112" i="2"/>
  <c r="N112" i="2"/>
  <c r="M112" i="2"/>
  <c r="P105" i="2"/>
  <c r="O105" i="2"/>
  <c r="N105" i="2"/>
  <c r="M105" i="2"/>
  <c r="M15" i="2"/>
  <c r="G42" i="1" l="1"/>
  <c r="F42" i="1"/>
  <c r="E42" i="1"/>
  <c r="Q4" i="4" l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GF7" i="5"/>
  <c r="GF8" i="5" s="1"/>
  <c r="GE7" i="5"/>
  <c r="GE8" i="5" s="1"/>
  <c r="C4" i="5" l="1"/>
  <c r="D121" i="1" l="1"/>
  <c r="K10" i="17" l="1"/>
  <c r="J9" i="17"/>
  <c r="K9" i="17" s="1"/>
  <c r="F5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E5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I104" i="2" l="1"/>
  <c r="I178" i="2" s="1"/>
  <c r="X25" i="2" l="1"/>
  <c r="G121" i="1" l="1"/>
  <c r="G124" i="1" l="1"/>
  <c r="AR3" i="2" l="1"/>
  <c r="AO4" i="2"/>
  <c r="AK4" i="2"/>
  <c r="AL4" i="2" s="1"/>
  <c r="AM4" i="2" s="1"/>
  <c r="AR4" i="2" s="1"/>
  <c r="AE4" i="2"/>
  <c r="AA4" i="2"/>
  <c r="AB4" i="2" s="1"/>
  <c r="AP5" i="2"/>
  <c r="Z3" i="2"/>
  <c r="AA3" i="2"/>
  <c r="AB3" i="2"/>
  <c r="AC3" i="2"/>
  <c r="AJ3" i="2"/>
  <c r="AK3" i="2"/>
  <c r="AL3" i="2"/>
  <c r="AM3" i="2"/>
  <c r="AO5" i="2"/>
  <c r="AQ5" i="2"/>
  <c r="AO6" i="2"/>
  <c r="AP6" i="2"/>
  <c r="AQ6" i="2"/>
  <c r="AO7" i="2"/>
  <c r="AP7" i="2"/>
  <c r="AQ7" i="2"/>
  <c r="AO8" i="2"/>
  <c r="AP8" i="2"/>
  <c r="AQ8" i="2"/>
  <c r="AO9" i="2"/>
  <c r="AP9" i="2"/>
  <c r="AQ9" i="2"/>
  <c r="AO10" i="2"/>
  <c r="AP10" i="2"/>
  <c r="AQ10" i="2"/>
  <c r="AO11" i="2"/>
  <c r="AP11" i="2"/>
  <c r="AQ11" i="2"/>
  <c r="AO12" i="2"/>
  <c r="AP12" i="2"/>
  <c r="AQ12" i="2"/>
  <c r="AO13" i="2"/>
  <c r="AP13" i="2"/>
  <c r="AQ13" i="2"/>
  <c r="AO14" i="2"/>
  <c r="AP14" i="2"/>
  <c r="AQ14" i="2"/>
  <c r="AO15" i="2"/>
  <c r="AP15" i="2"/>
  <c r="AQ15" i="2"/>
  <c r="AO16" i="2"/>
  <c r="AP16" i="2"/>
  <c r="AQ16" i="2"/>
  <c r="AO17" i="2"/>
  <c r="AP17" i="2"/>
  <c r="AQ17" i="2"/>
  <c r="AO18" i="2"/>
  <c r="AP18" i="2"/>
  <c r="AQ18" i="2"/>
  <c r="AO19" i="2"/>
  <c r="AP19" i="2"/>
  <c r="AQ19" i="2"/>
  <c r="AO20" i="2"/>
  <c r="AP20" i="2"/>
  <c r="AQ20" i="2"/>
  <c r="AO21" i="2"/>
  <c r="AP21" i="2"/>
  <c r="AQ21" i="2"/>
  <c r="AP4" i="2" l="1"/>
  <c r="AQ4" i="2"/>
  <c r="AC4" i="2"/>
  <c r="AH4" i="2" s="1"/>
  <c r="AG4" i="2"/>
  <c r="AF4" i="2"/>
  <c r="AP3" i="2"/>
  <c r="AQ3" i="2"/>
  <c r="AO3" i="2"/>
  <c r="HB129" i="5" l="1"/>
  <c r="HB128" i="5"/>
  <c r="HB127" i="5"/>
  <c r="HB126" i="5"/>
  <c r="HB125" i="5"/>
  <c r="HB124" i="5"/>
  <c r="HB123" i="5"/>
  <c r="HB122" i="5"/>
  <c r="HB121" i="5"/>
  <c r="HB120" i="5"/>
  <c r="HB119" i="5"/>
  <c r="HB118" i="5"/>
  <c r="HB117" i="5"/>
  <c r="HB116" i="5"/>
  <c r="HB115" i="5"/>
  <c r="HB114" i="5"/>
  <c r="HB113" i="5"/>
  <c r="HB112" i="5"/>
  <c r="HB111" i="5"/>
  <c r="HB110" i="5"/>
  <c r="HB109" i="5"/>
  <c r="HB108" i="5"/>
  <c r="HB107" i="5"/>
  <c r="HB106" i="5"/>
  <c r="HB105" i="5"/>
  <c r="HB104" i="5"/>
  <c r="HB103" i="5"/>
  <c r="C10" i="4" l="1"/>
  <c r="EN111" i="5"/>
  <c r="C105" i="22" s="1"/>
  <c r="EN129" i="5"/>
  <c r="C123" i="22" s="1"/>
  <c r="EN128" i="5"/>
  <c r="C122" i="22" s="1"/>
  <c r="EN127" i="5"/>
  <c r="C121" i="22" s="1"/>
  <c r="EN126" i="5"/>
  <c r="C120" i="22" s="1"/>
  <c r="EN125" i="5"/>
  <c r="C119" i="22" s="1"/>
  <c r="EN124" i="5"/>
  <c r="C118" i="22" s="1"/>
  <c r="EN123" i="5"/>
  <c r="C117" i="22" s="1"/>
  <c r="EN122" i="5"/>
  <c r="C116" i="22" s="1"/>
  <c r="EN121" i="5"/>
  <c r="C115" i="22" s="1"/>
  <c r="EN120" i="5"/>
  <c r="C114" i="22" s="1"/>
  <c r="EN119" i="5"/>
  <c r="C113" i="22" s="1"/>
  <c r="EN118" i="5"/>
  <c r="C112" i="22" s="1"/>
  <c r="EN117" i="5"/>
  <c r="C111" i="22" s="1"/>
  <c r="EN116" i="5"/>
  <c r="C110" i="22" s="1"/>
  <c r="EN115" i="5"/>
  <c r="C109" i="22" s="1"/>
  <c r="EN114" i="5"/>
  <c r="C108" i="22" s="1"/>
  <c r="EN113" i="5"/>
  <c r="C107" i="22" s="1"/>
  <c r="EN112" i="5"/>
  <c r="C106" i="22" s="1"/>
  <c r="EN110" i="5"/>
  <c r="C104" i="22" s="1"/>
  <c r="EN109" i="5"/>
  <c r="C103" i="22" s="1"/>
  <c r="EP113" i="5" l="1"/>
  <c r="EO129" i="5"/>
  <c r="EP122" i="5"/>
  <c r="EP111" i="5"/>
  <c r="EO121" i="5"/>
  <c r="EP114" i="5"/>
  <c r="EP115" i="5"/>
  <c r="EP123" i="5"/>
  <c r="EP116" i="5"/>
  <c r="EP124" i="5"/>
  <c r="EO117" i="5"/>
  <c r="EO125" i="5"/>
  <c r="EP109" i="5"/>
  <c r="EO118" i="5"/>
  <c r="EO126" i="5"/>
  <c r="EP110" i="5"/>
  <c r="EP119" i="5"/>
  <c r="EP127" i="5"/>
  <c r="EP112" i="5"/>
  <c r="EP120" i="5"/>
  <c r="EP128" i="5"/>
  <c r="EO111" i="5"/>
  <c r="EO113" i="5"/>
  <c r="EP117" i="5"/>
  <c r="EP121" i="5"/>
  <c r="EP125" i="5"/>
  <c r="EO110" i="5"/>
  <c r="EP129" i="5"/>
  <c r="EO122" i="5"/>
  <c r="EP126" i="5"/>
  <c r="EO114" i="5"/>
  <c r="EP118" i="5"/>
  <c r="EO109" i="5"/>
  <c r="EO112" i="5"/>
  <c r="EO120" i="5"/>
  <c r="EO128" i="5"/>
  <c r="EO115" i="5"/>
  <c r="EO123" i="5"/>
  <c r="EO116" i="5"/>
  <c r="EO124" i="5"/>
  <c r="EO119" i="5"/>
  <c r="EO127" i="5"/>
  <c r="EN18" i="5"/>
  <c r="C23" i="22" s="1"/>
  <c r="EO18" i="5" l="1"/>
  <c r="EP18" i="5"/>
  <c r="F8" i="5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Z8" i="5" s="1"/>
  <c r="BA8" i="5" s="1"/>
  <c r="BB8" i="5" s="1"/>
  <c r="BC8" i="5" s="1"/>
  <c r="BD8" i="5" s="1"/>
  <c r="BE8" i="5" s="1"/>
  <c r="BF8" i="5" s="1"/>
  <c r="BG8" i="5" s="1"/>
  <c r="BH8" i="5" s="1"/>
  <c r="BI8" i="5" s="1"/>
  <c r="BJ8" i="5" s="1"/>
  <c r="BK8" i="5" s="1"/>
  <c r="BL8" i="5" s="1"/>
  <c r="BM8" i="5" s="1"/>
  <c r="BN8" i="5" s="1"/>
  <c r="BO8" i="5" s="1"/>
  <c r="BP8" i="5" s="1"/>
  <c r="BQ8" i="5" s="1"/>
  <c r="BR8" i="5" s="1"/>
  <c r="BS8" i="5" s="1"/>
  <c r="BT8" i="5" s="1"/>
  <c r="BU8" i="5" s="1"/>
  <c r="BV8" i="5" s="1"/>
  <c r="BW8" i="5" s="1"/>
  <c r="BX8" i="5" s="1"/>
  <c r="BY8" i="5" s="1"/>
  <c r="BZ8" i="5" s="1"/>
  <c r="CA8" i="5" s="1"/>
  <c r="CB8" i="5" s="1"/>
  <c r="CC8" i="5" s="1"/>
  <c r="CD8" i="5" s="1"/>
  <c r="CE8" i="5" s="1"/>
  <c r="CF8" i="5" s="1"/>
  <c r="CG8" i="5" s="1"/>
  <c r="CH8" i="5" s="1"/>
  <c r="CI8" i="5" s="1"/>
  <c r="CJ8" i="5" s="1"/>
  <c r="CK8" i="5" s="1"/>
  <c r="CL8" i="5" s="1"/>
  <c r="CM8" i="5" s="1"/>
  <c r="CN8" i="5" s="1"/>
  <c r="CO8" i="5" s="1"/>
  <c r="CP8" i="5" s="1"/>
  <c r="CQ8" i="5" s="1"/>
  <c r="CR8" i="5" s="1"/>
  <c r="CS8" i="5" s="1"/>
  <c r="CT8" i="5" s="1"/>
  <c r="CU8" i="5" s="1"/>
  <c r="CV8" i="5" s="1"/>
  <c r="CW8" i="5" s="1"/>
  <c r="CX8" i="5" s="1"/>
  <c r="CY8" i="5" s="1"/>
  <c r="CZ8" i="5" s="1"/>
  <c r="DA8" i="5" s="1"/>
  <c r="DB8" i="5" s="1"/>
  <c r="DC8" i="5" s="1"/>
  <c r="DD8" i="5" s="1"/>
  <c r="DE8" i="5" s="1"/>
  <c r="DF8" i="5" s="1"/>
  <c r="DG8" i="5" s="1"/>
  <c r="DH8" i="5" s="1"/>
  <c r="DI8" i="5" s="1"/>
  <c r="DJ8" i="5" s="1"/>
  <c r="DK8" i="5" s="1"/>
  <c r="DL8" i="5" s="1"/>
  <c r="DM8" i="5" s="1"/>
  <c r="DN8" i="5" s="1"/>
  <c r="DO8" i="5" s="1"/>
  <c r="DP8" i="5" s="1"/>
  <c r="DQ8" i="5" s="1"/>
  <c r="DR8" i="5" s="1"/>
  <c r="DS8" i="5" s="1"/>
  <c r="DT8" i="5" s="1"/>
  <c r="DU8" i="5" s="1"/>
  <c r="DV8" i="5" s="1"/>
  <c r="DW8" i="5" s="1"/>
  <c r="DX8" i="5" s="1"/>
  <c r="DY8" i="5" s="1"/>
  <c r="DZ8" i="5" s="1"/>
  <c r="EA8" i="5" s="1"/>
  <c r="EB8" i="5" s="1"/>
  <c r="EC8" i="5" s="1"/>
  <c r="ED8" i="5" s="1"/>
  <c r="EE8" i="5" s="1"/>
  <c r="EF8" i="5" s="1"/>
  <c r="E3" i="5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Z3" i="5" s="1"/>
  <c r="BA3" i="5" s="1"/>
  <c r="BB3" i="5" s="1"/>
  <c r="BC3" i="5" s="1"/>
  <c r="BD3" i="5" s="1"/>
  <c r="BE3" i="5" s="1"/>
  <c r="BF3" i="5" s="1"/>
  <c r="BG3" i="5" s="1"/>
  <c r="BH3" i="5" s="1"/>
  <c r="BI3" i="5" s="1"/>
  <c r="BO3" i="5" s="1"/>
  <c r="BP3" i="5" s="1"/>
  <c r="BQ3" i="5" s="1"/>
  <c r="BR3" i="5" s="1"/>
  <c r="BS3" i="5" s="1"/>
  <c r="BT3" i="5" s="1"/>
  <c r="BU3" i="5" s="1"/>
  <c r="BV3" i="5" s="1"/>
  <c r="BW3" i="5" s="1"/>
  <c r="BX3" i="5" s="1"/>
  <c r="BY3" i="5" s="1"/>
  <c r="BZ3" i="5" s="1"/>
  <c r="CM3" i="5" s="1"/>
  <c r="CN3" i="5" s="1"/>
  <c r="CO3" i="5" s="1"/>
  <c r="CP3" i="5" s="1"/>
  <c r="CQ3" i="5" s="1"/>
  <c r="CR3" i="5" s="1"/>
  <c r="CS3" i="5" s="1"/>
  <c r="CT3" i="5" s="1"/>
  <c r="CU3" i="5" s="1"/>
  <c r="CV3" i="5" s="1"/>
  <c r="CW3" i="5" s="1"/>
  <c r="CX3" i="5" s="1"/>
  <c r="CY3" i="5" s="1"/>
  <c r="CZ3" i="5" s="1"/>
  <c r="DA3" i="5" s="1"/>
  <c r="DB3" i="5" s="1"/>
  <c r="DC3" i="5" s="1"/>
  <c r="DD3" i="5" s="1"/>
  <c r="DE3" i="5" s="1"/>
  <c r="DF3" i="5" s="1"/>
  <c r="DG3" i="5" s="1"/>
  <c r="DH3" i="5" s="1"/>
  <c r="DI3" i="5" s="1"/>
  <c r="DJ3" i="5" s="1"/>
  <c r="DK3" i="5" s="1"/>
  <c r="DL3" i="5" s="1"/>
  <c r="DM3" i="5" s="1"/>
  <c r="DN3" i="5" s="1"/>
  <c r="DO3" i="5" s="1"/>
  <c r="DP3" i="5" s="1"/>
  <c r="DQ3" i="5" s="1"/>
  <c r="DR3" i="5" s="1"/>
  <c r="DS3" i="5" s="1"/>
  <c r="DT3" i="5" s="1"/>
  <c r="DU3" i="5" s="1"/>
  <c r="DV3" i="5" s="1"/>
  <c r="DW3" i="5" s="1"/>
  <c r="DX3" i="5" s="1"/>
  <c r="DY3" i="5" s="1"/>
  <c r="DZ3" i="5" s="1"/>
  <c r="EA3" i="5" s="1"/>
  <c r="EB3" i="5" s="1"/>
  <c r="EC3" i="5" s="1"/>
  <c r="ED3" i="5" s="1"/>
  <c r="EE3" i="5" s="1"/>
  <c r="EF3" i="5" s="1"/>
  <c r="EG3" i="5" s="1"/>
  <c r="EH3" i="5" s="1"/>
  <c r="EI3" i="5" s="1"/>
  <c r="EJ3" i="5" s="1"/>
  <c r="EK3" i="5" s="1"/>
  <c r="EL3" i="5" s="1"/>
  <c r="EM3" i="5" s="1"/>
  <c r="EN3" i="5" s="1"/>
  <c r="EO3" i="5" s="1"/>
  <c r="EP3" i="5" s="1"/>
  <c r="EQ3" i="5" s="1"/>
  <c r="ER3" i="5" s="1"/>
  <c r="ES3" i="5" s="1"/>
  <c r="ET3" i="5" s="1"/>
  <c r="EU3" i="5" s="1"/>
  <c r="EV3" i="5" s="1"/>
  <c r="EW3" i="5" s="1"/>
  <c r="EX3" i="5" s="1"/>
  <c r="EY3" i="5" s="1"/>
  <c r="EZ3" i="5" s="1"/>
  <c r="FA3" i="5" s="1"/>
  <c r="FB3" i="5" s="1"/>
  <c r="FC3" i="5" s="1"/>
  <c r="FD3" i="5" s="1"/>
  <c r="FE3" i="5" s="1"/>
  <c r="FF3" i="5" s="1"/>
  <c r="FG3" i="5" s="1"/>
  <c r="FH3" i="5" s="1"/>
  <c r="FI3" i="5" s="1"/>
  <c r="FJ3" i="5" s="1"/>
  <c r="FK3" i="5" s="1"/>
  <c r="FL3" i="5" s="1"/>
  <c r="FM3" i="5" s="1"/>
  <c r="FN3" i="5" s="1"/>
  <c r="FO3" i="5" s="1"/>
  <c r="FP3" i="5" s="1"/>
  <c r="FQ3" i="5" s="1"/>
  <c r="FR3" i="5" s="1"/>
  <c r="FS3" i="5" s="1"/>
  <c r="FT3" i="5" s="1"/>
  <c r="FU3" i="5" s="1"/>
  <c r="FV3" i="5" s="1"/>
  <c r="FW3" i="5" s="1"/>
  <c r="FX3" i="5" s="1"/>
  <c r="FY3" i="5" s="1"/>
  <c r="FZ3" i="5" s="1"/>
  <c r="GA3" i="5" s="1"/>
  <c r="GB3" i="5" s="1"/>
  <c r="GC3" i="5" s="1"/>
  <c r="GD3" i="5" s="1"/>
  <c r="GE3" i="5" s="1"/>
  <c r="GF3" i="5" s="1"/>
  <c r="GG3" i="5" s="1"/>
  <c r="GH3" i="5" s="1"/>
  <c r="GI3" i="5" s="1"/>
  <c r="GJ3" i="5" s="1"/>
  <c r="GK3" i="5" s="1"/>
  <c r="GL3" i="5" s="1"/>
  <c r="GM3" i="5" s="1"/>
  <c r="GN3" i="5" s="1"/>
  <c r="GO3" i="5" s="1"/>
  <c r="GP3" i="5" s="1"/>
  <c r="GQ3" i="5" s="1"/>
  <c r="GR3" i="5" s="1"/>
  <c r="GS3" i="5" s="1"/>
  <c r="GT3" i="5" s="1"/>
  <c r="GU3" i="5" s="1"/>
  <c r="GV3" i="5" s="1"/>
  <c r="GW3" i="5" s="1"/>
  <c r="GX3" i="5" s="1"/>
  <c r="I37" i="15"/>
  <c r="H37" i="15"/>
  <c r="G37" i="15"/>
  <c r="I36" i="15"/>
  <c r="H36" i="15"/>
  <c r="G36" i="15"/>
  <c r="I35" i="15"/>
  <c r="H35" i="15"/>
  <c r="G35" i="15"/>
  <c r="I34" i="15"/>
  <c r="H34" i="15"/>
  <c r="G34" i="15"/>
  <c r="I33" i="15"/>
  <c r="H33" i="15"/>
  <c r="G33" i="15"/>
  <c r="I32" i="15"/>
  <c r="H32" i="15"/>
  <c r="G32" i="15"/>
  <c r="I31" i="15"/>
  <c r="H31" i="15"/>
  <c r="G31" i="15"/>
  <c r="I30" i="15"/>
  <c r="H30" i="15"/>
  <c r="G30" i="15"/>
  <c r="I29" i="15"/>
  <c r="H29" i="15"/>
  <c r="G29" i="15"/>
  <c r="I28" i="15"/>
  <c r="H28" i="15"/>
  <c r="G28" i="15"/>
  <c r="I27" i="15"/>
  <c r="H27" i="15"/>
  <c r="G27" i="15"/>
  <c r="I26" i="15"/>
  <c r="H26" i="15"/>
  <c r="G26" i="15"/>
  <c r="I25" i="15"/>
  <c r="H25" i="15"/>
  <c r="G25" i="15"/>
  <c r="I24" i="15"/>
  <c r="H24" i="15"/>
  <c r="G24" i="15"/>
  <c r="I23" i="15"/>
  <c r="H23" i="15"/>
  <c r="G23" i="15"/>
  <c r="I22" i="15"/>
  <c r="H22" i="15"/>
  <c r="G22" i="15"/>
  <c r="I21" i="15"/>
  <c r="H21" i="15"/>
  <c r="G21" i="15"/>
  <c r="I20" i="15"/>
  <c r="H20" i="15"/>
  <c r="G20" i="15"/>
  <c r="I19" i="15"/>
  <c r="H19" i="15"/>
  <c r="G19" i="15"/>
  <c r="I18" i="15"/>
  <c r="H18" i="15"/>
  <c r="G18" i="15"/>
  <c r="I17" i="15"/>
  <c r="H17" i="15"/>
  <c r="G17" i="15"/>
  <c r="I16" i="15"/>
  <c r="H16" i="15"/>
  <c r="G16" i="15"/>
  <c r="I15" i="15"/>
  <c r="H15" i="15"/>
  <c r="G15" i="15"/>
  <c r="I14" i="15"/>
  <c r="H14" i="15"/>
  <c r="G14" i="15"/>
  <c r="I13" i="15"/>
  <c r="H13" i="15"/>
  <c r="G13" i="15"/>
  <c r="I12" i="15"/>
  <c r="H12" i="15"/>
  <c r="G12" i="15"/>
  <c r="I11" i="15"/>
  <c r="H11" i="15"/>
  <c r="G11" i="15"/>
  <c r="I10" i="15"/>
  <c r="H10" i="15"/>
  <c r="G10" i="15"/>
  <c r="I9" i="15"/>
  <c r="H9" i="15"/>
  <c r="G9" i="15"/>
  <c r="I8" i="15"/>
  <c r="H8" i="15"/>
  <c r="G8" i="15"/>
  <c r="I7" i="15"/>
  <c r="H7" i="15"/>
  <c r="G7" i="15"/>
  <c r="I6" i="15"/>
  <c r="H6" i="15"/>
  <c r="G6" i="15"/>
  <c r="I5" i="15"/>
  <c r="H5" i="15"/>
  <c r="G5" i="15"/>
  <c r="B40" i="1" l="1"/>
  <c r="F100" i="2" l="1"/>
  <c r="F99" i="2"/>
  <c r="N165" i="2" l="1"/>
  <c r="N167" i="2" s="1"/>
  <c r="I1" i="9" l="1"/>
  <c r="Q1" i="4" l="1"/>
  <c r="Q5" i="4" s="1"/>
  <c r="F79" i="2" l="1"/>
  <c r="F72" i="2"/>
  <c r="F109" i="2"/>
  <c r="F110" i="2"/>
  <c r="F116" i="2"/>
  <c r="F117" i="2"/>
  <c r="F118" i="2"/>
  <c r="F119" i="2"/>
  <c r="P9" i="2" l="1"/>
  <c r="F121" i="1"/>
  <c r="F124" i="1" s="1"/>
  <c r="E121" i="1"/>
  <c r="D122" i="1"/>
  <c r="E3" i="3" l="1"/>
  <c r="V3" i="3" s="1"/>
  <c r="F128" i="2" l="1"/>
  <c r="F127" i="2"/>
  <c r="F126" i="2"/>
  <c r="F125" i="2"/>
  <c r="F143" i="2"/>
  <c r="F142" i="2"/>
  <c r="F136" i="2"/>
  <c r="F135" i="2"/>
  <c r="F134" i="2"/>
  <c r="AU8" i="4" l="1"/>
  <c r="O8" i="4" l="1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7" i="4"/>
  <c r="R95" i="4"/>
  <c r="AR158" i="4"/>
  <c r="AI121" i="4"/>
  <c r="Q206" i="4"/>
  <c r="AR635" i="4" l="1"/>
  <c r="AR634" i="4"/>
  <c r="AR633" i="4"/>
  <c r="AR632" i="4"/>
  <c r="AR631" i="4"/>
  <c r="AR630" i="4"/>
  <c r="R248" i="4"/>
  <c r="Q32" i="4"/>
  <c r="N171" i="2" l="1"/>
  <c r="O171" i="2"/>
  <c r="P171" i="2"/>
  <c r="M171" i="2"/>
  <c r="O165" i="2"/>
  <c r="P165" i="2"/>
  <c r="M165" i="2"/>
  <c r="N159" i="2"/>
  <c r="O159" i="2"/>
  <c r="P159" i="2"/>
  <c r="M159" i="2"/>
  <c r="N153" i="2"/>
  <c r="O153" i="2"/>
  <c r="P153" i="2"/>
  <c r="M153" i="2"/>
  <c r="N147" i="2"/>
  <c r="O147" i="2"/>
  <c r="P147" i="2"/>
  <c r="M147" i="2"/>
  <c r="N95" i="2"/>
  <c r="O95" i="2"/>
  <c r="P95" i="2"/>
  <c r="M95" i="2"/>
  <c r="N89" i="2"/>
  <c r="O89" i="2"/>
  <c r="P89" i="2"/>
  <c r="M89" i="2"/>
  <c r="N82" i="2"/>
  <c r="O82" i="2"/>
  <c r="P82" i="2"/>
  <c r="M82" i="2"/>
  <c r="N75" i="2"/>
  <c r="O75" i="2"/>
  <c r="P75" i="2"/>
  <c r="M75" i="2"/>
  <c r="N68" i="2"/>
  <c r="O68" i="2"/>
  <c r="P68" i="2"/>
  <c r="M68" i="2"/>
  <c r="N28" i="2"/>
  <c r="O28" i="2"/>
  <c r="P28" i="2"/>
  <c r="M28" i="2"/>
  <c r="N21" i="2"/>
  <c r="O21" i="2"/>
  <c r="P21" i="2"/>
  <c r="M21" i="2"/>
  <c r="N15" i="2"/>
  <c r="O15" i="2"/>
  <c r="P15" i="2"/>
  <c r="N9" i="2"/>
  <c r="O9" i="2"/>
  <c r="M9" i="2"/>
  <c r="Q9" i="5" l="1"/>
  <c r="AC9" i="5"/>
  <c r="AB9" i="5"/>
  <c r="AA9" i="5"/>
  <c r="Z9" i="5"/>
  <c r="Y9" i="5"/>
  <c r="X9" i="5"/>
  <c r="W9" i="5"/>
  <c r="V9" i="5"/>
  <c r="U9" i="5"/>
  <c r="T9" i="5"/>
  <c r="S9" i="5"/>
  <c r="R9" i="5"/>
  <c r="P9" i="5"/>
  <c r="O9" i="5"/>
  <c r="N9" i="5"/>
  <c r="M9" i="5"/>
  <c r="L9" i="5"/>
  <c r="K9" i="5"/>
  <c r="J9" i="5"/>
  <c r="I9" i="5"/>
  <c r="H9" i="5"/>
  <c r="G9" i="5"/>
  <c r="F9" i="5"/>
  <c r="E9" i="5"/>
  <c r="AR629" i="4" l="1"/>
  <c r="AR628" i="4"/>
  <c r="AR627" i="4"/>
  <c r="AR626" i="4"/>
  <c r="AR625" i="4"/>
  <c r="AR624" i="4"/>
  <c r="AR623" i="4"/>
  <c r="AR622" i="4"/>
  <c r="AR621" i="4"/>
  <c r="AR620" i="4"/>
  <c r="AR619" i="4"/>
  <c r="AR618" i="4"/>
  <c r="AR617" i="4"/>
  <c r="AR616" i="4"/>
  <c r="AR615" i="4"/>
  <c r="AR614" i="4"/>
  <c r="AR613" i="4"/>
  <c r="AR612" i="4"/>
  <c r="AR611" i="4"/>
  <c r="AR610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AR430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K430" i="4"/>
  <c r="J430" i="4"/>
  <c r="C430" i="4"/>
  <c r="I430" i="4" s="1"/>
  <c r="AR429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K429" i="4"/>
  <c r="J429" i="4"/>
  <c r="C429" i="4"/>
  <c r="I429" i="4" s="1"/>
  <c r="AR428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K428" i="4"/>
  <c r="J428" i="4"/>
  <c r="C428" i="4"/>
  <c r="B428" i="4" s="1"/>
  <c r="AR427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K427" i="4"/>
  <c r="J427" i="4"/>
  <c r="C427" i="4"/>
  <c r="I427" i="4" s="1"/>
  <c r="AR426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C426" i="4"/>
  <c r="AR425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C425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C424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C423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C422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C421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C420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C419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C418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C417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C416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C415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C414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C413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C412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C411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C410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C409" i="4"/>
  <c r="N16" i="2" l="1"/>
  <c r="P16" i="2"/>
  <c r="N10" i="2"/>
  <c r="O10" i="2"/>
  <c r="O16" i="2"/>
  <c r="B430" i="4"/>
  <c r="B427" i="4"/>
  <c r="AS428" i="4"/>
  <c r="H428" i="4" s="1"/>
  <c r="AS409" i="4"/>
  <c r="H409" i="4" s="1"/>
  <c r="AS425" i="4"/>
  <c r="H425" i="4" s="1"/>
  <c r="AS429" i="4"/>
  <c r="H429" i="4" s="1"/>
  <c r="AS430" i="4"/>
  <c r="H430" i="4" s="1"/>
  <c r="AS427" i="4"/>
  <c r="H427" i="4" s="1"/>
  <c r="AS414" i="4"/>
  <c r="H414" i="4" s="1"/>
  <c r="AS421" i="4"/>
  <c r="H421" i="4" s="1"/>
  <c r="AS422" i="4"/>
  <c r="H422" i="4" s="1"/>
  <c r="AS413" i="4"/>
  <c r="H413" i="4" s="1"/>
  <c r="AS415" i="4"/>
  <c r="H415" i="4" s="1"/>
  <c r="AS420" i="4"/>
  <c r="H420" i="4" s="1"/>
  <c r="AS423" i="4"/>
  <c r="H423" i="4" s="1"/>
  <c r="AS412" i="4"/>
  <c r="H412" i="4" s="1"/>
  <c r="AS416" i="4"/>
  <c r="H416" i="4" s="1"/>
  <c r="AS419" i="4"/>
  <c r="H419" i="4" s="1"/>
  <c r="AS424" i="4"/>
  <c r="H424" i="4" s="1"/>
  <c r="AS410" i="4"/>
  <c r="H410" i="4" s="1"/>
  <c r="AS411" i="4"/>
  <c r="H411" i="4" s="1"/>
  <c r="AS418" i="4"/>
  <c r="H418" i="4" s="1"/>
  <c r="AS426" i="4"/>
  <c r="H426" i="4" s="1"/>
  <c r="AS417" i="4"/>
  <c r="H417" i="4" s="1"/>
  <c r="I428" i="4"/>
  <c r="B429" i="4"/>
  <c r="P10" i="2" l="1"/>
  <c r="G122" i="1" l="1"/>
  <c r="E122" i="1"/>
  <c r="F122" i="1"/>
  <c r="E124" i="1" l="1"/>
  <c r="D124" i="1"/>
  <c r="H567" i="4" l="1"/>
  <c r="AR567" i="4"/>
  <c r="H568" i="4"/>
  <c r="AR568" i="4"/>
  <c r="H569" i="4"/>
  <c r="AR569" i="4"/>
  <c r="H570" i="4"/>
  <c r="AR570" i="4"/>
  <c r="H571" i="4"/>
  <c r="AR571" i="4"/>
  <c r="H572" i="4"/>
  <c r="AR572" i="4"/>
  <c r="H573" i="4"/>
  <c r="AR573" i="4"/>
  <c r="H574" i="4"/>
  <c r="AR574" i="4"/>
  <c r="H575" i="4"/>
  <c r="AR575" i="4"/>
  <c r="H576" i="4"/>
  <c r="AR576" i="4"/>
  <c r="H577" i="4"/>
  <c r="AR577" i="4"/>
  <c r="H578" i="4"/>
  <c r="AR578" i="4"/>
  <c r="H579" i="4"/>
  <c r="AR579" i="4"/>
  <c r="H580" i="4"/>
  <c r="AR580" i="4"/>
  <c r="H581" i="4"/>
  <c r="AR581" i="4"/>
  <c r="H582" i="4"/>
  <c r="AR582" i="4"/>
  <c r="H583" i="4"/>
  <c r="AR583" i="4"/>
  <c r="H584" i="4"/>
  <c r="AR584" i="4"/>
  <c r="H585" i="4"/>
  <c r="AR585" i="4"/>
  <c r="H586" i="4"/>
  <c r="AR586" i="4"/>
  <c r="H587" i="4"/>
  <c r="AR587" i="4"/>
  <c r="H588" i="4"/>
  <c r="AR588" i="4"/>
  <c r="H589" i="4"/>
  <c r="AR589" i="4"/>
  <c r="H590" i="4"/>
  <c r="AR590" i="4"/>
  <c r="H591" i="4"/>
  <c r="AR591" i="4"/>
  <c r="H592" i="4"/>
  <c r="AR592" i="4"/>
  <c r="H593" i="4"/>
  <c r="AR593" i="4"/>
  <c r="H594" i="4"/>
  <c r="AR594" i="4"/>
  <c r="H595" i="4"/>
  <c r="AR595" i="4"/>
  <c r="H596" i="4"/>
  <c r="AR596" i="4"/>
  <c r="H597" i="4"/>
  <c r="AR597" i="4"/>
  <c r="H598" i="4"/>
  <c r="AR598" i="4"/>
  <c r="H599" i="4"/>
  <c r="AR599" i="4"/>
  <c r="H600" i="4"/>
  <c r="AR600" i="4"/>
  <c r="H601" i="4"/>
  <c r="AR601" i="4"/>
  <c r="H602" i="4"/>
  <c r="AR602" i="4"/>
  <c r="H603" i="4"/>
  <c r="AR603" i="4"/>
  <c r="H604" i="4"/>
  <c r="AR604" i="4"/>
  <c r="H605" i="4"/>
  <c r="AR605" i="4"/>
  <c r="H606" i="4"/>
  <c r="AR606" i="4"/>
  <c r="H607" i="4"/>
  <c r="AR607" i="4"/>
  <c r="H608" i="4"/>
  <c r="AR608" i="4"/>
  <c r="H609" i="4"/>
  <c r="AR609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Q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N282" i="4"/>
  <c r="AO282" i="4"/>
  <c r="AP282" i="4"/>
  <c r="AQ282" i="4"/>
  <c r="AR282" i="4"/>
  <c r="AN283" i="4"/>
  <c r="AO283" i="4"/>
  <c r="AP283" i="4"/>
  <c r="AQ283" i="4"/>
  <c r="AR283" i="4"/>
  <c r="AN284" i="4"/>
  <c r="AO284" i="4"/>
  <c r="AP284" i="4"/>
  <c r="AQ284" i="4"/>
  <c r="AR284" i="4"/>
  <c r="AN285" i="4"/>
  <c r="AO285" i="4"/>
  <c r="AP285" i="4"/>
  <c r="AQ285" i="4"/>
  <c r="AR285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N290" i="4"/>
  <c r="AO290" i="4"/>
  <c r="AP290" i="4"/>
  <c r="AQ290" i="4"/>
  <c r="AR290" i="4"/>
  <c r="AN291" i="4"/>
  <c r="AO291" i="4"/>
  <c r="AP291" i="4"/>
  <c r="AQ291" i="4"/>
  <c r="AR291" i="4"/>
  <c r="AN292" i="4"/>
  <c r="AO292" i="4"/>
  <c r="AP292" i="4"/>
  <c r="AQ292" i="4"/>
  <c r="AR292" i="4"/>
  <c r="AN293" i="4"/>
  <c r="AO293" i="4"/>
  <c r="AP293" i="4"/>
  <c r="AQ293" i="4"/>
  <c r="AR293" i="4"/>
  <c r="AN294" i="4"/>
  <c r="AO294" i="4"/>
  <c r="AP294" i="4"/>
  <c r="AQ294" i="4"/>
  <c r="AR294" i="4"/>
  <c r="AN295" i="4"/>
  <c r="AO295" i="4"/>
  <c r="AP295" i="4"/>
  <c r="AQ295" i="4"/>
  <c r="AR295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P393" i="4"/>
  <c r="AQ393" i="4"/>
  <c r="AR393" i="4"/>
  <c r="AP394" i="4"/>
  <c r="AQ394" i="4"/>
  <c r="AR394" i="4"/>
  <c r="AP395" i="4"/>
  <c r="AQ395" i="4"/>
  <c r="AR395" i="4"/>
  <c r="AP396" i="4"/>
  <c r="AQ396" i="4"/>
  <c r="AR396" i="4"/>
  <c r="AP397" i="4"/>
  <c r="AQ397" i="4"/>
  <c r="AR397" i="4"/>
  <c r="AP398" i="4"/>
  <c r="AQ398" i="4"/>
  <c r="AR398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EN10" i="5"/>
  <c r="C15" i="22" s="1"/>
  <c r="EO10" i="5" l="1"/>
  <c r="EP10" i="5"/>
  <c r="AS312" i="4"/>
  <c r="H312" i="4" s="1"/>
  <c r="AS402" i="4"/>
  <c r="H402" i="4" s="1"/>
  <c r="AS403" i="4"/>
  <c r="H403" i="4" s="1"/>
  <c r="AS336" i="4"/>
  <c r="H336" i="4" s="1"/>
  <c r="AS401" i="4"/>
  <c r="H401" i="4" s="1"/>
  <c r="AS288" i="4"/>
  <c r="H288" i="4" s="1"/>
  <c r="AS406" i="4"/>
  <c r="H406" i="4" s="1"/>
  <c r="AS404" i="4"/>
  <c r="H404" i="4" s="1"/>
  <c r="AS407" i="4"/>
  <c r="H407" i="4" s="1"/>
  <c r="AS405" i="4"/>
  <c r="H405" i="4" s="1"/>
  <c r="AS408" i="4"/>
  <c r="H408" i="4" s="1"/>
  <c r="AS400" i="4"/>
  <c r="H400" i="4" s="1"/>
  <c r="AS387" i="4"/>
  <c r="H387" i="4" s="1"/>
  <c r="AS399" i="4"/>
  <c r="H399" i="4" s="1"/>
  <c r="AS392" i="4"/>
  <c r="H392" i="4" s="1"/>
  <c r="AS335" i="4"/>
  <c r="H335" i="4" s="1"/>
  <c r="AS333" i="4"/>
  <c r="H333" i="4" s="1"/>
  <c r="AS297" i="4"/>
  <c r="H297" i="4" s="1"/>
  <c r="AS360" i="4"/>
  <c r="H360" i="4" s="1"/>
  <c r="AS354" i="4"/>
  <c r="H354" i="4" s="1"/>
  <c r="AS311" i="4"/>
  <c r="H311" i="4" s="1"/>
  <c r="AS309" i="4"/>
  <c r="H309" i="4" s="1"/>
  <c r="AS364" i="4"/>
  <c r="H364" i="4" s="1"/>
  <c r="AS320" i="4"/>
  <c r="H320" i="4" s="1"/>
  <c r="AS342" i="4"/>
  <c r="H342" i="4" s="1"/>
  <c r="AS340" i="4"/>
  <c r="H340" i="4" s="1"/>
  <c r="AS331" i="4"/>
  <c r="H331" i="4" s="1"/>
  <c r="AS330" i="4"/>
  <c r="H330" i="4" s="1"/>
  <c r="AS328" i="4"/>
  <c r="H328" i="4" s="1"/>
  <c r="AS254" i="4"/>
  <c r="H254" i="4" s="1"/>
  <c r="AS391" i="4"/>
  <c r="H391" i="4" s="1"/>
  <c r="AS389" i="4"/>
  <c r="H389" i="4" s="1"/>
  <c r="AS353" i="4"/>
  <c r="H353" i="4" s="1"/>
  <c r="AS272" i="4"/>
  <c r="H272" i="4" s="1"/>
  <c r="AS264" i="4"/>
  <c r="H264" i="4" s="1"/>
  <c r="AS262" i="4"/>
  <c r="H262" i="4" s="1"/>
  <c r="AS361" i="4"/>
  <c r="H361" i="4" s="1"/>
  <c r="AS304" i="4"/>
  <c r="H304" i="4" s="1"/>
  <c r="AS296" i="4"/>
  <c r="H296" i="4" s="1"/>
  <c r="AS280" i="4"/>
  <c r="H280" i="4" s="1"/>
  <c r="AS276" i="4"/>
  <c r="H276" i="4" s="1"/>
  <c r="AS274" i="4"/>
  <c r="H274" i="4" s="1"/>
  <c r="AS332" i="4"/>
  <c r="H332" i="4" s="1"/>
  <c r="AS303" i="4"/>
  <c r="H303" i="4" s="1"/>
  <c r="AS301" i="4"/>
  <c r="H301" i="4" s="1"/>
  <c r="AS289" i="4"/>
  <c r="H289" i="4" s="1"/>
  <c r="AS286" i="4"/>
  <c r="H286" i="4" s="1"/>
  <c r="AS275" i="4"/>
  <c r="H275" i="4" s="1"/>
  <c r="AS268" i="4"/>
  <c r="H268" i="4" s="1"/>
  <c r="AS266" i="4"/>
  <c r="H266" i="4" s="1"/>
  <c r="AS256" i="4"/>
  <c r="H256" i="4" s="1"/>
  <c r="AS390" i="4"/>
  <c r="H390" i="4" s="1"/>
  <c r="AS388" i="4"/>
  <c r="H388" i="4" s="1"/>
  <c r="AS324" i="4"/>
  <c r="H324" i="4" s="1"/>
  <c r="AS322" i="4"/>
  <c r="H322" i="4" s="1"/>
  <c r="AS281" i="4"/>
  <c r="H281" i="4" s="1"/>
  <c r="AS278" i="4"/>
  <c r="H278" i="4" s="1"/>
  <c r="AS267" i="4"/>
  <c r="H267" i="4" s="1"/>
  <c r="AS260" i="4"/>
  <c r="H260" i="4" s="1"/>
  <c r="AS258" i="4"/>
  <c r="H258" i="4" s="1"/>
  <c r="AS248" i="4"/>
  <c r="H248" i="4" s="1"/>
  <c r="AS351" i="4"/>
  <c r="H351" i="4" s="1"/>
  <c r="AS337" i="4"/>
  <c r="H337" i="4" s="1"/>
  <c r="AS323" i="4"/>
  <c r="H323" i="4" s="1"/>
  <c r="AS316" i="4"/>
  <c r="H316" i="4" s="1"/>
  <c r="AS314" i="4"/>
  <c r="H314" i="4" s="1"/>
  <c r="AS287" i="4"/>
  <c r="H287" i="4" s="1"/>
  <c r="AS273" i="4"/>
  <c r="H273" i="4" s="1"/>
  <c r="AS270" i="4"/>
  <c r="H270" i="4" s="1"/>
  <c r="AS259" i="4"/>
  <c r="H259" i="4" s="1"/>
  <c r="AS252" i="4"/>
  <c r="H252" i="4" s="1"/>
  <c r="AS250" i="4"/>
  <c r="H250" i="4" s="1"/>
  <c r="AS362" i="4"/>
  <c r="H362" i="4" s="1"/>
  <c r="AS343" i="4"/>
  <c r="H343" i="4" s="1"/>
  <c r="AS341" i="4"/>
  <c r="H341" i="4" s="1"/>
  <c r="AS334" i="4"/>
  <c r="H334" i="4" s="1"/>
  <c r="AS329" i="4"/>
  <c r="H329" i="4" s="1"/>
  <c r="AS326" i="4"/>
  <c r="H326" i="4" s="1"/>
  <c r="AS315" i="4"/>
  <c r="H315" i="4" s="1"/>
  <c r="AS308" i="4"/>
  <c r="H308" i="4" s="1"/>
  <c r="AS306" i="4"/>
  <c r="H306" i="4" s="1"/>
  <c r="AS279" i="4"/>
  <c r="H279" i="4" s="1"/>
  <c r="AS277" i="4"/>
  <c r="H277" i="4" s="1"/>
  <c r="AS265" i="4"/>
  <c r="H265" i="4" s="1"/>
  <c r="AS251" i="4"/>
  <c r="H251" i="4" s="1"/>
  <c r="AS321" i="4"/>
  <c r="H321" i="4" s="1"/>
  <c r="AS318" i="4"/>
  <c r="H318" i="4" s="1"/>
  <c r="AS307" i="4"/>
  <c r="H307" i="4" s="1"/>
  <c r="AS300" i="4"/>
  <c r="H300" i="4" s="1"/>
  <c r="AS298" i="4"/>
  <c r="H298" i="4" s="1"/>
  <c r="AS271" i="4"/>
  <c r="H271" i="4" s="1"/>
  <c r="AS269" i="4"/>
  <c r="H269" i="4" s="1"/>
  <c r="AS263" i="4"/>
  <c r="H263" i="4" s="1"/>
  <c r="AS257" i="4"/>
  <c r="H257" i="4" s="1"/>
  <c r="AS352" i="4"/>
  <c r="H352" i="4" s="1"/>
  <c r="AS327" i="4"/>
  <c r="H327" i="4" s="1"/>
  <c r="AS325" i="4"/>
  <c r="H325" i="4" s="1"/>
  <c r="AS313" i="4"/>
  <c r="H313" i="4" s="1"/>
  <c r="AS310" i="4"/>
  <c r="H310" i="4" s="1"/>
  <c r="AS299" i="4"/>
  <c r="H299" i="4" s="1"/>
  <c r="AS261" i="4"/>
  <c r="H261" i="4" s="1"/>
  <c r="AS255" i="4"/>
  <c r="H255" i="4" s="1"/>
  <c r="AS249" i="4"/>
  <c r="H249" i="4" s="1"/>
  <c r="AS363" i="4"/>
  <c r="H363" i="4" s="1"/>
  <c r="AS350" i="4"/>
  <c r="H350" i="4" s="1"/>
  <c r="AS344" i="4"/>
  <c r="H344" i="4" s="1"/>
  <c r="AS339" i="4"/>
  <c r="H339" i="4" s="1"/>
  <c r="AS338" i="4"/>
  <c r="H338" i="4" s="1"/>
  <c r="AS319" i="4"/>
  <c r="H319" i="4" s="1"/>
  <c r="AS317" i="4"/>
  <c r="H317" i="4" s="1"/>
  <c r="AS305" i="4"/>
  <c r="H305" i="4" s="1"/>
  <c r="AS302" i="4"/>
  <c r="H302" i="4" s="1"/>
  <c r="AS253" i="4"/>
  <c r="H253" i="4" s="1"/>
  <c r="BZ9" i="5"/>
  <c r="BY9" i="5"/>
  <c r="BX9" i="5"/>
  <c r="BW9" i="5"/>
  <c r="BV9" i="5"/>
  <c r="BU9" i="5"/>
  <c r="BT9" i="5"/>
  <c r="BS9" i="5"/>
  <c r="BR9" i="5"/>
  <c r="BQ9" i="5"/>
  <c r="BP9" i="5"/>
  <c r="BO9" i="5"/>
  <c r="BI9" i="5"/>
  <c r="BH9" i="5"/>
  <c r="BG9" i="5"/>
  <c r="BF9" i="5"/>
  <c r="BE9" i="5"/>
  <c r="BD9" i="5"/>
  <c r="BC9" i="5"/>
  <c r="BB9" i="5"/>
  <c r="BA9" i="5"/>
  <c r="AZ9" i="5"/>
  <c r="F176" i="2" l="1"/>
  <c r="F138" i="2" l="1"/>
  <c r="F129" i="2"/>
  <c r="F120" i="2"/>
  <c r="F111" i="2"/>
  <c r="F103" i="2"/>
  <c r="F94" i="2"/>
  <c r="F88" i="2"/>
  <c r="F81" i="2"/>
  <c r="F74" i="2"/>
  <c r="N114" i="2" l="1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46" i="2"/>
  <c r="J104" i="2" l="1"/>
  <c r="J178" i="2" s="1"/>
  <c r="L125" i="1" l="1"/>
  <c r="K125" i="1"/>
  <c r="J125" i="1"/>
  <c r="I125" i="1"/>
  <c r="L122" i="1"/>
  <c r="K122" i="1"/>
  <c r="J122" i="1"/>
  <c r="I122" i="1"/>
  <c r="I42" i="1"/>
  <c r="L42" i="1"/>
  <c r="K42" i="1"/>
  <c r="J42" i="1"/>
  <c r="I1" i="1" l="1"/>
  <c r="M2" i="2"/>
  <c r="AD2" i="22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4" i="3"/>
  <c r="F3" i="3"/>
  <c r="F30" i="2" l="1"/>
  <c r="EN97" i="5" l="1"/>
  <c r="C95" i="22" s="1"/>
  <c r="EN96" i="5"/>
  <c r="EN95" i="5"/>
  <c r="C94" i="22" s="1"/>
  <c r="EN94" i="5"/>
  <c r="C93" i="22" s="1"/>
  <c r="EN93" i="5"/>
  <c r="C92" i="22" s="1"/>
  <c r="EN92" i="5"/>
  <c r="C91" i="22" s="1"/>
  <c r="EN91" i="5"/>
  <c r="C90" i="22" s="1"/>
  <c r="EN90" i="5"/>
  <c r="C89" i="22" s="1"/>
  <c r="EN89" i="5"/>
  <c r="C88" i="22" s="1"/>
  <c r="F80" i="2"/>
  <c r="F78" i="2"/>
  <c r="F77" i="2"/>
  <c r="F76" i="2"/>
  <c r="F75" i="2"/>
  <c r="F73" i="2"/>
  <c r="F71" i="2"/>
  <c r="F70" i="2"/>
  <c r="F69" i="2"/>
  <c r="F68" i="2"/>
  <c r="EO90" i="5" l="1"/>
  <c r="EP90" i="5"/>
  <c r="EO91" i="5"/>
  <c r="EP91" i="5"/>
  <c r="EO92" i="5"/>
  <c r="EP92" i="5"/>
  <c r="EP93" i="5"/>
  <c r="EO93" i="5"/>
  <c r="EP94" i="5"/>
  <c r="EO94" i="5"/>
  <c r="EP95" i="5"/>
  <c r="EO95" i="5"/>
  <c r="EP96" i="5"/>
  <c r="EO96" i="5"/>
  <c r="EO89" i="5"/>
  <c r="EP89" i="5"/>
  <c r="EO97" i="5"/>
  <c r="EP97" i="5"/>
  <c r="AR7" i="4"/>
  <c r="AR8" i="4"/>
  <c r="AR221" i="4"/>
  <c r="K221" i="4"/>
  <c r="J221" i="4"/>
  <c r="C221" i="4"/>
  <c r="AR220" i="4"/>
  <c r="K220" i="4"/>
  <c r="J220" i="4"/>
  <c r="C220" i="4"/>
  <c r="I220" i="4" s="1"/>
  <c r="AR219" i="4"/>
  <c r="K219" i="4"/>
  <c r="J219" i="4"/>
  <c r="C219" i="4"/>
  <c r="B219" i="4" s="1"/>
  <c r="AR218" i="4"/>
  <c r="K218" i="4"/>
  <c r="J218" i="4"/>
  <c r="C218" i="4"/>
  <c r="I218" i="4" s="1"/>
  <c r="AR217" i="4"/>
  <c r="K217" i="4"/>
  <c r="J217" i="4"/>
  <c r="C217" i="4"/>
  <c r="I217" i="4" s="1"/>
  <c r="AR216" i="4"/>
  <c r="K216" i="4"/>
  <c r="J216" i="4"/>
  <c r="C216" i="4"/>
  <c r="I216" i="4" s="1"/>
  <c r="AR215" i="4"/>
  <c r="K215" i="4"/>
  <c r="J215" i="4"/>
  <c r="C215" i="4"/>
  <c r="I215" i="4" s="1"/>
  <c r="AR214" i="4"/>
  <c r="K214" i="4"/>
  <c r="J214" i="4"/>
  <c r="C214" i="4"/>
  <c r="I214" i="4" s="1"/>
  <c r="AR213" i="4"/>
  <c r="K213" i="4"/>
  <c r="J213" i="4"/>
  <c r="C213" i="4"/>
  <c r="B213" i="4" s="1"/>
  <c r="AR212" i="4"/>
  <c r="K212" i="4"/>
  <c r="J212" i="4"/>
  <c r="C212" i="4"/>
  <c r="B212" i="4" s="1"/>
  <c r="AR211" i="4"/>
  <c r="K211" i="4"/>
  <c r="J211" i="4"/>
  <c r="C211" i="4"/>
  <c r="B211" i="4" s="1"/>
  <c r="AR210" i="4"/>
  <c r="C210" i="4"/>
  <c r="AR209" i="4"/>
  <c r="C209" i="4"/>
  <c r="AR208" i="4"/>
  <c r="C208" i="4"/>
  <c r="AR207" i="4"/>
  <c r="C207" i="4"/>
  <c r="AR206" i="4"/>
  <c r="C206" i="4"/>
  <c r="AR205" i="4"/>
  <c r="C205" i="4"/>
  <c r="AR204" i="4"/>
  <c r="C204" i="4"/>
  <c r="AR203" i="4"/>
  <c r="C203" i="4"/>
  <c r="AR202" i="4"/>
  <c r="C202" i="4"/>
  <c r="AR201" i="4"/>
  <c r="C201" i="4"/>
  <c r="AR200" i="4"/>
  <c r="C200" i="4"/>
  <c r="AR199" i="4"/>
  <c r="C199" i="4"/>
  <c r="AR198" i="4"/>
  <c r="C198" i="4"/>
  <c r="AR197" i="4"/>
  <c r="C197" i="4"/>
  <c r="AR196" i="4"/>
  <c r="C196" i="4"/>
  <c r="AR195" i="4"/>
  <c r="C195" i="4"/>
  <c r="AR194" i="4"/>
  <c r="C194" i="4"/>
  <c r="AR193" i="4"/>
  <c r="C193" i="4"/>
  <c r="AR192" i="4"/>
  <c r="C192" i="4"/>
  <c r="AR191" i="4"/>
  <c r="C191" i="4"/>
  <c r="AR190" i="4"/>
  <c r="C190" i="4"/>
  <c r="AR189" i="4"/>
  <c r="C189" i="4"/>
  <c r="AR188" i="4"/>
  <c r="C188" i="4"/>
  <c r="AR187" i="4"/>
  <c r="C187" i="4"/>
  <c r="AR186" i="4"/>
  <c r="C186" i="4"/>
  <c r="AR185" i="4"/>
  <c r="C185" i="4"/>
  <c r="AR184" i="4"/>
  <c r="C184" i="4"/>
  <c r="AR183" i="4"/>
  <c r="C183" i="4"/>
  <c r="AR182" i="4"/>
  <c r="C182" i="4"/>
  <c r="AR181" i="4"/>
  <c r="C181" i="4"/>
  <c r="AR180" i="4"/>
  <c r="C180" i="4"/>
  <c r="AR179" i="4"/>
  <c r="C179" i="4"/>
  <c r="AR178" i="4"/>
  <c r="C178" i="4"/>
  <c r="AR177" i="4"/>
  <c r="C177" i="4"/>
  <c r="AR176" i="4"/>
  <c r="C176" i="4"/>
  <c r="AR175" i="4"/>
  <c r="C175" i="4"/>
  <c r="AR174" i="4"/>
  <c r="C174" i="4"/>
  <c r="AR173" i="4"/>
  <c r="C173" i="4"/>
  <c r="AR172" i="4"/>
  <c r="C172" i="4"/>
  <c r="AR171" i="4"/>
  <c r="C171" i="4"/>
  <c r="AR170" i="4"/>
  <c r="C170" i="4"/>
  <c r="AR169" i="4"/>
  <c r="C169" i="4"/>
  <c r="AR168" i="4"/>
  <c r="C168" i="4"/>
  <c r="AR167" i="4"/>
  <c r="C167" i="4"/>
  <c r="AR166" i="4"/>
  <c r="C166" i="4"/>
  <c r="AR165" i="4"/>
  <c r="C165" i="4"/>
  <c r="AR164" i="4"/>
  <c r="C164" i="4"/>
  <c r="AR163" i="4"/>
  <c r="C163" i="4"/>
  <c r="AR162" i="4"/>
  <c r="C162" i="4"/>
  <c r="AR161" i="4"/>
  <c r="C161" i="4"/>
  <c r="AR160" i="4"/>
  <c r="C160" i="4"/>
  <c r="AR159" i="4"/>
  <c r="C159" i="4"/>
  <c r="C158" i="4"/>
  <c r="AR157" i="4"/>
  <c r="C157" i="4"/>
  <c r="AR156" i="4"/>
  <c r="C156" i="4"/>
  <c r="AR155" i="4"/>
  <c r="C155" i="4"/>
  <c r="AR154" i="4"/>
  <c r="C154" i="4"/>
  <c r="AR153" i="4"/>
  <c r="C153" i="4"/>
  <c r="AR152" i="4"/>
  <c r="C152" i="4"/>
  <c r="AR151" i="4"/>
  <c r="C151" i="4"/>
  <c r="AR150" i="4"/>
  <c r="C150" i="4"/>
  <c r="AR149" i="4"/>
  <c r="C149" i="4"/>
  <c r="AR148" i="4"/>
  <c r="C148" i="4"/>
  <c r="AR147" i="4"/>
  <c r="C147" i="4"/>
  <c r="AR146" i="4"/>
  <c r="C146" i="4"/>
  <c r="AR145" i="4"/>
  <c r="C145" i="4"/>
  <c r="AR144" i="4"/>
  <c r="C144" i="4"/>
  <c r="AR143" i="4"/>
  <c r="C143" i="4"/>
  <c r="AR142" i="4"/>
  <c r="C142" i="4"/>
  <c r="B221" i="4" l="1"/>
  <c r="I221" i="4"/>
  <c r="B216" i="4"/>
  <c r="B214" i="4"/>
  <c r="I212" i="4"/>
  <c r="I213" i="4"/>
  <c r="B217" i="4"/>
  <c r="I211" i="4"/>
  <c r="I219" i="4"/>
  <c r="B220" i="4"/>
  <c r="B215" i="4"/>
  <c r="B218" i="4"/>
  <c r="AR105" i="4" l="1"/>
  <c r="AR104" i="4"/>
  <c r="AR103" i="4"/>
  <c r="AR566" i="4" l="1"/>
  <c r="AR565" i="4"/>
  <c r="AR564" i="4"/>
  <c r="AR563" i="4"/>
  <c r="AR562" i="4"/>
  <c r="AR561" i="4"/>
  <c r="AR560" i="4"/>
  <c r="AR559" i="4"/>
  <c r="AR558" i="4"/>
  <c r="AR557" i="4"/>
  <c r="AR556" i="4"/>
  <c r="AR555" i="4"/>
  <c r="AR554" i="4"/>
  <c r="AR553" i="4"/>
  <c r="AR552" i="4"/>
  <c r="AR551" i="4"/>
  <c r="AR550" i="4"/>
  <c r="AR549" i="4"/>
  <c r="AR548" i="4"/>
  <c r="AR547" i="4"/>
  <c r="AR546" i="4"/>
  <c r="AR545" i="4"/>
  <c r="AR544" i="4"/>
  <c r="AR543" i="4"/>
  <c r="AR542" i="4"/>
  <c r="AR541" i="4"/>
  <c r="AR540" i="4"/>
  <c r="AR539" i="4"/>
  <c r="AR538" i="4"/>
  <c r="AR537" i="4"/>
  <c r="AR536" i="4"/>
  <c r="AR535" i="4"/>
  <c r="AR534" i="4"/>
  <c r="AR533" i="4"/>
  <c r="AR532" i="4"/>
  <c r="AR531" i="4"/>
  <c r="AR530" i="4"/>
  <c r="AR529" i="4"/>
  <c r="AR528" i="4"/>
  <c r="AR527" i="4"/>
  <c r="AR526" i="4"/>
  <c r="AR525" i="4"/>
  <c r="AR524" i="4"/>
  <c r="AR523" i="4"/>
  <c r="AR522" i="4"/>
  <c r="AR521" i="4"/>
  <c r="AR520" i="4"/>
  <c r="AR519" i="4"/>
  <c r="AR518" i="4"/>
  <c r="AR517" i="4"/>
  <c r="AR516" i="4"/>
  <c r="AR515" i="4"/>
  <c r="AR514" i="4"/>
  <c r="AR513" i="4"/>
  <c r="AR512" i="4"/>
  <c r="H566" i="4"/>
  <c r="C566" i="4"/>
  <c r="H565" i="4"/>
  <c r="C565" i="4"/>
  <c r="H564" i="4"/>
  <c r="C564" i="4"/>
  <c r="H563" i="4"/>
  <c r="C563" i="4"/>
  <c r="H562" i="4"/>
  <c r="C562" i="4"/>
  <c r="H561" i="4"/>
  <c r="C561" i="4"/>
  <c r="H560" i="4"/>
  <c r="C560" i="4"/>
  <c r="H559" i="4"/>
  <c r="C559" i="4"/>
  <c r="H558" i="4"/>
  <c r="C558" i="4"/>
  <c r="H557" i="4"/>
  <c r="C557" i="4"/>
  <c r="H556" i="4"/>
  <c r="C556" i="4"/>
  <c r="H555" i="4"/>
  <c r="C555" i="4"/>
  <c r="H554" i="4"/>
  <c r="C554" i="4"/>
  <c r="H553" i="4"/>
  <c r="C553" i="4"/>
  <c r="H552" i="4"/>
  <c r="C55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B54" i="1" l="1"/>
  <c r="B53" i="1"/>
  <c r="B52" i="1"/>
  <c r="B51" i="1"/>
  <c r="B50" i="1"/>
  <c r="B49" i="1"/>
  <c r="B48" i="1"/>
  <c r="B47" i="1"/>
  <c r="B46" i="1"/>
  <c r="B45" i="1"/>
  <c r="B44" i="1"/>
  <c r="B42" i="1"/>
  <c r="B41" i="1"/>
  <c r="F145" i="2" l="1"/>
  <c r="F144" i="2"/>
  <c r="F141" i="2"/>
  <c r="F140" i="2"/>
  <c r="F139" i="2"/>
  <c r="F137" i="2"/>
  <c r="F133" i="2"/>
  <c r="F132" i="2"/>
  <c r="F131" i="2"/>
  <c r="F130" i="2"/>
  <c r="F124" i="2"/>
  <c r="F123" i="2"/>
  <c r="F122" i="2"/>
  <c r="F121" i="2"/>
  <c r="H551" i="4" l="1"/>
  <c r="H550" i="4"/>
  <c r="H549" i="4"/>
  <c r="H548" i="4"/>
  <c r="H547" i="4"/>
  <c r="H546" i="4"/>
  <c r="C551" i="4"/>
  <c r="C550" i="4"/>
  <c r="C549" i="4"/>
  <c r="C111" i="4" l="1"/>
  <c r="C110" i="4"/>
  <c r="C109" i="4"/>
  <c r="C108" i="4"/>
  <c r="C107" i="4"/>
  <c r="C106" i="4"/>
  <c r="C105" i="4"/>
  <c r="C104" i="4"/>
  <c r="C103" i="4"/>
  <c r="EN84" i="5" l="1"/>
  <c r="C83" i="22" s="1"/>
  <c r="EP84" i="5" l="1"/>
  <c r="EO84" i="5"/>
  <c r="C548" i="4"/>
  <c r="C547" i="4"/>
  <c r="F106" i="2" l="1"/>
  <c r="F105" i="2"/>
  <c r="F102" i="2"/>
  <c r="F101" i="2"/>
  <c r="F98" i="2"/>
  <c r="AR223" i="4"/>
  <c r="H530" i="4"/>
  <c r="C530" i="4"/>
  <c r="H529" i="4"/>
  <c r="C529" i="4"/>
  <c r="H528" i="4"/>
  <c r="C528" i="4"/>
  <c r="H527" i="4"/>
  <c r="C527" i="4"/>
  <c r="H526" i="4"/>
  <c r="C526" i="4"/>
  <c r="H525" i="4"/>
  <c r="C525" i="4"/>
  <c r="H524" i="4"/>
  <c r="C524" i="4"/>
  <c r="H523" i="4"/>
  <c r="C523" i="4"/>
  <c r="H522" i="4"/>
  <c r="C522" i="4"/>
  <c r="H521" i="4"/>
  <c r="C521" i="4"/>
  <c r="AR110" i="4"/>
  <c r="AR109" i="4"/>
  <c r="AR108" i="4"/>
  <c r="AR107" i="4"/>
  <c r="AR106" i="4"/>
  <c r="AR102" i="4"/>
  <c r="AR101" i="4"/>
  <c r="AR100" i="4"/>
  <c r="AR99" i="4"/>
  <c r="AR98" i="4"/>
  <c r="C102" i="4"/>
  <c r="C101" i="4"/>
  <c r="C100" i="4"/>
  <c r="C99" i="4"/>
  <c r="C98" i="4"/>
  <c r="F115" i="2"/>
  <c r="F114" i="2"/>
  <c r="F113" i="2"/>
  <c r="F112" i="2"/>
  <c r="F108" i="2"/>
  <c r="F107" i="2"/>
  <c r="F97" i="2"/>
  <c r="F96" i="2"/>
  <c r="F95" i="2"/>
  <c r="F93" i="2"/>
  <c r="F92" i="2"/>
  <c r="F91" i="2"/>
  <c r="F90" i="2"/>
  <c r="F89" i="2"/>
  <c r="F87" i="2"/>
  <c r="F86" i="2"/>
  <c r="F85" i="2"/>
  <c r="F84" i="2"/>
  <c r="F83" i="2"/>
  <c r="F82" i="2"/>
  <c r="EN83" i="5"/>
  <c r="C82" i="22" s="1"/>
  <c r="EN82" i="5"/>
  <c r="C81" i="22" s="1"/>
  <c r="EN81" i="5"/>
  <c r="C80" i="22" s="1"/>
  <c r="EN80" i="5"/>
  <c r="C79" i="22" s="1"/>
  <c r="EN78" i="5"/>
  <c r="C78" i="22" s="1"/>
  <c r="EN77" i="5"/>
  <c r="C77" i="22" s="1"/>
  <c r="EN76" i="5"/>
  <c r="C76" i="22" s="1"/>
  <c r="EN75" i="5"/>
  <c r="C75" i="22" s="1"/>
  <c r="EN74" i="5"/>
  <c r="C74" i="22" s="1"/>
  <c r="EN73" i="5"/>
  <c r="C73" i="22" s="1"/>
  <c r="EN72" i="5"/>
  <c r="C72" i="22" s="1"/>
  <c r="A224" i="4"/>
  <c r="EN103" i="5"/>
  <c r="C99" i="22" s="1"/>
  <c r="EN104" i="5"/>
  <c r="C100" i="22" s="1"/>
  <c r="EN105" i="5"/>
  <c r="C101" i="22" s="1"/>
  <c r="EN106" i="5"/>
  <c r="EN107" i="5"/>
  <c r="EN108" i="5"/>
  <c r="C102" i="22" s="1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20" i="4"/>
  <c r="H519" i="4"/>
  <c r="H518" i="4"/>
  <c r="H517" i="4"/>
  <c r="H516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20" i="4"/>
  <c r="C519" i="4"/>
  <c r="C518" i="4"/>
  <c r="C517" i="4"/>
  <c r="C516" i="4"/>
  <c r="AR111" i="4"/>
  <c r="AR97" i="4"/>
  <c r="AR96" i="4"/>
  <c r="AR95" i="4"/>
  <c r="AR94" i="4"/>
  <c r="AR93" i="4"/>
  <c r="AR92" i="4"/>
  <c r="AR91" i="4"/>
  <c r="C97" i="4"/>
  <c r="C96" i="4"/>
  <c r="C95" i="4"/>
  <c r="C94" i="4"/>
  <c r="C93" i="4"/>
  <c r="C92" i="4"/>
  <c r="C91" i="4"/>
  <c r="B64" i="1"/>
  <c r="B63" i="1"/>
  <c r="B62" i="1"/>
  <c r="B61" i="1"/>
  <c r="B60" i="1"/>
  <c r="B59" i="1"/>
  <c r="B58" i="1"/>
  <c r="B57" i="1"/>
  <c r="B56" i="1"/>
  <c r="B81" i="1"/>
  <c r="B83" i="1"/>
  <c r="B85" i="1"/>
  <c r="AR5" i="4"/>
  <c r="AC5" i="4"/>
  <c r="C515" i="4"/>
  <c r="C514" i="4"/>
  <c r="C513" i="4"/>
  <c r="C512" i="4"/>
  <c r="AR511" i="4"/>
  <c r="C511" i="4"/>
  <c r="AR510" i="4"/>
  <c r="C510" i="4"/>
  <c r="AR509" i="4"/>
  <c r="C509" i="4"/>
  <c r="AR508" i="4"/>
  <c r="C508" i="4"/>
  <c r="AR507" i="4"/>
  <c r="C507" i="4"/>
  <c r="AR506" i="4"/>
  <c r="C506" i="4"/>
  <c r="AR505" i="4"/>
  <c r="C505" i="4"/>
  <c r="AR504" i="4"/>
  <c r="C504" i="4"/>
  <c r="AR503" i="4"/>
  <c r="C503" i="4"/>
  <c r="AR502" i="4"/>
  <c r="C502" i="4"/>
  <c r="AR501" i="4"/>
  <c r="C501" i="4"/>
  <c r="AR500" i="4"/>
  <c r="C500" i="4"/>
  <c r="AR499" i="4"/>
  <c r="C499" i="4"/>
  <c r="AR498" i="4"/>
  <c r="C498" i="4"/>
  <c r="AR497" i="4"/>
  <c r="C497" i="4"/>
  <c r="AR496" i="4"/>
  <c r="C496" i="4"/>
  <c r="AR495" i="4"/>
  <c r="C495" i="4"/>
  <c r="AR494" i="4"/>
  <c r="C494" i="4"/>
  <c r="AR493" i="4"/>
  <c r="C493" i="4"/>
  <c r="AR492" i="4"/>
  <c r="C492" i="4"/>
  <c r="AR491" i="4"/>
  <c r="C491" i="4"/>
  <c r="AR490" i="4"/>
  <c r="C490" i="4"/>
  <c r="AR489" i="4"/>
  <c r="C489" i="4"/>
  <c r="AR488" i="4"/>
  <c r="C488" i="4"/>
  <c r="AR487" i="4"/>
  <c r="C487" i="4"/>
  <c r="AR486" i="4"/>
  <c r="C486" i="4"/>
  <c r="AR485" i="4"/>
  <c r="C485" i="4"/>
  <c r="AR484" i="4"/>
  <c r="C484" i="4"/>
  <c r="AR483" i="4"/>
  <c r="C483" i="4"/>
  <c r="AR482" i="4"/>
  <c r="C482" i="4"/>
  <c r="AR481" i="4"/>
  <c r="C481" i="4"/>
  <c r="AR480" i="4"/>
  <c r="C480" i="4"/>
  <c r="AR479" i="4"/>
  <c r="C479" i="4"/>
  <c r="AR478" i="4"/>
  <c r="C478" i="4"/>
  <c r="AR477" i="4"/>
  <c r="C477" i="4"/>
  <c r="AR476" i="4"/>
  <c r="C476" i="4"/>
  <c r="AR475" i="4"/>
  <c r="C475" i="4"/>
  <c r="AR474" i="4"/>
  <c r="C474" i="4"/>
  <c r="AR473" i="4"/>
  <c r="C473" i="4"/>
  <c r="AR472" i="4"/>
  <c r="C472" i="4"/>
  <c r="AR471" i="4"/>
  <c r="C471" i="4"/>
  <c r="AR470" i="4"/>
  <c r="C470" i="4"/>
  <c r="AR469" i="4"/>
  <c r="C469" i="4"/>
  <c r="AR468" i="4"/>
  <c r="C468" i="4"/>
  <c r="AR467" i="4"/>
  <c r="C467" i="4"/>
  <c r="AR466" i="4"/>
  <c r="C466" i="4"/>
  <c r="AR465" i="4"/>
  <c r="C465" i="4"/>
  <c r="AR464" i="4"/>
  <c r="C464" i="4"/>
  <c r="AR463" i="4"/>
  <c r="C463" i="4"/>
  <c r="AR462" i="4"/>
  <c r="C462" i="4"/>
  <c r="AR461" i="4"/>
  <c r="C461" i="4"/>
  <c r="AR460" i="4"/>
  <c r="C460" i="4"/>
  <c r="AR459" i="4"/>
  <c r="C459" i="4"/>
  <c r="AR458" i="4"/>
  <c r="C458" i="4"/>
  <c r="AR457" i="4"/>
  <c r="C457" i="4"/>
  <c r="AR456" i="4"/>
  <c r="C456" i="4"/>
  <c r="AR455" i="4"/>
  <c r="C455" i="4"/>
  <c r="AR454" i="4"/>
  <c r="C454" i="4"/>
  <c r="AR453" i="4"/>
  <c r="C453" i="4"/>
  <c r="AR452" i="4"/>
  <c r="C452" i="4"/>
  <c r="AR451" i="4"/>
  <c r="C451" i="4"/>
  <c r="AR450" i="4"/>
  <c r="C450" i="4"/>
  <c r="AR449" i="4"/>
  <c r="C449" i="4"/>
  <c r="AR448" i="4"/>
  <c r="C448" i="4"/>
  <c r="AR447" i="4"/>
  <c r="C447" i="4"/>
  <c r="AR446" i="4"/>
  <c r="C446" i="4"/>
  <c r="AR445" i="4"/>
  <c r="C445" i="4"/>
  <c r="AR444" i="4"/>
  <c r="C444" i="4"/>
  <c r="AR443" i="4"/>
  <c r="C443" i="4"/>
  <c r="AR442" i="4"/>
  <c r="C442" i="4"/>
  <c r="AR441" i="4"/>
  <c r="C441" i="4"/>
  <c r="AR440" i="4"/>
  <c r="C440" i="4"/>
  <c r="AR439" i="4"/>
  <c r="C439" i="4"/>
  <c r="AR438" i="4"/>
  <c r="C438" i="4"/>
  <c r="AR437" i="4"/>
  <c r="C437" i="4"/>
  <c r="AR436" i="4"/>
  <c r="C436" i="4"/>
  <c r="AR435" i="4"/>
  <c r="C435" i="4"/>
  <c r="AR434" i="4"/>
  <c r="C434" i="4"/>
  <c r="AR433" i="4"/>
  <c r="C433" i="4"/>
  <c r="A433" i="4"/>
  <c r="AR432" i="4"/>
  <c r="C432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H511" i="4"/>
  <c r="H513" i="4"/>
  <c r="H515" i="4"/>
  <c r="H510" i="4"/>
  <c r="H512" i="4"/>
  <c r="H514" i="4"/>
  <c r="H432" i="4"/>
  <c r="H434" i="4"/>
  <c r="H438" i="4"/>
  <c r="H442" i="4"/>
  <c r="H433" i="4"/>
  <c r="H435" i="4"/>
  <c r="H436" i="4"/>
  <c r="H437" i="4"/>
  <c r="H439" i="4"/>
  <c r="H440" i="4"/>
  <c r="H441" i="4"/>
  <c r="H443" i="4"/>
  <c r="H445" i="4"/>
  <c r="H447" i="4"/>
  <c r="H449" i="4"/>
  <c r="H451" i="4"/>
  <c r="H453" i="4"/>
  <c r="H455" i="4"/>
  <c r="H457" i="4"/>
  <c r="H459" i="4"/>
  <c r="H461" i="4"/>
  <c r="H463" i="4"/>
  <c r="H465" i="4"/>
  <c r="H467" i="4"/>
  <c r="H469" i="4"/>
  <c r="H471" i="4"/>
  <c r="H473" i="4"/>
  <c r="H478" i="4"/>
  <c r="H482" i="4"/>
  <c r="H486" i="4"/>
  <c r="H490" i="4"/>
  <c r="H500" i="4"/>
  <c r="H507" i="4"/>
  <c r="H509" i="4"/>
  <c r="H444" i="4"/>
  <c r="H446" i="4"/>
  <c r="H448" i="4"/>
  <c r="H450" i="4"/>
  <c r="H452" i="4"/>
  <c r="H454" i="4"/>
  <c r="H456" i="4"/>
  <c r="H458" i="4"/>
  <c r="H460" i="4"/>
  <c r="H462" i="4"/>
  <c r="H464" i="4"/>
  <c r="H466" i="4"/>
  <c r="H468" i="4"/>
  <c r="H470" i="4"/>
  <c r="H472" i="4"/>
  <c r="H474" i="4"/>
  <c r="H475" i="4"/>
  <c r="H476" i="4"/>
  <c r="H477" i="4"/>
  <c r="H479" i="4"/>
  <c r="H480" i="4"/>
  <c r="H481" i="4"/>
  <c r="H483" i="4"/>
  <c r="H484" i="4"/>
  <c r="H485" i="4"/>
  <c r="H487" i="4"/>
  <c r="H488" i="4"/>
  <c r="H489" i="4"/>
  <c r="H491" i="4"/>
  <c r="H492" i="4"/>
  <c r="H493" i="4"/>
  <c r="H494" i="4"/>
  <c r="H495" i="4"/>
  <c r="H496" i="4"/>
  <c r="H497" i="4"/>
  <c r="H498" i="4"/>
  <c r="H499" i="4"/>
  <c r="H501" i="4"/>
  <c r="H502" i="4"/>
  <c r="H503" i="4"/>
  <c r="H504" i="4"/>
  <c r="H505" i="4"/>
  <c r="H506" i="4"/>
  <c r="H508" i="4"/>
  <c r="B42" i="9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24" i="9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6" i="9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AK2" i="9"/>
  <c r="AK3" i="9" s="1"/>
  <c r="AL2" i="9"/>
  <c r="AL3" i="9" s="1"/>
  <c r="AM2" i="9"/>
  <c r="AM3" i="9" s="1"/>
  <c r="E3" i="1"/>
  <c r="AR20" i="4"/>
  <c r="C20" i="4"/>
  <c r="AR15" i="4"/>
  <c r="C15" i="4"/>
  <c r="AR10" i="4"/>
  <c r="AR70" i="4"/>
  <c r="C70" i="4"/>
  <c r="AR69" i="4"/>
  <c r="C69" i="4"/>
  <c r="AR68" i="4"/>
  <c r="C68" i="4"/>
  <c r="AR67" i="4"/>
  <c r="C67" i="4"/>
  <c r="AR66" i="4"/>
  <c r="C66" i="4"/>
  <c r="C65" i="4"/>
  <c r="C64" i="4"/>
  <c r="C63" i="4"/>
  <c r="C62" i="4"/>
  <c r="AR65" i="4"/>
  <c r="AR64" i="4"/>
  <c r="AR63" i="4"/>
  <c r="AR62" i="4"/>
  <c r="EN69" i="5"/>
  <c r="C69" i="22" s="1"/>
  <c r="EN68" i="5"/>
  <c r="C68" i="22" s="1"/>
  <c r="EN67" i="5"/>
  <c r="C67" i="22" s="1"/>
  <c r="EN70" i="5"/>
  <c r="C70" i="22" s="1"/>
  <c r="EN71" i="5"/>
  <c r="C71" i="22" s="1"/>
  <c r="P51" i="2"/>
  <c r="P53" i="2" s="1"/>
  <c r="O51" i="2"/>
  <c r="O53" i="2" s="1"/>
  <c r="N51" i="2"/>
  <c r="N53" i="2" s="1"/>
  <c r="M51" i="2"/>
  <c r="P45" i="2"/>
  <c r="P47" i="2" s="1"/>
  <c r="O45" i="2"/>
  <c r="O47" i="2" s="1"/>
  <c r="N45" i="2"/>
  <c r="N47" i="2" s="1"/>
  <c r="M45" i="2"/>
  <c r="P40" i="2"/>
  <c r="P42" i="2" s="1"/>
  <c r="O40" i="2"/>
  <c r="O42" i="2" s="1"/>
  <c r="N40" i="2"/>
  <c r="N42" i="2" s="1"/>
  <c r="M40" i="2"/>
  <c r="P33" i="2"/>
  <c r="O33" i="2"/>
  <c r="N33" i="2"/>
  <c r="M33" i="2"/>
  <c r="AR45" i="4"/>
  <c r="C45" i="4"/>
  <c r="AR39" i="4"/>
  <c r="C39" i="4"/>
  <c r="AR33" i="4"/>
  <c r="C33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4" i="4"/>
  <c r="AR43" i="4"/>
  <c r="AR42" i="4"/>
  <c r="AR41" i="4"/>
  <c r="AR40" i="4"/>
  <c r="AR38" i="4"/>
  <c r="AR37" i="4"/>
  <c r="AR36" i="4"/>
  <c r="AR35" i="4"/>
  <c r="AR34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19" i="4"/>
  <c r="AR18" i="4"/>
  <c r="AR17" i="4"/>
  <c r="AR16" i="4"/>
  <c r="AR14" i="4"/>
  <c r="AR13" i="4"/>
  <c r="AR12" i="4"/>
  <c r="AR11" i="4"/>
  <c r="AR9" i="4"/>
  <c r="FE143" i="5"/>
  <c r="FD143" i="5"/>
  <c r="FC143" i="5"/>
  <c r="FB143" i="5"/>
  <c r="FE142" i="5"/>
  <c r="FD142" i="5"/>
  <c r="FC142" i="5"/>
  <c r="FB142" i="5"/>
  <c r="FE141" i="5"/>
  <c r="FD141" i="5"/>
  <c r="FC141" i="5"/>
  <c r="FB141" i="5"/>
  <c r="FE140" i="5"/>
  <c r="FD140" i="5"/>
  <c r="FC140" i="5"/>
  <c r="FB140" i="5"/>
  <c r="FE139" i="5"/>
  <c r="FD139" i="5"/>
  <c r="FC139" i="5"/>
  <c r="FB139" i="5"/>
  <c r="FE138" i="5"/>
  <c r="FD138" i="5"/>
  <c r="FC138" i="5"/>
  <c r="FB138" i="5"/>
  <c r="FE137" i="5"/>
  <c r="FD137" i="5"/>
  <c r="FC137" i="5"/>
  <c r="FB137" i="5"/>
  <c r="FE136" i="5"/>
  <c r="FD136" i="5"/>
  <c r="FC136" i="5"/>
  <c r="FB136" i="5"/>
  <c r="FE135" i="5"/>
  <c r="FD135" i="5"/>
  <c r="FC135" i="5"/>
  <c r="FB135" i="5"/>
  <c r="FE134" i="5"/>
  <c r="FD134" i="5"/>
  <c r="FC134" i="5"/>
  <c r="FB134" i="5"/>
  <c r="FE133" i="5"/>
  <c r="FD133" i="5"/>
  <c r="FC133" i="5"/>
  <c r="FB133" i="5"/>
  <c r="FE132" i="5"/>
  <c r="FD132" i="5"/>
  <c r="FC132" i="5"/>
  <c r="FB132" i="5"/>
  <c r="FE131" i="5"/>
  <c r="FD131" i="5"/>
  <c r="FC131" i="5"/>
  <c r="FB131" i="5"/>
  <c r="FE130" i="5"/>
  <c r="G4" i="2"/>
  <c r="M1" i="2" s="1"/>
  <c r="P2" i="2"/>
  <c r="O2" i="2"/>
  <c r="N2" i="2"/>
  <c r="AI2" i="9"/>
  <c r="AH2" i="9"/>
  <c r="AF2" i="9"/>
  <c r="AD2" i="9"/>
  <c r="AC2" i="9"/>
  <c r="AB2" i="9"/>
  <c r="AA2" i="9"/>
  <c r="X2" i="9"/>
  <c r="EV6" i="5"/>
  <c r="EV7" i="5" s="1"/>
  <c r="L8" i="8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EJ143" i="5"/>
  <c r="EJ142" i="5"/>
  <c r="EJ141" i="5"/>
  <c r="EJ140" i="5"/>
  <c r="EJ139" i="5"/>
  <c r="EJ138" i="5"/>
  <c r="EJ137" i="5"/>
  <c r="EJ136" i="5"/>
  <c r="EJ135" i="5"/>
  <c r="EJ134" i="5"/>
  <c r="EJ133" i="5"/>
  <c r="EJ132" i="5"/>
  <c r="EJ131" i="5"/>
  <c r="EN88" i="5"/>
  <c r="C87" i="22" s="1"/>
  <c r="EN87" i="5"/>
  <c r="C86" i="22" s="1"/>
  <c r="EN86" i="5"/>
  <c r="C85" i="22" s="1"/>
  <c r="EN85" i="5"/>
  <c r="C84" i="22" s="1"/>
  <c r="EN63" i="5"/>
  <c r="C66" i="22" s="1"/>
  <c r="EN62" i="5"/>
  <c r="C65" i="22" s="1"/>
  <c r="EN61" i="5"/>
  <c r="C64" i="22" s="1"/>
  <c r="EN60" i="5"/>
  <c r="C63" i="22" s="1"/>
  <c r="EN59" i="5"/>
  <c r="C62" i="22" s="1"/>
  <c r="EN58" i="5"/>
  <c r="C61" i="22" s="1"/>
  <c r="EN57" i="5"/>
  <c r="C60" i="22" s="1"/>
  <c r="EN56" i="5"/>
  <c r="C59" i="22" s="1"/>
  <c r="EN102" i="5"/>
  <c r="C98" i="22" s="1"/>
  <c r="EN101" i="5"/>
  <c r="EN100" i="5"/>
  <c r="EN99" i="5"/>
  <c r="C97" i="22" s="1"/>
  <c r="EN98" i="5"/>
  <c r="C96" i="22" s="1"/>
  <c r="EN55" i="5"/>
  <c r="C58" i="22" s="1"/>
  <c r="EN54" i="5"/>
  <c r="C57" i="22" s="1"/>
  <c r="EN53" i="5"/>
  <c r="C56" i="22" s="1"/>
  <c r="EN52" i="5"/>
  <c r="C55" i="22" s="1"/>
  <c r="EN51" i="5"/>
  <c r="EN50" i="5"/>
  <c r="C54" i="22" s="1"/>
  <c r="EN49" i="5"/>
  <c r="C53" i="22" s="1"/>
  <c r="EN48" i="5"/>
  <c r="C52" i="22" s="1"/>
  <c r="EN47" i="5"/>
  <c r="C51" i="22" s="1"/>
  <c r="EN46" i="5"/>
  <c r="C50" i="22" s="1"/>
  <c r="EN45" i="5"/>
  <c r="C49" i="22" s="1"/>
  <c r="EN44" i="5"/>
  <c r="C48" i="22" s="1"/>
  <c r="EN43" i="5"/>
  <c r="C47" i="22" s="1"/>
  <c r="EN42" i="5"/>
  <c r="C46" i="22" s="1"/>
  <c r="EN41" i="5"/>
  <c r="C45" i="22" s="1"/>
  <c r="EN40" i="5"/>
  <c r="C44" i="22" s="1"/>
  <c r="EN39" i="5"/>
  <c r="C43" i="22" s="1"/>
  <c r="EN38" i="5"/>
  <c r="C42" i="22" s="1"/>
  <c r="EN37" i="5"/>
  <c r="C41" i="22" s="1"/>
  <c r="EN36" i="5"/>
  <c r="C40" i="22" s="1"/>
  <c r="EN35" i="5"/>
  <c r="EN34" i="5"/>
  <c r="C39" i="22" s="1"/>
  <c r="EN33" i="5"/>
  <c r="C38" i="22" s="1"/>
  <c r="EN32" i="5"/>
  <c r="C37" i="22" s="1"/>
  <c r="EN31" i="5"/>
  <c r="C36" i="22" s="1"/>
  <c r="EN30" i="5"/>
  <c r="C35" i="22" s="1"/>
  <c r="EN29" i="5"/>
  <c r="C34" i="22" s="1"/>
  <c r="EN28" i="5"/>
  <c r="C33" i="22" s="1"/>
  <c r="EN27" i="5"/>
  <c r="C32" i="22" s="1"/>
  <c r="EN26" i="5"/>
  <c r="C31" i="22" s="1"/>
  <c r="EN25" i="5"/>
  <c r="C30" i="22" s="1"/>
  <c r="EN24" i="5"/>
  <c r="C29" i="22" s="1"/>
  <c r="EN23" i="5"/>
  <c r="C28" i="22" s="1"/>
  <c r="EN22" i="5"/>
  <c r="C27" i="22" s="1"/>
  <c r="EN21" i="5"/>
  <c r="C26" i="22" s="1"/>
  <c r="EN20" i="5"/>
  <c r="C25" i="22" s="1"/>
  <c r="EN19" i="5"/>
  <c r="C24" i="22" s="1"/>
  <c r="EN17" i="5"/>
  <c r="C22" i="22" s="1"/>
  <c r="EN16" i="5"/>
  <c r="C21" i="22" s="1"/>
  <c r="EN15" i="5"/>
  <c r="C20" i="22" s="1"/>
  <c r="EN14" i="5"/>
  <c r="C19" i="22" s="1"/>
  <c r="EN13" i="5"/>
  <c r="C18" i="22" s="1"/>
  <c r="EN12" i="5"/>
  <c r="C17" i="22" s="1"/>
  <c r="EN11" i="5"/>
  <c r="C16" i="22" s="1"/>
  <c r="L35" i="8"/>
  <c r="F35" i="8"/>
  <c r="L34" i="8"/>
  <c r="N34" i="8" s="1"/>
  <c r="F34" i="8"/>
  <c r="H34" i="8" s="1"/>
  <c r="L33" i="8"/>
  <c r="N33" i="8" s="1"/>
  <c r="F33" i="8"/>
  <c r="H33" i="8" s="1"/>
  <c r="L32" i="8"/>
  <c r="N32" i="8" s="1"/>
  <c r="F32" i="8"/>
  <c r="H32" i="8" s="1"/>
  <c r="L31" i="8"/>
  <c r="N31" i="8" s="1"/>
  <c r="F31" i="8"/>
  <c r="H31" i="8" s="1"/>
  <c r="L30" i="8"/>
  <c r="N30" i="8" s="1"/>
  <c r="F30" i="8"/>
  <c r="H30" i="8" s="1"/>
  <c r="L29" i="8"/>
  <c r="N29" i="8" s="1"/>
  <c r="F29" i="8"/>
  <c r="H29" i="8" s="1"/>
  <c r="L28" i="8"/>
  <c r="N28" i="8" s="1"/>
  <c r="F28" i="8"/>
  <c r="H28" i="8" s="1"/>
  <c r="A28" i="8"/>
  <c r="A35" i="8" s="1"/>
  <c r="L27" i="8"/>
  <c r="N27" i="8" s="1"/>
  <c r="F27" i="8"/>
  <c r="H27" i="8" s="1"/>
  <c r="L26" i="8"/>
  <c r="N26" i="8" s="1"/>
  <c r="F26" i="8"/>
  <c r="H26" i="8" s="1"/>
  <c r="A6" i="8"/>
  <c r="A7" i="8" s="1"/>
  <c r="A8" i="8" s="1"/>
  <c r="A9" i="8" s="1"/>
  <c r="A10" i="8" s="1"/>
  <c r="A11" i="8" s="1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4" i="4"/>
  <c r="C43" i="4"/>
  <c r="C42" i="4"/>
  <c r="C41" i="4"/>
  <c r="C40" i="4"/>
  <c r="C38" i="4"/>
  <c r="C37" i="4"/>
  <c r="C36" i="4"/>
  <c r="C35" i="4"/>
  <c r="C34" i="4"/>
  <c r="C32" i="4"/>
  <c r="C31" i="4"/>
  <c r="C30" i="4"/>
  <c r="C29" i="4"/>
  <c r="C28" i="4"/>
  <c r="C27" i="4"/>
  <c r="C26" i="4"/>
  <c r="C25" i="4"/>
  <c r="C24" i="4"/>
  <c r="C23" i="4"/>
  <c r="C22" i="4"/>
  <c r="C21" i="4"/>
  <c r="C19" i="4"/>
  <c r="C18" i="4"/>
  <c r="C17" i="4"/>
  <c r="C16" i="4"/>
  <c r="C14" i="4"/>
  <c r="C13" i="4"/>
  <c r="C12" i="4"/>
  <c r="C11" i="4"/>
  <c r="C9" i="4"/>
  <c r="C8" i="4"/>
  <c r="C7" i="4"/>
  <c r="H4" i="4"/>
  <c r="B123" i="1"/>
  <c r="B90" i="1"/>
  <c r="B89" i="1"/>
  <c r="B88" i="1"/>
  <c r="B87" i="1"/>
  <c r="B86" i="1"/>
  <c r="B84" i="1"/>
  <c r="B82" i="1"/>
  <c r="B80" i="1"/>
  <c r="F3" i="1" l="1"/>
  <c r="K13" i="22" s="1"/>
  <c r="J13" i="22"/>
  <c r="GQ65" i="5" a="1"/>
  <c r="GQ65" i="5" s="1"/>
  <c r="GQ64" i="5" a="1"/>
  <c r="GQ64" i="5" s="1"/>
  <c r="GQ66" i="5" a="1"/>
  <c r="GQ66" i="5" s="1"/>
  <c r="GQ79" i="5" a="1"/>
  <c r="GQ79" i="5" s="1"/>
  <c r="GQ130" i="5" a="1"/>
  <c r="GQ130" i="5" s="1"/>
  <c r="K7" i="4"/>
  <c r="GQ127" i="5" a="1"/>
  <c r="GQ127" i="5" s="1"/>
  <c r="GQ109" i="5" a="1"/>
  <c r="GQ109" i="5" s="1"/>
  <c r="GQ94" i="5" a="1"/>
  <c r="GQ94" i="5" s="1"/>
  <c r="GQ95" i="5" a="1"/>
  <c r="GQ95" i="5" s="1"/>
  <c r="GQ10" i="5" a="1"/>
  <c r="GQ10" i="5" s="1"/>
  <c r="GQ119" i="5" a="1"/>
  <c r="GQ119" i="5" s="1"/>
  <c r="GQ91" i="5" a="1"/>
  <c r="GQ91" i="5" s="1"/>
  <c r="GQ122" i="5" a="1"/>
  <c r="GQ122" i="5" s="1"/>
  <c r="GQ92" i="5" a="1"/>
  <c r="GQ92" i="5" s="1"/>
  <c r="GQ117" i="5" a="1"/>
  <c r="GQ117" i="5" s="1"/>
  <c r="GQ96" i="5" a="1"/>
  <c r="GQ96" i="5" s="1"/>
  <c r="GQ97" i="5" a="1"/>
  <c r="GQ97" i="5" s="1"/>
  <c r="GQ128" i="5" a="1"/>
  <c r="GQ128" i="5" s="1"/>
  <c r="GQ116" i="5" a="1"/>
  <c r="GQ116" i="5" s="1"/>
  <c r="GQ115" i="5" a="1"/>
  <c r="GQ115" i="5" s="1"/>
  <c r="GQ129" i="5" a="1"/>
  <c r="GQ129" i="5" s="1"/>
  <c r="GQ90" i="5" a="1"/>
  <c r="GQ90" i="5" s="1"/>
  <c r="GQ120" i="5" a="1"/>
  <c r="GQ120" i="5" s="1"/>
  <c r="GQ114" i="5" a="1"/>
  <c r="GQ114" i="5" s="1"/>
  <c r="GQ84" i="5" a="1"/>
  <c r="GQ84" i="5" s="1"/>
  <c r="GQ113" i="5" a="1"/>
  <c r="GQ113" i="5" s="1"/>
  <c r="GQ121" i="5" a="1"/>
  <c r="GQ121" i="5" s="1"/>
  <c r="GQ110" i="5" a="1"/>
  <c r="GQ110" i="5" s="1"/>
  <c r="GQ112" i="5" a="1"/>
  <c r="GQ112" i="5" s="1"/>
  <c r="GQ126" i="5" a="1"/>
  <c r="GQ126" i="5" s="1"/>
  <c r="GQ123" i="5" a="1"/>
  <c r="GQ123" i="5" s="1"/>
  <c r="GQ89" i="5" a="1"/>
  <c r="GQ89" i="5" s="1"/>
  <c r="GQ111" i="5" a="1"/>
  <c r="GQ111" i="5" s="1"/>
  <c r="GQ118" i="5" a="1"/>
  <c r="GQ118" i="5" s="1"/>
  <c r="GQ125" i="5" a="1"/>
  <c r="GQ125" i="5" s="1"/>
  <c r="GQ124" i="5" a="1"/>
  <c r="GQ124" i="5" s="1"/>
  <c r="GQ93" i="5" a="1"/>
  <c r="GQ93" i="5" s="1"/>
  <c r="GQ18" i="5" a="1"/>
  <c r="GQ18" i="5" s="1"/>
  <c r="FR7" i="5"/>
  <c r="FR8" i="5" s="1"/>
  <c r="FZ7" i="5"/>
  <c r="FZ8" i="5" s="1"/>
  <c r="L2" i="9"/>
  <c r="L3" i="9" s="1"/>
  <c r="FS7" i="5"/>
  <c r="FS8" i="5" s="1"/>
  <c r="T2" i="9"/>
  <c r="T3" i="9" s="1"/>
  <c r="GA7" i="5"/>
  <c r="GA8" i="5" s="1"/>
  <c r="FT7" i="5"/>
  <c r="FT8" i="5" s="1"/>
  <c r="GB7" i="5"/>
  <c r="GB8" i="5" s="1"/>
  <c r="N2" i="9"/>
  <c r="FU7" i="5"/>
  <c r="FU8" i="5" s="1"/>
  <c r="V2" i="9"/>
  <c r="GC7" i="5"/>
  <c r="GC8" i="5" s="1"/>
  <c r="FV7" i="5"/>
  <c r="FV8" i="5" s="1"/>
  <c r="GD7" i="5"/>
  <c r="GD8" i="5" s="1"/>
  <c r="P2" i="9"/>
  <c r="P3" i="9" s="1"/>
  <c r="FW7" i="5"/>
  <c r="FW8" i="5" s="1"/>
  <c r="FX7" i="5"/>
  <c r="FX8" i="5" s="1"/>
  <c r="J2" i="9"/>
  <c r="J3" i="9" s="1"/>
  <c r="FQ7" i="5"/>
  <c r="FQ8" i="5" s="1"/>
  <c r="R2" i="9"/>
  <c r="R3" i="9" s="1"/>
  <c r="FY7" i="5"/>
  <c r="FY8" i="5" s="1"/>
  <c r="I7" i="4"/>
  <c r="Z2" i="9"/>
  <c r="Z3" i="9" s="1"/>
  <c r="J464" i="4"/>
  <c r="I255" i="4"/>
  <c r="K476" i="4"/>
  <c r="K49" i="4"/>
  <c r="J481" i="4"/>
  <c r="K55" i="4"/>
  <c r="K57" i="4"/>
  <c r="I482" i="4"/>
  <c r="J454" i="4"/>
  <c r="K454" i="4"/>
  <c r="I26" i="4"/>
  <c r="J246" i="4"/>
  <c r="J456" i="4"/>
  <c r="K456" i="4"/>
  <c r="K237" i="4"/>
  <c r="I21" i="4"/>
  <c r="J15" i="4"/>
  <c r="K233" i="4"/>
  <c r="K18" i="4"/>
  <c r="I234" i="4"/>
  <c r="J438" i="4"/>
  <c r="K439" i="4"/>
  <c r="J8" i="4"/>
  <c r="I246" i="4"/>
  <c r="J257" i="4"/>
  <c r="J432" i="4"/>
  <c r="K277" i="4"/>
  <c r="K270" i="4"/>
  <c r="K26" i="4"/>
  <c r="J310" i="4"/>
  <c r="K246" i="4"/>
  <c r="I240" i="4"/>
  <c r="J314" i="4"/>
  <c r="I438" i="4"/>
  <c r="I307" i="4"/>
  <c r="J263" i="4"/>
  <c r="J18" i="4"/>
  <c r="J97" i="4"/>
  <c r="K241" i="4"/>
  <c r="K312" i="4"/>
  <c r="I521" i="4"/>
  <c r="K274" i="4"/>
  <c r="I239" i="4"/>
  <c r="I244" i="4"/>
  <c r="J305" i="4"/>
  <c r="N22" i="2"/>
  <c r="J302" i="4"/>
  <c r="K485" i="4"/>
  <c r="J276" i="4"/>
  <c r="J44" i="4"/>
  <c r="I245" i="4"/>
  <c r="K475" i="4"/>
  <c r="EO60" i="5"/>
  <c r="EP60" i="5"/>
  <c r="GQ60" i="5" s="1" a="1"/>
  <c r="GQ60" i="5" s="1"/>
  <c r="EP17" i="5"/>
  <c r="GQ17" i="5" s="1" a="1"/>
  <c r="GQ17" i="5" s="1"/>
  <c r="EO17" i="5"/>
  <c r="EO26" i="5"/>
  <c r="EP26" i="5"/>
  <c r="GQ26" i="5" s="1" a="1"/>
  <c r="GQ26" i="5" s="1"/>
  <c r="EO34" i="5"/>
  <c r="EP34" i="5"/>
  <c r="GQ34" i="5" s="1" a="1"/>
  <c r="GQ34" i="5" s="1"/>
  <c r="EO42" i="5"/>
  <c r="EP42" i="5"/>
  <c r="GQ42" i="5" s="1" a="1"/>
  <c r="GQ42" i="5" s="1"/>
  <c r="EO50" i="5"/>
  <c r="EP50" i="5"/>
  <c r="GQ50" i="5" s="1" a="1"/>
  <c r="GQ50" i="5" s="1"/>
  <c r="EP100" i="5"/>
  <c r="GQ100" i="5" s="1" a="1"/>
  <c r="GQ100" i="5" s="1"/>
  <c r="EO100" i="5"/>
  <c r="EO61" i="5"/>
  <c r="EP61" i="5"/>
  <c r="GQ61" i="5" s="1" a="1"/>
  <c r="GQ61" i="5" s="1"/>
  <c r="EP87" i="5"/>
  <c r="GQ87" i="5" s="1" a="1"/>
  <c r="GQ87" i="5" s="1"/>
  <c r="EO87" i="5"/>
  <c r="EP70" i="5"/>
  <c r="GQ70" i="5" s="1" a="1"/>
  <c r="GQ70" i="5" s="1"/>
  <c r="EO70" i="5"/>
  <c r="EO106" i="5"/>
  <c r="EP106" i="5"/>
  <c r="GQ106" i="5" s="1" a="1"/>
  <c r="GQ106" i="5" s="1"/>
  <c r="EP78" i="5"/>
  <c r="GQ78" i="5" s="1" a="1"/>
  <c r="GQ78" i="5" s="1"/>
  <c r="EO78" i="5"/>
  <c r="EO25" i="5"/>
  <c r="EP25" i="5"/>
  <c r="GQ25" i="5" s="1" a="1"/>
  <c r="GQ25" i="5" s="1"/>
  <c r="EO77" i="5"/>
  <c r="EP77" i="5"/>
  <c r="GQ77" i="5" s="1" a="1"/>
  <c r="GQ77" i="5" s="1"/>
  <c r="EO19" i="5"/>
  <c r="EP19" i="5"/>
  <c r="GQ19" i="5" s="1" a="1"/>
  <c r="GQ19" i="5" s="1"/>
  <c r="EO27" i="5"/>
  <c r="EP27" i="5"/>
  <c r="GQ27" i="5" s="1" a="1"/>
  <c r="GQ27" i="5" s="1"/>
  <c r="EO35" i="5"/>
  <c r="EP35" i="5"/>
  <c r="GQ35" i="5" s="1" a="1"/>
  <c r="GQ35" i="5" s="1"/>
  <c r="EO43" i="5"/>
  <c r="EP43" i="5"/>
  <c r="GQ43" i="5" s="1" a="1"/>
  <c r="GQ43" i="5" s="1"/>
  <c r="EO51" i="5"/>
  <c r="EP51" i="5"/>
  <c r="GQ51" i="5" s="1" a="1"/>
  <c r="GQ51" i="5" s="1"/>
  <c r="EO101" i="5"/>
  <c r="EP101" i="5"/>
  <c r="GQ101" i="5" s="1" a="1"/>
  <c r="GQ101" i="5" s="1"/>
  <c r="EP62" i="5"/>
  <c r="GQ62" i="5" s="1" a="1"/>
  <c r="GQ62" i="5" s="1"/>
  <c r="EO62" i="5"/>
  <c r="EP88" i="5"/>
  <c r="GQ88" i="5" s="1" a="1"/>
  <c r="GQ88" i="5" s="1"/>
  <c r="EO88" i="5"/>
  <c r="EO67" i="5"/>
  <c r="EP67" i="5"/>
  <c r="GQ67" i="5" s="1" a="1"/>
  <c r="GQ67" i="5" s="1"/>
  <c r="EO105" i="5"/>
  <c r="EP105" i="5"/>
  <c r="GQ105" i="5" s="1" a="1"/>
  <c r="GQ105" i="5" s="1"/>
  <c r="EO41" i="5"/>
  <c r="EP41" i="5"/>
  <c r="GQ41" i="5" s="1" a="1"/>
  <c r="GQ41" i="5" s="1"/>
  <c r="EO107" i="5"/>
  <c r="EP107" i="5"/>
  <c r="GQ107" i="5" s="1" a="1"/>
  <c r="GQ107" i="5" s="1"/>
  <c r="EP11" i="5"/>
  <c r="GQ11" i="5" s="1" a="1"/>
  <c r="GQ11" i="5" s="1"/>
  <c r="EO11" i="5"/>
  <c r="EP20" i="5"/>
  <c r="GQ20" i="5" s="1" a="1"/>
  <c r="GQ20" i="5" s="1"/>
  <c r="EO20" i="5"/>
  <c r="EP28" i="5"/>
  <c r="GQ28" i="5" s="1" a="1"/>
  <c r="GQ28" i="5" s="1"/>
  <c r="EO28" i="5"/>
  <c r="EP36" i="5"/>
  <c r="GQ36" i="5" s="1" a="1"/>
  <c r="GQ36" i="5" s="1"/>
  <c r="EO36" i="5"/>
  <c r="EO44" i="5"/>
  <c r="EP44" i="5"/>
  <c r="GQ44" i="5" s="1" a="1"/>
  <c r="GQ44" i="5" s="1"/>
  <c r="EP52" i="5"/>
  <c r="GQ52" i="5" s="1" a="1"/>
  <c r="GQ52" i="5" s="1"/>
  <c r="EO52" i="5"/>
  <c r="EP102" i="5"/>
  <c r="GQ102" i="5" s="1" a="1"/>
  <c r="GQ102" i="5" s="1"/>
  <c r="EO102" i="5"/>
  <c r="EP63" i="5"/>
  <c r="GQ63" i="5" s="1" a="1"/>
  <c r="GQ63" i="5" s="1"/>
  <c r="EO63" i="5"/>
  <c r="EO68" i="5"/>
  <c r="EP68" i="5"/>
  <c r="GQ68" i="5" s="1" a="1"/>
  <c r="GQ68" i="5" s="1"/>
  <c r="EP104" i="5"/>
  <c r="GQ104" i="5" s="1" a="1"/>
  <c r="GQ104" i="5" s="1"/>
  <c r="EO104" i="5"/>
  <c r="EP72" i="5"/>
  <c r="GQ72" i="5" s="1" a="1"/>
  <c r="GQ72" i="5" s="1"/>
  <c r="EO72" i="5"/>
  <c r="EP80" i="5"/>
  <c r="GQ80" i="5" s="1" a="1"/>
  <c r="GQ80" i="5" s="1"/>
  <c r="EO80" i="5"/>
  <c r="EO49" i="5"/>
  <c r="EP49" i="5"/>
  <c r="GQ49" i="5" s="1" a="1"/>
  <c r="GQ49" i="5" s="1"/>
  <c r="EP71" i="5"/>
  <c r="GQ71" i="5" s="1" a="1"/>
  <c r="GQ71" i="5" s="1"/>
  <c r="EO71" i="5"/>
  <c r="EO12" i="5"/>
  <c r="EP12" i="5"/>
  <c r="GQ12" i="5" s="1" a="1"/>
  <c r="GQ12" i="5" s="1"/>
  <c r="EO21" i="5"/>
  <c r="EP21" i="5"/>
  <c r="GQ21" i="5" s="1" a="1"/>
  <c r="GQ21" i="5" s="1"/>
  <c r="EP29" i="5"/>
  <c r="GQ29" i="5" s="1" a="1"/>
  <c r="GQ29" i="5" s="1"/>
  <c r="EO29" i="5"/>
  <c r="EP37" i="5"/>
  <c r="GQ37" i="5" s="1" a="1"/>
  <c r="GQ37" i="5" s="1"/>
  <c r="EO37" i="5"/>
  <c r="EO45" i="5"/>
  <c r="EP45" i="5"/>
  <c r="GQ45" i="5" s="1" a="1"/>
  <c r="GQ45" i="5" s="1"/>
  <c r="EO53" i="5"/>
  <c r="EP53" i="5"/>
  <c r="GQ53" i="5" s="1" a="1"/>
  <c r="GQ53" i="5" s="1"/>
  <c r="EP56" i="5"/>
  <c r="GQ56" i="5" s="1" a="1"/>
  <c r="GQ56" i="5" s="1"/>
  <c r="EO56" i="5"/>
  <c r="EP69" i="5"/>
  <c r="GQ69" i="5" s="1" a="1"/>
  <c r="GQ69" i="5" s="1"/>
  <c r="EO69" i="5"/>
  <c r="EP103" i="5"/>
  <c r="GQ103" i="5" s="1" a="1"/>
  <c r="GQ103" i="5" s="1"/>
  <c r="EO103" i="5"/>
  <c r="EO73" i="5"/>
  <c r="EP73" i="5"/>
  <c r="GQ73" i="5" s="1" a="1"/>
  <c r="GQ73" i="5" s="1"/>
  <c r="EO81" i="5"/>
  <c r="EP81" i="5"/>
  <c r="GQ81" i="5" s="1" a="1"/>
  <c r="GQ81" i="5" s="1"/>
  <c r="EO33" i="5"/>
  <c r="EP33" i="5"/>
  <c r="GQ33" i="5" s="1" a="1"/>
  <c r="GQ33" i="5" s="1"/>
  <c r="EP30" i="5"/>
  <c r="GQ30" i="5" s="1" a="1"/>
  <c r="GQ30" i="5" s="1"/>
  <c r="EO30" i="5"/>
  <c r="EP38" i="5"/>
  <c r="GQ38" i="5" s="1" a="1"/>
  <c r="GQ38" i="5" s="1"/>
  <c r="EO38" i="5"/>
  <c r="EP46" i="5"/>
  <c r="GQ46" i="5" s="1" a="1"/>
  <c r="GQ46" i="5" s="1"/>
  <c r="EO46" i="5"/>
  <c r="EP54" i="5"/>
  <c r="GQ54" i="5" s="1" a="1"/>
  <c r="GQ54" i="5" s="1"/>
  <c r="EO54" i="5"/>
  <c r="EO57" i="5"/>
  <c r="EP57" i="5"/>
  <c r="GQ57" i="5" s="1" a="1"/>
  <c r="GQ57" i="5" s="1"/>
  <c r="EO74" i="5"/>
  <c r="EP74" i="5"/>
  <c r="GQ74" i="5" s="1" a="1"/>
  <c r="GQ74" i="5" s="1"/>
  <c r="EO82" i="5"/>
  <c r="EP82" i="5"/>
  <c r="GQ82" i="5" s="1" a="1"/>
  <c r="GQ82" i="5" s="1"/>
  <c r="EP16" i="5"/>
  <c r="GQ16" i="5" s="1" a="1"/>
  <c r="GQ16" i="5" s="1"/>
  <c r="EO16" i="5"/>
  <c r="EP86" i="5"/>
  <c r="GQ86" i="5" s="1" a="1"/>
  <c r="GQ86" i="5" s="1"/>
  <c r="EO86" i="5"/>
  <c r="EP22" i="5"/>
  <c r="GQ22" i="5" s="1" a="1"/>
  <c r="GQ22" i="5" s="1"/>
  <c r="EO22" i="5"/>
  <c r="EP14" i="5"/>
  <c r="GQ14" i="5" s="1" a="1"/>
  <c r="GQ14" i="5" s="1"/>
  <c r="EO14" i="5"/>
  <c r="EP23" i="5"/>
  <c r="GQ23" i="5" s="1" a="1"/>
  <c r="GQ23" i="5" s="1"/>
  <c r="EO23" i="5"/>
  <c r="EP31" i="5"/>
  <c r="GQ31" i="5" s="1" a="1"/>
  <c r="GQ31" i="5" s="1"/>
  <c r="EO31" i="5"/>
  <c r="EP39" i="5"/>
  <c r="GQ39" i="5" s="1" a="1"/>
  <c r="GQ39" i="5" s="1"/>
  <c r="EO39" i="5"/>
  <c r="EP47" i="5"/>
  <c r="GQ47" i="5" s="1" a="1"/>
  <c r="GQ47" i="5" s="1"/>
  <c r="EO47" i="5"/>
  <c r="EP55" i="5"/>
  <c r="GQ55" i="5" s="1" a="1"/>
  <c r="GQ55" i="5" s="1"/>
  <c r="EO55" i="5"/>
  <c r="EO58" i="5"/>
  <c r="EP58" i="5"/>
  <c r="GQ58" i="5" s="1" a="1"/>
  <c r="GQ58" i="5" s="1"/>
  <c r="EO75" i="5"/>
  <c r="EP75" i="5"/>
  <c r="GQ75" i="5" s="1" a="1"/>
  <c r="GQ75" i="5" s="1"/>
  <c r="EO83" i="5"/>
  <c r="EP83" i="5"/>
  <c r="GQ83" i="5" s="1" a="1"/>
  <c r="GQ83" i="5" s="1"/>
  <c r="EO99" i="5"/>
  <c r="EP99" i="5"/>
  <c r="GQ99" i="5" s="1" a="1"/>
  <c r="GQ99" i="5" s="1"/>
  <c r="EP13" i="5"/>
  <c r="GQ13" i="5" s="1" a="1"/>
  <c r="GQ13" i="5" s="1"/>
  <c r="EO13" i="5"/>
  <c r="EP15" i="5"/>
  <c r="GQ15" i="5" s="1" a="1"/>
  <c r="GQ15" i="5" s="1"/>
  <c r="EO15" i="5"/>
  <c r="EP24" i="5"/>
  <c r="GQ24" i="5" s="1" a="1"/>
  <c r="GQ24" i="5" s="1"/>
  <c r="EO24" i="5"/>
  <c r="EP32" i="5"/>
  <c r="GQ32" i="5" s="1" a="1"/>
  <c r="GQ32" i="5" s="1"/>
  <c r="EO32" i="5"/>
  <c r="EP40" i="5"/>
  <c r="GQ40" i="5" s="1" a="1"/>
  <c r="GQ40" i="5" s="1"/>
  <c r="EO40" i="5"/>
  <c r="EP48" i="5"/>
  <c r="GQ48" i="5" s="1" a="1"/>
  <c r="GQ48" i="5" s="1"/>
  <c r="EO48" i="5"/>
  <c r="EO98" i="5"/>
  <c r="EP98" i="5"/>
  <c r="GQ98" i="5" s="1" a="1"/>
  <c r="GQ98" i="5" s="1"/>
  <c r="EO59" i="5"/>
  <c r="EP59" i="5"/>
  <c r="GQ59" i="5" s="1" a="1"/>
  <c r="GQ59" i="5" s="1"/>
  <c r="EP85" i="5"/>
  <c r="GQ85" i="5" s="1" a="1"/>
  <c r="GQ85" i="5" s="1"/>
  <c r="EO85" i="5"/>
  <c r="EP108" i="5"/>
  <c r="GQ108" i="5" s="1" a="1"/>
  <c r="GQ108" i="5" s="1"/>
  <c r="EO108" i="5"/>
  <c r="EP76" i="5"/>
  <c r="GQ76" i="5" s="1" a="1"/>
  <c r="GQ76" i="5" s="1"/>
  <c r="EO76" i="5"/>
  <c r="G98" i="2"/>
  <c r="I459" i="4"/>
  <c r="J32" i="4"/>
  <c r="I32" i="4"/>
  <c r="K32" i="4"/>
  <c r="K317" i="4"/>
  <c r="J526" i="4"/>
  <c r="I238" i="4"/>
  <c r="K92" i="4"/>
  <c r="J312" i="4"/>
  <c r="K432" i="4"/>
  <c r="I150" i="4"/>
  <c r="K320" i="4"/>
  <c r="I247" i="4"/>
  <c r="I624" i="4"/>
  <c r="J623" i="4"/>
  <c r="I623" i="4"/>
  <c r="K617" i="4"/>
  <c r="I617" i="4"/>
  <c r="J624" i="4"/>
  <c r="J617" i="4"/>
  <c r="J415" i="4"/>
  <c r="J414" i="4"/>
  <c r="I415" i="4"/>
  <c r="I414" i="4"/>
  <c r="K408" i="4"/>
  <c r="J408" i="4"/>
  <c r="I408" i="4"/>
  <c r="I198" i="4"/>
  <c r="I199" i="4"/>
  <c r="J198" i="4"/>
  <c r="J199" i="4"/>
  <c r="J192" i="4"/>
  <c r="I192" i="4"/>
  <c r="K192" i="4"/>
  <c r="I524" i="4"/>
  <c r="I228" i="4"/>
  <c r="J241" i="4"/>
  <c r="I225" i="4"/>
  <c r="K208" i="4"/>
  <c r="J424" i="4"/>
  <c r="I633" i="4"/>
  <c r="J202" i="4"/>
  <c r="I202" i="4"/>
  <c r="K210" i="4"/>
  <c r="J635" i="4"/>
  <c r="I635" i="4"/>
  <c r="J416" i="4"/>
  <c r="K206" i="4"/>
  <c r="I632" i="4"/>
  <c r="K207" i="4"/>
  <c r="J423" i="4"/>
  <c r="P35" i="2"/>
  <c r="K198" i="4"/>
  <c r="K194" i="4"/>
  <c r="J410" i="4"/>
  <c r="I194" i="4"/>
  <c r="J622" i="4"/>
  <c r="I197" i="4"/>
  <c r="I621" i="4"/>
  <c r="K621" i="4"/>
  <c r="J621" i="4"/>
  <c r="K609" i="4"/>
  <c r="J608" i="4"/>
  <c r="I399" i="4"/>
  <c r="K399" i="4"/>
  <c r="K613" i="4"/>
  <c r="J613" i="4"/>
  <c r="I188" i="4"/>
  <c r="K610" i="4"/>
  <c r="J610" i="4"/>
  <c r="I254" i="4"/>
  <c r="I230" i="4"/>
  <c r="I248" i="4"/>
  <c r="I256" i="4"/>
  <c r="I249" i="4"/>
  <c r="I257" i="4"/>
  <c r="I250" i="4"/>
  <c r="I258" i="4"/>
  <c r="I251" i="4"/>
  <c r="I259" i="4"/>
  <c r="I252" i="4"/>
  <c r="I260" i="4"/>
  <c r="I253" i="4"/>
  <c r="I12" i="4"/>
  <c r="I303" i="4"/>
  <c r="I268" i="4"/>
  <c r="K284" i="4"/>
  <c r="I326" i="4"/>
  <c r="J295" i="4"/>
  <c r="I271" i="4"/>
  <c r="I289" i="4"/>
  <c r="J294" i="4"/>
  <c r="I263" i="4"/>
  <c r="K273" i="4"/>
  <c r="K261" i="4"/>
  <c r="I261" i="4"/>
  <c r="K336" i="4"/>
  <c r="J261" i="4"/>
  <c r="I267" i="4"/>
  <c r="I318" i="4"/>
  <c r="J292" i="4"/>
  <c r="K285" i="4"/>
  <c r="J277" i="4"/>
  <c r="I589" i="4"/>
  <c r="I280" i="4"/>
  <c r="I583" i="4"/>
  <c r="J290" i="4"/>
  <c r="I295" i="4"/>
  <c r="I304" i="4"/>
  <c r="J344" i="4"/>
  <c r="K318" i="4"/>
  <c r="J285" i="4"/>
  <c r="K298" i="4"/>
  <c r="K263" i="4"/>
  <c r="I277" i="4"/>
  <c r="K344" i="4"/>
  <c r="K289" i="4"/>
  <c r="I344" i="4"/>
  <c r="J281" i="4"/>
  <c r="K280" i="4"/>
  <c r="J280" i="4"/>
  <c r="K262" i="4"/>
  <c r="I336" i="4"/>
  <c r="J286" i="4"/>
  <c r="J589" i="4"/>
  <c r="J321" i="4"/>
  <c r="I264" i="4"/>
  <c r="J265" i="4"/>
  <c r="I301" i="4"/>
  <c r="I272" i="4"/>
  <c r="J275" i="4"/>
  <c r="J299" i="4"/>
  <c r="K300" i="4"/>
  <c r="I292" i="4"/>
  <c r="K310" i="4"/>
  <c r="J291" i="4"/>
  <c r="I270" i="4"/>
  <c r="K288" i="4"/>
  <c r="K296" i="4"/>
  <c r="J300" i="4"/>
  <c r="I288" i="4"/>
  <c r="J278" i="4"/>
  <c r="J336" i="4"/>
  <c r="K293" i="4"/>
  <c r="J330" i="4"/>
  <c r="I284" i="4"/>
  <c r="J284" i="4"/>
  <c r="K292" i="4"/>
  <c r="K286" i="4"/>
  <c r="J297" i="4"/>
  <c r="J329" i="4"/>
  <c r="I283" i="4"/>
  <c r="K302" i="4"/>
  <c r="K290" i="4"/>
  <c r="I302" i="4"/>
  <c r="J301" i="4"/>
  <c r="J279" i="4"/>
  <c r="I278" i="4"/>
  <c r="J273" i="4"/>
  <c r="J583" i="4"/>
  <c r="K282" i="4"/>
  <c r="J296" i="4"/>
  <c r="I321" i="4"/>
  <c r="J274" i="4"/>
  <c r="I262" i="4"/>
  <c r="J303" i="4"/>
  <c r="I275" i="4"/>
  <c r="J326" i="4"/>
  <c r="I286" i="4"/>
  <c r="J289" i="4"/>
  <c r="K281" i="4"/>
  <c r="J271" i="4"/>
  <c r="J341" i="4"/>
  <c r="I341" i="4"/>
  <c r="J287" i="4"/>
  <c r="K304" i="4"/>
  <c r="J282" i="4"/>
  <c r="J262" i="4"/>
  <c r="J269" i="4"/>
  <c r="I300" i="4"/>
  <c r="J318" i="4"/>
  <c r="I279" i="4"/>
  <c r="I274" i="4"/>
  <c r="I265" i="4"/>
  <c r="K330" i="4"/>
  <c r="I401" i="4"/>
  <c r="I310" i="4"/>
  <c r="I305" i="4"/>
  <c r="K329" i="4"/>
  <c r="I330" i="4"/>
  <c r="I296" i="4"/>
  <c r="K341" i="4"/>
  <c r="I298" i="4"/>
  <c r="K287" i="4"/>
  <c r="K299" i="4"/>
  <c r="J298" i="4"/>
  <c r="K267" i="4"/>
  <c r="I281" i="4"/>
  <c r="I291" i="4"/>
  <c r="K326" i="4"/>
  <c r="K279" i="4"/>
  <c r="I313" i="4"/>
  <c r="K583" i="4"/>
  <c r="I287" i="4"/>
  <c r="I290" i="4"/>
  <c r="K291" i="4"/>
  <c r="K283" i="4"/>
  <c r="J283" i="4"/>
  <c r="I266" i="4"/>
  <c r="K275" i="4"/>
  <c r="K295" i="4"/>
  <c r="I293" i="4"/>
  <c r="K264" i="4"/>
  <c r="K297" i="4"/>
  <c r="I285" i="4"/>
  <c r="K305" i="4"/>
  <c r="I282" i="4"/>
  <c r="I329" i="4"/>
  <c r="J270" i="4"/>
  <c r="I297" i="4"/>
  <c r="K321" i="4"/>
  <c r="K301" i="4"/>
  <c r="K294" i="4"/>
  <c r="I294" i="4"/>
  <c r="J264" i="4"/>
  <c r="K313" i="4"/>
  <c r="J304" i="4"/>
  <c r="K589" i="4"/>
  <c r="K278" i="4"/>
  <c r="I299" i="4"/>
  <c r="J293" i="4"/>
  <c r="J288" i="4"/>
  <c r="K272" i="4"/>
  <c r="K392" i="4"/>
  <c r="J398" i="4"/>
  <c r="K400" i="4"/>
  <c r="I386" i="4"/>
  <c r="I392" i="4"/>
  <c r="K607" i="4"/>
  <c r="I609" i="4"/>
  <c r="J595" i="4"/>
  <c r="K386" i="4"/>
  <c r="K595" i="4"/>
  <c r="K398" i="4"/>
  <c r="I400" i="4"/>
  <c r="J386" i="4"/>
  <c r="J609" i="4"/>
  <c r="I398" i="4"/>
  <c r="J400" i="4"/>
  <c r="I607" i="4"/>
  <c r="J601" i="4"/>
  <c r="J392" i="4"/>
  <c r="K601" i="4"/>
  <c r="J607" i="4"/>
  <c r="I595" i="4"/>
  <c r="I601" i="4"/>
  <c r="K352" i="4"/>
  <c r="I346" i="4"/>
  <c r="K349" i="4"/>
  <c r="J350" i="4"/>
  <c r="I352" i="4"/>
  <c r="J346" i="4"/>
  <c r="I350" i="4"/>
  <c r="J351" i="4"/>
  <c r="I345" i="4"/>
  <c r="K346" i="4"/>
  <c r="I349" i="4"/>
  <c r="K345" i="4"/>
  <c r="I348" i="4"/>
  <c r="K350" i="4"/>
  <c r="J348" i="4"/>
  <c r="K351" i="4"/>
  <c r="J345" i="4"/>
  <c r="I347" i="4"/>
  <c r="I351" i="4"/>
  <c r="J347" i="4"/>
  <c r="K348" i="4"/>
  <c r="J352" i="4"/>
  <c r="K347" i="4"/>
  <c r="J349" i="4"/>
  <c r="I164" i="4"/>
  <c r="K185" i="4"/>
  <c r="K164" i="4"/>
  <c r="J170" i="4"/>
  <c r="I176" i="4"/>
  <c r="I184" i="4"/>
  <c r="I170" i="4"/>
  <c r="J182" i="4"/>
  <c r="J183" i="4"/>
  <c r="J184" i="4"/>
  <c r="K182" i="4"/>
  <c r="K170" i="4"/>
  <c r="J176" i="4"/>
  <c r="I185" i="4"/>
  <c r="I182" i="4"/>
  <c r="J164" i="4"/>
  <c r="K183" i="4"/>
  <c r="K176" i="4"/>
  <c r="K184" i="4"/>
  <c r="K380" i="4"/>
  <c r="J354" i="4"/>
  <c r="I380" i="4"/>
  <c r="J380" i="4"/>
  <c r="K354" i="4"/>
  <c r="J374" i="4"/>
  <c r="I354" i="4"/>
  <c r="I374" i="4"/>
  <c r="J353" i="4"/>
  <c r="K353" i="4"/>
  <c r="I353" i="4"/>
  <c r="K374" i="4"/>
  <c r="I337" i="4"/>
  <c r="K335" i="4"/>
  <c r="I338" i="4"/>
  <c r="I331" i="4"/>
  <c r="K328" i="4"/>
  <c r="J325" i="4"/>
  <c r="K333" i="4"/>
  <c r="I332" i="4"/>
  <c r="K332" i="4"/>
  <c r="J337" i="4"/>
  <c r="K322" i="4"/>
  <c r="J338" i="4"/>
  <c r="J331" i="4"/>
  <c r="I334" i="4"/>
  <c r="K325" i="4"/>
  <c r="J333" i="4"/>
  <c r="I327" i="4"/>
  <c r="K327" i="4"/>
  <c r="K337" i="4"/>
  <c r="I322" i="4"/>
  <c r="J339" i="4"/>
  <c r="K331" i="4"/>
  <c r="J334" i="4"/>
  <c r="I333" i="4"/>
  <c r="K343" i="4"/>
  <c r="K324" i="4"/>
  <c r="J322" i="4"/>
  <c r="K339" i="4"/>
  <c r="K340" i="4"/>
  <c r="K334" i="4"/>
  <c r="J342" i="4"/>
  <c r="I343" i="4"/>
  <c r="K342" i="4"/>
  <c r="I323" i="4"/>
  <c r="I328" i="4"/>
  <c r="I324" i="4"/>
  <c r="J332" i="4"/>
  <c r="I339" i="4"/>
  <c r="I340" i="4"/>
  <c r="J343" i="4"/>
  <c r="J323" i="4"/>
  <c r="J324" i="4"/>
  <c r="J335" i="4"/>
  <c r="K338" i="4"/>
  <c r="J327" i="4"/>
  <c r="J328" i="4"/>
  <c r="I325" i="4"/>
  <c r="K323" i="4"/>
  <c r="I342" i="4"/>
  <c r="J340" i="4"/>
  <c r="I335" i="4"/>
  <c r="J252" i="4"/>
  <c r="K252" i="4"/>
  <c r="K251" i="4"/>
  <c r="J251" i="4"/>
  <c r="J259" i="4"/>
  <c r="K259" i="4"/>
  <c r="J227" i="4"/>
  <c r="K227" i="4"/>
  <c r="J253" i="4"/>
  <c r="K253" i="4"/>
  <c r="J228" i="4"/>
  <c r="K228" i="4"/>
  <c r="J244" i="4"/>
  <c r="K244" i="4"/>
  <c r="J254" i="4"/>
  <c r="K254" i="4"/>
  <c r="J245" i="4"/>
  <c r="K255" i="4"/>
  <c r="K248" i="4"/>
  <c r="J248" i="4"/>
  <c r="J256" i="4"/>
  <c r="K256" i="4"/>
  <c r="K247" i="4"/>
  <c r="J249" i="4"/>
  <c r="K249" i="4"/>
  <c r="K257" i="4"/>
  <c r="K260" i="4"/>
  <c r="J250" i="4"/>
  <c r="K250" i="4"/>
  <c r="J258" i="4"/>
  <c r="K258" i="4"/>
  <c r="K243" i="4"/>
  <c r="I243" i="4"/>
  <c r="J306" i="4"/>
  <c r="K306" i="4"/>
  <c r="I306" i="4"/>
  <c r="I316" i="4"/>
  <c r="J316" i="4"/>
  <c r="K316" i="4"/>
  <c r="I241" i="4"/>
  <c r="J235" i="4"/>
  <c r="K235" i="4"/>
  <c r="J356" i="4"/>
  <c r="J308" i="4"/>
  <c r="K311" i="4"/>
  <c r="J311" i="4"/>
  <c r="I311" i="4"/>
  <c r="J238" i="4"/>
  <c r="K20" i="4"/>
  <c r="J20" i="4"/>
  <c r="J357" i="4"/>
  <c r="I319" i="4"/>
  <c r="J319" i="4"/>
  <c r="K319" i="4"/>
  <c r="I312" i="4"/>
  <c r="J237" i="4"/>
  <c r="J232" i="4"/>
  <c r="K232" i="4"/>
  <c r="I232" i="4"/>
  <c r="I433" i="4"/>
  <c r="K8" i="4"/>
  <c r="I320" i="4"/>
  <c r="J320" i="4"/>
  <c r="K240" i="4"/>
  <c r="J231" i="4"/>
  <c r="K231" i="4"/>
  <c r="I223" i="4"/>
  <c r="J355" i="4"/>
  <c r="I315" i="4"/>
  <c r="K315" i="4"/>
  <c r="J239" i="4"/>
  <c r="K239" i="4"/>
  <c r="J447" i="4"/>
  <c r="K234" i="4"/>
  <c r="I309" i="4"/>
  <c r="J309" i="4"/>
  <c r="K309" i="4"/>
  <c r="K314" i="4"/>
  <c r="J242" i="4"/>
  <c r="I233" i="4"/>
  <c r="J446" i="4"/>
  <c r="K226" i="4"/>
  <c r="J226" i="4"/>
  <c r="I226" i="4"/>
  <c r="J307" i="4"/>
  <c r="K307" i="4"/>
  <c r="J225" i="4"/>
  <c r="K225" i="4"/>
  <c r="J158" i="4"/>
  <c r="K158" i="4"/>
  <c r="I158" i="4"/>
  <c r="K144" i="4"/>
  <c r="J148" i="4"/>
  <c r="K146" i="4"/>
  <c r="K150" i="4"/>
  <c r="I143" i="4"/>
  <c r="I151" i="4"/>
  <c r="I144" i="4"/>
  <c r="I146" i="4"/>
  <c r="I142" i="4"/>
  <c r="K147" i="4"/>
  <c r="I149" i="4"/>
  <c r="K148" i="4"/>
  <c r="K149" i="4"/>
  <c r="K145" i="4"/>
  <c r="I148" i="4"/>
  <c r="J151" i="4"/>
  <c r="J144" i="4"/>
  <c r="K143" i="4"/>
  <c r="I4" i="4"/>
  <c r="EW6" i="5"/>
  <c r="EW7" i="5" s="1"/>
  <c r="J138" i="4"/>
  <c r="K135" i="4"/>
  <c r="I133" i="4"/>
  <c r="J130" i="4"/>
  <c r="K127" i="4"/>
  <c r="K122" i="4"/>
  <c r="I117" i="4"/>
  <c r="I141" i="4"/>
  <c r="I138" i="4"/>
  <c r="J135" i="4"/>
  <c r="K132" i="4"/>
  <c r="I130" i="4"/>
  <c r="J127" i="4"/>
  <c r="J122" i="4"/>
  <c r="I116" i="4"/>
  <c r="I560" i="4"/>
  <c r="K554" i="4"/>
  <c r="K137" i="4"/>
  <c r="I135" i="4"/>
  <c r="J132" i="4"/>
  <c r="K129" i="4"/>
  <c r="I127" i="4"/>
  <c r="K121" i="4"/>
  <c r="K114" i="4"/>
  <c r="I556" i="4"/>
  <c r="J140" i="4"/>
  <c r="J137" i="4"/>
  <c r="K134" i="4"/>
  <c r="I132" i="4"/>
  <c r="J129" i="4"/>
  <c r="K126" i="4"/>
  <c r="J121" i="4"/>
  <c r="J114" i="4"/>
  <c r="I137" i="4"/>
  <c r="J134" i="4"/>
  <c r="K131" i="4"/>
  <c r="I129" i="4"/>
  <c r="K125" i="4"/>
  <c r="I120" i="4"/>
  <c r="K113" i="4"/>
  <c r="J565" i="4"/>
  <c r="K136" i="4"/>
  <c r="I134" i="4"/>
  <c r="J131" i="4"/>
  <c r="K128" i="4"/>
  <c r="J125" i="4"/>
  <c r="K118" i="4"/>
  <c r="J113" i="4"/>
  <c r="J139" i="4"/>
  <c r="J136" i="4"/>
  <c r="K133" i="4"/>
  <c r="I131" i="4"/>
  <c r="J128" i="4"/>
  <c r="I125" i="4"/>
  <c r="K117" i="4"/>
  <c r="I112" i="4"/>
  <c r="I555" i="4"/>
  <c r="I139" i="4"/>
  <c r="I136" i="4"/>
  <c r="J133" i="4"/>
  <c r="K130" i="4"/>
  <c r="I128" i="4"/>
  <c r="I124" i="4"/>
  <c r="J117" i="4"/>
  <c r="I118" i="4"/>
  <c r="K120" i="4"/>
  <c r="I114" i="4"/>
  <c r="I561" i="4"/>
  <c r="J553" i="4"/>
  <c r="J560" i="4"/>
  <c r="J123" i="4"/>
  <c r="J126" i="4"/>
  <c r="K556" i="4"/>
  <c r="I122" i="4"/>
  <c r="J116" i="4"/>
  <c r="J557" i="4"/>
  <c r="K557" i="4"/>
  <c r="J552" i="4"/>
  <c r="I126" i="4"/>
  <c r="J563" i="4"/>
  <c r="I115" i="4"/>
  <c r="K552" i="4"/>
  <c r="I552" i="4"/>
  <c r="K115" i="4"/>
  <c r="K116" i="4"/>
  <c r="I565" i="4"/>
  <c r="I113" i="4"/>
  <c r="K123" i="4"/>
  <c r="J558" i="4"/>
  <c r="K562" i="4"/>
  <c r="K561" i="4"/>
  <c r="J118" i="4"/>
  <c r="J119" i="4"/>
  <c r="K138" i="4"/>
  <c r="K119" i="4"/>
  <c r="I121" i="4"/>
  <c r="I557" i="4"/>
  <c r="I562" i="4"/>
  <c r="J120" i="4"/>
  <c r="K124" i="4"/>
  <c r="J554" i="4"/>
  <c r="I559" i="4"/>
  <c r="J564" i="4"/>
  <c r="K565" i="4"/>
  <c r="I123" i="4"/>
  <c r="J141" i="4"/>
  <c r="K560" i="4"/>
  <c r="J124" i="4"/>
  <c r="K558" i="4"/>
  <c r="I566" i="4"/>
  <c r="K112" i="4"/>
  <c r="I119" i="4"/>
  <c r="J112" i="4"/>
  <c r="K566" i="4"/>
  <c r="J555" i="4"/>
  <c r="K559" i="4"/>
  <c r="J566" i="4"/>
  <c r="J115" i="4"/>
  <c r="AM5" i="9"/>
  <c r="AM10" i="9"/>
  <c r="AM15" i="9"/>
  <c r="AM20" i="9"/>
  <c r="AJ2" i="9"/>
  <c r="AJ26" i="9" s="1"/>
  <c r="B7" i="4"/>
  <c r="B8" i="4" s="1"/>
  <c r="AM38" i="9"/>
  <c r="AM37" i="9"/>
  <c r="AL9" i="9"/>
  <c r="AL19" i="9"/>
  <c r="AL31" i="9"/>
  <c r="AK39" i="9"/>
  <c r="AM18" i="9"/>
  <c r="AL14" i="9"/>
  <c r="J104" i="4"/>
  <c r="K111" i="4"/>
  <c r="K109" i="4"/>
  <c r="J107" i="4"/>
  <c r="K103" i="4"/>
  <c r="I104" i="4"/>
  <c r="J109" i="4"/>
  <c r="K105" i="4"/>
  <c r="I107" i="4"/>
  <c r="I109" i="4"/>
  <c r="J103" i="4"/>
  <c r="I103" i="4"/>
  <c r="K110" i="4"/>
  <c r="I105" i="4"/>
  <c r="I110" i="4"/>
  <c r="I106" i="4"/>
  <c r="J110" i="4"/>
  <c r="K106" i="4"/>
  <c r="K108" i="4"/>
  <c r="I111" i="4"/>
  <c r="J105" i="4"/>
  <c r="J111" i="4"/>
  <c r="J106" i="4"/>
  <c r="J108" i="4"/>
  <c r="K107" i="4"/>
  <c r="I108" i="4"/>
  <c r="H4" i="2"/>
  <c r="N1" i="2" s="1"/>
  <c r="AM24" i="9"/>
  <c r="AK7" i="9"/>
  <c r="AK26" i="9"/>
  <c r="AM29" i="9"/>
  <c r="K551" i="4"/>
  <c r="K550" i="4"/>
  <c r="K549" i="4"/>
  <c r="K548" i="4"/>
  <c r="K547" i="4"/>
  <c r="K546" i="4"/>
  <c r="J551" i="4"/>
  <c r="J550" i="4"/>
  <c r="J549" i="4"/>
  <c r="J548" i="4"/>
  <c r="J547" i="4"/>
  <c r="J546" i="4"/>
  <c r="I550" i="4"/>
  <c r="I548" i="4"/>
  <c r="I547" i="4"/>
  <c r="I551" i="4"/>
  <c r="I549" i="4"/>
  <c r="I546" i="4"/>
  <c r="AL17" i="9"/>
  <c r="AL28" i="9"/>
  <c r="AL23" i="9"/>
  <c r="S4" i="2"/>
  <c r="AK17" i="9"/>
  <c r="AK34" i="9"/>
  <c r="AK12" i="9"/>
  <c r="AK23" i="9"/>
  <c r="AL34" i="9"/>
  <c r="AK9" i="9"/>
  <c r="AK31" i="9"/>
  <c r="AK8" i="9"/>
  <c r="AK14" i="9"/>
  <c r="AK11" i="9"/>
  <c r="AK19" i="9"/>
  <c r="AK28" i="9"/>
  <c r="AK25" i="9"/>
  <c r="AK33" i="9"/>
  <c r="AK38" i="9"/>
  <c r="AK6" i="9"/>
  <c r="AK16" i="9"/>
  <c r="AK13" i="9"/>
  <c r="AK21" i="9"/>
  <c r="AK30" i="9"/>
  <c r="AK27" i="9"/>
  <c r="AK36" i="9"/>
  <c r="AK35" i="9"/>
  <c r="AK5" i="9"/>
  <c r="AK10" i="9"/>
  <c r="AK18" i="9"/>
  <c r="AK15" i="9"/>
  <c r="AK24" i="9"/>
  <c r="AK20" i="9"/>
  <c r="AK29" i="9"/>
  <c r="AK32" i="9"/>
  <c r="AK37" i="9"/>
  <c r="AL7" i="9"/>
  <c r="AL15" i="9"/>
  <c r="AL12" i="9"/>
  <c r="AL20" i="9"/>
  <c r="AL29" i="9"/>
  <c r="AL26" i="9"/>
  <c r="AL37" i="9"/>
  <c r="AL39" i="9"/>
  <c r="AL6" i="9"/>
  <c r="AL11" i="9"/>
  <c r="AL8" i="9"/>
  <c r="AL16" i="9"/>
  <c r="AL25" i="9"/>
  <c r="AL21" i="9"/>
  <c r="AL30" i="9"/>
  <c r="AL33" i="9"/>
  <c r="AL36" i="9"/>
  <c r="AL5" i="9"/>
  <c r="AL13" i="9"/>
  <c r="AL10" i="9"/>
  <c r="AL18" i="9"/>
  <c r="AL27" i="9"/>
  <c r="AL24" i="9"/>
  <c r="AL32" i="9"/>
  <c r="AL35" i="9"/>
  <c r="AL38" i="9"/>
  <c r="AM8" i="9"/>
  <c r="AM16" i="9"/>
  <c r="AM13" i="9"/>
  <c r="AM21" i="9"/>
  <c r="AM30" i="9"/>
  <c r="AM27" i="9"/>
  <c r="AM34" i="9"/>
  <c r="AM35" i="9"/>
  <c r="AM7" i="9"/>
  <c r="AM12" i="9"/>
  <c r="AM9" i="9"/>
  <c r="AM17" i="9"/>
  <c r="AM26" i="9"/>
  <c r="AM23" i="9"/>
  <c r="AM31" i="9"/>
  <c r="AM32" i="9"/>
  <c r="AM39" i="9"/>
  <c r="AM6" i="9"/>
  <c r="AM14" i="9"/>
  <c r="AM11" i="9"/>
  <c r="AM19" i="9"/>
  <c r="AM28" i="9"/>
  <c r="AM25" i="9"/>
  <c r="AM33" i="9"/>
  <c r="AM36" i="9"/>
  <c r="AI3" i="9"/>
  <c r="AI42" i="9" s="1"/>
  <c r="AH3" i="9"/>
  <c r="AH53" i="9" s="1"/>
  <c r="M2" i="9"/>
  <c r="Q2" i="9"/>
  <c r="U2" i="9"/>
  <c r="U3" i="9" s="1"/>
  <c r="Y2" i="9"/>
  <c r="Y3" i="9" s="1"/>
  <c r="AG2" i="9"/>
  <c r="K2" i="9"/>
  <c r="O2" i="9"/>
  <c r="S2" i="9"/>
  <c r="W2" i="9"/>
  <c r="AE2" i="9"/>
  <c r="AE3" i="9" s="1"/>
  <c r="AE52" i="9" s="1"/>
  <c r="AQ5" i="4"/>
  <c r="AF3" i="9"/>
  <c r="AF55" i="9" s="1"/>
  <c r="I489" i="4"/>
  <c r="J498" i="4"/>
  <c r="J96" i="4"/>
  <c r="J9" i="4"/>
  <c r="K80" i="4"/>
  <c r="I65" i="4"/>
  <c r="I500" i="4"/>
  <c r="I437" i="4"/>
  <c r="J509" i="4"/>
  <c r="I14" i="4"/>
  <c r="K69" i="4"/>
  <c r="I457" i="4"/>
  <c r="K472" i="4"/>
  <c r="K502" i="4"/>
  <c r="J475" i="4"/>
  <c r="J53" i="4"/>
  <c r="I45" i="4"/>
  <c r="J66" i="4"/>
  <c r="I495" i="4"/>
  <c r="I456" i="4"/>
  <c r="J487" i="4"/>
  <c r="K91" i="4"/>
  <c r="J539" i="4"/>
  <c r="I59" i="4"/>
  <c r="J35" i="4"/>
  <c r="J78" i="4"/>
  <c r="J63" i="4"/>
  <c r="I504" i="4"/>
  <c r="I466" i="4"/>
  <c r="I463" i="4"/>
  <c r="K504" i="4"/>
  <c r="J508" i="4"/>
  <c r="I528" i="4"/>
  <c r="I54" i="4"/>
  <c r="I61" i="4"/>
  <c r="I44" i="4"/>
  <c r="K28" i="4"/>
  <c r="J43" i="4"/>
  <c r="K45" i="4"/>
  <c r="J79" i="4"/>
  <c r="I82" i="4"/>
  <c r="I63" i="4"/>
  <c r="I64" i="4"/>
  <c r="J70" i="4"/>
  <c r="K65" i="4"/>
  <c r="I512" i="4"/>
  <c r="I492" i="4"/>
  <c r="I502" i="4"/>
  <c r="I509" i="4"/>
  <c r="I477" i="4"/>
  <c r="J444" i="4"/>
  <c r="I483" i="4"/>
  <c r="K510" i="4"/>
  <c r="K487" i="4"/>
  <c r="K461" i="4"/>
  <c r="K453" i="4"/>
  <c r="J506" i="4"/>
  <c r="K503" i="4"/>
  <c r="J499" i="4"/>
  <c r="I534" i="4"/>
  <c r="K533" i="4"/>
  <c r="I99" i="4"/>
  <c r="I36" i="4"/>
  <c r="J61" i="4"/>
  <c r="J28" i="4"/>
  <c r="J45" i="4"/>
  <c r="I74" i="4"/>
  <c r="J90" i="4"/>
  <c r="K86" i="4"/>
  <c r="I70" i="4"/>
  <c r="K70" i="4"/>
  <c r="K63" i="4"/>
  <c r="I20" i="4"/>
  <c r="I496" i="4"/>
  <c r="I498" i="4"/>
  <c r="I505" i="4"/>
  <c r="I473" i="4"/>
  <c r="I447" i="4"/>
  <c r="J441" i="4"/>
  <c r="I511" i="4"/>
  <c r="I479" i="4"/>
  <c r="I514" i="4"/>
  <c r="K499" i="4"/>
  <c r="J440" i="4"/>
  <c r="J494" i="4"/>
  <c r="K506" i="4"/>
  <c r="J474" i="4"/>
  <c r="K481" i="4"/>
  <c r="J515" i="4"/>
  <c r="I537" i="4"/>
  <c r="K44" i="4"/>
  <c r="I19" i="4"/>
  <c r="I35" i="4"/>
  <c r="K9" i="4"/>
  <c r="K33" i="4"/>
  <c r="I78" i="4"/>
  <c r="K73" i="4"/>
  <c r="I90" i="4"/>
  <c r="I68" i="4"/>
  <c r="K68" i="4"/>
  <c r="K64" i="4"/>
  <c r="K10" i="4"/>
  <c r="I488" i="4"/>
  <c r="I442" i="4"/>
  <c r="I474" i="4"/>
  <c r="I493" i="4"/>
  <c r="I461" i="4"/>
  <c r="I435" i="4"/>
  <c r="J502" i="4"/>
  <c r="I499" i="4"/>
  <c r="I467" i="4"/>
  <c r="I462" i="4"/>
  <c r="K463" i="4"/>
  <c r="K507" i="4"/>
  <c r="J449" i="4"/>
  <c r="J489" i="4"/>
  <c r="J443" i="4"/>
  <c r="J492" i="4"/>
  <c r="K94" i="4"/>
  <c r="I545" i="4"/>
  <c r="K543" i="4"/>
  <c r="K101" i="4"/>
  <c r="K102" i="4"/>
  <c r="J531" i="4"/>
  <c r="I17" i="4"/>
  <c r="I432" i="4"/>
  <c r="J542" i="4"/>
  <c r="K535" i="4"/>
  <c r="J527" i="4"/>
  <c r="K99" i="4"/>
  <c r="I43" i="4"/>
  <c r="K61" i="4"/>
  <c r="I24" i="4"/>
  <c r="J57" i="4"/>
  <c r="J49" i="4"/>
  <c r="J40" i="4"/>
  <c r="J19" i="4"/>
  <c r="I22" i="4"/>
  <c r="J39" i="4"/>
  <c r="I72" i="4"/>
  <c r="J77" i="4"/>
  <c r="K78" i="4"/>
  <c r="I86" i="4"/>
  <c r="J64" i="4"/>
  <c r="I67" i="4"/>
  <c r="J68" i="4"/>
  <c r="I69" i="4"/>
  <c r="J67" i="4"/>
  <c r="K67" i="4"/>
  <c r="J62" i="4"/>
  <c r="I484" i="4"/>
  <c r="I508" i="4"/>
  <c r="I454" i="4"/>
  <c r="I510" i="4"/>
  <c r="I513" i="4"/>
  <c r="I497" i="4"/>
  <c r="I481" i="4"/>
  <c r="I465" i="4"/>
  <c r="I439" i="4"/>
  <c r="J482" i="4"/>
  <c r="I450" i="4"/>
  <c r="K444" i="4"/>
  <c r="I503" i="4"/>
  <c r="I487" i="4"/>
  <c r="I471" i="4"/>
  <c r="I445" i="4"/>
  <c r="J486" i="4"/>
  <c r="K478" i="4"/>
  <c r="K496" i="4"/>
  <c r="J513" i="4"/>
  <c r="K452" i="4"/>
  <c r="K509" i="4"/>
  <c r="K434" i="4"/>
  <c r="J436" i="4"/>
  <c r="K494" i="4"/>
  <c r="K447" i="4"/>
  <c r="K469" i="4"/>
  <c r="J445" i="4"/>
  <c r="K462" i="4"/>
  <c r="J479" i="4"/>
  <c r="J504" i="4"/>
  <c r="J468" i="4"/>
  <c r="J480" i="4"/>
  <c r="I97" i="4"/>
  <c r="I94" i="4"/>
  <c r="I531" i="4"/>
  <c r="I542" i="4"/>
  <c r="J516" i="4"/>
  <c r="J537" i="4"/>
  <c r="K520" i="4"/>
  <c r="K541" i="4"/>
  <c r="K526" i="4"/>
  <c r="J518" i="4"/>
  <c r="J532" i="4"/>
  <c r="J536" i="4"/>
  <c r="J540" i="4"/>
  <c r="J544" i="4"/>
  <c r="K522" i="4"/>
  <c r="K530" i="4"/>
  <c r="J530" i="4"/>
  <c r="I530" i="4"/>
  <c r="K523" i="4"/>
  <c r="K524" i="4"/>
  <c r="J528" i="4"/>
  <c r="K542" i="4"/>
  <c r="K537" i="4"/>
  <c r="K531" i="4"/>
  <c r="K516" i="4"/>
  <c r="J543" i="4"/>
  <c r="J538" i="4"/>
  <c r="J533" i="4"/>
  <c r="J517" i="4"/>
  <c r="I543" i="4"/>
  <c r="I538" i="4"/>
  <c r="I533" i="4"/>
  <c r="I517" i="4"/>
  <c r="I91" i="4"/>
  <c r="J92" i="4"/>
  <c r="I95" i="4"/>
  <c r="J91" i="4"/>
  <c r="J483" i="4"/>
  <c r="J495" i="4"/>
  <c r="J471" i="4"/>
  <c r="J512" i="4"/>
  <c r="J485" i="4"/>
  <c r="J460" i="4"/>
  <c r="J434" i="4"/>
  <c r="J491" i="4"/>
  <c r="J461" i="4"/>
  <c r="J435" i="4"/>
  <c r="K440" i="4"/>
  <c r="K465" i="4"/>
  <c r="K514" i="4"/>
  <c r="K491" i="4"/>
  <c r="J505" i="4"/>
  <c r="J458" i="4"/>
  <c r="K458" i="4"/>
  <c r="K495" i="4"/>
  <c r="K449" i="4"/>
  <c r="K508" i="4"/>
  <c r="J493" i="4"/>
  <c r="J459" i="4"/>
  <c r="J478" i="4"/>
  <c r="K460" i="4"/>
  <c r="K498" i="4"/>
  <c r="K441" i="4"/>
  <c r="K470" i="4"/>
  <c r="J497" i="4"/>
  <c r="J463" i="4"/>
  <c r="K437" i="4"/>
  <c r="K457" i="4"/>
  <c r="K511" i="4"/>
  <c r="I452" i="4"/>
  <c r="I470" i="4"/>
  <c r="I506" i="4"/>
  <c r="I434" i="4"/>
  <c r="K98" i="4"/>
  <c r="I102" i="4"/>
  <c r="K545" i="4"/>
  <c r="K539" i="4"/>
  <c r="K534" i="4"/>
  <c r="K519" i="4"/>
  <c r="J541" i="4"/>
  <c r="J535" i="4"/>
  <c r="I541" i="4"/>
  <c r="I535" i="4"/>
  <c r="I520" i="4"/>
  <c r="J93" i="4"/>
  <c r="J94" i="4"/>
  <c r="J500" i="4"/>
  <c r="J484" i="4"/>
  <c r="J465" i="4"/>
  <c r="J496" i="4"/>
  <c r="J450" i="4"/>
  <c r="J507" i="4"/>
  <c r="J451" i="4"/>
  <c r="K493" i="4"/>
  <c r="K436" i="4"/>
  <c r="K477" i="4"/>
  <c r="K513" i="4"/>
  <c r="J490" i="4"/>
  <c r="K442" i="4"/>
  <c r="K468" i="4"/>
  <c r="K464" i="4"/>
  <c r="K435" i="4"/>
  <c r="K505" i="4"/>
  <c r="J510" i="4"/>
  <c r="K445" i="4"/>
  <c r="K488" i="4"/>
  <c r="K471" i="4"/>
  <c r="K497" i="4"/>
  <c r="J437" i="4"/>
  <c r="K490" i="4"/>
  <c r="K459" i="4"/>
  <c r="J501" i="4"/>
  <c r="I486" i="4"/>
  <c r="J470" i="4"/>
  <c r="I100" i="4"/>
  <c r="J521" i="4"/>
  <c r="I525" i="4"/>
  <c r="I527" i="4"/>
  <c r="J529" i="4"/>
  <c r="I25" i="4"/>
  <c r="K40" i="4"/>
  <c r="I57" i="4"/>
  <c r="I49" i="4"/>
  <c r="I40" i="4"/>
  <c r="K35" i="4"/>
  <c r="K24" i="4"/>
  <c r="J33" i="4"/>
  <c r="I33" i="4"/>
  <c r="K39" i="4"/>
  <c r="J74" i="4"/>
  <c r="J82" i="4"/>
  <c r="K74" i="4"/>
  <c r="K82" i="4"/>
  <c r="K90" i="4"/>
  <c r="I62" i="4"/>
  <c r="J69" i="4"/>
  <c r="K62" i="4"/>
  <c r="I66" i="4"/>
  <c r="K66" i="4"/>
  <c r="J65" i="4"/>
  <c r="J10" i="4"/>
  <c r="I10" i="4"/>
  <c r="K15" i="4"/>
  <c r="I472" i="4"/>
  <c r="I480" i="4"/>
  <c r="I468" i="4"/>
  <c r="I460" i="4"/>
  <c r="K473" i="4"/>
  <c r="I490" i="4"/>
  <c r="I458" i="4"/>
  <c r="I501" i="4"/>
  <c r="I469" i="4"/>
  <c r="J514" i="4"/>
  <c r="K489" i="4"/>
  <c r="K492" i="4"/>
  <c r="I507" i="4"/>
  <c r="I491" i="4"/>
  <c r="I475" i="4"/>
  <c r="I494" i="4"/>
  <c r="I448" i="4"/>
  <c r="K501" i="4"/>
  <c r="J453" i="4"/>
  <c r="K467" i="4"/>
  <c r="J462" i="4"/>
  <c r="K515" i="4"/>
  <c r="K484" i="4"/>
  <c r="J448" i="4"/>
  <c r="K500" i="4"/>
  <c r="K466" i="4"/>
  <c r="J473" i="4"/>
  <c r="J488" i="4"/>
  <c r="J457" i="4"/>
  <c r="J503" i="4"/>
  <c r="J467" i="4"/>
  <c r="K97" i="4"/>
  <c r="K93" i="4"/>
  <c r="J95" i="4"/>
  <c r="I519" i="4"/>
  <c r="I539" i="4"/>
  <c r="J534" i="4"/>
  <c r="J545" i="4"/>
  <c r="K538" i="4"/>
  <c r="J102" i="4"/>
  <c r="K528" i="4"/>
  <c r="K529" i="4"/>
  <c r="J23" i="4"/>
  <c r="J34" i="4"/>
  <c r="K38" i="4"/>
  <c r="K43" i="4"/>
  <c r="J48" i="4"/>
  <c r="K52" i="4"/>
  <c r="K56" i="4"/>
  <c r="I73" i="4"/>
  <c r="I77" i="4"/>
  <c r="J81" i="4"/>
  <c r="K85" i="4"/>
  <c r="I89" i="4"/>
  <c r="J21" i="4"/>
  <c r="J25" i="4"/>
  <c r="J36" i="4"/>
  <c r="I75" i="4"/>
  <c r="K79" i="4"/>
  <c r="J87" i="4"/>
  <c r="AA3" i="9"/>
  <c r="AC3" i="9"/>
  <c r="AC55" i="9" s="1"/>
  <c r="AB3" i="9"/>
  <c r="V3" i="9"/>
  <c r="X3" i="9"/>
  <c r="K518" i="4"/>
  <c r="K532" i="4"/>
  <c r="K536" i="4"/>
  <c r="K540" i="4"/>
  <c r="K544" i="4"/>
  <c r="I529" i="4"/>
  <c r="J525" i="4"/>
  <c r="K527" i="4"/>
  <c r="J523" i="4"/>
  <c r="I532" i="4"/>
  <c r="I536" i="4"/>
  <c r="I540" i="4"/>
  <c r="I544" i="4"/>
  <c r="K525" i="4"/>
  <c r="I52" i="4"/>
  <c r="I38" i="4"/>
  <c r="J38" i="4"/>
  <c r="I13" i="4"/>
  <c r="J85" i="4"/>
  <c r="I81" i="4"/>
  <c r="I85" i="4"/>
  <c r="K89" i="4"/>
  <c r="K100" i="4"/>
  <c r="I31" i="4"/>
  <c r="K77" i="4"/>
  <c r="K81" i="4"/>
  <c r="I56" i="4"/>
  <c r="I48" i="4"/>
  <c r="I34" i="4"/>
  <c r="I27" i="4"/>
  <c r="J31" i="4"/>
  <c r="J60" i="4"/>
  <c r="J11" i="4"/>
  <c r="I11" i="4"/>
  <c r="K11" i="4"/>
  <c r="I16" i="4"/>
  <c r="J46" i="4"/>
  <c r="J54" i="4"/>
  <c r="I71" i="4"/>
  <c r="J71" i="4"/>
  <c r="J83" i="4"/>
  <c r="K83" i="4"/>
  <c r="I46" i="4"/>
  <c r="K41" i="4"/>
  <c r="J58" i="4"/>
  <c r="J50" i="4"/>
  <c r="K71" i="4"/>
  <c r="I87" i="4"/>
  <c r="I58" i="4"/>
  <c r="I41" i="4"/>
  <c r="K36" i="4"/>
  <c r="I29" i="4"/>
  <c r="J16" i="4"/>
  <c r="J75" i="4"/>
  <c r="K75" i="4"/>
  <c r="I83" i="4"/>
  <c r="J12" i="4"/>
  <c r="K12" i="4"/>
  <c r="J22" i="4"/>
  <c r="J26" i="4"/>
  <c r="J30" i="4"/>
  <c r="K30" i="4"/>
  <c r="I37" i="4"/>
  <c r="J37" i="4"/>
  <c r="K37" i="4"/>
  <c r="J42" i="4"/>
  <c r="K42" i="4"/>
  <c r="I47" i="4"/>
  <c r="K47" i="4"/>
  <c r="I55" i="4"/>
  <c r="J55" i="4"/>
  <c r="J59" i="4"/>
  <c r="K59" i="4"/>
  <c r="K72" i="4"/>
  <c r="J72" i="4"/>
  <c r="K76" i="4"/>
  <c r="J76" i="4"/>
  <c r="I76" i="4"/>
  <c r="I80" i="4"/>
  <c r="J80" i="4"/>
  <c r="I84" i="4"/>
  <c r="J84" i="4"/>
  <c r="K84" i="4"/>
  <c r="I88" i="4"/>
  <c r="J88" i="4"/>
  <c r="K88" i="4"/>
  <c r="I50" i="4"/>
  <c r="K46" i="4"/>
  <c r="I42" i="4"/>
  <c r="K17" i="4"/>
  <c r="K16" i="4"/>
  <c r="I79" i="4"/>
  <c r="K48" i="4"/>
  <c r="K34" i="4"/>
  <c r="K27" i="4"/>
  <c r="K23" i="4"/>
  <c r="J73" i="4"/>
  <c r="J89" i="4"/>
  <c r="AM52" i="9"/>
  <c r="AM44" i="9"/>
  <c r="AM53" i="9"/>
  <c r="AM45" i="9"/>
  <c r="AM50" i="9"/>
  <c r="AM42" i="9"/>
  <c r="AM51" i="9"/>
  <c r="AM43" i="9"/>
  <c r="AM56" i="9"/>
  <c r="AM48" i="9"/>
  <c r="AM57" i="9"/>
  <c r="AM49" i="9"/>
  <c r="AM41" i="9"/>
  <c r="AM54" i="9"/>
  <c r="AM46" i="9"/>
  <c r="AM55" i="9"/>
  <c r="AM47" i="9"/>
  <c r="AL55" i="9"/>
  <c r="AL47" i="9"/>
  <c r="AL56" i="9"/>
  <c r="AL48" i="9"/>
  <c r="AL53" i="9"/>
  <c r="AL45" i="9"/>
  <c r="AL54" i="9"/>
  <c r="AL46" i="9"/>
  <c r="AL51" i="9"/>
  <c r="AL43" i="9"/>
  <c r="AL52" i="9"/>
  <c r="AL44" i="9"/>
  <c r="AL57" i="9"/>
  <c r="AL49" i="9"/>
  <c r="AL41" i="9"/>
  <c r="AL50" i="9"/>
  <c r="AL42" i="9"/>
  <c r="AK57" i="9"/>
  <c r="AK49" i="9"/>
  <c r="AK41" i="9"/>
  <c r="AK50" i="9"/>
  <c r="AK42" i="9"/>
  <c r="AK55" i="9"/>
  <c r="AK47" i="9"/>
  <c r="AK56" i="9"/>
  <c r="AK48" i="9"/>
  <c r="AK53" i="9"/>
  <c r="AK45" i="9"/>
  <c r="AK54" i="9"/>
  <c r="AK46" i="9"/>
  <c r="AK51" i="9"/>
  <c r="AK43" i="9"/>
  <c r="AK52" i="9"/>
  <c r="AK44" i="9"/>
  <c r="G3" i="1"/>
  <c r="L13" i="22" s="1"/>
  <c r="I4" i="2"/>
  <c r="O1" i="2" s="1"/>
  <c r="EX6" i="5"/>
  <c r="J4" i="4"/>
  <c r="N3" i="9"/>
  <c r="AD3" i="9"/>
  <c r="AD49" i="9" s="1"/>
  <c r="S5" i="4"/>
  <c r="R5" i="4"/>
  <c r="T5" i="4"/>
  <c r="V5" i="4"/>
  <c r="AM5" i="4"/>
  <c r="AG5" i="4"/>
  <c r="AL5" i="4"/>
  <c r="AH5" i="4"/>
  <c r="AD5" i="4"/>
  <c r="AO5" i="4"/>
  <c r="Y5" i="4"/>
  <c r="AF5" i="4"/>
  <c r="AN5" i="4"/>
  <c r="Z5" i="4"/>
  <c r="AK5" i="4"/>
  <c r="AB5" i="4"/>
  <c r="W5" i="4"/>
  <c r="FA6" i="5"/>
  <c r="U5" i="4"/>
  <c r="AI5" i="4"/>
  <c r="X5" i="4"/>
  <c r="AP5" i="4"/>
  <c r="AJ5" i="4"/>
  <c r="AA5" i="4"/>
  <c r="AE5" i="4"/>
  <c r="I180" i="2" l="1"/>
  <c r="K29" i="4"/>
  <c r="K482" i="4"/>
  <c r="J224" i="4"/>
  <c r="K230" i="4"/>
  <c r="I273" i="4"/>
  <c r="K443" i="4"/>
  <c r="K51" i="4"/>
  <c r="K21" i="4"/>
  <c r="J455" i="4"/>
  <c r="K446" i="4"/>
  <c r="J247" i="4"/>
  <c r="J255" i="4"/>
  <c r="K31" i="4"/>
  <c r="J29" i="4"/>
  <c r="J13" i="4"/>
  <c r="K14" i="4"/>
  <c r="J229" i="4"/>
  <c r="K265" i="4"/>
  <c r="J433" i="4"/>
  <c r="K474" i="4"/>
  <c r="N29" i="2"/>
  <c r="I436" i="4"/>
  <c r="K60" i="4"/>
  <c r="J266" i="4"/>
  <c r="K276" i="4"/>
  <c r="I229" i="4"/>
  <c r="K25" i="4"/>
  <c r="I23" i="4"/>
  <c r="K53" i="4"/>
  <c r="K451" i="4"/>
  <c r="I464" i="4"/>
  <c r="J98" i="4"/>
  <c r="K455" i="4"/>
  <c r="J7" i="4"/>
  <c r="K50" i="4"/>
  <c r="K96" i="4"/>
  <c r="J223" i="4"/>
  <c r="K521" i="4"/>
  <c r="K450" i="4"/>
  <c r="J519" i="4"/>
  <c r="K486" i="4"/>
  <c r="I39" i="4"/>
  <c r="J14" i="4"/>
  <c r="K229" i="4"/>
  <c r="J452" i="4"/>
  <c r="K303" i="4"/>
  <c r="J260" i="4"/>
  <c r="K269" i="4"/>
  <c r="K266" i="4"/>
  <c r="J469" i="4"/>
  <c r="K268" i="4"/>
  <c r="I227" i="4"/>
  <c r="P22" i="2"/>
  <c r="J466" i="4"/>
  <c r="J272" i="4"/>
  <c r="I485" i="4"/>
  <c r="K87" i="4"/>
  <c r="J41" i="4"/>
  <c r="I478" i="4"/>
  <c r="K13" i="4"/>
  <c r="K479" i="4"/>
  <c r="J439" i="4"/>
  <c r="I53" i="4"/>
  <c r="K54" i="4"/>
  <c r="I60" i="4"/>
  <c r="I455" i="4"/>
  <c r="I30" i="4"/>
  <c r="K480" i="4"/>
  <c r="I451" i="4"/>
  <c r="J27" i="4"/>
  <c r="J476" i="4"/>
  <c r="J511" i="4"/>
  <c r="J243" i="4"/>
  <c r="K271" i="4"/>
  <c r="J47" i="4"/>
  <c r="J56" i="4"/>
  <c r="K512" i="4"/>
  <c r="J477" i="4"/>
  <c r="J51" i="4"/>
  <c r="K483" i="4"/>
  <c r="K438" i="4"/>
  <c r="J472" i="4"/>
  <c r="I269" i="4"/>
  <c r="J180" i="2"/>
  <c r="K58" i="4"/>
  <c r="J52" i="4"/>
  <c r="J86" i="4"/>
  <c r="I453" i="4"/>
  <c r="I28" i="4"/>
  <c r="J230" i="4"/>
  <c r="J313" i="4"/>
  <c r="I276" i="4"/>
  <c r="J268" i="4"/>
  <c r="J267" i="4"/>
  <c r="K245" i="4"/>
  <c r="I51" i="4"/>
  <c r="I476" i="4"/>
  <c r="O22" i="2"/>
  <c r="FB6" i="5"/>
  <c r="FB7" i="5" s="1"/>
  <c r="J399" i="4"/>
  <c r="J143" i="4"/>
  <c r="K238" i="4"/>
  <c r="I147" i="4"/>
  <c r="I98" i="4"/>
  <c r="K401" i="4"/>
  <c r="I183" i="4"/>
  <c r="I608" i="4"/>
  <c r="I236" i="4"/>
  <c r="J407" i="4"/>
  <c r="K608" i="4"/>
  <c r="I614" i="4"/>
  <c r="J185" i="4"/>
  <c r="I616" i="4"/>
  <c r="I411" i="4"/>
  <c r="I441" i="4"/>
  <c r="K191" i="4"/>
  <c r="K625" i="4"/>
  <c r="I627" i="4"/>
  <c r="O29" i="2"/>
  <c r="P29" i="2"/>
  <c r="K403" i="4"/>
  <c r="I417" i="4"/>
  <c r="I402" i="4"/>
  <c r="J615" i="4"/>
  <c r="K140" i="4"/>
  <c r="K186" i="4"/>
  <c r="I615" i="4"/>
  <c r="I357" i="4"/>
  <c r="J147" i="4"/>
  <c r="K421" i="4"/>
  <c r="J187" i="4"/>
  <c r="J195" i="4"/>
  <c r="K627" i="4"/>
  <c r="I422" i="4"/>
  <c r="J401" i="4"/>
  <c r="K195" i="4"/>
  <c r="J422" i="4"/>
  <c r="I201" i="4"/>
  <c r="K415" i="4"/>
  <c r="K409" i="4"/>
  <c r="K626" i="4"/>
  <c r="I628" i="4"/>
  <c r="I630" i="4"/>
  <c r="J629" i="4"/>
  <c r="J627" i="4"/>
  <c r="I403" i="4"/>
  <c r="K405" i="4"/>
  <c r="J203" i="4"/>
  <c r="J630" i="4"/>
  <c r="K199" i="4"/>
  <c r="J418" i="4"/>
  <c r="I625" i="4"/>
  <c r="I416" i="4"/>
  <c r="J201" i="4"/>
  <c r="I610" i="4"/>
  <c r="I444" i="4"/>
  <c r="J405" i="4"/>
  <c r="K413" i="4"/>
  <c r="I409" i="4"/>
  <c r="I200" i="4"/>
  <c r="J417" i="4"/>
  <c r="J625" i="4"/>
  <c r="I626" i="4"/>
  <c r="I420" i="4"/>
  <c r="K623" i="4"/>
  <c r="K624" i="4"/>
  <c r="J611" i="4"/>
  <c r="K615" i="4"/>
  <c r="J618" i="4"/>
  <c r="K628" i="4"/>
  <c r="K629" i="4"/>
  <c r="J200" i="4"/>
  <c r="I418" i="4"/>
  <c r="K414" i="4"/>
  <c r="J626" i="4"/>
  <c r="A8" i="4"/>
  <c r="AJ10" i="9"/>
  <c r="I235" i="4"/>
  <c r="K635" i="4"/>
  <c r="K204" i="4"/>
  <c r="J413" i="4"/>
  <c r="I193" i="4"/>
  <c r="K616" i="4"/>
  <c r="I210" i="4"/>
  <c r="K404" i="4"/>
  <c r="I209" i="4"/>
  <c r="I631" i="4"/>
  <c r="K420" i="4"/>
  <c r="K632" i="4"/>
  <c r="J191" i="4"/>
  <c r="K410" i="4"/>
  <c r="K614" i="4"/>
  <c r="J409" i="4"/>
  <c r="I206" i="4"/>
  <c r="I208" i="4"/>
  <c r="K189" i="4"/>
  <c r="I620" i="4"/>
  <c r="I9" i="4"/>
  <c r="I523" i="4"/>
  <c r="I18" i="4"/>
  <c r="I190" i="4"/>
  <c r="I189" i="4"/>
  <c r="I204" i="4"/>
  <c r="K407" i="4"/>
  <c r="K402" i="4"/>
  <c r="J403" i="4"/>
  <c r="K417" i="4"/>
  <c r="K426" i="4"/>
  <c r="K411" i="4"/>
  <c r="K611" i="4"/>
  <c r="I619" i="4"/>
  <c r="J612" i="4"/>
  <c r="K633" i="4"/>
  <c r="J628" i="4"/>
  <c r="K631" i="4"/>
  <c r="J632" i="4"/>
  <c r="I618" i="4"/>
  <c r="I634" i="4"/>
  <c r="K630" i="4"/>
  <c r="J190" i="4"/>
  <c r="K193" i="4"/>
  <c r="K190" i="4"/>
  <c r="I205" i="4"/>
  <c r="K205" i="4"/>
  <c r="K196" i="4"/>
  <c r="J189" i="4"/>
  <c r="J188" i="4"/>
  <c r="J186" i="4"/>
  <c r="J194" i="4"/>
  <c r="J406" i="4"/>
  <c r="J402" i="4"/>
  <c r="J425" i="4"/>
  <c r="I419" i="4"/>
  <c r="K425" i="4"/>
  <c r="J634" i="4"/>
  <c r="K416" i="4"/>
  <c r="I629" i="4"/>
  <c r="K424" i="4"/>
  <c r="I622" i="4"/>
  <c r="K618" i="4"/>
  <c r="K634" i="4"/>
  <c r="J404" i="4"/>
  <c r="J101" i="4"/>
  <c r="I96" i="4"/>
  <c r="K104" i="4"/>
  <c r="J196" i="4"/>
  <c r="K188" i="4"/>
  <c r="I203" i="4"/>
  <c r="I191" i="4"/>
  <c r="J210" i="4"/>
  <c r="J197" i="4"/>
  <c r="K202" i="4"/>
  <c r="I404" i="4"/>
  <c r="I406" i="4"/>
  <c r="K412" i="4"/>
  <c r="J412" i="4"/>
  <c r="K418" i="4"/>
  <c r="I410" i="4"/>
  <c r="I426" i="4"/>
  <c r="J616" i="4"/>
  <c r="K619" i="4"/>
  <c r="I611" i="4"/>
  <c r="J614" i="4"/>
  <c r="K620" i="4"/>
  <c r="J631" i="4"/>
  <c r="K22" i="4"/>
  <c r="K223" i="4"/>
  <c r="I443" i="4"/>
  <c r="K187" i="4"/>
  <c r="I195" i="4"/>
  <c r="J209" i="4"/>
  <c r="J208" i="4"/>
  <c r="K406" i="4"/>
  <c r="J411" i="4"/>
  <c r="K423" i="4"/>
  <c r="J421" i="4"/>
  <c r="J419" i="4"/>
  <c r="J426" i="4"/>
  <c r="J619" i="4"/>
  <c r="K622" i="4"/>
  <c r="J633" i="4"/>
  <c r="K517" i="4"/>
  <c r="I314" i="4"/>
  <c r="K356" i="4"/>
  <c r="K209" i="4"/>
  <c r="K201" i="4"/>
  <c r="I207" i="4"/>
  <c r="J207" i="4"/>
  <c r="J206" i="4"/>
  <c r="J204" i="4"/>
  <c r="I407" i="4"/>
  <c r="I405" i="4"/>
  <c r="K422" i="4"/>
  <c r="I412" i="4"/>
  <c r="I423" i="4"/>
  <c r="J420" i="4"/>
  <c r="I424" i="4"/>
  <c r="J620" i="4"/>
  <c r="I613" i="4"/>
  <c r="I612" i="4"/>
  <c r="K200" i="4"/>
  <c r="J193" i="4"/>
  <c r="I187" i="4"/>
  <c r="I186" i="4"/>
  <c r="J205" i="4"/>
  <c r="K419" i="4"/>
  <c r="I413" i="4"/>
  <c r="I421" i="4"/>
  <c r="K612" i="4"/>
  <c r="I196" i="4"/>
  <c r="K203" i="4"/>
  <c r="K197" i="4"/>
  <c r="I425" i="4"/>
  <c r="AJ39" i="9"/>
  <c r="O35" i="2"/>
  <c r="N35" i="2"/>
  <c r="AJ17" i="9"/>
  <c r="J577" i="4"/>
  <c r="J368" i="4"/>
  <c r="I575" i="4"/>
  <c r="I366" i="4"/>
  <c r="I574" i="4"/>
  <c r="I365" i="4"/>
  <c r="K308" i="4"/>
  <c r="I571" i="4"/>
  <c r="I362" i="4"/>
  <c r="J522" i="4"/>
  <c r="J317" i="4"/>
  <c r="I564" i="4"/>
  <c r="I577" i="4"/>
  <c r="I368" i="4"/>
  <c r="K576" i="4"/>
  <c r="K367" i="4"/>
  <c r="I553" i="4"/>
  <c r="I355" i="4"/>
  <c r="J556" i="4"/>
  <c r="J567" i="4"/>
  <c r="J358" i="4"/>
  <c r="K555" i="4"/>
  <c r="K357" i="4"/>
  <c r="I515" i="4"/>
  <c r="I308" i="4"/>
  <c r="K448" i="4"/>
  <c r="J234" i="4"/>
  <c r="I522" i="4"/>
  <c r="I317" i="4"/>
  <c r="K553" i="4"/>
  <c r="K355" i="4"/>
  <c r="I101" i="4"/>
  <c r="K569" i="4"/>
  <c r="K360" i="4"/>
  <c r="I563" i="4"/>
  <c r="I576" i="4"/>
  <c r="I367" i="4"/>
  <c r="I567" i="4"/>
  <c r="I358" i="4"/>
  <c r="I237" i="4"/>
  <c r="I242" i="4"/>
  <c r="K152" i="4"/>
  <c r="K577" i="4"/>
  <c r="K368" i="4"/>
  <c r="I518" i="4"/>
  <c r="I440" i="4"/>
  <c r="J569" i="4"/>
  <c r="J360" i="4"/>
  <c r="J576" i="4"/>
  <c r="J367" i="4"/>
  <c r="K567" i="4"/>
  <c r="K358" i="4"/>
  <c r="K573" i="4"/>
  <c r="K364" i="4"/>
  <c r="I526" i="4"/>
  <c r="I569" i="4"/>
  <c r="I360" i="4"/>
  <c r="I568" i="4"/>
  <c r="I359" i="4"/>
  <c r="J573" i="4"/>
  <c r="J364" i="4"/>
  <c r="J572" i="4"/>
  <c r="J363" i="4"/>
  <c r="J240" i="4"/>
  <c r="J520" i="4"/>
  <c r="J315" i="4"/>
  <c r="J524" i="4"/>
  <c r="I446" i="4"/>
  <c r="K570" i="4"/>
  <c r="K361" i="4"/>
  <c r="K568" i="4"/>
  <c r="K359" i="4"/>
  <c r="I573" i="4"/>
  <c r="I364" i="4"/>
  <c r="I572" i="4"/>
  <c r="I363" i="4"/>
  <c r="K236" i="4"/>
  <c r="I224" i="4"/>
  <c r="I558" i="4"/>
  <c r="I570" i="4"/>
  <c r="I361" i="4"/>
  <c r="J150" i="4"/>
  <c r="J575" i="4"/>
  <c r="J366" i="4"/>
  <c r="J442" i="4"/>
  <c r="J152" i="4"/>
  <c r="J145" i="4"/>
  <c r="J570" i="4"/>
  <c r="J361" i="4"/>
  <c r="J568" i="4"/>
  <c r="J359" i="4"/>
  <c r="K575" i="4"/>
  <c r="K366" i="4"/>
  <c r="K574" i="4"/>
  <c r="K365" i="4"/>
  <c r="K571" i="4"/>
  <c r="K362" i="4"/>
  <c r="K572" i="4"/>
  <c r="K363" i="4"/>
  <c r="K242" i="4"/>
  <c r="J236" i="4"/>
  <c r="J233" i="4"/>
  <c r="J149" i="4"/>
  <c r="J574" i="4"/>
  <c r="J365" i="4"/>
  <c r="I140" i="4"/>
  <c r="I356" i="4"/>
  <c r="J571" i="4"/>
  <c r="J362" i="4"/>
  <c r="K224" i="4"/>
  <c r="I231" i="4"/>
  <c r="AJ28" i="9"/>
  <c r="AJ11" i="9"/>
  <c r="I92" i="4"/>
  <c r="K19" i="4"/>
  <c r="K563" i="4"/>
  <c r="I152" i="4"/>
  <c r="J142" i="4"/>
  <c r="J24" i="4"/>
  <c r="K141" i="4"/>
  <c r="K151" i="4"/>
  <c r="J100" i="4"/>
  <c r="I8" i="4"/>
  <c r="AJ12" i="9"/>
  <c r="AJ37" i="9"/>
  <c r="AJ31" i="9"/>
  <c r="AJ16" i="9"/>
  <c r="AJ34" i="9"/>
  <c r="AJ20" i="9"/>
  <c r="AJ23" i="9"/>
  <c r="AJ38" i="9"/>
  <c r="AJ30" i="9"/>
  <c r="AJ24" i="9"/>
  <c r="AJ36" i="9"/>
  <c r="AJ8" i="9"/>
  <c r="AJ13" i="9"/>
  <c r="AJ27" i="9"/>
  <c r="AJ18" i="9"/>
  <c r="AJ6" i="9"/>
  <c r="AJ3" i="9"/>
  <c r="AJ42" i="9" s="1"/>
  <c r="AJ15" i="9"/>
  <c r="AJ5" i="9"/>
  <c r="AJ25" i="9"/>
  <c r="AJ9" i="9"/>
  <c r="AJ32" i="9"/>
  <c r="AJ21" i="9"/>
  <c r="AJ19" i="9"/>
  <c r="AJ29" i="9"/>
  <c r="AJ7" i="9"/>
  <c r="AJ35" i="9"/>
  <c r="AJ33" i="9"/>
  <c r="I93" i="4"/>
  <c r="K433" i="4"/>
  <c r="J17" i="4"/>
  <c r="I449" i="4"/>
  <c r="K564" i="4"/>
  <c r="I145" i="4"/>
  <c r="I516" i="4"/>
  <c r="J559" i="4"/>
  <c r="K139" i="4"/>
  <c r="J146" i="4"/>
  <c r="K95" i="4"/>
  <c r="J562" i="4"/>
  <c r="K142" i="4"/>
  <c r="I15" i="4"/>
  <c r="J99" i="4"/>
  <c r="J561" i="4"/>
  <c r="I554" i="4"/>
  <c r="AK22" i="9"/>
  <c r="O3" i="9"/>
  <c r="Q3" i="9"/>
  <c r="S3" i="9"/>
  <c r="W3" i="9"/>
  <c r="T4" i="2"/>
  <c r="AI48" i="9"/>
  <c r="AI57" i="9"/>
  <c r="AI47" i="9"/>
  <c r="AI49" i="9"/>
  <c r="AI52" i="9"/>
  <c r="AI41" i="9"/>
  <c r="AI43" i="9"/>
  <c r="AI50" i="9"/>
  <c r="AI46" i="9"/>
  <c r="AI51" i="9"/>
  <c r="AI53" i="9"/>
  <c r="AI44" i="9"/>
  <c r="AI45" i="9"/>
  <c r="AI54" i="9"/>
  <c r="AI55" i="9"/>
  <c r="AI56" i="9"/>
  <c r="M3" i="9"/>
  <c r="K3" i="9"/>
  <c r="AL22" i="9"/>
  <c r="AJ14" i="9"/>
  <c r="AM22" i="9"/>
  <c r="AH56" i="9"/>
  <c r="AH54" i="9"/>
  <c r="AH44" i="9"/>
  <c r="AH52" i="9"/>
  <c r="AH47" i="9"/>
  <c r="AH45" i="9"/>
  <c r="AH48" i="9"/>
  <c r="AH46" i="9"/>
  <c r="AH43" i="9"/>
  <c r="AH55" i="9"/>
  <c r="AF46" i="9"/>
  <c r="AF57" i="9"/>
  <c r="AF44" i="9"/>
  <c r="AF54" i="9"/>
  <c r="AF50" i="9"/>
  <c r="AF52" i="9"/>
  <c r="AF51" i="9"/>
  <c r="AF43" i="9"/>
  <c r="AF47" i="9"/>
  <c r="AF49" i="9"/>
  <c r="AF42" i="9"/>
  <c r="AF45" i="9"/>
  <c r="AF41" i="9"/>
  <c r="AF48" i="9"/>
  <c r="AF56" i="9"/>
  <c r="AF53" i="9"/>
  <c r="AH51" i="9"/>
  <c r="AH57" i="9"/>
  <c r="AH42" i="9"/>
  <c r="AH41" i="9"/>
  <c r="AH50" i="9"/>
  <c r="AH49" i="9"/>
  <c r="AG3" i="9"/>
  <c r="AC57" i="9"/>
  <c r="AC47" i="9"/>
  <c r="AC42" i="9"/>
  <c r="AC44" i="9"/>
  <c r="AC46" i="9"/>
  <c r="AC53" i="9"/>
  <c r="AC48" i="9"/>
  <c r="AC51" i="9"/>
  <c r="AC49" i="9"/>
  <c r="AC50" i="9"/>
  <c r="AC54" i="9"/>
  <c r="AC56" i="9"/>
  <c r="AC52" i="9"/>
  <c r="AC43" i="9"/>
  <c r="AC41" i="9"/>
  <c r="AC45" i="9"/>
  <c r="AD41" i="9"/>
  <c r="AE42" i="9"/>
  <c r="AD50" i="9"/>
  <c r="AD54" i="9"/>
  <c r="AD56" i="9"/>
  <c r="AD51" i="9"/>
  <c r="AD57" i="9"/>
  <c r="AD47" i="9"/>
  <c r="AD48" i="9"/>
  <c r="AD55" i="9"/>
  <c r="AD46" i="9"/>
  <c r="AD53" i="9"/>
  <c r="AD43" i="9"/>
  <c r="B9" i="4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AE43" i="9"/>
  <c r="AE47" i="9"/>
  <c r="EX7" i="5"/>
  <c r="FC6" i="5"/>
  <c r="U4" i="2"/>
  <c r="J4" i="2"/>
  <c r="K4" i="4"/>
  <c r="EY6" i="5"/>
  <c r="AE57" i="9"/>
  <c r="AE46" i="9"/>
  <c r="AE50" i="9"/>
  <c r="AE45" i="9"/>
  <c r="AE55" i="9"/>
  <c r="AE49" i="9"/>
  <c r="AE53" i="9"/>
  <c r="AE56" i="9"/>
  <c r="AE48" i="9"/>
  <c r="AE54" i="9"/>
  <c r="AE41" i="9"/>
  <c r="AE44" i="9"/>
  <c r="AE51" i="9"/>
  <c r="AD52" i="9"/>
  <c r="AD44" i="9"/>
  <c r="AD42" i="9"/>
  <c r="AD45" i="9"/>
  <c r="FF6" i="5"/>
  <c r="FF7" i="5" s="1"/>
  <c r="FF8" i="5" s="1"/>
  <c r="FA7" i="5"/>
  <c r="FD65" i="5" l="1" a="1"/>
  <c r="FD65" i="5" s="1"/>
  <c r="FB79" i="5" a="1"/>
  <c r="FB79" i="5" s="1"/>
  <c r="FB65" i="5" a="1"/>
  <c r="FB65" i="5" s="1"/>
  <c r="FB64" i="5" a="1"/>
  <c r="FB64" i="5" s="1"/>
  <c r="FC79" i="5" a="1"/>
  <c r="FC79" i="5" s="1"/>
  <c r="FC66" i="5" a="1"/>
  <c r="FC66" i="5" s="1"/>
  <c r="FC65" i="5" a="1"/>
  <c r="FC65" i="5" s="1"/>
  <c r="FC64" i="5" a="1"/>
  <c r="FC64" i="5" s="1"/>
  <c r="FB66" i="5" a="1"/>
  <c r="FB66" i="5" s="1"/>
  <c r="FD66" i="5" a="1"/>
  <c r="FD66" i="5" s="1"/>
  <c r="FD79" i="5" a="1"/>
  <c r="FD79" i="5" s="1"/>
  <c r="FD64" i="5" a="1"/>
  <c r="FD64" i="5" s="1"/>
  <c r="FD130" i="5" a="1"/>
  <c r="FD130" i="5" s="1"/>
  <c r="FB130" i="5" a="1"/>
  <c r="FB130" i="5" s="1"/>
  <c r="FC130" i="5" a="1"/>
  <c r="FC130" i="5" s="1"/>
  <c r="FD129" i="5" a="1"/>
  <c r="FD129" i="5" s="1"/>
  <c r="FB58" i="5" a="1"/>
  <c r="FB58" i="5" s="1"/>
  <c r="FB127" i="5" a="1"/>
  <c r="FB127" i="5" s="1"/>
  <c r="FD35" i="5" a="1"/>
  <c r="FD35" i="5" s="1"/>
  <c r="FD127" i="5" a="1"/>
  <c r="FD127" i="5" s="1"/>
  <c r="FD104" i="5" a="1"/>
  <c r="FD104" i="5" s="1"/>
  <c r="FB16" i="5" a="1"/>
  <c r="FB16" i="5" s="1"/>
  <c r="FB43" i="5" a="1"/>
  <c r="FB43" i="5" s="1"/>
  <c r="FB41" i="5" a="1"/>
  <c r="FB41" i="5" s="1"/>
  <c r="FB88" i="5" a="1"/>
  <c r="FB88" i="5" s="1"/>
  <c r="FD60" i="5" a="1"/>
  <c r="FD60" i="5" s="1"/>
  <c r="FD112" i="5" a="1"/>
  <c r="FD112" i="5" s="1"/>
  <c r="FD22" i="5" a="1"/>
  <c r="FD22" i="5" s="1"/>
  <c r="FB122" i="5" a="1"/>
  <c r="FB122" i="5" s="1"/>
  <c r="FB115" i="5" a="1"/>
  <c r="FB115" i="5" s="1"/>
  <c r="FB118" i="5" a="1"/>
  <c r="FB118" i="5" s="1"/>
  <c r="FB28" i="5" a="1"/>
  <c r="FB28" i="5" s="1"/>
  <c r="FB92" i="5" a="1"/>
  <c r="FB92" i="5" s="1"/>
  <c r="FB15" i="5" a="1"/>
  <c r="FB15" i="5" s="1"/>
  <c r="FD13" i="5" a="1"/>
  <c r="FD13" i="5" s="1"/>
  <c r="FD68" i="5" a="1"/>
  <c r="FD68" i="5" s="1"/>
  <c r="FD15" i="5" a="1"/>
  <c r="FD15" i="5" s="1"/>
  <c r="FD90" i="5" a="1"/>
  <c r="FD90" i="5" s="1"/>
  <c r="FD77" i="5" a="1"/>
  <c r="FD77" i="5" s="1"/>
  <c r="FD58" i="5" a="1"/>
  <c r="FD58" i="5" s="1"/>
  <c r="FD56" i="5" a="1"/>
  <c r="FD56" i="5" s="1"/>
  <c r="FD120" i="5" a="1"/>
  <c r="FD120" i="5" s="1"/>
  <c r="FD43" i="5" a="1"/>
  <c r="FD43" i="5" s="1"/>
  <c r="FD107" i="5" a="1"/>
  <c r="FD107" i="5" s="1"/>
  <c r="FD30" i="5" a="1"/>
  <c r="FD30" i="5" s="1"/>
  <c r="FD94" i="5" a="1"/>
  <c r="FD94" i="5" s="1"/>
  <c r="FD25" i="5" a="1"/>
  <c r="FD25" i="5" s="1"/>
  <c r="FD89" i="5" a="1"/>
  <c r="FD89" i="5" s="1"/>
  <c r="FB112" i="5" a="1"/>
  <c r="FB112" i="5" s="1"/>
  <c r="FB13" i="5" a="1"/>
  <c r="FB13" i="5" s="1"/>
  <c r="FB77" i="5" a="1"/>
  <c r="FB77" i="5" s="1"/>
  <c r="FB56" i="5" a="1"/>
  <c r="FB56" i="5" s="1"/>
  <c r="FB59" i="5" a="1"/>
  <c r="FB59" i="5" s="1"/>
  <c r="FB123" i="5" a="1"/>
  <c r="FB123" i="5" s="1"/>
  <c r="FB62" i="5" a="1"/>
  <c r="FB62" i="5" s="1"/>
  <c r="FB126" i="5" a="1"/>
  <c r="FB126" i="5" s="1"/>
  <c r="FB57" i="5" a="1"/>
  <c r="FB57" i="5" s="1"/>
  <c r="FB121" i="5" a="1"/>
  <c r="FB121" i="5" s="1"/>
  <c r="FB36" i="5" a="1"/>
  <c r="FB36" i="5" s="1"/>
  <c r="FB100" i="5" a="1"/>
  <c r="FB100" i="5" s="1"/>
  <c r="FB23" i="5" a="1"/>
  <c r="FB23" i="5" s="1"/>
  <c r="FB87" i="5" a="1"/>
  <c r="FB87" i="5" s="1"/>
  <c r="FD63" i="5" a="1"/>
  <c r="FD63" i="5" s="1"/>
  <c r="FD91" i="5" a="1"/>
  <c r="FD91" i="5" s="1"/>
  <c r="FB61" i="5" a="1"/>
  <c r="FB61" i="5" s="1"/>
  <c r="FB105" i="5" a="1"/>
  <c r="FB105" i="5" s="1"/>
  <c r="FD98" i="5" a="1"/>
  <c r="FD98" i="5" s="1"/>
  <c r="FD42" i="5" a="1"/>
  <c r="FD42" i="5" s="1"/>
  <c r="FD17" i="5" a="1"/>
  <c r="FD17" i="5" s="1"/>
  <c r="FB51" i="5" a="1"/>
  <c r="FB51" i="5" s="1"/>
  <c r="FB49" i="5" a="1"/>
  <c r="FB49" i="5" s="1"/>
  <c r="FD12" i="5" a="1"/>
  <c r="FD12" i="5" s="1"/>
  <c r="FD76" i="5" a="1"/>
  <c r="FD76" i="5" s="1"/>
  <c r="FD23" i="5" a="1"/>
  <c r="FD23" i="5" s="1"/>
  <c r="FD87" i="5" a="1"/>
  <c r="FD87" i="5" s="1"/>
  <c r="FD21" i="5" a="1"/>
  <c r="FD21" i="5" s="1"/>
  <c r="FD85" i="5" a="1"/>
  <c r="FD85" i="5" s="1"/>
  <c r="FD106" i="5" a="1"/>
  <c r="FD106" i="5" s="1"/>
  <c r="FD128" i="5" a="1"/>
  <c r="FD128" i="5" s="1"/>
  <c r="FD51" i="5" a="1"/>
  <c r="FD51" i="5" s="1"/>
  <c r="FD115" i="5" a="1"/>
  <c r="FD115" i="5" s="1"/>
  <c r="FD38" i="5" a="1"/>
  <c r="FD38" i="5" s="1"/>
  <c r="FD102" i="5" a="1"/>
  <c r="FD102" i="5" s="1"/>
  <c r="FD33" i="5" a="1"/>
  <c r="FD33" i="5" s="1"/>
  <c r="FD97" i="5" a="1"/>
  <c r="FD97" i="5" s="1"/>
  <c r="FB10" i="5" a="1"/>
  <c r="FB10" i="5" s="1"/>
  <c r="FB74" i="5" a="1"/>
  <c r="FB74" i="5" s="1"/>
  <c r="FB21" i="5" a="1"/>
  <c r="FB21" i="5" s="1"/>
  <c r="FB85" i="5" a="1"/>
  <c r="FB85" i="5" s="1"/>
  <c r="FB104" i="5" a="1"/>
  <c r="FB104" i="5" s="1"/>
  <c r="FB67" i="5" a="1"/>
  <c r="FB67" i="5" s="1"/>
  <c r="FB72" i="5" a="1"/>
  <c r="FB72" i="5" s="1"/>
  <c r="FB70" i="5" a="1"/>
  <c r="FB70" i="5" s="1"/>
  <c r="FB32" i="5" a="1"/>
  <c r="FB32" i="5" s="1"/>
  <c r="FB129" i="5" a="1"/>
  <c r="FB129" i="5" s="1"/>
  <c r="FB44" i="5" a="1"/>
  <c r="FB44" i="5" s="1"/>
  <c r="FB108" i="5" a="1"/>
  <c r="FB108" i="5" s="1"/>
  <c r="FB31" i="5" a="1"/>
  <c r="FB31" i="5" s="1"/>
  <c r="FB95" i="5" a="1"/>
  <c r="FB95" i="5" s="1"/>
  <c r="FD116" i="5" a="1"/>
  <c r="FD116" i="5" s="1"/>
  <c r="FD40" i="5" a="1"/>
  <c r="FD40" i="5" s="1"/>
  <c r="FD14" i="5" a="1"/>
  <c r="FD14" i="5" s="1"/>
  <c r="FB114" i="5" a="1"/>
  <c r="FB114" i="5" s="1"/>
  <c r="FB107" i="5" a="1"/>
  <c r="FB107" i="5" s="1"/>
  <c r="FB20" i="5" a="1"/>
  <c r="FB20" i="5" s="1"/>
  <c r="FD26" i="5" a="1"/>
  <c r="FD26" i="5" s="1"/>
  <c r="FD99" i="5" a="1"/>
  <c r="FD99" i="5" s="1"/>
  <c r="FD81" i="5" a="1"/>
  <c r="FD81" i="5" s="1"/>
  <c r="FB69" i="5" a="1"/>
  <c r="FB69" i="5" s="1"/>
  <c r="FB54" i="5" a="1"/>
  <c r="FB54" i="5" s="1"/>
  <c r="FB113" i="5" a="1"/>
  <c r="FB113" i="5" s="1"/>
  <c r="FD20" i="5" a="1"/>
  <c r="FD20" i="5" s="1"/>
  <c r="FD84" i="5" a="1"/>
  <c r="FD84" i="5" s="1"/>
  <c r="FD31" i="5" a="1"/>
  <c r="FD31" i="5" s="1"/>
  <c r="FD95" i="5" a="1"/>
  <c r="FD95" i="5" s="1"/>
  <c r="FD29" i="5" a="1"/>
  <c r="FD29" i="5" s="1"/>
  <c r="FD93" i="5" a="1"/>
  <c r="FD93" i="5" s="1"/>
  <c r="FD122" i="5" a="1"/>
  <c r="FD122" i="5" s="1"/>
  <c r="FD72" i="5" a="1"/>
  <c r="FD72" i="5" s="1"/>
  <c r="FD18" i="5" a="1"/>
  <c r="FD18" i="5" s="1"/>
  <c r="FD59" i="5" a="1"/>
  <c r="FD59" i="5" s="1"/>
  <c r="FD123" i="5" a="1"/>
  <c r="FD123" i="5" s="1"/>
  <c r="FD46" i="5" a="1"/>
  <c r="FD46" i="5" s="1"/>
  <c r="FD110" i="5" a="1"/>
  <c r="FD110" i="5" s="1"/>
  <c r="FD41" i="5" a="1"/>
  <c r="FD41" i="5" s="1"/>
  <c r="FD105" i="5" a="1"/>
  <c r="FD105" i="5" s="1"/>
  <c r="FB18" i="5" a="1"/>
  <c r="FB18" i="5" s="1"/>
  <c r="FB82" i="5" a="1"/>
  <c r="FB82" i="5" s="1"/>
  <c r="FB29" i="5" a="1"/>
  <c r="FB29" i="5" s="1"/>
  <c r="FB93" i="5" a="1"/>
  <c r="FB93" i="5" s="1"/>
  <c r="FB120" i="5" a="1"/>
  <c r="FB120" i="5" s="1"/>
  <c r="FB75" i="5" a="1"/>
  <c r="FB75" i="5" s="1"/>
  <c r="FB14" i="5" a="1"/>
  <c r="FB14" i="5" s="1"/>
  <c r="FB78" i="5" a="1"/>
  <c r="FB78" i="5" s="1"/>
  <c r="FB80" i="5" a="1"/>
  <c r="FB80" i="5" s="1"/>
  <c r="FB73" i="5" a="1"/>
  <c r="FB73" i="5" s="1"/>
  <c r="FB48" i="5" a="1"/>
  <c r="FB48" i="5" s="1"/>
  <c r="FB52" i="5" a="1"/>
  <c r="FB52" i="5" s="1"/>
  <c r="FB116" i="5" a="1"/>
  <c r="FB116" i="5" s="1"/>
  <c r="FB39" i="5" a="1"/>
  <c r="FB39" i="5" s="1"/>
  <c r="FB103" i="5" a="1"/>
  <c r="FB103" i="5" s="1"/>
  <c r="FD52" i="5" a="1"/>
  <c r="FD52" i="5" s="1"/>
  <c r="FD74" i="5" a="1"/>
  <c r="FD74" i="5" s="1"/>
  <c r="FD71" i="5" a="1"/>
  <c r="FD71" i="5" s="1"/>
  <c r="FD92" i="5" a="1"/>
  <c r="FD92" i="5" s="1"/>
  <c r="FD39" i="5" a="1"/>
  <c r="FD39" i="5" s="1"/>
  <c r="FD103" i="5" a="1"/>
  <c r="FD103" i="5" s="1"/>
  <c r="FD37" i="5" a="1"/>
  <c r="FD37" i="5" s="1"/>
  <c r="FD101" i="5" a="1"/>
  <c r="FD101" i="5" s="1"/>
  <c r="FD16" i="5" a="1"/>
  <c r="FD16" i="5" s="1"/>
  <c r="FD80" i="5" a="1"/>
  <c r="FD80" i="5" s="1"/>
  <c r="FD67" i="5" a="1"/>
  <c r="FD67" i="5" s="1"/>
  <c r="FD34" i="5" a="1"/>
  <c r="FD34" i="5" s="1"/>
  <c r="FD54" i="5" a="1"/>
  <c r="FD54" i="5" s="1"/>
  <c r="FD118" i="5" a="1"/>
  <c r="FD118" i="5" s="1"/>
  <c r="FD49" i="5" a="1"/>
  <c r="FD49" i="5" s="1"/>
  <c r="FD113" i="5" a="1"/>
  <c r="FD113" i="5" s="1"/>
  <c r="FB26" i="5" a="1"/>
  <c r="FB26" i="5" s="1"/>
  <c r="FB90" i="5" a="1"/>
  <c r="FB90" i="5" s="1"/>
  <c r="FB37" i="5" a="1"/>
  <c r="FB37" i="5" s="1"/>
  <c r="FB101" i="5" a="1"/>
  <c r="FB101" i="5" s="1"/>
  <c r="FB19" i="5" a="1"/>
  <c r="FB19" i="5" s="1"/>
  <c r="FB83" i="5" a="1"/>
  <c r="FB83" i="5" s="1"/>
  <c r="FB22" i="5" a="1"/>
  <c r="FB22" i="5" s="1"/>
  <c r="FB86" i="5" a="1"/>
  <c r="FB86" i="5" s="1"/>
  <c r="FB17" i="5" a="1"/>
  <c r="FB17" i="5" s="1"/>
  <c r="FB81" i="5" a="1"/>
  <c r="FB81" i="5" s="1"/>
  <c r="FB96" i="5" a="1"/>
  <c r="FB96" i="5" s="1"/>
  <c r="FB60" i="5" a="1"/>
  <c r="FB60" i="5" s="1"/>
  <c r="FB124" i="5" a="1"/>
  <c r="FB124" i="5" s="1"/>
  <c r="FB47" i="5" a="1"/>
  <c r="FB47" i="5" s="1"/>
  <c r="FB111" i="5" a="1"/>
  <c r="FB111" i="5" s="1"/>
  <c r="FD61" i="5" a="1"/>
  <c r="FD61" i="5" s="1"/>
  <c r="FD27" i="5" a="1"/>
  <c r="FD27" i="5" s="1"/>
  <c r="FD73" i="5" a="1"/>
  <c r="FD73" i="5" s="1"/>
  <c r="FB125" i="5" a="1"/>
  <c r="FB125" i="5" s="1"/>
  <c r="FB110" i="5" a="1"/>
  <c r="FB110" i="5" s="1"/>
  <c r="FB71" i="5" a="1"/>
  <c r="FB71" i="5" s="1"/>
  <c r="FD124" i="5" a="1"/>
  <c r="FD124" i="5" s="1"/>
  <c r="FD48" i="5" a="1"/>
  <c r="FD48" i="5" s="1"/>
  <c r="FD86" i="5" a="1"/>
  <c r="FD86" i="5" s="1"/>
  <c r="FB128" i="5" a="1"/>
  <c r="FB128" i="5" s="1"/>
  <c r="FD28" i="5" a="1"/>
  <c r="FD28" i="5" s="1"/>
  <c r="FC124" i="5" a="1"/>
  <c r="FC124" i="5" s="1"/>
  <c r="FC116" i="5" a="1"/>
  <c r="FC116" i="5" s="1"/>
  <c r="FC108" i="5" a="1"/>
  <c r="FC108" i="5" s="1"/>
  <c r="FC100" i="5" a="1"/>
  <c r="FC100" i="5" s="1"/>
  <c r="FC92" i="5" a="1"/>
  <c r="FC92" i="5" s="1"/>
  <c r="FC84" i="5" a="1"/>
  <c r="FC84" i="5" s="1"/>
  <c r="FC76" i="5" a="1"/>
  <c r="FC76" i="5" s="1"/>
  <c r="FC68" i="5" a="1"/>
  <c r="FC68" i="5" s="1"/>
  <c r="FC60" i="5" a="1"/>
  <c r="FC60" i="5" s="1"/>
  <c r="FC52" i="5" a="1"/>
  <c r="FC52" i="5" s="1"/>
  <c r="FC44" i="5" a="1"/>
  <c r="FC44" i="5" s="1"/>
  <c r="FC36" i="5" a="1"/>
  <c r="FC36" i="5" s="1"/>
  <c r="FC28" i="5" a="1"/>
  <c r="FC28" i="5" s="1"/>
  <c r="FC20" i="5" a="1"/>
  <c r="FC20" i="5" s="1"/>
  <c r="FC12" i="5" a="1"/>
  <c r="FC12" i="5" s="1"/>
  <c r="FC117" i="5" a="1"/>
  <c r="FC117" i="5" s="1"/>
  <c r="FC101" i="5" a="1"/>
  <c r="FC101" i="5" s="1"/>
  <c r="FC53" i="5" a="1"/>
  <c r="FC53" i="5" s="1"/>
  <c r="FC129" i="5" a="1"/>
  <c r="FC129" i="5" s="1"/>
  <c r="FC121" i="5" a="1"/>
  <c r="FC121" i="5" s="1"/>
  <c r="FC113" i="5" a="1"/>
  <c r="FC113" i="5" s="1"/>
  <c r="FC105" i="5" a="1"/>
  <c r="FC105" i="5" s="1"/>
  <c r="FC97" i="5" a="1"/>
  <c r="FC97" i="5" s="1"/>
  <c r="FC89" i="5" a="1"/>
  <c r="FC89" i="5" s="1"/>
  <c r="FC81" i="5" a="1"/>
  <c r="FC81" i="5" s="1"/>
  <c r="FC73" i="5" a="1"/>
  <c r="FC73" i="5" s="1"/>
  <c r="FC57" i="5" a="1"/>
  <c r="FC57" i="5" s="1"/>
  <c r="FC49" i="5" a="1"/>
  <c r="FC49" i="5" s="1"/>
  <c r="FC41" i="5" a="1"/>
  <c r="FC41" i="5" s="1"/>
  <c r="FC33" i="5" a="1"/>
  <c r="FC33" i="5" s="1"/>
  <c r="FC25" i="5" a="1"/>
  <c r="FC25" i="5" s="1"/>
  <c r="FC17" i="5" a="1"/>
  <c r="FC17" i="5" s="1"/>
  <c r="FC61" i="5" a="1"/>
  <c r="FC61" i="5" s="1"/>
  <c r="FC13" i="5" a="1"/>
  <c r="FC13" i="5" s="1"/>
  <c r="FC126" i="5" a="1"/>
  <c r="FC126" i="5" s="1"/>
  <c r="FC118" i="5" a="1"/>
  <c r="FC118" i="5" s="1"/>
  <c r="FC110" i="5" a="1"/>
  <c r="FC110" i="5" s="1"/>
  <c r="FC102" i="5" a="1"/>
  <c r="FC102" i="5" s="1"/>
  <c r="FC94" i="5" a="1"/>
  <c r="FC94" i="5" s="1"/>
  <c r="FC86" i="5" a="1"/>
  <c r="FC86" i="5" s="1"/>
  <c r="FC78" i="5" a="1"/>
  <c r="FC78" i="5" s="1"/>
  <c r="FC70" i="5" a="1"/>
  <c r="FC70" i="5" s="1"/>
  <c r="FC62" i="5" a="1"/>
  <c r="FC62" i="5" s="1"/>
  <c r="FC54" i="5" a="1"/>
  <c r="FC54" i="5" s="1"/>
  <c r="FC46" i="5" a="1"/>
  <c r="FC46" i="5" s="1"/>
  <c r="FC38" i="5" a="1"/>
  <c r="FC38" i="5" s="1"/>
  <c r="FC30" i="5" a="1"/>
  <c r="FC30" i="5" s="1"/>
  <c r="FC22" i="5" a="1"/>
  <c r="FC22" i="5" s="1"/>
  <c r="FC14" i="5" a="1"/>
  <c r="FC14" i="5" s="1"/>
  <c r="FC125" i="5" a="1"/>
  <c r="FC125" i="5" s="1"/>
  <c r="FC109" i="5" a="1"/>
  <c r="FC109" i="5" s="1"/>
  <c r="FC93" i="5" a="1"/>
  <c r="FC93" i="5" s="1"/>
  <c r="FC45" i="5" a="1"/>
  <c r="FC45" i="5" s="1"/>
  <c r="FC123" i="5" a="1"/>
  <c r="FC123" i="5" s="1"/>
  <c r="FC115" i="5" a="1"/>
  <c r="FC115" i="5" s="1"/>
  <c r="FC107" i="5" a="1"/>
  <c r="FC107" i="5" s="1"/>
  <c r="FC99" i="5" a="1"/>
  <c r="FC99" i="5" s="1"/>
  <c r="FC91" i="5" a="1"/>
  <c r="FC91" i="5" s="1"/>
  <c r="FC83" i="5" a="1"/>
  <c r="FC83" i="5" s="1"/>
  <c r="FC75" i="5" a="1"/>
  <c r="FC75" i="5" s="1"/>
  <c r="FC67" i="5" a="1"/>
  <c r="FC67" i="5" s="1"/>
  <c r="FC59" i="5" a="1"/>
  <c r="FC59" i="5" s="1"/>
  <c r="FC51" i="5" a="1"/>
  <c r="FC51" i="5" s="1"/>
  <c r="FC43" i="5" a="1"/>
  <c r="FC43" i="5" s="1"/>
  <c r="FC35" i="5" a="1"/>
  <c r="FC35" i="5" s="1"/>
  <c r="FC27" i="5" a="1"/>
  <c r="FC27" i="5" s="1"/>
  <c r="FC19" i="5" a="1"/>
  <c r="FC19" i="5" s="1"/>
  <c r="FC11" i="5" a="1"/>
  <c r="FC11" i="5" s="1"/>
  <c r="FC85" i="5" a="1"/>
  <c r="FC85" i="5" s="1"/>
  <c r="FC21" i="5" a="1"/>
  <c r="FC21" i="5" s="1"/>
  <c r="FC10" i="5" a="1"/>
  <c r="FC10" i="5" s="1"/>
  <c r="FC128" i="5" a="1"/>
  <c r="FC128" i="5" s="1"/>
  <c r="FC120" i="5" a="1"/>
  <c r="FC120" i="5" s="1"/>
  <c r="FC112" i="5" a="1"/>
  <c r="FC112" i="5" s="1"/>
  <c r="FC104" i="5" a="1"/>
  <c r="FC104" i="5" s="1"/>
  <c r="FC96" i="5" a="1"/>
  <c r="FC96" i="5" s="1"/>
  <c r="FC88" i="5" a="1"/>
  <c r="FC88" i="5" s="1"/>
  <c r="FC80" i="5" a="1"/>
  <c r="FC80" i="5" s="1"/>
  <c r="FC72" i="5" a="1"/>
  <c r="FC72" i="5" s="1"/>
  <c r="FC56" i="5" a="1"/>
  <c r="FC56" i="5" s="1"/>
  <c r="FC48" i="5" a="1"/>
  <c r="FC48" i="5" s="1"/>
  <c r="FC40" i="5" a="1"/>
  <c r="FC40" i="5" s="1"/>
  <c r="FC32" i="5" a="1"/>
  <c r="FC32" i="5" s="1"/>
  <c r="FC24" i="5" a="1"/>
  <c r="FC24" i="5" s="1"/>
  <c r="FC16" i="5" a="1"/>
  <c r="FC16" i="5" s="1"/>
  <c r="FC69" i="5" a="1"/>
  <c r="FC69" i="5" s="1"/>
  <c r="FC37" i="5" a="1"/>
  <c r="FC37" i="5" s="1"/>
  <c r="FC122" i="5" a="1"/>
  <c r="FC122" i="5" s="1"/>
  <c r="FC114" i="5" a="1"/>
  <c r="FC114" i="5" s="1"/>
  <c r="FC106" i="5" a="1"/>
  <c r="FC106" i="5" s="1"/>
  <c r="FC98" i="5" a="1"/>
  <c r="FC98" i="5" s="1"/>
  <c r="FC90" i="5" a="1"/>
  <c r="FC90" i="5" s="1"/>
  <c r="FC82" i="5" a="1"/>
  <c r="FC82" i="5" s="1"/>
  <c r="FC74" i="5" a="1"/>
  <c r="FC74" i="5" s="1"/>
  <c r="FC58" i="5" a="1"/>
  <c r="FC58" i="5" s="1"/>
  <c r="FC50" i="5" a="1"/>
  <c r="FC50" i="5" s="1"/>
  <c r="FC42" i="5" a="1"/>
  <c r="FC42" i="5" s="1"/>
  <c r="FC34" i="5" a="1"/>
  <c r="FC34" i="5" s="1"/>
  <c r="FC26" i="5" a="1"/>
  <c r="FC26" i="5" s="1"/>
  <c r="FC18" i="5" a="1"/>
  <c r="FC18" i="5" s="1"/>
  <c r="FC127" i="5" a="1"/>
  <c r="FC127" i="5" s="1"/>
  <c r="FC119" i="5" a="1"/>
  <c r="FC119" i="5" s="1"/>
  <c r="FC111" i="5" a="1"/>
  <c r="FC111" i="5" s="1"/>
  <c r="FC103" i="5" a="1"/>
  <c r="FC103" i="5" s="1"/>
  <c r="FC95" i="5" a="1"/>
  <c r="FC95" i="5" s="1"/>
  <c r="FC87" i="5" a="1"/>
  <c r="FC87" i="5" s="1"/>
  <c r="FC71" i="5" a="1"/>
  <c r="FC71" i="5" s="1"/>
  <c r="FC63" i="5" a="1"/>
  <c r="FC63" i="5" s="1"/>
  <c r="FC55" i="5" a="1"/>
  <c r="FC55" i="5" s="1"/>
  <c r="FC47" i="5" a="1"/>
  <c r="FC47" i="5" s="1"/>
  <c r="FC39" i="5" a="1"/>
  <c r="FC39" i="5" s="1"/>
  <c r="FC31" i="5" a="1"/>
  <c r="FC31" i="5" s="1"/>
  <c r="FC23" i="5" a="1"/>
  <c r="FC23" i="5" s="1"/>
  <c r="FC15" i="5" a="1"/>
  <c r="FC15" i="5" s="1"/>
  <c r="FC77" i="5" a="1"/>
  <c r="FC77" i="5" s="1"/>
  <c r="FC29" i="5" a="1"/>
  <c r="FC29" i="5" s="1"/>
  <c r="FD36" i="5" a="1"/>
  <c r="FD36" i="5" s="1"/>
  <c r="FD100" i="5" a="1"/>
  <c r="FD100" i="5" s="1"/>
  <c r="FD47" i="5" a="1"/>
  <c r="FD47" i="5" s="1"/>
  <c r="FD111" i="5" a="1"/>
  <c r="FD111" i="5" s="1"/>
  <c r="FD45" i="5" a="1"/>
  <c r="FD45" i="5" s="1"/>
  <c r="FD109" i="5" a="1"/>
  <c r="FD109" i="5" s="1"/>
  <c r="FD24" i="5" a="1"/>
  <c r="FD24" i="5" s="1"/>
  <c r="FD88" i="5" a="1"/>
  <c r="FD88" i="5" s="1"/>
  <c r="FD11" i="5" a="1"/>
  <c r="FD11" i="5" s="1"/>
  <c r="FD75" i="5" a="1"/>
  <c r="FD75" i="5" s="1"/>
  <c r="FD82" i="5" a="1"/>
  <c r="FD82" i="5" s="1"/>
  <c r="FD62" i="5" a="1"/>
  <c r="FD62" i="5" s="1"/>
  <c r="FD126" i="5" a="1"/>
  <c r="FD126" i="5" s="1"/>
  <c r="FD57" i="5" a="1"/>
  <c r="FD57" i="5" s="1"/>
  <c r="FD121" i="5" a="1"/>
  <c r="FD121" i="5" s="1"/>
  <c r="FB34" i="5" a="1"/>
  <c r="FB34" i="5" s="1"/>
  <c r="FB98" i="5" a="1"/>
  <c r="FB98" i="5" s="1"/>
  <c r="FB45" i="5" a="1"/>
  <c r="FB45" i="5" s="1"/>
  <c r="FB109" i="5" a="1"/>
  <c r="FB109" i="5" s="1"/>
  <c r="FB27" i="5" a="1"/>
  <c r="FB27" i="5" s="1"/>
  <c r="FB91" i="5" a="1"/>
  <c r="FB91" i="5" s="1"/>
  <c r="FB30" i="5" a="1"/>
  <c r="FB30" i="5" s="1"/>
  <c r="FB94" i="5" a="1"/>
  <c r="FB94" i="5" s="1"/>
  <c r="FB25" i="5" a="1"/>
  <c r="FB25" i="5" s="1"/>
  <c r="FB89" i="5" a="1"/>
  <c r="FB89" i="5" s="1"/>
  <c r="FB11" i="5" a="1"/>
  <c r="FB11" i="5" s="1"/>
  <c r="FB68" i="5" a="1"/>
  <c r="FB68" i="5" s="1"/>
  <c r="FB24" i="5" a="1"/>
  <c r="FB24" i="5" s="1"/>
  <c r="FB55" i="5" a="1"/>
  <c r="FB55" i="5" s="1"/>
  <c r="FB119" i="5" a="1"/>
  <c r="FB119" i="5" s="1"/>
  <c r="FD50" i="5" a="1"/>
  <c r="FD50" i="5" s="1"/>
  <c r="FD125" i="5" a="1"/>
  <c r="FD125" i="5" s="1"/>
  <c r="FD78" i="5" a="1"/>
  <c r="FD78" i="5" s="1"/>
  <c r="FB50" i="5" a="1"/>
  <c r="FB50" i="5" s="1"/>
  <c r="FB46" i="5" a="1"/>
  <c r="FB46" i="5" s="1"/>
  <c r="FB84" i="5" a="1"/>
  <c r="FB84" i="5" s="1"/>
  <c r="FD69" i="5" a="1"/>
  <c r="FD69" i="5" s="1"/>
  <c r="FD44" i="5" a="1"/>
  <c r="FD44" i="5" s="1"/>
  <c r="FD108" i="5" a="1"/>
  <c r="FD108" i="5" s="1"/>
  <c r="FD55" i="5" a="1"/>
  <c r="FD55" i="5" s="1"/>
  <c r="FD119" i="5" a="1"/>
  <c r="FD119" i="5" s="1"/>
  <c r="FD53" i="5" a="1"/>
  <c r="FD53" i="5" s="1"/>
  <c r="FD117" i="5" a="1"/>
  <c r="FD117" i="5" s="1"/>
  <c r="FD32" i="5" a="1"/>
  <c r="FD32" i="5" s="1"/>
  <c r="FD96" i="5" a="1"/>
  <c r="FD96" i="5" s="1"/>
  <c r="FD19" i="5" a="1"/>
  <c r="FD19" i="5" s="1"/>
  <c r="FD83" i="5" a="1"/>
  <c r="FD83" i="5" s="1"/>
  <c r="FD114" i="5" a="1"/>
  <c r="FD114" i="5" s="1"/>
  <c r="FD70" i="5" a="1"/>
  <c r="FD70" i="5" s="1"/>
  <c r="FD10" i="5" a="1"/>
  <c r="FD10" i="5" s="1"/>
  <c r="FB42" i="5" a="1"/>
  <c r="FB42" i="5" s="1"/>
  <c r="FB106" i="5" a="1"/>
  <c r="FB106" i="5" s="1"/>
  <c r="FB53" i="5" a="1"/>
  <c r="FB53" i="5" s="1"/>
  <c r="FB117" i="5" a="1"/>
  <c r="FB117" i="5" s="1"/>
  <c r="FB35" i="5" a="1"/>
  <c r="FB35" i="5" s="1"/>
  <c r="FB99" i="5" a="1"/>
  <c r="FB99" i="5" s="1"/>
  <c r="FB38" i="5" a="1"/>
  <c r="FB38" i="5" s="1"/>
  <c r="FB102" i="5" a="1"/>
  <c r="FB102" i="5" s="1"/>
  <c r="FB33" i="5" a="1"/>
  <c r="FB33" i="5" s="1"/>
  <c r="FB97" i="5" a="1"/>
  <c r="FB97" i="5" s="1"/>
  <c r="FB12" i="5" a="1"/>
  <c r="FB12" i="5" s="1"/>
  <c r="FB76" i="5" a="1"/>
  <c r="FB76" i="5" s="1"/>
  <c r="FB40" i="5" a="1"/>
  <c r="FB40" i="5" s="1"/>
  <c r="FB63" i="5" a="1"/>
  <c r="FB63" i="5" s="1"/>
  <c r="FG6" i="5"/>
  <c r="FG7" i="5" s="1"/>
  <c r="FL7" i="5" s="1"/>
  <c r="B31" i="4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AJ47" i="9"/>
  <c r="AJ54" i="9"/>
  <c r="AJ41" i="9"/>
  <c r="AJ56" i="9"/>
  <c r="AJ50" i="9"/>
  <c r="AJ51" i="9"/>
  <c r="AJ43" i="9"/>
  <c r="AJ57" i="9"/>
  <c r="AJ48" i="9"/>
  <c r="AJ55" i="9"/>
  <c r="AJ52" i="9"/>
  <c r="AJ46" i="9"/>
  <c r="AJ22" i="9"/>
  <c r="AJ44" i="9"/>
  <c r="AJ53" i="9"/>
  <c r="AJ49" i="9"/>
  <c r="AJ45" i="9"/>
  <c r="AG57" i="9"/>
  <c r="AG49" i="9"/>
  <c r="AG52" i="9"/>
  <c r="AG41" i="9"/>
  <c r="AG42" i="9"/>
  <c r="AG55" i="9"/>
  <c r="AG47" i="9"/>
  <c r="AG48" i="9"/>
  <c r="AG54" i="9"/>
  <c r="AG53" i="9"/>
  <c r="AG45" i="9"/>
  <c r="AG44" i="9"/>
  <c r="AG50" i="9"/>
  <c r="AG51" i="9"/>
  <c r="AG56" i="9"/>
  <c r="AG43" i="9"/>
  <c r="AG46" i="9"/>
  <c r="P1" i="2"/>
  <c r="V4" i="2"/>
  <c r="FD6" i="5"/>
  <c r="EY7" i="5"/>
  <c r="FC7" i="5"/>
  <c r="FH6" i="5"/>
  <c r="FK6" i="5"/>
  <c r="FL6" i="5" l="1"/>
  <c r="FG8" i="5"/>
  <c r="B112" i="4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FD7" i="5"/>
  <c r="FI6" i="5"/>
  <c r="FH7" i="5"/>
  <c r="FM6" i="5"/>
  <c r="FK7" i="5"/>
  <c r="FG79" i="5" l="1"/>
  <c r="FL79" i="5" s="1"/>
  <c r="FG66" i="5"/>
  <c r="FL66" i="5" s="1"/>
  <c r="FG65" i="5"/>
  <c r="FL65" i="5" s="1"/>
  <c r="FG64" i="5"/>
  <c r="FL64" i="5" s="1"/>
  <c r="FG26" i="5"/>
  <c r="FG130" i="5"/>
  <c r="FG83" i="5"/>
  <c r="FG11" i="5"/>
  <c r="FG52" i="5"/>
  <c r="FG22" i="5"/>
  <c r="FG104" i="5"/>
  <c r="FL8" i="5"/>
  <c r="FG27" i="5"/>
  <c r="FG84" i="5"/>
  <c r="FG111" i="5"/>
  <c r="FG25" i="5"/>
  <c r="FG117" i="5"/>
  <c r="FL117" i="5" s="1"/>
  <c r="J111" i="22" s="1"/>
  <c r="FG48" i="5"/>
  <c r="FG50" i="5"/>
  <c r="FG97" i="5"/>
  <c r="FG68" i="5"/>
  <c r="FG118" i="5"/>
  <c r="FL118" i="5" s="1"/>
  <c r="J112" i="22" s="1"/>
  <c r="FG69" i="5"/>
  <c r="FG93" i="5"/>
  <c r="FG63" i="5"/>
  <c r="FG70" i="5"/>
  <c r="FG98" i="5"/>
  <c r="FG116" i="5"/>
  <c r="FL116" i="5" s="1"/>
  <c r="J110" i="22" s="1"/>
  <c r="FG105" i="5"/>
  <c r="FG89" i="5"/>
  <c r="FG125" i="5"/>
  <c r="FL125" i="5" s="1"/>
  <c r="J119" i="22" s="1"/>
  <c r="FG56" i="5"/>
  <c r="FG42" i="5"/>
  <c r="FG19" i="5"/>
  <c r="FG53" i="5"/>
  <c r="FG12" i="5"/>
  <c r="FG73" i="5"/>
  <c r="FG28" i="5"/>
  <c r="FG100" i="5"/>
  <c r="FG108" i="5"/>
  <c r="FG59" i="5"/>
  <c r="FG34" i="5"/>
  <c r="FG39" i="5"/>
  <c r="FG82" i="5"/>
  <c r="FG87" i="5"/>
  <c r="FG109" i="5"/>
  <c r="FL109" i="5" s="1"/>
  <c r="J103" i="22" s="1"/>
  <c r="FG54" i="5"/>
  <c r="FG43" i="5"/>
  <c r="FG102" i="5"/>
  <c r="FG123" i="5"/>
  <c r="FL123" i="5" s="1"/>
  <c r="J117" i="22" s="1"/>
  <c r="FG40" i="5"/>
  <c r="FG38" i="5"/>
  <c r="FG21" i="5"/>
  <c r="FG71" i="5"/>
  <c r="FG86" i="5"/>
  <c r="FG55" i="5"/>
  <c r="FG14" i="5"/>
  <c r="FG31" i="5"/>
  <c r="FG91" i="5"/>
  <c r="FG96" i="5"/>
  <c r="FG20" i="5"/>
  <c r="FG106" i="5"/>
  <c r="FG45" i="5"/>
  <c r="FG13" i="5"/>
  <c r="FG115" i="5"/>
  <c r="FL115" i="5" s="1"/>
  <c r="J109" i="22" s="1"/>
  <c r="FG67" i="5"/>
  <c r="FG122" i="5"/>
  <c r="FL122" i="5" s="1"/>
  <c r="J116" i="22" s="1"/>
  <c r="FG90" i="5"/>
  <c r="FG110" i="5"/>
  <c r="FG81" i="5"/>
  <c r="FG80" i="5"/>
  <c r="FG112" i="5"/>
  <c r="FG60" i="5"/>
  <c r="FG99" i="5"/>
  <c r="FG114" i="5"/>
  <c r="FL114" i="5" s="1"/>
  <c r="J108" i="22" s="1"/>
  <c r="FG17" i="5"/>
  <c r="FG88" i="5"/>
  <c r="FG49" i="5"/>
  <c r="FG58" i="5"/>
  <c r="FG29" i="5"/>
  <c r="FG32" i="5"/>
  <c r="FG128" i="5"/>
  <c r="FL128" i="5" s="1"/>
  <c r="J122" i="22" s="1"/>
  <c r="FG85" i="5"/>
  <c r="FG57" i="5"/>
  <c r="FG119" i="5"/>
  <c r="FL119" i="5" s="1"/>
  <c r="J113" i="22" s="1"/>
  <c r="FG35" i="5"/>
  <c r="FG129" i="5"/>
  <c r="FL129" i="5" s="1"/>
  <c r="J123" i="22" s="1"/>
  <c r="FG121" i="5"/>
  <c r="FL121" i="5" s="1"/>
  <c r="J115" i="22" s="1"/>
  <c r="FG18" i="5"/>
  <c r="FG46" i="5"/>
  <c r="FG103" i="5"/>
  <c r="FG74" i="5"/>
  <c r="FG51" i="5"/>
  <c r="FG75" i="5"/>
  <c r="FG107" i="5"/>
  <c r="FG78" i="5"/>
  <c r="FG94" i="5"/>
  <c r="FG16" i="5"/>
  <c r="FG95" i="5"/>
  <c r="FG127" i="5"/>
  <c r="FL127" i="5" s="1"/>
  <c r="J121" i="22" s="1"/>
  <c r="FG24" i="5"/>
  <c r="FG113" i="5"/>
  <c r="FG62" i="5"/>
  <c r="FG36" i="5"/>
  <c r="FG44" i="5"/>
  <c r="FG61" i="5"/>
  <c r="FG76" i="5"/>
  <c r="FG41" i="5"/>
  <c r="FG23" i="5"/>
  <c r="FG15" i="5"/>
  <c r="FG33" i="5"/>
  <c r="FG120" i="5"/>
  <c r="FL120" i="5" s="1"/>
  <c r="J114" i="22" s="1"/>
  <c r="FG101" i="5"/>
  <c r="FG77" i="5"/>
  <c r="FG126" i="5"/>
  <c r="FL126" i="5" s="1"/>
  <c r="J120" i="22" s="1"/>
  <c r="FG47" i="5"/>
  <c r="FG30" i="5"/>
  <c r="FG72" i="5"/>
  <c r="FG37" i="5"/>
  <c r="FG124" i="5"/>
  <c r="FL124" i="5" s="1"/>
  <c r="J118" i="22" s="1"/>
  <c r="FG92" i="5"/>
  <c r="B142" i="4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FH8" i="5"/>
  <c r="FM7" i="5"/>
  <c r="FN6" i="5"/>
  <c r="FI7" i="5"/>
  <c r="FK8" i="5"/>
  <c r="FL130" i="5" l="1"/>
  <c r="FH130" i="5"/>
  <c r="FH79" i="5"/>
  <c r="FM79" i="5" s="1"/>
  <c r="FH66" i="5"/>
  <c r="FM66" i="5" s="1"/>
  <c r="FH65" i="5"/>
  <c r="FM65" i="5" s="1"/>
  <c r="FH64" i="5"/>
  <c r="FM64" i="5" s="1"/>
  <c r="FL110" i="5"/>
  <c r="J104" i="22" s="1"/>
  <c r="FL112" i="5"/>
  <c r="J106" i="22" s="1"/>
  <c r="FL113" i="5"/>
  <c r="J107" i="22" s="1"/>
  <c r="FL111" i="5"/>
  <c r="J105" i="22" s="1"/>
  <c r="FH101" i="5"/>
  <c r="FH30" i="5"/>
  <c r="FH59" i="5"/>
  <c r="FH86" i="5"/>
  <c r="FH25" i="5"/>
  <c r="FH128" i="5"/>
  <c r="FM128" i="5" s="1"/>
  <c r="K122" i="22" s="1"/>
  <c r="FH60" i="5"/>
  <c r="FH100" i="5"/>
  <c r="FH29" i="5"/>
  <c r="FH27" i="5"/>
  <c r="FH56" i="5"/>
  <c r="FH105" i="5"/>
  <c r="FH63" i="5"/>
  <c r="FH40" i="5"/>
  <c r="FH126" i="5"/>
  <c r="FM126" i="5" s="1"/>
  <c r="K120" i="22" s="1"/>
  <c r="FH11" i="5"/>
  <c r="FH74" i="5"/>
  <c r="FH102" i="5"/>
  <c r="FH31" i="5"/>
  <c r="FH68" i="5"/>
  <c r="FH45" i="5"/>
  <c r="FH70" i="5"/>
  <c r="FH114" i="5"/>
  <c r="FM114" i="5" s="1"/>
  <c r="K108" i="22" s="1"/>
  <c r="FH80" i="5"/>
  <c r="FH24" i="5"/>
  <c r="FH77" i="5"/>
  <c r="FH103" i="5"/>
  <c r="FH32" i="5"/>
  <c r="FH88" i="5"/>
  <c r="FH122" i="5"/>
  <c r="FM122" i="5" s="1"/>
  <c r="K116" i="22" s="1"/>
  <c r="FH106" i="5"/>
  <c r="FH37" i="5"/>
  <c r="FH117" i="5"/>
  <c r="FM117" i="5" s="1"/>
  <c r="K111" i="22" s="1"/>
  <c r="FH48" i="5"/>
  <c r="FH119" i="5"/>
  <c r="FM119" i="5" s="1"/>
  <c r="K113" i="22" s="1"/>
  <c r="FH87" i="5"/>
  <c r="FH67" i="5"/>
  <c r="FH42" i="5"/>
  <c r="FH69" i="5"/>
  <c r="FH17" i="5"/>
  <c r="FH33" i="5"/>
  <c r="FH84" i="5"/>
  <c r="FH111" i="5"/>
  <c r="FH72" i="5"/>
  <c r="FH116" i="5"/>
  <c r="FM116" i="5" s="1"/>
  <c r="K110" i="22" s="1"/>
  <c r="FH39" i="5"/>
  <c r="FH109" i="5"/>
  <c r="FM109" i="5" s="1"/>
  <c r="K103" i="22" s="1"/>
  <c r="FH57" i="5"/>
  <c r="FH44" i="5"/>
  <c r="FH14" i="5"/>
  <c r="FH34" i="5"/>
  <c r="FH19" i="5"/>
  <c r="FH85" i="5"/>
  <c r="FH20" i="5"/>
  <c r="FH108" i="5"/>
  <c r="FH26" i="5"/>
  <c r="FH96" i="5"/>
  <c r="FH62" i="5"/>
  <c r="FH124" i="5"/>
  <c r="FM124" i="5" s="1"/>
  <c r="K118" i="22" s="1"/>
  <c r="FH51" i="5"/>
  <c r="FH90" i="5"/>
  <c r="FH54" i="5"/>
  <c r="FH123" i="5"/>
  <c r="FM123" i="5" s="1"/>
  <c r="K117" i="22" s="1"/>
  <c r="FH89" i="5"/>
  <c r="FH81" i="5"/>
  <c r="FH75" i="5"/>
  <c r="FH76" i="5"/>
  <c r="FH71" i="5"/>
  <c r="FH55" i="5"/>
  <c r="FH92" i="5"/>
  <c r="FH118" i="5"/>
  <c r="FM118" i="5" s="1"/>
  <c r="K112" i="22" s="1"/>
  <c r="FH21" i="5"/>
  <c r="FH82" i="5"/>
  <c r="FH41" i="5"/>
  <c r="FH99" i="5"/>
  <c r="FH112" i="5"/>
  <c r="FH50" i="5"/>
  <c r="FH61" i="5"/>
  <c r="FH22" i="5"/>
  <c r="FH107" i="5"/>
  <c r="FH93" i="5"/>
  <c r="FH110" i="5"/>
  <c r="FH28" i="5"/>
  <c r="FH46" i="5"/>
  <c r="FH13" i="5"/>
  <c r="FH127" i="5"/>
  <c r="FM127" i="5" s="1"/>
  <c r="K121" i="22" s="1"/>
  <c r="FH15" i="5"/>
  <c r="FH97" i="5"/>
  <c r="FH43" i="5"/>
  <c r="FH120" i="5"/>
  <c r="FM120" i="5" s="1"/>
  <c r="K114" i="22" s="1"/>
  <c r="FH58" i="5"/>
  <c r="FH95" i="5"/>
  <c r="FH18" i="5"/>
  <c r="FH91" i="5"/>
  <c r="FH36" i="5"/>
  <c r="FH73" i="5"/>
  <c r="FH38" i="5"/>
  <c r="FH12" i="5"/>
  <c r="FH94" i="5"/>
  <c r="FH129" i="5"/>
  <c r="FM129" i="5" s="1"/>
  <c r="K123" i="22" s="1"/>
  <c r="FH23" i="5"/>
  <c r="FH113" i="5"/>
  <c r="FH125" i="5"/>
  <c r="FM125" i="5" s="1"/>
  <c r="K119" i="22" s="1"/>
  <c r="FH115" i="5"/>
  <c r="FM115" i="5" s="1"/>
  <c r="K109" i="22" s="1"/>
  <c r="FH98" i="5"/>
  <c r="FH16" i="5"/>
  <c r="FH53" i="5"/>
  <c r="FH52" i="5"/>
  <c r="FH104" i="5"/>
  <c r="FH35" i="5"/>
  <c r="FH49" i="5"/>
  <c r="FH83" i="5"/>
  <c r="FH121" i="5"/>
  <c r="FM121" i="5" s="1"/>
  <c r="K115" i="22" s="1"/>
  <c r="FH78" i="5"/>
  <c r="FH47" i="5"/>
  <c r="B208" i="4"/>
  <c r="B209" i="4" s="1"/>
  <c r="B210" i="4" s="1"/>
  <c r="B223" i="4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FI8" i="5"/>
  <c r="FN7" i="5"/>
  <c r="FM8" i="5"/>
  <c r="FM130" i="5" l="1"/>
  <c r="FI130" i="5"/>
  <c r="FI79" i="5"/>
  <c r="FN79" i="5" s="1"/>
  <c r="FI66" i="5"/>
  <c r="FN66" i="5" s="1"/>
  <c r="FI65" i="5"/>
  <c r="FN65" i="5" s="1"/>
  <c r="FI64" i="5"/>
  <c r="FN64" i="5" s="1"/>
  <c r="FM113" i="5"/>
  <c r="K107" i="22" s="1"/>
  <c r="FM110" i="5"/>
  <c r="K104" i="22" s="1"/>
  <c r="FM112" i="5"/>
  <c r="K106" i="22" s="1"/>
  <c r="FM111" i="5"/>
  <c r="K105" i="22" s="1"/>
  <c r="FI84" i="5"/>
  <c r="FI56" i="5"/>
  <c r="FI36" i="5"/>
  <c r="FI103" i="5"/>
  <c r="FI106" i="5"/>
  <c r="FI105" i="5"/>
  <c r="FI75" i="5"/>
  <c r="FI104" i="5"/>
  <c r="FI41" i="5"/>
  <c r="FI11" i="5"/>
  <c r="FI54" i="5"/>
  <c r="FI101" i="5"/>
  <c r="FI33" i="5"/>
  <c r="FI98" i="5"/>
  <c r="FI124" i="5"/>
  <c r="FN124" i="5" s="1"/>
  <c r="L118" i="22" s="1"/>
  <c r="FI107" i="5"/>
  <c r="FI27" i="5"/>
  <c r="FI112" i="5"/>
  <c r="FI47" i="5"/>
  <c r="FI125" i="5"/>
  <c r="FN125" i="5" s="1"/>
  <c r="L119" i="22" s="1"/>
  <c r="FI21" i="5"/>
  <c r="FI74" i="5"/>
  <c r="FI114" i="5"/>
  <c r="FN114" i="5" s="1"/>
  <c r="L108" i="22" s="1"/>
  <c r="FI15" i="5"/>
  <c r="FI94" i="5"/>
  <c r="FI96" i="5"/>
  <c r="FI111" i="5"/>
  <c r="FI76" i="5"/>
  <c r="FI102" i="5"/>
  <c r="FN130" i="5" s="1"/>
  <c r="FI126" i="5"/>
  <c r="FN126" i="5" s="1"/>
  <c r="L120" i="22" s="1"/>
  <c r="FI85" i="5"/>
  <c r="FI14" i="5"/>
  <c r="FI116" i="5"/>
  <c r="FN116" i="5" s="1"/>
  <c r="L110" i="22" s="1"/>
  <c r="FI12" i="5"/>
  <c r="FI23" i="5"/>
  <c r="FI83" i="5"/>
  <c r="FI44" i="5"/>
  <c r="FI53" i="5"/>
  <c r="FI90" i="5"/>
  <c r="FI46" i="5"/>
  <c r="FI55" i="5"/>
  <c r="FI24" i="5"/>
  <c r="FI20" i="5"/>
  <c r="FI87" i="5"/>
  <c r="FI22" i="5"/>
  <c r="FI109" i="5"/>
  <c r="FN109" i="5" s="1"/>
  <c r="L103" i="22" s="1"/>
  <c r="FI35" i="5"/>
  <c r="FI62" i="5"/>
  <c r="FI18" i="5"/>
  <c r="FI61" i="5"/>
  <c r="FI59" i="5"/>
  <c r="FI29" i="5"/>
  <c r="FI81" i="5"/>
  <c r="FI69" i="5"/>
  <c r="FI113" i="5"/>
  <c r="FI91" i="5"/>
  <c r="FI31" i="5"/>
  <c r="FI115" i="5"/>
  <c r="FN115" i="5" s="1"/>
  <c r="L109" i="22" s="1"/>
  <c r="FI93" i="5"/>
  <c r="FI17" i="5"/>
  <c r="FI48" i="5"/>
  <c r="FI57" i="5"/>
  <c r="FI50" i="5"/>
  <c r="FI26" i="5"/>
  <c r="FI129" i="5"/>
  <c r="FN129" i="5" s="1"/>
  <c r="L123" i="22" s="1"/>
  <c r="FI77" i="5"/>
  <c r="FI37" i="5"/>
  <c r="FI67" i="5"/>
  <c r="FI68" i="5"/>
  <c r="FI51" i="5"/>
  <c r="FI19" i="5"/>
  <c r="FI88" i="5"/>
  <c r="FI30" i="5"/>
  <c r="FI99" i="5"/>
  <c r="FI45" i="5"/>
  <c r="FI117" i="5"/>
  <c r="FN117" i="5" s="1"/>
  <c r="L111" i="22" s="1"/>
  <c r="FI95" i="5"/>
  <c r="FI13" i="5"/>
  <c r="FI128" i="5"/>
  <c r="FN128" i="5" s="1"/>
  <c r="L122" i="22" s="1"/>
  <c r="FI100" i="5"/>
  <c r="FI127" i="5"/>
  <c r="FN127" i="5" s="1"/>
  <c r="L121" i="22" s="1"/>
  <c r="FI80" i="5"/>
  <c r="FI71" i="5"/>
  <c r="FI122" i="5"/>
  <c r="FN122" i="5" s="1"/>
  <c r="L116" i="22" s="1"/>
  <c r="FI28" i="5"/>
  <c r="FI49" i="5"/>
  <c r="FI25" i="5"/>
  <c r="FI89" i="5"/>
  <c r="FI43" i="5"/>
  <c r="FI58" i="5"/>
  <c r="FI32" i="5"/>
  <c r="FI63" i="5"/>
  <c r="FI39" i="5"/>
  <c r="FI108" i="5"/>
  <c r="FI97" i="5"/>
  <c r="FI119" i="5"/>
  <c r="FN119" i="5" s="1"/>
  <c r="L113" i="22" s="1"/>
  <c r="FI118" i="5"/>
  <c r="FN118" i="5" s="1"/>
  <c r="L112" i="22" s="1"/>
  <c r="FI82" i="5"/>
  <c r="FI73" i="5"/>
  <c r="FI86" i="5"/>
  <c r="FI40" i="5"/>
  <c r="FI110" i="5"/>
  <c r="FN110" i="5" s="1"/>
  <c r="L104" i="22" s="1"/>
  <c r="FI42" i="5"/>
  <c r="FI121" i="5"/>
  <c r="FN121" i="5" s="1"/>
  <c r="L115" i="22" s="1"/>
  <c r="FI34" i="5"/>
  <c r="FI70" i="5"/>
  <c r="FI38" i="5"/>
  <c r="FI72" i="5"/>
  <c r="FI78" i="5"/>
  <c r="FI52" i="5"/>
  <c r="FI123" i="5"/>
  <c r="FN123" i="5" s="1"/>
  <c r="L117" i="22" s="1"/>
  <c r="FI120" i="5"/>
  <c r="FN120" i="5" s="1"/>
  <c r="L114" i="22" s="1"/>
  <c r="FI60" i="5"/>
  <c r="FI92" i="5"/>
  <c r="FI16" i="5"/>
  <c r="B382" i="4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FN8" i="5"/>
  <c r="FN111" i="5" l="1"/>
  <c r="L105" i="22" s="1"/>
  <c r="FN112" i="5"/>
  <c r="L106" i="22" s="1"/>
  <c r="FN113" i="5"/>
  <c r="L107" i="22" s="1"/>
  <c r="B424" i="4"/>
  <c r="B425" i="4" s="1"/>
  <c r="B426" i="4" s="1"/>
  <c r="B432" i="4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l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AJ221" i="4"/>
  <c r="AB221" i="4"/>
  <c r="T221" i="4"/>
  <c r="AQ220" i="4"/>
  <c r="AI220" i="4"/>
  <c r="AA220" i="4"/>
  <c r="S220" i="4"/>
  <c r="AP219" i="4"/>
  <c r="AH219" i="4"/>
  <c r="Z219" i="4"/>
  <c r="R219" i="4"/>
  <c r="AO218" i="4"/>
  <c r="AG218" i="4"/>
  <c r="Y218" i="4"/>
  <c r="AN217" i="4"/>
  <c r="AF217" i="4"/>
  <c r="X217" i="4"/>
  <c r="AM216" i="4"/>
  <c r="AE216" i="4"/>
  <c r="W216" i="4"/>
  <c r="AL215" i="4"/>
  <c r="AD215" i="4"/>
  <c r="V215" i="4"/>
  <c r="AK214" i="4"/>
  <c r="AC214" i="4"/>
  <c r="U214" i="4"/>
  <c r="AJ213" i="4"/>
  <c r="AB213" i="4"/>
  <c r="T213" i="4"/>
  <c r="AQ212" i="4"/>
  <c r="AI212" i="4"/>
  <c r="AA212" i="4"/>
  <c r="S212" i="4"/>
  <c r="AP211" i="4"/>
  <c r="AH211" i="4"/>
  <c r="Z211" i="4"/>
  <c r="R211" i="4"/>
  <c r="AO210" i="4"/>
  <c r="AG210" i="4"/>
  <c r="Y210" i="4"/>
  <c r="AN209" i="4"/>
  <c r="AF209" i="4"/>
  <c r="X209" i="4"/>
  <c r="AM208" i="4"/>
  <c r="AE208" i="4"/>
  <c r="W208" i="4"/>
  <c r="AL207" i="4"/>
  <c r="AD207" i="4"/>
  <c r="V207" i="4"/>
  <c r="AK206" i="4"/>
  <c r="AC206" i="4"/>
  <c r="U206" i="4"/>
  <c r="AP7" i="4"/>
  <c r="AQ221" i="4"/>
  <c r="AI221" i="4"/>
  <c r="AA221" i="4"/>
  <c r="S221" i="4"/>
  <c r="AP220" i="4"/>
  <c r="AH220" i="4"/>
  <c r="Z220" i="4"/>
  <c r="R220" i="4"/>
  <c r="AO219" i="4"/>
  <c r="AG219" i="4"/>
  <c r="Y219" i="4"/>
  <c r="AN218" i="4"/>
  <c r="AF218" i="4"/>
  <c r="X218" i="4"/>
  <c r="AM217" i="4"/>
  <c r="AE217" i="4"/>
  <c r="W217" i="4"/>
  <c r="AL216" i="4"/>
  <c r="AD216" i="4"/>
  <c r="V216" i="4"/>
  <c r="AK215" i="4"/>
  <c r="AC215" i="4"/>
  <c r="U215" i="4"/>
  <c r="AJ214" i="4"/>
  <c r="AB214" i="4"/>
  <c r="T214" i="4"/>
  <c r="AQ213" i="4"/>
  <c r="AI213" i="4"/>
  <c r="AA213" i="4"/>
  <c r="S213" i="4"/>
  <c r="AP212" i="4"/>
  <c r="AH212" i="4"/>
  <c r="Z212" i="4"/>
  <c r="R212" i="4"/>
  <c r="AO211" i="4"/>
  <c r="AG211" i="4"/>
  <c r="Y211" i="4"/>
  <c r="AN210" i="4"/>
  <c r="AF210" i="4"/>
  <c r="X210" i="4"/>
  <c r="AM209" i="4"/>
  <c r="AE209" i="4"/>
  <c r="W209" i="4"/>
  <c r="AL208" i="4"/>
  <c r="AD208" i="4"/>
  <c r="V208" i="4"/>
  <c r="AK207" i="4"/>
  <c r="AC207" i="4"/>
  <c r="U207" i="4"/>
  <c r="AJ206" i="4"/>
  <c r="AB206" i="4"/>
  <c r="T206" i="4"/>
  <c r="AQ205" i="4"/>
  <c r="AI205" i="4"/>
  <c r="AA205" i="4"/>
  <c r="S205" i="4"/>
  <c r="AP204" i="4"/>
  <c r="AH204" i="4"/>
  <c r="Z204" i="4"/>
  <c r="R204" i="4"/>
  <c r="AO203" i="4"/>
  <c r="AG203" i="4"/>
  <c r="Y203" i="4"/>
  <c r="AN202" i="4"/>
  <c r="AF202" i="4"/>
  <c r="X202" i="4"/>
  <c r="AM201" i="4"/>
  <c r="AE201" i="4"/>
  <c r="W201" i="4"/>
  <c r="AL200" i="4"/>
  <c r="AD200" i="4"/>
  <c r="V200" i="4"/>
  <c r="AK199" i="4"/>
  <c r="AC199" i="4"/>
  <c r="U199" i="4"/>
  <c r="AJ198" i="4"/>
  <c r="AB198" i="4"/>
  <c r="T198" i="4"/>
  <c r="AJ197" i="4"/>
  <c r="AB197" i="4"/>
  <c r="T197" i="4"/>
  <c r="AQ7" i="4"/>
  <c r="AP221" i="4"/>
  <c r="AH221" i="4"/>
  <c r="Z221" i="4"/>
  <c r="R221" i="4"/>
  <c r="AO220" i="4"/>
  <c r="AG220" i="4"/>
  <c r="Y220" i="4"/>
  <c r="AN219" i="4"/>
  <c r="AF219" i="4"/>
  <c r="X219" i="4"/>
  <c r="AM218" i="4"/>
  <c r="AE218" i="4"/>
  <c r="W218" i="4"/>
  <c r="AL217" i="4"/>
  <c r="AD217" i="4"/>
  <c r="V217" i="4"/>
  <c r="AK216" i="4"/>
  <c r="AC216" i="4"/>
  <c r="U216" i="4"/>
  <c r="AJ215" i="4"/>
  <c r="AB215" i="4"/>
  <c r="T215" i="4"/>
  <c r="AQ214" i="4"/>
  <c r="AI214" i="4"/>
  <c r="AA214" i="4"/>
  <c r="S214" i="4"/>
  <c r="AP213" i="4"/>
  <c r="AH213" i="4"/>
  <c r="Z213" i="4"/>
  <c r="R213" i="4"/>
  <c r="AO212" i="4"/>
  <c r="AG212" i="4"/>
  <c r="Y212" i="4"/>
  <c r="AN211" i="4"/>
  <c r="AF211" i="4"/>
  <c r="X211" i="4"/>
  <c r="AM210" i="4"/>
  <c r="AE210" i="4"/>
  <c r="W210" i="4"/>
  <c r="AL209" i="4"/>
  <c r="AD209" i="4"/>
  <c r="V209" i="4"/>
  <c r="AK208" i="4"/>
  <c r="AC208" i="4"/>
  <c r="U208" i="4"/>
  <c r="AJ207" i="4"/>
  <c r="AB207" i="4"/>
  <c r="T207" i="4"/>
  <c r="AQ206" i="4"/>
  <c r="AI206" i="4"/>
  <c r="AA206" i="4"/>
  <c r="AO221" i="4"/>
  <c r="AG221" i="4"/>
  <c r="Y221" i="4"/>
  <c r="AN220" i="4"/>
  <c r="AF220" i="4"/>
  <c r="X220" i="4"/>
  <c r="AM219" i="4"/>
  <c r="AE219" i="4"/>
  <c r="W219" i="4"/>
  <c r="AL218" i="4"/>
  <c r="AD218" i="4"/>
  <c r="V218" i="4"/>
  <c r="AK217" i="4"/>
  <c r="AC217" i="4"/>
  <c r="U217" i="4"/>
  <c r="AJ216" i="4"/>
  <c r="AB216" i="4"/>
  <c r="T216" i="4"/>
  <c r="AQ215" i="4"/>
  <c r="AI215" i="4"/>
  <c r="AA215" i="4"/>
  <c r="S215" i="4"/>
  <c r="AP214" i="4"/>
  <c r="AH214" i="4"/>
  <c r="Z214" i="4"/>
  <c r="R214" i="4"/>
  <c r="AO213" i="4"/>
  <c r="AG213" i="4"/>
  <c r="Y213" i="4"/>
  <c r="AN212" i="4"/>
  <c r="AF212" i="4"/>
  <c r="X212" i="4"/>
  <c r="AM211" i="4"/>
  <c r="AE211" i="4"/>
  <c r="W211" i="4"/>
  <c r="AL210" i="4"/>
  <c r="AD210" i="4"/>
  <c r="V210" i="4"/>
  <c r="AK209" i="4"/>
  <c r="AC209" i="4"/>
  <c r="U209" i="4"/>
  <c r="AJ208" i="4"/>
  <c r="AB208" i="4"/>
  <c r="T208" i="4"/>
  <c r="AQ207" i="4"/>
  <c r="AI207" i="4"/>
  <c r="AA207" i="4"/>
  <c r="S207" i="4"/>
  <c r="AP206" i="4"/>
  <c r="AH206" i="4"/>
  <c r="Z206" i="4"/>
  <c r="R206" i="4"/>
  <c r="AO205" i="4"/>
  <c r="AG205" i="4"/>
  <c r="Y205" i="4"/>
  <c r="AN204" i="4"/>
  <c r="AF204" i="4"/>
  <c r="X204" i="4"/>
  <c r="AM203" i="4"/>
  <c r="AE203" i="4"/>
  <c r="W203" i="4"/>
  <c r="AL202" i="4"/>
  <c r="AD202" i="4"/>
  <c r="V202" i="4"/>
  <c r="AK201" i="4"/>
  <c r="AC201" i="4"/>
  <c r="U201" i="4"/>
  <c r="AJ200" i="4"/>
  <c r="AB200" i="4"/>
  <c r="T200" i="4"/>
  <c r="AQ199" i="4"/>
  <c r="AI199" i="4"/>
  <c r="AA199" i="4"/>
  <c r="S199" i="4"/>
  <c r="AP198" i="4"/>
  <c r="AH198" i="4"/>
  <c r="Z198" i="4"/>
  <c r="R198" i="4"/>
  <c r="AP197" i="4"/>
  <c r="AH197" i="4"/>
  <c r="Z197" i="4"/>
  <c r="R197" i="4"/>
  <c r="AO196" i="4"/>
  <c r="AN221" i="4"/>
  <c r="AF221" i="4"/>
  <c r="X221" i="4"/>
  <c r="AM220" i="4"/>
  <c r="AE220" i="4"/>
  <c r="W220" i="4"/>
  <c r="AL219" i="4"/>
  <c r="AD219" i="4"/>
  <c r="V219" i="4"/>
  <c r="AK218" i="4"/>
  <c r="AC218" i="4"/>
  <c r="U218" i="4"/>
  <c r="AJ217" i="4"/>
  <c r="AB217" i="4"/>
  <c r="T217" i="4"/>
  <c r="AQ216" i="4"/>
  <c r="AI216" i="4"/>
  <c r="AA216" i="4"/>
  <c r="S216" i="4"/>
  <c r="AP215" i="4"/>
  <c r="AH215" i="4"/>
  <c r="Z215" i="4"/>
  <c r="R215" i="4"/>
  <c r="AO214" i="4"/>
  <c r="AG214" i="4"/>
  <c r="Y214" i="4"/>
  <c r="AN213" i="4"/>
  <c r="AF213" i="4"/>
  <c r="X213" i="4"/>
  <c r="AM212" i="4"/>
  <c r="AE212" i="4"/>
  <c r="W212" i="4"/>
  <c r="AL211" i="4"/>
  <c r="AD211" i="4"/>
  <c r="V211" i="4"/>
  <c r="AK210" i="4"/>
  <c r="AC210" i="4"/>
  <c r="U210" i="4"/>
  <c r="AJ209" i="4"/>
  <c r="AB209" i="4"/>
  <c r="T209" i="4"/>
  <c r="AQ208" i="4"/>
  <c r="AI208" i="4"/>
  <c r="AA208" i="4"/>
  <c r="S208" i="4"/>
  <c r="AP207" i="4"/>
  <c r="AH207" i="4"/>
  <c r="Z207" i="4"/>
  <c r="R207" i="4"/>
  <c r="AO206" i="4"/>
  <c r="AG206" i="4"/>
  <c r="Y206" i="4"/>
  <c r="AN205" i="4"/>
  <c r="AF205" i="4"/>
  <c r="X205" i="4"/>
  <c r="AM204" i="4"/>
  <c r="AE204" i="4"/>
  <c r="W204" i="4"/>
  <c r="AL203" i="4"/>
  <c r="AD203" i="4"/>
  <c r="V203" i="4"/>
  <c r="AK202" i="4"/>
  <c r="AC202" i="4"/>
  <c r="U202" i="4"/>
  <c r="AJ201" i="4"/>
  <c r="AB201" i="4"/>
  <c r="T201" i="4"/>
  <c r="AQ200" i="4"/>
  <c r="AI200" i="4"/>
  <c r="AA200" i="4"/>
  <c r="S200" i="4"/>
  <c r="AP199" i="4"/>
  <c r="AH199" i="4"/>
  <c r="Z199" i="4"/>
  <c r="R199" i="4"/>
  <c r="AO198" i="4"/>
  <c r="AG198" i="4"/>
  <c r="Y198" i="4"/>
  <c r="AP8" i="4"/>
  <c r="AP433" i="4" s="1"/>
  <c r="AM221" i="4"/>
  <c r="AE221" i="4"/>
  <c r="W221" i="4"/>
  <c r="AL220" i="4"/>
  <c r="AD220" i="4"/>
  <c r="V220" i="4"/>
  <c r="AK219" i="4"/>
  <c r="AC219" i="4"/>
  <c r="U219" i="4"/>
  <c r="AJ218" i="4"/>
  <c r="AB218" i="4"/>
  <c r="T218" i="4"/>
  <c r="AQ217" i="4"/>
  <c r="AI217" i="4"/>
  <c r="AA217" i="4"/>
  <c r="S217" i="4"/>
  <c r="AP216" i="4"/>
  <c r="AH216" i="4"/>
  <c r="Z216" i="4"/>
  <c r="R216" i="4"/>
  <c r="AO215" i="4"/>
  <c r="AG215" i="4"/>
  <c r="Y215" i="4"/>
  <c r="AN214" i="4"/>
  <c r="AF214" i="4"/>
  <c r="X214" i="4"/>
  <c r="AM213" i="4"/>
  <c r="AE213" i="4"/>
  <c r="W213" i="4"/>
  <c r="AL212" i="4"/>
  <c r="AD212" i="4"/>
  <c r="V212" i="4"/>
  <c r="AK211" i="4"/>
  <c r="AC211" i="4"/>
  <c r="U211" i="4"/>
  <c r="AJ210" i="4"/>
  <c r="AB210" i="4"/>
  <c r="T210" i="4"/>
  <c r="AQ209" i="4"/>
  <c r="AI209" i="4"/>
  <c r="AA209" i="4"/>
  <c r="S209" i="4"/>
  <c r="AP208" i="4"/>
  <c r="AH208" i="4"/>
  <c r="Z208" i="4"/>
  <c r="R208" i="4"/>
  <c r="AO207" i="4"/>
  <c r="AG207" i="4"/>
  <c r="Y207" i="4"/>
  <c r="AN206" i="4"/>
  <c r="AF206" i="4"/>
  <c r="X206" i="4"/>
  <c r="AM205" i="4"/>
  <c r="AE205" i="4"/>
  <c r="W205" i="4"/>
  <c r="AL204" i="4"/>
  <c r="AD204" i="4"/>
  <c r="V204" i="4"/>
  <c r="AK203" i="4"/>
  <c r="AC203" i="4"/>
  <c r="U203" i="4"/>
  <c r="AJ202" i="4"/>
  <c r="AB202" i="4"/>
  <c r="T202" i="4"/>
  <c r="AQ201" i="4"/>
  <c r="AI201" i="4"/>
  <c r="AA201" i="4"/>
  <c r="S201" i="4"/>
  <c r="AP200" i="4"/>
  <c r="AH200" i="4"/>
  <c r="AQ8" i="4"/>
  <c r="AQ433" i="4" s="1"/>
  <c r="AL221" i="4"/>
  <c r="AD221" i="4"/>
  <c r="V221" i="4"/>
  <c r="AK220" i="4"/>
  <c r="AC220" i="4"/>
  <c r="U220" i="4"/>
  <c r="AJ219" i="4"/>
  <c r="AB219" i="4"/>
  <c r="T219" i="4"/>
  <c r="AQ218" i="4"/>
  <c r="AI218" i="4"/>
  <c r="AA218" i="4"/>
  <c r="S218" i="4"/>
  <c r="AP217" i="4"/>
  <c r="AH217" i="4"/>
  <c r="Z217" i="4"/>
  <c r="R217" i="4"/>
  <c r="AO216" i="4"/>
  <c r="AG216" i="4"/>
  <c r="Y216" i="4"/>
  <c r="AN215" i="4"/>
  <c r="AF215" i="4"/>
  <c r="X215" i="4"/>
  <c r="AM214" i="4"/>
  <c r="AE214" i="4"/>
  <c r="W214" i="4"/>
  <c r="AL213" i="4"/>
  <c r="AD213" i="4"/>
  <c r="V213" i="4"/>
  <c r="AK212" i="4"/>
  <c r="AC212" i="4"/>
  <c r="U212" i="4"/>
  <c r="AJ211" i="4"/>
  <c r="AB211" i="4"/>
  <c r="T211" i="4"/>
  <c r="AQ210" i="4"/>
  <c r="AI210" i="4"/>
  <c r="AA210" i="4"/>
  <c r="S210" i="4"/>
  <c r="AP209" i="4"/>
  <c r="AH209" i="4"/>
  <c r="Z209" i="4"/>
  <c r="R209" i="4"/>
  <c r="AO208" i="4"/>
  <c r="AG208" i="4"/>
  <c r="Y208" i="4"/>
  <c r="AN207" i="4"/>
  <c r="AF207" i="4"/>
  <c r="X207" i="4"/>
  <c r="AM206" i="4"/>
  <c r="AE206" i="4"/>
  <c r="W206" i="4"/>
  <c r="AL205" i="4"/>
  <c r="AD205" i="4"/>
  <c r="V205" i="4"/>
  <c r="AK204" i="4"/>
  <c r="AC204" i="4"/>
  <c r="U204" i="4"/>
  <c r="AJ203" i="4"/>
  <c r="AB203" i="4"/>
  <c r="T203" i="4"/>
  <c r="AQ202" i="4"/>
  <c r="AI202" i="4"/>
  <c r="AA202" i="4"/>
  <c r="S202" i="4"/>
  <c r="AP201" i="4"/>
  <c r="AH201" i="4"/>
  <c r="Z201" i="4"/>
  <c r="R201" i="4"/>
  <c r="AO200" i="4"/>
  <c r="AG200" i="4"/>
  <c r="Y200" i="4"/>
  <c r="AN199" i="4"/>
  <c r="AF199" i="4"/>
  <c r="X199" i="4"/>
  <c r="AM198" i="4"/>
  <c r="AE198" i="4"/>
  <c r="W198" i="4"/>
  <c r="AM197" i="4"/>
  <c r="AK221" i="4"/>
  <c r="AC221" i="4"/>
  <c r="U221" i="4"/>
  <c r="AJ220" i="4"/>
  <c r="AB220" i="4"/>
  <c r="T220" i="4"/>
  <c r="AQ219" i="4"/>
  <c r="AI219" i="4"/>
  <c r="AA219" i="4"/>
  <c r="S219" i="4"/>
  <c r="AP218" i="4"/>
  <c r="AH218" i="4"/>
  <c r="Z218" i="4"/>
  <c r="R218" i="4"/>
  <c r="AO217" i="4"/>
  <c r="AG217" i="4"/>
  <c r="Y217" i="4"/>
  <c r="AN216" i="4"/>
  <c r="AF216" i="4"/>
  <c r="X216" i="4"/>
  <c r="AM215" i="4"/>
  <c r="AE215" i="4"/>
  <c r="W215" i="4"/>
  <c r="AL214" i="4"/>
  <c r="AD214" i="4"/>
  <c r="V214" i="4"/>
  <c r="AK213" i="4"/>
  <c r="AC213" i="4"/>
  <c r="U213" i="4"/>
  <c r="AJ212" i="4"/>
  <c r="AB212" i="4"/>
  <c r="T212" i="4"/>
  <c r="AQ211" i="4"/>
  <c r="AI211" i="4"/>
  <c r="AA211" i="4"/>
  <c r="S211" i="4"/>
  <c r="AP210" i="4"/>
  <c r="AH210" i="4"/>
  <c r="Z210" i="4"/>
  <c r="R210" i="4"/>
  <c r="AO209" i="4"/>
  <c r="AG209" i="4"/>
  <c r="Y209" i="4"/>
  <c r="AN208" i="4"/>
  <c r="AF208" i="4"/>
  <c r="X208" i="4"/>
  <c r="AM207" i="4"/>
  <c r="AE207" i="4"/>
  <c r="W207" i="4"/>
  <c r="AL206" i="4"/>
  <c r="AD206" i="4"/>
  <c r="V206" i="4"/>
  <c r="AK205" i="4"/>
  <c r="AC205" i="4"/>
  <c r="U205" i="4"/>
  <c r="AJ204" i="4"/>
  <c r="AB204" i="4"/>
  <c r="T204" i="4"/>
  <c r="AQ203" i="4"/>
  <c r="AI203" i="4"/>
  <c r="AA203" i="4"/>
  <c r="S203" i="4"/>
  <c r="AP202" i="4"/>
  <c r="AH202" i="4"/>
  <c r="Z202" i="4"/>
  <c r="R202" i="4"/>
  <c r="AO201" i="4"/>
  <c r="AG201" i="4"/>
  <c r="Y201" i="4"/>
  <c r="AN200" i="4"/>
  <c r="AF200" i="4"/>
  <c r="X200" i="4"/>
  <c r="AM199" i="4"/>
  <c r="AE199" i="4"/>
  <c r="W199" i="4"/>
  <c r="AL198" i="4"/>
  <c r="Z205" i="4"/>
  <c r="AO204" i="4"/>
  <c r="X203" i="4"/>
  <c r="AG202" i="4"/>
  <c r="W200" i="4"/>
  <c r="AL199" i="4"/>
  <c r="AI198" i="4"/>
  <c r="S198" i="4"/>
  <c r="AO197" i="4"/>
  <c r="AD197" i="4"/>
  <c r="S197" i="4"/>
  <c r="AN196" i="4"/>
  <c r="AF196" i="4"/>
  <c r="X196" i="4"/>
  <c r="AN195" i="4"/>
  <c r="AF195" i="4"/>
  <c r="X195" i="4"/>
  <c r="AM194" i="4"/>
  <c r="AE194" i="4"/>
  <c r="W194" i="4"/>
  <c r="AL193" i="4"/>
  <c r="AD193" i="4"/>
  <c r="V193" i="4"/>
  <c r="AK192" i="4"/>
  <c r="AC192" i="4"/>
  <c r="U192" i="4"/>
  <c r="AJ191" i="4"/>
  <c r="AB191" i="4"/>
  <c r="T191" i="4"/>
  <c r="AQ190" i="4"/>
  <c r="AI190" i="4"/>
  <c r="AA190" i="4"/>
  <c r="S190" i="4"/>
  <c r="AP189" i="4"/>
  <c r="AH189" i="4"/>
  <c r="Z189" i="4"/>
  <c r="R189" i="4"/>
  <c r="AO188" i="4"/>
  <c r="AG188" i="4"/>
  <c r="Y188" i="4"/>
  <c r="AN187" i="4"/>
  <c r="AF187" i="4"/>
  <c r="X187" i="4"/>
  <c r="AM186" i="4"/>
  <c r="AE186" i="4"/>
  <c r="W186" i="4"/>
  <c r="AL185" i="4"/>
  <c r="AD185" i="4"/>
  <c r="V185" i="4"/>
  <c r="AK184" i="4"/>
  <c r="AC184" i="4"/>
  <c r="U184" i="4"/>
  <c r="AJ183" i="4"/>
  <c r="AB183" i="4"/>
  <c r="T183" i="4"/>
  <c r="AQ182" i="4"/>
  <c r="AQ181" i="4"/>
  <c r="AP180" i="4"/>
  <c r="AL176" i="4"/>
  <c r="AL601" i="4" s="1"/>
  <c r="AD176" i="4"/>
  <c r="AD601" i="4" s="1"/>
  <c r="V176" i="4"/>
  <c r="V601" i="4" s="1"/>
  <c r="AK175" i="4"/>
  <c r="AK600" i="4" s="1"/>
  <c r="AC175" i="4"/>
  <c r="AC600" i="4" s="1"/>
  <c r="U175" i="4"/>
  <c r="U600" i="4" s="1"/>
  <c r="AJ174" i="4"/>
  <c r="AJ599" i="4" s="1"/>
  <c r="AB174" i="4"/>
  <c r="AB599" i="4" s="1"/>
  <c r="T174" i="4"/>
  <c r="T599" i="4" s="1"/>
  <c r="AQ173" i="4"/>
  <c r="AQ598" i="4" s="1"/>
  <c r="AI173" i="4"/>
  <c r="AI598" i="4" s="1"/>
  <c r="AA173" i="4"/>
  <c r="AA598" i="4" s="1"/>
  <c r="S173" i="4"/>
  <c r="S598" i="4" s="1"/>
  <c r="AP172" i="4"/>
  <c r="AP597" i="4" s="1"/>
  <c r="AH172" i="4"/>
  <c r="AH597" i="4" s="1"/>
  <c r="Z172" i="4"/>
  <c r="Z597" i="4" s="1"/>
  <c r="R172" i="4"/>
  <c r="R597" i="4" s="1"/>
  <c r="AO171" i="4"/>
  <c r="AO596" i="4" s="1"/>
  <c r="AG171" i="4"/>
  <c r="AG596" i="4" s="1"/>
  <c r="Y171" i="4"/>
  <c r="Y596" i="4" s="1"/>
  <c r="AQ164" i="4"/>
  <c r="AQ589" i="4" s="1"/>
  <c r="AP163" i="4"/>
  <c r="AP588" i="4" s="1"/>
  <c r="AQ156" i="4"/>
  <c r="AQ581" i="4" s="1"/>
  <c r="AP155" i="4"/>
  <c r="AP580" i="4" s="1"/>
  <c r="T205" i="4"/>
  <c r="AI204" i="4"/>
  <c r="R203" i="4"/>
  <c r="AE202" i="4"/>
  <c r="AN201" i="4"/>
  <c r="U200" i="4"/>
  <c r="AJ199" i="4"/>
  <c r="AF198" i="4"/>
  <c r="AN197" i="4"/>
  <c r="AC197" i="4"/>
  <c r="AM196" i="4"/>
  <c r="AE196" i="4"/>
  <c r="W196" i="4"/>
  <c r="AM195" i="4"/>
  <c r="AE195" i="4"/>
  <c r="W195" i="4"/>
  <c r="AL194" i="4"/>
  <c r="AD194" i="4"/>
  <c r="V194" i="4"/>
  <c r="AK193" i="4"/>
  <c r="AC193" i="4"/>
  <c r="U193" i="4"/>
  <c r="AJ192" i="4"/>
  <c r="AB192" i="4"/>
  <c r="T192" i="4"/>
  <c r="AQ191" i="4"/>
  <c r="AI191" i="4"/>
  <c r="AA191" i="4"/>
  <c r="S191" i="4"/>
  <c r="AP190" i="4"/>
  <c r="AH190" i="4"/>
  <c r="Z190" i="4"/>
  <c r="R190" i="4"/>
  <c r="AO189" i="4"/>
  <c r="AG189" i="4"/>
  <c r="Y189" i="4"/>
  <c r="AN188" i="4"/>
  <c r="AF188" i="4"/>
  <c r="X188" i="4"/>
  <c r="AM187" i="4"/>
  <c r="AE187" i="4"/>
  <c r="W187" i="4"/>
  <c r="AL186" i="4"/>
  <c r="AD186" i="4"/>
  <c r="V186" i="4"/>
  <c r="AK185" i="4"/>
  <c r="AC185" i="4"/>
  <c r="U185" i="4"/>
  <c r="AJ184" i="4"/>
  <c r="AB184" i="4"/>
  <c r="T184" i="4"/>
  <c r="AQ183" i="4"/>
  <c r="AI183" i="4"/>
  <c r="AA183" i="4"/>
  <c r="S183" i="4"/>
  <c r="AP182" i="4"/>
  <c r="AP181" i="4"/>
  <c r="AK176" i="4"/>
  <c r="AK601" i="4" s="1"/>
  <c r="AC176" i="4"/>
  <c r="AC601" i="4" s="1"/>
  <c r="U176" i="4"/>
  <c r="U601" i="4" s="1"/>
  <c r="AJ175" i="4"/>
  <c r="AJ600" i="4" s="1"/>
  <c r="AB175" i="4"/>
  <c r="AB600" i="4" s="1"/>
  <c r="T175" i="4"/>
  <c r="T600" i="4" s="1"/>
  <c r="AQ174" i="4"/>
  <c r="AQ599" i="4" s="1"/>
  <c r="AI174" i="4"/>
  <c r="AI599" i="4" s="1"/>
  <c r="AA174" i="4"/>
  <c r="AA599" i="4" s="1"/>
  <c r="S174" i="4"/>
  <c r="S599" i="4" s="1"/>
  <c r="AP173" i="4"/>
  <c r="AP598" i="4" s="1"/>
  <c r="AH173" i="4"/>
  <c r="AH598" i="4" s="1"/>
  <c r="Z173" i="4"/>
  <c r="Z598" i="4" s="1"/>
  <c r="R173" i="4"/>
  <c r="R598" i="4" s="1"/>
  <c r="AO172" i="4"/>
  <c r="AO597" i="4" s="1"/>
  <c r="AG172" i="4"/>
  <c r="AG597" i="4" s="1"/>
  <c r="Y172" i="4"/>
  <c r="Y597" i="4" s="1"/>
  <c r="AN171" i="4"/>
  <c r="AN596" i="4" s="1"/>
  <c r="AF171" i="4"/>
  <c r="AF596" i="4" s="1"/>
  <c r="X171" i="4"/>
  <c r="X596" i="4" s="1"/>
  <c r="AQ166" i="4"/>
  <c r="AQ591" i="4" s="1"/>
  <c r="AQ165" i="4"/>
  <c r="AQ590" i="4" s="1"/>
  <c r="AP164" i="4"/>
  <c r="AP589" i="4" s="1"/>
  <c r="AQ157" i="4"/>
  <c r="AQ582" i="4" s="1"/>
  <c r="AP156" i="4"/>
  <c r="AP581" i="4" s="1"/>
  <c r="AQ153" i="4"/>
  <c r="AQ578" i="4" s="1"/>
  <c r="AP150" i="4"/>
  <c r="AP575" i="4" s="1"/>
  <c r="AJ148" i="4"/>
  <c r="AJ573" i="4" s="1"/>
  <c r="AB148" i="4"/>
  <c r="AB573" i="4" s="1"/>
  <c r="T148" i="4"/>
  <c r="T573" i="4" s="1"/>
  <c r="AO147" i="4"/>
  <c r="AO572" i="4" s="1"/>
  <c r="AG147" i="4"/>
  <c r="AG572" i="4" s="1"/>
  <c r="Y147" i="4"/>
  <c r="Y572" i="4" s="1"/>
  <c r="AL146" i="4"/>
  <c r="AD146" i="4"/>
  <c r="V146" i="4"/>
  <c r="AQ145" i="4"/>
  <c r="AQ570" i="4" s="1"/>
  <c r="AI145" i="4"/>
  <c r="AA145" i="4"/>
  <c r="R205" i="4"/>
  <c r="AG204" i="4"/>
  <c r="Y202" i="4"/>
  <c r="AL201" i="4"/>
  <c r="R200" i="4"/>
  <c r="AG199" i="4"/>
  <c r="AD198" i="4"/>
  <c r="AL197" i="4"/>
  <c r="AA197" i="4"/>
  <c r="AL196" i="4"/>
  <c r="AD196" i="4"/>
  <c r="V196" i="4"/>
  <c r="AL195" i="4"/>
  <c r="AD195" i="4"/>
  <c r="V195" i="4"/>
  <c r="AK194" i="4"/>
  <c r="AC194" i="4"/>
  <c r="U194" i="4"/>
  <c r="AJ193" i="4"/>
  <c r="AB193" i="4"/>
  <c r="T193" i="4"/>
  <c r="AQ192" i="4"/>
  <c r="AI192" i="4"/>
  <c r="AA192" i="4"/>
  <c r="S192" i="4"/>
  <c r="AP191" i="4"/>
  <c r="AH191" i="4"/>
  <c r="Z191" i="4"/>
  <c r="R191" i="4"/>
  <c r="AO190" i="4"/>
  <c r="AG190" i="4"/>
  <c r="Y190" i="4"/>
  <c r="AN189" i="4"/>
  <c r="AF189" i="4"/>
  <c r="X189" i="4"/>
  <c r="AM188" i="4"/>
  <c r="AE188" i="4"/>
  <c r="W188" i="4"/>
  <c r="AL187" i="4"/>
  <c r="AD187" i="4"/>
  <c r="V187" i="4"/>
  <c r="AK186" i="4"/>
  <c r="AC186" i="4"/>
  <c r="U186" i="4"/>
  <c r="AJ185" i="4"/>
  <c r="AB185" i="4"/>
  <c r="T185" i="4"/>
  <c r="AQ184" i="4"/>
  <c r="AI184" i="4"/>
  <c r="AA184" i="4"/>
  <c r="S184" i="4"/>
  <c r="AP183" i="4"/>
  <c r="AH183" i="4"/>
  <c r="Z183" i="4"/>
  <c r="R183" i="4"/>
  <c r="AJ176" i="4"/>
  <c r="AJ601" i="4" s="1"/>
  <c r="AB176" i="4"/>
  <c r="AB601" i="4" s="1"/>
  <c r="T176" i="4"/>
  <c r="T601" i="4" s="1"/>
  <c r="AQ175" i="4"/>
  <c r="AQ600" i="4" s="1"/>
  <c r="AI175" i="4"/>
  <c r="AI600" i="4" s="1"/>
  <c r="AA175" i="4"/>
  <c r="AA600" i="4" s="1"/>
  <c r="S175" i="4"/>
  <c r="S600" i="4" s="1"/>
  <c r="AP174" i="4"/>
  <c r="AP599" i="4" s="1"/>
  <c r="AH174" i="4"/>
  <c r="AH599" i="4" s="1"/>
  <c r="Z174" i="4"/>
  <c r="Z599" i="4" s="1"/>
  <c r="R174" i="4"/>
  <c r="R599" i="4" s="1"/>
  <c r="AO173" i="4"/>
  <c r="AO598" i="4" s="1"/>
  <c r="AG173" i="4"/>
  <c r="AG598" i="4" s="1"/>
  <c r="Y173" i="4"/>
  <c r="Y598" i="4" s="1"/>
  <c r="AN172" i="4"/>
  <c r="AN597" i="4" s="1"/>
  <c r="AF172" i="4"/>
  <c r="AF597" i="4" s="1"/>
  <c r="X172" i="4"/>
  <c r="X597" i="4" s="1"/>
  <c r="AM171" i="4"/>
  <c r="AM596" i="4" s="1"/>
  <c r="AE171" i="4"/>
  <c r="AE596" i="4" s="1"/>
  <c r="W171" i="4"/>
  <c r="W596" i="4" s="1"/>
  <c r="AQ167" i="4"/>
  <c r="AQ592" i="4" s="1"/>
  <c r="AP166" i="4"/>
  <c r="AP591" i="4" s="1"/>
  <c r="AP165" i="4"/>
  <c r="AP590" i="4" s="1"/>
  <c r="AQ158" i="4"/>
  <c r="AQ583" i="4" s="1"/>
  <c r="AP157" i="4"/>
  <c r="AP582" i="4" s="1"/>
  <c r="AP153" i="4"/>
  <c r="AP578" i="4" s="1"/>
  <c r="AQ148" i="4"/>
  <c r="AQ573" i="4" s="1"/>
  <c r="AI148" i="4"/>
  <c r="AI573" i="4" s="1"/>
  <c r="AA148" i="4"/>
  <c r="AA573" i="4" s="1"/>
  <c r="S148" i="4"/>
  <c r="S573" i="4" s="1"/>
  <c r="AN147" i="4"/>
  <c r="AN572" i="4" s="1"/>
  <c r="AF147" i="4"/>
  <c r="AF572" i="4" s="1"/>
  <c r="X147" i="4"/>
  <c r="X572" i="4" s="1"/>
  <c r="AK146" i="4"/>
  <c r="AC146" i="4"/>
  <c r="U146" i="4"/>
  <c r="AP145" i="4"/>
  <c r="AP570" i="4" s="1"/>
  <c r="AH145" i="4"/>
  <c r="Z145" i="4"/>
  <c r="R145" i="4"/>
  <c r="AM144" i="4"/>
  <c r="AE144" i="4"/>
  <c r="W144" i="4"/>
  <c r="AA204" i="4"/>
  <c r="AP203" i="4"/>
  <c r="W202" i="4"/>
  <c r="AF201" i="4"/>
  <c r="AM200" i="4"/>
  <c r="AD199" i="4"/>
  <c r="AC198" i="4"/>
  <c r="AK197" i="4"/>
  <c r="Y197" i="4"/>
  <c r="AK196" i="4"/>
  <c r="AC196" i="4"/>
  <c r="U196" i="4"/>
  <c r="AK195" i="4"/>
  <c r="AC195" i="4"/>
  <c r="U195" i="4"/>
  <c r="AJ194" i="4"/>
  <c r="AB194" i="4"/>
  <c r="T194" i="4"/>
  <c r="AQ193" i="4"/>
  <c r="AI193" i="4"/>
  <c r="AA193" i="4"/>
  <c r="S193" i="4"/>
  <c r="AP192" i="4"/>
  <c r="AH192" i="4"/>
  <c r="Z192" i="4"/>
  <c r="R192" i="4"/>
  <c r="AO191" i="4"/>
  <c r="AG191" i="4"/>
  <c r="Y191" i="4"/>
  <c r="AN190" i="4"/>
  <c r="AF190" i="4"/>
  <c r="X190" i="4"/>
  <c r="AM189" i="4"/>
  <c r="AE189" i="4"/>
  <c r="W189" i="4"/>
  <c r="AL188" i="4"/>
  <c r="AD188" i="4"/>
  <c r="V188" i="4"/>
  <c r="AK187" i="4"/>
  <c r="AC187" i="4"/>
  <c r="U187" i="4"/>
  <c r="AJ186" i="4"/>
  <c r="AB186" i="4"/>
  <c r="T186" i="4"/>
  <c r="AQ185" i="4"/>
  <c r="AI185" i="4"/>
  <c r="AA185" i="4"/>
  <c r="S185" i="4"/>
  <c r="AP184" i="4"/>
  <c r="AH184" i="4"/>
  <c r="Z184" i="4"/>
  <c r="R184" i="4"/>
  <c r="AO183" i="4"/>
  <c r="AG183" i="4"/>
  <c r="Y183" i="4"/>
  <c r="AQ176" i="4"/>
  <c r="AQ601" i="4" s="1"/>
  <c r="AI176" i="4"/>
  <c r="AI601" i="4" s="1"/>
  <c r="AA176" i="4"/>
  <c r="AA601" i="4" s="1"/>
  <c r="S176" i="4"/>
  <c r="S601" i="4" s="1"/>
  <c r="AP175" i="4"/>
  <c r="AP600" i="4" s="1"/>
  <c r="AH175" i="4"/>
  <c r="AH600" i="4" s="1"/>
  <c r="Z175" i="4"/>
  <c r="Z600" i="4" s="1"/>
  <c r="R175" i="4"/>
  <c r="R600" i="4" s="1"/>
  <c r="AO174" i="4"/>
  <c r="AO599" i="4" s="1"/>
  <c r="AG174" i="4"/>
  <c r="AG599" i="4" s="1"/>
  <c r="Y174" i="4"/>
  <c r="Y599" i="4" s="1"/>
  <c r="AN173" i="4"/>
  <c r="AN598" i="4" s="1"/>
  <c r="AF173" i="4"/>
  <c r="AF598" i="4" s="1"/>
  <c r="X173" i="4"/>
  <c r="X598" i="4" s="1"/>
  <c r="AM172" i="4"/>
  <c r="AM597" i="4" s="1"/>
  <c r="AE172" i="4"/>
  <c r="AE597" i="4" s="1"/>
  <c r="W172" i="4"/>
  <c r="W597" i="4" s="1"/>
  <c r="AL171" i="4"/>
  <c r="AL596" i="4" s="1"/>
  <c r="AD171" i="4"/>
  <c r="AD596" i="4" s="1"/>
  <c r="V171" i="4"/>
  <c r="V596" i="4" s="1"/>
  <c r="AQ168" i="4"/>
  <c r="AQ593" i="4" s="1"/>
  <c r="AP167" i="4"/>
  <c r="AP592" i="4" s="1"/>
  <c r="AQ159" i="4"/>
  <c r="AQ584" i="4" s="1"/>
  <c r="AP158" i="4"/>
  <c r="AP583" i="4" s="1"/>
  <c r="AQ151" i="4"/>
  <c r="AQ576" i="4" s="1"/>
  <c r="AP148" i="4"/>
  <c r="AP573" i="4" s="1"/>
  <c r="AH148" i="4"/>
  <c r="AH573" i="4" s="1"/>
  <c r="Z148" i="4"/>
  <c r="Z573" i="4" s="1"/>
  <c r="R148" i="4"/>
  <c r="R573" i="4" s="1"/>
  <c r="AM147" i="4"/>
  <c r="AM572" i="4" s="1"/>
  <c r="AE147" i="4"/>
  <c r="AE572" i="4" s="1"/>
  <c r="W147" i="4"/>
  <c r="W572" i="4" s="1"/>
  <c r="AJ146" i="4"/>
  <c r="AB146" i="4"/>
  <c r="T146" i="4"/>
  <c r="AO145" i="4"/>
  <c r="AG145" i="4"/>
  <c r="Y145" i="4"/>
  <c r="AL144" i="4"/>
  <c r="AD144" i="4"/>
  <c r="V144" i="4"/>
  <c r="AQ143" i="4"/>
  <c r="AQ568" i="4" s="1"/>
  <c r="AP205" i="4"/>
  <c r="Y204" i="4"/>
  <c r="AN203" i="4"/>
  <c r="AD201" i="4"/>
  <c r="AK200" i="4"/>
  <c r="AB199" i="4"/>
  <c r="AA198" i="4"/>
  <c r="AI197" i="4"/>
  <c r="X197" i="4"/>
  <c r="AJ196" i="4"/>
  <c r="AB196" i="4"/>
  <c r="T196" i="4"/>
  <c r="AJ195" i="4"/>
  <c r="AB195" i="4"/>
  <c r="T195" i="4"/>
  <c r="AQ194" i="4"/>
  <c r="AI194" i="4"/>
  <c r="AA194" i="4"/>
  <c r="S194" i="4"/>
  <c r="AP193" i="4"/>
  <c r="AH193" i="4"/>
  <c r="Z193" i="4"/>
  <c r="R193" i="4"/>
  <c r="AO192" i="4"/>
  <c r="AG192" i="4"/>
  <c r="Y192" i="4"/>
  <c r="AN191" i="4"/>
  <c r="AF191" i="4"/>
  <c r="X191" i="4"/>
  <c r="AM190" i="4"/>
  <c r="AE190" i="4"/>
  <c r="W190" i="4"/>
  <c r="AL189" i="4"/>
  <c r="AD189" i="4"/>
  <c r="V189" i="4"/>
  <c r="AK188" i="4"/>
  <c r="AC188" i="4"/>
  <c r="U188" i="4"/>
  <c r="AJ187" i="4"/>
  <c r="AB187" i="4"/>
  <c r="T187" i="4"/>
  <c r="AQ186" i="4"/>
  <c r="AI186" i="4"/>
  <c r="AA186" i="4"/>
  <c r="S186" i="4"/>
  <c r="AP185" i="4"/>
  <c r="AH185" i="4"/>
  <c r="Z185" i="4"/>
  <c r="R185" i="4"/>
  <c r="AO184" i="4"/>
  <c r="AG184" i="4"/>
  <c r="Y184" i="4"/>
  <c r="AN183" i="4"/>
  <c r="AF183" i="4"/>
  <c r="X183" i="4"/>
  <c r="AQ177" i="4"/>
  <c r="AQ602" i="4" s="1"/>
  <c r="AP176" i="4"/>
  <c r="AP601" i="4" s="1"/>
  <c r="AH176" i="4"/>
  <c r="AH601" i="4" s="1"/>
  <c r="Z176" i="4"/>
  <c r="Z601" i="4" s="1"/>
  <c r="R176" i="4"/>
  <c r="R601" i="4" s="1"/>
  <c r="AO175" i="4"/>
  <c r="AO600" i="4" s="1"/>
  <c r="AG175" i="4"/>
  <c r="AG600" i="4" s="1"/>
  <c r="Y175" i="4"/>
  <c r="Y600" i="4" s="1"/>
  <c r="AN174" i="4"/>
  <c r="AN599" i="4" s="1"/>
  <c r="AF174" i="4"/>
  <c r="AF599" i="4" s="1"/>
  <c r="X174" i="4"/>
  <c r="X599" i="4" s="1"/>
  <c r="AM173" i="4"/>
  <c r="AM598" i="4" s="1"/>
  <c r="AE173" i="4"/>
  <c r="AE598" i="4" s="1"/>
  <c r="W173" i="4"/>
  <c r="W598" i="4" s="1"/>
  <c r="AL172" i="4"/>
  <c r="AL597" i="4" s="1"/>
  <c r="AD172" i="4"/>
  <c r="AD597" i="4" s="1"/>
  <c r="V172" i="4"/>
  <c r="V597" i="4" s="1"/>
  <c r="AK171" i="4"/>
  <c r="AK596" i="4" s="1"/>
  <c r="AC171" i="4"/>
  <c r="AC596" i="4" s="1"/>
  <c r="U171" i="4"/>
  <c r="U596" i="4" s="1"/>
  <c r="AQ169" i="4"/>
  <c r="AQ594" i="4" s="1"/>
  <c r="AP168" i="4"/>
  <c r="AP593" i="4" s="1"/>
  <c r="AQ160" i="4"/>
  <c r="AQ585" i="4" s="1"/>
  <c r="AP159" i="4"/>
  <c r="AP584" i="4" s="1"/>
  <c r="AQ154" i="4"/>
  <c r="AQ579" i="4" s="1"/>
  <c r="AP151" i="4"/>
  <c r="AP576" i="4" s="1"/>
  <c r="AJ205" i="4"/>
  <c r="S204" i="4"/>
  <c r="AH203" i="4"/>
  <c r="X201" i="4"/>
  <c r="AE200" i="4"/>
  <c r="Y199" i="4"/>
  <c r="AQ198" i="4"/>
  <c r="X198" i="4"/>
  <c r="AG197" i="4"/>
  <c r="W197" i="4"/>
  <c r="AI196" i="4"/>
  <c r="AA196" i="4"/>
  <c r="S196" i="4"/>
  <c r="AQ195" i="4"/>
  <c r="AI195" i="4"/>
  <c r="AA195" i="4"/>
  <c r="S195" i="4"/>
  <c r="AP194" i="4"/>
  <c r="AH194" i="4"/>
  <c r="Z194" i="4"/>
  <c r="R194" i="4"/>
  <c r="AO193" i="4"/>
  <c r="AG193" i="4"/>
  <c r="Y193" i="4"/>
  <c r="AN192" i="4"/>
  <c r="AF192" i="4"/>
  <c r="X192" i="4"/>
  <c r="AM191" i="4"/>
  <c r="AE191" i="4"/>
  <c r="W191" i="4"/>
  <c r="AL190" i="4"/>
  <c r="AD190" i="4"/>
  <c r="V190" i="4"/>
  <c r="AK189" i="4"/>
  <c r="AC189" i="4"/>
  <c r="U189" i="4"/>
  <c r="AJ188" i="4"/>
  <c r="AB188" i="4"/>
  <c r="T188" i="4"/>
  <c r="AQ187" i="4"/>
  <c r="AI187" i="4"/>
  <c r="AA187" i="4"/>
  <c r="S187" i="4"/>
  <c r="AP186" i="4"/>
  <c r="AH186" i="4"/>
  <c r="Z186" i="4"/>
  <c r="R186" i="4"/>
  <c r="AO185" i="4"/>
  <c r="AG185" i="4"/>
  <c r="Y185" i="4"/>
  <c r="AN184" i="4"/>
  <c r="AF184" i="4"/>
  <c r="X184" i="4"/>
  <c r="AM183" i="4"/>
  <c r="AE183" i="4"/>
  <c r="W183" i="4"/>
  <c r="AQ178" i="4"/>
  <c r="AQ603" i="4" s="1"/>
  <c r="AP177" i="4"/>
  <c r="AP602" i="4" s="1"/>
  <c r="AO176" i="4"/>
  <c r="AO601" i="4" s="1"/>
  <c r="AG176" i="4"/>
  <c r="AG601" i="4" s="1"/>
  <c r="Y176" i="4"/>
  <c r="Y601" i="4" s="1"/>
  <c r="AN175" i="4"/>
  <c r="AN600" i="4" s="1"/>
  <c r="AF175" i="4"/>
  <c r="AF600" i="4" s="1"/>
  <c r="X175" i="4"/>
  <c r="X600" i="4" s="1"/>
  <c r="AM174" i="4"/>
  <c r="AM599" i="4" s="1"/>
  <c r="AE174" i="4"/>
  <c r="AE599" i="4" s="1"/>
  <c r="W174" i="4"/>
  <c r="W599" i="4" s="1"/>
  <c r="AL173" i="4"/>
  <c r="AL598" i="4" s="1"/>
  <c r="AD173" i="4"/>
  <c r="AD598" i="4" s="1"/>
  <c r="V173" i="4"/>
  <c r="V598" i="4" s="1"/>
  <c r="AK172" i="4"/>
  <c r="AK597" i="4" s="1"/>
  <c r="AC172" i="4"/>
  <c r="AC597" i="4" s="1"/>
  <c r="U172" i="4"/>
  <c r="U597" i="4" s="1"/>
  <c r="AJ171" i="4"/>
  <c r="AJ596" i="4" s="1"/>
  <c r="AB171" i="4"/>
  <c r="AB596" i="4" s="1"/>
  <c r="T171" i="4"/>
  <c r="T596" i="4" s="1"/>
  <c r="AQ170" i="4"/>
  <c r="AQ595" i="4" s="1"/>
  <c r="AP169" i="4"/>
  <c r="AP594" i="4" s="1"/>
  <c r="AQ161" i="4"/>
  <c r="AQ586" i="4" s="1"/>
  <c r="AP160" i="4"/>
  <c r="AP585" i="4" s="1"/>
  <c r="AP154" i="4"/>
  <c r="AP579" i="4" s="1"/>
  <c r="AQ149" i="4"/>
  <c r="AQ574" i="4" s="1"/>
  <c r="AN148" i="4"/>
  <c r="AN573" i="4" s="1"/>
  <c r="AF148" i="4"/>
  <c r="AF573" i="4" s="1"/>
  <c r="X148" i="4"/>
  <c r="X573" i="4" s="1"/>
  <c r="AK147" i="4"/>
  <c r="AK572" i="4" s="1"/>
  <c r="AC147" i="4"/>
  <c r="AC572" i="4" s="1"/>
  <c r="U147" i="4"/>
  <c r="U572" i="4" s="1"/>
  <c r="AP146" i="4"/>
  <c r="AP571" i="4" s="1"/>
  <c r="AH146" i="4"/>
  <c r="Z146" i="4"/>
  <c r="R146" i="4"/>
  <c r="AM145" i="4"/>
  <c r="AE145" i="4"/>
  <c r="AH205" i="4"/>
  <c r="AF203" i="4"/>
  <c r="AO202" i="4"/>
  <c r="V201" i="4"/>
  <c r="AC200" i="4"/>
  <c r="V199" i="4"/>
  <c r="AN198" i="4"/>
  <c r="V198" i="4"/>
  <c r="AF197" i="4"/>
  <c r="V197" i="4"/>
  <c r="AQ196" i="4"/>
  <c r="AH196" i="4"/>
  <c r="Z196" i="4"/>
  <c r="R196" i="4"/>
  <c r="AP195" i="4"/>
  <c r="AH195" i="4"/>
  <c r="Z195" i="4"/>
  <c r="R195" i="4"/>
  <c r="AO194" i="4"/>
  <c r="AG194" i="4"/>
  <c r="Y194" i="4"/>
  <c r="AN193" i="4"/>
  <c r="AF193" i="4"/>
  <c r="X193" i="4"/>
  <c r="AM192" i="4"/>
  <c r="AE192" i="4"/>
  <c r="W192" i="4"/>
  <c r="AL191" i="4"/>
  <c r="AD191" i="4"/>
  <c r="V191" i="4"/>
  <c r="AK190" i="4"/>
  <c r="AC190" i="4"/>
  <c r="U190" i="4"/>
  <c r="AJ189" i="4"/>
  <c r="AB189" i="4"/>
  <c r="T189" i="4"/>
  <c r="AQ188" i="4"/>
  <c r="AI188" i="4"/>
  <c r="AA188" i="4"/>
  <c r="S188" i="4"/>
  <c r="AP187" i="4"/>
  <c r="AH187" i="4"/>
  <c r="Z187" i="4"/>
  <c r="R187" i="4"/>
  <c r="AO186" i="4"/>
  <c r="AG186" i="4"/>
  <c r="Y186" i="4"/>
  <c r="AN185" i="4"/>
  <c r="AF185" i="4"/>
  <c r="X185" i="4"/>
  <c r="AM184" i="4"/>
  <c r="AE184" i="4"/>
  <c r="W184" i="4"/>
  <c r="AL183" i="4"/>
  <c r="AD183" i="4"/>
  <c r="V183" i="4"/>
  <c r="AQ179" i="4"/>
  <c r="AQ604" i="4" s="1"/>
  <c r="AP178" i="4"/>
  <c r="AP603" i="4" s="1"/>
  <c r="AN176" i="4"/>
  <c r="AN601" i="4" s="1"/>
  <c r="AF176" i="4"/>
  <c r="AF601" i="4" s="1"/>
  <c r="X176" i="4"/>
  <c r="X601" i="4" s="1"/>
  <c r="AM175" i="4"/>
  <c r="AM600" i="4" s="1"/>
  <c r="AE175" i="4"/>
  <c r="AE600" i="4" s="1"/>
  <c r="W175" i="4"/>
  <c r="W600" i="4" s="1"/>
  <c r="AL174" i="4"/>
  <c r="AL599" i="4" s="1"/>
  <c r="AD174" i="4"/>
  <c r="AD599" i="4" s="1"/>
  <c r="V174" i="4"/>
  <c r="V599" i="4" s="1"/>
  <c r="AK173" i="4"/>
  <c r="AK598" i="4" s="1"/>
  <c r="AC173" i="4"/>
  <c r="AC598" i="4" s="1"/>
  <c r="U173" i="4"/>
  <c r="U598" i="4" s="1"/>
  <c r="AJ172" i="4"/>
  <c r="AJ597" i="4" s="1"/>
  <c r="AB172" i="4"/>
  <c r="AB597" i="4" s="1"/>
  <c r="T172" i="4"/>
  <c r="T597" i="4" s="1"/>
  <c r="AQ171" i="4"/>
  <c r="AQ596" i="4" s="1"/>
  <c r="AI171" i="4"/>
  <c r="AI596" i="4" s="1"/>
  <c r="AA171" i="4"/>
  <c r="AA596" i="4" s="1"/>
  <c r="S171" i="4"/>
  <c r="S596" i="4" s="1"/>
  <c r="AP170" i="4"/>
  <c r="AP595" i="4" s="1"/>
  <c r="AQ162" i="4"/>
  <c r="AQ587" i="4" s="1"/>
  <c r="AP161" i="4"/>
  <c r="AP586" i="4" s="1"/>
  <c r="AQ152" i="4"/>
  <c r="AQ577" i="4" s="1"/>
  <c r="AP149" i="4"/>
  <c r="AP574" i="4" s="1"/>
  <c r="AM148" i="4"/>
  <c r="AM573" i="4" s="1"/>
  <c r="AE148" i="4"/>
  <c r="AE573" i="4" s="1"/>
  <c r="W148" i="4"/>
  <c r="W573" i="4" s="1"/>
  <c r="AJ147" i="4"/>
  <c r="AJ572" i="4" s="1"/>
  <c r="AB147" i="4"/>
  <c r="AB572" i="4" s="1"/>
  <c r="T147" i="4"/>
  <c r="T572" i="4" s="1"/>
  <c r="AO146" i="4"/>
  <c r="AG146" i="4"/>
  <c r="S206" i="4"/>
  <c r="AB205" i="4"/>
  <c r="AQ204" i="4"/>
  <c r="Z203" i="4"/>
  <c r="AM202" i="4"/>
  <c r="Z200" i="4"/>
  <c r="AO199" i="4"/>
  <c r="T199" i="4"/>
  <c r="AK198" i="4"/>
  <c r="U198" i="4"/>
  <c r="AQ197" i="4"/>
  <c r="AE197" i="4"/>
  <c r="U197" i="4"/>
  <c r="AP196" i="4"/>
  <c r="AG196" i="4"/>
  <c r="Y196" i="4"/>
  <c r="AO195" i="4"/>
  <c r="AG195" i="4"/>
  <c r="Y195" i="4"/>
  <c r="AN194" i="4"/>
  <c r="AF194" i="4"/>
  <c r="X194" i="4"/>
  <c r="AM193" i="4"/>
  <c r="AE193" i="4"/>
  <c r="W193" i="4"/>
  <c r="AL192" i="4"/>
  <c r="AD192" i="4"/>
  <c r="V192" i="4"/>
  <c r="AK191" i="4"/>
  <c r="AC191" i="4"/>
  <c r="U191" i="4"/>
  <c r="AJ190" i="4"/>
  <c r="AB190" i="4"/>
  <c r="T190" i="4"/>
  <c r="AQ189" i="4"/>
  <c r="AI189" i="4"/>
  <c r="AA189" i="4"/>
  <c r="S189" i="4"/>
  <c r="AP188" i="4"/>
  <c r="AH188" i="4"/>
  <c r="Z188" i="4"/>
  <c r="R188" i="4"/>
  <c r="AO187" i="4"/>
  <c r="AG187" i="4"/>
  <c r="Y187" i="4"/>
  <c r="AN186" i="4"/>
  <c r="AF186" i="4"/>
  <c r="X186" i="4"/>
  <c r="AM185" i="4"/>
  <c r="AE185" i="4"/>
  <c r="W185" i="4"/>
  <c r="AL184" i="4"/>
  <c r="AD184" i="4"/>
  <c r="V184" i="4"/>
  <c r="AK183" i="4"/>
  <c r="AC183" i="4"/>
  <c r="U183" i="4"/>
  <c r="AQ180" i="4"/>
  <c r="AP179" i="4"/>
  <c r="AP604" i="4" s="1"/>
  <c r="AM176" i="4"/>
  <c r="AM601" i="4" s="1"/>
  <c r="AE176" i="4"/>
  <c r="AE601" i="4" s="1"/>
  <c r="W176" i="4"/>
  <c r="W601" i="4" s="1"/>
  <c r="AL175" i="4"/>
  <c r="AL600" i="4" s="1"/>
  <c r="AD175" i="4"/>
  <c r="AD600" i="4" s="1"/>
  <c r="V175" i="4"/>
  <c r="V600" i="4" s="1"/>
  <c r="AK174" i="4"/>
  <c r="AK599" i="4" s="1"/>
  <c r="AC174" i="4"/>
  <c r="AC599" i="4" s="1"/>
  <c r="U174" i="4"/>
  <c r="U599" i="4" s="1"/>
  <c r="AJ173" i="4"/>
  <c r="AJ598" i="4" s="1"/>
  <c r="AB173" i="4"/>
  <c r="AB598" i="4" s="1"/>
  <c r="T173" i="4"/>
  <c r="T598" i="4" s="1"/>
  <c r="AQ172" i="4"/>
  <c r="AQ597" i="4" s="1"/>
  <c r="AI172" i="4"/>
  <c r="AI597" i="4" s="1"/>
  <c r="AA172" i="4"/>
  <c r="AA597" i="4" s="1"/>
  <c r="S172" i="4"/>
  <c r="S597" i="4" s="1"/>
  <c r="AP171" i="4"/>
  <c r="AP596" i="4" s="1"/>
  <c r="AH171" i="4"/>
  <c r="AH596" i="4" s="1"/>
  <c r="Z171" i="4"/>
  <c r="Z596" i="4" s="1"/>
  <c r="R171" i="4"/>
  <c r="R596" i="4" s="1"/>
  <c r="AQ163" i="4"/>
  <c r="AQ588" i="4" s="1"/>
  <c r="AP162" i="4"/>
  <c r="AP587" i="4" s="1"/>
  <c r="AQ155" i="4"/>
  <c r="AQ580" i="4" s="1"/>
  <c r="AP152" i="4"/>
  <c r="AP577" i="4" s="1"/>
  <c r="AD148" i="4"/>
  <c r="AD573" i="4" s="1"/>
  <c r="AQ147" i="4"/>
  <c r="AQ572" i="4" s="1"/>
  <c r="V147" i="4"/>
  <c r="V572" i="4" s="1"/>
  <c r="AI146" i="4"/>
  <c r="AD145" i="4"/>
  <c r="AC148" i="4"/>
  <c r="AC573" i="4" s="1"/>
  <c r="AP147" i="4"/>
  <c r="AP572" i="4" s="1"/>
  <c r="S147" i="4"/>
  <c r="S572" i="4" s="1"/>
  <c r="AF146" i="4"/>
  <c r="AC145" i="4"/>
  <c r="AI144" i="4"/>
  <c r="Y144" i="4"/>
  <c r="AP142" i="4"/>
  <c r="AP567" i="4" s="1"/>
  <c r="Y148" i="4"/>
  <c r="Y573" i="4" s="1"/>
  <c r="AL147" i="4"/>
  <c r="AL572" i="4" s="1"/>
  <c r="R147" i="4"/>
  <c r="R572" i="4" s="1"/>
  <c r="AE146" i="4"/>
  <c r="AB145" i="4"/>
  <c r="AH144" i="4"/>
  <c r="X144" i="4"/>
  <c r="AP143" i="4"/>
  <c r="AP568" i="4" s="1"/>
  <c r="Z144" i="4"/>
  <c r="V148" i="4"/>
  <c r="V573" i="4" s="1"/>
  <c r="AI147" i="4"/>
  <c r="AI572" i="4" s="1"/>
  <c r="AA146" i="4"/>
  <c r="AN145" i="4"/>
  <c r="X145" i="4"/>
  <c r="AQ144" i="4"/>
  <c r="AQ569" i="4" s="1"/>
  <c r="AG144" i="4"/>
  <c r="U144" i="4"/>
  <c r="T145" i="4"/>
  <c r="AO148" i="4"/>
  <c r="AO573" i="4" s="1"/>
  <c r="U148" i="4"/>
  <c r="U573" i="4" s="1"/>
  <c r="AH147" i="4"/>
  <c r="AH572" i="4" s="1"/>
  <c r="Y146" i="4"/>
  <c r="AL145" i="4"/>
  <c r="W145" i="4"/>
  <c r="AP144" i="4"/>
  <c r="AP569" i="4" s="1"/>
  <c r="AF144" i="4"/>
  <c r="T144" i="4"/>
  <c r="S145" i="4"/>
  <c r="AQ150" i="4"/>
  <c r="AQ575" i="4" s="1"/>
  <c r="AL148" i="4"/>
  <c r="AL573" i="4" s="1"/>
  <c r="AD147" i="4"/>
  <c r="AD572" i="4" s="1"/>
  <c r="AQ146" i="4"/>
  <c r="AQ571" i="4" s="1"/>
  <c r="X146" i="4"/>
  <c r="AK145" i="4"/>
  <c r="V145" i="4"/>
  <c r="AO144" i="4"/>
  <c r="AC144" i="4"/>
  <c r="S144" i="4"/>
  <c r="AK144" i="4"/>
  <c r="AQ142" i="4"/>
  <c r="AQ567" i="4" s="1"/>
  <c r="AK148" i="4"/>
  <c r="AK573" i="4" s="1"/>
  <c r="AA147" i="4"/>
  <c r="AA572" i="4" s="1"/>
  <c r="AN146" i="4"/>
  <c r="W146" i="4"/>
  <c r="AJ145" i="4"/>
  <c r="U145" i="4"/>
  <c r="AN144" i="4"/>
  <c r="AB144" i="4"/>
  <c r="R144" i="4"/>
  <c r="AF145" i="4"/>
  <c r="AG148" i="4"/>
  <c r="AG573" i="4" s="1"/>
  <c r="Z147" i="4"/>
  <c r="Z572" i="4" s="1"/>
  <c r="AM146" i="4"/>
  <c r="S146" i="4"/>
  <c r="AA144" i="4"/>
  <c r="AJ144" i="4"/>
  <c r="AJ105" i="4"/>
  <c r="AB105" i="4"/>
  <c r="T105" i="4"/>
  <c r="AN104" i="4"/>
  <c r="AF104" i="4"/>
  <c r="X104" i="4"/>
  <c r="AJ103" i="4"/>
  <c r="AB103" i="4"/>
  <c r="T103" i="4"/>
  <c r="T528" i="4" s="1"/>
  <c r="AI103" i="4"/>
  <c r="AI528" i="4" s="1"/>
  <c r="S103" i="4"/>
  <c r="AQ105" i="4"/>
  <c r="AI105" i="4"/>
  <c r="AA105" i="4"/>
  <c r="S105" i="4"/>
  <c r="AM104" i="4"/>
  <c r="AE104" i="4"/>
  <c r="AE529" i="4" s="1"/>
  <c r="W104" i="4"/>
  <c r="AQ103" i="4"/>
  <c r="AQ528" i="4" s="1"/>
  <c r="AA103" i="4"/>
  <c r="AA528" i="4" s="1"/>
  <c r="AP105" i="4"/>
  <c r="AH105" i="4"/>
  <c r="Z105" i="4"/>
  <c r="R105" i="4"/>
  <c r="AL104" i="4"/>
  <c r="AL529" i="4" s="1"/>
  <c r="AD104" i="4"/>
  <c r="V104" i="4"/>
  <c r="AP103" i="4"/>
  <c r="AH103" i="4"/>
  <c r="Z103" i="4"/>
  <c r="R103" i="4"/>
  <c r="AO105" i="4"/>
  <c r="AG105" i="4"/>
  <c r="Y105" i="4"/>
  <c r="AK104" i="4"/>
  <c r="AK529" i="4" s="1"/>
  <c r="AC104" i="4"/>
  <c r="U104" i="4"/>
  <c r="AO103" i="4"/>
  <c r="AG103" i="4"/>
  <c r="Y103" i="4"/>
  <c r="AK103" i="4"/>
  <c r="AK528" i="4" s="1"/>
  <c r="AN105" i="4"/>
  <c r="AF105" i="4"/>
  <c r="X105" i="4"/>
  <c r="AJ104" i="4"/>
  <c r="AB104" i="4"/>
  <c r="AB529" i="4" s="1"/>
  <c r="T104" i="4"/>
  <c r="AN103" i="4"/>
  <c r="AF103" i="4"/>
  <c r="AF528" i="4" s="1"/>
  <c r="X103" i="4"/>
  <c r="AL103" i="4"/>
  <c r="AL528" i="4" s="1"/>
  <c r="AC103" i="4"/>
  <c r="AM105" i="4"/>
  <c r="AE105" i="4"/>
  <c r="W105" i="4"/>
  <c r="AQ104" i="4"/>
  <c r="AI104" i="4"/>
  <c r="AI529" i="4" s="1"/>
  <c r="AA104" i="4"/>
  <c r="AA529" i="4" s="1"/>
  <c r="S104" i="4"/>
  <c r="S529" i="4" s="1"/>
  <c r="AM103" i="4"/>
  <c r="AE103" i="4"/>
  <c r="W103" i="4"/>
  <c r="AD103" i="4"/>
  <c r="U103" i="4"/>
  <c r="AL105" i="4"/>
  <c r="AD105" i="4"/>
  <c r="V105" i="4"/>
  <c r="AP104" i="4"/>
  <c r="AH104" i="4"/>
  <c r="Z104" i="4"/>
  <c r="Z529" i="4" s="1"/>
  <c r="R104" i="4"/>
  <c r="V103" i="4"/>
  <c r="AK105" i="4"/>
  <c r="AC105" i="4"/>
  <c r="U105" i="4"/>
  <c r="AO104" i="4"/>
  <c r="AG104" i="4"/>
  <c r="AG529" i="4" s="1"/>
  <c r="Y104" i="4"/>
  <c r="Y529" i="4" s="1"/>
  <c r="AP140" i="4"/>
  <c r="AP565" i="4" s="1"/>
  <c r="AP138" i="4"/>
  <c r="AP563" i="4" s="1"/>
  <c r="AH138" i="4"/>
  <c r="Z138" i="4"/>
  <c r="R138" i="4"/>
  <c r="AL137" i="4"/>
  <c r="AD137" i="4"/>
  <c r="V137" i="4"/>
  <c r="AP136" i="4"/>
  <c r="AP561" i="4" s="1"/>
  <c r="AH136" i="4"/>
  <c r="Z136" i="4"/>
  <c r="R136" i="4"/>
  <c r="AL135" i="4"/>
  <c r="AD135" i="4"/>
  <c r="V135" i="4"/>
  <c r="AP134" i="4"/>
  <c r="AP559" i="4" s="1"/>
  <c r="AH134" i="4"/>
  <c r="Z134" i="4"/>
  <c r="R134" i="4"/>
  <c r="AP132" i="4"/>
  <c r="AP557" i="4" s="1"/>
  <c r="AP130" i="4"/>
  <c r="AP128" i="4"/>
  <c r="AH128" i="4"/>
  <c r="Z128" i="4"/>
  <c r="R128" i="4"/>
  <c r="AL127" i="4"/>
  <c r="AD127" i="4"/>
  <c r="V127" i="4"/>
  <c r="AP126" i="4"/>
  <c r="AP551" i="4" s="1"/>
  <c r="AH126" i="4"/>
  <c r="Z126" i="4"/>
  <c r="R126" i="4"/>
  <c r="AL125" i="4"/>
  <c r="AD125" i="4"/>
  <c r="V125" i="4"/>
  <c r="AP124" i="4"/>
  <c r="AP549" i="4" s="1"/>
  <c r="AH124" i="4"/>
  <c r="AH549" i="4" s="1"/>
  <c r="Z124" i="4"/>
  <c r="Z549" i="4" s="1"/>
  <c r="R124" i="4"/>
  <c r="AL123" i="4"/>
  <c r="AL548" i="4" s="1"/>
  <c r="AD123" i="4"/>
  <c r="V123" i="4"/>
  <c r="V548" i="4" s="1"/>
  <c r="AP122" i="4"/>
  <c r="AP547" i="4" s="1"/>
  <c r="AH122" i="4"/>
  <c r="AH547" i="4" s="1"/>
  <c r="Z122" i="4"/>
  <c r="Z547" i="4" s="1"/>
  <c r="R122" i="4"/>
  <c r="AL121" i="4"/>
  <c r="AD121" i="4"/>
  <c r="AD546" i="4" s="1"/>
  <c r="V121" i="4"/>
  <c r="V546" i="4" s="1"/>
  <c r="AP120" i="4"/>
  <c r="AH120" i="4"/>
  <c r="AH545" i="4" s="1"/>
  <c r="Z120" i="4"/>
  <c r="Z545" i="4" s="1"/>
  <c r="R120" i="4"/>
  <c r="AL119" i="4"/>
  <c r="AD119" i="4"/>
  <c r="V119" i="4"/>
  <c r="AP118" i="4"/>
  <c r="AP543" i="4" s="1"/>
  <c r="AH118" i="4"/>
  <c r="Z118" i="4"/>
  <c r="R118" i="4"/>
  <c r="AL117" i="4"/>
  <c r="AD117" i="4"/>
  <c r="V117" i="4"/>
  <c r="AP116" i="4"/>
  <c r="AP541" i="4" s="1"/>
  <c r="AH116" i="4"/>
  <c r="Z116" i="4"/>
  <c r="R116" i="4"/>
  <c r="AL115" i="4"/>
  <c r="AD115" i="4"/>
  <c r="V113" i="4"/>
  <c r="AO138" i="4"/>
  <c r="AG138" i="4"/>
  <c r="Y138" i="4"/>
  <c r="AK137" i="4"/>
  <c r="AC137" i="4"/>
  <c r="U137" i="4"/>
  <c r="AO136" i="4"/>
  <c r="AG136" i="4"/>
  <c r="Y136" i="4"/>
  <c r="AK135" i="4"/>
  <c r="AC135" i="4"/>
  <c r="U135" i="4"/>
  <c r="AO134" i="4"/>
  <c r="AG134" i="4"/>
  <c r="Y134" i="4"/>
  <c r="AO128" i="4"/>
  <c r="AG128" i="4"/>
  <c r="Y128" i="4"/>
  <c r="AK127" i="4"/>
  <c r="AC127" i="4"/>
  <c r="U127" i="4"/>
  <c r="AO126" i="4"/>
  <c r="AG126" i="4"/>
  <c r="Y126" i="4"/>
  <c r="AK125" i="4"/>
  <c r="AC125" i="4"/>
  <c r="U125" i="4"/>
  <c r="AO124" i="4"/>
  <c r="AO549" i="4" s="1"/>
  <c r="AG124" i="4"/>
  <c r="AG549" i="4" s="1"/>
  <c r="Y124" i="4"/>
  <c r="Y549" i="4" s="1"/>
  <c r="AK123" i="4"/>
  <c r="AK548" i="4" s="1"/>
  <c r="AC123" i="4"/>
  <c r="U123" i="4"/>
  <c r="U548" i="4" s="1"/>
  <c r="AO122" i="4"/>
  <c r="AO547" i="4" s="1"/>
  <c r="AG122" i="4"/>
  <c r="AG547" i="4" s="1"/>
  <c r="Y122" i="4"/>
  <c r="Y547" i="4" s="1"/>
  <c r="AK121" i="4"/>
  <c r="AK546" i="4" s="1"/>
  <c r="AC121" i="4"/>
  <c r="AC546" i="4" s="1"/>
  <c r="U121" i="4"/>
  <c r="U546" i="4" s="1"/>
  <c r="AO120" i="4"/>
  <c r="AG120" i="4"/>
  <c r="Y120" i="4"/>
  <c r="Y545" i="4" s="1"/>
  <c r="AK119" i="4"/>
  <c r="AC119" i="4"/>
  <c r="U119" i="4"/>
  <c r="AO118" i="4"/>
  <c r="AG118" i="4"/>
  <c r="Y118" i="4"/>
  <c r="AK117" i="4"/>
  <c r="AC117" i="4"/>
  <c r="U117" i="4"/>
  <c r="AO116" i="4"/>
  <c r="AG116" i="4"/>
  <c r="Y116" i="4"/>
  <c r="AK115" i="4"/>
  <c r="AC115" i="4"/>
  <c r="U115" i="4"/>
  <c r="AO114" i="4"/>
  <c r="AO539" i="4" s="1"/>
  <c r="AG114" i="4"/>
  <c r="AG539" i="4" s="1"/>
  <c r="Y114" i="4"/>
  <c r="Y539" i="4" s="1"/>
  <c r="AK113" i="4"/>
  <c r="AK538" i="4" s="1"/>
  <c r="AC113" i="4"/>
  <c r="AC538" i="4" s="1"/>
  <c r="U113" i="4"/>
  <c r="U538" i="4" s="1"/>
  <c r="AO112" i="4"/>
  <c r="AG112" i="4"/>
  <c r="Y112" i="4"/>
  <c r="Y537" i="4" s="1"/>
  <c r="AF118" i="4"/>
  <c r="AJ117" i="4"/>
  <c r="T117" i="4"/>
  <c r="AF116" i="4"/>
  <c r="AJ115" i="4"/>
  <c r="T115" i="4"/>
  <c r="AF114" i="4"/>
  <c r="AJ113" i="4"/>
  <c r="AJ538" i="4" s="1"/>
  <c r="AB113" i="4"/>
  <c r="AB538" i="4" s="1"/>
  <c r="T113" i="4"/>
  <c r="T538" i="4" s="1"/>
  <c r="AN112" i="4"/>
  <c r="AN537" i="4" s="1"/>
  <c r="AF112" i="4"/>
  <c r="AF537" i="4" s="1"/>
  <c r="V120" i="4"/>
  <c r="V545" i="4" s="1"/>
  <c r="R119" i="4"/>
  <c r="V118" i="4"/>
  <c r="AH117" i="4"/>
  <c r="V116" i="4"/>
  <c r="R115" i="4"/>
  <c r="AP113" i="4"/>
  <c r="AP538" i="4" s="1"/>
  <c r="AL112" i="4"/>
  <c r="AL537" i="4" s="1"/>
  <c r="U116" i="4"/>
  <c r="AI128" i="4"/>
  <c r="AA126" i="4"/>
  <c r="AQ124" i="4"/>
  <c r="AQ549" i="4" s="1"/>
  <c r="W123" i="4"/>
  <c r="W548" i="4" s="1"/>
  <c r="AE121" i="4"/>
  <c r="AE546" i="4" s="1"/>
  <c r="S120" i="4"/>
  <c r="S545" i="4" s="1"/>
  <c r="AI118" i="4"/>
  <c r="AQ116" i="4"/>
  <c r="AQ541" i="4" s="1"/>
  <c r="AE115" i="4"/>
  <c r="AM113" i="4"/>
  <c r="S112" i="4"/>
  <c r="S537" i="4" s="1"/>
  <c r="AL113" i="4"/>
  <c r="AL538" i="4" s="1"/>
  <c r="R112" i="4"/>
  <c r="R537" i="4" s="1"/>
  <c r="AN138" i="4"/>
  <c r="AF138" i="4"/>
  <c r="X138" i="4"/>
  <c r="AJ137" i="4"/>
  <c r="AB137" i="4"/>
  <c r="T137" i="4"/>
  <c r="AN136" i="4"/>
  <c r="AF136" i="4"/>
  <c r="X136" i="4"/>
  <c r="AJ135" i="4"/>
  <c r="AB135" i="4"/>
  <c r="T135" i="4"/>
  <c r="AN134" i="4"/>
  <c r="AF134" i="4"/>
  <c r="X134" i="4"/>
  <c r="AN128" i="4"/>
  <c r="AF128" i="4"/>
  <c r="X128" i="4"/>
  <c r="AJ127" i="4"/>
  <c r="AB127" i="4"/>
  <c r="T127" i="4"/>
  <c r="AN126" i="4"/>
  <c r="AF126" i="4"/>
  <c r="X126" i="4"/>
  <c r="AJ125" i="4"/>
  <c r="AB125" i="4"/>
  <c r="T125" i="4"/>
  <c r="AN124" i="4"/>
  <c r="AF124" i="4"/>
  <c r="X124" i="4"/>
  <c r="X549" i="4" s="1"/>
  <c r="AJ123" i="4"/>
  <c r="AJ548" i="4" s="1"/>
  <c r="AB123" i="4"/>
  <c r="AB548" i="4" s="1"/>
  <c r="T123" i="4"/>
  <c r="T548" i="4" s="1"/>
  <c r="AN122" i="4"/>
  <c r="AN547" i="4" s="1"/>
  <c r="AF122" i="4"/>
  <c r="AF547" i="4" s="1"/>
  <c r="X122" i="4"/>
  <c r="AJ121" i="4"/>
  <c r="AB121" i="4"/>
  <c r="AB546" i="4" s="1"/>
  <c r="T121" i="4"/>
  <c r="T546" i="4" s="1"/>
  <c r="AN120" i="4"/>
  <c r="AN545" i="4" s="1"/>
  <c r="AF120" i="4"/>
  <c r="AF545" i="4" s="1"/>
  <c r="X120" i="4"/>
  <c r="X545" i="4" s="1"/>
  <c r="AJ119" i="4"/>
  <c r="AB119" i="4"/>
  <c r="T119" i="4"/>
  <c r="AN118" i="4"/>
  <c r="X118" i="4"/>
  <c r="AB117" i="4"/>
  <c r="AN116" i="4"/>
  <c r="X116" i="4"/>
  <c r="AB115" i="4"/>
  <c r="AN114" i="4"/>
  <c r="AN539" i="4" s="1"/>
  <c r="X114" i="4"/>
  <c r="X112" i="4"/>
  <c r="X537" i="4" s="1"/>
  <c r="AI113" i="4"/>
  <c r="AI538" i="4" s="1"/>
  <c r="S113" i="4"/>
  <c r="AE112" i="4"/>
  <c r="AE537" i="4" s="1"/>
  <c r="AD120" i="4"/>
  <c r="AD545" i="4" s="1"/>
  <c r="AH119" i="4"/>
  <c r="AL118" i="4"/>
  <c r="AP117" i="4"/>
  <c r="AL116" i="4"/>
  <c r="AP115" i="4"/>
  <c r="AL114" i="4"/>
  <c r="AL539" i="4" s="1"/>
  <c r="AH113" i="4"/>
  <c r="AH538" i="4" s="1"/>
  <c r="AD112" i="4"/>
  <c r="AD537" i="4" s="1"/>
  <c r="AO115" i="4"/>
  <c r="U114" i="4"/>
  <c r="AC112" i="4"/>
  <c r="X113" i="4"/>
  <c r="X538" i="4" s="1"/>
  <c r="T112" i="4"/>
  <c r="W127" i="4"/>
  <c r="AE125" i="4"/>
  <c r="S124" i="4"/>
  <c r="S549" i="4" s="1"/>
  <c r="AA122" i="4"/>
  <c r="AA547" i="4" s="1"/>
  <c r="S116" i="4"/>
  <c r="S114" i="4"/>
  <c r="AI112" i="4"/>
  <c r="AI537" i="4" s="1"/>
  <c r="R114" i="4"/>
  <c r="R539" i="4" s="1"/>
  <c r="AQ141" i="4"/>
  <c r="AQ566" i="4" s="1"/>
  <c r="AQ139" i="4"/>
  <c r="AQ564" i="4" s="1"/>
  <c r="AM138" i="4"/>
  <c r="AE138" i="4"/>
  <c r="W138" i="4"/>
  <c r="AQ137" i="4"/>
  <c r="AQ562" i="4" s="1"/>
  <c r="AI137" i="4"/>
  <c r="AA137" i="4"/>
  <c r="S137" i="4"/>
  <c r="AM136" i="4"/>
  <c r="AE136" i="4"/>
  <c r="W136" i="4"/>
  <c r="AQ135" i="4"/>
  <c r="AQ560" i="4" s="1"/>
  <c r="AI135" i="4"/>
  <c r="AA135" i="4"/>
  <c r="S135" i="4"/>
  <c r="AM134" i="4"/>
  <c r="AE134" i="4"/>
  <c r="W134" i="4"/>
  <c r="AQ133" i="4"/>
  <c r="AQ131" i="4"/>
  <c r="AQ129" i="4"/>
  <c r="AQ554" i="4" s="1"/>
  <c r="AM128" i="4"/>
  <c r="AE128" i="4"/>
  <c r="W128" i="4"/>
  <c r="AQ127" i="4"/>
  <c r="AQ552" i="4" s="1"/>
  <c r="AI127" i="4"/>
  <c r="AA127" i="4"/>
  <c r="S127" i="4"/>
  <c r="AM126" i="4"/>
  <c r="AE126" i="4"/>
  <c r="W126" i="4"/>
  <c r="AQ125" i="4"/>
  <c r="AQ550" i="4" s="1"/>
  <c r="AI125" i="4"/>
  <c r="AA125" i="4"/>
  <c r="S125" i="4"/>
  <c r="AM124" i="4"/>
  <c r="AM549" i="4" s="1"/>
  <c r="AE124" i="4"/>
  <c r="AE549" i="4" s="1"/>
  <c r="W124" i="4"/>
  <c r="W549" i="4" s="1"/>
  <c r="AQ123" i="4"/>
  <c r="AQ548" i="4" s="1"/>
  <c r="AI123" i="4"/>
  <c r="AI548" i="4" s="1"/>
  <c r="AA123" i="4"/>
  <c r="AA548" i="4" s="1"/>
  <c r="S123" i="4"/>
  <c r="S548" i="4" s="1"/>
  <c r="AM122" i="4"/>
  <c r="AM547" i="4" s="1"/>
  <c r="AE122" i="4"/>
  <c r="W122" i="4"/>
  <c r="W547" i="4" s="1"/>
  <c r="AQ121" i="4"/>
  <c r="AQ546" i="4" s="1"/>
  <c r="AA121" i="4"/>
  <c r="AA546" i="4" s="1"/>
  <c r="S121" i="4"/>
  <c r="S546" i="4" s="1"/>
  <c r="AM120" i="4"/>
  <c r="AM545" i="4" s="1"/>
  <c r="AE120" i="4"/>
  <c r="W120" i="4"/>
  <c r="AQ119" i="4"/>
  <c r="AI119" i="4"/>
  <c r="AA119" i="4"/>
  <c r="S119" i="4"/>
  <c r="AM118" i="4"/>
  <c r="AE118" i="4"/>
  <c r="W118" i="4"/>
  <c r="AQ117" i="4"/>
  <c r="AI117" i="4"/>
  <c r="AA117" i="4"/>
  <c r="S117" i="4"/>
  <c r="AM116" i="4"/>
  <c r="AE116" i="4"/>
  <c r="W116" i="4"/>
  <c r="AQ115" i="4"/>
  <c r="AQ540" i="4" s="1"/>
  <c r="AI115" i="4"/>
  <c r="AA115" i="4"/>
  <c r="S115" i="4"/>
  <c r="AM114" i="4"/>
  <c r="AM539" i="4" s="1"/>
  <c r="AE114" i="4"/>
  <c r="AE539" i="4" s="1"/>
  <c r="W114" i="4"/>
  <c r="W539" i="4" s="1"/>
  <c r="AQ113" i="4"/>
  <c r="AQ538" i="4" s="1"/>
  <c r="AA113" i="4"/>
  <c r="AA538" i="4" s="1"/>
  <c r="AM112" i="4"/>
  <c r="W112" i="4"/>
  <c r="W537" i="4" s="1"/>
  <c r="AP119" i="4"/>
  <c r="AP544" i="4" s="1"/>
  <c r="Z119" i="4"/>
  <c r="AD118" i="4"/>
  <c r="Z117" i="4"/>
  <c r="AD116" i="4"/>
  <c r="Z115" i="4"/>
  <c r="V114" i="4"/>
  <c r="R113" i="4"/>
  <c r="V112" i="4"/>
  <c r="V537" i="4" s="1"/>
  <c r="AG115" i="4"/>
  <c r="AK114" i="4"/>
  <c r="AK539" i="4" s="1"/>
  <c r="AO113" i="4"/>
  <c r="AO538" i="4" s="1"/>
  <c r="AQ126" i="4"/>
  <c r="AQ551" i="4" s="1"/>
  <c r="AA124" i="4"/>
  <c r="AA549" i="4" s="1"/>
  <c r="AI122" i="4"/>
  <c r="AI120" i="4"/>
  <c r="AE119" i="4"/>
  <c r="AA118" i="4"/>
  <c r="W117" i="4"/>
  <c r="AP141" i="4"/>
  <c r="AP566" i="4" s="1"/>
  <c r="AP139" i="4"/>
  <c r="AP564" i="4" s="1"/>
  <c r="AL138" i="4"/>
  <c r="AD138" i="4"/>
  <c r="V138" i="4"/>
  <c r="AP137" i="4"/>
  <c r="AP562" i="4" s="1"/>
  <c r="AH137" i="4"/>
  <c r="Z137" i="4"/>
  <c r="R137" i="4"/>
  <c r="AL136" i="4"/>
  <c r="AD136" i="4"/>
  <c r="V136" i="4"/>
  <c r="AP135" i="4"/>
  <c r="AP560" i="4" s="1"/>
  <c r="AH135" i="4"/>
  <c r="Z135" i="4"/>
  <c r="R135" i="4"/>
  <c r="AL134" i="4"/>
  <c r="AD134" i="4"/>
  <c r="V134" i="4"/>
  <c r="AP133" i="4"/>
  <c r="AP558" i="4" s="1"/>
  <c r="AP131" i="4"/>
  <c r="AP556" i="4" s="1"/>
  <c r="AP129" i="4"/>
  <c r="AP554" i="4" s="1"/>
  <c r="AL128" i="4"/>
  <c r="AD128" i="4"/>
  <c r="V128" i="4"/>
  <c r="AP127" i="4"/>
  <c r="AP552" i="4" s="1"/>
  <c r="AH127" i="4"/>
  <c r="Z127" i="4"/>
  <c r="R127" i="4"/>
  <c r="AL126" i="4"/>
  <c r="AD126" i="4"/>
  <c r="V126" i="4"/>
  <c r="AP125" i="4"/>
  <c r="AP550" i="4" s="1"/>
  <c r="AH125" i="4"/>
  <c r="Z125" i="4"/>
  <c r="R125" i="4"/>
  <c r="AL124" i="4"/>
  <c r="AL549" i="4" s="1"/>
  <c r="AD124" i="4"/>
  <c r="AD549" i="4" s="1"/>
  <c r="V124" i="4"/>
  <c r="V549" i="4" s="1"/>
  <c r="AP123" i="4"/>
  <c r="AP548" i="4" s="1"/>
  <c r="AH123" i="4"/>
  <c r="AH548" i="4" s="1"/>
  <c r="Z123" i="4"/>
  <c r="Z548" i="4" s="1"/>
  <c r="R123" i="4"/>
  <c r="R548" i="4" s="1"/>
  <c r="AL122" i="4"/>
  <c r="AD122" i="4"/>
  <c r="AD547" i="4" s="1"/>
  <c r="V122" i="4"/>
  <c r="V547" i="4" s="1"/>
  <c r="AP121" i="4"/>
  <c r="AP546" i="4" s="1"/>
  <c r="AH121" i="4"/>
  <c r="AH546" i="4" s="1"/>
  <c r="Z121" i="4"/>
  <c r="Z546" i="4" s="1"/>
  <c r="R121" i="4"/>
  <c r="R546" i="4" s="1"/>
  <c r="AL120" i="4"/>
  <c r="AL545" i="4" s="1"/>
  <c r="R117" i="4"/>
  <c r="AH115" i="4"/>
  <c r="AD114" i="4"/>
  <c r="AD539" i="4" s="1"/>
  <c r="Z113" i="4"/>
  <c r="Z538" i="4" s="1"/>
  <c r="AG113" i="4"/>
  <c r="AG538" i="4" s="1"/>
  <c r="AK112" i="4"/>
  <c r="AK537" i="4" s="1"/>
  <c r="AN113" i="4"/>
  <c r="AN538" i="4" s="1"/>
  <c r="AA128" i="4"/>
  <c r="AQ120" i="4"/>
  <c r="W119" i="4"/>
  <c r="AM117" i="4"/>
  <c r="AA116" i="4"/>
  <c r="AI114" i="4"/>
  <c r="AI539" i="4" s="1"/>
  <c r="W113" i="4"/>
  <c r="W538" i="4" s="1"/>
  <c r="AP114" i="4"/>
  <c r="AP539" i="4" s="1"/>
  <c r="AP112" i="4"/>
  <c r="AP537" i="4" s="1"/>
  <c r="AK138" i="4"/>
  <c r="AC138" i="4"/>
  <c r="U138" i="4"/>
  <c r="AO137" i="4"/>
  <c r="AG137" i="4"/>
  <c r="Y137" i="4"/>
  <c r="AK136" i="4"/>
  <c r="AC136" i="4"/>
  <c r="U136" i="4"/>
  <c r="AO135" i="4"/>
  <c r="AG135" i="4"/>
  <c r="Y135" i="4"/>
  <c r="AK134" i="4"/>
  <c r="AC134" i="4"/>
  <c r="U134" i="4"/>
  <c r="AK128" i="4"/>
  <c r="AC128" i="4"/>
  <c r="U128" i="4"/>
  <c r="AO127" i="4"/>
  <c r="AG127" i="4"/>
  <c r="Y127" i="4"/>
  <c r="AK126" i="4"/>
  <c r="AC126" i="4"/>
  <c r="U126" i="4"/>
  <c r="AO125" i="4"/>
  <c r="AG125" i="4"/>
  <c r="Y125" i="4"/>
  <c r="AK124" i="4"/>
  <c r="AK549" i="4" s="1"/>
  <c r="AC124" i="4"/>
  <c r="AC549" i="4" s="1"/>
  <c r="U124" i="4"/>
  <c r="U549" i="4" s="1"/>
  <c r="AO123" i="4"/>
  <c r="AO548" i="4" s="1"/>
  <c r="AG123" i="4"/>
  <c r="AG548" i="4" s="1"/>
  <c r="Y123" i="4"/>
  <c r="AK122" i="4"/>
  <c r="AC122" i="4"/>
  <c r="AC547" i="4" s="1"/>
  <c r="U122" i="4"/>
  <c r="U547" i="4" s="1"/>
  <c r="AO121" i="4"/>
  <c r="AO546" i="4" s="1"/>
  <c r="AG121" i="4"/>
  <c r="AG546" i="4" s="1"/>
  <c r="Y121" i="4"/>
  <c r="Y546" i="4" s="1"/>
  <c r="AK120" i="4"/>
  <c r="AK545" i="4" s="1"/>
  <c r="AC120" i="4"/>
  <c r="U120" i="4"/>
  <c r="AO119" i="4"/>
  <c r="AG119" i="4"/>
  <c r="Y119" i="4"/>
  <c r="AK118" i="4"/>
  <c r="AC118" i="4"/>
  <c r="U118" i="4"/>
  <c r="AO117" i="4"/>
  <c r="AG117" i="4"/>
  <c r="Y117" i="4"/>
  <c r="AK116" i="4"/>
  <c r="AC116" i="4"/>
  <c r="Y115" i="4"/>
  <c r="AC114" i="4"/>
  <c r="AC539" i="4" s="1"/>
  <c r="Y113" i="4"/>
  <c r="U112" i="4"/>
  <c r="AJ112" i="4"/>
  <c r="S128" i="4"/>
  <c r="S126" i="4"/>
  <c r="AI124" i="4"/>
  <c r="AI549" i="4" s="1"/>
  <c r="AQ122" i="4"/>
  <c r="AQ547" i="4" s="1"/>
  <c r="W121" i="4"/>
  <c r="W546" i="4" s="1"/>
  <c r="AM119" i="4"/>
  <c r="S118" i="4"/>
  <c r="AI116" i="4"/>
  <c r="AQ114" i="4"/>
  <c r="AQ539" i="4" s="1"/>
  <c r="AE113" i="4"/>
  <c r="AE538" i="4" s="1"/>
  <c r="V115" i="4"/>
  <c r="AD113" i="4"/>
  <c r="AD538" i="4" s="1"/>
  <c r="AJ138" i="4"/>
  <c r="AB138" i="4"/>
  <c r="T138" i="4"/>
  <c r="AN137" i="4"/>
  <c r="AF137" i="4"/>
  <c r="X137" i="4"/>
  <c r="AJ136" i="4"/>
  <c r="AB136" i="4"/>
  <c r="T136" i="4"/>
  <c r="AN135" i="4"/>
  <c r="AF135" i="4"/>
  <c r="X135" i="4"/>
  <c r="AJ134" i="4"/>
  <c r="AB134" i="4"/>
  <c r="T134" i="4"/>
  <c r="AJ128" i="4"/>
  <c r="AB128" i="4"/>
  <c r="T128" i="4"/>
  <c r="AN127" i="4"/>
  <c r="AF127" i="4"/>
  <c r="X127" i="4"/>
  <c r="AJ126" i="4"/>
  <c r="AB126" i="4"/>
  <c r="T126" i="4"/>
  <c r="AN125" i="4"/>
  <c r="AF125" i="4"/>
  <c r="X125" i="4"/>
  <c r="AJ124" i="4"/>
  <c r="AB124" i="4"/>
  <c r="AB549" i="4" s="1"/>
  <c r="T124" i="4"/>
  <c r="T549" i="4" s="1"/>
  <c r="AN123" i="4"/>
  <c r="AF123" i="4"/>
  <c r="AF548" i="4" s="1"/>
  <c r="X123" i="4"/>
  <c r="X548" i="4" s="1"/>
  <c r="AJ122" i="4"/>
  <c r="AJ547" i="4" s="1"/>
  <c r="AB122" i="4"/>
  <c r="T122" i="4"/>
  <c r="AN121" i="4"/>
  <c r="AN546" i="4" s="1"/>
  <c r="AF121" i="4"/>
  <c r="AF546" i="4" s="1"/>
  <c r="X121" i="4"/>
  <c r="X546" i="4" s="1"/>
  <c r="AJ120" i="4"/>
  <c r="AJ545" i="4" s="1"/>
  <c r="AB120" i="4"/>
  <c r="AB545" i="4" s="1"/>
  <c r="T120" i="4"/>
  <c r="T545" i="4" s="1"/>
  <c r="AN119" i="4"/>
  <c r="AF119" i="4"/>
  <c r="X119" i="4"/>
  <c r="AJ118" i="4"/>
  <c r="AB118" i="4"/>
  <c r="T118" i="4"/>
  <c r="AN117" i="4"/>
  <c r="AF117" i="4"/>
  <c r="X117" i="4"/>
  <c r="AJ116" i="4"/>
  <c r="AB116" i="4"/>
  <c r="T116" i="4"/>
  <c r="AN115" i="4"/>
  <c r="AF115" i="4"/>
  <c r="X115" i="4"/>
  <c r="AJ114" i="4"/>
  <c r="AJ539" i="4" s="1"/>
  <c r="AB114" i="4"/>
  <c r="AB539" i="4" s="1"/>
  <c r="T114" i="4"/>
  <c r="T539" i="4" s="1"/>
  <c r="AF113" i="4"/>
  <c r="AF538" i="4" s="1"/>
  <c r="AB112" i="4"/>
  <c r="AB537" i="4" s="1"/>
  <c r="AE127" i="4"/>
  <c r="AM125" i="4"/>
  <c r="AE123" i="4"/>
  <c r="AE548" i="4" s="1"/>
  <c r="AM121" i="4"/>
  <c r="AM546" i="4" s="1"/>
  <c r="AA120" i="4"/>
  <c r="AQ118" i="4"/>
  <c r="AQ543" i="4" s="1"/>
  <c r="AE117" i="4"/>
  <c r="AM115" i="4"/>
  <c r="AA114" i="4"/>
  <c r="AA539" i="4" s="1"/>
  <c r="AA112" i="4"/>
  <c r="AA537" i="4" s="1"/>
  <c r="AH114" i="4"/>
  <c r="AH539" i="4" s="1"/>
  <c r="Z112" i="4"/>
  <c r="Z537" i="4" s="1"/>
  <c r="AQ140" i="4"/>
  <c r="AQ565" i="4" s="1"/>
  <c r="AQ138" i="4"/>
  <c r="AQ563" i="4" s="1"/>
  <c r="AI138" i="4"/>
  <c r="AA138" i="4"/>
  <c r="S138" i="4"/>
  <c r="AM137" i="4"/>
  <c r="AE137" i="4"/>
  <c r="W137" i="4"/>
  <c r="AQ136" i="4"/>
  <c r="AQ561" i="4" s="1"/>
  <c r="AI136" i="4"/>
  <c r="AA136" i="4"/>
  <c r="S136" i="4"/>
  <c r="AM135" i="4"/>
  <c r="AE135" i="4"/>
  <c r="W135" i="4"/>
  <c r="AQ134" i="4"/>
  <c r="AQ559" i="4" s="1"/>
  <c r="AI134" i="4"/>
  <c r="AA134" i="4"/>
  <c r="S134" i="4"/>
  <c r="AQ132" i="4"/>
  <c r="AQ557" i="4" s="1"/>
  <c r="AQ130" i="4"/>
  <c r="AQ555" i="4" s="1"/>
  <c r="AQ128" i="4"/>
  <c r="AQ553" i="4" s="1"/>
  <c r="AM127" i="4"/>
  <c r="AI126" i="4"/>
  <c r="W125" i="4"/>
  <c r="AM123" i="4"/>
  <c r="S122" i="4"/>
  <c r="S547" i="4" s="1"/>
  <c r="W115" i="4"/>
  <c r="AQ112" i="4"/>
  <c r="AQ537" i="4" s="1"/>
  <c r="Z114" i="4"/>
  <c r="Z539" i="4" s="1"/>
  <c r="AH112" i="4"/>
  <c r="AH537" i="4" s="1"/>
  <c r="AG111" i="4"/>
  <c r="Y111" i="4"/>
  <c r="AD110" i="4"/>
  <c r="V110" i="4"/>
  <c r="AI109" i="4"/>
  <c r="AA109" i="4"/>
  <c r="S109" i="4"/>
  <c r="AF108" i="4"/>
  <c r="X108" i="4"/>
  <c r="AK107" i="4"/>
  <c r="AC107" i="4"/>
  <c r="U107" i="4"/>
  <c r="AH106" i="4"/>
  <c r="Z106" i="4"/>
  <c r="R106" i="4"/>
  <c r="AE102" i="4"/>
  <c r="AE527" i="4" s="1"/>
  <c r="W102" i="4"/>
  <c r="AJ101" i="4"/>
  <c r="AB101" i="4"/>
  <c r="T101" i="4"/>
  <c r="AG100" i="4"/>
  <c r="AG525" i="4" s="1"/>
  <c r="Y100" i="4"/>
  <c r="AD99" i="4"/>
  <c r="AD524" i="4" s="1"/>
  <c r="V99" i="4"/>
  <c r="AI98" i="4"/>
  <c r="AA98" i="4"/>
  <c r="S98" i="4"/>
  <c r="AF97" i="4"/>
  <c r="X97" i="4"/>
  <c r="AK96" i="4"/>
  <c r="AC96" i="4"/>
  <c r="AC521" i="4" s="1"/>
  <c r="U96" i="4"/>
  <c r="AH95" i="4"/>
  <c r="AH520" i="4" s="1"/>
  <c r="Z95" i="4"/>
  <c r="Z520" i="4" s="1"/>
  <c r="AE94" i="4"/>
  <c r="W94" i="4"/>
  <c r="AJ93" i="4"/>
  <c r="AB93" i="4"/>
  <c r="AB518" i="4" s="1"/>
  <c r="T93" i="4"/>
  <c r="AG92" i="4"/>
  <c r="Y92" i="4"/>
  <c r="Y517" i="4" s="1"/>
  <c r="AD91" i="4"/>
  <c r="V91" i="4"/>
  <c r="AI90" i="4"/>
  <c r="AA90" i="4"/>
  <c r="S90" i="4"/>
  <c r="S515" i="4" s="1"/>
  <c r="AF89" i="4"/>
  <c r="AF514" i="4" s="1"/>
  <c r="X89" i="4"/>
  <c r="X514" i="4" s="1"/>
  <c r="AK88" i="4"/>
  <c r="AC88" i="4"/>
  <c r="U88" i="4"/>
  <c r="U513" i="4" s="1"/>
  <c r="AH87" i="4"/>
  <c r="Z87" i="4"/>
  <c r="Z512" i="4" s="1"/>
  <c r="R87" i="4"/>
  <c r="R512" i="4" s="1"/>
  <c r="AE86" i="4"/>
  <c r="AE511" i="4" s="1"/>
  <c r="W86" i="4"/>
  <c r="W511" i="4" s="1"/>
  <c r="AJ85" i="4"/>
  <c r="AB85" i="4"/>
  <c r="T85" i="4"/>
  <c r="T510" i="4" s="1"/>
  <c r="AG84" i="4"/>
  <c r="AG509" i="4" s="1"/>
  <c r="Y84" i="4"/>
  <c r="Y509" i="4" s="1"/>
  <c r="AD83" i="4"/>
  <c r="AD508" i="4" s="1"/>
  <c r="V83" i="4"/>
  <c r="V508" i="4" s="1"/>
  <c r="AI82" i="4"/>
  <c r="AI507" i="4" s="1"/>
  <c r="AA82" i="4"/>
  <c r="AA507" i="4" s="1"/>
  <c r="S82" i="4"/>
  <c r="AF81" i="4"/>
  <c r="AF506" i="4" s="1"/>
  <c r="X81" i="4"/>
  <c r="AK80" i="4"/>
  <c r="AC80" i="4"/>
  <c r="AC505" i="4" s="1"/>
  <c r="U80" i="4"/>
  <c r="U505" i="4" s="1"/>
  <c r="AF73" i="4"/>
  <c r="AF498" i="4" s="1"/>
  <c r="X73" i="4"/>
  <c r="X498" i="4" s="1"/>
  <c r="AK72" i="4"/>
  <c r="AC72" i="4"/>
  <c r="U72" i="4"/>
  <c r="AH71" i="4"/>
  <c r="Z71" i="4"/>
  <c r="R71" i="4"/>
  <c r="R496" i="4" s="1"/>
  <c r="AE70" i="4"/>
  <c r="AE495" i="4" s="1"/>
  <c r="W70" i="4"/>
  <c r="W495" i="4" s="1"/>
  <c r="AF65" i="4"/>
  <c r="AF490" i="4" s="1"/>
  <c r="X65" i="4"/>
  <c r="AK64" i="4"/>
  <c r="AK489" i="4" s="1"/>
  <c r="AC64" i="4"/>
  <c r="AC489" i="4" s="1"/>
  <c r="U64" i="4"/>
  <c r="AH63" i="4"/>
  <c r="Z63" i="4"/>
  <c r="Z488" i="4" s="1"/>
  <c r="R63" i="4"/>
  <c r="R488" i="4" s="1"/>
  <c r="AE62" i="4"/>
  <c r="AE487" i="4" s="1"/>
  <c r="W62" i="4"/>
  <c r="AJ61" i="4"/>
  <c r="AB61" i="4"/>
  <c r="AB486" i="4" s="1"/>
  <c r="T61" i="4"/>
  <c r="T486" i="4" s="1"/>
  <c r="AG60" i="4"/>
  <c r="AG485" i="4" s="1"/>
  <c r="Y60" i="4"/>
  <c r="AD59" i="4"/>
  <c r="V59" i="4"/>
  <c r="AI58" i="4"/>
  <c r="AA58" i="4"/>
  <c r="AA483" i="4" s="1"/>
  <c r="S58" i="4"/>
  <c r="S483" i="4" s="1"/>
  <c r="AF57" i="4"/>
  <c r="AF482" i="4" s="1"/>
  <c r="X57" i="4"/>
  <c r="AK56" i="4"/>
  <c r="AC56" i="4"/>
  <c r="U56" i="4"/>
  <c r="AH55" i="4"/>
  <c r="Z55" i="4"/>
  <c r="R55" i="4"/>
  <c r="AE54" i="4"/>
  <c r="W54" i="4"/>
  <c r="AJ53" i="4"/>
  <c r="AB53" i="4"/>
  <c r="T53" i="4"/>
  <c r="AG52" i="4"/>
  <c r="Y52" i="4"/>
  <c r="AD51" i="4"/>
  <c r="V51" i="4"/>
  <c r="AI50" i="4"/>
  <c r="AA50" i="4"/>
  <c r="S50" i="4"/>
  <c r="AF49" i="4"/>
  <c r="X49" i="4"/>
  <c r="AK48" i="4"/>
  <c r="AC48" i="4"/>
  <c r="AC473" i="4" s="1"/>
  <c r="U48" i="4"/>
  <c r="U473" i="4" s="1"/>
  <c r="AH47" i="4"/>
  <c r="AH472" i="4" s="1"/>
  <c r="Z47" i="4"/>
  <c r="R47" i="4"/>
  <c r="AE46" i="4"/>
  <c r="AE471" i="4" s="1"/>
  <c r="W46" i="4"/>
  <c r="AJ45" i="4"/>
  <c r="AB45" i="4"/>
  <c r="T45" i="4"/>
  <c r="AG44" i="4"/>
  <c r="AG469" i="4" s="1"/>
  <c r="Y44" i="4"/>
  <c r="AD43" i="4"/>
  <c r="V43" i="4"/>
  <c r="AI42" i="4"/>
  <c r="AI467" i="4" s="1"/>
  <c r="AA42" i="4"/>
  <c r="AA467" i="4" s="1"/>
  <c r="S42" i="4"/>
  <c r="S467" i="4" s="1"/>
  <c r="AF41" i="4"/>
  <c r="X41" i="4"/>
  <c r="X466" i="4" s="1"/>
  <c r="AK40" i="4"/>
  <c r="AC40" i="4"/>
  <c r="U40" i="4"/>
  <c r="AH39" i="4"/>
  <c r="Z39" i="4"/>
  <c r="R39" i="4"/>
  <c r="R464" i="4" s="1"/>
  <c r="AE38" i="4"/>
  <c r="AE463" i="4" s="1"/>
  <c r="W38" i="4"/>
  <c r="W463" i="4" s="1"/>
  <c r="AJ37" i="4"/>
  <c r="AJ462" i="4" s="1"/>
  <c r="AB37" i="4"/>
  <c r="T37" i="4"/>
  <c r="T462" i="4" s="1"/>
  <c r="AG36" i="4"/>
  <c r="Y36" i="4"/>
  <c r="Y461" i="4" s="1"/>
  <c r="AD35" i="4"/>
  <c r="AD460" i="4" s="1"/>
  <c r="V35" i="4"/>
  <c r="V460" i="4" s="1"/>
  <c r="AI34" i="4"/>
  <c r="AI459" i="4" s="1"/>
  <c r="AI632" i="4" s="1"/>
  <c r="AA34" i="4"/>
  <c r="S34" i="4"/>
  <c r="AF33" i="4"/>
  <c r="AF458" i="4" s="1"/>
  <c r="AF631" i="4" s="1"/>
  <c r="X33" i="4"/>
  <c r="X458" i="4" s="1"/>
  <c r="AK32" i="4"/>
  <c r="AC32" i="4"/>
  <c r="AC457" i="4" s="1"/>
  <c r="U32" i="4"/>
  <c r="U457" i="4" s="1"/>
  <c r="AP111" i="4"/>
  <c r="AP536" i="4" s="1"/>
  <c r="AM110" i="4"/>
  <c r="AO108" i="4"/>
  <c r="AL107" i="4"/>
  <c r="AN102" i="4"/>
  <c r="AN527" i="4" s="1"/>
  <c r="AP100" i="4"/>
  <c r="AM99" i="4"/>
  <c r="AM524" i="4" s="1"/>
  <c r="AO97" i="4"/>
  <c r="AO522" i="4" s="1"/>
  <c r="AL96" i="4"/>
  <c r="AL521" i="4" s="1"/>
  <c r="AN94" i="4"/>
  <c r="AP92" i="4"/>
  <c r="AM91" i="4"/>
  <c r="AO89" i="4"/>
  <c r="AL88" i="4"/>
  <c r="AN86" i="4"/>
  <c r="AP84" i="4"/>
  <c r="AP509" i="4" s="1"/>
  <c r="AM83" i="4"/>
  <c r="AO81" i="4"/>
  <c r="AL80" i="4"/>
  <c r="AN78" i="4"/>
  <c r="AP76" i="4"/>
  <c r="AP501" i="4" s="1"/>
  <c r="AO73" i="4"/>
  <c r="AO498" i="4" s="1"/>
  <c r="AL72" i="4"/>
  <c r="AL497" i="4" s="1"/>
  <c r="AN70" i="4"/>
  <c r="AN495" i="4" s="1"/>
  <c r="AP68" i="4"/>
  <c r="AO65" i="4"/>
  <c r="AL64" i="4"/>
  <c r="AN62" i="4"/>
  <c r="AN487" i="4" s="1"/>
  <c r="AP60" i="4"/>
  <c r="AP485" i="4" s="1"/>
  <c r="AM59" i="4"/>
  <c r="AM484" i="4" s="1"/>
  <c r="AO57" i="4"/>
  <c r="AL56" i="4"/>
  <c r="AN54" i="4"/>
  <c r="AP52" i="4"/>
  <c r="AP477" i="4" s="1"/>
  <c r="AM51" i="4"/>
  <c r="AO49" i="4"/>
  <c r="AO474" i="4" s="1"/>
  <c r="AL48" i="4"/>
  <c r="AL473" i="4" s="1"/>
  <c r="AN46" i="4"/>
  <c r="AN471" i="4" s="1"/>
  <c r="AP44" i="4"/>
  <c r="AP469" i="4" s="1"/>
  <c r="AM43" i="4"/>
  <c r="AO41" i="4"/>
  <c r="AL40" i="4"/>
  <c r="AN38" i="4"/>
  <c r="AP36" i="4"/>
  <c r="AP461" i="4" s="1"/>
  <c r="AM35" i="4"/>
  <c r="AM460" i="4" s="1"/>
  <c r="AO33" i="4"/>
  <c r="AO458" i="4" s="1"/>
  <c r="AL32" i="4"/>
  <c r="AL457" i="4" s="1"/>
  <c r="AP26" i="4"/>
  <c r="AP451" i="4" s="1"/>
  <c r="AP18" i="4"/>
  <c r="AP443" i="4" s="1"/>
  <c r="AP10" i="4"/>
  <c r="AF111" i="4"/>
  <c r="X111" i="4"/>
  <c r="AK110" i="4"/>
  <c r="AC110" i="4"/>
  <c r="U110" i="4"/>
  <c r="AH109" i="4"/>
  <c r="Z109" i="4"/>
  <c r="R109" i="4"/>
  <c r="AE108" i="4"/>
  <c r="W108" i="4"/>
  <c r="AJ107" i="4"/>
  <c r="AB107" i="4"/>
  <c r="T107" i="4"/>
  <c r="AG106" i="4"/>
  <c r="Y106" i="4"/>
  <c r="AD102" i="4"/>
  <c r="V102" i="4"/>
  <c r="V527" i="4" s="1"/>
  <c r="AI101" i="4"/>
  <c r="AA101" i="4"/>
  <c r="S101" i="4"/>
  <c r="AF100" i="4"/>
  <c r="X100" i="4"/>
  <c r="AK99" i="4"/>
  <c r="AC99" i="4"/>
  <c r="U99" i="4"/>
  <c r="U524" i="4" s="1"/>
  <c r="AH98" i="4"/>
  <c r="Z98" i="4"/>
  <c r="R98" i="4"/>
  <c r="AE97" i="4"/>
  <c r="AE522" i="4" s="1"/>
  <c r="W97" i="4"/>
  <c r="AJ96" i="4"/>
  <c r="AB96" i="4"/>
  <c r="T96" i="4"/>
  <c r="T521" i="4" s="1"/>
  <c r="AG95" i="4"/>
  <c r="Y95" i="4"/>
  <c r="AD94" i="4"/>
  <c r="V94" i="4"/>
  <c r="AI93" i="4"/>
  <c r="AA93" i="4"/>
  <c r="S93" i="4"/>
  <c r="AF92" i="4"/>
  <c r="X92" i="4"/>
  <c r="X517" i="4" s="1"/>
  <c r="AK91" i="4"/>
  <c r="AK516" i="4" s="1"/>
  <c r="AC91" i="4"/>
  <c r="U91" i="4"/>
  <c r="AH90" i="4"/>
  <c r="Z90" i="4"/>
  <c r="R90" i="4"/>
  <c r="AE89" i="4"/>
  <c r="W89" i="4"/>
  <c r="AJ88" i="4"/>
  <c r="AJ513" i="4" s="1"/>
  <c r="AB88" i="4"/>
  <c r="T88" i="4"/>
  <c r="AG87" i="4"/>
  <c r="Y87" i="4"/>
  <c r="AD86" i="4"/>
  <c r="V86" i="4"/>
  <c r="V511" i="4" s="1"/>
  <c r="AI85" i="4"/>
  <c r="AA85" i="4"/>
  <c r="S85" i="4"/>
  <c r="AF84" i="4"/>
  <c r="X84" i="4"/>
  <c r="AK83" i="4"/>
  <c r="AC83" i="4"/>
  <c r="U83" i="4"/>
  <c r="U508" i="4" s="1"/>
  <c r="AH82" i="4"/>
  <c r="AH507" i="4" s="1"/>
  <c r="Z82" i="4"/>
  <c r="R82" i="4"/>
  <c r="AE81" i="4"/>
  <c r="AE506" i="4" s="1"/>
  <c r="W81" i="4"/>
  <c r="W506" i="4" s="1"/>
  <c r="AJ80" i="4"/>
  <c r="AB80" i="4"/>
  <c r="T80" i="4"/>
  <c r="T505" i="4" s="1"/>
  <c r="AE73" i="4"/>
  <c r="AE498" i="4" s="1"/>
  <c r="W73" i="4"/>
  <c r="W498" i="4" s="1"/>
  <c r="AJ72" i="4"/>
  <c r="AJ497" i="4" s="1"/>
  <c r="AB72" i="4"/>
  <c r="T72" i="4"/>
  <c r="AG71" i="4"/>
  <c r="Y71" i="4"/>
  <c r="AD70" i="4"/>
  <c r="AD495" i="4" s="1"/>
  <c r="V70" i="4"/>
  <c r="V495" i="4" s="1"/>
  <c r="AE65" i="4"/>
  <c r="AE490" i="4" s="1"/>
  <c r="W65" i="4"/>
  <c r="W490" i="4" s="1"/>
  <c r="AJ64" i="4"/>
  <c r="AJ489" i="4" s="1"/>
  <c r="AB64" i="4"/>
  <c r="T64" i="4"/>
  <c r="T489" i="4" s="1"/>
  <c r="AG63" i="4"/>
  <c r="Y63" i="4"/>
  <c r="Y488" i="4" s="1"/>
  <c r="AD62" i="4"/>
  <c r="V62" i="4"/>
  <c r="AI61" i="4"/>
  <c r="AA61" i="4"/>
  <c r="S61" i="4"/>
  <c r="AF60" i="4"/>
  <c r="AF485" i="4" s="1"/>
  <c r="X60" i="4"/>
  <c r="X485" i="4" s="1"/>
  <c r="AK59" i="4"/>
  <c r="AK484" i="4" s="1"/>
  <c r="AC59" i="4"/>
  <c r="U59" i="4"/>
  <c r="AH58" i="4"/>
  <c r="Z58" i="4"/>
  <c r="R58" i="4"/>
  <c r="R483" i="4" s="1"/>
  <c r="AE57" i="4"/>
  <c r="AE482" i="4" s="1"/>
  <c r="W57" i="4"/>
  <c r="W482" i="4" s="1"/>
  <c r="AJ56" i="4"/>
  <c r="AJ481" i="4" s="1"/>
  <c r="AB56" i="4"/>
  <c r="T56" i="4"/>
  <c r="AG55" i="4"/>
  <c r="Y55" i="4"/>
  <c r="AD54" i="4"/>
  <c r="V54" i="4"/>
  <c r="AI53" i="4"/>
  <c r="AA53" i="4"/>
  <c r="S53" i="4"/>
  <c r="AF52" i="4"/>
  <c r="X52" i="4"/>
  <c r="AK51" i="4"/>
  <c r="AC51" i="4"/>
  <c r="U51" i="4"/>
  <c r="AH50" i="4"/>
  <c r="Z50" i="4"/>
  <c r="R50" i="4"/>
  <c r="AE49" i="4"/>
  <c r="W49" i="4"/>
  <c r="AJ48" i="4"/>
  <c r="AB48" i="4"/>
  <c r="AB473" i="4" s="1"/>
  <c r="T48" i="4"/>
  <c r="T473" i="4" s="1"/>
  <c r="AG47" i="4"/>
  <c r="AG472" i="4" s="1"/>
  <c r="Y47" i="4"/>
  <c r="AD46" i="4"/>
  <c r="V46" i="4"/>
  <c r="V471" i="4" s="1"/>
  <c r="AI45" i="4"/>
  <c r="AA45" i="4"/>
  <c r="S45" i="4"/>
  <c r="AF44" i="4"/>
  <c r="AF469" i="4" s="1"/>
  <c r="X44" i="4"/>
  <c r="X469" i="4" s="1"/>
  <c r="AK43" i="4"/>
  <c r="AK468" i="4" s="1"/>
  <c r="AC43" i="4"/>
  <c r="U43" i="4"/>
  <c r="AH42" i="4"/>
  <c r="Z42" i="4"/>
  <c r="R42" i="4"/>
  <c r="R467" i="4" s="1"/>
  <c r="AE41" i="4"/>
  <c r="AE466" i="4" s="1"/>
  <c r="W41" i="4"/>
  <c r="W466" i="4" s="1"/>
  <c r="AJ40" i="4"/>
  <c r="AJ465" i="4" s="1"/>
  <c r="AB40" i="4"/>
  <c r="T40" i="4"/>
  <c r="AG39" i="4"/>
  <c r="AG464" i="4" s="1"/>
  <c r="Y39" i="4"/>
  <c r="AD38" i="4"/>
  <c r="V38" i="4"/>
  <c r="V463" i="4" s="1"/>
  <c r="AI37" i="4"/>
  <c r="AI462" i="4" s="1"/>
  <c r="AA37" i="4"/>
  <c r="AA462" i="4" s="1"/>
  <c r="S37" i="4"/>
  <c r="AF36" i="4"/>
  <c r="X36" i="4"/>
  <c r="AK35" i="4"/>
  <c r="AC35" i="4"/>
  <c r="U35" i="4"/>
  <c r="U460" i="4" s="1"/>
  <c r="AH34" i="4"/>
  <c r="AH459" i="4" s="1"/>
  <c r="Z34" i="4"/>
  <c r="Z459" i="4" s="1"/>
  <c r="R34" i="4"/>
  <c r="AE33" i="4"/>
  <c r="W33" i="4"/>
  <c r="W458" i="4" s="1"/>
  <c r="AJ32" i="4"/>
  <c r="AB32" i="4"/>
  <c r="AB457" i="4" s="1"/>
  <c r="T32" i="4"/>
  <c r="T457" i="4" s="1"/>
  <c r="T630" i="4" s="1"/>
  <c r="AO111" i="4"/>
  <c r="AO536" i="4" s="1"/>
  <c r="AL110" i="4"/>
  <c r="AN108" i="4"/>
  <c r="AP106" i="4"/>
  <c r="AM102" i="4"/>
  <c r="AM527" i="4" s="1"/>
  <c r="AO100" i="4"/>
  <c r="AO525" i="4" s="1"/>
  <c r="AL99" i="4"/>
  <c r="AN97" i="4"/>
  <c r="AN522" i="4" s="1"/>
  <c r="AP95" i="4"/>
  <c r="AM94" i="4"/>
  <c r="AO92" i="4"/>
  <c r="AL91" i="4"/>
  <c r="AN89" i="4"/>
  <c r="AP87" i="4"/>
  <c r="AM86" i="4"/>
  <c r="AM511" i="4" s="1"/>
  <c r="AO84" i="4"/>
  <c r="AO509" i="4" s="1"/>
  <c r="AL83" i="4"/>
  <c r="AL508" i="4" s="1"/>
  <c r="AN81" i="4"/>
  <c r="AN506" i="4" s="1"/>
  <c r="AP79" i="4"/>
  <c r="AO76" i="4"/>
  <c r="AN73" i="4"/>
  <c r="AP71" i="4"/>
  <c r="AP496" i="4" s="1"/>
  <c r="AM70" i="4"/>
  <c r="AM495" i="4" s="1"/>
  <c r="AO68" i="4"/>
  <c r="AN65" i="4"/>
  <c r="AP63" i="4"/>
  <c r="AM62" i="4"/>
  <c r="AM487" i="4" s="1"/>
  <c r="AO60" i="4"/>
  <c r="AL59" i="4"/>
  <c r="AL484" i="4" s="1"/>
  <c r="AN57" i="4"/>
  <c r="AN482" i="4" s="1"/>
  <c r="AP55" i="4"/>
  <c r="AM54" i="4"/>
  <c r="AO52" i="4"/>
  <c r="AL51" i="4"/>
  <c r="AN49" i="4"/>
  <c r="AP47" i="4"/>
  <c r="AM46" i="4"/>
  <c r="AM471" i="4" s="1"/>
  <c r="AO44" i="4"/>
  <c r="AO469" i="4" s="1"/>
  <c r="AL43" i="4"/>
  <c r="AL468" i="4" s="1"/>
  <c r="AN41" i="4"/>
  <c r="AP39" i="4"/>
  <c r="AM38" i="4"/>
  <c r="AM463" i="4" s="1"/>
  <c r="AO36" i="4"/>
  <c r="AL35" i="4"/>
  <c r="AL460" i="4" s="1"/>
  <c r="AL633" i="4" s="1"/>
  <c r="AN33" i="4"/>
  <c r="AN458" i="4" s="1"/>
  <c r="AP29" i="4"/>
  <c r="AP21" i="4"/>
  <c r="AP13" i="4"/>
  <c r="AP438" i="4" s="1"/>
  <c r="AQ108" i="4"/>
  <c r="AQ101" i="4"/>
  <c r="AQ526" i="4" s="1"/>
  <c r="AQ96" i="4"/>
  <c r="AQ521" i="4" s="1"/>
  <c r="AQ92" i="4"/>
  <c r="AQ517" i="4" s="1"/>
  <c r="AE111" i="4"/>
  <c r="W111" i="4"/>
  <c r="W536" i="4" s="1"/>
  <c r="AJ110" i="4"/>
  <c r="AB110" i="4"/>
  <c r="T110" i="4"/>
  <c r="AG109" i="4"/>
  <c r="Y109" i="4"/>
  <c r="AD108" i="4"/>
  <c r="V108" i="4"/>
  <c r="AI107" i="4"/>
  <c r="AA107" i="4"/>
  <c r="S107" i="4"/>
  <c r="AF106" i="4"/>
  <c r="X106" i="4"/>
  <c r="AK102" i="4"/>
  <c r="AC102" i="4"/>
  <c r="U102" i="4"/>
  <c r="U527" i="4" s="1"/>
  <c r="AH101" i="4"/>
  <c r="AH526" i="4" s="1"/>
  <c r="Z101" i="4"/>
  <c r="R101" i="4"/>
  <c r="AE100" i="4"/>
  <c r="W100" i="4"/>
  <c r="AJ99" i="4"/>
  <c r="AB99" i="4"/>
  <c r="T99" i="4"/>
  <c r="AG98" i="4"/>
  <c r="Y98" i="4"/>
  <c r="AD97" i="4"/>
  <c r="AD522" i="4" s="1"/>
  <c r="V97" i="4"/>
  <c r="V522" i="4" s="1"/>
  <c r="AI96" i="4"/>
  <c r="AA96" i="4"/>
  <c r="S96" i="4"/>
  <c r="AF95" i="4"/>
  <c r="X95" i="4"/>
  <c r="AK94" i="4"/>
  <c r="AK519" i="4" s="1"/>
  <c r="AC94" i="4"/>
  <c r="AC519" i="4" s="1"/>
  <c r="U94" i="4"/>
  <c r="AH93" i="4"/>
  <c r="Z93" i="4"/>
  <c r="R93" i="4"/>
  <c r="AE92" i="4"/>
  <c r="W92" i="4"/>
  <c r="W517" i="4" s="1"/>
  <c r="AJ91" i="4"/>
  <c r="AB91" i="4"/>
  <c r="T91" i="4"/>
  <c r="AG90" i="4"/>
  <c r="Y90" i="4"/>
  <c r="AD89" i="4"/>
  <c r="V89" i="4"/>
  <c r="AI88" i="4"/>
  <c r="AI513" i="4" s="1"/>
  <c r="AA88" i="4"/>
  <c r="AA513" i="4" s="1"/>
  <c r="S88" i="4"/>
  <c r="S513" i="4" s="1"/>
  <c r="AF87" i="4"/>
  <c r="X87" i="4"/>
  <c r="AK86" i="4"/>
  <c r="AC86" i="4"/>
  <c r="U86" i="4"/>
  <c r="AH85" i="4"/>
  <c r="AH510" i="4" s="1"/>
  <c r="Z85" i="4"/>
  <c r="Z510" i="4" s="1"/>
  <c r="R85" i="4"/>
  <c r="AE84" i="4"/>
  <c r="W84" i="4"/>
  <c r="AJ83" i="4"/>
  <c r="AB83" i="4"/>
  <c r="T83" i="4"/>
  <c r="AG82" i="4"/>
  <c r="AG507" i="4" s="1"/>
  <c r="Y82" i="4"/>
  <c r="Y507" i="4" s="1"/>
  <c r="AD81" i="4"/>
  <c r="V81" i="4"/>
  <c r="AI80" i="4"/>
  <c r="AI505" i="4" s="1"/>
  <c r="AA80" i="4"/>
  <c r="S80" i="4"/>
  <c r="AD73" i="4"/>
  <c r="V73" i="4"/>
  <c r="AI72" i="4"/>
  <c r="AI497" i="4" s="1"/>
  <c r="AA72" i="4"/>
  <c r="S72" i="4"/>
  <c r="AF71" i="4"/>
  <c r="X71" i="4"/>
  <c r="AK70" i="4"/>
  <c r="AC70" i="4"/>
  <c r="U70" i="4"/>
  <c r="AD65" i="4"/>
  <c r="AD490" i="4" s="1"/>
  <c r="V65" i="4"/>
  <c r="AI64" i="4"/>
  <c r="AA64" i="4"/>
  <c r="S64" i="4"/>
  <c r="AF63" i="4"/>
  <c r="X63" i="4"/>
  <c r="X488" i="4" s="1"/>
  <c r="AK62" i="4"/>
  <c r="AK487" i="4" s="1"/>
  <c r="AC62" i="4"/>
  <c r="U62" i="4"/>
  <c r="U487" i="4" s="1"/>
  <c r="AH61" i="4"/>
  <c r="Z61" i="4"/>
  <c r="R61" i="4"/>
  <c r="AE60" i="4"/>
  <c r="W60" i="4"/>
  <c r="W485" i="4" s="1"/>
  <c r="AJ59" i="4"/>
  <c r="AJ484" i="4" s="1"/>
  <c r="AB59" i="4"/>
  <c r="AB484" i="4" s="1"/>
  <c r="T59" i="4"/>
  <c r="AG58" i="4"/>
  <c r="Y58" i="4"/>
  <c r="AD57" i="4"/>
  <c r="V57" i="4"/>
  <c r="AI56" i="4"/>
  <c r="AI481" i="4" s="1"/>
  <c r="AA56" i="4"/>
  <c r="AA481" i="4" s="1"/>
  <c r="S56" i="4"/>
  <c r="S481" i="4" s="1"/>
  <c r="AF55" i="4"/>
  <c r="X55" i="4"/>
  <c r="AK54" i="4"/>
  <c r="AC54" i="4"/>
  <c r="U54" i="4"/>
  <c r="AH53" i="4"/>
  <c r="Z53" i="4"/>
  <c r="R53" i="4"/>
  <c r="AE52" i="4"/>
  <c r="W52" i="4"/>
  <c r="AJ51" i="4"/>
  <c r="AB51" i="4"/>
  <c r="T51" i="4"/>
  <c r="AG50" i="4"/>
  <c r="Y50" i="4"/>
  <c r="AD49" i="4"/>
  <c r="V49" i="4"/>
  <c r="V474" i="4" s="1"/>
  <c r="AI48" i="4"/>
  <c r="AA48" i="4"/>
  <c r="S48" i="4"/>
  <c r="AF47" i="4"/>
  <c r="X47" i="4"/>
  <c r="X472" i="4" s="1"/>
  <c r="AK46" i="4"/>
  <c r="AK471" i="4" s="1"/>
  <c r="AC46" i="4"/>
  <c r="AC471" i="4" s="1"/>
  <c r="U46" i="4"/>
  <c r="AH45" i="4"/>
  <c r="Z45" i="4"/>
  <c r="R45" i="4"/>
  <c r="AE44" i="4"/>
  <c r="W44" i="4"/>
  <c r="W469" i="4" s="1"/>
  <c r="AJ43" i="4"/>
  <c r="AJ468" i="4" s="1"/>
  <c r="AB43" i="4"/>
  <c r="T43" i="4"/>
  <c r="AG42" i="4"/>
  <c r="Y42" i="4"/>
  <c r="AD41" i="4"/>
  <c r="V41" i="4"/>
  <c r="AI40" i="4"/>
  <c r="AI465" i="4" s="1"/>
  <c r="AA40" i="4"/>
  <c r="AA465" i="4" s="1"/>
  <c r="S40" i="4"/>
  <c r="S465" i="4" s="1"/>
  <c r="AF39" i="4"/>
  <c r="X39" i="4"/>
  <c r="AK38" i="4"/>
  <c r="AC38" i="4"/>
  <c r="U38" i="4"/>
  <c r="AH37" i="4"/>
  <c r="AH462" i="4" s="1"/>
  <c r="Z37" i="4"/>
  <c r="Z462" i="4" s="1"/>
  <c r="Z635" i="4" s="1"/>
  <c r="R37" i="4"/>
  <c r="AE36" i="4"/>
  <c r="W36" i="4"/>
  <c r="AJ35" i="4"/>
  <c r="AB35" i="4"/>
  <c r="T35" i="4"/>
  <c r="AG34" i="4"/>
  <c r="AG459" i="4" s="1"/>
  <c r="Y34" i="4"/>
  <c r="Y459" i="4" s="1"/>
  <c r="AD33" i="4"/>
  <c r="AD458" i="4" s="1"/>
  <c r="V33" i="4"/>
  <c r="AI32" i="4"/>
  <c r="AA32" i="4"/>
  <c r="S32" i="4"/>
  <c r="AN111" i="4"/>
  <c r="AN536" i="4" s="1"/>
  <c r="AP109" i="4"/>
  <c r="AP534" i="4" s="1"/>
  <c r="AM108" i="4"/>
  <c r="AO106" i="4"/>
  <c r="AL102" i="4"/>
  <c r="AL527" i="4" s="1"/>
  <c r="AN100" i="4"/>
  <c r="AN525" i="4" s="1"/>
  <c r="AP98" i="4"/>
  <c r="AM97" i="4"/>
  <c r="AM522" i="4" s="1"/>
  <c r="AO95" i="4"/>
  <c r="AO520" i="4" s="1"/>
  <c r="AL94" i="4"/>
  <c r="AL519" i="4" s="1"/>
  <c r="AN92" i="4"/>
  <c r="AN517" i="4" s="1"/>
  <c r="AP90" i="4"/>
  <c r="AP515" i="4" s="1"/>
  <c r="AM89" i="4"/>
  <c r="AO87" i="4"/>
  <c r="AO512" i="4" s="1"/>
  <c r="AL86" i="4"/>
  <c r="AL511" i="4" s="1"/>
  <c r="AN84" i="4"/>
  <c r="AP82" i="4"/>
  <c r="AP507" i="4" s="1"/>
  <c r="AM81" i="4"/>
  <c r="AM506" i="4" s="1"/>
  <c r="AO79" i="4"/>
  <c r="AO504" i="4" s="1"/>
  <c r="AN76" i="4"/>
  <c r="AP74" i="4"/>
  <c r="AP499" i="4" s="1"/>
  <c r="AM73" i="4"/>
  <c r="AO71" i="4"/>
  <c r="AL70" i="4"/>
  <c r="AL495" i="4" s="1"/>
  <c r="AN68" i="4"/>
  <c r="AP66" i="4"/>
  <c r="AP491" i="4" s="1"/>
  <c r="AM65" i="4"/>
  <c r="AO63" i="4"/>
  <c r="AL62" i="4"/>
  <c r="AL487" i="4" s="1"/>
  <c r="AN60" i="4"/>
  <c r="AP58" i="4"/>
  <c r="AP483" i="4" s="1"/>
  <c r="AM57" i="4"/>
  <c r="AM482" i="4" s="1"/>
  <c r="AO55" i="4"/>
  <c r="AO480" i="4" s="1"/>
  <c r="AL54" i="4"/>
  <c r="AN52" i="4"/>
  <c r="AP50" i="4"/>
  <c r="AM49" i="4"/>
  <c r="AM474" i="4" s="1"/>
  <c r="AO47" i="4"/>
  <c r="AL46" i="4"/>
  <c r="AN44" i="4"/>
  <c r="AN469" i="4" s="1"/>
  <c r="AP42" i="4"/>
  <c r="AP467" i="4" s="1"/>
  <c r="AM41" i="4"/>
  <c r="AO39" i="4"/>
  <c r="AL38" i="4"/>
  <c r="AN36" i="4"/>
  <c r="AP34" i="4"/>
  <c r="AP459" i="4" s="1"/>
  <c r="AM33" i="4"/>
  <c r="AP24" i="4"/>
  <c r="AP449" i="4" s="1"/>
  <c r="AP622" i="4" s="1"/>
  <c r="AP16" i="4"/>
  <c r="AP441" i="4" s="1"/>
  <c r="AD111" i="4"/>
  <c r="AD536" i="4" s="1"/>
  <c r="V111" i="4"/>
  <c r="V536" i="4" s="1"/>
  <c r="AI110" i="4"/>
  <c r="AA110" i="4"/>
  <c r="S110" i="4"/>
  <c r="AF109" i="4"/>
  <c r="X109" i="4"/>
  <c r="AK108" i="4"/>
  <c r="AC108" i="4"/>
  <c r="U108" i="4"/>
  <c r="AH107" i="4"/>
  <c r="Z107" i="4"/>
  <c r="R107" i="4"/>
  <c r="AE106" i="4"/>
  <c r="W106" i="4"/>
  <c r="AJ102" i="4"/>
  <c r="AB102" i="4"/>
  <c r="T102" i="4"/>
  <c r="AG101" i="4"/>
  <c r="Y101" i="4"/>
  <c r="AD100" i="4"/>
  <c r="V100" i="4"/>
  <c r="AI99" i="4"/>
  <c r="AA99" i="4"/>
  <c r="S99" i="4"/>
  <c r="S524" i="4" s="1"/>
  <c r="AF98" i="4"/>
  <c r="AF523" i="4" s="1"/>
  <c r="X98" i="4"/>
  <c r="X523" i="4" s="1"/>
  <c r="AK97" i="4"/>
  <c r="AC97" i="4"/>
  <c r="U97" i="4"/>
  <c r="AH96" i="4"/>
  <c r="Z96" i="4"/>
  <c r="R96" i="4"/>
  <c r="R521" i="4" s="1"/>
  <c r="AE95" i="4"/>
  <c r="W95" i="4"/>
  <c r="AJ94" i="4"/>
  <c r="AB94" i="4"/>
  <c r="T94" i="4"/>
  <c r="AG93" i="4"/>
  <c r="Y93" i="4"/>
  <c r="AD92" i="4"/>
  <c r="V92" i="4"/>
  <c r="AI91" i="4"/>
  <c r="AA91" i="4"/>
  <c r="S91" i="4"/>
  <c r="AF90" i="4"/>
  <c r="X90" i="4"/>
  <c r="AK89" i="4"/>
  <c r="AC89" i="4"/>
  <c r="AC514" i="4" s="1"/>
  <c r="U89" i="4"/>
  <c r="AH88" i="4"/>
  <c r="Z88" i="4"/>
  <c r="R88" i="4"/>
  <c r="AE87" i="4"/>
  <c r="AE512" i="4" s="1"/>
  <c r="W87" i="4"/>
  <c r="W512" i="4" s="1"/>
  <c r="AJ86" i="4"/>
  <c r="AB86" i="4"/>
  <c r="AB511" i="4" s="1"/>
  <c r="T86" i="4"/>
  <c r="AG85" i="4"/>
  <c r="Y85" i="4"/>
  <c r="AD84" i="4"/>
  <c r="V84" i="4"/>
  <c r="AI83" i="4"/>
  <c r="AA83" i="4"/>
  <c r="S83" i="4"/>
  <c r="S508" i="4" s="1"/>
  <c r="AF82" i="4"/>
  <c r="X82" i="4"/>
  <c r="X507" i="4" s="1"/>
  <c r="AK81" i="4"/>
  <c r="AC81" i="4"/>
  <c r="U81" i="4"/>
  <c r="AH80" i="4"/>
  <c r="Z80" i="4"/>
  <c r="R80" i="4"/>
  <c r="R505" i="4" s="1"/>
  <c r="AK73" i="4"/>
  <c r="AK498" i="4" s="1"/>
  <c r="AC73" i="4"/>
  <c r="AC498" i="4" s="1"/>
  <c r="U73" i="4"/>
  <c r="U498" i="4" s="1"/>
  <c r="AH72" i="4"/>
  <c r="Z72" i="4"/>
  <c r="R72" i="4"/>
  <c r="AE71" i="4"/>
  <c r="W71" i="4"/>
  <c r="AJ70" i="4"/>
  <c r="AB70" i="4"/>
  <c r="AB495" i="4" s="1"/>
  <c r="T70" i="4"/>
  <c r="AK65" i="4"/>
  <c r="AC65" i="4"/>
  <c r="U65" i="4"/>
  <c r="AH64" i="4"/>
  <c r="Z64" i="4"/>
  <c r="R64" i="4"/>
  <c r="R489" i="4" s="1"/>
  <c r="AE63" i="4"/>
  <c r="AE488" i="4" s="1"/>
  <c r="W63" i="4"/>
  <c r="AJ62" i="4"/>
  <c r="AB62" i="4"/>
  <c r="T62" i="4"/>
  <c r="AG61" i="4"/>
  <c r="AG486" i="4" s="1"/>
  <c r="Y61" i="4"/>
  <c r="AD60" i="4"/>
  <c r="AD485" i="4" s="1"/>
  <c r="V60" i="4"/>
  <c r="V485" i="4" s="1"/>
  <c r="AI59" i="4"/>
  <c r="AI484" i="4" s="1"/>
  <c r="AA59" i="4"/>
  <c r="AA484" i="4" s="1"/>
  <c r="S59" i="4"/>
  <c r="AF58" i="4"/>
  <c r="X58" i="4"/>
  <c r="AK57" i="4"/>
  <c r="AC57" i="4"/>
  <c r="AC482" i="4" s="1"/>
  <c r="U57" i="4"/>
  <c r="U482" i="4" s="1"/>
  <c r="AH56" i="4"/>
  <c r="Z56" i="4"/>
  <c r="R56" i="4"/>
  <c r="AE55" i="4"/>
  <c r="W55" i="4"/>
  <c r="AJ54" i="4"/>
  <c r="AB54" i="4"/>
  <c r="T54" i="4"/>
  <c r="AG53" i="4"/>
  <c r="Y53" i="4"/>
  <c r="AD52" i="4"/>
  <c r="V52" i="4"/>
  <c r="AI51" i="4"/>
  <c r="AA51" i="4"/>
  <c r="S51" i="4"/>
  <c r="AF50" i="4"/>
  <c r="X50" i="4"/>
  <c r="AK49" i="4"/>
  <c r="AC49" i="4"/>
  <c r="U49" i="4"/>
  <c r="AH48" i="4"/>
  <c r="AH473" i="4" s="1"/>
  <c r="Z48" i="4"/>
  <c r="R48" i="4"/>
  <c r="R473" i="4" s="1"/>
  <c r="AE47" i="4"/>
  <c r="W47" i="4"/>
  <c r="W472" i="4" s="1"/>
  <c r="AJ46" i="4"/>
  <c r="AB46" i="4"/>
  <c r="T46" i="4"/>
  <c r="AG45" i="4"/>
  <c r="Y45" i="4"/>
  <c r="AD44" i="4"/>
  <c r="AD469" i="4" s="1"/>
  <c r="V44" i="4"/>
  <c r="V469" i="4" s="1"/>
  <c r="AI43" i="4"/>
  <c r="AA43" i="4"/>
  <c r="S43" i="4"/>
  <c r="AF42" i="4"/>
  <c r="X42" i="4"/>
  <c r="AK41" i="4"/>
  <c r="AC41" i="4"/>
  <c r="AC466" i="4" s="1"/>
  <c r="U41" i="4"/>
  <c r="AH40" i="4"/>
  <c r="AH465" i="4" s="1"/>
  <c r="Z40" i="4"/>
  <c r="R40" i="4"/>
  <c r="AE39" i="4"/>
  <c r="W39" i="4"/>
  <c r="W464" i="4" s="1"/>
  <c r="AJ38" i="4"/>
  <c r="AB38" i="4"/>
  <c r="AB463" i="4" s="1"/>
  <c r="T38" i="4"/>
  <c r="T463" i="4" s="1"/>
  <c r="AG37" i="4"/>
  <c r="AG462" i="4" s="1"/>
  <c r="Y37" i="4"/>
  <c r="AD36" i="4"/>
  <c r="V36" i="4"/>
  <c r="AI35" i="4"/>
  <c r="AA35" i="4"/>
  <c r="S35" i="4"/>
  <c r="S460" i="4" s="1"/>
  <c r="AF34" i="4"/>
  <c r="X34" i="4"/>
  <c r="AK33" i="4"/>
  <c r="AC33" i="4"/>
  <c r="U33" i="4"/>
  <c r="AH32" i="4"/>
  <c r="Z32" i="4"/>
  <c r="R32" i="4"/>
  <c r="R457" i="4" s="1"/>
  <c r="AM111" i="4"/>
  <c r="AO109" i="4"/>
  <c r="AL108" i="4"/>
  <c r="AN106" i="4"/>
  <c r="AP101" i="4"/>
  <c r="AP526" i="4" s="1"/>
  <c r="AM100" i="4"/>
  <c r="AM525" i="4" s="1"/>
  <c r="AO98" i="4"/>
  <c r="AL97" i="4"/>
  <c r="AL522" i="4" s="1"/>
  <c r="AN95" i="4"/>
  <c r="AN520" i="4" s="1"/>
  <c r="AP93" i="4"/>
  <c r="AM92" i="4"/>
  <c r="AO90" i="4"/>
  <c r="AL89" i="4"/>
  <c r="AN87" i="4"/>
  <c r="AP85" i="4"/>
  <c r="AM84" i="4"/>
  <c r="AM509" i="4" s="1"/>
  <c r="AO82" i="4"/>
  <c r="AL81" i="4"/>
  <c r="AN79" i="4"/>
  <c r="AP77" i="4"/>
  <c r="AO74" i="4"/>
  <c r="AL73" i="4"/>
  <c r="AN71" i="4"/>
  <c r="AN496" i="4" s="1"/>
  <c r="AP69" i="4"/>
  <c r="AO66" i="4"/>
  <c r="AL65" i="4"/>
  <c r="AN63" i="4"/>
  <c r="AP61" i="4"/>
  <c r="AM60" i="4"/>
  <c r="AO58" i="4"/>
  <c r="AO483" i="4" s="1"/>
  <c r="AL57" i="4"/>
  <c r="AL482" i="4" s="1"/>
  <c r="AN55" i="4"/>
  <c r="AP53" i="4"/>
  <c r="AM52" i="4"/>
  <c r="AO50" i="4"/>
  <c r="AL49" i="4"/>
  <c r="AN47" i="4"/>
  <c r="AP45" i="4"/>
  <c r="AP470" i="4" s="1"/>
  <c r="AM44" i="4"/>
  <c r="AM469" i="4" s="1"/>
  <c r="AO42" i="4"/>
  <c r="AL41" i="4"/>
  <c r="AN39" i="4"/>
  <c r="AP37" i="4"/>
  <c r="AM36" i="4"/>
  <c r="AO34" i="4"/>
  <c r="AL33" i="4"/>
  <c r="AL458" i="4" s="1"/>
  <c r="AP27" i="4"/>
  <c r="AP19" i="4"/>
  <c r="AP11" i="4"/>
  <c r="AP436" i="4" s="1"/>
  <c r="AQ107" i="4"/>
  <c r="AQ532" i="4" s="1"/>
  <c r="AQ100" i="4"/>
  <c r="AQ525" i="4" s="1"/>
  <c r="AQ95" i="4"/>
  <c r="AQ520" i="4" s="1"/>
  <c r="AQ91" i="4"/>
  <c r="AQ516" i="4" s="1"/>
  <c r="AK111" i="4"/>
  <c r="AK536" i="4" s="1"/>
  <c r="AC111" i="4"/>
  <c r="U111" i="4"/>
  <c r="AH110" i="4"/>
  <c r="Z110" i="4"/>
  <c r="R110" i="4"/>
  <c r="AE109" i="4"/>
  <c r="W109" i="4"/>
  <c r="AJ108" i="4"/>
  <c r="AB108" i="4"/>
  <c r="T108" i="4"/>
  <c r="AG107" i="4"/>
  <c r="Y107" i="4"/>
  <c r="AD106" i="4"/>
  <c r="V106" i="4"/>
  <c r="AI102" i="4"/>
  <c r="AA102" i="4"/>
  <c r="S102" i="4"/>
  <c r="AF101" i="4"/>
  <c r="X101" i="4"/>
  <c r="AK100" i="4"/>
  <c r="AC100" i="4"/>
  <c r="U100" i="4"/>
  <c r="AH99" i="4"/>
  <c r="Z99" i="4"/>
  <c r="R99" i="4"/>
  <c r="AE98" i="4"/>
  <c r="W98" i="4"/>
  <c r="AJ97" i="4"/>
  <c r="AB97" i="4"/>
  <c r="T97" i="4"/>
  <c r="AG96" i="4"/>
  <c r="Y96" i="4"/>
  <c r="AD95" i="4"/>
  <c r="AD520" i="4" s="1"/>
  <c r="V95" i="4"/>
  <c r="AI94" i="4"/>
  <c r="AA94" i="4"/>
  <c r="S94" i="4"/>
  <c r="AF93" i="4"/>
  <c r="X93" i="4"/>
  <c r="X518" i="4" s="1"/>
  <c r="AK92" i="4"/>
  <c r="AC92" i="4"/>
  <c r="U92" i="4"/>
  <c r="AH91" i="4"/>
  <c r="Z91" i="4"/>
  <c r="Z516" i="4" s="1"/>
  <c r="R91" i="4"/>
  <c r="AE90" i="4"/>
  <c r="W90" i="4"/>
  <c r="AJ89" i="4"/>
  <c r="AB89" i="4"/>
  <c r="T89" i="4"/>
  <c r="AG88" i="4"/>
  <c r="Y88" i="4"/>
  <c r="AD87" i="4"/>
  <c r="V87" i="4"/>
  <c r="AI86" i="4"/>
  <c r="AA86" i="4"/>
  <c r="AA511" i="4" s="1"/>
  <c r="S86" i="4"/>
  <c r="AF85" i="4"/>
  <c r="X85" i="4"/>
  <c r="AK84" i="4"/>
  <c r="AC84" i="4"/>
  <c r="U84" i="4"/>
  <c r="AH83" i="4"/>
  <c r="Z83" i="4"/>
  <c r="Z508" i="4" s="1"/>
  <c r="R83" i="4"/>
  <c r="R508" i="4" s="1"/>
  <c r="AE82" i="4"/>
  <c r="W82" i="4"/>
  <c r="AJ81" i="4"/>
  <c r="AB81" i="4"/>
  <c r="T81" i="4"/>
  <c r="AG80" i="4"/>
  <c r="Y80" i="4"/>
  <c r="Y505" i="4" s="1"/>
  <c r="AJ73" i="4"/>
  <c r="AB73" i="4"/>
  <c r="T73" i="4"/>
  <c r="AG72" i="4"/>
  <c r="Y72" i="4"/>
  <c r="AD71" i="4"/>
  <c r="V71" i="4"/>
  <c r="V496" i="4" s="1"/>
  <c r="AI70" i="4"/>
  <c r="AA70" i="4"/>
  <c r="S70" i="4"/>
  <c r="AJ65" i="4"/>
  <c r="AB65" i="4"/>
  <c r="T65" i="4"/>
  <c r="AG64" i="4"/>
  <c r="Y64" i="4"/>
  <c r="Y489" i="4" s="1"/>
  <c r="AD63" i="4"/>
  <c r="AD488" i="4" s="1"/>
  <c r="V63" i="4"/>
  <c r="AI62" i="4"/>
  <c r="AA62" i="4"/>
  <c r="S62" i="4"/>
  <c r="S487" i="4" s="1"/>
  <c r="AF61" i="4"/>
  <c r="X61" i="4"/>
  <c r="AK60" i="4"/>
  <c r="AK485" i="4" s="1"/>
  <c r="AC60" i="4"/>
  <c r="U60" i="4"/>
  <c r="AH59" i="4"/>
  <c r="Z59" i="4"/>
  <c r="R59" i="4"/>
  <c r="R484" i="4" s="1"/>
  <c r="AE58" i="4"/>
  <c r="W58" i="4"/>
  <c r="AJ57" i="4"/>
  <c r="AB57" i="4"/>
  <c r="T57" i="4"/>
  <c r="AG56" i="4"/>
  <c r="Y56" i="4"/>
  <c r="Y481" i="4" s="1"/>
  <c r="AD55" i="4"/>
  <c r="V55" i="4"/>
  <c r="AI54" i="4"/>
  <c r="AA54" i="4"/>
  <c r="S54" i="4"/>
  <c r="AF53" i="4"/>
  <c r="X53" i="4"/>
  <c r="AK52" i="4"/>
  <c r="AC52" i="4"/>
  <c r="U52" i="4"/>
  <c r="AH51" i="4"/>
  <c r="Z51" i="4"/>
  <c r="R51" i="4"/>
  <c r="AE50" i="4"/>
  <c r="W50" i="4"/>
  <c r="AJ49" i="4"/>
  <c r="AB49" i="4"/>
  <c r="T49" i="4"/>
  <c r="AG48" i="4"/>
  <c r="Y48" i="4"/>
  <c r="AD47" i="4"/>
  <c r="V47" i="4"/>
  <c r="AI46" i="4"/>
  <c r="AA46" i="4"/>
  <c r="S46" i="4"/>
  <c r="AF45" i="4"/>
  <c r="X45" i="4"/>
  <c r="AK44" i="4"/>
  <c r="AC44" i="4"/>
  <c r="U44" i="4"/>
  <c r="U469" i="4" s="1"/>
  <c r="AH43" i="4"/>
  <c r="Z43" i="4"/>
  <c r="R43" i="4"/>
  <c r="AE42" i="4"/>
  <c r="AE467" i="4" s="1"/>
  <c r="W42" i="4"/>
  <c r="AJ41" i="4"/>
  <c r="AB41" i="4"/>
  <c r="T41" i="4"/>
  <c r="AG40" i="4"/>
  <c r="Y40" i="4"/>
  <c r="Y465" i="4" s="1"/>
  <c r="AD39" i="4"/>
  <c r="V39" i="4"/>
  <c r="AI38" i="4"/>
  <c r="AA38" i="4"/>
  <c r="S38" i="4"/>
  <c r="AF37" i="4"/>
  <c r="AF462" i="4" s="1"/>
  <c r="X37" i="4"/>
  <c r="X462" i="4" s="1"/>
  <c r="AK36" i="4"/>
  <c r="AC36" i="4"/>
  <c r="AC461" i="4" s="1"/>
  <c r="U36" i="4"/>
  <c r="AH35" i="4"/>
  <c r="Z35" i="4"/>
  <c r="R35" i="4"/>
  <c r="AE34" i="4"/>
  <c r="W34" i="4"/>
  <c r="AJ33" i="4"/>
  <c r="AB33" i="4"/>
  <c r="T33" i="4"/>
  <c r="AG32" i="4"/>
  <c r="Y32" i="4"/>
  <c r="AL111" i="4"/>
  <c r="AN109" i="4"/>
  <c r="AP107" i="4"/>
  <c r="AP532" i="4" s="1"/>
  <c r="AM106" i="4"/>
  <c r="AO101" i="4"/>
  <c r="AO526" i="4" s="1"/>
  <c r="AL100" i="4"/>
  <c r="AL525" i="4" s="1"/>
  <c r="AN98" i="4"/>
  <c r="AN523" i="4" s="1"/>
  <c r="AP96" i="4"/>
  <c r="AP521" i="4" s="1"/>
  <c r="AM95" i="4"/>
  <c r="AO93" i="4"/>
  <c r="AL92" i="4"/>
  <c r="AL517" i="4" s="1"/>
  <c r="AN90" i="4"/>
  <c r="AN515" i="4" s="1"/>
  <c r="AP88" i="4"/>
  <c r="AP513" i="4" s="1"/>
  <c r="AM87" i="4"/>
  <c r="AM512" i="4" s="1"/>
  <c r="AO85" i="4"/>
  <c r="AO510" i="4" s="1"/>
  <c r="AL84" i="4"/>
  <c r="AL509" i="4" s="1"/>
  <c r="AN82" i="4"/>
  <c r="AP80" i="4"/>
  <c r="AO77" i="4"/>
  <c r="AO502" i="4" s="1"/>
  <c r="AN74" i="4"/>
  <c r="AN499" i="4" s="1"/>
  <c r="AP72" i="4"/>
  <c r="AP497" i="4" s="1"/>
  <c r="AM71" i="4"/>
  <c r="AM496" i="4" s="1"/>
  <c r="AO69" i="4"/>
  <c r="AN66" i="4"/>
  <c r="AP64" i="4"/>
  <c r="AP489" i="4" s="1"/>
  <c r="AM63" i="4"/>
  <c r="AM488" i="4" s="1"/>
  <c r="AO61" i="4"/>
  <c r="AO486" i="4" s="1"/>
  <c r="AL60" i="4"/>
  <c r="AL485" i="4" s="1"/>
  <c r="AN58" i="4"/>
  <c r="AN483" i="4" s="1"/>
  <c r="AP56" i="4"/>
  <c r="AM55" i="4"/>
  <c r="AO53" i="4"/>
  <c r="AO478" i="4" s="1"/>
  <c r="AL52" i="4"/>
  <c r="AN50" i="4"/>
  <c r="AP48" i="4"/>
  <c r="AP473" i="4" s="1"/>
  <c r="AM47" i="4"/>
  <c r="AO45" i="4"/>
  <c r="AO470" i="4" s="1"/>
  <c r="AL44" i="4"/>
  <c r="AN42" i="4"/>
  <c r="AP40" i="4"/>
  <c r="AP465" i="4" s="1"/>
  <c r="AM39" i="4"/>
  <c r="AO37" i="4"/>
  <c r="AO462" i="4" s="1"/>
  <c r="AL36" i="4"/>
  <c r="AL461" i="4" s="1"/>
  <c r="AN34" i="4"/>
  <c r="AN459" i="4" s="1"/>
  <c r="AN632" i="4" s="1"/>
  <c r="AP32" i="4"/>
  <c r="AP457" i="4" s="1"/>
  <c r="AP30" i="4"/>
  <c r="AP455" i="4" s="1"/>
  <c r="AP22" i="4"/>
  <c r="AP14" i="4"/>
  <c r="AJ111" i="4"/>
  <c r="AJ536" i="4" s="1"/>
  <c r="AB111" i="4"/>
  <c r="T111" i="4"/>
  <c r="AG110" i="4"/>
  <c r="Y110" i="4"/>
  <c r="AD109" i="4"/>
  <c r="V109" i="4"/>
  <c r="AI108" i="4"/>
  <c r="AA108" i="4"/>
  <c r="S108" i="4"/>
  <c r="AF107" i="4"/>
  <c r="X107" i="4"/>
  <c r="AK106" i="4"/>
  <c r="AC106" i="4"/>
  <c r="U106" i="4"/>
  <c r="AH102" i="4"/>
  <c r="Z102" i="4"/>
  <c r="R102" i="4"/>
  <c r="AE101" i="4"/>
  <c r="W101" i="4"/>
  <c r="AJ100" i="4"/>
  <c r="AB100" i="4"/>
  <c r="T100" i="4"/>
  <c r="AG99" i="4"/>
  <c r="Y99" i="4"/>
  <c r="AD98" i="4"/>
  <c r="V98" i="4"/>
  <c r="AI97" i="4"/>
  <c r="AA97" i="4"/>
  <c r="S97" i="4"/>
  <c r="AF96" i="4"/>
  <c r="X96" i="4"/>
  <c r="AK95" i="4"/>
  <c r="AC95" i="4"/>
  <c r="U95" i="4"/>
  <c r="AH94" i="4"/>
  <c r="Z94" i="4"/>
  <c r="R94" i="4"/>
  <c r="AE93" i="4"/>
  <c r="W93" i="4"/>
  <c r="AJ92" i="4"/>
  <c r="AB92" i="4"/>
  <c r="T92" i="4"/>
  <c r="AG91" i="4"/>
  <c r="AG516" i="4" s="1"/>
  <c r="Y91" i="4"/>
  <c r="Y516" i="4" s="1"/>
  <c r="AD90" i="4"/>
  <c r="V90" i="4"/>
  <c r="AI89" i="4"/>
  <c r="AA89" i="4"/>
  <c r="S89" i="4"/>
  <c r="AF88" i="4"/>
  <c r="X88" i="4"/>
  <c r="AK87" i="4"/>
  <c r="AC87" i="4"/>
  <c r="U87" i="4"/>
  <c r="AH86" i="4"/>
  <c r="Z86" i="4"/>
  <c r="R86" i="4"/>
  <c r="AE85" i="4"/>
  <c r="W85" i="4"/>
  <c r="AJ84" i="4"/>
  <c r="AB84" i="4"/>
  <c r="T84" i="4"/>
  <c r="AG83" i="4"/>
  <c r="Y83" i="4"/>
  <c r="AD82" i="4"/>
  <c r="V82" i="4"/>
  <c r="AI81" i="4"/>
  <c r="AA81" i="4"/>
  <c r="AA506" i="4" s="1"/>
  <c r="S81" i="4"/>
  <c r="AF80" i="4"/>
  <c r="X80" i="4"/>
  <c r="AI73" i="4"/>
  <c r="AA73" i="4"/>
  <c r="S73" i="4"/>
  <c r="AF72" i="4"/>
  <c r="X72" i="4"/>
  <c r="X497" i="4" s="1"/>
  <c r="AK71" i="4"/>
  <c r="AC71" i="4"/>
  <c r="AC496" i="4" s="1"/>
  <c r="U71" i="4"/>
  <c r="AH70" i="4"/>
  <c r="Z70" i="4"/>
  <c r="R70" i="4"/>
  <c r="AI65" i="4"/>
  <c r="AA65" i="4"/>
  <c r="S65" i="4"/>
  <c r="AF64" i="4"/>
  <c r="X64" i="4"/>
  <c r="X489" i="4" s="1"/>
  <c r="AK63" i="4"/>
  <c r="AC63" i="4"/>
  <c r="U63" i="4"/>
  <c r="AH62" i="4"/>
  <c r="AH487" i="4" s="1"/>
  <c r="Z62" i="4"/>
  <c r="R62" i="4"/>
  <c r="AE61" i="4"/>
  <c r="W61" i="4"/>
  <c r="AJ60" i="4"/>
  <c r="AB60" i="4"/>
  <c r="T60" i="4"/>
  <c r="AG59" i="4"/>
  <c r="Y59" i="4"/>
  <c r="AD58" i="4"/>
  <c r="V58" i="4"/>
  <c r="AI57" i="4"/>
  <c r="AA57" i="4"/>
  <c r="S57" i="4"/>
  <c r="AF56" i="4"/>
  <c r="X56" i="4"/>
  <c r="X481" i="4" s="1"/>
  <c r="AK55" i="4"/>
  <c r="AC55" i="4"/>
  <c r="U55" i="4"/>
  <c r="AH54" i="4"/>
  <c r="Z54" i="4"/>
  <c r="R54" i="4"/>
  <c r="AE53" i="4"/>
  <c r="W53" i="4"/>
  <c r="AJ52" i="4"/>
  <c r="AB52" i="4"/>
  <c r="T52" i="4"/>
  <c r="AG51" i="4"/>
  <c r="Y51" i="4"/>
  <c r="AD50" i="4"/>
  <c r="V50" i="4"/>
  <c r="AI49" i="4"/>
  <c r="AI474" i="4" s="1"/>
  <c r="AA49" i="4"/>
  <c r="S49" i="4"/>
  <c r="AF48" i="4"/>
  <c r="X48" i="4"/>
  <c r="X473" i="4" s="1"/>
  <c r="AK47" i="4"/>
  <c r="AC47" i="4"/>
  <c r="U47" i="4"/>
  <c r="AH46" i="4"/>
  <c r="Z46" i="4"/>
  <c r="R46" i="4"/>
  <c r="AE45" i="4"/>
  <c r="W45" i="4"/>
  <c r="AJ44" i="4"/>
  <c r="AB44" i="4"/>
  <c r="T44" i="4"/>
  <c r="AG43" i="4"/>
  <c r="AG468" i="4" s="1"/>
  <c r="Y43" i="4"/>
  <c r="AD42" i="4"/>
  <c r="V42" i="4"/>
  <c r="AI41" i="4"/>
  <c r="AA41" i="4"/>
  <c r="S41" i="4"/>
  <c r="AF40" i="4"/>
  <c r="X40" i="4"/>
  <c r="X465" i="4" s="1"/>
  <c r="AK39" i="4"/>
  <c r="AK464" i="4" s="1"/>
  <c r="AC39" i="4"/>
  <c r="U39" i="4"/>
  <c r="AH38" i="4"/>
  <c r="Z38" i="4"/>
  <c r="R38" i="4"/>
  <c r="AE37" i="4"/>
  <c r="W37" i="4"/>
  <c r="AJ36" i="4"/>
  <c r="AJ461" i="4" s="1"/>
  <c r="AB36" i="4"/>
  <c r="T36" i="4"/>
  <c r="AG35" i="4"/>
  <c r="Y35" i="4"/>
  <c r="AD34" i="4"/>
  <c r="V34" i="4"/>
  <c r="AI33" i="4"/>
  <c r="AA33" i="4"/>
  <c r="S33" i="4"/>
  <c r="AF32" i="4"/>
  <c r="X32" i="4"/>
  <c r="AP110" i="4"/>
  <c r="AM109" i="4"/>
  <c r="AO107" i="4"/>
  <c r="AL106" i="4"/>
  <c r="AN101" i="4"/>
  <c r="AP99" i="4"/>
  <c r="AM98" i="4"/>
  <c r="AO96" i="4"/>
  <c r="AO521" i="4" s="1"/>
  <c r="AL95" i="4"/>
  <c r="AL520" i="4" s="1"/>
  <c r="AN93" i="4"/>
  <c r="AP91" i="4"/>
  <c r="AP516" i="4" s="1"/>
  <c r="AM90" i="4"/>
  <c r="AM515" i="4" s="1"/>
  <c r="AO88" i="4"/>
  <c r="AL87" i="4"/>
  <c r="AN85" i="4"/>
  <c r="AN510" i="4" s="1"/>
  <c r="AP83" i="4"/>
  <c r="AM82" i="4"/>
  <c r="AO80" i="4"/>
  <c r="AO505" i="4" s="1"/>
  <c r="AN77" i="4"/>
  <c r="AN502" i="4" s="1"/>
  <c r="AP75" i="4"/>
  <c r="AO72" i="4"/>
  <c r="AO497" i="4" s="1"/>
  <c r="AL71" i="4"/>
  <c r="AN69" i="4"/>
  <c r="AN494" i="4" s="1"/>
  <c r="AP67" i="4"/>
  <c r="AO64" i="4"/>
  <c r="AL63" i="4"/>
  <c r="AN61" i="4"/>
  <c r="AP59" i="4"/>
  <c r="AM58" i="4"/>
  <c r="AO56" i="4"/>
  <c r="AL55" i="4"/>
  <c r="AN53" i="4"/>
  <c r="AP51" i="4"/>
  <c r="AM50" i="4"/>
  <c r="AO48" i="4"/>
  <c r="AL47" i="4"/>
  <c r="AL472" i="4" s="1"/>
  <c r="AN45" i="4"/>
  <c r="AP43" i="4"/>
  <c r="AM42" i="4"/>
  <c r="AO40" i="4"/>
  <c r="AL39" i="4"/>
  <c r="AN37" i="4"/>
  <c r="AP35" i="4"/>
  <c r="AM34" i="4"/>
  <c r="AO32" i="4"/>
  <c r="AP25" i="4"/>
  <c r="AP450" i="4" s="1"/>
  <c r="AP17" i="4"/>
  <c r="AP9" i="4"/>
  <c r="AQ110" i="4"/>
  <c r="AQ535" i="4" s="1"/>
  <c r="AQ106" i="4"/>
  <c r="AQ531" i="4" s="1"/>
  <c r="AQ99" i="4"/>
  <c r="AQ524" i="4" s="1"/>
  <c r="AQ111" i="4"/>
  <c r="AQ536" i="4" s="1"/>
  <c r="AQ94" i="4"/>
  <c r="AQ519" i="4" s="1"/>
  <c r="AI111" i="4"/>
  <c r="AA111" i="4"/>
  <c r="S111" i="4"/>
  <c r="AF110" i="4"/>
  <c r="X110" i="4"/>
  <c r="AK109" i="4"/>
  <c r="AC109" i="4"/>
  <c r="U109" i="4"/>
  <c r="AH108" i="4"/>
  <c r="Z108" i="4"/>
  <c r="R108" i="4"/>
  <c r="AE107" i="4"/>
  <c r="W107" i="4"/>
  <c r="AJ106" i="4"/>
  <c r="AB106" i="4"/>
  <c r="T106" i="4"/>
  <c r="AG102" i="4"/>
  <c r="Y102" i="4"/>
  <c r="AD101" i="4"/>
  <c r="V101" i="4"/>
  <c r="AI100" i="4"/>
  <c r="AA100" i="4"/>
  <c r="S100" i="4"/>
  <c r="AF99" i="4"/>
  <c r="X99" i="4"/>
  <c r="X524" i="4" s="1"/>
  <c r="AK98" i="4"/>
  <c r="AC98" i="4"/>
  <c r="AC523" i="4" s="1"/>
  <c r="U98" i="4"/>
  <c r="AH97" i="4"/>
  <c r="Z97" i="4"/>
  <c r="R97" i="4"/>
  <c r="AE96" i="4"/>
  <c r="W96" i="4"/>
  <c r="AJ95" i="4"/>
  <c r="AB95" i="4"/>
  <c r="T95" i="4"/>
  <c r="AG94" i="4"/>
  <c r="Y94" i="4"/>
  <c r="AD93" i="4"/>
  <c r="V93" i="4"/>
  <c r="AI92" i="4"/>
  <c r="AA92" i="4"/>
  <c r="S92" i="4"/>
  <c r="AF91" i="4"/>
  <c r="X91" i="4"/>
  <c r="AK90" i="4"/>
  <c r="AK515" i="4" s="1"/>
  <c r="AC90" i="4"/>
  <c r="U90" i="4"/>
  <c r="AH89" i="4"/>
  <c r="Z89" i="4"/>
  <c r="R89" i="4"/>
  <c r="R514" i="4" s="1"/>
  <c r="AE88" i="4"/>
  <c r="W88" i="4"/>
  <c r="AJ87" i="4"/>
  <c r="AB87" i="4"/>
  <c r="T87" i="4"/>
  <c r="AG86" i="4"/>
  <c r="Y86" i="4"/>
  <c r="Y511" i="4" s="1"/>
  <c r="AD85" i="4"/>
  <c r="V85" i="4"/>
  <c r="AI84" i="4"/>
  <c r="AA84" i="4"/>
  <c r="S84" i="4"/>
  <c r="AF83" i="4"/>
  <c r="X83" i="4"/>
  <c r="AK82" i="4"/>
  <c r="AK507" i="4" s="1"/>
  <c r="AC82" i="4"/>
  <c r="AC507" i="4" s="1"/>
  <c r="U82" i="4"/>
  <c r="AH81" i="4"/>
  <c r="Z81" i="4"/>
  <c r="R81" i="4"/>
  <c r="AE80" i="4"/>
  <c r="W80" i="4"/>
  <c r="W505" i="4" s="1"/>
  <c r="AH73" i="4"/>
  <c r="Z73" i="4"/>
  <c r="R73" i="4"/>
  <c r="AE72" i="4"/>
  <c r="W72" i="4"/>
  <c r="AJ71" i="4"/>
  <c r="AB71" i="4"/>
  <c r="T71" i="4"/>
  <c r="AG70" i="4"/>
  <c r="Y70" i="4"/>
  <c r="AH65" i="4"/>
  <c r="Z65" i="4"/>
  <c r="R65" i="4"/>
  <c r="AE64" i="4"/>
  <c r="W64" i="4"/>
  <c r="AJ63" i="4"/>
  <c r="AJ488" i="4" s="1"/>
  <c r="AB63" i="4"/>
  <c r="AB488" i="4" s="1"/>
  <c r="T63" i="4"/>
  <c r="AG62" i="4"/>
  <c r="Y62" i="4"/>
  <c r="AD61" i="4"/>
  <c r="V61" i="4"/>
  <c r="AI60" i="4"/>
  <c r="AA60" i="4"/>
  <c r="S60" i="4"/>
  <c r="AF59" i="4"/>
  <c r="X59" i="4"/>
  <c r="AK58" i="4"/>
  <c r="AC58" i="4"/>
  <c r="U58" i="4"/>
  <c r="AH57" i="4"/>
  <c r="Z57" i="4"/>
  <c r="R57" i="4"/>
  <c r="AE56" i="4"/>
  <c r="W56" i="4"/>
  <c r="AJ55" i="4"/>
  <c r="AB55" i="4"/>
  <c r="T55" i="4"/>
  <c r="AG54" i="4"/>
  <c r="Y54" i="4"/>
  <c r="AD53" i="4"/>
  <c r="V53" i="4"/>
  <c r="AI52" i="4"/>
  <c r="AA52" i="4"/>
  <c r="S52" i="4"/>
  <c r="AF51" i="4"/>
  <c r="X51" i="4"/>
  <c r="AK50" i="4"/>
  <c r="AC50" i="4"/>
  <c r="U50" i="4"/>
  <c r="AH49" i="4"/>
  <c r="Z49" i="4"/>
  <c r="R49" i="4"/>
  <c r="AE48" i="4"/>
  <c r="W48" i="4"/>
  <c r="AJ47" i="4"/>
  <c r="AJ472" i="4" s="1"/>
  <c r="AB47" i="4"/>
  <c r="AB472" i="4" s="1"/>
  <c r="T47" i="4"/>
  <c r="AG46" i="4"/>
  <c r="Y46" i="4"/>
  <c r="AD45" i="4"/>
  <c r="V45" i="4"/>
  <c r="AI44" i="4"/>
  <c r="AA44" i="4"/>
  <c r="S44" i="4"/>
  <c r="AF43" i="4"/>
  <c r="X43" i="4"/>
  <c r="AK42" i="4"/>
  <c r="AC42" i="4"/>
  <c r="U42" i="4"/>
  <c r="AH41" i="4"/>
  <c r="Z41" i="4"/>
  <c r="Z466" i="4" s="1"/>
  <c r="R41" i="4"/>
  <c r="AE40" i="4"/>
  <c r="W40" i="4"/>
  <c r="AJ39" i="4"/>
  <c r="AJ464" i="4" s="1"/>
  <c r="AB39" i="4"/>
  <c r="T39" i="4"/>
  <c r="AG38" i="4"/>
  <c r="Y38" i="4"/>
  <c r="AD37" i="4"/>
  <c r="V37" i="4"/>
  <c r="AI36" i="4"/>
  <c r="AA36" i="4"/>
  <c r="S36" i="4"/>
  <c r="AF35" i="4"/>
  <c r="X35" i="4"/>
  <c r="AK34" i="4"/>
  <c r="AK459" i="4" s="1"/>
  <c r="AC34" i="4"/>
  <c r="U34" i="4"/>
  <c r="AH33" i="4"/>
  <c r="Z33" i="4"/>
  <c r="R33" i="4"/>
  <c r="AE32" i="4"/>
  <c r="W32" i="4"/>
  <c r="AO110" i="4"/>
  <c r="AO535" i="4" s="1"/>
  <c r="AL109" i="4"/>
  <c r="AN107" i="4"/>
  <c r="AP102" i="4"/>
  <c r="AM101" i="4"/>
  <c r="AM526" i="4" s="1"/>
  <c r="AO99" i="4"/>
  <c r="AO524" i="4" s="1"/>
  <c r="AL98" i="4"/>
  <c r="AN96" i="4"/>
  <c r="AN521" i="4" s="1"/>
  <c r="AP94" i="4"/>
  <c r="AM93" i="4"/>
  <c r="AO91" i="4"/>
  <c r="AL90" i="4"/>
  <c r="AN88" i="4"/>
  <c r="AP86" i="4"/>
  <c r="AM85" i="4"/>
  <c r="AO83" i="4"/>
  <c r="AL82" i="4"/>
  <c r="AN80" i="4"/>
  <c r="AP78" i="4"/>
  <c r="AO75" i="4"/>
  <c r="AN72" i="4"/>
  <c r="AN497" i="4" s="1"/>
  <c r="AP70" i="4"/>
  <c r="AO67" i="4"/>
  <c r="AO492" i="4" s="1"/>
  <c r="AN64" i="4"/>
  <c r="AP62" i="4"/>
  <c r="AM61" i="4"/>
  <c r="AO59" i="4"/>
  <c r="AL58" i="4"/>
  <c r="AN56" i="4"/>
  <c r="AN481" i="4" s="1"/>
  <c r="AP54" i="4"/>
  <c r="AM53" i="4"/>
  <c r="AO51" i="4"/>
  <c r="AL50" i="4"/>
  <c r="AN48" i="4"/>
  <c r="AP46" i="4"/>
  <c r="AM45" i="4"/>
  <c r="AO43" i="4"/>
  <c r="AO468" i="4" s="1"/>
  <c r="AL42" i="4"/>
  <c r="AN40" i="4"/>
  <c r="AP38" i="4"/>
  <c r="AM37" i="4"/>
  <c r="AO35" i="4"/>
  <c r="AL34" i="4"/>
  <c r="AL459" i="4" s="1"/>
  <c r="AL632" i="4" s="1"/>
  <c r="AN32" i="4"/>
  <c r="AN457" i="4" s="1"/>
  <c r="AP28" i="4"/>
  <c r="AP20" i="4"/>
  <c r="AP12" i="4"/>
  <c r="AH111" i="4"/>
  <c r="Z111" i="4"/>
  <c r="R111" i="4"/>
  <c r="AE110" i="4"/>
  <c r="W110" i="4"/>
  <c r="AJ109" i="4"/>
  <c r="AB109" i="4"/>
  <c r="T109" i="4"/>
  <c r="AG108" i="4"/>
  <c r="Y108" i="4"/>
  <c r="AD107" i="4"/>
  <c r="V107" i="4"/>
  <c r="AI106" i="4"/>
  <c r="AA106" i="4"/>
  <c r="S106" i="4"/>
  <c r="AF102" i="4"/>
  <c r="X102" i="4"/>
  <c r="AK101" i="4"/>
  <c r="AC101" i="4"/>
  <c r="U101" i="4"/>
  <c r="AH100" i="4"/>
  <c r="Z100" i="4"/>
  <c r="R100" i="4"/>
  <c r="AE99" i="4"/>
  <c r="W99" i="4"/>
  <c r="AJ98" i="4"/>
  <c r="AB98" i="4"/>
  <c r="T98" i="4"/>
  <c r="AG97" i="4"/>
  <c r="Y97" i="4"/>
  <c r="AD96" i="4"/>
  <c r="V96" i="4"/>
  <c r="AI95" i="4"/>
  <c r="AA95" i="4"/>
  <c r="S95" i="4"/>
  <c r="AF94" i="4"/>
  <c r="X94" i="4"/>
  <c r="AK93" i="4"/>
  <c r="AC93" i="4"/>
  <c r="U93" i="4"/>
  <c r="U518" i="4" s="1"/>
  <c r="AH92" i="4"/>
  <c r="Z92" i="4"/>
  <c r="R92" i="4"/>
  <c r="AE91" i="4"/>
  <c r="W91" i="4"/>
  <c r="AJ90" i="4"/>
  <c r="AB90" i="4"/>
  <c r="T90" i="4"/>
  <c r="AG89" i="4"/>
  <c r="Y89" i="4"/>
  <c r="AD88" i="4"/>
  <c r="V88" i="4"/>
  <c r="AI87" i="4"/>
  <c r="AA87" i="4"/>
  <c r="S87" i="4"/>
  <c r="AF86" i="4"/>
  <c r="X86" i="4"/>
  <c r="AK85" i="4"/>
  <c r="AC85" i="4"/>
  <c r="U85" i="4"/>
  <c r="AH84" i="4"/>
  <c r="Z84" i="4"/>
  <c r="R84" i="4"/>
  <c r="AE83" i="4"/>
  <c r="W83" i="4"/>
  <c r="AJ82" i="4"/>
  <c r="AB82" i="4"/>
  <c r="T82" i="4"/>
  <c r="AG81" i="4"/>
  <c r="Y81" i="4"/>
  <c r="AD80" i="4"/>
  <c r="V80" i="4"/>
  <c r="AG73" i="4"/>
  <c r="Y73" i="4"/>
  <c r="AD72" i="4"/>
  <c r="V72" i="4"/>
  <c r="AI71" i="4"/>
  <c r="AA71" i="4"/>
  <c r="S71" i="4"/>
  <c r="AF70" i="4"/>
  <c r="X70" i="4"/>
  <c r="AG65" i="4"/>
  <c r="Y65" i="4"/>
  <c r="AD64" i="4"/>
  <c r="V64" i="4"/>
  <c r="AI63" i="4"/>
  <c r="AA63" i="4"/>
  <c r="S63" i="4"/>
  <c r="AF62" i="4"/>
  <c r="X62" i="4"/>
  <c r="AK61" i="4"/>
  <c r="AC61" i="4"/>
  <c r="U61" i="4"/>
  <c r="AH60" i="4"/>
  <c r="Z60" i="4"/>
  <c r="R60" i="4"/>
  <c r="AE59" i="4"/>
  <c r="W59" i="4"/>
  <c r="AJ58" i="4"/>
  <c r="AB58" i="4"/>
  <c r="T58" i="4"/>
  <c r="AG57" i="4"/>
  <c r="Y57" i="4"/>
  <c r="AD56" i="4"/>
  <c r="V56" i="4"/>
  <c r="AI55" i="4"/>
  <c r="AA55" i="4"/>
  <c r="S55" i="4"/>
  <c r="AF54" i="4"/>
  <c r="X54" i="4"/>
  <c r="AK53" i="4"/>
  <c r="AC53" i="4"/>
  <c r="U53" i="4"/>
  <c r="AH52" i="4"/>
  <c r="Z52" i="4"/>
  <c r="R52" i="4"/>
  <c r="AE51" i="4"/>
  <c r="W51" i="4"/>
  <c r="AJ50" i="4"/>
  <c r="AB50" i="4"/>
  <c r="T50" i="4"/>
  <c r="AG49" i="4"/>
  <c r="Y49" i="4"/>
  <c r="AD48" i="4"/>
  <c r="V48" i="4"/>
  <c r="AI47" i="4"/>
  <c r="AA47" i="4"/>
  <c r="S47" i="4"/>
  <c r="AF46" i="4"/>
  <c r="AF471" i="4" s="1"/>
  <c r="X46" i="4"/>
  <c r="AK45" i="4"/>
  <c r="AC45" i="4"/>
  <c r="U45" i="4"/>
  <c r="AH44" i="4"/>
  <c r="Z44" i="4"/>
  <c r="R44" i="4"/>
  <c r="AE43" i="4"/>
  <c r="AE468" i="4" s="1"/>
  <c r="W43" i="4"/>
  <c r="AJ42" i="4"/>
  <c r="AB42" i="4"/>
  <c r="T42" i="4"/>
  <c r="AG41" i="4"/>
  <c r="Y41" i="4"/>
  <c r="AD40" i="4"/>
  <c r="V40" i="4"/>
  <c r="AI39" i="4"/>
  <c r="AA39" i="4"/>
  <c r="S39" i="4"/>
  <c r="AF38" i="4"/>
  <c r="X38" i="4"/>
  <c r="AK37" i="4"/>
  <c r="AC37" i="4"/>
  <c r="U37" i="4"/>
  <c r="AH36" i="4"/>
  <c r="Z36" i="4"/>
  <c r="R36" i="4"/>
  <c r="AE35" i="4"/>
  <c r="W35" i="4"/>
  <c r="AJ34" i="4"/>
  <c r="AB34" i="4"/>
  <c r="T34" i="4"/>
  <c r="AG33" i="4"/>
  <c r="Y33" i="4"/>
  <c r="AD32" i="4"/>
  <c r="V32" i="4"/>
  <c r="AN110" i="4"/>
  <c r="AP108" i="4"/>
  <c r="AM107" i="4"/>
  <c r="AO102" i="4"/>
  <c r="AO527" i="4" s="1"/>
  <c r="AL101" i="4"/>
  <c r="AN99" i="4"/>
  <c r="AP97" i="4"/>
  <c r="AP522" i="4" s="1"/>
  <c r="AM96" i="4"/>
  <c r="AO94" i="4"/>
  <c r="AL93" i="4"/>
  <c r="AN91" i="4"/>
  <c r="AN516" i="4" s="1"/>
  <c r="AP89" i="4"/>
  <c r="AM88" i="4"/>
  <c r="AO86" i="4"/>
  <c r="AL85" i="4"/>
  <c r="AN83" i="4"/>
  <c r="AP81" i="4"/>
  <c r="AM80" i="4"/>
  <c r="AO78" i="4"/>
  <c r="AO503" i="4" s="1"/>
  <c r="AN75" i="4"/>
  <c r="AP73" i="4"/>
  <c r="AM72" i="4"/>
  <c r="AO70" i="4"/>
  <c r="AN67" i="4"/>
  <c r="AP65" i="4"/>
  <c r="AM64" i="4"/>
  <c r="AO62" i="4"/>
  <c r="AL61" i="4"/>
  <c r="AN59" i="4"/>
  <c r="AP57" i="4"/>
  <c r="AM56" i="4"/>
  <c r="AO54" i="4"/>
  <c r="AL53" i="4"/>
  <c r="AN51" i="4"/>
  <c r="AP49" i="4"/>
  <c r="AM48" i="4"/>
  <c r="AO46" i="4"/>
  <c r="AL45" i="4"/>
  <c r="AN43" i="4"/>
  <c r="AP41" i="4"/>
  <c r="AM40" i="4"/>
  <c r="AO38" i="4"/>
  <c r="AL37" i="4"/>
  <c r="AN35" i="4"/>
  <c r="AN460" i="4" s="1"/>
  <c r="AP33" i="4"/>
  <c r="AP458" i="4" s="1"/>
  <c r="AM32" i="4"/>
  <c r="AP31" i="4"/>
  <c r="AP23" i="4"/>
  <c r="AP15" i="4"/>
  <c r="AQ98" i="4"/>
  <c r="AQ93" i="4"/>
  <c r="AQ518" i="4" s="1"/>
  <c r="AQ102" i="4"/>
  <c r="AQ527" i="4" s="1"/>
  <c r="AQ97" i="4"/>
  <c r="AQ522" i="4" s="1"/>
  <c r="AQ109" i="4"/>
  <c r="AQ534" i="4" s="1"/>
  <c r="AQ33" i="4"/>
  <c r="AQ50" i="4"/>
  <c r="AQ36" i="4"/>
  <c r="AQ29" i="4"/>
  <c r="AQ25" i="4"/>
  <c r="AQ450" i="4" s="1"/>
  <c r="AQ21" i="4"/>
  <c r="AQ16" i="4"/>
  <c r="AQ11" i="4"/>
  <c r="AQ28" i="4"/>
  <c r="AQ14" i="4"/>
  <c r="AQ63" i="4"/>
  <c r="AQ488" i="4" s="1"/>
  <c r="AQ13" i="4"/>
  <c r="AQ69" i="4"/>
  <c r="AQ65" i="4"/>
  <c r="AQ490" i="4" s="1"/>
  <c r="AQ87" i="4"/>
  <c r="AQ512" i="4" s="1"/>
  <c r="AQ83" i="4"/>
  <c r="AQ79" i="4"/>
  <c r="AQ75" i="4"/>
  <c r="AQ71" i="4"/>
  <c r="AQ58" i="4"/>
  <c r="AQ54" i="4"/>
  <c r="AQ46" i="4"/>
  <c r="AQ41" i="4"/>
  <c r="AQ35" i="4"/>
  <c r="AQ24" i="4"/>
  <c r="AQ39" i="4"/>
  <c r="AQ18" i="4"/>
  <c r="AQ15" i="4"/>
  <c r="AQ66" i="4"/>
  <c r="AQ45" i="4"/>
  <c r="AQ49" i="4"/>
  <c r="AQ44" i="4"/>
  <c r="AQ40" i="4"/>
  <c r="AQ465" i="4" s="1"/>
  <c r="AQ19" i="4"/>
  <c r="AQ9" i="4"/>
  <c r="AQ81" i="4"/>
  <c r="AQ506" i="4" s="1"/>
  <c r="AQ48" i="4"/>
  <c r="AQ473" i="4" s="1"/>
  <c r="AQ38" i="4"/>
  <c r="AQ27" i="4"/>
  <c r="AQ64" i="4"/>
  <c r="AQ90" i="4"/>
  <c r="AQ86" i="4"/>
  <c r="AQ82" i="4"/>
  <c r="AQ78" i="4"/>
  <c r="AQ74" i="4"/>
  <c r="AQ499" i="4" s="1"/>
  <c r="AQ61" i="4"/>
  <c r="AQ486" i="4" s="1"/>
  <c r="AQ57" i="4"/>
  <c r="AQ53" i="4"/>
  <c r="AQ68" i="4"/>
  <c r="AQ85" i="4"/>
  <c r="AQ60" i="4"/>
  <c r="AQ34" i="4"/>
  <c r="AQ70" i="4"/>
  <c r="AQ72" i="4"/>
  <c r="AQ51" i="4"/>
  <c r="AQ37" i="4"/>
  <c r="AQ32" i="4"/>
  <c r="AQ30" i="4"/>
  <c r="AQ455" i="4" s="1"/>
  <c r="AQ89" i="4"/>
  <c r="AQ77" i="4"/>
  <c r="AQ502" i="4" s="1"/>
  <c r="AQ56" i="4"/>
  <c r="AQ43" i="4"/>
  <c r="AQ31" i="4"/>
  <c r="AQ20" i="4"/>
  <c r="AQ67" i="4"/>
  <c r="AQ62" i="4"/>
  <c r="AQ88" i="4"/>
  <c r="AQ513" i="4" s="1"/>
  <c r="AQ84" i="4"/>
  <c r="AQ80" i="4"/>
  <c r="AQ76" i="4"/>
  <c r="AQ59" i="4"/>
  <c r="AQ484" i="4" s="1"/>
  <c r="AQ55" i="4"/>
  <c r="AQ47" i="4"/>
  <c r="AQ42" i="4"/>
  <c r="AQ26" i="4"/>
  <c r="AQ451" i="4" s="1"/>
  <c r="AQ624" i="4" s="1"/>
  <c r="AQ22" i="4"/>
  <c r="AQ447" i="4" s="1"/>
  <c r="AQ17" i="4"/>
  <c r="AQ12" i="4"/>
  <c r="AQ10" i="4"/>
  <c r="AQ435" i="4" s="1"/>
  <c r="AQ73" i="4"/>
  <c r="AQ52" i="4"/>
  <c r="AQ23" i="4"/>
  <c r="AI546" i="4"/>
  <c r="AI33" i="9"/>
  <c r="AI18" i="9"/>
  <c r="AH27" i="9"/>
  <c r="AI17" i="9"/>
  <c r="AH34" i="9"/>
  <c r="AH37" i="9"/>
  <c r="AI23" i="9"/>
  <c r="AI11" i="9"/>
  <c r="AH16" i="9"/>
  <c r="AH32" i="9"/>
  <c r="AI27" i="9"/>
  <c r="AI35" i="9"/>
  <c r="AH30" i="9"/>
  <c r="AH29" i="9"/>
  <c r="AI16" i="9"/>
  <c r="AI8" i="9"/>
  <c r="AH25" i="9"/>
  <c r="AH36" i="9"/>
  <c r="AH13" i="9"/>
  <c r="AH17" i="9"/>
  <c r="AI34" i="9"/>
  <c r="AI39" i="9"/>
  <c r="AI36" i="9"/>
  <c r="AH23" i="9"/>
  <c r="AI14" i="9"/>
  <c r="AI10" i="9"/>
  <c r="AH12" i="9"/>
  <c r="AH26" i="9"/>
  <c r="AH21" i="9"/>
  <c r="AI6" i="9"/>
  <c r="AI7" i="9"/>
  <c r="AH24" i="9"/>
  <c r="AI25" i="9"/>
  <c r="AI20" i="9"/>
  <c r="AH14" i="9"/>
  <c r="AH11" i="9"/>
  <c r="AI32" i="9"/>
  <c r="AI13" i="9"/>
  <c r="AH6" i="9"/>
  <c r="AH35" i="9"/>
  <c r="AH28" i="9"/>
  <c r="AI38" i="9"/>
  <c r="AI19" i="9"/>
  <c r="AI15" i="9"/>
  <c r="AH18" i="9"/>
  <c r="AI24" i="9"/>
  <c r="AI9" i="9"/>
  <c r="AH33" i="9"/>
  <c r="AH19" i="9"/>
  <c r="AH9" i="9"/>
  <c r="AH15" i="9"/>
  <c r="AI26" i="9"/>
  <c r="AI21" i="9"/>
  <c r="AH20" i="9"/>
  <c r="AH8" i="9"/>
  <c r="AI37" i="9"/>
  <c r="AI31" i="9"/>
  <c r="AH7" i="9"/>
  <c r="AI28" i="9"/>
  <c r="AI29" i="9"/>
  <c r="AH39" i="9"/>
  <c r="AH38" i="9"/>
  <c r="AI12" i="9"/>
  <c r="AI30" i="9"/>
  <c r="AH31" i="9"/>
  <c r="AH10" i="9"/>
  <c r="AP223" i="4"/>
  <c r="E5170" i="3"/>
  <c r="E5211" i="3"/>
  <c r="E5358" i="3"/>
  <c r="E5236" i="3"/>
  <c r="E5364" i="3"/>
  <c r="E5322" i="3"/>
  <c r="E5216" i="3"/>
  <c r="E5336" i="3"/>
  <c r="E5201" i="3"/>
  <c r="E5294" i="3"/>
  <c r="E5222" i="3"/>
  <c r="E5305" i="3"/>
  <c r="E5263" i="3"/>
  <c r="E5174" i="3"/>
  <c r="E5277" i="3"/>
  <c r="E5173" i="3"/>
  <c r="E5238" i="3"/>
  <c r="E5190" i="3"/>
  <c r="E5276" i="3"/>
  <c r="E5226" i="3"/>
  <c r="E5362" i="3"/>
  <c r="E5248" i="3"/>
  <c r="E5376" i="3"/>
  <c r="E5175" i="3"/>
  <c r="E5371" i="3"/>
  <c r="E5249" i="3"/>
  <c r="E5377" i="3"/>
  <c r="E5335" i="3"/>
  <c r="E5234" i="3"/>
  <c r="E5349" i="3"/>
  <c r="E4661" i="3"/>
  <c r="E4647" i="3"/>
  <c r="E4859" i="3"/>
  <c r="E4733" i="3"/>
  <c r="E4729" i="3"/>
  <c r="E4604" i="3"/>
  <c r="E4724" i="3"/>
  <c r="E4858" i="3"/>
  <c r="E5096" i="3"/>
  <c r="E4728" i="3"/>
  <c r="E4836" i="3"/>
  <c r="E4934" i="3"/>
  <c r="E4998" i="3"/>
  <c r="E4670" i="3"/>
  <c r="E4854" i="3"/>
  <c r="E5092" i="3"/>
  <c r="E5156" i="3"/>
  <c r="E4740" i="3"/>
  <c r="E4978" i="3"/>
  <c r="E4890" i="3"/>
  <c r="E5143" i="3"/>
  <c r="E5111" i="3"/>
  <c r="E5079" i="3"/>
  <c r="E5047" i="3"/>
  <c r="E5015" i="3"/>
  <c r="E4983" i="3"/>
  <c r="E4951" i="3"/>
  <c r="E4919" i="3"/>
  <c r="E4879" i="3"/>
  <c r="E4801" i="3"/>
  <c r="E4769" i="3"/>
  <c r="E4737" i="3"/>
  <c r="E4691" i="3"/>
  <c r="E4631" i="3"/>
  <c r="E4599" i="3"/>
  <c r="E4897" i="3"/>
  <c r="E4849" i="3"/>
  <c r="E4723" i="3"/>
  <c r="E5129" i="3"/>
  <c r="E5097" i="3"/>
  <c r="E5065" i="3"/>
  <c r="E5033" i="3"/>
  <c r="E5001" i="3"/>
  <c r="E4969" i="3"/>
  <c r="E4937" i="3"/>
  <c r="E4905" i="3"/>
  <c r="E4783" i="3"/>
  <c r="E4751" i="3"/>
  <c r="E4701" i="3"/>
  <c r="E4637" i="3"/>
  <c r="E4605" i="3"/>
  <c r="E4764" i="3"/>
  <c r="E4662" i="3"/>
  <c r="E4720" i="3"/>
  <c r="E4758" i="3"/>
  <c r="E4834" i="3"/>
  <c r="E4904" i="3"/>
  <c r="E4936" i="3"/>
  <c r="E4968" i="3"/>
  <c r="E5000" i="3"/>
  <c r="E5032" i="3"/>
  <c r="E4606" i="3"/>
  <c r="E4688" i="3"/>
  <c r="E4812" i="3"/>
  <c r="E4860" i="3"/>
  <c r="E5056" i="3"/>
  <c r="E5094" i="3"/>
  <c r="E5126" i="3"/>
  <c r="E5011" i="3"/>
  <c r="E4947" i="3"/>
  <c r="E4829" i="3"/>
  <c r="E4687" i="3"/>
  <c r="E4877" i="3"/>
  <c r="E5062" i="3"/>
  <c r="E5029" i="3"/>
  <c r="E4933" i="3"/>
  <c r="E4747" i="3"/>
  <c r="E4762" i="3"/>
  <c r="E5036" i="3"/>
  <c r="E4816" i="3"/>
  <c r="E5112" i="3"/>
  <c r="E5103" i="3"/>
  <c r="E4975" i="3"/>
  <c r="E4761" i="3"/>
  <c r="E4841" i="3"/>
  <c r="E4930" i="3"/>
  <c r="E5057" i="3"/>
  <c r="E4887" i="3"/>
  <c r="E4693" i="3"/>
  <c r="E4820" i="3"/>
  <c r="E4882" i="3"/>
  <c r="E4752" i="3"/>
  <c r="E4906" i="3"/>
  <c r="E4939" i="3"/>
  <c r="E4837" i="3"/>
  <c r="E5117" i="3"/>
  <c r="E4989" i="3"/>
  <c r="E4739" i="3"/>
  <c r="E5012" i="3"/>
  <c r="E4872" i="3"/>
  <c r="AQ223" i="4"/>
  <c r="AQ432" i="4" s="1"/>
  <c r="E5166" i="3"/>
  <c r="E5195" i="3"/>
  <c r="E5374" i="3"/>
  <c r="E5252" i="3"/>
  <c r="E5380" i="3"/>
  <c r="E5338" i="3"/>
  <c r="E5224" i="3"/>
  <c r="E5352" i="3"/>
  <c r="E5217" i="3"/>
  <c r="E5315" i="3"/>
  <c r="E5251" i="3"/>
  <c r="E5321" i="3"/>
  <c r="E5279" i="3"/>
  <c r="E5164" i="3"/>
  <c r="E5293" i="3"/>
  <c r="E5189" i="3"/>
  <c r="E5270" i="3"/>
  <c r="E5210" i="3"/>
  <c r="E5292" i="3"/>
  <c r="E5250" i="3"/>
  <c r="E5378" i="3"/>
  <c r="E5264" i="3"/>
  <c r="E5183" i="3"/>
  <c r="E5182" i="3"/>
  <c r="E5387" i="3"/>
  <c r="E5265" i="3"/>
  <c r="E5196" i="3"/>
  <c r="E5351" i="3"/>
  <c r="E5237" i="3"/>
  <c r="E5365" i="3"/>
  <c r="E4863" i="3"/>
  <c r="E4669" i="3"/>
  <c r="E4612" i="3"/>
  <c r="E4790" i="3"/>
  <c r="E4866" i="3"/>
  <c r="E5104" i="3"/>
  <c r="E4736" i="3"/>
  <c r="E4844" i="3"/>
  <c r="E4942" i="3"/>
  <c r="E5006" i="3"/>
  <c r="E4600" i="3"/>
  <c r="E4678" i="3"/>
  <c r="E4862" i="3"/>
  <c r="E5100" i="3"/>
  <c r="E4772" i="3"/>
  <c r="E5010" i="3"/>
  <c r="E4922" i="3"/>
  <c r="E5139" i="3"/>
  <c r="E5075" i="3"/>
  <c r="E4675" i="3"/>
  <c r="E4714" i="3"/>
  <c r="E4986" i="3"/>
  <c r="E5035" i="3"/>
  <c r="E4757" i="3"/>
  <c r="E4869" i="3"/>
  <c r="E4803" i="3"/>
  <c r="E5386" i="3"/>
  <c r="E5194" i="3"/>
  <c r="E5390" i="3"/>
  <c r="E5268" i="3"/>
  <c r="E5208" i="3"/>
  <c r="E5354" i="3"/>
  <c r="E5240" i="3"/>
  <c r="E5368" i="3"/>
  <c r="E5167" i="3"/>
  <c r="E5331" i="3"/>
  <c r="E5283" i="3"/>
  <c r="E5337" i="3"/>
  <c r="E5295" i="3"/>
  <c r="E5180" i="3"/>
  <c r="E5309" i="3"/>
  <c r="E5205" i="3"/>
  <c r="E5302" i="3"/>
  <c r="E5227" i="3"/>
  <c r="E5308" i="3"/>
  <c r="E5266" i="3"/>
  <c r="E5186" i="3"/>
  <c r="E5280" i="3"/>
  <c r="E5177" i="3"/>
  <c r="E5246" i="3"/>
  <c r="E5198" i="3"/>
  <c r="E5281" i="3"/>
  <c r="E5239" i="3"/>
  <c r="E5367" i="3"/>
  <c r="E5253" i="3"/>
  <c r="E5381" i="3"/>
  <c r="E4867" i="3"/>
  <c r="E4641" i="3"/>
  <c r="E4655" i="3"/>
  <c r="E4871" i="3"/>
  <c r="E4715" i="3"/>
  <c r="E4929" i="3"/>
  <c r="E4734" i="3"/>
  <c r="E5008" i="3"/>
  <c r="E4868" i="3"/>
  <c r="E4628" i="3"/>
  <c r="E5022" i="3"/>
  <c r="E4878" i="3"/>
  <c r="E5067" i="3"/>
  <c r="E4907" i="3"/>
  <c r="E4679" i="3"/>
  <c r="E4962" i="3"/>
  <c r="E5085" i="3"/>
  <c r="E4925" i="3"/>
  <c r="E4770" i="3"/>
  <c r="E5044" i="3"/>
  <c r="E4618" i="3"/>
  <c r="E5106" i="3"/>
  <c r="E5181" i="3"/>
  <c r="E5254" i="3"/>
  <c r="E5202" i="3"/>
  <c r="E5284" i="3"/>
  <c r="E5242" i="3"/>
  <c r="E5370" i="3"/>
  <c r="E5256" i="3"/>
  <c r="E5384" i="3"/>
  <c r="E5199" i="3"/>
  <c r="E5347" i="3"/>
  <c r="E5225" i="3"/>
  <c r="E5353" i="3"/>
  <c r="E5311" i="3"/>
  <c r="E5200" i="3"/>
  <c r="E5325" i="3"/>
  <c r="E5221" i="3"/>
  <c r="E5318" i="3"/>
  <c r="E5259" i="3"/>
  <c r="E5324" i="3"/>
  <c r="E5282" i="3"/>
  <c r="E5168" i="3"/>
  <c r="E5296" i="3"/>
  <c r="E5193" i="3"/>
  <c r="E5278" i="3"/>
  <c r="E5214" i="3"/>
  <c r="E5297" i="3"/>
  <c r="E5255" i="3"/>
  <c r="E5383" i="3"/>
  <c r="E5269" i="3"/>
  <c r="E5197" i="3"/>
  <c r="E5286" i="3"/>
  <c r="E5218" i="3"/>
  <c r="E5300" i="3"/>
  <c r="E5258" i="3"/>
  <c r="E5391" i="3"/>
  <c r="E5272" i="3"/>
  <c r="E5389" i="3"/>
  <c r="E5215" i="3"/>
  <c r="E5363" i="3"/>
  <c r="E5241" i="3"/>
  <c r="E5369" i="3"/>
  <c r="E5327" i="3"/>
  <c r="E5223" i="3"/>
  <c r="E5341" i="3"/>
  <c r="E5165" i="3"/>
  <c r="E5334" i="3"/>
  <c r="E5291" i="3"/>
  <c r="E5340" i="3"/>
  <c r="E5298" i="3"/>
  <c r="E5184" i="3"/>
  <c r="E5312" i="3"/>
  <c r="E5209" i="3"/>
  <c r="E5307" i="3"/>
  <c r="E5235" i="3"/>
  <c r="E5313" i="3"/>
  <c r="E5271" i="3"/>
  <c r="E5392" i="3"/>
  <c r="E5285" i="3"/>
  <c r="E4839" i="3"/>
  <c r="E4899" i="3"/>
  <c r="E4636" i="3"/>
  <c r="E5054" i="3"/>
  <c r="E5128" i="3"/>
  <c r="E4694" i="3"/>
  <c r="E4760" i="3"/>
  <c r="E4902" i="3"/>
  <c r="E4966" i="3"/>
  <c r="E5030" i="3"/>
  <c r="E4624" i="3"/>
  <c r="E4802" i="3"/>
  <c r="E5048" i="3"/>
  <c r="E5124" i="3"/>
  <c r="E4938" i="3"/>
  <c r="E4748" i="3"/>
  <c r="E4654" i="3"/>
  <c r="E5018" i="3"/>
  <c r="E5127" i="3"/>
  <c r="E5095" i="3"/>
  <c r="E5063" i="3"/>
  <c r="E5031" i="3"/>
  <c r="E4999" i="3"/>
  <c r="E4967" i="3"/>
  <c r="E4935" i="3"/>
  <c r="E4817" i="3"/>
  <c r="E4753" i="3"/>
  <c r="E4707" i="3"/>
  <c r="E4615" i="3"/>
  <c r="E4830" i="3"/>
  <c r="E4865" i="3"/>
  <c r="E4833" i="3"/>
  <c r="E4663" i="3"/>
  <c r="E5145" i="3"/>
  <c r="E5113" i="3"/>
  <c r="E5081" i="3"/>
  <c r="E5049" i="3"/>
  <c r="E5017" i="3"/>
  <c r="E4985" i="3"/>
  <c r="E4953" i="3"/>
  <c r="E4921" i="3"/>
  <c r="E4831" i="3"/>
  <c r="E4799" i="3"/>
  <c r="E4767" i="3"/>
  <c r="E4717" i="3"/>
  <c r="E4685" i="3"/>
  <c r="E4621" i="3"/>
  <c r="E4644" i="3"/>
  <c r="E4704" i="3"/>
  <c r="E4742" i="3"/>
  <c r="E4774" i="3"/>
  <c r="E4888" i="3"/>
  <c r="E4952" i="3"/>
  <c r="E4984" i="3"/>
  <c r="E5016" i="3"/>
  <c r="E5050" i="3"/>
  <c r="E4622" i="3"/>
  <c r="E4672" i="3"/>
  <c r="E4796" i="3"/>
  <c r="E4828" i="3"/>
  <c r="E4876" i="3"/>
  <c r="E5078" i="3"/>
  <c r="E5110" i="3"/>
  <c r="E5142" i="3"/>
  <c r="E5107" i="3"/>
  <c r="E4627" i="3"/>
  <c r="E5061" i="3"/>
  <c r="E4891" i="3"/>
  <c r="E4697" i="3"/>
  <c r="E4972" i="3"/>
  <c r="E4722" i="3"/>
  <c r="E5130" i="3"/>
  <c r="E4874" i="3"/>
  <c r="E4744" i="3"/>
  <c r="E5014" i="3"/>
  <c r="E4686" i="3"/>
  <c r="E4840" i="3"/>
  <c r="E4954" i="3"/>
  <c r="E5071" i="3"/>
  <c r="E4911" i="3"/>
  <c r="E4683" i="3"/>
  <c r="E4671" i="3"/>
  <c r="E5153" i="3"/>
  <c r="E4961" i="3"/>
  <c r="E4743" i="3"/>
  <c r="E4944" i="3"/>
  <c r="E4614" i="3"/>
  <c r="E5134" i="3"/>
  <c r="E4846" i="3"/>
  <c r="E4824" i="3"/>
  <c r="E5213" i="3"/>
  <c r="E5310" i="3"/>
  <c r="E5243" i="3"/>
  <c r="E5316" i="3"/>
  <c r="E5274" i="3"/>
  <c r="E5160" i="3"/>
  <c r="E5288" i="3"/>
  <c r="E5158" i="3"/>
  <c r="E5159" i="3"/>
  <c r="E5379" i="3"/>
  <c r="E5257" i="3"/>
  <c r="E5385" i="3"/>
  <c r="E5343" i="3"/>
  <c r="E5229" i="3"/>
  <c r="E5357" i="3"/>
  <c r="E5203" i="3"/>
  <c r="E5350" i="3"/>
  <c r="E5228" i="3"/>
  <c r="E5356" i="3"/>
  <c r="E5314" i="3"/>
  <c r="E5204" i="3"/>
  <c r="E5328" i="3"/>
  <c r="E5187" i="3"/>
  <c r="E5323" i="3"/>
  <c r="E5267" i="3"/>
  <c r="E5329" i="3"/>
  <c r="E5287" i="3"/>
  <c r="E5172" i="3"/>
  <c r="E5301" i="3"/>
  <c r="E4835" i="3"/>
  <c r="E4895" i="3"/>
  <c r="E4843" i="3"/>
  <c r="E4665" i="3"/>
  <c r="E4994" i="3"/>
  <c r="E4822" i="3"/>
  <c r="E5072" i="3"/>
  <c r="E5136" i="3"/>
  <c r="E4702" i="3"/>
  <c r="E4768" i="3"/>
  <c r="E4910" i="3"/>
  <c r="E4974" i="3"/>
  <c r="E5038" i="3"/>
  <c r="E4632" i="3"/>
  <c r="E4810" i="3"/>
  <c r="E5068" i="3"/>
  <c r="E5132" i="3"/>
  <c r="E4970" i="3"/>
  <c r="E4780" i="3"/>
  <c r="E4690" i="3"/>
  <c r="E5155" i="3"/>
  <c r="E5123" i="3"/>
  <c r="E5091" i="3"/>
  <c r="E5059" i="3"/>
  <c r="E5027" i="3"/>
  <c r="E4995" i="3"/>
  <c r="E4963" i="3"/>
  <c r="E4931" i="3"/>
  <c r="E4893" i="3"/>
  <c r="E4813" i="3"/>
  <c r="E4781" i="3"/>
  <c r="E4749" i="3"/>
  <c r="E4703" i="3"/>
  <c r="E4659" i="3"/>
  <c r="E4611" i="3"/>
  <c r="E4861" i="3"/>
  <c r="E4735" i="3"/>
  <c r="E4653" i="3"/>
  <c r="E5141" i="3"/>
  <c r="E5109" i="3"/>
  <c r="E5077" i="3"/>
  <c r="E5045" i="3"/>
  <c r="E5013" i="3"/>
  <c r="E4981" i="3"/>
  <c r="E4949" i="3"/>
  <c r="E4917" i="3"/>
  <c r="E4827" i="3"/>
  <c r="E4795" i="3"/>
  <c r="E4763" i="3"/>
  <c r="E4713" i="3"/>
  <c r="E4681" i="3"/>
  <c r="E4617" i="3"/>
  <c r="E4648" i="3"/>
  <c r="E4708" i="3"/>
  <c r="E4746" i="3"/>
  <c r="E4778" i="3"/>
  <c r="E4892" i="3"/>
  <c r="E4924" i="3"/>
  <c r="E4956" i="3"/>
  <c r="E4988" i="3"/>
  <c r="E5020" i="3"/>
  <c r="E5060" i="3"/>
  <c r="E4594" i="3"/>
  <c r="E4626" i="3"/>
  <c r="E4676" i="3"/>
  <c r="E4800" i="3"/>
  <c r="E4848" i="3"/>
  <c r="E4880" i="3"/>
  <c r="E5082" i="3"/>
  <c r="E5114" i="3"/>
  <c r="E5146" i="3"/>
  <c r="E5043" i="3"/>
  <c r="E4797" i="3"/>
  <c r="E4595" i="3"/>
  <c r="E4997" i="3"/>
  <c r="E4811" i="3"/>
  <c r="E4633" i="3"/>
  <c r="E4838" i="3"/>
  <c r="E5004" i="3"/>
  <c r="E5098" i="3"/>
  <c r="E4620" i="3"/>
  <c r="E4640" i="3"/>
  <c r="E4886" i="3"/>
  <c r="E4608" i="3"/>
  <c r="E4870" i="3"/>
  <c r="E5042" i="3"/>
  <c r="E5135" i="3"/>
  <c r="E5007" i="3"/>
  <c r="E4825" i="3"/>
  <c r="E4623" i="3"/>
  <c r="E5025" i="3"/>
  <c r="E4696" i="3"/>
  <c r="E4976" i="3"/>
  <c r="E5070" i="3"/>
  <c r="E4806" i="3"/>
  <c r="E4894" i="3"/>
  <c r="E4794" i="3"/>
  <c r="E5099" i="3"/>
  <c r="E4789" i="3"/>
  <c r="E4957" i="3"/>
  <c r="E4916" i="3"/>
  <c r="E4792" i="3"/>
  <c r="E5138" i="3"/>
  <c r="E5161" i="3"/>
  <c r="E5326" i="3"/>
  <c r="E5275" i="3"/>
  <c r="E5332" i="3"/>
  <c r="E5290" i="3"/>
  <c r="E5176" i="3"/>
  <c r="E5304" i="3"/>
  <c r="E5163" i="3"/>
  <c r="E5230" i="3"/>
  <c r="E5178" i="3"/>
  <c r="E5273" i="3"/>
  <c r="E5220" i="3"/>
  <c r="E5359" i="3"/>
  <c r="E5245" i="3"/>
  <c r="E5373" i="3"/>
  <c r="E5219" i="3"/>
  <c r="E5366" i="3"/>
  <c r="E5244" i="3"/>
  <c r="E5372" i="3"/>
  <c r="E5330" i="3"/>
  <c r="E5231" i="3"/>
  <c r="E5344" i="3"/>
  <c r="E5179" i="3"/>
  <c r="E5339" i="3"/>
  <c r="E5299" i="3"/>
  <c r="E5345" i="3"/>
  <c r="E5303" i="3"/>
  <c r="E5188" i="3"/>
  <c r="E5317" i="3"/>
  <c r="E4851" i="3"/>
  <c r="E4847" i="3"/>
  <c r="E4674" i="3"/>
  <c r="E5080" i="3"/>
  <c r="E5144" i="3"/>
  <c r="E4710" i="3"/>
  <c r="E4776" i="3"/>
  <c r="E4918" i="3"/>
  <c r="E4982" i="3"/>
  <c r="E5046" i="3"/>
  <c r="E4642" i="3"/>
  <c r="E5076" i="3"/>
  <c r="E5140" i="3"/>
  <c r="E5002" i="3"/>
  <c r="E4914" i="3"/>
  <c r="E4756" i="3"/>
  <c r="E5151" i="3"/>
  <c r="E5119" i="3"/>
  <c r="E5087" i="3"/>
  <c r="E5055" i="3"/>
  <c r="E5023" i="3"/>
  <c r="E4991" i="3"/>
  <c r="E4959" i="3"/>
  <c r="E4927" i="3"/>
  <c r="E4889" i="3"/>
  <c r="E4809" i="3"/>
  <c r="E4777" i="3"/>
  <c r="E4639" i="3"/>
  <c r="E4607" i="3"/>
  <c r="E4857" i="3"/>
  <c r="E4731" i="3"/>
  <c r="E4649" i="3"/>
  <c r="E5137" i="3"/>
  <c r="E5105" i="3"/>
  <c r="E5073" i="3"/>
  <c r="E5041" i="3"/>
  <c r="E5009" i="3"/>
  <c r="E4977" i="3"/>
  <c r="E4945" i="3"/>
  <c r="E4913" i="3"/>
  <c r="E4823" i="3"/>
  <c r="E4791" i="3"/>
  <c r="E4759" i="3"/>
  <c r="E4657" i="3"/>
  <c r="E4613" i="3"/>
  <c r="E5026" i="3"/>
  <c r="E4652" i="3"/>
  <c r="E4712" i="3"/>
  <c r="E4750" i="3"/>
  <c r="E4782" i="3"/>
  <c r="E4896" i="3"/>
  <c r="E4928" i="3"/>
  <c r="E4960" i="3"/>
  <c r="E4992" i="3"/>
  <c r="E5024" i="3"/>
  <c r="E5064" i="3"/>
  <c r="E4598" i="3"/>
  <c r="E4680" i="3"/>
  <c r="E4804" i="3"/>
  <c r="E4852" i="3"/>
  <c r="E4884" i="3"/>
  <c r="E5086" i="3"/>
  <c r="E5118" i="3"/>
  <c r="E5150" i="3"/>
  <c r="E4845" i="3"/>
  <c r="E5093" i="3"/>
  <c r="E4908" i="3"/>
  <c r="E4864" i="3"/>
  <c r="E4798" i="3"/>
  <c r="E4950" i="3"/>
  <c r="E5108" i="3"/>
  <c r="E4943" i="3"/>
  <c r="E5089" i="3"/>
  <c r="E4629" i="3"/>
  <c r="E4842" i="3"/>
  <c r="E5120" i="3"/>
  <c r="E4650" i="3"/>
  <c r="E4616" i="3"/>
  <c r="E5003" i="3"/>
  <c r="E4821" i="3"/>
  <c r="E4619" i="3"/>
  <c r="E4667" i="3"/>
  <c r="E5149" i="3"/>
  <c r="E5021" i="3"/>
  <c r="E4771" i="3"/>
  <c r="E4948" i="3"/>
  <c r="E4668" i="3"/>
  <c r="E5162" i="3"/>
  <c r="E5191" i="3"/>
  <c r="E5342" i="3"/>
  <c r="E5157" i="3"/>
  <c r="E5348" i="3"/>
  <c r="E5306" i="3"/>
  <c r="E5192" i="3"/>
  <c r="E5320" i="3"/>
  <c r="E5185" i="3"/>
  <c r="E5262" i="3"/>
  <c r="E5206" i="3"/>
  <c r="E5289" i="3"/>
  <c r="E5247" i="3"/>
  <c r="E5375" i="3"/>
  <c r="E5261" i="3"/>
  <c r="E5171" i="3"/>
  <c r="E5169" i="3"/>
  <c r="E5382" i="3"/>
  <c r="E5260" i="3"/>
  <c r="E5388" i="3"/>
  <c r="E5346" i="3"/>
  <c r="E5232" i="3"/>
  <c r="E5360" i="3"/>
  <c r="E5207" i="3"/>
  <c r="E5355" i="3"/>
  <c r="E5233" i="3"/>
  <c r="E5361" i="3"/>
  <c r="E5319" i="3"/>
  <c r="E5212" i="3"/>
  <c r="E5333" i="3"/>
  <c r="E4721" i="3"/>
  <c r="E4732" i="3"/>
  <c r="E4855" i="3"/>
  <c r="E4885" i="3"/>
  <c r="E4596" i="3"/>
  <c r="E4682" i="3"/>
  <c r="E4850" i="3"/>
  <c r="E5088" i="3"/>
  <c r="E5152" i="3"/>
  <c r="E4718" i="3"/>
  <c r="E4784" i="3"/>
  <c r="E4926" i="3"/>
  <c r="E4990" i="3"/>
  <c r="E5058" i="3"/>
  <c r="E4660" i="3"/>
  <c r="E4826" i="3"/>
  <c r="E5084" i="3"/>
  <c r="E5148" i="3"/>
  <c r="E4706" i="3"/>
  <c r="E5034" i="3"/>
  <c r="E4946" i="3"/>
  <c r="E4788" i="3"/>
  <c r="E5147" i="3"/>
  <c r="E5115" i="3"/>
  <c r="E5083" i="3"/>
  <c r="E5051" i="3"/>
  <c r="E5019" i="3"/>
  <c r="E4987" i="3"/>
  <c r="E4955" i="3"/>
  <c r="E4923" i="3"/>
  <c r="E4883" i="3"/>
  <c r="E4805" i="3"/>
  <c r="E4773" i="3"/>
  <c r="E4741" i="3"/>
  <c r="E4695" i="3"/>
  <c r="E4635" i="3"/>
  <c r="E4603" i="3"/>
  <c r="E4901" i="3"/>
  <c r="E4853" i="3"/>
  <c r="E4727" i="3"/>
  <c r="E4645" i="3"/>
  <c r="E5133" i="3"/>
  <c r="E5101" i="3"/>
  <c r="E5069" i="3"/>
  <c r="E5037" i="3"/>
  <c r="E5005" i="3"/>
  <c r="E4973" i="3"/>
  <c r="E4941" i="3"/>
  <c r="E4909" i="3"/>
  <c r="E4787" i="3"/>
  <c r="E4755" i="3"/>
  <c r="E4705" i="3"/>
  <c r="E4643" i="3"/>
  <c r="E4609" i="3"/>
  <c r="E4898" i="3"/>
  <c r="E4656" i="3"/>
  <c r="E4716" i="3"/>
  <c r="E4754" i="3"/>
  <c r="E4786" i="3"/>
  <c r="E4932" i="3"/>
  <c r="E4964" i="3"/>
  <c r="E4996" i="3"/>
  <c r="E5028" i="3"/>
  <c r="E4602" i="3"/>
  <c r="E4634" i="3"/>
  <c r="E4684" i="3"/>
  <c r="E4808" i="3"/>
  <c r="E4856" i="3"/>
  <c r="E5052" i="3"/>
  <c r="E5090" i="3"/>
  <c r="E5122" i="3"/>
  <c r="E5154" i="3"/>
  <c r="E4979" i="3"/>
  <c r="E4915" i="3"/>
  <c r="E4719" i="3"/>
  <c r="E5125" i="3"/>
  <c r="E4965" i="3"/>
  <c r="E4779" i="3"/>
  <c r="E4601" i="3"/>
  <c r="E4692" i="3"/>
  <c r="E4940" i="3"/>
  <c r="E4610" i="3"/>
  <c r="E5066" i="3"/>
  <c r="E5039" i="3"/>
  <c r="E4793" i="3"/>
  <c r="E4873" i="3"/>
  <c r="E5121" i="3"/>
  <c r="E4993" i="3"/>
  <c r="E4807" i="3"/>
  <c r="E4597" i="3"/>
  <c r="E4766" i="3"/>
  <c r="E5040" i="3"/>
  <c r="E4664" i="3"/>
  <c r="E5102" i="3"/>
  <c r="E4875" i="3"/>
  <c r="E4958" i="3"/>
  <c r="E5116" i="3"/>
  <c r="E5131" i="3"/>
  <c r="E4971" i="3"/>
  <c r="E4711" i="3"/>
  <c r="E5053" i="3"/>
  <c r="E4881" i="3"/>
  <c r="E4625" i="3"/>
  <c r="E4700" i="3"/>
  <c r="E4980" i="3"/>
  <c r="E5074" i="3"/>
  <c r="E4903" i="3"/>
  <c r="E4912" i="3"/>
  <c r="E4689" i="3"/>
  <c r="E4765" i="3"/>
  <c r="E4725" i="3"/>
  <c r="E4698" i="3"/>
  <c r="E4819" i="3"/>
  <c r="E4815" i="3"/>
  <c r="E4745" i="3"/>
  <c r="E4658" i="3"/>
  <c r="E4775" i="3"/>
  <c r="AI5" i="9"/>
  <c r="E4920" i="3"/>
  <c r="E4785" i="3"/>
  <c r="E4638" i="3"/>
  <c r="E4900" i="3"/>
  <c r="E4818" i="3"/>
  <c r="E4814" i="3"/>
  <c r="E4673" i="3"/>
  <c r="E4730" i="3"/>
  <c r="E4709" i="3"/>
  <c r="AH5" i="9"/>
  <c r="E4630" i="3"/>
  <c r="E4738" i="3"/>
  <c r="E4651" i="3"/>
  <c r="E4677" i="3"/>
  <c r="E4699" i="3"/>
  <c r="E4832" i="3"/>
  <c r="E4646" i="3"/>
  <c r="E4666" i="3"/>
  <c r="E4726" i="3"/>
  <c r="GP79" i="5" l="1" a="1"/>
  <c r="GP79" i="5" s="1"/>
  <c r="GP66" i="5" a="1"/>
  <c r="GP66" i="5" s="1"/>
  <c r="GP64" i="5" a="1"/>
  <c r="GP64" i="5" s="1"/>
  <c r="GP65" i="5" a="1"/>
  <c r="GP65" i="5" s="1"/>
  <c r="GO79" i="5" a="1"/>
  <c r="GO79" i="5" s="1"/>
  <c r="GO66" i="5" a="1"/>
  <c r="GO66" i="5" s="1"/>
  <c r="GO65" i="5" a="1"/>
  <c r="GO65" i="5" s="1"/>
  <c r="GO64" i="5" a="1"/>
  <c r="GO64" i="5" s="1"/>
  <c r="GP130" i="5" a="1"/>
  <c r="GP130" i="5" s="1"/>
  <c r="GO130" i="5" a="1"/>
  <c r="GO130" i="5" s="1"/>
  <c r="AP432" i="4"/>
  <c r="AG635" i="4"/>
  <c r="AL634" i="4"/>
  <c r="W631" i="4"/>
  <c r="AO631" i="4"/>
  <c r="AN631" i="4"/>
  <c r="GO125" i="5" a="1"/>
  <c r="GO125" i="5" s="1"/>
  <c r="GO106" i="5" a="1"/>
  <c r="GO106" i="5" s="1"/>
  <c r="GO122" i="5" a="1"/>
  <c r="GO122" i="5" s="1"/>
  <c r="GO100" i="5" a="1"/>
  <c r="GO100" i="5" s="1"/>
  <c r="GO98" i="5" a="1"/>
  <c r="GO98" i="5" s="1"/>
  <c r="GO127" i="5" a="1"/>
  <c r="GO127" i="5" s="1"/>
  <c r="GO119" i="5" a="1"/>
  <c r="GO119" i="5" s="1"/>
  <c r="GO117" i="5" a="1"/>
  <c r="GO117" i="5" s="1"/>
  <c r="GO111" i="5" a="1"/>
  <c r="GO111" i="5" s="1"/>
  <c r="GO110" i="5" a="1"/>
  <c r="GO110" i="5" s="1"/>
  <c r="GO101" i="5" a="1"/>
  <c r="GO101" i="5" s="1"/>
  <c r="GO99" i="5" a="1"/>
  <c r="GO99" i="5" s="1"/>
  <c r="GO95" i="5" a="1"/>
  <c r="GO95" i="5" s="1"/>
  <c r="GO84" i="5" a="1"/>
  <c r="GO84" i="5" s="1"/>
  <c r="GO124" i="5" a="1"/>
  <c r="GO124" i="5" s="1"/>
  <c r="GO116" i="5" a="1"/>
  <c r="GO116" i="5" s="1"/>
  <c r="GO115" i="5" a="1"/>
  <c r="GO115" i="5" s="1"/>
  <c r="GO114" i="5" a="1"/>
  <c r="GO114" i="5" s="1"/>
  <c r="GO113" i="5" a="1"/>
  <c r="GO113" i="5" s="1"/>
  <c r="GO129" i="5" a="1"/>
  <c r="GO129" i="5" s="1"/>
  <c r="GO121" i="5" a="1"/>
  <c r="GO121" i="5" s="1"/>
  <c r="GO112" i="5" a="1"/>
  <c r="GO112" i="5" s="1"/>
  <c r="GO109" i="5" a="1"/>
  <c r="GO109" i="5" s="1"/>
  <c r="GO102" i="5" a="1"/>
  <c r="GO102" i="5" s="1"/>
  <c r="GO96" i="5" a="1"/>
  <c r="GO96" i="5" s="1"/>
  <c r="GO126" i="5" a="1"/>
  <c r="GO126" i="5" s="1"/>
  <c r="GO104" i="5" a="1"/>
  <c r="GO104" i="5" s="1"/>
  <c r="GO103" i="5" a="1"/>
  <c r="GO103" i="5" s="1"/>
  <c r="GO97" i="5" a="1"/>
  <c r="GO97" i="5" s="1"/>
  <c r="GO93" i="5" a="1"/>
  <c r="GO93" i="5" s="1"/>
  <c r="GO90" i="5" a="1"/>
  <c r="GO90" i="5" s="1"/>
  <c r="GO123" i="5" a="1"/>
  <c r="GO123" i="5" s="1"/>
  <c r="GO118" i="5" a="1"/>
  <c r="GO118" i="5" s="1"/>
  <c r="GO108" i="5" a="1"/>
  <c r="GO108" i="5" s="1"/>
  <c r="GO105" i="5" a="1"/>
  <c r="GO105" i="5" s="1"/>
  <c r="GO94" i="5" a="1"/>
  <c r="GO94" i="5" s="1"/>
  <c r="GO128" i="5" a="1"/>
  <c r="GO128" i="5" s="1"/>
  <c r="GO120" i="5" a="1"/>
  <c r="GO120" i="5" s="1"/>
  <c r="GO107" i="5" a="1"/>
  <c r="GO107" i="5" s="1"/>
  <c r="GO91" i="5" a="1"/>
  <c r="GO91" i="5" s="1"/>
  <c r="GO87" i="5" a="1"/>
  <c r="GO87" i="5" s="1"/>
  <c r="GO86" i="5" a="1"/>
  <c r="GO86" i="5" s="1"/>
  <c r="GO83" i="5" a="1"/>
  <c r="GO83" i="5" s="1"/>
  <c r="GO71" i="5" a="1"/>
  <c r="GO71" i="5" s="1"/>
  <c r="GO67" i="5" a="1"/>
  <c r="GO67" i="5" s="1"/>
  <c r="GO59" i="5" a="1"/>
  <c r="GO59" i="5" s="1"/>
  <c r="GO54" i="5" a="1"/>
  <c r="GO54" i="5" s="1"/>
  <c r="GO89" i="5" a="1"/>
  <c r="GO89" i="5" s="1"/>
  <c r="GO88" i="5" a="1"/>
  <c r="GO88" i="5" s="1"/>
  <c r="GO81" i="5" a="1"/>
  <c r="GO81" i="5" s="1"/>
  <c r="GO80" i="5" a="1"/>
  <c r="GO80" i="5" s="1"/>
  <c r="GO73" i="5" a="1"/>
  <c r="GO73" i="5" s="1"/>
  <c r="GO72" i="5" a="1"/>
  <c r="GO72" i="5" s="1"/>
  <c r="GO85" i="5" a="1"/>
  <c r="GO85" i="5" s="1"/>
  <c r="GO74" i="5" a="1"/>
  <c r="GO74" i="5" s="1"/>
  <c r="GO61" i="5" a="1"/>
  <c r="GO61" i="5" s="1"/>
  <c r="GO60" i="5" a="1"/>
  <c r="GO60" i="5" s="1"/>
  <c r="GO58" i="5" a="1"/>
  <c r="GO58" i="5" s="1"/>
  <c r="GO55" i="5" a="1"/>
  <c r="GO55" i="5" s="1"/>
  <c r="GO51" i="5" a="1"/>
  <c r="GO51" i="5" s="1"/>
  <c r="GO48" i="5" a="1"/>
  <c r="GO48" i="5" s="1"/>
  <c r="GO82" i="5" a="1"/>
  <c r="GO82" i="5" s="1"/>
  <c r="GO75" i="5" a="1"/>
  <c r="GO75" i="5" s="1"/>
  <c r="GO68" i="5" a="1"/>
  <c r="GO68" i="5" s="1"/>
  <c r="GO62" i="5" a="1"/>
  <c r="GO62" i="5" s="1"/>
  <c r="GO76" i="5" a="1"/>
  <c r="GO76" i="5" s="1"/>
  <c r="GO56" i="5" a="1"/>
  <c r="GO56" i="5" s="1"/>
  <c r="GO52" i="5" a="1"/>
  <c r="GO52" i="5" s="1"/>
  <c r="GO78" i="5" a="1"/>
  <c r="GO78" i="5" s="1"/>
  <c r="GO77" i="5" a="1"/>
  <c r="GO77" i="5" s="1"/>
  <c r="GO57" i="5" a="1"/>
  <c r="GO57" i="5" s="1"/>
  <c r="GO69" i="5" a="1"/>
  <c r="GO69" i="5" s="1"/>
  <c r="GO63" i="5" a="1"/>
  <c r="GO63" i="5" s="1"/>
  <c r="GO53" i="5" a="1"/>
  <c r="GO53" i="5" s="1"/>
  <c r="GO92" i="5" a="1"/>
  <c r="GO92" i="5" s="1"/>
  <c r="GO70" i="5" a="1"/>
  <c r="GO70" i="5" s="1"/>
  <c r="GO50" i="5" a="1"/>
  <c r="GO50" i="5" s="1"/>
  <c r="GO47" i="5" a="1"/>
  <c r="GO47" i="5" s="1"/>
  <c r="GO40" i="5" a="1"/>
  <c r="GO40" i="5" s="1"/>
  <c r="GO33" i="5" a="1"/>
  <c r="GO33" i="5" s="1"/>
  <c r="GO14" i="5" a="1"/>
  <c r="GO14" i="5" s="1"/>
  <c r="GO36" i="5" a="1"/>
  <c r="GO36" i="5" s="1"/>
  <c r="GO34" i="5" a="1"/>
  <c r="GO34" i="5" s="1"/>
  <c r="GO20" i="5" a="1"/>
  <c r="GO20" i="5" s="1"/>
  <c r="GO42" i="5" a="1"/>
  <c r="GO42" i="5" s="1"/>
  <c r="GO35" i="5" a="1"/>
  <c r="GO35" i="5" s="1"/>
  <c r="GO22" i="5" a="1"/>
  <c r="GO22" i="5" s="1"/>
  <c r="GO19" i="5" a="1"/>
  <c r="GO19" i="5" s="1"/>
  <c r="GO18" i="5" a="1"/>
  <c r="GO18" i="5" s="1"/>
  <c r="GO16" i="5" a="1"/>
  <c r="GO16" i="5" s="1"/>
  <c r="GO24" i="5" a="1"/>
  <c r="GO24" i="5" s="1"/>
  <c r="GO23" i="5" a="1"/>
  <c r="GO23" i="5" s="1"/>
  <c r="GO21" i="5" a="1"/>
  <c r="GO21" i="5" s="1"/>
  <c r="GO13" i="5" a="1"/>
  <c r="GO13" i="5" s="1"/>
  <c r="GO10" i="5" a="1"/>
  <c r="GO10" i="5" s="1"/>
  <c r="GO41" i="5" a="1"/>
  <c r="GO41" i="5" s="1"/>
  <c r="GO37" i="5" a="1"/>
  <c r="GO37" i="5" s="1"/>
  <c r="GO25" i="5" a="1"/>
  <c r="GO25" i="5" s="1"/>
  <c r="GO38" i="5" a="1"/>
  <c r="GO38" i="5" s="1"/>
  <c r="GO28" i="5" a="1"/>
  <c r="GO28" i="5" s="1"/>
  <c r="GO26" i="5" a="1"/>
  <c r="GO26" i="5" s="1"/>
  <c r="GO15" i="5" a="1"/>
  <c r="GO15" i="5" s="1"/>
  <c r="GO49" i="5" a="1"/>
  <c r="GO49" i="5" s="1"/>
  <c r="GO46" i="5" a="1"/>
  <c r="GO46" i="5" s="1"/>
  <c r="GO45" i="5" a="1"/>
  <c r="GO45" i="5" s="1"/>
  <c r="GO30" i="5" a="1"/>
  <c r="GO30" i="5" s="1"/>
  <c r="GO27" i="5" a="1"/>
  <c r="GO27" i="5" s="1"/>
  <c r="GO12" i="5" a="1"/>
  <c r="GO12" i="5" s="1"/>
  <c r="GO44" i="5" a="1"/>
  <c r="GO44" i="5" s="1"/>
  <c r="GO43" i="5" a="1"/>
  <c r="GO43" i="5" s="1"/>
  <c r="GO39" i="5" a="1"/>
  <c r="GO39" i="5" s="1"/>
  <c r="GO32" i="5" a="1"/>
  <c r="GO32" i="5" s="1"/>
  <c r="GO31" i="5" a="1"/>
  <c r="GO31" i="5" s="1"/>
  <c r="GO29" i="5" a="1"/>
  <c r="GO29" i="5" s="1"/>
  <c r="GO17" i="5" a="1"/>
  <c r="GO17" i="5" s="1"/>
  <c r="GO11" i="5" a="1"/>
  <c r="GO11" i="5" s="1"/>
  <c r="GP122" i="5" a="1"/>
  <c r="GP122" i="5" s="1"/>
  <c r="GP100" i="5" a="1"/>
  <c r="GP100" i="5" s="1"/>
  <c r="GP95" i="5" a="1"/>
  <c r="GP95" i="5" s="1"/>
  <c r="GP92" i="5" a="1"/>
  <c r="GP92" i="5" s="1"/>
  <c r="GP127" i="5" a="1"/>
  <c r="GP127" i="5" s="1"/>
  <c r="GP119" i="5" a="1"/>
  <c r="GP119" i="5" s="1"/>
  <c r="GP117" i="5" a="1"/>
  <c r="GP117" i="5" s="1"/>
  <c r="GP116" i="5" a="1"/>
  <c r="GP116" i="5" s="1"/>
  <c r="GP115" i="5" a="1"/>
  <c r="GP115" i="5" s="1"/>
  <c r="GP114" i="5" a="1"/>
  <c r="GP114" i="5" s="1"/>
  <c r="GP111" i="5" a="1"/>
  <c r="GP111" i="5" s="1"/>
  <c r="GP110" i="5" a="1"/>
  <c r="GP110" i="5" s="1"/>
  <c r="GP101" i="5" a="1"/>
  <c r="GP101" i="5" s="1"/>
  <c r="GP99" i="5" a="1"/>
  <c r="GP99" i="5" s="1"/>
  <c r="GP124" i="5" a="1"/>
  <c r="GP124" i="5" s="1"/>
  <c r="GP113" i="5" a="1"/>
  <c r="GP113" i="5" s="1"/>
  <c r="GP112" i="5" a="1"/>
  <c r="GP112" i="5" s="1"/>
  <c r="GP86" i="5" a="1"/>
  <c r="GP86" i="5" s="1"/>
  <c r="GP85" i="5" a="1"/>
  <c r="GP85" i="5" s="1"/>
  <c r="GP129" i="5" a="1"/>
  <c r="GP129" i="5" s="1"/>
  <c r="GP121" i="5" a="1"/>
  <c r="GP121" i="5" s="1"/>
  <c r="GP109" i="5" a="1"/>
  <c r="GP109" i="5" s="1"/>
  <c r="GP102" i="5" a="1"/>
  <c r="GP102" i="5" s="1"/>
  <c r="GP96" i="5" a="1"/>
  <c r="GP96" i="5" s="1"/>
  <c r="GP93" i="5" a="1"/>
  <c r="GP93" i="5" s="1"/>
  <c r="GP126" i="5" a="1"/>
  <c r="GP126" i="5" s="1"/>
  <c r="GP104" i="5" a="1"/>
  <c r="GP104" i="5" s="1"/>
  <c r="GP103" i="5" a="1"/>
  <c r="GP103" i="5" s="1"/>
  <c r="GP97" i="5" a="1"/>
  <c r="GP97" i="5" s="1"/>
  <c r="GP90" i="5" a="1"/>
  <c r="GP90" i="5" s="1"/>
  <c r="GP123" i="5" a="1"/>
  <c r="GP123" i="5" s="1"/>
  <c r="GP118" i="5" a="1"/>
  <c r="GP118" i="5" s="1"/>
  <c r="GP108" i="5" a="1"/>
  <c r="GP108" i="5" s="1"/>
  <c r="GP105" i="5" a="1"/>
  <c r="GP105" i="5" s="1"/>
  <c r="GP94" i="5" a="1"/>
  <c r="GP94" i="5" s="1"/>
  <c r="GP128" i="5" a="1"/>
  <c r="GP128" i="5" s="1"/>
  <c r="GP120" i="5" a="1"/>
  <c r="GP120" i="5" s="1"/>
  <c r="GP107" i="5" a="1"/>
  <c r="GP107" i="5" s="1"/>
  <c r="GP91" i="5" a="1"/>
  <c r="GP91" i="5" s="1"/>
  <c r="GP89" i="5" a="1"/>
  <c r="GP89" i="5" s="1"/>
  <c r="GP82" i="5" a="1"/>
  <c r="GP82" i="5" s="1"/>
  <c r="GP125" i="5" a="1"/>
  <c r="GP125" i="5" s="1"/>
  <c r="GP106" i="5" a="1"/>
  <c r="GP106" i="5" s="1"/>
  <c r="GP98" i="5" a="1"/>
  <c r="GP98" i="5" s="1"/>
  <c r="GP88" i="5" a="1"/>
  <c r="GP88" i="5" s="1"/>
  <c r="GP81" i="5" a="1"/>
  <c r="GP81" i="5" s="1"/>
  <c r="GP74" i="5" a="1"/>
  <c r="GP74" i="5" s="1"/>
  <c r="GP73" i="5" a="1"/>
  <c r="GP73" i="5" s="1"/>
  <c r="GP60" i="5" a="1"/>
  <c r="GP60" i="5" s="1"/>
  <c r="GP58" i="5" a="1"/>
  <c r="GP58" i="5" s="1"/>
  <c r="GP75" i="5" a="1"/>
  <c r="GP75" i="5" s="1"/>
  <c r="GP61" i="5" a="1"/>
  <c r="GP61" i="5" s="1"/>
  <c r="GP55" i="5" a="1"/>
  <c r="GP55" i="5" s="1"/>
  <c r="GP51" i="5" a="1"/>
  <c r="GP51" i="5" s="1"/>
  <c r="GP48" i="5" a="1"/>
  <c r="GP48" i="5" s="1"/>
  <c r="GP76" i="5" a="1"/>
  <c r="GP76" i="5" s="1"/>
  <c r="GP68" i="5" a="1"/>
  <c r="GP68" i="5" s="1"/>
  <c r="GP62" i="5" a="1"/>
  <c r="GP62" i="5" s="1"/>
  <c r="GP84" i="5" a="1"/>
  <c r="GP84" i="5" s="1"/>
  <c r="GP56" i="5" a="1"/>
  <c r="GP56" i="5" s="1"/>
  <c r="GP52" i="5" a="1"/>
  <c r="GP52" i="5" s="1"/>
  <c r="GP49" i="5" a="1"/>
  <c r="GP49" i="5" s="1"/>
  <c r="GP78" i="5" a="1"/>
  <c r="GP78" i="5" s="1"/>
  <c r="GP77" i="5" a="1"/>
  <c r="GP77" i="5" s="1"/>
  <c r="GP63" i="5" a="1"/>
  <c r="GP63" i="5" s="1"/>
  <c r="GP57" i="5" a="1"/>
  <c r="GP57" i="5" s="1"/>
  <c r="GP70" i="5" a="1"/>
  <c r="GP70" i="5" s="1"/>
  <c r="GP69" i="5" a="1"/>
  <c r="GP69" i="5" s="1"/>
  <c r="GP53" i="5" a="1"/>
  <c r="GP53" i="5" s="1"/>
  <c r="GP44" i="5" a="1"/>
  <c r="GP44" i="5" s="1"/>
  <c r="GP83" i="5" a="1"/>
  <c r="GP83" i="5" s="1"/>
  <c r="GP67" i="5" a="1"/>
  <c r="GP67" i="5" s="1"/>
  <c r="GP59" i="5" a="1"/>
  <c r="GP59" i="5" s="1"/>
  <c r="GP87" i="5" a="1"/>
  <c r="GP87" i="5" s="1"/>
  <c r="GP80" i="5" a="1"/>
  <c r="GP80" i="5" s="1"/>
  <c r="GP72" i="5" a="1"/>
  <c r="GP72" i="5" s="1"/>
  <c r="GP71" i="5" a="1"/>
  <c r="GP71" i="5" s="1"/>
  <c r="GP54" i="5" a="1"/>
  <c r="GP54" i="5" s="1"/>
  <c r="GP45" i="5" a="1"/>
  <c r="GP45" i="5" s="1"/>
  <c r="GP41" i="5" a="1"/>
  <c r="GP41" i="5" s="1"/>
  <c r="GP36" i="5" a="1"/>
  <c r="GP36" i="5" s="1"/>
  <c r="GP20" i="5" a="1"/>
  <c r="GP20" i="5" s="1"/>
  <c r="GP18" i="5" a="1"/>
  <c r="GP18" i="5" s="1"/>
  <c r="GP11" i="5" a="1"/>
  <c r="GP11" i="5" s="1"/>
  <c r="GP42" i="5" a="1"/>
  <c r="GP42" i="5" s="1"/>
  <c r="GP35" i="5" a="1"/>
  <c r="GP35" i="5" s="1"/>
  <c r="GP23" i="5" a="1"/>
  <c r="GP23" i="5" s="1"/>
  <c r="GP22" i="5" a="1"/>
  <c r="GP22" i="5" s="1"/>
  <c r="GP21" i="5" a="1"/>
  <c r="GP21" i="5" s="1"/>
  <c r="GP19" i="5" a="1"/>
  <c r="GP19" i="5" s="1"/>
  <c r="GP16" i="5" a="1"/>
  <c r="GP16" i="5" s="1"/>
  <c r="GP25" i="5" a="1"/>
  <c r="GP25" i="5" s="1"/>
  <c r="GP24" i="5" a="1"/>
  <c r="GP24" i="5" s="1"/>
  <c r="GP13" i="5" a="1"/>
  <c r="GP13" i="5" s="1"/>
  <c r="GP37" i="5" a="1"/>
  <c r="GP37" i="5" s="1"/>
  <c r="GP26" i="5" a="1"/>
  <c r="GP26" i="5" s="1"/>
  <c r="GP10" i="5" a="1"/>
  <c r="GP10" i="5" s="1"/>
  <c r="GP15" i="5" a="1"/>
  <c r="GP15" i="5" s="1"/>
  <c r="GP50" i="5" a="1"/>
  <c r="GP50" i="5" s="1"/>
  <c r="GP38" i="5" a="1"/>
  <c r="GP38" i="5" s="1"/>
  <c r="GP28" i="5" a="1"/>
  <c r="GP28" i="5" s="1"/>
  <c r="GP46" i="5" a="1"/>
  <c r="GP46" i="5" s="1"/>
  <c r="GP31" i="5" a="1"/>
  <c r="GP31" i="5" s="1"/>
  <c r="GP30" i="5" a="1"/>
  <c r="GP30" i="5" s="1"/>
  <c r="GP29" i="5" a="1"/>
  <c r="GP29" i="5" s="1"/>
  <c r="GP27" i="5" a="1"/>
  <c r="GP27" i="5" s="1"/>
  <c r="GP12" i="5" a="1"/>
  <c r="GP12" i="5" s="1"/>
  <c r="GP43" i="5" a="1"/>
  <c r="GP43" i="5" s="1"/>
  <c r="GP39" i="5" a="1"/>
  <c r="GP39" i="5" s="1"/>
  <c r="GP33" i="5" a="1"/>
  <c r="GP33" i="5" s="1"/>
  <c r="GP32" i="5" a="1"/>
  <c r="GP32" i="5" s="1"/>
  <c r="GP17" i="5" a="1"/>
  <c r="GP17" i="5" s="1"/>
  <c r="GP47" i="5" a="1"/>
  <c r="GP47" i="5" s="1"/>
  <c r="GP40" i="5" a="1"/>
  <c r="GP40" i="5" s="1"/>
  <c r="GP34" i="5" a="1"/>
  <c r="GP34" i="5" s="1"/>
  <c r="GP14" i="5" a="1"/>
  <c r="GP14" i="5" s="1"/>
  <c r="AN633" i="4"/>
  <c r="AP624" i="4"/>
  <c r="X635" i="4"/>
  <c r="Y632" i="4"/>
  <c r="AP628" i="4"/>
  <c r="S633" i="4"/>
  <c r="AD633" i="4"/>
  <c r="AC634" i="4"/>
  <c r="T635" i="4"/>
  <c r="AN630" i="4"/>
  <c r="AI635" i="4"/>
  <c r="X631" i="4"/>
  <c r="AJ635" i="4"/>
  <c r="AP605" i="4"/>
  <c r="AL630" i="4"/>
  <c r="AQ608" i="4"/>
  <c r="AP606" i="4"/>
  <c r="AP630" i="4"/>
  <c r="U633" i="4"/>
  <c r="AQ605" i="4"/>
  <c r="AP614" i="4"/>
  <c r="AP631" i="4"/>
  <c r="U630" i="4"/>
  <c r="AJ634" i="4"/>
  <c r="AM633" i="4"/>
  <c r="AG632" i="4"/>
  <c r="AH632" i="4"/>
  <c r="AK632" i="4"/>
  <c r="AF635" i="4"/>
  <c r="V633" i="4"/>
  <c r="AP632" i="4"/>
  <c r="AP609" i="4"/>
  <c r="AP616" i="4"/>
  <c r="AQ620" i="4"/>
  <c r="AO635" i="4"/>
  <c r="AH635" i="4"/>
  <c r="R630" i="4"/>
  <c r="AQ606" i="4"/>
  <c r="AQ623" i="4"/>
  <c r="Y634" i="4"/>
  <c r="AP623" i="4"/>
  <c r="AP611" i="4"/>
  <c r="AL631" i="4"/>
  <c r="AB630" i="4"/>
  <c r="Z632" i="4"/>
  <c r="AA635" i="4"/>
  <c r="AP634" i="4"/>
  <c r="AC630" i="4"/>
  <c r="AD631" i="4"/>
  <c r="AQ628" i="4"/>
  <c r="A432" i="4"/>
  <c r="A223" i="4"/>
  <c r="A7" i="4"/>
  <c r="V524" i="4"/>
  <c r="AD529" i="4"/>
  <c r="W529" i="4"/>
  <c r="AF487" i="4"/>
  <c r="AF459" i="4"/>
  <c r="AF632" i="4" s="1"/>
  <c r="AF517" i="4"/>
  <c r="AF536" i="4"/>
  <c r="AF539" i="4"/>
  <c r="AA471" i="4"/>
  <c r="AK466" i="4"/>
  <c r="Y486" i="4"/>
  <c r="AG457" i="4"/>
  <c r="AG630" i="4" s="1"/>
  <c r="AP510" i="4"/>
  <c r="AF472" i="4"/>
  <c r="AK509" i="4"/>
  <c r="AJ474" i="4"/>
  <c r="AJ515" i="4"/>
  <c r="T524" i="4"/>
  <c r="AE485" i="4"/>
  <c r="Z496" i="4"/>
  <c r="AQ493" i="4"/>
  <c r="AO519" i="4"/>
  <c r="W467" i="4"/>
  <c r="AJ495" i="4"/>
  <c r="Z521" i="4"/>
  <c r="AQ487" i="4"/>
  <c r="AL498" i="4"/>
  <c r="AA524" i="4"/>
  <c r="AG505" i="4"/>
  <c r="AQ491" i="4"/>
  <c r="AQ462" i="4"/>
  <c r="AQ635" i="4" s="1"/>
  <c r="U458" i="4"/>
  <c r="U631" i="4" s="1"/>
  <c r="T469" i="4"/>
  <c r="AC509" i="4"/>
  <c r="AP452" i="4"/>
  <c r="AP625" i="4" s="1"/>
  <c r="V498" i="4"/>
  <c r="S462" i="4"/>
  <c r="S635" i="4" s="1"/>
  <c r="AF495" i="4"/>
  <c r="AN503" i="4"/>
  <c r="AD464" i="4"/>
  <c r="AE469" i="4"/>
  <c r="AE519" i="4"/>
  <c r="X461" i="4"/>
  <c r="X634" i="4" s="1"/>
  <c r="AJ508" i="4"/>
  <c r="X509" i="4"/>
  <c r="T487" i="4"/>
  <c r="AG521" i="4"/>
  <c r="Z464" i="4"/>
  <c r="Y519" i="4"/>
  <c r="AB535" i="4"/>
  <c r="AA526" i="4"/>
  <c r="Z523" i="4"/>
  <c r="AJ469" i="4"/>
  <c r="AH483" i="4"/>
  <c r="AP462" i="4"/>
  <c r="AP635" i="4" s="1"/>
  <c r="AK527" i="4"/>
  <c r="AA457" i="4"/>
  <c r="AA630" i="4" s="1"/>
  <c r="U465" i="4"/>
  <c r="T471" i="4"/>
  <c r="AF481" i="4"/>
  <c r="AG473" i="4"/>
  <c r="Z486" i="4"/>
  <c r="AH524" i="4"/>
  <c r="Z457" i="4"/>
  <c r="Z630" i="4" s="1"/>
  <c r="W474" i="4"/>
  <c r="U488" i="4"/>
  <c r="T508" i="4"/>
  <c r="AM485" i="4"/>
  <c r="AN498" i="4"/>
  <c r="W515" i="4"/>
  <c r="AE464" i="4"/>
  <c r="AB521" i="4"/>
  <c r="AK457" i="4"/>
  <c r="AK630" i="4" s="1"/>
  <c r="AL465" i="4"/>
  <c r="AG496" i="4"/>
  <c r="Y483" i="4"/>
  <c r="AP508" i="4"/>
  <c r="AH467" i="4"/>
  <c r="U490" i="4"/>
  <c r="AK511" i="4"/>
  <c r="V466" i="4"/>
  <c r="AA473" i="4"/>
  <c r="AD496" i="4"/>
  <c r="AO490" i="4"/>
  <c r="AN514" i="4"/>
  <c r="W522" i="4"/>
  <c r="U481" i="4"/>
  <c r="AN488" i="4"/>
  <c r="AO501" i="4"/>
  <c r="T483" i="4"/>
  <c r="T519" i="4"/>
  <c r="AA521" i="4"/>
  <c r="U474" i="4"/>
  <c r="AE496" i="4"/>
  <c r="U497" i="4"/>
  <c r="X525" i="4"/>
  <c r="AF483" i="4"/>
  <c r="AK463" i="4"/>
  <c r="V484" i="4"/>
  <c r="U495" i="4"/>
  <c r="AL510" i="4"/>
  <c r="V457" i="4"/>
  <c r="V630" i="4" s="1"/>
  <c r="AN484" i="4"/>
  <c r="U486" i="4"/>
  <c r="AI463" i="4"/>
  <c r="AI466" i="4"/>
  <c r="V489" i="4"/>
  <c r="AL513" i="4"/>
  <c r="R526" i="4"/>
  <c r="AM508" i="4"/>
  <c r="AN528" i="4"/>
  <c r="AI488" i="4"/>
  <c r="T459" i="4"/>
  <c r="T632" i="4" s="1"/>
  <c r="AD510" i="4"/>
  <c r="Z471" i="4"/>
  <c r="V473" i="4"/>
  <c r="T490" i="4"/>
  <c r="AJ516" i="4"/>
  <c r="R495" i="4"/>
  <c r="U483" i="4"/>
  <c r="U461" i="4"/>
  <c r="U634" i="4" s="1"/>
  <c r="AE484" i="4"/>
  <c r="AF463" i="4"/>
  <c r="AE472" i="4"/>
  <c r="AG488" i="4"/>
  <c r="AO507" i="4"/>
  <c r="AP506" i="4"/>
  <c r="AJ459" i="4"/>
  <c r="AJ632" i="4" s="1"/>
  <c r="AK467" i="4"/>
  <c r="AM459" i="4"/>
  <c r="AM632" i="4" s="1"/>
  <c r="AN472" i="4"/>
  <c r="AI495" i="4"/>
  <c r="AJ490" i="4"/>
  <c r="W516" i="4"/>
  <c r="AD527" i="4"/>
  <c r="AN468" i="4"/>
  <c r="V505" i="4"/>
  <c r="AD473" i="4"/>
  <c r="Z535" i="4"/>
  <c r="AO511" i="4"/>
  <c r="AI498" i="4"/>
  <c r="T507" i="4"/>
  <c r="AQ509" i="4"/>
  <c r="AQ495" i="4"/>
  <c r="AQ469" i="4"/>
  <c r="AL486" i="4"/>
  <c r="R482" i="4"/>
  <c r="AE535" i="4"/>
  <c r="AD526" i="4"/>
  <c r="AH511" i="4"/>
  <c r="AG523" i="4"/>
  <c r="AH482" i="4"/>
  <c r="AI469" i="4"/>
  <c r="Y482" i="4"/>
  <c r="Y498" i="4"/>
  <c r="S522" i="4"/>
  <c r="U517" i="4"/>
  <c r="AK510" i="4"/>
  <c r="AH22" i="9"/>
  <c r="AF465" i="4"/>
  <c r="W468" i="4"/>
  <c r="S496" i="4"/>
  <c r="AN476" i="4"/>
  <c r="AO481" i="4"/>
  <c r="AF484" i="4"/>
  <c r="AJ496" i="4"/>
  <c r="AI517" i="4"/>
  <c r="AH457" i="4"/>
  <c r="AH630" i="4" s="1"/>
  <c r="AG460" i="4"/>
  <c r="AG633" i="4" s="1"/>
  <c r="AC488" i="4"/>
  <c r="AH508" i="4"/>
  <c r="AH460" i="4"/>
  <c r="AH633" i="4" s="1"/>
  <c r="Z468" i="4"/>
  <c r="AK483" i="4"/>
  <c r="V459" i="4"/>
  <c r="V632" i="4" s="1"/>
  <c r="AH495" i="4"/>
  <c r="Y514" i="4"/>
  <c r="W483" i="4"/>
  <c r="AH498" i="4"/>
  <c r="AL506" i="4"/>
  <c r="AC460" i="4"/>
  <c r="AC633" i="4" s="1"/>
  <c r="Z485" i="4"/>
  <c r="U511" i="4"/>
  <c r="X457" i="4"/>
  <c r="X630" i="4" s="1"/>
  <c r="T485" i="4"/>
  <c r="AI22" i="9"/>
  <c r="S464" i="4"/>
  <c r="AB469" i="4"/>
  <c r="AA472" i="4"/>
  <c r="AF497" i="4"/>
  <c r="X460" i="4"/>
  <c r="X633" i="4" s="1"/>
  <c r="AB467" i="4"/>
  <c r="Z481" i="4"/>
  <c r="AO500" i="4"/>
  <c r="AJ523" i="4"/>
  <c r="AM461" i="4"/>
  <c r="AM634" i="4" s="1"/>
  <c r="AP484" i="4"/>
  <c r="AI460" i="4"/>
  <c r="AI633" i="4" s="1"/>
  <c r="AL483" i="4"/>
  <c r="X508" i="4"/>
  <c r="AH466" i="4"/>
  <c r="T506" i="4"/>
  <c r="AJ512" i="4"/>
  <c r="AC518" i="4"/>
  <c r="AK461" i="4"/>
  <c r="AK634" i="4" s="1"/>
  <c r="AD474" i="4"/>
  <c r="V482" i="4"/>
  <c r="AP486" i="4"/>
  <c r="AG489" i="4"/>
  <c r="Y497" i="4"/>
  <c r="AN535" i="4"/>
  <c r="U472" i="4"/>
  <c r="S486" i="4"/>
  <c r="Z505" i="4"/>
  <c r="AA520" i="4"/>
  <c r="AG463" i="4"/>
  <c r="S489" i="4"/>
  <c r="AO482" i="4"/>
  <c r="AJ506" i="4"/>
  <c r="AP440" i="4"/>
  <c r="AP613" i="4" s="1"/>
  <c r="AK465" i="4"/>
  <c r="T468" i="4"/>
  <c r="AE483" i="4"/>
  <c r="AO493" i="4"/>
  <c r="AF496" i="4"/>
  <c r="AP498" i="4"/>
  <c r="U523" i="4"/>
  <c r="AJ471" i="4"/>
  <c r="AI482" i="4"/>
  <c r="AH485" i="4"/>
  <c r="AO496" i="4"/>
  <c r="Z473" i="4"/>
  <c r="AH481" i="4"/>
  <c r="AI524" i="4"/>
  <c r="AP492" i="4"/>
  <c r="AG495" i="4"/>
  <c r="Z506" i="4"/>
  <c r="AH463" i="4"/>
  <c r="Y466" i="4"/>
  <c r="AI468" i="4"/>
  <c r="AB489" i="4"/>
  <c r="AB497" i="4"/>
  <c r="AB505" i="4"/>
  <c r="AO461" i="4"/>
  <c r="AO634" i="4" s="1"/>
  <c r="AF464" i="4"/>
  <c r="AA487" i="4"/>
  <c r="AK497" i="4"/>
  <c r="AK505" i="4"/>
  <c r="AB513" i="4"/>
  <c r="Y536" i="4"/>
  <c r="AO464" i="4"/>
  <c r="AC484" i="4"/>
  <c r="S498" i="4"/>
  <c r="AD506" i="4"/>
  <c r="AM519" i="4"/>
  <c r="AJ458" i="4"/>
  <c r="AJ631" i="4" s="1"/>
  <c r="AC487" i="4"/>
  <c r="AI523" i="4"/>
  <c r="AM529" i="4"/>
  <c r="AO467" i="4"/>
  <c r="AP472" i="4"/>
  <c r="AH488" i="4"/>
  <c r="AI511" i="4"/>
  <c r="AE517" i="4"/>
  <c r="AI535" i="4"/>
  <c r="AE516" i="4"/>
  <c r="U526" i="4"/>
  <c r="AG517" i="4"/>
  <c r="AE536" i="4"/>
  <c r="AG512" i="4"/>
  <c r="AF515" i="4"/>
  <c r="AK512" i="4"/>
  <c r="V528" i="4"/>
  <c r="Z518" i="4"/>
  <c r="AK521" i="4"/>
  <c r="V517" i="4"/>
  <c r="Y528" i="4"/>
  <c r="AQ523" i="4"/>
  <c r="AL535" i="4"/>
  <c r="AN524" i="4"/>
  <c r="AN475" i="4"/>
  <c r="AQ466" i="4"/>
  <c r="AP525" i="4"/>
  <c r="AP523" i="4"/>
  <c r="AM507" i="4"/>
  <c r="AQ533" i="4"/>
  <c r="AP437" i="4"/>
  <c r="AP610" i="4" s="1"/>
  <c r="AN491" i="4"/>
  <c r="AQ514" i="4"/>
  <c r="R545" i="4"/>
  <c r="AP540" i="4"/>
  <c r="T537" i="4"/>
  <c r="AG545" i="4"/>
  <c r="AK547" i="4"/>
  <c r="AE545" i="4"/>
  <c r="AQ556" i="4"/>
  <c r="AM548" i="4"/>
  <c r="AD548" i="4"/>
  <c r="AN548" i="4"/>
  <c r="AP545" i="4"/>
  <c r="S538" i="4"/>
  <c r="Y538" i="4"/>
  <c r="AE460" i="4"/>
  <c r="AE633" i="4" s="1"/>
  <c r="AD463" i="4"/>
  <c r="U466" i="4"/>
  <c r="AL471" i="4"/>
  <c r="AK482" i="4"/>
  <c r="AB485" i="4"/>
  <c r="AA488" i="4"/>
  <c r="X505" i="4"/>
  <c r="W519" i="4"/>
  <c r="AG536" i="4"/>
  <c r="R462" i="4"/>
  <c r="R635" i="4" s="1"/>
  <c r="AL474" i="4"/>
  <c r="AD482" i="4"/>
  <c r="W487" i="4"/>
  <c r="AP494" i="4"/>
  <c r="AA519" i="4"/>
  <c r="V461" i="4"/>
  <c r="V634" i="4" s="1"/>
  <c r="AM466" i="4"/>
  <c r="AC472" i="4"/>
  <c r="AH505" i="4"/>
  <c r="V514" i="4"/>
  <c r="X521" i="4"/>
  <c r="AP434" i="4"/>
  <c r="AP607" i="4" s="1"/>
  <c r="AF466" i="4"/>
  <c r="AP468" i="4"/>
  <c r="X474" i="4"/>
  <c r="Z484" i="4"/>
  <c r="AJ486" i="4"/>
  <c r="AA489" i="4"/>
  <c r="S497" i="4"/>
  <c r="S505" i="4"/>
  <c r="AI508" i="4"/>
  <c r="AN512" i="4"/>
  <c r="S528" i="4"/>
  <c r="AK462" i="4"/>
  <c r="AK635" i="4" s="1"/>
  <c r="AC508" i="4"/>
  <c r="AB516" i="4"/>
  <c r="U528" i="4"/>
  <c r="V529" i="4"/>
  <c r="AM458" i="4"/>
  <c r="AM631" i="4" s="1"/>
  <c r="T467" i="4"/>
  <c r="AI486" i="4"/>
  <c r="Z489" i="4"/>
  <c r="X495" i="4"/>
  <c r="AH497" i="4"/>
  <c r="R510" i="4"/>
  <c r="AE461" i="4"/>
  <c r="AE634" i="4" s="1"/>
  <c r="AN466" i="4"/>
  <c r="AO471" i="4"/>
  <c r="AF474" i="4"/>
  <c r="X482" i="4"/>
  <c r="Y487" i="4"/>
  <c r="AA497" i="4"/>
  <c r="AA505" i="4"/>
  <c r="U509" i="4"/>
  <c r="Y513" i="4"/>
  <c r="AB465" i="4"/>
  <c r="W488" i="4"/>
  <c r="AN493" i="4"/>
  <c r="W496" i="4"/>
  <c r="S507" i="4"/>
  <c r="Y515" i="4"/>
  <c r="T523" i="4"/>
  <c r="AP448" i="4"/>
  <c r="AP621" i="4" s="1"/>
  <c r="AJ460" i="4"/>
  <c r="AJ633" i="4" s="1"/>
  <c r="R466" i="4"/>
  <c r="AB468" i="4"/>
  <c r="AK473" i="4"/>
  <c r="AC481" i="4"/>
  <c r="U489" i="4"/>
  <c r="AD507" i="4"/>
  <c r="AG511" i="4"/>
  <c r="R524" i="4"/>
  <c r="R461" i="4"/>
  <c r="R634" i="4" s="1"/>
  <c r="AJ463" i="4"/>
  <c r="AA466" i="4"/>
  <c r="Z469" i="4"/>
  <c r="Y472" i="4"/>
  <c r="X483" i="4"/>
  <c r="W486" i="4"/>
  <c r="AD505" i="4"/>
  <c r="U463" i="4"/>
  <c r="V468" i="4"/>
  <c r="AO475" i="4"/>
  <c r="AP480" i="4"/>
  <c r="X486" i="4"/>
  <c r="AB528" i="4"/>
  <c r="AP519" i="4"/>
  <c r="X536" i="4"/>
  <c r="AM521" i="4"/>
  <c r="AQ508" i="4"/>
  <c r="AN526" i="4"/>
  <c r="AM520" i="4"/>
  <c r="Y548" i="4"/>
  <c r="X547" i="4"/>
  <c r="AC545" i="4"/>
  <c r="AQ558" i="4"/>
  <c r="AK474" i="4"/>
  <c r="V520" i="4"/>
  <c r="V490" i="4"/>
  <c r="AE509" i="4"/>
  <c r="T514" i="4"/>
  <c r="AC464" i="4"/>
  <c r="Z497" i="4"/>
  <c r="AN477" i="4"/>
  <c r="AJ510" i="4"/>
  <c r="S474" i="4"/>
  <c r="AE507" i="4"/>
  <c r="AD515" i="4"/>
  <c r="Z472" i="4"/>
  <c r="AP529" i="4"/>
  <c r="AD519" i="4"/>
  <c r="AN519" i="4"/>
  <c r="AC529" i="4"/>
  <c r="AJ526" i="4"/>
  <c r="AP475" i="4"/>
  <c r="AO494" i="4"/>
  <c r="V538" i="4"/>
  <c r="AE547" i="4"/>
  <c r="AK458" i="4"/>
  <c r="AK631" i="4" s="1"/>
  <c r="AB461" i="4"/>
  <c r="AB634" i="4" s="1"/>
  <c r="AI472" i="4"/>
  <c r="T488" i="4"/>
  <c r="V472" i="4"/>
  <c r="AK513" i="4"/>
  <c r="U536" i="4"/>
  <c r="AA468" i="4"/>
  <c r="AD483" i="4"/>
  <c r="AN504" i="4"/>
  <c r="AC516" i="4"/>
  <c r="S458" i="4"/>
  <c r="S631" i="4" s="1"/>
  <c r="AE457" i="4"/>
  <c r="AE630" i="4" s="1"/>
  <c r="AN462" i="4"/>
  <c r="AN635" i="4" s="1"/>
  <c r="AE523" i="4"/>
  <c r="AC517" i="4"/>
  <c r="AQ530" i="4"/>
  <c r="AN507" i="4"/>
  <c r="AP493" i="4"/>
  <c r="AQ442" i="4"/>
  <c r="AQ615" i="4" s="1"/>
  <c r="AP553" i="4"/>
  <c r="U539" i="4"/>
  <c r="W545" i="4"/>
  <c r="R459" i="4"/>
  <c r="R632" i="4" s="1"/>
  <c r="AI464" i="4"/>
  <c r="W484" i="4"/>
  <c r="AO506" i="4"/>
  <c r="V458" i="4"/>
  <c r="V631" i="4" s="1"/>
  <c r="AF468" i="4"/>
  <c r="R471" i="4"/>
  <c r="AK481" i="4"/>
  <c r="T484" i="4"/>
  <c r="AF535" i="4"/>
  <c r="AE465" i="4"/>
  <c r="AP504" i="4"/>
  <c r="AO517" i="4"/>
  <c r="AA527" i="4"/>
  <c r="AC535" i="4"/>
  <c r="AP528" i="4"/>
  <c r="AQ505" i="4"/>
  <c r="AL536" i="4"/>
  <c r="AP435" i="4"/>
  <c r="AP608" i="4" s="1"/>
  <c r="AL469" i="4"/>
  <c r="AL547" i="4"/>
  <c r="AB547" i="4"/>
  <c r="U537" i="4"/>
  <c r="AQ542" i="4"/>
  <c r="Y462" i="4"/>
  <c r="Y635" i="4" s="1"/>
  <c r="AD487" i="4"/>
  <c r="AP478" i="4"/>
  <c r="AM490" i="4"/>
  <c r="V488" i="4"/>
  <c r="AP500" i="4"/>
  <c r="AF510" i="4"/>
  <c r="AB481" i="4"/>
  <c r="AA535" i="4"/>
  <c r="Y469" i="4"/>
  <c r="AF512" i="4"/>
  <c r="U471" i="4"/>
  <c r="W521" i="4"/>
  <c r="AO513" i="4"/>
  <c r="AQ497" i="4"/>
  <c r="AM535" i="4"/>
  <c r="AI547" i="4"/>
  <c r="R547" i="4"/>
  <c r="AC548" i="4"/>
  <c r="V539" i="4"/>
  <c r="W460" i="4"/>
  <c r="W633" i="4" s="1"/>
  <c r="AD471" i="4"/>
  <c r="AK490" i="4"/>
  <c r="AL466" i="4"/>
  <c r="AO529" i="4"/>
  <c r="W535" i="4"/>
  <c r="AL488" i="4"/>
  <c r="AE459" i="4"/>
  <c r="AE632" i="4" s="1"/>
  <c r="Y485" i="4"/>
  <c r="AJ519" i="4"/>
  <c r="AI520" i="4"/>
  <c r="AL481" i="4"/>
  <c r="AP446" i="4"/>
  <c r="AP619" i="4" s="1"/>
  <c r="AF511" i="4"/>
  <c r="AB522" i="4"/>
  <c r="AM528" i="4"/>
  <c r="AN529" i="4"/>
  <c r="AP442" i="4"/>
  <c r="AP615" i="4" s="1"/>
  <c r="AP481" i="4"/>
  <c r="AO537" i="4"/>
  <c r="AA545" i="4"/>
  <c r="AO545" i="4"/>
  <c r="AN549" i="4"/>
  <c r="AQ545" i="4"/>
  <c r="AM537" i="4"/>
  <c r="AM468" i="4"/>
  <c r="AI496" i="4"/>
  <c r="AA459" i="4"/>
  <c r="AA632" i="4" s="1"/>
  <c r="T472" i="4"/>
  <c r="U485" i="4"/>
  <c r="AC468" i="4"/>
  <c r="AJ487" i="4"/>
  <c r="V506" i="4"/>
  <c r="U519" i="4"/>
  <c r="AC528" i="4"/>
  <c r="AQ489" i="4"/>
  <c r="AL526" i="4"/>
  <c r="AL515" i="4"/>
  <c r="AN501" i="4"/>
  <c r="AO487" i="4"/>
  <c r="AO473" i="4"/>
  <c r="AG481" i="4"/>
  <c r="X484" i="4"/>
  <c r="AC490" i="4"/>
  <c r="AA496" i="4"/>
  <c r="AP524" i="4"/>
  <c r="AQ481" i="4"/>
  <c r="AH486" i="4"/>
  <c r="AN479" i="4"/>
  <c r="U496" i="4"/>
  <c r="U516" i="4"/>
  <c r="AB462" i="4"/>
  <c r="AB635" i="4" s="1"/>
  <c r="AN490" i="4"/>
  <c r="T481" i="4"/>
  <c r="AH516" i="4"/>
  <c r="AI512" i="4"/>
  <c r="AF457" i="4"/>
  <c r="AF630" i="4" s="1"/>
  <c r="AC474" i="4"/>
  <c r="T513" i="4"/>
  <c r="S459" i="4"/>
  <c r="S632" i="4" s="1"/>
  <c r="X512" i="4"/>
  <c r="AE474" i="4"/>
  <c r="AI457" i="4"/>
  <c r="AI630" i="4" s="1"/>
  <c r="Y458" i="4"/>
  <c r="Y631" i="4" s="1"/>
  <c r="AF461" i="4"/>
  <c r="AF634" i="4" s="1"/>
  <c r="AP463" i="4"/>
  <c r="T497" i="4"/>
  <c r="X464" i="4"/>
  <c r="AI471" i="4"/>
  <c r="AO488" i="4"/>
  <c r="W465" i="4"/>
  <c r="Z519" i="4"/>
  <c r="U535" i="4"/>
  <c r="AL463" i="4"/>
  <c r="AF505" i="4"/>
  <c r="AG513" i="4"/>
  <c r="W513" i="4"/>
  <c r="AO466" i="4"/>
  <c r="Y474" i="4"/>
  <c r="W459" i="4"/>
  <c r="W632" i="4" s="1"/>
  <c r="AH474" i="4"/>
  <c r="AC497" i="4"/>
  <c r="AE486" i="4"/>
  <c r="AL505" i="4"/>
  <c r="AG483" i="4"/>
  <c r="AF525" i="4"/>
  <c r="AP517" i="4"/>
  <c r="AQ480" i="4"/>
  <c r="AQ461" i="4"/>
  <c r="AQ634" i="4" s="1"/>
  <c r="AQ511" i="4"/>
  <c r="AL512" i="4"/>
  <c r="AQ510" i="4"/>
  <c r="AQ475" i="4"/>
  <c r="AI545" i="4"/>
  <c r="X539" i="4"/>
  <c r="R538" i="4"/>
  <c r="AF549" i="4"/>
  <c r="U545" i="4"/>
  <c r="AQ544" i="4"/>
  <c r="AC458" i="4"/>
  <c r="AC631" i="4" s="1"/>
  <c r="T461" i="4"/>
  <c r="T634" i="4" s="1"/>
  <c r="AH522" i="4"/>
  <c r="AG497" i="4"/>
  <c r="AE458" i="4"/>
  <c r="AE631" i="4" s="1"/>
  <c r="U464" i="4"/>
  <c r="R497" i="4"/>
  <c r="AB519" i="4"/>
  <c r="AP460" i="4"/>
  <c r="AP633" i="4" s="1"/>
  <c r="AH468" i="4"/>
  <c r="AI473" i="4"/>
  <c r="AL507" i="4"/>
  <c r="U462" i="4"/>
  <c r="U635" i="4" s="1"/>
  <c r="V467" i="4"/>
  <c r="R487" i="4"/>
  <c r="W509" i="4"/>
  <c r="AI519" i="4"/>
  <c r="V462" i="4"/>
  <c r="V635" i="4" s="1"/>
  <c r="AI487" i="4"/>
  <c r="AO518" i="4"/>
  <c r="AI458" i="4"/>
  <c r="AI631" i="4" s="1"/>
  <c r="AH461" i="4"/>
  <c r="AH634" i="4" s="1"/>
  <c r="V481" i="4"/>
  <c r="U484" i="4"/>
  <c r="AD468" i="4"/>
  <c r="W497" i="4"/>
  <c r="AN467" i="4"/>
  <c r="AQ501" i="4"/>
  <c r="AP505" i="4"/>
  <c r="AQ515" i="4"/>
  <c r="AP527" i="4"/>
  <c r="AG537" i="4"/>
  <c r="AP542" i="4"/>
  <c r="AC537" i="4"/>
  <c r="R549" i="4"/>
  <c r="AJ546" i="4"/>
  <c r="S539" i="4"/>
  <c r="AA464" i="4"/>
  <c r="AF489" i="4"/>
  <c r="AB510" i="4"/>
  <c r="AJ483" i="4"/>
  <c r="AF509" i="4"/>
  <c r="W461" i="4"/>
  <c r="W634" i="4" s="1"/>
  <c r="AO463" i="4"/>
  <c r="AG471" i="4"/>
  <c r="V526" i="4"/>
  <c r="AD467" i="4"/>
  <c r="AP479" i="4"/>
  <c r="AD462" i="4"/>
  <c r="AD635" i="4" s="1"/>
  <c r="AO477" i="4"/>
  <c r="R498" i="4"/>
  <c r="S506" i="4"/>
  <c r="Z514" i="4"/>
  <c r="AC513" i="4"/>
  <c r="R520" i="4"/>
  <c r="AE497" i="4"/>
  <c r="AH517" i="4"/>
  <c r="T516" i="4"/>
  <c r="AI521" i="4"/>
  <c r="AD516" i="4"/>
  <c r="AE528" i="4"/>
  <c r="AF529" i="4"/>
  <c r="AQ464" i="4"/>
  <c r="AQ485" i="4"/>
  <c r="AJ549" i="4"/>
  <c r="AL546" i="4"/>
  <c r="V487" i="4"/>
  <c r="AN489" i="4"/>
  <c r="AG515" i="4"/>
  <c r="AG465" i="4"/>
  <c r="X468" i="4"/>
  <c r="AL490" i="4"/>
  <c r="AP530" i="4"/>
  <c r="AH484" i="4"/>
  <c r="AI489" i="4"/>
  <c r="T465" i="4"/>
  <c r="AL467" i="4"/>
  <c r="AG490" i="4"/>
  <c r="U510" i="4"/>
  <c r="AC465" i="4"/>
  <c r="U468" i="4"/>
  <c r="AB487" i="4"/>
  <c r="X510" i="4"/>
  <c r="S469" i="4"/>
  <c r="AD484" i="4"/>
  <c r="T511" i="4"/>
  <c r="AJ517" i="4"/>
  <c r="Y524" i="4"/>
  <c r="AL516" i="4"/>
  <c r="S523" i="4"/>
  <c r="AQ498" i="4"/>
  <c r="AM514" i="4"/>
  <c r="AQ437" i="4"/>
  <c r="AQ610" i="4" s="1"/>
  <c r="AQ500" i="4"/>
  <c r="AQ496" i="4"/>
  <c r="AP447" i="4"/>
  <c r="AP620" i="4" s="1"/>
  <c r="AN486" i="4"/>
  <c r="AP555" i="4"/>
  <c r="AM538" i="4"/>
  <c r="T547" i="4"/>
  <c r="AJ537" i="4"/>
  <c r="AF473" i="4"/>
  <c r="W507" i="4"/>
  <c r="AG506" i="4"/>
  <c r="V515" i="4"/>
  <c r="AG487" i="4"/>
  <c r="Y495" i="4"/>
  <c r="AK518" i="4"/>
  <c r="X535" i="4"/>
  <c r="U507" i="4"/>
  <c r="R472" i="4"/>
  <c r="T498" i="4"/>
  <c r="AF526" i="4"/>
  <c r="AH529" i="4"/>
  <c r="V519" i="4"/>
  <c r="AP531" i="4"/>
  <c r="AG508" i="4"/>
  <c r="AJ529" i="4"/>
  <c r="T535" i="4"/>
  <c r="S526" i="4"/>
  <c r="U529" i="4"/>
  <c r="AA523" i="4"/>
  <c r="AO457" i="4"/>
  <c r="AO630" i="4" s="1"/>
  <c r="R468" i="4"/>
  <c r="X467" i="4"/>
  <c r="AB490" i="4"/>
  <c r="Y522" i="4"/>
  <c r="AQ453" i="4"/>
  <c r="AQ626" i="4" s="1"/>
  <c r="AQ446" i="4"/>
  <c r="AQ619" i="4" s="1"/>
  <c r="AN473" i="4"/>
  <c r="AG514" i="4"/>
  <c r="AK488" i="4"/>
  <c r="AG518" i="4"/>
  <c r="Y463" i="4"/>
  <c r="AA485" i="4"/>
  <c r="AK472" i="4"/>
  <c r="S509" i="4"/>
  <c r="Z463" i="4"/>
  <c r="Z511" i="4"/>
  <c r="AP453" i="4"/>
  <c r="AP626" i="4" s="1"/>
  <c r="S471" i="4"/>
  <c r="AA498" i="4"/>
  <c r="S519" i="4"/>
  <c r="AN470" i="4"/>
  <c r="AQ482" i="4"/>
  <c r="AQ438" i="4"/>
  <c r="AQ611" i="4" s="1"/>
  <c r="AJ485" i="4"/>
  <c r="AB496" i="4"/>
  <c r="R516" i="4"/>
  <c r="Y460" i="4"/>
  <c r="Y633" i="4" s="1"/>
  <c r="AD512" i="4"/>
  <c r="AA482" i="4"/>
  <c r="AO499" i="4"/>
  <c r="AB512" i="4"/>
  <c r="AB458" i="4"/>
  <c r="AB631" i="4" s="1"/>
  <c r="S461" i="4"/>
  <c r="S634" i="4" s="1"/>
  <c r="AM464" i="4"/>
  <c r="AG482" i="4"/>
  <c r="Z495" i="4"/>
  <c r="R506" i="4"/>
  <c r="Y464" i="4"/>
  <c r="V497" i="4"/>
  <c r="AA469" i="4"/>
  <c r="AB474" i="4"/>
  <c r="AE481" i="4"/>
  <c r="AF507" i="4"/>
  <c r="V512" i="4"/>
  <c r="Y518" i="4"/>
  <c r="R517" i="4"/>
  <c r="S536" i="4"/>
  <c r="X515" i="4"/>
  <c r="AH535" i="4"/>
  <c r="W523" i="4"/>
  <c r="Z507" i="4"/>
  <c r="U521" i="4"/>
  <c r="AI526" i="4"/>
  <c r="Z513" i="4"/>
  <c r="AK522" i="4"/>
  <c r="AI518" i="4"/>
  <c r="AH523" i="4"/>
  <c r="AD535" i="4"/>
  <c r="Y484" i="4"/>
  <c r="X487" i="4"/>
  <c r="AH489" i="4"/>
  <c r="Y506" i="4"/>
  <c r="AH514" i="4"/>
  <c r="R522" i="4"/>
  <c r="U459" i="4"/>
  <c r="U632" i="4" s="1"/>
  <c r="V464" i="4"/>
  <c r="AP476" i="4"/>
  <c r="AL496" i="4"/>
  <c r="AJ514" i="4"/>
  <c r="Y521" i="4"/>
  <c r="AA460" i="4"/>
  <c r="AA633" i="4" s="1"/>
  <c r="S468" i="4"/>
  <c r="V483" i="4"/>
  <c r="AP495" i="4"/>
  <c r="AP503" i="4"/>
  <c r="T460" i="4"/>
  <c r="T633" i="4" s="1"/>
  <c r="AN480" i="4"/>
  <c r="AO485" i="4"/>
  <c r="AF488" i="4"/>
  <c r="AP490" i="4"/>
  <c r="X496" i="4"/>
  <c r="Z498" i="4"/>
  <c r="AB506" i="4"/>
  <c r="V510" i="4"/>
  <c r="X459" i="4"/>
  <c r="X632" i="4" s="1"/>
  <c r="AD489" i="4"/>
  <c r="T495" i="4"/>
  <c r="AA508" i="4"/>
  <c r="AA517" i="4"/>
  <c r="Y525" i="4"/>
  <c r="AO459" i="4"/>
  <c r="AO632" i="4" s="1"/>
  <c r="AP464" i="4"/>
  <c r="AG467" i="4"/>
  <c r="S485" i="4"/>
  <c r="AC495" i="4"/>
  <c r="AN509" i="4"/>
  <c r="AP520" i="4"/>
  <c r="AJ520" i="4"/>
  <c r="AD523" i="4"/>
  <c r="X526" i="4"/>
  <c r="AE521" i="4"/>
  <c r="W527" i="4"/>
  <c r="T536" i="4"/>
  <c r="X528" i="4"/>
  <c r="AH521" i="4"/>
  <c r="R535" i="4"/>
  <c r="AG524" i="4"/>
  <c r="AA515" i="4"/>
  <c r="Y520" i="4"/>
  <c r="AQ529" i="4"/>
  <c r="AQ470" i="4"/>
  <c r="AN465" i="4"/>
  <c r="S488" i="4"/>
  <c r="AB498" i="4"/>
  <c r="X520" i="4"/>
  <c r="AQ507" i="4"/>
  <c r="AQ479" i="4"/>
  <c r="AQ472" i="4"/>
  <c r="AP471" i="4"/>
  <c r="U515" i="4"/>
  <c r="S472" i="4"/>
  <c r="AP445" i="4"/>
  <c r="AP618" i="4" s="1"/>
  <c r="Z509" i="4"/>
  <c r="Z525" i="4"/>
  <c r="AN511" i="4"/>
  <c r="AE514" i="4"/>
  <c r="AO516" i="4"/>
  <c r="AQ494" i="4"/>
  <c r="AC510" i="4"/>
  <c r="AP466" i="4"/>
  <c r="S482" i="4"/>
  <c r="W525" i="4"/>
  <c r="AQ483" i="4"/>
  <c r="AD465" i="4"/>
  <c r="AQ439" i="4"/>
  <c r="AQ612" i="4" s="1"/>
  <c r="AQ434" i="4"/>
  <c r="AQ607" i="4" s="1"/>
  <c r="AM497" i="4"/>
  <c r="AE513" i="4"/>
  <c r="AO514" i="4"/>
  <c r="AQ443" i="4"/>
  <c r="AQ616" i="4" s="1"/>
  <c r="AQ467" i="4"/>
  <c r="AP533" i="4"/>
  <c r="AJ457" i="4"/>
  <c r="AJ630" i="4" s="1"/>
  <c r="AO472" i="4"/>
  <c r="S521" i="4"/>
  <c r="R518" i="4"/>
  <c r="AD528" i="4"/>
  <c r="AQ504" i="4"/>
  <c r="AI483" i="4"/>
  <c r="R486" i="4"/>
  <c r="AO484" i="4"/>
  <c r="AN474" i="4"/>
  <c r="T512" i="4"/>
  <c r="V518" i="4"/>
  <c r="Y535" i="4"/>
  <c r="AL523" i="4"/>
  <c r="T496" i="4"/>
  <c r="AM498" i="4"/>
  <c r="AA495" i="4"/>
  <c r="AG535" i="4"/>
  <c r="AQ471" i="4"/>
  <c r="AQ477" i="4"/>
  <c r="AQ452" i="4"/>
  <c r="AQ625" i="4" s="1"/>
  <c r="T464" i="4"/>
  <c r="X490" i="4"/>
  <c r="AC511" i="4"/>
  <c r="AA490" i="4"/>
  <c r="Y496" i="4"/>
  <c r="AE489" i="4"/>
  <c r="AO491" i="4"/>
  <c r="AQ458" i="4"/>
  <c r="AQ631" i="4" s="1"/>
  <c r="AQ503" i="4"/>
  <c r="Z460" i="4"/>
  <c r="Z633" i="4" s="1"/>
  <c r="S473" i="4"/>
  <c r="S463" i="4"/>
  <c r="AA474" i="4"/>
  <c r="AI490" i="4"/>
  <c r="AE505" i="4"/>
  <c r="AQ492" i="4"/>
  <c r="AQ457" i="4"/>
  <c r="AQ630" i="4" s="1"/>
  <c r="Z467" i="4"/>
  <c r="Z483" i="4"/>
  <c r="AF460" i="4"/>
  <c r="AF633" i="4" s="1"/>
  <c r="AM472" i="4"/>
  <c r="AP444" i="4"/>
  <c r="AP617" i="4" s="1"/>
  <c r="AO465" i="4"/>
  <c r="Y473" i="4"/>
  <c r="AC485" i="4"/>
  <c r="AO489" i="4"/>
  <c r="AP439" i="4"/>
  <c r="AP612" i="4" s="1"/>
  <c r="AO460" i="4"/>
  <c r="AO633" i="4" s="1"/>
  <c r="AN463" i="4"/>
  <c r="AO476" i="4"/>
  <c r="AG484" i="4"/>
  <c r="AC483" i="4"/>
  <c r="AP511" i="4"/>
  <c r="AO515" i="4"/>
  <c r="AG458" i="4"/>
  <c r="AG631" i="4" s="1"/>
  <c r="AN461" i="4"/>
  <c r="AN634" i="4" s="1"/>
  <c r="Z487" i="4"/>
  <c r="AJ505" i="4"/>
  <c r="AP512" i="4"/>
  <c r="W526" i="4"/>
  <c r="AN464" i="4"/>
  <c r="R490" i="4"/>
  <c r="S495" i="4"/>
  <c r="W462" i="4"/>
  <c r="W635" i="4" s="1"/>
  <c r="T458" i="4"/>
  <c r="T631" i="4" s="1"/>
  <c r="AC463" i="4"/>
  <c r="AB508" i="4"/>
  <c r="AH512" i="4"/>
  <c r="Z524" i="4"/>
  <c r="AA525" i="4"/>
  <c r="AK508" i="4"/>
  <c r="S514" i="4"/>
  <c r="AF518" i="4"/>
  <c r="AJ525" i="4"/>
  <c r="W528" i="4"/>
  <c r="V535" i="4"/>
  <c r="R528" i="4"/>
  <c r="AC526" i="4"/>
  <c r="X522" i="4"/>
  <c r="AB524" i="4"/>
  <c r="T529" i="4"/>
  <c r="AM516" i="4"/>
  <c r="Z528" i="4"/>
  <c r="AD466" i="4"/>
  <c r="W471" i="4"/>
  <c r="AN492" i="4"/>
  <c r="AD461" i="4"/>
  <c r="AD634" i="4" s="1"/>
  <c r="AH506" i="4"/>
  <c r="AD459" i="4"/>
  <c r="AD632" i="4" s="1"/>
  <c r="AH471" i="4"/>
  <c r="AJ473" i="4"/>
  <c r="AN485" i="4"/>
  <c r="AG498" i="4"/>
  <c r="AI509" i="4"/>
  <c r="AP456" i="4"/>
  <c r="AP629" i="4" s="1"/>
  <c r="R458" i="4"/>
  <c r="R631" i="4" s="1"/>
  <c r="AB460" i="4"/>
  <c r="AB633" i="4" s="1"/>
  <c r="AP482" i="4"/>
  <c r="AH490" i="4"/>
  <c r="AD481" i="4"/>
  <c r="AC536" i="4"/>
  <c r="AP454" i="4"/>
  <c r="AP627" i="4" s="1"/>
  <c r="AE473" i="4"/>
  <c r="AJ482" i="4"/>
  <c r="AK495" i="4"/>
  <c r="AJ507" i="4"/>
  <c r="AK526" i="4"/>
  <c r="Z536" i="4"/>
  <c r="W518" i="4"/>
  <c r="AM536" i="4"/>
  <c r="AF522" i="4"/>
  <c r="AJ524" i="4"/>
  <c r="Y512" i="4"/>
  <c r="Z527" i="4"/>
  <c r="AK514" i="4"/>
  <c r="AI461" i="4"/>
  <c r="AI634" i="4" s="1"/>
  <c r="AB466" i="4"/>
  <c r="AD514" i="4"/>
  <c r="AM457" i="4"/>
  <c r="AM630" i="4" s="1"/>
  <c r="W508" i="4"/>
  <c r="W524" i="4"/>
  <c r="AK506" i="4"/>
  <c r="AJ527" i="4"/>
  <c r="Y457" i="4"/>
  <c r="Y630" i="4" s="1"/>
  <c r="AB464" i="4"/>
  <c r="AC469" i="4"/>
  <c r="AP502" i="4"/>
  <c r="AF508" i="4"/>
  <c r="S535" i="4"/>
  <c r="AC527" i="4"/>
  <c r="AB459" i="4"/>
  <c r="AB632" i="4" s="1"/>
  <c r="R465" i="4"/>
  <c r="AJ467" i="4"/>
  <c r="S457" i="4"/>
  <c r="S630" i="4" s="1"/>
  <c r="AL464" i="4"/>
  <c r="AC467" i="4"/>
  <c r="AD472" i="4"/>
  <c r="R463" i="4"/>
  <c r="AG474" i="4"/>
  <c r="AH458" i="4"/>
  <c r="AH631" i="4" s="1"/>
  <c r="AA463" i="4"/>
  <c r="V486" i="4"/>
  <c r="AK460" i="4"/>
  <c r="AK633" i="4" s="1"/>
  <c r="AB471" i="4"/>
  <c r="AM486" i="4"/>
  <c r="AB514" i="4"/>
  <c r="AJ466" i="4"/>
  <c r="T474" i="4"/>
  <c r="AN478" i="4"/>
  <c r="S516" i="4"/>
  <c r="AB520" i="4"/>
  <c r="AJ528" i="4"/>
  <c r="Y527" i="4"/>
  <c r="AC520" i="4"/>
  <c r="AI525" i="4"/>
  <c r="Z515" i="4"/>
  <c r="AD525" i="4"/>
  <c r="AK469" i="4"/>
  <c r="AD498" i="4"/>
  <c r="X506" i="4"/>
  <c r="AD518" i="4"/>
  <c r="Z465" i="4"/>
  <c r="Y468" i="4"/>
  <c r="R481" i="4"/>
  <c r="AA486" i="4"/>
  <c r="AK496" i="4"/>
  <c r="AM517" i="4"/>
  <c r="R460" i="4"/>
  <c r="R633" i="4" s="1"/>
  <c r="AO479" i="4"/>
  <c r="AI506" i="4"/>
  <c r="S484" i="4"/>
  <c r="R511" i="4"/>
  <c r="AG461" i="4"/>
  <c r="AG634" i="4" s="1"/>
  <c r="R474" i="4"/>
  <c r="S511" i="4"/>
  <c r="AC515" i="4"/>
  <c r="AA458" i="4"/>
  <c r="AA631" i="4" s="1"/>
  <c r="S466" i="4"/>
  <c r="R485" i="4"/>
  <c r="AL489" i="4"/>
  <c r="AH464" i="4"/>
  <c r="Y467" i="4"/>
  <c r="W481" i="4"/>
  <c r="AF486" i="4"/>
  <c r="AP488" i="4"/>
  <c r="AH496" i="4"/>
  <c r="AJ498" i="4"/>
  <c r="AJ521" i="4"/>
  <c r="AA516" i="4"/>
  <c r="R529" i="4"/>
  <c r="AP535" i="4"/>
  <c r="Y526" i="4"/>
  <c r="AB509" i="4"/>
  <c r="AF527" i="4"/>
  <c r="AH515" i="4"/>
  <c r="U522" i="4"/>
  <c r="V525" i="4"/>
  <c r="T526" i="4"/>
  <c r="S510" i="4"/>
  <c r="AO528" i="4"/>
  <c r="AP518" i="4"/>
  <c r="AQ468" i="4"/>
  <c r="AQ476" i="4"/>
  <c r="AQ440" i="4"/>
  <c r="AQ613" i="4" s="1"/>
  <c r="AQ460" i="4"/>
  <c r="AQ633" i="4" s="1"/>
  <c r="Z522" i="4"/>
  <c r="AH469" i="4"/>
  <c r="AM465" i="4"/>
  <c r="AJ509" i="4"/>
  <c r="AM523" i="4"/>
  <c r="AJ535" i="4"/>
  <c r="AB525" i="4"/>
  <c r="T518" i="4"/>
  <c r="X463" i="4"/>
  <c r="X471" i="4"/>
  <c r="AB483" i="4"/>
  <c r="AC459" i="4"/>
  <c r="AC632" i="4" s="1"/>
  <c r="U467" i="4"/>
  <c r="S517" i="4"/>
  <c r="AK523" i="4"/>
  <c r="AC462" i="4"/>
  <c r="AC635" i="4" s="1"/>
  <c r="AC486" i="4"/>
  <c r="AL518" i="4"/>
  <c r="AM483" i="4"/>
  <c r="AD486" i="4"/>
  <c r="AF521" i="4"/>
  <c r="AF467" i="4"/>
  <c r="S490" i="4"/>
  <c r="W457" i="4"/>
  <c r="W630" i="4" s="1"/>
  <c r="T466" i="4"/>
  <c r="W473" i="4"/>
  <c r="T482" i="4"/>
  <c r="W489" i="4"/>
  <c r="AE515" i="4"/>
  <c r="V521" i="4"/>
  <c r="AM518" i="4"/>
  <c r="T520" i="4"/>
  <c r="X516" i="4"/>
  <c r="AJ511" i="4"/>
  <c r="AA514" i="4"/>
  <c r="AK524" i="4"/>
  <c r="AI527" i="4"/>
  <c r="U514" i="4"/>
  <c r="V516" i="4"/>
  <c r="AH518" i="4"/>
  <c r="AI515" i="4"/>
  <c r="AA518" i="4"/>
  <c r="R523" i="4"/>
  <c r="AB526" i="4"/>
  <c r="AJ518" i="4"/>
  <c r="AG528" i="4"/>
  <c r="X529" i="4"/>
  <c r="U506" i="4"/>
  <c r="AI510" i="4"/>
  <c r="AL524" i="4"/>
  <c r="U520" i="4"/>
  <c r="W514" i="4"/>
  <c r="AQ436" i="4"/>
  <c r="AQ609" i="4" s="1"/>
  <c r="AP487" i="4"/>
  <c r="AQ441" i="4"/>
  <c r="AQ614" i="4" s="1"/>
  <c r="AQ456" i="4"/>
  <c r="AQ629" i="4" s="1"/>
  <c r="AQ444" i="4"/>
  <c r="AQ617" i="4" s="1"/>
  <c r="AQ448" i="4"/>
  <c r="AQ621" i="4" s="1"/>
  <c r="AL462" i="4"/>
  <c r="AL635" i="4" s="1"/>
  <c r="Z461" i="4"/>
  <c r="Z634" i="4" s="1"/>
  <c r="Z458" i="4"/>
  <c r="Z631" i="4" s="1"/>
  <c r="AM467" i="4"/>
  <c r="AP474" i="4"/>
  <c r="AE462" i="4"/>
  <c r="AE635" i="4" s="1"/>
  <c r="V507" i="4"/>
  <c r="AN508" i="4"/>
  <c r="AG526" i="4"/>
  <c r="AJ522" i="4"/>
  <c r="S518" i="4"/>
  <c r="AN500" i="4"/>
  <c r="Y471" i="4"/>
  <c r="AO495" i="4"/>
  <c r="AG466" i="4"/>
  <c r="Z482" i="4"/>
  <c r="AD457" i="4"/>
  <c r="AD630" i="4" s="1"/>
  <c r="AM462" i="4"/>
  <c r="AM635" i="4" s="1"/>
  <c r="V465" i="4"/>
  <c r="AI485" i="4"/>
  <c r="T515" i="4"/>
  <c r="AE518" i="4"/>
  <c r="AC524" i="4"/>
  <c r="R507" i="4"/>
  <c r="R515" i="4"/>
  <c r="AK535" i="4"/>
  <c r="AH528" i="4"/>
  <c r="Y490" i="4"/>
  <c r="V523" i="4"/>
  <c r="R525" i="4"/>
  <c r="AI522" i="4"/>
  <c r="T525" i="4"/>
  <c r="Z490" i="4"/>
  <c r="AM473" i="4"/>
  <c r="AM481" i="4"/>
  <c r="AA509" i="4"/>
  <c r="AH525" i="4"/>
  <c r="AI516" i="4"/>
  <c r="R509" i="4"/>
  <c r="S525" i="4"/>
  <c r="W520" i="4"/>
  <c r="AK525" i="4"/>
  <c r="AE520" i="4"/>
  <c r="T527" i="4"/>
  <c r="AK520" i="4"/>
  <c r="AK486" i="4"/>
  <c r="AM513" i="4"/>
  <c r="Z474" i="4"/>
  <c r="AE526" i="4"/>
  <c r="AA461" i="4"/>
  <c r="AA634" i="4" s="1"/>
  <c r="AB482" i="4"/>
  <c r="R469" i="4"/>
  <c r="AD497" i="4"/>
  <c r="AL514" i="4"/>
  <c r="AF520" i="4"/>
  <c r="R527" i="4"/>
  <c r="AA536" i="4"/>
  <c r="AN518" i="4"/>
  <c r="U512" i="4"/>
  <c r="Z526" i="4"/>
  <c r="T509" i="4"/>
  <c r="AD511" i="4"/>
  <c r="AQ478" i="4"/>
  <c r="AQ463" i="4"/>
  <c r="AQ449" i="4"/>
  <c r="AQ622" i="4" s="1"/>
  <c r="AQ454" i="4"/>
  <c r="AQ627" i="4" s="1"/>
  <c r="AQ445" i="4"/>
  <c r="AQ618" i="4" s="1"/>
  <c r="AQ459" i="4"/>
  <c r="AQ632" i="4" s="1"/>
  <c r="AQ474" i="4"/>
  <c r="AB523" i="4"/>
  <c r="AM510" i="4"/>
  <c r="T522" i="4"/>
  <c r="U525" i="4"/>
  <c r="AE508" i="4"/>
  <c r="AN513" i="4"/>
  <c r="AB517" i="4"/>
  <c r="R536" i="4"/>
  <c r="AG527" i="4"/>
  <c r="AE525" i="4"/>
  <c r="AE510" i="4"/>
  <c r="AA522" i="4"/>
  <c r="AC525" i="4"/>
  <c r="AC506" i="4"/>
  <c r="V509" i="4"/>
  <c r="AO508" i="4"/>
  <c r="AH513" i="4"/>
  <c r="AG520" i="4"/>
  <c r="AD513" i="4"/>
  <c r="S512" i="4"/>
  <c r="AD509" i="4"/>
  <c r="AF516" i="4"/>
  <c r="R519" i="4"/>
  <c r="AB536" i="4"/>
  <c r="S520" i="4"/>
  <c r="AA512" i="4"/>
  <c r="AE524" i="4"/>
  <c r="AD521" i="4"/>
  <c r="AH527" i="4"/>
  <c r="AB507" i="4"/>
  <c r="AC512" i="4"/>
  <c r="AD517" i="4"/>
  <c r="AC522" i="4"/>
  <c r="AM505" i="4"/>
  <c r="AK517" i="4"/>
  <c r="Y510" i="4"/>
  <c r="AI536" i="4"/>
  <c r="AA510" i="4"/>
  <c r="AB515" i="4"/>
  <c r="AB527" i="4"/>
  <c r="AI514" i="4"/>
  <c r="AN505" i="4"/>
  <c r="AG510" i="4"/>
  <c r="AF513" i="4"/>
  <c r="T517" i="4"/>
  <c r="Y523" i="4"/>
  <c r="AO523" i="4"/>
  <c r="R513" i="4"/>
  <c r="D3" i="3"/>
  <c r="AP514" i="4"/>
  <c r="AH509" i="4"/>
  <c r="AH536" i="4"/>
  <c r="W510" i="4"/>
  <c r="X511" i="4"/>
  <c r="AG522" i="4"/>
  <c r="AG519" i="4"/>
  <c r="V513" i="4"/>
  <c r="X513" i="4"/>
  <c r="Z517" i="4"/>
  <c r="X527" i="4"/>
  <c r="S527" i="4"/>
  <c r="X519" i="4"/>
  <c r="AH519" i="4"/>
  <c r="AF519" i="4"/>
  <c r="AM489" i="4"/>
  <c r="AF524" i="4"/>
  <c r="Y508" i="4"/>
  <c r="C3" i="3" l="1"/>
  <c r="Q103" i="4" l="1"/>
  <c r="AS103" i="4" s="1"/>
  <c r="H103" i="4" s="1"/>
  <c r="Q95" i="4"/>
  <c r="AS95" i="4" s="1"/>
  <c r="H95" i="4" s="1"/>
  <c r="Q80" i="4"/>
  <c r="AS80" i="4" s="1"/>
  <c r="H80" i="4" s="1"/>
  <c r="Q82" i="4"/>
  <c r="AS82" i="4" s="1"/>
  <c r="H82" i="4" s="1"/>
  <c r="Q86" i="4"/>
  <c r="AS86" i="4" s="1"/>
  <c r="H86" i="4" s="1"/>
  <c r="G43" i="2" s="1"/>
  <c r="Q99" i="4"/>
  <c r="AS99" i="4" s="1"/>
  <c r="H99" i="4" s="1"/>
  <c r="Q101" i="4"/>
  <c r="AS101" i="4" s="1"/>
  <c r="H101" i="4" s="1"/>
  <c r="Q111" i="4"/>
  <c r="AS111" i="4" s="1"/>
  <c r="H111" i="4" s="1"/>
  <c r="Q94" i="4"/>
  <c r="AS94" i="4" s="1"/>
  <c r="H94" i="4" s="1"/>
  <c r="Q83" i="4"/>
  <c r="AS83" i="4" s="1"/>
  <c r="H83" i="4" s="1"/>
  <c r="G40" i="2" s="1"/>
  <c r="Q119" i="4"/>
  <c r="AS119" i="4" s="1"/>
  <c r="H119" i="4" s="1"/>
  <c r="Q89" i="4"/>
  <c r="AS89" i="4" s="1"/>
  <c r="H89" i="4" s="1"/>
  <c r="G49" i="2" s="1"/>
  <c r="Q81" i="4"/>
  <c r="AS81" i="4" s="1"/>
  <c r="H81" i="4" s="1"/>
  <c r="Q55" i="4"/>
  <c r="AS55" i="4" s="1"/>
  <c r="H55" i="4" s="1"/>
  <c r="G31" i="2" s="1"/>
  <c r="Q98" i="4"/>
  <c r="AS98" i="4" s="1"/>
  <c r="H98" i="4" s="1"/>
  <c r="Q110" i="4"/>
  <c r="AS110" i="4" s="1"/>
  <c r="H110" i="4" s="1"/>
  <c r="G134" i="2" s="1"/>
  <c r="Q203" i="4"/>
  <c r="AS203" i="4" s="1"/>
  <c r="H203" i="4" s="1"/>
  <c r="Q145" i="4"/>
  <c r="Q108" i="4"/>
  <c r="AS108" i="4" s="1"/>
  <c r="H108" i="4" s="1"/>
  <c r="Q37" i="4"/>
  <c r="AS37" i="4" s="1"/>
  <c r="H37" i="4" s="1"/>
  <c r="G27" i="2" s="1"/>
  <c r="Q116" i="4"/>
  <c r="AS116" i="4" s="1"/>
  <c r="H116" i="4" s="1"/>
  <c r="Q136" i="4"/>
  <c r="AS136" i="4" s="1"/>
  <c r="H136" i="4" s="1"/>
  <c r="Q93" i="4"/>
  <c r="AS93" i="4" s="1"/>
  <c r="H93" i="4" s="1"/>
  <c r="G109" i="2" s="1"/>
  <c r="Q126" i="4"/>
  <c r="AS126" i="4" s="1"/>
  <c r="H126" i="4" s="1"/>
  <c r="Q85" i="4"/>
  <c r="AS85" i="4" s="1"/>
  <c r="H85" i="4" s="1"/>
  <c r="G42" i="2" s="1"/>
  <c r="Q123" i="4"/>
  <c r="AS123" i="4" s="1"/>
  <c r="H123" i="4" s="1"/>
  <c r="Q46" i="4"/>
  <c r="AS46" i="4" s="1"/>
  <c r="H46" i="4" s="1"/>
  <c r="Q56" i="4"/>
  <c r="AS56" i="4" s="1"/>
  <c r="H56" i="4" s="1"/>
  <c r="G32" i="2" s="1"/>
  <c r="Q100" i="4"/>
  <c r="AS100" i="4" s="1"/>
  <c r="H100" i="4" s="1"/>
  <c r="Q63" i="4"/>
  <c r="AS63" i="4" s="1"/>
  <c r="H63" i="4" s="1"/>
  <c r="Q39" i="4"/>
  <c r="AS39" i="4" s="1"/>
  <c r="H39" i="4" s="1"/>
  <c r="G26" i="2" s="1"/>
  <c r="Q125" i="4"/>
  <c r="AS125" i="4" s="1"/>
  <c r="H125" i="4" s="1"/>
  <c r="G125" i="2" s="1"/>
  <c r="Q91" i="4"/>
  <c r="AS91" i="4" s="1"/>
  <c r="H91" i="4" s="1"/>
  <c r="G51" i="2" s="1"/>
  <c r="Q112" i="4"/>
  <c r="AS112" i="4" s="1"/>
  <c r="H112" i="4" s="1"/>
  <c r="Q135" i="4"/>
  <c r="AS135" i="4" s="1"/>
  <c r="H135" i="4" s="1"/>
  <c r="Q87" i="4"/>
  <c r="AS87" i="4" s="1"/>
  <c r="H87" i="4" s="1"/>
  <c r="Q62" i="4"/>
  <c r="AS62" i="4" s="1"/>
  <c r="H62" i="4" s="1"/>
  <c r="Q104" i="4"/>
  <c r="AS104" i="4" s="1"/>
  <c r="H104" i="4" s="1"/>
  <c r="Q54" i="4"/>
  <c r="AS54" i="4" s="1"/>
  <c r="H54" i="4" s="1"/>
  <c r="G33" i="2" s="1"/>
  <c r="Q40" i="4"/>
  <c r="AS40" i="4" s="1"/>
  <c r="H40" i="4" s="1"/>
  <c r="Q90" i="4"/>
  <c r="AS90" i="4" s="1"/>
  <c r="H90" i="4" s="1"/>
  <c r="G50" i="2" s="1"/>
  <c r="Q88" i="4"/>
  <c r="AS88" i="4" s="1"/>
  <c r="H88" i="4" s="1"/>
  <c r="Q58" i="4"/>
  <c r="Q34" i="4"/>
  <c r="AS34" i="4" s="1"/>
  <c r="H34" i="4" s="1"/>
  <c r="G25" i="2" s="1"/>
  <c r="Q53" i="4"/>
  <c r="AS53" i="4" s="1"/>
  <c r="H53" i="4" s="1"/>
  <c r="Q134" i="4"/>
  <c r="AS134" i="4" s="1"/>
  <c r="H134" i="4" s="1"/>
  <c r="Q107" i="4"/>
  <c r="AS107" i="4" s="1"/>
  <c r="H107" i="4" s="1"/>
  <c r="Q52" i="4"/>
  <c r="AS52" i="4" s="1"/>
  <c r="H52" i="4" s="1"/>
  <c r="Q127" i="4"/>
  <c r="AS127" i="4" s="1"/>
  <c r="H127" i="4" s="1"/>
  <c r="Q137" i="4"/>
  <c r="AS137" i="4" s="1"/>
  <c r="H137" i="4" s="1"/>
  <c r="Q124" i="4"/>
  <c r="AS124" i="4" s="1"/>
  <c r="H124" i="4" s="1"/>
  <c r="Q49" i="4"/>
  <c r="AS49" i="4" s="1"/>
  <c r="H49" i="4" s="1"/>
  <c r="Q61" i="4"/>
  <c r="AS61" i="4" s="1"/>
  <c r="H61" i="4" s="1"/>
  <c r="Q176" i="4"/>
  <c r="Q73" i="4"/>
  <c r="AS73" i="4" s="1"/>
  <c r="H73" i="4" s="1"/>
  <c r="Q173" i="4"/>
  <c r="Q128" i="4"/>
  <c r="AS128" i="4" s="1"/>
  <c r="H128" i="4" s="1"/>
  <c r="G128" i="2" s="1"/>
  <c r="Q38" i="4"/>
  <c r="AS38" i="4" s="1"/>
  <c r="H38" i="4" s="1"/>
  <c r="G28" i="2" s="1"/>
  <c r="Q122" i="4"/>
  <c r="AS122" i="4" s="1"/>
  <c r="H122" i="4" s="1"/>
  <c r="Q60" i="4"/>
  <c r="AS60" i="4" s="1"/>
  <c r="H60" i="4" s="1"/>
  <c r="Q185" i="4"/>
  <c r="AS185" i="4" s="1"/>
  <c r="H185" i="4" s="1"/>
  <c r="Q201" i="4"/>
  <c r="AS201" i="4" s="1"/>
  <c r="H201" i="4" s="1"/>
  <c r="Q187" i="4"/>
  <c r="AS187" i="4" s="1"/>
  <c r="H187" i="4" s="1"/>
  <c r="Q33" i="4"/>
  <c r="AS33" i="4" s="1"/>
  <c r="H33" i="4" s="1"/>
  <c r="G24" i="2" s="1"/>
  <c r="Q57" i="4"/>
  <c r="AS57" i="4" s="1"/>
  <c r="H57" i="4" s="1"/>
  <c r="G34" i="2" s="1"/>
  <c r="Q70" i="4"/>
  <c r="AS70" i="4" s="1"/>
  <c r="H70" i="4" s="1"/>
  <c r="Q172" i="4"/>
  <c r="Q113" i="4"/>
  <c r="AS113" i="4" s="1"/>
  <c r="H113" i="4" s="1"/>
  <c r="G137" i="2" s="1"/>
  <c r="Q96" i="4"/>
  <c r="AS96" i="4" s="1"/>
  <c r="H96" i="4" s="1"/>
  <c r="Q189" i="4"/>
  <c r="AS189" i="4" s="1"/>
  <c r="H189" i="4" s="1"/>
  <c r="Q118" i="4"/>
  <c r="AS118" i="4" s="1"/>
  <c r="H118" i="4" s="1"/>
  <c r="Q144" i="4"/>
  <c r="Q48" i="4"/>
  <c r="AS48" i="4" s="1"/>
  <c r="H48" i="4" s="1"/>
  <c r="Q65" i="4"/>
  <c r="AS65" i="4" s="1"/>
  <c r="H65" i="4" s="1"/>
  <c r="G58" i="2" s="1"/>
  <c r="Q183" i="4"/>
  <c r="AS183" i="4" s="1"/>
  <c r="H183" i="4" s="1"/>
  <c r="Q197" i="4"/>
  <c r="AS197" i="4" s="1"/>
  <c r="H197" i="4" s="1"/>
  <c r="Q196" i="4"/>
  <c r="AS196" i="4" s="1"/>
  <c r="H196" i="4" s="1"/>
  <c r="Q97" i="4"/>
  <c r="AS97" i="4" s="1"/>
  <c r="H97" i="4" s="1"/>
  <c r="Q36" i="4"/>
  <c r="AS36" i="4" s="1"/>
  <c r="H36" i="4" s="1"/>
  <c r="G23" i="2" s="1"/>
  <c r="Q115" i="4"/>
  <c r="AS115" i="4" s="1"/>
  <c r="H115" i="4" s="1"/>
  <c r="Q44" i="4"/>
  <c r="Q64" i="4"/>
  <c r="AS64" i="4" s="1"/>
  <c r="H64" i="4" s="1"/>
  <c r="G60" i="2" s="1"/>
  <c r="Q72" i="4"/>
  <c r="AS72" i="4" s="1"/>
  <c r="H72" i="4" s="1"/>
  <c r="Q102" i="4"/>
  <c r="AS102" i="4" s="1"/>
  <c r="H102" i="4" s="1"/>
  <c r="G116" i="2" s="1"/>
  <c r="Q109" i="4"/>
  <c r="AS109" i="4" s="1"/>
  <c r="H109" i="4" s="1"/>
  <c r="Q184" i="4"/>
  <c r="AS184" i="4" s="1"/>
  <c r="H184" i="4" s="1"/>
  <c r="Q192" i="4"/>
  <c r="AS192" i="4" s="1"/>
  <c r="H192" i="4" s="1"/>
  <c r="Q43" i="4"/>
  <c r="AS43" i="4" s="1"/>
  <c r="H43" i="4" s="1"/>
  <c r="Q41" i="4"/>
  <c r="AS41" i="4" s="1"/>
  <c r="H41" i="4" s="1"/>
  <c r="Q105" i="4"/>
  <c r="AS105" i="4" s="1"/>
  <c r="H105" i="4" s="1"/>
  <c r="G119" i="2" s="1"/>
  <c r="Q190" i="4"/>
  <c r="AS190" i="4" s="1"/>
  <c r="H190" i="4" s="1"/>
  <c r="Q138" i="4"/>
  <c r="AS138" i="4" s="1"/>
  <c r="H138" i="4" s="1"/>
  <c r="Q188" i="4"/>
  <c r="AS188" i="4" s="1"/>
  <c r="H188" i="4" s="1"/>
  <c r="Q45" i="4"/>
  <c r="AS45" i="4" s="1"/>
  <c r="H45" i="4" s="1"/>
  <c r="G5" i="2" s="1"/>
  <c r="AS32" i="4"/>
  <c r="H32" i="4" s="1"/>
  <c r="G22" i="2" s="1"/>
  <c r="Q47" i="4"/>
  <c r="AS47" i="4" s="1"/>
  <c r="H47" i="4" s="1"/>
  <c r="Q35" i="4"/>
  <c r="AS35" i="4" s="1"/>
  <c r="H35" i="4" s="1"/>
  <c r="Q121" i="4"/>
  <c r="AS121" i="4" s="1"/>
  <c r="H121" i="4" s="1"/>
  <c r="Q186" i="4"/>
  <c r="AS186" i="4" s="1"/>
  <c r="H186" i="4" s="1"/>
  <c r="Q42" i="4"/>
  <c r="Q71" i="4"/>
  <c r="Q117" i="4"/>
  <c r="AS117" i="4" s="1"/>
  <c r="H117" i="4" s="1"/>
  <c r="Q92" i="4"/>
  <c r="AS92" i="4" s="1"/>
  <c r="H92" i="4" s="1"/>
  <c r="Q146" i="4"/>
  <c r="Q210" i="4"/>
  <c r="AS210" i="4" s="1"/>
  <c r="H210" i="4" s="1"/>
  <c r="Q191" i="4"/>
  <c r="AS191" i="4" s="1"/>
  <c r="H191" i="4" s="1"/>
  <c r="Q59" i="4"/>
  <c r="Q484" i="4" s="1"/>
  <c r="Q120" i="4"/>
  <c r="AS120" i="4" s="1"/>
  <c r="H120" i="4" s="1"/>
  <c r="Q209" i="4"/>
  <c r="AS209" i="4" s="1"/>
  <c r="H209" i="4" s="1"/>
  <c r="Q202" i="4"/>
  <c r="AS202" i="4" s="1"/>
  <c r="H202" i="4" s="1"/>
  <c r="Q217" i="4"/>
  <c r="AS217" i="4" s="1"/>
  <c r="H217" i="4" s="1"/>
  <c r="Q199" i="4"/>
  <c r="AS199" i="4" s="1"/>
  <c r="H199" i="4" s="1"/>
  <c r="Q84" i="4"/>
  <c r="Q509" i="4" s="1"/>
  <c r="Q106" i="4"/>
  <c r="Q211" i="4"/>
  <c r="AS211" i="4" s="1"/>
  <c r="H211" i="4" s="1"/>
  <c r="Q193" i="4"/>
  <c r="AS193" i="4" s="1"/>
  <c r="H193" i="4" s="1"/>
  <c r="Q204" i="4"/>
  <c r="AS204" i="4" s="1"/>
  <c r="H204" i="4" s="1"/>
  <c r="Q175" i="4"/>
  <c r="Q215" i="4"/>
  <c r="AS215" i="4" s="1"/>
  <c r="H215" i="4" s="1"/>
  <c r="Q214" i="4"/>
  <c r="AS214" i="4" s="1"/>
  <c r="H214" i="4" s="1"/>
  <c r="Q51" i="4"/>
  <c r="AS51" i="4" s="1"/>
  <c r="H51" i="4" s="1"/>
  <c r="Q194" i="4"/>
  <c r="AS194" i="4" s="1"/>
  <c r="H194" i="4" s="1"/>
  <c r="Q213" i="4"/>
  <c r="AS213" i="4" s="1"/>
  <c r="H213" i="4" s="1"/>
  <c r="Q207" i="4"/>
  <c r="AS207" i="4" s="1"/>
  <c r="H207" i="4" s="1"/>
  <c r="Q148" i="4"/>
  <c r="Q171" i="4"/>
  <c r="Q219" i="4"/>
  <c r="AS219" i="4" s="1"/>
  <c r="H219" i="4" s="1"/>
  <c r="Q50" i="4"/>
  <c r="AS50" i="4" s="1"/>
  <c r="H50" i="4" s="1"/>
  <c r="AS206" i="4"/>
  <c r="H206" i="4" s="1"/>
  <c r="Q200" i="4"/>
  <c r="AS200" i="4" s="1"/>
  <c r="H200" i="4" s="1"/>
  <c r="Q198" i="4"/>
  <c r="AS198" i="4" s="1"/>
  <c r="H198" i="4" s="1"/>
  <c r="Q205" i="4"/>
  <c r="AS205" i="4" s="1"/>
  <c r="H205" i="4" s="1"/>
  <c r="Q174" i="4"/>
  <c r="Q147" i="4"/>
  <c r="Q221" i="4"/>
  <c r="AS221" i="4" s="1"/>
  <c r="H221" i="4" s="1"/>
  <c r="Q212" i="4"/>
  <c r="AS212" i="4" s="1"/>
  <c r="H212" i="4" s="1"/>
  <c r="Q195" i="4"/>
  <c r="AS195" i="4" s="1"/>
  <c r="H195" i="4" s="1"/>
  <c r="Q505" i="4"/>
  <c r="FP6" i="5"/>
  <c r="Q208" i="4"/>
  <c r="AS208" i="4" s="1"/>
  <c r="H208" i="4" s="1"/>
  <c r="Q216" i="4"/>
  <c r="AS216" i="4" s="1"/>
  <c r="H216" i="4" s="1"/>
  <c r="Q218" i="4"/>
  <c r="AS218" i="4" s="1"/>
  <c r="H218" i="4" s="1"/>
  <c r="Q220" i="4"/>
  <c r="AS220" i="4" s="1"/>
  <c r="H220" i="4" s="1"/>
  <c r="Q114" i="4"/>
  <c r="AS114" i="4" s="1"/>
  <c r="H114" i="4" s="1"/>
  <c r="G110" i="2" l="1"/>
  <c r="G52" i="2"/>
  <c r="G57" i="2" s="1"/>
  <c r="I2" i="9"/>
  <c r="I3" i="9" s="1"/>
  <c r="FP7" i="5"/>
  <c r="FP8" i="5" s="1"/>
  <c r="G106" i="2"/>
  <c r="AS44" i="4"/>
  <c r="H44" i="4" s="1"/>
  <c r="N260" i="4"/>
  <c r="G107" i="2"/>
  <c r="Q523" i="4"/>
  <c r="Q506" i="4"/>
  <c r="G124" i="2"/>
  <c r="Q518" i="4"/>
  <c r="Q508" i="4"/>
  <c r="G123" i="2"/>
  <c r="G122" i="2"/>
  <c r="G127" i="2"/>
  <c r="G126" i="2"/>
  <c r="G135" i="2"/>
  <c r="G145" i="2"/>
  <c r="G144" i="2"/>
  <c r="G143" i="2"/>
  <c r="G136" i="2"/>
  <c r="G118" i="2"/>
  <c r="G117" i="2"/>
  <c r="Q486" i="4"/>
  <c r="Q498" i="4"/>
  <c r="Q511" i="4"/>
  <c r="Q513" i="4"/>
  <c r="Q525" i="4"/>
  <c r="Q459" i="4"/>
  <c r="Q632" i="4" s="1"/>
  <c r="Q516" i="4"/>
  <c r="N378" i="4"/>
  <c r="Q522" i="4"/>
  <c r="Q472" i="4"/>
  <c r="Q548" i="4"/>
  <c r="Q464" i="4"/>
  <c r="Q485" i="4"/>
  <c r="Q460" i="4"/>
  <c r="Q633" i="4" s="1"/>
  <c r="Q462" i="4"/>
  <c r="Q635" i="4" s="1"/>
  <c r="Q488" i="4"/>
  <c r="Q535" i="4"/>
  <c r="Q520" i="4"/>
  <c r="Q527" i="4"/>
  <c r="Q497" i="4"/>
  <c r="Q547" i="4"/>
  <c r="Q521" i="4"/>
  <c r="Q461" i="4"/>
  <c r="Q634" i="4" s="1"/>
  <c r="Q514" i="4"/>
  <c r="Q489" i="4"/>
  <c r="AS148" i="4"/>
  <c r="H148" i="4" s="1"/>
  <c r="Q573" i="4"/>
  <c r="AS174" i="4"/>
  <c r="H174" i="4" s="1"/>
  <c r="G150" i="2" s="1"/>
  <c r="Q599" i="4"/>
  <c r="AS173" i="4"/>
  <c r="H173" i="4" s="1"/>
  <c r="G151" i="2" s="1"/>
  <c r="Q598" i="4"/>
  <c r="AS145" i="4"/>
  <c r="H145" i="4" s="1"/>
  <c r="G142" i="2" s="1"/>
  <c r="Q457" i="4"/>
  <c r="Q630" i="4" s="1"/>
  <c r="AS172" i="4"/>
  <c r="H172" i="4" s="1"/>
  <c r="G148" i="2" s="1"/>
  <c r="Q597" i="4"/>
  <c r="AS176" i="4"/>
  <c r="H176" i="4" s="1"/>
  <c r="Q601" i="4"/>
  <c r="AS147" i="4"/>
  <c r="H147" i="4" s="1"/>
  <c r="Q572" i="4"/>
  <c r="AS146" i="4"/>
  <c r="H146" i="4" s="1"/>
  <c r="AS171" i="4"/>
  <c r="H171" i="4" s="1"/>
  <c r="G149" i="2" s="1"/>
  <c r="Q596" i="4"/>
  <c r="AS175" i="4"/>
  <c r="H175" i="4" s="1"/>
  <c r="G147" i="2" s="1"/>
  <c r="Q600" i="4"/>
  <c r="AS144" i="4"/>
  <c r="H144" i="4" s="1"/>
  <c r="Q474" i="4"/>
  <c r="Q517" i="4"/>
  <c r="Q515" i="4"/>
  <c r="Q469" i="4"/>
  <c r="M361" i="4"/>
  <c r="N321" i="4"/>
  <c r="N300" i="4"/>
  <c r="N320" i="4"/>
  <c r="N368" i="4"/>
  <c r="N335" i="4"/>
  <c r="N332" i="4"/>
  <c r="N325" i="4"/>
  <c r="N331" i="4"/>
  <c r="N292" i="4"/>
  <c r="N376" i="4"/>
  <c r="M320" i="4"/>
  <c r="AS106" i="4"/>
  <c r="H106" i="4" s="1"/>
  <c r="N360" i="4"/>
  <c r="N291" i="4"/>
  <c r="N349" i="4"/>
  <c r="N346" i="4"/>
  <c r="N305" i="4"/>
  <c r="Q536" i="4"/>
  <c r="Q496" i="4"/>
  <c r="N357" i="4"/>
  <c r="N251" i="4"/>
  <c r="N352" i="4"/>
  <c r="M289" i="4"/>
  <c r="M316" i="4"/>
  <c r="N336" i="4"/>
  <c r="N289" i="4"/>
  <c r="N351" i="4"/>
  <c r="N313" i="4"/>
  <c r="N338" i="4"/>
  <c r="N364" i="4"/>
  <c r="N363" i="4"/>
  <c r="N293" i="4"/>
  <c r="N355" i="4"/>
  <c r="N375" i="4"/>
  <c r="M250" i="4"/>
  <c r="M315" i="4"/>
  <c r="N255" i="4"/>
  <c r="N333" i="4"/>
  <c r="N287" i="4"/>
  <c r="N367" i="4"/>
  <c r="N286" i="4"/>
  <c r="N249" i="4"/>
  <c r="N326" i="4"/>
  <c r="N377" i="4"/>
  <c r="AS84" i="4"/>
  <c r="H84" i="4" s="1"/>
  <c r="Q483" i="4"/>
  <c r="M341" i="4"/>
  <c r="AS58" i="4"/>
  <c r="H58" i="4" s="1"/>
  <c r="G35" i="2" s="1"/>
  <c r="G39" i="2" s="1"/>
  <c r="N365" i="4"/>
  <c r="N298" i="4"/>
  <c r="N299" i="4"/>
  <c r="N330" i="4"/>
  <c r="N356" i="4"/>
  <c r="N310" i="4"/>
  <c r="N345" i="4"/>
  <c r="N340" i="4"/>
  <c r="M350" i="4"/>
  <c r="Q528" i="4"/>
  <c r="M297" i="4"/>
  <c r="Q466" i="4"/>
  <c r="Q538" i="4"/>
  <c r="N328" i="4"/>
  <c r="N290" i="4"/>
  <c r="N323" i="4"/>
  <c r="N297" i="4"/>
  <c r="N250" i="4"/>
  <c r="N248" i="4"/>
  <c r="N348" i="4"/>
  <c r="N350" i="4"/>
  <c r="N253" i="4"/>
  <c r="N341" i="4"/>
  <c r="N366" i="4"/>
  <c r="M307" i="4"/>
  <c r="N285" i="4"/>
  <c r="N312" i="4"/>
  <c r="N295" i="4"/>
  <c r="N311" i="4"/>
  <c r="N258" i="4"/>
  <c r="N259" i="4"/>
  <c r="N302" i="4"/>
  <c r="N303" i="4"/>
  <c r="N322" i="4"/>
  <c r="M362" i="4"/>
  <c r="M286" i="4"/>
  <c r="Q487" i="4"/>
  <c r="N324" i="4"/>
  <c r="M344" i="4"/>
  <c r="M343" i="4"/>
  <c r="M351" i="4"/>
  <c r="AS59" i="4"/>
  <c r="H59" i="4" s="1"/>
  <c r="M319" i="4"/>
  <c r="M259" i="4"/>
  <c r="Q468" i="4"/>
  <c r="Q539" i="4"/>
  <c r="AS42" i="4"/>
  <c r="H42" i="4" s="1"/>
  <c r="Q467" i="4"/>
  <c r="M354" i="4"/>
  <c r="Q490" i="4"/>
  <c r="M352" i="4"/>
  <c r="Q537" i="4"/>
  <c r="M325" i="4"/>
  <c r="Q510" i="4"/>
  <c r="M306" i="4"/>
  <c r="Q524" i="4"/>
  <c r="M339" i="4"/>
  <c r="M303" i="4"/>
  <c r="M287" i="4"/>
  <c r="M254" i="4"/>
  <c r="Q463" i="4"/>
  <c r="M322" i="4"/>
  <c r="Q507" i="4"/>
  <c r="M342" i="4"/>
  <c r="M333" i="4"/>
  <c r="M326" i="4"/>
  <c r="N254" i="4"/>
  <c r="N256" i="4"/>
  <c r="N334" i="4"/>
  <c r="N288" i="4"/>
  <c r="N358" i="4"/>
  <c r="N294" i="4"/>
  <c r="N347" i="4"/>
  <c r="N301" i="4"/>
  <c r="N252" i="4"/>
  <c r="N359" i="4"/>
  <c r="M331" i="4"/>
  <c r="M310" i="4"/>
  <c r="M256" i="4"/>
  <c r="Q465" i="4"/>
  <c r="M309" i="4"/>
  <c r="M317" i="4"/>
  <c r="Q526" i="4"/>
  <c r="M338" i="4"/>
  <c r="M340" i="4"/>
  <c r="M253" i="4"/>
  <c r="M251" i="4"/>
  <c r="M363" i="4"/>
  <c r="AS71" i="4"/>
  <c r="H71" i="4" s="1"/>
  <c r="G105" i="2" s="1"/>
  <c r="M328" i="4"/>
  <c r="M318" i="4"/>
  <c r="Q529" i="4"/>
  <c r="M337" i="4"/>
  <c r="M332" i="4"/>
  <c r="Q549" i="4"/>
  <c r="M364" i="4"/>
  <c r="M334" i="4"/>
  <c r="Q512" i="4"/>
  <c r="M360" i="4"/>
  <c r="Q545" i="4"/>
  <c r="M288" i="4"/>
  <c r="Q473" i="4"/>
  <c r="M313" i="4"/>
  <c r="N343" i="4"/>
  <c r="N257" i="4"/>
  <c r="N353" i="4"/>
  <c r="N304" i="4"/>
  <c r="N337" i="4"/>
  <c r="N329" i="4"/>
  <c r="N354" i="4"/>
  <c r="N339" i="4"/>
  <c r="N342" i="4"/>
  <c r="N327" i="4"/>
  <c r="N296" i="4"/>
  <c r="N344" i="4"/>
  <c r="N374" i="4"/>
  <c r="N362" i="4"/>
  <c r="N361" i="4"/>
  <c r="M314" i="4"/>
  <c r="Q471" i="4"/>
  <c r="Q495" i="4"/>
  <c r="M258" i="4"/>
  <c r="M308" i="4"/>
  <c r="M336" i="4"/>
  <c r="Q482" i="4"/>
  <c r="Q546" i="4"/>
  <c r="M249" i="4"/>
  <c r="M257" i="4"/>
  <c r="Q458" i="4"/>
  <c r="Q631" i="4" s="1"/>
  <c r="M300" i="4"/>
  <c r="M304" i="4"/>
  <c r="M327" i="4"/>
  <c r="M311" i="4"/>
  <c r="M248" i="4"/>
  <c r="Q519" i="4"/>
  <c r="M301" i="4"/>
  <c r="M305" i="4"/>
  <c r="M260" i="4"/>
  <c r="M323" i="4"/>
  <c r="M324" i="4"/>
  <c r="M329" i="4"/>
  <c r="M353" i="4"/>
  <c r="M299" i="4"/>
  <c r="M252" i="4"/>
  <c r="M296" i="4"/>
  <c r="Q481" i="4"/>
  <c r="M255" i="4"/>
  <c r="M330" i="4"/>
  <c r="M312" i="4"/>
  <c r="M335" i="4"/>
  <c r="M302" i="4"/>
  <c r="M321" i="4"/>
  <c r="M298" i="4"/>
  <c r="M47" i="2" l="1"/>
  <c r="M42" i="2"/>
  <c r="G41" i="2"/>
  <c r="G152" i="2"/>
  <c r="M149" i="2" s="1"/>
  <c r="G141" i="2"/>
  <c r="O297" i="4"/>
  <c r="O340" i="4"/>
  <c r="O352" i="4"/>
  <c r="O305" i="4"/>
  <c r="O321" i="4"/>
  <c r="O249" i="4"/>
  <c r="O313" i="4"/>
  <c r="O332" i="4"/>
  <c r="O336" i="4"/>
  <c r="O302" i="4"/>
  <c r="O255" i="4"/>
  <c r="O289" i="4"/>
  <c r="O363" i="4"/>
  <c r="O361" i="4"/>
  <c r="O300" i="4"/>
  <c r="O350" i="4"/>
  <c r="O299" i="4"/>
  <c r="O258" i="4"/>
  <c r="O251" i="4"/>
  <c r="O248" i="4"/>
  <c r="O301" i="4"/>
  <c r="O344" i="4"/>
  <c r="O334" i="4"/>
  <c r="O326" i="4"/>
  <c r="O250" i="4"/>
  <c r="O311" i="4"/>
  <c r="O325" i="4"/>
  <c r="O330" i="4"/>
  <c r="O335" i="4"/>
  <c r="O323" i="4"/>
  <c r="O324" i="4"/>
  <c r="O320" i="4"/>
  <c r="O298" i="4"/>
  <c r="O329" i="4"/>
  <c r="O338" i="4"/>
  <c r="O288" i="4"/>
  <c r="O310" i="4"/>
  <c r="O360" i="4"/>
  <c r="O331" i="4"/>
  <c r="O351" i="4"/>
  <c r="O286" i="4"/>
  <c r="O312" i="4"/>
  <c r="O364" i="4"/>
  <c r="O303" i="4"/>
  <c r="O322" i="4"/>
  <c r="O328" i="4"/>
  <c r="O253" i="4"/>
  <c r="O259" i="4"/>
  <c r="O333" i="4"/>
  <c r="O287" i="4"/>
  <c r="O252" i="4"/>
  <c r="O343" i="4"/>
  <c r="O296" i="4"/>
  <c r="O337" i="4"/>
  <c r="O260" i="4"/>
  <c r="O327" i="4"/>
  <c r="O362" i="4"/>
  <c r="O341" i="4"/>
  <c r="O353" i="4"/>
  <c r="O304" i="4"/>
  <c r="O342" i="4"/>
  <c r="O254" i="4"/>
  <c r="O257" i="4"/>
  <c r="O256" i="4"/>
  <c r="O354" i="4"/>
  <c r="O339" i="4"/>
  <c r="M53" i="2" l="1"/>
  <c r="G48" i="2"/>
  <c r="E9" i="3"/>
  <c r="V9" i="3" s="1"/>
  <c r="E32" i="3" l="1"/>
  <c r="V32" i="3" s="1"/>
  <c r="E99" i="3" l="1"/>
  <c r="V99" i="3" s="1"/>
  <c r="E147" i="3" l="1"/>
  <c r="V147" i="3" s="1"/>
  <c r="E122" i="3"/>
  <c r="V122" i="3" s="1"/>
  <c r="E105" i="3" l="1"/>
  <c r="V105" i="3" s="1"/>
  <c r="E4591" i="3"/>
  <c r="E2412" i="3"/>
  <c r="V2412" i="3" s="1"/>
  <c r="E324" i="3"/>
  <c r="V324" i="3" s="1"/>
  <c r="E269" i="3"/>
  <c r="V269" i="3" s="1"/>
  <c r="E3114" i="3"/>
  <c r="E2692" i="3"/>
  <c r="V2692" i="3" s="1"/>
  <c r="E323" i="3"/>
  <c r="V323" i="3" s="1"/>
  <c r="E3742" i="3"/>
  <c r="E212" i="3"/>
  <c r="V212" i="3" s="1"/>
  <c r="E3641" i="3"/>
  <c r="E3912" i="3"/>
  <c r="E4448" i="3"/>
  <c r="E3900" i="3"/>
  <c r="E4267" i="3"/>
  <c r="E3128" i="3"/>
  <c r="E3262" i="3"/>
  <c r="E3379" i="3"/>
  <c r="E2418" i="3"/>
  <c r="V2418" i="3" s="1"/>
  <c r="E120" i="3"/>
  <c r="V120" i="3" s="1"/>
  <c r="E2574" i="3"/>
  <c r="V2574" i="3" s="1"/>
  <c r="E2700" i="3"/>
  <c r="V2700" i="3" s="1"/>
  <c r="E1338" i="3"/>
  <c r="V1338" i="3" s="1"/>
  <c r="E2956" i="3"/>
  <c r="E1142" i="3"/>
  <c r="V1142" i="3" s="1"/>
  <c r="E2134" i="3"/>
  <c r="V2134" i="3" s="1"/>
  <c r="E2656" i="3"/>
  <c r="V2656" i="3" s="1"/>
  <c r="E2133" i="3"/>
  <c r="V2133" i="3" s="1"/>
  <c r="E4352" i="3"/>
  <c r="E4579" i="3"/>
  <c r="E2843" i="3"/>
  <c r="E2996" i="3"/>
  <c r="E3252" i="3"/>
  <c r="E1972" i="3"/>
  <c r="V1972" i="3" s="1"/>
  <c r="E3935" i="3"/>
  <c r="E3158" i="3"/>
  <c r="E3898" i="3"/>
  <c r="E4306" i="3"/>
  <c r="E4476" i="3"/>
  <c r="E4328" i="3"/>
  <c r="E3126" i="3"/>
  <c r="E500" i="3"/>
  <c r="V500" i="3" s="1"/>
  <c r="E4473" i="3"/>
  <c r="E3636" i="3"/>
  <c r="E3381" i="3"/>
  <c r="E3113" i="3"/>
  <c r="E2557" i="3"/>
  <c r="V2557" i="3" s="1"/>
  <c r="E3052" i="3"/>
  <c r="E1939" i="3"/>
  <c r="V1939" i="3" s="1"/>
  <c r="E1935" i="3"/>
  <c r="V1935" i="3" s="1"/>
  <c r="E1560" i="3"/>
  <c r="V1560" i="3" s="1"/>
  <c r="E1700" i="3"/>
  <c r="V1700" i="3" s="1"/>
  <c r="E2111" i="3"/>
  <c r="V2111" i="3" s="1"/>
  <c r="E3520" i="3"/>
  <c r="E3659" i="3"/>
  <c r="E3746" i="3"/>
  <c r="E4075" i="3"/>
  <c r="E2142" i="3"/>
  <c r="V2142" i="3" s="1"/>
  <c r="E4562" i="3"/>
  <c r="E2124" i="3"/>
  <c r="V2124" i="3" s="1"/>
  <c r="E1013" i="3"/>
  <c r="V1013" i="3" s="1"/>
  <c r="E2718" i="3"/>
  <c r="V2718" i="3" s="1"/>
  <c r="E4356" i="3"/>
  <c r="E1951" i="3"/>
  <c r="V1951" i="3" s="1"/>
  <c r="E3360" i="3"/>
  <c r="E4569" i="3"/>
  <c r="E3766" i="3"/>
  <c r="E2986" i="3"/>
  <c r="E4264" i="3"/>
  <c r="E711" i="3"/>
  <c r="V711" i="3" s="1"/>
  <c r="E629" i="3"/>
  <c r="V629" i="3" s="1"/>
  <c r="E1956" i="3"/>
  <c r="V1956" i="3" s="1"/>
  <c r="E1538" i="3"/>
  <c r="V1538" i="3" s="1"/>
  <c r="E2688" i="3"/>
  <c r="V2688" i="3" s="1"/>
  <c r="E1363" i="3"/>
  <c r="V1363" i="3" s="1"/>
  <c r="E1682" i="3"/>
  <c r="V1682" i="3" s="1"/>
  <c r="E2824" i="3"/>
  <c r="E3263" i="3"/>
  <c r="E1836" i="3"/>
  <c r="V1836" i="3" s="1"/>
  <c r="E4323" i="3"/>
  <c r="E1848" i="3"/>
  <c r="V1848" i="3" s="1"/>
  <c r="E2835" i="3"/>
  <c r="E3927" i="3"/>
  <c r="E2274" i="3"/>
  <c r="V2274" i="3" s="1"/>
  <c r="E1268" i="3"/>
  <c r="V1268" i="3" s="1"/>
  <c r="E4457" i="3"/>
  <c r="E2397" i="3"/>
  <c r="V2397" i="3" s="1"/>
  <c r="E2977" i="3"/>
  <c r="E3705" i="3"/>
  <c r="E2669" i="3"/>
  <c r="V2669" i="3" s="1"/>
  <c r="E1431" i="3"/>
  <c r="V1431" i="3" s="1"/>
  <c r="E2262" i="3"/>
  <c r="V2262" i="3" s="1"/>
  <c r="E3638" i="3"/>
  <c r="E2954" i="3"/>
  <c r="E1559" i="3"/>
  <c r="V1559" i="3" s="1"/>
  <c r="E263" i="3"/>
  <c r="V263" i="3" s="1"/>
  <c r="E4464" i="3"/>
  <c r="E4334" i="3"/>
  <c r="E3235" i="3"/>
  <c r="E2258" i="3"/>
  <c r="V2258" i="3" s="1"/>
  <c r="E2833" i="3"/>
  <c r="E1395" i="3"/>
  <c r="V1395" i="3" s="1"/>
  <c r="E4345" i="3"/>
  <c r="E3591" i="3"/>
  <c r="E2810" i="3"/>
  <c r="E3363" i="3"/>
  <c r="E4472" i="3"/>
  <c r="E1277" i="3"/>
  <c r="V1277" i="3" s="1"/>
  <c r="E4165" i="3"/>
  <c r="E4462" i="3"/>
  <c r="E4206" i="3"/>
  <c r="E2416" i="3"/>
  <c r="V2416" i="3" s="1"/>
  <c r="E3753" i="3"/>
  <c r="E4583" i="3"/>
  <c r="E2108" i="3"/>
  <c r="V2108" i="3" s="1"/>
  <c r="E3256" i="3"/>
  <c r="E4060" i="3"/>
  <c r="E1393" i="3"/>
  <c r="V1393" i="3" s="1"/>
  <c r="E2276" i="3"/>
  <c r="V2276" i="3" s="1"/>
  <c r="E2817" i="3"/>
  <c r="E3782" i="3"/>
  <c r="E3633" i="3"/>
  <c r="E2984" i="3"/>
  <c r="E4468" i="3"/>
  <c r="E4202" i="3"/>
  <c r="E1537" i="3"/>
  <c r="V1537" i="3" s="1"/>
  <c r="E2682" i="3"/>
  <c r="V2682" i="3" s="1"/>
  <c r="E1832" i="3"/>
  <c r="V1832" i="3" s="1"/>
  <c r="E2425" i="3"/>
  <c r="V2425" i="3" s="1"/>
  <c r="E2451" i="3"/>
  <c r="V2451" i="3" s="1"/>
  <c r="E4039" i="3"/>
  <c r="E3105" i="3"/>
  <c r="E4167" i="3"/>
  <c r="E1344" i="3"/>
  <c r="V1344" i="3" s="1"/>
  <c r="E2481" i="3"/>
  <c r="V2481" i="3" s="1"/>
  <c r="E3655" i="3"/>
  <c r="E2842" i="3"/>
  <c r="E2448" i="3"/>
  <c r="V2448" i="3" s="1"/>
  <c r="E2696" i="3"/>
  <c r="V2696" i="3" s="1"/>
  <c r="E2684" i="3"/>
  <c r="V2684" i="3" s="1"/>
  <c r="E1753" i="3"/>
  <c r="V1753" i="3" s="1"/>
  <c r="E331" i="3"/>
  <c r="V331" i="3" s="1"/>
  <c r="E2319" i="3"/>
  <c r="V2319" i="3" s="1"/>
  <c r="E795" i="3"/>
  <c r="V795" i="3" s="1"/>
  <c r="E3203" i="3"/>
  <c r="E3497" i="3"/>
  <c r="E3501" i="3"/>
  <c r="E2962" i="3"/>
  <c r="E1410" i="3"/>
  <c r="V1410" i="3" s="1"/>
  <c r="E4214" i="3"/>
  <c r="E4592" i="3"/>
  <c r="E3244" i="3"/>
  <c r="E1550" i="3"/>
  <c r="V1550" i="3" s="1"/>
  <c r="E4072" i="3"/>
  <c r="E1534" i="3"/>
  <c r="V1534" i="3" s="1"/>
  <c r="E3718" i="3"/>
  <c r="E2137" i="3"/>
  <c r="V2137" i="3" s="1"/>
  <c r="E4138" i="3"/>
  <c r="E2830" i="3"/>
  <c r="E4320" i="3"/>
  <c r="E4269" i="3"/>
  <c r="E2160" i="3"/>
  <c r="V2160" i="3" s="1"/>
  <c r="E3149" i="3"/>
  <c r="E4189" i="3"/>
  <c r="E2398" i="3"/>
  <c r="V2398" i="3" s="1"/>
  <c r="E3870" i="3"/>
  <c r="E813" i="3"/>
  <c r="V813" i="3" s="1"/>
  <c r="E495" i="3"/>
  <c r="V495" i="3" s="1"/>
  <c r="E4043" i="3"/>
  <c r="E1530" i="3"/>
  <c r="V1530" i="3" s="1"/>
  <c r="E2577" i="3"/>
  <c r="V2577" i="3" s="1"/>
  <c r="E4454" i="3"/>
  <c r="E903" i="3"/>
  <c r="V903" i="3" s="1"/>
  <c r="E3378" i="3"/>
  <c r="E987" i="3"/>
  <c r="V987" i="3" s="1"/>
  <c r="E4459" i="3"/>
  <c r="E4046" i="3"/>
  <c r="E3335" i="3"/>
  <c r="E3250" i="3"/>
  <c r="E4588" i="3"/>
  <c r="E4353" i="3"/>
  <c r="E3750" i="3"/>
  <c r="E1695" i="3"/>
  <c r="V1695" i="3" s="1"/>
  <c r="E2116" i="3"/>
  <c r="V2116" i="3" s="1"/>
  <c r="E1721" i="3"/>
  <c r="V1721" i="3" s="1"/>
  <c r="E1964" i="3"/>
  <c r="V1964" i="3" s="1"/>
  <c r="E4020" i="3"/>
  <c r="E4552" i="3"/>
  <c r="E2777" i="3"/>
  <c r="V2777" i="3" s="1"/>
  <c r="E3614" i="3"/>
  <c r="E2974" i="3"/>
  <c r="E2831" i="3"/>
  <c r="E2988" i="3"/>
  <c r="E268" i="3"/>
  <c r="V268" i="3" s="1"/>
  <c r="E4184" i="3"/>
  <c r="E335" i="3"/>
  <c r="V335" i="3" s="1"/>
  <c r="E4035" i="3"/>
  <c r="E3657" i="3"/>
  <c r="E2428" i="3"/>
  <c r="V2428" i="3" s="1"/>
  <c r="E3780" i="3"/>
  <c r="E3740" i="3"/>
  <c r="E1390" i="3"/>
  <c r="V1390" i="3" s="1"/>
  <c r="E1084" i="3"/>
  <c r="V1084" i="3" s="1"/>
  <c r="E4549" i="3"/>
  <c r="E4434" i="3"/>
  <c r="E4146" i="3"/>
  <c r="E1264" i="3"/>
  <c r="V1264" i="3" s="1"/>
  <c r="E3482" i="3"/>
  <c r="E2837" i="3"/>
  <c r="E1394" i="3"/>
  <c r="V1394" i="3" s="1"/>
  <c r="E2283" i="3"/>
  <c r="V2283" i="3" s="1"/>
  <c r="E1420" i="3"/>
  <c r="V1420" i="3" s="1"/>
  <c r="E4567" i="3"/>
  <c r="E379" i="3"/>
  <c r="V379" i="3" s="1"/>
  <c r="E4028" i="3"/>
  <c r="E4079" i="3"/>
  <c r="E4572" i="3"/>
  <c r="E3663" i="3"/>
  <c r="E3374" i="3"/>
  <c r="E53" i="3"/>
  <c r="V53" i="3" s="1"/>
  <c r="E1971" i="3"/>
  <c r="V1971" i="3" s="1"/>
  <c r="E4474" i="3"/>
  <c r="E1558" i="3"/>
  <c r="V1558" i="3" s="1"/>
  <c r="E4139" i="3"/>
  <c r="E3366" i="3"/>
  <c r="E3084" i="3"/>
  <c r="E3931" i="3"/>
  <c r="E3077" i="3"/>
  <c r="E1552" i="3"/>
  <c r="V1552" i="3" s="1"/>
  <c r="E2513" i="3"/>
  <c r="V2513" i="3" s="1"/>
  <c r="E2993" i="3"/>
  <c r="E2643" i="3"/>
  <c r="V2643" i="3" s="1"/>
  <c r="E3654" i="3"/>
  <c r="E4559" i="3"/>
  <c r="E2671" i="3"/>
  <c r="V2671" i="3" s="1"/>
  <c r="E3269" i="3"/>
  <c r="E2561" i="3"/>
  <c r="V2561" i="3" s="1"/>
  <c r="E4332" i="3"/>
  <c r="E4544" i="3"/>
  <c r="E2228" i="3"/>
  <c r="V2228" i="3" s="1"/>
  <c r="E3510" i="3"/>
  <c r="E2927" i="3"/>
  <c r="E4290" i="3"/>
  <c r="E807" i="3"/>
  <c r="V807" i="3" s="1"/>
  <c r="E454" i="3"/>
  <c r="V454" i="3" s="1"/>
  <c r="E258" i="3"/>
  <c r="V258" i="3" s="1"/>
  <c r="E2100" i="3"/>
  <c r="V2100" i="3" s="1"/>
  <c r="E4335" i="3"/>
  <c r="E2821" i="3"/>
  <c r="E4297" i="3"/>
  <c r="E4513" i="3"/>
  <c r="E3493" i="3"/>
  <c r="E2162" i="3"/>
  <c r="V2162" i="3" s="1"/>
  <c r="E2367" i="3"/>
  <c r="V2367" i="3" s="1"/>
  <c r="E3506" i="3"/>
  <c r="E3904" i="3"/>
  <c r="E3515" i="3"/>
  <c r="E2195" i="3"/>
  <c r="V2195" i="3" s="1"/>
  <c r="E3249" i="3"/>
  <c r="E4052" i="3"/>
  <c r="E3662" i="3"/>
  <c r="E3763" i="3"/>
  <c r="E4408" i="3"/>
  <c r="E3129" i="3"/>
  <c r="E799" i="3"/>
  <c r="V799" i="3" s="1"/>
  <c r="E1706" i="3"/>
  <c r="V1706" i="3" s="1"/>
  <c r="E4175" i="3"/>
  <c r="E3793" i="3"/>
  <c r="E3919" i="3"/>
  <c r="E2556" i="3"/>
  <c r="V2556" i="3" s="1"/>
  <c r="E2963" i="3"/>
  <c r="E2687" i="3"/>
  <c r="V2687" i="3" s="1"/>
  <c r="E4344" i="3"/>
  <c r="E2667" i="3"/>
  <c r="V2667" i="3" s="1"/>
  <c r="E2287" i="3"/>
  <c r="V2287" i="3" s="1"/>
  <c r="E3955" i="3"/>
  <c r="E4568" i="3"/>
  <c r="E2995" i="3"/>
  <c r="E2901" i="3"/>
  <c r="E2776" i="3"/>
  <c r="V2776" i="3" s="1"/>
  <c r="E2839" i="3"/>
  <c r="E4475" i="3"/>
  <c r="E4327" i="3"/>
  <c r="E2825" i="3"/>
  <c r="E2581" i="3"/>
  <c r="V2581" i="3" s="1"/>
  <c r="E4463" i="3"/>
  <c r="E2136" i="3"/>
  <c r="V2136" i="3" s="1"/>
  <c r="E914" i="3"/>
  <c r="V914" i="3" s="1"/>
  <c r="E136" i="3"/>
  <c r="V136" i="3" s="1"/>
  <c r="E577" i="3"/>
  <c r="V577" i="3" s="1"/>
  <c r="E1004" i="3"/>
  <c r="V1004" i="3" s="1"/>
  <c r="E554" i="3"/>
  <c r="V554" i="3" s="1"/>
  <c r="E3223" i="3"/>
  <c r="E2576" i="3"/>
  <c r="V2576" i="3" s="1"/>
  <c r="E1546" i="3"/>
  <c r="V1546" i="3" s="1"/>
  <c r="E3087" i="3"/>
  <c r="E2939" i="3"/>
  <c r="E4198" i="3"/>
  <c r="E4578" i="3"/>
  <c r="E3646" i="3"/>
  <c r="E128" i="3"/>
  <c r="V128" i="3" s="1"/>
  <c r="E4069" i="3"/>
  <c r="E217" i="3"/>
  <c r="V217" i="3" s="1"/>
  <c r="E4185" i="3"/>
  <c r="E54" i="3"/>
  <c r="V54" i="3" s="1"/>
  <c r="E724" i="3"/>
  <c r="V724" i="3" s="1"/>
  <c r="E2834" i="3"/>
  <c r="E3254" i="3"/>
  <c r="E3768" i="3"/>
  <c r="E4065" i="3"/>
  <c r="E3595" i="3"/>
  <c r="E3495" i="3"/>
  <c r="E1946" i="3"/>
  <c r="V1946" i="3" s="1"/>
  <c r="E2950" i="3"/>
  <c r="E1718" i="3"/>
  <c r="V1718" i="3" s="1"/>
  <c r="E193" i="3"/>
  <c r="V193" i="3" s="1"/>
  <c r="E2774" i="3"/>
  <c r="V2774" i="3" s="1"/>
  <c r="E2789" i="3"/>
  <c r="E1425" i="3"/>
  <c r="V1425" i="3" s="1"/>
  <c r="E1844" i="3"/>
  <c r="V1844" i="3" s="1"/>
  <c r="E3243" i="3"/>
  <c r="E3484" i="3"/>
  <c r="E2166" i="3"/>
  <c r="V2166" i="3" s="1"/>
  <c r="E2113" i="3"/>
  <c r="V2113" i="3" s="1"/>
  <c r="E2790" i="3"/>
  <c r="E52" i="3"/>
  <c r="V52" i="3" s="1"/>
  <c r="E2565" i="3"/>
  <c r="V2565" i="3" s="1"/>
  <c r="E1822" i="3"/>
  <c r="V1822" i="3" s="1"/>
  <c r="E159" i="3"/>
  <c r="V159" i="3" s="1"/>
  <c r="E628" i="3"/>
  <c r="V628" i="3" s="1"/>
  <c r="E1140" i="3"/>
  <c r="V1140" i="3" s="1"/>
  <c r="E2802" i="3"/>
  <c r="E2551" i="3"/>
  <c r="V2551" i="3" s="1"/>
  <c r="E1722" i="3"/>
  <c r="V1722" i="3" s="1"/>
  <c r="E2562" i="3"/>
  <c r="V2562" i="3" s="1"/>
  <c r="E3602" i="3"/>
  <c r="E1020" i="3"/>
  <c r="V1020" i="3" s="1"/>
  <c r="E386" i="3"/>
  <c r="V386" i="3" s="1"/>
  <c r="E4347" i="3"/>
  <c r="E2129" i="3"/>
  <c r="V2129" i="3" s="1"/>
  <c r="E3970" i="3"/>
  <c r="E3719" i="3"/>
  <c r="E3323" i="3"/>
  <c r="E2957" i="3"/>
  <c r="E1697" i="3"/>
  <c r="V1697" i="3" s="1"/>
  <c r="E2573" i="3"/>
  <c r="V2573" i="3" s="1"/>
  <c r="E3913" i="3"/>
  <c r="E3107" i="3"/>
  <c r="E1428" i="3"/>
  <c r="V1428" i="3" s="1"/>
  <c r="E4580" i="3"/>
  <c r="E4059" i="3"/>
  <c r="E1967" i="3"/>
  <c r="V1967" i="3" s="1"/>
  <c r="E267" i="3"/>
  <c r="V267" i="3" s="1"/>
  <c r="E1427" i="3"/>
  <c r="V1427" i="3" s="1"/>
  <c r="E1675" i="3"/>
  <c r="V1675" i="3" s="1"/>
  <c r="E1432" i="3"/>
  <c r="V1432" i="3" s="1"/>
  <c r="E2662" i="3"/>
  <c r="V2662" i="3" s="1"/>
  <c r="E3352" i="3"/>
  <c r="E1563" i="3"/>
  <c r="V1563" i="3" s="1"/>
  <c r="E4587" i="3"/>
  <c r="E2579" i="3"/>
  <c r="V2579" i="3" s="1"/>
  <c r="E1843" i="3"/>
  <c r="V1843" i="3" s="1"/>
  <c r="E3104" i="3"/>
  <c r="E3518" i="3"/>
  <c r="E4570" i="3"/>
  <c r="E615" i="3"/>
  <c r="V615" i="3" s="1"/>
  <c r="E3516" i="3"/>
  <c r="E1879" i="3"/>
  <c r="V1879" i="3" s="1"/>
  <c r="E501" i="3"/>
  <c r="V501" i="3" s="1"/>
  <c r="E4442" i="3"/>
  <c r="E2726" i="3"/>
  <c r="V2726" i="3" s="1"/>
  <c r="E3736" i="3"/>
  <c r="E2960" i="3"/>
  <c r="E2260" i="3"/>
  <c r="V2260" i="3" s="1"/>
  <c r="E3349" i="3"/>
  <c r="E264" i="3"/>
  <c r="V264" i="3" s="1"/>
  <c r="E3761" i="3"/>
  <c r="E2403" i="3"/>
  <c r="V2403" i="3" s="1"/>
  <c r="E1416" i="3"/>
  <c r="V1416" i="3" s="1"/>
  <c r="E1787" i="3"/>
  <c r="V1787" i="3" s="1"/>
  <c r="E2628" i="3"/>
  <c r="V2628" i="3" s="1"/>
  <c r="E2043" i="3"/>
  <c r="V2043" i="3" s="1"/>
  <c r="E2314" i="3"/>
  <c r="V2314" i="3" s="1"/>
  <c r="E3628" i="3"/>
  <c r="E271" i="3"/>
  <c r="V271" i="3" s="1"/>
  <c r="E3977" i="3"/>
  <c r="E4421" i="3"/>
  <c r="E3124" i="3"/>
  <c r="E1423" i="3"/>
  <c r="V1423" i="3" s="1"/>
  <c r="E3358" i="3"/>
  <c r="E1847" i="3"/>
  <c r="V1847" i="3" s="1"/>
  <c r="E3322" i="3"/>
  <c r="E3117" i="3"/>
  <c r="E4293" i="3"/>
  <c r="E3783" i="3"/>
  <c r="E91" i="3"/>
  <c r="V91" i="3" s="1"/>
  <c r="E382" i="3"/>
  <c r="V382" i="3" s="1"/>
  <c r="E4336" i="3"/>
  <c r="E1768" i="3"/>
  <c r="V1768" i="3" s="1"/>
  <c r="E2578" i="3"/>
  <c r="V2578" i="3" s="1"/>
  <c r="E1835" i="3"/>
  <c r="V1835" i="3" s="1"/>
  <c r="E2280" i="3"/>
  <c r="V2280" i="3" s="1"/>
  <c r="E1831" i="3"/>
  <c r="V1831" i="3" s="1"/>
  <c r="E449" i="3"/>
  <c r="V449" i="3" s="1"/>
  <c r="E2432" i="3"/>
  <c r="V2432" i="3" s="1"/>
  <c r="E3287" i="3"/>
  <c r="E2454" i="3"/>
  <c r="V2454" i="3" s="1"/>
  <c r="E2415" i="3"/>
  <c r="V2415" i="3" s="1"/>
  <c r="E95" i="3"/>
  <c r="V95" i="3" s="1"/>
  <c r="E2967" i="3"/>
  <c r="E1134" i="3"/>
  <c r="V1134" i="3" s="1"/>
  <c r="E4362" i="3"/>
  <c r="E2970" i="3"/>
  <c r="E1684" i="3"/>
  <c r="V1684" i="3" s="1"/>
  <c r="E4573" i="3"/>
  <c r="E2829" i="3"/>
  <c r="E2259" i="3"/>
  <c r="V2259" i="3" s="1"/>
  <c r="E1937" i="3"/>
  <c r="V1937" i="3" s="1"/>
  <c r="E2263" i="3"/>
  <c r="V2263" i="3" s="1"/>
  <c r="E3653" i="3"/>
  <c r="E2665" i="3"/>
  <c r="V2665" i="3" s="1"/>
  <c r="E3544" i="3"/>
  <c r="E2923" i="3"/>
  <c r="E2943" i="3"/>
  <c r="E1955" i="3"/>
  <c r="V1955" i="3" s="1"/>
  <c r="E1845" i="3"/>
  <c r="V1845" i="3" s="1"/>
  <c r="E3190" i="3"/>
  <c r="E2419" i="3"/>
  <c r="V2419" i="3" s="1"/>
  <c r="E2552" i="3"/>
  <c r="V2552" i="3" s="1"/>
  <c r="E1699" i="3"/>
  <c r="V1699" i="3" s="1"/>
  <c r="E556" i="3"/>
  <c r="V556" i="3" s="1"/>
  <c r="E4186" i="3"/>
  <c r="E3666" i="3"/>
  <c r="E1947" i="3"/>
  <c r="V1947" i="3" s="1"/>
  <c r="E445" i="3"/>
  <c r="V445" i="3" s="1"/>
  <c r="E3930" i="3"/>
  <c r="E613" i="3"/>
  <c r="V613" i="3" s="1"/>
  <c r="E3153" i="3"/>
  <c r="E693" i="3"/>
  <c r="V693" i="3" s="1"/>
  <c r="E381" i="3"/>
  <c r="V381" i="3" s="1"/>
  <c r="E44" i="3"/>
  <c r="V44" i="3" s="1"/>
  <c r="E3910" i="3"/>
  <c r="E1421" i="3"/>
  <c r="V1421" i="3" s="1"/>
  <c r="E4212" i="3"/>
  <c r="E168" i="3"/>
  <c r="V168" i="3" s="1"/>
  <c r="E552" i="3"/>
  <c r="V552" i="3" s="1"/>
  <c r="E2313" i="3"/>
  <c r="V2313" i="3" s="1"/>
  <c r="E4351" i="3"/>
  <c r="E1952" i="3"/>
  <c r="V1952" i="3" s="1"/>
  <c r="E2690" i="3"/>
  <c r="V2690" i="3" s="1"/>
  <c r="E448" i="3"/>
  <c r="V448" i="3" s="1"/>
  <c r="E812" i="3"/>
  <c r="V812" i="3" s="1"/>
  <c r="E4424" i="3"/>
  <c r="E3965" i="3"/>
  <c r="E4169" i="3"/>
  <c r="E2266" i="3"/>
  <c r="V2266" i="3" s="1"/>
  <c r="E129" i="3"/>
  <c r="V129" i="3" s="1"/>
  <c r="E3346" i="3"/>
  <c r="E1692" i="3"/>
  <c r="V1692" i="3" s="1"/>
  <c r="E2940" i="3"/>
  <c r="E2760" i="3"/>
  <c r="V2760" i="3" s="1"/>
  <c r="E713" i="3"/>
  <c r="V713" i="3" s="1"/>
  <c r="E4461" i="3"/>
  <c r="E4216" i="3"/>
  <c r="E3451" i="3"/>
  <c r="E3661" i="3"/>
  <c r="E2666" i="3"/>
  <c r="V2666" i="3" s="1"/>
  <c r="E3356" i="3"/>
  <c r="E2429" i="3"/>
  <c r="V2429" i="3" s="1"/>
  <c r="E3125" i="3"/>
  <c r="E2164" i="3"/>
  <c r="V2164" i="3" s="1"/>
  <c r="E2564" i="3"/>
  <c r="V2564" i="3" s="1"/>
  <c r="E2126" i="3"/>
  <c r="V2126" i="3" s="1"/>
  <c r="E4337" i="3"/>
  <c r="E3584" i="3"/>
  <c r="E2459" i="3"/>
  <c r="V2459" i="3" s="1"/>
  <c r="E1830" i="3"/>
  <c r="V1830" i="3" s="1"/>
  <c r="E3132" i="3"/>
  <c r="E1834" i="3"/>
  <c r="V1834" i="3" s="1"/>
  <c r="E4307" i="3"/>
  <c r="E3108" i="3"/>
  <c r="E2911" i="3"/>
  <c r="E1717" i="3"/>
  <c r="V1717" i="3" s="1"/>
  <c r="E2427" i="3"/>
  <c r="V2427" i="3" s="1"/>
  <c r="E2483" i="3"/>
  <c r="V2483" i="3" s="1"/>
  <c r="E3232" i="3"/>
  <c r="E1551" i="3"/>
  <c r="V1551" i="3" s="1"/>
  <c r="E3237" i="3"/>
  <c r="E4205" i="3"/>
  <c r="E3122" i="3"/>
  <c r="E2787" i="3"/>
  <c r="E4194" i="3"/>
  <c r="E1541" i="3"/>
  <c r="V1541" i="3" s="1"/>
  <c r="E3969" i="3"/>
  <c r="E4050" i="3"/>
  <c r="E4326" i="3"/>
  <c r="E440" i="3"/>
  <c r="V440" i="3" s="1"/>
  <c r="E2289" i="3"/>
  <c r="V2289" i="3" s="1"/>
  <c r="E2570" i="3"/>
  <c r="V2570" i="3" s="1"/>
  <c r="E715" i="3"/>
  <c r="V715" i="3" s="1"/>
  <c r="E2645" i="3"/>
  <c r="V2645" i="3" s="1"/>
  <c r="E3491" i="3"/>
  <c r="E1335" i="3"/>
  <c r="V1335" i="3" s="1"/>
  <c r="E3438" i="3"/>
  <c r="E2310" i="3"/>
  <c r="V2310" i="3" s="1"/>
  <c r="E2291" i="3"/>
  <c r="V2291" i="3" s="1"/>
  <c r="E2285" i="3"/>
  <c r="V2285" i="3" s="1"/>
  <c r="E4078" i="3"/>
  <c r="E213" i="3"/>
  <c r="V213" i="3" s="1"/>
  <c r="E3745" i="3"/>
  <c r="E3485" i="3"/>
  <c r="E4073" i="3"/>
  <c r="E218" i="3"/>
  <c r="V218" i="3" s="1"/>
  <c r="E3396" i="3"/>
  <c r="E1703" i="3"/>
  <c r="V1703" i="3" s="1"/>
  <c r="E3074" i="3"/>
  <c r="E4584" i="3"/>
  <c r="E499" i="3"/>
  <c r="V499" i="3" s="1"/>
  <c r="E1827" i="3"/>
  <c r="V1827" i="3" s="1"/>
  <c r="E2969" i="3"/>
  <c r="E4548" i="3"/>
  <c r="E3067" i="3"/>
  <c r="E124" i="3"/>
  <c r="V124" i="3" s="1"/>
  <c r="E2450" i="3"/>
  <c r="V2450" i="3" s="1"/>
  <c r="E4324" i="3"/>
  <c r="E3233" i="3"/>
  <c r="E3778" i="3"/>
  <c r="E1678" i="3"/>
  <c r="V1678" i="3" s="1"/>
  <c r="E1138" i="3"/>
  <c r="V1138" i="3" s="1"/>
  <c r="E1942" i="3"/>
  <c r="V1942" i="3" s="1"/>
  <c r="E712" i="3"/>
  <c r="V712" i="3" s="1"/>
  <c r="E2935" i="3"/>
  <c r="E3512" i="3"/>
  <c r="E4470" i="3"/>
  <c r="E1841" i="3"/>
  <c r="V1841" i="3" s="1"/>
  <c r="E1419" i="3"/>
  <c r="V1419" i="3" s="1"/>
  <c r="E211" i="3"/>
  <c r="V211" i="3" s="1"/>
  <c r="E4215" i="3"/>
  <c r="E1016" i="3"/>
  <c r="V1016" i="3" s="1"/>
  <c r="E2270" i="3"/>
  <c r="V2270" i="3" s="1"/>
  <c r="E1959" i="3"/>
  <c r="V1959" i="3" s="1"/>
  <c r="E2670" i="3"/>
  <c r="V2670" i="3" s="1"/>
  <c r="E4182" i="3"/>
  <c r="E2277" i="3"/>
  <c r="V2277" i="3" s="1"/>
  <c r="E3754" i="3"/>
  <c r="E3095" i="3"/>
  <c r="E2906" i="3"/>
  <c r="E3053" i="3"/>
  <c r="E3486" i="3"/>
  <c r="E679" i="3"/>
  <c r="V679" i="3" s="1"/>
  <c r="E2763" i="3"/>
  <c r="V2763" i="3" s="1"/>
  <c r="E4158" i="3"/>
  <c r="E3383" i="3"/>
  <c r="E2980" i="3"/>
  <c r="E2841" i="3"/>
  <c r="E2132" i="3"/>
  <c r="V2132" i="3" s="1"/>
  <c r="E1958" i="3"/>
  <c r="V1958" i="3" s="1"/>
  <c r="E4007" i="3"/>
  <c r="E444" i="3"/>
  <c r="V444" i="3" s="1"/>
  <c r="E1885" i="3"/>
  <c r="V1885" i="3" s="1"/>
  <c r="E3057" i="3"/>
  <c r="E4207" i="3"/>
  <c r="E4533" i="3"/>
  <c r="E3631" i="3"/>
  <c r="E1021" i="3"/>
  <c r="V1021" i="3" s="1"/>
  <c r="E121" i="3"/>
  <c r="V121" i="3" s="1"/>
  <c r="E2982" i="3"/>
  <c r="E4471" i="3"/>
  <c r="E4455" i="3"/>
  <c r="E3246" i="3"/>
  <c r="E2106" i="3"/>
  <c r="V2106" i="3" s="1"/>
  <c r="E3455" i="3"/>
  <c r="E2102" i="3"/>
  <c r="V2102" i="3" s="1"/>
  <c r="E3481" i="3"/>
  <c r="E2695" i="3"/>
  <c r="V2695" i="3" s="1"/>
  <c r="E3925" i="3"/>
  <c r="E1950" i="3"/>
  <c r="V1950" i="3" s="1"/>
  <c r="E1408" i="3"/>
  <c r="V1408" i="3" s="1"/>
  <c r="E4563" i="3"/>
  <c r="E3116" i="3"/>
  <c r="E719" i="3"/>
  <c r="V719" i="3" s="1"/>
  <c r="E1840" i="3"/>
  <c r="V1840" i="3" s="1"/>
  <c r="E1414" i="3"/>
  <c r="V1414" i="3" s="1"/>
  <c r="E3224" i="3"/>
  <c r="E2869" i="3"/>
  <c r="E2569" i="3"/>
  <c r="V2569" i="3" s="1"/>
  <c r="E3248" i="3"/>
  <c r="E1532" i="3"/>
  <c r="V1532" i="3" s="1"/>
  <c r="E2284" i="3"/>
  <c r="V2284" i="3" s="1"/>
  <c r="E2933" i="3"/>
  <c r="E2663" i="3"/>
  <c r="V2663" i="3" s="1"/>
  <c r="E2288" i="3"/>
  <c r="V2288" i="3" s="1"/>
  <c r="E3504" i="3"/>
  <c r="E4575" i="3"/>
  <c r="E2673" i="3"/>
  <c r="V2673" i="3" s="1"/>
  <c r="E2138" i="3"/>
  <c r="V2138" i="3" s="1"/>
  <c r="E3369" i="3"/>
  <c r="E4077" i="3"/>
  <c r="E55" i="3"/>
  <c r="V55" i="3" s="1"/>
  <c r="E3885" i="3"/>
  <c r="E1824" i="3"/>
  <c r="V1824" i="3" s="1"/>
  <c r="E3757" i="3"/>
  <c r="E3711" i="3"/>
  <c r="E4440" i="3"/>
  <c r="E4429" i="3"/>
  <c r="E4590" i="3"/>
  <c r="E2449" i="3"/>
  <c r="V2449" i="3" s="1"/>
  <c r="E1361" i="3"/>
  <c r="V1361" i="3" s="1"/>
  <c r="E2826" i="3"/>
  <c r="E3922" i="3"/>
  <c r="E1819" i="3"/>
  <c r="V1819" i="3" s="1"/>
  <c r="E3902" i="3"/>
  <c r="E3861" i="3"/>
  <c r="E3962" i="3"/>
  <c r="E3744" i="3"/>
  <c r="E4523" i="3"/>
  <c r="E2678" i="3"/>
  <c r="V2678" i="3" s="1"/>
  <c r="E2431" i="3"/>
  <c r="V2431" i="3" s="1"/>
  <c r="E1024" i="3"/>
  <c r="V1024" i="3" s="1"/>
  <c r="E1496" i="3"/>
  <c r="V1496" i="3" s="1"/>
  <c r="E2973" i="3"/>
  <c r="E3748" i="3"/>
  <c r="E3473" i="3"/>
  <c r="E4557" i="3"/>
  <c r="E4360" i="3"/>
  <c r="E3762" i="3"/>
  <c r="E2765" i="3"/>
  <c r="V2765" i="3" s="1"/>
  <c r="E2675" i="3"/>
  <c r="V2675" i="3" s="1"/>
  <c r="E1690" i="3"/>
  <c r="V1690" i="3" s="1"/>
  <c r="E4348" i="3"/>
  <c r="E2555" i="3"/>
  <c r="V2555" i="3" s="1"/>
  <c r="E2402" i="3"/>
  <c r="V2402" i="3" s="1"/>
  <c r="E3447" i="3"/>
  <c r="E3056" i="3"/>
  <c r="E4357" i="3"/>
  <c r="E1411" i="3"/>
  <c r="V1411" i="3" s="1"/>
  <c r="E4354" i="3"/>
  <c r="E1400" i="3"/>
  <c r="V1400" i="3" s="1"/>
  <c r="E1960" i="3"/>
  <c r="V1960" i="3" s="1"/>
  <c r="E3879" i="3"/>
  <c r="E1276" i="3"/>
  <c r="V1276" i="3" s="1"/>
  <c r="E2958" i="3"/>
  <c r="E2674" i="3"/>
  <c r="V2674" i="3" s="1"/>
  <c r="E1970" i="3"/>
  <c r="V1970" i="3" s="1"/>
  <c r="E1008" i="3"/>
  <c r="V1008" i="3" s="1"/>
  <c r="E1402" i="3"/>
  <c r="V1402" i="3" s="1"/>
  <c r="E2966" i="3"/>
  <c r="E417" i="3"/>
  <c r="V417" i="3" s="1"/>
  <c r="E1011" i="3"/>
  <c r="V1011" i="3" s="1"/>
  <c r="E1908" i="3"/>
  <c r="V1908" i="3" s="1"/>
  <c r="E2992" i="3"/>
  <c r="E2780" i="3"/>
  <c r="V2780" i="3" s="1"/>
  <c r="E2730" i="3"/>
  <c r="V2730" i="3" s="1"/>
  <c r="E2722" i="3"/>
  <c r="V2722" i="3" s="1"/>
  <c r="E3637" i="3"/>
  <c r="E3905" i="3"/>
  <c r="E3245" i="3"/>
  <c r="E933" i="3"/>
  <c r="V933" i="3" s="1"/>
  <c r="E58" i="3"/>
  <c r="V58" i="3" s="1"/>
  <c r="E768" i="3"/>
  <c r="V768" i="3" s="1"/>
  <c r="E3348" i="3"/>
  <c r="E2272" i="3"/>
  <c r="V2272" i="3" s="1"/>
  <c r="E2701" i="3"/>
  <c r="V2701" i="3" s="1"/>
  <c r="E3597" i="3"/>
  <c r="E4435" i="3"/>
  <c r="E2268" i="3"/>
  <c r="V2268" i="3" s="1"/>
  <c r="E4565" i="3"/>
  <c r="E4456" i="3"/>
  <c r="E245" i="3"/>
  <c r="V245" i="3" s="1"/>
  <c r="E2141" i="3"/>
  <c r="V2141" i="3" s="1"/>
  <c r="E2163" i="3"/>
  <c r="V2163" i="3" s="1"/>
  <c r="E1145" i="3"/>
  <c r="V1145" i="3" s="1"/>
  <c r="E220" i="3"/>
  <c r="V220" i="3" s="1"/>
  <c r="E723" i="3"/>
  <c r="V723" i="3" s="1"/>
  <c r="E1938" i="3"/>
  <c r="V1938" i="3" s="1"/>
  <c r="E1018" i="3"/>
  <c r="V1018" i="3" s="1"/>
  <c r="E551" i="3"/>
  <c r="V551" i="3" s="1"/>
  <c r="E4452" i="3"/>
  <c r="E2987" i="3"/>
  <c r="E3755" i="3"/>
  <c r="E1272" i="3"/>
  <c r="V1272" i="3" s="1"/>
  <c r="E4427" i="3"/>
  <c r="E1412" i="3"/>
  <c r="V1412" i="3" s="1"/>
  <c r="E2120" i="3"/>
  <c r="V2120" i="3" s="1"/>
  <c r="E502" i="3"/>
  <c r="V502" i="3" s="1"/>
  <c r="E3502" i="3"/>
  <c r="E3921" i="3"/>
  <c r="E717" i="3"/>
  <c r="V717" i="3" s="1"/>
  <c r="E4190" i="3"/>
  <c r="E3156" i="3"/>
  <c r="E4349" i="3"/>
  <c r="E3915" i="3"/>
  <c r="E1826" i="3"/>
  <c r="V1826" i="3" s="1"/>
  <c r="E2140" i="3"/>
  <c r="V2140" i="3" s="1"/>
  <c r="E2953" i="3"/>
  <c r="E2828" i="3"/>
  <c r="E4343" i="3"/>
  <c r="E2281" i="3"/>
  <c r="V2281" i="3" s="1"/>
  <c r="E3456" i="3"/>
  <c r="E4012" i="3"/>
  <c r="E2572" i="3"/>
  <c r="V2572" i="3" s="1"/>
  <c r="E3198" i="3"/>
  <c r="E3536" i="3"/>
  <c r="E4341" i="3"/>
  <c r="E3373" i="3"/>
  <c r="E3926" i="3"/>
  <c r="E4419" i="3"/>
  <c r="E2676" i="3"/>
  <c r="V2676" i="3" s="1"/>
  <c r="E2759" i="3"/>
  <c r="V2759" i="3" s="1"/>
  <c r="E4056" i="3"/>
  <c r="E2128" i="3"/>
  <c r="V2128" i="3" s="1"/>
  <c r="E2683" i="3"/>
  <c r="V2683" i="3" s="1"/>
  <c r="E2903" i="3"/>
  <c r="E276" i="3"/>
  <c r="V276" i="3" s="1"/>
  <c r="E2971" i="3"/>
  <c r="E1900" i="3"/>
  <c r="V1900" i="3" s="1"/>
  <c r="E2729" i="3"/>
  <c r="V2729" i="3" s="1"/>
  <c r="E1424" i="3"/>
  <c r="V1424" i="3" s="1"/>
  <c r="E3370" i="3"/>
  <c r="E4358" i="3"/>
  <c r="E4292" i="3"/>
  <c r="E622" i="3"/>
  <c r="V622" i="3" s="1"/>
  <c r="E3795" i="3"/>
  <c r="E2727" i="3"/>
  <c r="V2727" i="3" s="1"/>
  <c r="E1839" i="3"/>
  <c r="V1839" i="3" s="1"/>
  <c r="E3749" i="3"/>
  <c r="E2646" i="3"/>
  <c r="V2646" i="3" s="1"/>
  <c r="E2680" i="3"/>
  <c r="V2680" i="3" s="1"/>
  <c r="E4322" i="3"/>
  <c r="E3634" i="3"/>
  <c r="E3770" i="3"/>
  <c r="E778" i="3"/>
  <c r="V778" i="3" s="1"/>
  <c r="E3895" i="3"/>
  <c r="E4537" i="3"/>
  <c r="E496" i="3"/>
  <c r="V496" i="3" s="1"/>
  <c r="E1701" i="3"/>
  <c r="V1701" i="3" s="1"/>
  <c r="E2693" i="3"/>
  <c r="V2693" i="3" s="1"/>
  <c r="E3465" i="3"/>
  <c r="E4541" i="3"/>
  <c r="E441" i="3"/>
  <c r="V441" i="3" s="1"/>
  <c r="E3759" i="3"/>
  <c r="E2250" i="3"/>
  <c r="V2250" i="3" s="1"/>
  <c r="E3632" i="3"/>
  <c r="E2691" i="3"/>
  <c r="V2691" i="3" s="1"/>
  <c r="E3618" i="3"/>
  <c r="E4067" i="3"/>
  <c r="E2053" i="3"/>
  <c r="V2053" i="3" s="1"/>
  <c r="E2117" i="3"/>
  <c r="V2117" i="3" s="1"/>
  <c r="E2411" i="3"/>
  <c r="V2411" i="3" s="1"/>
  <c r="E2679" i="3"/>
  <c r="V2679" i="3" s="1"/>
  <c r="E4193" i="3"/>
  <c r="E2275" i="3"/>
  <c r="V2275" i="3" s="1"/>
  <c r="E3339" i="3"/>
  <c r="E4564" i="3"/>
  <c r="E1691" i="3"/>
  <c r="V1691" i="3" s="1"/>
  <c r="E1823" i="3"/>
  <c r="V1823" i="3" s="1"/>
  <c r="E3779" i="3"/>
  <c r="E4576" i="3"/>
  <c r="E4582" i="3"/>
  <c r="E1687" i="3"/>
  <c r="V1687" i="3" s="1"/>
  <c r="E2414" i="3"/>
  <c r="V2414" i="3" s="1"/>
  <c r="E3464" i="3"/>
  <c r="E4133" i="3"/>
  <c r="E4319" i="3"/>
  <c r="E3934" i="3"/>
  <c r="E3494" i="3"/>
  <c r="E1403" i="3"/>
  <c r="V1403" i="3" s="1"/>
  <c r="E3259" i="3"/>
  <c r="E3265" i="3"/>
  <c r="E1968" i="3"/>
  <c r="V1968" i="3" s="1"/>
  <c r="E1965" i="3"/>
  <c r="V1965" i="3" s="1"/>
  <c r="E2119" i="3"/>
  <c r="V2119" i="3" s="1"/>
  <c r="E1704" i="3"/>
  <c r="V1704" i="3" s="1"/>
  <c r="E3897" i="3"/>
  <c r="E3658" i="3"/>
  <c r="E4331" i="3"/>
  <c r="E4301" i="3"/>
  <c r="E3855" i="3"/>
  <c r="E446" i="3"/>
  <c r="V446" i="3" s="1"/>
  <c r="E4021" i="3"/>
  <c r="E273" i="3"/>
  <c r="V273" i="3" s="1"/>
  <c r="E3270" i="3"/>
  <c r="E2918" i="3"/>
  <c r="E2811" i="3"/>
  <c r="E1543" i="3"/>
  <c r="V1543" i="3" s="1"/>
  <c r="E3909" i="3"/>
  <c r="E1556" i="3"/>
  <c r="V1556" i="3" s="1"/>
  <c r="E3917" i="3"/>
  <c r="E4045" i="3"/>
  <c r="E3514" i="3"/>
  <c r="E46" i="3"/>
  <c r="V46" i="3" s="1"/>
  <c r="E4188" i="3"/>
  <c r="E4074" i="3"/>
  <c r="E1966" i="3"/>
  <c r="V1966" i="3" s="1"/>
  <c r="E4365" i="3"/>
  <c r="E3344" i="3"/>
  <c r="E2255" i="3"/>
  <c r="V2255" i="3" s="1"/>
  <c r="E1404" i="3"/>
  <c r="V1404" i="3" s="1"/>
  <c r="E4049" i="3"/>
  <c r="E2965" i="3"/>
  <c r="E3784" i="3"/>
  <c r="E4478" i="3"/>
  <c r="E3598" i="3"/>
  <c r="E3362" i="3"/>
  <c r="E4540" i="3"/>
  <c r="E4558" i="3"/>
  <c r="E4199" i="3"/>
  <c r="E1131" i="3"/>
  <c r="V1131" i="3" s="1"/>
  <c r="E3236" i="3"/>
  <c r="E1542" i="3"/>
  <c r="V1542" i="3" s="1"/>
  <c r="E2264" i="3"/>
  <c r="V2264" i="3" s="1"/>
  <c r="E4432" i="3"/>
  <c r="E1275" i="3"/>
  <c r="V1275" i="3" s="1"/>
  <c r="E1373" i="3"/>
  <c r="V1373" i="3" s="1"/>
  <c r="E4446" i="3"/>
  <c r="E3932" i="3"/>
  <c r="E2816" i="3"/>
  <c r="E2112" i="3"/>
  <c r="V2112" i="3" s="1"/>
  <c r="E4561" i="3"/>
  <c r="E810" i="3"/>
  <c r="V810" i="3" s="1"/>
  <c r="E1406" i="3"/>
  <c r="V1406" i="3" s="1"/>
  <c r="E2637" i="3"/>
  <c r="V2637" i="3" s="1"/>
  <c r="E3936" i="3"/>
  <c r="E2401" i="3"/>
  <c r="V2401" i="3" s="1"/>
  <c r="E1398" i="3"/>
  <c r="V1398" i="3" s="1"/>
  <c r="E2420" i="3"/>
  <c r="V2420" i="3" s="1"/>
  <c r="E4566" i="3"/>
  <c r="E1788" i="3"/>
  <c r="V1788" i="3" s="1"/>
  <c r="E3792" i="3"/>
  <c r="E3367" i="3"/>
  <c r="E3642" i="3"/>
  <c r="E3154" i="3"/>
  <c r="E3202" i="3"/>
  <c r="E3219" i="3"/>
  <c r="E4302" i="3"/>
  <c r="E3205" i="3"/>
  <c r="E3511" i="3"/>
  <c r="E4409" i="3"/>
  <c r="E2803" i="3"/>
  <c r="E2991" i="3"/>
  <c r="E3450" i="3"/>
  <c r="E4071" i="3"/>
  <c r="E3490" i="3"/>
  <c r="E2818" i="3"/>
  <c r="E1837" i="3"/>
  <c r="V1837" i="3" s="1"/>
  <c r="E2626" i="3"/>
  <c r="V2626" i="3" s="1"/>
  <c r="E3096" i="3"/>
  <c r="E1555" i="3"/>
  <c r="V1555" i="3" s="1"/>
  <c r="E683" i="3"/>
  <c r="V683" i="3" s="1"/>
  <c r="E3952" i="3"/>
  <c r="E2399" i="3"/>
  <c r="V2399" i="3" s="1"/>
  <c r="E2405" i="3"/>
  <c r="V2405" i="3" s="1"/>
  <c r="E4068" i="3"/>
  <c r="E1696" i="3"/>
  <c r="V1696" i="3" s="1"/>
  <c r="E1387" i="3"/>
  <c r="V1387" i="3" s="1"/>
  <c r="E3239" i="3"/>
  <c r="E2699" i="3"/>
  <c r="V2699" i="3" s="1"/>
  <c r="E125" i="3"/>
  <c r="V125" i="3" s="1"/>
  <c r="E4366" i="3"/>
  <c r="E2559" i="3"/>
  <c r="V2559" i="3" s="1"/>
  <c r="E4168" i="3"/>
  <c r="E2767" i="3"/>
  <c r="V2767" i="3" s="1"/>
  <c r="E3489" i="3"/>
  <c r="E3741" i="3"/>
  <c r="E1143" i="3"/>
  <c r="V1143" i="3" s="1"/>
  <c r="E4276" i="3"/>
  <c r="E3062" i="3"/>
  <c r="E4467" i="3"/>
  <c r="E631" i="3"/>
  <c r="V631" i="3" s="1"/>
  <c r="E3258" i="3"/>
  <c r="E4203" i="3"/>
  <c r="E3644" i="3"/>
  <c r="E452" i="3"/>
  <c r="V452" i="3" s="1"/>
  <c r="E2697" i="3"/>
  <c r="V2697" i="3" s="1"/>
  <c r="E3929" i="3"/>
  <c r="E2453" i="3"/>
  <c r="V2453" i="3" s="1"/>
  <c r="E1391" i="3"/>
  <c r="V1391" i="3" s="1"/>
  <c r="E1493" i="3"/>
  <c r="V1493" i="3" s="1"/>
  <c r="E2990" i="3"/>
  <c r="E4404" i="3"/>
  <c r="E4469" i="3"/>
  <c r="E3192" i="3"/>
  <c r="E3906" i="3"/>
  <c r="E2814" i="3"/>
  <c r="E4042" i="3"/>
  <c r="E4047" i="3"/>
  <c r="E3365" i="3"/>
  <c r="E2794" i="3"/>
  <c r="E2410" i="3"/>
  <c r="V2410" i="3" s="1"/>
  <c r="E4451" i="3"/>
  <c r="E4574" i="3"/>
  <c r="E2861" i="3"/>
  <c r="E804" i="3"/>
  <c r="V804" i="3" s="1"/>
  <c r="E127" i="3"/>
  <c r="V127" i="3" s="1"/>
  <c r="E2820" i="3"/>
  <c r="E123" i="3"/>
  <c r="V123" i="3" s="1"/>
  <c r="E1533" i="3"/>
  <c r="V1533" i="3" s="1"/>
  <c r="E1012" i="3"/>
  <c r="V1012" i="3" s="1"/>
  <c r="E4538" i="3"/>
  <c r="E2920" i="3"/>
  <c r="E340" i="3"/>
  <c r="V340" i="3" s="1"/>
  <c r="E2267" i="3"/>
  <c r="V2267" i="3" s="1"/>
  <c r="E2394" i="3"/>
  <c r="V2394" i="3" s="1"/>
  <c r="E3130" i="3"/>
  <c r="E1547" i="3"/>
  <c r="V1547" i="3" s="1"/>
  <c r="E4485" i="3"/>
  <c r="E3371" i="3"/>
  <c r="E3382" i="3"/>
  <c r="E3715" i="3"/>
  <c r="E1781" i="3"/>
  <c r="V1781" i="3" s="1"/>
  <c r="E2207" i="3"/>
  <c r="V2207" i="3" s="1"/>
  <c r="E1849" i="3"/>
  <c r="V1849" i="3" s="1"/>
  <c r="E1321" i="3"/>
  <c r="V1321" i="3" s="1"/>
  <c r="E4483" i="3"/>
  <c r="E1100" i="3"/>
  <c r="V1100" i="3" s="1"/>
  <c r="E3216" i="3"/>
  <c r="E900" i="3"/>
  <c r="V900" i="3" s="1"/>
  <c r="E3197" i="3"/>
  <c r="E1948" i="3"/>
  <c r="V1948" i="3" s="1"/>
  <c r="E3765" i="3"/>
  <c r="E720" i="3"/>
  <c r="V720" i="3" s="1"/>
  <c r="E4192" i="3"/>
  <c r="E3508" i="3"/>
  <c r="E4553" i="3"/>
  <c r="E1147" i="3"/>
  <c r="V1147" i="3" s="1"/>
  <c r="E2360" i="3"/>
  <c r="V2360" i="3" s="1"/>
  <c r="E700" i="3"/>
  <c r="V700" i="3" s="1"/>
  <c r="E3599" i="3"/>
  <c r="E4543" i="3"/>
  <c r="E4029" i="3"/>
  <c r="E107" i="3"/>
  <c r="V107" i="3" s="1"/>
  <c r="E2949" i="3"/>
  <c r="E4037" i="3"/>
  <c r="E1355" i="3"/>
  <c r="V1355" i="3" s="1"/>
  <c r="E1015" i="3"/>
  <c r="V1015" i="3" s="1"/>
  <c r="E1716" i="3"/>
  <c r="V1716" i="3" s="1"/>
  <c r="E3727" i="3"/>
  <c r="E1883" i="3"/>
  <c r="V1883" i="3" s="1"/>
  <c r="E2475" i="3"/>
  <c r="V2475" i="3" s="1"/>
  <c r="E3708" i="3"/>
  <c r="E1386" i="3"/>
  <c r="V1386" i="3" s="1"/>
  <c r="E1506" i="3"/>
  <c r="V1506" i="3" s="1"/>
  <c r="E2527" i="3"/>
  <c r="V2527" i="3" s="1"/>
  <c r="E1509" i="3"/>
  <c r="V1509" i="3" s="1"/>
  <c r="E4141" i="3"/>
  <c r="E2945" i="3"/>
  <c r="E3488" i="3"/>
  <c r="E3918" i="3"/>
  <c r="E4581" i="3"/>
  <c r="E2838" i="3"/>
  <c r="E4156" i="3"/>
  <c r="E536" i="3"/>
  <c r="V536" i="3" s="1"/>
  <c r="E2510" i="3"/>
  <c r="V2510" i="3" s="1"/>
  <c r="E1662" i="3"/>
  <c r="V1662" i="3" s="1"/>
  <c r="E4298" i="3"/>
  <c r="E1569" i="3"/>
  <c r="V1569" i="3" s="1"/>
  <c r="E3590" i="3"/>
  <c r="E311" i="3"/>
  <c r="V311" i="3" s="1"/>
  <c r="E4051" i="3"/>
  <c r="E2560" i="3"/>
  <c r="V2560" i="3" s="1"/>
  <c r="E910" i="3"/>
  <c r="V910" i="3" s="1"/>
  <c r="E2365" i="3"/>
  <c r="V2365" i="3" s="1"/>
  <c r="E1643" i="3"/>
  <c r="V1643" i="3" s="1"/>
  <c r="E2081" i="3"/>
  <c r="V2081" i="3" s="1"/>
  <c r="E585" i="3"/>
  <c r="V585" i="3" s="1"/>
  <c r="E3199" i="3"/>
  <c r="E1852" i="3"/>
  <c r="V1852" i="3" s="1"/>
  <c r="E4222" i="3"/>
  <c r="E1135" i="3"/>
  <c r="V1135" i="3" s="1"/>
  <c r="E4527" i="3"/>
  <c r="E3869" i="3"/>
  <c r="E627" i="3"/>
  <c r="V627" i="3" s="1"/>
  <c r="E3972" i="3"/>
  <c r="E2098" i="3"/>
  <c r="V2098" i="3" s="1"/>
  <c r="E550" i="3"/>
  <c r="V550" i="3" s="1"/>
  <c r="E2371" i="3"/>
  <c r="V2371" i="3" s="1"/>
  <c r="E3060" i="3"/>
  <c r="E1224" i="3"/>
  <c r="V1224" i="3" s="1"/>
  <c r="E2374" i="3"/>
  <c r="V2374" i="3" s="1"/>
  <c r="E985" i="3"/>
  <c r="V985" i="3" s="1"/>
  <c r="E3735" i="3"/>
  <c r="E2015" i="3"/>
  <c r="V2015" i="3" s="1"/>
  <c r="E4417" i="3"/>
  <c r="E1237" i="3"/>
  <c r="V1237" i="3" s="1"/>
  <c r="E1009" i="3"/>
  <c r="V1009" i="3" s="1"/>
  <c r="E2257" i="3"/>
  <c r="V2257" i="3" s="1"/>
  <c r="E1657" i="3"/>
  <c r="V1657" i="3" s="1"/>
  <c r="E4284" i="3"/>
  <c r="E1504" i="3"/>
  <c r="V1504" i="3" s="1"/>
  <c r="E2630" i="3"/>
  <c r="V2630" i="3" s="1"/>
  <c r="E4041" i="3"/>
  <c r="E2372" i="3"/>
  <c r="V2372" i="3" s="1"/>
  <c r="E2476" i="3"/>
  <c r="V2476" i="3" s="1"/>
  <c r="E389" i="3"/>
  <c r="V389" i="3" s="1"/>
  <c r="E874" i="3"/>
  <c r="V874" i="3" s="1"/>
  <c r="E3220" i="3"/>
  <c r="E42" i="3"/>
  <c r="V42" i="3" s="1"/>
  <c r="E214" i="3"/>
  <c r="V214" i="3" s="1"/>
  <c r="E2121" i="3"/>
  <c r="V2121" i="3" s="1"/>
  <c r="E4210" i="3"/>
  <c r="E1918" i="3"/>
  <c r="V1918" i="3" s="1"/>
  <c r="E192" i="3"/>
  <c r="V192" i="3" s="1"/>
  <c r="E4480" i="3"/>
  <c r="E3776" i="3"/>
  <c r="E3758" i="3"/>
  <c r="E1720" i="3"/>
  <c r="V1720" i="3" s="1"/>
  <c r="E3498" i="3"/>
  <c r="E2356" i="3"/>
  <c r="V2356" i="3" s="1"/>
  <c r="E3399" i="3"/>
  <c r="E1250" i="3"/>
  <c r="V1250" i="3" s="1"/>
  <c r="E1891" i="3"/>
  <c r="V1891" i="3" s="1"/>
  <c r="E2530" i="3"/>
  <c r="V2530" i="3" s="1"/>
  <c r="E3896" i="3"/>
  <c r="E2778" i="3"/>
  <c r="V2778" i="3" s="1"/>
  <c r="E3960" i="3"/>
  <c r="E4303" i="3"/>
  <c r="E3468" i="3"/>
  <c r="E3714" i="3"/>
  <c r="E4361" i="3"/>
  <c r="E4280" i="3"/>
  <c r="E1644" i="3"/>
  <c r="V1644" i="3" s="1"/>
  <c r="E800" i="3"/>
  <c r="V800" i="3" s="1"/>
  <c r="E10" i="3"/>
  <c r="V10" i="3" s="1"/>
  <c r="E265" i="3"/>
  <c r="V265" i="3" s="1"/>
  <c r="E4211" i="3"/>
  <c r="E898" i="3"/>
  <c r="V898" i="3" s="1"/>
  <c r="E3477" i="3"/>
  <c r="E4296" i="3"/>
  <c r="E315" i="3"/>
  <c r="V315" i="3" s="1"/>
  <c r="E3403" i="3"/>
  <c r="E4437" i="3"/>
  <c r="E2421" i="3"/>
  <c r="V2421" i="3" s="1"/>
  <c r="E756" i="3"/>
  <c r="V756" i="3" s="1"/>
  <c r="E28" i="3"/>
  <c r="V28" i="3" s="1"/>
  <c r="E3408" i="3"/>
  <c r="E180" i="3"/>
  <c r="V180" i="3" s="1"/>
  <c r="E155" i="3"/>
  <c r="V155" i="3" s="1"/>
  <c r="E4034" i="3"/>
  <c r="E1760" i="3"/>
  <c r="V1760" i="3" s="1"/>
  <c r="E3291" i="3"/>
  <c r="E3752" i="3"/>
  <c r="E1820" i="3"/>
  <c r="V1820" i="3" s="1"/>
  <c r="E3665" i="3"/>
  <c r="E2424" i="3"/>
  <c r="V2424" i="3" s="1"/>
  <c r="E4449" i="3"/>
  <c r="E1399" i="3"/>
  <c r="V1399" i="3" s="1"/>
  <c r="E2653" i="3"/>
  <c r="V2653" i="3" s="1"/>
  <c r="E522" i="3"/>
  <c r="V522" i="3" s="1"/>
  <c r="E385" i="3"/>
  <c r="V385" i="3" s="1"/>
  <c r="E96" i="3"/>
  <c r="V96" i="3" s="1"/>
  <c r="E1220" i="3"/>
  <c r="V1220" i="3" s="1"/>
  <c r="E2786" i="3"/>
  <c r="E1256" i="3"/>
  <c r="V1256" i="3" s="1"/>
  <c r="E3091" i="3"/>
  <c r="E1381" i="3"/>
  <c r="V1381" i="3" s="1"/>
  <c r="E3588" i="3"/>
  <c r="E911" i="3"/>
  <c r="V911" i="3" s="1"/>
  <c r="E2254" i="3"/>
  <c r="V2254" i="3" s="1"/>
  <c r="E805" i="3"/>
  <c r="V805" i="3" s="1"/>
  <c r="E721" i="3"/>
  <c r="V721" i="3" s="1"/>
  <c r="E783" i="3"/>
  <c r="V783" i="3" s="1"/>
  <c r="E893" i="3"/>
  <c r="V893" i="3" s="1"/>
  <c r="E1658" i="3"/>
  <c r="V1658" i="3" s="1"/>
  <c r="E2201" i="3"/>
  <c r="V2201" i="3" s="1"/>
  <c r="E318" i="3"/>
  <c r="V318" i="3" s="1"/>
  <c r="E2504" i="3"/>
  <c r="V2504" i="3" s="1"/>
  <c r="E876" i="3"/>
  <c r="V876" i="3" s="1"/>
  <c r="E115" i="3"/>
  <c r="V115" i="3" s="1"/>
  <c r="E4209" i="3"/>
  <c r="E4526" i="3"/>
  <c r="E3621" i="3"/>
  <c r="E3629" i="3"/>
  <c r="E635" i="3"/>
  <c r="V635" i="3" s="1"/>
  <c r="E1092" i="3"/>
  <c r="V1092" i="3" s="1"/>
  <c r="E4288" i="3"/>
  <c r="E2492" i="3"/>
  <c r="V2492" i="3" s="1"/>
  <c r="E4542" i="3"/>
  <c r="E1508" i="3"/>
  <c r="V1508" i="3" s="1"/>
  <c r="E4026" i="3"/>
  <c r="E2352" i="3"/>
  <c r="V2352" i="3" s="1"/>
  <c r="E3472" i="3"/>
  <c r="E3892" i="3"/>
  <c r="E3083" i="3"/>
  <c r="E3975" i="3"/>
  <c r="E3353" i="3"/>
  <c r="E2961" i="3"/>
  <c r="E772" i="3"/>
  <c r="V772" i="3" s="1"/>
  <c r="E3476" i="3"/>
  <c r="E1567" i="3"/>
  <c r="V1567" i="3" s="1"/>
  <c r="E3350" i="3"/>
  <c r="E2635" i="3"/>
  <c r="V2635" i="3" s="1"/>
  <c r="E978" i="3"/>
  <c r="V978" i="3" s="1"/>
  <c r="E4484" i="3"/>
  <c r="E1945" i="3"/>
  <c r="V1945" i="3" s="1"/>
  <c r="E4560" i="3"/>
  <c r="E4318" i="3"/>
  <c r="E4529" i="3"/>
  <c r="E3791" i="3"/>
  <c r="E3212" i="3"/>
  <c r="E3572" i="3"/>
  <c r="E2686" i="3"/>
  <c r="V2686" i="3" s="1"/>
  <c r="E2654" i="3"/>
  <c r="V2654" i="3" s="1"/>
  <c r="E2650" i="3"/>
  <c r="V2650" i="3" s="1"/>
  <c r="E314" i="3"/>
  <c r="V314" i="3" s="1"/>
  <c r="E3155" i="3"/>
  <c r="E1963" i="3"/>
  <c r="V1963" i="3" s="1"/>
  <c r="E250" i="3"/>
  <c r="V250" i="3" s="1"/>
  <c r="E3159" i="3"/>
  <c r="E1723" i="3"/>
  <c r="V1723" i="3" s="1"/>
  <c r="E2793" i="3"/>
  <c r="E659" i="3"/>
  <c r="V659" i="3" s="1"/>
  <c r="E4152" i="3"/>
  <c r="E2369" i="3"/>
  <c r="V2369" i="3" s="1"/>
  <c r="E1433" i="3"/>
  <c r="V1433" i="3" s="1"/>
  <c r="E4418" i="3"/>
  <c r="E4571" i="3"/>
  <c r="E4458" i="3"/>
  <c r="E2535" i="3"/>
  <c r="V2535" i="3" s="1"/>
  <c r="E1705" i="3"/>
  <c r="V1705" i="3" s="1"/>
  <c r="E2997" i="3"/>
  <c r="E2103" i="3"/>
  <c r="V2103" i="3" s="1"/>
  <c r="E4556" i="3"/>
  <c r="E2245" i="3"/>
  <c r="V2245" i="3" s="1"/>
  <c r="E4420" i="3"/>
  <c r="E1262" i="3"/>
  <c r="V1262" i="3" s="1"/>
  <c r="E796" i="3"/>
  <c r="V796" i="3" s="1"/>
  <c r="E3620" i="3"/>
  <c r="E4180" i="3"/>
  <c r="E370" i="3"/>
  <c r="V370" i="3" s="1"/>
  <c r="E698" i="3"/>
  <c r="V698" i="3" s="1"/>
  <c r="E3194" i="3"/>
  <c r="E330" i="3"/>
  <c r="V330" i="3" s="1"/>
  <c r="E3853" i="3"/>
  <c r="E4294" i="3"/>
  <c r="E2798" i="3"/>
  <c r="E682" i="3"/>
  <c r="V682" i="3" s="1"/>
  <c r="E906" i="3"/>
  <c r="V906" i="3" s="1"/>
  <c r="E872" i="3"/>
  <c r="V872" i="3" s="1"/>
  <c r="E89" i="3"/>
  <c r="V89" i="3" s="1"/>
  <c r="E3546" i="3"/>
  <c r="E4219" i="3"/>
  <c r="E580" i="3"/>
  <c r="V580" i="3" s="1"/>
  <c r="E888" i="3"/>
  <c r="V888" i="3" s="1"/>
  <c r="E3332" i="3"/>
  <c r="E3112" i="3"/>
  <c r="E2568" i="3"/>
  <c r="V2568" i="3" s="1"/>
  <c r="E3700" i="3"/>
  <c r="E1676" i="3"/>
  <c r="V1676" i="3" s="1"/>
  <c r="E4272" i="3"/>
  <c r="E470" i="3"/>
  <c r="V470" i="3" s="1"/>
  <c r="E4025" i="3"/>
  <c r="E685" i="3"/>
  <c r="V685" i="3" s="1"/>
  <c r="E3894" i="3"/>
  <c r="E3858" i="3"/>
  <c r="E2027" i="3"/>
  <c r="V2027" i="3" s="1"/>
  <c r="E1901" i="3"/>
  <c r="V1901" i="3" s="1"/>
  <c r="E3324" i="3"/>
  <c r="E992" i="3"/>
  <c r="V992" i="3" s="1"/>
  <c r="E2407" i="3"/>
  <c r="V2407" i="3" s="1"/>
  <c r="E1266" i="3"/>
  <c r="V1266" i="3" s="1"/>
  <c r="E4531" i="3"/>
  <c r="E2237" i="3"/>
  <c r="V2237" i="3" s="1"/>
  <c r="E4522" i="3"/>
  <c r="E2532" i="3"/>
  <c r="V2532" i="3" s="1"/>
  <c r="E1483" i="3"/>
  <c r="V1483" i="3" s="1"/>
  <c r="E4252" i="3"/>
  <c r="E1565" i="3"/>
  <c r="V1565" i="3" s="1"/>
  <c r="E1075" i="3"/>
  <c r="V1075" i="3" s="1"/>
  <c r="E3645" i="3"/>
  <c r="E1535" i="3"/>
  <c r="V1535" i="3" s="1"/>
  <c r="E4340" i="3"/>
  <c r="E3787" i="3"/>
  <c r="E2036" i="3"/>
  <c r="V2036" i="3" s="1"/>
  <c r="E1828" i="3"/>
  <c r="V1828" i="3" s="1"/>
  <c r="E4162" i="3"/>
  <c r="E968" i="3"/>
  <c r="V968" i="3" s="1"/>
  <c r="E4176" i="3"/>
  <c r="E4149" i="3"/>
  <c r="E1529" i="3"/>
  <c r="V1529" i="3" s="1"/>
  <c r="E1331" i="3"/>
  <c r="V1331" i="3" s="1"/>
  <c r="E2566" i="3"/>
  <c r="V2566" i="3" s="1"/>
  <c r="E4413" i="3"/>
  <c r="E4479" i="3"/>
  <c r="E1418" i="3"/>
  <c r="V1418" i="3" s="1"/>
  <c r="E3073" i="3"/>
  <c r="E375" i="3"/>
  <c r="V375" i="3" s="1"/>
  <c r="E4438" i="3"/>
  <c r="E3467" i="3"/>
  <c r="E3193" i="3"/>
  <c r="E3605" i="3"/>
  <c r="E4038" i="3"/>
  <c r="E3333" i="3"/>
  <c r="E2229" i="3"/>
  <c r="V2229" i="3" s="1"/>
  <c r="E3361" i="3"/>
  <c r="E555" i="3"/>
  <c r="V555" i="3" s="1"/>
  <c r="E3923" i="3"/>
  <c r="E1007" i="3"/>
  <c r="V1007" i="3" s="1"/>
  <c r="E788" i="3"/>
  <c r="V788" i="3" s="1"/>
  <c r="E2364" i="3"/>
  <c r="V2364" i="3" s="1"/>
  <c r="E609" i="3"/>
  <c r="V609" i="3" s="1"/>
  <c r="E4383" i="3"/>
  <c r="E2937" i="3"/>
  <c r="E3375" i="3"/>
  <c r="E3266" i="3"/>
  <c r="E3147" i="3"/>
  <c r="E1126" i="3"/>
  <c r="V1126" i="3" s="1"/>
  <c r="E209" i="3"/>
  <c r="V209" i="3" s="1"/>
  <c r="E4054" i="3"/>
  <c r="E594" i="3"/>
  <c r="V594" i="3" s="1"/>
  <c r="E2773" i="3"/>
  <c r="V2773" i="3" s="1"/>
  <c r="E3377" i="3"/>
  <c r="E907" i="3"/>
  <c r="V907" i="3" s="1"/>
  <c r="E4441" i="3"/>
  <c r="E3100" i="3"/>
  <c r="E3150" i="3"/>
  <c r="E4585" i="3"/>
  <c r="E3459" i="3"/>
  <c r="E1637" i="3"/>
  <c r="V1637" i="3" s="1"/>
  <c r="E1025" i="3"/>
  <c r="V1025" i="3" s="1"/>
  <c r="E4416" i="3"/>
  <c r="E1539" i="3"/>
  <c r="V1539" i="3" s="1"/>
  <c r="E166" i="3"/>
  <c r="V166" i="3" s="1"/>
  <c r="E2107" i="3"/>
  <c r="V2107" i="3" s="1"/>
  <c r="E2785" i="3"/>
  <c r="E1679" i="3"/>
  <c r="V1679" i="3" s="1"/>
  <c r="E325" i="3"/>
  <c r="V325" i="3" s="1"/>
  <c r="E2523" i="3"/>
  <c r="V2523" i="3" s="1"/>
  <c r="E3772" i="3"/>
  <c r="E2764" i="3"/>
  <c r="V2764" i="3" s="1"/>
  <c r="E413" i="3"/>
  <c r="V413" i="3" s="1"/>
  <c r="E4273" i="3"/>
  <c r="E913" i="3"/>
  <c r="V913" i="3" s="1"/>
  <c r="E2238" i="3"/>
  <c r="V2238" i="3" s="1"/>
  <c r="E2104" i="3"/>
  <c r="V2104" i="3" s="1"/>
  <c r="E1688" i="3"/>
  <c r="V1688" i="3" s="1"/>
  <c r="E4577" i="3"/>
  <c r="E1961" i="3"/>
  <c r="V1961" i="3" s="1"/>
  <c r="E4415" i="3"/>
  <c r="E4411" i="3"/>
  <c r="E255" i="3"/>
  <c r="V255" i="3" s="1"/>
  <c r="E4164" i="3"/>
  <c r="E2031" i="3"/>
  <c r="V2031" i="3" s="1"/>
  <c r="E926" i="3"/>
  <c r="V926" i="3" s="1"/>
  <c r="E4534" i="3"/>
  <c r="E2720" i="3"/>
  <c r="V2720" i="3" s="1"/>
  <c r="E476" i="3"/>
  <c r="V476" i="3" s="1"/>
  <c r="E3207" i="3"/>
  <c r="E2983" i="3"/>
  <c r="E1943" i="3"/>
  <c r="V1943" i="3" s="1"/>
  <c r="E50" i="3"/>
  <c r="V50" i="3" s="1"/>
  <c r="E2549" i="3"/>
  <c r="V2549" i="3" s="1"/>
  <c r="E3704" i="3"/>
  <c r="E4412" i="3"/>
  <c r="E1693" i="3"/>
  <c r="V1693" i="3" s="1"/>
  <c r="E3480" i="3"/>
  <c r="E3422" i="3"/>
  <c r="E1270" i="3"/>
  <c r="V1270" i="3" s="1"/>
  <c r="E1324" i="3"/>
  <c r="V1324" i="3" s="1"/>
  <c r="E3877" i="3"/>
  <c r="E2623" i="3"/>
  <c r="V2623" i="3" s="1"/>
  <c r="E4271" i="3"/>
  <c r="E996" i="3"/>
  <c r="V996" i="3" s="1"/>
  <c r="E3499" i="3"/>
  <c r="E3284" i="3"/>
  <c r="E762" i="3"/>
  <c r="V762" i="3" s="1"/>
  <c r="E1122" i="3"/>
  <c r="V1122" i="3" s="1"/>
  <c r="E2083" i="3"/>
  <c r="V2083" i="3" s="1"/>
  <c r="E1818" i="3"/>
  <c r="V1818" i="3" s="1"/>
  <c r="E1359" i="3"/>
  <c r="V1359" i="3" s="1"/>
  <c r="E3343" i="3"/>
  <c r="E896" i="3"/>
  <c r="V896" i="3" s="1"/>
  <c r="E119" i="3"/>
  <c r="V119" i="3" s="1"/>
  <c r="E597" i="3"/>
  <c r="V597" i="3" s="1"/>
  <c r="E3538" i="3"/>
  <c r="E935" i="3"/>
  <c r="V935" i="3" s="1"/>
  <c r="E2408" i="3"/>
  <c r="V2408" i="3" s="1"/>
  <c r="E3878" i="3"/>
  <c r="E2924" i="3"/>
  <c r="E424" i="3"/>
  <c r="V424" i="3" s="1"/>
  <c r="E2910" i="3"/>
  <c r="E1639" i="3"/>
  <c r="V1639" i="3" s="1"/>
  <c r="E2351" i="3"/>
  <c r="V2351" i="3" s="1"/>
  <c r="E4439" i="3"/>
  <c r="E707" i="3"/>
  <c r="V707" i="3" s="1"/>
  <c r="E4179" i="3"/>
  <c r="E3226" i="3"/>
  <c r="E3519" i="3"/>
  <c r="E2808" i="3"/>
  <c r="E3435" i="3"/>
  <c r="E2110" i="3"/>
  <c r="V2110" i="3" s="1"/>
  <c r="E377" i="3"/>
  <c r="V377" i="3" s="1"/>
  <c r="E3864" i="3"/>
  <c r="E453" i="3"/>
  <c r="V453" i="3" s="1"/>
  <c r="E3959" i="3"/>
  <c r="E3788" i="3"/>
  <c r="E184" i="3"/>
  <c r="V184" i="3" s="1"/>
  <c r="E3061" i="3"/>
  <c r="E72" i="3"/>
  <c r="V72" i="3" s="1"/>
  <c r="E1564" i="3"/>
  <c r="V1564" i="3" s="1"/>
  <c r="E4314" i="3"/>
  <c r="E1415" i="3"/>
  <c r="V1415" i="3" s="1"/>
  <c r="E1650" i="3"/>
  <c r="V1650" i="3" s="1"/>
  <c r="E1673" i="3"/>
  <c r="V1673" i="3" s="1"/>
  <c r="E102" i="3"/>
  <c r="V102" i="3" s="1"/>
  <c r="E4524" i="3"/>
  <c r="E696" i="3"/>
  <c r="V696" i="3" s="1"/>
  <c r="E2864" i="3"/>
  <c r="E1136" i="3"/>
  <c r="V1136" i="3" s="1"/>
  <c r="E3649" i="3"/>
  <c r="E4134" i="3"/>
  <c r="E1686" i="3"/>
  <c r="V1686" i="3" s="1"/>
  <c r="E4425" i="3"/>
  <c r="E4422" i="3"/>
  <c r="E2553" i="3"/>
  <c r="V2553" i="3" s="1"/>
  <c r="E3901" i="3"/>
  <c r="E1333" i="3"/>
  <c r="V1333" i="3" s="1"/>
  <c r="E3330" i="3"/>
  <c r="E3261" i="3"/>
  <c r="E3099" i="3"/>
  <c r="E4532" i="3"/>
  <c r="E1549" i="3"/>
  <c r="V1549" i="3" s="1"/>
  <c r="E3471" i="3"/>
  <c r="E2194" i="3"/>
  <c r="V2194" i="3" s="1"/>
  <c r="E1132" i="3"/>
  <c r="V1132" i="3" s="1"/>
  <c r="E57" i="3"/>
  <c r="V57" i="3" s="1"/>
  <c r="E1789" i="3"/>
  <c r="V1789" i="3" s="1"/>
  <c r="E2474" i="3"/>
  <c r="V2474" i="3" s="1"/>
  <c r="E328" i="3"/>
  <c r="V328" i="3" s="1"/>
  <c r="E2458" i="3"/>
  <c r="V2458" i="3" s="1"/>
  <c r="E1095" i="3"/>
  <c r="V1095" i="3" s="1"/>
  <c r="E1562" i="3"/>
  <c r="V1562" i="3" s="1"/>
  <c r="E4316" i="3"/>
  <c r="E3957" i="3"/>
  <c r="E2928" i="3"/>
  <c r="E3728" i="3"/>
  <c r="E162" i="3"/>
  <c r="V162" i="3" s="1"/>
  <c r="E1017" i="3"/>
  <c r="V1017" i="3" s="1"/>
  <c r="E4239" i="3"/>
  <c r="E4310" i="3"/>
  <c r="E801" i="3"/>
  <c r="V801" i="3" s="1"/>
  <c r="E1517" i="3"/>
  <c r="V1517" i="3" s="1"/>
  <c r="E4268" i="3"/>
  <c r="E932" i="3"/>
  <c r="V932" i="3" s="1"/>
  <c r="E2159" i="3"/>
  <c r="V2159" i="3" s="1"/>
  <c r="E1129" i="3"/>
  <c r="V1129" i="3" s="1"/>
  <c r="E3253" i="3"/>
  <c r="E2660" i="3"/>
  <c r="V2660" i="3" s="1"/>
  <c r="E2822" i="3"/>
  <c r="E1112" i="3"/>
  <c r="V1112" i="3" s="1"/>
  <c r="E4315" i="3"/>
  <c r="E195" i="3"/>
  <c r="V195" i="3" s="1"/>
  <c r="E3796" i="3"/>
  <c r="E2455" i="3"/>
  <c r="V2455" i="3" s="1"/>
  <c r="E1890" i="3"/>
  <c r="V1890" i="3" s="1"/>
  <c r="E2244" i="3"/>
  <c r="V2244" i="3" s="1"/>
  <c r="E61" i="3"/>
  <c r="V61" i="3" s="1"/>
  <c r="E1148" i="3"/>
  <c r="V1148" i="3" s="1"/>
  <c r="E3612" i="3"/>
  <c r="E210" i="3"/>
  <c r="V210" i="3" s="1"/>
  <c r="E2703" i="3"/>
  <c r="V2703" i="3" s="1"/>
  <c r="E1255" i="3"/>
  <c r="V1255" i="3" s="1"/>
  <c r="E3771" i="3"/>
  <c r="E3852" i="3"/>
  <c r="E1110" i="3"/>
  <c r="V1110" i="3" s="1"/>
  <c r="E1895" i="3"/>
  <c r="V1895" i="3" s="1"/>
  <c r="E1912" i="3"/>
  <c r="V1912" i="3" s="1"/>
  <c r="E48" i="3"/>
  <c r="V48" i="3" s="1"/>
  <c r="E2227" i="3"/>
  <c r="V2227" i="3" s="1"/>
  <c r="E98" i="3"/>
  <c r="V98" i="3" s="1"/>
  <c r="E2309" i="3"/>
  <c r="V2309" i="3" s="1"/>
  <c r="E1305" i="3"/>
  <c r="V1305" i="3" s="1"/>
  <c r="E3767" i="3"/>
  <c r="E2253" i="3"/>
  <c r="V2253" i="3" s="1"/>
  <c r="E2865" i="3"/>
  <c r="E1263" i="3"/>
  <c r="V1263" i="3" s="1"/>
  <c r="E3214" i="3"/>
  <c r="E2457" i="3"/>
  <c r="V2457" i="3" s="1"/>
  <c r="E334" i="3"/>
  <c r="V334" i="3" s="1"/>
  <c r="E1762" i="3"/>
  <c r="V1762" i="3" s="1"/>
  <c r="E981" i="3"/>
  <c r="V981" i="3" s="1"/>
  <c r="E3543" i="3"/>
  <c r="E118" i="3"/>
  <c r="V118" i="3" s="1"/>
  <c r="E1352" i="3"/>
  <c r="V1352" i="3" s="1"/>
  <c r="E4218" i="3"/>
  <c r="E3196" i="3"/>
  <c r="E873" i="3"/>
  <c r="V873" i="3" s="1"/>
  <c r="E2311" i="3"/>
  <c r="V2311" i="3" s="1"/>
  <c r="E884" i="3"/>
  <c r="V884" i="3" s="1"/>
  <c r="E1229" i="3"/>
  <c r="V1229" i="3" s="1"/>
  <c r="E472" i="3"/>
  <c r="V472" i="3" s="1"/>
  <c r="E480" i="3"/>
  <c r="V480" i="3" s="1"/>
  <c r="E1495" i="3"/>
  <c r="V1495" i="3" s="1"/>
  <c r="E3857" i="3"/>
  <c r="E3540" i="3"/>
  <c r="E97" i="3"/>
  <c r="V97" i="3" s="1"/>
  <c r="E3723" i="3"/>
  <c r="E623" i="3"/>
  <c r="V623" i="3" s="1"/>
  <c r="E3619" i="3"/>
  <c r="E332" i="3"/>
  <c r="V332" i="3" s="1"/>
  <c r="E4339" i="3"/>
  <c r="E1005" i="3"/>
  <c r="V1005" i="3" s="1"/>
  <c r="E4364" i="3"/>
  <c r="E2078" i="3"/>
  <c r="V2078" i="3" s="1"/>
  <c r="E1887" i="3"/>
  <c r="V1887" i="3" s="1"/>
  <c r="E1653" i="3"/>
  <c r="V1653" i="3" s="1"/>
  <c r="E275" i="3"/>
  <c r="V275" i="3" s="1"/>
  <c r="E1317" i="3"/>
  <c r="V1317" i="3" s="1"/>
  <c r="E1528" i="3"/>
  <c r="V1528" i="3" s="1"/>
  <c r="E1783" i="3"/>
  <c r="V1783" i="3" s="1"/>
  <c r="E2393" i="3"/>
  <c r="V2393" i="3" s="1"/>
  <c r="E3289" i="3"/>
  <c r="E4008" i="3"/>
  <c r="E803" i="3"/>
  <c r="V803" i="3" s="1"/>
  <c r="E3071" i="3"/>
  <c r="E306" i="3"/>
  <c r="V306" i="3" s="1"/>
  <c r="E1796" i="3"/>
  <c r="V1796" i="3" s="1"/>
  <c r="E4554" i="3"/>
  <c r="E3890" i="3"/>
  <c r="E3240" i="3"/>
  <c r="E4535" i="3"/>
  <c r="E4509" i="3"/>
  <c r="E4313" i="3"/>
  <c r="E1915" i="3"/>
  <c r="V1915" i="3" s="1"/>
  <c r="E2242" i="3"/>
  <c r="V2242" i="3" s="1"/>
  <c r="E251" i="3"/>
  <c r="V251" i="3" s="1"/>
  <c r="E2395" i="3"/>
  <c r="V2395" i="3" s="1"/>
  <c r="E4330" i="3"/>
  <c r="E4593" i="3"/>
  <c r="E4196" i="3"/>
  <c r="E3331" i="3"/>
  <c r="E3914" i="3"/>
  <c r="E4064" i="3"/>
  <c r="E3461" i="3"/>
  <c r="E204" i="3"/>
  <c r="V204" i="3" s="1"/>
  <c r="E1109" i="3"/>
  <c r="V1109" i="3" s="1"/>
  <c r="E326" i="3"/>
  <c r="V326" i="3" s="1"/>
  <c r="E535" i="3"/>
  <c r="V535" i="3" s="1"/>
  <c r="E2611" i="3"/>
  <c r="V2611" i="3" s="1"/>
  <c r="E2526" i="3"/>
  <c r="V2526" i="3" s="1"/>
  <c r="E2868" i="3"/>
  <c r="E936" i="3"/>
  <c r="V936" i="3" s="1"/>
  <c r="E4201" i="3"/>
  <c r="E3872" i="3"/>
  <c r="E4466" i="3"/>
  <c r="E4586" i="3"/>
  <c r="E4177" i="3"/>
  <c r="E3785" i="3"/>
  <c r="E4163" i="3"/>
  <c r="E611" i="3"/>
  <c r="V611" i="3" s="1"/>
  <c r="E2391" i="3"/>
  <c r="V2391" i="3" s="1"/>
  <c r="E1882" i="3"/>
  <c r="V1882" i="3" s="1"/>
  <c r="E4450" i="3"/>
  <c r="E497" i="3"/>
  <c r="V497" i="3" s="1"/>
  <c r="E1130" i="3"/>
  <c r="V1130" i="3" s="1"/>
  <c r="E336" i="3"/>
  <c r="V336" i="3" s="1"/>
  <c r="E2123" i="3"/>
  <c r="V2123" i="3" s="1"/>
  <c r="E3737" i="3"/>
  <c r="E2484" i="3"/>
  <c r="V2484" i="3" s="1"/>
  <c r="E853" i="3"/>
  <c r="V853" i="3" s="1"/>
  <c r="E4033" i="3"/>
  <c r="E2223" i="3"/>
  <c r="V2223" i="3" s="1"/>
  <c r="E3611" i="3"/>
  <c r="E618" i="3"/>
  <c r="V618" i="3" s="1"/>
  <c r="E4181" i="3"/>
  <c r="E527" i="3"/>
  <c r="V527" i="3" s="1"/>
  <c r="E725" i="3"/>
  <c r="V725" i="3" s="1"/>
  <c r="E4551" i="3"/>
  <c r="E2867" i="3"/>
  <c r="E1683" i="3"/>
  <c r="V1683" i="3" s="1"/>
  <c r="E3542" i="3"/>
  <c r="E3228" i="3"/>
  <c r="E2318" i="3"/>
  <c r="V2318" i="3" s="1"/>
  <c r="E1102" i="3"/>
  <c r="V1102" i="3" s="1"/>
  <c r="E1368" i="3"/>
  <c r="V1368" i="3" s="1"/>
  <c r="E3151" i="3"/>
  <c r="E2536" i="3"/>
  <c r="V2536" i="3" s="1"/>
  <c r="E1144" i="3"/>
  <c r="V1144" i="3" s="1"/>
  <c r="E104" i="3"/>
  <c r="V104" i="3" s="1"/>
  <c r="E1429" i="3"/>
  <c r="V1429" i="3" s="1"/>
  <c r="E4063" i="3"/>
  <c r="E3257" i="3"/>
  <c r="E1104" i="3"/>
  <c r="V1104" i="3" s="1"/>
  <c r="E3209" i="3"/>
  <c r="E1076" i="3"/>
  <c r="V1076" i="3" s="1"/>
  <c r="E2061" i="3"/>
  <c r="V2061" i="3" s="1"/>
  <c r="E4022" i="3"/>
  <c r="E4539" i="3"/>
  <c r="E754" i="3"/>
  <c r="V754" i="3" s="1"/>
  <c r="E4430" i="3"/>
  <c r="E339" i="3"/>
  <c r="V339" i="3" s="1"/>
  <c r="E964" i="3"/>
  <c r="V964" i="3" s="1"/>
  <c r="E4453" i="3"/>
  <c r="E4277" i="3"/>
  <c r="E2926" i="3"/>
  <c r="E4281" i="3"/>
  <c r="E2357" i="3"/>
  <c r="V2357" i="3" s="1"/>
  <c r="E467" i="3"/>
  <c r="V467" i="3" s="1"/>
  <c r="E3733" i="3"/>
  <c r="E1078" i="3"/>
  <c r="V1078" i="3" s="1"/>
  <c r="E1260" i="3"/>
  <c r="V1260" i="3" s="1"/>
  <c r="E2733" i="3"/>
  <c r="V2733" i="3" s="1"/>
  <c r="E3227" i="3"/>
  <c r="E1330" i="3"/>
  <c r="V1330" i="3" s="1"/>
  <c r="E4142" i="3"/>
  <c r="E59" i="3"/>
  <c r="V59" i="3" s="1"/>
  <c r="E3109" i="3"/>
  <c r="E1680" i="3"/>
  <c r="V1680" i="3" s="1"/>
  <c r="E2636" i="3"/>
  <c r="V2636" i="3" s="1"/>
  <c r="E3789" i="3"/>
  <c r="E2644" i="3"/>
  <c r="V2644" i="3" s="1"/>
  <c r="E3444" i="3"/>
  <c r="E3603" i="3"/>
  <c r="E1954" i="3"/>
  <c r="V1954" i="3" s="1"/>
  <c r="E3078" i="3"/>
  <c r="E1225" i="3"/>
  <c r="V1225" i="3" s="1"/>
  <c r="E983" i="3"/>
  <c r="V983" i="3" s="1"/>
  <c r="E764" i="3"/>
  <c r="V764" i="3" s="1"/>
  <c r="E3961" i="3"/>
  <c r="E1378" i="3"/>
  <c r="V1378" i="3" s="1"/>
  <c r="E670" i="3"/>
  <c r="V670" i="3" s="1"/>
  <c r="E4546" i="3"/>
  <c r="E3908" i="3"/>
  <c r="E4414" i="3"/>
  <c r="E3241" i="3"/>
  <c r="E3446" i="3"/>
  <c r="E2423" i="3"/>
  <c r="V2423" i="3" s="1"/>
  <c r="E3400" i="3"/>
  <c r="E116" i="3"/>
  <c r="V116" i="3" s="1"/>
  <c r="E1213" i="3"/>
  <c r="V1213" i="3" s="1"/>
  <c r="E4030" i="3"/>
  <c r="E1996" i="3"/>
  <c r="V1996" i="3" s="1"/>
  <c r="E383" i="3"/>
  <c r="V383" i="3" s="1"/>
  <c r="E3409" i="3"/>
  <c r="E4160" i="3"/>
  <c r="E2086" i="3"/>
  <c r="V2086" i="3" s="1"/>
  <c r="E4589" i="3"/>
  <c r="E3648" i="3"/>
  <c r="E4279" i="3"/>
  <c r="E1941" i="3"/>
  <c r="V1941" i="3" s="1"/>
  <c r="E1554" i="3"/>
  <c r="V1554" i="3" s="1"/>
  <c r="E2231" i="3"/>
  <c r="V2231" i="3" s="1"/>
  <c r="E1916" i="3"/>
  <c r="V1916" i="3" s="1"/>
  <c r="E602" i="3"/>
  <c r="V602" i="3" s="1"/>
  <c r="E1515" i="3"/>
  <c r="V1515" i="3" s="1"/>
  <c r="E590" i="3"/>
  <c r="V590" i="3" s="1"/>
  <c r="E1726" i="3"/>
  <c r="V1726" i="3" s="1"/>
  <c r="E3606" i="3"/>
  <c r="E1348" i="3"/>
  <c r="V1348" i="3" s="1"/>
  <c r="E100" i="3"/>
  <c r="V100" i="3" s="1"/>
  <c r="E2878" i="3"/>
  <c r="E2979" i="3"/>
  <c r="E674" i="3"/>
  <c r="V674" i="3" s="1"/>
  <c r="E4289" i="3"/>
  <c r="E3503" i="3"/>
  <c r="E2859" i="3"/>
  <c r="E4143" i="3"/>
  <c r="E165" i="3"/>
  <c r="V165" i="3" s="1"/>
  <c r="E2907" i="3"/>
  <c r="E2905" i="3"/>
  <c r="E3798" i="3"/>
  <c r="E4477" i="3"/>
  <c r="E1524" i="3"/>
  <c r="V1524" i="3" s="1"/>
  <c r="E2354" i="3"/>
  <c r="V2354" i="3" s="1"/>
  <c r="E4530" i="3"/>
  <c r="E4309" i="3"/>
  <c r="E3118" i="3"/>
  <c r="E995" i="3"/>
  <c r="V995" i="3" s="1"/>
  <c r="E1356" i="3"/>
  <c r="V1356" i="3" s="1"/>
  <c r="E4305" i="3"/>
  <c r="E2378" i="3"/>
  <c r="V2378" i="3" s="1"/>
  <c r="E2658" i="3"/>
  <c r="V2658" i="3" s="1"/>
  <c r="E573" i="3"/>
  <c r="V573" i="3" s="1"/>
  <c r="E29" i="3"/>
  <c r="V29" i="3" s="1"/>
  <c r="E2212" i="3"/>
  <c r="V2212" i="3" s="1"/>
  <c r="E27" i="3"/>
  <c r="V27" i="3" s="1"/>
  <c r="E1380" i="3"/>
  <c r="V1380" i="3" s="1"/>
  <c r="E4436" i="3"/>
  <c r="E2978" i="3"/>
  <c r="E3454" i="3"/>
  <c r="E2582" i="3"/>
  <c r="V2582" i="3" s="1"/>
  <c r="E3441" i="3"/>
  <c r="E3725" i="3"/>
  <c r="E2897" i="3"/>
  <c r="E988" i="3"/>
  <c r="V988" i="3" s="1"/>
  <c r="E3615" i="3"/>
  <c r="E3819" i="3"/>
  <c r="E2899" i="3"/>
  <c r="E3624" i="3"/>
  <c r="E2358" i="3"/>
  <c r="V2358" i="3" s="1"/>
  <c r="E3650" i="3"/>
  <c r="E2234" i="3"/>
  <c r="V2234" i="3" s="1"/>
  <c r="E4465" i="3"/>
  <c r="E442" i="3"/>
  <c r="V442" i="3" s="1"/>
  <c r="E1800" i="3"/>
  <c r="V1800" i="3" s="1"/>
  <c r="E3027" i="3"/>
  <c r="E835" i="3"/>
  <c r="V835" i="3" s="1"/>
  <c r="E3407" i="3"/>
  <c r="E74" i="3"/>
  <c r="V74" i="3" s="1"/>
  <c r="E4009" i="3"/>
  <c r="E327" i="3"/>
  <c r="V327" i="3" s="1"/>
  <c r="E3601" i="3"/>
  <c r="E3295" i="3"/>
  <c r="E272" i="3"/>
  <c r="V272" i="3" s="1"/>
  <c r="E1322" i="3"/>
  <c r="V1322" i="3" s="1"/>
  <c r="E3731" i="3"/>
  <c r="E1763" i="3"/>
  <c r="V1763" i="3" s="1"/>
  <c r="E509" i="3"/>
  <c r="V509" i="3" s="1"/>
  <c r="E2632" i="3"/>
  <c r="V2632" i="3" s="1"/>
  <c r="E378" i="3"/>
  <c r="V378" i="3" s="1"/>
  <c r="E678" i="3"/>
  <c r="V678" i="3" s="1"/>
  <c r="E1240" i="3"/>
  <c r="V1240" i="3" s="1"/>
  <c r="E4220" i="3"/>
  <c r="E4426" i="3"/>
  <c r="E937" i="3"/>
  <c r="V937" i="3" s="1"/>
  <c r="E356" i="3"/>
  <c r="V356" i="3" s="1"/>
  <c r="E1903" i="3"/>
  <c r="V1903" i="3" s="1"/>
  <c r="E1233" i="3"/>
  <c r="V1233" i="3" s="1"/>
  <c r="E1764" i="3"/>
  <c r="V1764" i="3" s="1"/>
  <c r="E3326" i="3"/>
  <c r="E1058" i="3"/>
  <c r="V1058" i="3" s="1"/>
  <c r="E3439" i="3"/>
  <c r="E1139" i="3"/>
  <c r="V1139" i="3" s="1"/>
  <c r="E1001" i="3"/>
  <c r="V1001" i="3" s="1"/>
  <c r="E2652" i="3"/>
  <c r="V2652" i="3" s="1"/>
  <c r="E2631" i="3"/>
  <c r="V2631" i="3" s="1"/>
  <c r="E3698" i="3"/>
  <c r="E4130" i="3"/>
  <c r="E4311" i="3"/>
  <c r="E1645" i="3"/>
  <c r="V1645" i="3" s="1"/>
  <c r="E3887" i="3"/>
  <c r="E438" i="3"/>
  <c r="V438" i="3" s="1"/>
  <c r="E1669" i="3"/>
  <c r="V1669" i="3" s="1"/>
  <c r="E3478" i="3"/>
  <c r="E3023" i="3"/>
  <c r="E338" i="3"/>
  <c r="V338" i="3" s="1"/>
  <c r="E3651" i="3"/>
  <c r="E3460" i="3"/>
  <c r="E3075" i="3"/>
  <c r="E4536" i="3"/>
  <c r="E939" i="3"/>
  <c r="V939" i="3" s="1"/>
  <c r="E1498" i="3"/>
  <c r="V1498" i="3" s="1"/>
  <c r="E1080" i="3"/>
  <c r="V1080" i="3" s="1"/>
  <c r="E2799" i="3"/>
  <c r="E669" i="3"/>
  <c r="V669" i="3" s="1"/>
  <c r="E852" i="3"/>
  <c r="V852" i="3" s="1"/>
  <c r="E3271" i="3"/>
  <c r="E581" i="3"/>
  <c r="V581" i="3" s="1"/>
  <c r="E886" i="3"/>
  <c r="V886" i="3" s="1"/>
  <c r="E4055" i="3"/>
  <c r="E4019" i="3"/>
  <c r="E3267" i="3"/>
  <c r="E4058" i="3"/>
  <c r="E3434" i="3"/>
  <c r="E106" i="3"/>
  <c r="V106" i="3" s="1"/>
  <c r="E1735" i="3"/>
  <c r="V1735" i="3" s="1"/>
  <c r="E3721" i="3"/>
  <c r="E4032" i="3"/>
  <c r="E842" i="3"/>
  <c r="V842" i="3" s="1"/>
  <c r="E3222" i="3"/>
  <c r="E3851" i="3"/>
  <c r="E3610" i="3"/>
  <c r="E4024" i="3"/>
  <c r="E2975" i="3"/>
  <c r="E4011" i="3"/>
  <c r="E2908" i="3"/>
  <c r="E2919" i="3"/>
  <c r="E4428" i="3"/>
  <c r="E601" i="3"/>
  <c r="V601" i="3" s="1"/>
  <c r="E2488" i="3"/>
  <c r="V2488" i="3" s="1"/>
  <c r="E4015" i="3"/>
  <c r="E1089" i="3"/>
  <c r="V1089" i="3" s="1"/>
  <c r="E1364" i="3"/>
  <c r="V1364" i="3" s="1"/>
  <c r="E3815" i="3"/>
  <c r="E3452" i="3"/>
  <c r="E1665" i="3"/>
  <c r="V1665" i="3" s="1"/>
  <c r="E3337" i="3"/>
  <c r="E3687" i="3"/>
  <c r="E3286" i="3"/>
  <c r="E1258" i="3"/>
  <c r="V1258" i="3" s="1"/>
  <c r="E1271" i="3"/>
  <c r="V1271" i="3" s="1"/>
  <c r="E167" i="3"/>
  <c r="V167" i="3" s="1"/>
  <c r="E2115" i="3"/>
  <c r="V2115" i="3" s="1"/>
  <c r="E1211" i="3"/>
  <c r="V1211" i="3" s="1"/>
  <c r="E2639" i="3"/>
  <c r="V2639" i="3" s="1"/>
  <c r="E3834" i="3"/>
  <c r="E2479" i="3"/>
  <c r="V2479" i="3" s="1"/>
  <c r="E759" i="3"/>
  <c r="V759" i="3" s="1"/>
  <c r="E716" i="3"/>
  <c r="V716" i="3" s="1"/>
  <c r="E3054" i="3"/>
  <c r="E865" i="3"/>
  <c r="V865" i="3" s="1"/>
  <c r="E483" i="3"/>
  <c r="V483" i="3" s="1"/>
  <c r="E1389" i="3"/>
  <c r="V1389" i="3" s="1"/>
  <c r="E2548" i="3"/>
  <c r="V2548" i="3" s="1"/>
  <c r="E1571" i="3"/>
  <c r="V1571" i="3" s="1"/>
  <c r="E3065" i="3"/>
  <c r="E1461" i="3"/>
  <c r="V1461" i="3" s="1"/>
  <c r="E2898" i="3"/>
  <c r="E420" i="3"/>
  <c r="V420" i="3" s="1"/>
  <c r="E2307" i="3"/>
  <c r="V2307" i="3" s="1"/>
  <c r="E2547" i="3"/>
  <c r="V2547" i="3" s="1"/>
  <c r="E3608" i="3"/>
  <c r="E786" i="3"/>
  <c r="V786" i="3" s="1"/>
  <c r="E1767" i="3"/>
  <c r="V1767" i="3" s="1"/>
  <c r="E4016" i="3"/>
  <c r="E4286" i="3"/>
  <c r="E2795" i="3"/>
  <c r="E3775" i="3"/>
  <c r="E3702" i="3"/>
  <c r="E758" i="3"/>
  <c r="V758" i="3" s="1"/>
  <c r="E2761" i="3"/>
  <c r="V2761" i="3" s="1"/>
  <c r="E3206" i="3"/>
  <c r="E493" i="3"/>
  <c r="V493" i="3" s="1"/>
  <c r="E4266" i="3"/>
  <c r="E4226" i="3"/>
  <c r="E2806" i="3"/>
  <c r="E2797" i="3"/>
  <c r="E301" i="3"/>
  <c r="V301" i="3" s="1"/>
  <c r="E1648" i="3"/>
  <c r="V1648" i="3" s="1"/>
  <c r="E156" i="3"/>
  <c r="V156" i="3" s="1"/>
  <c r="E3995" i="3"/>
  <c r="E465" i="3"/>
  <c r="V465" i="3" s="1"/>
  <c r="E466" i="3"/>
  <c r="V466" i="3" s="1"/>
  <c r="E2755" i="3"/>
  <c r="V2755" i="3" s="1"/>
  <c r="E1125" i="3"/>
  <c r="V1125" i="3" s="1"/>
  <c r="E179" i="3"/>
  <c r="V179" i="3" s="1"/>
  <c r="E3688" i="3"/>
  <c r="E4150" i="3"/>
  <c r="E1759" i="3"/>
  <c r="V1759" i="3" s="1"/>
  <c r="E4258" i="3"/>
  <c r="E1770" i="3"/>
  <c r="V1770" i="3" s="1"/>
  <c r="E848" i="3"/>
  <c r="V848" i="3" s="1"/>
  <c r="E2719" i="3"/>
  <c r="V2719" i="3" s="1"/>
  <c r="E1860" i="3"/>
  <c r="V1860" i="3" s="1"/>
  <c r="E1749" i="3"/>
  <c r="V1749" i="3" s="1"/>
  <c r="E4095" i="3"/>
  <c r="E1999" i="3"/>
  <c r="V1999" i="3" s="1"/>
  <c r="E2336" i="3"/>
  <c r="V2336" i="3" s="1"/>
  <c r="E2279" i="3"/>
  <c r="V2279" i="3" s="1"/>
  <c r="E2952" i="3"/>
  <c r="E3463" i="3"/>
  <c r="E2713" i="3"/>
  <c r="V2713" i="3" s="1"/>
  <c r="E1909" i="3"/>
  <c r="V1909" i="3" s="1"/>
  <c r="E2390" i="3"/>
  <c r="V2390" i="3" s="1"/>
  <c r="E3717" i="3"/>
  <c r="E2214" i="3"/>
  <c r="V2214" i="3" s="1"/>
  <c r="E489" i="3"/>
  <c r="V489" i="3" s="1"/>
  <c r="E2030" i="3"/>
  <c r="V2030" i="3" s="1"/>
  <c r="E3401" i="3"/>
  <c r="E526" i="3"/>
  <c r="V526" i="3" s="1"/>
  <c r="E131" i="3"/>
  <c r="V131" i="3" s="1"/>
  <c r="E1656" i="3"/>
  <c r="V1656" i="3" s="1"/>
  <c r="E3891" i="3"/>
  <c r="E632" i="3"/>
  <c r="V632" i="3" s="1"/>
  <c r="E348" i="3"/>
  <c r="V348" i="3" s="1"/>
  <c r="E1871" i="3"/>
  <c r="V1871" i="3" s="1"/>
  <c r="E3818" i="3"/>
  <c r="E479" i="3"/>
  <c r="V479" i="3" s="1"/>
  <c r="E699" i="3"/>
  <c r="V699" i="3" s="1"/>
  <c r="E3231" i="3"/>
  <c r="E1108" i="3"/>
  <c r="V1108" i="3" s="1"/>
  <c r="E3537" i="3"/>
  <c r="E2930" i="3"/>
  <c r="E2125" i="3"/>
  <c r="V2125" i="3" s="1"/>
  <c r="E4172" i="3"/>
  <c r="E1123" i="3"/>
  <c r="V1123" i="3" s="1"/>
  <c r="E4155" i="3"/>
  <c r="E248" i="3"/>
  <c r="V248" i="3" s="1"/>
  <c r="E303" i="3"/>
  <c r="V303" i="3" s="1"/>
  <c r="E4550" i="3"/>
  <c r="E1223" i="3"/>
  <c r="V1223" i="3" s="1"/>
  <c r="E2585" i="3"/>
  <c r="V2585" i="3" s="1"/>
  <c r="E3875" i="3"/>
  <c r="E2388" i="3"/>
  <c r="V2388" i="3" s="1"/>
  <c r="E4116" i="3"/>
  <c r="E851" i="3"/>
  <c r="V851" i="3" s="1"/>
  <c r="E4375" i="3"/>
  <c r="E2211" i="3"/>
  <c r="V2211" i="3" s="1"/>
  <c r="E3341" i="3"/>
  <c r="E3032" i="3"/>
  <c r="E4433" i="3"/>
  <c r="E1357" i="3"/>
  <c r="V1357" i="3" s="1"/>
  <c r="E3881" i="3"/>
  <c r="E1892" i="3"/>
  <c r="V1892" i="3" s="1"/>
  <c r="E1303" i="3"/>
  <c r="V1303" i="3" s="1"/>
  <c r="E233" i="3"/>
  <c r="V233" i="3" s="1"/>
  <c r="E881" i="3"/>
  <c r="V881" i="3" s="1"/>
  <c r="E205" i="3"/>
  <c r="V205" i="3" s="1"/>
  <c r="E1632" i="3"/>
  <c r="V1632" i="3" s="1"/>
  <c r="E1300" i="3"/>
  <c r="V1300" i="3" s="1"/>
  <c r="E312" i="3"/>
  <c r="V312" i="3" s="1"/>
  <c r="E2661" i="3"/>
  <c r="V2661" i="3" s="1"/>
  <c r="E689" i="3"/>
  <c r="V689" i="3" s="1"/>
  <c r="E619" i="3"/>
  <c r="V619" i="3" s="1"/>
  <c r="E2074" i="3"/>
  <c r="V2074" i="3" s="1"/>
  <c r="E1118" i="3"/>
  <c r="V1118" i="3" s="1"/>
  <c r="E3034" i="3"/>
  <c r="E3163" i="3"/>
  <c r="E3028" i="3"/>
  <c r="E2197" i="3"/>
  <c r="V2197" i="3" s="1"/>
  <c r="E4000" i="3"/>
  <c r="E2000" i="3"/>
  <c r="V2000" i="3" s="1"/>
  <c r="E2657" i="3"/>
  <c r="V2657" i="3" s="1"/>
  <c r="E435" i="3"/>
  <c r="V435" i="3" s="1"/>
  <c r="E2738" i="3"/>
  <c r="V2738" i="3" s="1"/>
  <c r="E3292" i="3"/>
  <c r="E3215" i="3"/>
  <c r="E1203" i="3"/>
  <c r="V1203" i="3" s="1"/>
  <c r="E2596" i="3"/>
  <c r="V2596" i="3" s="1"/>
  <c r="E302" i="3"/>
  <c r="V302" i="3" s="1"/>
  <c r="E2739" i="3"/>
  <c r="V2739" i="3" s="1"/>
  <c r="E855" i="3"/>
  <c r="V855" i="3" s="1"/>
  <c r="E474" i="3"/>
  <c r="V474" i="3" s="1"/>
  <c r="E230" i="3"/>
  <c r="V230" i="3" s="1"/>
  <c r="E3738" i="3"/>
  <c r="E3581" i="3"/>
  <c r="E2649" i="3"/>
  <c r="V2649" i="3" s="1"/>
  <c r="E760" i="3"/>
  <c r="V760" i="3" s="1"/>
  <c r="E3956" i="3"/>
  <c r="E706" i="3"/>
  <c r="V706" i="3" s="1"/>
  <c r="E3586" i="3"/>
  <c r="E847" i="3"/>
  <c r="V847" i="3" s="1"/>
  <c r="E3210" i="3"/>
  <c r="E4373" i="3"/>
  <c r="E1251" i="3"/>
  <c r="V1251" i="3" s="1"/>
  <c r="E103" i="3"/>
  <c r="V103" i="3" s="1"/>
  <c r="E1299" i="3"/>
  <c r="V1299" i="3" s="1"/>
  <c r="E475" i="3"/>
  <c r="V475" i="3" s="1"/>
  <c r="E319" i="3"/>
  <c r="V319" i="3" s="1"/>
  <c r="E2221" i="3"/>
  <c r="V2221" i="3" s="1"/>
  <c r="E101" i="3"/>
  <c r="V101" i="3" s="1"/>
  <c r="E1631" i="3"/>
  <c r="V1631" i="3" s="1"/>
  <c r="E2648" i="3"/>
  <c r="V2648" i="3" s="1"/>
  <c r="E3882" i="3"/>
  <c r="E1491" i="3"/>
  <c r="V1491" i="3" s="1"/>
  <c r="E575" i="3"/>
  <c r="V575" i="3" s="1"/>
  <c r="E11" i="3"/>
  <c r="V11" i="3" s="1"/>
  <c r="E3437" i="3"/>
  <c r="E2169" i="3"/>
  <c r="V2169" i="3" s="1"/>
  <c r="E366" i="3"/>
  <c r="V366" i="3" s="1"/>
  <c r="E974" i="3"/>
  <c r="V974" i="3" s="1"/>
  <c r="E1342" i="3"/>
  <c r="V1342" i="3" s="1"/>
  <c r="E1628" i="3"/>
  <c r="V1628" i="3" s="1"/>
  <c r="E3020" i="3"/>
  <c r="E2936" i="3"/>
  <c r="E4173" i="3"/>
  <c r="E3974" i="3"/>
  <c r="E905" i="3"/>
  <c r="V905" i="3" s="1"/>
  <c r="E1206" i="3"/>
  <c r="V1206" i="3" s="1"/>
  <c r="E521" i="3"/>
  <c r="V521" i="3" s="1"/>
  <c r="E2381" i="3"/>
  <c r="V2381" i="3" s="1"/>
  <c r="E2540" i="3"/>
  <c r="V2540" i="3" s="1"/>
  <c r="E3003" i="3"/>
  <c r="E3573" i="3"/>
  <c r="E531" i="3"/>
  <c r="V531" i="3" s="1"/>
  <c r="E1204" i="3"/>
  <c r="V1204" i="3" s="1"/>
  <c r="E2038" i="3"/>
  <c r="V2038" i="3" s="1"/>
  <c r="E2804" i="3"/>
  <c r="E1022" i="3"/>
  <c r="V1022" i="3" s="1"/>
  <c r="E1886" i="3"/>
  <c r="V1886" i="3" s="1"/>
  <c r="E3086" i="3"/>
  <c r="E4283" i="3"/>
  <c r="E2544" i="3"/>
  <c r="V2544" i="3" s="1"/>
  <c r="E4403" i="3"/>
  <c r="E3613" i="3"/>
  <c r="E1350" i="3"/>
  <c r="V1350" i="3" s="1"/>
  <c r="E2044" i="3"/>
  <c r="V2044" i="3" s="1"/>
  <c r="E2386" i="3"/>
  <c r="V2386" i="3" s="1"/>
  <c r="E1670" i="3"/>
  <c r="V1670" i="3" s="1"/>
  <c r="E834" i="3"/>
  <c r="V834" i="3" s="1"/>
  <c r="E2315" i="3"/>
  <c r="V2315" i="3" s="1"/>
  <c r="E4013" i="3"/>
  <c r="E1407" i="3"/>
  <c r="V1407" i="3" s="1"/>
  <c r="E2517" i="3"/>
  <c r="V2517" i="3" s="1"/>
  <c r="E1234" i="3"/>
  <c r="V1234" i="3" s="1"/>
  <c r="E1481" i="3"/>
  <c r="V1481" i="3" s="1"/>
  <c r="E4497" i="3"/>
  <c r="E1210" i="3"/>
  <c r="V1210" i="3" s="1"/>
  <c r="E149" i="3"/>
  <c r="V149" i="3" s="1"/>
  <c r="E2377" i="3"/>
  <c r="V2377" i="3" s="1"/>
  <c r="E690" i="3"/>
  <c r="V690" i="3" s="1"/>
  <c r="E3773" i="3"/>
  <c r="E880" i="3"/>
  <c r="V880" i="3" s="1"/>
  <c r="E2863" i="3"/>
  <c r="E4525" i="3"/>
  <c r="E3623" i="3"/>
  <c r="E4241" i="3"/>
  <c r="E1195" i="3"/>
  <c r="V1195" i="3" s="1"/>
  <c r="E2468" i="3"/>
  <c r="V2468" i="3" s="1"/>
  <c r="E3412" i="3"/>
  <c r="E543" i="3"/>
  <c r="V543" i="3" s="1"/>
  <c r="E1898" i="3"/>
  <c r="V1898" i="3" s="1"/>
  <c r="E3724" i="3"/>
  <c r="E774" i="3"/>
  <c r="V774" i="3" s="1"/>
  <c r="E4108" i="3"/>
  <c r="E624" i="3"/>
  <c r="V624" i="3" s="1"/>
  <c r="E1785" i="3"/>
  <c r="V1785" i="3" s="1"/>
  <c r="E2522" i="3"/>
  <c r="V2522" i="3" s="1"/>
  <c r="E1625" i="3"/>
  <c r="V1625" i="3" s="1"/>
  <c r="E2881" i="3"/>
  <c r="E2710" i="3"/>
  <c r="V2710" i="3" s="1"/>
  <c r="E2240" i="3"/>
  <c r="V2240" i="3" s="1"/>
  <c r="E293" i="3"/>
  <c r="V293" i="3" s="1"/>
  <c r="E1492" i="3"/>
  <c r="V1492" i="3" s="1"/>
  <c r="E672" i="3"/>
  <c r="V672" i="3" s="1"/>
  <c r="E3404" i="3"/>
  <c r="E856" i="3"/>
  <c r="V856" i="3" s="1"/>
  <c r="E373" i="3"/>
  <c r="V373" i="3" s="1"/>
  <c r="E1106" i="3"/>
  <c r="V1106" i="3" s="1"/>
  <c r="E2066" i="3"/>
  <c r="V2066" i="3" s="1"/>
  <c r="E2768" i="3"/>
  <c r="V2768" i="3" s="1"/>
  <c r="E869" i="3"/>
  <c r="V869" i="3" s="1"/>
  <c r="E2902" i="3"/>
  <c r="E991" i="3"/>
  <c r="V991" i="3" s="1"/>
  <c r="E1633" i="3"/>
  <c r="V1633" i="3" s="1"/>
  <c r="E2752" i="3"/>
  <c r="V2752" i="3" s="1"/>
  <c r="E962" i="3"/>
  <c r="V962" i="3" s="1"/>
  <c r="E1253" i="3"/>
  <c r="V1253" i="3" s="1"/>
  <c r="E80" i="3"/>
  <c r="V80" i="3" s="1"/>
  <c r="E4501" i="3"/>
  <c r="E1360" i="3"/>
  <c r="V1360" i="3" s="1"/>
  <c r="E2734" i="3"/>
  <c r="V2734" i="3" s="1"/>
  <c r="E1766" i="3"/>
  <c r="V1766" i="3" s="1"/>
  <c r="E4545" i="3"/>
  <c r="E2389" i="3"/>
  <c r="V2389" i="3" s="1"/>
  <c r="E254" i="3"/>
  <c r="V254" i="3" s="1"/>
  <c r="E1113" i="3"/>
  <c r="V1113" i="3" s="1"/>
  <c r="E1913" i="3"/>
  <c r="V1913" i="3" s="1"/>
  <c r="E4122" i="3"/>
  <c r="E3327" i="3"/>
  <c r="E3856" i="3"/>
  <c r="E4125" i="3"/>
  <c r="E2057" i="3"/>
  <c r="V2057" i="3" s="1"/>
  <c r="E2052" i="3"/>
  <c r="V2052" i="3" s="1"/>
  <c r="E2931" i="3"/>
  <c r="E2605" i="3"/>
  <c r="V2605" i="3" s="1"/>
  <c r="E4495" i="3"/>
  <c r="E1480" i="3"/>
  <c r="V1480" i="3" s="1"/>
  <c r="E850" i="3"/>
  <c r="V850" i="3" s="1"/>
  <c r="E960" i="3"/>
  <c r="V960" i="3" s="1"/>
  <c r="E1894" i="3"/>
  <c r="V1894" i="3" s="1"/>
  <c r="E1230" i="3"/>
  <c r="V1230" i="3" s="1"/>
  <c r="E843" i="3"/>
  <c r="V843" i="3" s="1"/>
  <c r="E1888" i="3"/>
  <c r="V1888" i="3" s="1"/>
  <c r="E4126" i="3"/>
  <c r="E2546" i="3"/>
  <c r="V2546" i="3" s="1"/>
  <c r="E3849" i="3"/>
  <c r="E1974" i="3"/>
  <c r="V1974" i="3" s="1"/>
  <c r="E40" i="3"/>
  <c r="V40" i="3" s="1"/>
  <c r="E482" i="3"/>
  <c r="V482" i="3" s="1"/>
  <c r="E3169" i="3"/>
  <c r="E1779" i="3"/>
  <c r="V1779" i="3" s="1"/>
  <c r="E3953" i="3"/>
  <c r="E4445" i="3"/>
  <c r="E4398" i="3"/>
  <c r="E1228" i="3"/>
  <c r="V1228" i="3" s="1"/>
  <c r="E1755" i="3"/>
  <c r="V1755" i="3" s="1"/>
  <c r="E1243" i="3"/>
  <c r="V1243" i="3" s="1"/>
  <c r="E1522" i="3"/>
  <c r="V1522" i="3" s="1"/>
  <c r="E1173" i="3"/>
  <c r="V1173" i="3" s="1"/>
  <c r="E790" i="3"/>
  <c r="V790" i="3" s="1"/>
  <c r="E2538" i="3"/>
  <c r="V2538" i="3" s="1"/>
  <c r="E4521" i="3"/>
  <c r="E2895" i="3"/>
  <c r="E1454" i="3"/>
  <c r="V1454" i="3" s="1"/>
  <c r="E4460" i="3"/>
  <c r="E4154" i="3"/>
  <c r="E158" i="3"/>
  <c r="V158" i="3" s="1"/>
  <c r="E2641" i="3"/>
  <c r="V2641" i="3" s="1"/>
  <c r="E93" i="3"/>
  <c r="V93" i="3" s="1"/>
  <c r="E38" i="3"/>
  <c r="V38" i="3" s="1"/>
  <c r="E2531" i="3"/>
  <c r="V2531" i="3" s="1"/>
  <c r="E584" i="3"/>
  <c r="V584" i="3" s="1"/>
  <c r="E1733" i="3"/>
  <c r="V1733" i="3" s="1"/>
  <c r="E1082" i="3"/>
  <c r="V1082" i="3" s="1"/>
  <c r="E547" i="3"/>
  <c r="V547" i="3" s="1"/>
  <c r="E1712" i="3"/>
  <c r="V1712" i="3" s="1"/>
  <c r="E877" i="3"/>
  <c r="V877" i="3" s="1"/>
  <c r="E3094" i="3"/>
  <c r="E633" i="3"/>
  <c r="V633" i="3" s="1"/>
  <c r="E766" i="3"/>
  <c r="V766" i="3" s="1"/>
  <c r="E3616" i="3"/>
  <c r="E776" i="3"/>
  <c r="V776" i="3" s="1"/>
  <c r="E1734" i="3"/>
  <c r="V1734" i="3" s="1"/>
  <c r="E2622" i="3"/>
  <c r="V2622" i="3" s="1"/>
  <c r="E2737" i="3"/>
  <c r="V2737" i="3" s="1"/>
  <c r="E3058" i="3"/>
  <c r="E1926" i="3"/>
  <c r="V1926" i="3" s="1"/>
  <c r="E1771" i="3"/>
  <c r="V1771" i="3" s="1"/>
  <c r="E506" i="3"/>
  <c r="V506" i="3" s="1"/>
  <c r="E4102" i="3"/>
  <c r="E1640" i="3"/>
  <c r="V1640" i="3" s="1"/>
  <c r="E1489" i="3"/>
  <c r="V1489" i="3" s="1"/>
  <c r="E3883" i="3"/>
  <c r="E4444" i="3"/>
  <c r="E478" i="3"/>
  <c r="V478" i="3" s="1"/>
  <c r="E3713" i="3"/>
  <c r="E857" i="3"/>
  <c r="V857" i="3" s="1"/>
  <c r="E390" i="3"/>
  <c r="V390" i="3" s="1"/>
  <c r="E1500" i="3"/>
  <c r="V1500" i="3" s="1"/>
  <c r="E282" i="3"/>
  <c r="V282" i="3" s="1"/>
  <c r="E1649" i="3"/>
  <c r="V1649" i="3" s="1"/>
  <c r="E157" i="3"/>
  <c r="V157" i="3" s="1"/>
  <c r="E1904" i="3"/>
  <c r="V1904" i="3" s="1"/>
  <c r="E2512" i="3"/>
  <c r="V2512" i="3" s="1"/>
  <c r="E957" i="3"/>
  <c r="V957" i="3" s="1"/>
  <c r="E909" i="3"/>
  <c r="V909" i="3" s="1"/>
  <c r="E999" i="3"/>
  <c r="V999" i="3" s="1"/>
  <c r="E1217" i="3"/>
  <c r="V1217" i="3" s="1"/>
  <c r="E658" i="3"/>
  <c r="V658" i="3" s="1"/>
  <c r="E415" i="3"/>
  <c r="V415" i="3" s="1"/>
  <c r="E4518" i="3"/>
  <c r="E1929" i="3"/>
  <c r="V1929" i="3" s="1"/>
  <c r="E2514" i="3"/>
  <c r="V2514" i="3" s="1"/>
  <c r="E256" i="3"/>
  <c r="V256" i="3" s="1"/>
  <c r="E1607" i="3"/>
  <c r="V1607" i="3" s="1"/>
  <c r="E3069" i="3"/>
  <c r="E1190" i="3"/>
  <c r="V1190" i="3" s="1"/>
  <c r="E3013" i="3"/>
  <c r="E1801" i="3"/>
  <c r="V1801" i="3" s="1"/>
  <c r="E539" i="3"/>
  <c r="V539" i="3" s="1"/>
  <c r="E2516" i="3"/>
  <c r="V2516" i="3" s="1"/>
  <c r="E694" i="3"/>
  <c r="V694" i="3" s="1"/>
  <c r="E868" i="3"/>
  <c r="V868" i="3" s="1"/>
  <c r="E976" i="3"/>
  <c r="V976" i="3" s="1"/>
  <c r="E1629" i="3"/>
  <c r="V1629" i="3" s="1"/>
  <c r="E686" i="3"/>
  <c r="V686" i="3" s="1"/>
  <c r="E3943" i="3"/>
  <c r="E3218" i="3"/>
  <c r="E4145" i="3"/>
  <c r="E1488" i="3"/>
  <c r="V1488" i="3" s="1"/>
  <c r="E4171" i="3"/>
  <c r="E883" i="3"/>
  <c r="V883" i="3" s="1"/>
  <c r="E1337" i="3"/>
  <c r="V1337" i="3" s="1"/>
  <c r="E2384" i="3"/>
  <c r="V2384" i="3" s="1"/>
  <c r="E2219" i="3"/>
  <c r="V2219" i="3" s="1"/>
  <c r="E1370" i="3"/>
  <c r="V1370" i="3" s="1"/>
  <c r="E1635" i="3"/>
  <c r="V1635" i="3" s="1"/>
  <c r="E4087" i="3"/>
  <c r="E3985" i="3"/>
  <c r="E1467" i="3"/>
  <c r="V1467" i="3" s="1"/>
  <c r="E2784" i="3"/>
  <c r="E2233" i="3"/>
  <c r="V2233" i="3" s="1"/>
  <c r="E2602" i="3"/>
  <c r="V2602" i="3" s="1"/>
  <c r="E1976" i="3"/>
  <c r="V1976" i="3" s="1"/>
  <c r="E2217" i="3"/>
  <c r="V2217" i="3" s="1"/>
  <c r="E1736" i="3"/>
  <c r="V1736" i="3" s="1"/>
  <c r="E755" i="3"/>
  <c r="V755" i="3" s="1"/>
  <c r="E2069" i="3"/>
  <c r="V2069" i="3" s="1"/>
  <c r="E970" i="3"/>
  <c r="V970" i="3" s="1"/>
  <c r="E4062" i="3"/>
  <c r="E1878" i="3"/>
  <c r="V1878" i="3" s="1"/>
  <c r="E704" i="3"/>
  <c r="V704" i="3" s="1"/>
  <c r="E1907" i="3"/>
  <c r="V1907" i="3" s="1"/>
  <c r="E4147" i="3"/>
  <c r="E231" i="3"/>
  <c r="V231" i="3" s="1"/>
  <c r="E542" i="3"/>
  <c r="V542" i="3" s="1"/>
  <c r="E2189" i="3"/>
  <c r="V2189" i="3" s="1"/>
  <c r="E407" i="3"/>
  <c r="V407" i="3" s="1"/>
  <c r="E1568" i="3"/>
  <c r="V1568" i="3" s="1"/>
  <c r="E202" i="3"/>
  <c r="V202" i="3" s="1"/>
  <c r="E88" i="3"/>
  <c r="V88" i="3" s="1"/>
  <c r="E191" i="3"/>
  <c r="V191" i="3" s="1"/>
  <c r="E3839" i="3"/>
  <c r="E3541" i="3"/>
  <c r="E3328" i="3"/>
  <c r="E1372" i="3"/>
  <c r="V1372" i="3" s="1"/>
  <c r="E3229" i="3"/>
  <c r="E2373" i="3"/>
  <c r="V2373" i="3" s="1"/>
  <c r="E364" i="3"/>
  <c r="V364" i="3" s="1"/>
  <c r="E1114" i="3"/>
  <c r="V1114" i="3" s="1"/>
  <c r="E2782" i="3"/>
  <c r="E3024" i="3"/>
  <c r="E235" i="3"/>
  <c r="V235" i="3" s="1"/>
  <c r="E2385" i="3"/>
  <c r="V2385" i="3" s="1"/>
  <c r="E2496" i="3"/>
  <c r="V2496" i="3" s="1"/>
  <c r="E2047" i="3"/>
  <c r="V2047" i="3" s="1"/>
  <c r="E975" i="3"/>
  <c r="V975" i="3" s="1"/>
  <c r="E3594" i="3"/>
  <c r="E1219" i="3"/>
  <c r="V1219" i="3" s="1"/>
  <c r="E110" i="3"/>
  <c r="V110" i="3" s="1"/>
  <c r="E863" i="3"/>
  <c r="V863" i="3" s="1"/>
  <c r="E668" i="3"/>
  <c r="V668" i="3" s="1"/>
  <c r="E3568" i="3"/>
  <c r="E2174" i="3"/>
  <c r="V2174" i="3" s="1"/>
  <c r="E4396" i="3"/>
  <c r="E1804" i="3"/>
  <c r="V1804" i="3" s="1"/>
  <c r="E1975" i="3"/>
  <c r="V1975" i="3" s="1"/>
  <c r="E4245" i="3"/>
  <c r="E3593" i="3"/>
  <c r="E1751" i="3"/>
  <c r="V1751" i="3" s="1"/>
  <c r="E1000" i="3"/>
  <c r="V1000" i="3" s="1"/>
  <c r="E247" i="3"/>
  <c r="V247" i="3" s="1"/>
  <c r="E882" i="3"/>
  <c r="V882" i="3" s="1"/>
  <c r="E915" i="3"/>
  <c r="V915" i="3" s="1"/>
  <c r="E2018" i="3"/>
  <c r="V2018" i="3" s="1"/>
  <c r="E172" i="3"/>
  <c r="V172" i="3" s="1"/>
  <c r="E4394" i="3"/>
  <c r="E3426" i="3"/>
  <c r="E4263" i="3"/>
  <c r="E3874" i="3"/>
  <c r="E3672" i="3"/>
  <c r="E3184" i="3"/>
  <c r="E568" i="3"/>
  <c r="V568" i="3" s="1"/>
  <c r="E2912" i="3"/>
  <c r="E4378" i="3"/>
  <c r="E2461" i="3"/>
  <c r="V2461" i="3" s="1"/>
  <c r="E4132" i="3"/>
  <c r="E3179" i="3"/>
  <c r="E1369" i="3"/>
  <c r="V1369" i="3" s="1"/>
  <c r="E19" i="3"/>
  <c r="V19" i="3" s="1"/>
  <c r="E2772" i="3"/>
  <c r="V2772" i="3" s="1"/>
  <c r="E4233" i="3"/>
  <c r="E1157" i="3"/>
  <c r="V1157" i="3" s="1"/>
  <c r="E4232" i="3"/>
  <c r="E3026" i="3"/>
  <c r="E703" i="3"/>
  <c r="V703" i="3" s="1"/>
  <c r="E4515" i="3"/>
  <c r="E3354" i="3"/>
  <c r="E3873" i="3"/>
  <c r="E2406" i="3"/>
  <c r="V2406" i="3" s="1"/>
  <c r="E416" i="3"/>
  <c r="V416" i="3" s="1"/>
  <c r="E261" i="3"/>
  <c r="V261" i="3" s="1"/>
  <c r="E534" i="3"/>
  <c r="V534" i="3" s="1"/>
  <c r="E741" i="3"/>
  <c r="V741" i="3" s="1"/>
  <c r="E1750" i="3"/>
  <c r="V1750" i="3" s="1"/>
  <c r="E1982" i="3"/>
  <c r="V1982" i="3" s="1"/>
  <c r="E1742" i="3"/>
  <c r="V1742" i="3" s="1"/>
  <c r="E1236" i="3"/>
  <c r="V1236" i="3" s="1"/>
  <c r="E3561" i="3"/>
  <c r="E596" i="3"/>
  <c r="V596" i="3" s="1"/>
  <c r="E2601" i="3"/>
  <c r="V2601" i="3" s="1"/>
  <c r="E2708" i="3"/>
  <c r="V2708" i="3" s="1"/>
  <c r="E3507" i="3"/>
  <c r="E1660" i="3"/>
  <c r="V1660" i="3" s="1"/>
  <c r="E1343" i="3"/>
  <c r="V1343" i="3" s="1"/>
  <c r="E259" i="3"/>
  <c r="V259" i="3" s="1"/>
  <c r="E830" i="3"/>
  <c r="V830" i="3" s="1"/>
  <c r="E4242" i="3"/>
  <c r="E3448" i="3"/>
  <c r="E1003" i="3"/>
  <c r="V1003" i="3" s="1"/>
  <c r="E1609" i="3"/>
  <c r="V1609" i="3" s="1"/>
  <c r="E998" i="3"/>
  <c r="V998" i="3" s="1"/>
  <c r="E2858" i="3"/>
  <c r="E2089" i="3"/>
  <c r="V2089" i="3" s="1"/>
  <c r="E3844" i="3"/>
  <c r="E368" i="3"/>
  <c r="V368" i="3" s="1"/>
  <c r="E3017" i="3"/>
  <c r="E2082" i="3"/>
  <c r="V2082" i="3" s="1"/>
  <c r="E2595" i="3"/>
  <c r="V2595" i="3" s="1"/>
  <c r="E1870" i="3"/>
  <c r="V1870" i="3" s="1"/>
  <c r="E1093" i="3"/>
  <c r="V1093" i="3" s="1"/>
  <c r="E861" i="3"/>
  <c r="V861" i="3" s="1"/>
  <c r="E4112" i="3"/>
  <c r="E530" i="3"/>
  <c r="V530" i="3" s="1"/>
  <c r="E1979" i="3"/>
  <c r="V1979" i="3" s="1"/>
  <c r="E4528" i="3"/>
  <c r="E3103" i="3"/>
  <c r="E2073" i="3"/>
  <c r="V2073" i="3" s="1"/>
  <c r="E1242" i="3"/>
  <c r="V1242" i="3" s="1"/>
  <c r="E4017" i="3"/>
  <c r="E2361" i="3"/>
  <c r="V2361" i="3" s="1"/>
  <c r="E2716" i="3"/>
  <c r="V2716" i="3" s="1"/>
  <c r="E4491" i="3"/>
  <c r="E1784" i="3"/>
  <c r="V1784" i="3" s="1"/>
  <c r="E3800" i="3"/>
  <c r="E4115" i="3"/>
  <c r="E3314" i="3"/>
  <c r="E2068" i="3"/>
  <c r="V2068" i="3" s="1"/>
  <c r="E1881" i="3"/>
  <c r="V1881" i="3" s="1"/>
  <c r="E1060" i="3"/>
  <c r="V1060" i="3" s="1"/>
  <c r="E1754" i="3"/>
  <c r="V1754" i="3" s="1"/>
  <c r="E673" i="3"/>
  <c r="V673" i="3" s="1"/>
  <c r="E1325" i="3"/>
  <c r="V1325" i="3" s="1"/>
  <c r="E3189" i="3"/>
  <c r="E4496" i="3"/>
  <c r="E1516" i="3"/>
  <c r="V1516" i="3" s="1"/>
  <c r="E3978" i="3"/>
  <c r="E3424" i="3"/>
  <c r="E2848" i="3"/>
  <c r="E1777" i="3"/>
  <c r="V1777" i="3" s="1"/>
  <c r="E4118" i="3"/>
  <c r="E45" i="3"/>
  <c r="V45" i="3" s="1"/>
  <c r="E3211" i="3"/>
  <c r="E2886" i="3"/>
  <c r="E246" i="3"/>
  <c r="V246" i="3" s="1"/>
  <c r="E927" i="3"/>
  <c r="V927" i="3" s="1"/>
  <c r="E3431" i="3"/>
  <c r="E787" i="3"/>
  <c r="V787" i="3" s="1"/>
  <c r="E2466" i="3"/>
  <c r="V2466" i="3" s="1"/>
  <c r="E769" i="3"/>
  <c r="V769" i="3" s="1"/>
  <c r="E587" i="3"/>
  <c r="V587" i="3" s="1"/>
  <c r="E1071" i="3"/>
  <c r="V1071" i="3" s="1"/>
  <c r="E1238" i="3"/>
  <c r="V1238" i="3" s="1"/>
  <c r="E3070" i="3"/>
  <c r="E2771" i="3"/>
  <c r="V2771" i="3" s="1"/>
  <c r="E37" i="3"/>
  <c r="V37" i="3" s="1"/>
  <c r="E4481" i="3"/>
  <c r="E650" i="3"/>
  <c r="V650" i="3" s="1"/>
  <c r="E2750" i="3"/>
  <c r="V2750" i="3" s="1"/>
  <c r="E1641" i="3"/>
  <c r="V1641" i="3" s="1"/>
  <c r="E1457" i="3"/>
  <c r="V1457" i="3" s="1"/>
  <c r="E691" i="3"/>
  <c r="V691" i="3" s="1"/>
  <c r="E3886" i="3"/>
  <c r="E3973" i="3"/>
  <c r="E4447" i="3"/>
  <c r="E3066" i="3"/>
  <c r="E3443" i="3"/>
  <c r="E709" i="3"/>
  <c r="V709" i="3" s="1"/>
  <c r="E2854" i="3"/>
  <c r="E1327" i="3"/>
  <c r="V1327" i="3" s="1"/>
  <c r="E1622" i="3"/>
  <c r="V1622" i="3" s="1"/>
  <c r="E2875" i="3"/>
  <c r="E3964" i="3"/>
  <c r="E2746" i="3"/>
  <c r="V2746" i="3" s="1"/>
  <c r="E2721" i="3"/>
  <c r="V2721" i="3" s="1"/>
  <c r="E2093" i="3"/>
  <c r="V2093" i="3" s="1"/>
  <c r="E809" i="3"/>
  <c r="V809" i="3" s="1"/>
  <c r="E3774" i="3"/>
  <c r="E3640" i="3"/>
  <c r="E111" i="3"/>
  <c r="V111" i="3" s="1"/>
  <c r="E3177" i="3"/>
  <c r="E4423" i="3"/>
  <c r="E154" i="3"/>
  <c r="V154" i="3" s="1"/>
  <c r="E3589" i="3"/>
  <c r="E620" i="3"/>
  <c r="V620" i="3" s="1"/>
  <c r="E2271" i="3"/>
  <c r="V2271" i="3" s="1"/>
  <c r="E216" i="3"/>
  <c r="V216" i="3" s="1"/>
  <c r="E763" i="3"/>
  <c r="V763" i="3" s="1"/>
  <c r="E2322" i="3"/>
  <c r="V2322" i="3" s="1"/>
  <c r="E3706" i="3"/>
  <c r="E3999" i="3"/>
  <c r="E4259" i="3"/>
  <c r="E773" i="3"/>
  <c r="V773" i="3" s="1"/>
  <c r="E2744" i="3"/>
  <c r="V2744" i="3" s="1"/>
  <c r="E588" i="3"/>
  <c r="V588" i="3" s="1"/>
  <c r="E2236" i="3"/>
  <c r="V2236" i="3" s="1"/>
  <c r="E4517" i="3"/>
  <c r="E2225" i="3"/>
  <c r="V2225" i="3" s="1"/>
  <c r="E3146" i="3"/>
  <c r="E2922" i="3"/>
  <c r="E421" i="3"/>
  <c r="V421" i="3" s="1"/>
  <c r="E1545" i="3"/>
  <c r="V1545" i="3" s="1"/>
  <c r="E3288" i="3"/>
  <c r="E1068" i="3"/>
  <c r="V1068" i="3" s="1"/>
  <c r="E2470" i="3"/>
  <c r="V2470" i="3" s="1"/>
  <c r="E4100" i="3"/>
  <c r="E4395" i="3"/>
  <c r="E24" i="3"/>
  <c r="V24" i="3" s="1"/>
  <c r="E2347" i="3"/>
  <c r="V2347" i="3" s="1"/>
  <c r="E892" i="3"/>
  <c r="V892" i="3" s="1"/>
  <c r="E242" i="3"/>
  <c r="V242" i="3" s="1"/>
  <c r="E2769" i="3"/>
  <c r="V2769" i="3" s="1"/>
  <c r="E133" i="3"/>
  <c r="V133" i="3" s="1"/>
  <c r="E2056" i="3"/>
  <c r="V2056" i="3" s="1"/>
  <c r="E1725" i="3"/>
  <c r="V1725" i="3" s="1"/>
  <c r="E890" i="3"/>
  <c r="V890" i="3" s="1"/>
  <c r="E1306" i="3"/>
  <c r="V1306" i="3" s="1"/>
  <c r="E2731" i="3"/>
  <c r="V2731" i="3" s="1"/>
  <c r="E3176" i="3"/>
  <c r="E2539" i="3"/>
  <c r="V2539" i="3" s="1"/>
  <c r="E4493" i="3"/>
  <c r="E2324" i="3"/>
  <c r="V2324" i="3" s="1"/>
  <c r="E436" i="3"/>
  <c r="V436" i="3" s="1"/>
  <c r="E3866" i="3"/>
  <c r="E1911" i="3"/>
  <c r="V1911" i="3" s="1"/>
  <c r="E1326" i="3"/>
  <c r="V1326" i="3" s="1"/>
  <c r="E616" i="3"/>
  <c r="V616" i="3" s="1"/>
  <c r="E3016" i="3"/>
  <c r="E345" i="3"/>
  <c r="V345" i="3" s="1"/>
  <c r="E84" i="3"/>
  <c r="V84" i="3" s="1"/>
  <c r="E208" i="3"/>
  <c r="V208" i="3" s="1"/>
  <c r="E2633" i="3"/>
  <c r="V2633" i="3" s="1"/>
  <c r="E2705" i="3"/>
  <c r="V2705" i="3" s="1"/>
  <c r="E860" i="3"/>
  <c r="V860" i="3" s="1"/>
  <c r="E243" i="3"/>
  <c r="V243" i="3" s="1"/>
  <c r="E2072" i="3"/>
  <c r="V2072" i="3" s="1"/>
  <c r="E4487" i="3"/>
  <c r="E4299" i="3"/>
  <c r="E793" i="3"/>
  <c r="V793" i="3" s="1"/>
  <c r="E626" i="3"/>
  <c r="V626" i="3" s="1"/>
  <c r="E1798" i="3"/>
  <c r="V1798" i="3" s="1"/>
  <c r="E1334" i="3"/>
  <c r="V1334" i="3" s="1"/>
  <c r="E1579" i="3"/>
  <c r="V1579" i="3" s="1"/>
  <c r="E1207" i="3"/>
  <c r="V1207" i="3" s="1"/>
  <c r="E485" i="3"/>
  <c r="V485" i="3" s="1"/>
  <c r="E979" i="3"/>
  <c r="V979" i="3" s="1"/>
  <c r="E2232" i="3"/>
  <c r="V2232" i="3" s="1"/>
  <c r="E395" i="3"/>
  <c r="V395" i="3" s="1"/>
  <c r="E1484" i="3"/>
  <c r="V1484" i="3" s="1"/>
  <c r="E2039" i="3"/>
  <c r="V2039" i="3" s="1"/>
  <c r="E3088" i="3"/>
  <c r="E3888" i="3"/>
  <c r="E2042" i="3"/>
  <c r="V2042" i="3" s="1"/>
  <c r="E2382" i="3"/>
  <c r="V2382" i="3" s="1"/>
  <c r="E132" i="3"/>
  <c r="V132" i="3" s="1"/>
  <c r="E2624" i="3"/>
  <c r="V2624" i="3" s="1"/>
  <c r="E3035" i="3"/>
  <c r="E1385" i="3"/>
  <c r="V1385" i="3" s="1"/>
  <c r="E1232" i="3"/>
  <c r="V1232" i="3" s="1"/>
  <c r="E2621" i="3"/>
  <c r="V2621" i="3" s="1"/>
  <c r="E2524" i="3"/>
  <c r="V2524" i="3" s="1"/>
  <c r="E676" i="3"/>
  <c r="V676" i="3" s="1"/>
  <c r="E1346" i="3"/>
  <c r="V1346" i="3" s="1"/>
  <c r="E108" i="3"/>
  <c r="V108" i="3" s="1"/>
  <c r="E3968" i="3"/>
  <c r="E112" i="3"/>
  <c r="V112" i="3" s="1"/>
  <c r="E359" i="3"/>
  <c r="V359" i="3" s="1"/>
  <c r="E583" i="3"/>
  <c r="V583" i="3" s="1"/>
  <c r="E1241" i="3"/>
  <c r="V1241" i="3" s="1"/>
  <c r="E1475" i="3"/>
  <c r="V1475" i="3" s="1"/>
  <c r="E2064" i="3"/>
  <c r="V2064" i="3" s="1"/>
  <c r="E1511" i="3"/>
  <c r="V1511" i="3" s="1"/>
  <c r="E792" i="3"/>
  <c r="V792" i="3" s="1"/>
  <c r="E2246" i="3"/>
  <c r="V2246" i="3" s="1"/>
  <c r="E146" i="3"/>
  <c r="V146" i="3" s="1"/>
  <c r="E1501" i="3"/>
  <c r="V1501" i="3" s="1"/>
  <c r="E3398" i="3"/>
  <c r="E4443" i="3"/>
  <c r="E610" i="3"/>
  <c r="V610" i="3" s="1"/>
  <c r="E4482" i="3"/>
  <c r="E3082" i="3"/>
  <c r="E36" i="3"/>
  <c r="V36" i="3" s="1"/>
  <c r="E3297" i="3"/>
  <c r="E529" i="3"/>
  <c r="V529" i="3" s="1"/>
  <c r="E924" i="3"/>
  <c r="V924" i="3" s="1"/>
  <c r="E2889" i="3"/>
  <c r="E2349" i="3"/>
  <c r="V2349" i="3" s="1"/>
  <c r="E238" i="3"/>
  <c r="V238" i="3" s="1"/>
  <c r="E2008" i="3"/>
  <c r="V2008" i="3" s="1"/>
  <c r="E3862" i="3"/>
  <c r="E4555" i="3"/>
  <c r="E4197" i="3"/>
  <c r="E1267" i="3"/>
  <c r="V1267" i="3" s="1"/>
  <c r="E808" i="3"/>
  <c r="V808" i="3" s="1"/>
  <c r="E2247" i="3"/>
  <c r="V2247" i="3" s="1"/>
  <c r="E1183" i="3"/>
  <c r="V1183" i="3" s="1"/>
  <c r="E1646" i="3"/>
  <c r="V1646" i="3" s="1"/>
  <c r="E966" i="3"/>
  <c r="V966" i="3" s="1"/>
  <c r="E767" i="3"/>
  <c r="V767" i="3" s="1"/>
  <c r="E885" i="3"/>
  <c r="V885" i="3" s="1"/>
  <c r="E3521" i="3"/>
  <c r="E2880" i="3"/>
  <c r="E3732" i="3"/>
  <c r="E1775" i="3"/>
  <c r="V1775" i="3" s="1"/>
  <c r="E4285" i="3"/>
  <c r="E1514" i="3"/>
  <c r="V1514" i="3" s="1"/>
  <c r="E3296" i="3"/>
  <c r="E4514" i="3"/>
  <c r="E1601" i="3"/>
  <c r="V1601" i="3" s="1"/>
  <c r="E545" i="3"/>
  <c r="V545" i="3" s="1"/>
  <c r="E2087" i="3"/>
  <c r="V2087" i="3" s="1"/>
  <c r="E226" i="3"/>
  <c r="V226" i="3" s="1"/>
  <c r="E2070" i="3"/>
  <c r="V2070" i="3" s="1"/>
  <c r="E3101" i="3"/>
  <c r="E2376" i="3"/>
  <c r="V2376" i="3" s="1"/>
  <c r="E3607" i="3"/>
  <c r="E2045" i="3"/>
  <c r="V2045" i="3" s="1"/>
  <c r="E589" i="3"/>
  <c r="V589" i="3" s="1"/>
  <c r="E3051" i="3"/>
  <c r="E2465" i="3"/>
  <c r="V2465" i="3" s="1"/>
  <c r="E4500" i="3"/>
  <c r="E320" i="3"/>
  <c r="V320" i="3" s="1"/>
  <c r="E163" i="3"/>
  <c r="V163" i="3" s="1"/>
  <c r="E1623" i="3"/>
  <c r="V1623" i="3" s="1"/>
  <c r="E1079" i="3"/>
  <c r="V1079" i="3" s="1"/>
  <c r="E4547" i="3"/>
  <c r="E2941" i="3"/>
  <c r="E2130" i="3"/>
  <c r="V2130" i="3" s="1"/>
  <c r="E321" i="3"/>
  <c r="V321" i="3" s="1"/>
  <c r="E2614" i="3"/>
  <c r="V2614" i="3" s="1"/>
  <c r="E369" i="3"/>
  <c r="V369" i="3" s="1"/>
  <c r="E3442" i="3"/>
  <c r="E2860" i="3"/>
  <c r="E3580" i="3"/>
  <c r="E1497" i="3"/>
  <c r="V1497" i="3" s="1"/>
  <c r="E2518" i="3"/>
  <c r="V2518" i="3" s="1"/>
  <c r="E471" i="3"/>
  <c r="V471" i="3" s="1"/>
  <c r="E450" i="3"/>
  <c r="V450" i="3" s="1"/>
  <c r="E1850" i="3"/>
  <c r="V1850" i="3" s="1"/>
  <c r="E25" i="3"/>
  <c r="V25" i="3" s="1"/>
  <c r="E1485" i="3"/>
  <c r="V1485" i="3" s="1"/>
  <c r="E2948" i="3"/>
  <c r="E200" i="3"/>
  <c r="V200" i="3" s="1"/>
  <c r="E3137" i="3"/>
  <c r="E21" i="3"/>
  <c r="V21" i="3" s="1"/>
  <c r="E4507" i="3"/>
  <c r="E508" i="3"/>
  <c r="V508" i="3" s="1"/>
  <c r="E791" i="3"/>
  <c r="V791" i="3" s="1"/>
  <c r="E831" i="3"/>
  <c r="V831" i="3" s="1"/>
  <c r="E2615" i="3"/>
  <c r="V2615" i="3" s="1"/>
  <c r="E986" i="3"/>
  <c r="V986" i="3" s="1"/>
  <c r="E1874" i="3"/>
  <c r="V1874" i="3" s="1"/>
  <c r="E864" i="3"/>
  <c r="V864" i="3" s="1"/>
  <c r="E3090" i="3"/>
  <c r="E2370" i="3"/>
  <c r="V2370" i="3" s="1"/>
  <c r="E2791" i="3"/>
  <c r="E1793" i="3"/>
  <c r="V1793" i="3" s="1"/>
  <c r="E197" i="3"/>
  <c r="V197" i="3" s="1"/>
  <c r="E2599" i="3"/>
  <c r="V2599" i="3" s="1"/>
  <c r="E4137" i="3"/>
  <c r="E2048" i="3"/>
  <c r="V2048" i="3" s="1"/>
  <c r="E2334" i="3"/>
  <c r="V2334" i="3" s="1"/>
  <c r="E1666" i="3"/>
  <c r="V1666" i="3" s="1"/>
  <c r="E488" i="3"/>
  <c r="V488" i="3" s="1"/>
  <c r="E3064" i="3"/>
  <c r="E4089" i="3"/>
  <c r="E3729" i="3"/>
  <c r="E4431" i="3"/>
  <c r="E2757" i="3"/>
  <c r="V2757" i="3" s="1"/>
  <c r="E3166" i="3"/>
  <c r="E889" i="3"/>
  <c r="V889" i="3" s="1"/>
  <c r="E2204" i="3"/>
  <c r="V2204" i="3" s="1"/>
  <c r="E290" i="3"/>
  <c r="V290" i="3" s="1"/>
  <c r="E3548" i="3"/>
  <c r="E1099" i="3"/>
  <c r="V1099" i="3" s="1"/>
  <c r="E2091" i="3"/>
  <c r="V2091" i="3" s="1"/>
  <c r="E3860" i="3"/>
  <c r="E1397" i="3"/>
  <c r="V1397" i="3" s="1"/>
  <c r="E2085" i="3"/>
  <c r="V2085" i="3" s="1"/>
  <c r="E977" i="3"/>
  <c r="V977" i="3" s="1"/>
  <c r="E374" i="3"/>
  <c r="V374" i="3" s="1"/>
  <c r="E2075" i="3"/>
  <c r="V2075" i="3" s="1"/>
  <c r="E1226" i="3"/>
  <c r="V1226" i="3" s="1"/>
  <c r="E1087" i="3"/>
  <c r="V1087" i="3" s="1"/>
  <c r="E1674" i="3"/>
  <c r="V1674" i="3" s="1"/>
  <c r="E4085" i="3"/>
  <c r="E3081" i="3"/>
  <c r="E1320" i="3"/>
  <c r="V1320" i="3" s="1"/>
  <c r="E4153" i="3"/>
  <c r="E3033" i="3"/>
  <c r="E2032" i="3"/>
  <c r="V2032" i="3" s="1"/>
  <c r="E365" i="3"/>
  <c r="V365" i="3" s="1"/>
  <c r="E1661" i="3"/>
  <c r="V1661" i="3" s="1"/>
  <c r="E549" i="3"/>
  <c r="V549" i="3" s="1"/>
  <c r="E2099" i="3"/>
  <c r="V2099" i="3" s="1"/>
  <c r="E599" i="3"/>
  <c r="V599" i="3" s="1"/>
  <c r="E544" i="3"/>
  <c r="V544" i="3" s="1"/>
  <c r="E4136" i="3"/>
  <c r="E135" i="3"/>
  <c r="V135" i="3" s="1"/>
  <c r="E3357" i="3"/>
  <c r="E3555" i="3"/>
  <c r="E3966" i="3"/>
  <c r="E2202" i="3"/>
  <c r="V2202" i="3" s="1"/>
  <c r="E3585" i="3"/>
  <c r="E598" i="3"/>
  <c r="V598" i="3" s="1"/>
  <c r="E1479" i="3"/>
  <c r="V1479" i="3" s="1"/>
  <c r="E3386" i="3"/>
  <c r="E13" i="3"/>
  <c r="V13" i="3" s="1"/>
  <c r="E3280" i="3"/>
  <c r="E3951" i="3"/>
  <c r="E4250" i="3"/>
  <c r="E2220" i="3"/>
  <c r="V2220" i="3" s="1"/>
  <c r="E2947" i="3"/>
  <c r="E491" i="3"/>
  <c r="V491" i="3" s="1"/>
  <c r="E1667" i="3"/>
  <c r="V1667" i="3" s="1"/>
  <c r="E430" i="3"/>
  <c r="V430" i="3" s="1"/>
  <c r="E305" i="3"/>
  <c r="V305" i="3" s="1"/>
  <c r="E1792" i="3"/>
  <c r="V1792" i="3" s="1"/>
  <c r="E1435" i="3"/>
  <c r="V1435" i="3" s="1"/>
  <c r="E538" i="3"/>
  <c r="V538" i="3" s="1"/>
  <c r="E846" i="3"/>
  <c r="V846" i="3" s="1"/>
  <c r="E1652" i="3"/>
  <c r="V1652" i="3" s="1"/>
  <c r="E867" i="3"/>
  <c r="V867" i="3" s="1"/>
  <c r="E839" i="3"/>
  <c r="V839" i="3" s="1"/>
  <c r="E4255" i="3"/>
  <c r="E2725" i="3"/>
  <c r="V2725" i="3" s="1"/>
  <c r="E2051" i="3"/>
  <c r="V2051" i="3" s="1"/>
  <c r="E3547" i="3"/>
  <c r="E3039" i="3"/>
  <c r="E433" i="3"/>
  <c r="V433" i="3" s="1"/>
  <c r="E1776" i="3"/>
  <c r="V1776" i="3" s="1"/>
  <c r="E4098" i="3"/>
  <c r="E3559" i="3"/>
  <c r="E1149" i="3"/>
  <c r="V1149" i="3" s="1"/>
  <c r="E2193" i="3"/>
  <c r="V2193" i="3" s="1"/>
  <c r="E387" i="3"/>
  <c r="V387" i="3" s="1"/>
  <c r="E657" i="3"/>
  <c r="V657" i="3" s="1"/>
  <c r="E3162" i="3"/>
  <c r="E3710" i="3"/>
  <c r="E4410" i="3"/>
  <c r="E2040" i="3"/>
  <c r="V2040" i="3" s="1"/>
  <c r="E4103" i="3"/>
  <c r="E677" i="3"/>
  <c r="V677" i="3" s="1"/>
  <c r="E4159" i="3"/>
  <c r="E260" i="3"/>
  <c r="V260" i="3" s="1"/>
  <c r="E708" i="3"/>
  <c r="V708" i="3" s="1"/>
  <c r="E2640" i="3"/>
  <c r="V2640" i="3" s="1"/>
  <c r="E2023" i="3"/>
  <c r="V2023" i="3" s="1"/>
  <c r="E1636" i="3"/>
  <c r="V1636" i="3" s="1"/>
  <c r="E844" i="3"/>
  <c r="V844" i="3" s="1"/>
  <c r="E2026" i="3"/>
  <c r="V2026" i="3" s="1"/>
  <c r="E2932" i="3"/>
  <c r="E2480" i="3"/>
  <c r="V2480" i="3" s="1"/>
  <c r="E2916" i="3"/>
  <c r="E419" i="3"/>
  <c r="V419" i="3" s="1"/>
  <c r="E1654" i="3"/>
  <c r="V1654" i="3" s="1"/>
  <c r="E660" i="3"/>
  <c r="V660" i="3" s="1"/>
  <c r="E1212" i="3"/>
  <c r="V1212" i="3" s="1"/>
  <c r="E2065" i="3"/>
  <c r="V2065" i="3" s="1"/>
  <c r="E1097" i="3"/>
  <c r="V1097" i="3" s="1"/>
  <c r="E4400" i="3"/>
  <c r="E2208" i="3"/>
  <c r="V2208" i="3" s="1"/>
  <c r="E41" i="3"/>
  <c r="V41" i="3" s="1"/>
  <c r="E1627" i="3"/>
  <c r="V1627" i="3" s="1"/>
  <c r="E2035" i="3"/>
  <c r="V2035" i="3" s="1"/>
  <c r="E3469" i="3"/>
  <c r="E3309" i="3"/>
  <c r="E1273" i="3"/>
  <c r="V1273" i="3" s="1"/>
  <c r="E2781" i="3"/>
  <c r="E35" i="3"/>
  <c r="V35" i="3" s="1"/>
  <c r="E2021" i="3"/>
  <c r="V2021" i="3" s="1"/>
  <c r="E870" i="3"/>
  <c r="V870" i="3" s="1"/>
  <c r="E586" i="3"/>
  <c r="V586" i="3" s="1"/>
  <c r="E1780" i="3"/>
  <c r="V1780" i="3" s="1"/>
  <c r="E3167" i="3"/>
  <c r="E894" i="3"/>
  <c r="V894" i="3" s="1"/>
  <c r="E3684" i="3"/>
  <c r="E2876" i="3"/>
  <c r="E3201" i="3"/>
  <c r="E4275" i="3"/>
  <c r="E3097" i="3"/>
  <c r="E878" i="3"/>
  <c r="V878" i="3" s="1"/>
  <c r="E1487" i="3"/>
  <c r="V1487" i="3" s="1"/>
  <c r="E540" i="3"/>
  <c r="V540" i="3" s="1"/>
  <c r="E1085" i="3"/>
  <c r="V1085" i="3" s="1"/>
  <c r="E1215" i="3"/>
  <c r="V1215" i="3" s="1"/>
  <c r="E681" i="3"/>
  <c r="V681" i="3" s="1"/>
  <c r="E2190" i="3"/>
  <c r="V2190" i="3" s="1"/>
  <c r="E3720" i="3"/>
  <c r="E4151" i="3"/>
  <c r="E2362" i="3"/>
  <c r="V2362" i="3" s="1"/>
  <c r="E198" i="3"/>
  <c r="V198" i="3" s="1"/>
  <c r="E2317" i="3"/>
  <c r="V2317" i="3" s="1"/>
  <c r="E434" i="3"/>
  <c r="V434" i="3" s="1"/>
  <c r="E827" i="3"/>
  <c r="V827" i="3" s="1"/>
  <c r="E1340" i="3"/>
  <c r="V1340" i="3" s="1"/>
  <c r="E1896" i="3"/>
  <c r="V1896" i="3" s="1"/>
  <c r="E3474" i="3"/>
  <c r="E3394" i="3"/>
  <c r="E1577" i="3"/>
  <c r="V1577" i="3" s="1"/>
  <c r="E2529" i="3"/>
  <c r="V2529" i="3" s="1"/>
  <c r="E1189" i="3"/>
  <c r="V1189" i="3" s="1"/>
  <c r="E3988" i="3"/>
  <c r="E1440" i="3"/>
  <c r="V1440" i="3" s="1"/>
  <c r="E4104" i="3"/>
  <c r="E1047" i="3"/>
  <c r="V1047" i="3" s="1"/>
  <c r="E3938" i="3"/>
  <c r="E3558" i="3"/>
  <c r="E2872" i="3"/>
  <c r="E2003" i="3"/>
  <c r="V2003" i="3" s="1"/>
  <c r="E2303" i="3"/>
  <c r="V2303" i="3" s="1"/>
  <c r="E3825" i="3"/>
  <c r="E2436" i="3"/>
  <c r="V2436" i="3" s="1"/>
  <c r="E743" i="3"/>
  <c r="V743" i="3" s="1"/>
  <c r="E2380" i="3"/>
  <c r="V2380" i="3" s="1"/>
  <c r="E2478" i="3"/>
  <c r="V2478" i="3" s="1"/>
  <c r="E151" i="3"/>
  <c r="V151" i="3" s="1"/>
  <c r="E2508" i="3"/>
  <c r="V2508" i="3" s="1"/>
  <c r="E1741" i="3"/>
  <c r="V1741" i="3" s="1"/>
  <c r="E2331" i="3"/>
  <c r="V2331" i="3" s="1"/>
  <c r="E313" i="3"/>
  <c r="V313" i="3" s="1"/>
  <c r="E4157" i="3"/>
  <c r="E779" i="3"/>
  <c r="V779" i="3" s="1"/>
  <c r="E3307" i="3"/>
  <c r="E2698" i="3"/>
  <c r="V2698" i="3" s="1"/>
  <c r="E188" i="3"/>
  <c r="V188" i="3" s="1"/>
  <c r="E1339" i="3"/>
  <c r="V1339" i="3" s="1"/>
  <c r="E4405" i="3"/>
  <c r="E70" i="3"/>
  <c r="V70" i="3" s="1"/>
  <c r="E3005" i="3"/>
  <c r="E1181" i="3"/>
  <c r="V1181" i="3" s="1"/>
  <c r="E3180" i="3"/>
  <c r="E3826" i="3"/>
  <c r="E825" i="3"/>
  <c r="V825" i="3" s="1"/>
  <c r="E3679" i="3"/>
  <c r="E1329" i="3"/>
  <c r="V1329" i="3" s="1"/>
  <c r="E2754" i="3"/>
  <c r="V2754" i="3" s="1"/>
  <c r="E3133" i="3"/>
  <c r="E2206" i="3"/>
  <c r="V2206" i="3" s="1"/>
  <c r="E1374" i="3"/>
  <c r="V1374" i="3" s="1"/>
  <c r="E971" i="3"/>
  <c r="V971" i="3" s="1"/>
  <c r="E666" i="3"/>
  <c r="V666" i="3" s="1"/>
  <c r="E2215" i="3"/>
  <c r="V2215" i="3" s="1"/>
  <c r="E4249" i="3"/>
  <c r="E3007" i="3"/>
  <c r="E1187" i="3"/>
  <c r="V1187" i="3" s="1"/>
  <c r="E2779" i="3"/>
  <c r="V2779" i="3" s="1"/>
  <c r="E4406" i="3"/>
  <c r="E2741" i="3"/>
  <c r="V2741" i="3" s="1"/>
  <c r="E3413" i="3"/>
  <c r="E3683" i="3"/>
  <c r="E1474" i="3"/>
  <c r="V1474" i="3" s="1"/>
  <c r="E4237" i="3"/>
  <c r="E68" i="3"/>
  <c r="V68" i="3" s="1"/>
  <c r="E2013" i="3"/>
  <c r="V2013" i="3" s="1"/>
  <c r="E1619" i="3"/>
  <c r="V1619" i="3" s="1"/>
  <c r="E3694" i="3"/>
  <c r="E3278" i="3"/>
  <c r="E3301" i="3"/>
  <c r="E1739" i="3"/>
  <c r="V1739" i="3" s="1"/>
  <c r="E4088" i="3"/>
  <c r="E399" i="3"/>
  <c r="V399" i="3" s="1"/>
  <c r="E2088" i="3"/>
  <c r="V2088" i="3" s="1"/>
  <c r="E4379" i="3"/>
  <c r="E4082" i="3"/>
  <c r="E931" i="3"/>
  <c r="V931" i="3" s="1"/>
  <c r="E3813" i="3"/>
  <c r="E525" i="3"/>
  <c r="V525" i="3" s="1"/>
  <c r="E1861" i="3"/>
  <c r="V1861" i="3" s="1"/>
  <c r="E3681" i="3"/>
  <c r="E2095" i="3"/>
  <c r="V2095" i="3" s="1"/>
  <c r="E2079" i="3"/>
  <c r="V2079" i="3" s="1"/>
  <c r="E1050" i="3"/>
  <c r="V1050" i="3" s="1"/>
  <c r="E2499" i="3"/>
  <c r="V2499" i="3" s="1"/>
  <c r="E3563" i="3"/>
  <c r="E2706" i="3"/>
  <c r="V2706" i="3" s="1"/>
  <c r="E4106" i="3"/>
  <c r="E4092" i="3"/>
  <c r="E3945" i="3"/>
  <c r="E1519" i="3"/>
  <c r="V1519" i="3" s="1"/>
  <c r="E2487" i="3"/>
  <c r="V2487" i="3" s="1"/>
  <c r="E3577" i="3"/>
  <c r="E2180" i="3"/>
  <c r="V2180" i="3" s="1"/>
  <c r="E1575" i="3"/>
  <c r="V1575" i="3" s="1"/>
  <c r="E3817" i="3"/>
  <c r="E3845" i="3"/>
  <c r="E1376" i="3"/>
  <c r="V1376" i="3" s="1"/>
  <c r="E352" i="3"/>
  <c r="V352" i="3" s="1"/>
  <c r="E1671" i="3"/>
  <c r="V1671" i="3" s="1"/>
  <c r="E1072" i="3"/>
  <c r="V1072" i="3" s="1"/>
  <c r="E1312" i="3"/>
  <c r="V1312" i="3" s="1"/>
  <c r="E3979" i="3"/>
  <c r="E2090" i="3"/>
  <c r="V2090" i="3" s="1"/>
  <c r="E4113" i="3"/>
  <c r="E1377" i="3"/>
  <c r="V1377" i="3" s="1"/>
  <c r="E1179" i="3"/>
  <c r="V1179" i="3" s="1"/>
  <c r="E2305" i="3"/>
  <c r="V2305" i="3" s="1"/>
  <c r="E1921" i="3"/>
  <c r="V1921" i="3" s="1"/>
  <c r="E1729" i="3"/>
  <c r="V1729" i="3" s="1"/>
  <c r="E190" i="3"/>
  <c r="V190" i="3" s="1"/>
  <c r="E1740" i="3"/>
  <c r="V1740" i="3" s="1"/>
  <c r="E2603" i="3"/>
  <c r="V2603" i="3" s="1"/>
  <c r="E2506" i="3"/>
  <c r="V2506" i="3" s="1"/>
  <c r="E1988" i="3"/>
  <c r="V1988" i="3" s="1"/>
  <c r="E532" i="3"/>
  <c r="V532" i="3" s="1"/>
  <c r="E3822" i="3"/>
  <c r="E1048" i="3"/>
  <c r="V1048" i="3" s="1"/>
  <c r="E185" i="3"/>
  <c r="V185" i="3" s="1"/>
  <c r="E295" i="3"/>
  <c r="V295" i="3" s="1"/>
  <c r="E2218" i="3"/>
  <c r="V2218" i="3" s="1"/>
  <c r="E916" i="3"/>
  <c r="V916" i="3" s="1"/>
  <c r="E1413" i="3"/>
  <c r="V1413" i="3" s="1"/>
  <c r="E3678" i="3"/>
  <c r="E77" i="3"/>
  <c r="V77" i="3" s="1"/>
  <c r="E3685" i="3"/>
  <c r="E2915" i="3"/>
  <c r="E161" i="3"/>
  <c r="V161" i="3" s="1"/>
  <c r="E3014" i="3"/>
  <c r="E137" i="3"/>
  <c r="V137" i="3" s="1"/>
  <c r="E1164" i="3"/>
  <c r="V1164" i="3" s="1"/>
  <c r="E2167" i="3"/>
  <c r="V2167" i="3" s="1"/>
  <c r="E2925" i="3"/>
  <c r="E775" i="3"/>
  <c r="V775" i="3" s="1"/>
  <c r="E2001" i="3"/>
  <c r="V2001" i="3" s="1"/>
  <c r="E2525" i="3"/>
  <c r="V2525" i="3" s="1"/>
  <c r="E3031" i="3"/>
  <c r="E1576" i="3"/>
  <c r="V1576" i="3" s="1"/>
  <c r="E3868" i="3"/>
  <c r="E695" i="3"/>
  <c r="V695" i="3" s="1"/>
  <c r="E4381" i="3"/>
  <c r="E4002" i="3"/>
  <c r="E654" i="3"/>
  <c r="V654" i="3" s="1"/>
  <c r="E1586" i="3"/>
  <c r="V1586" i="3" s="1"/>
  <c r="E1198" i="3"/>
  <c r="V1198" i="3" s="1"/>
  <c r="E1115" i="3"/>
  <c r="V1115" i="3" s="1"/>
  <c r="E4096" i="3"/>
  <c r="E2495" i="3"/>
  <c r="V2495" i="3" s="1"/>
  <c r="E3692" i="3"/>
  <c r="E1581" i="3"/>
  <c r="V1581" i="3" s="1"/>
  <c r="E1119" i="3"/>
  <c r="V1119" i="3" s="1"/>
  <c r="E771" i="3"/>
  <c r="V771" i="3" s="1"/>
  <c r="E718" i="3"/>
  <c r="V718" i="3" s="1"/>
  <c r="E953" i="3"/>
  <c r="V953" i="3" s="1"/>
  <c r="E4254" i="3"/>
  <c r="E1200" i="3"/>
  <c r="V1200" i="3" s="1"/>
  <c r="E938" i="3"/>
  <c r="V938" i="3" s="1"/>
  <c r="E1602" i="3"/>
  <c r="V1602" i="3" s="1"/>
  <c r="E2323" i="3"/>
  <c r="V2323" i="3" s="1"/>
  <c r="E1246" i="3"/>
  <c r="V1246" i="3" s="1"/>
  <c r="E3554" i="3"/>
  <c r="E2893" i="3"/>
  <c r="E2059" i="3"/>
  <c r="V2059" i="3" s="1"/>
  <c r="E237" i="3"/>
  <c r="V237" i="3" s="1"/>
  <c r="E2717" i="3"/>
  <c r="V2717" i="3" s="1"/>
  <c r="E4005" i="3"/>
  <c r="E1566" i="3"/>
  <c r="V1566" i="3" s="1"/>
  <c r="E2491" i="3"/>
  <c r="V2491" i="3" s="1"/>
  <c r="E228" i="3"/>
  <c r="V228" i="3" s="1"/>
  <c r="E1869" i="3"/>
  <c r="V1869" i="3" s="1"/>
  <c r="E224" i="3"/>
  <c r="V224" i="3" s="1"/>
  <c r="E2743" i="3"/>
  <c r="V2743" i="3" s="1"/>
  <c r="E3310" i="3"/>
  <c r="E3625" i="3"/>
  <c r="E3832" i="3"/>
  <c r="E2353" i="3"/>
  <c r="V2353" i="3" s="1"/>
  <c r="E2404" i="3"/>
  <c r="V2404" i="3" s="1"/>
  <c r="E829" i="3"/>
  <c r="V829" i="3" s="1"/>
  <c r="E930" i="3"/>
  <c r="V930" i="3" s="1"/>
  <c r="E2097" i="3"/>
  <c r="V2097" i="3" s="1"/>
  <c r="E2617" i="3"/>
  <c r="V2617" i="3" s="1"/>
  <c r="E1316" i="3"/>
  <c r="V1316" i="3" s="1"/>
  <c r="E1061" i="3"/>
  <c r="V1061" i="3" s="1"/>
  <c r="E1291" i="3"/>
  <c r="V1291" i="3" s="1"/>
  <c r="E4371" i="3"/>
  <c r="E14" i="3"/>
  <c r="V14" i="3" s="1"/>
  <c r="E1624" i="3"/>
  <c r="V1624" i="3" s="1"/>
  <c r="E347" i="3"/>
  <c r="V347" i="3" s="1"/>
  <c r="E749" i="3"/>
  <c r="V749" i="3" s="1"/>
  <c r="E751" i="3"/>
  <c r="V751" i="3" s="1"/>
  <c r="E1353" i="3"/>
  <c r="V1353" i="3" s="1"/>
  <c r="E1610" i="3"/>
  <c r="V1610" i="3" s="1"/>
  <c r="E2341" i="3"/>
  <c r="V2341" i="3" s="1"/>
  <c r="E3148" i="3"/>
  <c r="E1304" i="3"/>
  <c r="V1304" i="3" s="1"/>
  <c r="E178" i="3"/>
  <c r="V178" i="3" s="1"/>
  <c r="E2185" i="3"/>
  <c r="V2185" i="3" s="1"/>
  <c r="E2348" i="3"/>
  <c r="V2348" i="3" s="1"/>
  <c r="E1247" i="3"/>
  <c r="V1247" i="3" s="1"/>
  <c r="E4384" i="3"/>
  <c r="E4120" i="3"/>
  <c r="E734" i="3"/>
  <c r="V734" i="3" s="1"/>
  <c r="E229" i="3"/>
  <c r="V229" i="3" s="1"/>
  <c r="E821" i="3"/>
  <c r="V821" i="3" s="1"/>
  <c r="E71" i="3"/>
  <c r="V71" i="3" s="1"/>
  <c r="E1056" i="3"/>
  <c r="V1056" i="3" s="1"/>
  <c r="E2177" i="3"/>
  <c r="V2177" i="3" s="1"/>
  <c r="E736" i="3"/>
  <c r="V736" i="3" s="1"/>
  <c r="E1447" i="3"/>
  <c r="V1447" i="3" s="1"/>
  <c r="E901" i="3"/>
  <c r="V901" i="3" s="1"/>
  <c r="E1314" i="3"/>
  <c r="V1314" i="3" s="1"/>
  <c r="E405" i="3"/>
  <c r="V405" i="3" s="1"/>
  <c r="E2619" i="3"/>
  <c r="V2619" i="3" s="1"/>
  <c r="E4382" i="3"/>
  <c r="E280" i="3"/>
  <c r="V280" i="3" s="1"/>
  <c r="E2400" i="3"/>
  <c r="V2400" i="3" s="1"/>
  <c r="E3947" i="3"/>
  <c r="E2029" i="3"/>
  <c r="V2029" i="3" s="1"/>
  <c r="E1462" i="3"/>
  <c r="V1462" i="3" s="1"/>
  <c r="E49" i="3"/>
  <c r="V49" i="3" s="1"/>
  <c r="E753" i="3"/>
  <c r="V753" i="3" s="1"/>
  <c r="E2060" i="3"/>
  <c r="V2060" i="3" s="1"/>
  <c r="E4090" i="3"/>
  <c r="E3843" i="3"/>
  <c r="E65" i="3"/>
  <c r="V65" i="3" s="1"/>
  <c r="E2216" i="3"/>
  <c r="V2216" i="3" s="1"/>
  <c r="E411" i="3"/>
  <c r="V411" i="3" s="1"/>
  <c r="E2200" i="3"/>
  <c r="V2200" i="3" s="1"/>
  <c r="E82" i="3"/>
  <c r="V82" i="3" s="1"/>
  <c r="E4503" i="3"/>
  <c r="E196" i="3"/>
  <c r="V196" i="3" s="1"/>
  <c r="E961" i="3"/>
  <c r="V961" i="3" s="1"/>
  <c r="E1866" i="3"/>
  <c r="V1866" i="3" s="1"/>
  <c r="E1351" i="3"/>
  <c r="V1351" i="3" s="1"/>
  <c r="E3139" i="3"/>
  <c r="E394" i="3"/>
  <c r="V394" i="3" s="1"/>
  <c r="E2467" i="3"/>
  <c r="V2467" i="3" s="1"/>
  <c r="E3994" i="3"/>
  <c r="E2609" i="3"/>
  <c r="V2609" i="3" s="1"/>
  <c r="E3030" i="3"/>
  <c r="E1033" i="3"/>
  <c r="V1033" i="3" s="1"/>
  <c r="E750" i="3"/>
  <c r="V750" i="3" s="1"/>
  <c r="E3000" i="3"/>
  <c r="E784" i="3"/>
  <c r="V784" i="3" s="1"/>
  <c r="E2148" i="3"/>
  <c r="V2148" i="3" s="1"/>
  <c r="E1502" i="3"/>
  <c r="V1502" i="3" s="1"/>
  <c r="E3157" i="3"/>
  <c r="E1710" i="3"/>
  <c r="V1710" i="3" s="1"/>
  <c r="E183" i="3"/>
  <c r="V183" i="3" s="1"/>
  <c r="E2187" i="3"/>
  <c r="V2187" i="3" s="1"/>
  <c r="E1269" i="3"/>
  <c r="V1269" i="3" s="1"/>
  <c r="E3038" i="3"/>
  <c r="E291" i="3"/>
  <c r="V291" i="3" s="1"/>
  <c r="E2176" i="3"/>
  <c r="V2176" i="3" s="1"/>
  <c r="E4004" i="3"/>
  <c r="E2519" i="3"/>
  <c r="V2519" i="3" s="1"/>
  <c r="E1074" i="3"/>
  <c r="V1074" i="3" s="1"/>
  <c r="E1313" i="3"/>
  <c r="V1313" i="3" s="1"/>
  <c r="E1059" i="3"/>
  <c r="V1059" i="3" s="1"/>
  <c r="E4520" i="3"/>
  <c r="E4099" i="3"/>
  <c r="E4246" i="3"/>
  <c r="E463" i="3"/>
  <c r="V463" i="3" s="1"/>
  <c r="E3805" i="3"/>
  <c r="E2505" i="3"/>
  <c r="V2505" i="3" s="1"/>
  <c r="E518" i="3"/>
  <c r="V518" i="3" s="1"/>
  <c r="E3797" i="3"/>
  <c r="E2007" i="3"/>
  <c r="V2007" i="3" s="1"/>
  <c r="E4499" i="3"/>
  <c r="E3345" i="3"/>
  <c r="E2203" i="3"/>
  <c r="V2203" i="3" s="1"/>
  <c r="E1307" i="3"/>
  <c r="V1307" i="3" s="1"/>
  <c r="E1208" i="3"/>
  <c r="V1208" i="3" s="1"/>
  <c r="E3997" i="3"/>
  <c r="E780" i="3"/>
  <c r="V780" i="3" s="1"/>
  <c r="E3089" i="3"/>
  <c r="E969" i="3"/>
  <c r="V969" i="3" s="1"/>
  <c r="E3565" i="3"/>
  <c r="E1984" i="3"/>
  <c r="V1984" i="3" s="1"/>
  <c r="E443" i="3"/>
  <c r="V443" i="3" s="1"/>
  <c r="E4386" i="3"/>
  <c r="E2620" i="3"/>
  <c r="V2620" i="3" s="1"/>
  <c r="E523" i="3"/>
  <c r="V523" i="3" s="1"/>
  <c r="E2025" i="3"/>
  <c r="V2025" i="3" s="1"/>
  <c r="E3680" i="3"/>
  <c r="E3433" i="3"/>
  <c r="E3430" i="3"/>
  <c r="E3173" i="3"/>
  <c r="E2326" i="3"/>
  <c r="V2326" i="3" s="1"/>
  <c r="E432" i="3"/>
  <c r="V432" i="3" s="1"/>
  <c r="E1091" i="3"/>
  <c r="V1091" i="3" s="1"/>
  <c r="E614" i="3"/>
  <c r="V614" i="3" s="1"/>
  <c r="E3865" i="3"/>
  <c r="E797" i="3"/>
  <c r="V797" i="3" s="1"/>
  <c r="E2724" i="3"/>
  <c r="V2724" i="3" s="1"/>
  <c r="E1117" i="3"/>
  <c r="V1117" i="3" s="1"/>
  <c r="E1518" i="3"/>
  <c r="V1518" i="3" s="1"/>
  <c r="E859" i="3"/>
  <c r="V859" i="3" s="1"/>
  <c r="E429" i="3"/>
  <c r="V429" i="3" s="1"/>
  <c r="E1463" i="3"/>
  <c r="V1463" i="3" s="1"/>
  <c r="E1354" i="3"/>
  <c r="V1354" i="3" s="1"/>
  <c r="E422" i="3"/>
  <c r="V422" i="3" s="1"/>
  <c r="E3697" i="3"/>
  <c r="E1525" i="3"/>
  <c r="V1525" i="3" s="1"/>
  <c r="E2801" i="3"/>
  <c r="E1216" i="3"/>
  <c r="V1216" i="3" s="1"/>
  <c r="E425" i="3"/>
  <c r="V425" i="3" s="1"/>
  <c r="E20" i="3"/>
  <c r="V20" i="3" s="1"/>
  <c r="E548" i="3"/>
  <c r="V548" i="3" s="1"/>
  <c r="E310" i="3"/>
  <c r="V310" i="3" s="1"/>
  <c r="E1588" i="3"/>
  <c r="V1588" i="3" s="1"/>
  <c r="E2198" i="3"/>
  <c r="V2198" i="3" s="1"/>
  <c r="E15" i="3"/>
  <c r="V15" i="3" s="1"/>
  <c r="E1170" i="3"/>
  <c r="V1170" i="3" s="1"/>
  <c r="E3043" i="3"/>
  <c r="E2575" i="3"/>
  <c r="V2575" i="3" s="1"/>
  <c r="E3372" i="3"/>
  <c r="E2366" i="3"/>
  <c r="V2366" i="3" s="1"/>
  <c r="E4397" i="3"/>
  <c r="E3571" i="3"/>
  <c r="E2328" i="3"/>
  <c r="V2328" i="3" s="1"/>
  <c r="E3998" i="3"/>
  <c r="E1468" i="3"/>
  <c r="V1468" i="3" s="1"/>
  <c r="E747" i="3"/>
  <c r="V747" i="3" s="1"/>
  <c r="E322" i="3"/>
  <c r="V322" i="3" s="1"/>
  <c r="E2471" i="3"/>
  <c r="V2471" i="3" s="1"/>
  <c r="E3170" i="3"/>
  <c r="E941" i="3"/>
  <c r="V941" i="3" s="1"/>
  <c r="E145" i="3"/>
  <c r="V145" i="3" s="1"/>
  <c r="E153" i="3"/>
  <c r="V153" i="3" s="1"/>
  <c r="E1249" i="3"/>
  <c r="V1249" i="3" s="1"/>
  <c r="E1797" i="3"/>
  <c r="V1797" i="3" s="1"/>
  <c r="E2627" i="3"/>
  <c r="V2627" i="3" s="1"/>
  <c r="E1473" i="3"/>
  <c r="V1473" i="3" s="1"/>
  <c r="E3809" i="3"/>
  <c r="E1858" i="3"/>
  <c r="V1858" i="3" s="1"/>
  <c r="E2567" i="3"/>
  <c r="V2567" i="3" s="1"/>
  <c r="E1285" i="3"/>
  <c r="V1285" i="3" s="1"/>
  <c r="E1774" i="3"/>
  <c r="V1774" i="3" s="1"/>
  <c r="E1451" i="3"/>
  <c r="V1451" i="3" s="1"/>
  <c r="E234" i="3"/>
  <c r="V234" i="3" s="1"/>
  <c r="E1862" i="3"/>
  <c r="V1862" i="3" s="1"/>
  <c r="E252" i="3"/>
  <c r="V252" i="3" s="1"/>
  <c r="E576" i="3"/>
  <c r="V576" i="3" s="1"/>
  <c r="E428" i="3"/>
  <c r="V428" i="3" s="1"/>
  <c r="E1598" i="3"/>
  <c r="V1598" i="3" s="1"/>
  <c r="E603" i="3"/>
  <c r="V603" i="3" s="1"/>
  <c r="E2543" i="3"/>
  <c r="V2543" i="3" s="1"/>
  <c r="E2009" i="3"/>
  <c r="V2009" i="3" s="1"/>
  <c r="E887" i="3"/>
  <c r="V887" i="3" s="1"/>
  <c r="E1738" i="3"/>
  <c r="V1738" i="3" s="1"/>
  <c r="E1174" i="3"/>
  <c r="V1174" i="3" s="1"/>
  <c r="E3036" i="3"/>
  <c r="E3143" i="3"/>
  <c r="E2235" i="3"/>
  <c r="V2235" i="3" s="1"/>
  <c r="E1052" i="3"/>
  <c r="V1052" i="3" s="1"/>
  <c r="E1615" i="3"/>
  <c r="V1615" i="3" s="1"/>
  <c r="E3302" i="3"/>
  <c r="E2807" i="3"/>
  <c r="E288" i="3"/>
  <c r="V288" i="3" s="1"/>
  <c r="E1630" i="3"/>
  <c r="V1630" i="3" s="1"/>
  <c r="E2497" i="3"/>
  <c r="V2497" i="3" s="1"/>
  <c r="E1464" i="3"/>
  <c r="V1464" i="3" s="1"/>
  <c r="E4489" i="3"/>
  <c r="E66" i="3"/>
  <c r="V66" i="3" s="1"/>
  <c r="E1573" i="3"/>
  <c r="V1573" i="3" s="1"/>
  <c r="E297" i="3"/>
  <c r="V297" i="3" s="1"/>
  <c r="E4407" i="3"/>
  <c r="E4488" i="3"/>
  <c r="E1758" i="3"/>
  <c r="V1758" i="3" s="1"/>
  <c r="E1470" i="3"/>
  <c r="V1470" i="3" s="1"/>
  <c r="E1254" i="3"/>
  <c r="V1254" i="3" s="1"/>
  <c r="E994" i="3"/>
  <c r="V994" i="3" s="1"/>
  <c r="E1193" i="3"/>
  <c r="V1193" i="3" s="1"/>
  <c r="E4300" i="3"/>
  <c r="E1199" i="3"/>
  <c r="V1199" i="3" s="1"/>
  <c r="E16" i="3"/>
  <c r="V16" i="3" s="1"/>
  <c r="E3274" i="3"/>
  <c r="E1507" i="3"/>
  <c r="V1507" i="3" s="1"/>
  <c r="E1281" i="3"/>
  <c r="V1281" i="3" s="1"/>
  <c r="E1172" i="3"/>
  <c r="V1172" i="3" s="1"/>
  <c r="E902" i="3"/>
  <c r="V902" i="3" s="1"/>
  <c r="E1367" i="3"/>
  <c r="V1367" i="3" s="1"/>
  <c r="E1772" i="3"/>
  <c r="V1772" i="3" s="1"/>
  <c r="E4127" i="3"/>
  <c r="E1580" i="3"/>
  <c r="V1580" i="3" s="1"/>
  <c r="E2071" i="3"/>
  <c r="V2071" i="3" s="1"/>
  <c r="E2890" i="3"/>
  <c r="E3175" i="3"/>
  <c r="E3794" i="3"/>
  <c r="E1620" i="3"/>
  <c r="V1620" i="3" s="1"/>
  <c r="E2598" i="3"/>
  <c r="V2598" i="3" s="1"/>
  <c r="E3689" i="3"/>
  <c r="E3842" i="3"/>
  <c r="E1856" i="3"/>
  <c r="V1856" i="3" s="1"/>
  <c r="E742" i="3"/>
  <c r="V742" i="3" s="1"/>
  <c r="E4076" i="3"/>
  <c r="E1422" i="3"/>
  <c r="V1422" i="3" s="1"/>
  <c r="E3279" i="3"/>
  <c r="E201" i="3"/>
  <c r="V201" i="3" s="1"/>
  <c r="E2563" i="3"/>
  <c r="V2563" i="3" s="1"/>
  <c r="E3047" i="3"/>
  <c r="E2472" i="3"/>
  <c r="V2472" i="3" s="1"/>
  <c r="E298" i="3"/>
  <c r="V298" i="3" s="1"/>
  <c r="E2587" i="3"/>
  <c r="V2587" i="3" s="1"/>
  <c r="E2515" i="3"/>
  <c r="V2515" i="3" s="1"/>
  <c r="E3276" i="3"/>
  <c r="E2597" i="3"/>
  <c r="V2597" i="3" s="1"/>
  <c r="E3420" i="3"/>
  <c r="E2855" i="3"/>
  <c r="E4086" i="3"/>
  <c r="E2321" i="3"/>
  <c r="V2321" i="3" s="1"/>
  <c r="E1065" i="3"/>
  <c r="V1065" i="3" s="1"/>
  <c r="E4148" i="3"/>
  <c r="E3425" i="3"/>
  <c r="E3660" i="3"/>
  <c r="E1088" i="3"/>
  <c r="V1088" i="3" s="1"/>
  <c r="E1603" i="3"/>
  <c r="V1603" i="3" s="1"/>
  <c r="E1384" i="3"/>
  <c r="V1384" i="3" s="1"/>
  <c r="E3316" i="3"/>
  <c r="E2199" i="3"/>
  <c r="V2199" i="3" s="1"/>
  <c r="E2019" i="3"/>
  <c r="V2019" i="3" s="1"/>
  <c r="E1302" i="3"/>
  <c r="V1302" i="3" s="1"/>
  <c r="E1341" i="3"/>
  <c r="V1341" i="3" s="1"/>
  <c r="E398" i="3"/>
  <c r="V398" i="3" s="1"/>
  <c r="E181" i="3"/>
  <c r="V181" i="3" s="1"/>
  <c r="E2022" i="3"/>
  <c r="V2022" i="3" s="1"/>
  <c r="E8" i="3"/>
  <c r="V8" i="3" s="1"/>
  <c r="E2251" i="3"/>
  <c r="V2251" i="3" s="1"/>
  <c r="E648" i="3"/>
  <c r="V648" i="3" s="1"/>
  <c r="E1794" i="3"/>
  <c r="V1794" i="3" s="1"/>
  <c r="E2709" i="3"/>
  <c r="V2709" i="3" s="1"/>
  <c r="E2613" i="3"/>
  <c r="V2613" i="3" s="1"/>
  <c r="E1995" i="3"/>
  <c r="V1995" i="3" s="1"/>
  <c r="E4392" i="3"/>
  <c r="E571" i="3"/>
  <c r="V571" i="3" s="1"/>
  <c r="E1922" i="3"/>
  <c r="V1922" i="3" s="1"/>
  <c r="E777" i="3"/>
  <c r="V777" i="3" s="1"/>
  <c r="E174" i="3"/>
  <c r="V174" i="3" s="1"/>
  <c r="E1028" i="3"/>
  <c r="V1028" i="3" s="1"/>
  <c r="E459" i="3"/>
  <c r="V459" i="3" s="1"/>
  <c r="E2249" i="3"/>
  <c r="V2249" i="3" s="1"/>
  <c r="E2172" i="3"/>
  <c r="V2172" i="3" s="1"/>
  <c r="E923" i="3"/>
  <c r="V923" i="3" s="1"/>
  <c r="E4498" i="3"/>
  <c r="E3186" i="3"/>
  <c r="E2712" i="3"/>
  <c r="V2712" i="3" s="1"/>
  <c r="E3823" i="3"/>
  <c r="E4240" i="3"/>
  <c r="E1365" i="3"/>
  <c r="V1365" i="3" s="1"/>
  <c r="E3022" i="3"/>
  <c r="E2610" i="3"/>
  <c r="V2610" i="3" s="1"/>
  <c r="E3185" i="3"/>
  <c r="E3168" i="3"/>
  <c r="E1165" i="3"/>
  <c r="V1165" i="3" s="1"/>
  <c r="E1286" i="3"/>
  <c r="V1286" i="3" s="1"/>
  <c r="E4119" i="3"/>
  <c r="E1349" i="3"/>
  <c r="V1349" i="3" s="1"/>
  <c r="E952" i="3"/>
  <c r="V952" i="3" s="1"/>
  <c r="E1605" i="3"/>
  <c r="V1605" i="3" s="1"/>
  <c r="E2851" i="3"/>
  <c r="E241" i="3"/>
  <c r="V241" i="3" s="1"/>
  <c r="E661" i="3"/>
  <c r="V661" i="3" s="1"/>
  <c r="E3982" i="3"/>
  <c r="E2144" i="3"/>
  <c r="V2144" i="3" s="1"/>
  <c r="E3991" i="3"/>
  <c r="E2002" i="3"/>
  <c r="V2002" i="3" s="1"/>
  <c r="E4166" i="3"/>
  <c r="E1790" i="3"/>
  <c r="V1790" i="3" s="1"/>
  <c r="E2055" i="3"/>
  <c r="V2055" i="3" s="1"/>
  <c r="E4401" i="3"/>
  <c r="E2345" i="3"/>
  <c r="V2345" i="3" s="1"/>
  <c r="E2489" i="3"/>
  <c r="V2489" i="3" s="1"/>
  <c r="E403" i="3"/>
  <c r="V403" i="3" s="1"/>
  <c r="E1347" i="3"/>
  <c r="V1347" i="3" s="1"/>
  <c r="E1599" i="3"/>
  <c r="V1599" i="3" s="1"/>
  <c r="E1593" i="3"/>
  <c r="V1593" i="3" s="1"/>
  <c r="E4505" i="3"/>
  <c r="E4248" i="3"/>
  <c r="E2173" i="3"/>
  <c r="V2173" i="3" s="1"/>
  <c r="E427" i="3"/>
  <c r="V427" i="3" s="1"/>
  <c r="E2184" i="3"/>
  <c r="V2184" i="3" s="1"/>
  <c r="E1859" i="3"/>
  <c r="V1859" i="3" s="1"/>
  <c r="E3145" i="3"/>
  <c r="E3676" i="3"/>
  <c r="E2363" i="3"/>
  <c r="V2363" i="3" s="1"/>
  <c r="E92" i="3"/>
  <c r="V92" i="3" s="1"/>
  <c r="E4256" i="3"/>
  <c r="E4129" i="3"/>
  <c r="E3044" i="3"/>
  <c r="E866" i="3"/>
  <c r="V866" i="3" s="1"/>
  <c r="E2590" i="3"/>
  <c r="V2590" i="3" s="1"/>
  <c r="E2387" i="3"/>
  <c r="V2387" i="3" s="1"/>
  <c r="E2343" i="3"/>
  <c r="V2343" i="3" s="1"/>
  <c r="E4262" i="3"/>
  <c r="E2330" i="3"/>
  <c r="V2330" i="3" s="1"/>
  <c r="E2316" i="3"/>
  <c r="V2316" i="3" s="1"/>
  <c r="E2748" i="3"/>
  <c r="V2748" i="3" s="1"/>
  <c r="E2096" i="3"/>
  <c r="V2096" i="3" s="1"/>
  <c r="E702" i="3"/>
  <c r="V702" i="3" s="1"/>
  <c r="E687" i="3"/>
  <c r="V687" i="3" s="1"/>
  <c r="E67" i="3"/>
  <c r="V67" i="3" s="1"/>
  <c r="E3670" i="3"/>
  <c r="E3674" i="3"/>
  <c r="E1358" i="3"/>
  <c r="V1358" i="3" s="1"/>
  <c r="E2528" i="3"/>
  <c r="V2528" i="3" s="1"/>
  <c r="E2335" i="3"/>
  <c r="V2335" i="3" s="1"/>
  <c r="E2944" i="3"/>
  <c r="E4223" i="3"/>
  <c r="E372" i="3"/>
  <c r="V372" i="3" s="1"/>
  <c r="E1194" i="3"/>
  <c r="V1194" i="3" s="1"/>
  <c r="E2383" i="3"/>
  <c r="V2383" i="3" s="1"/>
  <c r="E705" i="3"/>
  <c r="V705" i="3" s="1"/>
  <c r="E2747" i="3"/>
  <c r="V2747" i="3" s="1"/>
  <c r="E2502" i="3"/>
  <c r="V2502" i="3" s="1"/>
  <c r="E3273" i="3"/>
  <c r="E2186" i="3"/>
  <c r="V2186" i="3" s="1"/>
  <c r="E1557" i="3"/>
  <c r="V1557" i="3" s="1"/>
  <c r="E4504" i="3"/>
  <c r="E980" i="3"/>
  <c r="V980" i="3" s="1"/>
  <c r="E665" i="3"/>
  <c r="V665" i="3" s="1"/>
  <c r="E897" i="3"/>
  <c r="V897" i="3" s="1"/>
  <c r="E2583" i="3"/>
  <c r="V2583" i="3" s="1"/>
  <c r="E1540" i="3"/>
  <c r="V1540" i="3" s="1"/>
  <c r="E148" i="3"/>
  <c r="V148" i="3" s="1"/>
  <c r="E1617" i="3"/>
  <c r="V1617" i="3" s="1"/>
  <c r="E3011" i="3"/>
  <c r="E3551" i="3"/>
  <c r="E3411" i="3"/>
  <c r="E2862" i="3"/>
  <c r="E1063" i="3"/>
  <c r="V1063" i="3" s="1"/>
  <c r="E607" i="3"/>
  <c r="V607" i="3" s="1"/>
  <c r="E1067" i="3"/>
  <c r="V1067" i="3" s="1"/>
  <c r="E2493" i="3"/>
  <c r="V2493" i="3" s="1"/>
  <c r="E514" i="3"/>
  <c r="V514" i="3" s="1"/>
  <c r="E3283" i="3"/>
  <c r="E546" i="3"/>
  <c r="V546" i="3" s="1"/>
  <c r="E1611" i="3"/>
  <c r="V1611" i="3" s="1"/>
  <c r="E3421" i="3"/>
  <c r="E729" i="3"/>
  <c r="V729" i="3" s="1"/>
  <c r="E1444" i="3"/>
  <c r="V1444" i="3" s="1"/>
  <c r="E2339" i="3"/>
  <c r="V2339" i="3" s="1"/>
  <c r="E1997" i="3"/>
  <c r="V1997" i="3" s="1"/>
  <c r="E4251" i="3"/>
  <c r="E1284" i="3"/>
  <c r="V1284" i="3" s="1"/>
  <c r="E4121" i="3"/>
  <c r="E4399" i="3"/>
  <c r="E2241" i="3"/>
  <c r="V2241" i="3" s="1"/>
  <c r="E606" i="3"/>
  <c r="V606" i="3" s="1"/>
  <c r="E1510" i="3"/>
  <c r="V1510" i="3" s="1"/>
  <c r="E2149" i="3"/>
  <c r="V2149" i="3" s="1"/>
  <c r="E4502" i="3"/>
  <c r="E4227" i="3"/>
  <c r="E2296" i="3"/>
  <c r="V2296" i="3" s="1"/>
  <c r="E1920" i="3"/>
  <c r="V1920" i="3" s="1"/>
  <c r="E569" i="3"/>
  <c r="V569" i="3" s="1"/>
  <c r="E2847" i="3"/>
  <c r="E2462" i="3"/>
  <c r="V2462" i="3" s="1"/>
  <c r="E837" i="3"/>
  <c r="V837" i="3" s="1"/>
  <c r="E2304" i="3"/>
  <c r="V2304" i="3" s="1"/>
  <c r="E1708" i="3"/>
  <c r="V1708" i="3" s="1"/>
  <c r="E361" i="3"/>
  <c r="V361" i="3" s="1"/>
  <c r="E2846" i="3"/>
  <c r="E2145" i="3"/>
  <c r="V2145" i="3" s="1"/>
  <c r="E989" i="3"/>
  <c r="V989" i="3" s="1"/>
  <c r="E62" i="3"/>
  <c r="V62" i="3" s="1"/>
  <c r="E982" i="3"/>
  <c r="V982" i="3" s="1"/>
  <c r="E2534" i="3"/>
  <c r="V2534" i="3" s="1"/>
  <c r="E1663" i="3"/>
  <c r="V1663" i="3" s="1"/>
  <c r="E87" i="3"/>
  <c r="V87" i="3" s="1"/>
  <c r="E1875" i="3"/>
  <c r="V1875" i="3" s="1"/>
  <c r="E605" i="3"/>
  <c r="V605" i="3" s="1"/>
  <c r="E840" i="3"/>
  <c r="V840" i="3" s="1"/>
  <c r="E2509" i="3"/>
  <c r="V2509" i="3" s="1"/>
  <c r="E662" i="3"/>
  <c r="V662" i="3" s="1"/>
  <c r="E362" i="3"/>
  <c r="V362" i="3" s="1"/>
  <c r="E308" i="3"/>
  <c r="V308" i="3" s="1"/>
  <c r="E1466" i="3"/>
  <c r="V1466" i="3" s="1"/>
  <c r="E2191" i="3"/>
  <c r="V2191" i="3" s="1"/>
  <c r="E492" i="3"/>
  <c r="V492" i="3" s="1"/>
  <c r="E1105" i="3"/>
  <c r="V1105" i="3" s="1"/>
  <c r="E1101" i="3"/>
  <c r="V1101" i="3" s="1"/>
  <c r="E4486" i="3"/>
  <c r="E3830" i="3"/>
  <c r="E579" i="3"/>
  <c r="V579" i="3" s="1"/>
  <c r="E1527" i="3"/>
  <c r="V1527" i="3" s="1"/>
  <c r="E3996" i="3"/>
  <c r="E2302" i="3"/>
  <c r="V2302" i="3" s="1"/>
  <c r="E12" i="3"/>
  <c r="V12" i="3" s="1"/>
  <c r="E1526" i="3"/>
  <c r="V1526" i="3" s="1"/>
  <c r="E1185" i="3"/>
  <c r="V1185" i="3" s="1"/>
  <c r="E3315" i="3"/>
  <c r="E592" i="3"/>
  <c r="V592" i="3" s="1"/>
  <c r="E1854" i="3"/>
  <c r="V1854" i="3" s="1"/>
  <c r="E462" i="3"/>
  <c r="V462" i="3" s="1"/>
  <c r="E3395" i="3"/>
  <c r="E4244" i="3"/>
  <c r="E1155" i="3"/>
  <c r="V1155" i="3" s="1"/>
  <c r="E972" i="3"/>
  <c r="V972" i="3" s="1"/>
  <c r="E1521" i="3"/>
  <c r="V1521" i="3" s="1"/>
  <c r="E1757" i="3"/>
  <c r="V1757" i="3" s="1"/>
  <c r="E990" i="3"/>
  <c r="V990" i="3" s="1"/>
  <c r="E1572" i="3"/>
  <c r="V1572" i="3" s="1"/>
  <c r="E1917" i="3"/>
  <c r="V1917" i="3" s="1"/>
  <c r="E1743" i="3"/>
  <c r="V1743" i="3" s="1"/>
  <c r="E3188" i="3"/>
  <c r="E1987" i="3"/>
  <c r="V1987" i="3" s="1"/>
  <c r="E170" i="3"/>
  <c r="V170" i="3" s="1"/>
  <c r="E510" i="3"/>
  <c r="V510" i="3" s="1"/>
  <c r="E1505" i="3"/>
  <c r="V1505" i="3" s="1"/>
  <c r="E487" i="3"/>
  <c r="V487" i="3" s="1"/>
  <c r="E150" i="3"/>
  <c r="V150" i="3" s="1"/>
  <c r="E4083" i="3"/>
  <c r="E1070" i="3"/>
  <c r="V1070" i="3" s="1"/>
  <c r="E2444" i="3"/>
  <c r="V2444" i="3" s="1"/>
  <c r="E2745" i="3"/>
  <c r="V2745" i="3" s="1"/>
  <c r="E1472" i="3"/>
  <c r="V1472" i="3" s="1"/>
  <c r="E3172" i="3"/>
  <c r="E1441" i="3"/>
  <c r="V1441" i="3" s="1"/>
  <c r="E512" i="3"/>
  <c r="V512" i="3" s="1"/>
  <c r="E3141" i="3"/>
  <c r="E484" i="3"/>
  <c r="V484" i="3" s="1"/>
  <c r="E1096" i="3"/>
  <c r="V1096" i="3" s="1"/>
  <c r="E1453" i="3"/>
  <c r="V1453" i="3" s="1"/>
  <c r="E2049" i="3"/>
  <c r="V2049" i="3" s="1"/>
  <c r="E4161" i="3"/>
  <c r="E2252" i="3"/>
  <c r="V2252" i="3" s="1"/>
  <c r="E922" i="3"/>
  <c r="V922" i="3" s="1"/>
  <c r="E51" i="3"/>
  <c r="V51" i="3" s="1"/>
  <c r="E1163" i="3"/>
  <c r="V1163" i="3" s="1"/>
  <c r="E3552" i="3"/>
  <c r="E2873" i="3"/>
  <c r="E4231" i="3"/>
  <c r="E3079" i="3"/>
  <c r="E4229" i="3"/>
  <c r="E1865" i="3"/>
  <c r="V1865" i="3" s="1"/>
  <c r="E4036" i="3"/>
  <c r="E4494" i="3"/>
  <c r="E3939" i="3"/>
  <c r="E833" i="3"/>
  <c r="V833" i="3" s="1"/>
  <c r="E1083" i="3"/>
  <c r="V1083" i="3" s="1"/>
  <c r="E2501" i="3"/>
  <c r="V2501" i="3" s="1"/>
  <c r="E3418" i="3"/>
  <c r="E1245" i="3"/>
  <c r="V1245" i="3" s="1"/>
  <c r="E283" i="3"/>
  <c r="V283" i="3" s="1"/>
  <c r="E1127" i="3"/>
  <c r="V1127" i="3" s="1"/>
  <c r="E1259" i="3"/>
  <c r="V1259" i="3" s="1"/>
  <c r="E294" i="3"/>
  <c r="V294" i="3" s="1"/>
  <c r="E4111" i="3"/>
  <c r="E486" i="3"/>
  <c r="V486" i="3" s="1"/>
  <c r="E2006" i="3"/>
  <c r="V2006" i="3" s="1"/>
  <c r="E142" i="3"/>
  <c r="V142" i="3" s="1"/>
  <c r="E1064" i="3"/>
  <c r="V1064" i="3" s="1"/>
  <c r="E2891" i="3"/>
  <c r="E664" i="3"/>
  <c r="V664" i="3" s="1"/>
  <c r="E2607" i="3"/>
  <c r="V2607" i="3" s="1"/>
  <c r="E1202" i="3"/>
  <c r="V1202" i="3" s="1"/>
  <c r="E3138" i="3"/>
  <c r="E2294" i="3"/>
  <c r="V2294" i="3" s="1"/>
  <c r="E1458" i="3"/>
  <c r="V1458" i="3" s="1"/>
  <c r="E1612" i="3"/>
  <c r="V1612" i="3" s="1"/>
  <c r="E1274" i="3"/>
  <c r="V1274" i="3" s="1"/>
  <c r="E3578" i="3"/>
  <c r="E317" i="3"/>
  <c r="V317" i="3" s="1"/>
  <c r="E18" i="3"/>
  <c r="V18" i="3" s="1"/>
  <c r="E2005" i="3"/>
  <c r="V2005" i="3" s="1"/>
  <c r="E1318" i="3"/>
  <c r="V1318" i="3" s="1"/>
  <c r="E2077" i="3"/>
  <c r="V2077" i="3" s="1"/>
  <c r="E2392" i="3"/>
  <c r="V2392" i="3" s="1"/>
  <c r="E2210" i="3"/>
  <c r="V2210" i="3" s="1"/>
  <c r="E391" i="3"/>
  <c r="V391" i="3" s="1"/>
  <c r="E1459" i="3"/>
  <c r="V1459" i="3" s="1"/>
  <c r="E2243" i="3"/>
  <c r="V2243" i="3" s="1"/>
  <c r="E1167" i="3"/>
  <c r="V1167" i="3" s="1"/>
  <c r="E2248" i="3"/>
  <c r="V2248" i="3" s="1"/>
  <c r="E2463" i="3"/>
  <c r="V2463" i="3" s="1"/>
  <c r="E3311" i="3"/>
  <c r="E2224" i="3"/>
  <c r="V2224" i="3" s="1"/>
  <c r="E3092" i="3"/>
  <c r="E2094" i="3"/>
  <c r="V2094" i="3" s="1"/>
  <c r="E3835" i="3"/>
  <c r="E3275" i="3"/>
  <c r="E1438" i="3"/>
  <c r="V1438" i="3" s="1"/>
  <c r="E3831" i="3"/>
  <c r="E3990" i="3"/>
  <c r="E4511" i="3"/>
  <c r="E1924" i="3"/>
  <c r="V1924" i="3" s="1"/>
  <c r="E2584" i="3"/>
  <c r="V2584" i="3" s="1"/>
  <c r="E4109" i="3"/>
  <c r="E2500" i="3"/>
  <c r="V2500" i="3" s="1"/>
  <c r="E222" i="3"/>
  <c r="V222" i="3" s="1"/>
  <c r="E3840" i="3"/>
  <c r="E3136" i="3"/>
  <c r="E1121" i="3"/>
  <c r="V1121" i="3" s="1"/>
  <c r="E3627" i="3"/>
  <c r="E3305" i="3"/>
  <c r="E1606" i="3"/>
  <c r="V1606" i="3" s="1"/>
  <c r="E519" i="3"/>
  <c r="V519" i="3" s="1"/>
  <c r="E3160" i="3"/>
  <c r="E2062" i="3"/>
  <c r="V2062" i="3" s="1"/>
  <c r="E1436" i="3"/>
  <c r="V1436" i="3" s="1"/>
  <c r="E437" i="3"/>
  <c r="V437" i="3" s="1"/>
  <c r="E186" i="3"/>
  <c r="V186" i="3" s="1"/>
  <c r="E79" i="3"/>
  <c r="V79" i="3" s="1"/>
  <c r="E31" i="3"/>
  <c r="V31" i="3" s="1"/>
  <c r="E1616" i="3"/>
  <c r="V1616" i="3" s="1"/>
  <c r="E3983" i="3"/>
  <c r="E3392" i="3"/>
  <c r="E3786" i="3"/>
  <c r="E1178" i="3"/>
  <c r="V1178" i="3" s="1"/>
  <c r="E469" i="3"/>
  <c r="V469" i="3" s="1"/>
  <c r="E826" i="3"/>
  <c r="V826" i="3" s="1"/>
  <c r="E557" i="3"/>
  <c r="V557" i="3" s="1"/>
  <c r="E3556" i="3"/>
  <c r="E3986" i="3"/>
  <c r="E1905" i="3"/>
  <c r="V1905" i="3" s="1"/>
  <c r="E1520" i="3"/>
  <c r="V1520" i="3" s="1"/>
  <c r="E1899" i="3"/>
  <c r="V1899" i="3" s="1"/>
  <c r="E1159" i="3"/>
  <c r="V1159" i="3" s="1"/>
  <c r="E745" i="3"/>
  <c r="V745" i="3" s="1"/>
  <c r="E945" i="3"/>
  <c r="V945" i="3" s="1"/>
  <c r="E3045" i="3"/>
  <c r="E410" i="3"/>
  <c r="V410" i="3" s="1"/>
  <c r="E3380" i="3"/>
  <c r="E2625" i="3"/>
  <c r="V2625" i="3" s="1"/>
  <c r="E3575" i="3"/>
  <c r="E392" i="3"/>
  <c r="V392" i="3" s="1"/>
  <c r="E357" i="3"/>
  <c r="V357" i="3" s="1"/>
  <c r="E175" i="3"/>
  <c r="V175" i="3" s="1"/>
  <c r="E2877" i="3"/>
  <c r="E3390" i="3"/>
  <c r="E2327" i="3"/>
  <c r="V2327" i="3" s="1"/>
  <c r="E3391" i="3"/>
  <c r="E2139" i="3"/>
  <c r="V2139" i="3" s="1"/>
  <c r="E2852" i="3"/>
  <c r="E1745" i="3"/>
  <c r="V1745" i="3" s="1"/>
  <c r="E3010" i="3"/>
  <c r="E1221" i="3"/>
  <c r="V1221" i="3" s="1"/>
  <c r="E782" i="3"/>
  <c r="V782" i="3" s="1"/>
  <c r="E2542" i="3"/>
  <c r="V2542" i="3" s="1"/>
  <c r="E2704" i="3"/>
  <c r="V2704" i="3" s="1"/>
  <c r="E206" i="3"/>
  <c r="V206" i="3" s="1"/>
  <c r="E737" i="3"/>
  <c r="V737" i="3" s="1"/>
  <c r="E2213" i="3"/>
  <c r="V2213" i="3" s="1"/>
  <c r="E281" i="3"/>
  <c r="V281" i="3" s="1"/>
  <c r="E1962" i="3"/>
  <c r="V1962" i="3" s="1"/>
  <c r="E4508" i="3"/>
  <c r="E3827" i="3"/>
  <c r="E4519" i="3"/>
  <c r="E973" i="3"/>
  <c r="V973" i="3" s="1"/>
  <c r="E3550" i="3"/>
  <c r="E1853" i="3"/>
  <c r="V1853" i="3" s="1"/>
  <c r="E1993" i="3"/>
  <c r="V1993" i="3" s="1"/>
  <c r="E2109" i="3"/>
  <c r="V2109" i="3" s="1"/>
  <c r="E3414" i="3"/>
  <c r="E3949" i="3"/>
  <c r="E2344" i="3"/>
  <c r="V2344" i="3" s="1"/>
  <c r="E2592" i="3"/>
  <c r="V2592" i="3" s="1"/>
  <c r="E4235" i="3"/>
  <c r="E3144" i="3"/>
  <c r="E4031" i="3"/>
  <c r="E1409" i="3"/>
  <c r="V1409" i="3" s="1"/>
  <c r="E918" i="3"/>
  <c r="V918" i="3" s="1"/>
  <c r="E3142" i="3"/>
  <c r="E1809" i="3"/>
  <c r="V1809" i="3" s="1"/>
  <c r="E144" i="3"/>
  <c r="V144" i="3" s="1"/>
  <c r="E3527" i="3"/>
  <c r="E3004" i="3"/>
  <c r="E2441" i="3"/>
  <c r="V2441" i="3" s="1"/>
  <c r="E680" i="3"/>
  <c r="V680" i="3" s="1"/>
  <c r="E3376" i="3"/>
  <c r="E2063" i="3"/>
  <c r="V2063" i="3" s="1"/>
  <c r="E820" i="3"/>
  <c r="V820" i="3" s="1"/>
  <c r="E4278" i="3"/>
  <c r="E1614" i="3"/>
  <c r="V1614" i="3" s="1"/>
  <c r="E3320" i="3"/>
  <c r="E1301" i="3"/>
  <c r="V1301" i="3" s="1"/>
  <c r="E1980" i="3"/>
  <c r="V1980" i="3" s="1"/>
  <c r="E278" i="3"/>
  <c r="V278" i="3" s="1"/>
  <c r="E140" i="3"/>
  <c r="V140" i="3" s="1"/>
  <c r="E2165" i="3"/>
  <c r="V2165" i="3" s="1"/>
  <c r="E2286" i="3"/>
  <c r="V2286" i="3" s="1"/>
  <c r="E2456" i="3"/>
  <c r="V2456" i="3" s="1"/>
  <c r="E2054" i="3"/>
  <c r="V2054" i="3" s="1"/>
  <c r="E798" i="3"/>
  <c r="V798" i="3" s="1"/>
  <c r="E789" i="3"/>
  <c r="V789" i="3" s="1"/>
  <c r="E2758" i="3"/>
  <c r="V2758" i="3" s="1"/>
  <c r="E2034" i="3"/>
  <c r="V2034" i="3" s="1"/>
  <c r="E1051" i="3"/>
  <c r="V1051" i="3" s="1"/>
  <c r="E455" i="3"/>
  <c r="V455" i="3" s="1"/>
  <c r="E3055" i="3"/>
  <c r="E920" i="3"/>
  <c r="V920" i="3" s="1"/>
  <c r="E1176" i="3"/>
  <c r="V1176" i="3" s="1"/>
  <c r="E1297" i="3"/>
  <c r="V1297" i="3" s="1"/>
  <c r="E1196" i="3"/>
  <c r="V1196" i="3" s="1"/>
  <c r="E2131" i="3"/>
  <c r="V2131" i="3" s="1"/>
  <c r="E1154" i="3"/>
  <c r="V1154" i="3" s="1"/>
  <c r="E33" i="3"/>
  <c r="V33" i="3" s="1"/>
  <c r="E1978" i="3"/>
  <c r="V1978" i="3" s="1"/>
  <c r="E3364" i="3"/>
  <c r="E3806" i="3"/>
  <c r="E2879" i="3"/>
  <c r="E3072" i="3"/>
  <c r="E2775" i="3"/>
  <c r="V2775" i="3" s="1"/>
  <c r="E1934" i="3"/>
  <c r="V1934" i="3" s="1"/>
  <c r="E2762" i="3"/>
  <c r="V2762" i="3" s="1"/>
  <c r="E4367" i="3"/>
  <c r="E2154" i="3"/>
  <c r="V2154" i="3" s="1"/>
  <c r="E396" i="3"/>
  <c r="V396" i="3" s="1"/>
  <c r="E490" i="3"/>
  <c r="V490" i="3" s="1"/>
  <c r="E371" i="3"/>
  <c r="V371" i="3" s="1"/>
  <c r="E3200" i="3"/>
  <c r="E4140" i="3"/>
  <c r="E341" i="3"/>
  <c r="V341" i="3" s="1"/>
  <c r="E3635" i="3"/>
  <c r="E1261" i="3"/>
  <c r="V1261" i="3" s="1"/>
  <c r="E3165" i="3"/>
  <c r="E3041" i="3"/>
  <c r="E3313" i="3"/>
  <c r="E1727" i="3"/>
  <c r="V1727" i="3" s="1"/>
  <c r="E3984" i="3"/>
  <c r="E3652" i="3"/>
  <c r="E4018" i="3"/>
  <c r="E2723" i="3"/>
  <c r="V2723" i="3" s="1"/>
  <c r="E3423" i="3"/>
  <c r="E2533" i="3"/>
  <c r="V2533" i="3" s="1"/>
  <c r="E4506" i="3"/>
  <c r="E3387" i="3"/>
  <c r="E3600" i="3"/>
  <c r="E2612" i="3"/>
  <c r="V2612" i="3" s="1"/>
  <c r="E2170" i="3"/>
  <c r="V2170" i="3" s="1"/>
  <c r="E1366" i="3"/>
  <c r="V1366" i="3" s="1"/>
  <c r="E2437" i="3"/>
  <c r="V2437" i="3" s="1"/>
  <c r="E1998" i="3"/>
  <c r="V1998" i="3" s="1"/>
  <c r="E1989" i="3"/>
  <c r="V1989" i="3" s="1"/>
  <c r="E2292" i="3"/>
  <c r="V2292" i="3" s="1"/>
  <c r="E1455" i="3"/>
  <c r="V1455" i="3" s="1"/>
  <c r="E109" i="3"/>
  <c r="V109" i="3" s="1"/>
  <c r="E4123" i="3"/>
  <c r="E947" i="3"/>
  <c r="V947" i="3" s="1"/>
  <c r="E3008" i="3"/>
  <c r="E2482" i="3"/>
  <c r="V2482" i="3" s="1"/>
  <c r="E946" i="3"/>
  <c r="V946" i="3" s="1"/>
  <c r="E176" i="3"/>
  <c r="V176" i="3" s="1"/>
  <c r="E2440" i="3"/>
  <c r="V2440" i="3" s="1"/>
  <c r="E78" i="3"/>
  <c r="V78" i="3" s="1"/>
  <c r="E2114" i="3"/>
  <c r="V2114" i="3" s="1"/>
  <c r="E919" i="3"/>
  <c r="V919" i="3" s="1"/>
  <c r="E2011" i="3"/>
  <c r="V2011" i="3" s="1"/>
  <c r="E2147" i="3"/>
  <c r="V2147" i="3" s="1"/>
  <c r="E3068" i="3"/>
  <c r="E1544" i="3"/>
  <c r="V1544" i="3" s="1"/>
  <c r="E1141" i="3"/>
  <c r="V1141" i="3" s="1"/>
  <c r="E1231" i="3"/>
  <c r="V1231" i="3" s="1"/>
  <c r="E3300" i="3"/>
  <c r="E1595" i="3"/>
  <c r="V1595" i="3" s="1"/>
  <c r="E2904" i="3"/>
  <c r="E2616" i="3"/>
  <c r="V2616" i="3" s="1"/>
  <c r="E1186" i="3"/>
  <c r="V1186" i="3" s="1"/>
  <c r="E4393" i="3"/>
  <c r="E3617" i="3"/>
  <c r="E1932" i="3"/>
  <c r="V1932" i="3" s="1"/>
  <c r="E4174" i="3"/>
  <c r="E3837" i="3"/>
  <c r="E912" i="3"/>
  <c r="V912" i="3" s="1"/>
  <c r="E3415" i="3"/>
  <c r="E515" i="3"/>
  <c r="V515" i="3" s="1"/>
  <c r="E1175" i="3"/>
  <c r="V1175" i="3" s="1"/>
  <c r="E2606" i="3"/>
  <c r="V2606" i="3" s="1"/>
  <c r="E2261" i="3"/>
  <c r="V2261" i="3" s="1"/>
  <c r="E1278" i="3"/>
  <c r="V1278" i="3" s="1"/>
  <c r="E279" i="3"/>
  <c r="V279" i="3" s="1"/>
  <c r="E2856" i="3"/>
  <c r="E2020" i="3"/>
  <c r="V2020" i="3" s="1"/>
  <c r="E2135" i="3"/>
  <c r="V2135" i="3" s="1"/>
  <c r="E3693" i="3"/>
  <c r="E3384" i="3"/>
  <c r="E3811" i="3"/>
  <c r="E3329" i="3"/>
  <c r="E1111" i="3"/>
  <c r="V1111" i="3" s="1"/>
  <c r="E2196" i="3"/>
  <c r="V2196" i="3" s="1"/>
  <c r="E3976" i="3"/>
  <c r="E3993" i="3"/>
  <c r="E3756" i="3"/>
  <c r="E1311" i="3"/>
  <c r="V1311" i="3" s="1"/>
  <c r="E908" i="3"/>
  <c r="V908" i="3" s="1"/>
  <c r="E2884" i="3"/>
  <c r="E2442" i="3"/>
  <c r="V2442" i="3" s="1"/>
  <c r="E2885" i="3"/>
  <c r="E4178" i="3"/>
  <c r="E2770" i="3"/>
  <c r="V2770" i="3" s="1"/>
  <c r="E253" i="3"/>
  <c r="V253" i="3" s="1"/>
  <c r="E81" i="3"/>
  <c r="V81" i="3" s="1"/>
  <c r="E2150" i="3"/>
  <c r="V2150" i="3" s="1"/>
  <c r="E2265" i="3"/>
  <c r="V2265" i="3" s="1"/>
  <c r="E83" i="3"/>
  <c r="V83" i="3" s="1"/>
  <c r="E838" i="3"/>
  <c r="V838" i="3" s="1"/>
  <c r="E3080" i="3"/>
  <c r="E3948" i="3"/>
  <c r="E2017" i="3"/>
  <c r="V2017" i="3" s="1"/>
  <c r="E4105" i="3"/>
  <c r="E4225" i="3"/>
  <c r="E270" i="3"/>
  <c r="V270" i="3" s="1"/>
  <c r="E3347" i="3"/>
  <c r="E1983" i="3"/>
  <c r="V1983" i="3" s="1"/>
  <c r="E3838" i="3"/>
  <c r="E4377" i="3"/>
  <c r="E2226" i="3"/>
  <c r="V2226" i="3" s="1"/>
  <c r="E1833" i="3"/>
  <c r="V1833" i="3" s="1"/>
  <c r="E1816" i="3"/>
  <c r="V1816" i="3" s="1"/>
  <c r="E1287" i="3"/>
  <c r="V1287" i="3" s="1"/>
  <c r="E2143" i="3"/>
  <c r="V2143" i="3" s="1"/>
  <c r="E2914" i="3"/>
  <c r="E1362" i="3"/>
  <c r="V1362" i="3" s="1"/>
  <c r="E3417" i="3"/>
  <c r="E2340" i="3"/>
  <c r="V2340" i="3" s="1"/>
  <c r="E4014" i="3"/>
  <c r="E2888" i="3"/>
  <c r="E1031" i="3"/>
  <c r="V1031" i="3" s="1"/>
  <c r="E498" i="3"/>
  <c r="V498" i="3" s="1"/>
  <c r="E3677" i="3"/>
  <c r="E2681" i="3"/>
  <c r="V2681" i="3" s="1"/>
  <c r="E617" i="3"/>
  <c r="V617" i="3" s="1"/>
  <c r="E4170" i="3"/>
  <c r="E3093" i="3"/>
  <c r="E1868" i="3"/>
  <c r="V1868" i="3" s="1"/>
  <c r="E343" i="3"/>
  <c r="V343" i="3" s="1"/>
  <c r="E1977" i="3"/>
  <c r="V1977" i="3" s="1"/>
  <c r="E4317" i="3"/>
  <c r="E3799" i="3"/>
  <c r="E770" i="3"/>
  <c r="V770" i="3" s="1"/>
  <c r="E1169" i="3"/>
  <c r="V1169" i="3" s="1"/>
  <c r="E3406" i="3"/>
  <c r="E965" i="3"/>
  <c r="V965" i="3" s="1"/>
  <c r="E2118" i="3"/>
  <c r="V2118" i="3" s="1"/>
  <c r="E3325" i="3"/>
  <c r="E4023" i="3"/>
  <c r="E3247" i="3"/>
  <c r="E2012" i="3"/>
  <c r="V2012" i="3" s="1"/>
  <c r="E3980" i="3"/>
  <c r="E4040" i="3"/>
  <c r="E1877" i="3"/>
  <c r="V1877" i="3" s="1"/>
  <c r="E1713" i="3"/>
  <c r="V1713" i="3" s="1"/>
  <c r="E2222" i="3"/>
  <c r="V2222" i="3" s="1"/>
  <c r="E3847" i="3"/>
  <c r="E3429" i="3"/>
  <c r="E2158" i="3"/>
  <c r="V2158" i="3" s="1"/>
  <c r="E3134" i="3"/>
  <c r="E3164" i="3"/>
  <c r="E3368" i="3"/>
  <c r="E1345" i="3"/>
  <c r="V1345" i="3" s="1"/>
  <c r="E3487" i="3"/>
  <c r="E1512" i="3"/>
  <c r="V1512" i="3" s="1"/>
  <c r="E656" i="3"/>
  <c r="V656" i="3" s="1"/>
  <c r="E511" i="3"/>
  <c r="V511" i="3" s="1"/>
  <c r="E2299" i="3"/>
  <c r="V2299" i="3" s="1"/>
  <c r="E4044" i="3"/>
  <c r="E1066" i="3"/>
  <c r="V1066" i="3" s="1"/>
  <c r="E1730" i="3"/>
  <c r="V1730" i="3" s="1"/>
  <c r="E593" i="3"/>
  <c r="V593" i="3" s="1"/>
  <c r="E225" i="3"/>
  <c r="V225" i="3" s="1"/>
  <c r="E3135" i="3"/>
  <c r="E785" i="3"/>
  <c r="V785" i="3" s="1"/>
  <c r="E4287" i="3"/>
  <c r="E1146" i="3"/>
  <c r="V1146" i="3" s="1"/>
  <c r="E4402" i="3"/>
  <c r="E2076" i="3"/>
  <c r="V2076" i="3" s="1"/>
  <c r="E1150" i="3"/>
  <c r="V1150" i="3" s="1"/>
  <c r="E3777" i="3"/>
  <c r="E3319" i="3"/>
  <c r="E2435" i="3"/>
  <c r="V2435" i="3" s="1"/>
  <c r="E2041" i="3"/>
  <c r="V2041" i="3" s="1"/>
  <c r="E3682" i="3"/>
  <c r="E333" i="3"/>
  <c r="V333" i="3" s="1"/>
  <c r="E4006" i="3"/>
  <c r="E710" i="3"/>
  <c r="V710" i="3" s="1"/>
  <c r="E1044" i="3"/>
  <c r="V1044" i="3" s="1"/>
  <c r="E4081" i="3"/>
  <c r="E1715" i="3"/>
  <c r="V1715" i="3" s="1"/>
  <c r="E1503" i="3"/>
  <c r="V1503" i="3" s="1"/>
  <c r="E3410" i="3"/>
  <c r="E504" i="3"/>
  <c r="V504" i="3" s="1"/>
  <c r="E4492" i="3"/>
  <c r="E34" i="3"/>
  <c r="V34" i="3" s="1"/>
  <c r="E2844" i="3"/>
  <c r="E274" i="3"/>
  <c r="V274" i="3" s="1"/>
  <c r="E3821" i="3"/>
  <c r="E2297" i="3"/>
  <c r="V2297" i="3" s="1"/>
  <c r="E572" i="3"/>
  <c r="V572" i="3" s="1"/>
  <c r="E1864" i="3"/>
  <c r="V1864" i="3" s="1"/>
  <c r="E1592" i="3"/>
  <c r="V1592" i="3" s="1"/>
  <c r="E4003" i="3"/>
  <c r="E344" i="3"/>
  <c r="V344" i="3" s="1"/>
  <c r="E2900" i="3"/>
  <c r="E2178" i="3"/>
  <c r="V2178" i="3" s="1"/>
  <c r="E2740" i="3"/>
  <c r="V2740" i="3" s="1"/>
  <c r="E1290" i="3"/>
  <c r="V1290" i="3" s="1"/>
  <c r="E408" i="3"/>
  <c r="V408" i="3" s="1"/>
  <c r="E117" i="3"/>
  <c r="V117" i="3" s="1"/>
  <c r="E3318" i="3"/>
  <c r="E3230" i="3"/>
  <c r="E1991" i="3"/>
  <c r="V1991" i="3" s="1"/>
  <c r="E3848" i="3"/>
  <c r="E17" i="3"/>
  <c r="V17" i="3" s="1"/>
  <c r="E3303" i="3"/>
  <c r="E3388" i="3"/>
  <c r="E1465" i="3"/>
  <c r="V1465" i="3" s="1"/>
  <c r="E1166" i="3"/>
  <c r="V1166" i="3" s="1"/>
  <c r="E47" i="3"/>
  <c r="V47" i="3" s="1"/>
  <c r="E2999" i="3"/>
  <c r="E358" i="3"/>
  <c r="V358" i="3" s="1"/>
  <c r="E817" i="3"/>
  <c r="V817" i="3" s="1"/>
  <c r="E2295" i="3"/>
  <c r="V2295" i="3" s="1"/>
  <c r="E738" i="3"/>
  <c r="V738" i="3" s="1"/>
  <c r="E3277" i="3"/>
  <c r="E1655" i="3"/>
  <c r="V1655" i="3" s="1"/>
  <c r="E1295" i="3"/>
  <c r="V1295" i="3" s="1"/>
  <c r="E4374" i="3"/>
  <c r="E1584" i="3"/>
  <c r="V1584" i="3" s="1"/>
  <c r="E517" i="3"/>
  <c r="V517" i="3" s="1"/>
  <c r="E2010" i="3"/>
  <c r="V2010" i="3" s="1"/>
  <c r="E3428" i="3"/>
  <c r="E3810" i="3"/>
  <c r="E3001" i="3"/>
  <c r="E2151" i="3"/>
  <c r="V2151" i="3" s="1"/>
  <c r="E1812" i="3"/>
  <c r="V1812" i="3" s="1"/>
  <c r="E1002" i="3"/>
  <c r="V1002" i="3" s="1"/>
  <c r="E1806" i="3"/>
  <c r="V1806" i="3" s="1"/>
  <c r="E1803" i="3"/>
  <c r="V1803" i="3" s="1"/>
  <c r="E2558" i="3"/>
  <c r="V2558" i="3" s="1"/>
  <c r="E4117" i="3"/>
  <c r="E652" i="3"/>
  <c r="V652" i="3" s="1"/>
  <c r="E3967" i="3"/>
  <c r="E3981" i="3"/>
  <c r="E1055" i="3"/>
  <c r="V1055" i="3" s="1"/>
  <c r="E4131" i="3"/>
  <c r="E816" i="3"/>
  <c r="V816" i="3" s="1"/>
  <c r="E1153" i="3"/>
  <c r="V1153" i="3" s="1"/>
  <c r="E3298" i="3"/>
  <c r="E4370" i="3"/>
  <c r="E2588" i="3"/>
  <c r="V2588" i="3" s="1"/>
  <c r="E2473" i="3"/>
  <c r="V2473" i="3" s="1"/>
  <c r="E266" i="3"/>
  <c r="V266" i="3" s="1"/>
  <c r="E1218" i="3"/>
  <c r="V1218" i="3" s="1"/>
  <c r="E2122" i="3"/>
  <c r="V2122" i="3" s="1"/>
  <c r="E380" i="3"/>
  <c r="V380" i="3" s="1"/>
  <c r="E3085" i="3"/>
  <c r="E75" i="3"/>
  <c r="V75" i="3" s="1"/>
  <c r="E2850" i="3"/>
  <c r="E1308" i="3"/>
  <c r="V1308" i="3" s="1"/>
  <c r="E541" i="3"/>
  <c r="V541" i="3" s="1"/>
  <c r="E746" i="3"/>
  <c r="V746" i="3" s="1"/>
  <c r="E653" i="3"/>
  <c r="V653" i="3" s="1"/>
  <c r="E2714" i="3"/>
  <c r="V2714" i="3" s="1"/>
  <c r="E2521" i="3"/>
  <c r="V2521" i="3" s="1"/>
  <c r="E3171" i="3"/>
  <c r="E4369" i="3"/>
  <c r="E733" i="3"/>
  <c r="V733" i="3" s="1"/>
  <c r="E814" i="3"/>
  <c r="V814" i="3" s="1"/>
  <c r="E3012" i="3"/>
  <c r="E3576" i="3"/>
  <c r="E3808" i="3"/>
  <c r="E1746" i="3"/>
  <c r="V1746" i="3" s="1"/>
  <c r="E1171" i="3"/>
  <c r="V1171" i="3" s="1"/>
  <c r="E2312" i="3"/>
  <c r="V2312" i="3" s="1"/>
  <c r="E3989" i="3"/>
  <c r="E2981" i="3"/>
  <c r="E1296" i="3"/>
  <c r="V1296" i="3" s="1"/>
  <c r="E2728" i="3"/>
  <c r="V2728" i="3" s="1"/>
  <c r="E1265" i="3"/>
  <c r="V1265" i="3" s="1"/>
  <c r="E1452" i="3"/>
  <c r="V1452" i="3" s="1"/>
  <c r="E3106" i="3"/>
  <c r="E645" i="3"/>
  <c r="V645" i="3" s="1"/>
  <c r="E1054" i="3"/>
  <c r="V1054" i="3" s="1"/>
  <c r="E940" i="3"/>
  <c r="V940" i="3" s="1"/>
  <c r="E360" i="3"/>
  <c r="V360" i="3" s="1"/>
  <c r="E2024" i="3"/>
  <c r="V2024" i="3" s="1"/>
  <c r="E3264" i="3"/>
  <c r="E1156" i="3"/>
  <c r="V1156" i="3" s="1"/>
  <c r="E1445" i="3"/>
  <c r="V1445" i="3" s="1"/>
  <c r="E1589" i="3"/>
  <c r="V1589" i="3" s="1"/>
  <c r="E2871" i="3"/>
  <c r="E1323" i="3"/>
  <c r="V1323" i="3" s="1"/>
  <c r="E1382" i="3"/>
  <c r="V1382" i="3" s="1"/>
  <c r="E2882" i="3"/>
  <c r="E3764" i="3"/>
  <c r="E1293" i="3"/>
  <c r="V1293" i="3" s="1"/>
  <c r="E4114" i="3"/>
  <c r="E2545" i="3"/>
  <c r="V2545" i="3" s="1"/>
  <c r="E76" i="3"/>
  <c r="V76" i="3" s="1"/>
  <c r="E286" i="3"/>
  <c r="V286" i="3" s="1"/>
  <c r="E2812" i="3"/>
  <c r="E3006" i="3"/>
  <c r="E3609" i="3"/>
  <c r="E3801" i="3"/>
  <c r="E1450" i="3"/>
  <c r="V1450" i="3" s="1"/>
  <c r="E730" i="3"/>
  <c r="V730" i="3" s="1"/>
  <c r="E257" i="3"/>
  <c r="V257" i="3" s="1"/>
  <c r="E1855" i="3"/>
  <c r="V1855" i="3" s="1"/>
  <c r="E3457" i="3"/>
  <c r="E171" i="3"/>
  <c r="V171" i="3" s="1"/>
  <c r="E1731" i="3"/>
  <c r="V1731" i="3" s="1"/>
  <c r="E2929" i="3"/>
  <c r="E2375" i="3"/>
  <c r="V2375" i="3" s="1"/>
  <c r="E3338" i="3"/>
  <c r="E2016" i="3"/>
  <c r="V2016" i="3" s="1"/>
  <c r="E928" i="3"/>
  <c r="V928" i="3" s="1"/>
  <c r="E1985" i="3"/>
  <c r="V1985" i="3" s="1"/>
  <c r="E3282" i="3"/>
  <c r="E404" i="3"/>
  <c r="V404" i="3" s="1"/>
  <c r="E1873" i="3"/>
  <c r="V1873" i="3" s="1"/>
  <c r="E3560" i="3"/>
  <c r="E2168" i="3"/>
  <c r="V2168" i="3" s="1"/>
  <c r="E3037" i="3"/>
  <c r="E4490" i="3"/>
  <c r="E2230" i="3"/>
  <c r="V2230" i="3" s="1"/>
  <c r="E85" i="3"/>
  <c r="V85" i="3" s="1"/>
  <c r="E2156" i="3"/>
  <c r="V2156" i="3" s="1"/>
  <c r="E3671" i="3"/>
  <c r="E722" i="3"/>
  <c r="V722" i="3" s="1"/>
  <c r="E3187" i="3"/>
  <c r="E130" i="3"/>
  <c r="V130" i="3" s="1"/>
  <c r="E1778" i="3"/>
  <c r="V1778" i="3" s="1"/>
  <c r="E1838" i="3"/>
  <c r="V1838" i="3" s="1"/>
  <c r="E2396" i="3"/>
  <c r="V2396" i="3" s="1"/>
  <c r="E3445" i="3"/>
  <c r="E4236" i="3"/>
  <c r="E307" i="3"/>
  <c r="V307" i="3" s="1"/>
  <c r="E2742" i="3"/>
  <c r="V2742" i="3" s="1"/>
  <c r="E4107" i="3"/>
  <c r="E1162" i="3"/>
  <c r="V1162" i="3" s="1"/>
  <c r="E757" i="3"/>
  <c r="V757" i="3" s="1"/>
  <c r="E1910" i="3"/>
  <c r="V1910" i="3" s="1"/>
  <c r="E591" i="3"/>
  <c r="V591" i="3" s="1"/>
  <c r="E1626" i="3"/>
  <c r="V1626" i="3" s="1"/>
  <c r="E1046" i="3"/>
  <c r="V1046" i="3" s="1"/>
  <c r="E1191" i="3"/>
  <c r="V1191" i="3" s="1"/>
  <c r="E818" i="3"/>
  <c r="V818" i="3" s="1"/>
  <c r="E2308" i="3"/>
  <c r="V2308" i="3" s="1"/>
  <c r="E164" i="3"/>
  <c r="V164" i="3" s="1"/>
  <c r="E1027" i="3"/>
  <c r="V1027" i="3" s="1"/>
  <c r="E934" i="3"/>
  <c r="V934" i="3" s="1"/>
  <c r="E879" i="3"/>
  <c r="V879" i="3" s="1"/>
  <c r="E2282" i="3"/>
  <c r="V2282" i="3" s="1"/>
  <c r="E2477" i="3"/>
  <c r="V2477" i="3" s="1"/>
  <c r="E3802" i="3"/>
  <c r="E3042" i="3"/>
  <c r="E4010" i="3"/>
  <c r="E3691" i="3"/>
  <c r="E2976" i="3"/>
  <c r="E1289" i="3"/>
  <c r="V1289" i="3" s="1"/>
  <c r="E402" i="3"/>
  <c r="V402" i="3" s="1"/>
  <c r="E1280" i="3"/>
  <c r="V1280" i="3" s="1"/>
  <c r="E2337" i="3"/>
  <c r="V2337" i="3" s="1"/>
  <c r="E1460" i="3"/>
  <c r="V1460" i="3" s="1"/>
  <c r="E582" i="3"/>
  <c r="V582" i="3" s="1"/>
  <c r="E1613" i="3"/>
  <c r="V1613" i="3" s="1"/>
  <c r="E634" i="3"/>
  <c r="V634" i="3" s="1"/>
  <c r="E3021" i="3"/>
  <c r="E309" i="3"/>
  <c r="V309" i="3" s="1"/>
  <c r="E3389" i="3"/>
  <c r="E3987" i="3"/>
  <c r="E649" i="3"/>
  <c r="V649" i="3" s="1"/>
  <c r="E644" i="3"/>
  <c r="V644" i="3" s="1"/>
  <c r="E1214" i="3"/>
  <c r="V1214" i="3" s="1"/>
  <c r="E177" i="3"/>
  <c r="V177" i="3" s="1"/>
  <c r="E4512" i="3"/>
  <c r="E578" i="3"/>
  <c r="V578" i="3" s="1"/>
  <c r="E63" i="3"/>
  <c r="V63" i="3" s="1"/>
  <c r="E4093" i="3"/>
  <c r="E2554" i="3"/>
  <c r="V2554" i="3" s="1"/>
  <c r="E3690" i="3"/>
  <c r="E1523" i="3"/>
  <c r="V1523" i="3" s="1"/>
  <c r="E739" i="3"/>
  <c r="V739" i="3" s="1"/>
  <c r="E349" i="3"/>
  <c r="V349" i="3" s="1"/>
  <c r="E351" i="3"/>
  <c r="V351" i="3" s="1"/>
  <c r="E2985" i="3"/>
  <c r="E537" i="3"/>
  <c r="V537" i="3" s="1"/>
  <c r="E1073" i="3"/>
  <c r="V1073" i="3" s="1"/>
  <c r="E3567" i="3"/>
  <c r="E955" i="3"/>
  <c r="V955" i="3" s="1"/>
  <c r="E794" i="3"/>
  <c r="V794" i="3" s="1"/>
  <c r="E2689" i="3"/>
  <c r="V2689" i="3" s="1"/>
  <c r="E3009" i="3"/>
  <c r="E1478" i="3"/>
  <c r="V1478" i="3" s="1"/>
  <c r="E1182" i="3"/>
  <c r="V1182" i="3" s="1"/>
  <c r="E426" i="3"/>
  <c r="V426" i="3" s="1"/>
  <c r="E1994" i="3"/>
  <c r="V1994" i="3" s="1"/>
  <c r="E570" i="3"/>
  <c r="V570" i="3" s="1"/>
  <c r="E2004" i="3"/>
  <c r="V2004" i="3" s="1"/>
  <c r="E3647" i="3"/>
  <c r="E3048" i="3"/>
  <c r="E1582" i="3"/>
  <c r="V1582" i="3" s="1"/>
  <c r="E1857" i="3"/>
  <c r="V1857" i="3" s="1"/>
  <c r="E2735" i="3"/>
  <c r="V2735" i="3" s="1"/>
  <c r="E1990" i="3"/>
  <c r="V1990" i="3" s="1"/>
  <c r="E3675" i="3"/>
  <c r="E752" i="3"/>
  <c r="V752" i="3" s="1"/>
  <c r="E921" i="3"/>
  <c r="V921" i="3" s="1"/>
  <c r="E1471" i="3"/>
  <c r="V1471" i="3" s="1"/>
  <c r="E239" i="3"/>
  <c r="V239" i="3" s="1"/>
  <c r="E3564" i="3"/>
  <c r="E1292" i="3"/>
  <c r="V1292" i="3" s="1"/>
  <c r="E3462" i="3"/>
  <c r="E4204" i="3"/>
  <c r="E2379" i="3"/>
  <c r="V2379" i="3" s="1"/>
  <c r="E993" i="3"/>
  <c r="V993" i="3" s="1"/>
  <c r="E604" i="3"/>
  <c r="V604" i="3" s="1"/>
  <c r="E646" i="3"/>
  <c r="V646" i="3" s="1"/>
  <c r="E2520" i="3"/>
  <c r="V2520" i="3" s="1"/>
  <c r="E4228" i="3"/>
  <c r="E3696" i="3"/>
  <c r="E3342" i="3"/>
  <c r="E1282" i="3"/>
  <c r="V1282" i="3" s="1"/>
  <c r="E1319" i="3"/>
  <c r="V1319" i="3" s="1"/>
  <c r="E3419" i="3"/>
  <c r="E481" i="3"/>
  <c r="V481" i="3" s="1"/>
  <c r="E3836" i="3"/>
  <c r="E3475" i="3"/>
  <c r="E3416" i="3"/>
  <c r="E3828" i="3"/>
  <c r="E4091" i="3"/>
  <c r="E299" i="3"/>
  <c r="V299" i="3" s="1"/>
  <c r="E3466" i="3"/>
  <c r="E4027" i="3"/>
  <c r="E284" i="3"/>
  <c r="V284" i="3" s="1"/>
  <c r="E244" i="3"/>
  <c r="V244" i="3" s="1"/>
  <c r="E3944" i="3"/>
  <c r="E1590" i="3"/>
  <c r="V1590" i="3" s="1"/>
  <c r="E3049" i="3"/>
  <c r="E701" i="3"/>
  <c r="V701" i="3" s="1"/>
  <c r="E187" i="3"/>
  <c r="V187" i="3" s="1"/>
  <c r="E4084" i="3"/>
  <c r="E781" i="3"/>
  <c r="V781" i="3" s="1"/>
  <c r="E2503" i="3"/>
  <c r="V2503" i="3" s="1"/>
  <c r="E2320" i="3"/>
  <c r="V2320" i="3" s="1"/>
  <c r="E2050" i="3"/>
  <c r="V2050" i="3" s="1"/>
  <c r="E1476" i="3"/>
  <c r="V1476" i="3" s="1"/>
  <c r="E942" i="3"/>
  <c r="V942" i="3" s="1"/>
  <c r="E2594" i="3"/>
  <c r="V2594" i="3" s="1"/>
  <c r="E2677" i="3"/>
  <c r="V2677" i="3" s="1"/>
  <c r="E2433" i="3"/>
  <c r="V2433" i="3" s="1"/>
  <c r="E2715" i="3"/>
  <c r="V2715" i="3" s="1"/>
  <c r="E2101" i="3"/>
  <c r="V2101" i="3" s="1"/>
  <c r="E1724" i="3"/>
  <c r="V1724" i="3" s="1"/>
  <c r="E2832" i="3"/>
  <c r="E2751" i="3"/>
  <c r="V2751" i="3" s="1"/>
  <c r="E513" i="3"/>
  <c r="V513" i="3" s="1"/>
  <c r="E3299" i="3"/>
  <c r="E4128" i="3"/>
  <c r="E1469" i="3"/>
  <c r="V1469" i="3" s="1"/>
  <c r="E732" i="3"/>
  <c r="V732" i="3" s="1"/>
  <c r="E1448" i="3"/>
  <c r="V1448" i="3" s="1"/>
  <c r="E3140" i="3"/>
  <c r="E3532" i="3"/>
  <c r="E3703" i="3"/>
  <c r="E353" i="3"/>
  <c r="V353" i="3" s="1"/>
  <c r="E1310" i="3"/>
  <c r="V1310" i="3" s="1"/>
  <c r="E316" i="3"/>
  <c r="V316" i="3" s="1"/>
  <c r="E4260" i="3"/>
  <c r="E3242" i="3"/>
  <c r="E1152" i="3"/>
  <c r="V1152" i="3" s="1"/>
  <c r="E2593" i="3"/>
  <c r="V2593" i="3" s="1"/>
  <c r="E1728" i="3"/>
  <c r="V1728" i="3" s="1"/>
  <c r="E2702" i="3"/>
  <c r="V2702" i="3" s="1"/>
  <c r="E1298" i="3"/>
  <c r="V1298" i="3" s="1"/>
  <c r="E2921" i="3"/>
  <c r="E1802" i="3"/>
  <c r="V1802" i="3" s="1"/>
  <c r="E1437" i="3"/>
  <c r="V1437" i="3" s="1"/>
  <c r="E414" i="3"/>
  <c r="V414" i="3" s="1"/>
  <c r="E1981" i="3"/>
  <c r="V1981" i="3" s="1"/>
  <c r="E1309" i="3"/>
  <c r="V1309" i="3" s="1"/>
  <c r="E956" i="3"/>
  <c r="V956" i="3" s="1"/>
  <c r="E2298" i="3"/>
  <c r="V2298" i="3" s="1"/>
  <c r="E4510" i="3"/>
  <c r="E871" i="3"/>
  <c r="V871" i="3" s="1"/>
  <c r="E1168" i="3"/>
  <c r="V1168" i="3" s="1"/>
  <c r="E3040" i="3"/>
  <c r="E3781" i="3"/>
  <c r="E3942" i="3"/>
  <c r="E2756" i="3"/>
  <c r="V2756" i="3" s="1"/>
  <c r="E1618" i="3"/>
  <c r="V1618" i="3" s="1"/>
  <c r="E944" i="3"/>
  <c r="V944" i="3" s="1"/>
  <c r="E2269" i="3"/>
  <c r="V2269" i="3" s="1"/>
  <c r="E1928" i="3"/>
  <c r="V1928" i="3" s="1"/>
  <c r="E1677" i="3"/>
  <c r="V1677" i="3" s="1"/>
  <c r="E1151" i="3"/>
  <c r="V1151" i="3" s="1"/>
  <c r="E726" i="3"/>
  <c r="V726" i="3" s="1"/>
  <c r="E2845" i="3"/>
  <c r="E2894" i="3"/>
  <c r="E189" i="3"/>
  <c r="V189" i="3" s="1"/>
  <c r="E2350" i="3"/>
  <c r="V2350" i="3" s="1"/>
  <c r="E1430" i="3"/>
  <c r="V1430" i="3" s="1"/>
  <c r="E1914" i="3"/>
  <c r="V1914" i="3" s="1"/>
  <c r="E2332" i="3"/>
  <c r="V2332" i="3" s="1"/>
  <c r="E4187" i="3"/>
  <c r="E418" i="3"/>
  <c r="V418" i="3" s="1"/>
  <c r="E4516" i="3"/>
  <c r="E1449" i="3"/>
  <c r="V1449" i="3" s="1"/>
  <c r="E457" i="3"/>
  <c r="V457" i="3" s="1"/>
  <c r="E3667" i="3"/>
  <c r="E3161" i="3"/>
  <c r="E1709" i="3"/>
  <c r="V1709" i="3" s="1"/>
  <c r="E1371" i="3"/>
  <c r="V1371" i="3" s="1"/>
  <c r="E355" i="3"/>
  <c r="V355" i="3" s="1"/>
  <c r="E728" i="3"/>
  <c r="V728" i="3" s="1"/>
  <c r="E4135" i="3"/>
  <c r="E2014" i="3"/>
  <c r="V2014" i="3" s="1"/>
  <c r="E1283" i="3"/>
  <c r="V1283" i="3" s="1"/>
  <c r="E2084" i="3"/>
  <c r="V2084" i="3" s="1"/>
  <c r="E289" i="3"/>
  <c r="V289" i="3" s="1"/>
  <c r="E2883" i="3"/>
  <c r="E3432" i="3"/>
  <c r="E4200" i="3"/>
  <c r="E1288" i="3"/>
  <c r="V1288" i="3" s="1"/>
  <c r="E285" i="3"/>
  <c r="V285" i="3" s="1"/>
  <c r="E639" i="3"/>
  <c r="V639" i="3" s="1"/>
  <c r="E4124" i="3"/>
  <c r="E2494" i="3"/>
  <c r="V2494" i="3" s="1"/>
  <c r="E2589" i="3"/>
  <c r="V2589" i="3" s="1"/>
  <c r="E4238" i="3"/>
  <c r="E1949" i="3"/>
  <c r="V1949" i="3" s="1"/>
  <c r="E3814" i="3"/>
  <c r="E4053" i="3"/>
  <c r="E1747" i="3"/>
  <c r="V1747" i="3" s="1"/>
  <c r="E1513" i="3"/>
  <c r="V1513" i="3" s="1"/>
  <c r="E2293" i="3"/>
  <c r="V2293" i="3" s="1"/>
  <c r="E4217" i="3"/>
  <c r="E958" i="3"/>
  <c r="V958" i="3" s="1"/>
  <c r="E2446" i="3"/>
  <c r="V2446" i="3" s="1"/>
  <c r="E2485" i="3"/>
  <c r="V2485" i="3" s="1"/>
  <c r="E3940" i="3"/>
  <c r="E3453" i="3"/>
  <c r="E1279" i="3"/>
  <c r="V1279" i="3" s="1"/>
  <c r="E477" i="3"/>
  <c r="V477" i="3" s="1"/>
  <c r="E1953" i="3"/>
  <c r="V1953" i="3" s="1"/>
  <c r="E929" i="3"/>
  <c r="V929" i="3" s="1"/>
  <c r="E3098" i="3"/>
  <c r="E3225" i="3"/>
  <c r="E2447" i="3"/>
  <c r="V2447" i="3" s="1"/>
  <c r="E3569" i="3"/>
  <c r="E1197" i="3"/>
  <c r="V1197" i="3" s="1"/>
  <c r="E984" i="3"/>
  <c r="V984" i="3" s="1"/>
  <c r="E950" i="3"/>
  <c r="V950" i="3" s="1"/>
  <c r="E4282" i="3"/>
  <c r="E3626" i="3"/>
  <c r="E342" i="3"/>
  <c r="V342" i="3" s="1"/>
  <c r="E1026" i="3"/>
  <c r="V1026" i="3" s="1"/>
  <c r="E2239" i="3"/>
  <c r="V2239" i="3" s="1"/>
  <c r="E2934" i="3"/>
  <c r="E199" i="3"/>
  <c r="V199" i="3" s="1"/>
  <c r="E2152" i="3"/>
  <c r="V2152" i="3" s="1"/>
  <c r="E1570" i="3"/>
  <c r="V1570" i="3" s="1"/>
  <c r="E1392" i="3"/>
  <c r="V1392" i="3" s="1"/>
  <c r="E461" i="3"/>
  <c r="V461" i="3" s="1"/>
  <c r="E113" i="3"/>
  <c r="V113" i="3" s="1"/>
  <c r="E1906" i="3"/>
  <c r="V1906" i="3" s="1"/>
  <c r="E2438" i="3"/>
  <c r="V2438" i="3" s="1"/>
  <c r="E832" i="3"/>
  <c r="V832" i="3" s="1"/>
  <c r="E447" i="3"/>
  <c r="V447" i="3" s="1"/>
  <c r="E1711" i="3"/>
  <c r="V1711" i="3" s="1"/>
  <c r="E3804" i="3"/>
  <c r="E1765" i="3"/>
  <c r="V1765" i="3" s="1"/>
  <c r="E1973" i="3"/>
  <c r="V1973" i="3" s="1"/>
  <c r="E1707" i="3"/>
  <c r="V1707" i="3" s="1"/>
  <c r="E1417" i="3"/>
  <c r="V1417" i="3" s="1"/>
  <c r="E675" i="3"/>
  <c r="V675" i="3" s="1"/>
  <c r="E2028" i="3"/>
  <c r="V2028" i="3" s="1"/>
  <c r="E1578" i="3"/>
  <c r="V1578" i="3" s="1"/>
  <c r="E423" i="3"/>
  <c r="V423" i="3" s="1"/>
  <c r="E3587" i="3"/>
  <c r="E3509" i="3"/>
  <c r="E505" i="3"/>
  <c r="V505" i="3" s="1"/>
  <c r="E2591" i="3"/>
  <c r="V2591" i="3" s="1"/>
  <c r="E363" i="3"/>
  <c r="V363" i="3" s="1"/>
  <c r="E3355" i="3"/>
  <c r="E1383" i="3"/>
  <c r="V1383" i="3" s="1"/>
  <c r="E3928" i="3"/>
  <c r="E2694" i="3"/>
  <c r="V2694" i="3" s="1"/>
  <c r="E1604" i="3"/>
  <c r="V1604" i="3" s="1"/>
  <c r="E2917" i="3"/>
  <c r="E2434" i="3"/>
  <c r="V2434" i="3" s="1"/>
  <c r="E3916" i="3"/>
  <c r="E277" i="3"/>
  <c r="V277" i="3" s="1"/>
  <c r="E3739" i="3"/>
  <c r="E2836" i="3"/>
  <c r="E917" i="3"/>
  <c r="V917" i="3" s="1"/>
  <c r="E2445" i="3"/>
  <c r="V2445" i="3" s="1"/>
  <c r="E1769" i="3"/>
  <c r="V1769" i="3" s="1"/>
  <c r="E3716" i="3"/>
  <c r="E431" i="3"/>
  <c r="V431" i="3" s="1"/>
  <c r="E1401" i="3"/>
  <c r="V1401" i="3" s="1"/>
  <c r="E3359" i="3"/>
  <c r="E2301" i="3"/>
  <c r="V2301" i="3" s="1"/>
  <c r="E1761" i="3"/>
  <c r="V1761" i="3" s="1"/>
  <c r="E2256" i="3"/>
  <c r="V2256" i="3" s="1"/>
  <c r="E4270" i="3"/>
  <c r="E4387" i="3"/>
  <c r="E3272" i="3"/>
  <c r="E1808" i="3"/>
  <c r="V1808" i="3" s="1"/>
  <c r="E1664" i="3"/>
  <c r="V1664" i="3" s="1"/>
  <c r="E2537" i="3"/>
  <c r="V2537" i="3" s="1"/>
  <c r="E2827" i="3"/>
  <c r="E3712" i="3"/>
  <c r="E1434" i="3"/>
  <c r="V1434" i="3" s="1"/>
  <c r="E388" i="3"/>
  <c r="V388" i="3" s="1"/>
  <c r="E4257" i="3"/>
  <c r="E3517" i="3"/>
  <c r="E3807" i="3"/>
  <c r="E2153" i="3"/>
  <c r="V2153" i="3" s="1"/>
  <c r="E90" i="3"/>
  <c r="V90" i="3" s="1"/>
  <c r="E134" i="3"/>
  <c r="V134" i="3" s="1"/>
  <c r="E350" i="3"/>
  <c r="V350" i="3" s="1"/>
  <c r="E2181" i="3"/>
  <c r="V2181" i="3" s="1"/>
  <c r="E697" i="3"/>
  <c r="V697" i="3" s="1"/>
  <c r="E3751" i="3"/>
  <c r="E2511" i="3"/>
  <c r="V2511" i="3" s="1"/>
  <c r="E2067" i="3"/>
  <c r="V2067" i="3" s="1"/>
  <c r="E207" i="3"/>
  <c r="V207" i="3" s="1"/>
  <c r="E3213" i="3"/>
  <c r="E4213" i="3"/>
  <c r="E1090" i="3"/>
  <c r="V1090" i="3" s="1"/>
  <c r="E439" i="3"/>
  <c r="V439" i="3" s="1"/>
  <c r="E2732" i="3"/>
  <c r="V2732" i="3" s="1"/>
  <c r="E400" i="3"/>
  <c r="V400" i="3" s="1"/>
  <c r="E143" i="3"/>
  <c r="V143" i="3" s="1"/>
  <c r="E943" i="3"/>
  <c r="V943" i="3" s="1"/>
  <c r="E815" i="3"/>
  <c r="V815" i="3" s="1"/>
  <c r="E3526" i="3"/>
  <c r="E1638" i="3"/>
  <c r="V1638" i="3" s="1"/>
  <c r="E4048" i="3"/>
  <c r="E533" i="3"/>
  <c r="V533" i="3" s="1"/>
  <c r="E1032" i="3"/>
  <c r="V1032" i="3" s="1"/>
  <c r="E3234" i="3"/>
  <c r="E30" i="3"/>
  <c r="V30" i="3" s="1"/>
  <c r="E3812" i="3"/>
  <c r="E141" i="3"/>
  <c r="V141" i="3" s="1"/>
  <c r="E3730" i="3"/>
  <c r="E4234" i="3"/>
  <c r="E3707" i="3"/>
  <c r="E3019" i="3"/>
  <c r="E1209" i="3"/>
  <c r="V1209" i="3" s="1"/>
  <c r="E412" i="3"/>
  <c r="V412" i="3" s="1"/>
  <c r="E2037" i="3"/>
  <c r="V2037" i="3" s="1"/>
  <c r="E4243" i="3"/>
  <c r="E1531" i="3"/>
  <c r="V1531" i="3" s="1"/>
  <c r="E1405" i="3"/>
  <c r="V1405" i="3" s="1"/>
  <c r="E4070" i="3"/>
  <c r="E464" i="3"/>
  <c r="V464" i="3" s="1"/>
  <c r="E1585" i="3"/>
  <c r="V1585" i="3" s="1"/>
  <c r="E3458" i="3"/>
  <c r="E4066" i="3"/>
  <c r="E2608" i="3"/>
  <c r="V2608" i="3" s="1"/>
  <c r="E2290" i="3"/>
  <c r="V2290" i="3" s="1"/>
  <c r="E2300" i="3"/>
  <c r="V2300" i="3" s="1"/>
  <c r="E3492" i="3"/>
  <c r="E1235" i="3"/>
  <c r="V1235" i="3" s="1"/>
  <c r="E2058" i="3"/>
  <c r="V2058" i="3" s="1"/>
  <c r="E3181" i="3"/>
  <c r="E822" i="3"/>
  <c r="V822" i="3" s="1"/>
  <c r="E1161" i="3"/>
  <c r="V1161" i="3" s="1"/>
  <c r="E1375" i="3"/>
  <c r="V1375" i="3" s="1"/>
  <c r="E3260" i="3"/>
  <c r="E3656" i="3"/>
  <c r="E2209" i="3"/>
  <c r="V2209" i="3" s="1"/>
  <c r="E642" i="3"/>
  <c r="V642" i="3" s="1"/>
  <c r="E2853" i="3"/>
  <c r="E2866" i="3"/>
  <c r="E3673" i="3"/>
  <c r="E3018" i="3"/>
  <c r="E2507" i="3"/>
  <c r="V2507" i="3" s="1"/>
  <c r="E4321" i="3"/>
  <c r="E2685" i="3"/>
  <c r="V2685" i="3" s="1"/>
  <c r="E3513" i="3"/>
  <c r="E2417" i="3"/>
  <c r="V2417" i="3" s="1"/>
  <c r="E354" i="3"/>
  <c r="V354" i="3" s="1"/>
  <c r="E2278" i="3"/>
  <c r="V2278" i="3" s="1"/>
  <c r="E1222" i="3"/>
  <c r="V1222" i="3" s="1"/>
  <c r="E612" i="3"/>
  <c r="V612" i="3" s="1"/>
  <c r="E3152" i="3"/>
  <c r="E3911" i="3"/>
  <c r="E3553" i="3"/>
  <c r="E3992" i="3"/>
  <c r="E1294" i="3"/>
  <c r="V1294" i="3" s="1"/>
  <c r="E1583" i="3"/>
  <c r="V1583" i="3" s="1"/>
  <c r="E1081" i="3"/>
  <c r="V1081" i="3" s="1"/>
  <c r="E4195" i="3"/>
  <c r="E4388" i="3"/>
  <c r="E1499" i="3"/>
  <c r="V1499" i="3" s="1"/>
  <c r="E3533" i="3"/>
  <c r="E3531" i="3"/>
  <c r="E1919" i="3"/>
  <c r="V1919" i="3" s="1"/>
  <c r="E3293" i="3"/>
  <c r="E4291" i="3"/>
  <c r="E1931" i="3"/>
  <c r="V1931" i="3" s="1"/>
  <c r="E3686" i="3"/>
  <c r="E3790" i="3"/>
  <c r="E3820" i="3"/>
  <c r="E3639" i="3"/>
  <c r="E1103" i="3"/>
  <c r="V1103" i="3" s="1"/>
  <c r="E951" i="3"/>
  <c r="V951" i="3" s="1"/>
  <c r="E811" i="3"/>
  <c r="V811" i="3" s="1"/>
  <c r="E3076" i="3"/>
  <c r="E458" i="3"/>
  <c r="V458" i="3" s="1"/>
  <c r="E2749" i="3"/>
  <c r="V2749" i="3" s="1"/>
  <c r="E4094" i="3"/>
  <c r="E86" i="3"/>
  <c r="V86" i="3" s="1"/>
  <c r="E1986" i="3"/>
  <c r="V1986" i="3" s="1"/>
  <c r="E1893" i="3"/>
  <c r="V1893" i="3" s="1"/>
  <c r="E3824" i="3"/>
  <c r="E2443" i="3"/>
  <c r="V2443" i="3" s="1"/>
  <c r="E3385" i="3"/>
  <c r="E3351" i="3"/>
  <c r="E3760" i="3"/>
  <c r="E2618" i="3"/>
  <c r="V2618" i="3" s="1"/>
  <c r="E2600" i="3"/>
  <c r="V2600" i="3" s="1"/>
  <c r="E967" i="3"/>
  <c r="V967" i="3" s="1"/>
  <c r="E2805" i="3"/>
  <c r="E765" i="3"/>
  <c r="V765" i="3" s="1"/>
  <c r="E2711" i="3"/>
  <c r="V2711" i="3" s="1"/>
  <c r="E1867" i="3"/>
  <c r="V1867" i="3" s="1"/>
  <c r="E2994" i="3"/>
  <c r="E249" i="3"/>
  <c r="V249" i="3" s="1"/>
  <c r="E1107" i="3"/>
  <c r="V1107" i="3" s="1"/>
  <c r="E948" i="3"/>
  <c r="V948" i="3" s="1"/>
  <c r="E329" i="3"/>
  <c r="V329" i="3" s="1"/>
  <c r="E3251" i="3"/>
  <c r="E2452" i="3"/>
  <c r="V2452" i="3" s="1"/>
  <c r="E3015" i="3"/>
  <c r="E1536" i="3"/>
  <c r="V1536" i="3" s="1"/>
  <c r="E727" i="3"/>
  <c r="V727" i="3" s="1"/>
  <c r="E1795" i="3"/>
  <c r="V1795" i="3" s="1"/>
  <c r="E1799" i="3"/>
  <c r="V1799" i="3" s="1"/>
  <c r="E3941" i="3"/>
  <c r="E3816" i="3"/>
  <c r="E3436" i="3"/>
  <c r="E1116" i="3"/>
  <c r="V1116" i="3" s="1"/>
  <c r="E671" i="3"/>
  <c r="V671" i="3" s="1"/>
  <c r="E553" i="3"/>
  <c r="V553" i="3" s="1"/>
  <c r="E4380" i="3"/>
  <c r="E2155" i="3"/>
  <c r="V2155" i="3" s="1"/>
  <c r="E232" i="3"/>
  <c r="V232" i="3" s="1"/>
  <c r="E2273" i="3"/>
  <c r="V2273" i="3" s="1"/>
  <c r="E895" i="3"/>
  <c r="V895" i="3" s="1"/>
  <c r="E1035" i="3"/>
  <c r="V1035" i="3" s="1"/>
  <c r="E126" i="3"/>
  <c r="V126" i="3" s="1"/>
  <c r="E1714" i="3"/>
  <c r="V1714" i="3" s="1"/>
  <c r="E152" i="3"/>
  <c r="V152" i="3" s="1"/>
  <c r="E4312" i="3"/>
  <c r="E1597" i="3"/>
  <c r="V1597" i="3" s="1"/>
  <c r="E1315" i="3"/>
  <c r="V1315" i="3" s="1"/>
  <c r="E2753" i="3"/>
  <c r="V2753" i="3" s="1"/>
  <c r="E2783" i="3"/>
  <c r="E1634" i="3"/>
  <c r="V1634" i="3" s="1"/>
  <c r="E714" i="3"/>
  <c r="V714" i="3" s="1"/>
  <c r="E1227" i="3"/>
  <c r="V1227" i="3" s="1"/>
  <c r="E1596" i="3"/>
  <c r="V1596" i="3" s="1"/>
  <c r="E2188" i="3"/>
  <c r="V2188" i="3" s="1"/>
  <c r="E2092" i="3"/>
  <c r="V2092" i="3" s="1"/>
  <c r="E409" i="3"/>
  <c r="V409" i="3" s="1"/>
  <c r="E1786" i="3"/>
  <c r="V1786" i="3" s="1"/>
  <c r="E1829" i="3"/>
  <c r="V1829" i="3" s="1"/>
  <c r="E823" i="3"/>
  <c r="V823" i="3" s="1"/>
  <c r="E4057" i="3"/>
  <c r="E3722" i="3"/>
  <c r="E3604" i="3"/>
  <c r="E3059" i="3"/>
  <c r="E2819" i="3"/>
  <c r="E1902" i="3"/>
  <c r="V1902" i="3" s="1"/>
  <c r="E641" i="3"/>
  <c r="V641" i="3" s="1"/>
  <c r="E1940" i="3"/>
  <c r="V1940" i="3" s="1"/>
  <c r="E2460" i="3"/>
  <c r="V2460" i="3" s="1"/>
  <c r="E636" i="3"/>
  <c r="V636" i="3" s="1"/>
  <c r="E3183" i="3"/>
  <c r="E3630" i="3"/>
  <c r="E1719" i="3"/>
  <c r="V1719" i="3" s="1"/>
  <c r="E2792" i="3"/>
  <c r="E1957" i="3"/>
  <c r="V1957" i="3" s="1"/>
  <c r="E1158" i="3"/>
  <c r="V1158" i="3" s="1"/>
  <c r="E2161" i="3"/>
  <c r="V2161" i="3" s="1"/>
  <c r="E221" i="3"/>
  <c r="V221" i="3" s="1"/>
  <c r="E949" i="3"/>
  <c r="V949" i="3" s="1"/>
  <c r="E1030" i="3"/>
  <c r="V1030" i="3" s="1"/>
  <c r="E4191" i="3"/>
  <c r="E4355" i="3"/>
  <c r="E3669" i="3"/>
  <c r="E1791" i="3"/>
  <c r="V1791" i="3" s="1"/>
  <c r="E2972" i="3"/>
  <c r="E3131" i="3"/>
  <c r="E2490" i="3"/>
  <c r="V2490" i="3" s="1"/>
  <c r="E4061" i="3"/>
  <c r="E663" i="3"/>
  <c r="V663" i="3" s="1"/>
  <c r="E824" i="3"/>
  <c r="V824" i="3" s="1"/>
  <c r="E1591" i="3"/>
  <c r="V1591" i="3" s="1"/>
  <c r="E2146" i="3"/>
  <c r="V2146" i="3" s="1"/>
  <c r="E3304" i="3"/>
  <c r="E1773" i="3"/>
  <c r="V1773" i="3" s="1"/>
  <c r="E2892" i="3"/>
  <c r="E1594" i="3"/>
  <c r="V1594" i="3" s="1"/>
  <c r="E3539" i="3"/>
  <c r="E608" i="3"/>
  <c r="V608" i="3" s="1"/>
  <c r="E4001" i="3"/>
  <c r="E4101" i="3"/>
  <c r="E3596" i="3"/>
  <c r="E1548" i="3"/>
  <c r="V1548" i="3" s="1"/>
  <c r="E3029" i="3"/>
  <c r="E875" i="3"/>
  <c r="V875" i="3" s="1"/>
  <c r="E3449" i="3"/>
  <c r="E1062" i="3"/>
  <c r="V1062" i="3" s="1"/>
  <c r="E858" i="3"/>
  <c r="V858" i="3" s="1"/>
  <c r="E1039" i="3"/>
  <c r="V1039" i="3" s="1"/>
  <c r="E1388" i="3"/>
  <c r="V1388" i="3" s="1"/>
  <c r="E1443" i="3"/>
  <c r="V1443" i="3" s="1"/>
  <c r="E1944" i="3"/>
  <c r="V1944" i="3" s="1"/>
  <c r="E3195" i="3"/>
  <c r="E1456" i="3"/>
  <c r="V1456" i="3" s="1"/>
  <c r="E2896" i="3"/>
  <c r="E1442" i="3"/>
  <c r="V1442" i="3" s="1"/>
  <c r="E667" i="3"/>
  <c r="V667" i="3" s="1"/>
  <c r="E1248" i="3"/>
  <c r="V1248" i="3" s="1"/>
  <c r="E3290" i="3"/>
  <c r="E2409" i="3"/>
  <c r="V2409" i="3" s="1"/>
  <c r="E262" i="3"/>
  <c r="V262" i="3" s="1"/>
  <c r="E2874" i="3"/>
  <c r="E22" i="3"/>
  <c r="V22" i="3" s="1"/>
  <c r="E1992" i="3"/>
  <c r="V1992" i="3" s="1"/>
  <c r="E1128" i="3"/>
  <c r="V1128" i="3" s="1"/>
  <c r="E4208" i="3"/>
  <c r="E1137" i="3"/>
  <c r="V1137" i="3" s="1"/>
  <c r="E2849" i="3"/>
  <c r="E3549" i="3"/>
  <c r="E1561" i="3"/>
  <c r="V1561" i="3" s="1"/>
  <c r="E640" i="3"/>
  <c r="V640" i="3" s="1"/>
  <c r="E1029" i="3"/>
  <c r="V1029" i="3" s="1"/>
  <c r="E3483" i="3"/>
  <c r="E2909" i="3"/>
  <c r="E3643" i="3"/>
  <c r="E3025" i="3"/>
  <c r="E2192" i="3"/>
  <c r="V2192" i="3" s="1"/>
  <c r="E182" i="3"/>
  <c r="V182" i="3" s="1"/>
  <c r="E862" i="3"/>
  <c r="V862" i="3" s="1"/>
  <c r="E1446" i="3"/>
  <c r="V1446" i="3" s="1"/>
  <c r="E4265" i="3"/>
  <c r="E1180" i="3"/>
  <c r="V1180" i="3" s="1"/>
  <c r="E1930" i="3"/>
  <c r="V1930" i="3" s="1"/>
  <c r="E2989" i="3"/>
  <c r="E3174" i="3"/>
  <c r="E637" i="3"/>
  <c r="V637" i="3" s="1"/>
  <c r="E3204" i="3"/>
  <c r="E684" i="3"/>
  <c r="V684" i="3" s="1"/>
  <c r="E2571" i="3"/>
  <c r="V2571" i="3" s="1"/>
  <c r="E3496" i="3"/>
  <c r="E595" i="3"/>
  <c r="V595" i="3" s="1"/>
  <c r="E528" i="3"/>
  <c r="V528" i="3" s="1"/>
  <c r="E1876" i="3"/>
  <c r="V1876" i="3" s="1"/>
  <c r="E1160" i="3"/>
  <c r="V1160" i="3" s="1"/>
  <c r="E2913" i="3"/>
  <c r="E2951" i="3"/>
  <c r="E1177" i="3"/>
  <c r="V1177" i="3" s="1"/>
  <c r="E3046" i="3"/>
  <c r="E3803" i="3"/>
  <c r="E236" i="3"/>
  <c r="V236" i="3" s="1"/>
  <c r="E3505" i="3"/>
  <c r="E2651" i="3"/>
  <c r="V2651" i="3" s="1"/>
  <c r="E4144" i="3"/>
  <c r="E337" i="3"/>
  <c r="V337" i="3" s="1"/>
  <c r="E2604" i="3"/>
  <c r="V2604" i="3" s="1"/>
  <c r="E2586" i="3"/>
  <c r="V2586" i="3" s="1"/>
  <c r="E1006" i="3"/>
  <c r="V1006" i="3" s="1"/>
  <c r="E651" i="3"/>
  <c r="V651" i="3" s="1"/>
  <c r="E1702" i="3"/>
  <c r="V1702" i="3" s="1"/>
  <c r="E1252" i="3"/>
  <c r="V1252" i="3" s="1"/>
  <c r="E3255" i="3"/>
  <c r="E761" i="3"/>
  <c r="V761" i="3" s="1"/>
  <c r="E240" i="3"/>
  <c r="V240" i="3" s="1"/>
  <c r="E1120" i="3"/>
  <c r="V1120" i="3" s="1"/>
  <c r="E4097" i="3"/>
  <c r="E3002" i="3"/>
  <c r="E3268" i="3"/>
  <c r="E3664" i="3"/>
  <c r="E3920" i="3"/>
  <c r="E1651" i="3"/>
  <c r="V1651" i="3" s="1"/>
  <c r="E1872" i="3"/>
  <c r="V1872" i="3" s="1"/>
  <c r="E3050" i="3"/>
  <c r="E384" i="3"/>
  <c r="V384" i="3" s="1"/>
  <c r="E4224" i="3"/>
  <c r="E1184" i="3"/>
  <c r="V1184" i="3" s="1"/>
  <c r="E849" i="3"/>
  <c r="V849" i="3" s="1"/>
  <c r="E3769" i="3"/>
  <c r="E3334" i="3"/>
  <c r="E2325" i="3"/>
  <c r="V2325" i="3" s="1"/>
  <c r="E1133" i="3"/>
  <c r="V1133" i="3" s="1"/>
  <c r="E2736" i="3"/>
  <c r="V2736" i="3" s="1"/>
  <c r="E1477" i="3"/>
  <c r="V1477" i="3" s="1"/>
  <c r="E1642" i="3"/>
  <c r="V1642" i="3" s="1"/>
  <c r="E2840" i="3"/>
  <c r="E2870" i="3"/>
  <c r="E160" i="3"/>
  <c r="V160" i="3" s="1"/>
  <c r="E563" i="3"/>
  <c r="V563" i="3" s="1"/>
  <c r="E3120" i="3"/>
  <c r="E2707" i="3"/>
  <c r="V2707" i="3" s="1"/>
  <c r="E1201" i="3"/>
  <c r="V1201" i="3" s="1"/>
  <c r="E1927" i="3"/>
  <c r="V1927" i="3" s="1"/>
  <c r="E1752" i="3"/>
  <c r="V1752" i="3" s="1"/>
  <c r="E2182" i="3"/>
  <c r="V2182" i="3" s="1"/>
  <c r="E1553" i="3"/>
  <c r="V1553" i="3" s="1"/>
  <c r="E574" i="3"/>
  <c r="V574" i="3" s="1"/>
  <c r="E748" i="3"/>
  <c r="V748" i="3" s="1"/>
  <c r="E3570" i="3"/>
  <c r="E2127" i="3"/>
  <c r="V2127" i="3" s="1"/>
  <c r="E2766" i="3"/>
  <c r="V2766" i="3" s="1"/>
  <c r="E1805" i="3"/>
  <c r="V1805" i="3" s="1"/>
  <c r="E2664" i="3"/>
  <c r="V2664" i="3" s="1"/>
  <c r="E3963" i="3"/>
  <c r="E2368" i="3"/>
  <c r="V2368" i="3" s="1"/>
  <c r="E524" i="3"/>
  <c r="V524" i="3" s="1"/>
  <c r="E4221" i="3"/>
  <c r="E3217" i="3"/>
  <c r="E692" i="3"/>
  <c r="V692" i="3" s="1"/>
  <c r="E891" i="3"/>
  <c r="V891" i="3" s="1"/>
  <c r="E4230" i="3"/>
  <c r="E2306" i="3"/>
  <c r="V2306" i="3" s="1"/>
  <c r="E2498" i="3"/>
  <c r="V2498" i="3" s="1"/>
  <c r="E138" i="3"/>
  <c r="V138" i="3" s="1"/>
  <c r="E4253" i="3"/>
  <c r="E3479" i="3"/>
  <c r="E397" i="3"/>
  <c r="V397" i="3" s="1"/>
  <c r="E4080" i="3"/>
  <c r="E2205" i="3"/>
  <c r="V2205" i="3" s="1"/>
  <c r="E1969" i="3"/>
  <c r="V1969" i="3" s="1"/>
  <c r="E2046" i="3"/>
  <c r="V2046" i="3" s="1"/>
  <c r="E2359" i="3"/>
  <c r="V2359" i="3" s="1"/>
  <c r="E899" i="3"/>
  <c r="V899" i="3" s="1"/>
  <c r="E2788" i="3"/>
  <c r="E2955" i="3"/>
  <c r="E1782" i="3"/>
  <c r="V1782" i="3" s="1"/>
  <c r="E2815" i="3"/>
  <c r="E1037" i="3"/>
  <c r="V1037" i="3" s="1"/>
  <c r="E3833" i="3"/>
  <c r="E60" i="3"/>
  <c r="V60" i="3" s="1"/>
  <c r="E1205" i="3"/>
  <c r="V1205" i="3" s="1"/>
  <c r="E1668" i="3"/>
  <c r="V1668" i="3" s="1"/>
  <c r="E1933" i="3"/>
  <c r="V1933" i="3" s="1"/>
  <c r="E2550" i="3"/>
  <c r="V2550" i="3" s="1"/>
  <c r="E621" i="3"/>
  <c r="V621" i="3" s="1"/>
  <c r="E3545" i="3"/>
  <c r="E963" i="3"/>
  <c r="V963" i="3" s="1"/>
  <c r="E287" i="3"/>
  <c r="V287" i="3" s="1"/>
  <c r="E731" i="3"/>
  <c r="V731" i="3" s="1"/>
  <c r="E1494" i="3"/>
  <c r="V1494" i="3" s="1"/>
  <c r="E1094" i="3"/>
  <c r="V1094" i="3" s="1"/>
  <c r="E1821" i="3"/>
  <c r="V1821" i="3" s="1"/>
  <c r="E3946" i="3"/>
  <c r="E2355" i="3"/>
  <c r="V2355" i="3" s="1"/>
  <c r="E4304" i="3"/>
  <c r="E3397" i="3"/>
  <c r="E1041" i="3"/>
  <c r="V1041" i="3" s="1"/>
  <c r="E802" i="3"/>
  <c r="V802" i="3" s="1"/>
  <c r="E925" i="3"/>
  <c r="V925" i="3" s="1"/>
  <c r="E3127" i="3"/>
  <c r="E4308" i="3"/>
  <c r="E4261" i="3"/>
  <c r="E3529" i="3"/>
  <c r="E1086" i="3"/>
  <c r="V1086" i="3" s="1"/>
  <c r="E4325" i="3"/>
  <c r="E836" i="3"/>
  <c r="V836" i="3" s="1"/>
  <c r="E3221" i="3"/>
  <c r="E3726" i="3"/>
  <c r="E520" i="3"/>
  <c r="V520" i="3" s="1"/>
  <c r="E6" i="3"/>
  <c r="V6" i="3" s="1"/>
  <c r="E1621" i="3"/>
  <c r="V1621" i="3" s="1"/>
  <c r="E1936" i="3"/>
  <c r="V1936" i="3" s="1"/>
  <c r="E1057" i="3"/>
  <c r="V1057" i="3" s="1"/>
  <c r="E1124" i="3"/>
  <c r="V1124" i="3" s="1"/>
  <c r="E3893" i="3"/>
  <c r="E4391" i="3"/>
  <c r="E4363" i="3"/>
  <c r="E3121" i="3"/>
  <c r="E1744" i="3"/>
  <c r="V1744" i="3" s="1"/>
  <c r="E56" i="3"/>
  <c r="V56" i="3" s="1"/>
  <c r="E4274" i="3"/>
  <c r="E564" i="3"/>
  <c r="V564" i="3" s="1"/>
  <c r="E1574" i="3"/>
  <c r="V1574" i="3" s="1"/>
  <c r="E3871" i="3"/>
  <c r="E215" i="3"/>
  <c r="V215" i="3" s="1"/>
  <c r="E3747" i="3"/>
  <c r="E3903" i="3"/>
  <c r="E2672" i="3"/>
  <c r="V2672" i="3" s="1"/>
  <c r="E2659" i="3"/>
  <c r="V2659" i="3" s="1"/>
  <c r="E3958" i="3"/>
  <c r="E647" i="3"/>
  <c r="V647" i="3" s="1"/>
  <c r="E2964" i="3"/>
  <c r="E4183" i="3"/>
  <c r="E740" i="3"/>
  <c r="V740" i="3" s="1"/>
  <c r="E600" i="3"/>
  <c r="V600" i="3" s="1"/>
  <c r="E3530" i="3"/>
  <c r="E2342" i="3"/>
  <c r="V2342" i="3" s="1"/>
  <c r="E4372" i="3"/>
  <c r="E1188" i="3"/>
  <c r="V1188" i="3" s="1"/>
  <c r="E1694" i="3"/>
  <c r="V1694" i="3" s="1"/>
  <c r="E806" i="3"/>
  <c r="V806" i="3" s="1"/>
  <c r="E1846" i="3"/>
  <c r="V1846" i="3" s="1"/>
  <c r="E1756" i="3"/>
  <c r="V1756" i="3" s="1"/>
  <c r="E3854" i="3"/>
  <c r="E3734" i="3"/>
  <c r="E194" i="3"/>
  <c r="V194" i="3" s="1"/>
  <c r="E2946" i="3"/>
  <c r="E219" i="3"/>
  <c r="V219" i="3" s="1"/>
  <c r="E4389" i="3"/>
  <c r="E3523" i="3"/>
  <c r="E227" i="3"/>
  <c r="V227" i="3" s="1"/>
  <c r="E1647" i="3"/>
  <c r="V1647" i="3" s="1"/>
  <c r="E3102" i="3"/>
  <c r="E643" i="3"/>
  <c r="V643" i="3" s="1"/>
  <c r="E1010" i="3"/>
  <c r="V1010" i="3" s="1"/>
  <c r="E2959" i="3"/>
  <c r="E4333" i="3"/>
  <c r="E3971" i="3"/>
  <c r="E567" i="3"/>
  <c r="V567" i="3" s="1"/>
  <c r="E4359" i="3"/>
  <c r="E1817" i="3"/>
  <c r="V1817" i="3" s="1"/>
  <c r="E1863" i="3"/>
  <c r="V1863" i="3" s="1"/>
  <c r="E3285" i="3"/>
  <c r="E1685" i="3"/>
  <c r="V1685" i="3" s="1"/>
  <c r="E1034" i="3"/>
  <c r="V1034" i="3" s="1"/>
  <c r="E1036" i="3"/>
  <c r="V1036" i="3" s="1"/>
  <c r="E3500" i="3"/>
  <c r="E473" i="3"/>
  <c r="V473" i="3" s="1"/>
  <c r="E2857" i="3"/>
  <c r="E503" i="3"/>
  <c r="V503" i="3" s="1"/>
  <c r="E2464" i="3"/>
  <c r="V2464" i="3" s="1"/>
  <c r="E4110" i="3"/>
  <c r="E494" i="3"/>
  <c r="V494" i="3" s="1"/>
  <c r="E2823" i="3"/>
  <c r="E1884" i="3"/>
  <c r="V1884" i="3" s="1"/>
  <c r="E43" i="3"/>
  <c r="V43" i="3" s="1"/>
  <c r="E3876" i="3"/>
  <c r="E2655" i="3"/>
  <c r="V2655" i="3" s="1"/>
  <c r="E2647" i="3"/>
  <c r="V2647" i="3" s="1"/>
  <c r="E1681" i="3"/>
  <c r="V1681" i="3" s="1"/>
  <c r="E3208" i="3"/>
  <c r="E3440" i="3"/>
  <c r="E1880" i="3"/>
  <c r="V1880" i="3" s="1"/>
  <c r="E2439" i="3"/>
  <c r="V2439" i="3" s="1"/>
  <c r="E39" i="3"/>
  <c r="V39" i="3" s="1"/>
  <c r="E562" i="3"/>
  <c r="V562" i="3" s="1"/>
  <c r="E223" i="3"/>
  <c r="V223" i="3" s="1"/>
  <c r="E2338" i="3"/>
  <c r="V2338" i="3" s="1"/>
  <c r="E2413" i="3"/>
  <c r="V2413" i="3" s="1"/>
  <c r="E3063" i="3"/>
  <c r="E2486" i="3"/>
  <c r="V2486" i="3" s="1"/>
  <c r="E3937" i="3"/>
  <c r="E735" i="3"/>
  <c r="V735" i="3" s="1"/>
  <c r="E1659" i="3"/>
  <c r="V1659" i="3" s="1"/>
  <c r="E3294" i="3"/>
  <c r="E1045" i="3"/>
  <c r="V1045" i="3" s="1"/>
  <c r="E3743" i="3"/>
  <c r="E4338" i="3"/>
  <c r="E3317" i="3"/>
  <c r="E3528" i="3"/>
  <c r="E3182" i="3"/>
  <c r="E1077" i="3"/>
  <c r="V1077" i="3" s="1"/>
  <c r="E3863" i="3"/>
  <c r="E2942" i="3"/>
  <c r="E1851" i="3"/>
  <c r="V1851" i="3" s="1"/>
  <c r="E367" i="3"/>
  <c r="V367" i="3" s="1"/>
  <c r="E3579" i="3"/>
  <c r="E1807" i="3"/>
  <c r="V1807" i="3" s="1"/>
  <c r="E904" i="3"/>
  <c r="V904" i="3" s="1"/>
  <c r="E2638" i="3"/>
  <c r="V2638" i="3" s="1"/>
  <c r="E841" i="3"/>
  <c r="V841" i="3" s="1"/>
  <c r="E2813" i="3"/>
  <c r="E1038" i="3"/>
  <c r="V1038" i="3" s="1"/>
  <c r="E7" i="3"/>
  <c r="V7" i="3" s="1"/>
  <c r="E1732" i="3"/>
  <c r="V1732" i="3" s="1"/>
  <c r="E3566" i="3"/>
  <c r="E460" i="3"/>
  <c r="V460" i="3" s="1"/>
  <c r="E1257" i="3"/>
  <c r="V1257" i="3" s="1"/>
  <c r="E2634" i="3"/>
  <c r="V2634" i="3" s="1"/>
  <c r="E558" i="3"/>
  <c r="V558" i="3" s="1"/>
  <c r="E3119" i="3"/>
  <c r="E1040" i="3"/>
  <c r="V1040" i="3" s="1"/>
  <c r="E1925" i="3"/>
  <c r="V1925" i="3" s="1"/>
  <c r="E2329" i="3"/>
  <c r="V2329" i="3" s="1"/>
  <c r="E1023" i="3"/>
  <c r="V1023" i="3" s="1"/>
  <c r="E2998" i="3"/>
  <c r="E3123" i="3"/>
  <c r="E2469" i="3"/>
  <c r="V2469" i="3" s="1"/>
  <c r="E1737" i="3"/>
  <c r="V1737" i="3" s="1"/>
  <c r="E296" i="3"/>
  <c r="V296" i="3" s="1"/>
  <c r="E173" i="3"/>
  <c r="V173" i="3" s="1"/>
  <c r="E1439" i="3"/>
  <c r="V1439" i="3" s="1"/>
  <c r="E2938" i="3"/>
  <c r="E4376" i="3"/>
  <c r="E1608" i="3"/>
  <c r="V1608" i="3" s="1"/>
  <c r="E393" i="3"/>
  <c r="V393" i="3" s="1"/>
  <c r="E1019" i="3"/>
  <c r="V1019" i="3" s="1"/>
  <c r="E1332" i="3"/>
  <c r="V1332" i="3" s="1"/>
  <c r="E1490" i="3"/>
  <c r="V1490" i="3" s="1"/>
  <c r="E3924" i="3"/>
  <c r="E560" i="3"/>
  <c r="V560" i="3" s="1"/>
  <c r="E1815" i="3"/>
  <c r="V1815" i="3" s="1"/>
  <c r="E688" i="3"/>
  <c r="V688" i="3" s="1"/>
  <c r="E3850" i="3"/>
  <c r="E1239" i="3"/>
  <c r="V1239" i="3" s="1"/>
  <c r="E2422" i="3"/>
  <c r="V2422" i="3" s="1"/>
  <c r="E854" i="3"/>
  <c r="V854" i="3" s="1"/>
  <c r="E139" i="3"/>
  <c r="V139" i="3" s="1"/>
  <c r="E828" i="3"/>
  <c r="V828" i="3" s="1"/>
  <c r="E561" i="3"/>
  <c r="V561" i="3" s="1"/>
  <c r="E1889" i="3"/>
  <c r="V1889" i="3" s="1"/>
  <c r="E3592" i="3"/>
  <c r="E3535" i="3"/>
  <c r="E64" i="3"/>
  <c r="V64" i="3" s="1"/>
  <c r="E406" i="3"/>
  <c r="V406" i="3" s="1"/>
  <c r="E300" i="3"/>
  <c r="V300" i="3" s="1"/>
  <c r="E3178" i="3"/>
  <c r="E1825" i="3"/>
  <c r="V1825" i="3" s="1"/>
  <c r="E4329" i="3"/>
  <c r="E1672" i="3"/>
  <c r="V1672" i="3" s="1"/>
  <c r="E3954" i="3"/>
  <c r="E3321" i="3"/>
  <c r="E516" i="3"/>
  <c r="V516" i="3" s="1"/>
  <c r="E1053" i="3"/>
  <c r="V1053" i="3" s="1"/>
  <c r="E1600" i="3"/>
  <c r="V1600" i="3" s="1"/>
  <c r="E3846" i="3"/>
  <c r="E4295" i="3"/>
  <c r="E1842" i="3"/>
  <c r="V1842" i="3" s="1"/>
  <c r="E456" i="3"/>
  <c r="V456" i="3" s="1"/>
  <c r="E3110" i="3"/>
  <c r="E3312" i="3"/>
  <c r="E1482" i="3"/>
  <c r="V1482" i="3" s="1"/>
  <c r="E2968" i="3"/>
  <c r="E3557" i="3"/>
  <c r="E744" i="3"/>
  <c r="V744" i="3" s="1"/>
  <c r="E94" i="3"/>
  <c r="V94" i="3" s="1"/>
  <c r="E1810" i="3"/>
  <c r="V1810" i="3" s="1"/>
  <c r="E3899" i="3"/>
  <c r="E3525" i="3"/>
  <c r="E3522" i="3"/>
  <c r="E2171" i="3"/>
  <c r="V2171" i="3" s="1"/>
  <c r="E346" i="3"/>
  <c r="V346" i="3" s="1"/>
  <c r="E3115" i="3"/>
  <c r="E3889" i="3"/>
  <c r="E1923" i="3"/>
  <c r="V1923" i="3" s="1"/>
  <c r="E566" i="3"/>
  <c r="V566" i="3" s="1"/>
  <c r="E69" i="3"/>
  <c r="V69" i="3" s="1"/>
  <c r="E2105" i="3"/>
  <c r="V2105" i="3" s="1"/>
  <c r="E2809" i="3"/>
  <c r="E625" i="3"/>
  <c r="V625" i="3" s="1"/>
  <c r="E2183" i="3"/>
  <c r="V2183" i="3" s="1"/>
  <c r="E3534" i="3"/>
  <c r="E2580" i="3"/>
  <c r="V2580" i="3" s="1"/>
  <c r="E3829" i="3"/>
  <c r="E3859" i="3"/>
  <c r="E401" i="3"/>
  <c r="V401" i="3" s="1"/>
  <c r="E3583" i="3"/>
  <c r="E2629" i="3"/>
  <c r="V2629" i="3" s="1"/>
  <c r="E1813" i="3"/>
  <c r="V1813" i="3" s="1"/>
  <c r="E3524" i="3"/>
  <c r="E1049" i="3"/>
  <c r="V1049" i="3" s="1"/>
  <c r="E2179" i="3"/>
  <c r="V2179" i="3" s="1"/>
  <c r="E2080" i="3"/>
  <c r="V2080" i="3" s="1"/>
  <c r="E954" i="3"/>
  <c r="V954" i="3" s="1"/>
  <c r="E630" i="3"/>
  <c r="V630" i="3" s="1"/>
  <c r="E3907" i="3"/>
  <c r="E565" i="3"/>
  <c r="V565" i="3" s="1"/>
  <c r="E3393" i="3"/>
  <c r="E4342" i="3"/>
  <c r="E1098" i="3"/>
  <c r="V1098" i="3" s="1"/>
  <c r="E3562" i="3"/>
  <c r="E1814" i="3"/>
  <c r="V1814" i="3" s="1"/>
  <c r="E559" i="3"/>
  <c r="V559" i="3" s="1"/>
  <c r="E1043" i="3"/>
  <c r="V1043" i="3" s="1"/>
  <c r="E203" i="3"/>
  <c r="V203" i="3" s="1"/>
  <c r="E1587" i="3"/>
  <c r="V1587" i="3" s="1"/>
  <c r="E1426" i="3"/>
  <c r="V1426" i="3" s="1"/>
  <c r="E638" i="3"/>
  <c r="V638" i="3" s="1"/>
  <c r="E3622" i="3"/>
  <c r="E507" i="3"/>
  <c r="V507" i="3" s="1"/>
  <c r="E2800" i="3"/>
  <c r="E1698" i="3"/>
  <c r="V1698" i="3" s="1"/>
  <c r="E2642" i="3"/>
  <c r="V2642" i="3" s="1"/>
  <c r="E26" i="3"/>
  <c r="V26" i="3" s="1"/>
  <c r="E1748" i="3"/>
  <c r="V1748" i="3" s="1"/>
  <c r="E2541" i="3"/>
  <c r="V2541" i="3" s="1"/>
  <c r="E2796" i="3"/>
  <c r="E2175" i="3"/>
  <c r="V2175" i="3" s="1"/>
  <c r="E1192" i="3"/>
  <c r="V1192" i="3" s="1"/>
  <c r="E4390" i="3"/>
  <c r="E2346" i="3"/>
  <c r="V2346" i="3" s="1"/>
  <c r="E3867" i="3"/>
  <c r="E1689" i="3"/>
  <c r="V1689" i="3" s="1"/>
  <c r="E3933" i="3"/>
  <c r="E4346" i="3"/>
  <c r="E1486" i="3"/>
  <c r="V1486" i="3" s="1"/>
  <c r="E2033" i="3"/>
  <c r="V2033" i="3" s="1"/>
  <c r="E959" i="3"/>
  <c r="V959" i="3" s="1"/>
  <c r="E468" i="3"/>
  <c r="V468" i="3" s="1"/>
  <c r="E1244" i="3"/>
  <c r="V1244" i="3" s="1"/>
  <c r="E4368" i="3"/>
  <c r="E1811" i="3"/>
  <c r="V1811" i="3" s="1"/>
  <c r="E3841" i="3"/>
  <c r="E1897" i="3"/>
  <c r="V1897" i="3" s="1"/>
  <c r="E3880" i="3"/>
  <c r="E2668" i="3"/>
  <c r="V2668" i="3" s="1"/>
  <c r="E1379" i="3"/>
  <c r="V1379" i="3" s="1"/>
  <c r="E655" i="3"/>
  <c r="V655" i="3" s="1"/>
  <c r="E4247" i="3"/>
  <c r="E1042" i="3"/>
  <c r="V1042" i="3" s="1"/>
  <c r="E292" i="3"/>
  <c r="V292" i="3" s="1"/>
  <c r="E3281" i="3"/>
  <c r="E3191" i="3"/>
  <c r="E451" i="3"/>
  <c r="V451" i="3" s="1"/>
  <c r="E1014" i="3"/>
  <c r="V1014" i="3" s="1"/>
  <c r="E819" i="3"/>
  <c r="V819" i="3" s="1"/>
  <c r="E1069" i="3"/>
  <c r="V1069" i="3" s="1"/>
  <c r="E2887" i="3"/>
  <c r="E997" i="3"/>
  <c r="V997" i="3" s="1"/>
  <c r="E4385" i="3"/>
  <c r="E2157" i="3"/>
  <c r="V2157" i="3" s="1"/>
  <c r="E2333" i="3"/>
  <c r="V2333" i="3" s="1"/>
  <c r="E3950" i="3"/>
  <c r="E3574" i="3"/>
  <c r="E2430" i="3"/>
  <c r="V2430" i="3" s="1"/>
  <c r="E1328" i="3"/>
  <c r="V1328" i="3" s="1"/>
  <c r="E1396" i="3"/>
  <c r="V1396" i="3" s="1"/>
  <c r="E3470" i="3"/>
  <c r="E4350" i="3"/>
  <c r="E1336" i="3"/>
  <c r="V1336" i="3" s="1"/>
  <c r="E2426" i="3"/>
  <c r="V2426" i="3" s="1"/>
  <c r="E845" i="3"/>
  <c r="V845" i="3" s="1"/>
  <c r="E3884" i="3"/>
  <c r="E3308" i="3"/>
  <c r="AN231" i="4" l="1"/>
  <c r="AN233" i="4"/>
  <c r="AN235" i="4"/>
  <c r="AO231" i="4"/>
  <c r="AO233" i="4"/>
  <c r="AO235" i="4"/>
  <c r="AN232" i="4"/>
  <c r="AN234" i="4"/>
  <c r="AN236" i="4"/>
  <c r="AO232" i="4"/>
  <c r="AO234" i="4"/>
  <c r="AO236" i="4"/>
  <c r="AO16" i="4"/>
  <c r="AO15" i="4"/>
  <c r="AN15" i="4"/>
  <c r="AN18" i="4"/>
  <c r="AO19" i="4"/>
  <c r="AN20" i="4"/>
  <c r="AN16" i="4"/>
  <c r="AO18" i="4"/>
  <c r="AN19" i="4"/>
  <c r="AO17" i="4"/>
  <c r="AO20" i="4"/>
  <c r="AN17" i="4"/>
  <c r="E5" i="3"/>
  <c r="V5" i="3" s="1"/>
  <c r="AN241" i="4"/>
  <c r="AN243" i="4"/>
  <c r="AN245" i="4"/>
  <c r="AN247" i="4"/>
  <c r="AO241" i="4"/>
  <c r="AO243" i="4"/>
  <c r="AO245" i="4"/>
  <c r="AO247" i="4"/>
  <c r="AN240" i="4"/>
  <c r="AN242" i="4"/>
  <c r="AN244" i="4"/>
  <c r="AN246" i="4"/>
  <c r="AO240" i="4"/>
  <c r="AO242" i="4"/>
  <c r="AO244" i="4"/>
  <c r="AO246" i="4"/>
  <c r="AO31" i="4"/>
  <c r="AN29" i="4"/>
  <c r="AN24" i="4"/>
  <c r="AN28" i="4"/>
  <c r="AO26" i="4"/>
  <c r="AN31" i="4"/>
  <c r="AO30" i="4"/>
  <c r="AO29" i="4"/>
  <c r="AO24" i="4"/>
  <c r="AO27" i="4"/>
  <c r="AN27" i="4"/>
  <c r="AN26" i="4"/>
  <c r="AN25" i="4"/>
  <c r="AO25" i="4"/>
  <c r="AO28" i="4"/>
  <c r="AN30" i="4"/>
  <c r="E114" i="3"/>
  <c r="V114" i="3" s="1"/>
  <c r="W237" i="4"/>
  <c r="AE237" i="4"/>
  <c r="AM237" i="4"/>
  <c r="S238" i="4"/>
  <c r="AA238" i="4"/>
  <c r="AI238" i="4"/>
  <c r="W239" i="4"/>
  <c r="AE239" i="4"/>
  <c r="AM239" i="4"/>
  <c r="X237" i="4"/>
  <c r="AF237" i="4"/>
  <c r="AN237" i="4"/>
  <c r="T238" i="4"/>
  <c r="AB238" i="4"/>
  <c r="AJ238" i="4"/>
  <c r="X239" i="4"/>
  <c r="AF239" i="4"/>
  <c r="AN239" i="4"/>
  <c r="Q237" i="4"/>
  <c r="Y237" i="4"/>
  <c r="AG237" i="4"/>
  <c r="AO237" i="4"/>
  <c r="U238" i="4"/>
  <c r="AC238" i="4"/>
  <c r="AK238" i="4"/>
  <c r="Q239" i="4"/>
  <c r="Y239" i="4"/>
  <c r="AG239" i="4"/>
  <c r="AO239" i="4"/>
  <c r="R237" i="4"/>
  <c r="Z237" i="4"/>
  <c r="AH237" i="4"/>
  <c r="V238" i="4"/>
  <c r="AD238" i="4"/>
  <c r="AL238" i="4"/>
  <c r="R239" i="4"/>
  <c r="Z239" i="4"/>
  <c r="AH239" i="4"/>
  <c r="S237" i="4"/>
  <c r="AA237" i="4"/>
  <c r="AI237" i="4"/>
  <c r="W238" i="4"/>
  <c r="AE238" i="4"/>
  <c r="AM238" i="4"/>
  <c r="S239" i="4"/>
  <c r="AA239" i="4"/>
  <c r="AI239" i="4"/>
  <c r="T237" i="4"/>
  <c r="AB237" i="4"/>
  <c r="AJ237" i="4"/>
  <c r="X238" i="4"/>
  <c r="AF238" i="4"/>
  <c r="AN238" i="4"/>
  <c r="T239" i="4"/>
  <c r="AB239" i="4"/>
  <c r="AJ239" i="4"/>
  <c r="U237" i="4"/>
  <c r="AC237" i="4"/>
  <c r="AK237" i="4"/>
  <c r="Q238" i="4"/>
  <c r="Y238" i="4"/>
  <c r="AG238" i="4"/>
  <c r="AO238" i="4"/>
  <c r="U239" i="4"/>
  <c r="AC239" i="4"/>
  <c r="AK239" i="4"/>
  <c r="V237" i="4"/>
  <c r="AD237" i="4"/>
  <c r="AL237" i="4"/>
  <c r="R238" i="4"/>
  <c r="Z238" i="4"/>
  <c r="AH238" i="4"/>
  <c r="V239" i="4"/>
  <c r="AD239" i="4"/>
  <c r="AL239" i="4"/>
  <c r="Z21" i="4"/>
  <c r="T22" i="4"/>
  <c r="T447" i="4" s="1"/>
  <c r="T620" i="4" s="1"/>
  <c r="AD23" i="4"/>
  <c r="W21" i="4"/>
  <c r="T23" i="4"/>
  <c r="AA23" i="4"/>
  <c r="R21" i="4"/>
  <c r="AG21" i="4"/>
  <c r="AF23" i="4"/>
  <c r="Y21" i="4"/>
  <c r="AI22" i="4"/>
  <c r="AC23" i="4"/>
  <c r="Y22" i="4"/>
  <c r="AM21" i="4"/>
  <c r="AF22" i="4"/>
  <c r="AO22" i="4"/>
  <c r="AE22" i="4"/>
  <c r="V22" i="4"/>
  <c r="AM22" i="4"/>
  <c r="X23" i="4"/>
  <c r="AA22" i="4"/>
  <c r="AK22" i="4"/>
  <c r="AE23" i="4"/>
  <c r="S22" i="4"/>
  <c r="AO21" i="4"/>
  <c r="AH22" i="4"/>
  <c r="AL23" i="4"/>
  <c r="U22" i="4"/>
  <c r="U447" i="4" s="1"/>
  <c r="U620" i="4" s="1"/>
  <c r="AL22" i="4"/>
  <c r="AJ22" i="4"/>
  <c r="AN23" i="4"/>
  <c r="X21" i="4"/>
  <c r="R22" i="4"/>
  <c r="AO23" i="4"/>
  <c r="AF21" i="4"/>
  <c r="AM23" i="4"/>
  <c r="AK23" i="4"/>
  <c r="AB23" i="4"/>
  <c r="S23" i="4"/>
  <c r="AL21" i="4"/>
  <c r="W23" i="4"/>
  <c r="U23" i="4"/>
  <c r="AG22" i="4"/>
  <c r="X22" i="4"/>
  <c r="AB22" i="4"/>
  <c r="Z22" i="4"/>
  <c r="AD21" i="4"/>
  <c r="AE21" i="4"/>
  <c r="V21" i="4"/>
  <c r="AC21" i="4"/>
  <c r="R23" i="4"/>
  <c r="U21" i="4"/>
  <c r="AC22" i="4"/>
  <c r="AJ21" i="4"/>
  <c r="AH21" i="4"/>
  <c r="AN21" i="4"/>
  <c r="AB21" i="4"/>
  <c r="AN22" i="4"/>
  <c r="AN447" i="4" s="1"/>
  <c r="AN620" i="4" s="1"/>
  <c r="AA21" i="4"/>
  <c r="E3111" i="3"/>
  <c r="V23" i="4"/>
  <c r="AJ23" i="4"/>
  <c r="AI23" i="4"/>
  <c r="T21" i="4"/>
  <c r="AK21" i="4"/>
  <c r="AH23" i="4"/>
  <c r="Z23" i="4"/>
  <c r="AG23" i="4"/>
  <c r="W22" i="4"/>
  <c r="Y23" i="4"/>
  <c r="AD22" i="4"/>
  <c r="AI21" i="4"/>
  <c r="S21" i="4"/>
  <c r="Q22" i="4"/>
  <c r="Q23" i="4"/>
  <c r="Q21" i="4"/>
  <c r="AI7" i="4"/>
  <c r="Q8" i="4"/>
  <c r="S224" i="4"/>
  <c r="AA224" i="4"/>
  <c r="AI224" i="4"/>
  <c r="W225" i="4"/>
  <c r="AE225" i="4"/>
  <c r="AM225" i="4"/>
  <c r="S226" i="4"/>
  <c r="AA226" i="4"/>
  <c r="AI226" i="4"/>
  <c r="W227" i="4"/>
  <c r="AE227" i="4"/>
  <c r="AM227" i="4"/>
  <c r="S228" i="4"/>
  <c r="AA228" i="4"/>
  <c r="AI228" i="4"/>
  <c r="W229" i="4"/>
  <c r="AE229" i="4"/>
  <c r="AM229" i="4"/>
  <c r="S230" i="4"/>
  <c r="AA230" i="4"/>
  <c r="AI230" i="4"/>
  <c r="T224" i="4"/>
  <c r="AB224" i="4"/>
  <c r="AJ224" i="4"/>
  <c r="X225" i="4"/>
  <c r="AF225" i="4"/>
  <c r="AN225" i="4"/>
  <c r="T226" i="4"/>
  <c r="AB226" i="4"/>
  <c r="AJ226" i="4"/>
  <c r="X227" i="4"/>
  <c r="AF227" i="4"/>
  <c r="AN227" i="4"/>
  <c r="T228" i="4"/>
  <c r="AB228" i="4"/>
  <c r="AJ228" i="4"/>
  <c r="X229" i="4"/>
  <c r="AF229" i="4"/>
  <c r="AN229" i="4"/>
  <c r="T230" i="4"/>
  <c r="AB230" i="4"/>
  <c r="AJ230" i="4"/>
  <c r="U224" i="4"/>
  <c r="AC224" i="4"/>
  <c r="AK224" i="4"/>
  <c r="Q225" i="4"/>
  <c r="Y225" i="4"/>
  <c r="AG225" i="4"/>
  <c r="AO225" i="4"/>
  <c r="U226" i="4"/>
  <c r="AC226" i="4"/>
  <c r="AK226" i="4"/>
  <c r="Q227" i="4"/>
  <c r="Y227" i="4"/>
  <c r="AG227" i="4"/>
  <c r="AO227" i="4"/>
  <c r="U228" i="4"/>
  <c r="AC228" i="4"/>
  <c r="AK228" i="4"/>
  <c r="Q229" i="4"/>
  <c r="Y229" i="4"/>
  <c r="AG229" i="4"/>
  <c r="AO229" i="4"/>
  <c r="U230" i="4"/>
  <c r="AC230" i="4"/>
  <c r="AK230" i="4"/>
  <c r="V224" i="4"/>
  <c r="AD224" i="4"/>
  <c r="AL224" i="4"/>
  <c r="R225" i="4"/>
  <c r="Z225" i="4"/>
  <c r="AH225" i="4"/>
  <c r="V226" i="4"/>
  <c r="AD226" i="4"/>
  <c r="AL226" i="4"/>
  <c r="R227" i="4"/>
  <c r="Z227" i="4"/>
  <c r="AH227" i="4"/>
  <c r="V228" i="4"/>
  <c r="AD228" i="4"/>
  <c r="AL228" i="4"/>
  <c r="R229" i="4"/>
  <c r="Z229" i="4"/>
  <c r="AH229" i="4"/>
  <c r="V230" i="4"/>
  <c r="AD230" i="4"/>
  <c r="AL230" i="4"/>
  <c r="W224" i="4"/>
  <c r="AE224" i="4"/>
  <c r="AM224" i="4"/>
  <c r="S225" i="4"/>
  <c r="AA225" i="4"/>
  <c r="AI225" i="4"/>
  <c r="W226" i="4"/>
  <c r="AE226" i="4"/>
  <c r="AM226" i="4"/>
  <c r="S227" i="4"/>
  <c r="AA227" i="4"/>
  <c r="AI227" i="4"/>
  <c r="W228" i="4"/>
  <c r="AE228" i="4"/>
  <c r="AM228" i="4"/>
  <c r="S229" i="4"/>
  <c r="AA229" i="4"/>
  <c r="AI229" i="4"/>
  <c r="W230" i="4"/>
  <c r="AE230" i="4"/>
  <c r="AM230" i="4"/>
  <c r="X224" i="4"/>
  <c r="AF224" i="4"/>
  <c r="AN224" i="4"/>
  <c r="T225" i="4"/>
  <c r="AB225" i="4"/>
  <c r="AJ225" i="4"/>
  <c r="X226" i="4"/>
  <c r="AF226" i="4"/>
  <c r="AN226" i="4"/>
  <c r="T227" i="4"/>
  <c r="AB227" i="4"/>
  <c r="AJ227" i="4"/>
  <c r="X228" i="4"/>
  <c r="AF228" i="4"/>
  <c r="AN228" i="4"/>
  <c r="T229" i="4"/>
  <c r="AB229" i="4"/>
  <c r="AJ229" i="4"/>
  <c r="X230" i="4"/>
  <c r="AF230" i="4"/>
  <c r="AN230" i="4"/>
  <c r="Q224" i="4"/>
  <c r="Y224" i="4"/>
  <c r="AG224" i="4"/>
  <c r="AO224" i="4"/>
  <c r="U225" i="4"/>
  <c r="AC225" i="4"/>
  <c r="AK225" i="4"/>
  <c r="Q226" i="4"/>
  <c r="Y226" i="4"/>
  <c r="AG226" i="4"/>
  <c r="AO226" i="4"/>
  <c r="U227" i="4"/>
  <c r="AC227" i="4"/>
  <c r="AK227" i="4"/>
  <c r="Q228" i="4"/>
  <c r="Y228" i="4"/>
  <c r="AG228" i="4"/>
  <c r="AO228" i="4"/>
  <c r="U229" i="4"/>
  <c r="AC229" i="4"/>
  <c r="AK229" i="4"/>
  <c r="Q230" i="4"/>
  <c r="Y230" i="4"/>
  <c r="AG230" i="4"/>
  <c r="AO230" i="4"/>
  <c r="R224" i="4"/>
  <c r="Z224" i="4"/>
  <c r="AH224" i="4"/>
  <c r="V225" i="4"/>
  <c r="AD225" i="4"/>
  <c r="AL225" i="4"/>
  <c r="R226" i="4"/>
  <c r="Z226" i="4"/>
  <c r="AH226" i="4"/>
  <c r="V227" i="4"/>
  <c r="AD227" i="4"/>
  <c r="AL227" i="4"/>
  <c r="R228" i="4"/>
  <c r="Z228" i="4"/>
  <c r="AH228" i="4"/>
  <c r="V229" i="4"/>
  <c r="AD229" i="4"/>
  <c r="AL229" i="4"/>
  <c r="R230" i="4"/>
  <c r="Z230" i="4"/>
  <c r="AH230" i="4"/>
  <c r="AC8" i="4"/>
  <c r="AH7" i="4"/>
  <c r="AB7" i="4"/>
  <c r="U7" i="4"/>
  <c r="Z8" i="4"/>
  <c r="AF7" i="4"/>
  <c r="AK8" i="4"/>
  <c r="W8" i="4"/>
  <c r="AJ7" i="4"/>
  <c r="AC7" i="4"/>
  <c r="AH8" i="4"/>
  <c r="W7" i="4"/>
  <c r="AN7" i="4"/>
  <c r="AK14" i="4"/>
  <c r="AJ11" i="4"/>
  <c r="V12" i="4"/>
  <c r="U9" i="4"/>
  <c r="S14" i="4"/>
  <c r="R11" i="4"/>
  <c r="AH14" i="4"/>
  <c r="AG11" i="4"/>
  <c r="V13" i="4"/>
  <c r="U10" i="4"/>
  <c r="AO11" i="4"/>
  <c r="AK13" i="4"/>
  <c r="AJ10" i="4"/>
  <c r="AL13" i="4"/>
  <c r="V8" i="4"/>
  <c r="AE8" i="4"/>
  <c r="X8" i="4"/>
  <c r="AK7" i="4"/>
  <c r="AE7" i="4"/>
  <c r="T8" i="4"/>
  <c r="AC14" i="4"/>
  <c r="AB11" i="4"/>
  <c r="AI11" i="4"/>
  <c r="AI436" i="4" s="1"/>
  <c r="AI609" i="4" s="1"/>
  <c r="AD8" i="4"/>
  <c r="AM8" i="4"/>
  <c r="AF8" i="4"/>
  <c r="Y8" i="4"/>
  <c r="AM7" i="4"/>
  <c r="AB8" i="4"/>
  <c r="U14" i="4"/>
  <c r="T11" i="4"/>
  <c r="AJ14" i="4"/>
  <c r="AA11" i="4"/>
  <c r="X13" i="4"/>
  <c r="W10" i="4"/>
  <c r="AL12" i="4"/>
  <c r="R14" i="4"/>
  <c r="AD10" i="4"/>
  <c r="AN13" i="4"/>
  <c r="AA12" i="4"/>
  <c r="Z9" i="4"/>
  <c r="U13" i="4"/>
  <c r="T10" i="4"/>
  <c r="T13" i="4"/>
  <c r="AF9" i="4"/>
  <c r="AF12" i="4"/>
  <c r="AF437" i="4" s="1"/>
  <c r="AF610" i="4" s="1"/>
  <c r="AE9" i="4"/>
  <c r="AL11" i="4"/>
  <c r="V223" i="4"/>
  <c r="Y7" i="4"/>
  <c r="AL8" i="4"/>
  <c r="AN8" i="4"/>
  <c r="AG8" i="4"/>
  <c r="V7" i="4"/>
  <c r="S8" i="4"/>
  <c r="AJ8" i="4"/>
  <c r="AH13" i="4"/>
  <c r="AG10" i="4"/>
  <c r="AL14" i="4"/>
  <c r="AL439" i="4" s="1"/>
  <c r="AL612" i="4" s="1"/>
  <c r="AB14" i="4"/>
  <c r="S11" i="4"/>
  <c r="AK12" i="4"/>
  <c r="AJ9" i="4"/>
  <c r="AG7" i="4"/>
  <c r="AO8" i="4"/>
  <c r="AD7" i="4"/>
  <c r="AA8" i="4"/>
  <c r="Z13" i="4"/>
  <c r="Y10" i="4"/>
  <c r="AN12" i="4"/>
  <c r="T14" i="4"/>
  <c r="AF10" i="4"/>
  <c r="AC12" i="4"/>
  <c r="AB9" i="4"/>
  <c r="W13" i="4"/>
  <c r="AI9" i="4"/>
  <c r="AM10" i="4"/>
  <c r="AO7" i="4"/>
  <c r="R7" i="4"/>
  <c r="S7" i="4"/>
  <c r="AL7" i="4"/>
  <c r="AI8" i="4"/>
  <c r="U8" i="4"/>
  <c r="Z7" i="4"/>
  <c r="AA7" i="4"/>
  <c r="T7" i="4"/>
  <c r="R8" i="4"/>
  <c r="R433" i="4" s="1"/>
  <c r="X7" i="4"/>
  <c r="AE12" i="4"/>
  <c r="AE437" i="4" s="1"/>
  <c r="AE610" i="4" s="1"/>
  <c r="V9" i="4"/>
  <c r="V434" i="4" s="1"/>
  <c r="AM9" i="4"/>
  <c r="Y13" i="4"/>
  <c r="AK9" i="4"/>
  <c r="AO10" i="4"/>
  <c r="AI14" i="4"/>
  <c r="AH11" i="4"/>
  <c r="AB12" i="4"/>
  <c r="S9" i="4"/>
  <c r="AD12" i="4"/>
  <c r="AF13" i="4"/>
  <c r="Y11" i="4"/>
  <c r="AG14" i="4"/>
  <c r="AC10" i="4"/>
  <c r="AF14" i="4"/>
  <c r="AB10" i="4"/>
  <c r="X10" i="4"/>
  <c r="AM12" i="4"/>
  <c r="U12" i="4"/>
  <c r="V10" i="4"/>
  <c r="V435" i="4" s="1"/>
  <c r="V608" i="4" s="1"/>
  <c r="Y14" i="4"/>
  <c r="AH9" i="4"/>
  <c r="X14" i="4"/>
  <c r="AG9" i="4"/>
  <c r="AC9" i="4"/>
  <c r="AL9" i="4"/>
  <c r="Z11" i="4"/>
  <c r="AA9" i="4"/>
  <c r="AD13" i="4"/>
  <c r="R9" i="4"/>
  <c r="R13" i="4"/>
  <c r="AE10" i="4"/>
  <c r="AO13" i="4"/>
  <c r="AI12" i="4"/>
  <c r="AH12" i="4"/>
  <c r="AD11" i="4"/>
  <c r="W12" i="4"/>
  <c r="T9" i="4"/>
  <c r="AN10" i="4"/>
  <c r="Z14" i="4"/>
  <c r="S12" i="4"/>
  <c r="AM13" i="4"/>
  <c r="Z12" i="4"/>
  <c r="AO14" i="4"/>
  <c r="AD9" i="4"/>
  <c r="AE13" i="4"/>
  <c r="AF11" i="4"/>
  <c r="AL10" i="4"/>
  <c r="R12" i="4"/>
  <c r="AN11" i="4"/>
  <c r="AE14" i="4"/>
  <c r="AI10" i="4"/>
  <c r="AM11" i="4"/>
  <c r="AJ12" i="4"/>
  <c r="X11" i="4"/>
  <c r="AE11" i="4"/>
  <c r="W14" i="4"/>
  <c r="AA10" i="4"/>
  <c r="AO9" i="4"/>
  <c r="V14" i="4"/>
  <c r="AH10" i="4"/>
  <c r="AN223" i="4"/>
  <c r="AO223" i="4"/>
  <c r="AG13" i="4"/>
  <c r="AA14" i="4"/>
  <c r="T12" i="4"/>
  <c r="AK10" i="4"/>
  <c r="W11" i="4"/>
  <c r="AJ13" i="4"/>
  <c r="Y9" i="4"/>
  <c r="AB13" i="4"/>
  <c r="AC11" i="4"/>
  <c r="U223" i="4"/>
  <c r="AG12" i="4"/>
  <c r="Y12" i="4"/>
  <c r="V11" i="4"/>
  <c r="S10" i="4"/>
  <c r="X9" i="4"/>
  <c r="AC13" i="4"/>
  <c r="AI13" i="4"/>
  <c r="W9" i="4"/>
  <c r="AE223" i="4"/>
  <c r="AE432" i="4" s="1"/>
  <c r="AH223" i="4"/>
  <c r="R223" i="4"/>
  <c r="AA13" i="4"/>
  <c r="AM14" i="4"/>
  <c r="AO12" i="4"/>
  <c r="AF223" i="4"/>
  <c r="AM223" i="4"/>
  <c r="S13" i="4"/>
  <c r="S438" i="4" s="1"/>
  <c r="S611" i="4" s="1"/>
  <c r="X12" i="4"/>
  <c r="AK11" i="4"/>
  <c r="U11" i="4"/>
  <c r="AA223" i="4"/>
  <c r="Z10" i="4"/>
  <c r="AN14" i="4"/>
  <c r="AD14" i="4"/>
  <c r="R10" i="4"/>
  <c r="W223" i="4"/>
  <c r="AJ223" i="4"/>
  <c r="X223" i="4"/>
  <c r="T223" i="4"/>
  <c r="AB223" i="4"/>
  <c r="AG223" i="4"/>
  <c r="AD223" i="4"/>
  <c r="AD432" i="4" s="1"/>
  <c r="AI223" i="4"/>
  <c r="AI432" i="4" s="1"/>
  <c r="Y223" i="4"/>
  <c r="AC223" i="4"/>
  <c r="AC432" i="4" s="1"/>
  <c r="Z223" i="4"/>
  <c r="S223" i="4"/>
  <c r="AK223" i="4"/>
  <c r="E23" i="3"/>
  <c r="V23" i="3" s="1"/>
  <c r="AN9" i="4"/>
  <c r="AL223" i="4"/>
  <c r="Q14" i="4"/>
  <c r="Q11" i="4"/>
  <c r="Q12" i="4"/>
  <c r="Q10" i="4"/>
  <c r="Q13" i="4"/>
  <c r="Q9" i="4"/>
  <c r="X345" i="4"/>
  <c r="X530" i="4" s="1"/>
  <c r="AF345" i="4"/>
  <c r="AF530" i="4" s="1"/>
  <c r="AN345" i="4"/>
  <c r="AN530" i="4" s="1"/>
  <c r="T346" i="4"/>
  <c r="T531" i="4" s="1"/>
  <c r="AB346" i="4"/>
  <c r="AB531" i="4" s="1"/>
  <c r="AJ346" i="4"/>
  <c r="AJ531" i="4" s="1"/>
  <c r="X347" i="4"/>
  <c r="X532" i="4" s="1"/>
  <c r="AF347" i="4"/>
  <c r="AF532" i="4" s="1"/>
  <c r="AN347" i="4"/>
  <c r="AN532" i="4" s="1"/>
  <c r="T348" i="4"/>
  <c r="T533" i="4" s="1"/>
  <c r="AB348" i="4"/>
  <c r="AB533" i="4" s="1"/>
  <c r="AJ348" i="4"/>
  <c r="AJ533" i="4" s="1"/>
  <c r="X349" i="4"/>
  <c r="X534" i="4" s="1"/>
  <c r="AF349" i="4"/>
  <c r="AF534" i="4" s="1"/>
  <c r="AN349" i="4"/>
  <c r="AN534" i="4" s="1"/>
  <c r="Q345" i="4"/>
  <c r="Y345" i="4"/>
  <c r="Y530" i="4" s="1"/>
  <c r="AG345" i="4"/>
  <c r="AG530" i="4" s="1"/>
  <c r="AO345" i="4"/>
  <c r="AO530" i="4" s="1"/>
  <c r="U346" i="4"/>
  <c r="U531" i="4" s="1"/>
  <c r="AC346" i="4"/>
  <c r="AC531" i="4" s="1"/>
  <c r="AK346" i="4"/>
  <c r="AK531" i="4" s="1"/>
  <c r="Q347" i="4"/>
  <c r="Y347" i="4"/>
  <c r="Y532" i="4" s="1"/>
  <c r="AG347" i="4"/>
  <c r="AG532" i="4" s="1"/>
  <c r="AO347" i="4"/>
  <c r="AO532" i="4" s="1"/>
  <c r="U348" i="4"/>
  <c r="U533" i="4" s="1"/>
  <c r="AC348" i="4"/>
  <c r="AC533" i="4" s="1"/>
  <c r="AK348" i="4"/>
  <c r="AK533" i="4" s="1"/>
  <c r="Q349" i="4"/>
  <c r="Y349" i="4"/>
  <c r="Y534" i="4" s="1"/>
  <c r="AG349" i="4"/>
  <c r="AG534" i="4" s="1"/>
  <c r="AO349" i="4"/>
  <c r="AO534" i="4" s="1"/>
  <c r="R345" i="4"/>
  <c r="R530" i="4" s="1"/>
  <c r="Z345" i="4"/>
  <c r="Z530" i="4" s="1"/>
  <c r="AH345" i="4"/>
  <c r="AH530" i="4" s="1"/>
  <c r="V346" i="4"/>
  <c r="V531" i="4" s="1"/>
  <c r="AD346" i="4"/>
  <c r="AD531" i="4" s="1"/>
  <c r="AL346" i="4"/>
  <c r="AL531" i="4" s="1"/>
  <c r="R347" i="4"/>
  <c r="R532" i="4" s="1"/>
  <c r="Z347" i="4"/>
  <c r="Z532" i="4" s="1"/>
  <c r="AH347" i="4"/>
  <c r="AH532" i="4" s="1"/>
  <c r="V348" i="4"/>
  <c r="V533" i="4" s="1"/>
  <c r="AD348" i="4"/>
  <c r="AD533" i="4" s="1"/>
  <c r="AL348" i="4"/>
  <c r="AL533" i="4" s="1"/>
  <c r="R349" i="4"/>
  <c r="R534" i="4" s="1"/>
  <c r="Z349" i="4"/>
  <c r="Z534" i="4" s="1"/>
  <c r="AH349" i="4"/>
  <c r="AH534" i="4" s="1"/>
  <c r="S345" i="4"/>
  <c r="S530" i="4" s="1"/>
  <c r="AA345" i="4"/>
  <c r="AA530" i="4" s="1"/>
  <c r="AI345" i="4"/>
  <c r="AI530" i="4" s="1"/>
  <c r="W346" i="4"/>
  <c r="W531" i="4" s="1"/>
  <c r="AE346" i="4"/>
  <c r="AE531" i="4" s="1"/>
  <c r="AM346" i="4"/>
  <c r="AM531" i="4" s="1"/>
  <c r="S347" i="4"/>
  <c r="S532" i="4" s="1"/>
  <c r="AA347" i="4"/>
  <c r="AA532" i="4" s="1"/>
  <c r="AI347" i="4"/>
  <c r="AI532" i="4" s="1"/>
  <c r="W348" i="4"/>
  <c r="W533" i="4" s="1"/>
  <c r="AE348" i="4"/>
  <c r="AE533" i="4" s="1"/>
  <c r="AM348" i="4"/>
  <c r="AM533" i="4" s="1"/>
  <c r="S349" i="4"/>
  <c r="S534" i="4" s="1"/>
  <c r="AA349" i="4"/>
  <c r="AA534" i="4" s="1"/>
  <c r="AI349" i="4"/>
  <c r="AI534" i="4" s="1"/>
  <c r="T345" i="4"/>
  <c r="T530" i="4" s="1"/>
  <c r="AB345" i="4"/>
  <c r="AB530" i="4" s="1"/>
  <c r="AJ345" i="4"/>
  <c r="AJ530" i="4" s="1"/>
  <c r="X346" i="4"/>
  <c r="X531" i="4" s="1"/>
  <c r="AF346" i="4"/>
  <c r="AF531" i="4" s="1"/>
  <c r="AN346" i="4"/>
  <c r="AN531" i="4" s="1"/>
  <c r="T347" i="4"/>
  <c r="T532" i="4" s="1"/>
  <c r="AB347" i="4"/>
  <c r="AB532" i="4" s="1"/>
  <c r="AJ347" i="4"/>
  <c r="AJ532" i="4" s="1"/>
  <c r="X348" i="4"/>
  <c r="X533" i="4" s="1"/>
  <c r="AF348" i="4"/>
  <c r="AF533" i="4" s="1"/>
  <c r="AN348" i="4"/>
  <c r="AN533" i="4" s="1"/>
  <c r="T349" i="4"/>
  <c r="T534" i="4" s="1"/>
  <c r="AB349" i="4"/>
  <c r="AB534" i="4" s="1"/>
  <c r="AJ349" i="4"/>
  <c r="AJ534" i="4" s="1"/>
  <c r="U345" i="4"/>
  <c r="U530" i="4" s="1"/>
  <c r="AC345" i="4"/>
  <c r="AC530" i="4" s="1"/>
  <c r="AK345" i="4"/>
  <c r="AK530" i="4" s="1"/>
  <c r="Q346" i="4"/>
  <c r="Y346" i="4"/>
  <c r="Y531" i="4" s="1"/>
  <c r="AG346" i="4"/>
  <c r="AG531" i="4" s="1"/>
  <c r="AO346" i="4"/>
  <c r="AO531" i="4" s="1"/>
  <c r="U347" i="4"/>
  <c r="U532" i="4" s="1"/>
  <c r="AC347" i="4"/>
  <c r="AC532" i="4" s="1"/>
  <c r="AK347" i="4"/>
  <c r="AK532" i="4" s="1"/>
  <c r="Q348" i="4"/>
  <c r="Y348" i="4"/>
  <c r="Y533" i="4" s="1"/>
  <c r="AG348" i="4"/>
  <c r="AG533" i="4" s="1"/>
  <c r="AO348" i="4"/>
  <c r="AO533" i="4" s="1"/>
  <c r="U349" i="4"/>
  <c r="U534" i="4" s="1"/>
  <c r="AC349" i="4"/>
  <c r="AC534" i="4" s="1"/>
  <c r="AK349" i="4"/>
  <c r="AK534" i="4" s="1"/>
  <c r="V345" i="4"/>
  <c r="V530" i="4" s="1"/>
  <c r="AD345" i="4"/>
  <c r="AD530" i="4" s="1"/>
  <c r="AL345" i="4"/>
  <c r="AL530" i="4" s="1"/>
  <c r="R346" i="4"/>
  <c r="R531" i="4" s="1"/>
  <c r="Z346" i="4"/>
  <c r="Z531" i="4" s="1"/>
  <c r="AH346" i="4"/>
  <c r="AH531" i="4" s="1"/>
  <c r="V347" i="4"/>
  <c r="V532" i="4" s="1"/>
  <c r="AD347" i="4"/>
  <c r="AD532" i="4" s="1"/>
  <c r="AL347" i="4"/>
  <c r="AL532" i="4" s="1"/>
  <c r="R348" i="4"/>
  <c r="R533" i="4" s="1"/>
  <c r="Z348" i="4"/>
  <c r="Z533" i="4" s="1"/>
  <c r="AH348" i="4"/>
  <c r="AH533" i="4" s="1"/>
  <c r="V349" i="4"/>
  <c r="V534" i="4" s="1"/>
  <c r="AD349" i="4"/>
  <c r="AD534" i="4" s="1"/>
  <c r="AL349" i="4"/>
  <c r="AL534" i="4" s="1"/>
  <c r="W345" i="4"/>
  <c r="W530" i="4" s="1"/>
  <c r="AE345" i="4"/>
  <c r="AE530" i="4" s="1"/>
  <c r="AM345" i="4"/>
  <c r="AM530" i="4" s="1"/>
  <c r="S346" i="4"/>
  <c r="S531" i="4" s="1"/>
  <c r="AA346" i="4"/>
  <c r="AA531" i="4" s="1"/>
  <c r="AI346" i="4"/>
  <c r="AI531" i="4" s="1"/>
  <c r="W347" i="4"/>
  <c r="W532" i="4" s="1"/>
  <c r="AE347" i="4"/>
  <c r="AE532" i="4" s="1"/>
  <c r="AM347" i="4"/>
  <c r="AM532" i="4" s="1"/>
  <c r="S348" i="4"/>
  <c r="S533" i="4" s="1"/>
  <c r="AA348" i="4"/>
  <c r="AA533" i="4" s="1"/>
  <c r="AI348" i="4"/>
  <c r="AI533" i="4" s="1"/>
  <c r="W349" i="4"/>
  <c r="W534" i="4" s="1"/>
  <c r="AE349" i="4"/>
  <c r="AE534" i="4" s="1"/>
  <c r="AM349" i="4"/>
  <c r="AM534" i="4" s="1"/>
  <c r="AL131" i="4"/>
  <c r="AD129" i="4"/>
  <c r="Y132" i="4"/>
  <c r="AC129" i="4"/>
  <c r="AB133" i="4"/>
  <c r="AN130" i="4"/>
  <c r="W132" i="4"/>
  <c r="AL133" i="4"/>
  <c r="AD131" i="4"/>
  <c r="V129" i="4"/>
  <c r="AK131" i="4"/>
  <c r="U129" i="4"/>
  <c r="T133" i="4"/>
  <c r="AF130" i="4"/>
  <c r="AI129" i="4"/>
  <c r="AD133" i="4"/>
  <c r="V131" i="4"/>
  <c r="AC131" i="4"/>
  <c r="AN132" i="4"/>
  <c r="X130" i="4"/>
  <c r="AI131" i="4"/>
  <c r="AA129" i="4"/>
  <c r="AH131" i="4"/>
  <c r="Z129" i="4"/>
  <c r="V133" i="4"/>
  <c r="AK133" i="4"/>
  <c r="U131" i="4"/>
  <c r="AF132" i="4"/>
  <c r="AJ129" i="4"/>
  <c r="AI133" i="4"/>
  <c r="AA131" i="4"/>
  <c r="S129" i="4"/>
  <c r="AH133" i="4"/>
  <c r="Z131" i="4"/>
  <c r="R129" i="4"/>
  <c r="Y133" i="4"/>
  <c r="AC130" i="4"/>
  <c r="AH130" i="4"/>
  <c r="AC133" i="4"/>
  <c r="AO130" i="4"/>
  <c r="X132" i="4"/>
  <c r="AB129" i="4"/>
  <c r="AA133" i="4"/>
  <c r="S131" i="4"/>
  <c r="AH132" i="4"/>
  <c r="Z130" i="4"/>
  <c r="U133" i="4"/>
  <c r="AG130" i="4"/>
  <c r="AJ131" i="4"/>
  <c r="T129" i="4"/>
  <c r="Z132" i="4"/>
  <c r="R130" i="4"/>
  <c r="AO132" i="4"/>
  <c r="Y130" i="4"/>
  <c r="AB131" i="4"/>
  <c r="AM132" i="4"/>
  <c r="AE130" i="4"/>
  <c r="R132" i="4"/>
  <c r="W130" i="4"/>
  <c r="AD132" i="4"/>
  <c r="AH129" i="4"/>
  <c r="AC132" i="4"/>
  <c r="AG129" i="4"/>
  <c r="AF131" i="4"/>
  <c r="AE133" i="4"/>
  <c r="W131" i="4"/>
  <c r="AF14" i="9"/>
  <c r="AF9" i="9"/>
  <c r="AF16" i="9"/>
  <c r="V132" i="4"/>
  <c r="U132" i="4"/>
  <c r="Y129" i="4"/>
  <c r="AN133" i="4"/>
  <c r="X131" i="4"/>
  <c r="W133" i="4"/>
  <c r="AF6" i="9"/>
  <c r="AF8" i="9"/>
  <c r="AL129" i="4"/>
  <c r="AO131" i="4"/>
  <c r="AF133" i="4"/>
  <c r="AJ130" i="4"/>
  <c r="AI130" i="4"/>
  <c r="R131" i="4"/>
  <c r="AG131" i="4"/>
  <c r="X133" i="4"/>
  <c r="AB130" i="4"/>
  <c r="AI132" i="4"/>
  <c r="AA130" i="4"/>
  <c r="AG132" i="4"/>
  <c r="AJ133" i="4"/>
  <c r="S133" i="4"/>
  <c r="AL130" i="4"/>
  <c r="Y131" i="4"/>
  <c r="AJ132" i="4"/>
  <c r="T130" i="4"/>
  <c r="AA132" i="4"/>
  <c r="S130" i="4"/>
  <c r="AF23" i="9"/>
  <c r="AF13" i="9"/>
  <c r="AF31" i="9"/>
  <c r="AF30" i="9"/>
  <c r="AK129" i="4"/>
  <c r="T131" i="4"/>
  <c r="AE132" i="4"/>
  <c r="Z133" i="4"/>
  <c r="AD130" i="4"/>
  <c r="AO133" i="4"/>
  <c r="AK130" i="4"/>
  <c r="AB132" i="4"/>
  <c r="AN129" i="4"/>
  <c r="S132" i="4"/>
  <c r="AM129" i="4"/>
  <c r="R133" i="4"/>
  <c r="V130" i="4"/>
  <c r="AG133" i="4"/>
  <c r="U130" i="4"/>
  <c r="T132" i="4"/>
  <c r="AF129" i="4"/>
  <c r="AM131" i="4"/>
  <c r="AE129" i="4"/>
  <c r="AM130" i="4"/>
  <c r="AL132" i="4"/>
  <c r="AK132" i="4"/>
  <c r="AO129" i="4"/>
  <c r="AN131" i="4"/>
  <c r="X129" i="4"/>
  <c r="AM133" i="4"/>
  <c r="AE131" i="4"/>
  <c r="W129" i="4"/>
  <c r="AF17" i="9"/>
  <c r="AF19" i="9"/>
  <c r="AF33" i="9"/>
  <c r="AG28" i="9"/>
  <c r="AG39" i="9"/>
  <c r="AG25" i="9"/>
  <c r="AG32" i="9"/>
  <c r="AG20" i="9"/>
  <c r="AF36" i="9"/>
  <c r="AF18" i="9"/>
  <c r="AF26" i="9"/>
  <c r="AF28" i="9"/>
  <c r="AF29" i="9"/>
  <c r="AF11" i="9"/>
  <c r="AG18" i="9"/>
  <c r="AG35" i="9"/>
  <c r="AF10" i="9"/>
  <c r="AG14" i="9"/>
  <c r="AG21" i="9"/>
  <c r="AF7" i="9"/>
  <c r="AF39" i="9"/>
  <c r="AF25" i="9"/>
  <c r="AF15" i="9"/>
  <c r="AG30" i="9"/>
  <c r="AG10" i="9"/>
  <c r="AG12" i="9"/>
  <c r="AG11" i="9"/>
  <c r="AF37" i="9"/>
  <c r="AF38" i="9"/>
  <c r="AF34" i="9"/>
  <c r="AF24" i="9"/>
  <c r="AF32" i="9"/>
  <c r="AG37" i="9"/>
  <c r="AG17" i="9"/>
  <c r="AG34" i="9"/>
  <c r="AG6" i="9"/>
  <c r="AG29" i="9"/>
  <c r="AG9" i="9"/>
  <c r="AF35" i="9"/>
  <c r="AF21" i="9"/>
  <c r="AF12" i="9"/>
  <c r="AG27" i="9"/>
  <c r="AG5" i="9"/>
  <c r="AG36" i="9"/>
  <c r="AG33" i="9"/>
  <c r="AG26" i="9"/>
  <c r="AG7" i="9"/>
  <c r="AG38" i="9"/>
  <c r="AF20" i="9"/>
  <c r="AG19" i="9"/>
  <c r="AG24" i="9"/>
  <c r="AG31" i="9"/>
  <c r="AF27" i="9"/>
  <c r="AG16" i="9"/>
  <c r="AG13" i="9"/>
  <c r="AG8" i="9"/>
  <c r="AG15" i="9"/>
  <c r="AF5" i="9"/>
  <c r="AG23" i="9"/>
  <c r="E4" i="3"/>
  <c r="V4" i="3" s="1"/>
  <c r="Q131" i="4"/>
  <c r="Q132" i="4"/>
  <c r="Q129" i="4"/>
  <c r="Q130" i="4"/>
  <c r="Q133" i="4"/>
  <c r="Q156" i="4"/>
  <c r="X369" i="4"/>
  <c r="AF369" i="4"/>
  <c r="AN369" i="4"/>
  <c r="T370" i="4"/>
  <c r="AB370" i="4"/>
  <c r="AJ370" i="4"/>
  <c r="X371" i="4"/>
  <c r="AF371" i="4"/>
  <c r="AN371" i="4"/>
  <c r="T372" i="4"/>
  <c r="T557" i="4" s="1"/>
  <c r="AB372" i="4"/>
  <c r="AJ372" i="4"/>
  <c r="X373" i="4"/>
  <c r="AF373" i="4"/>
  <c r="AN373" i="4"/>
  <c r="T374" i="4"/>
  <c r="T559" i="4" s="1"/>
  <c r="AB374" i="4"/>
  <c r="AB559" i="4" s="1"/>
  <c r="AJ374" i="4"/>
  <c r="AJ559" i="4" s="1"/>
  <c r="R369" i="4"/>
  <c r="Z369" i="4"/>
  <c r="AH369" i="4"/>
  <c r="V370" i="4"/>
  <c r="AD370" i="4"/>
  <c r="AL370" i="4"/>
  <c r="R371" i="4"/>
  <c r="Z371" i="4"/>
  <c r="AH371" i="4"/>
  <c r="V372" i="4"/>
  <c r="AD372" i="4"/>
  <c r="AL372" i="4"/>
  <c r="R373" i="4"/>
  <c r="Z373" i="4"/>
  <c r="AH373" i="4"/>
  <c r="V374" i="4"/>
  <c r="V559" i="4" s="1"/>
  <c r="AD374" i="4"/>
  <c r="AD559" i="4" s="1"/>
  <c r="AL374" i="4"/>
  <c r="AL559" i="4" s="1"/>
  <c r="S369" i="4"/>
  <c r="AA369" i="4"/>
  <c r="AI369" i="4"/>
  <c r="W370" i="4"/>
  <c r="AE370" i="4"/>
  <c r="AM370" i="4"/>
  <c r="S371" i="4"/>
  <c r="AA371" i="4"/>
  <c r="AI371" i="4"/>
  <c r="W372" i="4"/>
  <c r="AE372" i="4"/>
  <c r="AM372" i="4"/>
  <c r="S373" i="4"/>
  <c r="AA373" i="4"/>
  <c r="AI373" i="4"/>
  <c r="W374" i="4"/>
  <c r="W559" i="4" s="1"/>
  <c r="AE374" i="4"/>
  <c r="AE559" i="4" s="1"/>
  <c r="AM374" i="4"/>
  <c r="AM559" i="4" s="1"/>
  <c r="T369" i="4"/>
  <c r="AB369" i="4"/>
  <c r="AJ369" i="4"/>
  <c r="X370" i="4"/>
  <c r="AF370" i="4"/>
  <c r="AN370" i="4"/>
  <c r="T371" i="4"/>
  <c r="AB371" i="4"/>
  <c r="AJ371" i="4"/>
  <c r="X372" i="4"/>
  <c r="AF372" i="4"/>
  <c r="AN372" i="4"/>
  <c r="T373" i="4"/>
  <c r="AB373" i="4"/>
  <c r="AJ373" i="4"/>
  <c r="X374" i="4"/>
  <c r="X559" i="4" s="1"/>
  <c r="AF374" i="4"/>
  <c r="AF559" i="4" s="1"/>
  <c r="AN374" i="4"/>
  <c r="AN559" i="4" s="1"/>
  <c r="V369" i="4"/>
  <c r="AD369" i="4"/>
  <c r="AL369" i="4"/>
  <c r="R370" i="4"/>
  <c r="Z370" i="4"/>
  <c r="AH370" i="4"/>
  <c r="V371" i="4"/>
  <c r="AD371" i="4"/>
  <c r="AL371" i="4"/>
  <c r="R372" i="4"/>
  <c r="Z372" i="4"/>
  <c r="AH372" i="4"/>
  <c r="V373" i="4"/>
  <c r="AD373" i="4"/>
  <c r="AL373" i="4"/>
  <c r="R374" i="4"/>
  <c r="R559" i="4" s="1"/>
  <c r="Z374" i="4"/>
  <c r="Z559" i="4" s="1"/>
  <c r="AH374" i="4"/>
  <c r="AH559" i="4" s="1"/>
  <c r="W369" i="4"/>
  <c r="AE369" i="4"/>
  <c r="AM369" i="4"/>
  <c r="S370" i="4"/>
  <c r="AA370" i="4"/>
  <c r="AI370" i="4"/>
  <c r="W371" i="4"/>
  <c r="AE371" i="4"/>
  <c r="AM371" i="4"/>
  <c r="S372" i="4"/>
  <c r="AA372" i="4"/>
  <c r="AI372" i="4"/>
  <c r="W373" i="4"/>
  <c r="AE373" i="4"/>
  <c r="AM373" i="4"/>
  <c r="S374" i="4"/>
  <c r="S559" i="4" s="1"/>
  <c r="AA374" i="4"/>
  <c r="AA559" i="4" s="1"/>
  <c r="AI374" i="4"/>
  <c r="AI559" i="4" s="1"/>
  <c r="U369" i="4"/>
  <c r="AK371" i="4"/>
  <c r="AC372" i="4"/>
  <c r="U373" i="4"/>
  <c r="Y369" i="4"/>
  <c r="Q370" i="4"/>
  <c r="AO371" i="4"/>
  <c r="AG372" i="4"/>
  <c r="Y373" i="4"/>
  <c r="Q374" i="4"/>
  <c r="AC369" i="4"/>
  <c r="U370" i="4"/>
  <c r="AK372" i="4"/>
  <c r="AC373" i="4"/>
  <c r="U374" i="4"/>
  <c r="U559" i="4" s="1"/>
  <c r="AG369" i="4"/>
  <c r="Y370" i="4"/>
  <c r="Q371" i="4"/>
  <c r="AO372" i="4"/>
  <c r="AG373" i="4"/>
  <c r="AG558" i="4" s="1"/>
  <c r="Y374" i="4"/>
  <c r="Y559" i="4" s="1"/>
  <c r="AK369" i="4"/>
  <c r="AC370" i="4"/>
  <c r="U371" i="4"/>
  <c r="AK373" i="4"/>
  <c r="AC374" i="4"/>
  <c r="AC559" i="4" s="1"/>
  <c r="AO369" i="4"/>
  <c r="AG370" i="4"/>
  <c r="Y371" i="4"/>
  <c r="Q372" i="4"/>
  <c r="AO373" i="4"/>
  <c r="AG374" i="4"/>
  <c r="AG559" i="4" s="1"/>
  <c r="AK370" i="4"/>
  <c r="AC371" i="4"/>
  <c r="U372" i="4"/>
  <c r="AK374" i="4"/>
  <c r="AK559" i="4" s="1"/>
  <c r="Q369" i="4"/>
  <c r="AO370" i="4"/>
  <c r="AG371" i="4"/>
  <c r="Y372" i="4"/>
  <c r="Q373" i="4"/>
  <c r="AO374" i="4"/>
  <c r="AO559" i="4" s="1"/>
  <c r="U158" i="4"/>
  <c r="AB153" i="4"/>
  <c r="AA157" i="4"/>
  <c r="Y155" i="4"/>
  <c r="S158" i="4"/>
  <c r="AN155" i="4"/>
  <c r="Z153" i="4"/>
  <c r="Z158" i="4"/>
  <c r="AM155" i="4"/>
  <c r="Y153" i="4"/>
  <c r="AO158" i="4"/>
  <c r="W156" i="4"/>
  <c r="AN153" i="4"/>
  <c r="X158" i="4"/>
  <c r="AC155" i="4"/>
  <c r="W153" i="4"/>
  <c r="AM158" i="4"/>
  <c r="U156" i="4"/>
  <c r="AD153" i="4"/>
  <c r="AD158" i="4"/>
  <c r="AC153" i="4"/>
  <c r="AB157" i="4"/>
  <c r="Z155" i="4"/>
  <c r="AD154" i="4"/>
  <c r="AH157" i="4"/>
  <c r="X155" i="4"/>
  <c r="AO157" i="4"/>
  <c r="W155" i="4"/>
  <c r="Y158" i="4"/>
  <c r="AD155" i="4"/>
  <c r="X153" i="4"/>
  <c r="AE157" i="4"/>
  <c r="W158" i="4"/>
  <c r="AB155" i="4"/>
  <c r="AK157" i="4"/>
  <c r="AA155" i="4"/>
  <c r="AM154" i="4"/>
  <c r="AB158" i="4"/>
  <c r="Z156" i="4"/>
  <c r="R157" i="4"/>
  <c r="AC154" i="4"/>
  <c r="AK158" i="4"/>
  <c r="AA156" i="4"/>
  <c r="W154" i="4"/>
  <c r="AO155" i="4"/>
  <c r="AA153" i="4"/>
  <c r="AI158" i="4"/>
  <c r="AG156" i="4"/>
  <c r="AF156" i="4"/>
  <c r="AO153" i="4"/>
  <c r="AI156" i="4"/>
  <c r="V154" i="4"/>
  <c r="AH153" i="4"/>
  <c r="AN156" i="4"/>
  <c r="AF157" i="4"/>
  <c r="AA154" i="4"/>
  <c r="AM157" i="4"/>
  <c r="AH154" i="4"/>
  <c r="V157" i="4"/>
  <c r="AL153" i="4"/>
  <c r="S156" i="4"/>
  <c r="AI157" i="4"/>
  <c r="Z157" i="4"/>
  <c r="R153" i="4"/>
  <c r="X156" i="4"/>
  <c r="X157" i="4"/>
  <c r="S154" i="4"/>
  <c r="W157" i="4"/>
  <c r="Z154" i="4"/>
  <c r="AK156" i="4"/>
  <c r="V153" i="4"/>
  <c r="V158" i="4"/>
  <c r="S155" i="4"/>
  <c r="S157" i="4"/>
  <c r="AI153" i="4"/>
  <c r="AO156" i="4"/>
  <c r="AE155" i="4"/>
  <c r="AM156" i="4"/>
  <c r="AF153" i="4"/>
  <c r="AL156" i="4"/>
  <c r="R154" i="4"/>
  <c r="AC156" i="4"/>
  <c r="AC157" i="4"/>
  <c r="AN154" i="4"/>
  <c r="AH155" i="4"/>
  <c r="S153" i="4"/>
  <c r="Y156" i="4"/>
  <c r="AJ154" i="4"/>
  <c r="AE156" i="4"/>
  <c r="AD156" i="4"/>
  <c r="AM153" i="4"/>
  <c r="AJ155" i="4"/>
  <c r="U157" i="4"/>
  <c r="AF154" i="4"/>
  <c r="AC158" i="4"/>
  <c r="R155" i="4"/>
  <c r="AH156" i="4"/>
  <c r="AF155" i="4"/>
  <c r="AH158" i="4"/>
  <c r="AB154" i="4"/>
  <c r="AL155" i="4"/>
  <c r="V156" i="4"/>
  <c r="AE153" i="4"/>
  <c r="T155" i="4"/>
  <c r="AJ156" i="4"/>
  <c r="X154" i="4"/>
  <c r="AJ157" i="4"/>
  <c r="AE154" i="4"/>
  <c r="R156" i="4"/>
  <c r="AK154" i="4"/>
  <c r="R158" i="4"/>
  <c r="T154" i="4"/>
  <c r="V155" i="4"/>
  <c r="AK155" i="4"/>
  <c r="AE158" i="4"/>
  <c r="AO154" i="4"/>
  <c r="AB156" i="4"/>
  <c r="AK153" i="4"/>
  <c r="T157" i="4"/>
  <c r="AJ153" i="4"/>
  <c r="AJ158" i="4"/>
  <c r="AG155" i="4"/>
  <c r="U154" i="4"/>
  <c r="AG157" i="4"/>
  <c r="AG153" i="4"/>
  <c r="AG158" i="4"/>
  <c r="AN158" i="4"/>
  <c r="U155" i="4"/>
  <c r="AL157" i="4"/>
  <c r="AG154" i="4"/>
  <c r="T156" i="4"/>
  <c r="U153" i="4"/>
  <c r="T153" i="4"/>
  <c r="T158" i="4"/>
  <c r="AL154" i="4"/>
  <c r="AA158" i="4"/>
  <c r="Y157" i="4"/>
  <c r="AN157" i="4"/>
  <c r="AI154" i="4"/>
  <c r="AF158" i="4"/>
  <c r="AD157" i="4"/>
  <c r="Y154" i="4"/>
  <c r="AL158" i="4"/>
  <c r="AI155" i="4"/>
  <c r="E169" i="3"/>
  <c r="V169" i="3" s="1"/>
  <c r="Q153" i="4"/>
  <c r="Q155" i="4"/>
  <c r="Q158" i="4"/>
  <c r="Q157" i="4"/>
  <c r="Q154" i="4"/>
  <c r="Q170" i="4"/>
  <c r="T165" i="4"/>
  <c r="T590" i="4" s="1"/>
  <c r="AA168" i="4"/>
  <c r="AA593" i="4" s="1"/>
  <c r="U169" i="4"/>
  <c r="U594" i="4" s="1"/>
  <c r="X165" i="4"/>
  <c r="X590" i="4" s="1"/>
  <c r="AK166" i="4"/>
  <c r="AK591" i="4" s="1"/>
  <c r="Y166" i="4"/>
  <c r="Y591" i="4" s="1"/>
  <c r="AL165" i="4"/>
  <c r="AL590" i="4" s="1"/>
  <c r="V169" i="4"/>
  <c r="V594" i="4" s="1"/>
  <c r="AB170" i="4"/>
  <c r="AB595" i="4" s="1"/>
  <c r="AN167" i="4"/>
  <c r="AN592" i="4" s="1"/>
  <c r="AN166" i="4"/>
  <c r="AN591" i="4" s="1"/>
  <c r="AB167" i="4"/>
  <c r="AB592" i="4" s="1"/>
  <c r="AJ166" i="4"/>
  <c r="AJ591" i="4" s="1"/>
  <c r="AF167" i="4"/>
  <c r="AF592" i="4" s="1"/>
  <c r="S167" i="4"/>
  <c r="S592" i="4" s="1"/>
  <c r="V166" i="4"/>
  <c r="V591" i="4" s="1"/>
  <c r="AO165" i="4"/>
  <c r="AO590" i="4" s="1"/>
  <c r="V168" i="4"/>
  <c r="V593" i="4" s="1"/>
  <c r="AH384" i="4"/>
  <c r="AH569" i="4" s="1"/>
  <c r="AD381" i="4"/>
  <c r="U385" i="4"/>
  <c r="U570" i="4" s="1"/>
  <c r="AI382" i="4"/>
  <c r="AB385" i="4"/>
  <c r="AB570" i="4" s="1"/>
  <c r="AH382" i="4"/>
  <c r="AA385" i="4"/>
  <c r="AA570" i="4" s="1"/>
  <c r="S382" i="4"/>
  <c r="R385" i="4"/>
  <c r="R570" i="4" s="1"/>
  <c r="AK381" i="4"/>
  <c r="Q385" i="4"/>
  <c r="Q382" i="4"/>
  <c r="X385" i="4"/>
  <c r="X570" i="4" s="1"/>
  <c r="AA382" i="4"/>
  <c r="W385" i="4"/>
  <c r="W570" i="4" s="1"/>
  <c r="Z382" i="4"/>
  <c r="AB381" i="4"/>
  <c r="AA381" i="4"/>
  <c r="X355" i="4"/>
  <c r="X540" i="4" s="1"/>
  <c r="AF355" i="4"/>
  <c r="AF540" i="4" s="1"/>
  <c r="AN355" i="4"/>
  <c r="AN540" i="4" s="1"/>
  <c r="T356" i="4"/>
  <c r="T541" i="4" s="1"/>
  <c r="AB356" i="4"/>
  <c r="AB541" i="4" s="1"/>
  <c r="AJ356" i="4"/>
  <c r="AJ541" i="4" s="1"/>
  <c r="X357" i="4"/>
  <c r="X542" i="4" s="1"/>
  <c r="AF357" i="4"/>
  <c r="AF542" i="4" s="1"/>
  <c r="AN357" i="4"/>
  <c r="AN542" i="4" s="1"/>
  <c r="T358" i="4"/>
  <c r="T543" i="4" s="1"/>
  <c r="AB358" i="4"/>
  <c r="AB543" i="4" s="1"/>
  <c r="AJ358" i="4"/>
  <c r="AJ543" i="4" s="1"/>
  <c r="X359" i="4"/>
  <c r="X544" i="4" s="1"/>
  <c r="AF359" i="4"/>
  <c r="AF544" i="4" s="1"/>
  <c r="AN359" i="4"/>
  <c r="AN544" i="4" s="1"/>
  <c r="Q355" i="4"/>
  <c r="Y355" i="4"/>
  <c r="Y540" i="4" s="1"/>
  <c r="AG355" i="4"/>
  <c r="AG540" i="4" s="1"/>
  <c r="AO355" i="4"/>
  <c r="AO540" i="4" s="1"/>
  <c r="U356" i="4"/>
  <c r="U541" i="4" s="1"/>
  <c r="AC356" i="4"/>
  <c r="AC541" i="4" s="1"/>
  <c r="AK356" i="4"/>
  <c r="AK541" i="4" s="1"/>
  <c r="Q357" i="4"/>
  <c r="Y357" i="4"/>
  <c r="Y542" i="4" s="1"/>
  <c r="AG357" i="4"/>
  <c r="AG542" i="4" s="1"/>
  <c r="AO357" i="4"/>
  <c r="AO542" i="4" s="1"/>
  <c r="U358" i="4"/>
  <c r="U543" i="4" s="1"/>
  <c r="AC358" i="4"/>
  <c r="AC543" i="4" s="1"/>
  <c r="AK358" i="4"/>
  <c r="AK543" i="4" s="1"/>
  <c r="Q359" i="4"/>
  <c r="Y359" i="4"/>
  <c r="Y544" i="4" s="1"/>
  <c r="AG359" i="4"/>
  <c r="AG544" i="4" s="1"/>
  <c r="AO359" i="4"/>
  <c r="AO544" i="4" s="1"/>
  <c r="R355" i="4"/>
  <c r="R540" i="4" s="1"/>
  <c r="Z355" i="4"/>
  <c r="Z540" i="4" s="1"/>
  <c r="AH355" i="4"/>
  <c r="AH540" i="4" s="1"/>
  <c r="V356" i="4"/>
  <c r="V541" i="4" s="1"/>
  <c r="AD356" i="4"/>
  <c r="AD541" i="4" s="1"/>
  <c r="AL356" i="4"/>
  <c r="AL541" i="4" s="1"/>
  <c r="R357" i="4"/>
  <c r="R542" i="4" s="1"/>
  <c r="Z357" i="4"/>
  <c r="Z542" i="4" s="1"/>
  <c r="AH357" i="4"/>
  <c r="AH542" i="4" s="1"/>
  <c r="V358" i="4"/>
  <c r="V543" i="4" s="1"/>
  <c r="AD358" i="4"/>
  <c r="AD543" i="4" s="1"/>
  <c r="AL358" i="4"/>
  <c r="AL543" i="4" s="1"/>
  <c r="R359" i="4"/>
  <c r="R544" i="4" s="1"/>
  <c r="Z359" i="4"/>
  <c r="Z544" i="4" s="1"/>
  <c r="AH359" i="4"/>
  <c r="AH544" i="4" s="1"/>
  <c r="S355" i="4"/>
  <c r="S540" i="4" s="1"/>
  <c r="AA355" i="4"/>
  <c r="AA540" i="4" s="1"/>
  <c r="AI355" i="4"/>
  <c r="AI540" i="4" s="1"/>
  <c r="W356" i="4"/>
  <c r="W541" i="4" s="1"/>
  <c r="AE356" i="4"/>
  <c r="AE541" i="4" s="1"/>
  <c r="AM356" i="4"/>
  <c r="AM541" i="4" s="1"/>
  <c r="S357" i="4"/>
  <c r="S542" i="4" s="1"/>
  <c r="AA357" i="4"/>
  <c r="AA542" i="4" s="1"/>
  <c r="AI357" i="4"/>
  <c r="AI542" i="4" s="1"/>
  <c r="W358" i="4"/>
  <c r="W543" i="4" s="1"/>
  <c r="AE358" i="4"/>
  <c r="AE543" i="4" s="1"/>
  <c r="AM358" i="4"/>
  <c r="AM543" i="4" s="1"/>
  <c r="S359" i="4"/>
  <c r="S544" i="4" s="1"/>
  <c r="AA359" i="4"/>
  <c r="AA544" i="4" s="1"/>
  <c r="AI359" i="4"/>
  <c r="AI544" i="4" s="1"/>
  <c r="T355" i="4"/>
  <c r="T540" i="4" s="1"/>
  <c r="AB355" i="4"/>
  <c r="AB540" i="4" s="1"/>
  <c r="AJ355" i="4"/>
  <c r="AJ540" i="4" s="1"/>
  <c r="X356" i="4"/>
  <c r="X541" i="4" s="1"/>
  <c r="AF356" i="4"/>
  <c r="AF541" i="4" s="1"/>
  <c r="AN356" i="4"/>
  <c r="AN541" i="4" s="1"/>
  <c r="T357" i="4"/>
  <c r="T542" i="4" s="1"/>
  <c r="AB357" i="4"/>
  <c r="AB542" i="4" s="1"/>
  <c r="AJ357" i="4"/>
  <c r="AJ542" i="4" s="1"/>
  <c r="X358" i="4"/>
  <c r="X543" i="4" s="1"/>
  <c r="AF358" i="4"/>
  <c r="AF543" i="4" s="1"/>
  <c r="AN358" i="4"/>
  <c r="AN543" i="4" s="1"/>
  <c r="T359" i="4"/>
  <c r="T544" i="4" s="1"/>
  <c r="AB359" i="4"/>
  <c r="AB544" i="4" s="1"/>
  <c r="AJ359" i="4"/>
  <c r="AJ544" i="4" s="1"/>
  <c r="U355" i="4"/>
  <c r="U540" i="4" s="1"/>
  <c r="AC355" i="4"/>
  <c r="AC540" i="4" s="1"/>
  <c r="AK355" i="4"/>
  <c r="AK540" i="4" s="1"/>
  <c r="Q356" i="4"/>
  <c r="Y356" i="4"/>
  <c r="Y541" i="4" s="1"/>
  <c r="AG356" i="4"/>
  <c r="AG541" i="4" s="1"/>
  <c r="AO356" i="4"/>
  <c r="AO541" i="4" s="1"/>
  <c r="U357" i="4"/>
  <c r="U542" i="4" s="1"/>
  <c r="AC357" i="4"/>
  <c r="AC542" i="4" s="1"/>
  <c r="AK357" i="4"/>
  <c r="AK542" i="4" s="1"/>
  <c r="Q358" i="4"/>
  <c r="Y358" i="4"/>
  <c r="Y543" i="4" s="1"/>
  <c r="AG358" i="4"/>
  <c r="AG543" i="4" s="1"/>
  <c r="AO358" i="4"/>
  <c r="AO543" i="4" s="1"/>
  <c r="U359" i="4"/>
  <c r="U544" i="4" s="1"/>
  <c r="AC359" i="4"/>
  <c r="AC544" i="4" s="1"/>
  <c r="AK359" i="4"/>
  <c r="AK544" i="4" s="1"/>
  <c r="V355" i="4"/>
  <c r="V540" i="4" s="1"/>
  <c r="AD355" i="4"/>
  <c r="AD540" i="4" s="1"/>
  <c r="AL355" i="4"/>
  <c r="AL540" i="4" s="1"/>
  <c r="R356" i="4"/>
  <c r="R541" i="4" s="1"/>
  <c r="Z356" i="4"/>
  <c r="Z541" i="4" s="1"/>
  <c r="AH356" i="4"/>
  <c r="AH541" i="4" s="1"/>
  <c r="V357" i="4"/>
  <c r="V542" i="4" s="1"/>
  <c r="AD357" i="4"/>
  <c r="AD542" i="4" s="1"/>
  <c r="AL357" i="4"/>
  <c r="AL542" i="4" s="1"/>
  <c r="R358" i="4"/>
  <c r="R543" i="4" s="1"/>
  <c r="Z358" i="4"/>
  <c r="Z543" i="4" s="1"/>
  <c r="AH358" i="4"/>
  <c r="AH543" i="4" s="1"/>
  <c r="V359" i="4"/>
  <c r="V544" i="4" s="1"/>
  <c r="AD359" i="4"/>
  <c r="AD544" i="4" s="1"/>
  <c r="AL359" i="4"/>
  <c r="AL544" i="4" s="1"/>
  <c r="W355" i="4"/>
  <c r="W540" i="4" s="1"/>
  <c r="AE355" i="4"/>
  <c r="AE540" i="4" s="1"/>
  <c r="AM355" i="4"/>
  <c r="AM540" i="4" s="1"/>
  <c r="S356" i="4"/>
  <c r="S541" i="4" s="1"/>
  <c r="AA356" i="4"/>
  <c r="AA541" i="4" s="1"/>
  <c r="AI356" i="4"/>
  <c r="AI541" i="4" s="1"/>
  <c r="W357" i="4"/>
  <c r="W542" i="4" s="1"/>
  <c r="AE357" i="4"/>
  <c r="AE542" i="4" s="1"/>
  <c r="AM357" i="4"/>
  <c r="AM542" i="4" s="1"/>
  <c r="S358" i="4"/>
  <c r="S543" i="4" s="1"/>
  <c r="AA358" i="4"/>
  <c r="AA543" i="4" s="1"/>
  <c r="AI358" i="4"/>
  <c r="AI543" i="4" s="1"/>
  <c r="W359" i="4"/>
  <c r="W544" i="4" s="1"/>
  <c r="AE359" i="4"/>
  <c r="AE544" i="4" s="1"/>
  <c r="AM359" i="4"/>
  <c r="AM544" i="4" s="1"/>
  <c r="AB143" i="4"/>
  <c r="AA143" i="4"/>
  <c r="AN142" i="4"/>
  <c r="X142" i="4"/>
  <c r="W142" i="4"/>
  <c r="AJ143" i="4"/>
  <c r="AI143" i="4"/>
  <c r="W143" i="4"/>
  <c r="AF143" i="4"/>
  <c r="AE143" i="4"/>
  <c r="AB142" i="4"/>
  <c r="T142" i="4"/>
  <c r="Z143" i="4"/>
  <c r="Y140" i="4"/>
  <c r="AB141" i="4"/>
  <c r="AA141" i="4"/>
  <c r="S139" i="4"/>
  <c r="Z141" i="4"/>
  <c r="T143" i="4"/>
  <c r="S143" i="4"/>
  <c r="V143" i="4"/>
  <c r="U143" i="4"/>
  <c r="AJ142" i="4"/>
  <c r="AH140" i="4"/>
  <c r="AK139" i="4"/>
  <c r="T141" i="4"/>
  <c r="S141" i="4"/>
  <c r="AG142" i="4"/>
  <c r="AF142" i="4"/>
  <c r="AM142" i="4"/>
  <c r="S142" i="4"/>
  <c r="Z140" i="4"/>
  <c r="AC139" i="4"/>
  <c r="AN140" i="4"/>
  <c r="AM140" i="4"/>
  <c r="AL140" i="4"/>
  <c r="Y142" i="4"/>
  <c r="Y143" i="4"/>
  <c r="AE142" i="4"/>
  <c r="AI142" i="4"/>
  <c r="R140" i="4"/>
  <c r="AK141" i="4"/>
  <c r="U139" i="4"/>
  <c r="AF140" i="4"/>
  <c r="AE140" i="4"/>
  <c r="AD140" i="4"/>
  <c r="Y141" i="4"/>
  <c r="AO142" i="4"/>
  <c r="AD143" i="4"/>
  <c r="AN143" i="4"/>
  <c r="AM143" i="4"/>
  <c r="AH143" i="4"/>
  <c r="AL139" i="4"/>
  <c r="AC141" i="4"/>
  <c r="X140" i="4"/>
  <c r="W140" i="4"/>
  <c r="V140" i="4"/>
  <c r="AA142" i="4"/>
  <c r="Z142" i="4"/>
  <c r="AL142" i="4"/>
  <c r="R143" i="4"/>
  <c r="AC143" i="4"/>
  <c r="R142" i="4"/>
  <c r="AL141" i="4"/>
  <c r="AD139" i="4"/>
  <c r="U141" i="4"/>
  <c r="AJ139" i="4"/>
  <c r="X143" i="4"/>
  <c r="V142" i="4"/>
  <c r="AD142" i="4"/>
  <c r="AK142" i="4"/>
  <c r="AH142" i="4"/>
  <c r="AD141" i="4"/>
  <c r="V139" i="4"/>
  <c r="AO140" i="4"/>
  <c r="AB139" i="4"/>
  <c r="AI139" i="4"/>
  <c r="AO143" i="4"/>
  <c r="U142" i="4"/>
  <c r="AH139" i="4"/>
  <c r="AK140" i="4"/>
  <c r="AF139" i="4"/>
  <c r="AA140" i="4"/>
  <c r="AC142" i="4"/>
  <c r="AA139" i="4"/>
  <c r="Z139" i="4"/>
  <c r="AC140" i="4"/>
  <c r="AN141" i="4"/>
  <c r="X139" i="4"/>
  <c r="S140" i="4"/>
  <c r="R139" i="4"/>
  <c r="U140" i="4"/>
  <c r="AF141" i="4"/>
  <c r="AM139" i="4"/>
  <c r="V141" i="4"/>
  <c r="AJ141" i="4"/>
  <c r="AO139" i="4"/>
  <c r="X141" i="4"/>
  <c r="AM141" i="4"/>
  <c r="AE139" i="4"/>
  <c r="AG143" i="4"/>
  <c r="AK143" i="4"/>
  <c r="AL143" i="4"/>
  <c r="AG140" i="4"/>
  <c r="T139" i="4"/>
  <c r="AG139" i="4"/>
  <c r="AJ140" i="4"/>
  <c r="AE141" i="4"/>
  <c r="W139" i="4"/>
  <c r="AH141" i="4"/>
  <c r="Y139" i="4"/>
  <c r="AB140" i="4"/>
  <c r="W141" i="4"/>
  <c r="R141" i="4"/>
  <c r="AO141" i="4"/>
  <c r="T140" i="4"/>
  <c r="AI141" i="4"/>
  <c r="AG141" i="4"/>
  <c r="AN139" i="4"/>
  <c r="AI140" i="4"/>
  <c r="E73" i="3"/>
  <c r="V73" i="3" s="1"/>
  <c r="Q140" i="4"/>
  <c r="Q141" i="4"/>
  <c r="Q142" i="4"/>
  <c r="Q139" i="4"/>
  <c r="Q143" i="4"/>
  <c r="W393" i="4"/>
  <c r="AE393" i="4"/>
  <c r="AM393" i="4"/>
  <c r="S394" i="4"/>
  <c r="AA394" i="4"/>
  <c r="AI394" i="4"/>
  <c r="W395" i="4"/>
  <c r="AE395" i="4"/>
  <c r="AM395" i="4"/>
  <c r="S396" i="4"/>
  <c r="AA396" i="4"/>
  <c r="AI396" i="4"/>
  <c r="W397" i="4"/>
  <c r="AE397" i="4"/>
  <c r="AM397" i="4"/>
  <c r="S398" i="4"/>
  <c r="AA398" i="4"/>
  <c r="AI398" i="4"/>
  <c r="X393" i="4"/>
  <c r="AF393" i="4"/>
  <c r="AN393" i="4"/>
  <c r="T394" i="4"/>
  <c r="AB394" i="4"/>
  <c r="AJ394" i="4"/>
  <c r="X395" i="4"/>
  <c r="AF395" i="4"/>
  <c r="AN395" i="4"/>
  <c r="T396" i="4"/>
  <c r="AB396" i="4"/>
  <c r="AJ396" i="4"/>
  <c r="X397" i="4"/>
  <c r="AF397" i="4"/>
  <c r="AN397" i="4"/>
  <c r="T398" i="4"/>
  <c r="AB398" i="4"/>
  <c r="AJ398" i="4"/>
  <c r="Q393" i="4"/>
  <c r="Y393" i="4"/>
  <c r="AG393" i="4"/>
  <c r="AO393" i="4"/>
  <c r="U394" i="4"/>
  <c r="AC394" i="4"/>
  <c r="AK394" i="4"/>
  <c r="Q395" i="4"/>
  <c r="Y395" i="4"/>
  <c r="AG395" i="4"/>
  <c r="AO395" i="4"/>
  <c r="U396" i="4"/>
  <c r="AC396" i="4"/>
  <c r="AK396" i="4"/>
  <c r="Q397" i="4"/>
  <c r="Y397" i="4"/>
  <c r="AG397" i="4"/>
  <c r="AO397" i="4"/>
  <c r="U398" i="4"/>
  <c r="AC398" i="4"/>
  <c r="AK398" i="4"/>
  <c r="R393" i="4"/>
  <c r="Z393" i="4"/>
  <c r="AH393" i="4"/>
  <c r="V394" i="4"/>
  <c r="AD394" i="4"/>
  <c r="AL394" i="4"/>
  <c r="R395" i="4"/>
  <c r="Z395" i="4"/>
  <c r="AH395" i="4"/>
  <c r="V396" i="4"/>
  <c r="AD396" i="4"/>
  <c r="AL396" i="4"/>
  <c r="R397" i="4"/>
  <c r="Z397" i="4"/>
  <c r="AH397" i="4"/>
  <c r="V398" i="4"/>
  <c r="AD398" i="4"/>
  <c r="AL398" i="4"/>
  <c r="S393" i="4"/>
  <c r="AA393" i="4"/>
  <c r="AI393" i="4"/>
  <c r="W394" i="4"/>
  <c r="AE394" i="4"/>
  <c r="AM394" i="4"/>
  <c r="S395" i="4"/>
  <c r="AA395" i="4"/>
  <c r="AI395" i="4"/>
  <c r="W396" i="4"/>
  <c r="AE396" i="4"/>
  <c r="AM396" i="4"/>
  <c r="S397" i="4"/>
  <c r="AA397" i="4"/>
  <c r="AI397" i="4"/>
  <c r="W398" i="4"/>
  <c r="AE398" i="4"/>
  <c r="AM398" i="4"/>
  <c r="T393" i="4"/>
  <c r="AB393" i="4"/>
  <c r="AJ393" i="4"/>
  <c r="X394" i="4"/>
  <c r="AF394" i="4"/>
  <c r="AN394" i="4"/>
  <c r="T395" i="4"/>
  <c r="AB395" i="4"/>
  <c r="AJ395" i="4"/>
  <c r="X396" i="4"/>
  <c r="AF396" i="4"/>
  <c r="AN396" i="4"/>
  <c r="T397" i="4"/>
  <c r="AB397" i="4"/>
  <c r="AJ397" i="4"/>
  <c r="X398" i="4"/>
  <c r="AF398" i="4"/>
  <c r="AN398" i="4"/>
  <c r="U393" i="4"/>
  <c r="AC393" i="4"/>
  <c r="AK393" i="4"/>
  <c r="Q394" i="4"/>
  <c r="Y394" i="4"/>
  <c r="AG394" i="4"/>
  <c r="AO394" i="4"/>
  <c r="U395" i="4"/>
  <c r="AC395" i="4"/>
  <c r="AK395" i="4"/>
  <c r="Q396" i="4"/>
  <c r="Y396" i="4"/>
  <c r="AG396" i="4"/>
  <c r="AO396" i="4"/>
  <c r="U397" i="4"/>
  <c r="AC397" i="4"/>
  <c r="AK397" i="4"/>
  <c r="Q398" i="4"/>
  <c r="Y398" i="4"/>
  <c r="AG398" i="4"/>
  <c r="AO398" i="4"/>
  <c r="V393" i="4"/>
  <c r="AD393" i="4"/>
  <c r="AL393" i="4"/>
  <c r="R394" i="4"/>
  <c r="Z394" i="4"/>
  <c r="AH394" i="4"/>
  <c r="V395" i="4"/>
  <c r="AD395" i="4"/>
  <c r="AL395" i="4"/>
  <c r="R396" i="4"/>
  <c r="Z396" i="4"/>
  <c r="AH396" i="4"/>
  <c r="V397" i="4"/>
  <c r="AD397" i="4"/>
  <c r="AL397" i="4"/>
  <c r="R398" i="4"/>
  <c r="Z398" i="4"/>
  <c r="AH398" i="4"/>
  <c r="AI182" i="4"/>
  <c r="AH180" i="4"/>
  <c r="X178" i="4"/>
  <c r="X603" i="4" s="1"/>
  <c r="AF179" i="4"/>
  <c r="AF604" i="4" s="1"/>
  <c r="AO182" i="4"/>
  <c r="X180" i="4"/>
  <c r="AC177" i="4"/>
  <c r="AC602" i="4" s="1"/>
  <c r="AE180" i="4"/>
  <c r="AJ177" i="4"/>
  <c r="AJ602" i="4" s="1"/>
  <c r="AL180" i="4"/>
  <c r="T178" i="4"/>
  <c r="T603" i="4" s="1"/>
  <c r="AL182" i="4"/>
  <c r="U180" i="4"/>
  <c r="AJ180" i="4"/>
  <c r="AH178" i="4"/>
  <c r="AH603" i="4" s="1"/>
  <c r="AI180" i="4"/>
  <c r="AG178" i="4"/>
  <c r="AG603" i="4" s="1"/>
  <c r="S182" i="4"/>
  <c r="R180" i="4"/>
  <c r="AE177" i="4"/>
  <c r="AE602" i="4" s="1"/>
  <c r="Z181" i="4"/>
  <c r="AM178" i="4"/>
  <c r="AM603" i="4" s="1"/>
  <c r="Y182" i="4"/>
  <c r="AE179" i="4"/>
  <c r="AE604" i="4" s="1"/>
  <c r="AF182" i="4"/>
  <c r="AL179" i="4"/>
  <c r="AL604" i="4" s="1"/>
  <c r="T177" i="4"/>
  <c r="T602" i="4" s="1"/>
  <c r="AM182" i="4"/>
  <c r="V180" i="4"/>
  <c r="AI177" i="4"/>
  <c r="AI602" i="4" s="1"/>
  <c r="V182" i="4"/>
  <c r="AB179" i="4"/>
  <c r="AB604" i="4" s="1"/>
  <c r="Z177" i="4"/>
  <c r="Z602" i="4" s="1"/>
  <c r="AK182" i="4"/>
  <c r="T180" i="4"/>
  <c r="R178" i="4"/>
  <c r="R603" i="4" s="1"/>
  <c r="AB182" i="4"/>
  <c r="S180" i="4"/>
  <c r="AN177" i="4"/>
  <c r="AN602" i="4" s="1"/>
  <c r="AI181" i="4"/>
  <c r="AG179" i="4"/>
  <c r="AG604" i="4" s="1"/>
  <c r="AO180" i="4"/>
  <c r="W178" i="4"/>
  <c r="W603" i="4" s="1"/>
  <c r="AG181" i="4"/>
  <c r="AL178" i="4"/>
  <c r="AL603" i="4" s="1"/>
  <c r="S181" i="4"/>
  <c r="AN178" i="4"/>
  <c r="AN603" i="4" s="1"/>
  <c r="Z182" i="4"/>
  <c r="Y180" i="4"/>
  <c r="AD177" i="4"/>
  <c r="AD602" i="4" s="1"/>
  <c r="AN180" i="4"/>
  <c r="V178" i="4"/>
  <c r="V603" i="4" s="1"/>
  <c r="X181" i="4"/>
  <c r="AC178" i="4"/>
  <c r="AC603" i="4" s="1"/>
  <c r="AE181" i="4"/>
  <c r="AJ178" i="4"/>
  <c r="AJ603" i="4" s="1"/>
  <c r="AF178" i="4"/>
  <c r="AF603" i="4" s="1"/>
  <c r="X179" i="4"/>
  <c r="X604" i="4" s="1"/>
  <c r="Y181" i="4"/>
  <c r="AD179" i="4"/>
  <c r="AD604" i="4" s="1"/>
  <c r="AC179" i="4"/>
  <c r="AC604" i="4" s="1"/>
  <c r="AD181" i="4"/>
  <c r="AA178" i="4"/>
  <c r="AA603" i="4" s="1"/>
  <c r="U181" i="4"/>
  <c r="AO177" i="4"/>
  <c r="AO602" i="4" s="1"/>
  <c r="T182" i="4"/>
  <c r="Z179" i="4"/>
  <c r="Z604" i="4" s="1"/>
  <c r="AA182" i="4"/>
  <c r="AM177" i="4"/>
  <c r="AM602" i="4" s="1"/>
  <c r="AH182" i="4"/>
  <c r="AE178" i="4"/>
  <c r="AE603" i="4" s="1"/>
  <c r="AF180" i="4"/>
  <c r="V179" i="4"/>
  <c r="V604" i="4" s="1"/>
  <c r="U179" i="4"/>
  <c r="U604" i="4" s="1"/>
  <c r="V181" i="4"/>
  <c r="S178" i="4"/>
  <c r="S603" i="4" s="1"/>
  <c r="AB180" i="4"/>
  <c r="AG177" i="4"/>
  <c r="AG602" i="4" s="1"/>
  <c r="AJ181" i="4"/>
  <c r="R179" i="4"/>
  <c r="R604" i="4" s="1"/>
  <c r="W177" i="4"/>
  <c r="W602" i="4" s="1"/>
  <c r="R182" i="4"/>
  <c r="AL177" i="4"/>
  <c r="AL602" i="4" s="1"/>
  <c r="AM179" i="4"/>
  <c r="AM604" i="4" s="1"/>
  <c r="AN182" i="4"/>
  <c r="AK178" i="4"/>
  <c r="AK603" i="4" s="1"/>
  <c r="AE182" i="4"/>
  <c r="AB178" i="4"/>
  <c r="AB603" i="4" s="1"/>
  <c r="AK180" i="4"/>
  <c r="Y177" i="4"/>
  <c r="Y602" i="4" s="1"/>
  <c r="AB181" i="4"/>
  <c r="AO178" i="4"/>
  <c r="AO603" i="4" s="1"/>
  <c r="AA181" i="4"/>
  <c r="V177" i="4"/>
  <c r="V602" i="4" s="1"/>
  <c r="W179" i="4"/>
  <c r="W604" i="4" s="1"/>
  <c r="X182" i="4"/>
  <c r="U178" i="4"/>
  <c r="U603" i="4" s="1"/>
  <c r="W182" i="4"/>
  <c r="AC180" i="4"/>
  <c r="AH177" i="4"/>
  <c r="AH602" i="4" s="1"/>
  <c r="AI179" i="4"/>
  <c r="AI604" i="4" s="1"/>
  <c r="T181" i="4"/>
  <c r="Y178" i="4"/>
  <c r="Y603" i="4" s="1"/>
  <c r="AH181" i="4"/>
  <c r="AD178" i="4"/>
  <c r="AD603" i="4" s="1"/>
  <c r="AN181" i="4"/>
  <c r="AB177" i="4"/>
  <c r="AB602" i="4" s="1"/>
  <c r="AM181" i="4"/>
  <c r="AA177" i="4"/>
  <c r="AA602" i="4" s="1"/>
  <c r="AJ179" i="4"/>
  <c r="AJ604" i="4" s="1"/>
  <c r="R177" i="4"/>
  <c r="R602" i="4" s="1"/>
  <c r="AC182" i="4"/>
  <c r="AA179" i="4"/>
  <c r="AA604" i="4" s="1"/>
  <c r="AF177" i="4"/>
  <c r="AF602" i="4" s="1"/>
  <c r="Z180" i="4"/>
  <c r="R181" i="4"/>
  <c r="AK177" i="4"/>
  <c r="AK602" i="4" s="1"/>
  <c r="AF181" i="4"/>
  <c r="W181" i="4"/>
  <c r="S177" i="4"/>
  <c r="S602" i="4" s="1"/>
  <c r="T179" i="4"/>
  <c r="T604" i="4" s="1"/>
  <c r="U182" i="4"/>
  <c r="S179" i="4"/>
  <c r="S604" i="4" s="1"/>
  <c r="AA180" i="4"/>
  <c r="X177" i="4"/>
  <c r="X602" i="4" s="1"/>
  <c r="AO179" i="4"/>
  <c r="AO604" i="4" s="1"/>
  <c r="AG180" i="4"/>
  <c r="AG182" i="4"/>
  <c r="U177" i="4"/>
  <c r="U602" i="4" s="1"/>
  <c r="AM180" i="4"/>
  <c r="AD180" i="4"/>
  <c r="AD182" i="4"/>
  <c r="AK181" i="4"/>
  <c r="Y179" i="4"/>
  <c r="Y604" i="4" s="1"/>
  <c r="AN179" i="4"/>
  <c r="AN604" i="4" s="1"/>
  <c r="AO181" i="4"/>
  <c r="W180" i="4"/>
  <c r="AK179" i="4"/>
  <c r="AK604" i="4" s="1"/>
  <c r="AL181" i="4"/>
  <c r="AI178" i="4"/>
  <c r="AI603" i="4" s="1"/>
  <c r="AC181" i="4"/>
  <c r="Z178" i="4"/>
  <c r="Z603" i="4" s="1"/>
  <c r="AJ182" i="4"/>
  <c r="AH179" i="4"/>
  <c r="AH604" i="4" s="1"/>
  <c r="E376" i="3"/>
  <c r="V376" i="3" s="1"/>
  <c r="Q177" i="4"/>
  <c r="Q179" i="4"/>
  <c r="Q181" i="4"/>
  <c r="Q182" i="4"/>
  <c r="Q180" i="4"/>
  <c r="Q178" i="4"/>
  <c r="AF170" i="4"/>
  <c r="AF595" i="4" s="1"/>
  <c r="AB168" i="4"/>
  <c r="AB593" i="4" s="1"/>
  <c r="T167" i="4"/>
  <c r="T592" i="4" s="1"/>
  <c r="AA169" i="4"/>
  <c r="AA594" i="4" s="1"/>
  <c r="Y170" i="4"/>
  <c r="Y595" i="4" s="1"/>
  <c r="AB169" i="4"/>
  <c r="AB594" i="4" s="1"/>
  <c r="AG169" i="4"/>
  <c r="AG594" i="4" s="1"/>
  <c r="AD168" i="4"/>
  <c r="AD593" i="4" s="1"/>
  <c r="R167" i="4"/>
  <c r="R592" i="4" s="1"/>
  <c r="AI170" i="4"/>
  <c r="AI595" i="4" s="1"/>
  <c r="S169" i="4"/>
  <c r="S594" i="4" s="1"/>
  <c r="W170" i="4"/>
  <c r="W595" i="4" s="1"/>
  <c r="AE169" i="4"/>
  <c r="AE594" i="4" s="1"/>
  <c r="AF165" i="4"/>
  <c r="AF590" i="4" s="1"/>
  <c r="AC169" i="4"/>
  <c r="AC594" i="4" s="1"/>
  <c r="AN168" i="4"/>
  <c r="AN593" i="4" s="1"/>
  <c r="S168" i="4"/>
  <c r="S593" i="4" s="1"/>
  <c r="AN170" i="4"/>
  <c r="AN595" i="4" s="1"/>
  <c r="Z384" i="4"/>
  <c r="Z569" i="4" s="1"/>
  <c r="Q381" i="4"/>
  <c r="AO384" i="4"/>
  <c r="AO569" i="4" s="1"/>
  <c r="V382" i="4"/>
  <c r="T385" i="4"/>
  <c r="T570" i="4" s="1"/>
  <c r="U382" i="4"/>
  <c r="S385" i="4"/>
  <c r="S570" i="4" s="1"/>
  <c r="AL381" i="4"/>
  <c r="AL384" i="4"/>
  <c r="AL569" i="4" s="1"/>
  <c r="W381" i="4"/>
  <c r="AK384" i="4"/>
  <c r="AK569" i="4" s="1"/>
  <c r="AH381" i="4"/>
  <c r="AJ384" i="4"/>
  <c r="AJ569" i="4" s="1"/>
  <c r="AG381" i="4"/>
  <c r="AI384" i="4"/>
  <c r="AI569" i="4" s="1"/>
  <c r="AE381" i="4"/>
  <c r="T381" i="4"/>
  <c r="S381" i="4"/>
  <c r="AM168" i="4"/>
  <c r="AM593" i="4" s="1"/>
  <c r="AC165" i="4"/>
  <c r="AC590" i="4" s="1"/>
  <c r="AJ165" i="4"/>
  <c r="AJ590" i="4" s="1"/>
  <c r="AB166" i="4"/>
  <c r="AB591" i="4" s="1"/>
  <c r="AG165" i="4"/>
  <c r="AG590" i="4" s="1"/>
  <c r="V165" i="4"/>
  <c r="V590" i="4" s="1"/>
  <c r="AD170" i="4"/>
  <c r="AD595" i="4" s="1"/>
  <c r="AM166" i="4"/>
  <c r="AM591" i="4" s="1"/>
  <c r="AD167" i="4"/>
  <c r="AD592" i="4" s="1"/>
  <c r="AK170" i="4"/>
  <c r="AK595" i="4" s="1"/>
  <c r="AG167" i="4"/>
  <c r="AG592" i="4" s="1"/>
  <c r="AG166" i="4"/>
  <c r="AG591" i="4" s="1"/>
  <c r="T166" i="4"/>
  <c r="T591" i="4" s="1"/>
  <c r="U165" i="4"/>
  <c r="U590" i="4" s="1"/>
  <c r="R168" i="4"/>
  <c r="R593" i="4" s="1"/>
  <c r="AA166" i="4"/>
  <c r="AA591" i="4" s="1"/>
  <c r="AE165" i="4"/>
  <c r="AE590" i="4" s="1"/>
  <c r="AC170" i="4"/>
  <c r="AC595" i="4" s="1"/>
  <c r="AH386" i="4"/>
  <c r="AH571" i="4" s="1"/>
  <c r="R384" i="4"/>
  <c r="R569" i="4" s="1"/>
  <c r="AO386" i="4"/>
  <c r="AO571" i="4" s="1"/>
  <c r="AG384" i="4"/>
  <c r="AG569" i="4" s="1"/>
  <c r="AO381" i="4"/>
  <c r="AN384" i="4"/>
  <c r="AN569" i="4" s="1"/>
  <c r="AM381" i="4"/>
  <c r="AM384" i="4"/>
  <c r="AM569" i="4" s="1"/>
  <c r="Y381" i="4"/>
  <c r="AD384" i="4"/>
  <c r="AD569" i="4" s="1"/>
  <c r="AK386" i="4"/>
  <c r="AK571" i="4" s="1"/>
  <c r="AC384" i="4"/>
  <c r="AC569" i="4" s="1"/>
  <c r="V381" i="4"/>
  <c r="AB384" i="4"/>
  <c r="AB569" i="4" s="1"/>
  <c r="U381" i="4"/>
  <c r="AA384" i="4"/>
  <c r="AA569" i="4" s="1"/>
  <c r="R381" i="4"/>
  <c r="AA383" i="4"/>
  <c r="AJ382" i="4"/>
  <c r="X365" i="4"/>
  <c r="X550" i="4" s="1"/>
  <c r="AF365" i="4"/>
  <c r="AF550" i="4" s="1"/>
  <c r="AN365" i="4"/>
  <c r="AN550" i="4" s="1"/>
  <c r="T366" i="4"/>
  <c r="T551" i="4" s="1"/>
  <c r="AB366" i="4"/>
  <c r="AB551" i="4" s="1"/>
  <c r="AJ366" i="4"/>
  <c r="AJ551" i="4" s="1"/>
  <c r="X367" i="4"/>
  <c r="X552" i="4" s="1"/>
  <c r="AF367" i="4"/>
  <c r="AF552" i="4" s="1"/>
  <c r="AN367" i="4"/>
  <c r="AN552" i="4" s="1"/>
  <c r="T368" i="4"/>
  <c r="T553" i="4" s="1"/>
  <c r="AB368" i="4"/>
  <c r="AB553" i="4" s="1"/>
  <c r="AJ368" i="4"/>
  <c r="AJ553" i="4" s="1"/>
  <c r="R365" i="4"/>
  <c r="R550" i="4" s="1"/>
  <c r="Z365" i="4"/>
  <c r="Z550" i="4" s="1"/>
  <c r="AH365" i="4"/>
  <c r="AH550" i="4" s="1"/>
  <c r="V366" i="4"/>
  <c r="V551" i="4" s="1"/>
  <c r="AD366" i="4"/>
  <c r="AD551" i="4" s="1"/>
  <c r="AL366" i="4"/>
  <c r="AL551" i="4" s="1"/>
  <c r="R367" i="4"/>
  <c r="R552" i="4" s="1"/>
  <c r="Z367" i="4"/>
  <c r="Z552" i="4" s="1"/>
  <c r="AH367" i="4"/>
  <c r="AH552" i="4" s="1"/>
  <c r="V368" i="4"/>
  <c r="V553" i="4" s="1"/>
  <c r="AD368" i="4"/>
  <c r="AD553" i="4" s="1"/>
  <c r="AL368" i="4"/>
  <c r="AL553" i="4" s="1"/>
  <c r="S365" i="4"/>
  <c r="S550" i="4" s="1"/>
  <c r="AA365" i="4"/>
  <c r="AA550" i="4" s="1"/>
  <c r="AI365" i="4"/>
  <c r="AI550" i="4" s="1"/>
  <c r="W366" i="4"/>
  <c r="W551" i="4" s="1"/>
  <c r="AE366" i="4"/>
  <c r="AE551" i="4" s="1"/>
  <c r="AM366" i="4"/>
  <c r="AM551" i="4" s="1"/>
  <c r="S367" i="4"/>
  <c r="S552" i="4" s="1"/>
  <c r="AA367" i="4"/>
  <c r="AA552" i="4" s="1"/>
  <c r="AI367" i="4"/>
  <c r="AI552" i="4" s="1"/>
  <c r="W368" i="4"/>
  <c r="W553" i="4" s="1"/>
  <c r="AE368" i="4"/>
  <c r="AE553" i="4" s="1"/>
  <c r="AM368" i="4"/>
  <c r="AM553" i="4" s="1"/>
  <c r="T365" i="4"/>
  <c r="T550" i="4" s="1"/>
  <c r="AB365" i="4"/>
  <c r="AB550" i="4" s="1"/>
  <c r="AJ365" i="4"/>
  <c r="AJ550" i="4" s="1"/>
  <c r="X366" i="4"/>
  <c r="X551" i="4" s="1"/>
  <c r="AF366" i="4"/>
  <c r="AF551" i="4" s="1"/>
  <c r="AN366" i="4"/>
  <c r="AN551" i="4" s="1"/>
  <c r="T367" i="4"/>
  <c r="T552" i="4" s="1"/>
  <c r="AB367" i="4"/>
  <c r="AB552" i="4" s="1"/>
  <c r="AJ367" i="4"/>
  <c r="AJ552" i="4" s="1"/>
  <c r="X368" i="4"/>
  <c r="X553" i="4" s="1"/>
  <c r="AF368" i="4"/>
  <c r="AF553" i="4" s="1"/>
  <c r="AN368" i="4"/>
  <c r="AN553" i="4" s="1"/>
  <c r="V365" i="4"/>
  <c r="V550" i="4" s="1"/>
  <c r="AD365" i="4"/>
  <c r="AD550" i="4" s="1"/>
  <c r="AL365" i="4"/>
  <c r="AL550" i="4" s="1"/>
  <c r="R366" i="4"/>
  <c r="R551" i="4" s="1"/>
  <c r="Z366" i="4"/>
  <c r="Z551" i="4" s="1"/>
  <c r="AH366" i="4"/>
  <c r="AH551" i="4" s="1"/>
  <c r="V367" i="4"/>
  <c r="V552" i="4" s="1"/>
  <c r="AD367" i="4"/>
  <c r="AD552" i="4" s="1"/>
  <c r="AL367" i="4"/>
  <c r="AL552" i="4" s="1"/>
  <c r="R368" i="4"/>
  <c r="R553" i="4" s="1"/>
  <c r="Z368" i="4"/>
  <c r="Z553" i="4" s="1"/>
  <c r="AH368" i="4"/>
  <c r="AH553" i="4" s="1"/>
  <c r="W365" i="4"/>
  <c r="W550" i="4" s="1"/>
  <c r="AE365" i="4"/>
  <c r="AE550" i="4" s="1"/>
  <c r="AM365" i="4"/>
  <c r="AM550" i="4" s="1"/>
  <c r="S366" i="4"/>
  <c r="S551" i="4" s="1"/>
  <c r="AA366" i="4"/>
  <c r="AA551" i="4" s="1"/>
  <c r="AI366" i="4"/>
  <c r="AI551" i="4" s="1"/>
  <c r="W367" i="4"/>
  <c r="W552" i="4" s="1"/>
  <c r="AE367" i="4"/>
  <c r="AE552" i="4" s="1"/>
  <c r="AM367" i="4"/>
  <c r="AM552" i="4" s="1"/>
  <c r="S368" i="4"/>
  <c r="S553" i="4" s="1"/>
  <c r="AA368" i="4"/>
  <c r="AA553" i="4" s="1"/>
  <c r="AI368" i="4"/>
  <c r="AI553" i="4" s="1"/>
  <c r="U365" i="4"/>
  <c r="U550" i="4" s="1"/>
  <c r="AK367" i="4"/>
  <c r="AK552" i="4" s="1"/>
  <c r="AC368" i="4"/>
  <c r="AC553" i="4" s="1"/>
  <c r="Y365" i="4"/>
  <c r="Y550" i="4" s="1"/>
  <c r="Q366" i="4"/>
  <c r="AO367" i="4"/>
  <c r="AO552" i="4" s="1"/>
  <c r="AG368" i="4"/>
  <c r="AG553" i="4" s="1"/>
  <c r="AC365" i="4"/>
  <c r="AC550" i="4" s="1"/>
  <c r="U366" i="4"/>
  <c r="U551" i="4" s="1"/>
  <c r="AK368" i="4"/>
  <c r="AK553" i="4" s="1"/>
  <c r="AG365" i="4"/>
  <c r="AG550" i="4" s="1"/>
  <c r="Y366" i="4"/>
  <c r="Y551" i="4" s="1"/>
  <c r="Q367" i="4"/>
  <c r="AO368" i="4"/>
  <c r="AO553" i="4" s="1"/>
  <c r="AK365" i="4"/>
  <c r="AK550" i="4" s="1"/>
  <c r="AC366" i="4"/>
  <c r="AC551" i="4" s="1"/>
  <c r="U367" i="4"/>
  <c r="U552" i="4" s="1"/>
  <c r="AO365" i="4"/>
  <c r="AO550" i="4" s="1"/>
  <c r="AG366" i="4"/>
  <c r="AG551" i="4" s="1"/>
  <c r="Y367" i="4"/>
  <c r="Y552" i="4" s="1"/>
  <c r="Q368" i="4"/>
  <c r="AK366" i="4"/>
  <c r="AK551" i="4" s="1"/>
  <c r="AC367" i="4"/>
  <c r="AC552" i="4" s="1"/>
  <c r="U368" i="4"/>
  <c r="U553" i="4" s="1"/>
  <c r="Q365" i="4"/>
  <c r="AO366" i="4"/>
  <c r="AO551" i="4" s="1"/>
  <c r="AG367" i="4"/>
  <c r="AG552" i="4" s="1"/>
  <c r="Y368" i="4"/>
  <c r="Y553" i="4" s="1"/>
  <c r="AN152" i="4"/>
  <c r="AN577" i="4" s="1"/>
  <c r="Z150" i="4"/>
  <c r="Z575" i="4" s="1"/>
  <c r="AO150" i="4"/>
  <c r="AO575" i="4" s="1"/>
  <c r="AN150" i="4"/>
  <c r="AN575" i="4" s="1"/>
  <c r="Z151" i="4"/>
  <c r="Z576" i="4" s="1"/>
  <c r="AD150" i="4"/>
  <c r="AD575" i="4" s="1"/>
  <c r="X151" i="4"/>
  <c r="X576" i="4" s="1"/>
  <c r="AO152" i="4"/>
  <c r="AO577" i="4" s="1"/>
  <c r="X152" i="4"/>
  <c r="X577" i="4" s="1"/>
  <c r="AM149" i="4"/>
  <c r="AM574" i="4" s="1"/>
  <c r="AM152" i="4"/>
  <c r="AM577" i="4" s="1"/>
  <c r="Y150" i="4"/>
  <c r="Y575" i="4" s="1"/>
  <c r="AD152" i="4"/>
  <c r="AD577" i="4" s="1"/>
  <c r="X150" i="4"/>
  <c r="X575" i="4" s="1"/>
  <c r="AM150" i="4"/>
  <c r="AM575" i="4" s="1"/>
  <c r="AB152" i="4"/>
  <c r="AB577" i="4" s="1"/>
  <c r="AC150" i="4"/>
  <c r="AC575" i="4" s="1"/>
  <c r="AB150" i="4"/>
  <c r="AB575" i="4" s="1"/>
  <c r="Y152" i="4"/>
  <c r="Y577" i="4" s="1"/>
  <c r="AC151" i="4"/>
  <c r="AC576" i="4" s="1"/>
  <c r="W149" i="4"/>
  <c r="W574" i="4" s="1"/>
  <c r="W152" i="4"/>
  <c r="W577" i="4" s="1"/>
  <c r="AD149" i="4"/>
  <c r="AD574" i="4" s="1"/>
  <c r="AB151" i="4"/>
  <c r="AB576" i="4" s="1"/>
  <c r="AA151" i="4"/>
  <c r="AA576" i="4" s="1"/>
  <c r="AG152" i="4"/>
  <c r="AG577" i="4" s="1"/>
  <c r="AH150" i="4"/>
  <c r="AH575" i="4" s="1"/>
  <c r="V152" i="4"/>
  <c r="V577" i="4" s="1"/>
  <c r="R151" i="4"/>
  <c r="R576" i="4" s="1"/>
  <c r="AG151" i="4"/>
  <c r="AG576" i="4" s="1"/>
  <c r="AK150" i="4"/>
  <c r="AK575" i="4" s="1"/>
  <c r="R150" i="4"/>
  <c r="R575" i="4" s="1"/>
  <c r="AE150" i="4"/>
  <c r="AE575" i="4" s="1"/>
  <c r="Y151" i="4"/>
  <c r="Y576" i="4" s="1"/>
  <c r="U150" i="4"/>
  <c r="U575" i="4" s="1"/>
  <c r="Z152" i="4"/>
  <c r="Z577" i="4" s="1"/>
  <c r="S150" i="4"/>
  <c r="S575" i="4" s="1"/>
  <c r="AE149" i="4"/>
  <c r="AE574" i="4" s="1"/>
  <c r="AE152" i="4"/>
  <c r="AE577" i="4" s="1"/>
  <c r="AI151" i="4"/>
  <c r="AI576" i="4" s="1"/>
  <c r="W150" i="4"/>
  <c r="W575" i="4" s="1"/>
  <c r="AL150" i="4"/>
  <c r="AL575" i="4" s="1"/>
  <c r="R152" i="4"/>
  <c r="R577" i="4" s="1"/>
  <c r="X149" i="4"/>
  <c r="X574" i="4" s="1"/>
  <c r="AJ151" i="4"/>
  <c r="AJ576" i="4" s="1"/>
  <c r="S151" i="4"/>
  <c r="S576" i="4" s="1"/>
  <c r="AK152" i="4"/>
  <c r="AK577" i="4" s="1"/>
  <c r="AJ149" i="4"/>
  <c r="AJ574" i="4" s="1"/>
  <c r="V150" i="4"/>
  <c r="V575" i="4" s="1"/>
  <c r="AI152" i="4"/>
  <c r="AI577" i="4" s="1"/>
  <c r="AH149" i="4"/>
  <c r="AH574" i="4" s="1"/>
  <c r="AM151" i="4"/>
  <c r="AM576" i="4" s="1"/>
  <c r="AN149" i="4"/>
  <c r="AN574" i="4" s="1"/>
  <c r="AG149" i="4"/>
  <c r="AG574" i="4" s="1"/>
  <c r="AF152" i="4"/>
  <c r="AF577" i="4" s="1"/>
  <c r="T151" i="4"/>
  <c r="T576" i="4" s="1"/>
  <c r="AF150" i="4"/>
  <c r="AF575" i="4" s="1"/>
  <c r="AC152" i="4"/>
  <c r="AC577" i="4" s="1"/>
  <c r="AB149" i="4"/>
  <c r="AB574" i="4" s="1"/>
  <c r="AA152" i="4"/>
  <c r="AA577" i="4" s="1"/>
  <c r="Z149" i="4"/>
  <c r="Z574" i="4" s="1"/>
  <c r="AE151" i="4"/>
  <c r="AE576" i="4" s="1"/>
  <c r="AK151" i="4"/>
  <c r="AK576" i="4" s="1"/>
  <c r="AG150" i="4"/>
  <c r="AG575" i="4" s="1"/>
  <c r="AK149" i="4"/>
  <c r="AK574" i="4" s="1"/>
  <c r="U152" i="4"/>
  <c r="U577" i="4" s="1"/>
  <c r="T149" i="4"/>
  <c r="T574" i="4" s="1"/>
  <c r="AJ152" i="4"/>
  <c r="AJ577" i="4" s="1"/>
  <c r="AI149" i="4"/>
  <c r="AI574" i="4" s="1"/>
  <c r="S152" i="4"/>
  <c r="S577" i="4" s="1"/>
  <c r="R149" i="4"/>
  <c r="R574" i="4" s="1"/>
  <c r="W151" i="4"/>
  <c r="W576" i="4" s="1"/>
  <c r="AI150" i="4"/>
  <c r="AI575" i="4" s="1"/>
  <c r="U151" i="4"/>
  <c r="U576" i="4" s="1"/>
  <c r="AL149" i="4"/>
  <c r="AL574" i="4" s="1"/>
  <c r="AC149" i="4"/>
  <c r="AC574" i="4" s="1"/>
  <c r="T152" i="4"/>
  <c r="T577" i="4" s="1"/>
  <c r="AA149" i="4"/>
  <c r="AA574" i="4" s="1"/>
  <c r="AN151" i="4"/>
  <c r="AN576" i="4" s="1"/>
  <c r="AJ150" i="4"/>
  <c r="AJ575" i="4" s="1"/>
  <c r="AF149" i="4"/>
  <c r="AF574" i="4" s="1"/>
  <c r="V149" i="4"/>
  <c r="V574" i="4" s="1"/>
  <c r="AL152" i="4"/>
  <c r="AL577" i="4" s="1"/>
  <c r="U149" i="4"/>
  <c r="U574" i="4" s="1"/>
  <c r="AH151" i="4"/>
  <c r="AH576" i="4" s="1"/>
  <c r="AO151" i="4"/>
  <c r="AO576" i="4" s="1"/>
  <c r="S149" i="4"/>
  <c r="S574" i="4" s="1"/>
  <c r="AF151" i="4"/>
  <c r="AF576" i="4" s="1"/>
  <c r="T150" i="4"/>
  <c r="T575" i="4" s="1"/>
  <c r="AO149" i="4"/>
  <c r="AO574" i="4" s="1"/>
  <c r="AA150" i="4"/>
  <c r="AA575" i="4" s="1"/>
  <c r="AD151" i="4"/>
  <c r="AD576" i="4" s="1"/>
  <c r="AH152" i="4"/>
  <c r="AH577" i="4" s="1"/>
  <c r="AL151" i="4"/>
  <c r="AL576" i="4" s="1"/>
  <c r="V151" i="4"/>
  <c r="V576" i="4" s="1"/>
  <c r="Y149" i="4"/>
  <c r="Y574" i="4" s="1"/>
  <c r="E3238" i="3"/>
  <c r="Q150" i="4"/>
  <c r="Q152" i="4"/>
  <c r="Q151" i="4"/>
  <c r="Q149" i="4"/>
  <c r="X375" i="4"/>
  <c r="X560" i="4" s="1"/>
  <c r="AF375" i="4"/>
  <c r="AF560" i="4" s="1"/>
  <c r="AN375" i="4"/>
  <c r="AN560" i="4" s="1"/>
  <c r="T376" i="4"/>
  <c r="T561" i="4" s="1"/>
  <c r="AB376" i="4"/>
  <c r="AB561" i="4" s="1"/>
  <c r="AJ376" i="4"/>
  <c r="AJ561" i="4" s="1"/>
  <c r="X377" i="4"/>
  <c r="X562" i="4" s="1"/>
  <c r="AF377" i="4"/>
  <c r="AF562" i="4" s="1"/>
  <c r="AN377" i="4"/>
  <c r="AN562" i="4" s="1"/>
  <c r="T378" i="4"/>
  <c r="T563" i="4" s="1"/>
  <c r="AB378" i="4"/>
  <c r="AB563" i="4" s="1"/>
  <c r="AJ378" i="4"/>
  <c r="AJ563" i="4" s="1"/>
  <c r="X379" i="4"/>
  <c r="AF379" i="4"/>
  <c r="AN379" i="4"/>
  <c r="T380" i="4"/>
  <c r="AB380" i="4"/>
  <c r="AJ380" i="4"/>
  <c r="R375" i="4"/>
  <c r="R560" i="4" s="1"/>
  <c r="Z375" i="4"/>
  <c r="Z560" i="4" s="1"/>
  <c r="AH375" i="4"/>
  <c r="AH560" i="4" s="1"/>
  <c r="S375" i="4"/>
  <c r="S560" i="4" s="1"/>
  <c r="AA375" i="4"/>
  <c r="AA560" i="4" s="1"/>
  <c r="AI375" i="4"/>
  <c r="AI560" i="4" s="1"/>
  <c r="W376" i="4"/>
  <c r="W561" i="4" s="1"/>
  <c r="AE376" i="4"/>
  <c r="AE561" i="4" s="1"/>
  <c r="AM376" i="4"/>
  <c r="AM561" i="4" s="1"/>
  <c r="S377" i="4"/>
  <c r="S562" i="4" s="1"/>
  <c r="AA377" i="4"/>
  <c r="AA562" i="4" s="1"/>
  <c r="AI377" i="4"/>
  <c r="AI562" i="4" s="1"/>
  <c r="W378" i="4"/>
  <c r="W563" i="4" s="1"/>
  <c r="AE378" i="4"/>
  <c r="AE563" i="4" s="1"/>
  <c r="AM378" i="4"/>
  <c r="AM563" i="4" s="1"/>
  <c r="S379" i="4"/>
  <c r="AA379" i="4"/>
  <c r="AI379" i="4"/>
  <c r="W380" i="4"/>
  <c r="AE380" i="4"/>
  <c r="AM380" i="4"/>
  <c r="T375" i="4"/>
  <c r="T560" i="4" s="1"/>
  <c r="AB375" i="4"/>
  <c r="AB560" i="4" s="1"/>
  <c r="AJ375" i="4"/>
  <c r="AJ560" i="4" s="1"/>
  <c r="X376" i="4"/>
  <c r="X561" i="4" s="1"/>
  <c r="AF376" i="4"/>
  <c r="AF561" i="4" s="1"/>
  <c r="AN376" i="4"/>
  <c r="AN561" i="4" s="1"/>
  <c r="T377" i="4"/>
  <c r="T562" i="4" s="1"/>
  <c r="AB377" i="4"/>
  <c r="AB562" i="4" s="1"/>
  <c r="AJ377" i="4"/>
  <c r="AJ562" i="4" s="1"/>
  <c r="X378" i="4"/>
  <c r="X563" i="4" s="1"/>
  <c r="AF378" i="4"/>
  <c r="AF563" i="4" s="1"/>
  <c r="AN378" i="4"/>
  <c r="AN563" i="4" s="1"/>
  <c r="T379" i="4"/>
  <c r="AB379" i="4"/>
  <c r="AJ379" i="4"/>
  <c r="X380" i="4"/>
  <c r="AF380" i="4"/>
  <c r="AN380" i="4"/>
  <c r="V375" i="4"/>
  <c r="V560" i="4" s="1"/>
  <c r="AD375" i="4"/>
  <c r="AD560" i="4" s="1"/>
  <c r="AL375" i="4"/>
  <c r="AL560" i="4" s="1"/>
  <c r="W375" i="4"/>
  <c r="W560" i="4" s="1"/>
  <c r="AE375" i="4"/>
  <c r="AE560" i="4" s="1"/>
  <c r="AM375" i="4"/>
  <c r="AM560" i="4" s="1"/>
  <c r="S376" i="4"/>
  <c r="S561" i="4" s="1"/>
  <c r="AA376" i="4"/>
  <c r="AA561" i="4" s="1"/>
  <c r="AI376" i="4"/>
  <c r="AI561" i="4" s="1"/>
  <c r="W377" i="4"/>
  <c r="W562" i="4" s="1"/>
  <c r="AE377" i="4"/>
  <c r="AE562" i="4" s="1"/>
  <c r="AK375" i="4"/>
  <c r="AK560" i="4" s="1"/>
  <c r="V376" i="4"/>
  <c r="V561" i="4" s="1"/>
  <c r="AL376" i="4"/>
  <c r="AL561" i="4" s="1"/>
  <c r="V377" i="4"/>
  <c r="V562" i="4" s="1"/>
  <c r="AL377" i="4"/>
  <c r="AL562" i="4" s="1"/>
  <c r="S378" i="4"/>
  <c r="S563" i="4" s="1"/>
  <c r="AG378" i="4"/>
  <c r="AG563" i="4" s="1"/>
  <c r="AC379" i="4"/>
  <c r="AO379" i="4"/>
  <c r="V380" i="4"/>
  <c r="AI380" i="4"/>
  <c r="AO375" i="4"/>
  <c r="AO560" i="4" s="1"/>
  <c r="Y376" i="4"/>
  <c r="Y561" i="4" s="1"/>
  <c r="AO376" i="4"/>
  <c r="AO561" i="4" s="1"/>
  <c r="Y377" i="4"/>
  <c r="Y562" i="4" s="1"/>
  <c r="AM377" i="4"/>
  <c r="AM562" i="4" s="1"/>
  <c r="U378" i="4"/>
  <c r="U563" i="4" s="1"/>
  <c r="AH378" i="4"/>
  <c r="AH563" i="4" s="1"/>
  <c r="Q379" i="4"/>
  <c r="AD379" i="4"/>
  <c r="Y380" i="4"/>
  <c r="AK380" i="4"/>
  <c r="Z376" i="4"/>
  <c r="Z561" i="4" s="1"/>
  <c r="Z377" i="4"/>
  <c r="Z562" i="4" s="1"/>
  <c r="AO377" i="4"/>
  <c r="AO562" i="4" s="1"/>
  <c r="V378" i="4"/>
  <c r="V563" i="4" s="1"/>
  <c r="AI378" i="4"/>
  <c r="AI563" i="4" s="1"/>
  <c r="R379" i="4"/>
  <c r="AE379" i="4"/>
  <c r="Z380" i="4"/>
  <c r="AL380" i="4"/>
  <c r="Q375" i="4"/>
  <c r="AC376" i="4"/>
  <c r="AC561" i="4" s="1"/>
  <c r="AC377" i="4"/>
  <c r="AC562" i="4" s="1"/>
  <c r="Y378" i="4"/>
  <c r="Y563" i="4" s="1"/>
  <c r="AK378" i="4"/>
  <c r="AK563" i="4" s="1"/>
  <c r="U379" i="4"/>
  <c r="AG379" i="4"/>
  <c r="AA380" i="4"/>
  <c r="AO380" i="4"/>
  <c r="U375" i="4"/>
  <c r="U560" i="4" s="1"/>
  <c r="AD376" i="4"/>
  <c r="AD561" i="4" s="1"/>
  <c r="AD377" i="4"/>
  <c r="AD562" i="4" s="1"/>
  <c r="Z378" i="4"/>
  <c r="Z563" i="4" s="1"/>
  <c r="AL378" i="4"/>
  <c r="AL563" i="4" s="1"/>
  <c r="V379" i="4"/>
  <c r="AH379" i="4"/>
  <c r="Q380" i="4"/>
  <c r="AC380" i="4"/>
  <c r="Y375" i="4"/>
  <c r="Y560" i="4" s="1"/>
  <c r="Q376" i="4"/>
  <c r="AG376" i="4"/>
  <c r="AG561" i="4" s="1"/>
  <c r="Q377" i="4"/>
  <c r="AG377" i="4"/>
  <c r="AG562" i="4" s="1"/>
  <c r="AA378" i="4"/>
  <c r="AA563" i="4" s="1"/>
  <c r="AO378" i="4"/>
  <c r="AO563" i="4" s="1"/>
  <c r="W379" i="4"/>
  <c r="AK379" i="4"/>
  <c r="R380" i="4"/>
  <c r="AD380" i="4"/>
  <c r="AC375" i="4"/>
  <c r="AC560" i="4" s="1"/>
  <c r="R376" i="4"/>
  <c r="R561" i="4" s="1"/>
  <c r="AH376" i="4"/>
  <c r="AH561" i="4" s="1"/>
  <c r="R377" i="4"/>
  <c r="R562" i="4" s="1"/>
  <c r="AH377" i="4"/>
  <c r="AH562" i="4" s="1"/>
  <c r="Q378" i="4"/>
  <c r="AC378" i="4"/>
  <c r="AC563" i="4" s="1"/>
  <c r="Y379" i="4"/>
  <c r="AL379" i="4"/>
  <c r="S380" i="4"/>
  <c r="AG380" i="4"/>
  <c r="AG375" i="4"/>
  <c r="AG560" i="4" s="1"/>
  <c r="U376" i="4"/>
  <c r="U561" i="4" s="1"/>
  <c r="AK376" i="4"/>
  <c r="AK561" i="4" s="1"/>
  <c r="U377" i="4"/>
  <c r="U562" i="4" s="1"/>
  <c r="AK377" i="4"/>
  <c r="AK562" i="4" s="1"/>
  <c r="R378" i="4"/>
  <c r="R563" i="4" s="1"/>
  <c r="AD378" i="4"/>
  <c r="AD563" i="4" s="1"/>
  <c r="Z379" i="4"/>
  <c r="AM379" i="4"/>
  <c r="U380" i="4"/>
  <c r="AH380" i="4"/>
  <c r="Z163" i="4"/>
  <c r="Z588" i="4" s="1"/>
  <c r="AM160" i="4"/>
  <c r="AM585" i="4" s="1"/>
  <c r="AF162" i="4"/>
  <c r="AF587" i="4" s="1"/>
  <c r="AK159" i="4"/>
  <c r="AK584" i="4" s="1"/>
  <c r="X163" i="4"/>
  <c r="X588" i="4" s="1"/>
  <c r="AC160" i="4"/>
  <c r="AC585" i="4" s="1"/>
  <c r="W163" i="4"/>
  <c r="W588" i="4" s="1"/>
  <c r="AB160" i="4"/>
  <c r="AB585" i="4" s="1"/>
  <c r="AD163" i="4"/>
  <c r="AD588" i="4" s="1"/>
  <c r="AJ162" i="4"/>
  <c r="AJ587" i="4" s="1"/>
  <c r="AH160" i="4"/>
  <c r="AH585" i="4" s="1"/>
  <c r="AB163" i="4"/>
  <c r="AB588" i="4" s="1"/>
  <c r="Z161" i="4"/>
  <c r="Z586" i="4" s="1"/>
  <c r="AA163" i="4"/>
  <c r="AA588" i="4" s="1"/>
  <c r="Y161" i="4"/>
  <c r="Y586" i="4" s="1"/>
  <c r="AO162" i="4"/>
  <c r="AO587" i="4" s="1"/>
  <c r="W160" i="4"/>
  <c r="W585" i="4" s="1"/>
  <c r="Z164" i="4"/>
  <c r="Z589" i="4" s="1"/>
  <c r="AM161" i="4"/>
  <c r="AM586" i="4" s="1"/>
  <c r="U159" i="4"/>
  <c r="U584" i="4" s="1"/>
  <c r="AE162" i="4"/>
  <c r="AE587" i="4" s="1"/>
  <c r="AJ159" i="4"/>
  <c r="AJ584" i="4" s="1"/>
  <c r="AD162" i="4"/>
  <c r="AD587" i="4" s="1"/>
  <c r="AK162" i="4"/>
  <c r="AK587" i="4" s="1"/>
  <c r="AA160" i="4"/>
  <c r="AA585" i="4" s="1"/>
  <c r="AL164" i="4"/>
  <c r="AL589" i="4" s="1"/>
  <c r="T162" i="4"/>
  <c r="T587" i="4" s="1"/>
  <c r="R160" i="4"/>
  <c r="R585" i="4" s="1"/>
  <c r="AO160" i="4"/>
  <c r="AO585" i="4" s="1"/>
  <c r="AF160" i="4"/>
  <c r="AF585" i="4" s="1"/>
  <c r="AA164" i="4"/>
  <c r="AA589" i="4" s="1"/>
  <c r="Y162" i="4"/>
  <c r="Y587" i="4" s="1"/>
  <c r="AD159" i="4"/>
  <c r="AD584" i="4" s="1"/>
  <c r="AO163" i="4"/>
  <c r="AO588" i="4" s="1"/>
  <c r="W161" i="4"/>
  <c r="W586" i="4" s="1"/>
  <c r="AG164" i="4"/>
  <c r="AG589" i="4" s="1"/>
  <c r="AL161" i="4"/>
  <c r="AL586" i="4" s="1"/>
  <c r="T159" i="4"/>
  <c r="T584" i="4" s="1"/>
  <c r="AF161" i="4"/>
  <c r="AF586" i="4" s="1"/>
  <c r="Y163" i="4"/>
  <c r="Y588" i="4" s="1"/>
  <c r="AD160" i="4"/>
  <c r="AD585" i="4" s="1"/>
  <c r="AN163" i="4"/>
  <c r="AN588" i="4" s="1"/>
  <c r="V161" i="4"/>
  <c r="V586" i="4" s="1"/>
  <c r="AM163" i="4"/>
  <c r="AM588" i="4" s="1"/>
  <c r="U161" i="4"/>
  <c r="U586" i="4" s="1"/>
  <c r="X161" i="4"/>
  <c r="X586" i="4" s="1"/>
  <c r="AN162" i="4"/>
  <c r="AN587" i="4" s="1"/>
  <c r="AM162" i="4"/>
  <c r="AM587" i="4" s="1"/>
  <c r="AE163" i="4"/>
  <c r="AE588" i="4" s="1"/>
  <c r="AI159" i="4"/>
  <c r="AI584" i="4" s="1"/>
  <c r="AL163" i="4"/>
  <c r="AL588" i="4" s="1"/>
  <c r="AI160" i="4"/>
  <c r="AI585" i="4" s="1"/>
  <c r="V164" i="4"/>
  <c r="V589" i="4" s="1"/>
  <c r="S161" i="4"/>
  <c r="S586" i="4" s="1"/>
  <c r="T163" i="4"/>
  <c r="T588" i="4" s="1"/>
  <c r="AG160" i="4"/>
  <c r="AG585" i="4" s="1"/>
  <c r="AB164" i="4"/>
  <c r="AB589" i="4" s="1"/>
  <c r="AI164" i="4"/>
  <c r="AI589" i="4" s="1"/>
  <c r="AE160" i="4"/>
  <c r="AE585" i="4" s="1"/>
  <c r="X162" i="4"/>
  <c r="X587" i="4" s="1"/>
  <c r="W162" i="4"/>
  <c r="W587" i="4" s="1"/>
  <c r="AL162" i="4"/>
  <c r="AL587" i="4" s="1"/>
  <c r="AA159" i="4"/>
  <c r="AA584" i="4" s="1"/>
  <c r="V163" i="4"/>
  <c r="V588" i="4" s="1"/>
  <c r="S160" i="4"/>
  <c r="S585" i="4" s="1"/>
  <c r="AK163" i="4"/>
  <c r="AK588" i="4" s="1"/>
  <c r="Y160" i="4"/>
  <c r="Y585" i="4" s="1"/>
  <c r="T164" i="4"/>
  <c r="T589" i="4" s="1"/>
  <c r="AO161" i="4"/>
  <c r="AO586" i="4" s="1"/>
  <c r="S164" i="4"/>
  <c r="S589" i="4" s="1"/>
  <c r="AL159" i="4"/>
  <c r="AL584" i="4" s="1"/>
  <c r="AE161" i="4"/>
  <c r="AE586" i="4" s="1"/>
  <c r="AD161" i="4"/>
  <c r="AD586" i="4" s="1"/>
  <c r="V162" i="4"/>
  <c r="V587" i="4" s="1"/>
  <c r="S159" i="4"/>
  <c r="S584" i="4" s="1"/>
  <c r="AC162" i="4"/>
  <c r="AC587" i="4" s="1"/>
  <c r="AC163" i="4"/>
  <c r="AC588" i="4" s="1"/>
  <c r="Z160" i="4"/>
  <c r="Z585" i="4" s="1"/>
  <c r="AI162" i="4"/>
  <c r="AI587" i="4" s="1"/>
  <c r="AN159" i="4"/>
  <c r="AN584" i="4" s="1"/>
  <c r="AG161" i="4"/>
  <c r="AG586" i="4" s="1"/>
  <c r="V159" i="4"/>
  <c r="V584" i="4" s="1"/>
  <c r="AL160" i="4"/>
  <c r="AL585" i="4" s="1"/>
  <c r="AK160" i="4"/>
  <c r="AK585" i="4" s="1"/>
  <c r="AK161" i="4"/>
  <c r="AK586" i="4" s="1"/>
  <c r="U162" i="4"/>
  <c r="U587" i="4" s="1"/>
  <c r="AH159" i="4"/>
  <c r="AH584" i="4" s="1"/>
  <c r="U163" i="4"/>
  <c r="U588" i="4" s="1"/>
  <c r="AO159" i="4"/>
  <c r="AO584" i="4" s="1"/>
  <c r="AA162" i="4"/>
  <c r="AA587" i="4" s="1"/>
  <c r="AF159" i="4"/>
  <c r="AF584" i="4" s="1"/>
  <c r="AI163" i="4"/>
  <c r="AI588" i="4" s="1"/>
  <c r="AN160" i="4"/>
  <c r="AN585" i="4" s="1"/>
  <c r="AH163" i="4"/>
  <c r="AH588" i="4" s="1"/>
  <c r="V160" i="4"/>
  <c r="V585" i="4" s="1"/>
  <c r="U160" i="4"/>
  <c r="U585" i="4" s="1"/>
  <c r="AC161" i="4"/>
  <c r="AC586" i="4" s="1"/>
  <c r="AJ161" i="4"/>
  <c r="AJ586" i="4" s="1"/>
  <c r="Z159" i="4"/>
  <c r="Z584" i="4" s="1"/>
  <c r="AB162" i="4"/>
  <c r="AB587" i="4" s="1"/>
  <c r="AG159" i="4"/>
  <c r="AG584" i="4" s="1"/>
  <c r="AK164" i="4"/>
  <c r="AK589" i="4" s="1"/>
  <c r="S162" i="4"/>
  <c r="S587" i="4" s="1"/>
  <c r="X159" i="4"/>
  <c r="X584" i="4" s="1"/>
  <c r="S163" i="4"/>
  <c r="S588" i="4" s="1"/>
  <c r="X160" i="4"/>
  <c r="X585" i="4" s="1"/>
  <c r="R163" i="4"/>
  <c r="R588" i="4" s="1"/>
  <c r="AH164" i="4"/>
  <c r="AH589" i="4" s="1"/>
  <c r="AC159" i="4"/>
  <c r="AC584" i="4" s="1"/>
  <c r="AO164" i="4"/>
  <c r="AO589" i="4" s="1"/>
  <c r="AB159" i="4"/>
  <c r="AB584" i="4" s="1"/>
  <c r="AN164" i="4"/>
  <c r="AN589" i="4" s="1"/>
  <c r="AJ160" i="4"/>
  <c r="AJ585" i="4" s="1"/>
  <c r="AM164" i="4"/>
  <c r="AM589" i="4" s="1"/>
  <c r="AB161" i="4"/>
  <c r="AB586" i="4" s="1"/>
  <c r="R159" i="4"/>
  <c r="R584" i="4" s="1"/>
  <c r="Y159" i="4"/>
  <c r="Y584" i="4" s="1"/>
  <c r="AC164" i="4"/>
  <c r="AC589" i="4" s="1"/>
  <c r="AM159" i="4"/>
  <c r="AM584" i="4" s="1"/>
  <c r="AG162" i="4"/>
  <c r="AG587" i="4" s="1"/>
  <c r="R164" i="4"/>
  <c r="R589" i="4" s="1"/>
  <c r="Y164" i="4"/>
  <c r="Y589" i="4" s="1"/>
  <c r="AF164" i="4"/>
  <c r="AF589" i="4" s="1"/>
  <c r="T160" i="4"/>
  <c r="T585" i="4" s="1"/>
  <c r="AE164" i="4"/>
  <c r="AE589" i="4" s="1"/>
  <c r="T161" i="4"/>
  <c r="T586" i="4" s="1"/>
  <c r="AI161" i="4"/>
  <c r="AI586" i="4" s="1"/>
  <c r="U164" i="4"/>
  <c r="U589" i="4" s="1"/>
  <c r="AH161" i="4"/>
  <c r="AH586" i="4" s="1"/>
  <c r="AH162" i="4"/>
  <c r="AH587" i="4" s="1"/>
  <c r="AE159" i="4"/>
  <c r="AE584" i="4" s="1"/>
  <c r="AN161" i="4"/>
  <c r="AN586" i="4" s="1"/>
  <c r="AG163" i="4"/>
  <c r="AG588" i="4" s="1"/>
  <c r="AF163" i="4"/>
  <c r="AF588" i="4" s="1"/>
  <c r="X164" i="4"/>
  <c r="X589" i="4" s="1"/>
  <c r="W164" i="4"/>
  <c r="W589" i="4" s="1"/>
  <c r="AD164" i="4"/>
  <c r="AD589" i="4" s="1"/>
  <c r="AA161" i="4"/>
  <c r="AA586" i="4" s="1"/>
  <c r="AJ163" i="4"/>
  <c r="AJ588" i="4" s="1"/>
  <c r="R161" i="4"/>
  <c r="R586" i="4" s="1"/>
  <c r="AJ164" i="4"/>
  <c r="AJ589" i="4" s="1"/>
  <c r="Z162" i="4"/>
  <c r="Z587" i="4" s="1"/>
  <c r="W159" i="4"/>
  <c r="W584" i="4" s="1"/>
  <c r="R162" i="4"/>
  <c r="R587" i="4" s="1"/>
  <c r="E304" i="3"/>
  <c r="V304" i="3" s="1"/>
  <c r="Q163" i="4"/>
  <c r="Q164" i="4"/>
  <c r="Q159" i="4"/>
  <c r="Q161" i="4"/>
  <c r="Q160" i="4"/>
  <c r="Q162" i="4"/>
  <c r="Q166" i="4"/>
  <c r="W167" i="4"/>
  <c r="W592" i="4" s="1"/>
  <c r="X169" i="4"/>
  <c r="X594" i="4" s="1"/>
  <c r="U166" i="4"/>
  <c r="U591" i="4" s="1"/>
  <c r="AC166" i="4"/>
  <c r="AC591" i="4" s="1"/>
  <c r="T169" i="4"/>
  <c r="T594" i="4" s="1"/>
  <c r="Y169" i="4"/>
  <c r="Y594" i="4" s="1"/>
  <c r="S165" i="4"/>
  <c r="S590" i="4" s="1"/>
  <c r="AF166" i="4"/>
  <c r="AF591" i="4" s="1"/>
  <c r="AD166" i="4"/>
  <c r="AD591" i="4" s="1"/>
  <c r="AL169" i="4"/>
  <c r="AL594" i="4" s="1"/>
  <c r="Z167" i="4"/>
  <c r="Z592" i="4" s="1"/>
  <c r="AI168" i="4"/>
  <c r="AI593" i="4" s="1"/>
  <c r="AL168" i="4"/>
  <c r="AL593" i="4" s="1"/>
  <c r="AL167" i="4"/>
  <c r="AL592" i="4" s="1"/>
  <c r="T170" i="4"/>
  <c r="T595" i="4" s="1"/>
  <c r="AK168" i="4"/>
  <c r="AK593" i="4" s="1"/>
  <c r="Y168" i="4"/>
  <c r="Y593" i="4" s="1"/>
  <c r="AH165" i="4"/>
  <c r="AH590" i="4" s="1"/>
  <c r="Z386" i="4"/>
  <c r="Z571" i="4" s="1"/>
  <c r="AL383" i="4"/>
  <c r="AG386" i="4"/>
  <c r="AG571" i="4" s="1"/>
  <c r="Y384" i="4"/>
  <c r="Y569" i="4" s="1"/>
  <c r="AC381" i="4"/>
  <c r="AF384" i="4"/>
  <c r="AF569" i="4" s="1"/>
  <c r="Z381" i="4"/>
  <c r="AE384" i="4"/>
  <c r="AE569" i="4" s="1"/>
  <c r="AL386" i="4"/>
  <c r="AL571" i="4" s="1"/>
  <c r="V384" i="4"/>
  <c r="V569" i="4" s="1"/>
  <c r="AC386" i="4"/>
  <c r="AC571" i="4" s="1"/>
  <c r="U384" i="4"/>
  <c r="U569" i="4" s="1"/>
  <c r="AJ386" i="4"/>
  <c r="AJ571" i="4" s="1"/>
  <c r="T384" i="4"/>
  <c r="T569" i="4" s="1"/>
  <c r="AI386" i="4"/>
  <c r="AI571" i="4" s="1"/>
  <c r="S384" i="4"/>
  <c r="S569" i="4" s="1"/>
  <c r="T383" i="4"/>
  <c r="S383" i="4"/>
  <c r="AB382" i="4"/>
  <c r="Q165" i="4"/>
  <c r="Z170" i="4"/>
  <c r="Z595" i="4" s="1"/>
  <c r="AE167" i="4"/>
  <c r="AE592" i="4" s="1"/>
  <c r="AF169" i="4"/>
  <c r="AF594" i="4" s="1"/>
  <c r="AN169" i="4"/>
  <c r="AN594" i="4" s="1"/>
  <c r="Z165" i="4"/>
  <c r="Z590" i="4" s="1"/>
  <c r="AE166" i="4"/>
  <c r="AE591" i="4" s="1"/>
  <c r="AC168" i="4"/>
  <c r="AC593" i="4" s="1"/>
  <c r="AO166" i="4"/>
  <c r="AO591" i="4" s="1"/>
  <c r="AO169" i="4"/>
  <c r="AO594" i="4" s="1"/>
  <c r="W169" i="4"/>
  <c r="W594" i="4" s="1"/>
  <c r="AA167" i="4"/>
  <c r="AA592" i="4" s="1"/>
  <c r="R166" i="4"/>
  <c r="R591" i="4" s="1"/>
  <c r="AH166" i="4"/>
  <c r="AH591" i="4" s="1"/>
  <c r="AG170" i="4"/>
  <c r="AG595" i="4" s="1"/>
  <c r="Y165" i="4"/>
  <c r="Y590" i="4" s="1"/>
  <c r="AC167" i="4"/>
  <c r="AC592" i="4" s="1"/>
  <c r="AA170" i="4"/>
  <c r="AA595" i="4" s="1"/>
  <c r="AI167" i="4"/>
  <c r="AI592" i="4" s="1"/>
  <c r="R386" i="4"/>
  <c r="R571" i="4" s="1"/>
  <c r="AD383" i="4"/>
  <c r="Y386" i="4"/>
  <c r="Y571" i="4" s="1"/>
  <c r="Q384" i="4"/>
  <c r="AN386" i="4"/>
  <c r="AN571" i="4" s="1"/>
  <c r="X384" i="4"/>
  <c r="X569" i="4" s="1"/>
  <c r="AM386" i="4"/>
  <c r="AM571" i="4" s="1"/>
  <c r="W384" i="4"/>
  <c r="W569" i="4" s="1"/>
  <c r="AD386" i="4"/>
  <c r="AD571" i="4" s="1"/>
  <c r="AH383" i="4"/>
  <c r="U386" i="4"/>
  <c r="U571" i="4" s="1"/>
  <c r="AO383" i="4"/>
  <c r="AB386" i="4"/>
  <c r="AB571" i="4" s="1"/>
  <c r="AN383" i="4"/>
  <c r="AA386" i="4"/>
  <c r="AA571" i="4" s="1"/>
  <c r="AM383" i="4"/>
  <c r="AN382" i="4"/>
  <c r="AM382" i="4"/>
  <c r="T382" i="4"/>
  <c r="Q168" i="4"/>
  <c r="AG168" i="4"/>
  <c r="AG593" i="4" s="1"/>
  <c r="W165" i="4"/>
  <c r="W590" i="4" s="1"/>
  <c r="AM167" i="4"/>
  <c r="AM592" i="4" s="1"/>
  <c r="AF168" i="4"/>
  <c r="AF593" i="4" s="1"/>
  <c r="AK169" i="4"/>
  <c r="AK594" i="4" s="1"/>
  <c r="AH169" i="4"/>
  <c r="AH594" i="4" s="1"/>
  <c r="AK167" i="4"/>
  <c r="AK592" i="4" s="1"/>
  <c r="U170" i="4"/>
  <c r="U595" i="4" s="1"/>
  <c r="X167" i="4"/>
  <c r="X592" i="4" s="1"/>
  <c r="W168" i="4"/>
  <c r="W593" i="4" s="1"/>
  <c r="S166" i="4"/>
  <c r="S591" i="4" s="1"/>
  <c r="T168" i="4"/>
  <c r="T593" i="4" s="1"/>
  <c r="AJ168" i="4"/>
  <c r="AJ593" i="4" s="1"/>
  <c r="AD165" i="4"/>
  <c r="AD590" i="4" s="1"/>
  <c r="AH167" i="4"/>
  <c r="AH592" i="4" s="1"/>
  <c r="X170" i="4"/>
  <c r="X595" i="4" s="1"/>
  <c r="X166" i="4"/>
  <c r="X591" i="4" s="1"/>
  <c r="V170" i="4"/>
  <c r="V595" i="4" s="1"/>
  <c r="AL385" i="4"/>
  <c r="AL570" i="4" s="1"/>
  <c r="U383" i="4"/>
  <c r="Q386" i="4"/>
  <c r="AK383" i="4"/>
  <c r="AF386" i="4"/>
  <c r="AF571" i="4" s="1"/>
  <c r="AJ383" i="4"/>
  <c r="AE386" i="4"/>
  <c r="AE571" i="4" s="1"/>
  <c r="AI383" i="4"/>
  <c r="V386" i="4"/>
  <c r="V571" i="4" s="1"/>
  <c r="Y383" i="4"/>
  <c r="AO385" i="4"/>
  <c r="AO570" i="4" s="1"/>
  <c r="AG383" i="4"/>
  <c r="T386" i="4"/>
  <c r="T571" i="4" s="1"/>
  <c r="AF383" i="4"/>
  <c r="S386" i="4"/>
  <c r="S571" i="4" s="1"/>
  <c r="AE383" i="4"/>
  <c r="AF382" i="4"/>
  <c r="AE382" i="4"/>
  <c r="AN381" i="4"/>
  <c r="Q169" i="4"/>
  <c r="AO167" i="4"/>
  <c r="AO592" i="4" s="1"/>
  <c r="AO168" i="4"/>
  <c r="AO593" i="4" s="1"/>
  <c r="AM165" i="4"/>
  <c r="AM590" i="4" s="1"/>
  <c r="W166" i="4"/>
  <c r="W591" i="4" s="1"/>
  <c r="AJ167" i="4"/>
  <c r="AJ592" i="4" s="1"/>
  <c r="AN165" i="4"/>
  <c r="AN590" i="4" s="1"/>
  <c r="V167" i="4"/>
  <c r="V592" i="4" s="1"/>
  <c r="Z166" i="4"/>
  <c r="Z591" i="4" s="1"/>
  <c r="S170" i="4"/>
  <c r="S595" i="4" s="1"/>
  <c r="AL166" i="4"/>
  <c r="AL591" i="4" s="1"/>
  <c r="AE170" i="4"/>
  <c r="AE595" i="4" s="1"/>
  <c r="AL170" i="4"/>
  <c r="AL595" i="4" s="1"/>
  <c r="U168" i="4"/>
  <c r="U593" i="4" s="1"/>
  <c r="X168" i="4"/>
  <c r="X593" i="4" s="1"/>
  <c r="AJ169" i="4"/>
  <c r="AJ594" i="4" s="1"/>
  <c r="AK165" i="4"/>
  <c r="AK590" i="4" s="1"/>
  <c r="AH168" i="4"/>
  <c r="AH593" i="4" s="1"/>
  <c r="AD169" i="4"/>
  <c r="AD594" i="4" s="1"/>
  <c r="AD385" i="4"/>
  <c r="AD570" i="4" s="1"/>
  <c r="AK382" i="4"/>
  <c r="AK385" i="4"/>
  <c r="AK570" i="4" s="1"/>
  <c r="AC383" i="4"/>
  <c r="X386" i="4"/>
  <c r="X571" i="4" s="1"/>
  <c r="AB383" i="4"/>
  <c r="W386" i="4"/>
  <c r="W571" i="4" s="1"/>
  <c r="Z383" i="4"/>
  <c r="AH385" i="4"/>
  <c r="AH570" i="4" s="1"/>
  <c r="AD382" i="4"/>
  <c r="AG385" i="4"/>
  <c r="AG570" i="4" s="1"/>
  <c r="X383" i="4"/>
  <c r="AN385" i="4"/>
  <c r="AN570" i="4" s="1"/>
  <c r="W383" i="4"/>
  <c r="AM385" i="4"/>
  <c r="AM570" i="4" s="1"/>
  <c r="V383" i="4"/>
  <c r="X382" i="4"/>
  <c r="W382" i="4"/>
  <c r="AF381" i="4"/>
  <c r="Q167" i="4"/>
  <c r="AI166" i="4"/>
  <c r="AI591" i="4" s="1"/>
  <c r="Z168" i="4"/>
  <c r="Z593" i="4" s="1"/>
  <c r="R169" i="4"/>
  <c r="R594" i="4" s="1"/>
  <c r="Z169" i="4"/>
  <c r="Z594" i="4" s="1"/>
  <c r="U167" i="4"/>
  <c r="U592" i="4" s="1"/>
  <c r="AI169" i="4"/>
  <c r="AI594" i="4" s="1"/>
  <c r="AO170" i="4"/>
  <c r="AO595" i="4" s="1"/>
  <c r="AI165" i="4"/>
  <c r="AI590" i="4" s="1"/>
  <c r="Y167" i="4"/>
  <c r="Y592" i="4" s="1"/>
  <c r="R170" i="4"/>
  <c r="R595" i="4" s="1"/>
  <c r="AM169" i="4"/>
  <c r="AM594" i="4" s="1"/>
  <c r="AA165" i="4"/>
  <c r="AA590" i="4" s="1"/>
  <c r="AM170" i="4"/>
  <c r="AM595" i="4" s="1"/>
  <c r="AH170" i="4"/>
  <c r="AH595" i="4" s="1"/>
  <c r="R165" i="4"/>
  <c r="R590" i="4" s="1"/>
  <c r="AE168" i="4"/>
  <c r="AE593" i="4" s="1"/>
  <c r="AJ170" i="4"/>
  <c r="AJ595" i="4" s="1"/>
  <c r="AB165" i="4"/>
  <c r="AB590" i="4" s="1"/>
  <c r="V385" i="4"/>
  <c r="V570" i="4" s="1"/>
  <c r="Y382" i="4"/>
  <c r="AC385" i="4"/>
  <c r="AC570" i="4" s="1"/>
  <c r="R383" i="4"/>
  <c r="AJ385" i="4"/>
  <c r="AJ570" i="4" s="1"/>
  <c r="Q383" i="4"/>
  <c r="AI385" i="4"/>
  <c r="AI570" i="4" s="1"/>
  <c r="AG382" i="4"/>
  <c r="Z385" i="4"/>
  <c r="Z570" i="4" s="1"/>
  <c r="R382" i="4"/>
  <c r="Y385" i="4"/>
  <c r="Y570" i="4" s="1"/>
  <c r="AC382" i="4"/>
  <c r="AF385" i="4"/>
  <c r="AF570" i="4" s="1"/>
  <c r="AO382" i="4"/>
  <c r="AE385" i="4"/>
  <c r="AE570" i="4" s="1"/>
  <c r="AL382" i="4"/>
  <c r="AJ381" i="4"/>
  <c r="AI381" i="4"/>
  <c r="X381" i="4"/>
  <c r="S432" i="4" l="1"/>
  <c r="GM65" i="5" a="1"/>
  <c r="GM65" i="5" s="1"/>
  <c r="GM64" i="5" a="1"/>
  <c r="GM64" i="5" s="1"/>
  <c r="GM79" i="5" a="1"/>
  <c r="GM79" i="5" s="1"/>
  <c r="GM66" i="5" a="1"/>
  <c r="GM66" i="5" s="1"/>
  <c r="GN79" i="5" a="1"/>
  <c r="GN79" i="5" s="1"/>
  <c r="GN66" i="5" a="1"/>
  <c r="GN66" i="5" s="1"/>
  <c r="GN65" i="5" a="1"/>
  <c r="GN65" i="5" s="1"/>
  <c r="GN64" i="5" a="1"/>
  <c r="GN64" i="5" s="1"/>
  <c r="GM130" i="5" a="1"/>
  <c r="GM130" i="5" s="1"/>
  <c r="GN130" i="5" a="1"/>
  <c r="GN130" i="5" s="1"/>
  <c r="W1" i="3"/>
  <c r="AF432" i="4"/>
  <c r="GM123" i="5" a="1"/>
  <c r="GM123" i="5" s="1"/>
  <c r="GM118" i="5" a="1"/>
  <c r="GM118" i="5" s="1"/>
  <c r="GM104" i="5" a="1"/>
  <c r="GM104" i="5" s="1"/>
  <c r="GM103" i="5" a="1"/>
  <c r="GM103" i="5" s="1"/>
  <c r="GM97" i="5" a="1"/>
  <c r="GM97" i="5" s="1"/>
  <c r="GM94" i="5" a="1"/>
  <c r="GM94" i="5" s="1"/>
  <c r="GM87" i="5" a="1"/>
  <c r="GM87" i="5" s="1"/>
  <c r="GM128" i="5" a="1"/>
  <c r="GM128" i="5" s="1"/>
  <c r="GM120" i="5" a="1"/>
  <c r="GM120" i="5" s="1"/>
  <c r="GM108" i="5" a="1"/>
  <c r="GM108" i="5" s="1"/>
  <c r="GM105" i="5" a="1"/>
  <c r="GM105" i="5" s="1"/>
  <c r="GM125" i="5" a="1"/>
  <c r="GM125" i="5" s="1"/>
  <c r="GM88" i="5" a="1"/>
  <c r="GM88" i="5" s="1"/>
  <c r="GM122" i="5" a="1"/>
  <c r="GM122" i="5" s="1"/>
  <c r="GM107" i="5" a="1"/>
  <c r="GM107" i="5" s="1"/>
  <c r="GM106" i="5" a="1"/>
  <c r="GM106" i="5" s="1"/>
  <c r="GM98" i="5" a="1"/>
  <c r="GM98" i="5" s="1"/>
  <c r="GM92" i="5" a="1"/>
  <c r="GM92" i="5" s="1"/>
  <c r="GM127" i="5" a="1"/>
  <c r="GM127" i="5" s="1"/>
  <c r="GM111" i="5" a="1"/>
  <c r="GM111" i="5" s="1"/>
  <c r="GM100" i="5" a="1"/>
  <c r="GM100" i="5" s="1"/>
  <c r="GM124" i="5" a="1"/>
  <c r="GM124" i="5" s="1"/>
  <c r="GM119" i="5" a="1"/>
  <c r="GM119" i="5" s="1"/>
  <c r="GM117" i="5" a="1"/>
  <c r="GM117" i="5" s="1"/>
  <c r="GM115" i="5" a="1"/>
  <c r="GM115" i="5" s="1"/>
  <c r="GM113" i="5" a="1"/>
  <c r="GM113" i="5" s="1"/>
  <c r="GM101" i="5" a="1"/>
  <c r="GM101" i="5" s="1"/>
  <c r="GM99" i="5" a="1"/>
  <c r="GM99" i="5" s="1"/>
  <c r="GM95" i="5" a="1"/>
  <c r="GM95" i="5" s="1"/>
  <c r="GM129" i="5" a="1"/>
  <c r="GM129" i="5" s="1"/>
  <c r="GM121" i="5" a="1"/>
  <c r="GM121" i="5" s="1"/>
  <c r="GM116" i="5" a="1"/>
  <c r="GM116" i="5" s="1"/>
  <c r="GM114" i="5" a="1"/>
  <c r="GM114" i="5" s="1"/>
  <c r="GM110" i="5" a="1"/>
  <c r="GM110" i="5" s="1"/>
  <c r="GM96" i="5" a="1"/>
  <c r="GM96" i="5" s="1"/>
  <c r="GM85" i="5" a="1"/>
  <c r="GM85" i="5" s="1"/>
  <c r="GM84" i="5" a="1"/>
  <c r="GM84" i="5" s="1"/>
  <c r="GM126" i="5" a="1"/>
  <c r="GM126" i="5" s="1"/>
  <c r="GM112" i="5" a="1"/>
  <c r="GM112" i="5" s="1"/>
  <c r="GM109" i="5" a="1"/>
  <c r="GM109" i="5" s="1"/>
  <c r="GM102" i="5" a="1"/>
  <c r="GM102" i="5" s="1"/>
  <c r="GM93" i="5" a="1"/>
  <c r="GM93" i="5" s="1"/>
  <c r="GM77" i="5" a="1"/>
  <c r="GM77" i="5" s="1"/>
  <c r="GM76" i="5" a="1"/>
  <c r="GM76" i="5" s="1"/>
  <c r="GM69" i="5" a="1"/>
  <c r="GM69" i="5" s="1"/>
  <c r="GM63" i="5" a="1"/>
  <c r="GM63" i="5" s="1"/>
  <c r="GM53" i="5" a="1"/>
  <c r="GM53" i="5" s="1"/>
  <c r="GM91" i="5" a="1"/>
  <c r="GM91" i="5" s="1"/>
  <c r="GM83" i="5" a="1"/>
  <c r="GM83" i="5" s="1"/>
  <c r="GM78" i="5" a="1"/>
  <c r="GM78" i="5" s="1"/>
  <c r="GM47" i="5" a="1"/>
  <c r="GM47" i="5" s="1"/>
  <c r="GM89" i="5" a="1"/>
  <c r="GM89" i="5" s="1"/>
  <c r="GM70" i="5" a="1"/>
  <c r="GM70" i="5" s="1"/>
  <c r="GM67" i="5" a="1"/>
  <c r="GM67" i="5" s="1"/>
  <c r="GM50" i="5" a="1"/>
  <c r="GM50" i="5" s="1"/>
  <c r="GM86" i="5" a="1"/>
  <c r="GM86" i="5" s="1"/>
  <c r="GM81" i="5" a="1"/>
  <c r="GM81" i="5" s="1"/>
  <c r="GM73" i="5" a="1"/>
  <c r="GM73" i="5" s="1"/>
  <c r="GM71" i="5" a="1"/>
  <c r="GM71" i="5" s="1"/>
  <c r="GM59" i="5" a="1"/>
  <c r="GM59" i="5" s="1"/>
  <c r="GM54" i="5" a="1"/>
  <c r="GM54" i="5" s="1"/>
  <c r="GM90" i="5" a="1"/>
  <c r="GM90" i="5" s="1"/>
  <c r="GM80" i="5" a="1"/>
  <c r="GM80" i="5" s="1"/>
  <c r="GM72" i="5" a="1"/>
  <c r="GM72" i="5" s="1"/>
  <c r="GM60" i="5" a="1"/>
  <c r="GM60" i="5" s="1"/>
  <c r="GM55" i="5" a="1"/>
  <c r="GM55" i="5" s="1"/>
  <c r="GM51" i="5" a="1"/>
  <c r="GM51" i="5" s="1"/>
  <c r="GM82" i="5" a="1"/>
  <c r="GM82" i="5" s="1"/>
  <c r="GM75" i="5" a="1"/>
  <c r="GM75" i="5" s="1"/>
  <c r="GM74" i="5" a="1"/>
  <c r="GM74" i="5" s="1"/>
  <c r="GM68" i="5" a="1"/>
  <c r="GM68" i="5" s="1"/>
  <c r="GM61" i="5" a="1"/>
  <c r="GM61" i="5" s="1"/>
  <c r="GM58" i="5" a="1"/>
  <c r="GM58" i="5" s="1"/>
  <c r="GM43" i="5" a="1"/>
  <c r="GM43" i="5" s="1"/>
  <c r="GM42" i="5" a="1"/>
  <c r="GM42" i="5" s="1"/>
  <c r="GM62" i="5" a="1"/>
  <c r="GM62" i="5" s="1"/>
  <c r="GM56" i="5" a="1"/>
  <c r="GM56" i="5" s="1"/>
  <c r="GM57" i="5" a="1"/>
  <c r="GM57" i="5" s="1"/>
  <c r="GM46" i="5" a="1"/>
  <c r="GM46" i="5" s="1"/>
  <c r="GM38" i="5" a="1"/>
  <c r="GM38" i="5" s="1"/>
  <c r="GM30" i="5" a="1"/>
  <c r="GM30" i="5" s="1"/>
  <c r="GM28" i="5" a="1"/>
  <c r="GM28" i="5" s="1"/>
  <c r="GM27" i="5" a="1"/>
  <c r="GM27" i="5" s="1"/>
  <c r="GM26" i="5" a="1"/>
  <c r="GM26" i="5" s="1"/>
  <c r="GM12" i="5" a="1"/>
  <c r="GM12" i="5" s="1"/>
  <c r="GM52" i="5" a="1"/>
  <c r="GM52" i="5" s="1"/>
  <c r="GM44" i="5" a="1"/>
  <c r="GM44" i="5" s="1"/>
  <c r="GM31" i="5" a="1"/>
  <c r="GM31" i="5" s="1"/>
  <c r="GM17" i="5" a="1"/>
  <c r="GM17" i="5" s="1"/>
  <c r="GM40" i="5" a="1"/>
  <c r="GM40" i="5" s="1"/>
  <c r="GM39" i="5" a="1"/>
  <c r="GM39" i="5" s="1"/>
  <c r="GM33" i="5" a="1"/>
  <c r="GM33" i="5" s="1"/>
  <c r="GM32" i="5" a="1"/>
  <c r="GM32" i="5" s="1"/>
  <c r="GM29" i="5" a="1"/>
  <c r="GM29" i="5" s="1"/>
  <c r="GM14" i="5" a="1"/>
  <c r="GM14" i="5" s="1"/>
  <c r="GM48" i="5" a="1"/>
  <c r="GM48" i="5" s="1"/>
  <c r="GM11" i="5" a="1"/>
  <c r="GM11" i="5" s="1"/>
  <c r="GM36" i="5" a="1"/>
  <c r="GM36" i="5" s="1"/>
  <c r="GM35" i="5" a="1"/>
  <c r="GM35" i="5" s="1"/>
  <c r="GM34" i="5" a="1"/>
  <c r="GM34" i="5" s="1"/>
  <c r="GM22" i="5" a="1"/>
  <c r="GM22" i="5" s="1"/>
  <c r="GM20" i="5" a="1"/>
  <c r="GM20" i="5" s="1"/>
  <c r="GM19" i="5" a="1"/>
  <c r="GM19" i="5" s="1"/>
  <c r="GM18" i="5" a="1"/>
  <c r="GM18" i="5" s="1"/>
  <c r="GM16" i="5" a="1"/>
  <c r="GM16" i="5" s="1"/>
  <c r="GM23" i="5" a="1"/>
  <c r="GM23" i="5" s="1"/>
  <c r="GM13" i="5" a="1"/>
  <c r="GM13" i="5" s="1"/>
  <c r="GM10" i="5" a="1"/>
  <c r="GM10" i="5" s="1"/>
  <c r="GM37" i="5" a="1"/>
  <c r="GM37" i="5" s="1"/>
  <c r="GM25" i="5" a="1"/>
  <c r="GM25" i="5" s="1"/>
  <c r="GM24" i="5" a="1"/>
  <c r="GM24" i="5" s="1"/>
  <c r="GM21" i="5" a="1"/>
  <c r="GM21" i="5" s="1"/>
  <c r="GM49" i="5" a="1"/>
  <c r="GM49" i="5" s="1"/>
  <c r="GM45" i="5" a="1"/>
  <c r="GM45" i="5" s="1"/>
  <c r="GM41" i="5" a="1"/>
  <c r="GM41" i="5" s="1"/>
  <c r="GM15" i="5" a="1"/>
  <c r="GM15" i="5" s="1"/>
  <c r="GN128" i="5" a="1"/>
  <c r="GN128" i="5" s="1"/>
  <c r="GN120" i="5" a="1"/>
  <c r="GN120" i="5" s="1"/>
  <c r="GN108" i="5" a="1"/>
  <c r="GN108" i="5" s="1"/>
  <c r="GN105" i="5" a="1"/>
  <c r="GN105" i="5" s="1"/>
  <c r="GN91" i="5" a="1"/>
  <c r="GN91" i="5" s="1"/>
  <c r="GN89" i="5" a="1"/>
  <c r="GN89" i="5" s="1"/>
  <c r="GN88" i="5" a="1"/>
  <c r="GN88" i="5" s="1"/>
  <c r="GN125" i="5" a="1"/>
  <c r="GN125" i="5" s="1"/>
  <c r="GN107" i="5" a="1"/>
  <c r="GN107" i="5" s="1"/>
  <c r="GN106" i="5" a="1"/>
  <c r="GN106" i="5" s="1"/>
  <c r="GN122" i="5" a="1"/>
  <c r="GN122" i="5" s="1"/>
  <c r="GN98" i="5" a="1"/>
  <c r="GN98" i="5" s="1"/>
  <c r="GN92" i="5" a="1"/>
  <c r="GN92" i="5" s="1"/>
  <c r="GN83" i="5" a="1"/>
  <c r="GN83" i="5" s="1"/>
  <c r="GN82" i="5" a="1"/>
  <c r="GN82" i="5" s="1"/>
  <c r="GN127" i="5" a="1"/>
  <c r="GN127" i="5" s="1"/>
  <c r="GN111" i="5" a="1"/>
  <c r="GN111" i="5" s="1"/>
  <c r="GN100" i="5" a="1"/>
  <c r="GN100" i="5" s="1"/>
  <c r="GN99" i="5" a="1"/>
  <c r="GN99" i="5" s="1"/>
  <c r="GN124" i="5" a="1"/>
  <c r="GN124" i="5" s="1"/>
  <c r="GN119" i="5" a="1"/>
  <c r="GN119" i="5" s="1"/>
  <c r="GN117" i="5" a="1"/>
  <c r="GN117" i="5" s="1"/>
  <c r="GN115" i="5" a="1"/>
  <c r="GN115" i="5" s="1"/>
  <c r="GN113" i="5" a="1"/>
  <c r="GN113" i="5" s="1"/>
  <c r="GN110" i="5" a="1"/>
  <c r="GN110" i="5" s="1"/>
  <c r="GN101" i="5" a="1"/>
  <c r="GN101" i="5" s="1"/>
  <c r="GN95" i="5" a="1"/>
  <c r="GN95" i="5" s="1"/>
  <c r="GN129" i="5" a="1"/>
  <c r="GN129" i="5" s="1"/>
  <c r="GN121" i="5" a="1"/>
  <c r="GN121" i="5" s="1"/>
  <c r="GN116" i="5" a="1"/>
  <c r="GN116" i="5" s="1"/>
  <c r="GN114" i="5" a="1"/>
  <c r="GN114" i="5" s="1"/>
  <c r="GN102" i="5" a="1"/>
  <c r="GN102" i="5" s="1"/>
  <c r="GN96" i="5" a="1"/>
  <c r="GN96" i="5" s="1"/>
  <c r="GN126" i="5" a="1"/>
  <c r="GN126" i="5" s="1"/>
  <c r="GN112" i="5" a="1"/>
  <c r="GN112" i="5" s="1"/>
  <c r="GN109" i="5" a="1"/>
  <c r="GN109" i="5" s="1"/>
  <c r="GN103" i="5" a="1"/>
  <c r="GN103" i="5" s="1"/>
  <c r="GN93" i="5" a="1"/>
  <c r="GN93" i="5" s="1"/>
  <c r="GN87" i="5" a="1"/>
  <c r="GN87" i="5" s="1"/>
  <c r="GN123" i="5" a="1"/>
  <c r="GN123" i="5" s="1"/>
  <c r="GN118" i="5" a="1"/>
  <c r="GN118" i="5" s="1"/>
  <c r="GN104" i="5" a="1"/>
  <c r="GN104" i="5" s="1"/>
  <c r="GN97" i="5" a="1"/>
  <c r="GN97" i="5" s="1"/>
  <c r="GN94" i="5" a="1"/>
  <c r="GN94" i="5" s="1"/>
  <c r="GN70" i="5" a="1"/>
  <c r="GN70" i="5" s="1"/>
  <c r="GN71" i="5" a="1"/>
  <c r="GN71" i="5" s="1"/>
  <c r="GN67" i="5" a="1"/>
  <c r="GN67" i="5" s="1"/>
  <c r="GN50" i="5" a="1"/>
  <c r="GN50" i="5" s="1"/>
  <c r="GN45" i="5" a="1"/>
  <c r="GN45" i="5" s="1"/>
  <c r="GN86" i="5" a="1"/>
  <c r="GN86" i="5" s="1"/>
  <c r="GN81" i="5" a="1"/>
  <c r="GN81" i="5" s="1"/>
  <c r="GN80" i="5" a="1"/>
  <c r="GN80" i="5" s="1"/>
  <c r="GN73" i="5" a="1"/>
  <c r="GN73" i="5" s="1"/>
  <c r="GN72" i="5" a="1"/>
  <c r="GN72" i="5" s="1"/>
  <c r="GN59" i="5" a="1"/>
  <c r="GN59" i="5" s="1"/>
  <c r="GN54" i="5" a="1"/>
  <c r="GN54" i="5" s="1"/>
  <c r="GN90" i="5" a="1"/>
  <c r="GN90" i="5" s="1"/>
  <c r="GN60" i="5" a="1"/>
  <c r="GN60" i="5" s="1"/>
  <c r="GN58" i="5" a="1"/>
  <c r="GN58" i="5" s="1"/>
  <c r="GN55" i="5" a="1"/>
  <c r="GN55" i="5" s="1"/>
  <c r="GN51" i="5" a="1"/>
  <c r="GN51" i="5" s="1"/>
  <c r="GN48" i="5" a="1"/>
  <c r="GN48" i="5" s="1"/>
  <c r="GN85" i="5" a="1"/>
  <c r="GN85" i="5" s="1"/>
  <c r="GN75" i="5" a="1"/>
  <c r="GN75" i="5" s="1"/>
  <c r="GN74" i="5" a="1"/>
  <c r="GN74" i="5" s="1"/>
  <c r="GN68" i="5" a="1"/>
  <c r="GN68" i="5" s="1"/>
  <c r="GN61" i="5" a="1"/>
  <c r="GN61" i="5" s="1"/>
  <c r="GN62" i="5" a="1"/>
  <c r="GN62" i="5" s="1"/>
  <c r="GN56" i="5" a="1"/>
  <c r="GN56" i="5" s="1"/>
  <c r="GN52" i="5" a="1"/>
  <c r="GN52" i="5" s="1"/>
  <c r="GN49" i="5" a="1"/>
  <c r="GN49" i="5" s="1"/>
  <c r="GN46" i="5" a="1"/>
  <c r="GN46" i="5" s="1"/>
  <c r="GN84" i="5" a="1"/>
  <c r="GN84" i="5" s="1"/>
  <c r="GN76" i="5" a="1"/>
  <c r="GN76" i="5" s="1"/>
  <c r="GN57" i="5" a="1"/>
  <c r="GN57" i="5" s="1"/>
  <c r="GN78" i="5" a="1"/>
  <c r="GN78" i="5" s="1"/>
  <c r="GN77" i="5" a="1"/>
  <c r="GN77" i="5" s="1"/>
  <c r="GN69" i="5" a="1"/>
  <c r="GN69" i="5" s="1"/>
  <c r="GN63" i="5" a="1"/>
  <c r="GN63" i="5" s="1"/>
  <c r="GN53" i="5" a="1"/>
  <c r="GN53" i="5" s="1"/>
  <c r="GN47" i="5" a="1"/>
  <c r="GN47" i="5" s="1"/>
  <c r="GN44" i="5" a="1"/>
  <c r="GN44" i="5" s="1"/>
  <c r="GN43" i="5" a="1"/>
  <c r="GN43" i="5" s="1"/>
  <c r="GN32" i="5" a="1"/>
  <c r="GN32" i="5" s="1"/>
  <c r="GN31" i="5" a="1"/>
  <c r="GN31" i="5" s="1"/>
  <c r="GN29" i="5" a="1"/>
  <c r="GN29" i="5" s="1"/>
  <c r="GN17" i="5" a="1"/>
  <c r="GN17" i="5" s="1"/>
  <c r="GN40" i="5" a="1"/>
  <c r="GN40" i="5" s="1"/>
  <c r="GN39" i="5" a="1"/>
  <c r="GN39" i="5" s="1"/>
  <c r="GN33" i="5" a="1"/>
  <c r="GN33" i="5" s="1"/>
  <c r="GN14" i="5" a="1"/>
  <c r="GN14" i="5" s="1"/>
  <c r="GN36" i="5" a="1"/>
  <c r="GN36" i="5" s="1"/>
  <c r="GN34" i="5" a="1"/>
  <c r="GN34" i="5" s="1"/>
  <c r="GN20" i="5" a="1"/>
  <c r="GN20" i="5" s="1"/>
  <c r="GN11" i="5" a="1"/>
  <c r="GN11" i="5" s="1"/>
  <c r="GN35" i="5" a="1"/>
  <c r="GN35" i="5" s="1"/>
  <c r="GN22" i="5" a="1"/>
  <c r="GN22" i="5" s="1"/>
  <c r="GN19" i="5" a="1"/>
  <c r="GN19" i="5" s="1"/>
  <c r="GN18" i="5" a="1"/>
  <c r="GN18" i="5" s="1"/>
  <c r="GN16" i="5" a="1"/>
  <c r="GN16" i="5" s="1"/>
  <c r="GN42" i="5" a="1"/>
  <c r="GN42" i="5" s="1"/>
  <c r="GN24" i="5" a="1"/>
  <c r="GN24" i="5" s="1"/>
  <c r="GN23" i="5" a="1"/>
  <c r="GN23" i="5" s="1"/>
  <c r="GN21" i="5" a="1"/>
  <c r="GN21" i="5" s="1"/>
  <c r="GN13" i="5" a="1"/>
  <c r="GN13" i="5" s="1"/>
  <c r="GN41" i="5" a="1"/>
  <c r="GN41" i="5" s="1"/>
  <c r="GN37" i="5" a="1"/>
  <c r="GN37" i="5" s="1"/>
  <c r="GN25" i="5" a="1"/>
  <c r="GN25" i="5" s="1"/>
  <c r="GN10" i="5" a="1"/>
  <c r="GN10" i="5" s="1"/>
  <c r="GN38" i="5" a="1"/>
  <c r="GN38" i="5" s="1"/>
  <c r="GN28" i="5" a="1"/>
  <c r="GN28" i="5" s="1"/>
  <c r="GN26" i="5" a="1"/>
  <c r="GN26" i="5" s="1"/>
  <c r="GN15" i="5" a="1"/>
  <c r="GN15" i="5" s="1"/>
  <c r="GN30" i="5" a="1"/>
  <c r="GN30" i="5" s="1"/>
  <c r="GN27" i="5" a="1"/>
  <c r="GN27" i="5" s="1"/>
  <c r="GN12" i="5" a="1"/>
  <c r="GN12" i="5" s="1"/>
  <c r="AF605" i="4"/>
  <c r="R606" i="4"/>
  <c r="AC605" i="4"/>
  <c r="AA555" i="4"/>
  <c r="AK558" i="4"/>
  <c r="AC558" i="4"/>
  <c r="X555" i="4"/>
  <c r="AC554" i="4"/>
  <c r="R555" i="4"/>
  <c r="AF557" i="4"/>
  <c r="AN441" i="4"/>
  <c r="AN614" i="4" s="1"/>
  <c r="AD605" i="4"/>
  <c r="AC447" i="4"/>
  <c r="AC620" i="4" s="1"/>
  <c r="V607" i="4"/>
  <c r="S554" i="4"/>
  <c r="Z554" i="4"/>
  <c r="AO555" i="4"/>
  <c r="Y557" i="4"/>
  <c r="AA557" i="4"/>
  <c r="V439" i="4"/>
  <c r="V612" i="4" s="1"/>
  <c r="AA558" i="4"/>
  <c r="S558" i="4"/>
  <c r="R556" i="4"/>
  <c r="AO452" i="4"/>
  <c r="AO625" i="4" s="1"/>
  <c r="Z436" i="4"/>
  <c r="Z609" i="4" s="1"/>
  <c r="W436" i="4"/>
  <c r="W609" i="4" s="1"/>
  <c r="AI605" i="4"/>
  <c r="AE605" i="4"/>
  <c r="D90" i="3"/>
  <c r="S555" i="4"/>
  <c r="AH555" i="4"/>
  <c r="U554" i="4"/>
  <c r="V558" i="4"/>
  <c r="Z555" i="4"/>
  <c r="AG556" i="4"/>
  <c r="AI558" i="4"/>
  <c r="S556" i="4"/>
  <c r="R554" i="4"/>
  <c r="AD556" i="4"/>
  <c r="X557" i="4"/>
  <c r="Z558" i="4"/>
  <c r="AC557" i="4"/>
  <c r="V556" i="4"/>
  <c r="AO445" i="4"/>
  <c r="AO618" i="4" s="1"/>
  <c r="D152" i="3"/>
  <c r="D77" i="3"/>
  <c r="D39" i="3"/>
  <c r="AC556" i="4"/>
  <c r="D6" i="3"/>
  <c r="AD554" i="4"/>
  <c r="D109" i="3"/>
  <c r="AL565" i="4"/>
  <c r="D34" i="3"/>
  <c r="D64" i="3"/>
  <c r="AO434" i="4"/>
  <c r="AO607" i="4" s="1"/>
  <c r="D139" i="3"/>
  <c r="D30" i="3"/>
  <c r="AH554" i="4"/>
  <c r="X558" i="4"/>
  <c r="D47" i="3"/>
  <c r="D7" i="3"/>
  <c r="AH557" i="4"/>
  <c r="AB558" i="4"/>
  <c r="D56" i="3"/>
  <c r="T565" i="4"/>
  <c r="AO558" i="4"/>
  <c r="T558" i="4"/>
  <c r="AN439" i="4"/>
  <c r="AN612" i="4" s="1"/>
  <c r="D81" i="3"/>
  <c r="D105" i="3"/>
  <c r="AB432" i="4"/>
  <c r="AB605" i="4" s="1"/>
  <c r="AO437" i="4"/>
  <c r="AO610" i="4" s="1"/>
  <c r="R438" i="4"/>
  <c r="R611" i="4" s="1"/>
  <c r="D51" i="3"/>
  <c r="Y556" i="4"/>
  <c r="AK557" i="4"/>
  <c r="AJ554" i="4"/>
  <c r="T432" i="4"/>
  <c r="T605" i="4" s="1"/>
  <c r="AO557" i="4"/>
  <c r="AN443" i="4"/>
  <c r="AN616" i="4" s="1"/>
  <c r="AN435" i="4"/>
  <c r="AN608" i="4" s="1"/>
  <c r="AI439" i="4"/>
  <c r="AI612" i="4" s="1"/>
  <c r="X565" i="4"/>
  <c r="Y432" i="4"/>
  <c r="Y605" i="4" s="1"/>
  <c r="AA436" i="4"/>
  <c r="AA609" i="4" s="1"/>
  <c r="AO439" i="4"/>
  <c r="AO612" i="4" s="1"/>
  <c r="AA567" i="4"/>
  <c r="AA554" i="4"/>
  <c r="W432" i="4"/>
  <c r="W605" i="4" s="1"/>
  <c r="Z438" i="4"/>
  <c r="Z611" i="4" s="1"/>
  <c r="AB555" i="4"/>
  <c r="AH567" i="4"/>
  <c r="AL435" i="4"/>
  <c r="AL608" i="4" s="1"/>
  <c r="AB437" i="4"/>
  <c r="AB610" i="4" s="1"/>
  <c r="U555" i="4"/>
  <c r="AO554" i="4"/>
  <c r="AM566" i="4"/>
  <c r="AM434" i="4"/>
  <c r="AM607" i="4" s="1"/>
  <c r="AK432" i="4"/>
  <c r="AK605" i="4" s="1"/>
  <c r="AH436" i="4"/>
  <c r="AH609" i="4" s="1"/>
  <c r="AN455" i="4"/>
  <c r="AN628" i="4" s="1"/>
  <c r="AO455" i="4"/>
  <c r="AO628" i="4" s="1"/>
  <c r="AH565" i="4"/>
  <c r="D69" i="3"/>
  <c r="D287" i="3"/>
  <c r="AH432" i="4"/>
  <c r="AH605" i="4" s="1"/>
  <c r="AL437" i="4"/>
  <c r="AL610" i="4" s="1"/>
  <c r="AN436" i="4"/>
  <c r="AN609" i="4" s="1"/>
  <c r="X439" i="4"/>
  <c r="X612" i="4" s="1"/>
  <c r="AG436" i="4"/>
  <c r="AG609" i="4" s="1"/>
  <c r="T448" i="4"/>
  <c r="T621" i="4" s="1"/>
  <c r="Z565" i="4"/>
  <c r="AJ565" i="4"/>
  <c r="S566" i="4"/>
  <c r="AC565" i="4"/>
  <c r="U564" i="4"/>
  <c r="D22" i="3"/>
  <c r="AH446" i="4"/>
  <c r="AH619" i="4" s="1"/>
  <c r="AK448" i="4"/>
  <c r="AK621" i="4" s="1"/>
  <c r="AN456" i="4"/>
  <c r="AN629" i="4" s="1"/>
  <c r="AM437" i="4"/>
  <c r="AM610" i="4" s="1"/>
  <c r="T436" i="4"/>
  <c r="T609" i="4" s="1"/>
  <c r="AO451" i="4"/>
  <c r="AO624" i="4" s="1"/>
  <c r="AD566" i="4"/>
  <c r="AI557" i="4"/>
  <c r="W557" i="4"/>
  <c r="AK435" i="4"/>
  <c r="AK608" i="4" s="1"/>
  <c r="T438" i="4"/>
  <c r="T611" i="4" s="1"/>
  <c r="AA556" i="4"/>
  <c r="T555" i="4"/>
  <c r="U432" i="4"/>
  <c r="U605" i="4" s="1"/>
  <c r="AA439" i="4"/>
  <c r="AA612" i="4" s="1"/>
  <c r="AO438" i="4"/>
  <c r="AO611" i="4" s="1"/>
  <c r="AC434" i="4"/>
  <c r="AC607" i="4" s="1"/>
  <c r="X435" i="4"/>
  <c r="X608" i="4" s="1"/>
  <c r="S434" i="4"/>
  <c r="S607" i="4" s="1"/>
  <c r="V448" i="4"/>
  <c r="V621" i="4" s="1"/>
  <c r="AH556" i="4"/>
  <c r="AG432" i="4"/>
  <c r="AG605" i="4" s="1"/>
  <c r="AM448" i="4"/>
  <c r="AM621" i="4" s="1"/>
  <c r="W446" i="4"/>
  <c r="W619" i="4" s="1"/>
  <c r="S605" i="4"/>
  <c r="AM439" i="4"/>
  <c r="AM612" i="4" s="1"/>
  <c r="AN432" i="4"/>
  <c r="AN605" i="4" s="1"/>
  <c r="AN438" i="4"/>
  <c r="AN611" i="4" s="1"/>
  <c r="AF566" i="4"/>
  <c r="U558" i="4"/>
  <c r="X432" i="4"/>
  <c r="X605" i="4" s="1"/>
  <c r="AM436" i="4"/>
  <c r="AM609" i="4" s="1"/>
  <c r="AD434" i="4"/>
  <c r="AD607" i="4" s="1"/>
  <c r="W437" i="4"/>
  <c r="W610" i="4" s="1"/>
  <c r="AO435" i="4"/>
  <c r="AO608" i="4" s="1"/>
  <c r="AN437" i="4"/>
  <c r="AN610" i="4" s="1"/>
  <c r="R436" i="4"/>
  <c r="R609" i="4" s="1"/>
  <c r="AI554" i="4"/>
  <c r="V432" i="4"/>
  <c r="V605" i="4" s="1"/>
  <c r="Z447" i="4"/>
  <c r="Z620" i="4" s="1"/>
  <c r="AB448" i="4"/>
  <c r="AB621" i="4" s="1"/>
  <c r="Z446" i="4"/>
  <c r="Z619" i="4" s="1"/>
  <c r="AJ447" i="4"/>
  <c r="AJ620" i="4" s="1"/>
  <c r="AA448" i="4"/>
  <c r="AA621" i="4" s="1"/>
  <c r="AB447" i="4"/>
  <c r="AB620" i="4" s="1"/>
  <c r="D300" i="3"/>
  <c r="AL447" i="4"/>
  <c r="AL620" i="4" s="1"/>
  <c r="Y448" i="4"/>
  <c r="Y621" i="4" s="1"/>
  <c r="AM446" i="4"/>
  <c r="AM619" i="4" s="1"/>
  <c r="D177" i="3"/>
  <c r="D1287" i="3"/>
  <c r="X447" i="4"/>
  <c r="X620" i="4" s="1"/>
  <c r="AO447" i="4"/>
  <c r="AO620" i="4" s="1"/>
  <c r="D199" i="3"/>
  <c r="AL448" i="4"/>
  <c r="AL621" i="4" s="1"/>
  <c r="AA432" i="4"/>
  <c r="AA605" i="4" s="1"/>
  <c r="U433" i="4"/>
  <c r="U606" i="4" s="1"/>
  <c r="D1919" i="3"/>
  <c r="R432" i="4"/>
  <c r="R605" i="4" s="1"/>
  <c r="W438" i="4"/>
  <c r="W611" i="4" s="1"/>
  <c r="AF22" i="9"/>
  <c r="AM432" i="4"/>
  <c r="AM605" i="4" s="1"/>
  <c r="U435" i="4"/>
  <c r="U608" i="4" s="1"/>
  <c r="AH433" i="4"/>
  <c r="AH606" i="4" s="1"/>
  <c r="AI448" i="4"/>
  <c r="AI621" i="4" s="1"/>
  <c r="AO432" i="4"/>
  <c r="AO605" i="4" s="1"/>
  <c r="AF439" i="4"/>
  <c r="AF612" i="4" s="1"/>
  <c r="Y446" i="4"/>
  <c r="Y619" i="4" s="1"/>
  <c r="Z432" i="4"/>
  <c r="Z605" i="4" s="1"/>
  <c r="AO440" i="4"/>
  <c r="AO613" i="4" s="1"/>
  <c r="AJ432" i="4"/>
  <c r="AJ605" i="4" s="1"/>
  <c r="AM435" i="4"/>
  <c r="AM608" i="4" s="1"/>
  <c r="W447" i="4"/>
  <c r="W620" i="4" s="1"/>
  <c r="X566" i="4"/>
  <c r="D2196" i="3"/>
  <c r="D1081" i="3"/>
  <c r="C1081" i="3" s="1"/>
  <c r="D1998" i="3"/>
  <c r="C1998" i="3" s="1"/>
  <c r="D2363" i="3"/>
  <c r="AJ448" i="4"/>
  <c r="AJ621" i="4" s="1"/>
  <c r="AD448" i="4"/>
  <c r="AD621" i="4" s="1"/>
  <c r="R446" i="4"/>
  <c r="R619" i="4" s="1"/>
  <c r="AN453" i="4"/>
  <c r="AN626" i="4" s="1"/>
  <c r="AE446" i="4"/>
  <c r="AE619" i="4" s="1"/>
  <c r="X446" i="4"/>
  <c r="X619" i="4" s="1"/>
  <c r="D401" i="3"/>
  <c r="D3170" i="3"/>
  <c r="C3170" i="3" s="1"/>
  <c r="AO566" i="4"/>
  <c r="D781" i="3"/>
  <c r="D2537" i="3"/>
  <c r="D1057" i="3"/>
  <c r="AL433" i="4"/>
  <c r="AL606" i="4" s="1"/>
  <c r="D1761" i="3"/>
  <c r="D2805" i="3"/>
  <c r="C2805" i="3" s="1"/>
  <c r="D1336" i="3"/>
  <c r="D1962" i="3"/>
  <c r="D2732" i="3"/>
  <c r="D3106" i="3"/>
  <c r="D2439" i="3"/>
  <c r="D2320" i="3"/>
  <c r="D2707" i="3"/>
  <c r="C2707" i="3" s="1"/>
  <c r="T566" i="4"/>
  <c r="D244" i="3"/>
  <c r="D976" i="3"/>
  <c r="D380" i="3"/>
  <c r="D1248" i="3"/>
  <c r="C1248" i="3" s="1"/>
  <c r="D3068" i="3"/>
  <c r="D3029" i="3"/>
  <c r="D460" i="3"/>
  <c r="D186" i="3"/>
  <c r="Y564" i="4"/>
  <c r="D3093" i="3"/>
  <c r="D2985" i="3"/>
  <c r="R439" i="4"/>
  <c r="R612" i="4" s="1"/>
  <c r="AK433" i="4"/>
  <c r="AK606" i="4" s="1"/>
  <c r="X438" i="4"/>
  <c r="X611" i="4" s="1"/>
  <c r="D2809" i="3"/>
  <c r="C2809" i="3" s="1"/>
  <c r="D1274" i="3"/>
  <c r="D2188" i="3"/>
  <c r="C2188" i="3" s="1"/>
  <c r="D2148" i="3"/>
  <c r="C2148" i="3" s="1"/>
  <c r="R566" i="4"/>
  <c r="D1859" i="3"/>
  <c r="D2976" i="3"/>
  <c r="D3200" i="3"/>
  <c r="D511" i="3"/>
  <c r="D1893" i="3"/>
  <c r="D2758" i="3"/>
  <c r="D789" i="3"/>
  <c r="D117" i="3"/>
  <c r="D1073" i="3"/>
  <c r="D2779" i="3"/>
  <c r="C2779" i="3" s="1"/>
  <c r="D3085" i="3"/>
  <c r="D2200" i="3"/>
  <c r="D2350" i="3"/>
  <c r="D899" i="3"/>
  <c r="C899" i="3" s="1"/>
  <c r="AC566" i="4"/>
  <c r="D1977" i="3"/>
  <c r="AC564" i="4"/>
  <c r="AI564" i="4"/>
  <c r="AC446" i="4"/>
  <c r="AC619" i="4" s="1"/>
  <c r="S448" i="4"/>
  <c r="S621" i="4" s="1"/>
  <c r="D718" i="3"/>
  <c r="D2325" i="3"/>
  <c r="D1548" i="3"/>
  <c r="C1548" i="3" s="1"/>
  <c r="D3025" i="3"/>
  <c r="D3178" i="3"/>
  <c r="C3178" i="3" s="1"/>
  <c r="D2762" i="3"/>
  <c r="V446" i="4"/>
  <c r="V619" i="4" s="1"/>
  <c r="AK446" i="4"/>
  <c r="AK619" i="4" s="1"/>
  <c r="AE447" i="4"/>
  <c r="AE620" i="4" s="1"/>
  <c r="D2037" i="3"/>
  <c r="AE565" i="4"/>
  <c r="AI567" i="4"/>
  <c r="AS14" i="4"/>
  <c r="H14" i="4" s="1"/>
  <c r="N230" i="4"/>
  <c r="Z437" i="4"/>
  <c r="Z610" i="4" s="1"/>
  <c r="AL434" i="4"/>
  <c r="AL607" i="4" s="1"/>
  <c r="Y439" i="4"/>
  <c r="Y612" i="4" s="1"/>
  <c r="AS228" i="4"/>
  <c r="H228" i="4" s="1"/>
  <c r="M228" i="4"/>
  <c r="Q437" i="4"/>
  <c r="Q610" i="4" s="1"/>
  <c r="AK434" i="4"/>
  <c r="AK607" i="4" s="1"/>
  <c r="AJ436" i="4"/>
  <c r="AJ609" i="4" s="1"/>
  <c r="T434" i="4"/>
  <c r="T607" i="4" s="1"/>
  <c r="AA438" i="4"/>
  <c r="AA611" i="4" s="1"/>
  <c r="W433" i="4"/>
  <c r="W606" i="4" s="1"/>
  <c r="AD437" i="4"/>
  <c r="AD610" i="4" s="1"/>
  <c r="AH434" i="4"/>
  <c r="AH607" i="4" s="1"/>
  <c r="U439" i="4"/>
  <c r="U612" i="4" s="1"/>
  <c r="AO436" i="4"/>
  <c r="AO609" i="4" s="1"/>
  <c r="AG434" i="4"/>
  <c r="AG607" i="4" s="1"/>
  <c r="T439" i="4"/>
  <c r="T612" i="4" s="1"/>
  <c r="AF436" i="4"/>
  <c r="AF609" i="4" s="1"/>
  <c r="AJ433" i="4"/>
  <c r="AJ606" i="4" s="1"/>
  <c r="AA435" i="4"/>
  <c r="AA608" i="4" s="1"/>
  <c r="AS8" i="4"/>
  <c r="H8" i="4" s="1"/>
  <c r="N224" i="4"/>
  <c r="AD447" i="4"/>
  <c r="AD620" i="4" s="1"/>
  <c r="AS239" i="4"/>
  <c r="H239" i="4" s="1"/>
  <c r="M239" i="4"/>
  <c r="Q448" i="4"/>
  <c r="Q621" i="4" s="1"/>
  <c r="AN448" i="4"/>
  <c r="AN621" i="4" s="1"/>
  <c r="V565" i="4"/>
  <c r="D955" i="3"/>
  <c r="D1668" i="3"/>
  <c r="D1077" i="3"/>
  <c r="D296" i="3"/>
  <c r="D587" i="3"/>
  <c r="C587" i="3" s="1"/>
  <c r="D2404" i="3"/>
  <c r="C2404" i="3" s="1"/>
  <c r="D866" i="3"/>
  <c r="D2109" i="3"/>
  <c r="D2879" i="3"/>
  <c r="C2879" i="3" s="1"/>
  <c r="D2482" i="3"/>
  <c r="D2914" i="3"/>
  <c r="D785" i="3"/>
  <c r="C785" i="3" s="1"/>
  <c r="D1265" i="3"/>
  <c r="C1265" i="3" s="1"/>
  <c r="D634" i="3"/>
  <c r="D2447" i="3"/>
  <c r="D1401" i="3"/>
  <c r="D1452" i="3"/>
  <c r="D1298" i="3"/>
  <c r="D1986" i="3"/>
  <c r="D2460" i="3"/>
  <c r="C2460" i="3" s="1"/>
  <c r="D2909" i="3"/>
  <c r="C2909" i="3" s="1"/>
  <c r="D574" i="3"/>
  <c r="D1621" i="3"/>
  <c r="D2486" i="3"/>
  <c r="C2486" i="3" s="1"/>
  <c r="D2515" i="3"/>
  <c r="D143" i="3"/>
  <c r="D2278" i="3"/>
  <c r="C2278" i="3" s="1"/>
  <c r="D967" i="3"/>
  <c r="D1773" i="3"/>
  <c r="D3050" i="3"/>
  <c r="C3050" i="3" s="1"/>
  <c r="D1936" i="3"/>
  <c r="C1936" i="3" s="1"/>
  <c r="D1439" i="3"/>
  <c r="D2088" i="3"/>
  <c r="C2088" i="3" s="1"/>
  <c r="D1540" i="3"/>
  <c r="D3072" i="3"/>
  <c r="D3080" i="3"/>
  <c r="C3080" i="3" s="1"/>
  <c r="D2041" i="3"/>
  <c r="D3021" i="3"/>
  <c r="D1006" i="3"/>
  <c r="D2329" i="3"/>
  <c r="D1698" i="3"/>
  <c r="D2642" i="3"/>
  <c r="C2642" i="3" s="1"/>
  <c r="D819" i="3"/>
  <c r="D2698" i="3"/>
  <c r="D3038" i="3"/>
  <c r="C3038" i="3" s="1"/>
  <c r="D1557" i="3"/>
  <c r="D2625" i="3"/>
  <c r="D253" i="3"/>
  <c r="D333" i="3"/>
  <c r="D2588" i="3"/>
  <c r="D3187" i="3"/>
  <c r="D1994" i="3"/>
  <c r="D2101" i="3"/>
  <c r="D2494" i="3"/>
  <c r="C2494" i="3" s="1"/>
  <c r="D1765" i="3"/>
  <c r="D2827" i="3"/>
  <c r="D329" i="3"/>
  <c r="D1944" i="3"/>
  <c r="C1944" i="3" s="1"/>
  <c r="D2989" i="3"/>
  <c r="D1205" i="3"/>
  <c r="D3102" i="3"/>
  <c r="D735" i="3"/>
  <c r="C735" i="3" s="1"/>
  <c r="D1023" i="3"/>
  <c r="D1600" i="3"/>
  <c r="D2925" i="3"/>
  <c r="D1302" i="3"/>
  <c r="D2139" i="3"/>
  <c r="D341" i="3"/>
  <c r="D1231" i="3"/>
  <c r="W564" i="4"/>
  <c r="D257" i="3"/>
  <c r="D3251" i="3"/>
  <c r="D2192" i="3"/>
  <c r="D194" i="3"/>
  <c r="D266" i="3"/>
  <c r="D182" i="3"/>
  <c r="D223" i="3"/>
  <c r="S567" i="4"/>
  <c r="AL432" i="4"/>
  <c r="AL605" i="4" s="1"/>
  <c r="AH439" i="4"/>
  <c r="AH612" i="4" s="1"/>
  <c r="R437" i="4"/>
  <c r="R610" i="4" s="1"/>
  <c r="AS230" i="4"/>
  <c r="H230" i="4" s="1"/>
  <c r="M230" i="4"/>
  <c r="Q439" i="4"/>
  <c r="Q612" i="4" s="1"/>
  <c r="AK436" i="4"/>
  <c r="AK609" i="4" s="1"/>
  <c r="AB436" i="4"/>
  <c r="AB609" i="4" s="1"/>
  <c r="AN433" i="4"/>
  <c r="AN606" i="4" s="1"/>
  <c r="AE435" i="4"/>
  <c r="AE608" i="4" s="1"/>
  <c r="V437" i="4"/>
  <c r="V610" i="4" s="1"/>
  <c r="Z434" i="4"/>
  <c r="Z607" i="4" s="1"/>
  <c r="Y434" i="4"/>
  <c r="Y607" i="4" s="1"/>
  <c r="X436" i="4"/>
  <c r="X609" i="4" s="1"/>
  <c r="AB433" i="4"/>
  <c r="AB606" i="4" s="1"/>
  <c r="AI437" i="4"/>
  <c r="AI610" i="4" s="1"/>
  <c r="S435" i="4"/>
  <c r="S608" i="4" s="1"/>
  <c r="AJ446" i="4"/>
  <c r="AJ619" i="4" s="1"/>
  <c r="AC448" i="4"/>
  <c r="AC621" i="4" s="1"/>
  <c r="U446" i="4"/>
  <c r="U619" i="4" s="1"/>
  <c r="AB446" i="4"/>
  <c r="AB619" i="4" s="1"/>
  <c r="AI446" i="4"/>
  <c r="AI619" i="4" s="1"/>
  <c r="V447" i="4"/>
  <c r="V620" i="4" s="1"/>
  <c r="AK447" i="4"/>
  <c r="AK620" i="4" s="1"/>
  <c r="AF448" i="4"/>
  <c r="AF621" i="4" s="1"/>
  <c r="AN454" i="4"/>
  <c r="AN627" i="4" s="1"/>
  <c r="AN445" i="4"/>
  <c r="AN618" i="4" s="1"/>
  <c r="AO442" i="4"/>
  <c r="AO615" i="4" s="1"/>
  <c r="D113" i="3"/>
  <c r="D134" i="3"/>
  <c r="AS9" i="4"/>
  <c r="H9" i="4" s="1"/>
  <c r="N225" i="4"/>
  <c r="Z439" i="4"/>
  <c r="Z612" i="4" s="1"/>
  <c r="AL436" i="4"/>
  <c r="AL609" i="4" s="1"/>
  <c r="AK438" i="4"/>
  <c r="AK611" i="4" s="1"/>
  <c r="AC436" i="4"/>
  <c r="AC609" i="4" s="1"/>
  <c r="U434" i="4"/>
  <c r="U607" i="4" s="1"/>
  <c r="AJ438" i="4"/>
  <c r="AJ611" i="4" s="1"/>
  <c r="AF433" i="4"/>
  <c r="AF606" i="4" s="1"/>
  <c r="W435" i="4"/>
  <c r="W608" i="4" s="1"/>
  <c r="AD439" i="4"/>
  <c r="AD612" i="4" s="1"/>
  <c r="R434" i="4"/>
  <c r="R607" i="4" s="1"/>
  <c r="AG438" i="4"/>
  <c r="AG611" i="4" s="1"/>
  <c r="Y436" i="4"/>
  <c r="Y609" i="4" s="1"/>
  <c r="AS225" i="4"/>
  <c r="H225" i="4" s="1"/>
  <c r="M225" i="4"/>
  <c r="Q434" i="4"/>
  <c r="Q607" i="4" s="1"/>
  <c r="AF438" i="4"/>
  <c r="AF611" i="4" s="1"/>
  <c r="AJ435" i="4"/>
  <c r="AJ608" i="4" s="1"/>
  <c r="T433" i="4"/>
  <c r="T606" i="4" s="1"/>
  <c r="AA437" i="4"/>
  <c r="AA610" i="4" s="1"/>
  <c r="AS7" i="4"/>
  <c r="N223" i="4"/>
  <c r="AA447" i="4"/>
  <c r="AA620" i="4" s="1"/>
  <c r="Y447" i="4"/>
  <c r="Y620" i="4" s="1"/>
  <c r="AH447" i="4"/>
  <c r="AH620" i="4" s="1"/>
  <c r="U448" i="4"/>
  <c r="U621" i="4" s="1"/>
  <c r="T446" i="4"/>
  <c r="T619" i="4" s="1"/>
  <c r="AA446" i="4"/>
  <c r="AA619" i="4" s="1"/>
  <c r="X448" i="4"/>
  <c r="X621" i="4" s="1"/>
  <c r="AE448" i="4"/>
  <c r="AE621" i="4" s="1"/>
  <c r="AO441" i="4"/>
  <c r="AO614" i="4" s="1"/>
  <c r="AO444" i="4"/>
  <c r="AO617" i="4" s="1"/>
  <c r="D1409" i="3"/>
  <c r="D591" i="3"/>
  <c r="D1808" i="3"/>
  <c r="D464" i="3"/>
  <c r="D1732" i="3"/>
  <c r="C1732" i="3" s="1"/>
  <c r="D2503" i="3"/>
  <c r="D1799" i="3"/>
  <c r="D3290" i="3"/>
  <c r="D748" i="3"/>
  <c r="D916" i="3"/>
  <c r="D371" i="3"/>
  <c r="C371" i="3" s="1"/>
  <c r="D2312" i="3"/>
  <c r="C2312" i="3" s="1"/>
  <c r="D871" i="3"/>
  <c r="D3018" i="3"/>
  <c r="C3018" i="3" s="1"/>
  <c r="D528" i="3"/>
  <c r="D2659" i="3"/>
  <c r="D3182" i="3"/>
  <c r="C3182" i="3" s="1"/>
  <c r="D2968" i="3"/>
  <c r="D938" i="3"/>
  <c r="D1345" i="3"/>
  <c r="D215" i="3"/>
  <c r="AS13" i="4"/>
  <c r="H13" i="4" s="1"/>
  <c r="N229" i="4"/>
  <c r="AD436" i="4"/>
  <c r="AD609" i="4" s="1"/>
  <c r="AC438" i="4"/>
  <c r="AC611" i="4" s="1"/>
  <c r="U436" i="4"/>
  <c r="U609" i="4" s="1"/>
  <c r="AO433" i="4"/>
  <c r="AO606" i="4" s="1"/>
  <c r="AB438" i="4"/>
  <c r="AB611" i="4" s="1"/>
  <c r="X433" i="4"/>
  <c r="X606" i="4" s="1"/>
  <c r="AI434" i="4"/>
  <c r="AI607" i="4" s="1"/>
  <c r="Y438" i="4"/>
  <c r="Y611" i="4" s="1"/>
  <c r="AS227" i="4"/>
  <c r="H227" i="4" s="1"/>
  <c r="M227" i="4"/>
  <c r="Q436" i="4"/>
  <c r="Q609" i="4" s="1"/>
  <c r="AB435" i="4"/>
  <c r="AB608" i="4" s="1"/>
  <c r="S437" i="4"/>
  <c r="S610" i="4" s="1"/>
  <c r="AE434" i="4"/>
  <c r="AE607" i="4" s="1"/>
  <c r="AS21" i="4"/>
  <c r="H21" i="4" s="1"/>
  <c r="N237" i="4"/>
  <c r="AO449" i="4"/>
  <c r="AO622" i="4" s="1"/>
  <c r="AO443" i="4"/>
  <c r="AO616" i="4" s="1"/>
  <c r="AN440" i="4"/>
  <c r="AN613" i="4" s="1"/>
  <c r="D2252" i="3"/>
  <c r="C2252" i="3" s="1"/>
  <c r="D2904" i="3"/>
  <c r="D3264" i="3"/>
  <c r="D447" i="3"/>
  <c r="D2161" i="3"/>
  <c r="C2161" i="3" s="1"/>
  <c r="D2498" i="3"/>
  <c r="C2498" i="3" s="1"/>
  <c r="D2375" i="3"/>
  <c r="D1583" i="3"/>
  <c r="D322" i="3"/>
  <c r="C322" i="3" s="1"/>
  <c r="D2020" i="3"/>
  <c r="C2020" i="3" s="1"/>
  <c r="D1133" i="3"/>
  <c r="D959" i="3"/>
  <c r="D1014" i="3"/>
  <c r="C1014" i="3" s="1"/>
  <c r="D2007" i="3"/>
  <c r="D1617" i="3"/>
  <c r="D2226" i="3"/>
  <c r="D2477" i="3"/>
  <c r="D811" i="3"/>
  <c r="C811" i="3" s="1"/>
  <c r="D2409" i="3"/>
  <c r="D384" i="3"/>
  <c r="D731" i="3"/>
  <c r="D2857" i="3"/>
  <c r="C2857" i="3" s="1"/>
  <c r="D2938" i="3"/>
  <c r="D630" i="3"/>
  <c r="D3011" i="3"/>
  <c r="C3011" i="3" s="1"/>
  <c r="D1833" i="3"/>
  <c r="D875" i="3"/>
  <c r="C875" i="3" s="1"/>
  <c r="D2127" i="3"/>
  <c r="D1863" i="3"/>
  <c r="AK565" i="4"/>
  <c r="AS142" i="4"/>
  <c r="H142" i="4" s="1"/>
  <c r="Q432" i="4"/>
  <c r="Q605" i="4" s="1"/>
  <c r="M223" i="4"/>
  <c r="AS223" i="4"/>
  <c r="H223" i="4" s="1"/>
  <c r="AL438" i="4"/>
  <c r="AL611" i="4" s="1"/>
  <c r="V436" i="4"/>
  <c r="V609" i="4" s="1"/>
  <c r="Z433" i="4"/>
  <c r="Z606" i="4" s="1"/>
  <c r="U438" i="4"/>
  <c r="U611" i="4" s="1"/>
  <c r="AG433" i="4"/>
  <c r="AG606" i="4" s="1"/>
  <c r="AF435" i="4"/>
  <c r="AF608" i="4" s="1"/>
  <c r="AA434" i="4"/>
  <c r="AA607" i="4" s="1"/>
  <c r="AH438" i="4"/>
  <c r="AH611" i="4" s="1"/>
  <c r="AD433" i="4"/>
  <c r="AD606" i="4" s="1"/>
  <c r="AS229" i="4"/>
  <c r="H229" i="4" s="1"/>
  <c r="M229" i="4"/>
  <c r="Q438" i="4"/>
  <c r="Q611" i="4" s="1"/>
  <c r="AC433" i="4"/>
  <c r="AC606" i="4" s="1"/>
  <c r="AJ437" i="4"/>
  <c r="AJ610" i="4" s="1"/>
  <c r="T435" i="4"/>
  <c r="T608" i="4" s="1"/>
  <c r="W434" i="4"/>
  <c r="W607" i="4" s="1"/>
  <c r="AS23" i="4"/>
  <c r="H23" i="4" s="1"/>
  <c r="N239" i="4"/>
  <c r="AG447" i="4"/>
  <c r="AG620" i="4" s="1"/>
  <c r="AH448" i="4"/>
  <c r="AH621" i="4" s="1"/>
  <c r="AI447" i="4"/>
  <c r="AI620" i="4" s="1"/>
  <c r="AN449" i="4"/>
  <c r="AN622" i="4" s="1"/>
  <c r="AO450" i="4"/>
  <c r="AO623" i="4" s="1"/>
  <c r="D1447" i="3"/>
  <c r="D490" i="3"/>
  <c r="D1715" i="3"/>
  <c r="D2677" i="3"/>
  <c r="D879" i="3"/>
  <c r="D1107" i="3"/>
  <c r="C1107" i="3" s="1"/>
  <c r="D1655" i="3"/>
  <c r="D1209" i="3"/>
  <c r="D410" i="3"/>
  <c r="C410" i="3" s="1"/>
  <c r="D1362" i="3"/>
  <c r="C1362" i="3" s="1"/>
  <c r="D1503" i="3"/>
  <c r="D2520" i="3"/>
  <c r="C2520" i="3" s="1"/>
  <c r="D1032" i="3"/>
  <c r="D2165" i="3"/>
  <c r="C2165" i="3" s="1"/>
  <c r="D3230" i="3"/>
  <c r="D1990" i="3"/>
  <c r="C1990" i="3" s="1"/>
  <c r="D477" i="3"/>
  <c r="C477" i="3" s="1"/>
  <c r="D2490" i="3"/>
  <c r="C2490" i="3" s="1"/>
  <c r="D2719" i="3"/>
  <c r="C2719" i="3" s="1"/>
  <c r="D164" i="3"/>
  <c r="S564" i="4"/>
  <c r="D130" i="3"/>
  <c r="D190" i="3"/>
  <c r="D2218" i="3"/>
  <c r="C2218" i="3" s="1"/>
  <c r="D2575" i="3"/>
  <c r="C2575" i="3" s="1"/>
  <c r="D2248" i="3"/>
  <c r="C2248" i="3" s="1"/>
  <c r="D680" i="3"/>
  <c r="C680" i="3" s="1"/>
  <c r="D2533" i="3"/>
  <c r="C2533" i="3" s="1"/>
  <c r="D912" i="3"/>
  <c r="D2558" i="3"/>
  <c r="D934" i="3"/>
  <c r="C934" i="3" s="1"/>
  <c r="D481" i="3"/>
  <c r="D2702" i="3"/>
  <c r="D2028" i="3"/>
  <c r="C2028" i="3" s="1"/>
  <c r="D3281" i="3"/>
  <c r="C3281" i="3" s="1"/>
  <c r="D537" i="3"/>
  <c r="C537" i="3" s="1"/>
  <c r="D354" i="3"/>
  <c r="D1795" i="3"/>
  <c r="D3304" i="3"/>
  <c r="C3304" i="3" s="1"/>
  <c r="D240" i="3"/>
  <c r="D1756" i="3"/>
  <c r="D1490" i="3"/>
  <c r="D283" i="3"/>
  <c r="D1171" i="3"/>
  <c r="D309" i="3"/>
  <c r="D1469" i="3"/>
  <c r="D642" i="3"/>
  <c r="D951" i="3"/>
  <c r="D2359" i="3"/>
  <c r="C2359" i="3" s="1"/>
  <c r="D2105" i="3"/>
  <c r="D3148" i="3"/>
  <c r="C3148" i="3" s="1"/>
  <c r="D946" i="3"/>
  <c r="D2681" i="3"/>
  <c r="D2299" i="3"/>
  <c r="D3277" i="3"/>
  <c r="C3277" i="3" s="1"/>
  <c r="D1578" i="3"/>
  <c r="D1235" i="3"/>
  <c r="D1306" i="3"/>
  <c r="D524" i="3"/>
  <c r="D473" i="3"/>
  <c r="D1482" i="3"/>
  <c r="D451" i="3"/>
  <c r="D2097" i="3"/>
  <c r="D3089" i="3"/>
  <c r="D777" i="3"/>
  <c r="D1163" i="3"/>
  <c r="D1154" i="3"/>
  <c r="D1141" i="3"/>
  <c r="D2118" i="3"/>
  <c r="C2118" i="3" s="1"/>
  <c r="D2545" i="3"/>
  <c r="D2269" i="3"/>
  <c r="D984" i="3"/>
  <c r="D2694" i="3"/>
  <c r="D207" i="3"/>
  <c r="D1222" i="3"/>
  <c r="D232" i="3"/>
  <c r="D2892" i="3"/>
  <c r="D2849" i="3"/>
  <c r="C2849" i="3" s="1"/>
  <c r="D236" i="3"/>
  <c r="D2736" i="3"/>
  <c r="D2342" i="3"/>
  <c r="C2342" i="3" s="1"/>
  <c r="D904" i="3"/>
  <c r="C904" i="3" s="1"/>
  <c r="D828" i="3"/>
  <c r="D2171" i="3"/>
  <c r="D2003" i="3"/>
  <c r="D2617" i="3"/>
  <c r="C2617" i="3" s="1"/>
  <c r="D972" i="3"/>
  <c r="D2286" i="3"/>
  <c r="D2612" i="3"/>
  <c r="C2612" i="3" s="1"/>
  <c r="D1311" i="3"/>
  <c r="C1311" i="3" s="1"/>
  <c r="D2076" i="3"/>
  <c r="AL564" i="4"/>
  <c r="AE564" i="4"/>
  <c r="Y565" i="4"/>
  <c r="AN565" i="4"/>
  <c r="AB565" i="4"/>
  <c r="D2050" i="3"/>
  <c r="D1124" i="3"/>
  <c r="AL566" i="4"/>
  <c r="Z567" i="4"/>
  <c r="AS10" i="4"/>
  <c r="H10" i="4" s="1"/>
  <c r="N226" i="4"/>
  <c r="AD438" i="4"/>
  <c r="AD611" i="4" s="1"/>
  <c r="AH435" i="4"/>
  <c r="AH608" i="4" s="1"/>
  <c r="AG435" i="4"/>
  <c r="AG608" i="4" s="1"/>
  <c r="Y433" i="4"/>
  <c r="Y606" i="4" s="1"/>
  <c r="AE439" i="4"/>
  <c r="AE612" i="4" s="1"/>
  <c r="V433" i="4"/>
  <c r="V606" i="4" s="1"/>
  <c r="AK437" i="4"/>
  <c r="AK610" i="4" s="1"/>
  <c r="AC435" i="4"/>
  <c r="AC608" i="4" s="1"/>
  <c r="AN434" i="4"/>
  <c r="AN607" i="4" s="1"/>
  <c r="S439" i="4"/>
  <c r="S612" i="4" s="1"/>
  <c r="AE436" i="4"/>
  <c r="AE609" i="4" s="1"/>
  <c r="AI433" i="4"/>
  <c r="AI606" i="4" s="1"/>
  <c r="AS22" i="4"/>
  <c r="H22" i="4" s="1"/>
  <c r="N238" i="4"/>
  <c r="AL446" i="4"/>
  <c r="AL619" i="4" s="1"/>
  <c r="Z448" i="4"/>
  <c r="Z621" i="4" s="1"/>
  <c r="AO448" i="4"/>
  <c r="AO621" i="4" s="1"/>
  <c r="AG446" i="4"/>
  <c r="AG619" i="4" s="1"/>
  <c r="AO453" i="4"/>
  <c r="AO626" i="4" s="1"/>
  <c r="AN450" i="4"/>
  <c r="AN623" i="4" s="1"/>
  <c r="AN442" i="4"/>
  <c r="AN615" i="4" s="1"/>
  <c r="D2092" i="3"/>
  <c r="C2092" i="3" s="1"/>
  <c r="D262" i="3"/>
  <c r="D651" i="3"/>
  <c r="D270" i="3"/>
  <c r="AS12" i="4"/>
  <c r="H12" i="4" s="1"/>
  <c r="N228" i="4"/>
  <c r="V438" i="4"/>
  <c r="V611" i="4" s="1"/>
  <c r="Z435" i="4"/>
  <c r="Z608" i="4" s="1"/>
  <c r="AG437" i="4"/>
  <c r="AG610" i="4" s="1"/>
  <c r="Y435" i="4"/>
  <c r="Y608" i="4" s="1"/>
  <c r="AS224" i="4"/>
  <c r="H224" i="4" s="1"/>
  <c r="M224" i="4"/>
  <c r="Q433" i="4"/>
  <c r="Q606" i="4" s="1"/>
  <c r="AJ434" i="4"/>
  <c r="AJ607" i="4" s="1"/>
  <c r="W439" i="4"/>
  <c r="W612" i="4" s="1"/>
  <c r="AM433" i="4"/>
  <c r="AM606" i="4" s="1"/>
  <c r="AD435" i="4"/>
  <c r="AD608" i="4" s="1"/>
  <c r="AK439" i="4"/>
  <c r="AK612" i="4" s="1"/>
  <c r="AC437" i="4"/>
  <c r="AC610" i="4" s="1"/>
  <c r="AJ439" i="4"/>
  <c r="AJ612" i="4" s="1"/>
  <c r="T437" i="4"/>
  <c r="T610" i="4" s="1"/>
  <c r="AF434" i="4"/>
  <c r="AF607" i="4" s="1"/>
  <c r="AM438" i="4"/>
  <c r="AM611" i="4" s="1"/>
  <c r="AA433" i="4"/>
  <c r="AA606" i="4" s="1"/>
  <c r="S446" i="4"/>
  <c r="S619" i="4" s="1"/>
  <c r="W448" i="4"/>
  <c r="W621" i="4" s="1"/>
  <c r="R447" i="4"/>
  <c r="R620" i="4" s="1"/>
  <c r="AO446" i="4"/>
  <c r="AO619" i="4" s="1"/>
  <c r="AD446" i="4"/>
  <c r="AD619" i="4" s="1"/>
  <c r="AS238" i="4"/>
  <c r="H238" i="4" s="1"/>
  <c r="Q447" i="4"/>
  <c r="Q620" i="4" s="1"/>
  <c r="M238" i="4"/>
  <c r="AF447" i="4"/>
  <c r="AF620" i="4" s="1"/>
  <c r="AM447" i="4"/>
  <c r="AM620" i="4" s="1"/>
  <c r="R448" i="4"/>
  <c r="R621" i="4" s="1"/>
  <c r="AG448" i="4"/>
  <c r="AG621" i="4" s="1"/>
  <c r="AN446" i="4"/>
  <c r="AN619" i="4" s="1"/>
  <c r="S447" i="4"/>
  <c r="S620" i="4" s="1"/>
  <c r="AN451" i="4"/>
  <c r="AN624" i="4" s="1"/>
  <c r="AO454" i="4"/>
  <c r="AO627" i="4" s="1"/>
  <c r="D1953" i="3"/>
  <c r="AS11" i="4"/>
  <c r="H11" i="4" s="1"/>
  <c r="N227" i="4"/>
  <c r="AH437" i="4"/>
  <c r="AH610" i="4" s="1"/>
  <c r="R435" i="4"/>
  <c r="R608" i="4" s="1"/>
  <c r="AG439" i="4"/>
  <c r="AG612" i="4" s="1"/>
  <c r="Y437" i="4"/>
  <c r="Y610" i="4" s="1"/>
  <c r="AS226" i="4"/>
  <c r="H226" i="4" s="1"/>
  <c r="Q435" i="4"/>
  <c r="Q608" i="4" s="1"/>
  <c r="M226" i="4"/>
  <c r="X437" i="4"/>
  <c r="X610" i="4" s="1"/>
  <c r="AB434" i="4"/>
  <c r="AB607" i="4" s="1"/>
  <c r="AI438" i="4"/>
  <c r="AI611" i="4" s="1"/>
  <c r="S436" i="4"/>
  <c r="S609" i="4" s="1"/>
  <c r="AE433" i="4"/>
  <c r="AE606" i="4" s="1"/>
  <c r="AC439" i="4"/>
  <c r="AC612" i="4" s="1"/>
  <c r="U437" i="4"/>
  <c r="U610" i="4" s="1"/>
  <c r="AB439" i="4"/>
  <c r="AB612" i="4" s="1"/>
  <c r="X434" i="4"/>
  <c r="X607" i="4" s="1"/>
  <c r="AE438" i="4"/>
  <c r="AE611" i="4" s="1"/>
  <c r="AI435" i="4"/>
  <c r="AI608" i="4" s="1"/>
  <c r="S433" i="4"/>
  <c r="S606" i="4" s="1"/>
  <c r="AS237" i="4"/>
  <c r="H237" i="4" s="1"/>
  <c r="Q446" i="4"/>
  <c r="Q619" i="4" s="1"/>
  <c r="M237" i="4"/>
  <c r="AF446" i="4"/>
  <c r="AF619" i="4" s="1"/>
  <c r="AO456" i="4"/>
  <c r="AO629" i="4" s="1"/>
  <c r="AN452" i="4"/>
  <c r="AN625" i="4" s="1"/>
  <c r="AN444" i="4"/>
  <c r="AN617" i="4" s="1"/>
  <c r="AS161" i="4"/>
  <c r="H161" i="4" s="1"/>
  <c r="Q586" i="4"/>
  <c r="D1430" i="3"/>
  <c r="C1430" i="3" s="1"/>
  <c r="D1973" i="3"/>
  <c r="D612" i="3"/>
  <c r="D765" i="3"/>
  <c r="D1315" i="3"/>
  <c r="C1315" i="3" s="1"/>
  <c r="D1201" i="3"/>
  <c r="D2788" i="3"/>
  <c r="D836" i="3"/>
  <c r="D1659" i="3"/>
  <c r="D2998" i="3"/>
  <c r="D2629" i="3"/>
  <c r="AS181" i="4"/>
  <c r="H181" i="4" s="1"/>
  <c r="G153" i="2" s="1"/>
  <c r="AS396" i="4"/>
  <c r="H396" i="4" s="1"/>
  <c r="Q581" i="4"/>
  <c r="D1838" i="3"/>
  <c r="C1838" i="3" s="1"/>
  <c r="D582" i="3"/>
  <c r="D921" i="3"/>
  <c r="D942" i="3"/>
  <c r="D1392" i="3"/>
  <c r="AS143" i="4"/>
  <c r="H143" i="4" s="1"/>
  <c r="AG566" i="4"/>
  <c r="AH566" i="4"/>
  <c r="AK568" i="4"/>
  <c r="AM564" i="4"/>
  <c r="Z564" i="4"/>
  <c r="AO568" i="4"/>
  <c r="AD567" i="4"/>
  <c r="AC568" i="4"/>
  <c r="AD565" i="4"/>
  <c r="Y568" i="4"/>
  <c r="AM567" i="4"/>
  <c r="U568" i="4"/>
  <c r="AJ568" i="4"/>
  <c r="D1464" i="3"/>
  <c r="D2528" i="3"/>
  <c r="D486" i="3"/>
  <c r="D1176" i="3"/>
  <c r="C1176" i="3" s="1"/>
  <c r="D498" i="3"/>
  <c r="D3135" i="3"/>
  <c r="C3135" i="3" s="1"/>
  <c r="D1803" i="3"/>
  <c r="D3006" i="3"/>
  <c r="D1613" i="3"/>
  <c r="D363" i="3"/>
  <c r="D1536" i="3"/>
  <c r="D1829" i="3"/>
  <c r="D337" i="3"/>
  <c r="D621" i="3"/>
  <c r="C621" i="3" s="1"/>
  <c r="D3208" i="3"/>
  <c r="C3208" i="3" s="1"/>
  <c r="D1049" i="3"/>
  <c r="D1396" i="3"/>
  <c r="D86" i="3"/>
  <c r="D714" i="3"/>
  <c r="D160" i="3"/>
  <c r="D3121" i="3"/>
  <c r="D1040" i="3"/>
  <c r="D507" i="3"/>
  <c r="D1711" i="3"/>
  <c r="D2511" i="3"/>
  <c r="D1294" i="3"/>
  <c r="D1227" i="3"/>
  <c r="D1388" i="3"/>
  <c r="C1388" i="3" s="1"/>
  <c r="D1872" i="3"/>
  <c r="D1744" i="3"/>
  <c r="C1744" i="3" s="1"/>
  <c r="D2033" i="3"/>
  <c r="D1473" i="3"/>
  <c r="D2387" i="3"/>
  <c r="D2770" i="3"/>
  <c r="D2921" i="3"/>
  <c r="C2921" i="3" s="1"/>
  <c r="AI580" i="4"/>
  <c r="AA583" i="4"/>
  <c r="U580" i="4"/>
  <c r="AJ578" i="4"/>
  <c r="T579" i="4"/>
  <c r="T580" i="4"/>
  <c r="R580" i="4"/>
  <c r="AJ579" i="4"/>
  <c r="AL581" i="4"/>
  <c r="V583" i="4"/>
  <c r="R578" i="4"/>
  <c r="AA579" i="4"/>
  <c r="AG581" i="4"/>
  <c r="R582" i="4"/>
  <c r="AE582" i="4"/>
  <c r="AD579" i="4"/>
  <c r="W578" i="4"/>
  <c r="Z583" i="4"/>
  <c r="AS371" i="4"/>
  <c r="H371" i="4" s="1"/>
  <c r="M371" i="4"/>
  <c r="Q556" i="4"/>
  <c r="AS374" i="4"/>
  <c r="H374" i="4" s="1"/>
  <c r="M374" i="4"/>
  <c r="O374" i="4" s="1"/>
  <c r="Q559" i="4"/>
  <c r="AN556" i="4"/>
  <c r="AB557" i="4"/>
  <c r="AO556" i="4"/>
  <c r="Y554" i="4"/>
  <c r="AG554" i="4"/>
  <c r="AB556" i="4"/>
  <c r="D2333" i="3"/>
  <c r="D2426" i="3"/>
  <c r="C2426" i="3" s="1"/>
  <c r="AS383" i="4"/>
  <c r="H383" i="4" s="1"/>
  <c r="Q568" i="4"/>
  <c r="AS167" i="4"/>
  <c r="H167" i="4" s="1"/>
  <c r="G163" i="2" s="1"/>
  <c r="Q592" i="4"/>
  <c r="AS169" i="4"/>
  <c r="H169" i="4" s="1"/>
  <c r="G159" i="2" s="1"/>
  <c r="Q594" i="4"/>
  <c r="AS168" i="4"/>
  <c r="H168" i="4" s="1"/>
  <c r="G162" i="2" s="1"/>
  <c r="Q593" i="4"/>
  <c r="AS159" i="4"/>
  <c r="H159" i="4" s="1"/>
  <c r="G167" i="2" s="1"/>
  <c r="Q584" i="4"/>
  <c r="AS149" i="4"/>
  <c r="H149" i="4" s="1"/>
  <c r="Q574" i="4"/>
  <c r="AS365" i="4"/>
  <c r="H365" i="4" s="1"/>
  <c r="M365" i="4"/>
  <c r="O365" i="4" s="1"/>
  <c r="Q550" i="4"/>
  <c r="D2621" i="3"/>
  <c r="C2621" i="3" s="1"/>
  <c r="D2383" i="3"/>
  <c r="D2584" i="3"/>
  <c r="D1932" i="3"/>
  <c r="C1932" i="3" s="1"/>
  <c r="D1816" i="3"/>
  <c r="C1816" i="3" s="1"/>
  <c r="D358" i="3"/>
  <c r="D2981" i="3"/>
  <c r="D2308" i="3"/>
  <c r="C2308" i="3" s="1"/>
  <c r="D794" i="3"/>
  <c r="D2832" i="3"/>
  <c r="C2832" i="3" s="1"/>
  <c r="D1914" i="3"/>
  <c r="D929" i="3"/>
  <c r="D1707" i="3"/>
  <c r="D1434" i="3"/>
  <c r="D2452" i="3"/>
  <c r="D2819" i="3"/>
  <c r="D1561" i="3"/>
  <c r="D3268" i="3"/>
  <c r="D2766" i="3"/>
  <c r="D1094" i="3"/>
  <c r="D1574" i="3"/>
  <c r="D1010" i="3"/>
  <c r="D2634" i="3"/>
  <c r="D1889" i="3"/>
  <c r="D3115" i="3"/>
  <c r="D1426" i="3"/>
  <c r="C1426" i="3" s="1"/>
  <c r="D1685" i="3"/>
  <c r="D1842" i="3"/>
  <c r="C1842" i="3" s="1"/>
  <c r="D2355" i="3"/>
  <c r="C2355" i="3" s="1"/>
  <c r="D367" i="3"/>
  <c r="D2239" i="3"/>
  <c r="D2282" i="3"/>
  <c r="C2282" i="3" s="1"/>
  <c r="D2836" i="3"/>
  <c r="D468" i="3"/>
  <c r="D845" i="3"/>
  <c r="D2915" i="3"/>
  <c r="D2144" i="3"/>
  <c r="D705" i="3"/>
  <c r="D2213" i="3"/>
  <c r="D1261" i="3"/>
  <c r="AS179" i="4"/>
  <c r="H179" i="4" s="1"/>
  <c r="G157" i="2" s="1"/>
  <c r="Q604" i="4"/>
  <c r="AS398" i="4"/>
  <c r="H398" i="4" s="1"/>
  <c r="Q583" i="4"/>
  <c r="AS139" i="4"/>
  <c r="H139" i="4" s="1"/>
  <c r="N379" i="4"/>
  <c r="AI566" i="4"/>
  <c r="AG568" i="4"/>
  <c r="AA564" i="4"/>
  <c r="V567" i="4"/>
  <c r="R568" i="4"/>
  <c r="Y567" i="4"/>
  <c r="AF567" i="4"/>
  <c r="V568" i="4"/>
  <c r="Z568" i="4"/>
  <c r="W567" i="4"/>
  <c r="AS356" i="4"/>
  <c r="H356" i="4" s="1"/>
  <c r="M356" i="4"/>
  <c r="O356" i="4" s="1"/>
  <c r="Q541" i="4"/>
  <c r="D3015" i="3"/>
  <c r="C3015" i="3" s="1"/>
  <c r="D1902" i="3"/>
  <c r="C1902" i="3" s="1"/>
  <c r="D608" i="3"/>
  <c r="D862" i="3"/>
  <c r="D1252" i="3"/>
  <c r="C1252" i="3" s="1"/>
  <c r="D1752" i="3"/>
  <c r="D2550" i="3"/>
  <c r="D219" i="3"/>
  <c r="D2338" i="3"/>
  <c r="C2338" i="3" s="1"/>
  <c r="D1672" i="3"/>
  <c r="D2541" i="3"/>
  <c r="D3119" i="3"/>
  <c r="D761" i="3"/>
  <c r="D1519" i="3"/>
  <c r="C1519" i="3" s="1"/>
  <c r="AS170" i="4"/>
  <c r="H170" i="4" s="1"/>
  <c r="Q595" i="4"/>
  <c r="AL583" i="4"/>
  <c r="AL579" i="4"/>
  <c r="AN583" i="4"/>
  <c r="T582" i="4"/>
  <c r="R583" i="4"/>
  <c r="AE578" i="4"/>
  <c r="AC583" i="4"/>
  <c r="Y581" i="4"/>
  <c r="AF578" i="4"/>
  <c r="V578" i="4"/>
  <c r="Z582" i="4"/>
  <c r="AF582" i="4"/>
  <c r="AI583" i="4"/>
  <c r="Z581" i="4"/>
  <c r="X578" i="4"/>
  <c r="Z580" i="4"/>
  <c r="AC580" i="4"/>
  <c r="Z578" i="4"/>
  <c r="AS373" i="4"/>
  <c r="H373" i="4" s="1"/>
  <c r="M373" i="4"/>
  <c r="Q558" i="4"/>
  <c r="D2084" i="3"/>
  <c r="C2084" i="3" s="1"/>
  <c r="D3131" i="3"/>
  <c r="C3131" i="3" s="1"/>
  <c r="D1120" i="3"/>
  <c r="D2672" i="3"/>
  <c r="C2672" i="3" s="1"/>
  <c r="AS133" i="4"/>
  <c r="H133" i="4" s="1"/>
  <c r="N373" i="4"/>
  <c r="AK555" i="4"/>
  <c r="AJ557" i="4"/>
  <c r="AL554" i="4"/>
  <c r="U557" i="4"/>
  <c r="Y555" i="4"/>
  <c r="AF555" i="4"/>
  <c r="AN555" i="4"/>
  <c r="AS164" i="4"/>
  <c r="H164" i="4" s="1"/>
  <c r="G101" i="2" s="1"/>
  <c r="Q589" i="4"/>
  <c r="AS151" i="4"/>
  <c r="H151" i="4" s="1"/>
  <c r="Q576" i="4"/>
  <c r="AS177" i="4"/>
  <c r="H177" i="4" s="1"/>
  <c r="G155" i="2" s="1"/>
  <c r="Q602" i="4"/>
  <c r="D1044" i="3"/>
  <c r="C1044" i="3" s="1"/>
  <c r="D1218" i="3"/>
  <c r="C1218" i="3" s="1"/>
  <c r="D757" i="3"/>
  <c r="D993" i="3"/>
  <c r="C993" i="3" s="1"/>
  <c r="D2593" i="3"/>
  <c r="D1949" i="3"/>
  <c r="D1417" i="3"/>
  <c r="D388" i="3"/>
  <c r="D1531" i="3"/>
  <c r="AE566" i="4"/>
  <c r="U565" i="4"/>
  <c r="AC567" i="4"/>
  <c r="AB564" i="4"/>
  <c r="X568" i="4"/>
  <c r="AL567" i="4"/>
  <c r="AH568" i="4"/>
  <c r="AF565" i="4"/>
  <c r="AG567" i="4"/>
  <c r="S568" i="4"/>
  <c r="T567" i="4"/>
  <c r="X567" i="4"/>
  <c r="AS358" i="4"/>
  <c r="H358" i="4" s="1"/>
  <c r="M358" i="4"/>
  <c r="O358" i="4" s="1"/>
  <c r="Q543" i="4"/>
  <c r="D156" i="3"/>
  <c r="D2400" i="3"/>
  <c r="C2400" i="3" s="1"/>
  <c r="D1507" i="3"/>
  <c r="C1507" i="3" s="1"/>
  <c r="D2862" i="3"/>
  <c r="D1167" i="3"/>
  <c r="D3165" i="3"/>
  <c r="D279" i="3"/>
  <c r="C279" i="3" s="1"/>
  <c r="D617" i="3"/>
  <c r="D274" i="3"/>
  <c r="D2122" i="3"/>
  <c r="C2122" i="3" s="1"/>
  <c r="D2396" i="3"/>
  <c r="C2396" i="3" s="1"/>
  <c r="D1214" i="3"/>
  <c r="C1214" i="3" s="1"/>
  <c r="D3225" i="3"/>
  <c r="C3225" i="3" s="1"/>
  <c r="D697" i="3"/>
  <c r="D1405" i="3"/>
  <c r="D671" i="3"/>
  <c r="D1957" i="3"/>
  <c r="D858" i="3"/>
  <c r="D520" i="3"/>
  <c r="D1851" i="3"/>
  <c r="D2853" i="3"/>
  <c r="C2853" i="3" s="1"/>
  <c r="D249" i="3"/>
  <c r="D1940" i="3"/>
  <c r="C1940" i="3" s="1"/>
  <c r="D667" i="3"/>
  <c r="D2571" i="3"/>
  <c r="C2571" i="3" s="1"/>
  <c r="D1846" i="3"/>
  <c r="C1846" i="3" s="1"/>
  <c r="D2422" i="3"/>
  <c r="D2175" i="3"/>
  <c r="D1383" i="3"/>
  <c r="D3019" i="3"/>
  <c r="D1103" i="3"/>
  <c r="D2368" i="3"/>
  <c r="D600" i="3"/>
  <c r="D406" i="3"/>
  <c r="D3191" i="3"/>
  <c r="D887" i="3"/>
  <c r="D989" i="3"/>
  <c r="D2063" i="3"/>
  <c r="C2063" i="3" s="1"/>
  <c r="AS154" i="4"/>
  <c r="H154" i="4" s="1"/>
  <c r="Y579" i="4"/>
  <c r="T583" i="4"/>
  <c r="AG583" i="4"/>
  <c r="AK578" i="4"/>
  <c r="AK579" i="4"/>
  <c r="V581" i="4"/>
  <c r="AF579" i="4"/>
  <c r="S578" i="4"/>
  <c r="AM581" i="4"/>
  <c r="AK581" i="4"/>
  <c r="AI582" i="4"/>
  <c r="AN581" i="4"/>
  <c r="AA578" i="4"/>
  <c r="AB583" i="4"/>
  <c r="AD580" i="4"/>
  <c r="AB582" i="4"/>
  <c r="X583" i="4"/>
  <c r="AN580" i="4"/>
  <c r="AS130" i="4"/>
  <c r="H130" i="4" s="1"/>
  <c r="N370" i="4"/>
  <c r="D27" i="3"/>
  <c r="D2624" i="3"/>
  <c r="C2624" i="3" s="1"/>
  <c r="D1631" i="3"/>
  <c r="D2149" i="3"/>
  <c r="C2149" i="3" s="1"/>
  <c r="D1968" i="3"/>
  <c r="C1968" i="3" s="1"/>
  <c r="D1215" i="3"/>
  <c r="D2381" i="3"/>
  <c r="C2381" i="3" s="1"/>
  <c r="D1567" i="3"/>
  <c r="D237" i="3"/>
  <c r="D193" i="3"/>
  <c r="D391" i="3"/>
  <c r="D12" i="3"/>
  <c r="D14" i="3"/>
  <c r="D58" i="3"/>
  <c r="D1048" i="3"/>
  <c r="C1048" i="3" s="1"/>
  <c r="D61" i="3"/>
  <c r="D222" i="3"/>
  <c r="D437" i="3"/>
  <c r="C437" i="3" s="1"/>
  <c r="D2061" i="3"/>
  <c r="C2061" i="3" s="1"/>
  <c r="D23" i="3"/>
  <c r="D1554" i="3"/>
  <c r="C1554" i="3" s="1"/>
  <c r="D1415" i="3"/>
  <c r="D1575" i="3"/>
  <c r="D135" i="3"/>
  <c r="D163" i="3"/>
  <c r="D1564" i="3"/>
  <c r="D4" i="3"/>
  <c r="C4" i="3" s="1"/>
  <c r="D83" i="3"/>
  <c r="D97" i="3"/>
  <c r="D681" i="3"/>
  <c r="D192" i="3"/>
  <c r="D878" i="3"/>
  <c r="C878" i="3" s="1"/>
  <c r="D558" i="3"/>
  <c r="D1603" i="3"/>
  <c r="C1603" i="3" s="1"/>
  <c r="D1100" i="3"/>
  <c r="D3036" i="3"/>
  <c r="C3036" i="3" s="1"/>
  <c r="D950" i="3"/>
  <c r="D986" i="3"/>
  <c r="C986" i="3" s="1"/>
  <c r="D9" i="3"/>
  <c r="D783" i="3"/>
  <c r="D1213" i="3"/>
  <c r="D1076" i="3"/>
  <c r="D817" i="3"/>
  <c r="D1155" i="3"/>
  <c r="D1425" i="3"/>
  <c r="D601" i="3"/>
  <c r="D3061" i="3"/>
  <c r="C3061" i="3" s="1"/>
  <c r="D416" i="3"/>
  <c r="D1080" i="3"/>
  <c r="C1080" i="3" s="1"/>
  <c r="D2527" i="3"/>
  <c r="C2527" i="3" s="1"/>
  <c r="D2126" i="3"/>
  <c r="C2126" i="3" s="1"/>
  <c r="D220" i="3"/>
  <c r="D720" i="3"/>
  <c r="D72" i="3"/>
  <c r="D2618" i="3"/>
  <c r="C2618" i="3" s="1"/>
  <c r="D1500" i="3"/>
  <c r="D2513" i="3"/>
  <c r="C2513" i="3" s="1"/>
  <c r="D1017" i="3"/>
  <c r="D92" i="3"/>
  <c r="D474" i="3"/>
  <c r="D2599" i="3"/>
  <c r="D668" i="3"/>
  <c r="D519" i="3"/>
  <c r="D233" i="3"/>
  <c r="C233" i="3" s="1"/>
  <c r="D1844" i="3"/>
  <c r="D37" i="3"/>
  <c r="D909" i="3"/>
  <c r="D773" i="3"/>
  <c r="D1095" i="3"/>
  <c r="D786" i="3"/>
  <c r="D146" i="3"/>
  <c r="D2487" i="3"/>
  <c r="D678" i="3"/>
  <c r="D469" i="3"/>
  <c r="D1511" i="3"/>
  <c r="C1511" i="3" s="1"/>
  <c r="D210" i="3"/>
  <c r="D158" i="3"/>
  <c r="D245" i="3"/>
  <c r="C245" i="3" s="1"/>
  <c r="D547" i="3"/>
  <c r="D706" i="3"/>
  <c r="D2336" i="3"/>
  <c r="C2336" i="3" s="1"/>
  <c r="D539" i="3"/>
  <c r="D151" i="3"/>
  <c r="D2559" i="3"/>
  <c r="D3269" i="3"/>
  <c r="D278" i="3"/>
  <c r="D3258" i="3"/>
  <c r="D1854" i="3"/>
  <c r="D544" i="3"/>
  <c r="D1013" i="3"/>
  <c r="D80" i="3"/>
  <c r="D269" i="3"/>
  <c r="D248" i="3"/>
  <c r="D2321" i="3"/>
  <c r="D1520" i="3"/>
  <c r="D1114" i="3"/>
  <c r="D1110" i="3"/>
  <c r="D703" i="3"/>
  <c r="D751" i="3"/>
  <c r="D1087" i="3"/>
  <c r="C1087" i="3" s="1"/>
  <c r="D148" i="3"/>
  <c r="D372" i="3"/>
  <c r="D1688" i="3"/>
  <c r="D102" i="3"/>
  <c r="D2331" i="3"/>
  <c r="C2331" i="3" s="1"/>
  <c r="D635" i="3"/>
  <c r="D3257" i="3"/>
  <c r="D89" i="3"/>
  <c r="D370" i="3"/>
  <c r="D588" i="3"/>
  <c r="D1895" i="3"/>
  <c r="C1895" i="3" s="1"/>
  <c r="D1568" i="3"/>
  <c r="D758" i="3"/>
  <c r="C758" i="3" s="1"/>
  <c r="D2096" i="3"/>
  <c r="C2096" i="3" s="1"/>
  <c r="D452" i="3"/>
  <c r="C452" i="3" s="1"/>
  <c r="D54" i="3"/>
  <c r="D721" i="3"/>
  <c r="D623" i="3"/>
  <c r="D1047" i="3"/>
  <c r="D982" i="3"/>
  <c r="D3052" i="3"/>
  <c r="D821" i="3"/>
  <c r="D379" i="3"/>
  <c r="D2306" i="3"/>
  <c r="D1656" i="3"/>
  <c r="C1656" i="3" s="1"/>
  <c r="D85" i="3"/>
  <c r="D510" i="3"/>
  <c r="D1429" i="3"/>
  <c r="D1989" i="3"/>
  <c r="D465" i="3"/>
  <c r="D843" i="3"/>
  <c r="D189" i="3"/>
  <c r="D768" i="3"/>
  <c r="D291" i="3"/>
  <c r="D3071" i="3"/>
  <c r="D936" i="3"/>
  <c r="D396" i="3"/>
  <c r="D2628" i="3"/>
  <c r="D628" i="3"/>
  <c r="D1789" i="3"/>
  <c r="D1475" i="3"/>
  <c r="D826" i="3"/>
  <c r="D3028" i="3"/>
  <c r="D1832" i="3"/>
  <c r="D2910" i="3"/>
  <c r="D403" i="3"/>
  <c r="C403" i="3" s="1"/>
  <c r="D378" i="3"/>
  <c r="D2799" i="3"/>
  <c r="D29" i="3"/>
  <c r="D1068" i="3"/>
  <c r="D1956" i="3"/>
  <c r="D1018" i="3"/>
  <c r="C1018" i="3" s="1"/>
  <c r="D2000" i="3"/>
  <c r="D910" i="3"/>
  <c r="D281" i="3"/>
  <c r="D559" i="3"/>
  <c r="D67" i="3"/>
  <c r="D804" i="3"/>
  <c r="C804" i="3" s="1"/>
  <c r="D2457" i="3"/>
  <c r="D732" i="3"/>
  <c r="C732" i="3" s="1"/>
  <c r="D3299" i="3"/>
  <c r="D2598" i="3"/>
  <c r="D2471" i="3"/>
  <c r="C2471" i="3" s="1"/>
  <c r="D2386" i="3"/>
  <c r="D1674" i="3"/>
  <c r="D373" i="3"/>
  <c r="D1109" i="3"/>
  <c r="D48" i="3"/>
  <c r="D399" i="3"/>
  <c r="D2083" i="3"/>
  <c r="D197" i="3"/>
  <c r="D198" i="3"/>
  <c r="D1983" i="3"/>
  <c r="C1983" i="3" s="1"/>
  <c r="D3253" i="3"/>
  <c r="D185" i="3"/>
  <c r="D776" i="3"/>
  <c r="D129" i="3"/>
  <c r="D1093" i="3"/>
  <c r="D756" i="3"/>
  <c r="D1325" i="3"/>
  <c r="D1834" i="3"/>
  <c r="D594" i="3"/>
  <c r="D175" i="3"/>
  <c r="D181" i="3"/>
  <c r="D256" i="3"/>
  <c r="D1005" i="3"/>
  <c r="D1864" i="3"/>
  <c r="D3292" i="3"/>
  <c r="D717" i="3"/>
  <c r="C717" i="3" s="1"/>
  <c r="D265" i="3"/>
  <c r="D2622" i="3"/>
  <c r="C2622" i="3" s="1"/>
  <c r="D780" i="3"/>
  <c r="D1943" i="3"/>
  <c r="D1410" i="3"/>
  <c r="D686" i="3"/>
  <c r="D1056" i="3"/>
  <c r="C1056" i="3" s="1"/>
  <c r="D1226" i="3"/>
  <c r="C1226" i="3" s="1"/>
  <c r="D945" i="3"/>
  <c r="D326" i="3"/>
  <c r="D476" i="3"/>
  <c r="D1745" i="3"/>
  <c r="D1468" i="3"/>
  <c r="D282" i="3"/>
  <c r="D307" i="3"/>
  <c r="D1572" i="3"/>
  <c r="D268" i="3"/>
  <c r="D1465" i="3"/>
  <c r="D1428" i="3"/>
  <c r="D1290" i="3"/>
  <c r="D1696" i="3"/>
  <c r="D1924" i="3"/>
  <c r="D659" i="3"/>
  <c r="D301" i="3"/>
  <c r="D204" i="3"/>
  <c r="D1764" i="3"/>
  <c r="D106" i="3"/>
  <c r="D1653" i="3"/>
  <c r="D357" i="3"/>
  <c r="D450" i="3"/>
  <c r="D2557" i="3"/>
  <c r="D1241" i="3"/>
  <c r="C1241" i="3" s="1"/>
  <c r="D2343" i="3"/>
  <c r="D2172" i="3"/>
  <c r="D548" i="3"/>
  <c r="D2531" i="3"/>
  <c r="D137" i="3"/>
  <c r="D580" i="3"/>
  <c r="D711" i="3"/>
  <c r="D2502" i="3"/>
  <c r="D952" i="3"/>
  <c r="C952" i="3" s="1"/>
  <c r="D2595" i="3"/>
  <c r="D3109" i="3"/>
  <c r="D1528" i="3"/>
  <c r="D1474" i="3"/>
  <c r="D1738" i="3"/>
  <c r="D1695" i="3"/>
  <c r="D1092" i="3"/>
  <c r="C1092" i="3" s="1"/>
  <c r="D13" i="3"/>
  <c r="D98" i="3"/>
  <c r="D831" i="3"/>
  <c r="D596" i="3"/>
  <c r="D2508" i="3"/>
  <c r="D71" i="3"/>
  <c r="D2881" i="3"/>
  <c r="D491" i="3"/>
  <c r="D863" i="3"/>
  <c r="C863" i="3" s="1"/>
  <c r="D774" i="3"/>
  <c r="D383" i="3"/>
  <c r="D101" i="3"/>
  <c r="D1671" i="3"/>
  <c r="C1671" i="3" s="1"/>
  <c r="D1967" i="3"/>
  <c r="C1967" i="3" s="1"/>
  <c r="D3017" i="3"/>
  <c r="D2217" i="3"/>
  <c r="D394" i="3"/>
  <c r="D2064" i="3"/>
  <c r="C2064" i="3" s="1"/>
  <c r="D619" i="3"/>
  <c r="D1550" i="3"/>
  <c r="D2555" i="3"/>
  <c r="D1277" i="3"/>
  <c r="C1277" i="3" s="1"/>
  <c r="D915" i="3"/>
  <c r="C915" i="3" s="1"/>
  <c r="D1938" i="3"/>
  <c r="D191" i="3"/>
  <c r="D1033" i="3"/>
  <c r="C1033" i="3" s="1"/>
  <c r="D906" i="3"/>
  <c r="D970" i="3"/>
  <c r="D285" i="3"/>
  <c r="D624" i="3"/>
  <c r="D366" i="3"/>
  <c r="D579" i="3"/>
  <c r="D1534" i="3"/>
  <c r="C1534" i="3" s="1"/>
  <c r="D808" i="3"/>
  <c r="C808" i="3" s="1"/>
  <c r="D818" i="3"/>
  <c r="C818" i="3" s="1"/>
  <c r="D2505" i="3"/>
  <c r="C2505" i="3" s="1"/>
  <c r="D381" i="3"/>
  <c r="D2075" i="3"/>
  <c r="D1861" i="3"/>
  <c r="D728" i="3"/>
  <c r="D132" i="3"/>
  <c r="D408" i="3"/>
  <c r="D1355" i="3"/>
  <c r="D631" i="3"/>
  <c r="D62" i="3"/>
  <c r="D1035" i="3"/>
  <c r="D40" i="3"/>
  <c r="D93" i="3"/>
  <c r="D488" i="3"/>
  <c r="D459" i="3"/>
  <c r="C459" i="3" s="1"/>
  <c r="D255" i="3"/>
  <c r="D118" i="3"/>
  <c r="D1433" i="3"/>
  <c r="C1433" i="3" s="1"/>
  <c r="D1138" i="3"/>
  <c r="D1488" i="3"/>
  <c r="D330" i="3"/>
  <c r="C330" i="3" s="1"/>
  <c r="D1976" i="3"/>
  <c r="D409" i="3"/>
  <c r="D1950" i="3"/>
  <c r="D2817" i="3"/>
  <c r="C2817" i="3" s="1"/>
  <c r="D88" i="3"/>
  <c r="D454" i="3"/>
  <c r="D75" i="3"/>
  <c r="D1718" i="3"/>
  <c r="D2576" i="3"/>
  <c r="D1491" i="3"/>
  <c r="D1374" i="3"/>
  <c r="D127" i="3"/>
  <c r="D1514" i="3"/>
  <c r="D1115" i="3"/>
  <c r="D3301" i="3"/>
  <c r="D482" i="3"/>
  <c r="D602" i="3"/>
  <c r="C602" i="3" s="1"/>
  <c r="D170" i="3"/>
  <c r="D1593" i="3"/>
  <c r="D2543" i="3"/>
  <c r="D759" i="3"/>
  <c r="D848" i="3"/>
  <c r="D1284" i="3"/>
  <c r="D2606" i="3"/>
  <c r="D517" i="3"/>
  <c r="D206" i="3"/>
  <c r="D852" i="3"/>
  <c r="C852" i="3" s="1"/>
  <c r="D1602" i="3"/>
  <c r="D1403" i="3"/>
  <c r="C1403" i="3" s="1"/>
  <c r="D1243" i="3"/>
  <c r="D698" i="3"/>
  <c r="D540" i="3"/>
  <c r="D1774" i="3"/>
  <c r="C1774" i="3" s="1"/>
  <c r="D1562" i="3"/>
  <c r="C1562" i="3" s="1"/>
  <c r="D3263" i="3"/>
  <c r="D347" i="3"/>
  <c r="D471" i="3"/>
  <c r="D3099" i="3"/>
  <c r="C3099" i="3" s="1"/>
  <c r="D2055" i="3"/>
  <c r="D1448" i="3"/>
  <c r="C1448" i="3" s="1"/>
  <c r="D506" i="3"/>
  <c r="D1643" i="3"/>
  <c r="C1643" i="3" s="1"/>
  <c r="D165" i="3"/>
  <c r="D1004" i="3"/>
  <c r="D2403" i="3"/>
  <c r="D1573" i="3"/>
  <c r="C1573" i="3" s="1"/>
  <c r="D21" i="3"/>
  <c r="D417" i="3"/>
  <c r="D25" i="3"/>
  <c r="D2216" i="3"/>
  <c r="D1096" i="3"/>
  <c r="C1096" i="3" s="1"/>
  <c r="D3150" i="3"/>
  <c r="D917" i="3"/>
  <c r="D1436" i="3"/>
  <c r="D3090" i="3"/>
  <c r="D2348" i="3"/>
  <c r="D10" i="3"/>
  <c r="D1240" i="3"/>
  <c r="D1132" i="3"/>
  <c r="D2421" i="3"/>
  <c r="D110" i="3"/>
  <c r="D1530" i="3"/>
  <c r="C1530" i="3" s="1"/>
  <c r="D569" i="3"/>
  <c r="D822" i="3"/>
  <c r="D551" i="3"/>
  <c r="D166" i="3"/>
  <c r="D1050" i="3"/>
  <c r="D2565" i="3"/>
  <c r="D736" i="3"/>
  <c r="C736" i="3" s="1"/>
  <c r="D218" i="3"/>
  <c r="D434" i="3"/>
  <c r="D1722" i="3"/>
  <c r="D662" i="3"/>
  <c r="C662" i="3" s="1"/>
  <c r="D2411" i="3"/>
  <c r="C2411" i="3" s="1"/>
  <c r="D977" i="3"/>
  <c r="D1790" i="3"/>
  <c r="D779" i="3"/>
  <c r="D2630" i="3"/>
  <c r="D1418" i="3"/>
  <c r="C1418" i="3" s="1"/>
  <c r="D1283" i="3"/>
  <c r="D1525" i="3"/>
  <c r="D1939" i="3"/>
  <c r="D2021" i="3"/>
  <c r="D829" i="3"/>
  <c r="C829" i="3" s="1"/>
  <c r="D1984" i="3"/>
  <c r="D2451" i="3"/>
  <c r="D2605" i="3"/>
  <c r="C2605" i="3" s="1"/>
  <c r="D390" i="3"/>
  <c r="D1378" i="3"/>
  <c r="D766" i="3"/>
  <c r="D2918" i="3"/>
  <c r="D142" i="3"/>
  <c r="D205" i="3"/>
  <c r="D261" i="3"/>
  <c r="D1820" i="3"/>
  <c r="D1233" i="3"/>
  <c r="C1233" i="3" s="1"/>
  <c r="D3065" i="3"/>
  <c r="C3065" i="3" s="1"/>
  <c r="D275" i="3"/>
  <c r="D321" i="3"/>
  <c r="D246" i="3"/>
  <c r="D825" i="3"/>
  <c r="D1064" i="3"/>
  <c r="D2103" i="3"/>
  <c r="C2103" i="3" s="1"/>
  <c r="D2150" i="3"/>
  <c r="C2150" i="3" s="1"/>
  <c r="D3056" i="3"/>
  <c r="D74" i="3"/>
  <c r="D1365" i="3"/>
  <c r="D504" i="3"/>
  <c r="D971" i="3"/>
  <c r="D1369" i="3"/>
  <c r="C1369" i="3" s="1"/>
  <c r="D104" i="3"/>
  <c r="D1847" i="3"/>
  <c r="D2324" i="3"/>
  <c r="D2086" i="3"/>
  <c r="D2361" i="3"/>
  <c r="D463" i="3"/>
  <c r="C463" i="3" s="1"/>
  <c r="D323" i="3"/>
  <c r="D1203" i="3"/>
  <c r="C1203" i="3" s="1"/>
  <c r="D288" i="3"/>
  <c r="D280" i="3"/>
  <c r="D2173" i="3"/>
  <c r="C2173" i="3" s="1"/>
  <c r="D133" i="3"/>
  <c r="D850" i="3"/>
  <c r="D1682" i="3"/>
  <c r="C1682" i="3" s="1"/>
  <c r="D461" i="3"/>
  <c r="D2272" i="3"/>
  <c r="D2548" i="3"/>
  <c r="C2548" i="3" s="1"/>
  <c r="D375" i="3"/>
  <c r="D50" i="3"/>
  <c r="D1905" i="3"/>
  <c r="D352" i="3"/>
  <c r="D2189" i="3"/>
  <c r="D2947" i="3"/>
  <c r="C2947" i="3" s="1"/>
  <c r="D212" i="3"/>
  <c r="D2405" i="3"/>
  <c r="D1505" i="3"/>
  <c r="D2485" i="3"/>
  <c r="D70" i="3"/>
  <c r="D905" i="3"/>
  <c r="D2530" i="3"/>
  <c r="C2530" i="3" s="1"/>
  <c r="D297" i="3"/>
  <c r="D3101" i="3"/>
  <c r="D3034" i="3"/>
  <c r="C3034" i="3" s="1"/>
  <c r="D336" i="3"/>
  <c r="D2532" i="3"/>
  <c r="D1958" i="3"/>
  <c r="D111" i="3"/>
  <c r="D1348" i="3"/>
  <c r="D235" i="3"/>
  <c r="D1535" i="3"/>
  <c r="D140" i="3"/>
  <c r="D3086" i="3"/>
  <c r="D339" i="3"/>
  <c r="D420" i="3"/>
  <c r="D1151" i="3"/>
  <c r="D167" i="3"/>
  <c r="D433" i="3"/>
  <c r="D956" i="3"/>
  <c r="C956" i="3" s="1"/>
  <c r="D284" i="3"/>
  <c r="D885" i="3"/>
  <c r="D91" i="3"/>
  <c r="D1310" i="3"/>
  <c r="D2454" i="3"/>
  <c r="D121" i="3"/>
  <c r="D2691" i="3"/>
  <c r="C2691" i="3" s="1"/>
  <c r="D208" i="3"/>
  <c r="D213" i="3"/>
  <c r="D46" i="3"/>
  <c r="D455" i="3"/>
  <c r="D637" i="3"/>
  <c r="D2407" i="3"/>
  <c r="D3167" i="3"/>
  <c r="C3167" i="3" s="1"/>
  <c r="D1183" i="3"/>
  <c r="D362" i="3"/>
  <c r="D2289" i="3"/>
  <c r="C2289" i="3" s="1"/>
  <c r="D1673" i="3"/>
  <c r="D712" i="3"/>
  <c r="D1678" i="3"/>
  <c r="C1678" i="3" s="1"/>
  <c r="D1437" i="3"/>
  <c r="C1437" i="3" s="1"/>
  <c r="D444" i="3"/>
  <c r="C444" i="3" s="1"/>
  <c r="D499" i="3"/>
  <c r="C499" i="3" s="1"/>
  <c r="D1700" i="3"/>
  <c r="D673" i="3"/>
  <c r="D1549" i="3"/>
  <c r="C1549" i="3" s="1"/>
  <c r="D512" i="3"/>
  <c r="D2542" i="3"/>
  <c r="D267" i="3"/>
  <c r="D411" i="3"/>
  <c r="D1890" i="3"/>
  <c r="D940" i="3"/>
  <c r="D155" i="3"/>
  <c r="D171" i="3"/>
  <c r="D425" i="3"/>
  <c r="C425" i="3" s="1"/>
  <c r="D807" i="3"/>
  <c r="D919" i="3"/>
  <c r="C919" i="3" s="1"/>
  <c r="D103" i="3"/>
  <c r="D1175" i="3"/>
  <c r="C1175" i="3" s="1"/>
  <c r="D846" i="3"/>
  <c r="D969" i="3"/>
  <c r="D35" i="3"/>
  <c r="D690" i="3"/>
  <c r="D42" i="3"/>
  <c r="D328" i="3"/>
  <c r="D1502" i="3"/>
  <c r="D3283" i="3"/>
  <c r="D1965" i="3"/>
  <c r="C1965" i="3" s="1"/>
  <c r="D1797" i="3"/>
  <c r="C1797" i="3" s="1"/>
  <c r="D38" i="3"/>
  <c r="D1202" i="3"/>
  <c r="D1616" i="3"/>
  <c r="D1493" i="3"/>
  <c r="D609" i="3"/>
  <c r="C609" i="3" s="1"/>
  <c r="D2070" i="3"/>
  <c r="D392" i="3"/>
  <c r="D1059" i="3"/>
  <c r="D1551" i="3"/>
  <c r="C1551" i="3" s="1"/>
  <c r="D214" i="3"/>
  <c r="D560" i="3"/>
  <c r="D562" i="3"/>
  <c r="D2820" i="3"/>
  <c r="C2820" i="3" s="1"/>
  <c r="D978" i="3"/>
  <c r="D979" i="3"/>
  <c r="C979" i="3" s="1"/>
  <c r="D707" i="3"/>
  <c r="D276" i="3"/>
  <c r="D573" i="3"/>
  <c r="D1586" i="3"/>
  <c r="D59" i="3"/>
  <c r="D395" i="3"/>
  <c r="C395" i="3" s="1"/>
  <c r="D3241" i="3"/>
  <c r="D691" i="3"/>
  <c r="C691" i="3" s="1"/>
  <c r="D36" i="3"/>
  <c r="D149" i="3"/>
  <c r="D1874" i="3"/>
  <c r="C1874" i="3" s="1"/>
  <c r="D1723" i="3"/>
  <c r="D998" i="3"/>
  <c r="D293" i="3"/>
  <c r="D78" i="3"/>
  <c r="D3252" i="3"/>
  <c r="D2676" i="3"/>
  <c r="C2676" i="3" s="1"/>
  <c r="D2258" i="3"/>
  <c r="D325" i="3"/>
  <c r="D201" i="3"/>
  <c r="D349" i="3"/>
  <c r="D277" i="3"/>
  <c r="D119" i="3"/>
  <c r="D769" i="3"/>
  <c r="D1280" i="3"/>
  <c r="D658" i="3"/>
  <c r="D2276" i="3"/>
  <c r="D2125" i="3"/>
  <c r="D536" i="3"/>
  <c r="D495" i="3"/>
  <c r="D2699" i="3"/>
  <c r="C2699" i="3" s="1"/>
  <c r="D1476" i="3"/>
  <c r="D2018" i="3"/>
  <c r="D1918" i="3"/>
  <c r="D1162" i="3"/>
  <c r="D144" i="3"/>
  <c r="D538" i="3"/>
  <c r="D640" i="3"/>
  <c r="D428" i="3"/>
  <c r="D1930" i="3"/>
  <c r="D15" i="3"/>
  <c r="D1363" i="3"/>
  <c r="C1363" i="3" s="1"/>
  <c r="D521" i="3"/>
  <c r="D1909" i="3"/>
  <c r="D1670" i="3"/>
  <c r="D1948" i="3"/>
  <c r="D172" i="3"/>
  <c r="D1760" i="3"/>
  <c r="D1935" i="3"/>
  <c r="D66" i="3"/>
  <c r="D1991" i="3"/>
  <c r="D941" i="3"/>
  <c r="D1118" i="3"/>
  <c r="D1200" i="3"/>
  <c r="D157" i="3"/>
  <c r="D2463" i="3"/>
  <c r="D84" i="3"/>
  <c r="D1522" i="3"/>
  <c r="D344" i="3"/>
  <c r="D338" i="3"/>
  <c r="D479" i="3"/>
  <c r="C479" i="3" s="1"/>
  <c r="D737" i="3"/>
  <c r="D542" i="3"/>
  <c r="D1173" i="3"/>
  <c r="C1173" i="3" s="1"/>
  <c r="D405" i="3"/>
  <c r="D334" i="3"/>
  <c r="D581" i="3"/>
  <c r="D3189" i="3"/>
  <c r="C3189" i="3" s="1"/>
  <c r="D1588" i="3"/>
  <c r="C1588" i="3" s="1"/>
  <c r="D743" i="3"/>
  <c r="D2052" i="3"/>
  <c r="D1660" i="3"/>
  <c r="C1660" i="3" s="1"/>
  <c r="D1959" i="3"/>
  <c r="C1959" i="3" s="1"/>
  <c r="D812" i="3"/>
  <c r="D1273" i="3"/>
  <c r="D120" i="3"/>
  <c r="D880" i="3"/>
  <c r="D424" i="3"/>
  <c r="D421" i="3"/>
  <c r="D754" i="3"/>
  <c r="D1999" i="3"/>
  <c r="D738" i="3"/>
  <c r="D1416" i="3"/>
  <c r="D745" i="3"/>
  <c r="D1518" i="3"/>
  <c r="D1245" i="3"/>
  <c r="D1453" i="3"/>
  <c r="C1453" i="3" s="1"/>
  <c r="D179" i="3"/>
  <c r="D672" i="3"/>
  <c r="D763" i="3"/>
  <c r="D308" i="3"/>
  <c r="D1170" i="3"/>
  <c r="D340" i="3"/>
  <c r="D141" i="3"/>
  <c r="D1961" i="3"/>
  <c r="D2614" i="3"/>
  <c r="D1289" i="3"/>
  <c r="C1289" i="3" s="1"/>
  <c r="D2544" i="3"/>
  <c r="D1305" i="3"/>
  <c r="D1164" i="3"/>
  <c r="C1164" i="3" s="1"/>
  <c r="D290" i="3"/>
  <c r="C290" i="3" s="1"/>
  <c r="D1495" i="3"/>
  <c r="D1710" i="3"/>
  <c r="D2678" i="3"/>
  <c r="D1916" i="3"/>
  <c r="D361" i="3"/>
  <c r="D178" i="3"/>
  <c r="D475" i="3"/>
  <c r="D319" i="3"/>
  <c r="D1165" i="3"/>
  <c r="D2718" i="3"/>
  <c r="D2536" i="3"/>
  <c r="D1487" i="3"/>
  <c r="D2868" i="3"/>
  <c r="C2868" i="3" s="1"/>
  <c r="D2724" i="3"/>
  <c r="D2954" i="3"/>
  <c r="C2954" i="3" s="1"/>
  <c r="D842" i="3"/>
  <c r="D2151" i="3"/>
  <c r="C2151" i="3" s="1"/>
  <c r="D2373" i="3"/>
  <c r="D2203" i="3"/>
  <c r="D239" i="3"/>
  <c r="D2912" i="3"/>
  <c r="D426" i="3"/>
  <c r="D1299" i="3"/>
  <c r="D514" i="3"/>
  <c r="D1818" i="3"/>
  <c r="D318" i="3"/>
  <c r="D1533" i="3"/>
  <c r="D2352" i="3"/>
  <c r="D184" i="3"/>
  <c r="D1995" i="3"/>
  <c r="D286" i="3"/>
  <c r="C286" i="3" s="1"/>
  <c r="D597" i="3"/>
  <c r="D1598" i="3"/>
  <c r="D867" i="3"/>
  <c r="C867" i="3" s="1"/>
  <c r="D1267" i="3"/>
  <c r="C1267" i="3" s="1"/>
  <c r="D1021" i="3"/>
  <c r="D150" i="3"/>
  <c r="D2339" i="3"/>
  <c r="C2339" i="3" s="1"/>
  <c r="D803" i="3"/>
  <c r="C803" i="3" s="1"/>
  <c r="D1088" i="3"/>
  <c r="D17" i="3"/>
  <c r="D183" i="3"/>
  <c r="D1547" i="3"/>
  <c r="C1547" i="3" s="1"/>
  <c r="D653" i="3"/>
  <c r="D200" i="3"/>
  <c r="D195" i="3"/>
  <c r="D719" i="3"/>
  <c r="D24" i="3"/>
  <c r="D2223" i="3"/>
  <c r="D440" i="3"/>
  <c r="C440" i="3" s="1"/>
  <c r="D694" i="3"/>
  <c r="D778" i="3"/>
  <c r="D128" i="3"/>
  <c r="D2852" i="3"/>
  <c r="C2852" i="3" s="1"/>
  <c r="D669" i="3"/>
  <c r="C669" i="3" s="1"/>
  <c r="D365" i="3"/>
  <c r="D816" i="3"/>
  <c r="D1397" i="3"/>
  <c r="D65" i="3"/>
  <c r="D1581" i="3"/>
  <c r="C1581" i="3" s="1"/>
  <c r="D441" i="3"/>
  <c r="D1322" i="3"/>
  <c r="D44" i="3"/>
  <c r="D1074" i="3"/>
  <c r="D2201" i="3"/>
  <c r="D1497" i="3"/>
  <c r="D990" i="3"/>
  <c r="C990" i="3" s="1"/>
  <c r="D295" i="3"/>
  <c r="D3246" i="3"/>
  <c r="D1251" i="3"/>
  <c r="D518" i="3"/>
  <c r="D800" i="3"/>
  <c r="C800" i="3" s="1"/>
  <c r="D1022" i="3"/>
  <c r="C1022" i="3" s="1"/>
  <c r="D162" i="3"/>
  <c r="D415" i="3"/>
  <c r="D809" i="3"/>
  <c r="D1692" i="3"/>
  <c r="D176" i="3"/>
  <c r="D478" i="3"/>
  <c r="C478" i="3" s="1"/>
  <c r="D161" i="3"/>
  <c r="D226" i="3"/>
  <c r="D1941" i="3"/>
  <c r="D168" i="3"/>
  <c r="D1483" i="3"/>
  <c r="D762" i="3"/>
  <c r="C762" i="3" s="1"/>
  <c r="D1444" i="3"/>
  <c r="D435" i="3"/>
  <c r="D487" i="3"/>
  <c r="D1870" i="3"/>
  <c r="D918" i="3"/>
  <c r="D2472" i="3"/>
  <c r="D33" i="3"/>
  <c r="D1509" i="3"/>
  <c r="D3262" i="3"/>
  <c r="C3262" i="3" s="1"/>
  <c r="D55" i="3"/>
  <c r="D1211" i="3"/>
  <c r="D1637" i="3"/>
  <c r="C1637" i="3" s="1"/>
  <c r="D95" i="3"/>
  <c r="D430" i="3"/>
  <c r="D2014" i="3"/>
  <c r="D2178" i="3"/>
  <c r="D1169" i="3"/>
  <c r="D63" i="3"/>
  <c r="D312" i="3"/>
  <c r="D1423" i="3"/>
  <c r="D49" i="3"/>
  <c r="D107" i="3"/>
  <c r="D813" i="3"/>
  <c r="D2106" i="3"/>
  <c r="D2001" i="3"/>
  <c r="D1195" i="3"/>
  <c r="D616" i="3"/>
  <c r="D154" i="3"/>
  <c r="D927" i="3"/>
  <c r="D2039" i="3"/>
  <c r="C2039" i="3" s="1"/>
  <c r="D100" i="3"/>
  <c r="D11" i="3"/>
  <c r="D3066" i="3"/>
  <c r="D2713" i="3"/>
  <c r="C2713" i="3" s="1"/>
  <c r="D1230" i="3"/>
  <c r="D944" i="3"/>
  <c r="D2197" i="3"/>
  <c r="D1972" i="3"/>
  <c r="C1972" i="3" s="1"/>
  <c r="D1911" i="3"/>
  <c r="D2416" i="3"/>
  <c r="D1784" i="3"/>
  <c r="C1784" i="3" s="1"/>
  <c r="D1908" i="3"/>
  <c r="D41" i="3"/>
  <c r="D2974" i="3"/>
  <c r="D2923" i="3"/>
  <c r="D1663" i="3"/>
  <c r="C1663" i="3" s="1"/>
  <c r="D502" i="3"/>
  <c r="D1000" i="3"/>
  <c r="D788" i="3"/>
  <c r="C788" i="3" s="1"/>
  <c r="D1234" i="3"/>
  <c r="D1978" i="3"/>
  <c r="D355" i="3"/>
  <c r="D3228" i="3"/>
  <c r="D1742" i="3"/>
  <c r="D1327" i="3"/>
  <c r="D3288" i="3"/>
  <c r="D1900" i="3"/>
  <c r="D3295" i="3"/>
  <c r="D1828" i="3"/>
  <c r="D2824" i="3"/>
  <c r="C2824" i="3" s="1"/>
  <c r="D1271" i="3"/>
  <c r="C1271" i="3" s="1"/>
  <c r="D3154" i="3"/>
  <c r="D3231" i="3"/>
  <c r="D1657" i="3"/>
  <c r="D1925" i="3"/>
  <c r="C1925" i="3" s="1"/>
  <c r="D2893" i="3"/>
  <c r="D733" i="3"/>
  <c r="D2958" i="3"/>
  <c r="C2958" i="3" s="1"/>
  <c r="D935" i="3"/>
  <c r="D643" i="3"/>
  <c r="D1610" i="3"/>
  <c r="D2786" i="3"/>
  <c r="D1043" i="3"/>
  <c r="D1966" i="3"/>
  <c r="C1966" i="3" s="1"/>
  <c r="D2238" i="3"/>
  <c r="D1883" i="3"/>
  <c r="D937" i="3"/>
  <c r="D1667" i="3"/>
  <c r="C1667" i="3" s="1"/>
  <c r="D1873" i="3"/>
  <c r="C1873" i="3" s="1"/>
  <c r="D2831" i="3"/>
  <c r="D5" i="3"/>
  <c r="D2669" i="3"/>
  <c r="C2669" i="3" s="1"/>
  <c r="D2034" i="3"/>
  <c r="D1691" i="3"/>
  <c r="D2941" i="3"/>
  <c r="D360" i="3"/>
  <c r="D1153" i="3"/>
  <c r="D1679" i="3"/>
  <c r="D575" i="3"/>
  <c r="D2703" i="3"/>
  <c r="C2703" i="3" s="1"/>
  <c r="D1194" i="3"/>
  <c r="D3302" i="3"/>
  <c r="D271" i="3"/>
  <c r="D1720" i="3"/>
  <c r="C1720" i="3" s="1"/>
  <c r="D131" i="3"/>
  <c r="D492" i="3"/>
  <c r="D493" i="3"/>
  <c r="D656" i="3"/>
  <c r="D1510" i="3"/>
  <c r="D746" i="3"/>
  <c r="D136" i="3"/>
  <c r="D3083" i="3"/>
  <c r="D19" i="3"/>
  <c r="D791" i="3"/>
  <c r="D3064" i="3"/>
  <c r="D1276" i="3"/>
  <c r="D2012" i="3"/>
  <c r="D1380" i="3"/>
  <c r="D700" i="3"/>
  <c r="D188" i="3"/>
  <c r="D1083" i="3"/>
  <c r="C1083" i="3" s="1"/>
  <c r="D2858" i="3"/>
  <c r="D31" i="3"/>
  <c r="D1858" i="3"/>
  <c r="D1011" i="3"/>
  <c r="C1011" i="3" s="1"/>
  <c r="D1084" i="3"/>
  <c r="D115" i="3"/>
  <c r="D1219" i="3"/>
  <c r="D124" i="3"/>
  <c r="D2445" i="3"/>
  <c r="D87" i="3"/>
  <c r="D876" i="3"/>
  <c r="D1206" i="3"/>
  <c r="D2754" i="3"/>
  <c r="D682" i="3"/>
  <c r="D2307" i="3"/>
  <c r="D2898" i="3"/>
  <c r="C2898" i="3" s="1"/>
  <c r="D1620" i="3"/>
  <c r="D992" i="3"/>
  <c r="C992" i="3" s="1"/>
  <c r="D2777" i="3"/>
  <c r="D2302" i="3"/>
  <c r="D999" i="3"/>
  <c r="C999" i="3" s="1"/>
  <c r="D2856" i="3"/>
  <c r="D1819" i="3"/>
  <c r="D1419" i="3"/>
  <c r="D1934" i="3"/>
  <c r="D3274" i="3"/>
  <c r="C3274" i="3" s="1"/>
  <c r="D1595" i="3"/>
  <c r="D550" i="3"/>
  <c r="D2748" i="3"/>
  <c r="D1275" i="3"/>
  <c r="D2937" i="3"/>
  <c r="D2254" i="3"/>
  <c r="D2743" i="3"/>
  <c r="D2971" i="3"/>
  <c r="D827" i="3"/>
  <c r="D2572" i="3"/>
  <c r="D2525" i="3"/>
  <c r="C2525" i="3" s="1"/>
  <c r="D2546" i="3"/>
  <c r="D2960" i="3"/>
  <c r="D251" i="3"/>
  <c r="D2437" i="3"/>
  <c r="D726" i="3"/>
  <c r="D2578" i="3"/>
  <c r="C2578" i="3" s="1"/>
  <c r="D3048" i="3"/>
  <c r="D442" i="3"/>
  <c r="D320" i="3"/>
  <c r="D407" i="3"/>
  <c r="C407" i="3" s="1"/>
  <c r="D1130" i="3"/>
  <c r="D1806" i="3"/>
  <c r="D2802" i="3"/>
  <c r="C2802" i="3" s="1"/>
  <c r="D2065" i="3"/>
  <c r="D1508" i="3"/>
  <c r="D1857" i="3"/>
  <c r="C1857" i="3" s="1"/>
  <c r="D1179" i="3"/>
  <c r="C1179" i="3" s="1"/>
  <c r="D648" i="3"/>
  <c r="D1625" i="3"/>
  <c r="D716" i="3"/>
  <c r="D633" i="3"/>
  <c r="D3126" i="3"/>
  <c r="D953" i="3"/>
  <c r="D216" i="3"/>
  <c r="D509" i="3"/>
  <c r="D1016" i="3"/>
  <c r="D497" i="3"/>
  <c r="D221" i="3"/>
  <c r="D108" i="3"/>
  <c r="D760" i="3"/>
  <c r="D243" i="3"/>
  <c r="D928" i="3"/>
  <c r="D116" i="3"/>
  <c r="D2078" i="3"/>
  <c r="D3249" i="3"/>
  <c r="D2398" i="3"/>
  <c r="D1988" i="3"/>
  <c r="D2633" i="3"/>
  <c r="D316" i="3"/>
  <c r="D8" i="3"/>
  <c r="D250" i="3"/>
  <c r="D303" i="3"/>
  <c r="D913" i="3"/>
  <c r="D1582" i="3"/>
  <c r="D125" i="3"/>
  <c r="D730" i="3"/>
  <c r="D1157" i="3"/>
  <c r="D1937" i="3"/>
  <c r="D715" i="3"/>
  <c r="D1117" i="3"/>
  <c r="D353" i="3"/>
  <c r="D1618" i="3"/>
  <c r="C1618" i="3" s="1"/>
  <c r="D734" i="3"/>
  <c r="C734" i="3" s="1"/>
  <c r="D79" i="3"/>
  <c r="D2418" i="3"/>
  <c r="D693" i="3"/>
  <c r="D1524" i="3"/>
  <c r="D1268" i="3"/>
  <c r="C1268" i="3" s="1"/>
  <c r="D2130" i="3"/>
  <c r="C2130" i="3" s="1"/>
  <c r="D436" i="3"/>
  <c r="D3043" i="3"/>
  <c r="C3043" i="3" s="1"/>
  <c r="D3007" i="3"/>
  <c r="C3007" i="3" s="1"/>
  <c r="D2328" i="3"/>
  <c r="D1793" i="3"/>
  <c r="D2774" i="3"/>
  <c r="D2220" i="3"/>
  <c r="D877" i="3"/>
  <c r="D2156" i="3"/>
  <c r="C2156" i="3" s="1"/>
  <c r="D2582" i="3"/>
  <c r="C2582" i="3" s="1"/>
  <c r="D2275" i="3"/>
  <c r="D1676" i="3"/>
  <c r="D263" i="3"/>
  <c r="D1152" i="3"/>
  <c r="D3132" i="3"/>
  <c r="C3132" i="3" s="1"/>
  <c r="D2645" i="3"/>
  <c r="D1979" i="3"/>
  <c r="C1979" i="3" s="1"/>
  <c r="D585" i="3"/>
  <c r="D2438" i="3"/>
  <c r="C2438" i="3" s="1"/>
  <c r="D1285" i="3"/>
  <c r="C1285" i="3" s="1"/>
  <c r="D2435" i="3"/>
  <c r="D902" i="3"/>
  <c r="C902" i="3" s="1"/>
  <c r="D2987" i="3"/>
  <c r="D620" i="3"/>
  <c r="D1122" i="3"/>
  <c r="D1127" i="3"/>
  <c r="D2782" i="3"/>
  <c r="C2782" i="3" s="1"/>
  <c r="D3022" i="3"/>
  <c r="C3022" i="3" s="1"/>
  <c r="D2838" i="3"/>
  <c r="D2714" i="3"/>
  <c r="C2714" i="3" s="1"/>
  <c r="D1727" i="3"/>
  <c r="C1727" i="3" s="1"/>
  <c r="D1424" i="3"/>
  <c r="D2828" i="3"/>
  <c r="C2828" i="3" s="1"/>
  <c r="D1498" i="3"/>
  <c r="D1552" i="3"/>
  <c r="D480" i="3"/>
  <c r="D1584" i="3"/>
  <c r="C1584" i="3" s="1"/>
  <c r="D695" i="3"/>
  <c r="D1614" i="3"/>
  <c r="D3053" i="3"/>
  <c r="D3279" i="3"/>
  <c r="D1472" i="3"/>
  <c r="D1364" i="3"/>
  <c r="D3067" i="3"/>
  <c r="D2867" i="3"/>
  <c r="D2274" i="3"/>
  <c r="C2274" i="3" s="1"/>
  <c r="D1340" i="3"/>
  <c r="D2876" i="3"/>
  <c r="D2115" i="3"/>
  <c r="D1126" i="3"/>
  <c r="D2744" i="3"/>
  <c r="D1605" i="3"/>
  <c r="D1697" i="3"/>
  <c r="C1697" i="3" s="1"/>
  <c r="D2366" i="3"/>
  <c r="C2366" i="3" s="1"/>
  <c r="D260" i="3"/>
  <c r="D2440" i="3"/>
  <c r="D1238" i="3"/>
  <c r="D68" i="3"/>
  <c r="D796" i="3"/>
  <c r="C796" i="3" s="1"/>
  <c r="D1565" i="3"/>
  <c r="D2176" i="3"/>
  <c r="C2176" i="3" s="1"/>
  <c r="D549" i="3"/>
  <c r="D683" i="3"/>
  <c r="D1220" i="3"/>
  <c r="D723" i="3"/>
  <c r="D790" i="3"/>
  <c r="D228" i="3"/>
  <c r="D1632" i="3"/>
  <c r="D2911" i="3"/>
  <c r="D112" i="3"/>
  <c r="D359" i="3"/>
  <c r="D1440" i="3"/>
  <c r="D3151" i="3"/>
  <c r="D1635" i="3"/>
  <c r="D2616" i="3"/>
  <c r="C2616" i="3" s="1"/>
  <c r="D2662" i="3"/>
  <c r="D1579" i="3"/>
  <c r="D1757" i="3"/>
  <c r="D412" i="3"/>
  <c r="D209" i="3"/>
  <c r="D508" i="3"/>
  <c r="D16" i="3"/>
  <c r="D1229" i="3"/>
  <c r="C1229" i="3" s="1"/>
  <c r="D641" i="3"/>
  <c r="D310" i="3"/>
  <c r="D153" i="3"/>
  <c r="D1333" i="3"/>
  <c r="D289" i="3"/>
  <c r="D2199" i="3"/>
  <c r="D2425" i="3"/>
  <c r="D2401" i="3"/>
  <c r="D3136" i="3"/>
  <c r="D618" i="3"/>
  <c r="D753" i="3"/>
  <c r="D1823" i="3"/>
  <c r="D305" i="3"/>
  <c r="D3297" i="3"/>
  <c r="D1264" i="3"/>
  <c r="D529" i="3"/>
  <c r="D2354" i="3"/>
  <c r="D2837" i="3"/>
  <c r="D2514" i="3"/>
  <c r="D2051" i="3"/>
  <c r="C2051" i="3" s="1"/>
  <c r="D2384" i="3"/>
  <c r="D2895" i="3"/>
  <c r="D2747" i="3"/>
  <c r="D741" i="3"/>
  <c r="D2540" i="3"/>
  <c r="D1521" i="3"/>
  <c r="D1798" i="3"/>
  <c r="D2499" i="3"/>
  <c r="D2696" i="3"/>
  <c r="D2990" i="3"/>
  <c r="D2569" i="3"/>
  <c r="D2811" i="3"/>
  <c r="D2264" i="3"/>
  <c r="D2804" i="3"/>
  <c r="D2873" i="3"/>
  <c r="D1646" i="3"/>
  <c r="D489" i="3"/>
  <c r="D1034" i="3"/>
  <c r="D1256" i="3"/>
  <c r="C1256" i="3" s="1"/>
  <c r="D1435" i="3"/>
  <c r="D2712" i="3"/>
  <c r="C2712" i="3" s="1"/>
  <c r="D995" i="3"/>
  <c r="D1848" i="3"/>
  <c r="D1792" i="3"/>
  <c r="D2450" i="3"/>
  <c r="D114" i="3"/>
  <c r="D523" i="3"/>
  <c r="D933" i="3"/>
  <c r="D82" i="3"/>
  <c r="D586" i="3"/>
  <c r="D273" i="3"/>
  <c r="D1539" i="3"/>
  <c r="D2099" i="3"/>
  <c r="C2099" i="3" s="1"/>
  <c r="D174" i="3"/>
  <c r="D900" i="3"/>
  <c r="C900" i="3" s="1"/>
  <c r="D258" i="3"/>
  <c r="D1577" i="3"/>
  <c r="C1577" i="3" s="1"/>
  <c r="D1242" i="3"/>
  <c r="D3130" i="3"/>
  <c r="C3130" i="3" s="1"/>
  <c r="D2093" i="3"/>
  <c r="D32" i="3"/>
  <c r="D96" i="3"/>
  <c r="D2019" i="3"/>
  <c r="D234" i="3"/>
  <c r="D2462" i="3"/>
  <c r="D2686" i="3"/>
  <c r="D2992" i="3"/>
  <c r="C2992" i="3" s="1"/>
  <c r="D3054" i="3"/>
  <c r="C3054" i="3" s="1"/>
  <c r="D238" i="3"/>
  <c r="D2044" i="3"/>
  <c r="D2281" i="3"/>
  <c r="D1644" i="3"/>
  <c r="D1772" i="3"/>
  <c r="D1149" i="3"/>
  <c r="C1149" i="3" s="1"/>
  <c r="D45" i="3"/>
  <c r="D1168" i="3"/>
  <c r="D2215" i="3"/>
  <c r="D2526" i="3"/>
  <c r="C2526" i="3" s="1"/>
  <c r="D2208" i="3"/>
  <c r="D983" i="3"/>
  <c r="C983" i="3" s="1"/>
  <c r="D438" i="3"/>
  <c r="D2448" i="3"/>
  <c r="D1066" i="3"/>
  <c r="D856" i="3"/>
  <c r="C856" i="3" s="1"/>
  <c r="D1841" i="3"/>
  <c r="D1563" i="3"/>
  <c r="D3278" i="3"/>
  <c r="D3235" i="3"/>
  <c r="D699" i="3"/>
  <c r="C699" i="3" s="1"/>
  <c r="D1367" i="3"/>
  <c r="D2077" i="3"/>
  <c r="C2077" i="3" s="1"/>
  <c r="D1408" i="3"/>
  <c r="D2500" i="3"/>
  <c r="D1599" i="3"/>
  <c r="C1599" i="3" s="1"/>
  <c r="D2117" i="3"/>
  <c r="D1907" i="3"/>
  <c r="D1223" i="3"/>
  <c r="D1729" i="3"/>
  <c r="C1729" i="3" s="1"/>
  <c r="D799" i="3"/>
  <c r="D888" i="3"/>
  <c r="D2194" i="3"/>
  <c r="D3012" i="3"/>
  <c r="D985" i="3"/>
  <c r="D2623" i="3"/>
  <c r="D2846" i="3"/>
  <c r="D3159" i="3"/>
  <c r="C3159" i="3" s="1"/>
  <c r="D1478" i="3"/>
  <c r="D3020" i="3"/>
  <c r="D3095" i="3"/>
  <c r="C3095" i="3" s="1"/>
  <c r="D2716" i="3"/>
  <c r="C2716" i="3" s="1"/>
  <c r="D1467" i="3"/>
  <c r="D3214" i="3"/>
  <c r="D3219" i="3"/>
  <c r="C3219" i="3" s="1"/>
  <c r="D1309" i="3"/>
  <c r="D567" i="3"/>
  <c r="D1705" i="3"/>
  <c r="C1705" i="3" s="1"/>
  <c r="D1687" i="3"/>
  <c r="D2015" i="3"/>
  <c r="D2687" i="3"/>
  <c r="D2742" i="3"/>
  <c r="C2742" i="3" s="1"/>
  <c r="D873" i="3"/>
  <c r="D2163" i="3"/>
  <c r="D2449" i="3"/>
  <c r="C2449" i="3" s="1"/>
  <c r="D2002" i="3"/>
  <c r="C2002" i="3" s="1"/>
  <c r="D1373" i="3"/>
  <c r="C1373" i="3" s="1"/>
  <c r="D1360" i="3"/>
  <c r="D2916" i="3"/>
  <c r="D568" i="3"/>
  <c r="D53" i="3"/>
  <c r="D1190" i="3"/>
  <c r="D1480" i="3"/>
  <c r="D1996" i="3"/>
  <c r="D2406" i="3"/>
  <c r="D449" i="3"/>
  <c r="D28" i="3"/>
  <c r="D496" i="3"/>
  <c r="C496" i="3" s="1"/>
  <c r="D1545" i="3"/>
  <c r="C1545" i="3" s="1"/>
  <c r="D1272" i="3"/>
  <c r="C1272" i="3" s="1"/>
  <c r="D2480" i="3"/>
  <c r="D767" i="3"/>
  <c r="D3218" i="3"/>
  <c r="D138" i="3"/>
  <c r="D52" i="3"/>
  <c r="D2038" i="3"/>
  <c r="D2872" i="3"/>
  <c r="C2872" i="3" s="1"/>
  <c r="D599" i="3"/>
  <c r="D2116" i="3"/>
  <c r="D202" i="3"/>
  <c r="D1980" i="3"/>
  <c r="D1207" i="3"/>
  <c r="C1207" i="3" s="1"/>
  <c r="D1025" i="3"/>
  <c r="D2594" i="3"/>
  <c r="C2594" i="3" s="1"/>
  <c r="D981" i="3"/>
  <c r="D1085" i="3"/>
  <c r="D445" i="3"/>
  <c r="D314" i="3"/>
  <c r="D145" i="3"/>
  <c r="D2123" i="3"/>
  <c r="D2029" i="3"/>
  <c r="D2841" i="3"/>
  <c r="D3171" i="3"/>
  <c r="D241" i="3"/>
  <c r="D857" i="3"/>
  <c r="D18" i="3"/>
  <c r="D840" i="3"/>
  <c r="D515" i="3"/>
  <c r="D1541" i="3"/>
  <c r="C1541" i="3" s="1"/>
  <c r="D2466" i="3"/>
  <c r="D2124" i="3"/>
  <c r="D527" i="3"/>
  <c r="D3169" i="3"/>
  <c r="D374" i="3"/>
  <c r="D2390" i="3"/>
  <c r="D2975" i="3"/>
  <c r="D2461" i="3"/>
  <c r="D1754" i="3"/>
  <c r="D2757" i="3"/>
  <c r="C2757" i="3" s="1"/>
  <c r="D2489" i="3"/>
  <c r="D1217" i="3"/>
  <c r="D2561" i="3"/>
  <c r="D1641" i="3"/>
  <c r="C1641" i="3" s="1"/>
  <c r="D614" i="3"/>
  <c r="D1224" i="3"/>
  <c r="D1020" i="3"/>
  <c r="D1751" i="3"/>
  <c r="D1337" i="3"/>
  <c r="D605" i="3"/>
  <c r="D3220" i="3"/>
  <c r="C3220" i="3" s="1"/>
  <c r="D2978" i="3"/>
  <c r="D2027" i="3"/>
  <c r="D1174" i="3"/>
  <c r="D2626" i="3"/>
  <c r="D1204" i="3"/>
  <c r="D2967" i="3"/>
  <c r="D2943" i="3"/>
  <c r="C2943" i="3" s="1"/>
  <c r="D2597" i="3"/>
  <c r="C2597" i="3" s="1"/>
  <c r="D3164" i="3"/>
  <c r="D1449" i="3"/>
  <c r="D2228" i="3"/>
  <c r="D1901" i="3"/>
  <c r="D664" i="3"/>
  <c r="D3026" i="3"/>
  <c r="C3026" i="3" s="1"/>
  <c r="D3233" i="3"/>
  <c r="D1258" i="3"/>
  <c r="D3168" i="3"/>
  <c r="D1450" i="3"/>
  <c r="D419" i="3"/>
  <c r="D886" i="3"/>
  <c r="D2884" i="3"/>
  <c r="D1143" i="3"/>
  <c r="D1344" i="3"/>
  <c r="D1770" i="3"/>
  <c r="D1291" i="3"/>
  <c r="D2145" i="3"/>
  <c r="C2145" i="3" s="1"/>
  <c r="D2468" i="3"/>
  <c r="C2468" i="3" s="1"/>
  <c r="D348" i="3"/>
  <c r="D2187" i="3"/>
  <c r="D3267" i="3"/>
  <c r="D458" i="3"/>
  <c r="D589" i="3"/>
  <c r="D252" i="3"/>
  <c r="D483" i="3"/>
  <c r="D1546" i="3"/>
  <c r="C1546" i="3" s="1"/>
  <c r="D792" i="3"/>
  <c r="C792" i="3" s="1"/>
  <c r="D965" i="3"/>
  <c r="D389" i="3"/>
  <c r="D466" i="3"/>
  <c r="D180" i="3"/>
  <c r="D883" i="3"/>
  <c r="D522" i="3"/>
  <c r="C522" i="3" s="1"/>
  <c r="D187" i="3"/>
  <c r="D1221" i="3"/>
  <c r="D342" i="3"/>
  <c r="D1029" i="3"/>
  <c r="C1029" i="3" s="1"/>
  <c r="D2237" i="3"/>
  <c r="C2237" i="3" s="1"/>
  <c r="D2341" i="3"/>
  <c r="C2341" i="3" s="1"/>
  <c r="D298" i="3"/>
  <c r="C298" i="3" s="1"/>
  <c r="D2523" i="3"/>
  <c r="C2523" i="3" s="1"/>
  <c r="D2671" i="3"/>
  <c r="D1594" i="3"/>
  <c r="D833" i="3"/>
  <c r="D1370" i="3"/>
  <c r="D76" i="3"/>
  <c r="D2377" i="3"/>
  <c r="C2377" i="3" s="1"/>
  <c r="D784" i="3"/>
  <c r="D2391" i="3"/>
  <c r="D2512" i="3"/>
  <c r="D448" i="3"/>
  <c r="D20" i="3"/>
  <c r="D2073" i="3"/>
  <c r="C2073" i="3" s="1"/>
  <c r="D230" i="3"/>
  <c r="D1459" i="3"/>
  <c r="C1459" i="3" s="1"/>
  <c r="D847" i="3"/>
  <c r="D2098" i="3"/>
  <c r="D2658" i="3"/>
  <c r="D2388" i="3"/>
  <c r="D2247" i="3"/>
  <c r="C2247" i="3" s="1"/>
  <c r="D2066" i="3"/>
  <c r="C2066" i="3" s="1"/>
  <c r="D2211" i="3"/>
  <c r="D2801" i="3"/>
  <c r="D299" i="3"/>
  <c r="D1775" i="3"/>
  <c r="D3084" i="3"/>
  <c r="C3084" i="3" s="1"/>
  <c r="D3261" i="3"/>
  <c r="D1386" i="3"/>
  <c r="D2877" i="3"/>
  <c r="D2816" i="3"/>
  <c r="D2467" i="3"/>
  <c r="D2666" i="3"/>
  <c r="D2850" i="3"/>
  <c r="C2850" i="3" s="1"/>
  <c r="D2357" i="3"/>
  <c r="D1885" i="3"/>
  <c r="D2190" i="3"/>
  <c r="D2120" i="3"/>
  <c r="D627" i="3"/>
  <c r="D3032" i="3"/>
  <c r="D485" i="3"/>
  <c r="D3293" i="3"/>
  <c r="C3293" i="3" s="1"/>
  <c r="D1225" i="3"/>
  <c r="D1730" i="3"/>
  <c r="C1730" i="3" s="1"/>
  <c r="D311" i="3"/>
  <c r="D123" i="3"/>
  <c r="D1942" i="3"/>
  <c r="D225" i="3"/>
  <c r="D1232" i="3"/>
  <c r="D3138" i="3"/>
  <c r="D2797" i="3"/>
  <c r="D2232" i="3"/>
  <c r="D670" i="3"/>
  <c r="D1210" i="3"/>
  <c r="D1830" i="3"/>
  <c r="D1411" i="3"/>
  <c r="C1411" i="3" s="1"/>
  <c r="D2483" i="3"/>
  <c r="C2483" i="3" s="1"/>
  <c r="D1781" i="3"/>
  <c r="C1781" i="3" s="1"/>
  <c r="D2729" i="3"/>
  <c r="D1228" i="3"/>
  <c r="D1308" i="3"/>
  <c r="D2547" i="3"/>
  <c r="D306" i="3"/>
  <c r="D1260" i="3"/>
  <c r="C1260" i="3" s="1"/>
  <c r="D159" i="3"/>
  <c r="D530" i="3"/>
  <c r="D598" i="3"/>
  <c r="D57" i="3"/>
  <c r="D272" i="3"/>
  <c r="D1739" i="3"/>
  <c r="D923" i="3"/>
  <c r="D2210" i="3"/>
  <c r="C2210" i="3" s="1"/>
  <c r="D2648" i="3"/>
  <c r="D2966" i="3"/>
  <c r="C2966" i="3" s="1"/>
  <c r="D1970" i="3"/>
  <c r="C1970" i="3" s="1"/>
  <c r="D2751" i="3"/>
  <c r="D2280" i="3"/>
  <c r="D713" i="3"/>
  <c r="D874" i="3"/>
  <c r="D1335" i="3"/>
  <c r="D1623" i="3"/>
  <c r="D3074" i="3"/>
  <c r="D650" i="3"/>
  <c r="D1320" i="3"/>
  <c r="D1324" i="3"/>
  <c r="D1560" i="3"/>
  <c r="D1295" i="3"/>
  <c r="D1254" i="3"/>
  <c r="D2227" i="3"/>
  <c r="D2367" i="3"/>
  <c r="D2501" i="3"/>
  <c r="D2140" i="3"/>
  <c r="D3194" i="3"/>
  <c r="D966" i="3"/>
  <c r="D1030" i="3"/>
  <c r="D2446" i="3"/>
  <c r="D3198" i="3"/>
  <c r="D1286" i="3"/>
  <c r="D994" i="3"/>
  <c r="D1318" i="3"/>
  <c r="D1101" i="3"/>
  <c r="D2611" i="3"/>
  <c r="D2013" i="3"/>
  <c r="C2013" i="3" s="1"/>
  <c r="D2936" i="3"/>
  <c r="C2936" i="3" s="1"/>
  <c r="D2162" i="3"/>
  <c r="D2225" i="3"/>
  <c r="C2225" i="3" s="1"/>
  <c r="D3201" i="3"/>
  <c r="C3201" i="3" s="1"/>
  <c r="D810" i="3"/>
  <c r="D2412" i="3"/>
  <c r="D554" i="3"/>
  <c r="D1052" i="3"/>
  <c r="D646" i="3"/>
  <c r="D3254" i="3"/>
  <c r="D2919" i="3"/>
  <c r="D2049" i="3"/>
  <c r="D2297" i="3"/>
  <c r="C2297" i="3" s="1"/>
  <c r="D3062" i="3"/>
  <c r="D3058" i="3"/>
  <c r="C3058" i="3" s="1"/>
  <c r="D2382" i="3"/>
  <c r="D2930" i="3"/>
  <c r="D2251" i="3"/>
  <c r="D1216" i="3"/>
  <c r="D2882" i="3"/>
  <c r="D1853" i="3"/>
  <c r="C1853" i="3" s="1"/>
  <c r="D1504" i="3"/>
  <c r="C1504" i="3" s="1"/>
  <c r="D2094" i="3"/>
  <c r="D2293" i="3"/>
  <c r="C2293" i="3" s="1"/>
  <c r="D968" i="3"/>
  <c r="C968" i="3" s="1"/>
  <c r="D2110" i="3"/>
  <c r="D2773" i="3"/>
  <c r="D1382" i="3"/>
  <c r="D1912" i="3"/>
  <c r="D861" i="3"/>
  <c r="D1987" i="3"/>
  <c r="C1987" i="3" s="1"/>
  <c r="D1485" i="3"/>
  <c r="C1485" i="3" s="1"/>
  <c r="D2589" i="3"/>
  <c r="D2726" i="3"/>
  <c r="D1412" i="3"/>
  <c r="D1879" i="3"/>
  <c r="D2517" i="3"/>
  <c r="C2517" i="3" s="1"/>
  <c r="D1766" i="3"/>
  <c r="D2495" i="3"/>
  <c r="D1776" i="3"/>
  <c r="D3305" i="3"/>
  <c r="D3108" i="3"/>
  <c r="D2906" i="3"/>
  <c r="D1716" i="3"/>
  <c r="C1716" i="3" s="1"/>
  <c r="D2956" i="3"/>
  <c r="D2378" i="3"/>
  <c r="D1947" i="3"/>
  <c r="C1947" i="3" s="1"/>
  <c r="D2224" i="3"/>
  <c r="D1159" i="3"/>
  <c r="D2292" i="3"/>
  <c r="D1262" i="3"/>
  <c r="D1038" i="3"/>
  <c r="D1368" i="3"/>
  <c r="D661" i="3"/>
  <c r="D2408" i="3"/>
  <c r="C2408" i="3" s="1"/>
  <c r="D2337" i="3"/>
  <c r="C2337" i="3" s="1"/>
  <c r="D3222" i="3"/>
  <c r="C3222" i="3" s="1"/>
  <c r="D869" i="3"/>
  <c r="D2847" i="3"/>
  <c r="C2847" i="3" s="1"/>
  <c r="D526" i="3"/>
  <c r="C526" i="3" s="1"/>
  <c r="D2795" i="3"/>
  <c r="D1451" i="3"/>
  <c r="C1451" i="3" s="1"/>
  <c r="D2358" i="3"/>
  <c r="D2323" i="3"/>
  <c r="C2323" i="3" s="1"/>
  <c r="D2479" i="3"/>
  <c r="C2479" i="3" s="1"/>
  <c r="D1868" i="3"/>
  <c r="C1868" i="3" s="1"/>
  <c r="D2768" i="3"/>
  <c r="C2768" i="3" s="1"/>
  <c r="D2950" i="3"/>
  <c r="D1526" i="3"/>
  <c r="C1526" i="3" s="1"/>
  <c r="D1992" i="3"/>
  <c r="D402" i="3"/>
  <c r="D1407" i="3"/>
  <c r="D1015" i="3"/>
  <c r="D2920" i="3"/>
  <c r="D2885" i="3"/>
  <c r="D860" i="3"/>
  <c r="D2931" i="3"/>
  <c r="D708" i="3"/>
  <c r="D2167" i="3"/>
  <c r="D2074" i="3"/>
  <c r="D2675" i="3"/>
  <c r="D3188" i="3"/>
  <c r="D1354" i="3"/>
  <c r="D1489" i="3"/>
  <c r="C1489" i="3" s="1"/>
  <c r="D652" i="3"/>
  <c r="D3197" i="3"/>
  <c r="C3197" i="3" s="1"/>
  <c r="D3181" i="3"/>
  <c r="D1802" i="3"/>
  <c r="D577" i="3"/>
  <c r="D897" i="3"/>
  <c r="C897" i="3" s="1"/>
  <c r="D2221" i="3"/>
  <c r="D2082" i="3"/>
  <c r="D3081" i="3"/>
  <c r="D2291" i="3"/>
  <c r="D2627" i="3"/>
  <c r="C2627" i="3" s="1"/>
  <c r="D1414" i="3"/>
  <c r="C1414" i="3" s="1"/>
  <c r="D2164" i="3"/>
  <c r="D555" i="3"/>
  <c r="D660" i="3"/>
  <c r="D2610" i="3"/>
  <c r="D2107" i="3"/>
  <c r="C2107" i="3" s="1"/>
  <c r="D1420" i="3"/>
  <c r="D1172" i="3"/>
  <c r="D920" i="3"/>
  <c r="D2250" i="3"/>
  <c r="C2250" i="3" s="1"/>
  <c r="D2206" i="3"/>
  <c r="D2056" i="3"/>
  <c r="D962" i="3"/>
  <c r="D1089" i="3"/>
  <c r="C1089" i="3" s="1"/>
  <c r="D3016" i="3"/>
  <c r="D224" i="3"/>
  <c r="D884" i="3"/>
  <c r="D2177" i="3"/>
  <c r="D2560" i="3"/>
  <c r="C2560" i="3" s="1"/>
  <c r="D1734" i="3"/>
  <c r="C1734" i="3" s="1"/>
  <c r="D2679" i="3"/>
  <c r="D2040" i="3"/>
  <c r="D3027" i="3"/>
  <c r="D1513" i="3"/>
  <c r="D2207" i="3"/>
  <c r="D1684" i="3"/>
  <c r="D2053" i="3"/>
  <c r="D1331" i="3"/>
  <c r="D1585" i="3"/>
  <c r="D1007" i="3"/>
  <c r="C1007" i="3" s="1"/>
  <c r="D1212" i="3"/>
  <c r="D2132" i="3"/>
  <c r="D2860" i="3"/>
  <c r="C2860" i="3" s="1"/>
  <c r="D1658" i="3"/>
  <c r="D2603" i="3"/>
  <c r="D1985" i="3"/>
  <c r="D1611" i="3"/>
  <c r="C1611" i="3" s="1"/>
  <c r="D1330" i="3"/>
  <c r="C1330" i="3" s="1"/>
  <c r="D2586" i="3"/>
  <c r="C2586" i="3" s="1"/>
  <c r="D1699" i="3"/>
  <c r="D1279" i="3"/>
  <c r="D1654" i="3"/>
  <c r="D1136" i="3"/>
  <c r="D2170" i="3"/>
  <c r="D3280" i="3"/>
  <c r="D3128" i="3"/>
  <c r="C3128" i="3" s="1"/>
  <c r="D3082" i="3"/>
  <c r="D1041" i="3"/>
  <c r="D1709" i="3"/>
  <c r="C1709" i="3" s="1"/>
  <c r="D2004" i="3"/>
  <c r="D1652" i="3"/>
  <c r="D294" i="3"/>
  <c r="D677" i="3"/>
  <c r="D665" i="3"/>
  <c r="C665" i="3" s="1"/>
  <c r="D2271" i="3"/>
  <c r="D2601" i="3"/>
  <c r="C2601" i="3" s="1"/>
  <c r="D2690" i="3"/>
  <c r="D2969" i="3"/>
  <c r="C2969" i="3" s="1"/>
  <c r="D896" i="3"/>
  <c r="C896" i="3" s="1"/>
  <c r="D2371" i="3"/>
  <c r="D1779" i="3"/>
  <c r="C1779" i="3" s="1"/>
  <c r="D838" i="3"/>
  <c r="D1881" i="3"/>
  <c r="D3179" i="3"/>
  <c r="D385" i="3"/>
  <c r="C385" i="3" s="1"/>
  <c r="D1334" i="3"/>
  <c r="C1334" i="3" s="1"/>
  <c r="D1072" i="3"/>
  <c r="D2030" i="3"/>
  <c r="D1078" i="3"/>
  <c r="C1078" i="3" s="1"/>
  <c r="D3031" i="3"/>
  <c r="D1387" i="3"/>
  <c r="D2986" i="3"/>
  <c r="D3044" i="3"/>
  <c r="D2090" i="3"/>
  <c r="D1886" i="3"/>
  <c r="D1543" i="3"/>
  <c r="C1543" i="3" s="1"/>
  <c r="D3122" i="3"/>
  <c r="C3122" i="3" s="1"/>
  <c r="D327" i="3"/>
  <c r="D2444" i="3"/>
  <c r="D1055" i="3"/>
  <c r="D1156" i="3"/>
  <c r="C1156" i="3" s="1"/>
  <c r="D2104" i="3"/>
  <c r="D1058" i="3"/>
  <c r="D2085" i="3"/>
  <c r="D2397" i="3"/>
  <c r="D1735" i="3"/>
  <c r="D1454" i="3"/>
  <c r="C1454" i="3" s="1"/>
  <c r="D1559" i="3"/>
  <c r="D2475" i="3"/>
  <c r="C2475" i="3" s="1"/>
  <c r="D3103" i="3"/>
  <c r="C3103" i="3" s="1"/>
  <c r="D1746" i="3"/>
  <c r="D2458" i="3"/>
  <c r="D685" i="3"/>
  <c r="D1031" i="3"/>
  <c r="D974" i="3"/>
  <c r="D1003" i="3"/>
  <c r="C1003" i="3" s="1"/>
  <c r="D1106" i="3"/>
  <c r="D2949" i="3"/>
  <c r="C2949" i="3" s="1"/>
  <c r="D3024" i="3"/>
  <c r="D500" i="3"/>
  <c r="D1313" i="3"/>
  <c r="D1187" i="3"/>
  <c r="D2153" i="3"/>
  <c r="C2153" i="3" s="1"/>
  <c r="D1484" i="3"/>
  <c r="D2854" i="3"/>
  <c r="C2854" i="3" s="1"/>
  <c r="D764" i="3"/>
  <c r="D2137" i="3"/>
  <c r="C2137" i="3" s="1"/>
  <c r="D2764" i="3"/>
  <c r="C2764" i="3" s="1"/>
  <c r="D2298" i="3"/>
  <c r="D3069" i="3"/>
  <c r="C3069" i="3" s="1"/>
  <c r="D2682" i="3"/>
  <c r="D3176" i="3"/>
  <c r="D3111" i="3"/>
  <c r="D2970" i="3"/>
  <c r="D2202" i="3"/>
  <c r="D3094" i="3"/>
  <c r="D1317" i="3"/>
  <c r="D2549" i="3"/>
  <c r="D2277" i="3"/>
  <c r="D2322" i="3"/>
  <c r="D1736" i="3"/>
  <c r="D3190" i="3"/>
  <c r="D2665" i="3"/>
  <c r="C2665" i="3" s="1"/>
  <c r="D755" i="3"/>
  <c r="D1259" i="3"/>
  <c r="D3039" i="3"/>
  <c r="C3039" i="3" s="1"/>
  <c r="D1247" i="3"/>
  <c r="D1896" i="3"/>
  <c r="D2769" i="3"/>
  <c r="D2288" i="3"/>
  <c r="D3291" i="3"/>
  <c r="D1648" i="3"/>
  <c r="C1648" i="3" s="1"/>
  <c r="D1771" i="3"/>
  <c r="D3104" i="3"/>
  <c r="D2585" i="3"/>
  <c r="D2953" i="3"/>
  <c r="D1350" i="3"/>
  <c r="D2864" i="3"/>
  <c r="C2864" i="3" s="1"/>
  <c r="D1569" i="3"/>
  <c r="D3226" i="3"/>
  <c r="C3226" i="3" s="1"/>
  <c r="D2660" i="3"/>
  <c r="D2389" i="3"/>
  <c r="C2389" i="3" s="1"/>
  <c r="D1542" i="3"/>
  <c r="C1542" i="3" s="1"/>
  <c r="D947" i="3"/>
  <c r="D2667" i="3"/>
  <c r="D2765" i="3"/>
  <c r="D369" i="3"/>
  <c r="D3287" i="3"/>
  <c r="D3149" i="3"/>
  <c r="D2834" i="3"/>
  <c r="D3265" i="3"/>
  <c r="D2119" i="3"/>
  <c r="D2984" i="3"/>
  <c r="C2984" i="3" s="1"/>
  <c r="D593" i="3"/>
  <c r="D674" i="3"/>
  <c r="D1427" i="3"/>
  <c r="D3139" i="3"/>
  <c r="D1714" i="3"/>
  <c r="D552" i="3"/>
  <c r="D2609" i="3"/>
  <c r="C2609" i="3" s="1"/>
  <c r="D2032" i="3"/>
  <c r="C2032" i="3" s="1"/>
  <c r="D2294" i="3"/>
  <c r="D3192" i="3"/>
  <c r="D2907" i="3"/>
  <c r="D2980" i="3"/>
  <c r="D1804" i="3"/>
  <c r="C1804" i="3" s="1"/>
  <c r="D2927" i="3"/>
  <c r="D1669" i="3"/>
  <c r="D1878" i="3"/>
  <c r="C1878" i="3" s="1"/>
  <c r="D1850" i="3"/>
  <c r="C1850" i="3" s="1"/>
  <c r="D3129" i="3"/>
  <c r="C3129" i="3" s="1"/>
  <c r="D2577" i="3"/>
  <c r="D2496" i="3"/>
  <c r="D2185" i="3"/>
  <c r="D2750" i="3"/>
  <c r="D2031" i="3"/>
  <c r="D572" i="3"/>
  <c r="D3183" i="3"/>
  <c r="D2752" i="3"/>
  <c r="D2649" i="3"/>
  <c r="D1627" i="3"/>
  <c r="D387" i="3"/>
  <c r="D2683" i="3"/>
  <c r="D851" i="3"/>
  <c r="D3003" i="3"/>
  <c r="C3003" i="3" s="1"/>
  <c r="D2692" i="3"/>
  <c r="D2158" i="3"/>
  <c r="C2158" i="3" s="1"/>
  <c r="D2481" i="3"/>
  <c r="D2746" i="3"/>
  <c r="C2746" i="3" s="1"/>
  <c r="D1001" i="3"/>
  <c r="D742" i="3"/>
  <c r="D823" i="3"/>
  <c r="D1079" i="3"/>
  <c r="D3030" i="3"/>
  <c r="C3030" i="3" s="1"/>
  <c r="D820" i="3"/>
  <c r="D991" i="3"/>
  <c r="C991" i="3" s="1"/>
  <c r="D2380" i="3"/>
  <c r="D3009" i="3"/>
  <c r="D2855" i="3"/>
  <c r="C2855" i="3" s="1"/>
  <c r="D2650" i="3"/>
  <c r="C2650" i="3" s="1"/>
  <c r="D3250" i="3"/>
  <c r="D2991" i="3"/>
  <c r="D2965" i="3"/>
  <c r="D1316" i="3"/>
  <c r="D645" i="3"/>
  <c r="D1445" i="3"/>
  <c r="C1445" i="3" s="1"/>
  <c r="D386" i="3"/>
  <c r="C386" i="3" s="1"/>
  <c r="D622" i="3"/>
  <c r="D1810" i="3"/>
  <c r="D924" i="3"/>
  <c r="D2787" i="3"/>
  <c r="C2787" i="3" s="1"/>
  <c r="D2351" i="3"/>
  <c r="C2351" i="3" s="1"/>
  <c r="D1929" i="3"/>
  <c r="D2229" i="3"/>
  <c r="C2229" i="3" s="1"/>
  <c r="D2735" i="3"/>
  <c r="D2326" i="3"/>
  <c r="D1624" i="3"/>
  <c r="D1805" i="3"/>
  <c r="D2581" i="3"/>
  <c r="D1840" i="3"/>
  <c r="D2780" i="3"/>
  <c r="C2780" i="3" s="1"/>
  <c r="D1555" i="3"/>
  <c r="D1836" i="3"/>
  <c r="D1807" i="3"/>
  <c r="D2433" i="3"/>
  <c r="C2433" i="3" s="1"/>
  <c r="D2266" i="3"/>
  <c r="D2551" i="3"/>
  <c r="D3205" i="3"/>
  <c r="D2839" i="3"/>
  <c r="C2839" i="3" s="1"/>
  <c r="D1393" i="3"/>
  <c r="D2429" i="3"/>
  <c r="C2429" i="3" s="1"/>
  <c r="D584" i="3"/>
  <c r="D890" i="3"/>
  <c r="C890" i="3" s="1"/>
  <c r="D1061" i="3"/>
  <c r="D1458" i="3"/>
  <c r="D2613" i="3"/>
  <c r="D1402" i="3"/>
  <c r="D1342" i="3"/>
  <c r="D1129" i="3"/>
  <c r="D2833" i="3"/>
  <c r="D954" i="3"/>
  <c r="D1887" i="3"/>
  <c r="C1887" i="3" s="1"/>
  <c r="D1113" i="3"/>
  <c r="D1713" i="3"/>
  <c r="D2529" i="3"/>
  <c r="D2504" i="3"/>
  <c r="D422" i="3"/>
  <c r="C422" i="3" s="1"/>
  <c r="D2332" i="3"/>
  <c r="D864" i="3"/>
  <c r="D2244" i="3"/>
  <c r="C2244" i="3" s="1"/>
  <c r="D3163" i="3"/>
  <c r="C3163" i="3" s="1"/>
  <c r="D3137" i="3"/>
  <c r="C3137" i="3" s="1"/>
  <c r="D566" i="3"/>
  <c r="D1964" i="3"/>
  <c r="C1964" i="3" s="1"/>
  <c r="D1952" i="3"/>
  <c r="D2842" i="3"/>
  <c r="D2318" i="3"/>
  <c r="D1899" i="3"/>
  <c r="D1432" i="3"/>
  <c r="D870" i="3"/>
  <c r="D649" i="3"/>
  <c r="D2615" i="3"/>
  <c r="C2615" i="3" s="1"/>
  <c r="D1960" i="3"/>
  <c r="D2147" i="3"/>
  <c r="D525" i="3"/>
  <c r="D1982" i="3"/>
  <c r="D1780" i="3"/>
  <c r="D1920" i="3"/>
  <c r="D3155" i="3"/>
  <c r="C3155" i="3" s="1"/>
  <c r="D3248" i="3"/>
  <c r="D1455" i="3"/>
  <c r="C1455" i="3" s="1"/>
  <c r="D2414" i="3"/>
  <c r="D1683" i="3"/>
  <c r="D1185" i="3"/>
  <c r="D2260" i="3"/>
  <c r="D611" i="3"/>
  <c r="D2245" i="3"/>
  <c r="C2245" i="3" s="1"/>
  <c r="D1131" i="3"/>
  <c r="D3270" i="3"/>
  <c r="D1580" i="3"/>
  <c r="D2977" i="3"/>
  <c r="C2977" i="3" s="1"/>
  <c r="D2641" i="3"/>
  <c r="D2102" i="3"/>
  <c r="D532" i="3"/>
  <c r="D3207" i="3"/>
  <c r="D1933" i="3"/>
  <c r="D676" i="3"/>
  <c r="D259" i="3"/>
  <c r="D2674" i="3"/>
  <c r="D837" i="3"/>
  <c r="C837" i="3" s="1"/>
  <c r="D1307" i="3"/>
  <c r="D1922" i="3"/>
  <c r="D1139" i="3"/>
  <c r="D1045" i="3"/>
  <c r="D3057" i="3"/>
  <c r="D3153" i="3"/>
  <c r="D3037" i="3"/>
  <c r="C3037" i="3" s="1"/>
  <c r="D853" i="3"/>
  <c r="D1809" i="3"/>
  <c r="D2646" i="3"/>
  <c r="C2646" i="3" s="1"/>
  <c r="D1650" i="3"/>
  <c r="D1461" i="3"/>
  <c r="D1788" i="3"/>
  <c r="D613" i="3"/>
  <c r="D1515" i="3"/>
  <c r="C1515" i="3" s="1"/>
  <c r="D1951" i="3"/>
  <c r="C1951" i="3" s="1"/>
  <c r="D2785" i="3"/>
  <c r="C2785" i="3" s="1"/>
  <c r="D1471" i="3"/>
  <c r="D2637" i="3"/>
  <c r="D2619" i="3"/>
  <c r="C2619" i="3" s="1"/>
  <c r="D1785" i="3"/>
  <c r="D3125" i="3"/>
  <c r="C3125" i="3" s="1"/>
  <c r="D2573" i="3"/>
  <c r="D2335" i="3"/>
  <c r="C2335" i="3" s="1"/>
  <c r="D1399" i="3"/>
  <c r="C1399" i="3" s="1"/>
  <c r="D1537" i="3"/>
  <c r="D805" i="3"/>
  <c r="C805" i="3" s="1"/>
  <c r="D1706" i="3"/>
  <c r="D1733" i="3"/>
  <c r="C1733" i="3" s="1"/>
  <c r="D505" i="3"/>
  <c r="D2062" i="3"/>
  <c r="C2062" i="3" s="1"/>
  <c r="D2181" i="3"/>
  <c r="D3070" i="3"/>
  <c r="D865" i="3"/>
  <c r="D2652" i="3"/>
  <c r="D2905" i="3"/>
  <c r="C2905" i="3" s="1"/>
  <c r="D1945" i="3"/>
  <c r="D3166" i="3"/>
  <c r="D1837" i="3"/>
  <c r="D1125" i="3"/>
  <c r="D3203" i="3"/>
  <c r="D2891" i="3"/>
  <c r="D2372" i="3"/>
  <c r="D3075" i="3"/>
  <c r="D3079" i="3"/>
  <c r="D1404" i="3"/>
  <c r="D3114" i="3"/>
  <c r="D2268" i="3"/>
  <c r="D2465" i="3"/>
  <c r="D2089" i="3"/>
  <c r="D2574" i="3"/>
  <c r="D3245" i="3"/>
  <c r="D2654" i="3"/>
  <c r="C2654" i="3" s="1"/>
  <c r="D2741" i="3"/>
  <c r="D814" i="3"/>
  <c r="C814" i="3" s="1"/>
  <c r="D3107" i="3"/>
  <c r="C3107" i="3" s="1"/>
  <c r="D844" i="3"/>
  <c r="C844" i="3" s="1"/>
  <c r="D1462" i="3"/>
  <c r="C1462" i="3" s="1"/>
  <c r="D2776" i="3"/>
  <c r="C2776" i="3" s="1"/>
  <c r="D343" i="3"/>
  <c r="D1421" i="3"/>
  <c r="D3240" i="3"/>
  <c r="D1801" i="3"/>
  <c r="D534" i="3"/>
  <c r="D2079" i="3"/>
  <c r="D2057" i="3"/>
  <c r="C2057" i="3" s="1"/>
  <c r="D2304" i="3"/>
  <c r="C2304" i="3" s="1"/>
  <c r="D1753" i="3"/>
  <c r="D2818" i="3"/>
  <c r="D2231" i="3"/>
  <c r="D2129" i="3"/>
  <c r="D2538" i="3"/>
  <c r="D1108" i="3"/>
  <c r="D2424" i="3"/>
  <c r="D894" i="3"/>
  <c r="D2134" i="3"/>
  <c r="D901" i="3"/>
  <c r="D2285" i="3"/>
  <c r="C2285" i="3" s="1"/>
  <c r="D2570" i="3"/>
  <c r="D1975" i="3"/>
  <c r="C1975" i="3" s="1"/>
  <c r="D2045" i="3"/>
  <c r="D1843" i="3"/>
  <c r="D2374" i="3"/>
  <c r="C2374" i="3" s="1"/>
  <c r="D2822" i="3"/>
  <c r="D2353" i="3"/>
  <c r="D2314" i="3"/>
  <c r="D1628" i="3"/>
  <c r="D787" i="3"/>
  <c r="D1701" i="3"/>
  <c r="C1701" i="3" s="1"/>
  <c r="D2246" i="3"/>
  <c r="C2246" i="3" s="1"/>
  <c r="D1492" i="3"/>
  <c r="C1492" i="3" s="1"/>
  <c r="D3193" i="3"/>
  <c r="C3193" i="3" s="1"/>
  <c r="D2579" i="3"/>
  <c r="D2300" i="3"/>
  <c r="C2300" i="3" s="1"/>
  <c r="D2319" i="3"/>
  <c r="C2319" i="3" s="1"/>
  <c r="D1708" i="3"/>
  <c r="D1009" i="3"/>
  <c r="D1389" i="3"/>
  <c r="D607" i="3"/>
  <c r="D1250" i="3"/>
  <c r="D2705" i="3"/>
  <c r="D2506" i="3"/>
  <c r="D2309" i="3"/>
  <c r="D3118" i="3"/>
  <c r="D332" i="3"/>
  <c r="D470" i="3"/>
  <c r="D1199" i="3"/>
  <c r="C1199" i="3" s="1"/>
  <c r="D1356" i="3"/>
  <c r="D377" i="3"/>
  <c r="D2996" i="3"/>
  <c r="C2996" i="3" s="1"/>
  <c r="D3212" i="3"/>
  <c r="C3212" i="3" s="1"/>
  <c r="D1817" i="3"/>
  <c r="D1438" i="3"/>
  <c r="D2035" i="3"/>
  <c r="D3100" i="3"/>
  <c r="D2036" i="3"/>
  <c r="C2036" i="3" s="1"/>
  <c r="D2656" i="3"/>
  <c r="D3145" i="3"/>
  <c r="D2259" i="3"/>
  <c r="C2259" i="3" s="1"/>
  <c r="D892" i="3"/>
  <c r="D1361" i="3"/>
  <c r="C1361" i="3" s="1"/>
  <c r="D2793" i="3"/>
  <c r="D1446" i="3"/>
  <c r="D3049" i="3"/>
  <c r="D1767" i="3"/>
  <c r="C1767" i="3" s="1"/>
  <c r="D1849" i="3"/>
  <c r="D2553" i="3"/>
  <c r="D2510" i="3"/>
  <c r="D1717" i="3"/>
  <c r="D1102" i="3"/>
  <c r="D1390" i="3"/>
  <c r="D2334" i="3"/>
  <c r="C2334" i="3" s="1"/>
  <c r="D2596" i="3"/>
  <c r="D1135" i="3"/>
  <c r="D2283" i="3"/>
  <c r="D2369" i="3"/>
  <c r="D2059" i="3"/>
  <c r="C2059" i="3" s="1"/>
  <c r="D1741" i="3"/>
  <c r="D2639" i="3"/>
  <c r="C2639" i="3" s="1"/>
  <c r="D467" i="3"/>
  <c r="D626" i="3"/>
  <c r="D1391" i="3"/>
  <c r="D2825" i="3"/>
  <c r="D1622" i="3"/>
  <c r="C1622" i="3" s="1"/>
  <c r="D1065" i="3"/>
  <c r="D3005" i="3"/>
  <c r="D1759" i="3"/>
  <c r="C1759" i="3" s="1"/>
  <c r="D2349" i="3"/>
  <c r="D2327" i="3"/>
  <c r="C2327" i="3" s="1"/>
  <c r="D2432" i="3"/>
  <c r="D1666" i="3"/>
  <c r="D1740" i="3"/>
  <c r="D2607" i="3"/>
  <c r="D747" i="3"/>
  <c r="C747" i="3" s="1"/>
  <c r="D2725" i="3"/>
  <c r="D2048" i="3"/>
  <c r="D2636" i="3"/>
  <c r="D2995" i="3"/>
  <c r="D1731" i="3"/>
  <c r="C1731" i="3" s="1"/>
  <c r="D2516" i="3"/>
  <c r="D457" i="3"/>
  <c r="D513" i="3"/>
  <c r="D775" i="3"/>
  <c r="D957" i="3"/>
  <c r="D793" i="3"/>
  <c r="D1281" i="3"/>
  <c r="C1281" i="3" s="1"/>
  <c r="D1357" i="3"/>
  <c r="C1357" i="3" s="1"/>
  <c r="D1703" i="3"/>
  <c r="D644" i="3"/>
  <c r="D1501" i="3"/>
  <c r="D1639" i="3"/>
  <c r="C1639" i="3" s="1"/>
  <c r="D958" i="3"/>
  <c r="D1249" i="3"/>
  <c r="D1768" i="3"/>
  <c r="D3298" i="3"/>
  <c r="D3209" i="3"/>
  <c r="D2023" i="3"/>
  <c r="D501" i="3"/>
  <c r="D2492" i="3"/>
  <c r="D1882" i="3"/>
  <c r="D2072" i="3"/>
  <c r="D2869" i="3"/>
  <c r="D2935" i="3"/>
  <c r="D2009" i="3"/>
  <c r="D2310" i="3"/>
  <c r="D1811" i="3"/>
  <c r="D3141" i="3"/>
  <c r="D1612" i="3"/>
  <c r="D2851" i="3"/>
  <c r="C2851" i="3" s="1"/>
  <c r="D2518" i="3"/>
  <c r="D1431" i="3"/>
  <c r="D1208" i="3"/>
  <c r="D2653" i="3"/>
  <c r="D1160" i="3"/>
  <c r="D2673" i="3"/>
  <c r="D2534" i="3"/>
  <c r="D882" i="3"/>
  <c r="C882" i="3" s="1"/>
  <c r="D1665" i="3"/>
  <c r="D1558" i="3"/>
  <c r="C1558" i="3" s="1"/>
  <c r="D2005" i="3"/>
  <c r="C2005" i="3" s="1"/>
  <c r="D903" i="3"/>
  <c r="D2861" i="3"/>
  <c r="D3010" i="3"/>
  <c r="D2983" i="3"/>
  <c r="D2488" i="3"/>
  <c r="D911" i="3"/>
  <c r="C911" i="3" s="1"/>
  <c r="D2871" i="3"/>
  <c r="D3229" i="3"/>
  <c r="C3229" i="3" s="1"/>
  <c r="D1091" i="3"/>
  <c r="D1144" i="3"/>
  <c r="D1300" i="3"/>
  <c r="C1300" i="3" s="1"/>
  <c r="D2111" i="3"/>
  <c r="C2111" i="3" s="1"/>
  <c r="D564" i="3"/>
  <c r="D1913" i="3"/>
  <c r="C1913" i="3" s="1"/>
  <c r="D2442" i="3"/>
  <c r="D2427" i="3"/>
  <c r="D2794" i="3"/>
  <c r="C2794" i="3" s="1"/>
  <c r="D943" i="3"/>
  <c r="D1288" i="3"/>
  <c r="D1347" i="3"/>
  <c r="D2620" i="3"/>
  <c r="C2620" i="3" s="1"/>
  <c r="D1297" i="3"/>
  <c r="D1963" i="3"/>
  <c r="C1963" i="3" s="1"/>
  <c r="D3014" i="3"/>
  <c r="D2431" i="3"/>
  <c r="C2431" i="3" s="1"/>
  <c r="D2772" i="3"/>
  <c r="C2772" i="3" s="1"/>
  <c r="D1099" i="3"/>
  <c r="D2952" i="3"/>
  <c r="D2706" i="3"/>
  <c r="C2706" i="3" s="1"/>
  <c r="D2807" i="3"/>
  <c r="D351" i="3"/>
  <c r="D973" i="3"/>
  <c r="D898" i="3"/>
  <c r="C898" i="3" s="1"/>
  <c r="D3142" i="3"/>
  <c r="D2710" i="3"/>
  <c r="C2710" i="3" s="1"/>
  <c r="D2848" i="3"/>
  <c r="C2848" i="3" s="1"/>
  <c r="D2069" i="3"/>
  <c r="C2069" i="3" s="1"/>
  <c r="D1866" i="3"/>
  <c r="D2933" i="3"/>
  <c r="D3227" i="3"/>
  <c r="C3227" i="3" s="1"/>
  <c r="D2478" i="3"/>
  <c r="D2999" i="3"/>
  <c r="C2999" i="3" s="1"/>
  <c r="D996" i="3"/>
  <c r="C996" i="3" s="1"/>
  <c r="D2270" i="3"/>
  <c r="C2270" i="3" s="1"/>
  <c r="D1860" i="3"/>
  <c r="D2643" i="3"/>
  <c r="D2410" i="3"/>
  <c r="D1875" i="3"/>
  <c r="D2701" i="3"/>
  <c r="D3077" i="3"/>
  <c r="D1693" i="3"/>
  <c r="C1693" i="3" s="1"/>
  <c r="D1704" i="3"/>
  <c r="D2519" i="3"/>
  <c r="D797" i="3"/>
  <c r="D1787" i="3"/>
  <c r="D3060" i="3"/>
  <c r="D2739" i="3"/>
  <c r="D3266" i="3"/>
  <c r="D3073" i="3"/>
  <c r="C3073" i="3" s="1"/>
  <c r="D1538" i="3"/>
  <c r="C1538" i="3" s="1"/>
  <c r="D1046" i="3"/>
  <c r="D2738" i="3"/>
  <c r="C2738" i="3" s="1"/>
  <c r="D2182" i="3"/>
  <c r="D1463" i="3"/>
  <c r="D1749" i="3"/>
  <c r="D1338" i="3"/>
  <c r="C1338" i="3" s="1"/>
  <c r="D345" i="3"/>
  <c r="C345" i="3" s="1"/>
  <c r="D331" i="3"/>
  <c r="D1831" i="3"/>
  <c r="C1831" i="3" s="1"/>
  <c r="D3243" i="3"/>
  <c r="D2160" i="3"/>
  <c r="D1343" i="3"/>
  <c r="D3133" i="3"/>
  <c r="C3133" i="3" s="1"/>
  <c r="D1954" i="3"/>
  <c r="D3180" i="3"/>
  <c r="D1633" i="3"/>
  <c r="D2370" i="3"/>
  <c r="C2370" i="3" s="1"/>
  <c r="D1385" i="3"/>
  <c r="D749" i="3"/>
  <c r="D839" i="3"/>
  <c r="D1506" i="3"/>
  <c r="D3215" i="3"/>
  <c r="D2730" i="3"/>
  <c r="D3147" i="3"/>
  <c r="D1888" i="3"/>
  <c r="D2767" i="3"/>
  <c r="D2364" i="3"/>
  <c r="D335" i="3"/>
  <c r="D3156" i="3"/>
  <c r="D1346" i="3"/>
  <c r="D3035" i="3"/>
  <c r="C3035" i="3" s="1"/>
  <c r="D2771" i="3"/>
  <c r="D432" i="3"/>
  <c r="D2657" i="3"/>
  <c r="C2657" i="3" s="1"/>
  <c r="D1675" i="3"/>
  <c r="C1675" i="3" s="1"/>
  <c r="D3004" i="3"/>
  <c r="D1516" i="3"/>
  <c r="D2897" i="3"/>
  <c r="D3116" i="3"/>
  <c r="D1856" i="3"/>
  <c r="D2661" i="3"/>
  <c r="C2661" i="3" s="1"/>
  <c r="D1376" i="3"/>
  <c r="D1301" i="3"/>
  <c r="D859" i="3"/>
  <c r="D1314" i="3"/>
  <c r="D724" i="3"/>
  <c r="D2901" i="3"/>
  <c r="D2253" i="3"/>
  <c r="D1898" i="3"/>
  <c r="D1481" i="3"/>
  <c r="C1481" i="3" s="1"/>
  <c r="D1955" i="3"/>
  <c r="C1955" i="3" s="1"/>
  <c r="D2284" i="3"/>
  <c r="D872" i="3"/>
  <c r="D1928" i="3"/>
  <c r="C1928" i="3" s="1"/>
  <c r="D356" i="3"/>
  <c r="C356" i="3" s="1"/>
  <c r="D1794" i="3"/>
  <c r="D3276" i="3"/>
  <c r="D1381" i="3"/>
  <c r="C1381" i="3" s="1"/>
  <c r="D2108" i="3"/>
  <c r="D2195" i="3"/>
  <c r="C2195" i="3" s="1"/>
  <c r="D939" i="3"/>
  <c r="D689" i="3"/>
  <c r="D2022" i="3"/>
  <c r="D3273" i="3"/>
  <c r="D2963" i="3"/>
  <c r="D2356" i="3"/>
  <c r="D2191" i="3"/>
  <c r="D709" i="3"/>
  <c r="D1892" i="3"/>
  <c r="D702" i="3"/>
  <c r="D1181" i="3"/>
  <c r="C1181" i="3" s="1"/>
  <c r="D2184" i="3"/>
  <c r="C2184" i="3" s="1"/>
  <c r="D2315" i="3"/>
  <c r="D1721" i="3"/>
  <c r="D1406" i="3"/>
  <c r="D2393" i="3"/>
  <c r="D1193" i="3"/>
  <c r="D1852" i="3"/>
  <c r="D3097" i="3"/>
  <c r="D3117" i="3"/>
  <c r="D1974" i="3"/>
  <c r="D1352" i="3"/>
  <c r="D2680" i="3"/>
  <c r="C2680" i="3" s="1"/>
  <c r="D3172" i="3"/>
  <c r="D2301" i="3"/>
  <c r="D1123" i="3"/>
  <c r="D2695" i="3"/>
  <c r="C2695" i="3" s="1"/>
  <c r="D545" i="3"/>
  <c r="D2385" i="3"/>
  <c r="C2385" i="3" s="1"/>
  <c r="D1921" i="3"/>
  <c r="D1312" i="3"/>
  <c r="D2091" i="3"/>
  <c r="D2894" i="3"/>
  <c r="C2894" i="3" s="1"/>
  <c r="D2791" i="3"/>
  <c r="D1743" i="3"/>
  <c r="D472" i="3"/>
  <c r="D1398" i="3"/>
  <c r="D2395" i="3"/>
  <c r="D1054" i="3"/>
  <c r="D1645" i="3"/>
  <c r="C1645" i="3" s="1"/>
  <c r="D2988" i="3"/>
  <c r="C2988" i="3" s="1"/>
  <c r="D2133" i="3"/>
  <c r="D2060" i="3"/>
  <c r="D2263" i="3"/>
  <c r="C2263" i="3" s="1"/>
  <c r="D2047" i="3"/>
  <c r="C2047" i="3" s="1"/>
  <c r="D2154" i="3"/>
  <c r="C2154" i="3" s="1"/>
  <c r="D1024" i="3"/>
  <c r="D247" i="3"/>
  <c r="D1845" i="3"/>
  <c r="D2267" i="3"/>
  <c r="C2267" i="3" s="1"/>
  <c r="D3237" i="3"/>
  <c r="D2509" i="3"/>
  <c r="C2509" i="3" s="1"/>
  <c r="D2142" i="3"/>
  <c r="D1496" i="3"/>
  <c r="C1496" i="3" s="1"/>
  <c r="D1071" i="3"/>
  <c r="C1071" i="3" s="1"/>
  <c r="D3088" i="3"/>
  <c r="C3088" i="3" s="1"/>
  <c r="D2700" i="3"/>
  <c r="D636" i="3"/>
  <c r="C636" i="3" s="1"/>
  <c r="D2257" i="3"/>
  <c r="D3091" i="3"/>
  <c r="C3091" i="3" s="1"/>
  <c r="D3040" i="3"/>
  <c r="C3040" i="3" s="1"/>
  <c r="D2214" i="3"/>
  <c r="C2214" i="3" s="1"/>
  <c r="D1796" i="3"/>
  <c r="D948" i="3"/>
  <c r="D453" i="3"/>
  <c r="D1196" i="3"/>
  <c r="C1196" i="3" s="1"/>
  <c r="D1815" i="3"/>
  <c r="D2982" i="3"/>
  <c r="D2008" i="3"/>
  <c r="D2100" i="3"/>
  <c r="D1576" i="3"/>
  <c r="D382" i="3"/>
  <c r="C382" i="3" s="1"/>
  <c r="D2886" i="3"/>
  <c r="D2778" i="3"/>
  <c r="C2778" i="3" s="1"/>
  <c r="D1755" i="3"/>
  <c r="C1755" i="3" s="1"/>
  <c r="D1869" i="3"/>
  <c r="D2632" i="3"/>
  <c r="D2843" i="3"/>
  <c r="C2843" i="3" s="1"/>
  <c r="D1236" i="3"/>
  <c r="D961" i="3"/>
  <c r="D3173" i="3"/>
  <c r="D2419" i="3"/>
  <c r="C2419" i="3" s="1"/>
  <c r="D404" i="3"/>
  <c r="D2279" i="3"/>
  <c r="D1008" i="3"/>
  <c r="D2025" i="3"/>
  <c r="D2993" i="3"/>
  <c r="D1601" i="3"/>
  <c r="D2423" i="3"/>
  <c r="D2880" i="3"/>
  <c r="D2756" i="3"/>
  <c r="D2759" i="3"/>
  <c r="D2234" i="3"/>
  <c r="D2908" i="3"/>
  <c r="D2890" i="3"/>
  <c r="C2890" i="3" s="1"/>
  <c r="D2961" i="3"/>
  <c r="D3113" i="3"/>
  <c r="D2376" i="3"/>
  <c r="D2902" i="3"/>
  <c r="C2902" i="3" s="1"/>
  <c r="D1075" i="3"/>
  <c r="D2491" i="3"/>
  <c r="D1246" i="3"/>
  <c r="D229" i="3"/>
  <c r="D211" i="3"/>
  <c r="D3041" i="3"/>
  <c r="C3041" i="3" s="1"/>
  <c r="D3186" i="3"/>
  <c r="D2087" i="3"/>
  <c r="D576" i="3"/>
  <c r="D400" i="3"/>
  <c r="D2973" i="3"/>
  <c r="C2973" i="3" s="1"/>
  <c r="D2889" i="3"/>
  <c r="D2878" i="3"/>
  <c r="D632" i="3"/>
  <c r="D2420" i="3"/>
  <c r="D1479" i="3"/>
  <c r="D1097" i="3"/>
  <c r="D1147" i="3"/>
  <c r="D2399" i="3"/>
  <c r="D2591" i="3"/>
  <c r="D1304" i="3"/>
  <c r="C1304" i="3" s="1"/>
  <c r="D2784" i="3"/>
  <c r="C2784" i="3" s="1"/>
  <c r="D1321" i="3"/>
  <c r="D3236" i="3"/>
  <c r="C3236" i="3" s="1"/>
  <c r="D3210" i="3"/>
  <c r="D1026" i="3"/>
  <c r="C1026" i="3" s="1"/>
  <c r="D1917" i="3"/>
  <c r="C1917" i="3" s="1"/>
  <c r="D1640" i="3"/>
  <c r="C1640" i="3" s="1"/>
  <c r="D2940" i="3"/>
  <c r="D446" i="3"/>
  <c r="D571" i="3"/>
  <c r="D315" i="3"/>
  <c r="C315" i="3" s="1"/>
  <c r="D801" i="3"/>
  <c r="D2186" i="3"/>
  <c r="D2962" i="3"/>
  <c r="C2962" i="3" s="1"/>
  <c r="D2141" i="3"/>
  <c r="C2141" i="3" s="1"/>
  <c r="D772" i="3"/>
  <c r="D868" i="3"/>
  <c r="D2474" i="3"/>
  <c r="D2043" i="3"/>
  <c r="C2043" i="3" s="1"/>
  <c r="D2688" i="3"/>
  <c r="C2688" i="3" s="1"/>
  <c r="D1813" i="3"/>
  <c r="D2806" i="3"/>
  <c r="D1060" i="3"/>
  <c r="C1060" i="3" s="1"/>
  <c r="D196" i="3"/>
  <c r="D696" i="3"/>
  <c r="D2697" i="3"/>
  <c r="D2829" i="3"/>
  <c r="D3023" i="3"/>
  <c r="D2340" i="3"/>
  <c r="C2340" i="3" s="1"/>
  <c r="D1292" i="3"/>
  <c r="C1292" i="3" s="1"/>
  <c r="D1800" i="3"/>
  <c r="D3013" i="3"/>
  <c r="D2436" i="3"/>
  <c r="C2436" i="3" s="1"/>
  <c r="D1326" i="3"/>
  <c r="C1326" i="3" s="1"/>
  <c r="D1904" i="3"/>
  <c r="D1466" i="3"/>
  <c r="C1466" i="3" s="1"/>
  <c r="D1161" i="3"/>
  <c r="D3092" i="3"/>
  <c r="D2826" i="3"/>
  <c r="D2859" i="3"/>
  <c r="D2997" i="3"/>
  <c r="D3232" i="3"/>
  <c r="C3232" i="3" s="1"/>
  <c r="D3143" i="3"/>
  <c r="D254" i="3"/>
  <c r="D1783" i="3"/>
  <c r="D1680" i="3"/>
  <c r="D2453" i="3"/>
  <c r="C2453" i="3" s="1"/>
  <c r="D3223" i="3"/>
  <c r="C3223" i="3" s="1"/>
  <c r="D1826" i="3"/>
  <c r="D3259" i="3"/>
  <c r="C3259" i="3" s="1"/>
  <c r="D949" i="3"/>
  <c r="D855" i="3"/>
  <c r="D771" i="3"/>
  <c r="D1971" i="3"/>
  <c r="D2781" i="3"/>
  <c r="C2781" i="3" s="1"/>
  <c r="D2497" i="3"/>
  <c r="D3275" i="3"/>
  <c r="D2112" i="3"/>
  <c r="D2143" i="3"/>
  <c r="D830" i="3"/>
  <c r="D930" i="3"/>
  <c r="C930" i="3" s="1"/>
  <c r="D1263" i="3"/>
  <c r="C1263" i="3" s="1"/>
  <c r="D606" i="3"/>
  <c r="C606" i="3" s="1"/>
  <c r="D2441" i="3"/>
  <c r="C2441" i="3" s="1"/>
  <c r="D1186" i="3"/>
  <c r="D739" i="3"/>
  <c r="D1441" i="3"/>
  <c r="C1441" i="3" s="1"/>
  <c r="D2146" i="3"/>
  <c r="D1270" i="3"/>
  <c r="C1270" i="3" s="1"/>
  <c r="D2790" i="3"/>
  <c r="C2790" i="3" s="1"/>
  <c r="D1028" i="3"/>
  <c r="D2939" i="3"/>
  <c r="C2939" i="3" s="1"/>
  <c r="D3206" i="3"/>
  <c r="D3047" i="3"/>
  <c r="D2535" i="3"/>
  <c r="D2360" i="3"/>
  <c r="D1661" i="3"/>
  <c r="D2830" i="3"/>
  <c r="D1877" i="3"/>
  <c r="C1877" i="3" s="1"/>
  <c r="D2789" i="3"/>
  <c r="D1442" i="3"/>
  <c r="D2760" i="3"/>
  <c r="D1051" i="3"/>
  <c r="D2704" i="3"/>
  <c r="D1063" i="3"/>
  <c r="C1063" i="3" s="1"/>
  <c r="D2888" i="3"/>
  <c r="D610" i="3"/>
  <c r="D1191" i="3"/>
  <c r="D2562" i="3"/>
  <c r="D2068" i="3"/>
  <c r="D1762" i="3"/>
  <c r="D1067" i="3"/>
  <c r="C1067" i="3" s="1"/>
  <c r="D429" i="3"/>
  <c r="D1359" i="3"/>
  <c r="D2865" i="3"/>
  <c r="D1112" i="3"/>
  <c r="D1039" i="3"/>
  <c r="D324" i="3"/>
  <c r="D1529" i="3"/>
  <c r="D2810" i="3"/>
  <c r="D484" i="3"/>
  <c r="C484" i="3" s="1"/>
  <c r="D217" i="3"/>
  <c r="D1384" i="3"/>
  <c r="D2821" i="3"/>
  <c r="D2631" i="3"/>
  <c r="C2631" i="3" s="1"/>
  <c r="D2159" i="3"/>
  <c r="D556" i="3"/>
  <c r="D2944" i="3"/>
  <c r="C2944" i="3" s="1"/>
  <c r="D1763" i="3"/>
  <c r="C1763" i="3" s="1"/>
  <c r="D1590" i="3"/>
  <c r="D1915" i="3"/>
  <c r="D2313" i="3"/>
  <c r="D2721" i="3"/>
  <c r="D2803" i="3"/>
  <c r="D1725" i="3"/>
  <c r="D964" i="3"/>
  <c r="C964" i="3" s="1"/>
  <c r="D1592" i="3"/>
  <c r="C1592" i="3" s="1"/>
  <c r="D1145" i="3"/>
  <c r="D1177" i="3"/>
  <c r="C1177" i="3" s="1"/>
  <c r="D1926" i="3"/>
  <c r="D932" i="3"/>
  <c r="D889" i="3"/>
  <c r="D1862" i="3"/>
  <c r="D704" i="3"/>
  <c r="D583" i="3"/>
  <c r="C583" i="3" s="1"/>
  <c r="D3045" i="3"/>
  <c r="D2863" i="3"/>
  <c r="D2640" i="3"/>
  <c r="D2932" i="3"/>
  <c r="C2932" i="3" s="1"/>
  <c r="D1470" i="3"/>
  <c r="C1470" i="3" s="1"/>
  <c r="D3184" i="3"/>
  <c r="D1609" i="3"/>
  <c r="D1835" i="3"/>
  <c r="D1121" i="3"/>
  <c r="D3087" i="3"/>
  <c r="D2204" i="3"/>
  <c r="D1747" i="3"/>
  <c r="D2026" i="3"/>
  <c r="D3286" i="3"/>
  <c r="D2521" i="3"/>
  <c r="C2521" i="3" s="1"/>
  <c r="D1082" i="3"/>
  <c r="D2924" i="3"/>
  <c r="C2924" i="3" s="1"/>
  <c r="D2539" i="3"/>
  <c r="D1606" i="3"/>
  <c r="D2402" i="3"/>
  <c r="D1556" i="3"/>
  <c r="D1142" i="3"/>
  <c r="D987" i="3"/>
  <c r="C987" i="3" s="1"/>
  <c r="D1619" i="3"/>
  <c r="D1148" i="3"/>
  <c r="D3105" i="3"/>
  <c r="D834" i="3"/>
  <c r="D3158" i="3"/>
  <c r="D1690" i="3"/>
  <c r="C1690" i="3" s="1"/>
  <c r="D1532" i="3"/>
  <c r="D2814" i="3"/>
  <c r="D1253" i="3"/>
  <c r="D3175" i="3"/>
  <c r="D2484" i="3"/>
  <c r="D2731" i="3"/>
  <c r="C2731" i="3" s="1"/>
  <c r="D2287" i="3"/>
  <c r="D3051" i="3"/>
  <c r="D926" i="3"/>
  <c r="C926" i="3" s="1"/>
  <c r="D729" i="3"/>
  <c r="C729" i="3" s="1"/>
  <c r="D1931" i="3"/>
  <c r="D1726" i="3"/>
  <c r="D2568" i="3"/>
  <c r="D3008" i="3"/>
  <c r="D2717" i="3"/>
  <c r="D1571" i="3"/>
  <c r="D1615" i="3"/>
  <c r="C1615" i="3" s="1"/>
  <c r="D1822" i="3"/>
  <c r="D1105" i="3"/>
  <c r="D2763" i="3"/>
  <c r="D1166" i="3"/>
  <c r="D3216" i="3"/>
  <c r="C3216" i="3" s="1"/>
  <c r="D2296" i="3"/>
  <c r="D1293" i="3"/>
  <c r="D1946" i="3"/>
  <c r="D750" i="3"/>
  <c r="D2798" i="3"/>
  <c r="C2798" i="3" s="1"/>
  <c r="D1255" i="3"/>
  <c r="D1758" i="3"/>
  <c r="D2663" i="3"/>
  <c r="D2979" i="3"/>
  <c r="D1597" i="3"/>
  <c r="D3177" i="3"/>
  <c r="D2330" i="3"/>
  <c r="D2734" i="3"/>
  <c r="C2734" i="3" s="1"/>
  <c r="D1629" i="3"/>
  <c r="D639" i="3"/>
  <c r="D2459" i="3"/>
  <c r="D1871" i="3"/>
  <c r="D2476" i="3"/>
  <c r="D1037" i="3"/>
  <c r="D1712" i="3"/>
  <c r="D543" i="3"/>
  <c r="D2362" i="3"/>
  <c r="C2362" i="3" s="1"/>
  <c r="D1189" i="3"/>
  <c r="D3202" i="3"/>
  <c r="D1394" i="3"/>
  <c r="D3303" i="3"/>
  <c r="D2928" i="3"/>
  <c r="C2928" i="3" s="1"/>
  <c r="D2670" i="3"/>
  <c r="D2592" i="3"/>
  <c r="D2564" i="3"/>
  <c r="D2017" i="3"/>
  <c r="C2017" i="3" s="1"/>
  <c r="D1607" i="3"/>
  <c r="C1607" i="3" s="1"/>
  <c r="D2394" i="3"/>
  <c r="D2138" i="3"/>
  <c r="D3282" i="3"/>
  <c r="D2845" i="3"/>
  <c r="D1686" i="3"/>
  <c r="C1686" i="3" s="1"/>
  <c r="D835" i="3"/>
  <c r="D2166" i="3"/>
  <c r="D603" i="3"/>
  <c r="D1400" i="3"/>
  <c r="D1377" i="3"/>
  <c r="C1377" i="3" s="1"/>
  <c r="D1636" i="3"/>
  <c r="C1636" i="3" s="1"/>
  <c r="D2180" i="3"/>
  <c r="C2180" i="3" s="1"/>
  <c r="D1457" i="3"/>
  <c r="D2684" i="3"/>
  <c r="C2684" i="3" s="1"/>
  <c r="D2095" i="3"/>
  <c r="D1237" i="3"/>
  <c r="C1237" i="3" s="1"/>
  <c r="D2042" i="3"/>
  <c r="D231" i="3"/>
  <c r="D2926" i="3"/>
  <c r="D1296" i="3"/>
  <c r="C1296" i="3" s="1"/>
  <c r="D2948" i="3"/>
  <c r="C2948" i="3" s="1"/>
  <c r="D881" i="3"/>
  <c r="D2733" i="3"/>
  <c r="D1070" i="3"/>
  <c r="D2240" i="3"/>
  <c r="C2240" i="3" s="1"/>
  <c r="D2737" i="3"/>
  <c r="D914" i="3"/>
  <c r="D1662" i="3"/>
  <c r="D654" i="3"/>
  <c r="D2808" i="3"/>
  <c r="D3000" i="3"/>
  <c r="D2602" i="3"/>
  <c r="D2317" i="3"/>
  <c r="D922" i="3"/>
  <c r="D3256" i="3"/>
  <c r="D535" i="3"/>
  <c r="D2233" i="3"/>
  <c r="C2233" i="3" s="1"/>
  <c r="D563" i="3"/>
  <c r="D413" i="3"/>
  <c r="D3199" i="3"/>
  <c r="D2722" i="3"/>
  <c r="D3160" i="3"/>
  <c r="D2493" i="3"/>
  <c r="D1824" i="3"/>
  <c r="D1119" i="3"/>
  <c r="D1814" i="3"/>
  <c r="D2113" i="3"/>
  <c r="D2835" i="3"/>
  <c r="C2835" i="3" s="1"/>
  <c r="D242" i="3"/>
  <c r="D3271" i="3"/>
  <c r="D3001" i="3"/>
  <c r="D2344" i="3"/>
  <c r="C2344" i="3" s="1"/>
  <c r="D302" i="3"/>
  <c r="D2709" i="3"/>
  <c r="C2709" i="3" s="1"/>
  <c r="D2761" i="3"/>
  <c r="C2761" i="3" s="1"/>
  <c r="D1827" i="3"/>
  <c r="C1827" i="3" s="1"/>
  <c r="D2198" i="3"/>
  <c r="D2262" i="3"/>
  <c r="D687" i="3"/>
  <c r="D988" i="3"/>
  <c r="D1894" i="3"/>
  <c r="D907" i="3"/>
  <c r="C907" i="3" s="1"/>
  <c r="D679" i="3"/>
  <c r="D2415" i="3"/>
  <c r="C2415" i="3" s="1"/>
  <c r="D3112" i="3"/>
  <c r="D1329" i="3"/>
  <c r="D2957" i="3"/>
  <c r="D2590" i="3"/>
  <c r="C2590" i="3" s="1"/>
  <c r="D3296" i="3"/>
  <c r="C3296" i="3" s="1"/>
  <c r="D1042" i="3"/>
  <c r="D2174" i="3"/>
  <c r="D2428" i="3"/>
  <c r="D2241" i="3"/>
  <c r="D1865" i="3"/>
  <c r="D795" i="3"/>
  <c r="D1012" i="3"/>
  <c r="D2365" i="3"/>
  <c r="D975" i="3"/>
  <c r="D2522" i="3"/>
  <c r="C2522" i="3" s="1"/>
  <c r="D2193" i="3"/>
  <c r="D3196" i="3"/>
  <c r="D1134" i="3"/>
  <c r="D462" i="3"/>
  <c r="D1198" i="3"/>
  <c r="D2693" i="3"/>
  <c r="D2255" i="3"/>
  <c r="C2255" i="3" s="1"/>
  <c r="D1182" i="3"/>
  <c r="D3078" i="3"/>
  <c r="D1266" i="3"/>
  <c r="C1266" i="3" s="1"/>
  <c r="D3146" i="3"/>
  <c r="D1303" i="3"/>
  <c r="D1839" i="3"/>
  <c r="D2708" i="3"/>
  <c r="C2708" i="3" s="1"/>
  <c r="D2010" i="3"/>
  <c r="D531" i="3"/>
  <c r="D960" i="3"/>
  <c r="C960" i="3" s="1"/>
  <c r="D2168" i="3"/>
  <c r="D3284" i="3"/>
  <c r="D2583" i="3"/>
  <c r="D1517" i="3"/>
  <c r="D2249" i="3"/>
  <c r="C2249" i="3" s="1"/>
  <c r="D2128" i="3"/>
  <c r="D1339" i="3"/>
  <c r="D3096" i="3"/>
  <c r="D1993" i="3"/>
  <c r="D3239" i="3"/>
  <c r="D2081" i="3"/>
  <c r="C2081" i="3" s="1"/>
  <c r="D1903" i="3"/>
  <c r="D2121" i="3"/>
  <c r="D368" i="3"/>
  <c r="D657" i="3"/>
  <c r="D893" i="3"/>
  <c r="D2305" i="3"/>
  <c r="D1750" i="3"/>
  <c r="D3224" i="3"/>
  <c r="C3224" i="3" s="1"/>
  <c r="D592" i="3"/>
  <c r="D1777" i="3"/>
  <c r="C1777" i="3" s="1"/>
  <c r="D2922" i="3"/>
  <c r="D2212" i="3"/>
  <c r="D2347" i="3"/>
  <c r="C2347" i="3" s="1"/>
  <c r="D2875" i="3"/>
  <c r="C2875" i="3" s="1"/>
  <c r="D2552" i="3"/>
  <c r="C2552" i="3" s="1"/>
  <c r="D590" i="3"/>
  <c r="D1372" i="3"/>
  <c r="D2219" i="3"/>
  <c r="D1178" i="3"/>
  <c r="C1178" i="3" s="1"/>
  <c r="D2587" i="3"/>
  <c r="D2727" i="3"/>
  <c r="C2727" i="3" s="1"/>
  <c r="D615" i="3"/>
  <c r="D666" i="3"/>
  <c r="D2899" i="3"/>
  <c r="D2903" i="3"/>
  <c r="D3244" i="3"/>
  <c r="C3244" i="3" s="1"/>
  <c r="D398" i="3"/>
  <c r="D2470" i="3"/>
  <c r="D2644" i="3"/>
  <c r="D1140" i="3"/>
  <c r="D2755" i="3"/>
  <c r="D3162" i="3"/>
  <c r="D2169" i="3"/>
  <c r="C2169" i="3" s="1"/>
  <c r="D3289" i="3"/>
  <c r="C3289" i="3" s="1"/>
  <c r="D1589" i="3"/>
  <c r="D1104" i="3"/>
  <c r="D2345" i="3"/>
  <c r="D2006" i="3"/>
  <c r="D2945" i="3"/>
  <c r="C2945" i="3" s="1"/>
  <c r="D2242" i="3"/>
  <c r="D2236" i="3"/>
  <c r="D2566" i="3"/>
  <c r="D1997" i="3"/>
  <c r="D3134" i="3"/>
  <c r="C3134" i="3" s="1"/>
  <c r="D2311" i="3"/>
  <c r="D364" i="3"/>
  <c r="D3211" i="3"/>
  <c r="D2720" i="3"/>
  <c r="D3185" i="3"/>
  <c r="C3185" i="3" s="1"/>
  <c r="D2455" i="3"/>
  <c r="D1395" i="3"/>
  <c r="D2556" i="3"/>
  <c r="C2556" i="3" s="1"/>
  <c r="D264" i="3"/>
  <c r="D3124" i="3"/>
  <c r="D629" i="3"/>
  <c r="D2136" i="3"/>
  <c r="D2635" i="3"/>
  <c r="C2635" i="3" s="1"/>
  <c r="D1649" i="3"/>
  <c r="D2155" i="3"/>
  <c r="C2155" i="3" s="1"/>
  <c r="D931" i="3"/>
  <c r="D782" i="3"/>
  <c r="D725" i="3"/>
  <c r="D1351" i="3"/>
  <c r="D1891" i="3"/>
  <c r="C1891" i="3" s="1"/>
  <c r="D99" i="3"/>
  <c r="D147" i="3"/>
  <c r="D122" i="3"/>
  <c r="V557" i="4"/>
  <c r="AC555" i="4"/>
  <c r="AI556" i="4"/>
  <c r="AS346" i="4"/>
  <c r="H346" i="4" s="1"/>
  <c r="Q531" i="4"/>
  <c r="M346" i="4"/>
  <c r="O346" i="4" s="1"/>
  <c r="D203" i="3"/>
  <c r="D26" i="3"/>
  <c r="C26" i="3" s="1"/>
  <c r="AS377" i="4"/>
  <c r="H377" i="4" s="1"/>
  <c r="M377" i="4"/>
  <c r="O377" i="4" s="1"/>
  <c r="Q562" i="4"/>
  <c r="AS163" i="4"/>
  <c r="H163" i="4" s="1"/>
  <c r="Q588" i="4"/>
  <c r="D1812" i="3"/>
  <c r="C1812" i="3" s="1"/>
  <c r="D2016" i="3"/>
  <c r="AS152" i="4"/>
  <c r="H152" i="4" s="1"/>
  <c r="G79" i="2" s="1"/>
  <c r="Q577" i="4"/>
  <c r="D2303" i="3"/>
  <c r="D2563" i="3"/>
  <c r="C2563" i="3" s="1"/>
  <c r="D980" i="3"/>
  <c r="D2456" i="3"/>
  <c r="C2456" i="3" s="1"/>
  <c r="D2261" i="3"/>
  <c r="D1150" i="3"/>
  <c r="D1002" i="3"/>
  <c r="D1323" i="3"/>
  <c r="D3042" i="3"/>
  <c r="D752" i="3"/>
  <c r="D3140" i="3"/>
  <c r="C3140" i="3" s="1"/>
  <c r="D418" i="3"/>
  <c r="C418" i="3" s="1"/>
  <c r="D2917" i="3"/>
  <c r="C2917" i="3" s="1"/>
  <c r="D350" i="3"/>
  <c r="D2608" i="3"/>
  <c r="D1719" i="3"/>
  <c r="D1184" i="3"/>
  <c r="C1184" i="3" s="1"/>
  <c r="D692" i="3"/>
  <c r="D925" i="3"/>
  <c r="D647" i="3"/>
  <c r="D3285" i="3"/>
  <c r="C3285" i="3" s="1"/>
  <c r="D3294" i="3"/>
  <c r="D3123" i="3"/>
  <c r="D2183" i="3"/>
  <c r="D1748" i="3"/>
  <c r="C1748" i="3" s="1"/>
  <c r="D1069" i="3"/>
  <c r="D2813" i="3"/>
  <c r="C2813" i="3" s="1"/>
  <c r="D1019" i="3"/>
  <c r="D740" i="3"/>
  <c r="C740" i="3" s="1"/>
  <c r="D1880" i="3"/>
  <c r="D2131" i="3"/>
  <c r="D578" i="3"/>
  <c r="D2067" i="3"/>
  <c r="AS381" i="4"/>
  <c r="H381" i="4" s="1"/>
  <c r="Q566" i="4"/>
  <c r="M381" i="4"/>
  <c r="D2524" i="3"/>
  <c r="C2524" i="3" s="1"/>
  <c r="D1566" i="3"/>
  <c r="C1566" i="3" s="1"/>
  <c r="D427" i="3"/>
  <c r="D546" i="3"/>
  <c r="D3144" i="3"/>
  <c r="C3144" i="3" s="1"/>
  <c r="D2723" i="3"/>
  <c r="C2723" i="3" s="1"/>
  <c r="D1278" i="3"/>
  <c r="D376" i="3"/>
  <c r="AS141" i="4"/>
  <c r="H141" i="4" s="1"/>
  <c r="N381" i="4"/>
  <c r="R564" i="4"/>
  <c r="AA565" i="4"/>
  <c r="AO565" i="4"/>
  <c r="AJ564" i="4"/>
  <c r="AM568" i="4"/>
  <c r="AM565" i="4"/>
  <c r="T568" i="4"/>
  <c r="AB567" i="4"/>
  <c r="AN567" i="4"/>
  <c r="AS355" i="4"/>
  <c r="H355" i="4" s="1"/>
  <c r="Q540" i="4"/>
  <c r="M355" i="4"/>
  <c r="O355" i="4" s="1"/>
  <c r="D2685" i="3"/>
  <c r="D2749" i="3"/>
  <c r="C2749" i="3" s="1"/>
  <c r="D1116" i="3"/>
  <c r="D2792" i="3"/>
  <c r="D1062" i="3"/>
  <c r="D3204" i="3"/>
  <c r="C3204" i="3" s="1"/>
  <c r="D891" i="3"/>
  <c r="D1821" i="3"/>
  <c r="D2959" i="3"/>
  <c r="D2942" i="3"/>
  <c r="C2942" i="3" s="1"/>
  <c r="D94" i="3"/>
  <c r="D3255" i="3"/>
  <c r="C3255" i="3" s="1"/>
  <c r="D1239" i="3"/>
  <c r="D1332" i="3"/>
  <c r="D1192" i="3"/>
  <c r="C1192" i="3" s="1"/>
  <c r="D1269" i="3"/>
  <c r="C1269" i="3" s="1"/>
  <c r="AS382" i="4"/>
  <c r="H382" i="4" s="1"/>
  <c r="Q567" i="4"/>
  <c r="Q582" i="4"/>
  <c r="AS157" i="4"/>
  <c r="H157" i="4" s="1"/>
  <c r="G171" i="2" s="1"/>
  <c r="AD582" i="4"/>
  <c r="T578" i="4"/>
  <c r="AG578" i="4"/>
  <c r="AB581" i="4"/>
  <c r="R581" i="4"/>
  <c r="AL580" i="4"/>
  <c r="U582" i="4"/>
  <c r="AH580" i="4"/>
  <c r="AE580" i="4"/>
  <c r="Z579" i="4"/>
  <c r="S581" i="4"/>
  <c r="AH578" i="4"/>
  <c r="AO580" i="4"/>
  <c r="AM579" i="4"/>
  <c r="Y583" i="4"/>
  <c r="AC578" i="4"/>
  <c r="AN578" i="4"/>
  <c r="S583" i="4"/>
  <c r="D1197" i="3"/>
  <c r="D1443" i="3"/>
  <c r="D3120" i="3"/>
  <c r="D1647" i="3"/>
  <c r="D1053" i="3"/>
  <c r="AS129" i="4"/>
  <c r="N369" i="4"/>
  <c r="AL557" i="4"/>
  <c r="V555" i="4"/>
  <c r="AD555" i="4"/>
  <c r="AL555" i="4"/>
  <c r="AD557" i="4"/>
  <c r="Y558" i="4"/>
  <c r="AS348" i="4"/>
  <c r="H348" i="4" s="1"/>
  <c r="Q533" i="4"/>
  <c r="M348" i="4"/>
  <c r="O348" i="4" s="1"/>
  <c r="AS386" i="4"/>
  <c r="H386" i="4" s="1"/>
  <c r="Q571" i="4"/>
  <c r="D304" i="3"/>
  <c r="AS376" i="4"/>
  <c r="H376" i="4" s="1"/>
  <c r="M376" i="4"/>
  <c r="O376" i="4" s="1"/>
  <c r="Q561" i="4"/>
  <c r="AS379" i="4"/>
  <c r="H379" i="4" s="1"/>
  <c r="M379" i="4"/>
  <c r="Q564" i="4"/>
  <c r="AS150" i="4"/>
  <c r="H150" i="4" s="1"/>
  <c r="Q575" i="4"/>
  <c r="D570" i="3"/>
  <c r="D1724" i="3"/>
  <c r="C1724" i="3" s="1"/>
  <c r="D1371" i="3"/>
  <c r="D2152" i="3"/>
  <c r="C2152" i="3" s="1"/>
  <c r="D1604" i="3"/>
  <c r="D3213" i="3"/>
  <c r="D3076" i="3"/>
  <c r="C3076" i="3" s="1"/>
  <c r="D3059" i="3"/>
  <c r="D3195" i="3"/>
  <c r="D3174" i="3"/>
  <c r="C3174" i="3" s="1"/>
  <c r="D3002" i="3"/>
  <c r="D3217" i="3"/>
  <c r="D1494" i="3"/>
  <c r="D503" i="3"/>
  <c r="D2638" i="3"/>
  <c r="D561" i="3"/>
  <c r="D346" i="3"/>
  <c r="D2844" i="3"/>
  <c r="D2812" i="3"/>
  <c r="D2689" i="3"/>
  <c r="D1319" i="3"/>
  <c r="C1319" i="3" s="1"/>
  <c r="D1981" i="3"/>
  <c r="D3098" i="3"/>
  <c r="D2434" i="3"/>
  <c r="C2434" i="3" s="1"/>
  <c r="D1090" i="3"/>
  <c r="D2290" i="3"/>
  <c r="AS140" i="4"/>
  <c r="H140" i="4" s="1"/>
  <c r="N380" i="4"/>
  <c r="AG564" i="4"/>
  <c r="S565" i="4"/>
  <c r="AF564" i="4"/>
  <c r="V564" i="4"/>
  <c r="U566" i="4"/>
  <c r="AN568" i="4"/>
  <c r="Z566" i="4"/>
  <c r="AE568" i="4"/>
  <c r="AA568" i="4"/>
  <c r="AS357" i="4"/>
  <c r="H357" i="4" s="1"/>
  <c r="M357" i="4"/>
  <c r="O357" i="4" s="1"/>
  <c r="Q542" i="4"/>
  <c r="AS385" i="4"/>
  <c r="H385" i="4" s="1"/>
  <c r="Q570" i="4"/>
  <c r="D3033" i="3"/>
  <c r="C3033" i="3" s="1"/>
  <c r="D443" i="3"/>
  <c r="D2071" i="3"/>
  <c r="D1527" i="3"/>
  <c r="D1111" i="3"/>
  <c r="C1111" i="3" s="1"/>
  <c r="D770" i="3"/>
  <c r="C770" i="3" s="1"/>
  <c r="D2900" i="3"/>
  <c r="D2728" i="3"/>
  <c r="D1910" i="3"/>
  <c r="C1910" i="3" s="1"/>
  <c r="D1523" i="3"/>
  <c r="C1523" i="3" s="1"/>
  <c r="D832" i="3"/>
  <c r="D431" i="3"/>
  <c r="D439" i="3"/>
  <c r="D3260" i="3"/>
  <c r="D126" i="3"/>
  <c r="D684" i="3"/>
  <c r="D2870" i="3"/>
  <c r="D1737" i="3"/>
  <c r="C1737" i="3" s="1"/>
  <c r="D292" i="3"/>
  <c r="D533" i="3"/>
  <c r="D2417" i="3"/>
  <c r="D727" i="3"/>
  <c r="D1158" i="3"/>
  <c r="D1128" i="3"/>
  <c r="D2604" i="3"/>
  <c r="D1969" i="3"/>
  <c r="C1969" i="3" s="1"/>
  <c r="D2823" i="3"/>
  <c r="D3110" i="3"/>
  <c r="C3110" i="3" s="1"/>
  <c r="D1486" i="3"/>
  <c r="D2929" i="3"/>
  <c r="D2209" i="3"/>
  <c r="D2600" i="3"/>
  <c r="D2972" i="3"/>
  <c r="D1180" i="3"/>
  <c r="D2046" i="3"/>
  <c r="D227" i="3"/>
  <c r="D2080" i="3"/>
  <c r="D2775" i="3"/>
  <c r="AS158" i="4"/>
  <c r="H158" i="4" s="1"/>
  <c r="AF583" i="4"/>
  <c r="U578" i="4"/>
  <c r="AG582" i="4"/>
  <c r="AO579" i="4"/>
  <c r="AE579" i="4"/>
  <c r="AB579" i="4"/>
  <c r="AJ580" i="4"/>
  <c r="AN579" i="4"/>
  <c r="AO581" i="4"/>
  <c r="W582" i="4"/>
  <c r="AL578" i="4"/>
  <c r="V579" i="4"/>
  <c r="W579" i="4"/>
  <c r="AA580" i="4"/>
  <c r="W580" i="4"/>
  <c r="AD583" i="4"/>
  <c r="W581" i="4"/>
  <c r="Y580" i="4"/>
  <c r="AS372" i="4"/>
  <c r="H372" i="4" s="1"/>
  <c r="M372" i="4"/>
  <c r="Q557" i="4"/>
  <c r="AS370" i="4"/>
  <c r="H370" i="4" s="1"/>
  <c r="M370" i="4"/>
  <c r="Q555" i="4"/>
  <c r="N372" i="4"/>
  <c r="AS132" i="4"/>
  <c r="H132" i="4" s="1"/>
  <c r="W554" i="4"/>
  <c r="AM555" i="4"/>
  <c r="R558" i="4"/>
  <c r="W555" i="4"/>
  <c r="Z557" i="4"/>
  <c r="U556" i="4"/>
  <c r="AN557" i="4"/>
  <c r="AK556" i="4"/>
  <c r="AS345" i="4"/>
  <c r="H345" i="4" s="1"/>
  <c r="M345" i="4"/>
  <c r="O345" i="4" s="1"/>
  <c r="Q530" i="4"/>
  <c r="D2346" i="3"/>
  <c r="D655" i="3"/>
  <c r="AS165" i="4"/>
  <c r="H165" i="4" s="1"/>
  <c r="Q590" i="4"/>
  <c r="AS378" i="4"/>
  <c r="H378" i="4" s="1"/>
  <c r="Q563" i="4"/>
  <c r="M378" i="4"/>
  <c r="O378" i="4" s="1"/>
  <c r="D2473" i="3"/>
  <c r="D3238" i="3"/>
  <c r="AS368" i="4"/>
  <c r="H368" i="4" s="1"/>
  <c r="M368" i="4"/>
  <c r="O368" i="4" s="1"/>
  <c r="Q553" i="4"/>
  <c r="AS367" i="4"/>
  <c r="H367" i="4" s="1"/>
  <c r="Q552" i="4"/>
  <c r="M367" i="4"/>
  <c r="O367" i="4" s="1"/>
  <c r="AS366" i="4"/>
  <c r="H366" i="4" s="1"/>
  <c r="Q551" i="4"/>
  <c r="M366" i="4"/>
  <c r="O366" i="4" s="1"/>
  <c r="D2567" i="3"/>
  <c r="C2567" i="3" s="1"/>
  <c r="D2745" i="3"/>
  <c r="D3055" i="3"/>
  <c r="D2114" i="3"/>
  <c r="C2114" i="3" s="1"/>
  <c r="D908" i="3"/>
  <c r="D710" i="3"/>
  <c r="C710" i="3" s="1"/>
  <c r="D1855" i="3"/>
  <c r="D1460" i="3"/>
  <c r="D2379" i="3"/>
  <c r="D414" i="3"/>
  <c r="C414" i="3" s="1"/>
  <c r="D1570" i="3"/>
  <c r="D1769" i="3"/>
  <c r="D895" i="3"/>
  <c r="D1456" i="3"/>
  <c r="C1456" i="3" s="1"/>
  <c r="D2651" i="3"/>
  <c r="D1642" i="3"/>
  <c r="C1642" i="3" s="1"/>
  <c r="D397" i="3"/>
  <c r="D3221" i="3"/>
  <c r="C3221" i="3" s="1"/>
  <c r="D1188" i="3"/>
  <c r="C1188" i="3" s="1"/>
  <c r="D2464" i="3"/>
  <c r="D1608" i="3"/>
  <c r="D565" i="3"/>
  <c r="D1689" i="3"/>
  <c r="D2430" i="3"/>
  <c r="C2430" i="3" s="1"/>
  <c r="D393" i="3"/>
  <c r="D854" i="3"/>
  <c r="D2135" i="3"/>
  <c r="D423" i="3"/>
  <c r="D3234" i="3"/>
  <c r="D1587" i="3"/>
  <c r="D1353" i="3"/>
  <c r="C1353" i="3" s="1"/>
  <c r="D2316" i="3"/>
  <c r="C2316" i="3" s="1"/>
  <c r="D2243" i="3"/>
  <c r="D2054" i="3"/>
  <c r="C2054" i="3" s="1"/>
  <c r="D1366" i="3"/>
  <c r="C1366" i="3" s="1"/>
  <c r="AS178" i="4"/>
  <c r="H178" i="4" s="1"/>
  <c r="G154" i="2" s="1"/>
  <c r="Q603" i="4"/>
  <c r="AS393" i="4"/>
  <c r="H393" i="4" s="1"/>
  <c r="Q578" i="4"/>
  <c r="D73" i="3"/>
  <c r="W566" i="4"/>
  <c r="T564" i="4"/>
  <c r="AO564" i="4"/>
  <c r="X564" i="4"/>
  <c r="AD564" i="4"/>
  <c r="AD568" i="4"/>
  <c r="R565" i="4"/>
  <c r="AK564" i="4"/>
  <c r="AF568" i="4"/>
  <c r="AB568" i="4"/>
  <c r="AS359" i="4"/>
  <c r="H359" i="4" s="1"/>
  <c r="Q544" i="4"/>
  <c r="M359" i="4"/>
  <c r="O359" i="4" s="1"/>
  <c r="D2783" i="3"/>
  <c r="C2783" i="3" s="1"/>
  <c r="D2896" i="3"/>
  <c r="D2913" i="3"/>
  <c r="C2913" i="3" s="1"/>
  <c r="D849" i="3"/>
  <c r="D3127" i="3"/>
  <c r="D2964" i="3"/>
  <c r="D2469" i="3"/>
  <c r="D1098" i="3"/>
  <c r="D2887" i="3"/>
  <c r="C2887" i="3" s="1"/>
  <c r="D2664" i="3"/>
  <c r="D806" i="3"/>
  <c r="D456" i="3"/>
  <c r="C456" i="3" s="1"/>
  <c r="D1553" i="3"/>
  <c r="D1036" i="3"/>
  <c r="D173" i="3"/>
  <c r="AA566" i="4"/>
  <c r="AK566" i="4"/>
  <c r="AS155" i="4"/>
  <c r="H155" i="4" s="1"/>
  <c r="AI579" i="4"/>
  <c r="T581" i="4"/>
  <c r="U579" i="4"/>
  <c r="AE583" i="4"/>
  <c r="AJ582" i="4"/>
  <c r="AH583" i="4"/>
  <c r="AM578" i="4"/>
  <c r="AC582" i="4"/>
  <c r="AI578" i="4"/>
  <c r="S579" i="4"/>
  <c r="V582" i="4"/>
  <c r="AI581" i="4"/>
  <c r="AA581" i="4"/>
  <c r="AK582" i="4"/>
  <c r="AO582" i="4"/>
  <c r="AD578" i="4"/>
  <c r="AO583" i="4"/>
  <c r="AA582" i="4"/>
  <c r="AS369" i="4"/>
  <c r="H369" i="4" s="1"/>
  <c r="Q554" i="4"/>
  <c r="M369" i="4"/>
  <c r="D2934" i="3"/>
  <c r="D1137" i="3"/>
  <c r="C1137" i="3" s="1"/>
  <c r="D60" i="3"/>
  <c r="D43" i="3"/>
  <c r="AS131" i="4"/>
  <c r="H131" i="4" s="1"/>
  <c r="N371" i="4"/>
  <c r="AE556" i="4"/>
  <c r="AE554" i="4"/>
  <c r="AM554" i="4"/>
  <c r="AE557" i="4"/>
  <c r="AJ558" i="4"/>
  <c r="AI555" i="4"/>
  <c r="W558" i="4"/>
  <c r="W556" i="4"/>
  <c r="R557" i="4"/>
  <c r="T554" i="4"/>
  <c r="AB554" i="4"/>
  <c r="Z556" i="4"/>
  <c r="V554" i="4"/>
  <c r="AS347" i="4"/>
  <c r="H347" i="4" s="1"/>
  <c r="Q532" i="4"/>
  <c r="M347" i="4"/>
  <c r="O347" i="4" s="1"/>
  <c r="AS162" i="4"/>
  <c r="H162" i="4" s="1"/>
  <c r="Q587" i="4"/>
  <c r="D3242" i="3"/>
  <c r="D2883" i="3"/>
  <c r="C2883" i="3" s="1"/>
  <c r="D2256" i="3"/>
  <c r="D815" i="3"/>
  <c r="D2507" i="3"/>
  <c r="D2443" i="3"/>
  <c r="D2273" i="3"/>
  <c r="D1876" i="3"/>
  <c r="C1876" i="3" s="1"/>
  <c r="D1477" i="3"/>
  <c r="C1477" i="3" s="1"/>
  <c r="D802" i="3"/>
  <c r="D2655" i="3"/>
  <c r="D1257" i="3"/>
  <c r="D1825" i="3"/>
  <c r="D625" i="3"/>
  <c r="AS180" i="4"/>
  <c r="H180" i="4" s="1"/>
  <c r="G156" i="2" s="1"/>
  <c r="AS395" i="4"/>
  <c r="H395" i="4" s="1"/>
  <c r="Q580" i="4"/>
  <c r="D1512" i="3"/>
  <c r="D2740" i="3"/>
  <c r="D2230" i="3"/>
  <c r="D701" i="3"/>
  <c r="D1638" i="3"/>
  <c r="D1375" i="3"/>
  <c r="AI565" i="4"/>
  <c r="AG565" i="4"/>
  <c r="AJ566" i="4"/>
  <c r="AN566" i="4"/>
  <c r="AH564" i="4"/>
  <c r="W565" i="4"/>
  <c r="AO567" i="4"/>
  <c r="W568" i="4"/>
  <c r="AB566" i="4"/>
  <c r="D313" i="3"/>
  <c r="D2235" i="3"/>
  <c r="D1349" i="3"/>
  <c r="C1349" i="3" s="1"/>
  <c r="D798" i="3"/>
  <c r="D2011" i="3"/>
  <c r="D3247" i="3"/>
  <c r="C3247" i="3" s="1"/>
  <c r="D2295" i="3"/>
  <c r="D2024" i="3"/>
  <c r="C2024" i="3" s="1"/>
  <c r="D1027" i="3"/>
  <c r="D604" i="3"/>
  <c r="D1728" i="3"/>
  <c r="C1728" i="3" s="1"/>
  <c r="D675" i="3"/>
  <c r="D3272" i="3"/>
  <c r="D2994" i="3"/>
  <c r="D1634" i="3"/>
  <c r="D1591" i="3"/>
  <c r="D2951" i="3"/>
  <c r="D2796" i="3"/>
  <c r="D997" i="3"/>
  <c r="D553" i="3"/>
  <c r="D1791" i="3"/>
  <c r="D1651" i="3"/>
  <c r="D2179" i="3"/>
  <c r="D1897" i="3"/>
  <c r="D1626" i="3"/>
  <c r="C1626" i="3" s="1"/>
  <c r="D1664" i="3"/>
  <c r="D2866" i="3"/>
  <c r="D3046" i="3"/>
  <c r="C3046" i="3" s="1"/>
  <c r="D963" i="3"/>
  <c r="D1884" i="3"/>
  <c r="D2800" i="3"/>
  <c r="D1413" i="3"/>
  <c r="D1422" i="3"/>
  <c r="C1422" i="3" s="1"/>
  <c r="D2392" i="3"/>
  <c r="C2392" i="3" s="1"/>
  <c r="D1544" i="3"/>
  <c r="C1544" i="3" s="1"/>
  <c r="D1146" i="3"/>
  <c r="D2715" i="3"/>
  <c r="AS153" i="4"/>
  <c r="H153" i="4" s="1"/>
  <c r="AN582" i="4"/>
  <c r="AG579" i="4"/>
  <c r="AG580" i="4"/>
  <c r="AK580" i="4"/>
  <c r="X579" i="4"/>
  <c r="AF580" i="4"/>
  <c r="AD581" i="4"/>
  <c r="AC581" i="4"/>
  <c r="S582" i="4"/>
  <c r="X582" i="4"/>
  <c r="AH579" i="4"/>
  <c r="AO578" i="4"/>
  <c r="AK583" i="4"/>
  <c r="AB580" i="4"/>
  <c r="X580" i="4"/>
  <c r="U581" i="4"/>
  <c r="Y578" i="4"/>
  <c r="AB578" i="4"/>
  <c r="AS156" i="4"/>
  <c r="H156" i="4" s="1"/>
  <c r="G174" i="2" s="1"/>
  <c r="AG22" i="9"/>
  <c r="AM558" i="4"/>
  <c r="AM556" i="4"/>
  <c r="S557" i="4"/>
  <c r="T556" i="4"/>
  <c r="AG557" i="4"/>
  <c r="AJ555" i="4"/>
  <c r="X556" i="4"/>
  <c r="AE558" i="4"/>
  <c r="AE555" i="4"/>
  <c r="AJ556" i="4"/>
  <c r="AH558" i="4"/>
  <c r="AL556" i="4"/>
  <c r="AS349" i="4"/>
  <c r="H349" i="4" s="1"/>
  <c r="M349" i="4"/>
  <c r="O349" i="4" s="1"/>
  <c r="Q534" i="4"/>
  <c r="D2668" i="3"/>
  <c r="D1379" i="3"/>
  <c r="AS384" i="4"/>
  <c r="H384" i="4" s="1"/>
  <c r="Q569" i="4"/>
  <c r="AS166" i="4"/>
  <c r="H166" i="4" s="1"/>
  <c r="G160" i="2" s="1"/>
  <c r="Q591" i="4"/>
  <c r="AS160" i="4"/>
  <c r="H160" i="4" s="1"/>
  <c r="G166" i="2" s="1"/>
  <c r="Q585" i="4"/>
  <c r="AS380" i="4"/>
  <c r="H380" i="4" s="1"/>
  <c r="Q565" i="4"/>
  <c r="M380" i="4"/>
  <c r="AS375" i="4"/>
  <c r="H375" i="4" s="1"/>
  <c r="Q560" i="4"/>
  <c r="M375" i="4"/>
  <c r="O375" i="4" s="1"/>
  <c r="D1630" i="3"/>
  <c r="C1630" i="3" s="1"/>
  <c r="D1341" i="3"/>
  <c r="C1341" i="3" s="1"/>
  <c r="D317" i="3"/>
  <c r="D2222" i="3"/>
  <c r="C2222" i="3" s="1"/>
  <c r="D541" i="3"/>
  <c r="C541" i="3" s="1"/>
  <c r="D1778" i="3"/>
  <c r="D2554" i="3"/>
  <c r="D1282" i="3"/>
  <c r="D1677" i="3"/>
  <c r="D1906" i="3"/>
  <c r="C1906" i="3" s="1"/>
  <c r="D3152" i="3"/>
  <c r="C3152" i="3" s="1"/>
  <c r="D2711" i="3"/>
  <c r="C2711" i="3" s="1"/>
  <c r="D2753" i="3"/>
  <c r="C2753" i="3" s="1"/>
  <c r="D663" i="3"/>
  <c r="C663" i="3" s="1"/>
  <c r="D2874" i="3"/>
  <c r="D1702" i="3"/>
  <c r="D1927" i="3"/>
  <c r="D2955" i="3"/>
  <c r="D2946" i="3"/>
  <c r="D2647" i="3"/>
  <c r="D841" i="3"/>
  <c r="C841" i="3" s="1"/>
  <c r="D688" i="3"/>
  <c r="D744" i="3"/>
  <c r="D2815" i="3"/>
  <c r="D494" i="3"/>
  <c r="D1923" i="3"/>
  <c r="D722" i="3"/>
  <c r="D2058" i="3"/>
  <c r="C2058" i="3" s="1"/>
  <c r="D1244" i="3"/>
  <c r="D3157" i="3"/>
  <c r="D1358" i="3"/>
  <c r="C1358" i="3" s="1"/>
  <c r="D557" i="3"/>
  <c r="D3300" i="3"/>
  <c r="D2265" i="3"/>
  <c r="AS182" i="4"/>
  <c r="H182" i="4" s="1"/>
  <c r="AS394" i="4"/>
  <c r="H394" i="4" s="1"/>
  <c r="Q579" i="4"/>
  <c r="AS397" i="4"/>
  <c r="H397" i="4" s="1"/>
  <c r="AN564" i="4"/>
  <c r="AL568" i="4"/>
  <c r="V566" i="4"/>
  <c r="U567" i="4"/>
  <c r="AK567" i="4"/>
  <c r="R567" i="4"/>
  <c r="Y566" i="4"/>
  <c r="AE567" i="4"/>
  <c r="AJ567" i="4"/>
  <c r="AI568" i="4"/>
  <c r="D1499" i="3"/>
  <c r="D1867" i="3"/>
  <c r="D1786" i="3"/>
  <c r="C1786" i="3" s="1"/>
  <c r="D824" i="3"/>
  <c r="D2840" i="3"/>
  <c r="D1782" i="3"/>
  <c r="C1782" i="3" s="1"/>
  <c r="D1694" i="3"/>
  <c r="D1681" i="3"/>
  <c r="D638" i="3"/>
  <c r="D1328" i="3"/>
  <c r="D2205" i="3"/>
  <c r="D2413" i="3"/>
  <c r="C2413" i="3" s="1"/>
  <c r="D2580" i="3"/>
  <c r="D3063" i="3"/>
  <c r="D516" i="3"/>
  <c r="D2157" i="3"/>
  <c r="D169" i="3"/>
  <c r="Y582" i="4"/>
  <c r="AL582" i="4"/>
  <c r="AJ583" i="4"/>
  <c r="V580" i="4"/>
  <c r="AJ581" i="4"/>
  <c r="AH581" i="4"/>
  <c r="AE581" i="4"/>
  <c r="R579" i="4"/>
  <c r="S580" i="4"/>
  <c r="X581" i="4"/>
  <c r="AM582" i="4"/>
  <c r="AF581" i="4"/>
  <c r="AC579" i="4"/>
  <c r="W583" i="4"/>
  <c r="AH582" i="4"/>
  <c r="AM583" i="4"/>
  <c r="AM580" i="4"/>
  <c r="U583" i="4"/>
  <c r="D3161" i="3"/>
  <c r="D1596" i="3"/>
  <c r="C1596" i="3" s="1"/>
  <c r="D595" i="3"/>
  <c r="D1086" i="3"/>
  <c r="X554" i="4"/>
  <c r="AF554" i="4"/>
  <c r="AN554" i="4"/>
  <c r="AK554" i="4"/>
  <c r="AF558" i="4"/>
  <c r="AN558" i="4"/>
  <c r="AF556" i="4"/>
  <c r="AM557" i="4"/>
  <c r="AG555" i="4"/>
  <c r="AD558" i="4"/>
  <c r="AL558" i="4"/>
  <c r="C1392" i="3" l="1"/>
  <c r="C139" i="3"/>
  <c r="C467" i="3"/>
  <c r="C651" i="3"/>
  <c r="C859" i="3"/>
  <c r="C1084" i="3"/>
  <c r="C733" i="3"/>
  <c r="C1086" i="3"/>
  <c r="C655" i="3"/>
  <c r="C1119" i="3"/>
  <c r="C1134" i="3"/>
  <c r="C158" i="3"/>
  <c r="C848" i="3"/>
  <c r="C1122" i="3"/>
  <c r="C833" i="3"/>
  <c r="C1126" i="3"/>
  <c r="C773" i="3"/>
  <c r="C1037" i="3"/>
  <c r="C131" i="3"/>
  <c r="C212" i="3"/>
  <c r="C352" i="3"/>
  <c r="AD3" i="22"/>
  <c r="C994" i="3"/>
  <c r="C1569" i="3"/>
  <c r="C1211" i="3"/>
  <c r="C945" i="3"/>
  <c r="C738" i="3"/>
  <c r="C1500" i="3"/>
  <c r="C143" i="3"/>
  <c r="C364" i="3"/>
  <c r="C379" i="3"/>
  <c r="C743" i="3"/>
  <c r="C557" i="3"/>
  <c r="C176" i="3"/>
  <c r="C263" i="3"/>
  <c r="C1345" i="3"/>
  <c r="C1359" i="3"/>
  <c r="C1360" i="3"/>
  <c r="C295" i="3"/>
  <c r="C922" i="3"/>
  <c r="C399" i="3"/>
  <c r="C937" i="3"/>
  <c r="C737" i="3"/>
  <c r="C475" i="3"/>
  <c r="C303" i="3"/>
  <c r="C389" i="3"/>
  <c r="C296" i="3"/>
  <c r="C1871" i="3"/>
  <c r="C1823" i="3"/>
  <c r="C1819" i="3"/>
  <c r="C1865" i="3"/>
  <c r="C1172" i="3"/>
  <c r="C1789" i="3"/>
  <c r="C1875" i="3"/>
  <c r="C1880" i="3"/>
  <c r="C275" i="3"/>
  <c r="C1740" i="3"/>
  <c r="C1770" i="3"/>
  <c r="C661" i="3"/>
  <c r="C755" i="3"/>
  <c r="C1652" i="3"/>
  <c r="C5" i="3"/>
  <c r="C2009" i="3"/>
  <c r="C1801" i="3"/>
  <c r="C271" i="3"/>
  <c r="C1883" i="3"/>
  <c r="C1898" i="3"/>
  <c r="C215" i="3"/>
  <c r="C2133" i="3"/>
  <c r="C751" i="3"/>
  <c r="C511" i="3"/>
  <c r="C664" i="3"/>
  <c r="C807" i="3"/>
  <c r="C777" i="3"/>
  <c r="C1834" i="3"/>
  <c r="C1407" i="3"/>
  <c r="C617" i="3"/>
  <c r="C613" i="3"/>
  <c r="C766" i="3"/>
  <c r="C507" i="3"/>
  <c r="C781" i="3"/>
  <c r="C632" i="3"/>
  <c r="C2423" i="3"/>
  <c r="C640" i="3"/>
  <c r="C731" i="3"/>
  <c r="C514" i="3"/>
  <c r="C518" i="3"/>
  <c r="C570" i="3"/>
  <c r="C488" i="3"/>
  <c r="C579" i="3"/>
  <c r="C1104" i="3"/>
  <c r="C1245" i="3"/>
  <c r="C1861" i="3"/>
  <c r="C714" i="3"/>
  <c r="C252" i="3"/>
  <c r="C124" i="3"/>
  <c r="C392" i="3"/>
  <c r="C1100" i="3"/>
  <c r="C695" i="3"/>
  <c r="C2432" i="3"/>
  <c r="C237" i="3"/>
  <c r="C1396" i="3"/>
  <c r="C267" i="3"/>
  <c r="C67" i="3"/>
  <c r="C294" i="3"/>
  <c r="C2445" i="3"/>
  <c r="C809" i="3"/>
  <c r="C2464" i="3"/>
  <c r="C2981" i="3"/>
  <c r="C1712" i="3"/>
  <c r="C492" i="3"/>
  <c r="C375" i="3"/>
  <c r="C822" i="3"/>
  <c r="C1052" i="3"/>
  <c r="C1041" i="3"/>
  <c r="C802" i="3"/>
  <c r="C311" i="3"/>
  <c r="C1075" i="3"/>
  <c r="C2502" i="3"/>
  <c r="C326" i="3"/>
  <c r="C2946" i="3"/>
  <c r="C471" i="3"/>
  <c r="C989" i="3"/>
  <c r="C192" i="3"/>
  <c r="C806" i="3"/>
  <c r="C2951" i="3"/>
  <c r="C1168" i="3"/>
  <c r="C387" i="3"/>
  <c r="C448" i="3"/>
  <c r="C871" i="3"/>
  <c r="C901" i="3"/>
  <c r="C1994" i="3"/>
  <c r="C893" i="3"/>
  <c r="C2060" i="3"/>
  <c r="C230" i="3"/>
  <c r="C533" i="3"/>
  <c r="C71" i="3"/>
  <c r="C895" i="3"/>
  <c r="C2435" i="3"/>
  <c r="C975" i="3"/>
  <c r="C2203" i="3"/>
  <c r="C218" i="3"/>
  <c r="C248" i="3"/>
  <c r="C725" i="3"/>
  <c r="G158" i="2"/>
  <c r="M155" i="2" s="1"/>
  <c r="C2199" i="3"/>
  <c r="C1153" i="3"/>
  <c r="C721" i="3"/>
  <c r="C3270" i="3"/>
  <c r="C173" i="3"/>
  <c r="C568" i="3"/>
  <c r="C1664" i="3"/>
  <c r="C3157" i="3"/>
  <c r="C2800" i="3"/>
  <c r="C798" i="3"/>
  <c r="C1512" i="3"/>
  <c r="C2507" i="3"/>
  <c r="C2934" i="3"/>
  <c r="C2664" i="3"/>
  <c r="C3055" i="3"/>
  <c r="C1180" i="3"/>
  <c r="C2823" i="3"/>
  <c r="C292" i="3"/>
  <c r="C2728" i="3"/>
  <c r="C443" i="3"/>
  <c r="C2689" i="3"/>
  <c r="C1647" i="3"/>
  <c r="C1239" i="3"/>
  <c r="C1821" i="3"/>
  <c r="C2685" i="3"/>
  <c r="C3123" i="3"/>
  <c r="C1719" i="3"/>
  <c r="C2755" i="3"/>
  <c r="C1372" i="3"/>
  <c r="C2212" i="3"/>
  <c r="C1903" i="3"/>
  <c r="C1993" i="3"/>
  <c r="C3284" i="3"/>
  <c r="C3146" i="3"/>
  <c r="C2693" i="3"/>
  <c r="C1329" i="3"/>
  <c r="C2262" i="3"/>
  <c r="C1814" i="3"/>
  <c r="C2602" i="3"/>
  <c r="C3000" i="3"/>
  <c r="C2926" i="3"/>
  <c r="C1400" i="3"/>
  <c r="C639" i="3"/>
  <c r="C1629" i="3"/>
  <c r="C1758" i="3"/>
  <c r="C750" i="3"/>
  <c r="C1822" i="3"/>
  <c r="C3051" i="3"/>
  <c r="C3158" i="3"/>
  <c r="C2204" i="3"/>
  <c r="C889" i="3"/>
  <c r="C1725" i="3"/>
  <c r="C324" i="3"/>
  <c r="C3047" i="3"/>
  <c r="C2497" i="3"/>
  <c r="C2638" i="3"/>
  <c r="C2740" i="3"/>
  <c r="C2071" i="3"/>
  <c r="C824" i="3"/>
  <c r="C815" i="3"/>
  <c r="C1587" i="3"/>
  <c r="C2379" i="3"/>
  <c r="C2745" i="3"/>
  <c r="C2775" i="3"/>
  <c r="C2972" i="3"/>
  <c r="C3260" i="3"/>
  <c r="C2900" i="3"/>
  <c r="C2812" i="3"/>
  <c r="C1494" i="3"/>
  <c r="C891" i="3"/>
  <c r="C1278" i="3"/>
  <c r="C1019" i="3"/>
  <c r="C3294" i="3"/>
  <c r="C752" i="3"/>
  <c r="C1395" i="3"/>
  <c r="C2311" i="3"/>
  <c r="C2242" i="3"/>
  <c r="C1589" i="3"/>
  <c r="C2922" i="3"/>
  <c r="C1750" i="3"/>
  <c r="C2168" i="3"/>
  <c r="C3196" i="3"/>
  <c r="C2365" i="3"/>
  <c r="C2241" i="3"/>
  <c r="C535" i="3"/>
  <c r="C2808" i="3"/>
  <c r="C1070" i="3"/>
  <c r="C603" i="3"/>
  <c r="C2138" i="3"/>
  <c r="C3177" i="3"/>
  <c r="C1255" i="3"/>
  <c r="C834" i="3"/>
  <c r="C1606" i="3"/>
  <c r="C3184" i="3"/>
  <c r="C1926" i="3"/>
  <c r="C2803" i="3"/>
  <c r="C1915" i="3"/>
  <c r="C1039" i="3"/>
  <c r="C1191" i="3"/>
  <c r="C1051" i="3"/>
  <c r="C2830" i="3"/>
  <c r="C3206" i="3"/>
  <c r="C771" i="3"/>
  <c r="C744" i="3"/>
  <c r="C2866" i="3"/>
  <c r="C1375" i="3"/>
  <c r="C2651" i="3"/>
  <c r="C3059" i="3"/>
  <c r="C2011" i="3"/>
  <c r="C1328" i="3"/>
  <c r="C2647" i="3"/>
  <c r="C1897" i="3"/>
  <c r="C2554" i="3"/>
  <c r="C2715" i="3"/>
  <c r="C963" i="3"/>
  <c r="C2179" i="3"/>
  <c r="C1634" i="3"/>
  <c r="C1027" i="3"/>
  <c r="C2256" i="3"/>
  <c r="C1098" i="3"/>
  <c r="C2896" i="3"/>
  <c r="C3234" i="3"/>
  <c r="C393" i="3"/>
  <c r="C1460" i="3"/>
  <c r="C2600" i="3"/>
  <c r="C2604" i="3"/>
  <c r="C439" i="3"/>
  <c r="C2290" i="3"/>
  <c r="C2844" i="3"/>
  <c r="C3217" i="3"/>
  <c r="C3213" i="3"/>
  <c r="C1443" i="3"/>
  <c r="C3042" i="3"/>
  <c r="C980" i="3"/>
  <c r="C782" i="3"/>
  <c r="C2455" i="3"/>
  <c r="C1140" i="3"/>
  <c r="C2121" i="3"/>
  <c r="C3078" i="3"/>
  <c r="C1012" i="3"/>
  <c r="C1894" i="3"/>
  <c r="C3199" i="3"/>
  <c r="C2394" i="3"/>
  <c r="C2564" i="3"/>
  <c r="C1394" i="3"/>
  <c r="C2763" i="3"/>
  <c r="C1571" i="3"/>
  <c r="C1931" i="3"/>
  <c r="C2287" i="3"/>
  <c r="C1253" i="3"/>
  <c r="C2539" i="3"/>
  <c r="C3087" i="3"/>
  <c r="C1702" i="3"/>
  <c r="C2417" i="3"/>
  <c r="C1981" i="3"/>
  <c r="C2874" i="3"/>
  <c r="C2655" i="3"/>
  <c r="C1608" i="3"/>
  <c r="C2046" i="3"/>
  <c r="C494" i="3"/>
  <c r="C1244" i="3"/>
  <c r="C1884" i="3"/>
  <c r="C3063" i="3"/>
  <c r="C1681" i="3"/>
  <c r="C1867" i="3"/>
  <c r="C2265" i="3"/>
  <c r="C1379" i="3"/>
  <c r="C1146" i="3"/>
  <c r="C997" i="3"/>
  <c r="C2994" i="3"/>
  <c r="C2235" i="3"/>
  <c r="C701" i="3"/>
  <c r="C2469" i="3"/>
  <c r="C423" i="3"/>
  <c r="C1855" i="3"/>
  <c r="C2209" i="3"/>
  <c r="C1128" i="3"/>
  <c r="C431" i="3"/>
  <c r="C1090" i="3"/>
  <c r="C3002" i="3"/>
  <c r="C1604" i="3"/>
  <c r="C2608" i="3"/>
  <c r="C1323" i="3"/>
  <c r="C931" i="3"/>
  <c r="C3124" i="3"/>
  <c r="C2903" i="3"/>
  <c r="C2587" i="3"/>
  <c r="C2305" i="3"/>
  <c r="C2193" i="3"/>
  <c r="C795" i="3"/>
  <c r="C2174" i="3"/>
  <c r="C2198" i="3"/>
  <c r="C1824" i="3"/>
  <c r="C3256" i="3"/>
  <c r="C231" i="3"/>
  <c r="C2166" i="3"/>
  <c r="C2592" i="3"/>
  <c r="C1597" i="3"/>
  <c r="C1946" i="3"/>
  <c r="C1105" i="3"/>
  <c r="C2717" i="3"/>
  <c r="C2159" i="3"/>
  <c r="C1257" i="3"/>
  <c r="C2346" i="3"/>
  <c r="C1923" i="3"/>
  <c r="C1413" i="3"/>
  <c r="C2443" i="3"/>
  <c r="C2473" i="3"/>
  <c r="C2815" i="3"/>
  <c r="C1282" i="3"/>
  <c r="C1591" i="3"/>
  <c r="C604" i="3"/>
  <c r="C1694" i="3"/>
  <c r="C1499" i="3"/>
  <c r="C722" i="3"/>
  <c r="C2955" i="3"/>
  <c r="C2668" i="3"/>
  <c r="C2796" i="3"/>
  <c r="C3242" i="3"/>
  <c r="C1036" i="3"/>
  <c r="C2135" i="3"/>
  <c r="C1689" i="3"/>
  <c r="C1158" i="3"/>
  <c r="C2870" i="3"/>
  <c r="C832" i="3"/>
  <c r="C1062" i="3"/>
  <c r="C2067" i="3"/>
  <c r="C1069" i="3"/>
  <c r="C925" i="3"/>
  <c r="C1002" i="3"/>
  <c r="C2303" i="3"/>
  <c r="C1997" i="3"/>
  <c r="C2006" i="3"/>
  <c r="C3162" i="3"/>
  <c r="C3096" i="3"/>
  <c r="C1517" i="3"/>
  <c r="C1839" i="3"/>
  <c r="C1182" i="3"/>
  <c r="C1198" i="3"/>
  <c r="C2957" i="3"/>
  <c r="C302" i="3"/>
  <c r="C1662" i="3"/>
  <c r="C835" i="3"/>
  <c r="C2670" i="3"/>
  <c r="C3202" i="3"/>
  <c r="C2476" i="3"/>
  <c r="C1293" i="3"/>
  <c r="C3008" i="3"/>
  <c r="C3105" i="3"/>
  <c r="C3127" i="3"/>
  <c r="C2840" i="3"/>
  <c r="C1791" i="3"/>
  <c r="C2157" i="3"/>
  <c r="C1677" i="3"/>
  <c r="C3161" i="3"/>
  <c r="C2580" i="3"/>
  <c r="C1927" i="3"/>
  <c r="C1651" i="3"/>
  <c r="C1825" i="3"/>
  <c r="C43" i="3"/>
  <c r="C2964" i="3"/>
  <c r="C854" i="3"/>
  <c r="C1769" i="3"/>
  <c r="C2080" i="3"/>
  <c r="C2929" i="3"/>
  <c r="C727" i="3"/>
  <c r="C3098" i="3"/>
  <c r="C3195" i="3"/>
  <c r="C1371" i="3"/>
  <c r="C1332" i="3"/>
  <c r="C2792" i="3"/>
  <c r="C578" i="3"/>
  <c r="C692" i="3"/>
  <c r="C1150" i="3"/>
  <c r="C1649" i="3"/>
  <c r="C2566" i="3"/>
  <c r="C2899" i="3"/>
  <c r="C1303" i="3"/>
  <c r="C1042" i="3"/>
  <c r="C2113" i="3"/>
  <c r="C2493" i="3"/>
  <c r="C413" i="3"/>
  <c r="C914" i="3"/>
  <c r="C2733" i="3"/>
  <c r="C881" i="3"/>
  <c r="C2042" i="3"/>
  <c r="C2095" i="3"/>
  <c r="C1189" i="3"/>
  <c r="C2979" i="3"/>
  <c r="C2296" i="3"/>
  <c r="C2568" i="3"/>
  <c r="C2814" i="3"/>
  <c r="C1148" i="3"/>
  <c r="C1142" i="3"/>
  <c r="C3286" i="3"/>
  <c r="C1835" i="3"/>
  <c r="C2640" i="3"/>
  <c r="C2313" i="3"/>
  <c r="C2230" i="3"/>
  <c r="C1486" i="3"/>
  <c r="C1527" i="3"/>
  <c r="C2959" i="3"/>
  <c r="C1116" i="3"/>
  <c r="C2131" i="3"/>
  <c r="C2183" i="3"/>
  <c r="C2720" i="3"/>
  <c r="C2236" i="3"/>
  <c r="C2345" i="3"/>
  <c r="C2644" i="3"/>
  <c r="C2219" i="3"/>
  <c r="C3239" i="3"/>
  <c r="C1339" i="3"/>
  <c r="C2010" i="3"/>
  <c r="C462" i="3"/>
  <c r="C3001" i="3"/>
  <c r="C3160" i="3"/>
  <c r="C2737" i="3"/>
  <c r="C2845" i="3"/>
  <c r="C3303" i="3"/>
  <c r="C1726" i="3"/>
  <c r="C2484" i="3"/>
  <c r="C1532" i="3"/>
  <c r="C1556" i="3"/>
  <c r="C2026" i="3"/>
  <c r="C2863" i="3"/>
  <c r="C1862" i="3"/>
  <c r="C2821" i="3"/>
  <c r="C1529" i="3"/>
  <c r="C2865" i="3"/>
  <c r="C2562" i="3"/>
  <c r="C2146" i="3"/>
  <c r="C3275" i="3"/>
  <c r="C1971" i="3"/>
  <c r="C1826" i="3"/>
  <c r="C801" i="3"/>
  <c r="C1479" i="3"/>
  <c r="C2491" i="3"/>
  <c r="C2759" i="3"/>
  <c r="C2993" i="3"/>
  <c r="C2273" i="3"/>
  <c r="C1570" i="3"/>
  <c r="C2205" i="3"/>
  <c r="C1053" i="3"/>
  <c r="C2016" i="3"/>
  <c r="C122" i="3"/>
  <c r="C1351" i="3"/>
  <c r="C2136" i="3"/>
  <c r="C264" i="3"/>
  <c r="C3211" i="3"/>
  <c r="C2470" i="3"/>
  <c r="C2128" i="3"/>
  <c r="C2583" i="3"/>
  <c r="C679" i="3"/>
  <c r="C3271" i="3"/>
  <c r="C2722" i="3"/>
  <c r="C2317" i="3"/>
  <c r="C3282" i="3"/>
  <c r="C2459" i="3"/>
  <c r="C2330" i="3"/>
  <c r="C2663" i="3"/>
  <c r="C1166" i="3"/>
  <c r="C3175" i="3"/>
  <c r="C2402" i="3"/>
  <c r="C1747" i="3"/>
  <c r="C1609" i="3"/>
  <c r="C3045" i="3"/>
  <c r="C932" i="3"/>
  <c r="C2704" i="3"/>
  <c r="C830" i="3"/>
  <c r="C3143" i="3"/>
  <c r="C2826" i="3"/>
  <c r="C3013" i="3"/>
  <c r="C2474" i="3"/>
  <c r="C2420" i="3"/>
  <c r="C2889" i="3"/>
  <c r="C2087" i="3"/>
  <c r="C2961" i="3"/>
  <c r="C2025" i="3"/>
  <c r="C3092" i="3"/>
  <c r="C1904" i="3"/>
  <c r="C1800" i="3"/>
  <c r="C2829" i="3"/>
  <c r="C2806" i="3"/>
  <c r="C868" i="3"/>
  <c r="C2591" i="3"/>
  <c r="C1008" i="3"/>
  <c r="C3173" i="3"/>
  <c r="C453" i="3"/>
  <c r="C2257" i="3"/>
  <c r="C1054" i="3"/>
  <c r="C1352" i="3"/>
  <c r="C2356" i="3"/>
  <c r="C939" i="3"/>
  <c r="C3276" i="3"/>
  <c r="C1314" i="3"/>
  <c r="C3147" i="3"/>
  <c r="C3215" i="3"/>
  <c r="C3180" i="3"/>
  <c r="C2160" i="3"/>
  <c r="C1749" i="3"/>
  <c r="C797" i="3"/>
  <c r="C3077" i="3"/>
  <c r="C1099" i="3"/>
  <c r="C2427" i="3"/>
  <c r="C3010" i="3"/>
  <c r="C2653" i="3"/>
  <c r="C2072" i="3"/>
  <c r="C775" i="3"/>
  <c r="C2048" i="3"/>
  <c r="C1666" i="3"/>
  <c r="C1065" i="3"/>
  <c r="C3049" i="3"/>
  <c r="C892" i="3"/>
  <c r="C2656" i="3"/>
  <c r="C2822" i="3"/>
  <c r="C2231" i="3"/>
  <c r="C534" i="3"/>
  <c r="C1421" i="3"/>
  <c r="C2652" i="3"/>
  <c r="C1131" i="3"/>
  <c r="C1185" i="3"/>
  <c r="C525" i="3"/>
  <c r="C2842" i="3"/>
  <c r="C1713" i="3"/>
  <c r="C1129" i="3"/>
  <c r="C1458" i="3"/>
  <c r="C1624" i="3"/>
  <c r="C1929" i="3"/>
  <c r="C3250" i="3"/>
  <c r="C823" i="3"/>
  <c r="C2481" i="3"/>
  <c r="C369" i="3"/>
  <c r="C2585" i="3"/>
  <c r="C1317" i="3"/>
  <c r="C685" i="3"/>
  <c r="C1058" i="3"/>
  <c r="C3044" i="3"/>
  <c r="C1072" i="3"/>
  <c r="C2371" i="3"/>
  <c r="C1658" i="3"/>
  <c r="C1331" i="3"/>
  <c r="C3027" i="3"/>
  <c r="C3016" i="3"/>
  <c r="C2291" i="3"/>
  <c r="C2885" i="3"/>
  <c r="C2697" i="3"/>
  <c r="C1813" i="3"/>
  <c r="C772" i="3"/>
  <c r="C2399" i="3"/>
  <c r="C2756" i="3"/>
  <c r="C2632" i="3"/>
  <c r="C2982" i="3"/>
  <c r="C2395" i="3"/>
  <c r="C2791" i="3"/>
  <c r="C1852" i="3"/>
  <c r="C1794" i="3"/>
  <c r="C1856" i="3"/>
  <c r="C2767" i="3"/>
  <c r="C749" i="3"/>
  <c r="C1954" i="3"/>
  <c r="C3243" i="3"/>
  <c r="C2519" i="3"/>
  <c r="C2701" i="3"/>
  <c r="C1860" i="3"/>
  <c r="C2807" i="3"/>
  <c r="C2861" i="3"/>
  <c r="C2534" i="3"/>
  <c r="C1882" i="3"/>
  <c r="C1501" i="3"/>
  <c r="C2725" i="3"/>
  <c r="C2349" i="3"/>
  <c r="C1391" i="3"/>
  <c r="C1446" i="3"/>
  <c r="C1438" i="3"/>
  <c r="C332" i="3"/>
  <c r="C2818" i="3"/>
  <c r="C343" i="3"/>
  <c r="C3245" i="3"/>
  <c r="C3166" i="3"/>
  <c r="C505" i="3"/>
  <c r="C1537" i="3"/>
  <c r="C1809" i="3"/>
  <c r="C1045" i="3"/>
  <c r="C2641" i="3"/>
  <c r="C1683" i="3"/>
  <c r="C870" i="3"/>
  <c r="C1952" i="3"/>
  <c r="C1113" i="3"/>
  <c r="C1342" i="3"/>
  <c r="C1393" i="3"/>
  <c r="C2551" i="3"/>
  <c r="C1555" i="3"/>
  <c r="C2326" i="3"/>
  <c r="C924" i="3"/>
  <c r="C1627" i="3"/>
  <c r="C3265" i="3"/>
  <c r="C2765" i="3"/>
  <c r="C3104" i="3"/>
  <c r="C3190" i="3"/>
  <c r="C2458" i="3"/>
  <c r="C2444" i="3"/>
  <c r="C2986" i="3"/>
  <c r="C1654" i="3"/>
  <c r="C2053" i="3"/>
  <c r="C577" i="3"/>
  <c r="C3188" i="3"/>
  <c r="C2920" i="3"/>
  <c r="C2950" i="3"/>
  <c r="C2721" i="3"/>
  <c r="C1590" i="3"/>
  <c r="C1112" i="3"/>
  <c r="C1028" i="3"/>
  <c r="C2143" i="3"/>
  <c r="C855" i="3"/>
  <c r="C3210" i="3"/>
  <c r="C400" i="3"/>
  <c r="C2908" i="3"/>
  <c r="C1869" i="3"/>
  <c r="C2142" i="3"/>
  <c r="C1845" i="3"/>
  <c r="C2301" i="3"/>
  <c r="C1974" i="3"/>
  <c r="C1406" i="3"/>
  <c r="C2963" i="3"/>
  <c r="C1301" i="3"/>
  <c r="C3116" i="3"/>
  <c r="C3004" i="3"/>
  <c r="C1346" i="3"/>
  <c r="C2730" i="3"/>
  <c r="C1463" i="3"/>
  <c r="C3142" i="3"/>
  <c r="C2871" i="3"/>
  <c r="C903" i="3"/>
  <c r="C1431" i="3"/>
  <c r="C1811" i="3"/>
  <c r="C2492" i="3"/>
  <c r="C1249" i="3"/>
  <c r="C793" i="3"/>
  <c r="C2995" i="3"/>
  <c r="C2369" i="3"/>
  <c r="C1717" i="3"/>
  <c r="C1817" i="3"/>
  <c r="C2506" i="3"/>
  <c r="C1009" i="3"/>
  <c r="C1843" i="3"/>
  <c r="C2570" i="3"/>
  <c r="C2574" i="3"/>
  <c r="C1404" i="3"/>
  <c r="C1945" i="3"/>
  <c r="C3070" i="3"/>
  <c r="C2573" i="3"/>
  <c r="C1933" i="3"/>
  <c r="C2414" i="3"/>
  <c r="C2266" i="3"/>
  <c r="C742" i="3"/>
  <c r="C2683" i="3"/>
  <c r="C2649" i="3"/>
  <c r="C2031" i="3"/>
  <c r="C2927" i="3"/>
  <c r="C2294" i="3"/>
  <c r="C3139" i="3"/>
  <c r="C2667" i="3"/>
  <c r="C3291" i="3"/>
  <c r="C1247" i="3"/>
  <c r="C3094" i="3"/>
  <c r="C3176" i="3"/>
  <c r="C1187" i="3"/>
  <c r="C2810" i="3"/>
  <c r="C1762" i="3"/>
  <c r="C2760" i="3"/>
  <c r="C1661" i="3"/>
  <c r="C739" i="3"/>
  <c r="C1680" i="3"/>
  <c r="C2997" i="3"/>
  <c r="C1161" i="3"/>
  <c r="C3023" i="3"/>
  <c r="C696" i="3"/>
  <c r="C2878" i="3"/>
  <c r="C2376" i="3"/>
  <c r="C2880" i="3"/>
  <c r="C961" i="3"/>
  <c r="C1815" i="3"/>
  <c r="C2091" i="3"/>
  <c r="C1376" i="3"/>
  <c r="C2897" i="3"/>
  <c r="C3156" i="3"/>
  <c r="C1506" i="3"/>
  <c r="C1385" i="3"/>
  <c r="C331" i="3"/>
  <c r="C2182" i="3"/>
  <c r="C2739" i="3"/>
  <c r="C1704" i="3"/>
  <c r="C2410" i="3"/>
  <c r="C2933" i="3"/>
  <c r="C1347" i="3"/>
  <c r="C2442" i="3"/>
  <c r="C2673" i="3"/>
  <c r="C1208" i="3"/>
  <c r="C2310" i="3"/>
  <c r="C2935" i="3"/>
  <c r="C3209" i="3"/>
  <c r="C513" i="3"/>
  <c r="C2283" i="3"/>
  <c r="C2510" i="3"/>
  <c r="C2793" i="3"/>
  <c r="C2705" i="3"/>
  <c r="C1708" i="3"/>
  <c r="C2579" i="3"/>
  <c r="C2045" i="3"/>
  <c r="C1753" i="3"/>
  <c r="C3079" i="3"/>
  <c r="C1125" i="3"/>
  <c r="C1706" i="3"/>
  <c r="C2637" i="3"/>
  <c r="C853" i="3"/>
  <c r="C3153" i="3"/>
  <c r="C2674" i="3"/>
  <c r="C3207" i="3"/>
  <c r="C2147" i="3"/>
  <c r="C864" i="3"/>
  <c r="C1840" i="3"/>
  <c r="C2965" i="3"/>
  <c r="C3009" i="3"/>
  <c r="C820" i="3"/>
  <c r="C2752" i="3"/>
  <c r="C2750" i="3"/>
  <c r="C2834" i="3"/>
  <c r="C947" i="3"/>
  <c r="C1771" i="3"/>
  <c r="C1736" i="3"/>
  <c r="C2202" i="3"/>
  <c r="C2682" i="3"/>
  <c r="C764" i="3"/>
  <c r="C1746" i="3"/>
  <c r="C2397" i="3"/>
  <c r="C2104" i="3"/>
  <c r="C1387" i="3"/>
  <c r="C2271" i="3"/>
  <c r="C1279" i="3"/>
  <c r="C2610" i="3"/>
  <c r="C2082" i="3"/>
  <c r="C2068" i="3"/>
  <c r="C2888" i="3"/>
  <c r="C1442" i="3"/>
  <c r="C2360" i="3"/>
  <c r="C1186" i="3"/>
  <c r="C2112" i="3"/>
  <c r="C2859" i="3"/>
  <c r="C2940" i="3"/>
  <c r="C1147" i="3"/>
  <c r="C3186" i="3"/>
  <c r="C229" i="3"/>
  <c r="C2234" i="3"/>
  <c r="C404" i="3"/>
  <c r="C1236" i="3"/>
  <c r="C948" i="3"/>
  <c r="C1024" i="3"/>
  <c r="C1398" i="3"/>
  <c r="C3117" i="3"/>
  <c r="C1892" i="3"/>
  <c r="C3273" i="3"/>
  <c r="C2253" i="3"/>
  <c r="C1888" i="3"/>
  <c r="C3060" i="3"/>
  <c r="C1866" i="3"/>
  <c r="C1288" i="3"/>
  <c r="C1144" i="3"/>
  <c r="C958" i="3"/>
  <c r="C957" i="3"/>
  <c r="C1135" i="3"/>
  <c r="C1250" i="3"/>
  <c r="C787" i="3"/>
  <c r="C1108" i="3"/>
  <c r="C3075" i="3"/>
  <c r="C2181" i="3"/>
  <c r="C1471" i="3"/>
  <c r="C1461" i="3"/>
  <c r="C1139" i="3"/>
  <c r="C259" i="3"/>
  <c r="C532" i="3"/>
  <c r="C1920" i="3"/>
  <c r="C1432" i="3"/>
  <c r="C2332" i="3"/>
  <c r="C1402" i="3"/>
  <c r="C1061" i="3"/>
  <c r="C2735" i="3"/>
  <c r="C2991" i="3"/>
  <c r="C2692" i="3"/>
  <c r="C3183" i="3"/>
  <c r="C1106" i="3"/>
  <c r="C327" i="3"/>
  <c r="C1886" i="3"/>
  <c r="C3031" i="3"/>
  <c r="C2690" i="3"/>
  <c r="C3280" i="3"/>
  <c r="C1985" i="3"/>
  <c r="C2789" i="3"/>
  <c r="C2535" i="3"/>
  <c r="C2186" i="3"/>
  <c r="C1321" i="3"/>
  <c r="C1246" i="3"/>
  <c r="C1601" i="3"/>
  <c r="C2100" i="3"/>
  <c r="C1796" i="3"/>
  <c r="C1312" i="3"/>
  <c r="C1193" i="3"/>
  <c r="C1721" i="3"/>
  <c r="C709" i="3"/>
  <c r="C432" i="3"/>
  <c r="C3014" i="3"/>
  <c r="C943" i="3"/>
  <c r="C1703" i="3"/>
  <c r="C2825" i="3"/>
  <c r="C2596" i="3"/>
  <c r="C2553" i="3"/>
  <c r="C607" i="3"/>
  <c r="C2741" i="3"/>
  <c r="C2089" i="3"/>
  <c r="C2372" i="3"/>
  <c r="C2102" i="3"/>
  <c r="C1982" i="3"/>
  <c r="C1960" i="3"/>
  <c r="C1899" i="3"/>
  <c r="C954" i="3"/>
  <c r="C1807" i="3"/>
  <c r="C2581" i="3"/>
  <c r="C622" i="3"/>
  <c r="C2380" i="3"/>
  <c r="C2185" i="3"/>
  <c r="C2980" i="3"/>
  <c r="C3149" i="3"/>
  <c r="C2288" i="3"/>
  <c r="C1259" i="3"/>
  <c r="C2322" i="3"/>
  <c r="C2298" i="3"/>
  <c r="C1313" i="3"/>
  <c r="C1055" i="3"/>
  <c r="C3179" i="3"/>
  <c r="C2700" i="3"/>
  <c r="C3237" i="3"/>
  <c r="C472" i="3"/>
  <c r="C3172" i="3"/>
  <c r="C3097" i="3"/>
  <c r="C2393" i="3"/>
  <c r="C2022" i="3"/>
  <c r="C2108" i="3"/>
  <c r="C872" i="3"/>
  <c r="C2901" i="3"/>
  <c r="C1516" i="3"/>
  <c r="C2771" i="3"/>
  <c r="C839" i="3"/>
  <c r="C1046" i="3"/>
  <c r="C1787" i="3"/>
  <c r="C2643" i="3"/>
  <c r="C973" i="3"/>
  <c r="C2952" i="3"/>
  <c r="C1091" i="3"/>
  <c r="C2488" i="3"/>
  <c r="C1665" i="3"/>
  <c r="C1612" i="3"/>
  <c r="C2869" i="3"/>
  <c r="C2023" i="3"/>
  <c r="C3298" i="3"/>
  <c r="C2607" i="3"/>
  <c r="C1849" i="3"/>
  <c r="C3145" i="3"/>
  <c r="C3100" i="3"/>
  <c r="C2314" i="3"/>
  <c r="C2134" i="3"/>
  <c r="C2538" i="3"/>
  <c r="C2465" i="3"/>
  <c r="C2891" i="3"/>
  <c r="C1837" i="3"/>
  <c r="C1788" i="3"/>
  <c r="C1650" i="3"/>
  <c r="C1922" i="3"/>
  <c r="C1580" i="3"/>
  <c r="C3248" i="3"/>
  <c r="C2504" i="3"/>
  <c r="C2613" i="3"/>
  <c r="C1079" i="3"/>
  <c r="C1001" i="3"/>
  <c r="C2496" i="3"/>
  <c r="C1669" i="3"/>
  <c r="C2907" i="3"/>
  <c r="C1427" i="3"/>
  <c r="C3287" i="3"/>
  <c r="C2660" i="3"/>
  <c r="C1350" i="3"/>
  <c r="C2970" i="3"/>
  <c r="C500" i="3"/>
  <c r="C1031" i="3"/>
  <c r="C1513" i="3"/>
  <c r="C884" i="3"/>
  <c r="C3181" i="3"/>
  <c r="C1992" i="3"/>
  <c r="C2358" i="3"/>
  <c r="C1776" i="3"/>
  <c r="C2094" i="3"/>
  <c r="C2886" i="3"/>
  <c r="C1576" i="3"/>
  <c r="C2008" i="3"/>
  <c r="C1743" i="3"/>
  <c r="C2315" i="3"/>
  <c r="C689" i="3"/>
  <c r="C2284" i="3"/>
  <c r="C724" i="3"/>
  <c r="C2364" i="3"/>
  <c r="C1343" i="3"/>
  <c r="C2478" i="3"/>
  <c r="C351" i="3"/>
  <c r="C1297" i="3"/>
  <c r="C2983" i="3"/>
  <c r="C3141" i="3"/>
  <c r="C1768" i="3"/>
  <c r="C2516" i="3"/>
  <c r="C2636" i="3"/>
  <c r="C3005" i="3"/>
  <c r="C1741" i="3"/>
  <c r="C1390" i="3"/>
  <c r="C2035" i="3"/>
  <c r="C470" i="3"/>
  <c r="C2309" i="3"/>
  <c r="C1389" i="3"/>
  <c r="C2353" i="3"/>
  <c r="C894" i="3"/>
  <c r="C2129" i="3"/>
  <c r="C2079" i="3"/>
  <c r="C2268" i="3"/>
  <c r="C3203" i="3"/>
  <c r="C3057" i="3"/>
  <c r="C2260" i="3"/>
  <c r="C649" i="3"/>
  <c r="C2318" i="3"/>
  <c r="C2529" i="3"/>
  <c r="C2833" i="3"/>
  <c r="C584" i="3"/>
  <c r="C3205" i="3"/>
  <c r="C1836" i="3"/>
  <c r="C1805" i="3"/>
  <c r="C1316" i="3"/>
  <c r="C2577" i="3"/>
  <c r="C3192" i="3"/>
  <c r="C1714" i="3"/>
  <c r="C674" i="3"/>
  <c r="C2119" i="3"/>
  <c r="C2953" i="3"/>
  <c r="C2769" i="3"/>
  <c r="C2277" i="3"/>
  <c r="C1484" i="3"/>
  <c r="C3024" i="3"/>
  <c r="C974" i="3"/>
  <c r="C1559" i="3"/>
  <c r="C2085" i="3"/>
  <c r="C2090" i="3"/>
  <c r="C2030" i="3"/>
  <c r="C3082" i="3"/>
  <c r="C1136" i="3"/>
  <c r="C2164" i="3"/>
  <c r="C2292" i="3"/>
  <c r="C1879" i="3"/>
  <c r="C1382" i="3"/>
  <c r="C1216" i="3"/>
  <c r="C2382" i="3"/>
  <c r="C2227" i="3"/>
  <c r="C1324" i="3"/>
  <c r="C2751" i="3"/>
  <c r="C2729" i="3"/>
  <c r="C2232" i="3"/>
  <c r="C627" i="3"/>
  <c r="C2666" i="3"/>
  <c r="C2801" i="3"/>
  <c r="C1370" i="3"/>
  <c r="C187" i="3"/>
  <c r="C965" i="3"/>
  <c r="C3267" i="3"/>
  <c r="C1291" i="3"/>
  <c r="C2884" i="3"/>
  <c r="C3164" i="3"/>
  <c r="C2967" i="3"/>
  <c r="C1754" i="3"/>
  <c r="C2123" i="3"/>
  <c r="C2480" i="3"/>
  <c r="C1480" i="3"/>
  <c r="C2163" i="3"/>
  <c r="C3012" i="3"/>
  <c r="C1223" i="3"/>
  <c r="C438" i="3"/>
  <c r="C995" i="3"/>
  <c r="C2696" i="3"/>
  <c r="C2384" i="3"/>
  <c r="C2425" i="3"/>
  <c r="C1579" i="3"/>
  <c r="C1565" i="3"/>
  <c r="C3053" i="3"/>
  <c r="C480" i="3"/>
  <c r="C877" i="3"/>
  <c r="C1117" i="3"/>
  <c r="C2078" i="3"/>
  <c r="C827" i="3"/>
  <c r="C136" i="3"/>
  <c r="C2831" i="3"/>
  <c r="C3231" i="3"/>
  <c r="C502" i="3"/>
  <c r="C2197" i="3"/>
  <c r="C100" i="3"/>
  <c r="C1195" i="3"/>
  <c r="C1870" i="3"/>
  <c r="C1074" i="3"/>
  <c r="C816" i="3"/>
  <c r="C2223" i="3"/>
  <c r="C1487" i="3"/>
  <c r="C1305" i="3"/>
  <c r="C1999" i="3"/>
  <c r="C2495" i="3"/>
  <c r="C2773" i="3"/>
  <c r="C2251" i="3"/>
  <c r="C3254" i="3"/>
  <c r="C554" i="3"/>
  <c r="C1320" i="3"/>
  <c r="C530" i="3"/>
  <c r="C2547" i="3"/>
  <c r="C2797" i="3"/>
  <c r="C2120" i="3"/>
  <c r="C2877" i="3"/>
  <c r="C2211" i="3"/>
  <c r="C2187" i="3"/>
  <c r="C2228" i="3"/>
  <c r="C1204" i="3"/>
  <c r="C2027" i="3"/>
  <c r="C1337" i="3"/>
  <c r="C2461" i="3"/>
  <c r="C527" i="3"/>
  <c r="C857" i="3"/>
  <c r="C1980" i="3"/>
  <c r="C1687" i="3"/>
  <c r="C2623" i="3"/>
  <c r="C1907" i="3"/>
  <c r="C3235" i="3"/>
  <c r="C1772" i="3"/>
  <c r="C2686" i="3"/>
  <c r="C2093" i="3"/>
  <c r="C933" i="3"/>
  <c r="C1435" i="3"/>
  <c r="C3297" i="3"/>
  <c r="C2662" i="3"/>
  <c r="C790" i="3"/>
  <c r="C1340" i="3"/>
  <c r="C1614" i="3"/>
  <c r="C1152" i="3"/>
  <c r="C1524" i="3"/>
  <c r="C715" i="3"/>
  <c r="C913" i="3"/>
  <c r="C2633" i="3"/>
  <c r="C497" i="3"/>
  <c r="C3126" i="3"/>
  <c r="C1508" i="3"/>
  <c r="C726" i="3"/>
  <c r="C2971" i="3"/>
  <c r="C2748" i="3"/>
  <c r="C1620" i="3"/>
  <c r="C682" i="3"/>
  <c r="C1380" i="3"/>
  <c r="C2941" i="3"/>
  <c r="C1610" i="3"/>
  <c r="C1828" i="3"/>
  <c r="C3288" i="3"/>
  <c r="C355" i="3"/>
  <c r="C944" i="3"/>
  <c r="C2001" i="3"/>
  <c r="C312" i="3"/>
  <c r="C487" i="3"/>
  <c r="C1941" i="3"/>
  <c r="C415" i="3"/>
  <c r="C1021" i="3"/>
  <c r="C754" i="3"/>
  <c r="C812" i="3"/>
  <c r="C581" i="3"/>
  <c r="C338" i="3"/>
  <c r="C1948" i="3"/>
  <c r="C1476" i="3"/>
  <c r="C1586" i="3"/>
  <c r="C1616" i="3"/>
  <c r="C284" i="3"/>
  <c r="C838" i="3"/>
  <c r="C2004" i="3"/>
  <c r="C1684" i="3"/>
  <c r="C962" i="3"/>
  <c r="C920" i="3"/>
  <c r="C3081" i="3"/>
  <c r="C2675" i="3"/>
  <c r="C2931" i="3"/>
  <c r="C1015" i="3"/>
  <c r="C869" i="3"/>
  <c r="C1159" i="3"/>
  <c r="C2378" i="3"/>
  <c r="C3108" i="3"/>
  <c r="C1766" i="3"/>
  <c r="C2412" i="3"/>
  <c r="C2611" i="3"/>
  <c r="C1030" i="3"/>
  <c r="C2140" i="3"/>
  <c r="C1335" i="3"/>
  <c r="C2467" i="3"/>
  <c r="C1386" i="3"/>
  <c r="C1344" i="3"/>
  <c r="C1751" i="3"/>
  <c r="C1217" i="3"/>
  <c r="C2975" i="3"/>
  <c r="C2124" i="3"/>
  <c r="C314" i="3"/>
  <c r="C1309" i="3"/>
  <c r="C2500" i="3"/>
  <c r="C3278" i="3"/>
  <c r="C2208" i="3"/>
  <c r="C1644" i="3"/>
  <c r="C523" i="3"/>
  <c r="C2873" i="3"/>
  <c r="C2499" i="3"/>
  <c r="C2747" i="3"/>
  <c r="C2514" i="3"/>
  <c r="C289" i="3"/>
  <c r="C1552" i="3"/>
  <c r="C585" i="3"/>
  <c r="C2220" i="3"/>
  <c r="C693" i="3"/>
  <c r="C1937" i="3"/>
  <c r="C928" i="3"/>
  <c r="C1016" i="3"/>
  <c r="C1625" i="3"/>
  <c r="C2065" i="3"/>
  <c r="C2437" i="3"/>
  <c r="C2743" i="3"/>
  <c r="C2302" i="3"/>
  <c r="C2012" i="3"/>
  <c r="C746" i="3"/>
  <c r="C1691" i="3"/>
  <c r="C1327" i="3"/>
  <c r="C1978" i="3"/>
  <c r="C2923" i="3"/>
  <c r="C1230" i="3"/>
  <c r="C927" i="3"/>
  <c r="C2795" i="3"/>
  <c r="C2224" i="3"/>
  <c r="C1412" i="3"/>
  <c r="C2110" i="3"/>
  <c r="C3062" i="3"/>
  <c r="C2162" i="3"/>
  <c r="C2501" i="3"/>
  <c r="C1254" i="3"/>
  <c r="C650" i="3"/>
  <c r="C874" i="3"/>
  <c r="C3138" i="3"/>
  <c r="C1225" i="3"/>
  <c r="C2190" i="3"/>
  <c r="C3261" i="3"/>
  <c r="C2512" i="3"/>
  <c r="C1594" i="3"/>
  <c r="C883" i="3"/>
  <c r="C419" i="3"/>
  <c r="C3168" i="3"/>
  <c r="C1449" i="3"/>
  <c r="C2390" i="3"/>
  <c r="C2466" i="3"/>
  <c r="C3171" i="3"/>
  <c r="C445" i="3"/>
  <c r="C2038" i="3"/>
  <c r="C873" i="3"/>
  <c r="C985" i="3"/>
  <c r="C2194" i="3"/>
  <c r="C2117" i="3"/>
  <c r="C1408" i="3"/>
  <c r="C1563" i="3"/>
  <c r="C1798" i="3"/>
  <c r="C2837" i="3"/>
  <c r="C2354" i="3"/>
  <c r="C753" i="3"/>
  <c r="C1333" i="3"/>
  <c r="C359" i="3"/>
  <c r="C723" i="3"/>
  <c r="C1238" i="3"/>
  <c r="C2838" i="3"/>
  <c r="C620" i="3"/>
  <c r="C1676" i="3"/>
  <c r="C2774" i="3"/>
  <c r="C2418" i="3"/>
  <c r="C1157" i="3"/>
  <c r="C1988" i="3"/>
  <c r="C243" i="3"/>
  <c r="C509" i="3"/>
  <c r="C320" i="3"/>
  <c r="C1934" i="3"/>
  <c r="C2754" i="3"/>
  <c r="C1276" i="3"/>
  <c r="C1510" i="3"/>
  <c r="C2034" i="3"/>
  <c r="C1742" i="3"/>
  <c r="C2974" i="3"/>
  <c r="C2106" i="3"/>
  <c r="C1169" i="3"/>
  <c r="C441" i="3"/>
  <c r="C2132" i="3"/>
  <c r="C2207" i="3"/>
  <c r="C2040" i="3"/>
  <c r="C2177" i="3"/>
  <c r="C2056" i="3"/>
  <c r="C660" i="3"/>
  <c r="C1802" i="3"/>
  <c r="C2074" i="3"/>
  <c r="C402" i="3"/>
  <c r="C1368" i="3"/>
  <c r="C3305" i="3"/>
  <c r="C2726" i="3"/>
  <c r="C861" i="3"/>
  <c r="C2882" i="3"/>
  <c r="C2930" i="3"/>
  <c r="C1101" i="3"/>
  <c r="C1286" i="3"/>
  <c r="C2367" i="3"/>
  <c r="C1295" i="3"/>
  <c r="C1830" i="3"/>
  <c r="C1885" i="3"/>
  <c r="C2816" i="3"/>
  <c r="C2388" i="3"/>
  <c r="C847" i="3"/>
  <c r="C2391" i="3"/>
  <c r="C2671" i="3"/>
  <c r="C483" i="3"/>
  <c r="C1901" i="3"/>
  <c r="C2978" i="3"/>
  <c r="C2489" i="3"/>
  <c r="C374" i="3"/>
  <c r="C2116" i="3"/>
  <c r="C3020" i="3"/>
  <c r="C888" i="3"/>
  <c r="C1841" i="3"/>
  <c r="C2215" i="3"/>
  <c r="C2281" i="3"/>
  <c r="C2462" i="3"/>
  <c r="C1242" i="3"/>
  <c r="C1539" i="3"/>
  <c r="C2450" i="3"/>
  <c r="C489" i="3"/>
  <c r="C2804" i="3"/>
  <c r="C2569" i="3"/>
  <c r="C1521" i="3"/>
  <c r="C153" i="3"/>
  <c r="C508" i="3"/>
  <c r="C1635" i="3"/>
  <c r="C2867" i="3"/>
  <c r="C1498" i="3"/>
  <c r="C2645" i="3"/>
  <c r="C2275" i="3"/>
  <c r="C436" i="3"/>
  <c r="C730" i="3"/>
  <c r="C2398" i="3"/>
  <c r="C716" i="3"/>
  <c r="C1806" i="3"/>
  <c r="C442" i="3"/>
  <c r="C2960" i="3"/>
  <c r="C2254" i="3"/>
  <c r="C1419" i="3"/>
  <c r="C2307" i="3"/>
  <c r="C1206" i="3"/>
  <c r="C3064" i="3"/>
  <c r="C656" i="3"/>
  <c r="C1194" i="3"/>
  <c r="C935" i="3"/>
  <c r="C3154" i="3"/>
  <c r="C1234" i="3"/>
  <c r="C813" i="3"/>
  <c r="C2178" i="3"/>
  <c r="C1509" i="3"/>
  <c r="C1444" i="3"/>
  <c r="C1497" i="3"/>
  <c r="C1088" i="3"/>
  <c r="C1995" i="3"/>
  <c r="C426" i="3"/>
  <c r="C1710" i="3"/>
  <c r="C2170" i="3"/>
  <c r="C1699" i="3"/>
  <c r="C2603" i="3"/>
  <c r="C1212" i="3"/>
  <c r="C1585" i="3"/>
  <c r="C2679" i="3"/>
  <c r="C1420" i="3"/>
  <c r="C555" i="3"/>
  <c r="C2167" i="3"/>
  <c r="C860" i="3"/>
  <c r="C1038" i="3"/>
  <c r="C2956" i="3"/>
  <c r="C1912" i="3"/>
  <c r="C2049" i="3"/>
  <c r="C810" i="3"/>
  <c r="C1560" i="3"/>
  <c r="C713" i="3"/>
  <c r="C1739" i="3"/>
  <c r="C1308" i="3"/>
  <c r="C1210" i="3"/>
  <c r="C1232" i="3"/>
  <c r="C485" i="3"/>
  <c r="C2357" i="3"/>
  <c r="C2658" i="3"/>
  <c r="C784" i="3"/>
  <c r="C466" i="3"/>
  <c r="C1258" i="3"/>
  <c r="C2626" i="3"/>
  <c r="C1020" i="3"/>
  <c r="C515" i="3"/>
  <c r="C981" i="3"/>
  <c r="C599" i="3"/>
  <c r="C449" i="3"/>
  <c r="C1478" i="3"/>
  <c r="C799" i="3"/>
  <c r="C2044" i="3"/>
  <c r="C1792" i="3"/>
  <c r="C1034" i="3"/>
  <c r="C1646" i="3"/>
  <c r="C2264" i="3"/>
  <c r="C2540" i="3"/>
  <c r="C305" i="3"/>
  <c r="C618" i="3"/>
  <c r="C209" i="3"/>
  <c r="C3151" i="3"/>
  <c r="C683" i="3"/>
  <c r="C2115" i="3"/>
  <c r="C1472" i="3"/>
  <c r="C3249" i="3"/>
  <c r="C760" i="3"/>
  <c r="C953" i="3"/>
  <c r="C2546" i="3"/>
  <c r="C2937" i="3"/>
  <c r="C1595" i="3"/>
  <c r="C2777" i="3"/>
  <c r="C1858" i="3"/>
  <c r="C791" i="3"/>
  <c r="C493" i="3"/>
  <c r="C1043" i="3"/>
  <c r="C2893" i="3"/>
  <c r="C3295" i="3"/>
  <c r="C3228" i="3"/>
  <c r="C2416" i="3"/>
  <c r="C2014" i="3"/>
  <c r="C65" i="3"/>
  <c r="C778" i="3"/>
  <c r="C653" i="3"/>
  <c r="C1598" i="3"/>
  <c r="C2912" i="3"/>
  <c r="C3198" i="3"/>
  <c r="C966" i="3"/>
  <c r="C3074" i="3"/>
  <c r="C2280" i="3"/>
  <c r="C2648" i="3"/>
  <c r="C272" i="3"/>
  <c r="C1228" i="3"/>
  <c r="C225" i="3"/>
  <c r="C3032" i="3"/>
  <c r="C1775" i="3"/>
  <c r="C342" i="3"/>
  <c r="C1143" i="3"/>
  <c r="C3233" i="3"/>
  <c r="C1224" i="3"/>
  <c r="C2561" i="3"/>
  <c r="C3169" i="3"/>
  <c r="C2841" i="3"/>
  <c r="C3218" i="3"/>
  <c r="C2406" i="3"/>
  <c r="C2916" i="3"/>
  <c r="C2687" i="3"/>
  <c r="C3214" i="3"/>
  <c r="C1066" i="3"/>
  <c r="C2019" i="3"/>
  <c r="C1848" i="3"/>
  <c r="C2895" i="3"/>
  <c r="C3136" i="3"/>
  <c r="C1440" i="3"/>
  <c r="C2911" i="3"/>
  <c r="C2440" i="3"/>
  <c r="C1605" i="3"/>
  <c r="C2876" i="3"/>
  <c r="C3067" i="3"/>
  <c r="C3279" i="3"/>
  <c r="C1582" i="3"/>
  <c r="C1275" i="3"/>
  <c r="C2238" i="3"/>
  <c r="C2786" i="3"/>
  <c r="C1911" i="3"/>
  <c r="C3066" i="3"/>
  <c r="C430" i="3"/>
  <c r="C2472" i="3"/>
  <c r="C1251" i="3"/>
  <c r="C2201" i="3"/>
  <c r="C694" i="3"/>
  <c r="C2352" i="3"/>
  <c r="C2724" i="3"/>
  <c r="C763" i="3"/>
  <c r="C1416" i="3"/>
  <c r="C542" i="3"/>
  <c r="C1760" i="3"/>
  <c r="C2125" i="3"/>
  <c r="C1262" i="3"/>
  <c r="C2906" i="3"/>
  <c r="C2589" i="3"/>
  <c r="C2919" i="3"/>
  <c r="C1318" i="3"/>
  <c r="C2446" i="3"/>
  <c r="C3194" i="3"/>
  <c r="C1623" i="3"/>
  <c r="C1942" i="3"/>
  <c r="C299" i="3"/>
  <c r="C2098" i="3"/>
  <c r="C76" i="3"/>
  <c r="C1221" i="3"/>
  <c r="C458" i="3"/>
  <c r="C605" i="3"/>
  <c r="C840" i="3"/>
  <c r="C2029" i="3"/>
  <c r="C1025" i="3"/>
  <c r="C767" i="3"/>
  <c r="C1996" i="3"/>
  <c r="C1467" i="3"/>
  <c r="C2846" i="3"/>
  <c r="C1367" i="3"/>
  <c r="C2448" i="3"/>
  <c r="C586" i="3"/>
  <c r="C2811" i="3"/>
  <c r="C2990" i="3"/>
  <c r="C741" i="3"/>
  <c r="C1264" i="3"/>
  <c r="C2401" i="3"/>
  <c r="C1757" i="3"/>
  <c r="C1632" i="3"/>
  <c r="C2744" i="3"/>
  <c r="C1424" i="3"/>
  <c r="C1127" i="3"/>
  <c r="C2987" i="3"/>
  <c r="C2328" i="3"/>
  <c r="C353" i="3"/>
  <c r="C316" i="3"/>
  <c r="C3048" i="3"/>
  <c r="C2572" i="3"/>
  <c r="C2856" i="3"/>
  <c r="C876" i="3"/>
  <c r="C1219" i="3"/>
  <c r="C2858" i="3"/>
  <c r="C700" i="3"/>
  <c r="C3083" i="3"/>
  <c r="C1679" i="3"/>
  <c r="C1657" i="3"/>
  <c r="C1900" i="3"/>
  <c r="C1000" i="3"/>
  <c r="C1908" i="3"/>
  <c r="C1423" i="3"/>
  <c r="C95" i="3"/>
  <c r="C1483" i="3"/>
  <c r="C1692" i="3"/>
  <c r="C3246" i="3"/>
  <c r="C1397" i="3"/>
  <c r="C183" i="3"/>
  <c r="C1533" i="3"/>
  <c r="C1200" i="3"/>
  <c r="C1930" i="3"/>
  <c r="C1918" i="3"/>
  <c r="C1273" i="3"/>
  <c r="C1118" i="3"/>
  <c r="C428" i="3"/>
  <c r="C2018" i="3"/>
  <c r="C2276" i="3"/>
  <c r="C349" i="3"/>
  <c r="C1493" i="3"/>
  <c r="C328" i="3"/>
  <c r="C411" i="3"/>
  <c r="C1700" i="3"/>
  <c r="C885" i="3"/>
  <c r="C1348" i="3"/>
  <c r="C3101" i="3"/>
  <c r="C1505" i="3"/>
  <c r="C104" i="3"/>
  <c r="C434" i="3"/>
  <c r="C2348" i="3"/>
  <c r="C3150" i="3"/>
  <c r="C2576" i="3"/>
  <c r="C409" i="3"/>
  <c r="C2217" i="3"/>
  <c r="C831" i="3"/>
  <c r="C2172" i="3"/>
  <c r="C1764" i="3"/>
  <c r="C1465" i="3"/>
  <c r="C1943" i="3"/>
  <c r="C756" i="3"/>
  <c r="C373" i="3"/>
  <c r="C3299" i="3"/>
  <c r="C910" i="3"/>
  <c r="C2799" i="3"/>
  <c r="C843" i="3"/>
  <c r="C85" i="3"/>
  <c r="C1688" i="3"/>
  <c r="C1114" i="3"/>
  <c r="C1013" i="3"/>
  <c r="C1095" i="3"/>
  <c r="C519" i="3"/>
  <c r="C416" i="3"/>
  <c r="C1213" i="3"/>
  <c r="C1564" i="3"/>
  <c r="C1215" i="3"/>
  <c r="C757" i="3"/>
  <c r="C705" i="3"/>
  <c r="C2766" i="3"/>
  <c r="C1434" i="3"/>
  <c r="C358" i="3"/>
  <c r="C1473" i="3"/>
  <c r="C2511" i="3"/>
  <c r="C942" i="3"/>
  <c r="C1973" i="3"/>
  <c r="C972" i="3"/>
  <c r="C2299" i="3"/>
  <c r="C2105" i="3"/>
  <c r="C309" i="3"/>
  <c r="C1795" i="3"/>
  <c r="C1833" i="3"/>
  <c r="C2409" i="3"/>
  <c r="C959" i="3"/>
  <c r="C2659" i="3"/>
  <c r="C2925" i="3"/>
  <c r="C2827" i="3"/>
  <c r="C2515" i="3"/>
  <c r="C3025" i="3"/>
  <c r="C789" i="3"/>
  <c r="C2976" i="3"/>
  <c r="C3106" i="3"/>
  <c r="C2405" i="3"/>
  <c r="C1905" i="3"/>
  <c r="C850" i="3"/>
  <c r="C1378" i="3"/>
  <c r="C1939" i="3"/>
  <c r="C3090" i="3"/>
  <c r="C759" i="3"/>
  <c r="C1976" i="3"/>
  <c r="C3017" i="3"/>
  <c r="C491" i="3"/>
  <c r="C2343" i="3"/>
  <c r="C2000" i="3"/>
  <c r="C936" i="3"/>
  <c r="C982" i="3"/>
  <c r="C1520" i="3"/>
  <c r="C539" i="3"/>
  <c r="C783" i="3"/>
  <c r="C558" i="3"/>
  <c r="C163" i="3"/>
  <c r="C1405" i="3"/>
  <c r="C274" i="3"/>
  <c r="C1531" i="3"/>
  <c r="C761" i="3"/>
  <c r="C2144" i="3"/>
  <c r="C2239" i="3"/>
  <c r="C3268" i="3"/>
  <c r="C1707" i="3"/>
  <c r="C2333" i="3"/>
  <c r="C2033" i="3"/>
  <c r="C1711" i="3"/>
  <c r="C2629" i="3"/>
  <c r="C1482" i="3"/>
  <c r="C2681" i="3"/>
  <c r="C1503" i="3"/>
  <c r="C879" i="3"/>
  <c r="C1698" i="3"/>
  <c r="C1773" i="3"/>
  <c r="C2914" i="3"/>
  <c r="C1077" i="3"/>
  <c r="C718" i="3"/>
  <c r="C2350" i="3"/>
  <c r="C2758" i="3"/>
  <c r="C1859" i="3"/>
  <c r="C976" i="3"/>
  <c r="C1919" i="3"/>
  <c r="C1287" i="3"/>
  <c r="C435" i="3"/>
  <c r="C719" i="3"/>
  <c r="C2536" i="3"/>
  <c r="C1916" i="3"/>
  <c r="C2544" i="3"/>
  <c r="C340" i="3"/>
  <c r="C344" i="3"/>
  <c r="C1991" i="3"/>
  <c r="C1670" i="3"/>
  <c r="C201" i="3"/>
  <c r="C214" i="3"/>
  <c r="C1202" i="3"/>
  <c r="C690" i="3"/>
  <c r="C339" i="3"/>
  <c r="C133" i="3"/>
  <c r="C323" i="3"/>
  <c r="C1064" i="3"/>
  <c r="C1820" i="3"/>
  <c r="C1525" i="3"/>
  <c r="C779" i="3"/>
  <c r="C1436" i="3"/>
  <c r="C698" i="3"/>
  <c r="C206" i="3"/>
  <c r="C2543" i="3"/>
  <c r="C1718" i="3"/>
  <c r="C728" i="3"/>
  <c r="C970" i="3"/>
  <c r="C2555" i="3"/>
  <c r="C711" i="3"/>
  <c r="C301" i="3"/>
  <c r="C129" i="3"/>
  <c r="C2457" i="3"/>
  <c r="C1475" i="3"/>
  <c r="C3071" i="3"/>
  <c r="C1989" i="3"/>
  <c r="C372" i="3"/>
  <c r="C469" i="3"/>
  <c r="C2599" i="3"/>
  <c r="C601" i="3"/>
  <c r="C391" i="3"/>
  <c r="C1103" i="3"/>
  <c r="C1851" i="3"/>
  <c r="C697" i="3"/>
  <c r="C3119" i="3"/>
  <c r="C2550" i="3"/>
  <c r="C2915" i="3"/>
  <c r="C3115" i="3"/>
  <c r="C1561" i="3"/>
  <c r="C929" i="3"/>
  <c r="C486" i="3"/>
  <c r="C2003" i="3"/>
  <c r="C2736" i="3"/>
  <c r="C2694" i="3"/>
  <c r="C1154" i="3"/>
  <c r="C283" i="3"/>
  <c r="C2558" i="3"/>
  <c r="C2677" i="3"/>
  <c r="C1133" i="3"/>
  <c r="C447" i="3"/>
  <c r="C1600" i="3"/>
  <c r="C2989" i="3"/>
  <c r="C2625" i="3"/>
  <c r="C2329" i="3"/>
  <c r="C3072" i="3"/>
  <c r="C1621" i="3"/>
  <c r="C1401" i="3"/>
  <c r="C2482" i="3"/>
  <c r="C1668" i="3"/>
  <c r="C2037" i="3"/>
  <c r="C2200" i="3"/>
  <c r="C1893" i="3"/>
  <c r="C2985" i="3"/>
  <c r="C2732" i="3"/>
  <c r="C1057" i="3"/>
  <c r="C401" i="3"/>
  <c r="C2363" i="3"/>
  <c r="C51" i="3"/>
  <c r="C1299" i="3"/>
  <c r="C842" i="3"/>
  <c r="C2718" i="3"/>
  <c r="C2678" i="3"/>
  <c r="C1170" i="3"/>
  <c r="C424" i="3"/>
  <c r="C1522" i="3"/>
  <c r="C66" i="3"/>
  <c r="C1909" i="3"/>
  <c r="C538" i="3"/>
  <c r="C495" i="3"/>
  <c r="C1280" i="3"/>
  <c r="C325" i="3"/>
  <c r="C276" i="3"/>
  <c r="C2542" i="3"/>
  <c r="C1183" i="3"/>
  <c r="C3086" i="3"/>
  <c r="C1958" i="3"/>
  <c r="C905" i="3"/>
  <c r="C504" i="3"/>
  <c r="C825" i="3"/>
  <c r="C1790" i="3"/>
  <c r="C2565" i="3"/>
  <c r="C347" i="3"/>
  <c r="C1243" i="3"/>
  <c r="C1593" i="3"/>
  <c r="C1514" i="3"/>
  <c r="C1488" i="3"/>
  <c r="C1550" i="3"/>
  <c r="C2881" i="3"/>
  <c r="C3109" i="3"/>
  <c r="C2557" i="3"/>
  <c r="C1572" i="3"/>
  <c r="C265" i="3"/>
  <c r="C776" i="3"/>
  <c r="C2083" i="3"/>
  <c r="C1956" i="3"/>
  <c r="C2910" i="3"/>
  <c r="C2306" i="3"/>
  <c r="C1047" i="3"/>
  <c r="C89" i="3"/>
  <c r="C1854" i="3"/>
  <c r="C678" i="3"/>
  <c r="C909" i="3"/>
  <c r="C720" i="3"/>
  <c r="C1425" i="3"/>
  <c r="C1575" i="3"/>
  <c r="C887" i="3"/>
  <c r="C3019" i="3"/>
  <c r="C520" i="3"/>
  <c r="C1417" i="3"/>
  <c r="C1914" i="3"/>
  <c r="C1829" i="3"/>
  <c r="C1613" i="3"/>
  <c r="C2998" i="3"/>
  <c r="C270" i="3"/>
  <c r="C1124" i="3"/>
  <c r="C2076" i="3"/>
  <c r="C2171" i="3"/>
  <c r="C984" i="3"/>
  <c r="C1163" i="3"/>
  <c r="C524" i="3"/>
  <c r="C946" i="3"/>
  <c r="C1490" i="3"/>
  <c r="C1715" i="3"/>
  <c r="C630" i="3"/>
  <c r="C2477" i="3"/>
  <c r="C3264" i="3"/>
  <c r="C182" i="3"/>
  <c r="C1023" i="3"/>
  <c r="C2101" i="3"/>
  <c r="C1557" i="3"/>
  <c r="C1006" i="3"/>
  <c r="C1540" i="3"/>
  <c r="C2447" i="3"/>
  <c r="C955" i="3"/>
  <c r="C3085" i="3"/>
  <c r="C3093" i="3"/>
  <c r="C2614" i="3"/>
  <c r="C1518" i="3"/>
  <c r="C405" i="3"/>
  <c r="C1935" i="3"/>
  <c r="C536" i="3"/>
  <c r="C293" i="3"/>
  <c r="C1059" i="3"/>
  <c r="C512" i="3"/>
  <c r="C121" i="3"/>
  <c r="C2532" i="3"/>
  <c r="C2361" i="3"/>
  <c r="C246" i="3"/>
  <c r="C261" i="3"/>
  <c r="C2451" i="3"/>
  <c r="C1283" i="3"/>
  <c r="C977" i="3"/>
  <c r="C1050" i="3"/>
  <c r="C2421" i="3"/>
  <c r="C506" i="3"/>
  <c r="C3263" i="3"/>
  <c r="C170" i="3"/>
  <c r="C454" i="3"/>
  <c r="C1138" i="3"/>
  <c r="C1035" i="3"/>
  <c r="C2075" i="3"/>
  <c r="C906" i="3"/>
  <c r="C2595" i="3"/>
  <c r="C580" i="3"/>
  <c r="C450" i="3"/>
  <c r="C1924" i="3"/>
  <c r="C185" i="3"/>
  <c r="C1674" i="3"/>
  <c r="C1832" i="3"/>
  <c r="C3257" i="3"/>
  <c r="C2321" i="3"/>
  <c r="C3258" i="3"/>
  <c r="C2487" i="3"/>
  <c r="C92" i="3"/>
  <c r="C220" i="3"/>
  <c r="C1155" i="3"/>
  <c r="C681" i="3"/>
  <c r="C1415" i="3"/>
  <c r="C1631" i="3"/>
  <c r="C3191" i="3"/>
  <c r="C1383" i="3"/>
  <c r="C3165" i="3"/>
  <c r="C1949" i="3"/>
  <c r="C1120" i="3"/>
  <c r="C845" i="3"/>
  <c r="C2634" i="3"/>
  <c r="C2819" i="3"/>
  <c r="C1040" i="3"/>
  <c r="C1536" i="3"/>
  <c r="C3006" i="3"/>
  <c r="C1464" i="3"/>
  <c r="C1659" i="3"/>
  <c r="C765" i="3"/>
  <c r="C828" i="3"/>
  <c r="C2269" i="3"/>
  <c r="C1306" i="3"/>
  <c r="C1756" i="3"/>
  <c r="C912" i="3"/>
  <c r="C3230" i="3"/>
  <c r="C490" i="3"/>
  <c r="C2938" i="3"/>
  <c r="C2226" i="3"/>
  <c r="C2904" i="3"/>
  <c r="C748" i="3"/>
  <c r="C266" i="3"/>
  <c r="C1231" i="3"/>
  <c r="C2109" i="3"/>
  <c r="C3068" i="3"/>
  <c r="C1336" i="3"/>
  <c r="C1165" i="3"/>
  <c r="C1495" i="3"/>
  <c r="C1961" i="3"/>
  <c r="C308" i="3"/>
  <c r="C745" i="3"/>
  <c r="C880" i="3"/>
  <c r="C2052" i="3"/>
  <c r="C2463" i="3"/>
  <c r="C1162" i="3"/>
  <c r="C769" i="3"/>
  <c r="C998" i="3"/>
  <c r="C846" i="3"/>
  <c r="C2407" i="3"/>
  <c r="C1151" i="3"/>
  <c r="C140" i="3"/>
  <c r="C336" i="3"/>
  <c r="C2485" i="3"/>
  <c r="C2272" i="3"/>
  <c r="C2086" i="3"/>
  <c r="C1365" i="3"/>
  <c r="C321" i="3"/>
  <c r="C1984" i="3"/>
  <c r="C1132" i="3"/>
  <c r="C88" i="3"/>
  <c r="C2508" i="3"/>
  <c r="C357" i="3"/>
  <c r="C1696" i="3"/>
  <c r="C686" i="3"/>
  <c r="C3292" i="3"/>
  <c r="C2386" i="3"/>
  <c r="C3028" i="3"/>
  <c r="C821" i="3"/>
  <c r="C623" i="3"/>
  <c r="C635" i="3"/>
  <c r="C278" i="3"/>
  <c r="C1017" i="3"/>
  <c r="C817" i="3"/>
  <c r="C950" i="3"/>
  <c r="C406" i="3"/>
  <c r="C249" i="3"/>
  <c r="C858" i="3"/>
  <c r="C2593" i="3"/>
  <c r="C862" i="3"/>
  <c r="C468" i="3"/>
  <c r="C1010" i="3"/>
  <c r="C2452" i="3"/>
  <c r="C794" i="3"/>
  <c r="C2584" i="3"/>
  <c r="C2770" i="3"/>
  <c r="C3121" i="3"/>
  <c r="C1803" i="3"/>
  <c r="C836" i="3"/>
  <c r="C262" i="3"/>
  <c r="C2050" i="3"/>
  <c r="C2892" i="3"/>
  <c r="C3089" i="3"/>
  <c r="C1235" i="3"/>
  <c r="C951" i="3"/>
  <c r="C1209" i="3"/>
  <c r="C1447" i="3"/>
  <c r="C1863" i="3"/>
  <c r="C1617" i="3"/>
  <c r="C938" i="3"/>
  <c r="C3290" i="3"/>
  <c r="C3102" i="3"/>
  <c r="C329" i="3"/>
  <c r="C3187" i="3"/>
  <c r="C3021" i="3"/>
  <c r="C634" i="3"/>
  <c r="C866" i="3"/>
  <c r="C1073" i="3"/>
  <c r="C3241" i="3"/>
  <c r="C978" i="3"/>
  <c r="C2070" i="3"/>
  <c r="C3283" i="3"/>
  <c r="C940" i="3"/>
  <c r="C712" i="3"/>
  <c r="C1310" i="3"/>
  <c r="C420" i="3"/>
  <c r="C1535" i="3"/>
  <c r="C461" i="3"/>
  <c r="C2324" i="3"/>
  <c r="C74" i="3"/>
  <c r="C1240" i="3"/>
  <c r="C917" i="3"/>
  <c r="C2403" i="3"/>
  <c r="C2055" i="3"/>
  <c r="C1602" i="3"/>
  <c r="C2606" i="3"/>
  <c r="C1374" i="3"/>
  <c r="C631" i="3"/>
  <c r="C366" i="3"/>
  <c r="C191" i="3"/>
  <c r="C1695" i="3"/>
  <c r="C2531" i="3"/>
  <c r="C1653" i="3"/>
  <c r="C1290" i="3"/>
  <c r="C1468" i="3"/>
  <c r="C1864" i="3"/>
  <c r="C1068" i="3"/>
  <c r="C2628" i="3"/>
  <c r="C768" i="3"/>
  <c r="C1429" i="3"/>
  <c r="C1568" i="3"/>
  <c r="C703" i="3"/>
  <c r="C3269" i="3"/>
  <c r="C1844" i="3"/>
  <c r="C1076" i="3"/>
  <c r="C1567" i="3"/>
  <c r="C2175" i="3"/>
  <c r="C1957" i="3"/>
  <c r="C2862" i="3"/>
  <c r="C1672" i="3"/>
  <c r="C608" i="3"/>
  <c r="C1261" i="3"/>
  <c r="C2836" i="3"/>
  <c r="C1574" i="3"/>
  <c r="C2383" i="3"/>
  <c r="C1049" i="3"/>
  <c r="C2788" i="3"/>
  <c r="C1953" i="3"/>
  <c r="C2097" i="3"/>
  <c r="C1578" i="3"/>
  <c r="C240" i="3"/>
  <c r="C2702" i="3"/>
  <c r="C1655" i="3"/>
  <c r="C2127" i="3"/>
  <c r="C2007" i="3"/>
  <c r="C2375" i="3"/>
  <c r="C2968" i="3"/>
  <c r="C1799" i="3"/>
  <c r="C1409" i="3"/>
  <c r="C2192" i="3"/>
  <c r="C2139" i="3"/>
  <c r="C2588" i="3"/>
  <c r="C2698" i="3"/>
  <c r="C2041" i="3"/>
  <c r="C1439" i="3"/>
  <c r="C1986" i="3"/>
  <c r="C2762" i="3"/>
  <c r="C2325" i="3"/>
  <c r="C1977" i="3"/>
  <c r="C3200" i="3"/>
  <c r="C460" i="3"/>
  <c r="C2320" i="3"/>
  <c r="C1761" i="3"/>
  <c r="C277" i="3"/>
  <c r="C3252" i="3"/>
  <c r="C1502" i="3"/>
  <c r="C103" i="3"/>
  <c r="C1890" i="3"/>
  <c r="C1673" i="3"/>
  <c r="C235" i="3"/>
  <c r="C1847" i="3"/>
  <c r="C3056" i="3"/>
  <c r="C2918" i="3"/>
  <c r="C2021" i="3"/>
  <c r="C2630" i="3"/>
  <c r="C551" i="3"/>
  <c r="C2216" i="3"/>
  <c r="C1004" i="3"/>
  <c r="C540" i="3"/>
  <c r="C1284" i="3"/>
  <c r="C3301" i="3"/>
  <c r="C1491" i="3"/>
  <c r="C1950" i="3"/>
  <c r="C1355" i="3"/>
  <c r="C1938" i="3"/>
  <c r="C774" i="3"/>
  <c r="C1738" i="3"/>
  <c r="C106" i="3"/>
  <c r="C1428" i="3"/>
  <c r="C1745" i="3"/>
  <c r="C1410" i="3"/>
  <c r="C1005" i="3"/>
  <c r="C1325" i="3"/>
  <c r="C1109" i="3"/>
  <c r="C2598" i="3"/>
  <c r="C281" i="3"/>
  <c r="C510" i="3"/>
  <c r="C3052" i="3"/>
  <c r="C1110" i="3"/>
  <c r="C2559" i="3"/>
  <c r="C786" i="3"/>
  <c r="C2368" i="3"/>
  <c r="C2422" i="3"/>
  <c r="C2213" i="3"/>
  <c r="C1685" i="3"/>
  <c r="C1094" i="3"/>
  <c r="C2387" i="3"/>
  <c r="C1294" i="3"/>
  <c r="C498" i="3"/>
  <c r="C1201" i="3"/>
  <c r="C2286" i="3"/>
  <c r="C1469" i="3"/>
  <c r="C1032" i="3"/>
  <c r="C2503" i="3"/>
  <c r="C1205" i="3"/>
  <c r="C819" i="3"/>
  <c r="C1298" i="3"/>
  <c r="C3029" i="3"/>
  <c r="C2439" i="3"/>
  <c r="C2196" i="3"/>
  <c r="C1921" i="3"/>
  <c r="C1638" i="3"/>
  <c r="C556" i="3"/>
  <c r="C213" i="3"/>
  <c r="C56" i="3"/>
  <c r="C162" i="3"/>
  <c r="C988" i="3"/>
  <c r="C110" i="3"/>
  <c r="C222" i="3"/>
  <c r="C307" i="3"/>
  <c r="C2206" i="3"/>
  <c r="C1450" i="3"/>
  <c r="C341" i="3"/>
  <c r="C60" i="3"/>
  <c r="C1174" i="3"/>
  <c r="C1160" i="3"/>
  <c r="C1307" i="3"/>
  <c r="C481" i="3"/>
  <c r="C300" i="3"/>
  <c r="G7" i="2"/>
  <c r="G12" i="2"/>
  <c r="G11" i="2"/>
  <c r="G21" i="2"/>
  <c r="G29" i="2" s="1"/>
  <c r="G6" i="2"/>
  <c r="G10" i="2"/>
  <c r="G9" i="2"/>
  <c r="C1322" i="3"/>
  <c r="C417" i="3"/>
  <c r="C370" i="3"/>
  <c r="C81" i="3"/>
  <c r="C1889" i="3"/>
  <c r="C1872" i="3"/>
  <c r="C2243" i="3"/>
  <c r="C1097" i="3"/>
  <c r="C127" i="3"/>
  <c r="C34" i="3"/>
  <c r="C2261" i="3"/>
  <c r="C1619" i="3"/>
  <c r="C150" i="3"/>
  <c r="C1082" i="3"/>
  <c r="C1356" i="3"/>
  <c r="C1881" i="3"/>
  <c r="C1474" i="3"/>
  <c r="C1102" i="3"/>
  <c r="C1896" i="3"/>
  <c r="C361" i="3"/>
  <c r="C1528" i="3"/>
  <c r="C654" i="3"/>
  <c r="C2279" i="3"/>
  <c r="C90" i="3"/>
  <c r="C1121" i="3"/>
  <c r="C254" i="3"/>
  <c r="C1752" i="3"/>
  <c r="C1962" i="3"/>
  <c r="C2295" i="3"/>
  <c r="C687" i="3"/>
  <c r="C521" i="3"/>
  <c r="C2258" i="3"/>
  <c r="C2189" i="3"/>
  <c r="C1457" i="3"/>
  <c r="C1274" i="3"/>
  <c r="C645" i="3"/>
  <c r="C96" i="3"/>
  <c r="C1722" i="3"/>
  <c r="C1302" i="3"/>
  <c r="C1452" i="3"/>
  <c r="C1130" i="3"/>
  <c r="C337" i="3"/>
  <c r="C1735" i="3"/>
  <c r="C148" i="3"/>
  <c r="C648" i="3"/>
  <c r="C83" i="3"/>
  <c r="C641" i="3"/>
  <c r="C1384" i="3"/>
  <c r="C886" i="3"/>
  <c r="C98" i="3"/>
  <c r="C826" i="3"/>
  <c r="C1171" i="3"/>
  <c r="C646" i="3"/>
  <c r="C159" i="3"/>
  <c r="C111" i="3"/>
  <c r="C971" i="3"/>
  <c r="C268" i="3"/>
  <c r="C528" i="3"/>
  <c r="C1197" i="3"/>
  <c r="C647" i="3"/>
  <c r="C251" i="3"/>
  <c r="C643" i="3"/>
  <c r="C531" i="3"/>
  <c r="C1220" i="3"/>
  <c r="C1145" i="3"/>
  <c r="C2221" i="3"/>
  <c r="C234" i="3"/>
  <c r="C529" i="3"/>
  <c r="C1583" i="3"/>
  <c r="C238" i="3"/>
  <c r="C642" i="3"/>
  <c r="C688" i="3"/>
  <c r="C255" i="3"/>
  <c r="C102" i="3"/>
  <c r="C1123" i="3"/>
  <c r="C174" i="3"/>
  <c r="C172" i="3"/>
  <c r="C1190" i="3"/>
  <c r="C941" i="3"/>
  <c r="C1115" i="3"/>
  <c r="C780" i="3"/>
  <c r="C1093" i="3"/>
  <c r="C465" i="3"/>
  <c r="C156" i="3"/>
  <c r="C1553" i="3"/>
  <c r="C626" i="3"/>
  <c r="C161" i="3"/>
  <c r="C149" i="3"/>
  <c r="C193" i="3"/>
  <c r="C1354" i="3"/>
  <c r="C180" i="3"/>
  <c r="C628" i="3"/>
  <c r="C457" i="3"/>
  <c r="C97" i="3"/>
  <c r="C1167" i="3"/>
  <c r="C2191" i="3"/>
  <c r="C160" i="3"/>
  <c r="C629" i="3"/>
  <c r="C168" i="3"/>
  <c r="C178" i="3"/>
  <c r="C46" i="3"/>
  <c r="C147" i="3"/>
  <c r="C1141" i="3"/>
  <c r="C1085" i="3"/>
  <c r="C455" i="3"/>
  <c r="C624" i="3"/>
  <c r="C2424" i="3"/>
  <c r="C2428" i="3"/>
  <c r="C2454" i="3"/>
  <c r="C2373" i="3"/>
  <c r="C1364" i="3"/>
  <c r="C2549" i="3"/>
  <c r="C2545" i="3"/>
  <c r="C2541" i="3"/>
  <c r="C2537" i="3"/>
  <c r="C474" i="3"/>
  <c r="C55" i="3"/>
  <c r="C226" i="3"/>
  <c r="C197" i="3"/>
  <c r="C2528" i="3"/>
  <c r="C84" i="3"/>
  <c r="C155" i="3"/>
  <c r="C381" i="3"/>
  <c r="C908" i="3"/>
  <c r="C15" i="3"/>
  <c r="C91" i="3"/>
  <c r="C394" i="3"/>
  <c r="C29" i="3"/>
  <c r="C58" i="3"/>
  <c r="C553" i="3"/>
  <c r="C865" i="3"/>
  <c r="C87" i="3"/>
  <c r="C181" i="3"/>
  <c r="C1628" i="3"/>
  <c r="G89" i="2"/>
  <c r="G76" i="2"/>
  <c r="G172" i="2"/>
  <c r="G78" i="2"/>
  <c r="G169" i="2"/>
  <c r="G96" i="2"/>
  <c r="G82" i="2"/>
  <c r="G93" i="2"/>
  <c r="G77" i="2"/>
  <c r="G86" i="2"/>
  <c r="G139" i="2"/>
  <c r="G161" i="2"/>
  <c r="G102" i="2"/>
  <c r="G168" i="2"/>
  <c r="G97" i="2"/>
  <c r="G165" i="2"/>
  <c r="G95" i="2"/>
  <c r="G173" i="2"/>
  <c r="G75" i="2"/>
  <c r="G175" i="2"/>
  <c r="G80" i="2"/>
  <c r="G83" i="2"/>
  <c r="G140" i="2"/>
  <c r="C482" i="3"/>
  <c r="C109" i="3"/>
  <c r="C189" i="3"/>
  <c r="C80" i="3"/>
  <c r="C368" i="3"/>
  <c r="C44" i="3"/>
  <c r="C12" i="3"/>
  <c r="C16" i="3"/>
  <c r="C362" i="3"/>
  <c r="C93" i="3"/>
  <c r="C72" i="3"/>
  <c r="C134" i="3"/>
  <c r="C69" i="3"/>
  <c r="C2015" i="3"/>
  <c r="C186" i="3"/>
  <c r="C949" i="3"/>
  <c r="C164" i="3"/>
  <c r="C1633" i="3"/>
  <c r="C138" i="3"/>
  <c r="C282" i="3"/>
  <c r="C384" i="3"/>
  <c r="C672" i="3"/>
  <c r="C684" i="3"/>
  <c r="C619" i="3"/>
  <c r="C575" i="3"/>
  <c r="C616" i="3"/>
  <c r="C673" i="3"/>
  <c r="C219" i="3"/>
  <c r="C157" i="3"/>
  <c r="C280" i="3"/>
  <c r="C360" i="3"/>
  <c r="C239" i="3"/>
  <c r="C318" i="3"/>
  <c r="C396" i="3"/>
  <c r="C464" i="3"/>
  <c r="C615" i="3"/>
  <c r="C285" i="3"/>
  <c r="C574" i="3"/>
  <c r="C241" i="3"/>
  <c r="C247" i="3"/>
  <c r="C195" i="3"/>
  <c r="C667" i="3"/>
  <c r="C194" i="3"/>
  <c r="C595" i="3"/>
  <c r="C196" i="3"/>
  <c r="C567" i="3"/>
  <c r="C550" i="3"/>
  <c r="C18" i="3"/>
  <c r="C552" i="3"/>
  <c r="C596" i="3"/>
  <c r="C569" i="3"/>
  <c r="C612" i="3"/>
  <c r="C476" i="3"/>
  <c r="C668" i="3"/>
  <c r="C561" i="3"/>
  <c r="C610" i="3"/>
  <c r="C633" i="3"/>
  <c r="C658" i="3"/>
  <c r="C576" i="3"/>
  <c r="C503" i="3"/>
  <c r="C666" i="3"/>
  <c r="C600" i="3"/>
  <c r="C652" i="3"/>
  <c r="C57" i="3"/>
  <c r="C141" i="3"/>
  <c r="C228" i="3"/>
  <c r="C145" i="3"/>
  <c r="C204" i="3"/>
  <c r="C236" i="3"/>
  <c r="C188" i="3"/>
  <c r="C250" i="3"/>
  <c r="C64" i="3"/>
  <c r="C216" i="3"/>
  <c r="C61" i="3"/>
  <c r="C199" i="3"/>
  <c r="C273" i="3"/>
  <c r="C184" i="3"/>
  <c r="C377" i="3"/>
  <c r="C367" i="3"/>
  <c r="C346" i="3"/>
  <c r="C154" i="3"/>
  <c r="C144" i="3"/>
  <c r="C94" i="3"/>
  <c r="C397" i="3"/>
  <c r="C590" i="3"/>
  <c r="C516" i="3"/>
  <c r="C565" i="3"/>
  <c r="C592" i="3"/>
  <c r="C644" i="3"/>
  <c r="C62" i="3"/>
  <c r="C559" i="3"/>
  <c r="C546" i="3"/>
  <c r="C224" i="3"/>
  <c r="C260" i="3"/>
  <c r="C548" i="3"/>
  <c r="C221" i="3"/>
  <c r="C207" i="3"/>
  <c r="C597" i="3"/>
  <c r="C42" i="3"/>
  <c r="C571" i="3"/>
  <c r="C211" i="3"/>
  <c r="C611" i="3"/>
  <c r="C63" i="3"/>
  <c r="C334" i="3"/>
  <c r="C208" i="3"/>
  <c r="C152" i="3"/>
  <c r="C175" i="3"/>
  <c r="C269" i="3"/>
  <c r="C543" i="3"/>
  <c r="C562" i="3"/>
  <c r="C588" i="3"/>
  <c r="C151" i="3"/>
  <c r="C591" i="3"/>
  <c r="C594" i="3"/>
  <c r="C547" i="3"/>
  <c r="C564" i="3"/>
  <c r="C566" i="3"/>
  <c r="C549" i="3"/>
  <c r="C637" i="3"/>
  <c r="C638" i="3"/>
  <c r="C671" i="3"/>
  <c r="C598" i="3"/>
  <c r="C625" i="3"/>
  <c r="C572" i="3"/>
  <c r="C560" i="3"/>
  <c r="C545" i="3"/>
  <c r="C593" i="3"/>
  <c r="C202" i="3"/>
  <c r="C21" i="3"/>
  <c r="C517" i="3"/>
  <c r="C41" i="3"/>
  <c r="C205" i="3"/>
  <c r="C146" i="3"/>
  <c r="C670" i="3"/>
  <c r="C310" i="3"/>
  <c r="C217" i="3"/>
  <c r="C257" i="3"/>
  <c r="C398" i="3"/>
  <c r="C210" i="3"/>
  <c r="C203" i="3"/>
  <c r="C297" i="3"/>
  <c r="C198" i="3"/>
  <c r="C223" i="3"/>
  <c r="C242" i="3"/>
  <c r="C53" i="3"/>
  <c r="C573" i="3"/>
  <c r="C50" i="3"/>
  <c r="C200" i="3"/>
  <c r="C563" i="3"/>
  <c r="C589" i="3"/>
  <c r="C142" i="3"/>
  <c r="C288" i="3"/>
  <c r="C165" i="3"/>
  <c r="C544" i="3"/>
  <c r="H7" i="4"/>
  <c r="G84" i="2"/>
  <c r="G85" i="2"/>
  <c r="G92" i="2"/>
  <c r="G90" i="2"/>
  <c r="G91" i="2"/>
  <c r="C708" i="3"/>
  <c r="C676" i="3"/>
  <c r="C702" i="3"/>
  <c r="C707" i="3"/>
  <c r="C704" i="3"/>
  <c r="C677" i="3"/>
  <c r="C8" i="3"/>
  <c r="C446" i="3"/>
  <c r="C501" i="3"/>
  <c r="C433" i="3"/>
  <c r="C40" i="3"/>
  <c r="C291" i="3"/>
  <c r="C112" i="3"/>
  <c r="C412" i="3"/>
  <c r="C19" i="3"/>
  <c r="C383" i="3"/>
  <c r="C48" i="3"/>
  <c r="C47" i="3"/>
  <c r="C45" i="3"/>
  <c r="C108" i="3"/>
  <c r="C82" i="3"/>
  <c r="C17" i="3"/>
  <c r="C78" i="3"/>
  <c r="C59" i="3"/>
  <c r="C614" i="3"/>
  <c r="C348" i="3"/>
  <c r="C421" i="3"/>
  <c r="C39" i="3"/>
  <c r="C675" i="3"/>
  <c r="C38" i="3"/>
  <c r="C706" i="3"/>
  <c r="C36" i="3"/>
  <c r="C70" i="3"/>
  <c r="C287" i="3"/>
  <c r="C408" i="3"/>
  <c r="C1808" i="3"/>
  <c r="C1783" i="3"/>
  <c r="C22" i="3"/>
  <c r="C657" i="3"/>
  <c r="C1723" i="3"/>
  <c r="C1810" i="3"/>
  <c r="C3302" i="3"/>
  <c r="C1785" i="3"/>
  <c r="C1818" i="3"/>
  <c r="C1793" i="3"/>
  <c r="C3266" i="3"/>
  <c r="C3240" i="3"/>
  <c r="C851" i="3"/>
  <c r="C918" i="3"/>
  <c r="C54" i="3"/>
  <c r="C429" i="3"/>
  <c r="C1780" i="3"/>
  <c r="C306" i="3"/>
  <c r="C20" i="3"/>
  <c r="C365" i="3"/>
  <c r="C179" i="3"/>
  <c r="C25" i="3"/>
  <c r="C132" i="3"/>
  <c r="C378" i="3"/>
  <c r="C923" i="3"/>
  <c r="C390" i="3"/>
  <c r="C13" i="3"/>
  <c r="C3120" i="3"/>
  <c r="C171" i="3"/>
  <c r="C75" i="3"/>
  <c r="C659" i="3"/>
  <c r="C335" i="3"/>
  <c r="C79" i="3"/>
  <c r="C128" i="3"/>
  <c r="C969" i="3"/>
  <c r="C3113" i="3"/>
  <c r="C125" i="3"/>
  <c r="C107" i="3"/>
  <c r="C33" i="3"/>
  <c r="C101" i="3"/>
  <c r="C137" i="3"/>
  <c r="C37" i="3"/>
  <c r="C258" i="3"/>
  <c r="C319" i="3"/>
  <c r="C119" i="3"/>
  <c r="C3253" i="3"/>
  <c r="C30" i="3"/>
  <c r="O224" i="4"/>
  <c r="O370" i="4"/>
  <c r="O379" i="4"/>
  <c r="O230" i="4"/>
  <c r="C317" i="3"/>
  <c r="C3118" i="3"/>
  <c r="C31" i="3"/>
  <c r="C118" i="3"/>
  <c r="C916" i="3"/>
  <c r="C427" i="3"/>
  <c r="C11" i="3"/>
  <c r="C130" i="3"/>
  <c r="C3251" i="3"/>
  <c r="C333" i="3"/>
  <c r="C105" i="3"/>
  <c r="C123" i="3"/>
  <c r="C256" i="3"/>
  <c r="C99" i="3"/>
  <c r="C135" i="3"/>
  <c r="C967" i="3"/>
  <c r="C2518" i="3"/>
  <c r="C35" i="3"/>
  <c r="C388" i="3"/>
  <c r="C363" i="3"/>
  <c r="C113" i="3"/>
  <c r="C1778" i="3"/>
  <c r="C169" i="3"/>
  <c r="C849" i="3"/>
  <c r="C126" i="3"/>
  <c r="C52" i="3"/>
  <c r="C921" i="3"/>
  <c r="O238" i="4"/>
  <c r="C9" i="3"/>
  <c r="O369" i="4"/>
  <c r="O227" i="4"/>
  <c r="C49" i="3"/>
  <c r="C166" i="3"/>
  <c r="C27" i="3"/>
  <c r="O228" i="4"/>
  <c r="C120" i="3"/>
  <c r="C10" i="3"/>
  <c r="O372" i="4"/>
  <c r="C32" i="3"/>
  <c r="C115" i="3"/>
  <c r="C23" i="3"/>
  <c r="C14" i="3"/>
  <c r="O223" i="4"/>
  <c r="O380" i="4"/>
  <c r="C3114" i="3"/>
  <c r="C3111" i="3"/>
  <c r="C116" i="3"/>
  <c r="C24" i="3"/>
  <c r="O226" i="4"/>
  <c r="C3112" i="3"/>
  <c r="C68" i="3"/>
  <c r="O237" i="4"/>
  <c r="O239" i="4"/>
  <c r="C114" i="3"/>
  <c r="C28" i="3"/>
  <c r="C167" i="3"/>
  <c r="O229" i="4"/>
  <c r="O225" i="4"/>
  <c r="C7" i="3"/>
  <c r="C190" i="3"/>
  <c r="C3272" i="3"/>
  <c r="C117" i="3"/>
  <c r="C6" i="3"/>
  <c r="C86" i="3"/>
  <c r="C582" i="3"/>
  <c r="C380" i="3"/>
  <c r="C350" i="3"/>
  <c r="C451" i="3"/>
  <c r="C227" i="3"/>
  <c r="C232" i="3"/>
  <c r="C473" i="3"/>
  <c r="C3300" i="3"/>
  <c r="C1765" i="3"/>
  <c r="C253" i="3"/>
  <c r="C304" i="3"/>
  <c r="H129" i="4"/>
  <c r="G87" i="2" s="1"/>
  <c r="C376" i="3"/>
  <c r="C1227" i="3"/>
  <c r="C1222" i="3"/>
  <c r="C73" i="3"/>
  <c r="O381" i="4"/>
  <c r="O371" i="4"/>
  <c r="C177" i="3"/>
  <c r="C313" i="3"/>
  <c r="C354" i="3"/>
  <c r="C3238" i="3"/>
  <c r="C77" i="3"/>
  <c r="O373" i="4"/>
  <c r="C244" i="3"/>
  <c r="G81" i="2" l="1"/>
  <c r="G146" i="2"/>
  <c r="M141" i="2" s="1"/>
  <c r="G88" i="2"/>
  <c r="M84" i="2" s="1"/>
  <c r="X24" i="2"/>
  <c r="X22" i="2"/>
  <c r="X23" i="2"/>
  <c r="M22" i="2"/>
  <c r="G176" i="2"/>
  <c r="M173" i="2" s="1"/>
  <c r="M77" i="2"/>
  <c r="G103" i="2"/>
  <c r="M97" i="2" s="1"/>
  <c r="G170" i="2"/>
  <c r="M167" i="2" s="1"/>
  <c r="G94" i="2"/>
  <c r="M91" i="2" s="1"/>
  <c r="G164" i="2"/>
  <c r="M161" i="2" s="1"/>
  <c r="G8" i="2"/>
  <c r="G13" i="2" s="1"/>
  <c r="M10" i="2" l="1"/>
  <c r="O167" i="2" l="1"/>
  <c r="O132" i="2"/>
  <c r="P107" i="2"/>
  <c r="P161" i="2"/>
  <c r="N132" i="2"/>
  <c r="O107" i="2"/>
  <c r="O161" i="2"/>
  <c r="P123" i="2"/>
  <c r="N107" i="2"/>
  <c r="P91" i="2"/>
  <c r="P70" i="2"/>
  <c r="N161" i="2"/>
  <c r="P155" i="2"/>
  <c r="O123" i="2"/>
  <c r="O91" i="2"/>
  <c r="O70" i="2"/>
  <c r="O155" i="2"/>
  <c r="N123" i="2"/>
  <c r="N91" i="2"/>
  <c r="P84" i="2"/>
  <c r="N70" i="2"/>
  <c r="N149" i="2"/>
  <c r="N77" i="2"/>
  <c r="N155" i="2"/>
  <c r="P149" i="2"/>
  <c r="P114" i="2"/>
  <c r="O84" i="2"/>
  <c r="P77" i="2"/>
  <c r="O149" i="2"/>
  <c r="O114" i="2"/>
  <c r="N84" i="2"/>
  <c r="O77" i="2"/>
  <c r="P132" i="2"/>
  <c r="P167" i="2"/>
  <c r="I382" i="4" l="1"/>
  <c r="I591" i="4"/>
  <c r="I166" i="4"/>
  <c r="K153" i="4"/>
  <c r="K578" i="4"/>
  <c r="K369" i="4"/>
  <c r="J383" i="4"/>
  <c r="J592" i="4"/>
  <c r="J167" i="4"/>
  <c r="J160" i="4"/>
  <c r="J585" i="4"/>
  <c r="J376" i="4"/>
  <c r="I388" i="4"/>
  <c r="I597" i="4"/>
  <c r="I172" i="4"/>
  <c r="J161" i="4"/>
  <c r="J586" i="4"/>
  <c r="J377" i="4"/>
  <c r="K590" i="4"/>
  <c r="K165" i="4"/>
  <c r="K381" i="4"/>
  <c r="J171" i="4"/>
  <c r="J596" i="4"/>
  <c r="J387" i="4"/>
  <c r="I168" i="4"/>
  <c r="I384" i="4"/>
  <c r="I593" i="4"/>
  <c r="I179" i="4"/>
  <c r="I604" i="4"/>
  <c r="I395" i="4"/>
  <c r="K394" i="4"/>
  <c r="K603" i="4"/>
  <c r="K178" i="4"/>
  <c r="I177" i="4"/>
  <c r="I393" i="4"/>
  <c r="I602" i="4"/>
  <c r="I160" i="4"/>
  <c r="I376" i="4"/>
  <c r="I585" i="4"/>
  <c r="K600" i="4"/>
  <c r="K391" i="4"/>
  <c r="K175" i="4"/>
  <c r="I377" i="4"/>
  <c r="I586" i="4"/>
  <c r="I161" i="4"/>
  <c r="K174" i="4"/>
  <c r="K599" i="4"/>
  <c r="K390" i="4"/>
  <c r="I154" i="4"/>
  <c r="I579" i="4"/>
  <c r="I370" i="4"/>
  <c r="K169" i="4"/>
  <c r="K385" i="4"/>
  <c r="K594" i="4"/>
  <c r="I378" i="4"/>
  <c r="I587" i="4"/>
  <c r="I162" i="4"/>
  <c r="O173" i="2"/>
  <c r="K604" i="4"/>
  <c r="K179" i="4"/>
  <c r="K395" i="4"/>
  <c r="P97" i="2"/>
  <c r="J175" i="4"/>
  <c r="J600" i="4"/>
  <c r="J391" i="4"/>
  <c r="K587" i="4"/>
  <c r="K378" i="4"/>
  <c r="K162" i="4"/>
  <c r="K593" i="4"/>
  <c r="K384" i="4"/>
  <c r="K168" i="4"/>
  <c r="J599" i="4"/>
  <c r="J390" i="4"/>
  <c r="J174" i="4"/>
  <c r="K582" i="4"/>
  <c r="K373" i="4"/>
  <c r="K157" i="4"/>
  <c r="J181" i="4"/>
  <c r="J397" i="4"/>
  <c r="J606" i="4"/>
  <c r="K156" i="4"/>
  <c r="K581" i="4"/>
  <c r="K372" i="4"/>
  <c r="I159" i="4"/>
  <c r="I584" i="4"/>
  <c r="I375" i="4"/>
  <c r="J375" i="4"/>
  <c r="J584" i="4"/>
  <c r="J159" i="4"/>
  <c r="J168" i="4"/>
  <c r="J384" i="4"/>
  <c r="J593" i="4"/>
  <c r="J591" i="4"/>
  <c r="J382" i="4"/>
  <c r="J166" i="4"/>
  <c r="I390" i="4"/>
  <c r="I599" i="4"/>
  <c r="I174" i="4"/>
  <c r="J157" i="4"/>
  <c r="J582" i="4"/>
  <c r="J373" i="4"/>
  <c r="I397" i="4"/>
  <c r="I181" i="4"/>
  <c r="I606" i="4"/>
  <c r="J372" i="4"/>
  <c r="J581" i="4"/>
  <c r="J156" i="4"/>
  <c r="I396" i="4"/>
  <c r="I180" i="4"/>
  <c r="I605" i="4"/>
  <c r="J597" i="4"/>
  <c r="J388" i="4"/>
  <c r="J172" i="4"/>
  <c r="K161" i="4"/>
  <c r="K377" i="4"/>
  <c r="K586" i="4"/>
  <c r="K172" i="4"/>
  <c r="K597" i="4"/>
  <c r="K388" i="4"/>
  <c r="I379" i="4"/>
  <c r="I588" i="4"/>
  <c r="I163" i="4"/>
  <c r="N173" i="2"/>
  <c r="I383" i="4"/>
  <c r="I167" i="4"/>
  <c r="I592" i="4"/>
  <c r="J179" i="4"/>
  <c r="J604" i="4"/>
  <c r="J395" i="4"/>
  <c r="I372" i="4"/>
  <c r="I581" i="4"/>
  <c r="I156" i="4"/>
  <c r="K177" i="4"/>
  <c r="K393" i="4"/>
  <c r="K602" i="4"/>
  <c r="I598" i="4"/>
  <c r="I173" i="4"/>
  <c r="I389" i="4"/>
  <c r="J154" i="4"/>
  <c r="J370" i="4"/>
  <c r="J579" i="4"/>
  <c r="J389" i="4"/>
  <c r="J173" i="4"/>
  <c r="J598" i="4"/>
  <c r="K154" i="4"/>
  <c r="K579" i="4"/>
  <c r="K370" i="4"/>
  <c r="K375" i="4"/>
  <c r="K159" i="4"/>
  <c r="K584" i="4"/>
  <c r="J153" i="4"/>
  <c r="J578" i="4"/>
  <c r="J369" i="4"/>
  <c r="K588" i="4"/>
  <c r="K163" i="4"/>
  <c r="K379" i="4"/>
  <c r="J379" i="4"/>
  <c r="J588" i="4"/>
  <c r="J163" i="4"/>
  <c r="J393" i="4"/>
  <c r="J602" i="4"/>
  <c r="J177" i="4"/>
  <c r="P173" i="2"/>
  <c r="J381" i="4"/>
  <c r="J590" i="4"/>
  <c r="J165" i="4"/>
  <c r="K181" i="4"/>
  <c r="K397" i="4"/>
  <c r="K606" i="4"/>
  <c r="I155" i="4"/>
  <c r="I371" i="4"/>
  <c r="I580" i="4"/>
  <c r="I603" i="4"/>
  <c r="I394" i="4"/>
  <c r="I178" i="4"/>
  <c r="J155" i="4"/>
  <c r="J580" i="4"/>
  <c r="J371" i="4"/>
  <c r="I171" i="4"/>
  <c r="I596" i="4"/>
  <c r="I387" i="4"/>
  <c r="O97" i="2"/>
  <c r="I391" i="4"/>
  <c r="I600" i="4"/>
  <c r="I175" i="4"/>
  <c r="J587" i="4"/>
  <c r="J162" i="4"/>
  <c r="J378" i="4"/>
  <c r="I590" i="4"/>
  <c r="I381" i="4"/>
  <c r="I165" i="4"/>
  <c r="J180" i="4"/>
  <c r="J605" i="4"/>
  <c r="J396" i="4"/>
  <c r="N97" i="2"/>
  <c r="K396" i="4"/>
  <c r="K180" i="4"/>
  <c r="K605" i="4"/>
  <c r="K173" i="4"/>
  <c r="K389" i="4"/>
  <c r="K598" i="4"/>
  <c r="I153" i="4"/>
  <c r="I578" i="4"/>
  <c r="I369" i="4"/>
  <c r="K387" i="4"/>
  <c r="K596" i="4"/>
  <c r="K171" i="4"/>
  <c r="I157" i="4"/>
  <c r="I582" i="4"/>
  <c r="I373" i="4"/>
  <c r="K591" i="4"/>
  <c r="K382" i="4"/>
  <c r="K166" i="4"/>
  <c r="K592" i="4"/>
  <c r="K383" i="4"/>
  <c r="K167" i="4"/>
  <c r="K585" i="4"/>
  <c r="K376" i="4"/>
  <c r="K160" i="4"/>
  <c r="I385" i="4"/>
  <c r="I169" i="4"/>
  <c r="I594" i="4"/>
  <c r="J594" i="4"/>
  <c r="J169" i="4"/>
  <c r="J385" i="4"/>
  <c r="J394" i="4"/>
  <c r="J178" i="4"/>
  <c r="J603" i="4"/>
  <c r="K155" i="4"/>
  <c r="K580" i="4"/>
  <c r="K371" i="4"/>
  <c r="N5" i="2" l="1"/>
  <c r="I2" i="4"/>
  <c r="P3" i="2"/>
  <c r="P4" i="2" s="1"/>
  <c r="P5" i="2" s="1"/>
  <c r="FM38" i="5"/>
  <c r="K42" i="22" s="1"/>
  <c r="FM17" i="5"/>
  <c r="K22" i="22" s="1"/>
  <c r="FM86" i="5"/>
  <c r="K85" i="22" s="1"/>
  <c r="FM47" i="5"/>
  <c r="K51" i="22" s="1"/>
  <c r="FM37" i="5"/>
  <c r="K41" i="22" s="1"/>
  <c r="FM29" i="5"/>
  <c r="K34" i="22" s="1"/>
  <c r="FM49" i="5"/>
  <c r="K53" i="22" s="1"/>
  <c r="FM95" i="5"/>
  <c r="K94" i="22" s="1"/>
  <c r="FM60" i="5"/>
  <c r="K63" i="22" s="1"/>
  <c r="FM80" i="5"/>
  <c r="K79" i="22" s="1"/>
  <c r="FM61" i="5"/>
  <c r="K64" i="22" s="1"/>
  <c r="FM63" i="5"/>
  <c r="K66" i="22" s="1"/>
  <c r="FM81" i="5"/>
  <c r="K80" i="22" s="1"/>
  <c r="FM67" i="5"/>
  <c r="K67" i="22" s="1"/>
  <c r="FM46" i="5"/>
  <c r="K50" i="22" s="1"/>
  <c r="FM19" i="5"/>
  <c r="K24" i="22" s="1"/>
  <c r="FM108" i="5"/>
  <c r="K102" i="22" s="1"/>
  <c r="FM41" i="5"/>
  <c r="K45" i="22" s="1"/>
  <c r="FM27" i="5"/>
  <c r="K32" i="22" s="1"/>
  <c r="FM76" i="5"/>
  <c r="K76" i="22" s="1"/>
  <c r="FM69" i="5"/>
  <c r="K69" i="22" s="1"/>
  <c r="FM103" i="5"/>
  <c r="K99" i="22" s="1"/>
  <c r="FM43" i="5"/>
  <c r="K47" i="22" s="1"/>
  <c r="FM42" i="5"/>
  <c r="K46" i="22" s="1"/>
  <c r="FM34" i="5"/>
  <c r="K39" i="22" s="1"/>
  <c r="FM25" i="5"/>
  <c r="K30" i="22" s="1"/>
  <c r="FM94" i="5"/>
  <c r="K93" i="22" s="1"/>
  <c r="FM36" i="5"/>
  <c r="K40" i="22" s="1"/>
  <c r="FM44" i="5"/>
  <c r="K48" i="22" s="1"/>
  <c r="FM30" i="5"/>
  <c r="K35" i="22" s="1"/>
  <c r="FM24" i="5"/>
  <c r="FM56" i="5"/>
  <c r="K59" i="22" s="1"/>
  <c r="FM102" i="5"/>
  <c r="K98" i="22" s="1"/>
  <c r="FM68" i="5"/>
  <c r="K68" i="22" s="1"/>
  <c r="FL102" i="5"/>
  <c r="J98" i="22" s="1"/>
  <c r="FL36" i="5"/>
  <c r="J40" i="22" s="1"/>
  <c r="FL21" i="5"/>
  <c r="J26" i="22" s="1"/>
  <c r="FL17" i="5"/>
  <c r="J22" i="22" s="1"/>
  <c r="FL99" i="5"/>
  <c r="J97" i="22" s="1"/>
  <c r="FL54" i="5"/>
  <c r="J57" i="22" s="1"/>
  <c r="FL28" i="5"/>
  <c r="J33" i="22" s="1"/>
  <c r="FL71" i="5"/>
  <c r="J71" i="22" s="1"/>
  <c r="FL62" i="5"/>
  <c r="J65" i="22" s="1"/>
  <c r="FL92" i="5"/>
  <c r="J91" i="22" s="1"/>
  <c r="FL82" i="5"/>
  <c r="J81" i="22" s="1"/>
  <c r="FL50" i="5"/>
  <c r="J54" i="22" s="1"/>
  <c r="FL95" i="5"/>
  <c r="J94" i="22" s="1"/>
  <c r="FL58" i="5"/>
  <c r="J61" i="22" s="1"/>
  <c r="FL63" i="5"/>
  <c r="J66" i="22" s="1"/>
  <c r="FL74" i="5"/>
  <c r="J74" i="22" s="1"/>
  <c r="FL103" i="5"/>
  <c r="J99" i="22" s="1"/>
  <c r="FL35" i="5"/>
  <c r="FL43" i="5"/>
  <c r="J47" i="22" s="1"/>
  <c r="FL52" i="5"/>
  <c r="J55" i="22" s="1"/>
  <c r="FL19" i="5"/>
  <c r="J24" i="22" s="1"/>
  <c r="FL98" i="5"/>
  <c r="J96" i="22" s="1"/>
  <c r="FL69" i="5"/>
  <c r="J69" i="22" s="1"/>
  <c r="FL38" i="5"/>
  <c r="J42" i="22" s="1"/>
  <c r="FL78" i="5"/>
  <c r="J78" i="22" s="1"/>
  <c r="FL32" i="5"/>
  <c r="J37" i="22" s="1"/>
  <c r="FL48" i="5"/>
  <c r="J52" i="22" s="1"/>
  <c r="FL14" i="5"/>
  <c r="J19" i="22" s="1"/>
  <c r="FL80" i="5"/>
  <c r="J79" i="22" s="1"/>
  <c r="FL91" i="5"/>
  <c r="J90" i="22" s="1"/>
  <c r="FG10" i="5"/>
  <c r="FL25" i="5"/>
  <c r="J30" i="22" s="1"/>
  <c r="FL87" i="5"/>
  <c r="J86" i="22" s="1"/>
  <c r="FL15" i="5"/>
  <c r="J20" i="22" s="1"/>
  <c r="FL27" i="5"/>
  <c r="J32" i="22" s="1"/>
  <c r="FL68" i="5"/>
  <c r="J68" i="22" s="1"/>
  <c r="FL60" i="5"/>
  <c r="J63" i="22" s="1"/>
  <c r="FL37" i="5"/>
  <c r="J41" i="22" s="1"/>
  <c r="FL18" i="5"/>
  <c r="J23" i="22" s="1"/>
  <c r="FL46" i="5"/>
  <c r="J50" i="22" s="1"/>
  <c r="FL40" i="5"/>
  <c r="J44" i="22" s="1"/>
  <c r="FL83" i="5"/>
  <c r="J82" i="22" s="1"/>
  <c r="FL20" i="5"/>
  <c r="J25" i="22" s="1"/>
  <c r="FL24" i="5"/>
  <c r="FL67" i="5"/>
  <c r="J67" i="22" s="1"/>
  <c r="FL34" i="5"/>
  <c r="J39" i="22" s="1"/>
  <c r="FL72" i="5"/>
  <c r="J72" i="22" s="1"/>
  <c r="FL77" i="5"/>
  <c r="J77" i="22" s="1"/>
  <c r="FL42" i="5"/>
  <c r="J46" i="22" s="1"/>
  <c r="FL23" i="5"/>
  <c r="J28" i="22" s="1"/>
  <c r="FL33" i="5"/>
  <c r="J38" i="22" s="1"/>
  <c r="FL94" i="5"/>
  <c r="J93" i="22" s="1"/>
  <c r="FL57" i="5"/>
  <c r="J60" i="22" s="1"/>
  <c r="FL29" i="5"/>
  <c r="J34" i="22" s="1"/>
  <c r="FL108" i="5"/>
  <c r="J102" i="22" s="1"/>
  <c r="FL56" i="5"/>
  <c r="J59" i="22" s="1"/>
  <c r="FL31" i="5"/>
  <c r="J36" i="22" s="1"/>
  <c r="FL75" i="5"/>
  <c r="J75" i="22" s="1"/>
  <c r="FL51" i="5"/>
  <c r="FL47" i="5"/>
  <c r="J51" i="22" s="1"/>
  <c r="FL12" i="5"/>
  <c r="J17" i="22" s="1"/>
  <c r="FL39" i="5"/>
  <c r="J43" i="22" s="1"/>
  <c r="FL96" i="5"/>
  <c r="FL85" i="5"/>
  <c r="J84" i="22" s="1"/>
  <c r="FL76" i="5"/>
  <c r="J76" i="22" s="1"/>
  <c r="FL86" i="5"/>
  <c r="J85" i="22" s="1"/>
  <c r="FL30" i="5"/>
  <c r="J35" i="22" s="1"/>
  <c r="FL26" i="5"/>
  <c r="J31" i="22" s="1"/>
  <c r="FL97" i="5"/>
  <c r="J95" i="22" s="1"/>
  <c r="FL61" i="5"/>
  <c r="J64" i="22" s="1"/>
  <c r="FL49" i="5"/>
  <c r="J53" i="22" s="1"/>
  <c r="FL13" i="5"/>
  <c r="J18" i="22" s="1"/>
  <c r="FL89" i="5"/>
  <c r="J88" i="22" s="1"/>
  <c r="FL93" i="5"/>
  <c r="J92" i="22" s="1"/>
  <c r="FL45" i="5"/>
  <c r="J49" i="22" s="1"/>
  <c r="FL44" i="5"/>
  <c r="J48" i="22" s="1"/>
  <c r="FL73" i="5"/>
  <c r="J73" i="22" s="1"/>
  <c r="FL81" i="5"/>
  <c r="J80" i="22" s="1"/>
  <c r="FL53" i="5"/>
  <c r="J56" i="22" s="1"/>
  <c r="FL88" i="5"/>
  <c r="J87" i="22" s="1"/>
  <c r="FL16" i="5"/>
  <c r="J21" i="22" s="1"/>
  <c r="FL55" i="5"/>
  <c r="J58" i="22" s="1"/>
  <c r="FL41" i="5"/>
  <c r="J45" i="22" s="1"/>
  <c r="FM75" i="5"/>
  <c r="K75" i="22" s="1"/>
  <c r="FM71" i="5"/>
  <c r="K71" i="22" s="1"/>
  <c r="FM14" i="5"/>
  <c r="K19" i="22" s="1"/>
  <c r="FM98" i="5"/>
  <c r="K96" i="22" s="1"/>
  <c r="FM23" i="5"/>
  <c r="K28" i="22" s="1"/>
  <c r="FM93" i="5"/>
  <c r="K92" i="22" s="1"/>
  <c r="FM90" i="5"/>
  <c r="K89" i="22" s="1"/>
  <c r="FM39" i="5"/>
  <c r="K43" i="22" s="1"/>
  <c r="FM55" i="5"/>
  <c r="K58" i="22" s="1"/>
  <c r="FM45" i="5"/>
  <c r="K49" i="22" s="1"/>
  <c r="FM70" i="5"/>
  <c r="K70" i="22" s="1"/>
  <c r="FM54" i="5"/>
  <c r="K57" i="22" s="1"/>
  <c r="FM28" i="5"/>
  <c r="K33" i="22" s="1"/>
  <c r="FM72" i="5"/>
  <c r="K72" i="22" s="1"/>
  <c r="FM53" i="5"/>
  <c r="K56" i="22" s="1"/>
  <c r="FL70" i="5"/>
  <c r="J70" i="22" s="1"/>
  <c r="FL59" i="5"/>
  <c r="J62" i="22" s="1"/>
  <c r="FM62" i="5"/>
  <c r="K65" i="22" s="1"/>
  <c r="FM22" i="5"/>
  <c r="K27" i="22" s="1"/>
  <c r="FM96" i="5"/>
  <c r="FM16" i="5"/>
  <c r="K21" i="22" s="1"/>
  <c r="FM85" i="5"/>
  <c r="K84" i="22" s="1"/>
  <c r="FM99" i="5"/>
  <c r="K97" i="22" s="1"/>
  <c r="FM50" i="5"/>
  <c r="K54" i="22" s="1"/>
  <c r="FM97" i="5"/>
  <c r="K95" i="22" s="1"/>
  <c r="FM78" i="5"/>
  <c r="K78" i="22" s="1"/>
  <c r="FM20" i="5"/>
  <c r="K25" i="22" s="1"/>
  <c r="FM92" i="5"/>
  <c r="K91" i="22" s="1"/>
  <c r="FM12" i="5"/>
  <c r="K17" i="22" s="1"/>
  <c r="FM84" i="5"/>
  <c r="K83" i="22" s="1"/>
  <c r="FM40" i="5"/>
  <c r="K44" i="22" s="1"/>
  <c r="FM87" i="5"/>
  <c r="K86" i="22" s="1"/>
  <c r="FM83" i="5"/>
  <c r="K82" i="22" s="1"/>
  <c r="FM15" i="5"/>
  <c r="K20" i="22" s="1"/>
  <c r="FM82" i="5"/>
  <c r="K81" i="22" s="1"/>
  <c r="FM31" i="5"/>
  <c r="K36" i="22" s="1"/>
  <c r="FM74" i="5"/>
  <c r="K74" i="22" s="1"/>
  <c r="FM88" i="5"/>
  <c r="K87" i="22" s="1"/>
  <c r="FM52" i="5"/>
  <c r="K55" i="22" s="1"/>
  <c r="FM73" i="5"/>
  <c r="K73" i="22" s="1"/>
  <c r="FM35" i="5"/>
  <c r="FM58" i="5"/>
  <c r="K61" i="22" s="1"/>
  <c r="FM13" i="5"/>
  <c r="K18" i="22" s="1"/>
  <c r="FM26" i="5"/>
  <c r="K31" i="22" s="1"/>
  <c r="FM48" i="5"/>
  <c r="K52" i="22" s="1"/>
  <c r="FM77" i="5"/>
  <c r="K77" i="22" s="1"/>
  <c r="FM57" i="5"/>
  <c r="K60" i="22" s="1"/>
  <c r="FM91" i="5"/>
  <c r="K90" i="22" s="1"/>
  <c r="FM33" i="5"/>
  <c r="K38" i="22" s="1"/>
  <c r="FM59" i="5"/>
  <c r="K62" i="22" s="1"/>
  <c r="FM21" i="5"/>
  <c r="K26" i="22" s="1"/>
  <c r="FM51" i="5"/>
  <c r="FM18" i="5"/>
  <c r="K23" i="22" s="1"/>
  <c r="FM32" i="5"/>
  <c r="K37" i="22" s="1"/>
  <c r="FM89" i="5"/>
  <c r="K88" i="22" s="1"/>
  <c r="J2" i="4"/>
  <c r="FH10" i="5"/>
  <c r="K2" i="4"/>
  <c r="FI10" i="5"/>
  <c r="FL90" i="5"/>
  <c r="J89" i="22" s="1"/>
  <c r="FL84" i="5"/>
  <c r="J83" i="22" s="1"/>
  <c r="FL22" i="5"/>
  <c r="J27" i="22" s="1"/>
  <c r="U17" i="2" l="1" a="1"/>
  <c r="U17" i="2" s="1"/>
  <c r="AG17" i="2" s="1"/>
  <c r="U5" i="2" a="1"/>
  <c r="U5" i="2" s="1"/>
  <c r="AG5" i="2" s="1"/>
  <c r="U6" i="2" a="1"/>
  <c r="U6" i="2" s="1"/>
  <c r="AG6" i="2" s="1"/>
  <c r="U15" i="2" a="1"/>
  <c r="U15" i="2" s="1"/>
  <c r="AG15" i="2" s="1"/>
  <c r="U11" i="2" a="1"/>
  <c r="U11" i="2" s="1"/>
  <c r="AG11" i="2" s="1"/>
  <c r="T16" i="2" a="1"/>
  <c r="T16" i="2" s="1"/>
  <c r="AF16" i="2" s="1"/>
  <c r="T5" i="2" a="1"/>
  <c r="T5" i="2" s="1"/>
  <c r="U8" i="2" a="1"/>
  <c r="U8" i="2" s="1"/>
  <c r="AG8" i="2" s="1"/>
  <c r="U19" i="2" a="1"/>
  <c r="U19" i="2" s="1"/>
  <c r="AG19" i="2" s="1"/>
  <c r="T7" i="2" a="1"/>
  <c r="T7" i="2" s="1"/>
  <c r="AF7" i="2" s="1"/>
  <c r="T15" i="2" a="1"/>
  <c r="T15" i="2" s="1"/>
  <c r="AF15" i="2" s="1"/>
  <c r="U21" i="2" a="1"/>
  <c r="U21" i="2" s="1"/>
  <c r="AG21" i="2" s="1"/>
  <c r="U16" i="2" a="1"/>
  <c r="U16" i="2" s="1"/>
  <c r="AG16" i="2" s="1"/>
  <c r="T12" i="2" a="1"/>
  <c r="T12" i="2" s="1"/>
  <c r="AF12" i="2" s="1"/>
  <c r="T21" i="2" a="1"/>
  <c r="T21" i="2" s="1"/>
  <c r="AF21" i="2" s="1"/>
  <c r="U20" i="2" a="1"/>
  <c r="U20" i="2" s="1"/>
  <c r="AG20" i="2" s="1"/>
  <c r="U10" i="2" a="1"/>
  <c r="U10" i="2" s="1"/>
  <c r="AG10" i="2" s="1"/>
  <c r="T20" i="2" a="1"/>
  <c r="T20" i="2" s="1"/>
  <c r="AF20" i="2" s="1"/>
  <c r="T18" i="2" a="1"/>
  <c r="T18" i="2" s="1"/>
  <c r="AF18" i="2" s="1"/>
  <c r="U13" i="2" a="1"/>
  <c r="U13" i="2" s="1"/>
  <c r="AG13" i="2" s="1"/>
  <c r="U18" i="2" a="1"/>
  <c r="U18" i="2" s="1"/>
  <c r="AG18" i="2" s="1"/>
  <c r="T14" i="2" a="1"/>
  <c r="T14" i="2" s="1"/>
  <c r="AF14" i="2" s="1"/>
  <c r="T6" i="2" a="1"/>
  <c r="T6" i="2" s="1"/>
  <c r="AF6" i="2" s="1"/>
  <c r="U12" i="2" a="1"/>
  <c r="U12" i="2" s="1"/>
  <c r="AG12" i="2" s="1"/>
  <c r="U14" i="2" a="1"/>
  <c r="U14" i="2" s="1"/>
  <c r="AG14" i="2" s="1"/>
  <c r="T10" i="2" a="1"/>
  <c r="T10" i="2" s="1"/>
  <c r="AF10" i="2" s="1"/>
  <c r="T13" i="2" a="1"/>
  <c r="T13" i="2" s="1"/>
  <c r="AF13" i="2" s="1"/>
  <c r="T9" i="2" a="1"/>
  <c r="T9" i="2" s="1"/>
  <c r="AF9" i="2" s="1"/>
  <c r="T19" i="2" a="1"/>
  <c r="T19" i="2" s="1"/>
  <c r="AF19" i="2" s="1"/>
  <c r="T8" i="2" a="1"/>
  <c r="T8" i="2" s="1"/>
  <c r="AF8" i="2" s="1"/>
  <c r="U9" i="2" a="1"/>
  <c r="U9" i="2" s="1"/>
  <c r="AG9" i="2" s="1"/>
  <c r="U7" i="2" a="1"/>
  <c r="U7" i="2" s="1"/>
  <c r="AG7" i="2" s="1"/>
  <c r="T11" i="2" a="1"/>
  <c r="T11" i="2" s="1"/>
  <c r="AF11" i="2" s="1"/>
  <c r="T17" i="2" a="1"/>
  <c r="T17" i="2" s="1"/>
  <c r="AF17" i="2" s="1"/>
  <c r="V10" i="2" a="1"/>
  <c r="V10" i="2" s="1"/>
  <c r="AH10" i="2" s="1"/>
  <c r="FN76" i="5"/>
  <c r="L76" i="22" s="1"/>
  <c r="FN36" i="5"/>
  <c r="L40" i="22" s="1"/>
  <c r="FN94" i="5"/>
  <c r="L93" i="22" s="1"/>
  <c r="FN28" i="5"/>
  <c r="L33" i="22" s="1"/>
  <c r="FN80" i="5"/>
  <c r="L79" i="22" s="1"/>
  <c r="FN60" i="5"/>
  <c r="L63" i="22" s="1"/>
  <c r="FN35" i="5"/>
  <c r="FN15" i="5"/>
  <c r="L20" i="22" s="1"/>
  <c r="FN95" i="5"/>
  <c r="L94" i="22" s="1"/>
  <c r="FN51" i="5"/>
  <c r="FN25" i="5"/>
  <c r="L30" i="22" s="1"/>
  <c r="FN89" i="5"/>
  <c r="L88" i="22" s="1"/>
  <c r="FN81" i="5"/>
  <c r="L80" i="22" s="1"/>
  <c r="FN53" i="5"/>
  <c r="L56" i="22" s="1"/>
  <c r="FN98" i="5"/>
  <c r="L96" i="22" s="1"/>
  <c r="FN63" i="5"/>
  <c r="L66" i="22" s="1"/>
  <c r="FN32" i="5"/>
  <c r="L37" i="22" s="1"/>
  <c r="FN83" i="5"/>
  <c r="L82" i="22" s="1"/>
  <c r="FN56" i="5"/>
  <c r="L59" i="22" s="1"/>
  <c r="FN18" i="5"/>
  <c r="L23" i="22" s="1"/>
  <c r="FN38" i="5"/>
  <c r="L42" i="22" s="1"/>
  <c r="FN33" i="5"/>
  <c r="L38" i="22" s="1"/>
  <c r="FN40" i="5"/>
  <c r="L44" i="22" s="1"/>
  <c r="FN55" i="5"/>
  <c r="L58" i="22" s="1"/>
  <c r="FN21" i="5"/>
  <c r="L26" i="22" s="1"/>
  <c r="FN85" i="5"/>
  <c r="L84" i="22" s="1"/>
  <c r="FN61" i="5"/>
  <c r="L64" i="22" s="1"/>
  <c r="FN19" i="5"/>
  <c r="L24" i="22" s="1"/>
  <c r="FN70" i="5"/>
  <c r="L70" i="22" s="1"/>
  <c r="FN13" i="5"/>
  <c r="L18" i="22" s="1"/>
  <c r="FN78" i="5"/>
  <c r="L78" i="22" s="1"/>
  <c r="FN17" i="5"/>
  <c r="L22" i="22" s="1"/>
  <c r="FN97" i="5"/>
  <c r="L95" i="22" s="1"/>
  <c r="FN72" i="5"/>
  <c r="L72" i="22" s="1"/>
  <c r="FN50" i="5"/>
  <c r="L54" i="22" s="1"/>
  <c r="FN86" i="5"/>
  <c r="L85" i="22" s="1"/>
  <c r="FN68" i="5"/>
  <c r="L68" i="22" s="1"/>
  <c r="FN99" i="5"/>
  <c r="L97" i="22" s="1"/>
  <c r="FN29" i="5"/>
  <c r="L34" i="22" s="1"/>
  <c r="FN87" i="5"/>
  <c r="L86" i="22" s="1"/>
  <c r="FN69" i="5"/>
  <c r="L69" i="22" s="1"/>
  <c r="FN16" i="5"/>
  <c r="L21" i="22" s="1"/>
  <c r="FN92" i="5"/>
  <c r="L91" i="22" s="1"/>
  <c r="FN43" i="5"/>
  <c r="L47" i="22" s="1"/>
  <c r="FN84" i="5"/>
  <c r="L83" i="22" s="1"/>
  <c r="FN45" i="5"/>
  <c r="L49" i="22" s="1"/>
  <c r="FN88" i="5"/>
  <c r="L87" i="22" s="1"/>
  <c r="FN82" i="5"/>
  <c r="L81" i="22" s="1"/>
  <c r="FN23" i="5"/>
  <c r="L28" i="22" s="1"/>
  <c r="FN54" i="5"/>
  <c r="L57" i="22" s="1"/>
  <c r="FN37" i="5"/>
  <c r="L41" i="22" s="1"/>
  <c r="FN91" i="5"/>
  <c r="L90" i="22" s="1"/>
  <c r="FN57" i="5"/>
  <c r="L60" i="22" s="1"/>
  <c r="FN90" i="5"/>
  <c r="L89" i="22" s="1"/>
  <c r="FN73" i="5"/>
  <c r="L73" i="22" s="1"/>
  <c r="FN77" i="5"/>
  <c r="L77" i="22" s="1"/>
  <c r="FN12" i="5"/>
  <c r="L17" i="22" s="1"/>
  <c r="FN58" i="5"/>
  <c r="L61" i="22" s="1"/>
  <c r="FN93" i="5"/>
  <c r="L92" i="22" s="1"/>
  <c r="FN67" i="5"/>
  <c r="L67" i="22" s="1"/>
  <c r="FN49" i="5"/>
  <c r="L53" i="22" s="1"/>
  <c r="FN27" i="5"/>
  <c r="L32" i="22" s="1"/>
  <c r="FN48" i="5"/>
  <c r="L52" i="22" s="1"/>
  <c r="FN20" i="5"/>
  <c r="L25" i="22" s="1"/>
  <c r="FN42" i="5"/>
  <c r="L46" i="22" s="1"/>
  <c r="FN62" i="5"/>
  <c r="L65" i="22" s="1"/>
  <c r="FN31" i="5"/>
  <c r="L36" i="22" s="1"/>
  <c r="FN52" i="5"/>
  <c r="L55" i="22" s="1"/>
  <c r="FN22" i="5"/>
  <c r="L27" i="22" s="1"/>
  <c r="FN34" i="5"/>
  <c r="L39" i="22" s="1"/>
  <c r="FN103" i="5"/>
  <c r="L99" i="22" s="1"/>
  <c r="FN26" i="5"/>
  <c r="L31" i="22" s="1"/>
  <c r="FN47" i="5"/>
  <c r="L51" i="22" s="1"/>
  <c r="FN30" i="5"/>
  <c r="L35" i="22" s="1"/>
  <c r="FN96" i="5"/>
  <c r="FN14" i="5"/>
  <c r="L19" i="22" s="1"/>
  <c r="FN39" i="5"/>
  <c r="L43" i="22" s="1"/>
  <c r="FN75" i="5"/>
  <c r="L75" i="22" s="1"/>
  <c r="FN108" i="5"/>
  <c r="L102" i="22" s="1"/>
  <c r="FN71" i="5"/>
  <c r="L71" i="22" s="1"/>
  <c r="FN102" i="5"/>
  <c r="L98" i="22" s="1"/>
  <c r="FN74" i="5"/>
  <c r="L74" i="22" s="1"/>
  <c r="FN44" i="5"/>
  <c r="L48" i="22" s="1"/>
  <c r="FN59" i="5"/>
  <c r="L62" i="22" s="1"/>
  <c r="FN24" i="5"/>
  <c r="FN46" i="5"/>
  <c r="L50" i="22" s="1"/>
  <c r="FN41" i="5"/>
  <c r="L45" i="22" s="1"/>
  <c r="FN100" i="5"/>
  <c r="FL106" i="5"/>
  <c r="FL105" i="5"/>
  <c r="J101" i="22" s="1"/>
  <c r="FN106" i="5"/>
  <c r="FN105" i="5"/>
  <c r="L101" i="22" s="1"/>
  <c r="O3" i="2"/>
  <c r="O4" i="2" s="1"/>
  <c r="O5" i="2" s="1"/>
  <c r="FL104" i="5"/>
  <c r="J100" i="22" s="1"/>
  <c r="FL107" i="5"/>
  <c r="FN107" i="5"/>
  <c r="FN104" i="5"/>
  <c r="L100" i="22" s="1"/>
  <c r="FM106" i="5"/>
  <c r="FM105" i="5"/>
  <c r="K101" i="22" s="1"/>
  <c r="FM107" i="5"/>
  <c r="FM104" i="5"/>
  <c r="K100" i="22" s="1"/>
  <c r="FN11" i="5"/>
  <c r="L16" i="22" s="1"/>
  <c r="FN101" i="5"/>
  <c r="FL10" i="5"/>
  <c r="J15" i="22" s="1"/>
  <c r="FL100" i="5"/>
  <c r="FM10" i="5"/>
  <c r="K15" i="22" s="1"/>
  <c r="FM100" i="5"/>
  <c r="FL11" i="5"/>
  <c r="J16" i="22" s="1"/>
  <c r="FL101" i="5"/>
  <c r="FM11" i="5"/>
  <c r="K16" i="22" s="1"/>
  <c r="FM101" i="5"/>
  <c r="FN10" i="5"/>
  <c r="L15" i="22" s="1"/>
  <c r="V18" i="2" l="1" a="1"/>
  <c r="V18" i="2" s="1"/>
  <c r="AH18" i="2" s="1"/>
  <c r="V11" i="2" a="1"/>
  <c r="V11" i="2" s="1"/>
  <c r="AH11" i="2" s="1"/>
  <c r="V14" i="2" a="1"/>
  <c r="V14" i="2" s="1"/>
  <c r="AH14" i="2" s="1"/>
  <c r="V9" i="2" a="1"/>
  <c r="V9" i="2" s="1"/>
  <c r="AH9" i="2" s="1"/>
  <c r="AG3" i="2"/>
  <c r="V20" i="2" a="1"/>
  <c r="V20" i="2" s="1"/>
  <c r="AH20" i="2" s="1"/>
  <c r="V13" i="2" a="1"/>
  <c r="V13" i="2" s="1"/>
  <c r="AH13" i="2" s="1"/>
  <c r="V17" i="2" a="1"/>
  <c r="V17" i="2" s="1"/>
  <c r="AH17" i="2" s="1"/>
  <c r="V19" i="2" a="1"/>
  <c r="V19" i="2" s="1"/>
  <c r="AH19" i="2" s="1"/>
  <c r="V7" i="2" a="1"/>
  <c r="V7" i="2" s="1"/>
  <c r="AH7" i="2" s="1"/>
  <c r="V8" i="2" a="1"/>
  <c r="V8" i="2" s="1"/>
  <c r="AH8" i="2" s="1"/>
  <c r="V12" i="2" a="1"/>
  <c r="V12" i="2" s="1"/>
  <c r="AH12" i="2" s="1"/>
  <c r="U3" i="2"/>
  <c r="U2" i="2" s="1"/>
  <c r="AF5" i="2"/>
  <c r="AF3" i="2" s="1"/>
  <c r="T3" i="2"/>
  <c r="T2" i="2" s="1"/>
  <c r="V21" i="2" a="1"/>
  <c r="V21" i="2" s="1"/>
  <c r="AH21" i="2" s="1"/>
  <c r="V15" i="2" a="1"/>
  <c r="V15" i="2" s="1"/>
  <c r="AH15" i="2" s="1"/>
  <c r="V6" i="2" a="1"/>
  <c r="V6" i="2" s="1"/>
  <c r="AH6" i="2" s="1"/>
  <c r="V5" i="2" a="1"/>
  <c r="V5" i="2" s="1"/>
  <c r="AH5" i="2" s="1"/>
  <c r="V16" i="2" a="1"/>
  <c r="V16" i="2" s="1"/>
  <c r="AH16" i="2" s="1"/>
  <c r="AH3" i="2" l="1"/>
  <c r="V3" i="2"/>
  <c r="V2" i="2" s="1"/>
  <c r="I32" i="9"/>
  <c r="I35" i="9"/>
  <c r="I30" i="9"/>
  <c r="I31" i="9"/>
  <c r="I29" i="9"/>
  <c r="I38" i="9"/>
  <c r="I39" i="9"/>
  <c r="I27" i="9"/>
  <c r="I36" i="9"/>
  <c r="I24" i="9"/>
  <c r="I33" i="9"/>
  <c r="S241" i="4"/>
  <c r="I26" i="9"/>
  <c r="I23" i="9"/>
  <c r="I37" i="9"/>
  <c r="I25" i="9"/>
  <c r="AA5" i="9"/>
  <c r="W5" i="9"/>
  <c r="Z231" i="4"/>
  <c r="AE240" i="4"/>
  <c r="X233" i="4"/>
  <c r="AA245" i="4"/>
  <c r="AM232" i="4"/>
  <c r="AH246" i="4"/>
  <c r="AB243" i="4"/>
  <c r="AI241" i="4"/>
  <c r="R243" i="4"/>
  <c r="AM233" i="4"/>
  <c r="AC242" i="4"/>
  <c r="S247" i="4"/>
  <c r="R232" i="4"/>
  <c r="K18" i="9"/>
  <c r="N20" i="9"/>
  <c r="R245" i="4"/>
  <c r="R235" i="4"/>
  <c r="K11" i="9"/>
  <c r="O16" i="9"/>
  <c r="AL240" i="4"/>
  <c r="AE233" i="4"/>
  <c r="N8" i="9"/>
  <c r="AF231" i="4"/>
  <c r="T247" i="4"/>
  <c r="X246" i="4"/>
  <c r="E3582" i="3"/>
  <c r="U5" i="9"/>
  <c r="E3405" i="3"/>
  <c r="E3709" i="3"/>
  <c r="AD242" i="4"/>
  <c r="AF233" i="4"/>
  <c r="AB246" i="4"/>
  <c r="AA233" i="4"/>
  <c r="Z246" i="4"/>
  <c r="AI245" i="4"/>
  <c r="R231" i="4"/>
  <c r="AF240" i="4"/>
  <c r="AH232" i="4"/>
  <c r="W241" i="4"/>
  <c r="AG241" i="4"/>
  <c r="T232" i="4"/>
  <c r="Y245" i="4"/>
  <c r="M20" i="9"/>
  <c r="Q16" i="9"/>
  <c r="AC234" i="4"/>
  <c r="Y240" i="4"/>
  <c r="M17" i="9"/>
  <c r="AJ240" i="4"/>
  <c r="S21" i="9"/>
  <c r="AI246" i="4"/>
  <c r="AC246" i="4"/>
  <c r="Z242" i="4"/>
  <c r="AK244" i="4"/>
  <c r="AJ241" i="4"/>
  <c r="AF243" i="4"/>
  <c r="AK246" i="4"/>
  <c r="X234" i="4"/>
  <c r="Y244" i="4"/>
  <c r="J8" i="9"/>
  <c r="AC243" i="4"/>
  <c r="AF234" i="4"/>
  <c r="Q8" i="9"/>
  <c r="AE232" i="4"/>
  <c r="I34" i="9"/>
  <c r="I10" i="9"/>
  <c r="E3340" i="3"/>
  <c r="AE241" i="4"/>
  <c r="AL236" i="4"/>
  <c r="T236" i="4"/>
  <c r="T245" i="4"/>
  <c r="AD236" i="4"/>
  <c r="S233" i="4"/>
  <c r="U246" i="4"/>
  <c r="AM246" i="4"/>
  <c r="AG240" i="4"/>
  <c r="N7" i="9"/>
  <c r="AJ234" i="4"/>
  <c r="AC235" i="4"/>
  <c r="AE246" i="4"/>
  <c r="K6" i="9"/>
  <c r="R15" i="9"/>
  <c r="S7" i="9"/>
  <c r="Z236" i="4"/>
  <c r="Q18" i="9"/>
  <c r="AE247" i="4"/>
  <c r="AI242" i="4"/>
  <c r="J7" i="9"/>
  <c r="Y5" i="9"/>
  <c r="AE5" i="9"/>
  <c r="I18" i="9"/>
  <c r="I16" i="9"/>
  <c r="X232" i="4"/>
  <c r="V233" i="4"/>
  <c r="I9" i="9"/>
  <c r="I45" i="9" s="1"/>
  <c r="Z244" i="4"/>
  <c r="AG243" i="4"/>
  <c r="V235" i="4"/>
  <c r="AK232" i="4"/>
  <c r="I21" i="9"/>
  <c r="I57" i="9" s="1"/>
  <c r="R244" i="4"/>
  <c r="AM243" i="4"/>
  <c r="AL233" i="4"/>
  <c r="R233" i="4"/>
  <c r="AC5" i="9"/>
  <c r="P9" i="9"/>
  <c r="S10" i="9"/>
  <c r="O15" i="9"/>
  <c r="Q19" i="4"/>
  <c r="AB241" i="4"/>
  <c r="V243" i="4"/>
  <c r="J18" i="9"/>
  <c r="S13" i="9"/>
  <c r="S231" i="4"/>
  <c r="T231" i="4"/>
  <c r="Y235" i="4"/>
  <c r="R242" i="4"/>
  <c r="AI233" i="4"/>
  <c r="M8" i="9"/>
  <c r="K12" i="9"/>
  <c r="V232" i="4"/>
  <c r="U236" i="4"/>
  <c r="S19" i="9"/>
  <c r="AG233" i="4"/>
  <c r="T242" i="4"/>
  <c r="I6" i="9"/>
  <c r="I14" i="9"/>
  <c r="I50" i="9" s="1"/>
  <c r="AE231" i="4"/>
  <c r="AB5" i="9"/>
  <c r="S244" i="4"/>
  <c r="AE242" i="4"/>
  <c r="S243" i="4"/>
  <c r="Q236" i="4"/>
  <c r="AC232" i="4"/>
  <c r="Q26" i="4"/>
  <c r="Y236" i="4"/>
  <c r="V240" i="4"/>
  <c r="Q232" i="4"/>
  <c r="X5" i="9"/>
  <c r="AG245" i="4"/>
  <c r="AJ245" i="4"/>
  <c r="J5" i="9"/>
  <c r="U235" i="4"/>
  <c r="AB247" i="4"/>
  <c r="M19" i="9"/>
  <c r="J19" i="9"/>
  <c r="M7" i="9"/>
  <c r="U244" i="4"/>
  <c r="AG247" i="4"/>
  <c r="N11" i="9"/>
  <c r="O6" i="9"/>
  <c r="Y231" i="4"/>
  <c r="X244" i="4"/>
  <c r="AL245" i="4"/>
  <c r="V242" i="4"/>
  <c r="Q20" i="9"/>
  <c r="Z233" i="4"/>
  <c r="N5" i="9"/>
  <c r="AH231" i="4"/>
  <c r="Z234" i="4"/>
  <c r="J10" i="9"/>
  <c r="Q12" i="9"/>
  <c r="AD247" i="4"/>
  <c r="AL235" i="4"/>
  <c r="AF241" i="4"/>
  <c r="Q31" i="4"/>
  <c r="AD235" i="4"/>
  <c r="X240" i="4"/>
  <c r="AG242" i="4"/>
  <c r="X235" i="4"/>
  <c r="S235" i="4"/>
  <c r="K20" i="9"/>
  <c r="R9" i="9"/>
  <c r="Q17" i="9"/>
  <c r="Z245" i="4"/>
  <c r="AD231" i="4"/>
  <c r="AC240" i="4"/>
  <c r="AC247" i="4"/>
  <c r="AC241" i="4"/>
  <c r="N13" i="9"/>
  <c r="U247" i="4"/>
  <c r="K16" i="9"/>
  <c r="R18" i="9"/>
  <c r="Z243" i="4"/>
  <c r="AI244" i="4"/>
  <c r="U233" i="4"/>
  <c r="Z247" i="4"/>
  <c r="AE234" i="4"/>
  <c r="Q25" i="4"/>
  <c r="I8" i="9"/>
  <c r="I44" i="9" s="1"/>
  <c r="I5" i="9"/>
  <c r="I13" i="9"/>
  <c r="E3668" i="3"/>
  <c r="E3695" i="3"/>
  <c r="X241" i="4"/>
  <c r="AD240" i="4"/>
  <c r="AH247" i="4"/>
  <c r="I7" i="9"/>
  <c r="I43" i="9" s="1"/>
  <c r="AI247" i="4"/>
  <c r="AA244" i="4"/>
  <c r="AF242" i="4"/>
  <c r="W247" i="4"/>
  <c r="I17" i="9"/>
  <c r="AH233" i="4"/>
  <c r="T243" i="4"/>
  <c r="V236" i="4"/>
  <c r="Y234" i="4"/>
  <c r="Q242" i="4"/>
  <c r="AF246" i="4"/>
  <c r="AE243" i="4"/>
  <c r="AA235" i="4"/>
  <c r="W234" i="4"/>
  <c r="S240" i="4"/>
  <c r="Q29" i="4"/>
  <c r="AH235" i="4"/>
  <c r="O10" i="9"/>
  <c r="Q10" i="9"/>
  <c r="L11" i="9"/>
  <c r="S242" i="4"/>
  <c r="Y233" i="4"/>
  <c r="AJ231" i="4"/>
  <c r="T241" i="4"/>
  <c r="Z240" i="4"/>
  <c r="J6" i="9"/>
  <c r="L20" i="9"/>
  <c r="AF244" i="4"/>
  <c r="S20" i="9"/>
  <c r="V245" i="4"/>
  <c r="Q235" i="4"/>
  <c r="Q28" i="4"/>
  <c r="I28" i="9"/>
  <c r="O5" i="9"/>
  <c r="I20" i="9"/>
  <c r="S5" i="9"/>
  <c r="E3701" i="3"/>
  <c r="E3336" i="3"/>
  <c r="AK231" i="4"/>
  <c r="AB245" i="4"/>
  <c r="AL243" i="4"/>
  <c r="I15" i="9"/>
  <c r="I51" i="9" s="1"/>
  <c r="Q234" i="4"/>
  <c r="I11" i="9"/>
  <c r="I47" i="9" s="1"/>
  <c r="Q240" i="4"/>
  <c r="Y243" i="4"/>
  <c r="AG244" i="4"/>
  <c r="AJ247" i="4"/>
  <c r="I19" i="9"/>
  <c r="I55" i="9" s="1"/>
  <c r="I12" i="9"/>
  <c r="I48" i="9" s="1"/>
  <c r="AG236" i="4"/>
  <c r="U240" i="4"/>
  <c r="X245" i="4"/>
  <c r="L9" i="9"/>
  <c r="Q7" i="9"/>
  <c r="AC231" i="4"/>
  <c r="U245" i="4"/>
  <c r="AG231" i="4"/>
  <c r="AK241" i="4"/>
  <c r="Q11" i="9"/>
  <c r="M11" i="9"/>
  <c r="R234" i="4"/>
  <c r="R10" i="9"/>
  <c r="AL247" i="4"/>
  <c r="V5" i="9"/>
  <c r="P10" i="9"/>
  <c r="AC245" i="4"/>
  <c r="W232" i="4"/>
  <c r="R7" i="9"/>
  <c r="T233" i="4"/>
  <c r="Y246" i="4"/>
  <c r="J12" i="9"/>
  <c r="R13" i="9"/>
  <c r="M15" i="9"/>
  <c r="Y232" i="4"/>
  <c r="W233" i="4"/>
  <c r="AJ232" i="4"/>
  <c r="K9" i="9"/>
  <c r="Q15" i="9"/>
  <c r="K19" i="9"/>
  <c r="P15" i="9"/>
  <c r="AD245" i="4"/>
  <c r="AK247" i="4"/>
  <c r="J16" i="9"/>
  <c r="N21" i="9"/>
  <c r="AB231" i="4"/>
  <c r="W244" i="4"/>
  <c r="AI231" i="4"/>
  <c r="P12" i="9"/>
  <c r="X236" i="4"/>
  <c r="Q247" i="4"/>
  <c r="Y247" i="4"/>
  <c r="AD243" i="4"/>
  <c r="J11" i="9"/>
  <c r="V234" i="4"/>
  <c r="P21" i="9"/>
  <c r="U232" i="4"/>
  <c r="S245" i="4"/>
  <c r="Y242" i="4"/>
  <c r="AG234" i="4"/>
  <c r="AC244" i="4"/>
  <c r="AB240" i="4"/>
  <c r="R240" i="4"/>
  <c r="S14" i="9"/>
  <c r="M16" i="9"/>
  <c r="AK236" i="4"/>
  <c r="L21" i="9"/>
  <c r="Q231" i="4"/>
  <c r="U243" i="4"/>
  <c r="R21" i="9"/>
  <c r="R11" i="9"/>
  <c r="W245" i="4"/>
  <c r="W243" i="4"/>
  <c r="AK240" i="4"/>
  <c r="AD241" i="4"/>
  <c r="J14" i="9"/>
  <c r="P18" i="9"/>
  <c r="Q19" i="9"/>
  <c r="M12" i="9"/>
  <c r="P5" i="9"/>
  <c r="P14" i="9"/>
  <c r="O21" i="9"/>
  <c r="R17" i="9"/>
  <c r="O13" i="9"/>
  <c r="AF232" i="4"/>
  <c r="Q18" i="4"/>
  <c r="Q27" i="4"/>
  <c r="T240" i="4"/>
  <c r="AA247" i="4"/>
  <c r="J17" i="9"/>
  <c r="Q13" i="9"/>
  <c r="W231" i="4"/>
  <c r="L12" i="9"/>
  <c r="R236" i="4"/>
  <c r="AC236" i="4"/>
  <c r="AM247" i="4"/>
  <c r="AH234" i="4"/>
  <c r="AJ235" i="4"/>
  <c r="AJ246" i="4"/>
  <c r="AH245" i="4"/>
  <c r="AB234" i="4"/>
  <c r="AM235" i="4"/>
  <c r="AC233" i="4"/>
  <c r="V244" i="4"/>
  <c r="K14" i="9"/>
  <c r="AD246" i="4"/>
  <c r="Q16" i="4"/>
  <c r="AL231" i="4"/>
  <c r="R5" i="9"/>
  <c r="K21" i="9"/>
  <c r="R12" i="9"/>
  <c r="M6" i="9"/>
  <c r="O11" i="9"/>
  <c r="AA242" i="4"/>
  <c r="T246" i="4"/>
  <c r="L7" i="9"/>
  <c r="M9" i="9"/>
  <c r="L19" i="9"/>
  <c r="W235" i="4"/>
  <c r="AK245" i="4"/>
  <c r="S236" i="4"/>
  <c r="AI240" i="4"/>
  <c r="AD244" i="4"/>
  <c r="P7" i="9"/>
  <c r="S18" i="9"/>
  <c r="N9" i="9"/>
  <c r="K8" i="9"/>
  <c r="AA246" i="4"/>
  <c r="AB242" i="4"/>
  <c r="AK243" i="4"/>
  <c r="AM244" i="4"/>
  <c r="P20" i="9"/>
  <c r="S9" i="9"/>
  <c r="N10" i="9"/>
  <c r="S232" i="4"/>
  <c r="AM231" i="4"/>
  <c r="Q17" i="4"/>
  <c r="AG246" i="4"/>
  <c r="AB236" i="4"/>
  <c r="AJ244" i="4"/>
  <c r="AI232" i="4"/>
  <c r="AH241" i="4"/>
  <c r="T5" i="9"/>
  <c r="L8" i="9"/>
  <c r="R6" i="9"/>
  <c r="N18" i="9"/>
  <c r="L10" i="9"/>
  <c r="AF247" i="4"/>
  <c r="AI243" i="4"/>
  <c r="T234" i="4"/>
  <c r="AH242" i="4"/>
  <c r="Q20" i="4"/>
  <c r="Z241" i="4"/>
  <c r="R246" i="4"/>
  <c r="O17" i="9"/>
  <c r="O9" i="9"/>
  <c r="AE235" i="4"/>
  <c r="R247" i="4"/>
  <c r="AG235" i="4"/>
  <c r="AH244" i="4"/>
  <c r="R241" i="4"/>
  <c r="AJ243" i="4"/>
  <c r="Z235" i="4"/>
  <c r="O19" i="9"/>
  <c r="AI234" i="4"/>
  <c r="AJ233" i="4"/>
  <c r="V246" i="4"/>
  <c r="AD232" i="4"/>
  <c r="AH240" i="4"/>
  <c r="R16" i="9"/>
  <c r="U241" i="4"/>
  <c r="N14" i="9"/>
  <c r="M14" i="9"/>
  <c r="AD234" i="4"/>
  <c r="AM240" i="4"/>
  <c r="AE245" i="4"/>
  <c r="AM245" i="4"/>
  <c r="W242" i="4"/>
  <c r="K17" i="9"/>
  <c r="R8" i="9"/>
  <c r="S11" i="9"/>
  <c r="S16" i="9"/>
  <c r="K5" i="9"/>
  <c r="W240" i="4"/>
  <c r="AJ236" i="4"/>
  <c r="AG232" i="4"/>
  <c r="AM234" i="4"/>
  <c r="J13" i="9"/>
  <c r="AA240" i="4"/>
  <c r="P11" i="9"/>
  <c r="R19" i="9"/>
  <c r="AK233" i="4"/>
  <c r="X231" i="4"/>
  <c r="Z5" i="9"/>
  <c r="AB232" i="4"/>
  <c r="Q243" i="4"/>
  <c r="AH236" i="4"/>
  <c r="AL244" i="4"/>
  <c r="Q21" i="9"/>
  <c r="AJ242" i="4"/>
  <c r="AM236" i="4"/>
  <c r="AL232" i="4"/>
  <c r="Q245" i="4"/>
  <c r="AK235" i="4"/>
  <c r="S246" i="4"/>
  <c r="AE236" i="4"/>
  <c r="L6" i="9"/>
  <c r="Q244" i="4"/>
  <c r="Q30" i="4"/>
  <c r="J15" i="9"/>
  <c r="K15" i="9"/>
  <c r="O8" i="9"/>
  <c r="Q241" i="4"/>
  <c r="AI236" i="4"/>
  <c r="W236" i="4"/>
  <c r="W246" i="4"/>
  <c r="AF236" i="4"/>
  <c r="AF235" i="4"/>
  <c r="Q6" i="9"/>
  <c r="L17" i="9"/>
  <c r="AB244" i="4"/>
  <c r="Q233" i="4"/>
  <c r="AF245" i="4"/>
  <c r="X242" i="4"/>
  <c r="O18" i="9"/>
  <c r="J9" i="9"/>
  <c r="O14" i="9"/>
  <c r="AA241" i="4"/>
  <c r="Q24" i="4"/>
  <c r="X243" i="4"/>
  <c r="Q246" i="4"/>
  <c r="AD5" i="9"/>
  <c r="AB233" i="4"/>
  <c r="J21" i="9"/>
  <c r="U234" i="4"/>
  <c r="Q14" i="9"/>
  <c r="AL241" i="4"/>
  <c r="K7" i="9"/>
  <c r="R20" i="9"/>
  <c r="R14" i="9"/>
  <c r="U231" i="4"/>
  <c r="P17" i="9"/>
  <c r="S12" i="9"/>
  <c r="J20" i="9"/>
  <c r="N15" i="9"/>
  <c r="Q9" i="9"/>
  <c r="AA231" i="4"/>
  <c r="AE244" i="4"/>
  <c r="E3306" i="3"/>
  <c r="T235" i="4"/>
  <c r="Z232" i="4"/>
  <c r="V231" i="4"/>
  <c r="P13" i="9"/>
  <c r="M18" i="9"/>
  <c r="N17" i="9"/>
  <c r="L15" i="9"/>
  <c r="AL246" i="4"/>
  <c r="Q5" i="9"/>
  <c r="L5" i="9"/>
  <c r="AM241" i="4"/>
  <c r="M5" i="9"/>
  <c r="K10" i="9"/>
  <c r="AH15" i="4"/>
  <c r="AC15" i="4"/>
  <c r="AA15" i="4"/>
  <c r="AB15" i="4"/>
  <c r="V15" i="4"/>
  <c r="T15" i="4"/>
  <c r="U15" i="4"/>
  <c r="W15" i="4"/>
  <c r="R15" i="4"/>
  <c r="AG15" i="4"/>
  <c r="X15" i="4"/>
  <c r="S15" i="4"/>
  <c r="Q15" i="4"/>
  <c r="AL15" i="4"/>
  <c r="AF15" i="4"/>
  <c r="AK15" i="4"/>
  <c r="AF77" i="4"/>
  <c r="AF502" i="4" s="1"/>
  <c r="AE66" i="4"/>
  <c r="AE491" i="4" s="1"/>
  <c r="AM67" i="4"/>
  <c r="AM492" i="4" s="1"/>
  <c r="Y15" i="4"/>
  <c r="AD15" i="4"/>
  <c r="S15" i="9"/>
  <c r="AJ291" i="4"/>
  <c r="AJ476" i="4" s="1"/>
  <c r="AC67" i="4"/>
  <c r="AC492" i="4" s="1"/>
  <c r="AB75" i="4"/>
  <c r="AB500" i="4" s="1"/>
  <c r="AE290" i="4"/>
  <c r="AE475" i="4" s="1"/>
  <c r="Z292" i="4"/>
  <c r="Z477" i="4" s="1"/>
  <c r="S290" i="4"/>
  <c r="S475" i="4" s="1"/>
  <c r="AF285" i="4"/>
  <c r="AF470" i="4" s="1"/>
  <c r="E3427" i="3"/>
  <c r="AD68" i="4"/>
  <c r="AD493" i="4" s="1"/>
  <c r="U75" i="4"/>
  <c r="U500" i="4" s="1"/>
  <c r="AK294" i="4"/>
  <c r="AK479" i="4" s="1"/>
  <c r="U74" i="4"/>
  <c r="U499" i="4" s="1"/>
  <c r="AA293" i="4"/>
  <c r="AA478" i="4" s="1"/>
  <c r="AG285" i="4"/>
  <c r="AG470" i="4" s="1"/>
  <c r="AH67" i="4"/>
  <c r="AH492" i="4" s="1"/>
  <c r="Y293" i="4"/>
  <c r="Y478" i="4" s="1"/>
  <c r="AI293" i="4"/>
  <c r="AI478" i="4" s="1"/>
  <c r="AA67" i="4"/>
  <c r="AA492" i="4" s="1"/>
  <c r="AD75" i="4"/>
  <c r="AD500" i="4" s="1"/>
  <c r="W291" i="4"/>
  <c r="W476" i="4" s="1"/>
  <c r="V295" i="4"/>
  <c r="V480" i="4" s="1"/>
  <c r="AH290" i="4"/>
  <c r="AH475" i="4" s="1"/>
  <c r="Z293" i="4"/>
  <c r="Z478" i="4" s="1"/>
  <c r="T76" i="4"/>
  <c r="T501" i="4" s="1"/>
  <c r="R67" i="4"/>
  <c r="R492" i="4" s="1"/>
  <c r="Q79" i="4"/>
  <c r="Q504" i="4" s="1"/>
  <c r="V69" i="4"/>
  <c r="V494" i="4" s="1"/>
  <c r="AK295" i="4"/>
  <c r="AK480" i="4" s="1"/>
  <c r="AG75" i="4"/>
  <c r="AG500" i="4" s="1"/>
  <c r="U68" i="4"/>
  <c r="U493" i="4" s="1"/>
  <c r="Z290" i="4"/>
  <c r="Z475" i="4" s="1"/>
  <c r="AJ294" i="4"/>
  <c r="AJ479" i="4" s="1"/>
  <c r="AG68" i="4"/>
  <c r="AG493" i="4" s="1"/>
  <c r="AI74" i="4"/>
  <c r="AI499" i="4" s="1"/>
  <c r="AE293" i="4"/>
  <c r="AE478" i="4" s="1"/>
  <c r="U295" i="4"/>
  <c r="U480" i="4" s="1"/>
  <c r="AA285" i="4"/>
  <c r="AA470" i="4" s="1"/>
  <c r="AM295" i="4"/>
  <c r="AM480" i="4" s="1"/>
  <c r="AB66" i="4"/>
  <c r="AB491" i="4" s="1"/>
  <c r="Z67" i="4"/>
  <c r="Z492" i="4" s="1"/>
  <c r="AE15" i="4"/>
  <c r="E3699" i="3"/>
  <c r="Q75" i="4"/>
  <c r="Q500" i="4" s="1"/>
  <c r="AI291" i="4"/>
  <c r="AI476" i="4" s="1"/>
  <c r="Y75" i="4"/>
  <c r="Y500" i="4" s="1"/>
  <c r="AL285" i="4"/>
  <c r="AL470" i="4" s="1"/>
  <c r="AJ77" i="4"/>
  <c r="AJ502" i="4" s="1"/>
  <c r="S293" i="4"/>
  <c r="S478" i="4" s="1"/>
  <c r="W295" i="4"/>
  <c r="W480" i="4" s="1"/>
  <c r="AF66" i="4"/>
  <c r="AF491" i="4" s="1"/>
  <c r="AJ78" i="4"/>
  <c r="AJ503" i="4" s="1"/>
  <c r="Z76" i="4"/>
  <c r="Z501" i="4" s="1"/>
  <c r="Q77" i="4"/>
  <c r="Q502" i="4" s="1"/>
  <c r="R78" i="4"/>
  <c r="R503" i="4" s="1"/>
  <c r="W69" i="4"/>
  <c r="W494" i="4" s="1"/>
  <c r="AF293" i="4"/>
  <c r="AF478" i="4" s="1"/>
  <c r="R292" i="4"/>
  <c r="R477" i="4" s="1"/>
  <c r="V291" i="4"/>
  <c r="V476" i="4" s="1"/>
  <c r="Y295" i="4"/>
  <c r="Y480" i="4" s="1"/>
  <c r="U77" i="4"/>
  <c r="U502" i="4" s="1"/>
  <c r="AH76" i="4"/>
  <c r="AH501" i="4" s="1"/>
  <c r="AK69" i="4"/>
  <c r="AK494" i="4" s="1"/>
  <c r="Z68" i="4"/>
  <c r="Z493" i="4" s="1"/>
  <c r="AD295" i="4"/>
  <c r="AD480" i="4" s="1"/>
  <c r="X77" i="4"/>
  <c r="X502" i="4" s="1"/>
  <c r="AF78" i="4"/>
  <c r="AF503" i="4" s="1"/>
  <c r="AF69" i="4"/>
  <c r="AF494" i="4" s="1"/>
  <c r="AM15" i="4"/>
  <c r="E3402" i="3"/>
  <c r="Q78" i="4"/>
  <c r="Q503" i="4" s="1"/>
  <c r="AB285" i="4"/>
  <c r="AB470" i="4" s="1"/>
  <c r="W290" i="4"/>
  <c r="W475" i="4" s="1"/>
  <c r="T291" i="4"/>
  <c r="T476" i="4" s="1"/>
  <c r="AG293" i="4"/>
  <c r="AG478" i="4" s="1"/>
  <c r="AD292" i="4"/>
  <c r="AD477" i="4" s="1"/>
  <c r="AL67" i="4"/>
  <c r="AL492" i="4" s="1"/>
  <c r="S285" i="4"/>
  <c r="S470" i="4" s="1"/>
  <c r="AH79" i="4"/>
  <c r="AH504" i="4" s="1"/>
  <c r="AI15" i="4"/>
  <c r="AJ15" i="4"/>
  <c r="Z15" i="4"/>
  <c r="Q66" i="4"/>
  <c r="Q491" i="4" s="1"/>
  <c r="T78" i="4"/>
  <c r="T503" i="4" s="1"/>
  <c r="S79" i="4"/>
  <c r="S504" i="4" s="1"/>
  <c r="AE292" i="4"/>
  <c r="AE477" i="4" s="1"/>
  <c r="AC66" i="4"/>
  <c r="AC491" i="4" s="1"/>
  <c r="V290" i="4"/>
  <c r="V475" i="4" s="1"/>
  <c r="AK292" i="4"/>
  <c r="AK477" i="4" s="1"/>
  <c r="V77" i="4"/>
  <c r="V502" i="4" s="1"/>
  <c r="T293" i="4"/>
  <c r="T478" i="4" s="1"/>
  <c r="AD290" i="4"/>
  <c r="AD475" i="4" s="1"/>
  <c r="V79" i="4"/>
  <c r="V504" i="4" s="1"/>
  <c r="X67" i="4"/>
  <c r="X492" i="4" s="1"/>
  <c r="V78" i="4"/>
  <c r="V503" i="4" s="1"/>
  <c r="S295" i="4"/>
  <c r="S480" i="4" s="1"/>
  <c r="AC291" i="4"/>
  <c r="AC476" i="4" s="1"/>
  <c r="AM285" i="4"/>
  <c r="AM470" i="4" s="1"/>
  <c r="AG294" i="4"/>
  <c r="AG479" i="4" s="1"/>
  <c r="W79" i="4"/>
  <c r="W504" i="4" s="1"/>
  <c r="AA68" i="4"/>
  <c r="AA493" i="4" s="1"/>
  <c r="AF292" i="4"/>
  <c r="AF477" i="4" s="1"/>
  <c r="R74" i="4"/>
  <c r="R499" i="4" s="1"/>
  <c r="AA290" i="4"/>
  <c r="AA475" i="4" s="1"/>
  <c r="AI69" i="4"/>
  <c r="AI494" i="4" s="1"/>
  <c r="AG290" i="4"/>
  <c r="AG475" i="4" s="1"/>
  <c r="AL66" i="4"/>
  <c r="AL491" i="4" s="1"/>
  <c r="V66" i="4"/>
  <c r="V491" i="4" s="1"/>
  <c r="AA77" i="4"/>
  <c r="AA502" i="4" s="1"/>
  <c r="U294" i="4"/>
  <c r="U479" i="4" s="1"/>
  <c r="AB293" i="4"/>
  <c r="AB478" i="4" s="1"/>
  <c r="W294" i="4"/>
  <c r="W479" i="4" s="1"/>
  <c r="AG78" i="4"/>
  <c r="AG503" i="4" s="1"/>
  <c r="T74" i="4"/>
  <c r="T499" i="4" s="1"/>
  <c r="AL74" i="4"/>
  <c r="AL499" i="4" s="1"/>
  <c r="AE77" i="4"/>
  <c r="AE502" i="4" s="1"/>
  <c r="AB79" i="4"/>
  <c r="AB504" i="4" s="1"/>
  <c r="AC295" i="4"/>
  <c r="AC480" i="4" s="1"/>
  <c r="V292" i="4"/>
  <c r="V477" i="4" s="1"/>
  <c r="X78" i="4"/>
  <c r="X503" i="4" s="1"/>
  <c r="AB295" i="4"/>
  <c r="AB480" i="4" s="1"/>
  <c r="Y77" i="4"/>
  <c r="Y502" i="4" s="1"/>
  <c r="W77" i="4"/>
  <c r="W502" i="4" s="1"/>
  <c r="V285" i="4"/>
  <c r="V470" i="4" s="1"/>
  <c r="AD77" i="4"/>
  <c r="AD502" i="4" s="1"/>
  <c r="AM77" i="4"/>
  <c r="AM502" i="4" s="1"/>
  <c r="U291" i="4"/>
  <c r="U476" i="4" s="1"/>
  <c r="S68" i="4"/>
  <c r="S493" i="4" s="1"/>
  <c r="U79" i="4"/>
  <c r="U504" i="4" s="1"/>
  <c r="S291" i="4"/>
  <c r="S476" i="4" s="1"/>
  <c r="V293" i="4"/>
  <c r="V478" i="4" s="1"/>
  <c r="AD66" i="4"/>
  <c r="AD491" i="4" s="1"/>
  <c r="R66" i="4"/>
  <c r="R491" i="4" s="1"/>
  <c r="W78" i="4"/>
  <c r="W503" i="4" s="1"/>
  <c r="Q67" i="4"/>
  <c r="Q492" i="4" s="1"/>
  <c r="Q76" i="4"/>
  <c r="Q74" i="4"/>
  <c r="Q499" i="4" s="1"/>
  <c r="Q69" i="4"/>
  <c r="Q494" i="4" s="1"/>
  <c r="Q68" i="4"/>
  <c r="AI290" i="4"/>
  <c r="AI475" i="4" s="1"/>
  <c r="AE294" i="4"/>
  <c r="AE479" i="4" s="1"/>
  <c r="AH68" i="4"/>
  <c r="AH493" i="4" s="1"/>
  <c r="AM291" i="4"/>
  <c r="AM476" i="4" s="1"/>
  <c r="Y67" i="4"/>
  <c r="Y492" i="4" s="1"/>
  <c r="AM292" i="4"/>
  <c r="AM477" i="4" s="1"/>
  <c r="AD78" i="4"/>
  <c r="AD503" i="4" s="1"/>
  <c r="X66" i="4"/>
  <c r="X491" i="4" s="1"/>
  <c r="V68" i="4"/>
  <c r="V493" i="4" s="1"/>
  <c r="Z285" i="4"/>
  <c r="Z470" i="4" s="1"/>
  <c r="AI68" i="4"/>
  <c r="AI493" i="4" s="1"/>
  <c r="T77" i="4"/>
  <c r="T502" i="4" s="1"/>
  <c r="AC290" i="4"/>
  <c r="AC475" i="4" s="1"/>
  <c r="AF75" i="4"/>
  <c r="AF500" i="4" s="1"/>
  <c r="Y290" i="4"/>
  <c r="Y475" i="4" s="1"/>
  <c r="AM294" i="4"/>
  <c r="AM479" i="4" s="1"/>
  <c r="AK285" i="4"/>
  <c r="AK470" i="4" s="1"/>
  <c r="AK77" i="4"/>
  <c r="AK502" i="4" s="1"/>
  <c r="AJ285" i="4"/>
  <c r="AJ470" i="4" s="1"/>
  <c r="R285" i="4"/>
  <c r="R470" i="4" s="1"/>
  <c r="AB290" i="4"/>
  <c r="AB475" i="4" s="1"/>
  <c r="W293" i="4"/>
  <c r="W478" i="4" s="1"/>
  <c r="AK79" i="4"/>
  <c r="AK504" i="4" s="1"/>
  <c r="AC75" i="4"/>
  <c r="AC500" i="4" s="1"/>
  <c r="AH293" i="4"/>
  <c r="AH478" i="4" s="1"/>
  <c r="AH292" i="4"/>
  <c r="AH477" i="4" s="1"/>
  <c r="AA78" i="4"/>
  <c r="AA503" i="4" s="1"/>
  <c r="AD285" i="4"/>
  <c r="AD470" i="4" s="1"/>
  <c r="Y76" i="4"/>
  <c r="Y501" i="4" s="1"/>
  <c r="Y292" i="4"/>
  <c r="Y477" i="4" s="1"/>
  <c r="AH295" i="4"/>
  <c r="AH480" i="4" s="1"/>
  <c r="AK67" i="4"/>
  <c r="AK492" i="4" s="1"/>
  <c r="T75" i="4"/>
  <c r="T500" i="4" s="1"/>
  <c r="Z74" i="4"/>
  <c r="Z499" i="4" s="1"/>
  <c r="AE291" i="4"/>
  <c r="AE476" i="4" s="1"/>
  <c r="AA75" i="4"/>
  <c r="AA500" i="4" s="1"/>
  <c r="AA66" i="4"/>
  <c r="AA491" i="4" s="1"/>
  <c r="AC77" i="4"/>
  <c r="AC502" i="4" s="1"/>
  <c r="AL294" i="4"/>
  <c r="AL479" i="4" s="1"/>
  <c r="T67" i="4"/>
  <c r="T492" i="4" s="1"/>
  <c r="AH74" i="4"/>
  <c r="AH499" i="4" s="1"/>
  <c r="AL75" i="4"/>
  <c r="AL500" i="4" s="1"/>
  <c r="X295" i="4"/>
  <c r="X480" i="4" s="1"/>
  <c r="Y74" i="4"/>
  <c r="Y499" i="4" s="1"/>
  <c r="AD79" i="4"/>
  <c r="AD504" i="4" s="1"/>
  <c r="AB74" i="4"/>
  <c r="AB499" i="4" s="1"/>
  <c r="Y78" i="4"/>
  <c r="Y503" i="4" s="1"/>
  <c r="X294" i="4"/>
  <c r="X479" i="4" s="1"/>
  <c r="Z295" i="4"/>
  <c r="Z480" i="4" s="1"/>
  <c r="AM290" i="4"/>
  <c r="AM475" i="4" s="1"/>
  <c r="T290" i="4"/>
  <c r="T475" i="4" s="1"/>
  <c r="AF74" i="4"/>
  <c r="AF499" i="4" s="1"/>
  <c r="AC69" i="4"/>
  <c r="AC494" i="4" s="1"/>
  <c r="W66" i="4"/>
  <c r="W491" i="4" s="1"/>
  <c r="R68" i="4"/>
  <c r="R493" i="4" s="1"/>
  <c r="AB294" i="4"/>
  <c r="AB479" i="4" s="1"/>
  <c r="AJ69" i="4"/>
  <c r="AJ494" i="4" s="1"/>
  <c r="AL293" i="4"/>
  <c r="AL478" i="4" s="1"/>
  <c r="AF291" i="4"/>
  <c r="AF476" i="4" s="1"/>
  <c r="Y69" i="4"/>
  <c r="Y494" i="4" s="1"/>
  <c r="AE69" i="4"/>
  <c r="AE494" i="4" s="1"/>
  <c r="AL77" i="4"/>
  <c r="AL502" i="4" s="1"/>
  <c r="AH77" i="4"/>
  <c r="AH502" i="4" s="1"/>
  <c r="U292" i="4"/>
  <c r="U477" i="4" s="1"/>
  <c r="AH294" i="4"/>
  <c r="AH479" i="4" s="1"/>
  <c r="T68" i="4"/>
  <c r="T493" i="4" s="1"/>
  <c r="W75" i="4"/>
  <c r="W500" i="4" s="1"/>
  <c r="R290" i="4"/>
  <c r="R475" i="4" s="1"/>
  <c r="AJ74" i="4"/>
  <c r="AJ499" i="4" s="1"/>
  <c r="AI292" i="4"/>
  <c r="AI477" i="4" s="1"/>
  <c r="Z78" i="4"/>
  <c r="Z503" i="4" s="1"/>
  <c r="AA291" i="4"/>
  <c r="AA476" i="4" s="1"/>
  <c r="Y285" i="4"/>
  <c r="Y470" i="4" s="1"/>
  <c r="AD293" i="4"/>
  <c r="AD478" i="4" s="1"/>
  <c r="AK290" i="4"/>
  <c r="AK475" i="4" s="1"/>
  <c r="AI76" i="4"/>
  <c r="AI501" i="4" s="1"/>
  <c r="S78" i="4"/>
  <c r="S503" i="4" s="1"/>
  <c r="AG67" i="4"/>
  <c r="AG492" i="4" s="1"/>
  <c r="AI78" i="4"/>
  <c r="AI503" i="4" s="1"/>
  <c r="AL78" i="4"/>
  <c r="AL503" i="4" s="1"/>
  <c r="X74" i="4"/>
  <c r="X499" i="4" s="1"/>
  <c r="Y241" i="4"/>
  <c r="AG291" i="4"/>
  <c r="AG476" i="4" s="1"/>
  <c r="S76" i="4"/>
  <c r="S501" i="4" s="1"/>
  <c r="X68" i="4"/>
  <c r="X493" i="4" s="1"/>
  <c r="Y294" i="4"/>
  <c r="Y479" i="4" s="1"/>
  <c r="S75" i="4"/>
  <c r="S500" i="4" s="1"/>
  <c r="X285" i="4"/>
  <c r="X470" i="4" s="1"/>
  <c r="R293" i="4"/>
  <c r="R478" i="4" s="1"/>
  <c r="AJ76" i="4"/>
  <c r="AJ501" i="4" s="1"/>
  <c r="AB67" i="4"/>
  <c r="AB492" i="4" s="1"/>
  <c r="AC293" i="4"/>
  <c r="AC478" i="4" s="1"/>
  <c r="AI295" i="4"/>
  <c r="AI480" i="4" s="1"/>
  <c r="S292" i="4"/>
  <c r="S477" i="4" s="1"/>
  <c r="Y291" i="4"/>
  <c r="Y476" i="4" s="1"/>
  <c r="AH75" i="4"/>
  <c r="AH500" i="4" s="1"/>
  <c r="AB292" i="4"/>
  <c r="AB477" i="4" s="1"/>
  <c r="AF68" i="4"/>
  <c r="AF493" i="4" s="1"/>
  <c r="AA294" i="4"/>
  <c r="AA479" i="4" s="1"/>
  <c r="AM293" i="4"/>
  <c r="AM478" i="4" s="1"/>
  <c r="T292" i="4"/>
  <c r="T477" i="4" s="1"/>
  <c r="U285" i="4"/>
  <c r="U470" i="4" s="1"/>
  <c r="W74" i="4"/>
  <c r="W499" i="4" s="1"/>
  <c r="AF290" i="4"/>
  <c r="AF475" i="4" s="1"/>
  <c r="R294" i="4"/>
  <c r="R479" i="4" s="1"/>
  <c r="AB69" i="4"/>
  <c r="AB494" i="4" s="1"/>
  <c r="AL69" i="4"/>
  <c r="AL494" i="4" s="1"/>
  <c r="AD291" i="4"/>
  <c r="AD476" i="4" s="1"/>
  <c r="X247" i="4"/>
  <c r="X292" i="4"/>
  <c r="X477" i="4" s="1"/>
  <c r="S294" i="4"/>
  <c r="S479" i="4" s="1"/>
  <c r="AB78" i="4"/>
  <c r="AB503" i="4" s="1"/>
  <c r="U76" i="4"/>
  <c r="U501" i="4" s="1"/>
  <c r="AL295" i="4"/>
  <c r="AL480" i="4" s="1"/>
  <c r="Q284" i="4"/>
  <c r="V247" i="4"/>
  <c r="AM242" i="4"/>
  <c r="S8" i="9"/>
  <c r="AM74" i="4"/>
  <c r="AM499" i="4" s="1"/>
  <c r="Z75" i="4"/>
  <c r="Z500" i="4" s="1"/>
  <c r="Z291" i="4"/>
  <c r="Z476" i="4" s="1"/>
  <c r="Q293" i="4"/>
  <c r="Q478" i="4" s="1"/>
  <c r="AH243" i="4"/>
  <c r="AA79" i="4"/>
  <c r="AA504" i="4" s="1"/>
  <c r="V294" i="4"/>
  <c r="V479" i="4" s="1"/>
  <c r="Z294" i="4"/>
  <c r="Z479" i="4" s="1"/>
  <c r="AJ293" i="4"/>
  <c r="AJ478" i="4" s="1"/>
  <c r="AJ290" i="4"/>
  <c r="AJ475" i="4" s="1"/>
  <c r="Q291" i="4"/>
  <c r="Q476" i="4" s="1"/>
  <c r="AG292" i="4"/>
  <c r="AG477" i="4" s="1"/>
  <c r="U290" i="4"/>
  <c r="U475" i="4" s="1"/>
  <c r="X290" i="4"/>
  <c r="X475" i="4" s="1"/>
  <c r="T285" i="4"/>
  <c r="T470" i="4" s="1"/>
  <c r="AI67" i="4"/>
  <c r="AI492" i="4" s="1"/>
  <c r="X291" i="4"/>
  <c r="X476" i="4" s="1"/>
  <c r="AH78" i="4"/>
  <c r="AH503" i="4" s="1"/>
  <c r="V74" i="4"/>
  <c r="V499" i="4" s="1"/>
  <c r="AE295" i="4"/>
  <c r="AE480" i="4" s="1"/>
  <c r="AF294" i="4"/>
  <c r="AF479" i="4" s="1"/>
  <c r="AK74" i="4"/>
  <c r="AK499" i="4" s="1"/>
  <c r="AC285" i="4"/>
  <c r="AC470" i="4" s="1"/>
  <c r="AA295" i="4"/>
  <c r="AA480" i="4" s="1"/>
  <c r="R75" i="4"/>
  <c r="R500" i="4" s="1"/>
  <c r="AI79" i="4"/>
  <c r="AI504" i="4" s="1"/>
  <c r="V75" i="4"/>
  <c r="V500" i="4" s="1"/>
  <c r="AL292" i="4"/>
  <c r="AL477" i="4" s="1"/>
  <c r="AK291" i="4"/>
  <c r="AK476" i="4" s="1"/>
  <c r="AB68" i="4"/>
  <c r="AB493" i="4" s="1"/>
  <c r="AM68" i="4"/>
  <c r="AM493" i="4" s="1"/>
  <c r="AH285" i="4"/>
  <c r="AH470" i="4" s="1"/>
  <c r="T66" i="4"/>
  <c r="T491" i="4" s="1"/>
  <c r="AE67" i="4"/>
  <c r="AE492" i="4" s="1"/>
  <c r="AA292" i="4"/>
  <c r="AA477" i="4" s="1"/>
  <c r="AL291" i="4"/>
  <c r="AL476" i="4" s="1"/>
  <c r="AC294" i="4"/>
  <c r="AC479" i="4" s="1"/>
  <c r="W292" i="4"/>
  <c r="W477" i="4" s="1"/>
  <c r="AG74" i="4"/>
  <c r="AG499" i="4" s="1"/>
  <c r="AI294" i="4"/>
  <c r="AI479" i="4" s="1"/>
  <c r="U69" i="4"/>
  <c r="U494" i="4" s="1"/>
  <c r="S69" i="4"/>
  <c r="S494" i="4" s="1"/>
  <c r="AD294" i="4"/>
  <c r="AD479" i="4" s="1"/>
  <c r="AE285" i="4"/>
  <c r="AE470" i="4" s="1"/>
  <c r="AK66" i="4"/>
  <c r="AK491" i="4" s="1"/>
  <c r="AH291" i="4"/>
  <c r="AH476" i="4" s="1"/>
  <c r="AM69" i="4"/>
  <c r="AM494" i="4" s="1"/>
  <c r="AI285" i="4"/>
  <c r="AI470" i="4" s="1"/>
  <c r="T294" i="4"/>
  <c r="T479" i="4" s="1"/>
  <c r="AE76" i="4"/>
  <c r="AE501" i="4" s="1"/>
  <c r="AB291" i="4"/>
  <c r="AB476" i="4" s="1"/>
  <c r="AC78" i="4"/>
  <c r="AC503" i="4" s="1"/>
  <c r="AC74" i="4"/>
  <c r="AC499" i="4" s="1"/>
  <c r="AG295" i="4"/>
  <c r="AG480" i="4" s="1"/>
  <c r="AK293" i="4"/>
  <c r="AK478" i="4" s="1"/>
  <c r="Z69" i="4"/>
  <c r="Z494" i="4" s="1"/>
  <c r="AL290" i="4"/>
  <c r="AL475" i="4" s="1"/>
  <c r="AF67" i="4"/>
  <c r="AF492" i="4" s="1"/>
  <c r="R76" i="4"/>
  <c r="R501" i="4" s="1"/>
  <c r="AA76" i="4"/>
  <c r="AA501" i="4" s="1"/>
  <c r="AF295" i="4"/>
  <c r="AF480" i="4" s="1"/>
  <c r="AF79" i="4"/>
  <c r="AF504" i="4" s="1"/>
  <c r="Y68" i="4"/>
  <c r="Y493" i="4" s="1"/>
  <c r="T295" i="4"/>
  <c r="T480" i="4" s="1"/>
  <c r="X293" i="4"/>
  <c r="X478" i="4" s="1"/>
  <c r="AC292" i="4"/>
  <c r="AC477" i="4" s="1"/>
  <c r="Q283" i="4"/>
  <c r="Q292" i="4"/>
  <c r="Q290" i="4"/>
  <c r="T244" i="4"/>
  <c r="T79" i="4"/>
  <c r="T504" i="4" s="1"/>
  <c r="AJ66" i="4"/>
  <c r="AJ491" i="4" s="1"/>
  <c r="W285" i="4"/>
  <c r="W470" i="4" s="1"/>
  <c r="AA74" i="4"/>
  <c r="AA499" i="4" s="1"/>
  <c r="AJ67" i="4"/>
  <c r="AJ492" i="4" s="1"/>
  <c r="R295" i="4"/>
  <c r="R480" i="4" s="1"/>
  <c r="U293" i="4"/>
  <c r="U478" i="4" s="1"/>
  <c r="R291" i="4"/>
  <c r="R476" i="4" s="1"/>
  <c r="X69" i="4"/>
  <c r="X494" i="4" s="1"/>
  <c r="X75" i="4"/>
  <c r="X500" i="4" s="1"/>
  <c r="W68" i="4"/>
  <c r="W493" i="4" s="1"/>
  <c r="AD74" i="4"/>
  <c r="AD499" i="4" s="1"/>
  <c r="AJ68" i="4"/>
  <c r="AJ493" i="4" s="1"/>
  <c r="AB76" i="4"/>
  <c r="AB501" i="4" s="1"/>
  <c r="AJ292" i="4"/>
  <c r="AJ477" i="4" s="1"/>
  <c r="AJ295" i="4"/>
  <c r="AJ480" i="4" s="1"/>
  <c r="Q282" i="4"/>
  <c r="Q295" i="4"/>
  <c r="Q285" i="4"/>
  <c r="U242" i="4"/>
  <c r="AA243" i="4"/>
  <c r="AL242" i="4"/>
  <c r="N6" i="9"/>
  <c r="S17" i="9"/>
  <c r="P6" i="9"/>
  <c r="V241" i="4"/>
  <c r="N19" i="9"/>
  <c r="P19" i="9"/>
  <c r="Q294" i="4"/>
  <c r="Q479" i="4" s="1"/>
  <c r="AK242" i="4"/>
  <c r="L18" i="9"/>
  <c r="L16" i="9"/>
  <c r="M13" i="9"/>
  <c r="N12" i="9"/>
  <c r="T26" i="4"/>
  <c r="AH27" i="4"/>
  <c r="T24" i="4"/>
  <c r="AL28" i="4"/>
  <c r="Z24" i="4"/>
  <c r="AM29" i="4"/>
  <c r="AK24" i="4"/>
  <c r="AF30" i="4"/>
  <c r="AE28" i="4"/>
  <c r="T25" i="4"/>
  <c r="AH30" i="4"/>
  <c r="AI25" i="4"/>
  <c r="AI450" i="4" s="1"/>
  <c r="AI623" i="4" s="1"/>
  <c r="AD28" i="4"/>
  <c r="Y31" i="4"/>
  <c r="AI27" i="4"/>
  <c r="AJ30" i="4"/>
  <c r="AG25" i="4"/>
  <c r="AF24" i="4"/>
  <c r="AK26" i="4"/>
  <c r="Y27" i="4"/>
  <c r="AM24" i="4"/>
  <c r="AE26" i="4"/>
  <c r="U25" i="4"/>
  <c r="U450" i="4" s="1"/>
  <c r="U623" i="4" s="1"/>
  <c r="R29" i="4"/>
  <c r="AH31" i="4"/>
  <c r="AE27" i="4"/>
  <c r="R28" i="4"/>
  <c r="R453" i="4" s="1"/>
  <c r="R626" i="4" s="1"/>
  <c r="AF26" i="4"/>
  <c r="AK27" i="4"/>
  <c r="AB31" i="4"/>
  <c r="AB456" i="4" s="1"/>
  <c r="AB629" i="4" s="1"/>
  <c r="AJ27" i="4"/>
  <c r="X30" i="4"/>
  <c r="X455" i="4" s="1"/>
  <c r="X628" i="4" s="1"/>
  <c r="R27" i="4"/>
  <c r="R452" i="4" s="1"/>
  <c r="R625" i="4" s="1"/>
  <c r="AG30" i="4"/>
  <c r="AJ28" i="4"/>
  <c r="AD30" i="4"/>
  <c r="S25" i="4"/>
  <c r="T27" i="4"/>
  <c r="W25" i="4"/>
  <c r="R24" i="4"/>
  <c r="S29" i="4"/>
  <c r="AM31" i="4"/>
  <c r="R26" i="4"/>
  <c r="T31" i="4"/>
  <c r="AM30" i="4"/>
  <c r="AA30" i="4"/>
  <c r="AF29" i="4"/>
  <c r="X28" i="4"/>
  <c r="AF28" i="4"/>
  <c r="AC30" i="4"/>
  <c r="AC455" i="4" s="1"/>
  <c r="AC628" i="4" s="1"/>
  <c r="S28" i="4"/>
  <c r="R30" i="4"/>
  <c r="AA25" i="4"/>
  <c r="AF31" i="4"/>
  <c r="AB26" i="4"/>
  <c r="Z30" i="4"/>
  <c r="V30" i="4"/>
  <c r="AB24" i="4"/>
  <c r="Z29" i="4"/>
  <c r="AJ25" i="4"/>
  <c r="AI28" i="4"/>
  <c r="AB29" i="4"/>
  <c r="AJ26" i="4"/>
  <c r="R25" i="4"/>
  <c r="T30" i="4"/>
  <c r="AF27" i="4"/>
  <c r="AG24" i="4"/>
  <c r="AI26" i="4"/>
  <c r="Z26" i="4"/>
  <c r="AH29" i="4"/>
  <c r="V31" i="4"/>
  <c r="AE25" i="4"/>
  <c r="AM26" i="4"/>
  <c r="X27" i="4"/>
  <c r="X452" i="4" s="1"/>
  <c r="X625" i="4" s="1"/>
  <c r="AA24" i="4"/>
  <c r="AD25" i="4"/>
  <c r="AH24" i="4"/>
  <c r="AK31" i="4"/>
  <c r="AM25" i="4"/>
  <c r="AG28" i="4"/>
  <c r="Y26" i="4"/>
  <c r="AC24" i="4"/>
  <c r="AE24" i="4"/>
  <c r="S24" i="4"/>
  <c r="Y25" i="4"/>
  <c r="W24" i="4"/>
  <c r="AH26" i="4"/>
  <c r="AC31" i="4"/>
  <c r="AE30" i="4"/>
  <c r="AK29" i="4"/>
  <c r="AD24" i="4"/>
  <c r="U29" i="4"/>
  <c r="AL25" i="4"/>
  <c r="Z25" i="4"/>
  <c r="AG29" i="4"/>
  <c r="V29" i="4"/>
  <c r="U28" i="4"/>
  <c r="V27" i="4"/>
  <c r="AB28" i="4"/>
  <c r="AI29" i="4"/>
  <c r="V26" i="4"/>
  <c r="T29" i="4"/>
  <c r="T454" i="4" s="1"/>
  <c r="T627" i="4" s="1"/>
  <c r="S26" i="4"/>
  <c r="S27" i="4"/>
  <c r="U27" i="4"/>
  <c r="AD29" i="4"/>
  <c r="AB30" i="4"/>
  <c r="AG31" i="4"/>
  <c r="AH25" i="4"/>
  <c r="W29" i="4"/>
  <c r="U31" i="4"/>
  <c r="AC25" i="4"/>
  <c r="Y28" i="4"/>
  <c r="AL29" i="4"/>
  <c r="X31" i="4"/>
  <c r="V28" i="4"/>
  <c r="AA26" i="4"/>
  <c r="Y29" i="4"/>
  <c r="AB27" i="4"/>
  <c r="AB452" i="4" s="1"/>
  <c r="AB625" i="4" s="1"/>
  <c r="X25" i="4"/>
  <c r="AG27" i="4"/>
  <c r="U26" i="4"/>
  <c r="V24" i="4"/>
  <c r="AI30" i="4"/>
  <c r="AA27" i="4"/>
  <c r="AI24" i="4"/>
  <c r="AK25" i="4"/>
  <c r="AK450" i="4" s="1"/>
  <c r="AK623" i="4" s="1"/>
  <c r="AJ29" i="4"/>
  <c r="AL26" i="4"/>
  <c r="AD31" i="4"/>
  <c r="X24" i="4"/>
  <c r="AC29" i="4"/>
  <c r="Z31" i="4"/>
  <c r="S31" i="4"/>
  <c r="U30" i="4"/>
  <c r="U455" i="4" s="1"/>
  <c r="U628" i="4" s="1"/>
  <c r="AI31" i="4"/>
  <c r="W26" i="4"/>
  <c r="AM27" i="4"/>
  <c r="AM452" i="4" s="1"/>
  <c r="AM625" i="4" s="1"/>
  <c r="AC26" i="4"/>
  <c r="X29" i="4"/>
  <c r="AD27" i="4"/>
  <c r="AE29" i="4"/>
  <c r="AG26" i="4"/>
  <c r="AG451" i="4" s="1"/>
  <c r="AG624" i="4" s="1"/>
  <c r="S30" i="4"/>
  <c r="Y24" i="4"/>
  <c r="AB25" i="4"/>
  <c r="AB450" i="4" s="1"/>
  <c r="AB623" i="4" s="1"/>
  <c r="AL30" i="4"/>
  <c r="AL31" i="4"/>
  <c r="AC28" i="4"/>
  <c r="R31" i="4"/>
  <c r="AL24" i="4"/>
  <c r="AK28" i="4"/>
  <c r="AK453" i="4" s="1"/>
  <c r="AK626" i="4" s="1"/>
  <c r="AE31" i="4"/>
  <c r="W30" i="4"/>
  <c r="V25" i="4"/>
  <c r="AJ24" i="4"/>
  <c r="AJ449" i="4" s="1"/>
  <c r="AJ622" i="4" s="1"/>
  <c r="Z27" i="4"/>
  <c r="AM28" i="4"/>
  <c r="T28" i="4"/>
  <c r="U24" i="4"/>
  <c r="U449" i="4" s="1"/>
  <c r="U622" i="4" s="1"/>
  <c r="W27" i="4"/>
  <c r="AF25" i="4"/>
  <c r="AK30" i="4"/>
  <c r="AH28" i="4"/>
  <c r="W31" i="4"/>
  <c r="AC27" i="4"/>
  <c r="Y30" i="4"/>
  <c r="AA28" i="4"/>
  <c r="AA29" i="4"/>
  <c r="Z28" i="4"/>
  <c r="AJ31" i="4"/>
  <c r="X26" i="4"/>
  <c r="W28" i="4"/>
  <c r="AL27" i="4"/>
  <c r="AA31" i="4"/>
  <c r="AD26" i="4"/>
  <c r="S6" i="9"/>
  <c r="O7" i="9"/>
  <c r="N16" i="9"/>
  <c r="AA234" i="4"/>
  <c r="V76" i="4"/>
  <c r="V501" i="4" s="1"/>
  <c r="AJ75" i="4"/>
  <c r="AJ500" i="4" s="1"/>
  <c r="S74" i="4"/>
  <c r="S499" i="4" s="1"/>
  <c r="X76" i="4"/>
  <c r="X501" i="4" s="1"/>
  <c r="AE74" i="4"/>
  <c r="AE499" i="4" s="1"/>
  <c r="AC79" i="4"/>
  <c r="AC504" i="4" s="1"/>
  <c r="S77" i="4"/>
  <c r="S502" i="4" s="1"/>
  <c r="AM79" i="4"/>
  <c r="AM504" i="4" s="1"/>
  <c r="AI75" i="4"/>
  <c r="AI500" i="4" s="1"/>
  <c r="P16" i="9"/>
  <c r="S67" i="4"/>
  <c r="S492" i="4" s="1"/>
  <c r="AD67" i="4"/>
  <c r="AD492" i="4" s="1"/>
  <c r="AH66" i="4"/>
  <c r="AH491" i="4" s="1"/>
  <c r="AC68" i="4"/>
  <c r="AC493" i="4" s="1"/>
  <c r="W67" i="4"/>
  <c r="W492" i="4" s="1"/>
  <c r="AI66" i="4"/>
  <c r="AI491" i="4" s="1"/>
  <c r="AI235" i="4"/>
  <c r="L14" i="9"/>
  <c r="AK234" i="4"/>
  <c r="AE79" i="4"/>
  <c r="AE504" i="4" s="1"/>
  <c r="AK78" i="4"/>
  <c r="AK503" i="4" s="1"/>
  <c r="AB77" i="4"/>
  <c r="AB502" i="4" s="1"/>
  <c r="AG79" i="4"/>
  <c r="AG504" i="4" s="1"/>
  <c r="AG77" i="4"/>
  <c r="AG502" i="4" s="1"/>
  <c r="AL76" i="4"/>
  <c r="AL501" i="4" s="1"/>
  <c r="AE78" i="4"/>
  <c r="AE503" i="4" s="1"/>
  <c r="AI77" i="4"/>
  <c r="AI502" i="4" s="1"/>
  <c r="U78" i="4"/>
  <c r="U503" i="4" s="1"/>
  <c r="Y66" i="4"/>
  <c r="Y491" i="4" s="1"/>
  <c r="U66" i="4"/>
  <c r="U491" i="4" s="1"/>
  <c r="U67" i="4"/>
  <c r="U492" i="4" s="1"/>
  <c r="T69" i="4"/>
  <c r="T494" i="4" s="1"/>
  <c r="AL68" i="4"/>
  <c r="AL493" i="4" s="1"/>
  <c r="AD233" i="4"/>
  <c r="AB235" i="4"/>
  <c r="M21" i="9"/>
  <c r="M10" i="9"/>
  <c r="AL234" i="4"/>
  <c r="AK76" i="4"/>
  <c r="AK501" i="4" s="1"/>
  <c r="AK75" i="4"/>
  <c r="AK500" i="4" s="1"/>
  <c r="W76" i="4"/>
  <c r="W501" i="4" s="1"/>
  <c r="AM75" i="4"/>
  <c r="AM500" i="4" s="1"/>
  <c r="AF76" i="4"/>
  <c r="AF501" i="4" s="1"/>
  <c r="AM76" i="4"/>
  <c r="AM501" i="4" s="1"/>
  <c r="Z77" i="4"/>
  <c r="Z502" i="4" s="1"/>
  <c r="Z79" i="4"/>
  <c r="Z504" i="4" s="1"/>
  <c r="AM78" i="4"/>
  <c r="AM503" i="4" s="1"/>
  <c r="P8" i="9"/>
  <c r="R69" i="4"/>
  <c r="R494" i="4" s="1"/>
  <c r="Z66" i="4"/>
  <c r="Z491" i="4" s="1"/>
  <c r="AG66" i="4"/>
  <c r="AG491" i="4" s="1"/>
  <c r="AD69" i="4"/>
  <c r="AD494" i="4" s="1"/>
  <c r="AK68" i="4"/>
  <c r="AK493" i="4" s="1"/>
  <c r="AG69" i="4"/>
  <c r="AG494" i="4" s="1"/>
  <c r="S234" i="4"/>
  <c r="AA232" i="4"/>
  <c r="O12" i="9"/>
  <c r="O20" i="9"/>
  <c r="L13" i="9"/>
  <c r="AA236" i="4"/>
  <c r="AC76" i="4"/>
  <c r="AC501" i="4" s="1"/>
  <c r="AD76" i="4"/>
  <c r="AD501" i="4" s="1"/>
  <c r="Y79" i="4"/>
  <c r="Y504" i="4" s="1"/>
  <c r="X79" i="4"/>
  <c r="X504" i="4" s="1"/>
  <c r="AL79" i="4"/>
  <c r="AL504" i="4" s="1"/>
  <c r="AJ79" i="4"/>
  <c r="AJ504" i="4" s="1"/>
  <c r="R77" i="4"/>
  <c r="R502" i="4" s="1"/>
  <c r="R79" i="4"/>
  <c r="R504" i="4" s="1"/>
  <c r="AE75" i="4"/>
  <c r="AE500" i="4" s="1"/>
  <c r="AG76" i="4"/>
  <c r="AG501" i="4" s="1"/>
  <c r="K13" i="9"/>
  <c r="V67" i="4"/>
  <c r="V492" i="4" s="1"/>
  <c r="AA69" i="4"/>
  <c r="AA494" i="4" s="1"/>
  <c r="AH69" i="4"/>
  <c r="AH494" i="4" s="1"/>
  <c r="AM66" i="4"/>
  <c r="AM491" i="4" s="1"/>
  <c r="S66" i="4"/>
  <c r="S491" i="4" s="1"/>
  <c r="AE68" i="4"/>
  <c r="AE493" i="4" s="1"/>
  <c r="Z28" i="9"/>
  <c r="S33" i="9"/>
  <c r="U21" i="9"/>
  <c r="Q28" i="9"/>
  <c r="AC21" i="9"/>
  <c r="AC27" i="9"/>
  <c r="AA10" i="9"/>
  <c r="AC14" i="9"/>
  <c r="X21" i="9"/>
  <c r="AE27" i="9"/>
  <c r="N36" i="9"/>
  <c r="J36" i="9"/>
  <c r="N26" i="9"/>
  <c r="N44" i="9" s="1"/>
  <c r="T38" i="9"/>
  <c r="J35" i="9"/>
  <c r="AB17" i="9"/>
  <c r="AE33" i="9"/>
  <c r="R37" i="9"/>
  <c r="J31" i="9"/>
  <c r="N38" i="9"/>
  <c r="AB34" i="9"/>
  <c r="V14" i="9"/>
  <c r="K39" i="9"/>
  <c r="J30" i="9"/>
  <c r="Y9" i="9"/>
  <c r="Q31" i="9"/>
  <c r="U28" i="9"/>
  <c r="J27" i="9"/>
  <c r="M31" i="9"/>
  <c r="Z12" i="9"/>
  <c r="J25" i="9"/>
  <c r="T35" i="9"/>
  <c r="AE25" i="9"/>
  <c r="AD15" i="9"/>
  <c r="S28" i="9"/>
  <c r="Z14" i="9"/>
  <c r="Z27" i="9"/>
  <c r="AE36" i="9"/>
  <c r="M29" i="9"/>
  <c r="U6" i="9"/>
  <c r="Y12" i="9"/>
  <c r="U23" i="9"/>
  <c r="AA6" i="9"/>
  <c r="AE28" i="9"/>
  <c r="L25" i="9"/>
  <c r="L43" i="9" s="1"/>
  <c r="AE23" i="9"/>
  <c r="Z16" i="9"/>
  <c r="U39" i="9"/>
  <c r="AC16" i="9"/>
  <c r="AE17" i="9"/>
  <c r="M25" i="9"/>
  <c r="Z38" i="9"/>
  <c r="Q36" i="9"/>
  <c r="T29" i="9"/>
  <c r="X18" i="9"/>
  <c r="T12" i="9"/>
  <c r="AB28" i="9"/>
  <c r="P26" i="9"/>
  <c r="Y32" i="9"/>
  <c r="Z20" i="9"/>
  <c r="Z56" i="9" s="1"/>
  <c r="J34" i="9"/>
  <c r="AA19" i="9"/>
  <c r="W24" i="9"/>
  <c r="M35" i="9"/>
  <c r="Y17" i="9"/>
  <c r="AD19" i="9"/>
  <c r="X12" i="9"/>
  <c r="P25" i="9"/>
  <c r="T34" i="9"/>
  <c r="Y11" i="9"/>
  <c r="T36" i="9"/>
  <c r="U31" i="9"/>
  <c r="Z10" i="9"/>
  <c r="Z46" i="9" s="1"/>
  <c r="M38" i="9"/>
  <c r="S31" i="9"/>
  <c r="S49" i="9" s="1"/>
  <c r="U11" i="9"/>
  <c r="W16" i="9"/>
  <c r="U17" i="9"/>
  <c r="O28" i="9"/>
  <c r="O46" i="9" s="1"/>
  <c r="AE35" i="9"/>
  <c r="O31" i="9"/>
  <c r="V27" i="9"/>
  <c r="AD34" i="9"/>
  <c r="R23" i="9"/>
  <c r="R41" i="9" s="1"/>
  <c r="X26" i="9"/>
  <c r="V8" i="9"/>
  <c r="X11" i="9"/>
  <c r="V7" i="9"/>
  <c r="AB8" i="9"/>
  <c r="AB16" i="9"/>
  <c r="AD28" i="9"/>
  <c r="AC23" i="9"/>
  <c r="T28" i="9"/>
  <c r="N30" i="9"/>
  <c r="AB9" i="9"/>
  <c r="AD8" i="9"/>
  <c r="R24" i="9"/>
  <c r="R42" i="9" s="1"/>
  <c r="P33" i="9"/>
  <c r="W38" i="9"/>
  <c r="U24" i="9"/>
  <c r="AE34" i="9"/>
  <c r="P39" i="9"/>
  <c r="P57" i="9" s="1"/>
  <c r="X10" i="9"/>
  <c r="J28" i="9"/>
  <c r="J46" i="9" s="1"/>
  <c r="X34" i="9"/>
  <c r="AA29" i="9"/>
  <c r="AC24" i="9"/>
  <c r="AC9" i="9"/>
  <c r="AD23" i="9"/>
  <c r="AA20" i="9"/>
  <c r="AB6" i="9"/>
  <c r="AB26" i="9"/>
  <c r="AB35" i="9"/>
  <c r="N33" i="9"/>
  <c r="Y10" i="9"/>
  <c r="AD25" i="9"/>
  <c r="V16" i="9"/>
  <c r="Z17" i="9"/>
  <c r="AB12" i="9"/>
  <c r="AA21" i="9"/>
  <c r="V35" i="9"/>
  <c r="J26" i="9"/>
  <c r="AD20" i="9"/>
  <c r="N29" i="9"/>
  <c r="T7" i="9"/>
  <c r="Z6" i="9"/>
  <c r="AA16" i="9"/>
  <c r="V9" i="9"/>
  <c r="V12" i="9"/>
  <c r="AD6" i="9"/>
  <c r="AB25" i="9"/>
  <c r="M30" i="9"/>
  <c r="S34" i="9"/>
  <c r="W20" i="9"/>
  <c r="W56" i="9" s="1"/>
  <c r="AA12" i="9"/>
  <c r="AA48" i="9" s="1"/>
  <c r="X17" i="9"/>
  <c r="W32" i="9"/>
  <c r="X36" i="9"/>
  <c r="Y14" i="9"/>
  <c r="Y50" i="9" s="1"/>
  <c r="R39" i="9"/>
  <c r="R57" i="9" s="1"/>
  <c r="W8" i="9"/>
  <c r="AC38" i="9"/>
  <c r="AC30" i="9"/>
  <c r="O32" i="9"/>
  <c r="O25" i="9"/>
  <c r="K38" i="9"/>
  <c r="W36" i="9"/>
  <c r="U14" i="9"/>
  <c r="K24" i="9"/>
  <c r="T10" i="9"/>
  <c r="X15" i="9"/>
  <c r="S24" i="9"/>
  <c r="S42" i="9" s="1"/>
  <c r="AC25" i="9"/>
  <c r="Y29" i="9"/>
  <c r="W27" i="9"/>
  <c r="AA15" i="9"/>
  <c r="L36" i="9"/>
  <c r="Z11" i="9"/>
  <c r="N27" i="9"/>
  <c r="N45" i="9" s="1"/>
  <c r="AD7" i="9"/>
  <c r="P38" i="9"/>
  <c r="P56" i="9" s="1"/>
  <c r="R36" i="9"/>
  <c r="R54" i="9" s="1"/>
  <c r="N34" i="9"/>
  <c r="AA30" i="9"/>
  <c r="AB21" i="9"/>
  <c r="AB57" i="9" s="1"/>
  <c r="AA24" i="9"/>
  <c r="M36" i="9"/>
  <c r="M54" i="9" s="1"/>
  <c r="X32" i="9"/>
  <c r="P27" i="9"/>
  <c r="U34" i="9"/>
  <c r="V15" i="9"/>
  <c r="AA27" i="9"/>
  <c r="X13" i="9"/>
  <c r="AD29" i="9"/>
  <c r="AE32" i="9"/>
  <c r="Z15" i="9"/>
  <c r="W23" i="9"/>
  <c r="N25" i="9"/>
  <c r="N43" i="9" s="1"/>
  <c r="L35" i="9"/>
  <c r="U8" i="9"/>
  <c r="M32" i="9"/>
  <c r="M50" i="9" s="1"/>
  <c r="Y8" i="9"/>
  <c r="K32" i="9"/>
  <c r="AD33" i="9"/>
  <c r="V33" i="9"/>
  <c r="T6" i="9"/>
  <c r="AA11" i="9"/>
  <c r="AA47" i="9" s="1"/>
  <c r="Y28" i="9"/>
  <c r="W19" i="9"/>
  <c r="S38" i="9"/>
  <c r="U15" i="9"/>
  <c r="Y15" i="9"/>
  <c r="AC36" i="9"/>
  <c r="J24" i="9"/>
  <c r="S35" i="9"/>
  <c r="P35" i="9"/>
  <c r="P53" i="9" s="1"/>
  <c r="U18" i="9"/>
  <c r="Y24" i="9"/>
  <c r="W39" i="9"/>
  <c r="U38" i="9"/>
  <c r="AA14" i="9"/>
  <c r="V11" i="9"/>
  <c r="T37" i="9"/>
  <c r="X27" i="9"/>
  <c r="K34" i="9"/>
  <c r="O33" i="9"/>
  <c r="L30" i="9"/>
  <c r="L48" i="9" s="1"/>
  <c r="U12" i="9"/>
  <c r="Z19" i="9"/>
  <c r="AA34" i="9"/>
  <c r="V21" i="9"/>
  <c r="O36" i="9"/>
  <c r="AA18" i="9"/>
  <c r="AE21" i="9"/>
  <c r="Z39" i="9"/>
  <c r="R35" i="9"/>
  <c r="R53" i="9" s="1"/>
  <c r="U25" i="9"/>
  <c r="AC17" i="9"/>
  <c r="R33" i="9"/>
  <c r="R51" i="9" s="1"/>
  <c r="U35" i="9"/>
  <c r="Z21" i="9"/>
  <c r="Z57" i="9" s="1"/>
  <c r="Y33" i="9"/>
  <c r="Q25" i="9"/>
  <c r="AB13" i="9"/>
  <c r="AE6" i="9"/>
  <c r="AE16" i="9"/>
  <c r="O34" i="9"/>
  <c r="O52" i="9" s="1"/>
  <c r="W18" i="9"/>
  <c r="W54" i="9" s="1"/>
  <c r="AE10" i="9"/>
  <c r="T30" i="9"/>
  <c r="L24" i="9"/>
  <c r="AE19" i="9"/>
  <c r="AE8" i="9"/>
  <c r="M23" i="9"/>
  <c r="K28" i="9"/>
  <c r="K46" i="9" s="1"/>
  <c r="M28" i="9"/>
  <c r="Y13" i="9"/>
  <c r="M39" i="9"/>
  <c r="T11" i="9"/>
  <c r="AB10" i="9"/>
  <c r="AB46" i="9" s="1"/>
  <c r="Q23" i="9"/>
  <c r="S23" i="9"/>
  <c r="AD13" i="9"/>
  <c r="AC34" i="9"/>
  <c r="AA38" i="9"/>
  <c r="P24" i="9"/>
  <c r="AC20" i="9"/>
  <c r="AB30" i="9"/>
  <c r="AE18" i="9"/>
  <c r="AD14" i="9"/>
  <c r="Y31" i="9"/>
  <c r="AC35" i="9"/>
  <c r="T8" i="9"/>
  <c r="L34" i="9"/>
  <c r="L52" i="9" s="1"/>
  <c r="AB14" i="9"/>
  <c r="M37" i="9"/>
  <c r="M55" i="9" s="1"/>
  <c r="N39" i="9"/>
  <c r="M26" i="9"/>
  <c r="M44" i="9" s="1"/>
  <c r="AD39" i="9"/>
  <c r="P36" i="9"/>
  <c r="AE37" i="9"/>
  <c r="O29" i="9"/>
  <c r="O47" i="9" s="1"/>
  <c r="U37" i="9"/>
  <c r="Y37" i="9"/>
  <c r="S26" i="9"/>
  <c r="AD18" i="9"/>
  <c r="J38" i="9"/>
  <c r="J56" i="9" s="1"/>
  <c r="K25" i="9"/>
  <c r="AC11" i="9"/>
  <c r="U32" i="9"/>
  <c r="AE15" i="9"/>
  <c r="K23" i="9"/>
  <c r="Q33" i="9"/>
  <c r="AE14" i="9"/>
  <c r="O38" i="9"/>
  <c r="R27" i="9"/>
  <c r="K35" i="9"/>
  <c r="K33" i="9"/>
  <c r="AB15" i="9"/>
  <c r="J33" i="9"/>
  <c r="Y34" i="9"/>
  <c r="Z37" i="9"/>
  <c r="AC15" i="9"/>
  <c r="L32" i="9"/>
  <c r="L50" i="9" s="1"/>
  <c r="U33" i="9"/>
  <c r="X6" i="9"/>
  <c r="T9" i="9"/>
  <c r="AE13" i="9"/>
  <c r="Z9" i="9"/>
  <c r="Z45" i="9" s="1"/>
  <c r="T25" i="9"/>
  <c r="K37" i="9"/>
  <c r="Q30" i="9"/>
  <c r="W28" i="9"/>
  <c r="AB18" i="9"/>
  <c r="T18" i="9"/>
  <c r="T54" i="9" s="1"/>
  <c r="Z30" i="9"/>
  <c r="X30" i="9"/>
  <c r="AD24" i="9"/>
  <c r="AD10" i="9"/>
  <c r="AB19" i="9"/>
  <c r="V24" i="9"/>
  <c r="V34" i="9"/>
  <c r="AD11" i="9"/>
  <c r="Q29" i="9"/>
  <c r="V13" i="9"/>
  <c r="W21" i="9"/>
  <c r="Y21" i="9"/>
  <c r="O35" i="9"/>
  <c r="W14" i="9"/>
  <c r="AB38" i="9"/>
  <c r="V26" i="9"/>
  <c r="U13" i="9"/>
  <c r="U49" i="9" s="1"/>
  <c r="V37" i="9"/>
  <c r="AB39" i="9"/>
  <c r="AC6" i="9"/>
  <c r="W35" i="9"/>
  <c r="Y36" i="9"/>
  <c r="P31" i="9"/>
  <c r="P49" i="9" s="1"/>
  <c r="AD31" i="9"/>
  <c r="AE11" i="9"/>
  <c r="L26" i="9"/>
  <c r="L44" i="9" s="1"/>
  <c r="J29" i="9"/>
  <c r="AC31" i="9"/>
  <c r="L37" i="9"/>
  <c r="O27" i="9"/>
  <c r="K30" i="9"/>
  <c r="X25" i="9"/>
  <c r="W13" i="9"/>
  <c r="AB33" i="9"/>
  <c r="R283" i="4"/>
  <c r="Y283" i="4"/>
  <c r="X283" i="4"/>
  <c r="AE283" i="4"/>
  <c r="AL283" i="4"/>
  <c r="AK283" i="4"/>
  <c r="AB283" i="4"/>
  <c r="AA283" i="4"/>
  <c r="AA23" i="9"/>
  <c r="AA36" i="9"/>
  <c r="J32" i="9"/>
  <c r="J50" i="9" s="1"/>
  <c r="X31" i="9"/>
  <c r="X19" i="9"/>
  <c r="P29" i="9"/>
  <c r="L29" i="9"/>
  <c r="AC19" i="9"/>
  <c r="K31" i="9"/>
  <c r="K49" i="9" s="1"/>
  <c r="AA25" i="9"/>
  <c r="Q24" i="9"/>
  <c r="S37" i="9"/>
  <c r="O30" i="9"/>
  <c r="O48" i="9" s="1"/>
  <c r="W30" i="9"/>
  <c r="AA9" i="9"/>
  <c r="AA45" i="9" s="1"/>
  <c r="Z32" i="9"/>
  <c r="V32" i="9"/>
  <c r="T24" i="9"/>
  <c r="S36" i="9"/>
  <c r="AB31" i="9"/>
  <c r="X38" i="9"/>
  <c r="U16" i="9"/>
  <c r="U36" i="9"/>
  <c r="AD17" i="9"/>
  <c r="T32" i="9"/>
  <c r="Y18" i="9"/>
  <c r="AE26" i="9"/>
  <c r="T13" i="9"/>
  <c r="J39" i="9"/>
  <c r="S25" i="9"/>
  <c r="Y30" i="9"/>
  <c r="S29" i="9"/>
  <c r="X28" i="9"/>
  <c r="AD37" i="9"/>
  <c r="AB29" i="9"/>
  <c r="AL282" i="4"/>
  <c r="AK282" i="4"/>
  <c r="AJ282" i="4"/>
  <c r="W283" i="4"/>
  <c r="AD283" i="4"/>
  <c r="AC283" i="4"/>
  <c r="T283" i="4"/>
  <c r="S283" i="4"/>
  <c r="L38" i="9"/>
  <c r="Y23" i="9"/>
  <c r="W26" i="9"/>
  <c r="N23" i="9"/>
  <c r="R26" i="9"/>
  <c r="T16" i="9"/>
  <c r="T52" i="9" s="1"/>
  <c r="T26" i="9"/>
  <c r="AD36" i="9"/>
  <c r="L23" i="9"/>
  <c r="L41" i="9" s="1"/>
  <c r="Q39" i="9"/>
  <c r="O26" i="9"/>
  <c r="AA35" i="9"/>
  <c r="W37" i="9"/>
  <c r="Y35" i="9"/>
  <c r="AA31" i="9"/>
  <c r="AC33" i="9"/>
  <c r="O24" i="9"/>
  <c r="O42" i="9" s="1"/>
  <c r="W7" i="9"/>
  <c r="W12" i="9"/>
  <c r="W48" i="9" s="1"/>
  <c r="U29" i="9"/>
  <c r="AE20" i="9"/>
  <c r="U20" i="9"/>
  <c r="V29" i="9"/>
  <c r="V28" i="9"/>
  <c r="N37" i="9"/>
  <c r="AD282" i="4"/>
  <c r="AC282" i="4"/>
  <c r="AB282" i="4"/>
  <c r="AI282" i="4"/>
  <c r="V283" i="4"/>
  <c r="U283" i="4"/>
  <c r="AF282" i="4"/>
  <c r="AM282" i="4"/>
  <c r="AC39" i="9"/>
  <c r="P34" i="9"/>
  <c r="P52" i="9" s="1"/>
  <c r="N32" i="9"/>
  <c r="N50" i="9" s="1"/>
  <c r="AE38" i="9"/>
  <c r="AE31" i="9"/>
  <c r="AC10" i="9"/>
  <c r="N28" i="9"/>
  <c r="N46" i="9" s="1"/>
  <c r="Q35" i="9"/>
  <c r="Q53" i="9" s="1"/>
  <c r="M24" i="9"/>
  <c r="X24" i="9"/>
  <c r="T31" i="9"/>
  <c r="Z35" i="9"/>
  <c r="V18" i="9"/>
  <c r="Q27" i="9"/>
  <c r="Q45" i="9" s="1"/>
  <c r="W17" i="9"/>
  <c r="W53" i="9" s="1"/>
  <c r="W11" i="9"/>
  <c r="Z29" i="9"/>
  <c r="T20" i="9"/>
  <c r="T56" i="9" s="1"/>
  <c r="V31" i="9"/>
  <c r="V20" i="9"/>
  <c r="Y25" i="9"/>
  <c r="K27" i="9"/>
  <c r="K45" i="9" s="1"/>
  <c r="AE9" i="9"/>
  <c r="AE7" i="9"/>
  <c r="Q26" i="9"/>
  <c r="Y27" i="9"/>
  <c r="AE24" i="9"/>
  <c r="Z33" i="9"/>
  <c r="P37" i="9"/>
  <c r="P55" i="9" s="1"/>
  <c r="O23" i="9"/>
  <c r="O41" i="9" s="1"/>
  <c r="W29" i="9"/>
  <c r="S27" i="9"/>
  <c r="S45" i="9" s="1"/>
  <c r="W33" i="9"/>
  <c r="AE39" i="9"/>
  <c r="X37" i="9"/>
  <c r="L33" i="9"/>
  <c r="L51" i="9" s="1"/>
  <c r="J23" i="9"/>
  <c r="P28" i="9"/>
  <c r="AL284" i="4"/>
  <c r="V282" i="4"/>
  <c r="U282" i="4"/>
  <c r="T282" i="4"/>
  <c r="AA282" i="4"/>
  <c r="AH282" i="4"/>
  <c r="AG282" i="4"/>
  <c r="X282" i="4"/>
  <c r="AE282" i="4"/>
  <c r="R34" i="9"/>
  <c r="O37" i="9"/>
  <c r="O55" i="9" s="1"/>
  <c r="U26" i="9"/>
  <c r="AB11" i="9"/>
  <c r="AB47" i="9" s="1"/>
  <c r="V10" i="9"/>
  <c r="Z13" i="9"/>
  <c r="T15" i="9"/>
  <c r="K36" i="9"/>
  <c r="Q34" i="9"/>
  <c r="Q37" i="9"/>
  <c r="Q38" i="9"/>
  <c r="Y26" i="9"/>
  <c r="Y20" i="9"/>
  <c r="W15" i="9"/>
  <c r="X23" i="9"/>
  <c r="V17" i="9"/>
  <c r="V53" i="9" s="1"/>
  <c r="Y19" i="9"/>
  <c r="Q32" i="9"/>
  <c r="Q50" i="9" s="1"/>
  <c r="X8" i="9"/>
  <c r="X44" i="9" s="1"/>
  <c r="X9" i="9"/>
  <c r="X45" i="9" s="1"/>
  <c r="V6" i="9"/>
  <c r="T33" i="9"/>
  <c r="T14" i="9"/>
  <c r="R30" i="9"/>
  <c r="U27" i="9"/>
  <c r="AE12" i="9"/>
  <c r="M27" i="9"/>
  <c r="Y38" i="9"/>
  <c r="V19" i="9"/>
  <c r="V55" i="9" s="1"/>
  <c r="AA26" i="9"/>
  <c r="Y16" i="9"/>
  <c r="Y52" i="9" s="1"/>
  <c r="AC18" i="9"/>
  <c r="K29" i="9"/>
  <c r="AE29" i="9"/>
  <c r="O39" i="9"/>
  <c r="O57" i="9" s="1"/>
  <c r="W25" i="9"/>
  <c r="W6" i="9"/>
  <c r="W42" i="9" s="1"/>
  <c r="Z36" i="9"/>
  <c r="X33" i="9"/>
  <c r="V39" i="9"/>
  <c r="L28" i="9"/>
  <c r="X29" i="9"/>
  <c r="AC32" i="9"/>
  <c r="AD284" i="4"/>
  <c r="AK284" i="4"/>
  <c r="AJ284" i="4"/>
  <c r="AI284" i="4"/>
  <c r="S282" i="4"/>
  <c r="Z282" i="4"/>
  <c r="Y282" i="4"/>
  <c r="AM284" i="4"/>
  <c r="W282" i="4"/>
  <c r="S39" i="9"/>
  <c r="M33" i="9"/>
  <c r="M51" i="9" s="1"/>
  <c r="AD30" i="9"/>
  <c r="W31" i="9"/>
  <c r="X14" i="9"/>
  <c r="V25" i="9"/>
  <c r="U10" i="9"/>
  <c r="U46" i="9" s="1"/>
  <c r="X39" i="9"/>
  <c r="Z18" i="9"/>
  <c r="Z54" i="9" s="1"/>
  <c r="R29" i="9"/>
  <c r="R38" i="9"/>
  <c r="U9" i="9"/>
  <c r="R32" i="9"/>
  <c r="R28" i="9"/>
  <c r="S30" i="9"/>
  <c r="S48" i="9" s="1"/>
  <c r="U7" i="9"/>
  <c r="U43" i="9" s="1"/>
  <c r="AE30" i="9"/>
  <c r="T23" i="9"/>
  <c r="L39" i="9"/>
  <c r="V23" i="9"/>
  <c r="P30" i="9"/>
  <c r="AD38" i="9"/>
  <c r="U30" i="9"/>
  <c r="L27" i="9"/>
  <c r="W34" i="9"/>
  <c r="T21" i="9"/>
  <c r="X7" i="9"/>
  <c r="X43" i="9" s="1"/>
  <c r="AB24" i="9"/>
  <c r="Z25" i="9"/>
  <c r="V38" i="9"/>
  <c r="AD9" i="9"/>
  <c r="V284" i="4"/>
  <c r="AC284" i="4"/>
  <c r="AB284" i="4"/>
  <c r="AA284" i="4"/>
  <c r="AH284" i="4"/>
  <c r="R282" i="4"/>
  <c r="AF284" i="4"/>
  <c r="AE284" i="4"/>
  <c r="AB23" i="9"/>
  <c r="Y7" i="9"/>
  <c r="N24" i="9"/>
  <c r="AA28" i="9"/>
  <c r="X20" i="9"/>
  <c r="X56" i="9" s="1"/>
  <c r="AA33" i="9"/>
  <c r="AC7" i="9"/>
  <c r="W10" i="9"/>
  <c r="Z26" i="9"/>
  <c r="AB27" i="9"/>
  <c r="J37" i="9"/>
  <c r="AA13" i="9"/>
  <c r="AA49" i="9" s="1"/>
  <c r="AB36" i="9"/>
  <c r="AC37" i="9"/>
  <c r="R25" i="9"/>
  <c r="R43" i="9" s="1"/>
  <c r="AA32" i="9"/>
  <c r="AC13" i="9"/>
  <c r="AC29" i="9"/>
  <c r="AD32" i="9"/>
  <c r="AB32" i="9"/>
  <c r="AC28" i="9"/>
  <c r="AC12" i="9"/>
  <c r="L31" i="9"/>
  <c r="L49" i="9" s="1"/>
  <c r="AA39" i="9"/>
  <c r="AB37" i="9"/>
  <c r="T27" i="9"/>
  <c r="AD21" i="9"/>
  <c r="AH283" i="4"/>
  <c r="U284" i="4"/>
  <c r="T284" i="4"/>
  <c r="S284" i="4"/>
  <c r="Z284" i="4"/>
  <c r="AG284" i="4"/>
  <c r="X284" i="4"/>
  <c r="W284" i="4"/>
  <c r="AB20" i="9"/>
  <c r="AB56" i="9" s="1"/>
  <c r="Z34" i="9"/>
  <c r="Y39" i="9"/>
  <c r="AD16" i="9"/>
  <c r="AC26" i="9"/>
  <c r="AD27" i="9"/>
  <c r="N35" i="9"/>
  <c r="AB7" i="9"/>
  <c r="AB43" i="9" s="1"/>
  <c r="AC8" i="9"/>
  <c r="M34" i="9"/>
  <c r="Y6" i="9"/>
  <c r="Z7" i="9"/>
  <c r="Z43" i="9" s="1"/>
  <c r="Z31" i="9"/>
  <c r="N31" i="9"/>
  <c r="X35" i="9"/>
  <c r="R31" i="9"/>
  <c r="V30" i="9"/>
  <c r="AA7" i="9"/>
  <c r="AA43" i="9" s="1"/>
  <c r="S32" i="9"/>
  <c r="K26" i="9"/>
  <c r="T17" i="9"/>
  <c r="U19" i="9"/>
  <c r="U55" i="9" s="1"/>
  <c r="AA37" i="9"/>
  <c r="AD26" i="9"/>
  <c r="Z8" i="9"/>
  <c r="Z44" i="9" s="1"/>
  <c r="P23" i="9"/>
  <c r="P41" i="9" s="1"/>
  <c r="W9" i="9"/>
  <c r="W45" i="9" s="1"/>
  <c r="AD12" i="9"/>
  <c r="Z24" i="9"/>
  <c r="V36" i="9"/>
  <c r="T19" i="9"/>
  <c r="T55" i="9" s="1"/>
  <c r="AD35" i="9"/>
  <c r="AA8" i="9"/>
  <c r="AA44" i="9" s="1"/>
  <c r="P32" i="9"/>
  <c r="X16" i="9"/>
  <c r="X52" i="9" s="1"/>
  <c r="T39" i="9"/>
  <c r="AA17" i="9"/>
  <c r="AA53" i="9" s="1"/>
  <c r="Z23" i="9"/>
  <c r="Z283" i="4"/>
  <c r="AG283" i="4"/>
  <c r="AF283" i="4"/>
  <c r="AM283" i="4"/>
  <c r="R284" i="4"/>
  <c r="Y284" i="4"/>
  <c r="AJ283" i="4"/>
  <c r="AI283" i="4"/>
  <c r="W19" i="4"/>
  <c r="T16" i="4"/>
  <c r="R20" i="4"/>
  <c r="Y18" i="4"/>
  <c r="S16" i="4"/>
  <c r="W17" i="4"/>
  <c r="AJ17" i="4"/>
  <c r="AH19" i="4"/>
  <c r="AL17" i="4"/>
  <c r="AL442" i="4" s="1"/>
  <c r="AL615" i="4" s="1"/>
  <c r="AG20" i="4"/>
  <c r="U17" i="4"/>
  <c r="X17" i="4"/>
  <c r="AA19" i="4"/>
  <c r="AM16" i="4"/>
  <c r="AM441" i="4" s="1"/>
  <c r="AM614" i="4" s="1"/>
  <c r="R17" i="4"/>
  <c r="S17" i="4"/>
  <c r="S442" i="4" s="1"/>
  <c r="S615" i="4" s="1"/>
  <c r="AH20" i="4"/>
  <c r="AL19" i="4"/>
  <c r="AD18" i="4"/>
  <c r="T18" i="4"/>
  <c r="AE18" i="4"/>
  <c r="AM17" i="4"/>
  <c r="AD20" i="4"/>
  <c r="R18" i="4"/>
  <c r="V20" i="4"/>
  <c r="AA18" i="4"/>
  <c r="AL20" i="4"/>
  <c r="AG17" i="4"/>
  <c r="AE20" i="4"/>
  <c r="AI20" i="4"/>
  <c r="AJ16" i="4"/>
  <c r="AG19" i="4"/>
  <c r="V18" i="4"/>
  <c r="AC19" i="4"/>
  <c r="AC444" i="4" s="1"/>
  <c r="AC617" i="4" s="1"/>
  <c r="AI19" i="4"/>
  <c r="AE19" i="4"/>
  <c r="R16" i="4"/>
  <c r="AI16" i="4"/>
  <c r="AF17" i="4"/>
  <c r="AF442" i="4" s="1"/>
  <c r="AF615" i="4" s="1"/>
  <c r="AA17" i="4"/>
  <c r="U20" i="4"/>
  <c r="U445" i="4" s="1"/>
  <c r="U618" i="4" s="1"/>
  <c r="AF19" i="4"/>
  <c r="Z17" i="4"/>
  <c r="AC16" i="4"/>
  <c r="Z19" i="4"/>
  <c r="Z444" i="4" s="1"/>
  <c r="Z617" i="4" s="1"/>
  <c r="S20" i="4"/>
  <c r="S445" i="4" s="1"/>
  <c r="S618" i="4" s="1"/>
  <c r="AK19" i="4"/>
  <c r="AK444" i="4" s="1"/>
  <c r="AK617" i="4" s="1"/>
  <c r="U18" i="4"/>
  <c r="AK17" i="4"/>
  <c r="AK442" i="4" s="1"/>
  <c r="AK615" i="4" s="1"/>
  <c r="AH16" i="4"/>
  <c r="Z20" i="4"/>
  <c r="AK18" i="4"/>
  <c r="AK20" i="4"/>
  <c r="AF18" i="4"/>
  <c r="AF443" i="4" s="1"/>
  <c r="AF616" i="4" s="1"/>
  <c r="X16" i="4"/>
  <c r="X19" i="4"/>
  <c r="U16" i="4"/>
  <c r="Y19" i="4"/>
  <c r="W18" i="4"/>
  <c r="AD17" i="4"/>
  <c r="AB19" i="4"/>
  <c r="Y17" i="4"/>
  <c r="AI18" i="4"/>
  <c r="AM20" i="4"/>
  <c r="V17" i="4"/>
  <c r="AB16" i="4"/>
  <c r="AG18" i="4"/>
  <c r="AF20" i="4"/>
  <c r="AF445" i="4" s="1"/>
  <c r="AF618" i="4" s="1"/>
  <c r="Y16" i="4"/>
  <c r="W16" i="4"/>
  <c r="AG16" i="4"/>
  <c r="AL18" i="4"/>
  <c r="T20" i="4"/>
  <c r="T445" i="4" s="1"/>
  <c r="T618" i="4" s="1"/>
  <c r="R19" i="4"/>
  <c r="AB17" i="4"/>
  <c r="T17" i="4"/>
  <c r="AC20" i="4"/>
  <c r="AH17" i="4"/>
  <c r="Z18" i="4"/>
  <c r="Z443" i="4" s="1"/>
  <c r="Z616" i="4" s="1"/>
  <c r="AE16" i="4"/>
  <c r="AH18" i="4"/>
  <c r="T19" i="4"/>
  <c r="T444" i="4" s="1"/>
  <c r="T617" i="4" s="1"/>
  <c r="AL16" i="4"/>
  <c r="U19" i="4"/>
  <c r="U444" i="4" s="1"/>
  <c r="U617" i="4" s="1"/>
  <c r="AJ20" i="4"/>
  <c r="AJ445" i="4" s="1"/>
  <c r="AJ618" i="4" s="1"/>
  <c r="X18" i="4"/>
  <c r="AJ18" i="4"/>
  <c r="AJ443" i="4" s="1"/>
  <c r="AJ616" i="4" s="1"/>
  <c r="S19" i="4"/>
  <c r="AC17" i="4"/>
  <c r="AE17" i="4"/>
  <c r="AC18" i="4"/>
  <c r="AC443" i="4" s="1"/>
  <c r="AC616" i="4" s="1"/>
  <c r="X20" i="4"/>
  <c r="AF16" i="4"/>
  <c r="S18" i="4"/>
  <c r="AA16" i="4"/>
  <c r="AD19" i="4"/>
  <c r="AD444" i="4" s="1"/>
  <c r="AD617" i="4" s="1"/>
  <c r="AJ19" i="4"/>
  <c r="AJ444" i="4" s="1"/>
  <c r="AJ617" i="4" s="1"/>
  <c r="Y20" i="4"/>
  <c r="AB20" i="4"/>
  <c r="AB445" i="4" s="1"/>
  <c r="AB618" i="4" s="1"/>
  <c r="AB18" i="4"/>
  <c r="AI17" i="4"/>
  <c r="AA20" i="4"/>
  <c r="V19" i="4"/>
  <c r="V16" i="4"/>
  <c r="AK16" i="4"/>
  <c r="Z16" i="4"/>
  <c r="AM19" i="4"/>
  <c r="AM18" i="4"/>
  <c r="AM443" i="4" s="1"/>
  <c r="AM616" i="4" s="1"/>
  <c r="AD16" i="4"/>
  <c r="AD441" i="4" s="1"/>
  <c r="AD614" i="4" s="1"/>
  <c r="W20" i="4"/>
  <c r="Q51" i="9" l="1"/>
  <c r="V45" i="9"/>
  <c r="K44" i="9"/>
  <c r="Q52" i="9"/>
  <c r="FQ79" i="5" a="1"/>
  <c r="FQ79" i="5" s="1"/>
  <c r="FQ66" i="5" a="1"/>
  <c r="FQ66" i="5" s="1"/>
  <c r="FQ65" i="5" a="1"/>
  <c r="FQ65" i="5" s="1"/>
  <c r="FQ64" i="5" a="1"/>
  <c r="FQ64" i="5" s="1"/>
  <c r="GG79" i="5" a="1"/>
  <c r="GG79" i="5" s="1"/>
  <c r="GG66" i="5" a="1"/>
  <c r="GG66" i="5" s="1"/>
  <c r="GG65" i="5" a="1"/>
  <c r="GG65" i="5" s="1"/>
  <c r="GG64" i="5" a="1"/>
  <c r="GG64" i="5" s="1"/>
  <c r="GJ66" i="5" a="1"/>
  <c r="GJ66" i="5" s="1"/>
  <c r="GJ65" i="5" a="1"/>
  <c r="GJ65" i="5" s="1"/>
  <c r="GJ64" i="5" a="1"/>
  <c r="GJ64" i="5" s="1"/>
  <c r="GJ79" i="5" a="1"/>
  <c r="GJ79" i="5" s="1"/>
  <c r="FV79" i="5" a="1"/>
  <c r="FV79" i="5" s="1"/>
  <c r="FV66" i="5" a="1"/>
  <c r="FV66" i="5" s="1"/>
  <c r="FV65" i="5" a="1"/>
  <c r="FV65" i="5" s="1"/>
  <c r="FV64" i="5" a="1"/>
  <c r="FV64" i="5" s="1"/>
  <c r="FY79" i="5" a="1"/>
  <c r="FY79" i="5" s="1"/>
  <c r="FY66" i="5" a="1"/>
  <c r="FY66" i="5" s="1"/>
  <c r="FY65" i="5" a="1"/>
  <c r="FY65" i="5" s="1"/>
  <c r="FY64" i="5" a="1"/>
  <c r="FY64" i="5" s="1"/>
  <c r="GD79" i="5" a="1"/>
  <c r="GD79" i="5" s="1"/>
  <c r="GD66" i="5" a="1"/>
  <c r="GD66" i="5" s="1"/>
  <c r="GD65" i="5" a="1"/>
  <c r="GD65" i="5" s="1"/>
  <c r="GD64" i="5" a="1"/>
  <c r="GD64" i="5" s="1"/>
  <c r="GE65" i="5" a="1"/>
  <c r="GE65" i="5" s="1"/>
  <c r="GE64" i="5" a="1"/>
  <c r="GE64" i="5" s="1"/>
  <c r="GE79" i="5" a="1"/>
  <c r="GE79" i="5" s="1"/>
  <c r="GE66" i="5" a="1"/>
  <c r="GE66" i="5" s="1"/>
  <c r="FT66" i="5" a="1"/>
  <c r="FT66" i="5" s="1"/>
  <c r="FT65" i="5" a="1"/>
  <c r="FT65" i="5" s="1"/>
  <c r="FT64" i="5" a="1"/>
  <c r="FT64" i="5" s="1"/>
  <c r="FT79" i="5" a="1"/>
  <c r="FT79" i="5" s="1"/>
  <c r="GI65" i="5" a="1"/>
  <c r="GI65" i="5" s="1"/>
  <c r="GI64" i="5" a="1"/>
  <c r="GI64" i="5" s="1"/>
  <c r="GI79" i="5" a="1"/>
  <c r="GI79" i="5" s="1"/>
  <c r="GI66" i="5" a="1"/>
  <c r="GI66" i="5" s="1"/>
  <c r="GK79" i="5" a="1"/>
  <c r="GK79" i="5" s="1"/>
  <c r="GK66" i="5" a="1"/>
  <c r="GK66" i="5" s="1"/>
  <c r="GK65" i="5" a="1"/>
  <c r="GK65" i="5" s="1"/>
  <c r="GK64" i="5" a="1"/>
  <c r="GK64" i="5" s="1"/>
  <c r="FS65" i="5" a="1"/>
  <c r="FS65" i="5" s="1"/>
  <c r="FS64" i="5" a="1"/>
  <c r="FS64" i="5" s="1"/>
  <c r="FS79" i="5" a="1"/>
  <c r="FS79" i="5" s="1"/>
  <c r="FS66" i="5" a="1"/>
  <c r="FS66" i="5" s="1"/>
  <c r="GH79" i="5" a="1"/>
  <c r="GH79" i="5" s="1"/>
  <c r="GH66" i="5" a="1"/>
  <c r="GH66" i="5" s="1"/>
  <c r="GH65" i="5" a="1"/>
  <c r="GH65" i="5" s="1"/>
  <c r="GH64" i="5" a="1"/>
  <c r="GH64" i="5" s="1"/>
  <c r="GC79" i="5" a="1"/>
  <c r="GC79" i="5" s="1"/>
  <c r="GC66" i="5" a="1"/>
  <c r="GC66" i="5" s="1"/>
  <c r="GC65" i="5" a="1"/>
  <c r="GC65" i="5" s="1"/>
  <c r="GC64" i="5" a="1"/>
  <c r="GC64" i="5" s="1"/>
  <c r="FP79" i="5" a="1"/>
  <c r="FP79" i="5" s="1"/>
  <c r="FP66" i="5" a="1"/>
  <c r="FP66" i="5" s="1"/>
  <c r="FP65" i="5" a="1"/>
  <c r="FP65" i="5" s="1"/>
  <c r="FP64" i="5" a="1"/>
  <c r="FP64" i="5" s="1"/>
  <c r="FU79" i="5" a="1"/>
  <c r="FU79" i="5" s="1"/>
  <c r="FU66" i="5" a="1"/>
  <c r="FU66" i="5" s="1"/>
  <c r="FU65" i="5" a="1"/>
  <c r="FU65" i="5" s="1"/>
  <c r="FU64" i="5" a="1"/>
  <c r="FU64" i="5" s="1"/>
  <c r="FX66" i="5" a="1"/>
  <c r="FX66" i="5" s="1"/>
  <c r="FX65" i="5" a="1"/>
  <c r="FX65" i="5" s="1"/>
  <c r="FX64" i="5" a="1"/>
  <c r="FX64" i="5" s="1"/>
  <c r="FX79" i="5" a="1"/>
  <c r="FX79" i="5" s="1"/>
  <c r="FR79" i="5" a="1"/>
  <c r="FR79" i="5" s="1"/>
  <c r="FR66" i="5" a="1"/>
  <c r="FR66" i="5" s="1"/>
  <c r="FR65" i="5" a="1"/>
  <c r="FR65" i="5" s="1"/>
  <c r="FR64" i="5" a="1"/>
  <c r="FR64" i="5" s="1"/>
  <c r="GA65" i="5" a="1"/>
  <c r="GA65" i="5" s="1"/>
  <c r="GA64" i="5" a="1"/>
  <c r="GA64" i="5" s="1"/>
  <c r="GA79" i="5" a="1"/>
  <c r="GA79" i="5" s="1"/>
  <c r="GA66" i="5" a="1"/>
  <c r="GA66" i="5" s="1"/>
  <c r="FW65" i="5" a="1"/>
  <c r="FW65" i="5" s="1"/>
  <c r="FW64" i="5" a="1"/>
  <c r="FW64" i="5" s="1"/>
  <c r="FW79" i="5" a="1"/>
  <c r="FW79" i="5" s="1"/>
  <c r="FW66" i="5" a="1"/>
  <c r="FW66" i="5" s="1"/>
  <c r="FZ79" i="5" a="1"/>
  <c r="FZ79" i="5" s="1"/>
  <c r="FZ66" i="5" a="1"/>
  <c r="FZ66" i="5" s="1"/>
  <c r="FZ65" i="5" a="1"/>
  <c r="FZ65" i="5" s="1"/>
  <c r="FZ64" i="5" a="1"/>
  <c r="FZ64" i="5" s="1"/>
  <c r="GL79" i="5" a="1"/>
  <c r="GL79" i="5" s="1"/>
  <c r="GL66" i="5" a="1"/>
  <c r="GL66" i="5" s="1"/>
  <c r="GL65" i="5" a="1"/>
  <c r="GL65" i="5" s="1"/>
  <c r="GL64" i="5" a="1"/>
  <c r="GL64" i="5" s="1"/>
  <c r="GF66" i="5" a="1"/>
  <c r="GF66" i="5" s="1"/>
  <c r="GF65" i="5" a="1"/>
  <c r="GF65" i="5" s="1"/>
  <c r="GF64" i="5" a="1"/>
  <c r="GF64" i="5" s="1"/>
  <c r="GF79" i="5" a="1"/>
  <c r="GF79" i="5" s="1"/>
  <c r="GB79" i="5" a="1"/>
  <c r="GB79" i="5" s="1"/>
  <c r="GB66" i="5" a="1"/>
  <c r="GB66" i="5" s="1"/>
  <c r="GB65" i="5" a="1"/>
  <c r="GB65" i="5" s="1"/>
  <c r="GB64" i="5" a="1"/>
  <c r="GB64" i="5" s="1"/>
  <c r="FQ130" i="5" a="1"/>
  <c r="FQ130" i="5" s="1"/>
  <c r="GG130" i="5" a="1"/>
  <c r="GG130" i="5" s="1"/>
  <c r="GJ130" i="5" a="1"/>
  <c r="GJ130" i="5" s="1"/>
  <c r="FV130" i="5" a="1"/>
  <c r="FV130" i="5" s="1"/>
  <c r="FY130" i="5" a="1"/>
  <c r="FY130" i="5" s="1"/>
  <c r="GD130" i="5" a="1"/>
  <c r="GD130" i="5" s="1"/>
  <c r="GE130" i="5" a="1"/>
  <c r="GE130" i="5" s="1"/>
  <c r="FT130" i="5" a="1"/>
  <c r="FT130" i="5" s="1"/>
  <c r="GI130" i="5" a="1"/>
  <c r="GI130" i="5" s="1"/>
  <c r="GK130" i="5" a="1"/>
  <c r="GK130" i="5" s="1"/>
  <c r="FS130" i="5" a="1"/>
  <c r="FS130" i="5" s="1"/>
  <c r="GH130" i="5" a="1"/>
  <c r="GH130" i="5" s="1"/>
  <c r="GC130" i="5" a="1"/>
  <c r="GC130" i="5" s="1"/>
  <c r="FP130" i="5" a="1"/>
  <c r="FP130" i="5" s="1"/>
  <c r="FU130" i="5" a="1"/>
  <c r="FU130" i="5" s="1"/>
  <c r="FX130" i="5" a="1"/>
  <c r="FX130" i="5" s="1"/>
  <c r="FR130" i="5" a="1"/>
  <c r="FR130" i="5" s="1"/>
  <c r="GA130" i="5" a="1"/>
  <c r="GA130" i="5" s="1"/>
  <c r="FW130" i="5" a="1"/>
  <c r="FW130" i="5" s="1"/>
  <c r="FZ130" i="5" a="1"/>
  <c r="FZ130" i="5" s="1"/>
  <c r="GL130" i="5" a="1"/>
  <c r="GL130" i="5" s="1"/>
  <c r="GF130" i="5" a="1"/>
  <c r="GF130" i="5" s="1"/>
  <c r="GB130" i="5" a="1"/>
  <c r="GB130" i="5" s="1"/>
  <c r="V449" i="4"/>
  <c r="V622" i="4" s="1"/>
  <c r="I53" i="9"/>
  <c r="Q46" i="9"/>
  <c r="I42" i="9"/>
  <c r="AF452" i="4"/>
  <c r="AF625" i="4" s="1"/>
  <c r="GG125" i="5" a="1"/>
  <c r="GG125" i="5" s="1"/>
  <c r="GG105" i="5" a="1"/>
  <c r="GG105" i="5" s="1"/>
  <c r="GG119" i="5" a="1"/>
  <c r="GG119" i="5" s="1"/>
  <c r="GG101" i="5" a="1"/>
  <c r="GG101" i="5" s="1"/>
  <c r="GG96" i="5" a="1"/>
  <c r="GG96" i="5" s="1"/>
  <c r="GG113" i="5" a="1"/>
  <c r="GG113" i="5" s="1"/>
  <c r="GG58" i="5" a="1"/>
  <c r="GG58" i="5" s="1"/>
  <c r="GG73" i="5" a="1"/>
  <c r="GG73" i="5" s="1"/>
  <c r="GG74" i="5" a="1"/>
  <c r="GG74" i="5" s="1"/>
  <c r="GG76" i="5" a="1"/>
  <c r="GG76" i="5" s="1"/>
  <c r="GG27" i="5" a="1"/>
  <c r="GG27" i="5" s="1"/>
  <c r="GG16" i="5" a="1"/>
  <c r="GG16" i="5" s="1"/>
  <c r="GG41" i="5" a="1"/>
  <c r="GG41" i="5" s="1"/>
  <c r="GG37" i="5" a="1"/>
  <c r="GG37" i="5" s="1"/>
  <c r="GG110" i="5" a="1"/>
  <c r="GG110" i="5" s="1"/>
  <c r="GG104" i="5" a="1"/>
  <c r="GG104" i="5" s="1"/>
  <c r="GG95" i="5" a="1"/>
  <c r="GG95" i="5" s="1"/>
  <c r="GG100" i="5" a="1"/>
  <c r="GG100" i="5" s="1"/>
  <c r="GG93" i="5" a="1"/>
  <c r="GG93" i="5" s="1"/>
  <c r="GG112" i="5" a="1"/>
  <c r="GG112" i="5" s="1"/>
  <c r="GG57" i="5" a="1"/>
  <c r="GG57" i="5" s="1"/>
  <c r="GG54" i="5" a="1"/>
  <c r="GG54" i="5" s="1"/>
  <c r="GG72" i="5" a="1"/>
  <c r="GG72" i="5" s="1"/>
  <c r="GG49" i="5" a="1"/>
  <c r="GG49" i="5" s="1"/>
  <c r="GG52" i="5" a="1"/>
  <c r="GG52" i="5" s="1"/>
  <c r="GG34" i="5" a="1"/>
  <c r="GG34" i="5" s="1"/>
  <c r="GG36" i="5" a="1"/>
  <c r="GG36" i="5" s="1"/>
  <c r="GG24" i="5" a="1"/>
  <c r="GG24" i="5" s="1"/>
  <c r="GG103" i="5" a="1"/>
  <c r="GG103" i="5" s="1"/>
  <c r="GG127" i="5" a="1"/>
  <c r="GG127" i="5" s="1"/>
  <c r="GG92" i="5" a="1"/>
  <c r="GG92" i="5" s="1"/>
  <c r="GG99" i="5" a="1"/>
  <c r="GG99" i="5" s="1"/>
  <c r="GG85" i="5" a="1"/>
  <c r="GG85" i="5" s="1"/>
  <c r="GG86" i="5" a="1"/>
  <c r="GG86" i="5" s="1"/>
  <c r="GG78" i="5" a="1"/>
  <c r="GG78" i="5" s="1"/>
  <c r="GG80" i="5" a="1"/>
  <c r="GG80" i="5" s="1"/>
  <c r="GG68" i="5" a="1"/>
  <c r="GG68" i="5" s="1"/>
  <c r="GG46" i="5" a="1"/>
  <c r="GG46" i="5" s="1"/>
  <c r="GG47" i="5" a="1"/>
  <c r="GG47" i="5" s="1"/>
  <c r="GG42" i="5" a="1"/>
  <c r="GG42" i="5" s="1"/>
  <c r="GG33" i="5" a="1"/>
  <c r="GG33" i="5" s="1"/>
  <c r="GG35" i="5" a="1"/>
  <c r="GG35" i="5" s="1"/>
  <c r="GG23" i="5" a="1"/>
  <c r="GG23" i="5" s="1"/>
  <c r="GG97" i="5" a="1"/>
  <c r="GG97" i="5" s="1"/>
  <c r="GG108" i="5" a="1"/>
  <c r="GG108" i="5" s="1"/>
  <c r="GG90" i="5" a="1"/>
  <c r="GG90" i="5" s="1"/>
  <c r="GG123" i="5" a="1"/>
  <c r="GG123" i="5" s="1"/>
  <c r="GG128" i="5" a="1"/>
  <c r="GG128" i="5" s="1"/>
  <c r="GG83" i="5" a="1"/>
  <c r="GG83" i="5" s="1"/>
  <c r="GG71" i="5" a="1"/>
  <c r="GG71" i="5" s="1"/>
  <c r="GG60" i="5" a="1"/>
  <c r="GG60" i="5" s="1"/>
  <c r="GG88" i="5" a="1"/>
  <c r="GG88" i="5" s="1"/>
  <c r="GG38" i="5" a="1"/>
  <c r="GG38" i="5" s="1"/>
  <c r="GG40" i="5" a="1"/>
  <c r="GG40" i="5" s="1"/>
  <c r="GG13" i="5" a="1"/>
  <c r="GG13" i="5" s="1"/>
  <c r="GG22" i="5" a="1"/>
  <c r="GG22" i="5" s="1"/>
  <c r="GG21" i="5" a="1"/>
  <c r="GG21" i="5" s="1"/>
  <c r="GG94" i="5" a="1"/>
  <c r="GG94" i="5" s="1"/>
  <c r="GG106" i="5" a="1"/>
  <c r="GG106" i="5" s="1"/>
  <c r="GG129" i="5" a="1"/>
  <c r="GG129" i="5" s="1"/>
  <c r="GG117" i="5" a="1"/>
  <c r="GG117" i="5" s="1"/>
  <c r="GG120" i="5" a="1"/>
  <c r="GG120" i="5" s="1"/>
  <c r="GG77" i="5" a="1"/>
  <c r="GG77" i="5" s="1"/>
  <c r="GG53" i="5" a="1"/>
  <c r="GG53" i="5" s="1"/>
  <c r="GG70" i="5" a="1"/>
  <c r="GG70" i="5" s="1"/>
  <c r="GG59" i="5" a="1"/>
  <c r="GG59" i="5" s="1"/>
  <c r="GG75" i="5" a="1"/>
  <c r="GG75" i="5" s="1"/>
  <c r="GG14" i="5" a="1"/>
  <c r="GG14" i="5" s="1"/>
  <c r="GG39" i="5" a="1"/>
  <c r="GG39" i="5" s="1"/>
  <c r="GG10" i="5" a="1"/>
  <c r="GG10" i="5" s="1"/>
  <c r="GG20" i="5" a="1"/>
  <c r="GG20" i="5" s="1"/>
  <c r="GG43" i="5" a="1"/>
  <c r="GG43" i="5" s="1"/>
  <c r="GG87" i="5" a="1"/>
  <c r="GG87" i="5" s="1"/>
  <c r="GG98" i="5" a="1"/>
  <c r="GG98" i="5" s="1"/>
  <c r="GG121" i="5" a="1"/>
  <c r="GG121" i="5" s="1"/>
  <c r="GG115" i="5" a="1"/>
  <c r="GG115" i="5" s="1"/>
  <c r="GG118" i="5" a="1"/>
  <c r="GG118" i="5" s="1"/>
  <c r="GG69" i="5" a="1"/>
  <c r="GG69" i="5" s="1"/>
  <c r="GG50" i="5" a="1"/>
  <c r="GG50" i="5" s="1"/>
  <c r="GG51" i="5" a="1"/>
  <c r="GG51" i="5" s="1"/>
  <c r="GG55" i="5" a="1"/>
  <c r="GG55" i="5" s="1"/>
  <c r="GG62" i="5" a="1"/>
  <c r="GG62" i="5" s="1"/>
  <c r="GG11" i="5" a="1"/>
  <c r="GG11" i="5" s="1"/>
  <c r="GG32" i="5" a="1"/>
  <c r="GG32" i="5" s="1"/>
  <c r="GG45" i="5" a="1"/>
  <c r="GG45" i="5" s="1"/>
  <c r="GG19" i="5" a="1"/>
  <c r="GG19" i="5" s="1"/>
  <c r="GG26" i="5" a="1"/>
  <c r="GG26" i="5" s="1"/>
  <c r="GG122" i="5" a="1"/>
  <c r="GG122" i="5" s="1"/>
  <c r="GG89" i="5" a="1"/>
  <c r="GG89" i="5" s="1"/>
  <c r="GG107" i="5" a="1"/>
  <c r="GG107" i="5" s="1"/>
  <c r="GG111" i="5" a="1"/>
  <c r="GG111" i="5" s="1"/>
  <c r="GG116" i="5" a="1"/>
  <c r="GG116" i="5" s="1"/>
  <c r="GG67" i="5" a="1"/>
  <c r="GG67" i="5" s="1"/>
  <c r="GG91" i="5" a="1"/>
  <c r="GG91" i="5" s="1"/>
  <c r="GG48" i="5" a="1"/>
  <c r="GG48" i="5" s="1"/>
  <c r="GG84" i="5" a="1"/>
  <c r="GG84" i="5" s="1"/>
  <c r="GG61" i="5" a="1"/>
  <c r="GG61" i="5" s="1"/>
  <c r="GG30" i="5" a="1"/>
  <c r="GG30" i="5" s="1"/>
  <c r="GG31" i="5" a="1"/>
  <c r="GG31" i="5" s="1"/>
  <c r="GG18" i="5" a="1"/>
  <c r="GG18" i="5" s="1"/>
  <c r="GG15" i="5" a="1"/>
  <c r="GG15" i="5" s="1"/>
  <c r="GG25" i="5" a="1"/>
  <c r="GG25" i="5" s="1"/>
  <c r="GG109" i="5" a="1"/>
  <c r="GG109" i="5" s="1"/>
  <c r="GG124" i="5" a="1"/>
  <c r="GG124" i="5" s="1"/>
  <c r="GG126" i="5" a="1"/>
  <c r="GG126" i="5" s="1"/>
  <c r="GG102" i="5" a="1"/>
  <c r="GG102" i="5" s="1"/>
  <c r="GG114" i="5" a="1"/>
  <c r="GG114" i="5" s="1"/>
  <c r="GG63" i="5" a="1"/>
  <c r="GG63" i="5" s="1"/>
  <c r="GG81" i="5" a="1"/>
  <c r="GG81" i="5" s="1"/>
  <c r="GG82" i="5" a="1"/>
  <c r="GG82" i="5" s="1"/>
  <c r="GG56" i="5" a="1"/>
  <c r="GG56" i="5" s="1"/>
  <c r="GG28" i="5" a="1"/>
  <c r="GG28" i="5" s="1"/>
  <c r="GG29" i="5" a="1"/>
  <c r="GG29" i="5" s="1"/>
  <c r="GG44" i="5" a="1"/>
  <c r="GG44" i="5" s="1"/>
  <c r="GG12" i="5" a="1"/>
  <c r="GG12" i="5" s="1"/>
  <c r="GG17" i="5" a="1"/>
  <c r="GG17" i="5" s="1"/>
  <c r="T450" i="4"/>
  <c r="T623" i="4" s="1"/>
  <c r="GJ124" i="5" a="1"/>
  <c r="GJ124" i="5" s="1"/>
  <c r="GJ100" i="5" a="1"/>
  <c r="GJ100" i="5" s="1"/>
  <c r="GJ93" i="5" a="1"/>
  <c r="GJ93" i="5" s="1"/>
  <c r="GJ112" i="5" a="1"/>
  <c r="GJ112" i="5" s="1"/>
  <c r="GJ119" i="5" a="1"/>
  <c r="GJ119" i="5" s="1"/>
  <c r="GJ99" i="5" a="1"/>
  <c r="GJ99" i="5" s="1"/>
  <c r="GJ86" i="5" a="1"/>
  <c r="GJ86" i="5" s="1"/>
  <c r="GJ110" i="5" a="1"/>
  <c r="GJ110" i="5" s="1"/>
  <c r="GJ125" i="5" a="1"/>
  <c r="GJ125" i="5" s="1"/>
  <c r="GJ89" i="5" a="1"/>
  <c r="GJ89" i="5" s="1"/>
  <c r="GJ74" i="5" a="1"/>
  <c r="GJ74" i="5" s="1"/>
  <c r="GJ63" i="5" a="1"/>
  <c r="GJ63" i="5" s="1"/>
  <c r="GJ69" i="5" a="1"/>
  <c r="GJ69" i="5" s="1"/>
  <c r="GJ107" i="5" a="1"/>
  <c r="GJ107" i="5" s="1"/>
  <c r="GJ126" i="5" a="1"/>
  <c r="GJ126" i="5" s="1"/>
  <c r="GJ85" i="5" a="1"/>
  <c r="GJ85" i="5" s="1"/>
  <c r="GJ128" i="5" a="1"/>
  <c r="GJ128" i="5" s="1"/>
  <c r="GJ105" i="5" a="1"/>
  <c r="GJ105" i="5" s="1"/>
  <c r="GJ127" i="5" a="1"/>
  <c r="GJ127" i="5" s="1"/>
  <c r="GJ61" i="5" a="1"/>
  <c r="GJ61" i="5" s="1"/>
  <c r="GJ92" i="5" a="1"/>
  <c r="GJ92" i="5" s="1"/>
  <c r="GJ114" i="5" a="1"/>
  <c r="GJ114" i="5" s="1"/>
  <c r="GJ123" i="5" a="1"/>
  <c r="GJ123" i="5" s="1"/>
  <c r="GJ118" i="5" a="1"/>
  <c r="GJ118" i="5" s="1"/>
  <c r="GJ94" i="5" a="1"/>
  <c r="GJ94" i="5" s="1"/>
  <c r="GJ81" i="5" a="1"/>
  <c r="GJ81" i="5" s="1"/>
  <c r="GJ75" i="5" a="1"/>
  <c r="GJ75" i="5" s="1"/>
  <c r="GJ88" i="5" a="1"/>
  <c r="GJ88" i="5" s="1"/>
  <c r="GJ67" i="5" a="1"/>
  <c r="GJ67" i="5" s="1"/>
  <c r="GJ80" i="5" a="1"/>
  <c r="GJ80" i="5" s="1"/>
  <c r="GJ121" i="5" a="1"/>
  <c r="GJ121" i="5" s="1"/>
  <c r="GJ102" i="5" a="1"/>
  <c r="GJ102" i="5" s="1"/>
  <c r="GJ115" i="5" a="1"/>
  <c r="GJ115" i="5" s="1"/>
  <c r="GJ103" i="5" a="1"/>
  <c r="GJ103" i="5" s="1"/>
  <c r="GJ108" i="5" a="1"/>
  <c r="GJ108" i="5" s="1"/>
  <c r="GJ68" i="5" a="1"/>
  <c r="GJ68" i="5" s="1"/>
  <c r="GJ58" i="5" a="1"/>
  <c r="GJ58" i="5" s="1"/>
  <c r="GJ78" i="5" a="1"/>
  <c r="GJ78" i="5" s="1"/>
  <c r="GJ53" i="5" a="1"/>
  <c r="GJ53" i="5" s="1"/>
  <c r="GJ71" i="5" a="1"/>
  <c r="GJ71" i="5" s="1"/>
  <c r="GJ101" i="5" a="1"/>
  <c r="GJ101" i="5" s="1"/>
  <c r="GJ96" i="5" a="1"/>
  <c r="GJ96" i="5" s="1"/>
  <c r="GJ113" i="5" a="1"/>
  <c r="GJ113" i="5" s="1"/>
  <c r="GJ97" i="5" a="1"/>
  <c r="GJ97" i="5" s="1"/>
  <c r="GJ106" i="5" a="1"/>
  <c r="GJ106" i="5" s="1"/>
  <c r="GJ55" i="5" a="1"/>
  <c r="GJ55" i="5" s="1"/>
  <c r="GJ56" i="5" a="1"/>
  <c r="GJ56" i="5" s="1"/>
  <c r="GJ77" i="5" a="1"/>
  <c r="GJ77" i="5" s="1"/>
  <c r="GJ45" i="5" a="1"/>
  <c r="GJ45" i="5" s="1"/>
  <c r="GJ59" i="5" a="1"/>
  <c r="GJ59" i="5" s="1"/>
  <c r="GJ111" i="5" a="1"/>
  <c r="GJ111" i="5" s="1"/>
  <c r="GJ90" i="5" a="1"/>
  <c r="GJ90" i="5" s="1"/>
  <c r="GJ49" i="5" a="1"/>
  <c r="GJ49" i="5" s="1"/>
  <c r="GJ13" i="5" a="1"/>
  <c r="GJ13" i="5" s="1"/>
  <c r="GJ47" i="5" a="1"/>
  <c r="GJ47" i="5" s="1"/>
  <c r="GJ26" i="5" a="1"/>
  <c r="GJ26" i="5" s="1"/>
  <c r="GJ14" i="5" a="1"/>
  <c r="GJ14" i="5" s="1"/>
  <c r="GJ19" i="5" a="1"/>
  <c r="GJ19" i="5" s="1"/>
  <c r="GJ84" i="5" a="1"/>
  <c r="GJ84" i="5" s="1"/>
  <c r="GJ98" i="5" a="1"/>
  <c r="GJ98" i="5" s="1"/>
  <c r="GJ87" i="5" a="1"/>
  <c r="GJ87" i="5" s="1"/>
  <c r="GJ72" i="5" a="1"/>
  <c r="GJ72" i="5" s="1"/>
  <c r="GJ37" i="5" a="1"/>
  <c r="GJ37" i="5" s="1"/>
  <c r="GJ46" i="5" a="1"/>
  <c r="GJ46" i="5" s="1"/>
  <c r="GJ17" i="5" a="1"/>
  <c r="GJ17" i="5" s="1"/>
  <c r="GJ42" i="5" a="1"/>
  <c r="GJ42" i="5" s="1"/>
  <c r="GJ16" i="5" a="1"/>
  <c r="GJ16" i="5" s="1"/>
  <c r="GJ117" i="5" a="1"/>
  <c r="GJ117" i="5" s="1"/>
  <c r="GJ73" i="5" a="1"/>
  <c r="GJ73" i="5" s="1"/>
  <c r="GJ76" i="5" a="1"/>
  <c r="GJ76" i="5" s="1"/>
  <c r="GJ54" i="5" a="1"/>
  <c r="GJ54" i="5" s="1"/>
  <c r="GJ36" i="5" a="1"/>
  <c r="GJ36" i="5" s="1"/>
  <c r="GJ25" i="5" a="1"/>
  <c r="GJ25" i="5" s="1"/>
  <c r="GJ50" i="5" a="1"/>
  <c r="GJ50" i="5" s="1"/>
  <c r="GJ40" i="5" a="1"/>
  <c r="GJ40" i="5" s="1"/>
  <c r="GJ120" i="5" a="1"/>
  <c r="GJ120" i="5" s="1"/>
  <c r="GJ82" i="5" a="1"/>
  <c r="GJ82" i="5" s="1"/>
  <c r="GJ57" i="5" a="1"/>
  <c r="GJ57" i="5" s="1"/>
  <c r="GJ51" i="5" a="1"/>
  <c r="GJ51" i="5" s="1"/>
  <c r="GJ23" i="5" a="1"/>
  <c r="GJ23" i="5" s="1"/>
  <c r="GJ24" i="5" a="1"/>
  <c r="GJ24" i="5" s="1"/>
  <c r="GJ38" i="5" a="1"/>
  <c r="GJ38" i="5" s="1"/>
  <c r="GJ39" i="5" a="1"/>
  <c r="GJ39" i="5" s="1"/>
  <c r="GJ109" i="5" a="1"/>
  <c r="GJ109" i="5" s="1"/>
  <c r="GJ60" i="5" a="1"/>
  <c r="GJ60" i="5" s="1"/>
  <c r="GJ83" i="5" a="1"/>
  <c r="GJ83" i="5" s="1"/>
  <c r="GJ48" i="5" a="1"/>
  <c r="GJ48" i="5" s="1"/>
  <c r="GJ22" i="5" a="1"/>
  <c r="GJ22" i="5" s="1"/>
  <c r="GJ15" i="5" a="1"/>
  <c r="GJ15" i="5" s="1"/>
  <c r="GJ31" i="5" a="1"/>
  <c r="GJ31" i="5" s="1"/>
  <c r="GJ33" i="5" a="1"/>
  <c r="GJ33" i="5" s="1"/>
  <c r="GJ95" i="5" a="1"/>
  <c r="GJ95" i="5" s="1"/>
  <c r="GJ91" i="5" a="1"/>
  <c r="GJ91" i="5" s="1"/>
  <c r="GJ41" i="5" a="1"/>
  <c r="GJ41" i="5" s="1"/>
  <c r="GJ21" i="5" a="1"/>
  <c r="GJ21" i="5" s="1"/>
  <c r="GJ27" i="5" a="1"/>
  <c r="GJ27" i="5" s="1"/>
  <c r="GJ30" i="5" a="1"/>
  <c r="GJ30" i="5" s="1"/>
  <c r="GJ32" i="5" a="1"/>
  <c r="GJ32" i="5" s="1"/>
  <c r="GJ129" i="5" a="1"/>
  <c r="GJ129" i="5" s="1"/>
  <c r="GJ104" i="5" a="1"/>
  <c r="GJ104" i="5" s="1"/>
  <c r="GJ52" i="5" a="1"/>
  <c r="GJ52" i="5" s="1"/>
  <c r="GJ44" i="5" a="1"/>
  <c r="GJ44" i="5" s="1"/>
  <c r="GJ34" i="5" a="1"/>
  <c r="GJ34" i="5" s="1"/>
  <c r="GJ20" i="5" a="1"/>
  <c r="GJ20" i="5" s="1"/>
  <c r="GJ12" i="5" a="1"/>
  <c r="GJ12" i="5" s="1"/>
  <c r="GJ29" i="5" a="1"/>
  <c r="GJ29" i="5" s="1"/>
  <c r="GJ11" i="5" a="1"/>
  <c r="GJ11" i="5" s="1"/>
  <c r="GJ116" i="5" a="1"/>
  <c r="GJ116" i="5" s="1"/>
  <c r="GJ122" i="5" a="1"/>
  <c r="GJ122" i="5" s="1"/>
  <c r="GJ62" i="5" a="1"/>
  <c r="GJ62" i="5" s="1"/>
  <c r="GJ70" i="5" a="1"/>
  <c r="GJ70" i="5" s="1"/>
  <c r="GJ18" i="5" a="1"/>
  <c r="GJ18" i="5" s="1"/>
  <c r="GJ10" i="5" a="1"/>
  <c r="GJ10" i="5" s="1"/>
  <c r="GJ43" i="5" a="1"/>
  <c r="GJ43" i="5" s="1"/>
  <c r="GJ28" i="5" a="1"/>
  <c r="GJ28" i="5" s="1"/>
  <c r="GJ35" i="5" a="1"/>
  <c r="GJ35" i="5" s="1"/>
  <c r="GI127" i="5" a="1"/>
  <c r="GI127" i="5" s="1"/>
  <c r="GI121" i="5" a="1"/>
  <c r="GI121" i="5" s="1"/>
  <c r="GI101" i="5" a="1"/>
  <c r="GI101" i="5" s="1"/>
  <c r="GI102" i="5" a="1"/>
  <c r="GI102" i="5" s="1"/>
  <c r="GI125" i="5" a="1"/>
  <c r="GI125" i="5" s="1"/>
  <c r="GI105" i="5" a="1"/>
  <c r="GI105" i="5" s="1"/>
  <c r="GI51" i="5" a="1"/>
  <c r="GI51" i="5" s="1"/>
  <c r="GI74" i="5" a="1"/>
  <c r="GI74" i="5" s="1"/>
  <c r="GI75" i="5" a="1"/>
  <c r="GI75" i="5" s="1"/>
  <c r="GI47" i="5" a="1"/>
  <c r="GI47" i="5" s="1"/>
  <c r="GI50" i="5" a="1"/>
  <c r="GI50" i="5" s="1"/>
  <c r="GI34" i="5" a="1"/>
  <c r="GI34" i="5" s="1"/>
  <c r="GI36" i="5" a="1"/>
  <c r="GI36" i="5" s="1"/>
  <c r="GI48" i="5" a="1"/>
  <c r="GI48" i="5" s="1"/>
  <c r="GI14" i="5" a="1"/>
  <c r="GI14" i="5" s="1"/>
  <c r="GI106" i="5" a="1"/>
  <c r="GI106" i="5" s="1"/>
  <c r="GI100" i="5" a="1"/>
  <c r="GI100" i="5" s="1"/>
  <c r="GI96" i="5" a="1"/>
  <c r="GI96" i="5" s="1"/>
  <c r="GI128" i="5" a="1"/>
  <c r="GI128" i="5" s="1"/>
  <c r="GI109" i="5" a="1"/>
  <c r="GI109" i="5" s="1"/>
  <c r="GI92" i="5" a="1"/>
  <c r="GI92" i="5" s="1"/>
  <c r="GI81" i="5" a="1"/>
  <c r="GI81" i="5" s="1"/>
  <c r="GI61" i="5" a="1"/>
  <c r="GI61" i="5" s="1"/>
  <c r="GI63" i="5" a="1"/>
  <c r="GI63" i="5" s="1"/>
  <c r="GI86" i="5" a="1"/>
  <c r="GI86" i="5" s="1"/>
  <c r="GI45" i="5" a="1"/>
  <c r="GI45" i="5" s="1"/>
  <c r="GI19" i="5" a="1"/>
  <c r="GI19" i="5" s="1"/>
  <c r="GI24" i="5" a="1"/>
  <c r="GI24" i="5" s="1"/>
  <c r="GI27" i="5" a="1"/>
  <c r="GI27" i="5" s="1"/>
  <c r="GI42" i="5" a="1"/>
  <c r="GI42" i="5" s="1"/>
  <c r="GI98" i="5" a="1"/>
  <c r="GI98" i="5" s="1"/>
  <c r="GI99" i="5" a="1"/>
  <c r="GI99" i="5" s="1"/>
  <c r="GI93" i="5" a="1"/>
  <c r="GI93" i="5" s="1"/>
  <c r="GI120" i="5" a="1"/>
  <c r="GI120" i="5" s="1"/>
  <c r="GI104" i="5" a="1"/>
  <c r="GI104" i="5" s="1"/>
  <c r="GI85" i="5" a="1"/>
  <c r="GI85" i="5" s="1"/>
  <c r="GI73" i="5" a="1"/>
  <c r="GI73" i="5" s="1"/>
  <c r="GI60" i="5" a="1"/>
  <c r="GI60" i="5" s="1"/>
  <c r="GI62" i="5" a="1"/>
  <c r="GI62" i="5" s="1"/>
  <c r="GI78" i="5" a="1"/>
  <c r="GI78" i="5" s="1"/>
  <c r="GI49" i="5" a="1"/>
  <c r="GI49" i="5" s="1"/>
  <c r="GI18" i="5" a="1"/>
  <c r="GI18" i="5" s="1"/>
  <c r="GI23" i="5" a="1"/>
  <c r="GI23" i="5" s="1"/>
  <c r="GI26" i="5" a="1"/>
  <c r="GI26" i="5" s="1"/>
  <c r="GI39" i="5" a="1"/>
  <c r="GI39" i="5" s="1"/>
  <c r="GI90" i="5" a="1"/>
  <c r="GI90" i="5" s="1"/>
  <c r="GI83" i="5" a="1"/>
  <c r="GI83" i="5" s="1"/>
  <c r="GI123" i="5" a="1"/>
  <c r="GI123" i="5" s="1"/>
  <c r="GI118" i="5" a="1"/>
  <c r="GI118" i="5" s="1"/>
  <c r="GI94" i="5" a="1"/>
  <c r="GI94" i="5" s="1"/>
  <c r="GI80" i="5" a="1"/>
  <c r="GI80" i="5" s="1"/>
  <c r="GI72" i="5" a="1"/>
  <c r="GI72" i="5" s="1"/>
  <c r="GI95" i="5" a="1"/>
  <c r="GI95" i="5" s="1"/>
  <c r="GI58" i="5" a="1"/>
  <c r="GI58" i="5" s="1"/>
  <c r="GI77" i="5" a="1"/>
  <c r="GI77" i="5" s="1"/>
  <c r="GI40" i="5" a="1"/>
  <c r="GI40" i="5" s="1"/>
  <c r="GI22" i="5" a="1"/>
  <c r="GI22" i="5" s="1"/>
  <c r="GI20" i="5" a="1"/>
  <c r="GI20" i="5" s="1"/>
  <c r="GI17" i="5" a="1"/>
  <c r="GI17" i="5" s="1"/>
  <c r="GI32" i="5" a="1"/>
  <c r="GI32" i="5" s="1"/>
  <c r="GI124" i="5" a="1"/>
  <c r="GI124" i="5" s="1"/>
  <c r="GI126" i="5" a="1"/>
  <c r="GI126" i="5" s="1"/>
  <c r="GI117" i="5" a="1"/>
  <c r="GI117" i="5" s="1"/>
  <c r="GI110" i="5" a="1"/>
  <c r="GI110" i="5" s="1"/>
  <c r="GI88" i="5" a="1"/>
  <c r="GI88" i="5" s="1"/>
  <c r="GI71" i="5" a="1"/>
  <c r="GI71" i="5" s="1"/>
  <c r="GI84" i="5" a="1"/>
  <c r="GI84" i="5" s="1"/>
  <c r="GI89" i="5" a="1"/>
  <c r="GI89" i="5" s="1"/>
  <c r="GI67" i="5" a="1"/>
  <c r="GI67" i="5" s="1"/>
  <c r="GI33" i="5" a="1"/>
  <c r="GI33" i="5" s="1"/>
  <c r="GI21" i="5" a="1"/>
  <c r="GI21" i="5" s="1"/>
  <c r="GI15" i="5" a="1"/>
  <c r="GI15" i="5" s="1"/>
  <c r="GI43" i="5" a="1"/>
  <c r="GI43" i="5" s="1"/>
  <c r="GI31" i="5" a="1"/>
  <c r="GI31" i="5" s="1"/>
  <c r="GI119" i="5" a="1"/>
  <c r="GI119" i="5" s="1"/>
  <c r="GI116" i="5" a="1"/>
  <c r="GI116" i="5" s="1"/>
  <c r="GI115" i="5" a="1"/>
  <c r="GI115" i="5" s="1"/>
  <c r="GI103" i="5" a="1"/>
  <c r="GI103" i="5" s="1"/>
  <c r="GI87" i="5" a="1"/>
  <c r="GI87" i="5" s="1"/>
  <c r="GI70" i="5" a="1"/>
  <c r="GI70" i="5" s="1"/>
  <c r="GI68" i="5" a="1"/>
  <c r="GI68" i="5" s="1"/>
  <c r="GI76" i="5" a="1"/>
  <c r="GI76" i="5" s="1"/>
  <c r="GI16" i="5" a="1"/>
  <c r="GI16" i="5" s="1"/>
  <c r="GI46" i="5" a="1"/>
  <c r="GI46" i="5" s="1"/>
  <c r="GI12" i="5" a="1"/>
  <c r="GI12" i="5" s="1"/>
  <c r="GI38" i="5" a="1"/>
  <c r="GI38" i="5" s="1"/>
  <c r="GI28" i="5" a="1"/>
  <c r="GI28" i="5" s="1"/>
  <c r="GI107" i="5" a="1"/>
  <c r="GI107" i="5" s="1"/>
  <c r="GI114" i="5" a="1"/>
  <c r="GI114" i="5" s="1"/>
  <c r="GI113" i="5" a="1"/>
  <c r="GI113" i="5" s="1"/>
  <c r="GI97" i="5" a="1"/>
  <c r="GI97" i="5" s="1"/>
  <c r="GI122" i="5" a="1"/>
  <c r="GI122" i="5" s="1"/>
  <c r="GI59" i="5" a="1"/>
  <c r="GI59" i="5" s="1"/>
  <c r="GI55" i="5" a="1"/>
  <c r="GI55" i="5" s="1"/>
  <c r="GI56" i="5" a="1"/>
  <c r="GI56" i="5" s="1"/>
  <c r="GI69" i="5" a="1"/>
  <c r="GI69" i="5" s="1"/>
  <c r="GI53" i="5" a="1"/>
  <c r="GI53" i="5" s="1"/>
  <c r="GI13" i="5" a="1"/>
  <c r="GI13" i="5" s="1"/>
  <c r="GI41" i="5" a="1"/>
  <c r="GI41" i="5" s="1"/>
  <c r="GI44" i="5" a="1"/>
  <c r="GI44" i="5" s="1"/>
  <c r="GI30" i="5" a="1"/>
  <c r="GI30" i="5" s="1"/>
  <c r="GI11" i="5" a="1"/>
  <c r="GI11" i="5" s="1"/>
  <c r="GI129" i="5" a="1"/>
  <c r="GI129" i="5" s="1"/>
  <c r="GI111" i="5" a="1"/>
  <c r="GI111" i="5" s="1"/>
  <c r="GI112" i="5" a="1"/>
  <c r="GI112" i="5" s="1"/>
  <c r="GI91" i="5" a="1"/>
  <c r="GI91" i="5" s="1"/>
  <c r="GI108" i="5" a="1"/>
  <c r="GI108" i="5" s="1"/>
  <c r="GI54" i="5" a="1"/>
  <c r="GI54" i="5" s="1"/>
  <c r="GI82" i="5" a="1"/>
  <c r="GI82" i="5" s="1"/>
  <c r="GI52" i="5" a="1"/>
  <c r="GI52" i="5" s="1"/>
  <c r="GI57" i="5" a="1"/>
  <c r="GI57" i="5" s="1"/>
  <c r="GI35" i="5" a="1"/>
  <c r="GI35" i="5" s="1"/>
  <c r="GI37" i="5" a="1"/>
  <c r="GI37" i="5" s="1"/>
  <c r="GI25" i="5" a="1"/>
  <c r="GI25" i="5" s="1"/>
  <c r="GI29" i="5" a="1"/>
  <c r="GI29" i="5" s="1"/>
  <c r="GI10" i="5" a="1"/>
  <c r="GI10" i="5" s="1"/>
  <c r="GK129" i="5" a="1"/>
  <c r="GK129" i="5" s="1"/>
  <c r="GK117" i="5" a="1"/>
  <c r="GK117" i="5" s="1"/>
  <c r="GK112" i="5" a="1"/>
  <c r="GK112" i="5" s="1"/>
  <c r="GK91" i="5" a="1"/>
  <c r="GK91" i="5" s="1"/>
  <c r="GK98" i="5" a="1"/>
  <c r="GK98" i="5" s="1"/>
  <c r="GK82" i="5" a="1"/>
  <c r="GK82" i="5" s="1"/>
  <c r="GK49" i="5" a="1"/>
  <c r="GK49" i="5" s="1"/>
  <c r="GK88" i="5" a="1"/>
  <c r="GK88" i="5" s="1"/>
  <c r="GK67" i="5" a="1"/>
  <c r="GK67" i="5" s="1"/>
  <c r="GK73" i="5" a="1"/>
  <c r="GK73" i="5" s="1"/>
  <c r="GK55" i="5" a="1"/>
  <c r="GK55" i="5" s="1"/>
  <c r="GK10" i="5" a="1"/>
  <c r="GK10" i="5" s="1"/>
  <c r="GK43" i="5" a="1"/>
  <c r="GK43" i="5" s="1"/>
  <c r="GK48" i="5" a="1"/>
  <c r="GK48" i="5" s="1"/>
  <c r="GK32" i="5" a="1"/>
  <c r="GK32" i="5" s="1"/>
  <c r="GK121" i="5" a="1"/>
  <c r="GK121" i="5" s="1"/>
  <c r="GK115" i="5" a="1"/>
  <c r="GK115" i="5" s="1"/>
  <c r="GK109" i="5" a="1"/>
  <c r="GK109" i="5" s="1"/>
  <c r="GK125" i="5" a="1"/>
  <c r="GK125" i="5" s="1"/>
  <c r="GK83" i="5" a="1"/>
  <c r="GK83" i="5" s="1"/>
  <c r="GK75" i="5" a="1"/>
  <c r="GK75" i="5" s="1"/>
  <c r="GK46" i="5" a="1"/>
  <c r="GK46" i="5" s="1"/>
  <c r="GK87" i="5" a="1"/>
  <c r="GK87" i="5" s="1"/>
  <c r="GK90" i="5" a="1"/>
  <c r="GK90" i="5" s="1"/>
  <c r="GK72" i="5" a="1"/>
  <c r="GK72" i="5" s="1"/>
  <c r="GK42" i="5" a="1"/>
  <c r="GK42" i="5" s="1"/>
  <c r="GK12" i="5" a="1"/>
  <c r="GK12" i="5" s="1"/>
  <c r="GK27" i="5" a="1"/>
  <c r="GK27" i="5" s="1"/>
  <c r="GK39" i="5" a="1"/>
  <c r="GK39" i="5" s="1"/>
  <c r="GK11" i="5" a="1"/>
  <c r="GK11" i="5" s="1"/>
  <c r="GK116" i="5" a="1"/>
  <c r="GK116" i="5" s="1"/>
  <c r="GK114" i="5" a="1"/>
  <c r="GK114" i="5" s="1"/>
  <c r="GK103" i="5" a="1"/>
  <c r="GK103" i="5" s="1"/>
  <c r="GK108" i="5" a="1"/>
  <c r="GK108" i="5" s="1"/>
  <c r="GK124" i="5" a="1"/>
  <c r="GK124" i="5" s="1"/>
  <c r="GK74" i="5" a="1"/>
  <c r="GK74" i="5" s="1"/>
  <c r="GK77" i="5" a="1"/>
  <c r="GK77" i="5" s="1"/>
  <c r="GK78" i="5" a="1"/>
  <c r="GK78" i="5" s="1"/>
  <c r="GK71" i="5" a="1"/>
  <c r="GK71" i="5" s="1"/>
  <c r="GK37" i="5" a="1"/>
  <c r="GK37" i="5" s="1"/>
  <c r="GK47" i="5" a="1"/>
  <c r="GK47" i="5" s="1"/>
  <c r="GK51" i="5" a="1"/>
  <c r="GK51" i="5" s="1"/>
  <c r="GK31" i="5" a="1"/>
  <c r="GK31" i="5" s="1"/>
  <c r="GK35" i="5" a="1"/>
  <c r="GK35" i="5" s="1"/>
  <c r="GK111" i="5" a="1"/>
  <c r="GK111" i="5" s="1"/>
  <c r="GK113" i="5" a="1"/>
  <c r="GK113" i="5" s="1"/>
  <c r="GK128" i="5" a="1"/>
  <c r="GK128" i="5" s="1"/>
  <c r="GK105" i="5" a="1"/>
  <c r="GK105" i="5" s="1"/>
  <c r="GK119" i="5" a="1"/>
  <c r="GK119" i="5" s="1"/>
  <c r="GK84" i="5" a="1"/>
  <c r="GK84" i="5" s="1"/>
  <c r="GK76" i="5" a="1"/>
  <c r="GK76" i="5" s="1"/>
  <c r="GK69" i="5" a="1"/>
  <c r="GK69" i="5" s="1"/>
  <c r="GK59" i="5" a="1"/>
  <c r="GK59" i="5" s="1"/>
  <c r="GK36" i="5" a="1"/>
  <c r="GK36" i="5" s="1"/>
  <c r="GK45" i="5" a="1"/>
  <c r="GK45" i="5" s="1"/>
  <c r="GK44" i="5" a="1"/>
  <c r="GK44" i="5" s="1"/>
  <c r="GK30" i="5" a="1"/>
  <c r="GK30" i="5" s="1"/>
  <c r="GK19" i="5" a="1"/>
  <c r="GK19" i="5" s="1"/>
  <c r="GK101" i="5" a="1"/>
  <c r="GK101" i="5" s="1"/>
  <c r="GK110" i="5" a="1"/>
  <c r="GK110" i="5" s="1"/>
  <c r="GK120" i="5" a="1"/>
  <c r="GK120" i="5" s="1"/>
  <c r="GK122" i="5" a="1"/>
  <c r="GK122" i="5" s="1"/>
  <c r="GK100" i="5" a="1"/>
  <c r="GK100" i="5" s="1"/>
  <c r="GK63" i="5" a="1"/>
  <c r="GK63" i="5" s="1"/>
  <c r="GK50" i="5" a="1"/>
  <c r="GK50" i="5" s="1"/>
  <c r="GK54" i="5" a="1"/>
  <c r="GK54" i="5" s="1"/>
  <c r="GK23" i="5" a="1"/>
  <c r="GK23" i="5" s="1"/>
  <c r="GK41" i="5" a="1"/>
  <c r="GK41" i="5" s="1"/>
  <c r="GK38" i="5" a="1"/>
  <c r="GK38" i="5" s="1"/>
  <c r="GK29" i="5" a="1"/>
  <c r="GK29" i="5" s="1"/>
  <c r="GK16" i="5" a="1"/>
  <c r="GK16" i="5" s="1"/>
  <c r="GK96" i="5" a="1"/>
  <c r="GK96" i="5" s="1"/>
  <c r="GK102" i="5" a="1"/>
  <c r="GK102" i="5" s="1"/>
  <c r="GK104" i="5" a="1"/>
  <c r="GK104" i="5" s="1"/>
  <c r="GK106" i="5" a="1"/>
  <c r="GK106" i="5" s="1"/>
  <c r="GK99" i="5" a="1"/>
  <c r="GK99" i="5" s="1"/>
  <c r="GK58" i="5" a="1"/>
  <c r="GK58" i="5" s="1"/>
  <c r="GK62" i="5" a="1"/>
  <c r="GK62" i="5" s="1"/>
  <c r="GK53" i="5" a="1"/>
  <c r="GK53" i="5" s="1"/>
  <c r="GK93" i="5" a="1"/>
  <c r="GK93" i="5" s="1"/>
  <c r="GK68" i="5" a="1"/>
  <c r="GK68" i="5" s="1"/>
  <c r="GK22" i="5" a="1"/>
  <c r="GK22" i="5" s="1"/>
  <c r="GK25" i="5" a="1"/>
  <c r="GK25" i="5" s="1"/>
  <c r="GK26" i="5" a="1"/>
  <c r="GK26" i="5" s="1"/>
  <c r="GK28" i="5" a="1"/>
  <c r="GK28" i="5" s="1"/>
  <c r="GK34" i="5" a="1"/>
  <c r="GK34" i="5" s="1"/>
  <c r="GK85" i="5" a="1"/>
  <c r="GK85" i="5" s="1"/>
  <c r="GK123" i="5" a="1"/>
  <c r="GK123" i="5" s="1"/>
  <c r="GK97" i="5" a="1"/>
  <c r="GK97" i="5" s="1"/>
  <c r="GK127" i="5" a="1"/>
  <c r="GK127" i="5" s="1"/>
  <c r="GK95" i="5" a="1"/>
  <c r="GK95" i="5" s="1"/>
  <c r="GK56" i="5" a="1"/>
  <c r="GK56" i="5" s="1"/>
  <c r="GK57" i="5" a="1"/>
  <c r="GK57" i="5" s="1"/>
  <c r="GK86" i="5" a="1"/>
  <c r="GK86" i="5" s="1"/>
  <c r="GK81" i="5" a="1"/>
  <c r="GK81" i="5" s="1"/>
  <c r="GK61" i="5" a="1"/>
  <c r="GK61" i="5" s="1"/>
  <c r="GK21" i="5" a="1"/>
  <c r="GK21" i="5" s="1"/>
  <c r="GK24" i="5" a="1"/>
  <c r="GK24" i="5" s="1"/>
  <c r="GK17" i="5" a="1"/>
  <c r="GK17" i="5" s="1"/>
  <c r="GK40" i="5" a="1"/>
  <c r="GK40" i="5" s="1"/>
  <c r="GK18" i="5" a="1"/>
  <c r="GK18" i="5" s="1"/>
  <c r="GK126" i="5" a="1"/>
  <c r="GK126" i="5" s="1"/>
  <c r="GK118" i="5" a="1"/>
  <c r="GK118" i="5" s="1"/>
  <c r="GK94" i="5" a="1"/>
  <c r="GK94" i="5" s="1"/>
  <c r="GK107" i="5" a="1"/>
  <c r="GK107" i="5" s="1"/>
  <c r="GK92" i="5" a="1"/>
  <c r="GK92" i="5" s="1"/>
  <c r="GK52" i="5" a="1"/>
  <c r="GK52" i="5" s="1"/>
  <c r="GK89" i="5" a="1"/>
  <c r="GK89" i="5" s="1"/>
  <c r="GK70" i="5" a="1"/>
  <c r="GK70" i="5" s="1"/>
  <c r="GK80" i="5" a="1"/>
  <c r="GK80" i="5" s="1"/>
  <c r="GK60" i="5" a="1"/>
  <c r="GK60" i="5" s="1"/>
  <c r="GK20" i="5" a="1"/>
  <c r="GK20" i="5" s="1"/>
  <c r="GK15" i="5" a="1"/>
  <c r="GK15" i="5" s="1"/>
  <c r="GK14" i="5" a="1"/>
  <c r="GK14" i="5" s="1"/>
  <c r="GK33" i="5" a="1"/>
  <c r="GK33" i="5" s="1"/>
  <c r="GK13" i="5" a="1"/>
  <c r="GK13" i="5" s="1"/>
  <c r="W450" i="4"/>
  <c r="W623" i="4" s="1"/>
  <c r="GH122" i="5" a="1"/>
  <c r="GH122" i="5" s="1"/>
  <c r="GH98" i="5" a="1"/>
  <c r="GH98" i="5" s="1"/>
  <c r="GH126" i="5" a="1"/>
  <c r="GH126" i="5" s="1"/>
  <c r="GH116" i="5" a="1"/>
  <c r="GH116" i="5" s="1"/>
  <c r="GH120" i="5" a="1"/>
  <c r="GH120" i="5" s="1"/>
  <c r="GH54" i="5" a="1"/>
  <c r="GH54" i="5" s="1"/>
  <c r="GH48" i="5" a="1"/>
  <c r="GH48" i="5" s="1"/>
  <c r="GH61" i="5" a="1"/>
  <c r="GH61" i="5" s="1"/>
  <c r="GH76" i="5" a="1"/>
  <c r="GH76" i="5" s="1"/>
  <c r="GH77" i="5" a="1"/>
  <c r="GH77" i="5" s="1"/>
  <c r="GH28" i="5" a="1"/>
  <c r="GH28" i="5" s="1"/>
  <c r="GH33" i="5" a="1"/>
  <c r="GH33" i="5" s="1"/>
  <c r="GH36" i="5" a="1"/>
  <c r="GH36" i="5" s="1"/>
  <c r="GH12" i="5" a="1"/>
  <c r="GH12" i="5" s="1"/>
  <c r="GH109" i="5" a="1"/>
  <c r="GH109" i="5" s="1"/>
  <c r="GH124" i="5" a="1"/>
  <c r="GH124" i="5" s="1"/>
  <c r="GH101" i="5" a="1"/>
  <c r="GH101" i="5" s="1"/>
  <c r="GH115" i="5" a="1"/>
  <c r="GH115" i="5" s="1"/>
  <c r="GH118" i="5" a="1"/>
  <c r="GH118" i="5" s="1"/>
  <c r="GH45" i="5" a="1"/>
  <c r="GH45" i="5" s="1"/>
  <c r="GH82" i="5" a="1"/>
  <c r="GH82" i="5" s="1"/>
  <c r="GH88" i="5" a="1"/>
  <c r="GH88" i="5" s="1"/>
  <c r="GH69" i="5" a="1"/>
  <c r="GH69" i="5" s="1"/>
  <c r="GH67" i="5" a="1"/>
  <c r="GH67" i="5" s="1"/>
  <c r="GH11" i="5" a="1"/>
  <c r="GH11" i="5" s="1"/>
  <c r="GH18" i="5" a="1"/>
  <c r="GH18" i="5" s="1"/>
  <c r="GH24" i="5" a="1"/>
  <c r="GH24" i="5" s="1"/>
  <c r="GH26" i="5" a="1"/>
  <c r="GH26" i="5" s="1"/>
  <c r="GH105" i="5" a="1"/>
  <c r="GH105" i="5" s="1"/>
  <c r="GH119" i="5" a="1"/>
  <c r="GH119" i="5" s="1"/>
  <c r="GH100" i="5" a="1"/>
  <c r="GH100" i="5" s="1"/>
  <c r="GH114" i="5" a="1"/>
  <c r="GH114" i="5" s="1"/>
  <c r="GH125" i="5" a="1"/>
  <c r="GH125" i="5" s="1"/>
  <c r="GH53" i="5" a="1"/>
  <c r="GH53" i="5" s="1"/>
  <c r="GH81" i="5" a="1"/>
  <c r="GH81" i="5" s="1"/>
  <c r="GH74" i="5" a="1"/>
  <c r="GH74" i="5" s="1"/>
  <c r="GH75" i="5" a="1"/>
  <c r="GH75" i="5" s="1"/>
  <c r="GH63" i="5" a="1"/>
  <c r="GH63" i="5" s="1"/>
  <c r="GH57" i="5" a="1"/>
  <c r="GH57" i="5" s="1"/>
  <c r="GH49" i="5" a="1"/>
  <c r="GH49" i="5" s="1"/>
  <c r="GH47" i="5" a="1"/>
  <c r="GH47" i="5" s="1"/>
  <c r="GH23" i="5" a="1"/>
  <c r="GH23" i="5" s="1"/>
  <c r="GH25" i="5" a="1"/>
  <c r="GH25" i="5" s="1"/>
  <c r="GH104" i="5" a="1"/>
  <c r="GH104" i="5" s="1"/>
  <c r="GH95" i="5" a="1"/>
  <c r="GH95" i="5" s="1"/>
  <c r="GH99" i="5" a="1"/>
  <c r="GH99" i="5" s="1"/>
  <c r="GH113" i="5" a="1"/>
  <c r="GH113" i="5" s="1"/>
  <c r="GH110" i="5" a="1"/>
  <c r="GH110" i="5" s="1"/>
  <c r="GH50" i="5" a="1"/>
  <c r="GH50" i="5" s="1"/>
  <c r="GH73" i="5" a="1"/>
  <c r="GH73" i="5" s="1"/>
  <c r="GH68" i="5" a="1"/>
  <c r="GH68" i="5" s="1"/>
  <c r="GH89" i="5" a="1"/>
  <c r="GH89" i="5" s="1"/>
  <c r="GH92" i="5" a="1"/>
  <c r="GH92" i="5" s="1"/>
  <c r="GH96" i="5" a="1"/>
  <c r="GH96" i="5" s="1"/>
  <c r="GH112" i="5" a="1"/>
  <c r="GH112" i="5" s="1"/>
  <c r="GH103" i="5" a="1"/>
  <c r="GH103" i="5" s="1"/>
  <c r="GH85" i="5" a="1"/>
  <c r="GH85" i="5" s="1"/>
  <c r="GH72" i="5" a="1"/>
  <c r="GH72" i="5" s="1"/>
  <c r="GH60" i="5" a="1"/>
  <c r="GH60" i="5" s="1"/>
  <c r="GH56" i="5" a="1"/>
  <c r="GH56" i="5" s="1"/>
  <c r="GH90" i="5" a="1"/>
  <c r="GH90" i="5" s="1"/>
  <c r="GH32" i="5" a="1"/>
  <c r="GH32" i="5" s="1"/>
  <c r="GH40" i="5" a="1"/>
  <c r="GH40" i="5" s="1"/>
  <c r="GH19" i="5" a="1"/>
  <c r="GH19" i="5" s="1"/>
  <c r="GH21" i="5" a="1"/>
  <c r="GH21" i="5" s="1"/>
  <c r="GH38" i="5" a="1"/>
  <c r="GH38" i="5" s="1"/>
  <c r="GH127" i="5" a="1"/>
  <c r="GH127" i="5" s="1"/>
  <c r="GH108" i="5" a="1"/>
  <c r="GH108" i="5" s="1"/>
  <c r="GH121" i="5" a="1"/>
  <c r="GH121" i="5" s="1"/>
  <c r="GH123" i="5" a="1"/>
  <c r="GH123" i="5" s="1"/>
  <c r="GH102" i="5" a="1"/>
  <c r="GH102" i="5" s="1"/>
  <c r="GH94" i="5" a="1"/>
  <c r="GH94" i="5" s="1"/>
  <c r="GH59" i="5" a="1"/>
  <c r="GH59" i="5" s="1"/>
  <c r="GH84" i="5" a="1"/>
  <c r="GH84" i="5" s="1"/>
  <c r="GH43" i="5" a="1"/>
  <c r="GH43" i="5" s="1"/>
  <c r="GH83" i="5" a="1"/>
  <c r="GH83" i="5" s="1"/>
  <c r="GH30" i="5" a="1"/>
  <c r="GH30" i="5" s="1"/>
  <c r="GH16" i="5" a="1"/>
  <c r="GH16" i="5" s="1"/>
  <c r="GH46" i="5" a="1"/>
  <c r="GH46" i="5" s="1"/>
  <c r="GH15" i="5" a="1"/>
  <c r="GH15" i="5" s="1"/>
  <c r="GH14" i="5" a="1"/>
  <c r="GH14" i="5" s="1"/>
  <c r="GH106" i="5" a="1"/>
  <c r="GH106" i="5" s="1"/>
  <c r="GH107" i="5" a="1"/>
  <c r="GH107" i="5" s="1"/>
  <c r="GH117" i="5" a="1"/>
  <c r="GH117" i="5" s="1"/>
  <c r="GH128" i="5" a="1"/>
  <c r="GH128" i="5" s="1"/>
  <c r="GH91" i="5" a="1"/>
  <c r="GH91" i="5" s="1"/>
  <c r="GH70" i="5" a="1"/>
  <c r="GH70" i="5" s="1"/>
  <c r="GH51" i="5" a="1"/>
  <c r="GH51" i="5" s="1"/>
  <c r="GH87" i="5" a="1"/>
  <c r="GH87" i="5" s="1"/>
  <c r="GH78" i="5" a="1"/>
  <c r="GH78" i="5" s="1"/>
  <c r="GH29" i="5" a="1"/>
  <c r="GH29" i="5" s="1"/>
  <c r="GH34" i="5" a="1"/>
  <c r="GH34" i="5" s="1"/>
  <c r="GH41" i="5" a="1"/>
  <c r="GH41" i="5" s="1"/>
  <c r="GH37" i="5" a="1"/>
  <c r="GH37" i="5" s="1"/>
  <c r="GH13" i="5" a="1"/>
  <c r="GH13" i="5" s="1"/>
  <c r="GH129" i="5" a="1"/>
  <c r="GH129" i="5" s="1"/>
  <c r="GH52" i="5" a="1"/>
  <c r="GH52" i="5" s="1"/>
  <c r="GH10" i="5" a="1"/>
  <c r="GH10" i="5" s="1"/>
  <c r="GH93" i="5" a="1"/>
  <c r="GH93" i="5" s="1"/>
  <c r="GH58" i="5" a="1"/>
  <c r="GH58" i="5" s="1"/>
  <c r="GH22" i="5" a="1"/>
  <c r="GH22" i="5" s="1"/>
  <c r="GH111" i="5" a="1"/>
  <c r="GH111" i="5" s="1"/>
  <c r="GH86" i="5" a="1"/>
  <c r="GH86" i="5" s="1"/>
  <c r="GH20" i="5" a="1"/>
  <c r="GH20" i="5" s="1"/>
  <c r="GH97" i="5" a="1"/>
  <c r="GH97" i="5" s="1"/>
  <c r="GH44" i="5" a="1"/>
  <c r="GH44" i="5" s="1"/>
  <c r="GH17" i="5" a="1"/>
  <c r="GH17" i="5" s="1"/>
  <c r="GH80" i="5" a="1"/>
  <c r="GH80" i="5" s="1"/>
  <c r="GH31" i="5" a="1"/>
  <c r="GH31" i="5" s="1"/>
  <c r="GH27" i="5" a="1"/>
  <c r="GH27" i="5" s="1"/>
  <c r="GH71" i="5" a="1"/>
  <c r="GH71" i="5" s="1"/>
  <c r="GH42" i="5" a="1"/>
  <c r="GH42" i="5" s="1"/>
  <c r="GH55" i="5" a="1"/>
  <c r="GH55" i="5" s="1"/>
  <c r="GH39" i="5" a="1"/>
  <c r="GH39" i="5" s="1"/>
  <c r="GH62" i="5" a="1"/>
  <c r="GH62" i="5" s="1"/>
  <c r="GH35" i="5" a="1"/>
  <c r="GH35" i="5" s="1"/>
  <c r="GL126" i="5" a="1"/>
  <c r="GL126" i="5" s="1"/>
  <c r="GL109" i="5" a="1"/>
  <c r="GL109" i="5" s="1"/>
  <c r="GL89" i="5" a="1"/>
  <c r="GL89" i="5" s="1"/>
  <c r="GL107" i="5" a="1"/>
  <c r="GL107" i="5" s="1"/>
  <c r="GL95" i="5" a="1"/>
  <c r="GL95" i="5" s="1"/>
  <c r="GL101" i="5" a="1"/>
  <c r="GL101" i="5" s="1"/>
  <c r="GL76" i="5" a="1"/>
  <c r="GL76" i="5" s="1"/>
  <c r="GL53" i="5" a="1"/>
  <c r="GL53" i="5" s="1"/>
  <c r="GL71" i="5" a="1"/>
  <c r="GL71" i="5" s="1"/>
  <c r="GL51" i="5" a="1"/>
  <c r="GL51" i="5" s="1"/>
  <c r="GL55" i="5" a="1"/>
  <c r="GL55" i="5" s="1"/>
  <c r="GL27" i="5" a="1"/>
  <c r="GL27" i="5" s="1"/>
  <c r="GL39" i="5" a="1"/>
  <c r="GL39" i="5" s="1"/>
  <c r="GL42" i="5" a="1"/>
  <c r="GL42" i="5" s="1"/>
  <c r="GL22" i="5" a="1"/>
  <c r="GL22" i="5" s="1"/>
  <c r="GL110" i="5" a="1"/>
  <c r="GL110" i="5" s="1"/>
  <c r="GL103" i="5" a="1"/>
  <c r="GL103" i="5" s="1"/>
  <c r="GL125" i="5" a="1"/>
  <c r="GL125" i="5" s="1"/>
  <c r="GL98" i="5" a="1"/>
  <c r="GL98" i="5" s="1"/>
  <c r="GL129" i="5" a="1"/>
  <c r="GL129" i="5" s="1"/>
  <c r="GL96" i="5" a="1"/>
  <c r="GL96" i="5" s="1"/>
  <c r="GL47" i="5" a="1"/>
  <c r="GL47" i="5" s="1"/>
  <c r="GL48" i="5" a="1"/>
  <c r="GL48" i="5" s="1"/>
  <c r="GL12" i="5" a="1"/>
  <c r="GL12" i="5" s="1"/>
  <c r="GL33" i="5" a="1"/>
  <c r="GL33" i="5" s="1"/>
  <c r="GL35" i="5" a="1"/>
  <c r="GL35" i="5" s="1"/>
  <c r="GL20" i="5" a="1"/>
  <c r="GL20" i="5" s="1"/>
  <c r="GL102" i="5" a="1"/>
  <c r="GL102" i="5" s="1"/>
  <c r="GL97" i="5" a="1"/>
  <c r="GL97" i="5" s="1"/>
  <c r="GL108" i="5" a="1"/>
  <c r="GL108" i="5" s="1"/>
  <c r="GL92" i="5" a="1"/>
  <c r="GL92" i="5" s="1"/>
  <c r="GL121" i="5" a="1"/>
  <c r="GL121" i="5" s="1"/>
  <c r="GL84" i="5" a="1"/>
  <c r="GL84" i="5" s="1"/>
  <c r="GL63" i="5" a="1"/>
  <c r="GL63" i="5" s="1"/>
  <c r="GL59" i="5" a="1"/>
  <c r="GL59" i="5" s="1"/>
  <c r="GL82" i="5" a="1"/>
  <c r="GL82" i="5" s="1"/>
  <c r="GL58" i="5" a="1"/>
  <c r="GL58" i="5" s="1"/>
  <c r="GL44" i="5" a="1"/>
  <c r="GL44" i="5" s="1"/>
  <c r="GL32" i="5" a="1"/>
  <c r="GL32" i="5" s="1"/>
  <c r="GL19" i="5" a="1"/>
  <c r="GL19" i="5" s="1"/>
  <c r="GL37" i="5" a="1"/>
  <c r="GL37" i="5" s="1"/>
  <c r="GL93" i="5" a="1"/>
  <c r="GL93" i="5" s="1"/>
  <c r="GL128" i="5" a="1"/>
  <c r="GL128" i="5" s="1"/>
  <c r="GL105" i="5" a="1"/>
  <c r="GL105" i="5" s="1"/>
  <c r="GL124" i="5" a="1"/>
  <c r="GL124" i="5" s="1"/>
  <c r="GL117" i="5" a="1"/>
  <c r="GL117" i="5" s="1"/>
  <c r="GL62" i="5" a="1"/>
  <c r="GL62" i="5" s="1"/>
  <c r="GL57" i="5" a="1"/>
  <c r="GL57" i="5" s="1"/>
  <c r="GL70" i="5" a="1"/>
  <c r="GL70" i="5" s="1"/>
  <c r="GL50" i="5" a="1"/>
  <c r="GL50" i="5" s="1"/>
  <c r="GL75" i="5" a="1"/>
  <c r="GL75" i="5" s="1"/>
  <c r="GL43" i="5" a="1"/>
  <c r="GL43" i="5" s="1"/>
  <c r="GL38" i="5" a="1"/>
  <c r="GL38" i="5" s="1"/>
  <c r="GL31" i="5" a="1"/>
  <c r="GL31" i="5" s="1"/>
  <c r="GL18" i="5" a="1"/>
  <c r="GL18" i="5" s="1"/>
  <c r="GL25" i="5" a="1"/>
  <c r="GL25" i="5" s="1"/>
  <c r="GL86" i="5" a="1"/>
  <c r="GL86" i="5" s="1"/>
  <c r="GL120" i="5" a="1"/>
  <c r="GL120" i="5" s="1"/>
  <c r="GL88" i="5" a="1"/>
  <c r="GL88" i="5" s="1"/>
  <c r="GL119" i="5" a="1"/>
  <c r="GL119" i="5" s="1"/>
  <c r="GL116" i="5" a="1"/>
  <c r="GL116" i="5" s="1"/>
  <c r="GL56" i="5" a="1"/>
  <c r="GL56" i="5" s="1"/>
  <c r="GL87" i="5" a="1"/>
  <c r="GL87" i="5" s="1"/>
  <c r="GL67" i="5" a="1"/>
  <c r="GL67" i="5" s="1"/>
  <c r="GL85" i="5" a="1"/>
  <c r="GL85" i="5" s="1"/>
  <c r="GL74" i="5" a="1"/>
  <c r="GL74" i="5" s="1"/>
  <c r="GL45" i="5" a="1"/>
  <c r="GL45" i="5" s="1"/>
  <c r="GL30" i="5" a="1"/>
  <c r="GL30" i="5" s="1"/>
  <c r="GL29" i="5" a="1"/>
  <c r="GL29" i="5" s="1"/>
  <c r="GL16" i="5" a="1"/>
  <c r="GL16" i="5" s="1"/>
  <c r="GL24" i="5" a="1"/>
  <c r="GL24" i="5" s="1"/>
  <c r="GL123" i="5" a="1"/>
  <c r="GL123" i="5" s="1"/>
  <c r="GL104" i="5" a="1"/>
  <c r="GL104" i="5" s="1"/>
  <c r="GL122" i="5" a="1"/>
  <c r="GL122" i="5" s="1"/>
  <c r="GL111" i="5" a="1"/>
  <c r="GL111" i="5" s="1"/>
  <c r="GL115" i="5" a="1"/>
  <c r="GL115" i="5" s="1"/>
  <c r="GL52" i="5" a="1"/>
  <c r="GL52" i="5" s="1"/>
  <c r="GL83" i="5" a="1"/>
  <c r="GL83" i="5" s="1"/>
  <c r="GL94" i="5" a="1"/>
  <c r="GL94" i="5" s="1"/>
  <c r="GL80" i="5" a="1"/>
  <c r="GL80" i="5" s="1"/>
  <c r="GL68" i="5" a="1"/>
  <c r="GL68" i="5" s="1"/>
  <c r="GL41" i="5" a="1"/>
  <c r="GL41" i="5" s="1"/>
  <c r="GL28" i="5" a="1"/>
  <c r="GL28" i="5" s="1"/>
  <c r="GL14" i="5" a="1"/>
  <c r="GL14" i="5" s="1"/>
  <c r="GL13" i="5" a="1"/>
  <c r="GL13" i="5" s="1"/>
  <c r="GL23" i="5" a="1"/>
  <c r="GL23" i="5" s="1"/>
  <c r="GL118" i="5" a="1"/>
  <c r="GL118" i="5" s="1"/>
  <c r="GL91" i="5" a="1"/>
  <c r="GL91" i="5" s="1"/>
  <c r="GL106" i="5" a="1"/>
  <c r="GL106" i="5" s="1"/>
  <c r="GL100" i="5" a="1"/>
  <c r="GL100" i="5" s="1"/>
  <c r="GL114" i="5" a="1"/>
  <c r="GL114" i="5" s="1"/>
  <c r="GL49" i="5" a="1"/>
  <c r="GL49" i="5" s="1"/>
  <c r="GL78" i="5" a="1"/>
  <c r="GL78" i="5" s="1"/>
  <c r="GL81" i="5" a="1"/>
  <c r="GL81" i="5" s="1"/>
  <c r="GL72" i="5" a="1"/>
  <c r="GL72" i="5" s="1"/>
  <c r="GL61" i="5" a="1"/>
  <c r="GL61" i="5" s="1"/>
  <c r="GL15" i="5" a="1"/>
  <c r="GL15" i="5" s="1"/>
  <c r="GL26" i="5" a="1"/>
  <c r="GL26" i="5" s="1"/>
  <c r="GL40" i="5" a="1"/>
  <c r="GL40" i="5" s="1"/>
  <c r="GL36" i="5" a="1"/>
  <c r="GL36" i="5" s="1"/>
  <c r="GL21" i="5" a="1"/>
  <c r="GL21" i="5" s="1"/>
  <c r="GL112" i="5" a="1"/>
  <c r="GL112" i="5" s="1"/>
  <c r="GL90" i="5" a="1"/>
  <c r="GL90" i="5" s="1"/>
  <c r="GL127" i="5" a="1"/>
  <c r="GL127" i="5" s="1"/>
  <c r="GL99" i="5" a="1"/>
  <c r="GL99" i="5" s="1"/>
  <c r="GL113" i="5" a="1"/>
  <c r="GL113" i="5" s="1"/>
  <c r="GL77" i="5" a="1"/>
  <c r="GL77" i="5" s="1"/>
  <c r="GL69" i="5" a="1"/>
  <c r="GL69" i="5" s="1"/>
  <c r="GL73" i="5" a="1"/>
  <c r="GL73" i="5" s="1"/>
  <c r="GL54" i="5" a="1"/>
  <c r="GL54" i="5" s="1"/>
  <c r="GL60" i="5" a="1"/>
  <c r="GL60" i="5" s="1"/>
  <c r="GL46" i="5" a="1"/>
  <c r="GL46" i="5" s="1"/>
  <c r="GL17" i="5" a="1"/>
  <c r="GL17" i="5" s="1"/>
  <c r="GL11" i="5" a="1"/>
  <c r="GL11" i="5" s="1"/>
  <c r="GL34" i="5" a="1"/>
  <c r="GL34" i="5" s="1"/>
  <c r="GL10" i="5" a="1"/>
  <c r="GL10" i="5" s="1"/>
  <c r="FQ98" i="5" a="1"/>
  <c r="FQ98" i="5" s="1"/>
  <c r="FQ44" i="5" a="1"/>
  <c r="FQ44" i="5" s="1"/>
  <c r="FQ114" i="5" a="1"/>
  <c r="FQ114" i="5" s="1"/>
  <c r="FQ101" i="5" a="1"/>
  <c r="FQ101" i="5" s="1"/>
  <c r="FQ57" i="5" a="1"/>
  <c r="FQ57" i="5" s="1"/>
  <c r="FQ112" i="5" a="1"/>
  <c r="FQ112" i="5" s="1"/>
  <c r="FQ39" i="5" a="1"/>
  <c r="FQ39" i="5" s="1"/>
  <c r="FQ77" i="5" a="1"/>
  <c r="FQ77" i="5" s="1"/>
  <c r="FQ25" i="5" a="1"/>
  <c r="FQ25" i="5" s="1"/>
  <c r="FQ18" i="5" a="1"/>
  <c r="FQ18" i="5" s="1"/>
  <c r="FQ95" i="5" a="1"/>
  <c r="FQ95" i="5" s="1"/>
  <c r="FQ12" i="5" a="1"/>
  <c r="FQ12" i="5" s="1"/>
  <c r="FQ81" i="5" a="1"/>
  <c r="FQ81" i="5" s="1"/>
  <c r="FQ115" i="5" a="1"/>
  <c r="FQ115" i="5" s="1"/>
  <c r="FQ40" i="5" a="1"/>
  <c r="FQ40" i="5" s="1"/>
  <c r="FQ104" i="5" a="1"/>
  <c r="FQ104" i="5" s="1"/>
  <c r="FQ63" i="5" a="1"/>
  <c r="FQ63" i="5" s="1"/>
  <c r="FQ125" i="5" a="1"/>
  <c r="FQ125" i="5" s="1"/>
  <c r="FQ53" i="5" a="1"/>
  <c r="FQ53" i="5" s="1"/>
  <c r="FQ85" i="5" a="1"/>
  <c r="FQ85" i="5" s="1"/>
  <c r="FQ33" i="5" a="1"/>
  <c r="FQ33" i="5" s="1"/>
  <c r="FQ75" i="5" a="1"/>
  <c r="FQ75" i="5" s="1"/>
  <c r="FQ26" i="5" a="1"/>
  <c r="FQ26" i="5" s="1"/>
  <c r="FQ71" i="5" a="1"/>
  <c r="FQ71" i="5" s="1"/>
  <c r="FQ23" i="5" a="1"/>
  <c r="FQ23" i="5" s="1"/>
  <c r="FQ84" i="5" a="1"/>
  <c r="FQ84" i="5" s="1"/>
  <c r="FQ109" i="5" a="1"/>
  <c r="FQ109" i="5" s="1"/>
  <c r="FQ52" i="5" a="1"/>
  <c r="FQ52" i="5" s="1"/>
  <c r="FQ126" i="5" a="1"/>
  <c r="FQ126" i="5" s="1"/>
  <c r="FQ37" i="5" a="1"/>
  <c r="FQ37" i="5" s="1"/>
  <c r="FQ102" i="5" a="1"/>
  <c r="FQ102" i="5" s="1"/>
  <c r="FQ58" i="5" a="1"/>
  <c r="FQ58" i="5" s="1"/>
  <c r="FQ97" i="5" a="1"/>
  <c r="FQ97" i="5" s="1"/>
  <c r="FQ13" i="5" a="1"/>
  <c r="FQ13" i="5" s="1"/>
  <c r="FQ83" i="5" a="1"/>
  <c r="FQ83" i="5" s="1"/>
  <c r="FQ31" i="5" a="1"/>
  <c r="FQ31" i="5" s="1"/>
  <c r="FQ68" i="5" a="1"/>
  <c r="FQ68" i="5" s="1"/>
  <c r="FQ14" i="5" a="1"/>
  <c r="FQ14" i="5" s="1"/>
  <c r="FQ89" i="5" a="1"/>
  <c r="FQ89" i="5" s="1"/>
  <c r="FQ111" i="5" a="1"/>
  <c r="FQ111" i="5" s="1"/>
  <c r="FQ56" i="5" a="1"/>
  <c r="FQ56" i="5" s="1"/>
  <c r="FQ116" i="5" a="1"/>
  <c r="FQ116" i="5" s="1"/>
  <c r="FQ51" i="5" a="1"/>
  <c r="FQ51" i="5" s="1"/>
  <c r="FQ120" i="5" a="1"/>
  <c r="FQ120" i="5" s="1"/>
  <c r="FQ74" i="5" a="1"/>
  <c r="FQ74" i="5" s="1"/>
  <c r="FQ19" i="5" a="1"/>
  <c r="FQ19" i="5" s="1"/>
  <c r="FQ94" i="5" a="1"/>
  <c r="FQ94" i="5" s="1"/>
  <c r="FQ34" i="5" a="1"/>
  <c r="FQ34" i="5" s="1"/>
  <c r="FQ72" i="5" a="1"/>
  <c r="FQ72" i="5" s="1"/>
  <c r="FQ21" i="5" a="1"/>
  <c r="FQ21" i="5" s="1"/>
  <c r="FQ70" i="5" a="1"/>
  <c r="FQ70" i="5" s="1"/>
  <c r="FQ122" i="5" a="1"/>
  <c r="FQ122" i="5" s="1"/>
  <c r="FQ60" i="5" a="1"/>
  <c r="FQ60" i="5" s="1"/>
  <c r="FQ117" i="5" a="1"/>
  <c r="FQ117" i="5" s="1"/>
  <c r="FQ55" i="5" a="1"/>
  <c r="FQ55" i="5" s="1"/>
  <c r="FQ108" i="5" a="1"/>
  <c r="FQ108" i="5" s="1"/>
  <c r="FQ47" i="5" a="1"/>
  <c r="FQ47" i="5" s="1"/>
  <c r="FQ16" i="5" a="1"/>
  <c r="FQ16" i="5" s="1"/>
  <c r="FQ96" i="5" a="1"/>
  <c r="FQ96" i="5" s="1"/>
  <c r="FQ15" i="5" a="1"/>
  <c r="FQ15" i="5" s="1"/>
  <c r="FQ78" i="5" a="1"/>
  <c r="FQ78" i="5" s="1"/>
  <c r="FQ24" i="5" a="1"/>
  <c r="FQ24" i="5" s="1"/>
  <c r="FQ69" i="5" a="1"/>
  <c r="FQ69" i="5" s="1"/>
  <c r="FQ100" i="5" a="1"/>
  <c r="FQ100" i="5" s="1"/>
  <c r="FQ61" i="5" a="1"/>
  <c r="FQ61" i="5" s="1"/>
  <c r="FQ124" i="5" a="1"/>
  <c r="FQ124" i="5" s="1"/>
  <c r="FQ59" i="5" a="1"/>
  <c r="FQ59" i="5" s="1"/>
  <c r="FQ118" i="5" a="1"/>
  <c r="FQ118" i="5" s="1"/>
  <c r="FQ48" i="5" a="1"/>
  <c r="FQ48" i="5" s="1"/>
  <c r="FQ128" i="5" a="1"/>
  <c r="FQ128" i="5" s="1"/>
  <c r="FQ35" i="5" a="1"/>
  <c r="FQ35" i="5" s="1"/>
  <c r="FQ67" i="5" a="1"/>
  <c r="FQ67" i="5" s="1"/>
  <c r="FQ20" i="5" a="1"/>
  <c r="FQ20" i="5" s="1"/>
  <c r="FQ86" i="5" a="1"/>
  <c r="FQ86" i="5" s="1"/>
  <c r="FQ29" i="5" a="1"/>
  <c r="FQ29" i="5" s="1"/>
  <c r="FQ91" i="5" a="1"/>
  <c r="FQ91" i="5" s="1"/>
  <c r="FQ103" i="5" a="1"/>
  <c r="FQ103" i="5" s="1"/>
  <c r="FQ36" i="5" a="1"/>
  <c r="FQ36" i="5" s="1"/>
  <c r="FQ121" i="5" a="1"/>
  <c r="FQ121" i="5" s="1"/>
  <c r="FQ54" i="5" a="1"/>
  <c r="FQ54" i="5" s="1"/>
  <c r="FQ119" i="5" a="1"/>
  <c r="FQ119" i="5" s="1"/>
  <c r="FQ50" i="5" a="1"/>
  <c r="FQ50" i="5" s="1"/>
  <c r="FQ107" i="5" a="1"/>
  <c r="FQ107" i="5" s="1"/>
  <c r="FQ45" i="5" a="1"/>
  <c r="FQ45" i="5" s="1"/>
  <c r="FQ82" i="5" a="1"/>
  <c r="FQ82" i="5" s="1"/>
  <c r="FQ27" i="5" a="1"/>
  <c r="FQ27" i="5" s="1"/>
  <c r="FQ92" i="5" a="1"/>
  <c r="FQ92" i="5" s="1"/>
  <c r="FQ32" i="5" a="1"/>
  <c r="FQ32" i="5" s="1"/>
  <c r="FQ73" i="5" a="1"/>
  <c r="FQ73" i="5" s="1"/>
  <c r="FQ113" i="5" a="1"/>
  <c r="FQ113" i="5" s="1"/>
  <c r="FQ38" i="5" a="1"/>
  <c r="FQ38" i="5" s="1"/>
  <c r="FQ129" i="5" a="1"/>
  <c r="FQ129" i="5" s="1"/>
  <c r="FQ43" i="5" a="1"/>
  <c r="FQ43" i="5" s="1"/>
  <c r="FQ123" i="5" a="1"/>
  <c r="FQ123" i="5" s="1"/>
  <c r="FQ46" i="5" a="1"/>
  <c r="FQ46" i="5" s="1"/>
  <c r="FQ110" i="5" a="1"/>
  <c r="FQ110" i="5" s="1"/>
  <c r="FQ42" i="5" a="1"/>
  <c r="FQ42" i="5" s="1"/>
  <c r="FQ87" i="5" a="1"/>
  <c r="FQ87" i="5" s="1"/>
  <c r="FQ11" i="5" a="1"/>
  <c r="FQ11" i="5" s="1"/>
  <c r="FQ80" i="5" a="1"/>
  <c r="FQ80" i="5" s="1"/>
  <c r="FQ28" i="5" a="1"/>
  <c r="FQ28" i="5" s="1"/>
  <c r="FQ76" i="5" a="1"/>
  <c r="FQ76" i="5" s="1"/>
  <c r="FQ127" i="5" a="1"/>
  <c r="FQ127" i="5" s="1"/>
  <c r="FQ41" i="5" a="1"/>
  <c r="FQ41" i="5" s="1"/>
  <c r="FQ106" i="5" a="1"/>
  <c r="FQ106" i="5" s="1"/>
  <c r="FQ62" i="5" a="1"/>
  <c r="FQ62" i="5" s="1"/>
  <c r="FQ99" i="5" a="1"/>
  <c r="FQ99" i="5" s="1"/>
  <c r="FQ49" i="5" a="1"/>
  <c r="FQ49" i="5" s="1"/>
  <c r="FQ105" i="5" a="1"/>
  <c r="FQ105" i="5" s="1"/>
  <c r="FQ30" i="5" a="1"/>
  <c r="FQ30" i="5" s="1"/>
  <c r="FQ90" i="5" a="1"/>
  <c r="FQ90" i="5" s="1"/>
  <c r="FQ22" i="5" a="1"/>
  <c r="FQ22" i="5" s="1"/>
  <c r="FQ88" i="5" a="1"/>
  <c r="FQ88" i="5" s="1"/>
  <c r="FQ10" i="5" a="1"/>
  <c r="FQ10" i="5" s="1"/>
  <c r="FQ93" i="5" a="1"/>
  <c r="FQ93" i="5" s="1"/>
  <c r="FQ17" i="5" a="1"/>
  <c r="FQ17" i="5" s="1"/>
  <c r="FV123" i="5" a="1"/>
  <c r="FV123" i="5" s="1"/>
  <c r="FV60" i="5" a="1"/>
  <c r="FV60" i="5" s="1"/>
  <c r="FV96" i="5" a="1"/>
  <c r="FV96" i="5" s="1"/>
  <c r="FV69" i="5" a="1"/>
  <c r="FV69" i="5" s="1"/>
  <c r="FV17" i="5" a="1"/>
  <c r="FV17" i="5" s="1"/>
  <c r="FV90" i="5" a="1"/>
  <c r="FV90" i="5" s="1"/>
  <c r="FV67" i="5" a="1"/>
  <c r="FV67" i="5" s="1"/>
  <c r="FV21" i="5" a="1"/>
  <c r="FV21" i="5" s="1"/>
  <c r="FV26" i="5" a="1"/>
  <c r="FV26" i="5" s="1"/>
  <c r="FV105" i="5" a="1"/>
  <c r="FV105" i="5" s="1"/>
  <c r="FV41" i="5" a="1"/>
  <c r="FV41" i="5" s="1"/>
  <c r="FV92" i="5" a="1"/>
  <c r="FV92" i="5" s="1"/>
  <c r="FV71" i="5" a="1"/>
  <c r="FV71" i="5" s="1"/>
  <c r="FV25" i="5" a="1"/>
  <c r="FV25" i="5" s="1"/>
  <c r="FV97" i="5" a="1"/>
  <c r="FV97" i="5" s="1"/>
  <c r="FV84" i="5" a="1"/>
  <c r="FV84" i="5" s="1"/>
  <c r="FV115" i="5" a="1"/>
  <c r="FV115" i="5" s="1"/>
  <c r="FV100" i="5" a="1"/>
  <c r="FV100" i="5" s="1"/>
  <c r="FV116" i="5" a="1"/>
  <c r="FV116" i="5" s="1"/>
  <c r="FV114" i="5" a="1"/>
  <c r="FV114" i="5" s="1"/>
  <c r="FV112" i="5" a="1"/>
  <c r="FV112" i="5" s="1"/>
  <c r="FV58" i="5" a="1"/>
  <c r="FV58" i="5" s="1"/>
  <c r="FV95" i="5" a="1"/>
  <c r="FV95" i="5" s="1"/>
  <c r="FV18" i="5" a="1"/>
  <c r="FV18" i="5" s="1"/>
  <c r="FV120" i="5" a="1"/>
  <c r="FV120" i="5" s="1"/>
  <c r="FV99" i="5" a="1"/>
  <c r="FV99" i="5" s="1"/>
  <c r="FV91" i="5" a="1"/>
  <c r="FV91" i="5" s="1"/>
  <c r="FV85" i="5" a="1"/>
  <c r="FV85" i="5" s="1"/>
  <c r="FV77" i="5" a="1"/>
  <c r="FV77" i="5" s="1"/>
  <c r="FV104" i="5" a="1"/>
  <c r="FV104" i="5" s="1"/>
  <c r="FV125" i="5" a="1"/>
  <c r="FV125" i="5" s="1"/>
  <c r="FV56" i="5" a="1"/>
  <c r="FV56" i="5" s="1"/>
  <c r="FV89" i="5" a="1"/>
  <c r="FV89" i="5" s="1"/>
  <c r="FV102" i="5" a="1"/>
  <c r="FV102" i="5" s="1"/>
  <c r="FV122" i="5" a="1"/>
  <c r="FV122" i="5" s="1"/>
  <c r="FV62" i="5" a="1"/>
  <c r="FV62" i="5" s="1"/>
  <c r="FV78" i="5" a="1"/>
  <c r="FV78" i="5" s="1"/>
  <c r="FV87" i="5" a="1"/>
  <c r="FV87" i="5" s="1"/>
  <c r="FV113" i="5" a="1"/>
  <c r="FV113" i="5" s="1"/>
  <c r="FV109" i="5" a="1"/>
  <c r="FV109" i="5" s="1"/>
  <c r="FV53" i="5" a="1"/>
  <c r="FV53" i="5" s="1"/>
  <c r="FV98" i="5" a="1"/>
  <c r="FV98" i="5" s="1"/>
  <c r="FV124" i="5" a="1"/>
  <c r="FV124" i="5" s="1"/>
  <c r="FV57" i="5" a="1"/>
  <c r="FV57" i="5" s="1"/>
  <c r="FV45" i="5" a="1"/>
  <c r="FV45" i="5" s="1"/>
  <c r="FV39" i="5" a="1"/>
  <c r="FV39" i="5" s="1"/>
  <c r="FV59" i="5" a="1"/>
  <c r="FV59" i="5" s="1"/>
  <c r="FV74" i="5" a="1"/>
  <c r="FV74" i="5" s="1"/>
  <c r="FV101" i="5" a="1"/>
  <c r="FV101" i="5" s="1"/>
  <c r="FV117" i="5" a="1"/>
  <c r="FV117" i="5" s="1"/>
  <c r="FV52" i="5" a="1"/>
  <c r="FV52" i="5" s="1"/>
  <c r="FV103" i="5" a="1"/>
  <c r="FV103" i="5" s="1"/>
  <c r="FV126" i="5" a="1"/>
  <c r="FV126" i="5" s="1"/>
  <c r="FV35" i="5" a="1"/>
  <c r="FV35" i="5" s="1"/>
  <c r="FV55" i="5" a="1"/>
  <c r="FV55" i="5" s="1"/>
  <c r="FV43" i="5" a="1"/>
  <c r="FV43" i="5" s="1"/>
  <c r="FV40" i="5" a="1"/>
  <c r="FV40" i="5" s="1"/>
  <c r="FV75" i="5" a="1"/>
  <c r="FV75" i="5" s="1"/>
  <c r="FV127" i="5" a="1"/>
  <c r="FV127" i="5" s="1"/>
  <c r="FV51" i="5" a="1"/>
  <c r="FV51" i="5" s="1"/>
  <c r="FV108" i="5" a="1"/>
  <c r="FV108" i="5" s="1"/>
  <c r="FV82" i="5" a="1"/>
  <c r="FV82" i="5" s="1"/>
  <c r="FV30" i="5" a="1"/>
  <c r="FV30" i="5" s="1"/>
  <c r="FV42" i="5" a="1"/>
  <c r="FV42" i="5" s="1"/>
  <c r="FV37" i="5" a="1"/>
  <c r="FV37" i="5" s="1"/>
  <c r="FV32" i="5" a="1"/>
  <c r="FV32" i="5" s="1"/>
  <c r="FV24" i="5" a="1"/>
  <c r="FV24" i="5" s="1"/>
  <c r="FV93" i="5" a="1"/>
  <c r="FV93" i="5" s="1"/>
  <c r="FV70" i="5" a="1"/>
  <c r="FV70" i="5" s="1"/>
  <c r="FV129" i="5" a="1"/>
  <c r="FV129" i="5" s="1"/>
  <c r="FV50" i="5" a="1"/>
  <c r="FV50" i="5" s="1"/>
  <c r="FV119" i="5" a="1"/>
  <c r="FV119" i="5" s="1"/>
  <c r="FV83" i="5" a="1"/>
  <c r="FV83" i="5" s="1"/>
  <c r="FV23" i="5" a="1"/>
  <c r="FV23" i="5" s="1"/>
  <c r="FV22" i="5" a="1"/>
  <c r="FV22" i="5" s="1"/>
  <c r="FV11" i="5" a="1"/>
  <c r="FV11" i="5" s="1"/>
  <c r="FV72" i="5" a="1"/>
  <c r="FV72" i="5" s="1"/>
  <c r="FV63" i="5" a="1"/>
  <c r="FV63" i="5" s="1"/>
  <c r="FV12" i="5" a="1"/>
  <c r="FV12" i="5" s="1"/>
  <c r="FV27" i="5" a="1"/>
  <c r="FV27" i="5" s="1"/>
  <c r="FV19" i="5" a="1"/>
  <c r="FV19" i="5" s="1"/>
  <c r="FV14" i="5" a="1"/>
  <c r="FV14" i="5" s="1"/>
  <c r="FV10" i="5" a="1"/>
  <c r="FV10" i="5" s="1"/>
  <c r="FV16" i="5" a="1"/>
  <c r="FV16" i="5" s="1"/>
  <c r="FV31" i="5" a="1"/>
  <c r="FV31" i="5" s="1"/>
  <c r="FV28" i="5" a="1"/>
  <c r="FV28" i="5" s="1"/>
  <c r="FV20" i="5" a="1"/>
  <c r="FV20" i="5" s="1"/>
  <c r="FV13" i="5" a="1"/>
  <c r="FV13" i="5" s="1"/>
  <c r="FV94" i="5" a="1"/>
  <c r="FV94" i="5" s="1"/>
  <c r="FV29" i="5" a="1"/>
  <c r="FV29" i="5" s="1"/>
  <c r="FV15" i="5" a="1"/>
  <c r="FV15" i="5" s="1"/>
  <c r="FV128" i="5" a="1"/>
  <c r="FV128" i="5" s="1"/>
  <c r="FV111" i="5" a="1"/>
  <c r="FV111" i="5" s="1"/>
  <c r="FV33" i="5" a="1"/>
  <c r="FV33" i="5" s="1"/>
  <c r="FV106" i="5" a="1"/>
  <c r="FV106" i="5" s="1"/>
  <c r="FV110" i="5" a="1"/>
  <c r="FV110" i="5" s="1"/>
  <c r="FV121" i="5" a="1"/>
  <c r="FV121" i="5" s="1"/>
  <c r="FV107" i="5" a="1"/>
  <c r="FV107" i="5" s="1"/>
  <c r="FV34" i="5" a="1"/>
  <c r="FV34" i="5" s="1"/>
  <c r="FV88" i="5" a="1"/>
  <c r="FV88" i="5" s="1"/>
  <c r="FV80" i="5" a="1"/>
  <c r="FV80" i="5" s="1"/>
  <c r="FV86" i="5" a="1"/>
  <c r="FV86" i="5" s="1"/>
  <c r="FV118" i="5" a="1"/>
  <c r="FV118" i="5" s="1"/>
  <c r="FV73" i="5" a="1"/>
  <c r="FV73" i="5" s="1"/>
  <c r="FV68" i="5" a="1"/>
  <c r="FV68" i="5" s="1"/>
  <c r="FV76" i="5" a="1"/>
  <c r="FV76" i="5" s="1"/>
  <c r="FV46" i="5" a="1"/>
  <c r="FV46" i="5" s="1"/>
  <c r="FV81" i="5" a="1"/>
  <c r="FV81" i="5" s="1"/>
  <c r="FV36" i="5" a="1"/>
  <c r="FV36" i="5" s="1"/>
  <c r="FV61" i="5" a="1"/>
  <c r="FV61" i="5" s="1"/>
  <c r="FV38" i="5" a="1"/>
  <c r="FV38" i="5" s="1"/>
  <c r="FV44" i="5" a="1"/>
  <c r="FV44" i="5" s="1"/>
  <c r="FV49" i="5" a="1"/>
  <c r="FV49" i="5" s="1"/>
  <c r="FV48" i="5" a="1"/>
  <c r="FV48" i="5" s="1"/>
  <c r="FV54" i="5" a="1"/>
  <c r="FV54" i="5" s="1"/>
  <c r="FV47" i="5" a="1"/>
  <c r="FV47" i="5" s="1"/>
  <c r="FY129" i="5" a="1"/>
  <c r="FY129" i="5" s="1"/>
  <c r="FY54" i="5" a="1"/>
  <c r="FY54" i="5" s="1"/>
  <c r="FY123" i="5" a="1"/>
  <c r="FY123" i="5" s="1"/>
  <c r="FY59" i="5" a="1"/>
  <c r="FY59" i="5" s="1"/>
  <c r="FY103" i="5" a="1"/>
  <c r="FY103" i="5" s="1"/>
  <c r="FY44" i="5" a="1"/>
  <c r="FY44" i="5" s="1"/>
  <c r="FY71" i="5" a="1"/>
  <c r="FY71" i="5" s="1"/>
  <c r="FY28" i="5" a="1"/>
  <c r="FY28" i="5" s="1"/>
  <c r="FY89" i="5" a="1"/>
  <c r="FY89" i="5" s="1"/>
  <c r="FY18" i="5" a="1"/>
  <c r="FY18" i="5" s="1"/>
  <c r="FY90" i="5" a="1"/>
  <c r="FY90" i="5" s="1"/>
  <c r="FY19" i="5" a="1"/>
  <c r="FY19" i="5" s="1"/>
  <c r="FY88" i="5" a="1"/>
  <c r="FY88" i="5" s="1"/>
  <c r="FY99" i="5" a="1"/>
  <c r="FY99" i="5" s="1"/>
  <c r="FY57" i="5" a="1"/>
  <c r="FY57" i="5" s="1"/>
  <c r="FY102" i="5" a="1"/>
  <c r="FY102" i="5" s="1"/>
  <c r="FY60" i="5" a="1"/>
  <c r="FY60" i="5" s="1"/>
  <c r="FY113" i="5" a="1"/>
  <c r="FY113" i="5" s="1"/>
  <c r="FY52" i="5" a="1"/>
  <c r="FY52" i="5" s="1"/>
  <c r="FY72" i="5" a="1"/>
  <c r="FY72" i="5" s="1"/>
  <c r="FY11" i="5" a="1"/>
  <c r="FY11" i="5" s="1"/>
  <c r="FY93" i="5" a="1"/>
  <c r="FY93" i="5" s="1"/>
  <c r="FY24" i="5" a="1"/>
  <c r="FY24" i="5" s="1"/>
  <c r="FY91" i="5" a="1"/>
  <c r="FY91" i="5" s="1"/>
  <c r="FY22" i="5" a="1"/>
  <c r="FY22" i="5" s="1"/>
  <c r="FY77" i="5" a="1"/>
  <c r="FY77" i="5" s="1"/>
  <c r="FY107" i="5" a="1"/>
  <c r="FY107" i="5" s="1"/>
  <c r="FY58" i="5" a="1"/>
  <c r="FY58" i="5" s="1"/>
  <c r="FY105" i="5" a="1"/>
  <c r="FY105" i="5" s="1"/>
  <c r="FY35" i="5" a="1"/>
  <c r="FY35" i="5" s="1"/>
  <c r="FY115" i="5" a="1"/>
  <c r="FY115" i="5" s="1"/>
  <c r="FY56" i="5" a="1"/>
  <c r="FY56" i="5" s="1"/>
  <c r="FY75" i="5" a="1"/>
  <c r="FY75" i="5" s="1"/>
  <c r="FY25" i="5" a="1"/>
  <c r="FY25" i="5" s="1"/>
  <c r="FY94" i="5" a="1"/>
  <c r="FY94" i="5" s="1"/>
  <c r="FY32" i="5" a="1"/>
  <c r="FY32" i="5" s="1"/>
  <c r="FY68" i="5" a="1"/>
  <c r="FY68" i="5" s="1"/>
  <c r="FY27" i="5" a="1"/>
  <c r="FY27" i="5" s="1"/>
  <c r="FY85" i="5" a="1"/>
  <c r="FY85" i="5" s="1"/>
  <c r="FY124" i="5" a="1"/>
  <c r="FY124" i="5" s="1"/>
  <c r="FY63" i="5" a="1"/>
  <c r="FY63" i="5" s="1"/>
  <c r="FY112" i="5" a="1"/>
  <c r="FY112" i="5" s="1"/>
  <c r="FY46" i="5" a="1"/>
  <c r="FY46" i="5" s="1"/>
  <c r="FY116" i="5" a="1"/>
  <c r="FY116" i="5" s="1"/>
  <c r="FY61" i="5" a="1"/>
  <c r="FY61" i="5" s="1"/>
  <c r="FY83" i="5" a="1"/>
  <c r="FY83" i="5" s="1"/>
  <c r="FY33" i="5" a="1"/>
  <c r="FY33" i="5" s="1"/>
  <c r="FY95" i="5" a="1"/>
  <c r="FY95" i="5" s="1"/>
  <c r="FY13" i="5" a="1"/>
  <c r="FY13" i="5" s="1"/>
  <c r="FY76" i="5" a="1"/>
  <c r="FY76" i="5" s="1"/>
  <c r="FY30" i="5" a="1"/>
  <c r="FY30" i="5" s="1"/>
  <c r="FY70" i="5" a="1"/>
  <c r="FY70" i="5" s="1"/>
  <c r="FY127" i="5" a="1"/>
  <c r="FY127" i="5" s="1"/>
  <c r="FY43" i="5" a="1"/>
  <c r="FY43" i="5" s="1"/>
  <c r="FY126" i="5" a="1"/>
  <c r="FY126" i="5" s="1"/>
  <c r="FY48" i="5" a="1"/>
  <c r="FY48" i="5" s="1"/>
  <c r="FY117" i="5" a="1"/>
  <c r="FY117" i="5" s="1"/>
  <c r="FY108" i="5" a="1"/>
  <c r="FY108" i="5" s="1"/>
  <c r="FY34" i="5" a="1"/>
  <c r="FY34" i="5" s="1"/>
  <c r="FY97" i="5" a="1"/>
  <c r="FY97" i="5" s="1"/>
  <c r="FY23" i="5" a="1"/>
  <c r="FY23" i="5" s="1"/>
  <c r="FY84" i="5" a="1"/>
  <c r="FY84" i="5" s="1"/>
  <c r="FY12" i="5" a="1"/>
  <c r="FY12" i="5" s="1"/>
  <c r="FY101" i="5" a="1"/>
  <c r="FY101" i="5" s="1"/>
  <c r="FY51" i="5" a="1"/>
  <c r="FY51" i="5" s="1"/>
  <c r="FY109" i="5" a="1"/>
  <c r="FY109" i="5" s="1"/>
  <c r="FY37" i="5" a="1"/>
  <c r="FY37" i="5" s="1"/>
  <c r="FY120" i="5" a="1"/>
  <c r="FY120" i="5" s="1"/>
  <c r="FY39" i="5" a="1"/>
  <c r="FY39" i="5" s="1"/>
  <c r="FY110" i="5" a="1"/>
  <c r="FY110" i="5" s="1"/>
  <c r="FY38" i="5" a="1"/>
  <c r="FY38" i="5" s="1"/>
  <c r="FY78" i="5" a="1"/>
  <c r="FY78" i="5" s="1"/>
  <c r="FY26" i="5" a="1"/>
  <c r="FY26" i="5" s="1"/>
  <c r="FY92" i="5" a="1"/>
  <c r="FY92" i="5" s="1"/>
  <c r="FY15" i="5" a="1"/>
  <c r="FY15" i="5" s="1"/>
  <c r="FY87" i="5" a="1"/>
  <c r="FY87" i="5" s="1"/>
  <c r="FY104" i="5" a="1"/>
  <c r="FY104" i="5" s="1"/>
  <c r="FY55" i="5" a="1"/>
  <c r="FY55" i="5" s="1"/>
  <c r="FY111" i="5" a="1"/>
  <c r="FY111" i="5" s="1"/>
  <c r="FY42" i="5" a="1"/>
  <c r="FY42" i="5" s="1"/>
  <c r="FY128" i="5" a="1"/>
  <c r="FY128" i="5" s="1"/>
  <c r="FY45" i="5" a="1"/>
  <c r="FY45" i="5" s="1"/>
  <c r="FY114" i="5" a="1"/>
  <c r="FY114" i="5" s="1"/>
  <c r="FY86" i="5" a="1"/>
  <c r="FY86" i="5" s="1"/>
  <c r="FY31" i="5" a="1"/>
  <c r="FY31" i="5" s="1"/>
  <c r="FY67" i="5" a="1"/>
  <c r="FY67" i="5" s="1"/>
  <c r="FY21" i="5" a="1"/>
  <c r="FY21" i="5" s="1"/>
  <c r="FY69" i="5" a="1"/>
  <c r="FY69" i="5" s="1"/>
  <c r="FY106" i="5" a="1"/>
  <c r="FY106" i="5" s="1"/>
  <c r="FY40" i="5" a="1"/>
  <c r="FY40" i="5" s="1"/>
  <c r="FY119" i="5" a="1"/>
  <c r="FY119" i="5" s="1"/>
  <c r="FY49" i="5" a="1"/>
  <c r="FY49" i="5" s="1"/>
  <c r="FY98" i="5" a="1"/>
  <c r="FY98" i="5" s="1"/>
  <c r="FY47" i="5" a="1"/>
  <c r="FY47" i="5" s="1"/>
  <c r="FY118" i="5" a="1"/>
  <c r="FY118" i="5" s="1"/>
  <c r="FY36" i="5" a="1"/>
  <c r="FY36" i="5" s="1"/>
  <c r="FY96" i="5" a="1"/>
  <c r="FY96" i="5" s="1"/>
  <c r="FY16" i="5" a="1"/>
  <c r="FY16" i="5" s="1"/>
  <c r="FY73" i="5" a="1"/>
  <c r="FY73" i="5" s="1"/>
  <c r="FY29" i="5" a="1"/>
  <c r="FY29" i="5" s="1"/>
  <c r="FY74" i="5" a="1"/>
  <c r="FY74" i="5" s="1"/>
  <c r="FY14" i="5" a="1"/>
  <c r="FY14" i="5" s="1"/>
  <c r="FY122" i="5" a="1"/>
  <c r="FY122" i="5" s="1"/>
  <c r="FY62" i="5" a="1"/>
  <c r="FY62" i="5" s="1"/>
  <c r="FY121" i="5" a="1"/>
  <c r="FY121" i="5" s="1"/>
  <c r="FY50" i="5" a="1"/>
  <c r="FY50" i="5" s="1"/>
  <c r="FY100" i="5" a="1"/>
  <c r="FY100" i="5" s="1"/>
  <c r="FY53" i="5" a="1"/>
  <c r="FY53" i="5" s="1"/>
  <c r="FY125" i="5" a="1"/>
  <c r="FY125" i="5" s="1"/>
  <c r="FY41" i="5" a="1"/>
  <c r="FY41" i="5" s="1"/>
  <c r="FY20" i="5" a="1"/>
  <c r="FY20" i="5" s="1"/>
  <c r="FY81" i="5" a="1"/>
  <c r="FY81" i="5" s="1"/>
  <c r="FY10" i="5" a="1"/>
  <c r="FY10" i="5" s="1"/>
  <c r="FY82" i="5" a="1"/>
  <c r="FY82" i="5" s="1"/>
  <c r="FY17" i="5" a="1"/>
  <c r="FY17" i="5" s="1"/>
  <c r="FY80" i="5" a="1"/>
  <c r="FY80" i="5" s="1"/>
  <c r="GD122" i="5" a="1"/>
  <c r="GD122" i="5" s="1"/>
  <c r="GD55" i="5" a="1"/>
  <c r="GD55" i="5" s="1"/>
  <c r="GD105" i="5" a="1"/>
  <c r="GD105" i="5" s="1"/>
  <c r="GD49" i="5" a="1"/>
  <c r="GD49" i="5" s="1"/>
  <c r="GD113" i="5" a="1"/>
  <c r="GD113" i="5" s="1"/>
  <c r="GD61" i="5" a="1"/>
  <c r="GD61" i="5" s="1"/>
  <c r="GD89" i="5" a="1"/>
  <c r="GD89" i="5" s="1"/>
  <c r="GD23" i="5" a="1"/>
  <c r="GD23" i="5" s="1"/>
  <c r="GD92" i="5" a="1"/>
  <c r="GD92" i="5" s="1"/>
  <c r="GD13" i="5" a="1"/>
  <c r="GD13" i="5" s="1"/>
  <c r="GD84" i="5" a="1"/>
  <c r="GD84" i="5" s="1"/>
  <c r="GD32" i="5" a="1"/>
  <c r="GD32" i="5" s="1"/>
  <c r="GD82" i="5" a="1"/>
  <c r="GD82" i="5" s="1"/>
  <c r="GD103" i="5" a="1"/>
  <c r="GD103" i="5" s="1"/>
  <c r="GD44" i="5" a="1"/>
  <c r="GD44" i="5" s="1"/>
  <c r="GD112" i="5" a="1"/>
  <c r="GD112" i="5" s="1"/>
  <c r="GD114" i="5" a="1"/>
  <c r="GD114" i="5" s="1"/>
  <c r="GD45" i="5" a="1"/>
  <c r="GD45" i="5" s="1"/>
  <c r="GD72" i="5" a="1"/>
  <c r="GD72" i="5" s="1"/>
  <c r="GD28" i="5" a="1"/>
  <c r="GD28" i="5" s="1"/>
  <c r="GD94" i="5" a="1"/>
  <c r="GD94" i="5" s="1"/>
  <c r="GD21" i="5" a="1"/>
  <c r="GD21" i="5" s="1"/>
  <c r="GD68" i="5" a="1"/>
  <c r="GD68" i="5" s="1"/>
  <c r="GD15" i="5" a="1"/>
  <c r="GD15" i="5" s="1"/>
  <c r="GD91" i="5" a="1"/>
  <c r="GD91" i="5" s="1"/>
  <c r="GD110" i="5" a="1"/>
  <c r="GD110" i="5" s="1"/>
  <c r="GD56" i="5" a="1"/>
  <c r="GD56" i="5" s="1"/>
  <c r="GD104" i="5" a="1"/>
  <c r="GD104" i="5" s="1"/>
  <c r="GD40" i="5" a="1"/>
  <c r="GD40" i="5" s="1"/>
  <c r="GD115" i="5" a="1"/>
  <c r="GD115" i="5" s="1"/>
  <c r="GD48" i="5" a="1"/>
  <c r="GD48" i="5" s="1"/>
  <c r="GD75" i="5" a="1"/>
  <c r="GD75" i="5" s="1"/>
  <c r="GD31" i="5" a="1"/>
  <c r="GD31" i="5" s="1"/>
  <c r="GD95" i="5" a="1"/>
  <c r="GD95" i="5" s="1"/>
  <c r="GD29" i="5" a="1"/>
  <c r="GD29" i="5" s="1"/>
  <c r="GD19" i="5" a="1"/>
  <c r="GD19" i="5" s="1"/>
  <c r="GD69" i="5" a="1"/>
  <c r="GD69" i="5" s="1"/>
  <c r="GD123" i="5" a="1"/>
  <c r="GD123" i="5" s="1"/>
  <c r="GD62" i="5" a="1"/>
  <c r="GD62" i="5" s="1"/>
  <c r="GD118" i="5" a="1"/>
  <c r="GD118" i="5" s="1"/>
  <c r="GD43" i="5" a="1"/>
  <c r="GD43" i="5" s="1"/>
  <c r="GD119" i="5" a="1"/>
  <c r="GD119" i="5" s="1"/>
  <c r="GD35" i="5" a="1"/>
  <c r="GD35" i="5" s="1"/>
  <c r="GD83" i="5" a="1"/>
  <c r="GD83" i="5" s="1"/>
  <c r="GD17" i="5" a="1"/>
  <c r="GD17" i="5" s="1"/>
  <c r="GD96" i="5" a="1"/>
  <c r="GD96" i="5" s="1"/>
  <c r="GD16" i="5" a="1"/>
  <c r="GD16" i="5" s="1"/>
  <c r="GD87" i="5" a="1"/>
  <c r="GD87" i="5" s="1"/>
  <c r="GD22" i="5" a="1"/>
  <c r="GD22" i="5" s="1"/>
  <c r="GD70" i="5" a="1"/>
  <c r="GD70" i="5" s="1"/>
  <c r="GD97" i="5" a="1"/>
  <c r="GD97" i="5" s="1"/>
  <c r="GD58" i="5" a="1"/>
  <c r="GD58" i="5" s="1"/>
  <c r="GD125" i="5" a="1"/>
  <c r="GD125" i="5" s="1"/>
  <c r="GD51" i="5" a="1"/>
  <c r="GD51" i="5" s="1"/>
  <c r="GD124" i="5" a="1"/>
  <c r="GD124" i="5" s="1"/>
  <c r="GD37" i="5" a="1"/>
  <c r="GD37" i="5" s="1"/>
  <c r="GD116" i="5" a="1"/>
  <c r="GD116" i="5" s="1"/>
  <c r="GD53" i="5" a="1"/>
  <c r="GD53" i="5" s="1"/>
  <c r="GD78" i="5" a="1"/>
  <c r="GD78" i="5" s="1"/>
  <c r="GD18" i="5" a="1"/>
  <c r="GD18" i="5" s="1"/>
  <c r="GD90" i="5" a="1"/>
  <c r="GD90" i="5" s="1"/>
  <c r="GD27" i="5" a="1"/>
  <c r="GD27" i="5" s="1"/>
  <c r="GD71" i="5" a="1"/>
  <c r="GD71" i="5" s="1"/>
  <c r="GD101" i="5" a="1"/>
  <c r="GD101" i="5" s="1"/>
  <c r="GD109" i="5" a="1"/>
  <c r="GD109" i="5" s="1"/>
  <c r="GD54" i="5" a="1"/>
  <c r="GD54" i="5" s="1"/>
  <c r="GD99" i="5" a="1"/>
  <c r="GD99" i="5" s="1"/>
  <c r="GD50" i="5" a="1"/>
  <c r="GD50" i="5" s="1"/>
  <c r="GD126" i="5" a="1"/>
  <c r="GD126" i="5" s="1"/>
  <c r="GD60" i="5" a="1"/>
  <c r="GD60" i="5" s="1"/>
  <c r="GD80" i="5" a="1"/>
  <c r="GD80" i="5" s="1"/>
  <c r="GD12" i="5" a="1"/>
  <c r="GD12" i="5" s="1"/>
  <c r="GD93" i="5" a="1"/>
  <c r="GD93" i="5" s="1"/>
  <c r="GD30" i="5" a="1"/>
  <c r="GD30" i="5" s="1"/>
  <c r="GD77" i="5" a="1"/>
  <c r="GD77" i="5" s="1"/>
  <c r="GD106" i="5" a="1"/>
  <c r="GD106" i="5" s="1"/>
  <c r="GD38" i="5" a="1"/>
  <c r="GD38" i="5" s="1"/>
  <c r="GD127" i="5" a="1"/>
  <c r="GD127" i="5" s="1"/>
  <c r="GD57" i="5" a="1"/>
  <c r="GD57" i="5" s="1"/>
  <c r="GD121" i="5" a="1"/>
  <c r="GD121" i="5" s="1"/>
  <c r="GD42" i="5" a="1"/>
  <c r="GD42" i="5" s="1"/>
  <c r="GD117" i="5" a="1"/>
  <c r="GD117" i="5" s="1"/>
  <c r="GD39" i="5" a="1"/>
  <c r="GD39" i="5" s="1"/>
  <c r="GD88" i="5" a="1"/>
  <c r="GD88" i="5" s="1"/>
  <c r="GD25" i="5" a="1"/>
  <c r="GD25" i="5" s="1"/>
  <c r="GD86" i="5" a="1"/>
  <c r="GD86" i="5" s="1"/>
  <c r="GD11" i="5" a="1"/>
  <c r="GD11" i="5" s="1"/>
  <c r="GD85" i="5" a="1"/>
  <c r="GD85" i="5" s="1"/>
  <c r="GD120" i="5" a="1"/>
  <c r="GD120" i="5" s="1"/>
  <c r="GD52" i="5" a="1"/>
  <c r="GD52" i="5" s="1"/>
  <c r="GD107" i="5" a="1"/>
  <c r="GD107" i="5" s="1"/>
  <c r="GD59" i="5" a="1"/>
  <c r="GD59" i="5" s="1"/>
  <c r="GD129" i="5" a="1"/>
  <c r="GD129" i="5" s="1"/>
  <c r="GD46" i="5" a="1"/>
  <c r="GD46" i="5" s="1"/>
  <c r="GD100" i="5" a="1"/>
  <c r="GD100" i="5" s="1"/>
  <c r="GD36" i="5" a="1"/>
  <c r="GD36" i="5" s="1"/>
  <c r="GD98" i="5" a="1"/>
  <c r="GD98" i="5" s="1"/>
  <c r="GD33" i="5" a="1"/>
  <c r="GD33" i="5" s="1"/>
  <c r="GD26" i="5" a="1"/>
  <c r="GD26" i="5" s="1"/>
  <c r="GD67" i="5" a="1"/>
  <c r="GD67" i="5" s="1"/>
  <c r="GD10" i="5" a="1"/>
  <c r="GD10" i="5" s="1"/>
  <c r="GD128" i="5" a="1"/>
  <c r="GD128" i="5" s="1"/>
  <c r="GD34" i="5" a="1"/>
  <c r="GD34" i="5" s="1"/>
  <c r="GD111" i="5" a="1"/>
  <c r="GD111" i="5" s="1"/>
  <c r="GD63" i="5" a="1"/>
  <c r="GD63" i="5" s="1"/>
  <c r="GD102" i="5" a="1"/>
  <c r="GD102" i="5" s="1"/>
  <c r="GD47" i="5" a="1"/>
  <c r="GD47" i="5" s="1"/>
  <c r="GD108" i="5" a="1"/>
  <c r="GD108" i="5" s="1"/>
  <c r="GD41" i="5" a="1"/>
  <c r="GD41" i="5" s="1"/>
  <c r="GD81" i="5" a="1"/>
  <c r="GD81" i="5" s="1"/>
  <c r="GD20" i="5" a="1"/>
  <c r="GD20" i="5" s="1"/>
  <c r="GD73" i="5" a="1"/>
  <c r="GD73" i="5" s="1"/>
  <c r="GD14" i="5" a="1"/>
  <c r="GD14" i="5" s="1"/>
  <c r="GD76" i="5" a="1"/>
  <c r="GD76" i="5" s="1"/>
  <c r="GD24" i="5" a="1"/>
  <c r="GD24" i="5" s="1"/>
  <c r="GD74" i="5" a="1"/>
  <c r="GD74" i="5" s="1"/>
  <c r="GE109" i="5" a="1"/>
  <c r="GE109" i="5" s="1"/>
  <c r="GE78" i="5" a="1"/>
  <c r="GE78" i="5" s="1"/>
  <c r="GE105" i="5" a="1"/>
  <c r="GE105" i="5" s="1"/>
  <c r="GE69" i="5" a="1"/>
  <c r="GE69" i="5" s="1"/>
  <c r="GE99" i="5" a="1"/>
  <c r="GE99" i="5" s="1"/>
  <c r="GE58" i="5" a="1"/>
  <c r="GE58" i="5" s="1"/>
  <c r="GE50" i="5" a="1"/>
  <c r="GE50" i="5" s="1"/>
  <c r="GE17" i="5" a="1"/>
  <c r="GE17" i="5" s="1"/>
  <c r="GE14" i="5" a="1"/>
  <c r="GE14" i="5" s="1"/>
  <c r="GE102" i="5" a="1"/>
  <c r="GE102" i="5" s="1"/>
  <c r="GE76" i="5" a="1"/>
  <c r="GE76" i="5" s="1"/>
  <c r="GE41" i="5" a="1"/>
  <c r="GE41" i="5" s="1"/>
  <c r="GE86" i="5" a="1"/>
  <c r="GE86" i="5" s="1"/>
  <c r="GE39" i="5" a="1"/>
  <c r="GE39" i="5" s="1"/>
  <c r="GE70" i="5" a="1"/>
  <c r="GE70" i="5" s="1"/>
  <c r="GE49" i="5" a="1"/>
  <c r="GE49" i="5" s="1"/>
  <c r="GE30" i="5" a="1"/>
  <c r="GE30" i="5" s="1"/>
  <c r="GE44" i="5" a="1"/>
  <c r="GE44" i="5" s="1"/>
  <c r="GE25" i="5" a="1"/>
  <c r="GE25" i="5" s="1"/>
  <c r="GE37" i="5" a="1"/>
  <c r="GE37" i="5" s="1"/>
  <c r="GE20" i="5" a="1"/>
  <c r="GE20" i="5" s="1"/>
  <c r="GE93" i="5" a="1"/>
  <c r="GE93" i="5" s="1"/>
  <c r="GE56" i="5" a="1"/>
  <c r="GE56" i="5" s="1"/>
  <c r="GE92" i="5" a="1"/>
  <c r="GE92" i="5" s="1"/>
  <c r="GE46" i="5" a="1"/>
  <c r="GE46" i="5" s="1"/>
  <c r="GE97" i="5" a="1"/>
  <c r="GE97" i="5" s="1"/>
  <c r="GE123" i="5" a="1"/>
  <c r="GE123" i="5" s="1"/>
  <c r="GE96" i="5" a="1"/>
  <c r="GE96" i="5" s="1"/>
  <c r="GE95" i="5" a="1"/>
  <c r="GE95" i="5" s="1"/>
  <c r="GE63" i="5" a="1"/>
  <c r="GE63" i="5" s="1"/>
  <c r="GE117" i="5" a="1"/>
  <c r="GE117" i="5" s="1"/>
  <c r="GE28" i="5" a="1"/>
  <c r="GE28" i="5" s="1"/>
  <c r="GE106" i="5" a="1"/>
  <c r="GE106" i="5" s="1"/>
  <c r="GE116" i="5" a="1"/>
  <c r="GE116" i="5" s="1"/>
  <c r="GE88" i="5" a="1"/>
  <c r="GE88" i="5" s="1"/>
  <c r="GE115" i="5" a="1"/>
  <c r="GE115" i="5" s="1"/>
  <c r="GE34" i="5" a="1"/>
  <c r="GE34" i="5" s="1"/>
  <c r="GE19" i="5" a="1"/>
  <c r="GE19" i="5" s="1"/>
  <c r="GE23" i="5" a="1"/>
  <c r="GE23" i="5" s="1"/>
  <c r="GE16" i="5" a="1"/>
  <c r="GE16" i="5" s="1"/>
  <c r="GE71" i="5" a="1"/>
  <c r="GE71" i="5" s="1"/>
  <c r="GE36" i="5" a="1"/>
  <c r="GE36" i="5" s="1"/>
  <c r="GE114" i="5" a="1"/>
  <c r="GE114" i="5" s="1"/>
  <c r="GE54" i="5" a="1"/>
  <c r="GE54" i="5" s="1"/>
  <c r="GE59" i="5" a="1"/>
  <c r="GE59" i="5" s="1"/>
  <c r="GE48" i="5" a="1"/>
  <c r="GE48" i="5" s="1"/>
  <c r="GE43" i="5" a="1"/>
  <c r="GE43" i="5" s="1"/>
  <c r="GE47" i="5" a="1"/>
  <c r="GE47" i="5" s="1"/>
  <c r="GE31" i="5" a="1"/>
  <c r="GE31" i="5" s="1"/>
  <c r="GE82" i="5" a="1"/>
  <c r="GE82" i="5" s="1"/>
  <c r="GE111" i="5" a="1"/>
  <c r="GE111" i="5" s="1"/>
  <c r="GE77" i="5" a="1"/>
  <c r="GE77" i="5" s="1"/>
  <c r="GE90" i="5" a="1"/>
  <c r="GE90" i="5" s="1"/>
  <c r="GE29" i="5" a="1"/>
  <c r="GE29" i="5" s="1"/>
  <c r="GE87" i="5" a="1"/>
  <c r="GE87" i="5" s="1"/>
  <c r="GE12" i="5" a="1"/>
  <c r="GE12" i="5" s="1"/>
  <c r="GE52" i="5" a="1"/>
  <c r="GE52" i="5" s="1"/>
  <c r="GE35" i="5" a="1"/>
  <c r="GE35" i="5" s="1"/>
  <c r="GE15" i="5" a="1"/>
  <c r="GE15" i="5" s="1"/>
  <c r="GE85" i="5" a="1"/>
  <c r="GE85" i="5" s="1"/>
  <c r="GE128" i="5" a="1"/>
  <c r="GE128" i="5" s="1"/>
  <c r="GE80" i="5" a="1"/>
  <c r="GE80" i="5" s="1"/>
  <c r="GE126" i="5" a="1"/>
  <c r="GE126" i="5" s="1"/>
  <c r="GE74" i="5" a="1"/>
  <c r="GE74" i="5" s="1"/>
  <c r="GE42" i="5" a="1"/>
  <c r="GE42" i="5" s="1"/>
  <c r="GE26" i="5" a="1"/>
  <c r="GE26" i="5" s="1"/>
  <c r="GE40" i="5" a="1"/>
  <c r="GE40" i="5" s="1"/>
  <c r="GE118" i="5" a="1"/>
  <c r="GE118" i="5" s="1"/>
  <c r="GE120" i="5" a="1"/>
  <c r="GE120" i="5" s="1"/>
  <c r="GE67" i="5" a="1"/>
  <c r="GE67" i="5" s="1"/>
  <c r="GE62" i="5" a="1"/>
  <c r="GE62" i="5" s="1"/>
  <c r="GE13" i="5" a="1"/>
  <c r="GE13" i="5" s="1"/>
  <c r="GE10" i="5" a="1"/>
  <c r="GE10" i="5" s="1"/>
  <c r="GE101" i="5" a="1"/>
  <c r="GE101" i="5" s="1"/>
  <c r="GE33" i="5" a="1"/>
  <c r="GE33" i="5" s="1"/>
  <c r="GE100" i="5" a="1"/>
  <c r="GE100" i="5" s="1"/>
  <c r="GE11" i="5" a="1"/>
  <c r="GE11" i="5" s="1"/>
  <c r="GE91" i="5" a="1"/>
  <c r="GE91" i="5" s="1"/>
  <c r="GE129" i="5" a="1"/>
  <c r="GE129" i="5" s="1"/>
  <c r="GE124" i="5" a="1"/>
  <c r="GE124" i="5" s="1"/>
  <c r="GE61" i="5" a="1"/>
  <c r="GE61" i="5" s="1"/>
  <c r="GE122" i="5" a="1"/>
  <c r="GE122" i="5" s="1"/>
  <c r="GE53" i="5" a="1"/>
  <c r="GE53" i="5" s="1"/>
  <c r="GE73" i="5" a="1"/>
  <c r="GE73" i="5" s="1"/>
  <c r="GE18" i="5" a="1"/>
  <c r="GE18" i="5" s="1"/>
  <c r="GE103" i="5" a="1"/>
  <c r="GE103" i="5" s="1"/>
  <c r="GE60" i="5" a="1"/>
  <c r="GE60" i="5" s="1"/>
  <c r="GE68" i="5" a="1"/>
  <c r="GE68" i="5" s="1"/>
  <c r="GE113" i="5" a="1"/>
  <c r="GE113" i="5" s="1"/>
  <c r="GE112" i="5" a="1"/>
  <c r="GE112" i="5" s="1"/>
  <c r="GE51" i="5" a="1"/>
  <c r="GE51" i="5" s="1"/>
  <c r="GE94" i="5" a="1"/>
  <c r="GE94" i="5" s="1"/>
  <c r="GE89" i="5" a="1"/>
  <c r="GE89" i="5" s="1"/>
  <c r="GE127" i="5" a="1"/>
  <c r="GE127" i="5" s="1"/>
  <c r="GE83" i="5" a="1"/>
  <c r="GE83" i="5" s="1"/>
  <c r="GE125" i="5" a="1"/>
  <c r="GE125" i="5" s="1"/>
  <c r="GE104" i="5" a="1"/>
  <c r="GE104" i="5" s="1"/>
  <c r="GE110" i="5" a="1"/>
  <c r="GE110" i="5" s="1"/>
  <c r="GE45" i="5" a="1"/>
  <c r="GE45" i="5" s="1"/>
  <c r="GE119" i="5" a="1"/>
  <c r="GE119" i="5" s="1"/>
  <c r="GE21" i="5" a="1"/>
  <c r="GE21" i="5" s="1"/>
  <c r="GE55" i="5" a="1"/>
  <c r="GE55" i="5" s="1"/>
  <c r="GE84" i="5" a="1"/>
  <c r="GE84" i="5" s="1"/>
  <c r="GE27" i="5" a="1"/>
  <c r="GE27" i="5" s="1"/>
  <c r="GE108" i="5" a="1"/>
  <c r="GE108" i="5" s="1"/>
  <c r="GE22" i="5" a="1"/>
  <c r="GE22" i="5" s="1"/>
  <c r="GE75" i="5" a="1"/>
  <c r="GE75" i="5" s="1"/>
  <c r="GE38" i="5" a="1"/>
  <c r="GE38" i="5" s="1"/>
  <c r="GE81" i="5" a="1"/>
  <c r="GE81" i="5" s="1"/>
  <c r="GE24" i="5" a="1"/>
  <c r="GE24" i="5" s="1"/>
  <c r="GE57" i="5" a="1"/>
  <c r="GE57" i="5" s="1"/>
  <c r="GE98" i="5" a="1"/>
  <c r="GE98" i="5" s="1"/>
  <c r="GE72" i="5" a="1"/>
  <c r="GE72" i="5" s="1"/>
  <c r="GE121" i="5" a="1"/>
  <c r="GE121" i="5" s="1"/>
  <c r="GE107" i="5" a="1"/>
  <c r="GE107" i="5" s="1"/>
  <c r="GE32" i="5" a="1"/>
  <c r="GE32" i="5" s="1"/>
  <c r="FT90" i="5" a="1"/>
  <c r="FT90" i="5" s="1"/>
  <c r="FT19" i="5" a="1"/>
  <c r="FT19" i="5" s="1"/>
  <c r="FT95" i="5" a="1"/>
  <c r="FT95" i="5" s="1"/>
  <c r="FT119" i="5" a="1"/>
  <c r="FT119" i="5" s="1"/>
  <c r="FT57" i="5" a="1"/>
  <c r="FT57" i="5" s="1"/>
  <c r="FT102" i="5" a="1"/>
  <c r="FT102" i="5" s="1"/>
  <c r="FT42" i="5" a="1"/>
  <c r="FT42" i="5" s="1"/>
  <c r="FT116" i="5" a="1"/>
  <c r="FT116" i="5" s="1"/>
  <c r="FT52" i="5" a="1"/>
  <c r="FT52" i="5" s="1"/>
  <c r="FT97" i="5" a="1"/>
  <c r="FT97" i="5" s="1"/>
  <c r="FT71" i="5" a="1"/>
  <c r="FT71" i="5" s="1"/>
  <c r="FT107" i="5" a="1"/>
  <c r="FT107" i="5" s="1"/>
  <c r="FT37" i="5" a="1"/>
  <c r="FT37" i="5" s="1"/>
  <c r="FT15" i="5" a="1"/>
  <c r="FT15" i="5" s="1"/>
  <c r="FT44" i="5" a="1"/>
  <c r="FT44" i="5" s="1"/>
  <c r="FT121" i="5" a="1"/>
  <c r="FT121" i="5" s="1"/>
  <c r="FT63" i="5" a="1"/>
  <c r="FT63" i="5" s="1"/>
  <c r="FT112" i="5" a="1"/>
  <c r="FT112" i="5" s="1"/>
  <c r="FT46" i="5" a="1"/>
  <c r="FT46" i="5" s="1"/>
  <c r="FT122" i="5" a="1"/>
  <c r="FT122" i="5" s="1"/>
  <c r="FT56" i="5" a="1"/>
  <c r="FT56" i="5" s="1"/>
  <c r="FT106" i="5" a="1"/>
  <c r="FT106" i="5" s="1"/>
  <c r="FT62" i="5" a="1"/>
  <c r="FT62" i="5" s="1"/>
  <c r="FT126" i="5" a="1"/>
  <c r="FT126" i="5" s="1"/>
  <c r="FT47" i="5" a="1"/>
  <c r="FT47" i="5" s="1"/>
  <c r="FT105" i="5" a="1"/>
  <c r="FT105" i="5" s="1"/>
  <c r="FT39" i="5" a="1"/>
  <c r="FT39" i="5" s="1"/>
  <c r="FT72" i="5" a="1"/>
  <c r="FT72" i="5" s="1"/>
  <c r="FT43" i="5" a="1"/>
  <c r="FT43" i="5" s="1"/>
  <c r="FT129" i="5" a="1"/>
  <c r="FT129" i="5" s="1"/>
  <c r="FT48" i="5" a="1"/>
  <c r="FT48" i="5" s="1"/>
  <c r="FT123" i="5" a="1"/>
  <c r="FT123" i="5" s="1"/>
  <c r="FT58" i="5" a="1"/>
  <c r="FT58" i="5" s="1"/>
  <c r="FT98" i="5" a="1"/>
  <c r="FT98" i="5" s="1"/>
  <c r="FT59" i="5" a="1"/>
  <c r="FT59" i="5" s="1"/>
  <c r="FT113" i="5" a="1"/>
  <c r="FT113" i="5" s="1"/>
  <c r="FT51" i="5" a="1"/>
  <c r="FT51" i="5" s="1"/>
  <c r="FT86" i="5" a="1"/>
  <c r="FT86" i="5" s="1"/>
  <c r="FT26" i="5" a="1"/>
  <c r="FT26" i="5" s="1"/>
  <c r="FT109" i="5" a="1"/>
  <c r="FT109" i="5" s="1"/>
  <c r="FT41" i="5" a="1"/>
  <c r="FT41" i="5" s="1"/>
  <c r="FT100" i="5" a="1"/>
  <c r="FT100" i="5" s="1"/>
  <c r="FT38" i="5" a="1"/>
  <c r="FT38" i="5" s="1"/>
  <c r="FT14" i="5" a="1"/>
  <c r="FT14" i="5" s="1"/>
  <c r="FT99" i="5" a="1"/>
  <c r="FT99" i="5" s="1"/>
  <c r="FT35" i="5" a="1"/>
  <c r="FT35" i="5" s="1"/>
  <c r="FT111" i="5" a="1"/>
  <c r="FT111" i="5" s="1"/>
  <c r="FT60" i="5" a="1"/>
  <c r="FT60" i="5" s="1"/>
  <c r="FT115" i="5" a="1"/>
  <c r="FT115" i="5" s="1"/>
  <c r="FT55" i="5" a="1"/>
  <c r="FT55" i="5" s="1"/>
  <c r="FT93" i="5" a="1"/>
  <c r="FT93" i="5" s="1"/>
  <c r="FT34" i="5" a="1"/>
  <c r="FT34" i="5" s="1"/>
  <c r="FT73" i="5" a="1"/>
  <c r="FT73" i="5" s="1"/>
  <c r="FT27" i="5" a="1"/>
  <c r="FT27" i="5" s="1"/>
  <c r="FT103" i="5" a="1"/>
  <c r="FT103" i="5" s="1"/>
  <c r="FT61" i="5" a="1"/>
  <c r="FT61" i="5" s="1"/>
  <c r="FT118" i="5" a="1"/>
  <c r="FT118" i="5" s="1"/>
  <c r="FT28" i="5" a="1"/>
  <c r="FT28" i="5" s="1"/>
  <c r="FT70" i="5" a="1"/>
  <c r="FT70" i="5" s="1"/>
  <c r="FT125" i="5" a="1"/>
  <c r="FT125" i="5" s="1"/>
  <c r="FT117" i="5" a="1"/>
  <c r="FT117" i="5" s="1"/>
  <c r="FT94" i="5" a="1"/>
  <c r="FT94" i="5" s="1"/>
  <c r="FT10" i="5" a="1"/>
  <c r="FT10" i="5" s="1"/>
  <c r="FT76" i="5" a="1"/>
  <c r="FT76" i="5" s="1"/>
  <c r="FT17" i="5" a="1"/>
  <c r="FT17" i="5" s="1"/>
  <c r="FT16" i="5" a="1"/>
  <c r="FT16" i="5" s="1"/>
  <c r="FT124" i="5" a="1"/>
  <c r="FT124" i="5" s="1"/>
  <c r="FT40" i="5" a="1"/>
  <c r="FT40" i="5" s="1"/>
  <c r="FT92" i="5" a="1"/>
  <c r="FT92" i="5" s="1"/>
  <c r="FT21" i="5" a="1"/>
  <c r="FT21" i="5" s="1"/>
  <c r="FT31" i="5" a="1"/>
  <c r="FT31" i="5" s="1"/>
  <c r="FT127" i="5" a="1"/>
  <c r="FT127" i="5" s="1"/>
  <c r="FT36" i="5" a="1"/>
  <c r="FT36" i="5" s="1"/>
  <c r="FT96" i="5" a="1"/>
  <c r="FT96" i="5" s="1"/>
  <c r="FT18" i="5" a="1"/>
  <c r="FT18" i="5" s="1"/>
  <c r="FT81" i="5" a="1"/>
  <c r="FT81" i="5" s="1"/>
  <c r="FT24" i="5" a="1"/>
  <c r="FT24" i="5" s="1"/>
  <c r="FT87" i="5" a="1"/>
  <c r="FT87" i="5" s="1"/>
  <c r="FT25" i="5" a="1"/>
  <c r="FT25" i="5" s="1"/>
  <c r="FT80" i="5" a="1"/>
  <c r="FT80" i="5" s="1"/>
  <c r="FT101" i="5" a="1"/>
  <c r="FT101" i="5" s="1"/>
  <c r="FT68" i="5" a="1"/>
  <c r="FT68" i="5" s="1"/>
  <c r="FT29" i="5" a="1"/>
  <c r="FT29" i="5" s="1"/>
  <c r="FT91" i="5" a="1"/>
  <c r="FT91" i="5" s="1"/>
  <c r="FT22" i="5" a="1"/>
  <c r="FT22" i="5" s="1"/>
  <c r="FT75" i="5" a="1"/>
  <c r="FT75" i="5" s="1"/>
  <c r="FT108" i="5" a="1"/>
  <c r="FT108" i="5" s="1"/>
  <c r="FT20" i="5" a="1"/>
  <c r="FT20" i="5" s="1"/>
  <c r="FT84" i="5" a="1"/>
  <c r="FT84" i="5" s="1"/>
  <c r="FT32" i="5" a="1"/>
  <c r="FT32" i="5" s="1"/>
  <c r="FT74" i="5" a="1"/>
  <c r="FT74" i="5" s="1"/>
  <c r="FT33" i="5" a="1"/>
  <c r="FT33" i="5" s="1"/>
  <c r="FT83" i="5" a="1"/>
  <c r="FT83" i="5" s="1"/>
  <c r="FT104" i="5" a="1"/>
  <c r="FT104" i="5" s="1"/>
  <c r="FT50" i="5" a="1"/>
  <c r="FT50" i="5" s="1"/>
  <c r="FT120" i="5" a="1"/>
  <c r="FT120" i="5" s="1"/>
  <c r="FT69" i="5" a="1"/>
  <c r="FT69" i="5" s="1"/>
  <c r="FT30" i="5" a="1"/>
  <c r="FT30" i="5" s="1"/>
  <c r="FT77" i="5" a="1"/>
  <c r="FT77" i="5" s="1"/>
  <c r="FT13" i="5" a="1"/>
  <c r="FT13" i="5" s="1"/>
  <c r="FT49" i="5" a="1"/>
  <c r="FT49" i="5" s="1"/>
  <c r="FT89" i="5" a="1"/>
  <c r="FT89" i="5" s="1"/>
  <c r="FT12" i="5" a="1"/>
  <c r="FT12" i="5" s="1"/>
  <c r="FT82" i="5" a="1"/>
  <c r="FT82" i="5" s="1"/>
  <c r="FT11" i="5" a="1"/>
  <c r="FT11" i="5" s="1"/>
  <c r="FT88" i="5" a="1"/>
  <c r="FT88" i="5" s="1"/>
  <c r="FT110" i="5" a="1"/>
  <c r="FT110" i="5" s="1"/>
  <c r="FT54" i="5" a="1"/>
  <c r="FT54" i="5" s="1"/>
  <c r="FT128" i="5" a="1"/>
  <c r="FT128" i="5" s="1"/>
  <c r="FT53" i="5" a="1"/>
  <c r="FT53" i="5" s="1"/>
  <c r="FT114" i="5" a="1"/>
  <c r="FT114" i="5" s="1"/>
  <c r="FT85" i="5" a="1"/>
  <c r="FT85" i="5" s="1"/>
  <c r="FT23" i="5" a="1"/>
  <c r="FT23" i="5" s="1"/>
  <c r="FT67" i="5" a="1"/>
  <c r="FT67" i="5" s="1"/>
  <c r="FT78" i="5" a="1"/>
  <c r="FT78" i="5" s="1"/>
  <c r="FT45" i="5" a="1"/>
  <c r="FT45" i="5" s="1"/>
  <c r="FS73" i="5" a="1"/>
  <c r="FS73" i="5" s="1"/>
  <c r="FS127" i="5" a="1"/>
  <c r="FS127" i="5" s="1"/>
  <c r="FS119" i="5" a="1"/>
  <c r="FS119" i="5" s="1"/>
  <c r="FS57" i="5" a="1"/>
  <c r="FS57" i="5" s="1"/>
  <c r="FS112" i="5" a="1"/>
  <c r="FS112" i="5" s="1"/>
  <c r="FS58" i="5" a="1"/>
  <c r="FS58" i="5" s="1"/>
  <c r="FS122" i="5" a="1"/>
  <c r="FS122" i="5" s="1"/>
  <c r="FS61" i="5" a="1"/>
  <c r="FS61" i="5" s="1"/>
  <c r="FS78" i="5" a="1"/>
  <c r="FS78" i="5" s="1"/>
  <c r="FS12" i="5" a="1"/>
  <c r="FS12" i="5" s="1"/>
  <c r="FS81" i="5" a="1"/>
  <c r="FS81" i="5" s="1"/>
  <c r="FS18" i="5" a="1"/>
  <c r="FS18" i="5" s="1"/>
  <c r="FS29" i="5" a="1"/>
  <c r="FS29" i="5" s="1"/>
  <c r="FS23" i="5" a="1"/>
  <c r="FS23" i="5" s="1"/>
  <c r="FS87" i="5" a="1"/>
  <c r="FS87" i="5" s="1"/>
  <c r="FS96" i="5" a="1"/>
  <c r="FS96" i="5" s="1"/>
  <c r="FS123" i="5" a="1"/>
  <c r="FS123" i="5" s="1"/>
  <c r="FS35" i="5" a="1"/>
  <c r="FS35" i="5" s="1"/>
  <c r="FS98" i="5" a="1"/>
  <c r="FS98" i="5" s="1"/>
  <c r="FS39" i="5" a="1"/>
  <c r="FS39" i="5" s="1"/>
  <c r="FS113" i="5" a="1"/>
  <c r="FS113" i="5" s="1"/>
  <c r="FS13" i="5" a="1"/>
  <c r="FS13" i="5" s="1"/>
  <c r="FS89" i="5" a="1"/>
  <c r="FS89" i="5" s="1"/>
  <c r="FS27" i="5" a="1"/>
  <c r="FS27" i="5" s="1"/>
  <c r="FS97" i="5" a="1"/>
  <c r="FS97" i="5" s="1"/>
  <c r="FS19" i="5" a="1"/>
  <c r="FS19" i="5" s="1"/>
  <c r="FS16" i="5" a="1"/>
  <c r="FS16" i="5" s="1"/>
  <c r="FS17" i="5" a="1"/>
  <c r="FS17" i="5" s="1"/>
  <c r="FS30" i="5" a="1"/>
  <c r="FS30" i="5" s="1"/>
  <c r="FS129" i="5" a="1"/>
  <c r="FS129" i="5" s="1"/>
  <c r="FS48" i="5" a="1"/>
  <c r="FS48" i="5" s="1"/>
  <c r="FS68" i="5" a="1"/>
  <c r="FS68" i="5" s="1"/>
  <c r="FS105" i="5" a="1"/>
  <c r="FS105" i="5" s="1"/>
  <c r="FS41" i="5" a="1"/>
  <c r="FS41" i="5" s="1"/>
  <c r="FS115" i="5" a="1"/>
  <c r="FS115" i="5" s="1"/>
  <c r="FS51" i="5" a="1"/>
  <c r="FS51" i="5" s="1"/>
  <c r="FS86" i="5" a="1"/>
  <c r="FS86" i="5" s="1"/>
  <c r="FS26" i="5" a="1"/>
  <c r="FS26" i="5" s="1"/>
  <c r="FS70" i="5" a="1"/>
  <c r="FS70" i="5" s="1"/>
  <c r="FS106" i="5" a="1"/>
  <c r="FS106" i="5" s="1"/>
  <c r="FS95" i="5" a="1"/>
  <c r="FS95" i="5" s="1"/>
  <c r="FS72" i="5" a="1"/>
  <c r="FS72" i="5" s="1"/>
  <c r="FS124" i="5" a="1"/>
  <c r="FS124" i="5" s="1"/>
  <c r="FS120" i="5" a="1"/>
  <c r="FS120" i="5" s="1"/>
  <c r="FS101" i="5" a="1"/>
  <c r="FS101" i="5" s="1"/>
  <c r="FS46" i="5" a="1"/>
  <c r="FS46" i="5" s="1"/>
  <c r="FS69" i="5" a="1"/>
  <c r="FS69" i="5" s="1"/>
  <c r="FS117" i="5" a="1"/>
  <c r="FS117" i="5" s="1"/>
  <c r="FS55" i="5" a="1"/>
  <c r="FS55" i="5" s="1"/>
  <c r="FS93" i="5" a="1"/>
  <c r="FS93" i="5" s="1"/>
  <c r="FS34" i="5" a="1"/>
  <c r="FS34" i="5" s="1"/>
  <c r="FS76" i="5" a="1"/>
  <c r="FS76" i="5" s="1"/>
  <c r="FS108" i="5" a="1"/>
  <c r="FS108" i="5" s="1"/>
  <c r="FS43" i="5" a="1"/>
  <c r="FS43" i="5" s="1"/>
  <c r="FS107" i="5" a="1"/>
  <c r="FS107" i="5" s="1"/>
  <c r="FS45" i="5" a="1"/>
  <c r="FS45" i="5" s="1"/>
  <c r="FS59" i="5" a="1"/>
  <c r="FS59" i="5" s="1"/>
  <c r="FS62" i="5" a="1"/>
  <c r="FS62" i="5" s="1"/>
  <c r="FS49" i="5" a="1"/>
  <c r="FS49" i="5" s="1"/>
  <c r="FS111" i="5" a="1"/>
  <c r="FS111" i="5" s="1"/>
  <c r="FS56" i="5" a="1"/>
  <c r="FS56" i="5" s="1"/>
  <c r="FS85" i="5" a="1"/>
  <c r="FS85" i="5" s="1"/>
  <c r="FS94" i="5" a="1"/>
  <c r="FS94" i="5" s="1"/>
  <c r="FS10" i="5" a="1"/>
  <c r="FS10" i="5" s="1"/>
  <c r="FS84" i="5" a="1"/>
  <c r="FS84" i="5" s="1"/>
  <c r="FS24" i="5" a="1"/>
  <c r="FS24" i="5" s="1"/>
  <c r="FS82" i="5" a="1"/>
  <c r="FS82" i="5" s="1"/>
  <c r="FS110" i="5" a="1"/>
  <c r="FS110" i="5" s="1"/>
  <c r="FS47" i="5" a="1"/>
  <c r="FS47" i="5" s="1"/>
  <c r="FS125" i="5" a="1"/>
  <c r="FS125" i="5" s="1"/>
  <c r="FS20" i="5" a="1"/>
  <c r="FS20" i="5" s="1"/>
  <c r="FS15" i="5" a="1"/>
  <c r="FS15" i="5" s="1"/>
  <c r="FS36" i="5" a="1"/>
  <c r="FS36" i="5" s="1"/>
  <c r="FS31" i="5" a="1"/>
  <c r="FS31" i="5" s="1"/>
  <c r="FS100" i="5" a="1"/>
  <c r="FS100" i="5" s="1"/>
  <c r="FS121" i="5" a="1"/>
  <c r="FS121" i="5" s="1"/>
  <c r="FS63" i="5" a="1"/>
  <c r="FS63" i="5" s="1"/>
  <c r="FS92" i="5" a="1"/>
  <c r="FS92" i="5" s="1"/>
  <c r="FS32" i="5" a="1"/>
  <c r="FS32" i="5" s="1"/>
  <c r="FS90" i="5" a="1"/>
  <c r="FS90" i="5" s="1"/>
  <c r="FS25" i="5" a="1"/>
  <c r="FS25" i="5" s="1"/>
  <c r="FS102" i="5" a="1"/>
  <c r="FS102" i="5" s="1"/>
  <c r="FS103" i="5" a="1"/>
  <c r="FS103" i="5" s="1"/>
  <c r="FS22" i="5" a="1"/>
  <c r="FS22" i="5" s="1"/>
  <c r="FS11" i="5" a="1"/>
  <c r="FS11" i="5" s="1"/>
  <c r="FS21" i="5" a="1"/>
  <c r="FS21" i="5" s="1"/>
  <c r="FS14" i="5" a="1"/>
  <c r="FS14" i="5" s="1"/>
  <c r="FS67" i="5" a="1"/>
  <c r="FS67" i="5" s="1"/>
  <c r="FS99" i="5" a="1"/>
  <c r="FS99" i="5" s="1"/>
  <c r="FS42" i="5" a="1"/>
  <c r="FS42" i="5" s="1"/>
  <c r="FS91" i="5" a="1"/>
  <c r="FS91" i="5" s="1"/>
  <c r="FS33" i="5" a="1"/>
  <c r="FS33" i="5" s="1"/>
  <c r="FS77" i="5" a="1"/>
  <c r="FS77" i="5" s="1"/>
  <c r="FS104" i="5" a="1"/>
  <c r="FS104" i="5" s="1"/>
  <c r="FS50" i="5" a="1"/>
  <c r="FS50" i="5" s="1"/>
  <c r="FS114" i="5" a="1"/>
  <c r="FS114" i="5" s="1"/>
  <c r="FS44" i="5" a="1"/>
  <c r="FS44" i="5" s="1"/>
  <c r="FS80" i="5" a="1"/>
  <c r="FS80" i="5" s="1"/>
  <c r="FS83" i="5" a="1"/>
  <c r="FS83" i="5" s="1"/>
  <c r="FS74" i="5" a="1"/>
  <c r="FS74" i="5" s="1"/>
  <c r="FS126" i="5" a="1"/>
  <c r="FS126" i="5" s="1"/>
  <c r="FS116" i="5" a="1"/>
  <c r="FS116" i="5" s="1"/>
  <c r="FS71" i="5" a="1"/>
  <c r="FS71" i="5" s="1"/>
  <c r="FS109" i="5" a="1"/>
  <c r="FS109" i="5" s="1"/>
  <c r="FS52" i="5" a="1"/>
  <c r="FS52" i="5" s="1"/>
  <c r="FS118" i="5" a="1"/>
  <c r="FS118" i="5" s="1"/>
  <c r="FS54" i="5" a="1"/>
  <c r="FS54" i="5" s="1"/>
  <c r="FS128" i="5" a="1"/>
  <c r="FS128" i="5" s="1"/>
  <c r="FS53" i="5" a="1"/>
  <c r="FS53" i="5" s="1"/>
  <c r="FS88" i="5" a="1"/>
  <c r="FS88" i="5" s="1"/>
  <c r="FS28" i="5" a="1"/>
  <c r="FS28" i="5" s="1"/>
  <c r="FS75" i="5" a="1"/>
  <c r="FS75" i="5" s="1"/>
  <c r="FS60" i="5" a="1"/>
  <c r="FS60" i="5" s="1"/>
  <c r="FS38" i="5" a="1"/>
  <c r="FS38" i="5" s="1"/>
  <c r="FS40" i="5" a="1"/>
  <c r="FS40" i="5" s="1"/>
  <c r="FS37" i="5" a="1"/>
  <c r="FS37" i="5" s="1"/>
  <c r="GC98" i="5" a="1"/>
  <c r="GC98" i="5" s="1"/>
  <c r="GC51" i="5" a="1"/>
  <c r="GC51" i="5" s="1"/>
  <c r="GC122" i="5" a="1"/>
  <c r="GC122" i="5" s="1"/>
  <c r="GC50" i="5" a="1"/>
  <c r="GC50" i="5" s="1"/>
  <c r="GC105" i="5" a="1"/>
  <c r="GC105" i="5" s="1"/>
  <c r="GC53" i="5" a="1"/>
  <c r="GC53" i="5" s="1"/>
  <c r="GC88" i="5" a="1"/>
  <c r="GC88" i="5" s="1"/>
  <c r="GC22" i="5" a="1"/>
  <c r="GC22" i="5" s="1"/>
  <c r="GC78" i="5" a="1"/>
  <c r="GC78" i="5" s="1"/>
  <c r="GC26" i="5" a="1"/>
  <c r="GC26" i="5" s="1"/>
  <c r="GC73" i="5" a="1"/>
  <c r="GC73" i="5" s="1"/>
  <c r="GC99" i="5" a="1"/>
  <c r="GC99" i="5" s="1"/>
  <c r="GC46" i="5" a="1"/>
  <c r="GC46" i="5" s="1"/>
  <c r="GC69" i="5" a="1"/>
  <c r="GC69" i="5" s="1"/>
  <c r="GC15" i="5" a="1"/>
  <c r="GC15" i="5" s="1"/>
  <c r="GC104" i="5" a="1"/>
  <c r="GC104" i="5" s="1"/>
  <c r="GC54" i="5" a="1"/>
  <c r="GC54" i="5" s="1"/>
  <c r="GC112" i="5" a="1"/>
  <c r="GC112" i="5" s="1"/>
  <c r="GC71" i="5" a="1"/>
  <c r="GC71" i="5" s="1"/>
  <c r="GC25" i="5" a="1"/>
  <c r="GC25" i="5" s="1"/>
  <c r="GC81" i="5" a="1"/>
  <c r="GC81" i="5" s="1"/>
  <c r="GC11" i="5" a="1"/>
  <c r="GC11" i="5" s="1"/>
  <c r="GC93" i="5" a="1"/>
  <c r="GC93" i="5" s="1"/>
  <c r="GC10" i="5" a="1"/>
  <c r="GC10" i="5" s="1"/>
  <c r="GC92" i="5" a="1"/>
  <c r="GC92" i="5" s="1"/>
  <c r="GC70" i="5" a="1"/>
  <c r="GC70" i="5" s="1"/>
  <c r="GC19" i="5" a="1"/>
  <c r="GC19" i="5" s="1"/>
  <c r="GC72" i="5" a="1"/>
  <c r="GC72" i="5" s="1"/>
  <c r="GC31" i="5" a="1"/>
  <c r="GC31" i="5" s="1"/>
  <c r="GC119" i="5" a="1"/>
  <c r="GC119" i="5" s="1"/>
  <c r="GC39" i="5" a="1"/>
  <c r="GC39" i="5" s="1"/>
  <c r="GC77" i="5" a="1"/>
  <c r="GC77" i="5" s="1"/>
  <c r="GC30" i="5" a="1"/>
  <c r="GC30" i="5" s="1"/>
  <c r="GC86" i="5" a="1"/>
  <c r="GC86" i="5" s="1"/>
  <c r="GC20" i="5" a="1"/>
  <c r="GC20" i="5" s="1"/>
  <c r="GC67" i="5" a="1"/>
  <c r="GC67" i="5" s="1"/>
  <c r="GC24" i="5" a="1"/>
  <c r="GC24" i="5" s="1"/>
  <c r="GC68" i="5" a="1"/>
  <c r="GC68" i="5" s="1"/>
  <c r="GC126" i="5" a="1"/>
  <c r="GC126" i="5" s="1"/>
  <c r="GC61" i="5" a="1"/>
  <c r="GC61" i="5" s="1"/>
  <c r="GC75" i="5" a="1"/>
  <c r="GC75" i="5" s="1"/>
  <c r="GC14" i="5" a="1"/>
  <c r="GC14" i="5" s="1"/>
  <c r="GC95" i="5" a="1"/>
  <c r="GC95" i="5" s="1"/>
  <c r="GC21" i="5" a="1"/>
  <c r="GC21" i="5" s="1"/>
  <c r="GC85" i="5" a="1"/>
  <c r="GC85" i="5" s="1"/>
  <c r="GC33" i="5" a="1"/>
  <c r="GC33" i="5" s="1"/>
  <c r="GC89" i="5" a="1"/>
  <c r="GC89" i="5" s="1"/>
  <c r="GC23" i="5" a="1"/>
  <c r="GC23" i="5" s="1"/>
  <c r="GC76" i="5" a="1"/>
  <c r="GC76" i="5" s="1"/>
  <c r="GC32" i="5" a="1"/>
  <c r="GC32" i="5" s="1"/>
  <c r="GC74" i="5" a="1"/>
  <c r="GC74" i="5" s="1"/>
  <c r="GC115" i="5" a="1"/>
  <c r="GC115" i="5" s="1"/>
  <c r="GC52" i="5" a="1"/>
  <c r="GC52" i="5" s="1"/>
  <c r="GC113" i="5" a="1"/>
  <c r="GC113" i="5" s="1"/>
  <c r="GC38" i="5" a="1"/>
  <c r="GC38" i="5" s="1"/>
  <c r="GC96" i="5" a="1"/>
  <c r="GC96" i="5" s="1"/>
  <c r="GC29" i="5" a="1"/>
  <c r="GC29" i="5" s="1"/>
  <c r="GC91" i="5" a="1"/>
  <c r="GC91" i="5" s="1"/>
  <c r="GC47" i="5" a="1"/>
  <c r="GC47" i="5" s="1"/>
  <c r="GC28" i="5" a="1"/>
  <c r="GC28" i="5" s="1"/>
  <c r="GC84" i="5" a="1"/>
  <c r="GC84" i="5" s="1"/>
  <c r="GC13" i="5" a="1"/>
  <c r="GC13" i="5" s="1"/>
  <c r="GC123" i="5" a="1"/>
  <c r="GC123" i="5" s="1"/>
  <c r="GC62" i="5" a="1"/>
  <c r="GC62" i="5" s="1"/>
  <c r="GC101" i="5" a="1"/>
  <c r="GC101" i="5" s="1"/>
  <c r="GC55" i="5" a="1"/>
  <c r="GC55" i="5" s="1"/>
  <c r="GC97" i="5" a="1"/>
  <c r="GC97" i="5" s="1"/>
  <c r="GC63" i="5" a="1"/>
  <c r="GC63" i="5" s="1"/>
  <c r="GC90" i="5" a="1"/>
  <c r="GC90" i="5" s="1"/>
  <c r="GC116" i="5" a="1"/>
  <c r="GC116" i="5" s="1"/>
  <c r="GC41" i="5" a="1"/>
  <c r="GC41" i="5" s="1"/>
  <c r="GC27" i="5" a="1"/>
  <c r="GC27" i="5" s="1"/>
  <c r="GC94" i="5" a="1"/>
  <c r="GC94" i="5" s="1"/>
  <c r="GC18" i="5" a="1"/>
  <c r="GC18" i="5" s="1"/>
  <c r="GC82" i="5" a="1"/>
  <c r="GC82" i="5" s="1"/>
  <c r="GC100" i="5" a="1"/>
  <c r="GC100" i="5" s="1"/>
  <c r="GC36" i="5" a="1"/>
  <c r="GC36" i="5" s="1"/>
  <c r="GC106" i="5" a="1"/>
  <c r="GC106" i="5" s="1"/>
  <c r="GC58" i="5" a="1"/>
  <c r="GC58" i="5" s="1"/>
  <c r="GC127" i="5" a="1"/>
  <c r="GC127" i="5" s="1"/>
  <c r="GC49" i="5" a="1"/>
  <c r="GC49" i="5" s="1"/>
  <c r="GC109" i="5" a="1"/>
  <c r="GC109" i="5" s="1"/>
  <c r="GC117" i="5" a="1"/>
  <c r="GC117" i="5" s="1"/>
  <c r="GC60" i="5" a="1"/>
  <c r="GC60" i="5" s="1"/>
  <c r="GC103" i="5" a="1"/>
  <c r="GC103" i="5" s="1"/>
  <c r="GC17" i="5" a="1"/>
  <c r="GC17" i="5" s="1"/>
  <c r="GC87" i="5" a="1"/>
  <c r="GC87" i="5" s="1"/>
  <c r="GC108" i="5" a="1"/>
  <c r="GC108" i="5" s="1"/>
  <c r="GC44" i="5" a="1"/>
  <c r="GC44" i="5" s="1"/>
  <c r="GC120" i="5" a="1"/>
  <c r="GC120" i="5" s="1"/>
  <c r="GC40" i="5" a="1"/>
  <c r="GC40" i="5" s="1"/>
  <c r="GC107" i="5" a="1"/>
  <c r="GC107" i="5" s="1"/>
  <c r="GC35" i="5" a="1"/>
  <c r="GC35" i="5" s="1"/>
  <c r="GC129" i="5" a="1"/>
  <c r="GC129" i="5" s="1"/>
  <c r="GC45" i="5" a="1"/>
  <c r="GC45" i="5" s="1"/>
  <c r="GC121" i="5" a="1"/>
  <c r="GC121" i="5" s="1"/>
  <c r="GC110" i="5" a="1"/>
  <c r="GC110" i="5" s="1"/>
  <c r="GC34" i="5" a="1"/>
  <c r="GC34" i="5" s="1"/>
  <c r="GC118" i="5" a="1"/>
  <c r="GC118" i="5" s="1"/>
  <c r="GC57" i="5" a="1"/>
  <c r="GC57" i="5" s="1"/>
  <c r="GC16" i="5" a="1"/>
  <c r="GC16" i="5" s="1"/>
  <c r="GC114" i="5" a="1"/>
  <c r="GC114" i="5" s="1"/>
  <c r="GC56" i="5" a="1"/>
  <c r="GC56" i="5" s="1"/>
  <c r="GC128" i="5" a="1"/>
  <c r="GC128" i="5" s="1"/>
  <c r="GC43" i="5" a="1"/>
  <c r="GC43" i="5" s="1"/>
  <c r="GC111" i="5" a="1"/>
  <c r="GC111" i="5" s="1"/>
  <c r="GC37" i="5" a="1"/>
  <c r="GC37" i="5" s="1"/>
  <c r="GC102" i="5" a="1"/>
  <c r="GC102" i="5" s="1"/>
  <c r="GC48" i="5" a="1"/>
  <c r="GC48" i="5" s="1"/>
  <c r="GC83" i="5" a="1"/>
  <c r="GC83" i="5" s="1"/>
  <c r="GC12" i="5" a="1"/>
  <c r="GC12" i="5" s="1"/>
  <c r="GC80" i="5" a="1"/>
  <c r="GC80" i="5" s="1"/>
  <c r="GC125" i="5" a="1"/>
  <c r="GC125" i="5" s="1"/>
  <c r="GC59" i="5" a="1"/>
  <c r="GC59" i="5" s="1"/>
  <c r="GC124" i="5" a="1"/>
  <c r="GC124" i="5" s="1"/>
  <c r="GC42" i="5" a="1"/>
  <c r="GC42" i="5" s="1"/>
  <c r="FP111" i="5" a="1"/>
  <c r="FP111" i="5" s="1"/>
  <c r="FP41" i="5" a="1"/>
  <c r="FP41" i="5" s="1"/>
  <c r="FP109" i="5" a="1"/>
  <c r="FP109" i="5" s="1"/>
  <c r="FP36" i="5" a="1"/>
  <c r="FP36" i="5" s="1"/>
  <c r="FP100" i="5" a="1"/>
  <c r="FP100" i="5" s="1"/>
  <c r="FP59" i="5" a="1"/>
  <c r="FP59" i="5" s="1"/>
  <c r="FP124" i="5" a="1"/>
  <c r="FP124" i="5" s="1"/>
  <c r="FP55" i="5" a="1"/>
  <c r="FP55" i="5" s="1"/>
  <c r="FP92" i="5" a="1"/>
  <c r="FP92" i="5" s="1"/>
  <c r="FP26" i="5" a="1"/>
  <c r="FP26" i="5" s="1"/>
  <c r="FP71" i="5" a="1"/>
  <c r="FP71" i="5" s="1"/>
  <c r="FP23" i="5" a="1"/>
  <c r="FP23" i="5" s="1"/>
  <c r="FP88" i="5" a="1"/>
  <c r="FP88" i="5" s="1"/>
  <c r="FP129" i="5" a="1"/>
  <c r="FP129" i="5" s="1"/>
  <c r="FP121" i="5" a="1"/>
  <c r="FP121" i="5" s="1"/>
  <c r="FP62" i="5" a="1"/>
  <c r="FP62" i="5" s="1"/>
  <c r="FP119" i="5" a="1"/>
  <c r="FP119" i="5" s="1"/>
  <c r="FP61" i="5" a="1"/>
  <c r="FP61" i="5" s="1"/>
  <c r="FP118" i="5" a="1"/>
  <c r="FP118" i="5" s="1"/>
  <c r="FP43" i="5" a="1"/>
  <c r="FP43" i="5" s="1"/>
  <c r="FP116" i="5" a="1"/>
  <c r="FP116" i="5" s="1"/>
  <c r="FP54" i="5" a="1"/>
  <c r="FP54" i="5" s="1"/>
  <c r="FP72" i="5" a="1"/>
  <c r="FP72" i="5" s="1"/>
  <c r="FP11" i="5" a="1"/>
  <c r="FP11" i="5" s="1"/>
  <c r="FP84" i="5" a="1"/>
  <c r="FP84" i="5" s="1"/>
  <c r="FP35" i="5" a="1"/>
  <c r="FP35" i="5" s="1"/>
  <c r="FP68" i="5" a="1"/>
  <c r="FP68" i="5" s="1"/>
  <c r="FP108" i="5" a="1"/>
  <c r="FP108" i="5" s="1"/>
  <c r="FP57" i="5" a="1"/>
  <c r="FP57" i="5" s="1"/>
  <c r="FP104" i="5" a="1"/>
  <c r="FP104" i="5" s="1"/>
  <c r="FP49" i="5" a="1"/>
  <c r="FP49" i="5" s="1"/>
  <c r="FP101" i="5" a="1"/>
  <c r="FP101" i="5" s="1"/>
  <c r="FP48" i="5" a="1"/>
  <c r="FP48" i="5" s="1"/>
  <c r="FP123" i="5" a="1"/>
  <c r="FP123" i="5" s="1"/>
  <c r="FP46" i="5" a="1"/>
  <c r="FP46" i="5" s="1"/>
  <c r="FP99" i="5" a="1"/>
  <c r="FP99" i="5" s="1"/>
  <c r="FP122" i="5" a="1"/>
  <c r="FP122" i="5" s="1"/>
  <c r="FP58" i="5" a="1"/>
  <c r="FP58" i="5" s="1"/>
  <c r="FP98" i="5" a="1"/>
  <c r="FP98" i="5" s="1"/>
  <c r="FP56" i="5" a="1"/>
  <c r="FP56" i="5" s="1"/>
  <c r="FP12" i="5" a="1"/>
  <c r="FP12" i="5" s="1"/>
  <c r="FP76" i="5" a="1"/>
  <c r="FP76" i="5" s="1"/>
  <c r="FP107" i="5" a="1"/>
  <c r="FP107" i="5" s="1"/>
  <c r="FP32" i="5" a="1"/>
  <c r="FP32" i="5" s="1"/>
  <c r="FP91" i="5" a="1"/>
  <c r="FP91" i="5" s="1"/>
  <c r="FP29" i="5" a="1"/>
  <c r="FP29" i="5" s="1"/>
  <c r="FP70" i="5" a="1"/>
  <c r="FP70" i="5" s="1"/>
  <c r="FP24" i="5" a="1"/>
  <c r="FP24" i="5" s="1"/>
  <c r="FP90" i="5" a="1"/>
  <c r="FP90" i="5" s="1"/>
  <c r="FP21" i="5" a="1"/>
  <c r="FP21" i="5" s="1"/>
  <c r="FP82" i="5" a="1"/>
  <c r="FP82" i="5" s="1"/>
  <c r="FP117" i="5" a="1"/>
  <c r="FP117" i="5" s="1"/>
  <c r="FP51" i="5" a="1"/>
  <c r="FP51" i="5" s="1"/>
  <c r="FP115" i="5" a="1"/>
  <c r="FP115" i="5" s="1"/>
  <c r="FP40" i="5" a="1"/>
  <c r="FP40" i="5" s="1"/>
  <c r="FP127" i="5" a="1"/>
  <c r="FP127" i="5" s="1"/>
  <c r="FP52" i="5" a="1"/>
  <c r="FP52" i="5" s="1"/>
  <c r="FP27" i="5" a="1"/>
  <c r="FP27" i="5" s="1"/>
  <c r="FP77" i="5" a="1"/>
  <c r="FP77" i="5" s="1"/>
  <c r="FP16" i="5" a="1"/>
  <c r="FP16" i="5" s="1"/>
  <c r="FP19" i="5" a="1"/>
  <c r="FP19" i="5" s="1"/>
  <c r="FP97" i="5" a="1"/>
  <c r="FP97" i="5" s="1"/>
  <c r="FP13" i="5" a="1"/>
  <c r="FP13" i="5" s="1"/>
  <c r="FP67" i="5" a="1"/>
  <c r="FP67" i="5" s="1"/>
  <c r="FP114" i="5" a="1"/>
  <c r="FP114" i="5" s="1"/>
  <c r="FP50" i="5" a="1"/>
  <c r="FP50" i="5" s="1"/>
  <c r="FP106" i="5" a="1"/>
  <c r="FP106" i="5" s="1"/>
  <c r="FP47" i="5" a="1"/>
  <c r="FP47" i="5" s="1"/>
  <c r="FP103" i="5" a="1"/>
  <c r="FP103" i="5" s="1"/>
  <c r="FP38" i="5" a="1"/>
  <c r="FP38" i="5" s="1"/>
  <c r="FP83" i="5" a="1"/>
  <c r="FP83" i="5" s="1"/>
  <c r="FP28" i="5" a="1"/>
  <c r="FP28" i="5" s="1"/>
  <c r="FP80" i="5" a="1"/>
  <c r="FP80" i="5" s="1"/>
  <c r="FP20" i="5" a="1"/>
  <c r="FP20" i="5" s="1"/>
  <c r="FP75" i="5" a="1"/>
  <c r="FP75" i="5" s="1"/>
  <c r="FP15" i="5" a="1"/>
  <c r="FP15" i="5" s="1"/>
  <c r="FP95" i="5" a="1"/>
  <c r="FP95" i="5" s="1"/>
  <c r="FP34" i="5" a="1"/>
  <c r="FP34" i="5" s="1"/>
  <c r="FP93" i="5" a="1"/>
  <c r="FP93" i="5" s="1"/>
  <c r="FP128" i="5" a="1"/>
  <c r="FP128" i="5" s="1"/>
  <c r="FP63" i="5" a="1"/>
  <c r="FP63" i="5" s="1"/>
  <c r="FP120" i="5" a="1"/>
  <c r="FP120" i="5" s="1"/>
  <c r="FP45" i="5" a="1"/>
  <c r="FP45" i="5" s="1"/>
  <c r="FP126" i="5" a="1"/>
  <c r="FP126" i="5" s="1"/>
  <c r="FP37" i="5" a="1"/>
  <c r="FP37" i="5" s="1"/>
  <c r="FP89" i="5" a="1"/>
  <c r="FP89" i="5" s="1"/>
  <c r="FP17" i="5" a="1"/>
  <c r="FP17" i="5" s="1"/>
  <c r="FP86" i="5" a="1"/>
  <c r="FP86" i="5" s="1"/>
  <c r="FP33" i="5" a="1"/>
  <c r="FP33" i="5" s="1"/>
  <c r="FP81" i="5" a="1"/>
  <c r="FP81" i="5" s="1"/>
  <c r="FP14" i="5" a="1"/>
  <c r="FP14" i="5" s="1"/>
  <c r="FP78" i="5" a="1"/>
  <c r="FP78" i="5" s="1"/>
  <c r="FP31" i="5" a="1"/>
  <c r="FP31" i="5" s="1"/>
  <c r="FP73" i="5" a="1"/>
  <c r="FP73" i="5" s="1"/>
  <c r="FP74" i="5" a="1"/>
  <c r="FP74" i="5" s="1"/>
  <c r="FP30" i="5" a="1"/>
  <c r="FP30" i="5" s="1"/>
  <c r="FP87" i="5" a="1"/>
  <c r="FP87" i="5" s="1"/>
  <c r="FP22" i="5" a="1"/>
  <c r="FP22" i="5" s="1"/>
  <c r="FP110" i="5" a="1"/>
  <c r="FP110" i="5" s="1"/>
  <c r="FP10" i="5" a="1"/>
  <c r="FP10" i="5" s="1"/>
  <c r="FP69" i="5" a="1"/>
  <c r="FP69" i="5" s="1"/>
  <c r="FP42" i="5" a="1"/>
  <c r="FP42" i="5" s="1"/>
  <c r="FP125" i="5" a="1"/>
  <c r="FP125" i="5" s="1"/>
  <c r="FP53" i="5" a="1"/>
  <c r="FP53" i="5" s="1"/>
  <c r="FP112" i="5" a="1"/>
  <c r="FP112" i="5" s="1"/>
  <c r="FP39" i="5" a="1"/>
  <c r="FP39" i="5" s="1"/>
  <c r="FP105" i="5" a="1"/>
  <c r="FP105" i="5" s="1"/>
  <c r="FP102" i="5" a="1"/>
  <c r="FP102" i="5" s="1"/>
  <c r="FP60" i="5" a="1"/>
  <c r="FP60" i="5" s="1"/>
  <c r="FP96" i="5" a="1"/>
  <c r="FP96" i="5" s="1"/>
  <c r="FP25" i="5" a="1"/>
  <c r="FP25" i="5" s="1"/>
  <c r="FP94" i="5" a="1"/>
  <c r="FP94" i="5" s="1"/>
  <c r="FP18" i="5" a="1"/>
  <c r="FP18" i="5" s="1"/>
  <c r="FP85" i="5" a="1"/>
  <c r="FP85" i="5" s="1"/>
  <c r="FP113" i="5" a="1"/>
  <c r="FP113" i="5" s="1"/>
  <c r="FP44" i="5" a="1"/>
  <c r="FP44" i="5" s="1"/>
  <c r="FU95" i="5" a="1"/>
  <c r="FU95" i="5" s="1"/>
  <c r="FU31" i="5" a="1"/>
  <c r="FU31" i="5" s="1"/>
  <c r="FU86" i="5" a="1"/>
  <c r="FU86" i="5" s="1"/>
  <c r="FU112" i="5" a="1"/>
  <c r="FU112" i="5" s="1"/>
  <c r="FU47" i="5" a="1"/>
  <c r="FU47" i="5" s="1"/>
  <c r="FU103" i="5" a="1"/>
  <c r="FU103" i="5" s="1"/>
  <c r="FU113" i="5" a="1"/>
  <c r="FU113" i="5" s="1"/>
  <c r="FU38" i="5" a="1"/>
  <c r="FU38" i="5" s="1"/>
  <c r="FU119" i="5" a="1"/>
  <c r="FU119" i="5" s="1"/>
  <c r="FU48" i="5" a="1"/>
  <c r="FU48" i="5" s="1"/>
  <c r="FU17" i="5" a="1"/>
  <c r="FU17" i="5" s="1"/>
  <c r="FU74" i="5" a="1"/>
  <c r="FU74" i="5" s="1"/>
  <c r="FU27" i="5" a="1"/>
  <c r="FU27" i="5" s="1"/>
  <c r="FU89" i="5" a="1"/>
  <c r="FU89" i="5" s="1"/>
  <c r="FU123" i="5" a="1"/>
  <c r="FU123" i="5" s="1"/>
  <c r="FU50" i="5" a="1"/>
  <c r="FU50" i="5" s="1"/>
  <c r="FU125" i="5" a="1"/>
  <c r="FU125" i="5" s="1"/>
  <c r="FU39" i="5" a="1"/>
  <c r="FU39" i="5" s="1"/>
  <c r="FU118" i="5" a="1"/>
  <c r="FU118" i="5" s="1"/>
  <c r="FU61" i="5" a="1"/>
  <c r="FU61" i="5" s="1"/>
  <c r="FU121" i="5" a="1"/>
  <c r="FU121" i="5" s="1"/>
  <c r="FU49" i="5" a="1"/>
  <c r="FU49" i="5" s="1"/>
  <c r="FU82" i="5" a="1"/>
  <c r="FU82" i="5" s="1"/>
  <c r="FU24" i="5" a="1"/>
  <c r="FU24" i="5" s="1"/>
  <c r="FU71" i="5" a="1"/>
  <c r="FU71" i="5" s="1"/>
  <c r="FU25" i="5" a="1"/>
  <c r="FU25" i="5" s="1"/>
  <c r="FU16" i="5" a="1"/>
  <c r="FU16" i="5" s="1"/>
  <c r="FU99" i="5" a="1"/>
  <c r="FU99" i="5" s="1"/>
  <c r="FU54" i="5" a="1"/>
  <c r="FU54" i="5" s="1"/>
  <c r="FU98" i="5" a="1"/>
  <c r="FU98" i="5" s="1"/>
  <c r="FU45" i="5" a="1"/>
  <c r="FU45" i="5" s="1"/>
  <c r="FU127" i="5" a="1"/>
  <c r="FU127" i="5" s="1"/>
  <c r="FU129" i="5" a="1"/>
  <c r="FU129" i="5" s="1"/>
  <c r="FU57" i="5" a="1"/>
  <c r="FU57" i="5" s="1"/>
  <c r="FU87" i="5" a="1"/>
  <c r="FU87" i="5" s="1"/>
  <c r="FU32" i="5" a="1"/>
  <c r="FU32" i="5" s="1"/>
  <c r="FU80" i="5" a="1"/>
  <c r="FU80" i="5" s="1"/>
  <c r="FU33" i="5" a="1"/>
  <c r="FU33" i="5" s="1"/>
  <c r="FU93" i="5" a="1"/>
  <c r="FU93" i="5" s="1"/>
  <c r="FU10" i="5" a="1"/>
  <c r="FU10" i="5" s="1"/>
  <c r="FU92" i="5" a="1"/>
  <c r="FU92" i="5" s="1"/>
  <c r="FU105" i="5" a="1"/>
  <c r="FU105" i="5" s="1"/>
  <c r="FU46" i="5" a="1"/>
  <c r="FU46" i="5" s="1"/>
  <c r="FU114" i="5" a="1"/>
  <c r="FU114" i="5" s="1"/>
  <c r="FU44" i="5" a="1"/>
  <c r="FU44" i="5" s="1"/>
  <c r="FU101" i="5" a="1"/>
  <c r="FU101" i="5" s="1"/>
  <c r="FU40" i="5" a="1"/>
  <c r="FU40" i="5" s="1"/>
  <c r="FU90" i="5" a="1"/>
  <c r="FU90" i="5" s="1"/>
  <c r="FU12" i="5" a="1"/>
  <c r="FU12" i="5" s="1"/>
  <c r="FU88" i="5" a="1"/>
  <c r="FU88" i="5" s="1"/>
  <c r="FU11" i="5" a="1"/>
  <c r="FU11" i="5" s="1"/>
  <c r="FU94" i="5" a="1"/>
  <c r="FU94" i="5" s="1"/>
  <c r="FU18" i="5" a="1"/>
  <c r="FU18" i="5" s="1"/>
  <c r="FU68" i="5" a="1"/>
  <c r="FU68" i="5" s="1"/>
  <c r="FU126" i="5" a="1"/>
  <c r="FU126" i="5" s="1"/>
  <c r="FU63" i="5" a="1"/>
  <c r="FU63" i="5" s="1"/>
  <c r="FU115" i="5" a="1"/>
  <c r="FU115" i="5" s="1"/>
  <c r="FU52" i="5" a="1"/>
  <c r="FU52" i="5" s="1"/>
  <c r="FU104" i="5" a="1"/>
  <c r="FU104" i="5" s="1"/>
  <c r="FU43" i="5" a="1"/>
  <c r="FU43" i="5" s="1"/>
  <c r="FU91" i="5" a="1"/>
  <c r="FU91" i="5" s="1"/>
  <c r="FU21" i="5" a="1"/>
  <c r="FU21" i="5" s="1"/>
  <c r="FU97" i="5" a="1"/>
  <c r="FU97" i="5" s="1"/>
  <c r="FU19" i="5" a="1"/>
  <c r="FU19" i="5" s="1"/>
  <c r="FU96" i="5" a="1"/>
  <c r="FU96" i="5" s="1"/>
  <c r="FU20" i="5" a="1"/>
  <c r="FU20" i="5" s="1"/>
  <c r="FU72" i="5" a="1"/>
  <c r="FU72" i="5" s="1"/>
  <c r="FU120" i="5" a="1"/>
  <c r="FU120" i="5" s="1"/>
  <c r="FU58" i="5" a="1"/>
  <c r="FU58" i="5" s="1"/>
  <c r="FU111" i="5" a="1"/>
  <c r="FU111" i="5" s="1"/>
  <c r="FU53" i="5" a="1"/>
  <c r="FU53" i="5" s="1"/>
  <c r="FU110" i="5" a="1"/>
  <c r="FU110" i="5" s="1"/>
  <c r="FU51" i="5" a="1"/>
  <c r="FU51" i="5" s="1"/>
  <c r="FU69" i="5" a="1"/>
  <c r="FU69" i="5" s="1"/>
  <c r="FU29" i="5" a="1"/>
  <c r="FU29" i="5" s="1"/>
  <c r="FU70" i="5" a="1"/>
  <c r="FU70" i="5" s="1"/>
  <c r="FU22" i="5" a="1"/>
  <c r="FU22" i="5" s="1"/>
  <c r="FU67" i="5" a="1"/>
  <c r="FU67" i="5" s="1"/>
  <c r="FU28" i="5" a="1"/>
  <c r="FU28" i="5" s="1"/>
  <c r="FU73" i="5" a="1"/>
  <c r="FU73" i="5" s="1"/>
  <c r="FU128" i="5" a="1"/>
  <c r="FU128" i="5" s="1"/>
  <c r="FU35" i="5" a="1"/>
  <c r="FU35" i="5" s="1"/>
  <c r="FU117" i="5" a="1"/>
  <c r="FU117" i="5" s="1"/>
  <c r="FU59" i="5" a="1"/>
  <c r="FU59" i="5" s="1"/>
  <c r="FU116" i="5" a="1"/>
  <c r="FU116" i="5" s="1"/>
  <c r="FU56" i="5" a="1"/>
  <c r="FU56" i="5" s="1"/>
  <c r="FU76" i="5" a="1"/>
  <c r="FU76" i="5" s="1"/>
  <c r="FU15" i="5" a="1"/>
  <c r="FU15" i="5" s="1"/>
  <c r="FU77" i="5" a="1"/>
  <c r="FU77" i="5" s="1"/>
  <c r="FU30" i="5" a="1"/>
  <c r="FU30" i="5" s="1"/>
  <c r="FU75" i="5" a="1"/>
  <c r="FU75" i="5" s="1"/>
  <c r="FU13" i="5" a="1"/>
  <c r="FU13" i="5" s="1"/>
  <c r="FU78" i="5" a="1"/>
  <c r="FU78" i="5" s="1"/>
  <c r="FU102" i="5" a="1"/>
  <c r="FU102" i="5" s="1"/>
  <c r="FU37" i="5" a="1"/>
  <c r="FU37" i="5" s="1"/>
  <c r="FU122" i="5" a="1"/>
  <c r="FU122" i="5" s="1"/>
  <c r="FU41" i="5" a="1"/>
  <c r="FU41" i="5" s="1"/>
  <c r="FU106" i="5" a="1"/>
  <c r="FU106" i="5" s="1"/>
  <c r="FU62" i="5" a="1"/>
  <c r="FU62" i="5" s="1"/>
  <c r="FU124" i="5" a="1"/>
  <c r="FU124" i="5" s="1"/>
  <c r="FU55" i="5" a="1"/>
  <c r="FU55" i="5" s="1"/>
  <c r="FU85" i="5" a="1"/>
  <c r="FU85" i="5" s="1"/>
  <c r="FU14" i="5" a="1"/>
  <c r="FU14" i="5" s="1"/>
  <c r="FU83" i="5" a="1"/>
  <c r="FU83" i="5" s="1"/>
  <c r="FU23" i="5" a="1"/>
  <c r="FU23" i="5" s="1"/>
  <c r="FU81" i="5" a="1"/>
  <c r="FU81" i="5" s="1"/>
  <c r="FU109" i="5" a="1"/>
  <c r="FU109" i="5" s="1"/>
  <c r="FU42" i="5" a="1"/>
  <c r="FU42" i="5" s="1"/>
  <c r="FU100" i="5" a="1"/>
  <c r="FU100" i="5" s="1"/>
  <c r="FU60" i="5" a="1"/>
  <c r="FU60" i="5" s="1"/>
  <c r="FU108" i="5" a="1"/>
  <c r="FU108" i="5" s="1"/>
  <c r="FU36" i="5" a="1"/>
  <c r="FU36" i="5" s="1"/>
  <c r="FU107" i="5" a="1"/>
  <c r="FU107" i="5" s="1"/>
  <c r="FU34" i="5" a="1"/>
  <c r="FU34" i="5" s="1"/>
  <c r="FU84" i="5" a="1"/>
  <c r="FU84" i="5" s="1"/>
  <c r="FU26" i="5" a="1"/>
  <c r="FU26" i="5" s="1"/>
  <c r="FX107" i="5" a="1"/>
  <c r="FX107" i="5" s="1"/>
  <c r="FX58" i="5" a="1"/>
  <c r="FX58" i="5" s="1"/>
  <c r="FX69" i="5" a="1"/>
  <c r="FX69" i="5" s="1"/>
  <c r="FX127" i="5" a="1"/>
  <c r="FX127" i="5" s="1"/>
  <c r="FX49" i="5" a="1"/>
  <c r="FX49" i="5" s="1"/>
  <c r="FX82" i="5" a="1"/>
  <c r="FX82" i="5" s="1"/>
  <c r="FX80" i="5" a="1"/>
  <c r="FX80" i="5" s="1"/>
  <c r="FX104" i="5" a="1"/>
  <c r="FX104" i="5" s="1"/>
  <c r="FX32" i="5" a="1"/>
  <c r="FX32" i="5" s="1"/>
  <c r="FX45" i="5" a="1"/>
  <c r="FX45" i="5" s="1"/>
  <c r="FX76" i="5" a="1"/>
  <c r="FX76" i="5" s="1"/>
  <c r="FX102" i="5" a="1"/>
  <c r="FX102" i="5" s="1"/>
  <c r="FX53" i="5" a="1"/>
  <c r="FX53" i="5" s="1"/>
  <c r="FX77" i="5" a="1"/>
  <c r="FX77" i="5" s="1"/>
  <c r="FX99" i="5" a="1"/>
  <c r="FX99" i="5" s="1"/>
  <c r="FX37" i="5" a="1"/>
  <c r="FX37" i="5" s="1"/>
  <c r="FX40" i="5" a="1"/>
  <c r="FX40" i="5" s="1"/>
  <c r="FX92" i="5" a="1"/>
  <c r="FX92" i="5" s="1"/>
  <c r="FX112" i="5" a="1"/>
  <c r="FX112" i="5" s="1"/>
  <c r="FX30" i="5" a="1"/>
  <c r="FX30" i="5" s="1"/>
  <c r="FX11" i="5" a="1"/>
  <c r="FX11" i="5" s="1"/>
  <c r="FX61" i="5" a="1"/>
  <c r="FX61" i="5" s="1"/>
  <c r="FX115" i="5" a="1"/>
  <c r="FX115" i="5" s="1"/>
  <c r="FX110" i="5" a="1"/>
  <c r="FX110" i="5" s="1"/>
  <c r="FX51" i="5" a="1"/>
  <c r="FX51" i="5" s="1"/>
  <c r="FX98" i="5" a="1"/>
  <c r="FX98" i="5" s="1"/>
  <c r="FX39" i="5" a="1"/>
  <c r="FX39" i="5" s="1"/>
  <c r="FX60" i="5" a="1"/>
  <c r="FX60" i="5" s="1"/>
  <c r="FX75" i="5" a="1"/>
  <c r="FX75" i="5" s="1"/>
  <c r="FX101" i="5" a="1"/>
  <c r="FX101" i="5" s="1"/>
  <c r="FX24" i="5" a="1"/>
  <c r="FX24" i="5" s="1"/>
  <c r="FX63" i="5" a="1"/>
  <c r="FX63" i="5" s="1"/>
  <c r="FX97" i="5" a="1"/>
  <c r="FX97" i="5" s="1"/>
  <c r="FX122" i="5" a="1"/>
  <c r="FX122" i="5" s="1"/>
  <c r="FX129" i="5" a="1"/>
  <c r="FX129" i="5" s="1"/>
  <c r="FX67" i="5" a="1"/>
  <c r="FX67" i="5" s="1"/>
  <c r="FX123" i="5" a="1"/>
  <c r="FX123" i="5" s="1"/>
  <c r="FX47" i="5" a="1"/>
  <c r="FX47" i="5" s="1"/>
  <c r="FX95" i="5" a="1"/>
  <c r="FX95" i="5" s="1"/>
  <c r="FX108" i="5" a="1"/>
  <c r="FX108" i="5" s="1"/>
  <c r="FX23" i="5" a="1"/>
  <c r="FX23" i="5" s="1"/>
  <c r="FX59" i="5" a="1"/>
  <c r="FX59" i="5" s="1"/>
  <c r="FX74" i="5" a="1"/>
  <c r="FX74" i="5" s="1"/>
  <c r="FX71" i="5" a="1"/>
  <c r="FX71" i="5" s="1"/>
  <c r="FX125" i="5" a="1"/>
  <c r="FX125" i="5" s="1"/>
  <c r="FX28" i="5" a="1"/>
  <c r="FX28" i="5" s="1"/>
  <c r="FX68" i="5" a="1"/>
  <c r="FX68" i="5" s="1"/>
  <c r="FX103" i="5" a="1"/>
  <c r="FX103" i="5" s="1"/>
  <c r="FX41" i="5" a="1"/>
  <c r="FX41" i="5" s="1"/>
  <c r="FX84" i="5" a="1"/>
  <c r="FX84" i="5" s="1"/>
  <c r="FX111" i="5" a="1"/>
  <c r="FX111" i="5" s="1"/>
  <c r="FX15" i="5" a="1"/>
  <c r="FX15" i="5" s="1"/>
  <c r="FX14" i="5" a="1"/>
  <c r="FX14" i="5" s="1"/>
  <c r="FX43" i="5" a="1"/>
  <c r="FX43" i="5" s="1"/>
  <c r="FX81" i="5" a="1"/>
  <c r="FX81" i="5" s="1"/>
  <c r="FX124" i="5" a="1"/>
  <c r="FX124" i="5" s="1"/>
  <c r="FX18" i="5" a="1"/>
  <c r="FX18" i="5" s="1"/>
  <c r="FX85" i="5" a="1"/>
  <c r="FX85" i="5" s="1"/>
  <c r="FX96" i="5" a="1"/>
  <c r="FX96" i="5" s="1"/>
  <c r="FX114" i="5" a="1"/>
  <c r="FX114" i="5" s="1"/>
  <c r="FX55" i="5" a="1"/>
  <c r="FX55" i="5" s="1"/>
  <c r="FX93" i="5" a="1"/>
  <c r="FX93" i="5" s="1"/>
  <c r="FX116" i="5" a="1"/>
  <c r="FX116" i="5" s="1"/>
  <c r="FX34" i="5" a="1"/>
  <c r="FX34" i="5" s="1"/>
  <c r="FX78" i="5" a="1"/>
  <c r="FX78" i="5" s="1"/>
  <c r="FX109" i="5" a="1"/>
  <c r="FX109" i="5" s="1"/>
  <c r="FX12" i="5" a="1"/>
  <c r="FX12" i="5" s="1"/>
  <c r="FX25" i="5" a="1"/>
  <c r="FX25" i="5" s="1"/>
  <c r="FX42" i="5" a="1"/>
  <c r="FX42" i="5" s="1"/>
  <c r="FX72" i="5" a="1"/>
  <c r="FX72" i="5" s="1"/>
  <c r="FX113" i="5" a="1"/>
  <c r="FX113" i="5" s="1"/>
  <c r="FX20" i="5" a="1"/>
  <c r="FX20" i="5" s="1"/>
  <c r="FX54" i="5" a="1"/>
  <c r="FX54" i="5" s="1"/>
  <c r="FX57" i="5" a="1"/>
  <c r="FX57" i="5" s="1"/>
  <c r="FX10" i="5" a="1"/>
  <c r="FX10" i="5" s="1"/>
  <c r="FX52" i="5" a="1"/>
  <c r="FX52" i="5" s="1"/>
  <c r="FX90" i="5" a="1"/>
  <c r="FX90" i="5" s="1"/>
  <c r="FX16" i="5" a="1"/>
  <c r="FX16" i="5" s="1"/>
  <c r="FX13" i="5" a="1"/>
  <c r="FX13" i="5" s="1"/>
  <c r="FX22" i="5" a="1"/>
  <c r="FX22" i="5" s="1"/>
  <c r="FX19" i="5" a="1"/>
  <c r="FX19" i="5" s="1"/>
  <c r="FX31" i="5" a="1"/>
  <c r="FX31" i="5" s="1"/>
  <c r="FX38" i="5" a="1"/>
  <c r="FX38" i="5" s="1"/>
  <c r="FX83" i="5" a="1"/>
  <c r="FX83" i="5" s="1"/>
  <c r="FX89" i="5" a="1"/>
  <c r="FX89" i="5" s="1"/>
  <c r="FX121" i="5" a="1"/>
  <c r="FX121" i="5" s="1"/>
  <c r="FX119" i="5" a="1"/>
  <c r="FX119" i="5" s="1"/>
  <c r="FX29" i="5" a="1"/>
  <c r="FX29" i="5" s="1"/>
  <c r="FX35" i="5" a="1"/>
  <c r="FX35" i="5" s="1"/>
  <c r="FX87" i="5" a="1"/>
  <c r="FX87" i="5" s="1"/>
  <c r="FX46" i="5" a="1"/>
  <c r="FX46" i="5" s="1"/>
  <c r="FX120" i="5" a="1"/>
  <c r="FX120" i="5" s="1"/>
  <c r="FX117" i="5" a="1"/>
  <c r="FX117" i="5" s="1"/>
  <c r="FX17" i="5" a="1"/>
  <c r="FX17" i="5" s="1"/>
  <c r="FX44" i="5" a="1"/>
  <c r="FX44" i="5" s="1"/>
  <c r="FX33" i="5" a="1"/>
  <c r="FX33" i="5" s="1"/>
  <c r="FX105" i="5" a="1"/>
  <c r="FX105" i="5" s="1"/>
  <c r="FX73" i="5" a="1"/>
  <c r="FX73" i="5" s="1"/>
  <c r="FX94" i="5" a="1"/>
  <c r="FX94" i="5" s="1"/>
  <c r="FX118" i="5" a="1"/>
  <c r="FX118" i="5" s="1"/>
  <c r="FX26" i="5" a="1"/>
  <c r="FX26" i="5" s="1"/>
  <c r="FX88" i="5" a="1"/>
  <c r="FX88" i="5" s="1"/>
  <c r="FX70" i="5" a="1"/>
  <c r="FX70" i="5" s="1"/>
  <c r="FX91" i="5" a="1"/>
  <c r="FX91" i="5" s="1"/>
  <c r="FX126" i="5" a="1"/>
  <c r="FX126" i="5" s="1"/>
  <c r="FX21" i="5" a="1"/>
  <c r="FX21" i="5" s="1"/>
  <c r="FX36" i="5" a="1"/>
  <c r="FX36" i="5" s="1"/>
  <c r="FX27" i="5" a="1"/>
  <c r="FX27" i="5" s="1"/>
  <c r="FX50" i="5" a="1"/>
  <c r="FX50" i="5" s="1"/>
  <c r="FX62" i="5" a="1"/>
  <c r="FX62" i="5" s="1"/>
  <c r="FX100" i="5" a="1"/>
  <c r="FX100" i="5" s="1"/>
  <c r="FX106" i="5" a="1"/>
  <c r="FX106" i="5" s="1"/>
  <c r="FX128" i="5" a="1"/>
  <c r="FX128" i="5" s="1"/>
  <c r="FX56" i="5" a="1"/>
  <c r="FX56" i="5" s="1"/>
  <c r="FX48" i="5" a="1"/>
  <c r="FX48" i="5" s="1"/>
  <c r="FX86" i="5" a="1"/>
  <c r="FX86" i="5" s="1"/>
  <c r="FR117" i="5" a="1"/>
  <c r="FR117" i="5" s="1"/>
  <c r="FR59" i="5" a="1"/>
  <c r="FR59" i="5" s="1"/>
  <c r="FR129" i="5" a="1"/>
  <c r="FR129" i="5" s="1"/>
  <c r="FR50" i="5" a="1"/>
  <c r="FR50" i="5" s="1"/>
  <c r="FR123" i="5" a="1"/>
  <c r="FR123" i="5" s="1"/>
  <c r="FR35" i="5" a="1"/>
  <c r="FR35" i="5" s="1"/>
  <c r="FR122" i="5" a="1"/>
  <c r="FR122" i="5" s="1"/>
  <c r="FR44" i="5" a="1"/>
  <c r="FR44" i="5" s="1"/>
  <c r="FR95" i="5" a="1"/>
  <c r="FR95" i="5" s="1"/>
  <c r="FR20" i="5" a="1"/>
  <c r="FR20" i="5" s="1"/>
  <c r="FR84" i="5" a="1"/>
  <c r="FR84" i="5" s="1"/>
  <c r="FR17" i="5" a="1"/>
  <c r="FR17" i="5" s="1"/>
  <c r="FR90" i="5" a="1"/>
  <c r="FR90" i="5" s="1"/>
  <c r="FR11" i="5" a="1"/>
  <c r="FR11" i="5" s="1"/>
  <c r="FR82" i="5" a="1"/>
  <c r="FR82" i="5" s="1"/>
  <c r="FR106" i="5" a="1"/>
  <c r="FR106" i="5" s="1"/>
  <c r="FR54" i="5" a="1"/>
  <c r="FR54" i="5" s="1"/>
  <c r="FR99" i="5" a="1"/>
  <c r="FR99" i="5" s="1"/>
  <c r="FR42" i="5" a="1"/>
  <c r="FR42" i="5" s="1"/>
  <c r="FR105" i="5" a="1"/>
  <c r="FR105" i="5" s="1"/>
  <c r="FR52" i="5" a="1"/>
  <c r="FR52" i="5" s="1"/>
  <c r="FR96" i="5" a="1"/>
  <c r="FR96" i="5" s="1"/>
  <c r="FR28" i="5" a="1"/>
  <c r="FR28" i="5" s="1"/>
  <c r="FR92" i="5" a="1"/>
  <c r="FR92" i="5" s="1"/>
  <c r="FR12" i="5" a="1"/>
  <c r="FR12" i="5" s="1"/>
  <c r="FR91" i="5" a="1"/>
  <c r="FR91" i="5" s="1"/>
  <c r="FR22" i="5" a="1"/>
  <c r="FR22" i="5" s="1"/>
  <c r="FR77" i="5" a="1"/>
  <c r="FR77" i="5" s="1"/>
  <c r="FR127" i="5" a="1"/>
  <c r="FR127" i="5" s="1"/>
  <c r="FR61" i="5" a="1"/>
  <c r="FR61" i="5" s="1"/>
  <c r="FR101" i="5" a="1"/>
  <c r="FR101" i="5" s="1"/>
  <c r="FR46" i="5" a="1"/>
  <c r="FR46" i="5" s="1"/>
  <c r="FR125" i="5" a="1"/>
  <c r="FR125" i="5" s="1"/>
  <c r="FR56" i="5" a="1"/>
  <c r="FR56" i="5" s="1"/>
  <c r="FR67" i="5" a="1"/>
  <c r="FR67" i="5" s="1"/>
  <c r="FR13" i="5" a="1"/>
  <c r="FR13" i="5" s="1"/>
  <c r="FR93" i="5" a="1"/>
  <c r="FR93" i="5" s="1"/>
  <c r="FR26" i="5" a="1"/>
  <c r="FR26" i="5" s="1"/>
  <c r="FR69" i="5" a="1"/>
  <c r="FR69" i="5" s="1"/>
  <c r="FR27" i="5" a="1"/>
  <c r="FR27" i="5" s="1"/>
  <c r="FR124" i="5" a="1"/>
  <c r="FR124" i="5" s="1"/>
  <c r="FR40" i="5" a="1"/>
  <c r="FR40" i="5" s="1"/>
  <c r="FR115" i="5" a="1"/>
  <c r="FR115" i="5" s="1"/>
  <c r="FR43" i="5" a="1"/>
  <c r="FR43" i="5" s="1"/>
  <c r="FR102" i="5" a="1"/>
  <c r="FR102" i="5" s="1"/>
  <c r="FR60" i="5" a="1"/>
  <c r="FR60" i="5" s="1"/>
  <c r="FR80" i="5" a="1"/>
  <c r="FR80" i="5" s="1"/>
  <c r="FR25" i="5" a="1"/>
  <c r="FR25" i="5" s="1"/>
  <c r="FR71" i="5" a="1"/>
  <c r="FR71" i="5" s="1"/>
  <c r="FR34" i="5" a="1"/>
  <c r="FR34" i="5" s="1"/>
  <c r="FR73" i="5" a="1"/>
  <c r="FR73" i="5" s="1"/>
  <c r="FR30" i="5" a="1"/>
  <c r="FR30" i="5" s="1"/>
  <c r="FR85" i="5" a="1"/>
  <c r="FR85" i="5" s="1"/>
  <c r="FR100" i="5" a="1"/>
  <c r="FR100" i="5" s="1"/>
  <c r="FR51" i="5" a="1"/>
  <c r="FR51" i="5" s="1"/>
  <c r="FR126" i="5" a="1"/>
  <c r="FR126" i="5" s="1"/>
  <c r="FR57" i="5" a="1"/>
  <c r="FR57" i="5" s="1"/>
  <c r="FR104" i="5" a="1"/>
  <c r="FR104" i="5" s="1"/>
  <c r="FR49" i="5" a="1"/>
  <c r="FR49" i="5" s="1"/>
  <c r="FR88" i="5" a="1"/>
  <c r="FR88" i="5" s="1"/>
  <c r="FR33" i="5" a="1"/>
  <c r="FR33" i="5" s="1"/>
  <c r="FR75" i="5" a="1"/>
  <c r="FR75" i="5" s="1"/>
  <c r="FR15" i="5" a="1"/>
  <c r="FR15" i="5" s="1"/>
  <c r="FR81" i="5" a="1"/>
  <c r="FR81" i="5" s="1"/>
  <c r="FR14" i="5" a="1"/>
  <c r="FR14" i="5" s="1"/>
  <c r="FR87" i="5" a="1"/>
  <c r="FR87" i="5" s="1"/>
  <c r="FR103" i="5" a="1"/>
  <c r="FR103" i="5" s="1"/>
  <c r="FR55" i="5" a="1"/>
  <c r="FR55" i="5" s="1"/>
  <c r="FR108" i="5" a="1"/>
  <c r="FR108" i="5" s="1"/>
  <c r="FR63" i="5" a="1"/>
  <c r="FR63" i="5" s="1"/>
  <c r="FR120" i="5" a="1"/>
  <c r="FR120" i="5" s="1"/>
  <c r="FR53" i="5" a="1"/>
  <c r="FR53" i="5" s="1"/>
  <c r="FR112" i="5" a="1"/>
  <c r="FR112" i="5" s="1"/>
  <c r="FR39" i="5" a="1"/>
  <c r="FR39" i="5" s="1"/>
  <c r="FR78" i="5" a="1"/>
  <c r="FR78" i="5" s="1"/>
  <c r="FR23" i="5" a="1"/>
  <c r="FR23" i="5" s="1"/>
  <c r="FR89" i="5" a="1"/>
  <c r="FR89" i="5" s="1"/>
  <c r="FR21" i="5" a="1"/>
  <c r="FR21" i="5" s="1"/>
  <c r="FR97" i="5" a="1"/>
  <c r="FR97" i="5" s="1"/>
  <c r="FR113" i="5" a="1"/>
  <c r="FR113" i="5" s="1"/>
  <c r="FR62" i="5" a="1"/>
  <c r="FR62" i="5" s="1"/>
  <c r="FR118" i="5" a="1"/>
  <c r="FR118" i="5" s="1"/>
  <c r="FR37" i="5" a="1"/>
  <c r="FR37" i="5" s="1"/>
  <c r="FR128" i="5" a="1"/>
  <c r="FR128" i="5" s="1"/>
  <c r="FR58" i="5" a="1"/>
  <c r="FR58" i="5" s="1"/>
  <c r="FR98" i="5" a="1"/>
  <c r="FR98" i="5" s="1"/>
  <c r="FR19" i="5" a="1"/>
  <c r="FR19" i="5" s="1"/>
  <c r="FR16" i="5" a="1"/>
  <c r="FR16" i="5" s="1"/>
  <c r="FR68" i="5" a="1"/>
  <c r="FR68" i="5" s="1"/>
  <c r="FR24" i="5" a="1"/>
  <c r="FR24" i="5" s="1"/>
  <c r="FR70" i="5" a="1"/>
  <c r="FR70" i="5" s="1"/>
  <c r="FR114" i="5" a="1"/>
  <c r="FR114" i="5" s="1"/>
  <c r="FR119" i="5" a="1"/>
  <c r="FR119" i="5" s="1"/>
  <c r="FR47" i="5" a="1"/>
  <c r="FR47" i="5" s="1"/>
  <c r="FR107" i="5" a="1"/>
  <c r="FR107" i="5" s="1"/>
  <c r="FR109" i="5" a="1"/>
  <c r="FR109" i="5" s="1"/>
  <c r="FR36" i="5" a="1"/>
  <c r="FR36" i="5" s="1"/>
  <c r="FR86" i="5" a="1"/>
  <c r="FR86" i="5" s="1"/>
  <c r="FR10" i="5" a="1"/>
  <c r="FR10" i="5" s="1"/>
  <c r="FR83" i="5" a="1"/>
  <c r="FR83" i="5" s="1"/>
  <c r="FR31" i="5" a="1"/>
  <c r="FR31" i="5" s="1"/>
  <c r="FR74" i="5" a="1"/>
  <c r="FR74" i="5" s="1"/>
  <c r="FR116" i="5" a="1"/>
  <c r="FR116" i="5" s="1"/>
  <c r="FR38" i="5" a="1"/>
  <c r="FR38" i="5" s="1"/>
  <c r="FR121" i="5" a="1"/>
  <c r="FR121" i="5" s="1"/>
  <c r="FR48" i="5" a="1"/>
  <c r="FR48" i="5" s="1"/>
  <c r="FR110" i="5" a="1"/>
  <c r="FR110" i="5" s="1"/>
  <c r="FR45" i="5" a="1"/>
  <c r="FR45" i="5" s="1"/>
  <c r="FR111" i="5" a="1"/>
  <c r="FR111" i="5" s="1"/>
  <c r="FR41" i="5" a="1"/>
  <c r="FR41" i="5" s="1"/>
  <c r="FR94" i="5" a="1"/>
  <c r="FR94" i="5" s="1"/>
  <c r="FR18" i="5" a="1"/>
  <c r="FR18" i="5" s="1"/>
  <c r="FR76" i="5" a="1"/>
  <c r="FR76" i="5" s="1"/>
  <c r="FR32" i="5" a="1"/>
  <c r="FR32" i="5" s="1"/>
  <c r="FR72" i="5" a="1"/>
  <c r="FR72" i="5" s="1"/>
  <c r="FR29" i="5" a="1"/>
  <c r="FR29" i="5" s="1"/>
  <c r="GA70" i="5" a="1"/>
  <c r="GA70" i="5" s="1"/>
  <c r="GA17" i="5" a="1"/>
  <c r="GA17" i="5" s="1"/>
  <c r="GA86" i="5" a="1"/>
  <c r="GA86" i="5" s="1"/>
  <c r="GA111" i="5" a="1"/>
  <c r="GA111" i="5" s="1"/>
  <c r="GA49" i="5" a="1"/>
  <c r="GA49" i="5" s="1"/>
  <c r="GA116" i="5" a="1"/>
  <c r="GA116" i="5" s="1"/>
  <c r="GA60" i="5" a="1"/>
  <c r="GA60" i="5" s="1"/>
  <c r="GA113" i="5" a="1"/>
  <c r="GA113" i="5" s="1"/>
  <c r="GA38" i="5" a="1"/>
  <c r="GA38" i="5" s="1"/>
  <c r="GA104" i="5" a="1"/>
  <c r="GA104" i="5" s="1"/>
  <c r="GA37" i="5" a="1"/>
  <c r="GA37" i="5" s="1"/>
  <c r="GA73" i="5" a="1"/>
  <c r="GA73" i="5" s="1"/>
  <c r="GA24" i="5" a="1"/>
  <c r="GA24" i="5" s="1"/>
  <c r="GA117" i="5" a="1"/>
  <c r="GA117" i="5" s="1"/>
  <c r="GA81" i="5" a="1"/>
  <c r="GA81" i="5" s="1"/>
  <c r="GA112" i="5" a="1"/>
  <c r="GA112" i="5" s="1"/>
  <c r="GA59" i="5" a="1"/>
  <c r="GA59" i="5" s="1"/>
  <c r="GA126" i="5" a="1"/>
  <c r="GA126" i="5" s="1"/>
  <c r="GA61" i="5" a="1"/>
  <c r="GA61" i="5" s="1"/>
  <c r="GA115" i="5" a="1"/>
  <c r="GA115" i="5" s="1"/>
  <c r="GA40" i="5" a="1"/>
  <c r="GA40" i="5" s="1"/>
  <c r="GA97" i="5" a="1"/>
  <c r="GA97" i="5" s="1"/>
  <c r="GA54" i="5" a="1"/>
  <c r="GA54" i="5" s="1"/>
  <c r="GA76" i="5" a="1"/>
  <c r="GA76" i="5" s="1"/>
  <c r="GA21" i="5" a="1"/>
  <c r="GA21" i="5" s="1"/>
  <c r="GA74" i="5" a="1"/>
  <c r="GA74" i="5" s="1"/>
  <c r="GA77" i="5" a="1"/>
  <c r="GA77" i="5" s="1"/>
  <c r="GA56" i="5" a="1"/>
  <c r="GA56" i="5" s="1"/>
  <c r="GA35" i="5" a="1"/>
  <c r="GA35" i="5" s="1"/>
  <c r="GA124" i="5" a="1"/>
  <c r="GA124" i="5" s="1"/>
  <c r="GA67" i="5" a="1"/>
  <c r="GA67" i="5" s="1"/>
  <c r="GA102" i="5" a="1"/>
  <c r="GA102" i="5" s="1"/>
  <c r="GA120" i="5" a="1"/>
  <c r="GA120" i="5" s="1"/>
  <c r="GA62" i="5" a="1"/>
  <c r="GA62" i="5" s="1"/>
  <c r="GA101" i="5" a="1"/>
  <c r="GA101" i="5" s="1"/>
  <c r="GA57" i="5" a="1"/>
  <c r="GA57" i="5" s="1"/>
  <c r="GA84" i="5" a="1"/>
  <c r="GA84" i="5" s="1"/>
  <c r="GA29" i="5" a="1"/>
  <c r="GA29" i="5" s="1"/>
  <c r="GA33" i="5" a="1"/>
  <c r="GA33" i="5" s="1"/>
  <c r="GA71" i="5" a="1"/>
  <c r="GA71" i="5" s="1"/>
  <c r="GA10" i="5" a="1"/>
  <c r="GA10" i="5" s="1"/>
  <c r="GA31" i="5" a="1"/>
  <c r="GA31" i="5" s="1"/>
  <c r="GA105" i="5" a="1"/>
  <c r="GA105" i="5" s="1"/>
  <c r="GA45" i="5" a="1"/>
  <c r="GA45" i="5" s="1"/>
  <c r="GA128" i="5" a="1"/>
  <c r="GA128" i="5" s="1"/>
  <c r="GA41" i="5" a="1"/>
  <c r="GA41" i="5" s="1"/>
  <c r="GA106" i="5" a="1"/>
  <c r="GA106" i="5" s="1"/>
  <c r="GA58" i="5" a="1"/>
  <c r="GA58" i="5" s="1"/>
  <c r="GA89" i="5" a="1"/>
  <c r="GA89" i="5" s="1"/>
  <c r="GA32" i="5" a="1"/>
  <c r="GA32" i="5" s="1"/>
  <c r="GA87" i="5" a="1"/>
  <c r="GA87" i="5" s="1"/>
  <c r="GA22" i="5" a="1"/>
  <c r="GA22" i="5" s="1"/>
  <c r="GA72" i="5" a="1"/>
  <c r="GA72" i="5" s="1"/>
  <c r="GA23" i="5" a="1"/>
  <c r="GA23" i="5" s="1"/>
  <c r="GA95" i="5" a="1"/>
  <c r="GA95" i="5" s="1"/>
  <c r="GA110" i="5" a="1"/>
  <c r="GA110" i="5" s="1"/>
  <c r="GA98" i="5" a="1"/>
  <c r="GA98" i="5" s="1"/>
  <c r="GA44" i="5" a="1"/>
  <c r="GA44" i="5" s="1"/>
  <c r="GA118" i="5" a="1"/>
  <c r="GA118" i="5" s="1"/>
  <c r="GA63" i="5" a="1"/>
  <c r="GA63" i="5" s="1"/>
  <c r="GA93" i="5" a="1"/>
  <c r="GA93" i="5" s="1"/>
  <c r="GA13" i="5" a="1"/>
  <c r="GA13" i="5" s="1"/>
  <c r="GA90" i="5" a="1"/>
  <c r="GA90" i="5" s="1"/>
  <c r="GA30" i="5" a="1"/>
  <c r="GA30" i="5" s="1"/>
  <c r="GA80" i="5" a="1"/>
  <c r="GA80" i="5" s="1"/>
  <c r="GA11" i="5" a="1"/>
  <c r="GA11" i="5" s="1"/>
  <c r="GA96" i="5" a="1"/>
  <c r="GA96" i="5" s="1"/>
  <c r="GA119" i="5" a="1"/>
  <c r="GA119" i="5" s="1"/>
  <c r="GA47" i="5" a="1"/>
  <c r="GA47" i="5" s="1"/>
  <c r="GA12" i="5" a="1"/>
  <c r="GA12" i="5" s="1"/>
  <c r="GA34" i="5" a="1"/>
  <c r="GA34" i="5" s="1"/>
  <c r="GA125" i="5" a="1"/>
  <c r="GA125" i="5" s="1"/>
  <c r="GA43" i="5" a="1"/>
  <c r="GA43" i="5" s="1"/>
  <c r="GA94" i="5" a="1"/>
  <c r="GA94" i="5" s="1"/>
  <c r="GA18" i="5" a="1"/>
  <c r="GA18" i="5" s="1"/>
  <c r="GA68" i="5" a="1"/>
  <c r="GA68" i="5" s="1"/>
  <c r="GA15" i="5" a="1"/>
  <c r="GA15" i="5" s="1"/>
  <c r="GA85" i="5" a="1"/>
  <c r="GA85" i="5" s="1"/>
  <c r="GA20" i="5" a="1"/>
  <c r="GA20" i="5" s="1"/>
  <c r="GA75" i="5" a="1"/>
  <c r="GA75" i="5" s="1"/>
  <c r="GA121" i="5" a="1"/>
  <c r="GA121" i="5" s="1"/>
  <c r="GA48" i="5" a="1"/>
  <c r="GA48" i="5" s="1"/>
  <c r="GA100" i="5" a="1"/>
  <c r="GA100" i="5" s="1"/>
  <c r="GA52" i="5" a="1"/>
  <c r="GA52" i="5" s="1"/>
  <c r="GA129" i="5" a="1"/>
  <c r="GA129" i="5" s="1"/>
  <c r="GA16" i="5" a="1"/>
  <c r="GA16" i="5" s="1"/>
  <c r="GA99" i="5" a="1"/>
  <c r="GA99" i="5" s="1"/>
  <c r="GA26" i="5" a="1"/>
  <c r="GA26" i="5" s="1"/>
  <c r="GA91" i="5" a="1"/>
  <c r="GA91" i="5" s="1"/>
  <c r="GA19" i="5" a="1"/>
  <c r="GA19" i="5" s="1"/>
  <c r="GA88" i="5" a="1"/>
  <c r="GA88" i="5" s="1"/>
  <c r="GA28" i="5" a="1"/>
  <c r="GA28" i="5" s="1"/>
  <c r="GA78" i="5" a="1"/>
  <c r="GA78" i="5" s="1"/>
  <c r="GA107" i="5" a="1"/>
  <c r="GA107" i="5" s="1"/>
  <c r="GA42" i="5" a="1"/>
  <c r="GA42" i="5" s="1"/>
  <c r="GA114" i="5" a="1"/>
  <c r="GA114" i="5" s="1"/>
  <c r="GA36" i="5" a="1"/>
  <c r="GA36" i="5" s="1"/>
  <c r="GA103" i="5" a="1"/>
  <c r="GA103" i="5" s="1"/>
  <c r="GA51" i="5" a="1"/>
  <c r="GA51" i="5" s="1"/>
  <c r="GA53" i="5" a="1"/>
  <c r="GA53" i="5" s="1"/>
  <c r="GA122" i="5" a="1"/>
  <c r="GA122" i="5" s="1"/>
  <c r="GA92" i="5" a="1"/>
  <c r="GA92" i="5" s="1"/>
  <c r="GA27" i="5" a="1"/>
  <c r="GA27" i="5" s="1"/>
  <c r="GA69" i="5" a="1"/>
  <c r="GA69" i="5" s="1"/>
  <c r="GA14" i="5" a="1"/>
  <c r="GA14" i="5" s="1"/>
  <c r="GA83" i="5" a="1"/>
  <c r="GA83" i="5" s="1"/>
  <c r="GA109" i="5" a="1"/>
  <c r="GA109" i="5" s="1"/>
  <c r="GA46" i="5" a="1"/>
  <c r="GA46" i="5" s="1"/>
  <c r="GA123" i="5" a="1"/>
  <c r="GA123" i="5" s="1"/>
  <c r="GA39" i="5" a="1"/>
  <c r="GA39" i="5" s="1"/>
  <c r="GA108" i="5" a="1"/>
  <c r="GA108" i="5" s="1"/>
  <c r="GA55" i="5" a="1"/>
  <c r="GA55" i="5" s="1"/>
  <c r="GA127" i="5" a="1"/>
  <c r="GA127" i="5" s="1"/>
  <c r="GA82" i="5" a="1"/>
  <c r="GA82" i="5" s="1"/>
  <c r="GA25" i="5" a="1"/>
  <c r="GA25" i="5" s="1"/>
  <c r="GA50" i="5" a="1"/>
  <c r="GA50" i="5" s="1"/>
  <c r="FW128" i="5" a="1"/>
  <c r="FW128" i="5" s="1"/>
  <c r="FW56" i="5" a="1"/>
  <c r="FW56" i="5" s="1"/>
  <c r="FW122" i="5" a="1"/>
  <c r="FW122" i="5" s="1"/>
  <c r="FW38" i="5" a="1"/>
  <c r="FW38" i="5" s="1"/>
  <c r="FW97" i="5" a="1"/>
  <c r="FW97" i="5" s="1"/>
  <c r="FW50" i="5" a="1"/>
  <c r="FW50" i="5" s="1"/>
  <c r="FW123" i="5" a="1"/>
  <c r="FW123" i="5" s="1"/>
  <c r="FW39" i="5" a="1"/>
  <c r="FW39" i="5" s="1"/>
  <c r="FW77" i="5" a="1"/>
  <c r="FW77" i="5" s="1"/>
  <c r="FW22" i="5" a="1"/>
  <c r="FW22" i="5" s="1"/>
  <c r="FW75" i="5" a="1"/>
  <c r="FW75" i="5" s="1"/>
  <c r="FW23" i="5" a="1"/>
  <c r="FW23" i="5" s="1"/>
  <c r="FW89" i="5" a="1"/>
  <c r="FW89" i="5" s="1"/>
  <c r="FW15" i="5" a="1"/>
  <c r="FW15" i="5" s="1"/>
  <c r="FW103" i="5" a="1"/>
  <c r="FW103" i="5" s="1"/>
  <c r="FW62" i="5" a="1"/>
  <c r="FW62" i="5" s="1"/>
  <c r="FW101" i="5" a="1"/>
  <c r="FW101" i="5" s="1"/>
  <c r="FW54" i="5" a="1"/>
  <c r="FW54" i="5" s="1"/>
  <c r="FW109" i="5" a="1"/>
  <c r="FW109" i="5" s="1"/>
  <c r="FW46" i="5" a="1"/>
  <c r="FW46" i="5" s="1"/>
  <c r="FW82" i="5" a="1"/>
  <c r="FW82" i="5" s="1"/>
  <c r="FW30" i="5" a="1"/>
  <c r="FW30" i="5" s="1"/>
  <c r="FW80" i="5" a="1"/>
  <c r="FW80" i="5" s="1"/>
  <c r="FW26" i="5" a="1"/>
  <c r="FW26" i="5" s="1"/>
  <c r="FW92" i="5" a="1"/>
  <c r="FW92" i="5" s="1"/>
  <c r="FW21" i="5" a="1"/>
  <c r="FW21" i="5" s="1"/>
  <c r="FW87" i="5" a="1"/>
  <c r="FW87" i="5" s="1"/>
  <c r="FW113" i="5" a="1"/>
  <c r="FW113" i="5" s="1"/>
  <c r="FW104" i="5" a="1"/>
  <c r="FW104" i="5" s="1"/>
  <c r="FW63" i="5" a="1"/>
  <c r="FW63" i="5" s="1"/>
  <c r="FW126" i="5" a="1"/>
  <c r="FW126" i="5" s="1"/>
  <c r="FW47" i="5" a="1"/>
  <c r="FW47" i="5" s="1"/>
  <c r="FW85" i="5" a="1"/>
  <c r="FW85" i="5" s="1"/>
  <c r="FW17" i="5" a="1"/>
  <c r="FW17" i="5" s="1"/>
  <c r="FW83" i="5" a="1"/>
  <c r="FW83" i="5" s="1"/>
  <c r="FW28" i="5" a="1"/>
  <c r="FW28" i="5" s="1"/>
  <c r="FW93" i="5" a="1"/>
  <c r="FW93" i="5" s="1"/>
  <c r="FW24" i="5" a="1"/>
  <c r="FW24" i="5" s="1"/>
  <c r="FW91" i="5" a="1"/>
  <c r="FW91" i="5" s="1"/>
  <c r="FW116" i="5" a="1"/>
  <c r="FW116" i="5" s="1"/>
  <c r="FW34" i="5" a="1"/>
  <c r="FW34" i="5" s="1"/>
  <c r="FW106" i="5" a="1"/>
  <c r="FW106" i="5" s="1"/>
  <c r="FW40" i="5" a="1"/>
  <c r="FW40" i="5" s="1"/>
  <c r="FW99" i="5" a="1"/>
  <c r="FW99" i="5" s="1"/>
  <c r="FW53" i="5" a="1"/>
  <c r="FW53" i="5" s="1"/>
  <c r="FW90" i="5" a="1"/>
  <c r="FW90" i="5" s="1"/>
  <c r="FW19" i="5" a="1"/>
  <c r="FW19" i="5" s="1"/>
  <c r="FW88" i="5" a="1"/>
  <c r="FW88" i="5" s="1"/>
  <c r="FW31" i="5" a="1"/>
  <c r="FW31" i="5" s="1"/>
  <c r="FW67" i="5" a="1"/>
  <c r="FW67" i="5" s="1"/>
  <c r="FW29" i="5" a="1"/>
  <c r="FW29" i="5" s="1"/>
  <c r="FW69" i="5" a="1"/>
  <c r="FW69" i="5" s="1"/>
  <c r="FW125" i="5" a="1"/>
  <c r="FW125" i="5" s="1"/>
  <c r="FW36" i="5" a="1"/>
  <c r="FW36" i="5" s="1"/>
  <c r="FW110" i="5" a="1"/>
  <c r="FW110" i="5" s="1"/>
  <c r="FW43" i="5" a="1"/>
  <c r="FW43" i="5" s="1"/>
  <c r="FW107" i="5" a="1"/>
  <c r="FW107" i="5" s="1"/>
  <c r="FW58" i="5" a="1"/>
  <c r="FW58" i="5" s="1"/>
  <c r="FW98" i="5" a="1"/>
  <c r="FW98" i="5" s="1"/>
  <c r="FW27" i="5" a="1"/>
  <c r="FW27" i="5" s="1"/>
  <c r="FW96" i="5" a="1"/>
  <c r="FW96" i="5" s="1"/>
  <c r="FW16" i="5" a="1"/>
  <c r="FW16" i="5" s="1"/>
  <c r="FW72" i="5" a="1"/>
  <c r="FW72" i="5" s="1"/>
  <c r="FW32" i="5" a="1"/>
  <c r="FW32" i="5" s="1"/>
  <c r="FW76" i="5" a="1"/>
  <c r="FW76" i="5" s="1"/>
  <c r="FW100" i="5" a="1"/>
  <c r="FW100" i="5" s="1"/>
  <c r="FW61" i="5" a="1"/>
  <c r="FW61" i="5" s="1"/>
  <c r="FW118" i="5" a="1"/>
  <c r="FW118" i="5" s="1"/>
  <c r="FW49" i="5" a="1"/>
  <c r="FW49" i="5" s="1"/>
  <c r="FW119" i="5" a="1"/>
  <c r="FW119" i="5" s="1"/>
  <c r="FW60" i="5" a="1"/>
  <c r="FW60" i="5" s="1"/>
  <c r="FW102" i="5" a="1"/>
  <c r="FW102" i="5" s="1"/>
  <c r="FW45" i="5" a="1"/>
  <c r="FW45" i="5" s="1"/>
  <c r="FW25" i="5" a="1"/>
  <c r="FW25" i="5" s="1"/>
  <c r="FW78" i="5" a="1"/>
  <c r="FW78" i="5" s="1"/>
  <c r="FW10" i="5" a="1"/>
  <c r="FW10" i="5" s="1"/>
  <c r="FW84" i="5" a="1"/>
  <c r="FW84" i="5" s="1"/>
  <c r="FW115" i="5" a="1"/>
  <c r="FW115" i="5" s="1"/>
  <c r="FW41" i="5" a="1"/>
  <c r="FW41" i="5" s="1"/>
  <c r="FW127" i="5" a="1"/>
  <c r="FW127" i="5" s="1"/>
  <c r="FW57" i="5" a="1"/>
  <c r="FW57" i="5" s="1"/>
  <c r="FW121" i="5" a="1"/>
  <c r="FW121" i="5" s="1"/>
  <c r="FW35" i="5" a="1"/>
  <c r="FW35" i="5" s="1"/>
  <c r="FW105" i="5" a="1"/>
  <c r="FW105" i="5" s="1"/>
  <c r="FW59" i="5" a="1"/>
  <c r="FW59" i="5" s="1"/>
  <c r="FW71" i="5" a="1"/>
  <c r="FW71" i="5" s="1"/>
  <c r="FW33" i="5" a="1"/>
  <c r="FW33" i="5" s="1"/>
  <c r="FW86" i="5" a="1"/>
  <c r="FW86" i="5" s="1"/>
  <c r="FW18" i="5" a="1"/>
  <c r="FW18" i="5" s="1"/>
  <c r="FW68" i="5" a="1"/>
  <c r="FW68" i="5" s="1"/>
  <c r="FW117" i="5" a="1"/>
  <c r="FW117" i="5" s="1"/>
  <c r="FW44" i="5" a="1"/>
  <c r="FW44" i="5" s="1"/>
  <c r="FW108" i="5" a="1"/>
  <c r="FW108" i="5" s="1"/>
  <c r="FW51" i="5" a="1"/>
  <c r="FW51" i="5" s="1"/>
  <c r="FW129" i="5" a="1"/>
  <c r="FW129" i="5" s="1"/>
  <c r="FW42" i="5" a="1"/>
  <c r="FW42" i="5" s="1"/>
  <c r="FW111" i="5" a="1"/>
  <c r="FW111" i="5" s="1"/>
  <c r="FW70" i="5" a="1"/>
  <c r="FW70" i="5" s="1"/>
  <c r="FW11" i="5" a="1"/>
  <c r="FW11" i="5" s="1"/>
  <c r="FW94" i="5" a="1"/>
  <c r="FW94" i="5" s="1"/>
  <c r="FW13" i="5" a="1"/>
  <c r="FW13" i="5" s="1"/>
  <c r="FW73" i="5" a="1"/>
  <c r="FW73" i="5" s="1"/>
  <c r="FW120" i="5" a="1"/>
  <c r="FW120" i="5" s="1"/>
  <c r="FW52" i="5" a="1"/>
  <c r="FW52" i="5" s="1"/>
  <c r="FW114" i="5" a="1"/>
  <c r="FW114" i="5" s="1"/>
  <c r="FW55" i="5" a="1"/>
  <c r="FW55" i="5" s="1"/>
  <c r="FW124" i="5" a="1"/>
  <c r="FW124" i="5" s="1"/>
  <c r="FW48" i="5" a="1"/>
  <c r="FW48" i="5" s="1"/>
  <c r="FW112" i="5" a="1"/>
  <c r="FW112" i="5" s="1"/>
  <c r="FW37" i="5" a="1"/>
  <c r="FW37" i="5" s="1"/>
  <c r="FW74" i="5" a="1"/>
  <c r="FW74" i="5" s="1"/>
  <c r="FW14" i="5" a="1"/>
  <c r="FW14" i="5" s="1"/>
  <c r="FW95" i="5" a="1"/>
  <c r="FW95" i="5" s="1"/>
  <c r="FW20" i="5" a="1"/>
  <c r="FW20" i="5" s="1"/>
  <c r="FW81" i="5" a="1"/>
  <c r="FW81" i="5" s="1"/>
  <c r="FW12" i="5" a="1"/>
  <c r="FW12" i="5" s="1"/>
  <c r="FZ19" i="5" a="1"/>
  <c r="FZ19" i="5" s="1"/>
  <c r="FZ71" i="5" a="1"/>
  <c r="FZ71" i="5" s="1"/>
  <c r="FZ107" i="5" a="1"/>
  <c r="FZ107" i="5" s="1"/>
  <c r="FZ43" i="5" a="1"/>
  <c r="FZ43" i="5" s="1"/>
  <c r="FZ102" i="5" a="1"/>
  <c r="FZ102" i="5" s="1"/>
  <c r="FZ59" i="5" a="1"/>
  <c r="FZ59" i="5" s="1"/>
  <c r="FZ114" i="5" a="1"/>
  <c r="FZ114" i="5" s="1"/>
  <c r="FZ61" i="5" a="1"/>
  <c r="FZ61" i="5" s="1"/>
  <c r="FZ104" i="5" a="1"/>
  <c r="FZ104" i="5" s="1"/>
  <c r="FZ62" i="5" a="1"/>
  <c r="FZ62" i="5" s="1"/>
  <c r="FZ84" i="5" a="1"/>
  <c r="FZ84" i="5" s="1"/>
  <c r="FZ13" i="5" a="1"/>
  <c r="FZ13" i="5" s="1"/>
  <c r="FZ81" i="5" a="1"/>
  <c r="FZ81" i="5" s="1"/>
  <c r="FZ32" i="5" a="1"/>
  <c r="FZ32" i="5" s="1"/>
  <c r="FZ72" i="5" a="1"/>
  <c r="FZ72" i="5" s="1"/>
  <c r="FZ124" i="5" a="1"/>
  <c r="FZ124" i="5" s="1"/>
  <c r="FZ51" i="5" a="1"/>
  <c r="FZ51" i="5" s="1"/>
  <c r="FZ105" i="5" a="1"/>
  <c r="FZ105" i="5" s="1"/>
  <c r="FZ35" i="5" a="1"/>
  <c r="FZ35" i="5" s="1"/>
  <c r="FZ115" i="5" a="1"/>
  <c r="FZ115" i="5" s="1"/>
  <c r="FZ39" i="5" a="1"/>
  <c r="FZ39" i="5" s="1"/>
  <c r="FZ106" i="5" a="1"/>
  <c r="FZ106" i="5" s="1"/>
  <c r="FZ34" i="5" a="1"/>
  <c r="FZ34" i="5" s="1"/>
  <c r="FZ89" i="5" a="1"/>
  <c r="FZ89" i="5" s="1"/>
  <c r="FZ18" i="5" a="1"/>
  <c r="FZ18" i="5" s="1"/>
  <c r="FZ87" i="5" a="1"/>
  <c r="FZ87" i="5" s="1"/>
  <c r="FZ27" i="5" a="1"/>
  <c r="FZ27" i="5" s="1"/>
  <c r="FZ82" i="5" a="1"/>
  <c r="FZ82" i="5" s="1"/>
  <c r="FZ22" i="5" a="1"/>
  <c r="FZ22" i="5" s="1"/>
  <c r="FZ99" i="5" a="1"/>
  <c r="FZ99" i="5" s="1"/>
  <c r="FZ55" i="5" a="1"/>
  <c r="FZ55" i="5" s="1"/>
  <c r="FZ126" i="5" a="1"/>
  <c r="FZ126" i="5" s="1"/>
  <c r="FZ37" i="5" a="1"/>
  <c r="FZ37" i="5" s="1"/>
  <c r="FZ117" i="5" a="1"/>
  <c r="FZ117" i="5" s="1"/>
  <c r="FZ45" i="5" a="1"/>
  <c r="FZ45" i="5" s="1"/>
  <c r="FZ122" i="5" a="1"/>
  <c r="FZ122" i="5" s="1"/>
  <c r="FZ38" i="5" a="1"/>
  <c r="FZ38" i="5" s="1"/>
  <c r="FZ93" i="5" a="1"/>
  <c r="FZ93" i="5" s="1"/>
  <c r="FZ23" i="5" a="1"/>
  <c r="FZ23" i="5" s="1"/>
  <c r="FZ90" i="5" a="1"/>
  <c r="FZ90" i="5" s="1"/>
  <c r="FZ30" i="5" a="1"/>
  <c r="FZ30" i="5" s="1"/>
  <c r="FZ80" i="5" a="1"/>
  <c r="FZ80" i="5" s="1"/>
  <c r="FZ11" i="5" a="1"/>
  <c r="FZ11" i="5" s="1"/>
  <c r="FZ77" i="5" a="1"/>
  <c r="FZ77" i="5" s="1"/>
  <c r="FZ109" i="5" a="1"/>
  <c r="FZ109" i="5" s="1"/>
  <c r="FZ42" i="5" a="1"/>
  <c r="FZ42" i="5" s="1"/>
  <c r="FZ120" i="5" a="1"/>
  <c r="FZ120" i="5" s="1"/>
  <c r="FZ47" i="5" a="1"/>
  <c r="FZ47" i="5" s="1"/>
  <c r="FZ108" i="5" a="1"/>
  <c r="FZ108" i="5" s="1"/>
  <c r="FZ94" i="5" a="1"/>
  <c r="FZ94" i="5" s="1"/>
  <c r="FZ26" i="5" a="1"/>
  <c r="FZ26" i="5" s="1"/>
  <c r="FZ68" i="5" a="1"/>
  <c r="FZ68" i="5" s="1"/>
  <c r="FZ15" i="5" a="1"/>
  <c r="FZ15" i="5" s="1"/>
  <c r="FZ85" i="5" a="1"/>
  <c r="FZ85" i="5" s="1"/>
  <c r="FZ14" i="5" a="1"/>
  <c r="FZ14" i="5" s="1"/>
  <c r="FZ127" i="5" a="1"/>
  <c r="FZ127" i="5" s="1"/>
  <c r="FZ63" i="5" a="1"/>
  <c r="FZ63" i="5" s="1"/>
  <c r="FZ128" i="5" a="1"/>
  <c r="FZ128" i="5" s="1"/>
  <c r="FZ53" i="5" a="1"/>
  <c r="FZ53" i="5" s="1"/>
  <c r="FZ110" i="5" a="1"/>
  <c r="FZ110" i="5" s="1"/>
  <c r="FZ36" i="5" a="1"/>
  <c r="FZ36" i="5" s="1"/>
  <c r="FZ95" i="5" a="1"/>
  <c r="FZ95" i="5" s="1"/>
  <c r="FZ31" i="5" a="1"/>
  <c r="FZ31" i="5" s="1"/>
  <c r="FZ91" i="5" a="1"/>
  <c r="FZ91" i="5" s="1"/>
  <c r="FZ10" i="5" a="1"/>
  <c r="FZ10" i="5" s="1"/>
  <c r="FZ88" i="5" a="1"/>
  <c r="FZ88" i="5" s="1"/>
  <c r="FZ25" i="5" a="1"/>
  <c r="FZ25" i="5" s="1"/>
  <c r="FZ75" i="5" a="1"/>
  <c r="FZ75" i="5" s="1"/>
  <c r="FZ118" i="5" a="1"/>
  <c r="FZ118" i="5" s="1"/>
  <c r="FZ41" i="5" a="1"/>
  <c r="FZ41" i="5" s="1"/>
  <c r="FZ67" i="5" a="1"/>
  <c r="FZ67" i="5" s="1"/>
  <c r="FZ16" i="5" a="1"/>
  <c r="FZ16" i="5" s="1"/>
  <c r="FZ92" i="5" a="1"/>
  <c r="FZ92" i="5" s="1"/>
  <c r="FZ21" i="5" a="1"/>
  <c r="FZ21" i="5" s="1"/>
  <c r="FZ69" i="5" a="1"/>
  <c r="FZ69" i="5" s="1"/>
  <c r="FZ33" i="5" a="1"/>
  <c r="FZ33" i="5" s="1"/>
  <c r="FZ78" i="5" a="1"/>
  <c r="FZ78" i="5" s="1"/>
  <c r="FZ119" i="5" a="1"/>
  <c r="FZ119" i="5" s="1"/>
  <c r="FZ54" i="5" a="1"/>
  <c r="FZ54" i="5" s="1"/>
  <c r="FZ100" i="5" a="1"/>
  <c r="FZ100" i="5" s="1"/>
  <c r="FZ98" i="5" a="1"/>
  <c r="FZ98" i="5" s="1"/>
  <c r="FZ96" i="5" a="1"/>
  <c r="FZ96" i="5" s="1"/>
  <c r="FZ20" i="5" a="1"/>
  <c r="FZ20" i="5" s="1"/>
  <c r="FZ73" i="5" a="1"/>
  <c r="FZ73" i="5" s="1"/>
  <c r="FZ24" i="5" a="1"/>
  <c r="FZ24" i="5" s="1"/>
  <c r="FZ70" i="5" a="1"/>
  <c r="FZ70" i="5" s="1"/>
  <c r="FZ17" i="5" a="1"/>
  <c r="FZ17" i="5" s="1"/>
  <c r="FZ83" i="5" a="1"/>
  <c r="FZ83" i="5" s="1"/>
  <c r="FZ121" i="5" a="1"/>
  <c r="FZ121" i="5" s="1"/>
  <c r="FZ57" i="5" a="1"/>
  <c r="FZ57" i="5" s="1"/>
  <c r="FZ116" i="5" a="1"/>
  <c r="FZ116" i="5" s="1"/>
  <c r="FZ46" i="5" a="1"/>
  <c r="FZ46" i="5" s="1"/>
  <c r="FZ103" i="5" a="1"/>
  <c r="FZ103" i="5" s="1"/>
  <c r="FZ52" i="5" a="1"/>
  <c r="FZ52" i="5" s="1"/>
  <c r="FZ125" i="5" a="1"/>
  <c r="FZ125" i="5" s="1"/>
  <c r="FZ44" i="5" a="1"/>
  <c r="FZ44" i="5" s="1"/>
  <c r="FZ76" i="5" a="1"/>
  <c r="FZ76" i="5" s="1"/>
  <c r="FZ29" i="5" a="1"/>
  <c r="FZ29" i="5" s="1"/>
  <c r="FZ74" i="5" a="1"/>
  <c r="FZ74" i="5" s="1"/>
  <c r="FZ12" i="5" a="1"/>
  <c r="FZ12" i="5" s="1"/>
  <c r="FZ86" i="5" a="1"/>
  <c r="FZ86" i="5" s="1"/>
  <c r="FZ129" i="5" a="1"/>
  <c r="FZ129" i="5" s="1"/>
  <c r="FZ58" i="5" a="1"/>
  <c r="FZ58" i="5" s="1"/>
  <c r="FZ123" i="5" a="1"/>
  <c r="FZ123" i="5" s="1"/>
  <c r="FZ48" i="5" a="1"/>
  <c r="FZ48" i="5" s="1"/>
  <c r="FZ113" i="5" a="1"/>
  <c r="FZ113" i="5" s="1"/>
  <c r="FZ56" i="5" a="1"/>
  <c r="FZ56" i="5" s="1"/>
  <c r="FZ101" i="5" a="1"/>
  <c r="FZ101" i="5" s="1"/>
  <c r="FZ40" i="5" a="1"/>
  <c r="FZ40" i="5" s="1"/>
  <c r="FZ97" i="5" a="1"/>
  <c r="FZ97" i="5" s="1"/>
  <c r="FZ28" i="5" a="1"/>
  <c r="FZ28" i="5" s="1"/>
  <c r="FZ112" i="5" a="1"/>
  <c r="FZ112" i="5" s="1"/>
  <c r="FZ50" i="5" a="1"/>
  <c r="FZ50" i="5" s="1"/>
  <c r="FZ111" i="5" a="1"/>
  <c r="FZ111" i="5" s="1"/>
  <c r="FZ49" i="5" a="1"/>
  <c r="FZ49" i="5" s="1"/>
  <c r="FZ60" i="5" a="1"/>
  <c r="FZ60" i="5" s="1"/>
  <c r="GF128" i="5" a="1"/>
  <c r="GF128" i="5" s="1"/>
  <c r="GF58" i="5" a="1"/>
  <c r="GF58" i="5" s="1"/>
  <c r="GF122" i="5" a="1"/>
  <c r="GF122" i="5" s="1"/>
  <c r="GF50" i="5" a="1"/>
  <c r="GF50" i="5" s="1"/>
  <c r="GF105" i="5" a="1"/>
  <c r="GF105" i="5" s="1"/>
  <c r="GF46" i="5" a="1"/>
  <c r="GF46" i="5" s="1"/>
  <c r="GF114" i="5" a="1"/>
  <c r="GF114" i="5" s="1"/>
  <c r="GF56" i="5" a="1"/>
  <c r="GF56" i="5" s="1"/>
  <c r="GF89" i="5" a="1"/>
  <c r="GF89" i="5" s="1"/>
  <c r="GF26" i="5" a="1"/>
  <c r="GF26" i="5" s="1"/>
  <c r="GF94" i="5" a="1"/>
  <c r="GF94" i="5" s="1"/>
  <c r="GF24" i="5" a="1"/>
  <c r="GF24" i="5" s="1"/>
  <c r="GF68" i="5" a="1"/>
  <c r="GF68" i="5" s="1"/>
  <c r="GF25" i="5" a="1"/>
  <c r="GF25" i="5" s="1"/>
  <c r="GF80" i="5" a="1"/>
  <c r="GF80" i="5" s="1"/>
  <c r="GF104" i="5" a="1"/>
  <c r="GF104" i="5" s="1"/>
  <c r="GF54" i="5" a="1"/>
  <c r="GF54" i="5" s="1"/>
  <c r="GF112" i="5" a="1"/>
  <c r="GF112" i="5" s="1"/>
  <c r="GF48" i="5" a="1"/>
  <c r="GF48" i="5" s="1"/>
  <c r="GF116" i="5" a="1"/>
  <c r="GF116" i="5" s="1"/>
  <c r="GF61" i="5" a="1"/>
  <c r="GF61" i="5" s="1"/>
  <c r="GF72" i="5" a="1"/>
  <c r="GF72" i="5" s="1"/>
  <c r="GF31" i="5" a="1"/>
  <c r="GF31" i="5" s="1"/>
  <c r="GF95" i="5" a="1"/>
  <c r="GF95" i="5" s="1"/>
  <c r="GF32" i="5" a="1"/>
  <c r="GF32" i="5" s="1"/>
  <c r="GF33" i="5" a="1"/>
  <c r="GF33" i="5" s="1"/>
  <c r="GF88" i="5" a="1"/>
  <c r="GF88" i="5" s="1"/>
  <c r="GF107" i="5" a="1"/>
  <c r="GF107" i="5" s="1"/>
  <c r="GF57" i="5" a="1"/>
  <c r="GF57" i="5" s="1"/>
  <c r="GF117" i="5" a="1"/>
  <c r="GF117" i="5" s="1"/>
  <c r="GF49" i="5" a="1"/>
  <c r="GF49" i="5" s="1"/>
  <c r="GF126" i="5" a="1"/>
  <c r="GF126" i="5" s="1"/>
  <c r="GF62" i="5" a="1"/>
  <c r="GF62" i="5" s="1"/>
  <c r="GF75" i="5" a="1"/>
  <c r="GF75" i="5" s="1"/>
  <c r="GF17" i="5" a="1"/>
  <c r="GF17" i="5" s="1"/>
  <c r="GF67" i="5" a="1"/>
  <c r="GF67" i="5" s="1"/>
  <c r="GF16" i="5" a="1"/>
  <c r="GF16" i="5" s="1"/>
  <c r="GF87" i="5" a="1"/>
  <c r="GF87" i="5" s="1"/>
  <c r="GF15" i="5" a="1"/>
  <c r="GF15" i="5" s="1"/>
  <c r="GF69" i="5" a="1"/>
  <c r="GF69" i="5" s="1"/>
  <c r="GF111" i="5" a="1"/>
  <c r="GF111" i="5" s="1"/>
  <c r="GF63" i="5" a="1"/>
  <c r="GF63" i="5" s="1"/>
  <c r="GF119" i="5" a="1"/>
  <c r="GF119" i="5" s="1"/>
  <c r="GF60" i="5" a="1"/>
  <c r="GF60" i="5" s="1"/>
  <c r="GF98" i="5" a="1"/>
  <c r="GF98" i="5" s="1"/>
  <c r="GF36" i="5" a="1"/>
  <c r="GF36" i="5" s="1"/>
  <c r="GF83" i="5" a="1"/>
  <c r="GF83" i="5" s="1"/>
  <c r="GF20" i="5" a="1"/>
  <c r="GF20" i="5" s="1"/>
  <c r="GF78" i="5" a="1"/>
  <c r="GF78" i="5" s="1"/>
  <c r="GF18" i="5" a="1"/>
  <c r="GF18" i="5" s="1"/>
  <c r="GF90" i="5" a="1"/>
  <c r="GF90" i="5" s="1"/>
  <c r="GF19" i="5" a="1"/>
  <c r="GF19" i="5" s="1"/>
  <c r="GF70" i="5" a="1"/>
  <c r="GF70" i="5" s="1"/>
  <c r="GF118" i="5" a="1"/>
  <c r="GF118" i="5" s="1"/>
  <c r="GF40" i="5" a="1"/>
  <c r="GF40" i="5" s="1"/>
  <c r="GF124" i="5" a="1"/>
  <c r="GF124" i="5" s="1"/>
  <c r="GF108" i="5" a="1"/>
  <c r="GF108" i="5" s="1"/>
  <c r="GF41" i="5" a="1"/>
  <c r="GF41" i="5" s="1"/>
  <c r="GF106" i="5" a="1"/>
  <c r="GF106" i="5" s="1"/>
  <c r="GF28" i="5" a="1"/>
  <c r="GF28" i="5" s="1"/>
  <c r="GF86" i="5" a="1"/>
  <c r="GF86" i="5" s="1"/>
  <c r="GF21" i="5" a="1"/>
  <c r="GF21" i="5" s="1"/>
  <c r="GF91" i="5" a="1"/>
  <c r="GF91" i="5" s="1"/>
  <c r="GF22" i="5" a="1"/>
  <c r="GF22" i="5" s="1"/>
  <c r="GF71" i="5" a="1"/>
  <c r="GF71" i="5" s="1"/>
  <c r="GF125" i="5" a="1"/>
  <c r="GF125" i="5" s="1"/>
  <c r="GF43" i="5" a="1"/>
  <c r="GF43" i="5" s="1"/>
  <c r="GF99" i="5" a="1"/>
  <c r="GF99" i="5" s="1"/>
  <c r="GF35" i="5" a="1"/>
  <c r="GF35" i="5" s="1"/>
  <c r="GF113" i="5" a="1"/>
  <c r="GF113" i="5" s="1"/>
  <c r="GF45" i="5" a="1"/>
  <c r="GF45" i="5" s="1"/>
  <c r="GF123" i="5" a="1"/>
  <c r="GF123" i="5" s="1"/>
  <c r="GF38" i="5" a="1"/>
  <c r="GF38" i="5" s="1"/>
  <c r="GF96" i="5" a="1"/>
  <c r="GF96" i="5" s="1"/>
  <c r="GF29" i="5" a="1"/>
  <c r="GF29" i="5" s="1"/>
  <c r="GF93" i="5" a="1"/>
  <c r="GF93" i="5" s="1"/>
  <c r="GF27" i="5" a="1"/>
  <c r="GF27" i="5" s="1"/>
  <c r="GF77" i="5" a="1"/>
  <c r="GF77" i="5" s="1"/>
  <c r="GF97" i="5" a="1"/>
  <c r="GF97" i="5" s="1"/>
  <c r="GF55" i="5" a="1"/>
  <c r="GF55" i="5" s="1"/>
  <c r="GF102" i="5" a="1"/>
  <c r="GF102" i="5" s="1"/>
  <c r="GF37" i="5" a="1"/>
  <c r="GF37" i="5" s="1"/>
  <c r="GF115" i="5" a="1"/>
  <c r="GF115" i="5" s="1"/>
  <c r="GF53" i="5" a="1"/>
  <c r="GF53" i="5" s="1"/>
  <c r="GF100" i="5" a="1"/>
  <c r="GF100" i="5" s="1"/>
  <c r="GF52" i="5" a="1"/>
  <c r="GF52" i="5" s="1"/>
  <c r="GF11" i="5" a="1"/>
  <c r="GF11" i="5" s="1"/>
  <c r="GF76" i="5" a="1"/>
  <c r="GF76" i="5" s="1"/>
  <c r="GF30" i="5" a="1"/>
  <c r="GF30" i="5" s="1"/>
  <c r="GF85" i="5" a="1"/>
  <c r="GF85" i="5" s="1"/>
  <c r="GF101" i="5" a="1"/>
  <c r="GF101" i="5" s="1"/>
  <c r="GF127" i="5" a="1"/>
  <c r="GF127" i="5" s="1"/>
  <c r="GF47" i="5" a="1"/>
  <c r="GF47" i="5" s="1"/>
  <c r="GF121" i="5" a="1"/>
  <c r="GF121" i="5" s="1"/>
  <c r="GF39" i="5" a="1"/>
  <c r="GF39" i="5" s="1"/>
  <c r="GF103" i="5" a="1"/>
  <c r="GF103" i="5" s="1"/>
  <c r="GF34" i="5" a="1"/>
  <c r="GF34" i="5" s="1"/>
  <c r="GF73" i="5" a="1"/>
  <c r="GF73" i="5" s="1"/>
  <c r="GF14" i="5" a="1"/>
  <c r="GF14" i="5" s="1"/>
  <c r="GF84" i="5" a="1"/>
  <c r="GF84" i="5" s="1"/>
  <c r="GF10" i="5" a="1"/>
  <c r="GF10" i="5" s="1"/>
  <c r="GF74" i="5" a="1"/>
  <c r="GF74" i="5" s="1"/>
  <c r="GF120" i="5" a="1"/>
  <c r="GF120" i="5" s="1"/>
  <c r="GF51" i="5" a="1"/>
  <c r="GF51" i="5" s="1"/>
  <c r="GF109" i="5" a="1"/>
  <c r="GF109" i="5" s="1"/>
  <c r="GF59" i="5" a="1"/>
  <c r="GF59" i="5" s="1"/>
  <c r="GF129" i="5" a="1"/>
  <c r="GF129" i="5" s="1"/>
  <c r="GF42" i="5" a="1"/>
  <c r="GF42" i="5" s="1"/>
  <c r="GF110" i="5" a="1"/>
  <c r="GF110" i="5" s="1"/>
  <c r="GF44" i="5" a="1"/>
  <c r="GF44" i="5" s="1"/>
  <c r="GF81" i="5" a="1"/>
  <c r="GF81" i="5" s="1"/>
  <c r="GF23" i="5" a="1"/>
  <c r="GF23" i="5" s="1"/>
  <c r="GF92" i="5" a="1"/>
  <c r="GF92" i="5" s="1"/>
  <c r="GF13" i="5" a="1"/>
  <c r="GF13" i="5" s="1"/>
  <c r="GF82" i="5" a="1"/>
  <c r="GF82" i="5" s="1"/>
  <c r="GF12" i="5" a="1"/>
  <c r="GF12" i="5" s="1"/>
  <c r="GB83" i="5" a="1"/>
  <c r="GB83" i="5" s="1"/>
  <c r="GB20" i="5" a="1"/>
  <c r="GB20" i="5" s="1"/>
  <c r="GB84" i="5" a="1"/>
  <c r="GB84" i="5" s="1"/>
  <c r="GB105" i="5" a="1"/>
  <c r="GB105" i="5" s="1"/>
  <c r="GB47" i="5" a="1"/>
  <c r="GB47" i="5" s="1"/>
  <c r="GB89" i="5" a="1"/>
  <c r="GB89" i="5" s="1"/>
  <c r="GB121" i="5" a="1"/>
  <c r="GB121" i="5" s="1"/>
  <c r="GB48" i="5" a="1"/>
  <c r="GB48" i="5" s="1"/>
  <c r="GB108" i="5" a="1"/>
  <c r="GB108" i="5" s="1"/>
  <c r="GB129" i="5" a="1"/>
  <c r="GB129" i="5" s="1"/>
  <c r="GB53" i="5" a="1"/>
  <c r="GB53" i="5" s="1"/>
  <c r="GB114" i="5" a="1"/>
  <c r="GB114" i="5" s="1"/>
  <c r="GB41" i="5" a="1"/>
  <c r="GB41" i="5" s="1"/>
  <c r="GB125" i="5" a="1"/>
  <c r="GB125" i="5" s="1"/>
  <c r="GB117" i="5" a="1"/>
  <c r="GB117" i="5" s="1"/>
  <c r="GB56" i="5" a="1"/>
  <c r="GB56" i="5" s="1"/>
  <c r="GB110" i="5" a="1"/>
  <c r="GB110" i="5" s="1"/>
  <c r="GB43" i="5" a="1"/>
  <c r="GB43" i="5" s="1"/>
  <c r="GB111" i="5" a="1"/>
  <c r="GB111" i="5" s="1"/>
  <c r="GB109" i="5" a="1"/>
  <c r="GB109" i="5" s="1"/>
  <c r="GB32" i="5" a="1"/>
  <c r="GB32" i="5" s="1"/>
  <c r="GB74" i="5" a="1"/>
  <c r="GB74" i="5" s="1"/>
  <c r="GB54" i="5" a="1"/>
  <c r="GB54" i="5" s="1"/>
  <c r="GB22" i="5" a="1"/>
  <c r="GB22" i="5" s="1"/>
  <c r="GB37" i="5" a="1"/>
  <c r="GB37" i="5" s="1"/>
  <c r="GB90" i="5" a="1"/>
  <c r="GB90" i="5" s="1"/>
  <c r="GB27" i="5" a="1"/>
  <c r="GB27" i="5" s="1"/>
  <c r="GB77" i="5" a="1"/>
  <c r="GB77" i="5" s="1"/>
  <c r="GB14" i="5" a="1"/>
  <c r="GB14" i="5" s="1"/>
  <c r="GB78" i="5" a="1"/>
  <c r="GB78" i="5" s="1"/>
  <c r="GB21" i="5" a="1"/>
  <c r="GB21" i="5" s="1"/>
  <c r="GB94" i="5" a="1"/>
  <c r="GB94" i="5" s="1"/>
  <c r="GB123" i="5" a="1"/>
  <c r="GB123" i="5" s="1"/>
  <c r="GB60" i="5" a="1"/>
  <c r="GB60" i="5" s="1"/>
  <c r="GB25" i="5" a="1"/>
  <c r="GB25" i="5" s="1"/>
  <c r="GB11" i="5" a="1"/>
  <c r="GB11" i="5" s="1"/>
  <c r="GB10" i="5" a="1"/>
  <c r="GB10" i="5" s="1"/>
  <c r="GB85" i="5" a="1"/>
  <c r="GB85" i="5" s="1"/>
  <c r="GB17" i="5" a="1"/>
  <c r="GB17" i="5" s="1"/>
  <c r="GB86" i="5" a="1"/>
  <c r="GB86" i="5" s="1"/>
  <c r="GB29" i="5" a="1"/>
  <c r="GB29" i="5" s="1"/>
  <c r="GB67" i="5" a="1"/>
  <c r="GB67" i="5" s="1"/>
  <c r="GB100" i="5" a="1"/>
  <c r="GB100" i="5" s="1"/>
  <c r="GB61" i="5" a="1"/>
  <c r="GB61" i="5" s="1"/>
  <c r="GB115" i="5" a="1"/>
  <c r="GB115" i="5" s="1"/>
  <c r="GB127" i="5" a="1"/>
  <c r="GB127" i="5" s="1"/>
  <c r="GB91" i="5" a="1"/>
  <c r="GB91" i="5" s="1"/>
  <c r="GB12" i="5" a="1"/>
  <c r="GB12" i="5" s="1"/>
  <c r="GB16" i="5" a="1"/>
  <c r="GB16" i="5" s="1"/>
  <c r="GB73" i="5" a="1"/>
  <c r="GB73" i="5" s="1"/>
  <c r="GB116" i="5" a="1"/>
  <c r="GB116" i="5" s="1"/>
  <c r="GB120" i="5" a="1"/>
  <c r="GB120" i="5" s="1"/>
  <c r="GB34" i="5" a="1"/>
  <c r="GB34" i="5" s="1"/>
  <c r="GB97" i="5" a="1"/>
  <c r="GB97" i="5" s="1"/>
  <c r="GB57" i="5" a="1"/>
  <c r="GB57" i="5" s="1"/>
  <c r="GB92" i="5" a="1"/>
  <c r="GB92" i="5" s="1"/>
  <c r="GB69" i="5" a="1"/>
  <c r="GB69" i="5" s="1"/>
  <c r="GB26" i="5" a="1"/>
  <c r="GB26" i="5" s="1"/>
  <c r="GB76" i="5" a="1"/>
  <c r="GB76" i="5" s="1"/>
  <c r="GB126" i="5" a="1"/>
  <c r="GB126" i="5" s="1"/>
  <c r="GB39" i="5" a="1"/>
  <c r="GB39" i="5" s="1"/>
  <c r="GB128" i="5" a="1"/>
  <c r="GB128" i="5" s="1"/>
  <c r="GB38" i="5" a="1"/>
  <c r="GB38" i="5" s="1"/>
  <c r="GB101" i="5" a="1"/>
  <c r="GB101" i="5" s="1"/>
  <c r="GB63" i="5" a="1"/>
  <c r="GB63" i="5" s="1"/>
  <c r="GB112" i="5" a="1"/>
  <c r="GB112" i="5" s="1"/>
  <c r="GB42" i="5" a="1"/>
  <c r="GB42" i="5" s="1"/>
  <c r="GB70" i="5" a="1"/>
  <c r="GB70" i="5" s="1"/>
  <c r="GB72" i="5" a="1"/>
  <c r="GB72" i="5" s="1"/>
  <c r="GB102" i="5" a="1"/>
  <c r="GB102" i="5" s="1"/>
  <c r="GB45" i="5" a="1"/>
  <c r="GB45" i="5" s="1"/>
  <c r="GB98" i="5" a="1"/>
  <c r="GB98" i="5" s="1"/>
  <c r="GB44" i="5" a="1"/>
  <c r="GB44" i="5" s="1"/>
  <c r="GB104" i="5" a="1"/>
  <c r="GB104" i="5" s="1"/>
  <c r="GB51" i="5" a="1"/>
  <c r="GB51" i="5" s="1"/>
  <c r="GB119" i="5" a="1"/>
  <c r="GB119" i="5" s="1"/>
  <c r="GB46" i="5" a="1"/>
  <c r="GB46" i="5" s="1"/>
  <c r="GB30" i="5" a="1"/>
  <c r="GB30" i="5" s="1"/>
  <c r="GB113" i="5" a="1"/>
  <c r="GB113" i="5" s="1"/>
  <c r="GB75" i="5" a="1"/>
  <c r="GB75" i="5" s="1"/>
  <c r="GB81" i="5" a="1"/>
  <c r="GB81" i="5" s="1"/>
  <c r="GB103" i="5" a="1"/>
  <c r="GB103" i="5" s="1"/>
  <c r="GB52" i="5" a="1"/>
  <c r="GB52" i="5" s="1"/>
  <c r="GB106" i="5" a="1"/>
  <c r="GB106" i="5" s="1"/>
  <c r="GB55" i="5" a="1"/>
  <c r="GB55" i="5" s="1"/>
  <c r="GB124" i="5" a="1"/>
  <c r="GB124" i="5" s="1"/>
  <c r="GB49" i="5" a="1"/>
  <c r="GB49" i="5" s="1"/>
  <c r="GB82" i="5" a="1"/>
  <c r="GB82" i="5" s="1"/>
  <c r="GB33" i="5" a="1"/>
  <c r="GB33" i="5" s="1"/>
  <c r="GB71" i="5" a="1"/>
  <c r="GB71" i="5" s="1"/>
  <c r="GB23" i="5" a="1"/>
  <c r="GB23" i="5" s="1"/>
  <c r="GB122" i="5" a="1"/>
  <c r="GB122" i="5" s="1"/>
  <c r="GB50" i="5" a="1"/>
  <c r="GB50" i="5" s="1"/>
  <c r="GB36" i="5" a="1"/>
  <c r="GB36" i="5" s="1"/>
  <c r="GB118" i="5" a="1"/>
  <c r="GB118" i="5" s="1"/>
  <c r="GB58" i="5" a="1"/>
  <c r="GB58" i="5" s="1"/>
  <c r="GB99" i="5" a="1"/>
  <c r="GB99" i="5" s="1"/>
  <c r="GB59" i="5" a="1"/>
  <c r="GB59" i="5" s="1"/>
  <c r="GB87" i="5" a="1"/>
  <c r="GB87" i="5" s="1"/>
  <c r="GB15" i="5" a="1"/>
  <c r="GB15" i="5" s="1"/>
  <c r="GB80" i="5" a="1"/>
  <c r="GB80" i="5" s="1"/>
  <c r="GB28" i="5" a="1"/>
  <c r="GB28" i="5" s="1"/>
  <c r="GB95" i="5" a="1"/>
  <c r="GB95" i="5" s="1"/>
  <c r="GB13" i="5" a="1"/>
  <c r="GB13" i="5" s="1"/>
  <c r="GB62" i="5" a="1"/>
  <c r="GB62" i="5" s="1"/>
  <c r="GB24" i="5" a="1"/>
  <c r="GB24" i="5" s="1"/>
  <c r="GB40" i="5" a="1"/>
  <c r="GB40" i="5" s="1"/>
  <c r="GB107" i="5" a="1"/>
  <c r="GB107" i="5" s="1"/>
  <c r="GB35" i="5" a="1"/>
  <c r="GB35" i="5" s="1"/>
  <c r="GB68" i="5" a="1"/>
  <c r="GB68" i="5" s="1"/>
  <c r="GB19" i="5" a="1"/>
  <c r="GB19" i="5" s="1"/>
  <c r="GB88" i="5" a="1"/>
  <c r="GB88" i="5" s="1"/>
  <c r="GB31" i="5" a="1"/>
  <c r="GB31" i="5" s="1"/>
  <c r="GB96" i="5" a="1"/>
  <c r="GB96" i="5" s="1"/>
  <c r="GB18" i="5" a="1"/>
  <c r="GB18" i="5" s="1"/>
  <c r="GB93" i="5" a="1"/>
  <c r="GB93" i="5" s="1"/>
  <c r="L42" i="9"/>
  <c r="J53" i="9"/>
  <c r="Y444" i="4"/>
  <c r="Y617" i="4" s="1"/>
  <c r="AL444" i="4"/>
  <c r="AL617" i="4" s="1"/>
  <c r="T442" i="4"/>
  <c r="T615" i="4" s="1"/>
  <c r="W444" i="4"/>
  <c r="W617" i="4" s="1"/>
  <c r="AC442" i="4"/>
  <c r="AC615" i="4" s="1"/>
  <c r="AG444" i="4"/>
  <c r="AG617" i="4" s="1"/>
  <c r="Y455" i="4"/>
  <c r="Y628" i="4" s="1"/>
  <c r="AL449" i="4"/>
  <c r="AL622" i="4" s="1"/>
  <c r="W445" i="4"/>
  <c r="W618" i="4" s="1"/>
  <c r="T443" i="4"/>
  <c r="T616" i="4" s="1"/>
  <c r="AG449" i="4"/>
  <c r="AG622" i="4" s="1"/>
  <c r="W452" i="4"/>
  <c r="W625" i="4" s="1"/>
  <c r="AJ442" i="4"/>
  <c r="AJ615" i="4" s="1"/>
  <c r="AG454" i="4"/>
  <c r="AG627" i="4" s="1"/>
  <c r="AB451" i="4"/>
  <c r="AB624" i="4" s="1"/>
  <c r="AE445" i="4"/>
  <c r="AE618" i="4" s="1"/>
  <c r="Z450" i="4"/>
  <c r="Z623" i="4" s="1"/>
  <c r="AM454" i="4"/>
  <c r="AM627" i="4" s="1"/>
  <c r="AH454" i="4"/>
  <c r="AH627" i="4" s="1"/>
  <c r="AA453" i="4"/>
  <c r="AA626" i="4" s="1"/>
  <c r="AF455" i="4"/>
  <c r="AF628" i="4" s="1"/>
  <c r="AF451" i="4"/>
  <c r="AF624" i="4" s="1"/>
  <c r="AM456" i="4"/>
  <c r="AM629" i="4" s="1"/>
  <c r="T451" i="4"/>
  <c r="T624" i="4" s="1"/>
  <c r="AG453" i="4"/>
  <c r="AG626" i="4" s="1"/>
  <c r="AG456" i="4"/>
  <c r="AG629" i="4" s="1"/>
  <c r="T46" i="9"/>
  <c r="Z49" i="9"/>
  <c r="AB52" i="9"/>
  <c r="V42" i="9"/>
  <c r="Z55" i="9"/>
  <c r="AA50" i="9"/>
  <c r="AB44" i="9"/>
  <c r="AB49" i="9"/>
  <c r="Z51" i="9"/>
  <c r="AA57" i="9"/>
  <c r="AB53" i="9"/>
  <c r="S454" i="4"/>
  <c r="S627" i="4" s="1"/>
  <c r="W46" i="9"/>
  <c r="AB51" i="9"/>
  <c r="AB50" i="9"/>
  <c r="AA52" i="9"/>
  <c r="AB48" i="9"/>
  <c r="AB42" i="9"/>
  <c r="AB45" i="9"/>
  <c r="Z52" i="9"/>
  <c r="AA46" i="9"/>
  <c r="AB54" i="9"/>
  <c r="Z47" i="9"/>
  <c r="Z42" i="9"/>
  <c r="Z53" i="9"/>
  <c r="AA56" i="9"/>
  <c r="AA55" i="9"/>
  <c r="Z48" i="9"/>
  <c r="AB41" i="9"/>
  <c r="AA54" i="9"/>
  <c r="Z41" i="9"/>
  <c r="AA41" i="9"/>
  <c r="AB55" i="9"/>
  <c r="AA51" i="9"/>
  <c r="Z50" i="9"/>
  <c r="Y54" i="9"/>
  <c r="AA42" i="9"/>
  <c r="AG455" i="4"/>
  <c r="AG628" i="4" s="1"/>
  <c r="U56" i="9"/>
  <c r="Y43" i="9"/>
  <c r="Y56" i="9"/>
  <c r="V46" i="9"/>
  <c r="T53" i="9"/>
  <c r="U52" i="9"/>
  <c r="Y47" i="9"/>
  <c r="Y42" i="9"/>
  <c r="X50" i="9"/>
  <c r="Y55" i="9"/>
  <c r="N55" i="9"/>
  <c r="M49" i="9"/>
  <c r="T50" i="9"/>
  <c r="N52" i="9"/>
  <c r="W57" i="9"/>
  <c r="V49" i="9"/>
  <c r="Y53" i="9"/>
  <c r="Y48" i="9"/>
  <c r="Y45" i="9"/>
  <c r="Y51" i="9"/>
  <c r="W43" i="9"/>
  <c r="Y44" i="9"/>
  <c r="V50" i="9"/>
  <c r="Y41" i="9"/>
  <c r="W47" i="9"/>
  <c r="W50" i="9"/>
  <c r="Y49" i="9"/>
  <c r="W52" i="9"/>
  <c r="Y57" i="9"/>
  <c r="Y46" i="9"/>
  <c r="W49" i="9"/>
  <c r="X53" i="9"/>
  <c r="V43" i="9"/>
  <c r="X41" i="9"/>
  <c r="X51" i="9"/>
  <c r="X46" i="9"/>
  <c r="X47" i="9"/>
  <c r="X54" i="9"/>
  <c r="X55" i="9"/>
  <c r="X42" i="9"/>
  <c r="V44" i="9"/>
  <c r="W41" i="9"/>
  <c r="W55" i="9"/>
  <c r="X49" i="9"/>
  <c r="W44" i="9"/>
  <c r="V52" i="9"/>
  <c r="V41" i="9"/>
  <c r="V57" i="9"/>
  <c r="V51" i="9"/>
  <c r="X48" i="9"/>
  <c r="W51" i="9"/>
  <c r="V54" i="9"/>
  <c r="V47" i="9"/>
  <c r="V56" i="9"/>
  <c r="V48" i="9"/>
  <c r="X57" i="9"/>
  <c r="AG440" i="4"/>
  <c r="AG613" i="4" s="1"/>
  <c r="AL443" i="4"/>
  <c r="AL616" i="4" s="1"/>
  <c r="U443" i="4"/>
  <c r="U616" i="4" s="1"/>
  <c r="AA441" i="4"/>
  <c r="AA614" i="4" s="1"/>
  <c r="S443" i="4"/>
  <c r="S616" i="4" s="1"/>
  <c r="AJ451" i="4"/>
  <c r="AJ624" i="4" s="1"/>
  <c r="Q450" i="4"/>
  <c r="Q623" i="4" s="1"/>
  <c r="Q451" i="4"/>
  <c r="Q624" i="4" s="1"/>
  <c r="I54" i="9"/>
  <c r="AF456" i="4"/>
  <c r="AF629" i="4" s="1"/>
  <c r="P43" i="9"/>
  <c r="W456" i="4"/>
  <c r="W629" i="4" s="1"/>
  <c r="AA451" i="4"/>
  <c r="AA624" i="4" s="1"/>
  <c r="S453" i="4"/>
  <c r="S626" i="4" s="1"/>
  <c r="AE452" i="4"/>
  <c r="AE625" i="4" s="1"/>
  <c r="T47" i="9"/>
  <c r="AJ455" i="4"/>
  <c r="AJ628" i="4" s="1"/>
  <c r="U44" i="9"/>
  <c r="T49" i="9"/>
  <c r="T57" i="9"/>
  <c r="I49" i="9"/>
  <c r="P44" i="9"/>
  <c r="I52" i="9"/>
  <c r="AD453" i="4"/>
  <c r="AD626" i="4" s="1"/>
  <c r="AA450" i="4"/>
  <c r="AA623" i="4" s="1"/>
  <c r="Y452" i="4"/>
  <c r="Y625" i="4" s="1"/>
  <c r="AF454" i="4"/>
  <c r="AF627" i="4" s="1"/>
  <c r="Q442" i="4"/>
  <c r="Q615" i="4" s="1"/>
  <c r="Y450" i="4"/>
  <c r="Y623" i="4" s="1"/>
  <c r="AA452" i="4"/>
  <c r="AA625" i="4" s="1"/>
  <c r="AD442" i="4"/>
  <c r="AD615" i="4" s="1"/>
  <c r="AE444" i="4"/>
  <c r="AE617" i="4" s="1"/>
  <c r="AC453" i="4"/>
  <c r="AC626" i="4" s="1"/>
  <c r="V451" i="4"/>
  <c r="V624" i="4" s="1"/>
  <c r="S450" i="4"/>
  <c r="S623" i="4" s="1"/>
  <c r="X454" i="4"/>
  <c r="X627" i="4" s="1"/>
  <c r="AB453" i="4"/>
  <c r="AB626" i="4" s="1"/>
  <c r="AH445" i="4"/>
  <c r="AH618" i="4" s="1"/>
  <c r="S444" i="4"/>
  <c r="S617" i="4" s="1"/>
  <c r="Y453" i="4"/>
  <c r="Y626" i="4" s="1"/>
  <c r="U452" i="4"/>
  <c r="U625" i="4" s="1"/>
  <c r="Z455" i="4"/>
  <c r="Z628" i="4" s="1"/>
  <c r="AI441" i="4"/>
  <c r="AI614" i="4" s="1"/>
  <c r="AM442" i="4"/>
  <c r="AM615" i="4" s="1"/>
  <c r="AL451" i="4"/>
  <c r="AL624" i="4" s="1"/>
  <c r="M295" i="4"/>
  <c r="O295" i="4" s="1"/>
  <c r="Q452" i="4"/>
  <c r="Q625" i="4" s="1"/>
  <c r="U48" i="9"/>
  <c r="T48" i="9"/>
  <c r="U42" i="9"/>
  <c r="T45" i="9"/>
  <c r="U51" i="9"/>
  <c r="U53" i="9"/>
  <c r="U41" i="9"/>
  <c r="T44" i="9"/>
  <c r="U54" i="9"/>
  <c r="T43" i="9"/>
  <c r="AM451" i="4"/>
  <c r="AM624" i="4" s="1"/>
  <c r="U45" i="9"/>
  <c r="U50" i="9"/>
  <c r="U47" i="9"/>
  <c r="T41" i="9"/>
  <c r="T51" i="9"/>
  <c r="U57" i="9"/>
  <c r="T42" i="9"/>
  <c r="AK451" i="4"/>
  <c r="AK624" i="4" s="1"/>
  <c r="AS290" i="4"/>
  <c r="H290" i="4" s="1"/>
  <c r="X456" i="4"/>
  <c r="X629" i="4" s="1"/>
  <c r="V440" i="4"/>
  <c r="V613" i="4" s="1"/>
  <c r="Q456" i="4"/>
  <c r="Q629" i="4" s="1"/>
  <c r="L22" i="9"/>
  <c r="AE453" i="4"/>
  <c r="AE626" i="4" s="1"/>
  <c r="AS285" i="4"/>
  <c r="H285" i="4" s="1"/>
  <c r="V456" i="4"/>
  <c r="V629" i="4" s="1"/>
  <c r="AA445" i="4"/>
  <c r="AA618" i="4" s="1"/>
  <c r="O43" i="9"/>
  <c r="T449" i="4"/>
  <c r="T622" i="4" s="1"/>
  <c r="AS282" i="4"/>
  <c r="H282" i="4" s="1"/>
  <c r="AS292" i="4"/>
  <c r="H292" i="4" s="1"/>
  <c r="AS284" i="4"/>
  <c r="H284" i="4" s="1"/>
  <c r="AM440" i="4"/>
  <c r="AM613" i="4" s="1"/>
  <c r="AS283" i="4"/>
  <c r="H283" i="4" s="1"/>
  <c r="O56" i="9"/>
  <c r="M46" i="9"/>
  <c r="U451" i="4"/>
  <c r="U624" i="4" s="1"/>
  <c r="M57" i="9"/>
  <c r="N48" i="9"/>
  <c r="Q470" i="4"/>
  <c r="D3699" i="3"/>
  <c r="C3699" i="3" s="1"/>
  <c r="AB444" i="4"/>
  <c r="AB617" i="4" s="1"/>
  <c r="AK443" i="4"/>
  <c r="AK616" i="4" s="1"/>
  <c r="V450" i="4"/>
  <c r="V623" i="4" s="1"/>
  <c r="M285" i="4"/>
  <c r="O285" i="4" s="1"/>
  <c r="T453" i="4"/>
  <c r="T626" i="4" s="1"/>
  <c r="Q477" i="4"/>
  <c r="N316" i="4"/>
  <c r="O316" i="4" s="1"/>
  <c r="D3402" i="3"/>
  <c r="C3402" i="3" s="1"/>
  <c r="D3427" i="3"/>
  <c r="C3427" i="3" s="1"/>
  <c r="N318" i="4"/>
  <c r="O318" i="4" s="1"/>
  <c r="AI444" i="4"/>
  <c r="AI617" i="4" s="1"/>
  <c r="AA443" i="4"/>
  <c r="AA616" i="4" s="1"/>
  <c r="AM449" i="4"/>
  <c r="AM622" i="4" s="1"/>
  <c r="L54" i="9"/>
  <c r="S53" i="9"/>
  <c r="Q480" i="4"/>
  <c r="Q475" i="4"/>
  <c r="AH452" i="4"/>
  <c r="AH625" i="4" s="1"/>
  <c r="S44" i="9"/>
  <c r="N42" i="9"/>
  <c r="R445" i="4"/>
  <c r="R618" i="4" s="1"/>
  <c r="N236" i="4"/>
  <c r="E36" i="9"/>
  <c r="M293" i="4"/>
  <c r="O293" i="4" s="1"/>
  <c r="AS68" i="4"/>
  <c r="H68" i="4" s="1"/>
  <c r="G62" i="2" s="1"/>
  <c r="AS291" i="4"/>
  <c r="H291" i="4" s="1"/>
  <c r="M290" i="4"/>
  <c r="O290" i="4" s="1"/>
  <c r="T441" i="4"/>
  <c r="T614" i="4" s="1"/>
  <c r="E31" i="9"/>
  <c r="J49" i="9"/>
  <c r="N241" i="4"/>
  <c r="R450" i="4"/>
  <c r="R623" i="4" s="1"/>
  <c r="R454" i="4"/>
  <c r="R627" i="4" s="1"/>
  <c r="N245" i="4"/>
  <c r="AS294" i="4"/>
  <c r="H294" i="4" s="1"/>
  <c r="AS76" i="4"/>
  <c r="H76" i="4" s="1"/>
  <c r="AB441" i="4"/>
  <c r="AB614" i="4" s="1"/>
  <c r="AH441" i="4"/>
  <c r="AH614" i="4" s="1"/>
  <c r="E37" i="9"/>
  <c r="J55" i="9"/>
  <c r="E29" i="9"/>
  <c r="J47" i="9"/>
  <c r="E24" i="9"/>
  <c r="J42" i="9"/>
  <c r="E26" i="9"/>
  <c r="AS293" i="4"/>
  <c r="H293" i="4" s="1"/>
  <c r="AS69" i="4"/>
  <c r="H69" i="4" s="1"/>
  <c r="AS75" i="4"/>
  <c r="H75" i="4" s="1"/>
  <c r="W22" i="9"/>
  <c r="V22" i="9"/>
  <c r="AE22" i="9"/>
  <c r="N247" i="4"/>
  <c r="M292" i="4"/>
  <c r="O292" i="4" s="1"/>
  <c r="AS295" i="4"/>
  <c r="H295" i="4" s="1"/>
  <c r="AS67" i="4"/>
  <c r="H67" i="4" s="1"/>
  <c r="G61" i="2" s="1"/>
  <c r="N308" i="4"/>
  <c r="O308" i="4" s="1"/>
  <c r="N306" i="4"/>
  <c r="O306" i="4" s="1"/>
  <c r="AS77" i="4"/>
  <c r="H77" i="4" s="1"/>
  <c r="E33" i="9"/>
  <c r="Q501" i="4"/>
  <c r="AS79" i="4"/>
  <c r="H79" i="4" s="1"/>
  <c r="AL441" i="4"/>
  <c r="AL614" i="4" s="1"/>
  <c r="X441" i="4"/>
  <c r="X614" i="4" s="1"/>
  <c r="AB22" i="9"/>
  <c r="E25" i="9"/>
  <c r="N246" i="4"/>
  <c r="M294" i="4"/>
  <c r="O294" i="4" s="1"/>
  <c r="P22" i="9"/>
  <c r="AS78" i="4"/>
  <c r="H78" i="4" s="1"/>
  <c r="N315" i="4"/>
  <c r="O315" i="4" s="1"/>
  <c r="Y441" i="4"/>
  <c r="Y614" i="4" s="1"/>
  <c r="S441" i="4"/>
  <c r="S614" i="4" s="1"/>
  <c r="N242" i="4"/>
  <c r="R451" i="4"/>
  <c r="R624" i="4" s="1"/>
  <c r="P42" i="9"/>
  <c r="M291" i="4"/>
  <c r="O291" i="4" s="1"/>
  <c r="AS74" i="4"/>
  <c r="H74" i="4" s="1"/>
  <c r="AS66" i="4"/>
  <c r="H66" i="4" s="1"/>
  <c r="G59" i="2" s="1"/>
  <c r="N307" i="4"/>
  <c r="O307" i="4" s="1"/>
  <c r="N314" i="4"/>
  <c r="O314" i="4" s="1"/>
  <c r="AE440" i="4"/>
  <c r="AE613" i="4" s="1"/>
  <c r="S51" i="9"/>
  <c r="R441" i="4"/>
  <c r="R614" i="4" s="1"/>
  <c r="N232" i="4"/>
  <c r="AC441" i="4"/>
  <c r="AC614" i="4" s="1"/>
  <c r="E34" i="9"/>
  <c r="Q493" i="4"/>
  <c r="N309" i="4"/>
  <c r="O309" i="4" s="1"/>
  <c r="AJ440" i="4"/>
  <c r="AJ613" i="4" s="1"/>
  <c r="N317" i="4"/>
  <c r="O317" i="4" s="1"/>
  <c r="AK440" i="4"/>
  <c r="AK613" i="4" s="1"/>
  <c r="N319" i="4"/>
  <c r="O319" i="4" s="1"/>
  <c r="AS15" i="4"/>
  <c r="Q440" i="4"/>
  <c r="Q613" i="4" s="1"/>
  <c r="N231" i="4"/>
  <c r="D3782" i="3"/>
  <c r="C3782" i="3" s="1"/>
  <c r="D3941" i="3"/>
  <c r="C3941" i="3" s="1"/>
  <c r="D3445" i="3"/>
  <c r="C3445" i="3" s="1"/>
  <c r="D4140" i="3"/>
  <c r="C4140" i="3" s="1"/>
  <c r="D4226" i="3"/>
  <c r="C4226" i="3" s="1"/>
  <c r="D4157" i="3"/>
  <c r="C4157" i="3" s="1"/>
  <c r="D3822" i="3"/>
  <c r="C3822" i="3" s="1"/>
  <c r="D4247" i="3"/>
  <c r="C4247" i="3" s="1"/>
  <c r="D4698" i="3"/>
  <c r="C4698" i="3" s="1"/>
  <c r="D4166" i="3"/>
  <c r="C4166" i="3" s="1"/>
  <c r="D4304" i="3"/>
  <c r="C4304" i="3" s="1"/>
  <c r="D3745" i="3"/>
  <c r="C3745" i="3" s="1"/>
  <c r="D4253" i="3"/>
  <c r="C4253" i="3" s="1"/>
  <c r="D4286" i="3"/>
  <c r="C4286" i="3" s="1"/>
  <c r="D4297" i="3"/>
  <c r="C4297" i="3" s="1"/>
  <c r="D4312" i="3"/>
  <c r="C4312" i="3" s="1"/>
  <c r="D4725" i="3"/>
  <c r="C4725" i="3" s="1"/>
  <c r="D4941" i="3"/>
  <c r="C4941" i="3" s="1"/>
  <c r="D4310" i="3"/>
  <c r="C4310" i="3" s="1"/>
  <c r="D4084" i="3"/>
  <c r="C4084" i="3" s="1"/>
  <c r="D4325" i="3"/>
  <c r="C4325" i="3" s="1"/>
  <c r="D4024" i="3"/>
  <c r="C4024" i="3" s="1"/>
  <c r="D4248" i="3"/>
  <c r="C4248" i="3" s="1"/>
  <c r="D4391" i="3"/>
  <c r="C4391" i="3" s="1"/>
  <c r="D3475" i="3"/>
  <c r="C3475" i="3" s="1"/>
  <c r="D4359" i="3"/>
  <c r="C4359" i="3" s="1"/>
  <c r="D4940" i="3"/>
  <c r="C4940" i="3" s="1"/>
  <c r="D3771" i="3"/>
  <c r="C3771" i="3" s="1"/>
  <c r="D3927" i="3"/>
  <c r="C3927" i="3" s="1"/>
  <c r="D3976" i="3"/>
  <c r="C3976" i="3" s="1"/>
  <c r="D4097" i="3"/>
  <c r="C4097" i="3" s="1"/>
  <c r="U440" i="4"/>
  <c r="U613" i="4" s="1"/>
  <c r="R440" i="4"/>
  <c r="R613" i="4" s="1"/>
  <c r="T440" i="4"/>
  <c r="T613" i="4" s="1"/>
  <c r="Q41" i="9"/>
  <c r="D4785" i="3"/>
  <c r="C4785" i="3" s="1"/>
  <c r="N53" i="9"/>
  <c r="M22" i="9"/>
  <c r="M41" i="9"/>
  <c r="AM450" i="4"/>
  <c r="AM623" i="4" s="1"/>
  <c r="D4200" i="3"/>
  <c r="C4200" i="3" s="1"/>
  <c r="D4340" i="3"/>
  <c r="C4340" i="3" s="1"/>
  <c r="D4469" i="3"/>
  <c r="C4469" i="3" s="1"/>
  <c r="D4730" i="3"/>
  <c r="C4730" i="3" s="1"/>
  <c r="D4281" i="3"/>
  <c r="C4281" i="3" s="1"/>
  <c r="D3867" i="3"/>
  <c r="C3867" i="3" s="1"/>
  <c r="Q22" i="9"/>
  <c r="Z441" i="4"/>
  <c r="Z614" i="4" s="1"/>
  <c r="D4635" i="3"/>
  <c r="C4635" i="3" s="1"/>
  <c r="D4243" i="3"/>
  <c r="C4243" i="3" s="1"/>
  <c r="D4754" i="3"/>
  <c r="C4754" i="3" s="1"/>
  <c r="D3837" i="3"/>
  <c r="C3837" i="3" s="1"/>
  <c r="D3609" i="3"/>
  <c r="C3609" i="3" s="1"/>
  <c r="D4148" i="3"/>
  <c r="C4148" i="3" s="1"/>
  <c r="D4923" i="3"/>
  <c r="C4923" i="3" s="1"/>
  <c r="D4531" i="3"/>
  <c r="C4531" i="3" s="1"/>
  <c r="D4786" i="3"/>
  <c r="C4786" i="3" s="1"/>
  <c r="D3783" i="3"/>
  <c r="C3783" i="3" s="1"/>
  <c r="D3988" i="3"/>
  <c r="C3988" i="3" s="1"/>
  <c r="D3938" i="3"/>
  <c r="C3938" i="3" s="1"/>
  <c r="D5191" i="3"/>
  <c r="C5191" i="3" s="1"/>
  <c r="D4513" i="3"/>
  <c r="C4513" i="3" s="1"/>
  <c r="D4601" i="3"/>
  <c r="C4601" i="3" s="1"/>
  <c r="D3953" i="3"/>
  <c r="C3953" i="3" s="1"/>
  <c r="D4283" i="3"/>
  <c r="C4283" i="3" s="1"/>
  <c r="N51" i="9"/>
  <c r="D4159" i="3"/>
  <c r="C4159" i="3" s="1"/>
  <c r="D5122" i="3"/>
  <c r="C5122" i="3" s="1"/>
  <c r="D4257" i="3"/>
  <c r="C4257" i="3" s="1"/>
  <c r="D5019" i="3"/>
  <c r="C5019" i="3" s="1"/>
  <c r="D3972" i="3"/>
  <c r="C3972" i="3" s="1"/>
  <c r="D5342" i="3"/>
  <c r="C5342" i="3" s="1"/>
  <c r="D3500" i="3"/>
  <c r="C3500" i="3" s="1"/>
  <c r="D3601" i="3"/>
  <c r="C3601" i="3" s="1"/>
  <c r="D3573" i="3"/>
  <c r="C3573" i="3" s="1"/>
  <c r="AL455" i="4"/>
  <c r="AL628" i="4" s="1"/>
  <c r="D4319" i="3"/>
  <c r="C4319" i="3" s="1"/>
  <c r="D4040" i="3"/>
  <c r="C4040" i="3" s="1"/>
  <c r="D5359" i="3"/>
  <c r="C5359" i="3" s="1"/>
  <c r="D4096" i="3"/>
  <c r="C4096" i="3" s="1"/>
  <c r="D3815" i="3"/>
  <c r="C3815" i="3" s="1"/>
  <c r="D4278" i="3"/>
  <c r="C4278" i="3" s="1"/>
  <c r="D4815" i="3"/>
  <c r="C4815" i="3" s="1"/>
  <c r="D4738" i="3"/>
  <c r="C4738" i="3" s="1"/>
  <c r="D3888" i="3"/>
  <c r="C3888" i="3" s="1"/>
  <c r="D5320" i="3"/>
  <c r="C5320" i="3" s="1"/>
  <c r="D3691" i="3"/>
  <c r="D3855" i="3"/>
  <c r="C3855" i="3" s="1"/>
  <c r="D4387" i="3"/>
  <c r="C4387" i="3" s="1"/>
  <c r="D3756" i="3"/>
  <c r="C3756" i="3" s="1"/>
  <c r="D3607" i="3"/>
  <c r="C3607" i="3" s="1"/>
  <c r="D3359" i="3"/>
  <c r="C3359" i="3" s="1"/>
  <c r="D3574" i="3"/>
  <c r="C3574" i="3" s="1"/>
  <c r="D3508" i="3"/>
  <c r="C3508" i="3" s="1"/>
  <c r="D3438" i="3"/>
  <c r="C3438" i="3" s="1"/>
  <c r="D3693" i="3"/>
  <c r="C3693" i="3" s="1"/>
  <c r="D3421" i="3"/>
  <c r="C3421" i="3" s="1"/>
  <c r="D3306" i="3"/>
  <c r="C3306" i="3" s="1"/>
  <c r="D3370" i="3"/>
  <c r="C3370" i="3" s="1"/>
  <c r="D3376" i="3"/>
  <c r="C3376" i="3" s="1"/>
  <c r="D4329" i="3"/>
  <c r="C4329" i="3" s="1"/>
  <c r="D3634" i="3"/>
  <c r="C3634" i="3" s="1"/>
  <c r="D3590" i="3"/>
  <c r="C3590" i="3" s="1"/>
  <c r="D3354" i="3"/>
  <c r="C3354" i="3" s="1"/>
  <c r="D4063" i="3"/>
  <c r="C4063" i="3" s="1"/>
  <c r="D3391" i="3"/>
  <c r="C3391" i="3" s="1"/>
  <c r="D3537" i="3"/>
  <c r="C3537" i="3" s="1"/>
  <c r="D3615" i="3"/>
  <c r="C3615" i="3" s="1"/>
  <c r="D3553" i="3"/>
  <c r="C3553" i="3" s="1"/>
  <c r="D3578" i="3"/>
  <c r="C3578" i="3" s="1"/>
  <c r="D3519" i="3"/>
  <c r="C3519" i="3" s="1"/>
  <c r="D3540" i="3"/>
  <c r="C3540" i="3" s="1"/>
  <c r="D3643" i="3"/>
  <c r="C3643" i="3" s="1"/>
  <c r="D4348" i="3"/>
  <c r="C4348" i="3" s="1"/>
  <c r="D3552" i="3"/>
  <c r="C3552" i="3" s="1"/>
  <c r="D3952" i="3"/>
  <c r="C3952" i="3" s="1"/>
  <c r="D3603" i="3"/>
  <c r="C3603" i="3" s="1"/>
  <c r="D3344" i="3"/>
  <c r="C3344" i="3" s="1"/>
  <c r="D3465" i="3"/>
  <c r="C3465" i="3" s="1"/>
  <c r="D3694" i="3"/>
  <c r="C3694" i="3" s="1"/>
  <c r="D4436" i="3"/>
  <c r="C4436" i="3" s="1"/>
  <c r="D3357" i="3"/>
  <c r="C3357" i="3" s="1"/>
  <c r="D3498" i="3"/>
  <c r="C3498" i="3" s="1"/>
  <c r="D3443" i="3"/>
  <c r="C3443" i="3" s="1"/>
  <c r="D3587" i="3"/>
  <c r="C3587" i="3" s="1"/>
  <c r="D3555" i="3"/>
  <c r="C3555" i="3" s="1"/>
  <c r="D3558" i="3"/>
  <c r="C3558" i="3" s="1"/>
  <c r="D3310" i="3"/>
  <c r="C3310" i="3" s="1"/>
  <c r="D3533" i="3"/>
  <c r="C3533" i="3" s="1"/>
  <c r="D3378" i="3"/>
  <c r="C3378" i="3" s="1"/>
  <c r="D3331" i="3"/>
  <c r="C3331" i="3" s="1"/>
  <c r="D3477" i="3"/>
  <c r="C3477" i="3" s="1"/>
  <c r="D3417" i="3"/>
  <c r="C3417" i="3" s="1"/>
  <c r="D3711" i="3"/>
  <c r="C3711" i="3" s="1"/>
  <c r="D3510" i="3"/>
  <c r="C3510" i="3" s="1"/>
  <c r="D3585" i="3"/>
  <c r="C3585" i="3" s="1"/>
  <c r="D3604" i="3"/>
  <c r="C3604" i="3" s="1"/>
  <c r="D3696" i="3"/>
  <c r="C3696" i="3" s="1"/>
  <c r="D3548" i="3"/>
  <c r="C3548" i="3" s="1"/>
  <c r="D3543" i="3"/>
  <c r="C3543" i="3" s="1"/>
  <c r="D3621" i="3"/>
  <c r="C3621" i="3" s="1"/>
  <c r="D3514" i="3"/>
  <c r="C3514" i="3" s="1"/>
  <c r="D3685" i="3"/>
  <c r="D3334" i="3"/>
  <c r="C3334" i="3" s="1"/>
  <c r="D3608" i="3"/>
  <c r="C3608" i="3" s="1"/>
  <c r="D3669" i="3"/>
  <c r="C3669" i="3" s="1"/>
  <c r="D3339" i="3"/>
  <c r="C3339" i="3" s="1"/>
  <c r="D3449" i="3"/>
  <c r="C3449" i="3" s="1"/>
  <c r="D3637" i="3"/>
  <c r="C3637" i="3" s="1"/>
  <c r="D3525" i="3"/>
  <c r="C3525" i="3" s="1"/>
  <c r="D3515" i="3"/>
  <c r="C3515" i="3" s="1"/>
  <c r="D3424" i="3"/>
  <c r="C3424" i="3" s="1"/>
  <c r="D3596" i="3"/>
  <c r="C3596" i="3" s="1"/>
  <c r="D3526" i="3"/>
  <c r="C3526" i="3" s="1"/>
  <c r="D3328" i="3"/>
  <c r="C3328" i="3" s="1"/>
  <c r="D3602" i="3"/>
  <c r="C3602" i="3" s="1"/>
  <c r="D3442" i="3"/>
  <c r="C3442" i="3" s="1"/>
  <c r="D3485" i="3"/>
  <c r="C3485" i="3" s="1"/>
  <c r="D3325" i="3"/>
  <c r="C3325" i="3" s="1"/>
  <c r="D3353" i="3"/>
  <c r="C3353" i="3" s="1"/>
  <c r="D3549" i="3"/>
  <c r="C3549" i="3" s="1"/>
  <c r="D3589" i="3"/>
  <c r="C3589" i="3" s="1"/>
  <c r="D3662" i="3"/>
  <c r="C3662" i="3" s="1"/>
  <c r="D3600" i="3"/>
  <c r="C3600" i="3" s="1"/>
  <c r="D4103" i="3"/>
  <c r="C4103" i="3" s="1"/>
  <c r="D3633" i="3"/>
  <c r="C3633" i="3" s="1"/>
  <c r="D3518" i="3"/>
  <c r="C3518" i="3" s="1"/>
  <c r="D3454" i="3"/>
  <c r="C3454" i="3" s="1"/>
  <c r="D3674" i="3"/>
  <c r="C3674" i="3" s="1"/>
  <c r="D3562" i="3"/>
  <c r="C3562" i="3" s="1"/>
  <c r="D3374" i="3"/>
  <c r="C3374" i="3" s="1"/>
  <c r="D3564" i="3"/>
  <c r="C3564" i="3" s="1"/>
  <c r="D3362" i="3"/>
  <c r="C3362" i="3" s="1"/>
  <c r="D3530" i="3"/>
  <c r="C3530" i="3" s="1"/>
  <c r="D3689" i="3"/>
  <c r="C3689" i="3" s="1"/>
  <c r="D3563" i="3"/>
  <c r="C3563" i="3" s="1"/>
  <c r="D3397" i="3"/>
  <c r="C3397" i="3" s="1"/>
  <c r="D3399" i="3"/>
  <c r="C3399" i="3" s="1"/>
  <c r="D3327" i="3"/>
  <c r="C3327" i="3" s="1"/>
  <c r="D3544" i="3"/>
  <c r="C3544" i="3" s="1"/>
  <c r="D3380" i="3"/>
  <c r="C3380" i="3" s="1"/>
  <c r="D3489" i="3"/>
  <c r="C3489" i="3" s="1"/>
  <c r="D3648" i="3"/>
  <c r="C3648" i="3" s="1"/>
  <c r="D3598" i="3"/>
  <c r="C3598" i="3" s="1"/>
  <c r="D3425" i="3"/>
  <c r="C3425" i="3" s="1"/>
  <c r="D3681" i="3"/>
  <c r="C3681" i="3" s="1"/>
  <c r="D3447" i="3"/>
  <c r="C3447" i="3" s="1"/>
  <c r="D3651" i="3"/>
  <c r="C3651" i="3" s="1"/>
  <c r="D3483" i="3"/>
  <c r="C3483" i="3" s="1"/>
  <c r="D3670" i="3"/>
  <c r="C3670" i="3" s="1"/>
  <c r="D3638" i="3"/>
  <c r="C3638" i="3" s="1"/>
  <c r="D3468" i="3"/>
  <c r="C3468" i="3" s="1"/>
  <c r="D3329" i="3"/>
  <c r="C3329" i="3" s="1"/>
  <c r="D3472" i="3"/>
  <c r="C3472" i="3" s="1"/>
  <c r="D3532" i="3"/>
  <c r="C3532" i="3" s="1"/>
  <c r="D3551" i="3"/>
  <c r="C3551" i="3" s="1"/>
  <c r="D3545" i="3"/>
  <c r="C3545" i="3" s="1"/>
  <c r="D3675" i="3"/>
  <c r="C3675" i="3" s="1"/>
  <c r="D3712" i="3"/>
  <c r="C3712" i="3" s="1"/>
  <c r="D3461" i="3"/>
  <c r="C3461" i="3" s="1"/>
  <c r="D3619" i="3"/>
  <c r="C3619" i="3" s="1"/>
  <c r="D3396" i="3"/>
  <c r="C3396" i="3" s="1"/>
  <c r="D3361" i="3"/>
  <c r="C3361" i="3" s="1"/>
  <c r="D3466" i="3"/>
  <c r="C3466" i="3" s="1"/>
  <c r="D3665" i="3"/>
  <c r="C3665" i="3" s="1"/>
  <c r="D3595" i="3"/>
  <c r="C3595" i="3" s="1"/>
  <c r="D3513" i="3"/>
  <c r="C3513" i="3" s="1"/>
  <c r="D3496" i="3"/>
  <c r="C3496" i="3" s="1"/>
  <c r="D3435" i="3"/>
  <c r="C3435" i="3" s="1"/>
  <c r="D3606" i="3"/>
  <c r="C3606" i="3" s="1"/>
  <c r="D3663" i="3"/>
  <c r="C3663" i="3" s="1"/>
  <c r="D3355" i="3"/>
  <c r="C3355" i="3" s="1"/>
  <c r="D3575" i="3"/>
  <c r="C3575" i="3" s="1"/>
  <c r="D3649" i="3"/>
  <c r="C3649" i="3" s="1"/>
  <c r="D3473" i="3"/>
  <c r="C3473" i="3" s="1"/>
  <c r="D3680" i="3"/>
  <c r="C3680" i="3" s="1"/>
  <c r="D3347" i="3"/>
  <c r="C3347" i="3" s="1"/>
  <c r="D3950" i="3"/>
  <c r="C3950" i="3" s="1"/>
  <c r="D3332" i="3"/>
  <c r="C3332" i="3" s="1"/>
  <c r="D3523" i="3"/>
  <c r="C3523" i="3" s="1"/>
  <c r="D3444" i="3"/>
  <c r="C3444" i="3" s="1"/>
  <c r="D4120" i="3"/>
  <c r="C4120" i="3" s="1"/>
  <c r="D3660" i="3"/>
  <c r="C3660" i="3" s="1"/>
  <c r="D3363" i="3"/>
  <c r="C3363" i="3" s="1"/>
  <c r="D3493" i="3"/>
  <c r="C3493" i="3" s="1"/>
  <c r="D3369" i="3"/>
  <c r="C3369" i="3" s="1"/>
  <c r="D3373" i="3"/>
  <c r="C3373" i="3" s="1"/>
  <c r="D3446" i="3"/>
  <c r="C3446" i="3" s="1"/>
  <c r="D3432" i="3"/>
  <c r="C3432" i="3" s="1"/>
  <c r="D3484" i="3"/>
  <c r="C3484" i="3" s="1"/>
  <c r="D3414" i="3"/>
  <c r="C3414" i="3" s="1"/>
  <c r="D4439" i="3"/>
  <c r="C4439" i="3" s="1"/>
  <c r="D3566" i="3"/>
  <c r="C3566" i="3" s="1"/>
  <c r="D3455" i="3"/>
  <c r="C3455" i="3" s="1"/>
  <c r="D3581" i="3"/>
  <c r="C3581" i="3" s="1"/>
  <c r="D3666" i="3"/>
  <c r="D3389" i="3"/>
  <c r="C3389" i="3" s="1"/>
  <c r="D3636" i="3"/>
  <c r="C3636" i="3" s="1"/>
  <c r="D3632" i="3"/>
  <c r="C3632" i="3" s="1"/>
  <c r="D3451" i="3"/>
  <c r="C3451" i="3" s="1"/>
  <c r="D3559" i="3"/>
  <c r="C3559" i="3" s="1"/>
  <c r="D3469" i="3"/>
  <c r="C3469" i="3" s="1"/>
  <c r="D3365" i="3"/>
  <c r="C3365" i="3" s="1"/>
  <c r="D3384" i="3"/>
  <c r="C3384" i="3" s="1"/>
  <c r="D3358" i="3"/>
  <c r="C3358" i="3" s="1"/>
  <c r="D3690" i="3"/>
  <c r="C3690" i="3" s="1"/>
  <c r="D3439" i="3"/>
  <c r="C3439" i="3" s="1"/>
  <c r="D3335" i="3"/>
  <c r="C3335" i="3" s="1"/>
  <c r="D3673" i="3"/>
  <c r="C3673" i="3" s="1"/>
  <c r="D3324" i="3"/>
  <c r="C3324" i="3" s="1"/>
  <c r="D3388" i="3"/>
  <c r="C3388" i="3" s="1"/>
  <c r="D3647" i="3"/>
  <c r="C3647" i="3" s="1"/>
  <c r="D3517" i="3"/>
  <c r="C3517" i="3" s="1"/>
  <c r="D3337" i="3"/>
  <c r="C3337" i="3" s="1"/>
  <c r="D3392" i="3"/>
  <c r="C3392" i="3" s="1"/>
  <c r="D3671" i="3"/>
  <c r="C3671" i="3" s="1"/>
  <c r="D3684" i="3"/>
  <c r="C3684" i="3" s="1"/>
  <c r="D3677" i="3"/>
  <c r="C3677" i="3" s="1"/>
  <c r="D3697" i="3"/>
  <c r="C3697" i="3" s="1"/>
  <c r="D3570" i="3"/>
  <c r="C3570" i="3" s="1"/>
  <c r="D3476" i="3"/>
  <c r="C3476" i="3" s="1"/>
  <c r="D3618" i="3"/>
  <c r="C3618" i="3" s="1"/>
  <c r="D3560" i="3"/>
  <c r="C3560" i="3" s="1"/>
  <c r="D3535" i="3"/>
  <c r="C3535" i="3" s="1"/>
  <c r="D3991" i="3"/>
  <c r="C3991" i="3" s="1"/>
  <c r="D3599" i="3"/>
  <c r="C3599" i="3" s="1"/>
  <c r="D3611" i="3"/>
  <c r="C3611" i="3" s="1"/>
  <c r="D3652" i="3"/>
  <c r="C3652" i="3" s="1"/>
  <c r="D3567" i="3"/>
  <c r="C3567" i="3" s="1"/>
  <c r="D3382" i="3"/>
  <c r="C3382" i="3" s="1"/>
  <c r="D3393" i="3"/>
  <c r="C3393" i="3" s="1"/>
  <c r="D3692" i="3"/>
  <c r="D3367" i="3"/>
  <c r="C3367" i="3" s="1"/>
  <c r="D3623" i="3"/>
  <c r="C3623" i="3" s="1"/>
  <c r="D3625" i="3"/>
  <c r="C3625" i="3" s="1"/>
  <c r="D3333" i="3"/>
  <c r="C3333" i="3" s="1"/>
  <c r="D3322" i="3"/>
  <c r="C3322" i="3" s="1"/>
  <c r="D3641" i="3"/>
  <c r="C3641" i="3" s="1"/>
  <c r="D3583" i="3"/>
  <c r="C3583" i="3" s="1"/>
  <c r="D3459" i="3"/>
  <c r="C3459" i="3" s="1"/>
  <c r="D4155" i="3"/>
  <c r="C4155" i="3" s="1"/>
  <c r="D3667" i="3"/>
  <c r="C3667" i="3" s="1"/>
  <c r="D3404" i="3"/>
  <c r="C3404" i="3" s="1"/>
  <c r="D3474" i="3"/>
  <c r="C3474" i="3" s="1"/>
  <c r="D3350" i="3"/>
  <c r="C3350" i="3" s="1"/>
  <c r="D4116" i="3"/>
  <c r="C4116" i="3" s="1"/>
  <c r="D3352" i="3"/>
  <c r="C3352" i="3" s="1"/>
  <c r="D3571" i="3"/>
  <c r="C3571" i="3" s="1"/>
  <c r="D3703" i="3"/>
  <c r="C3703" i="3" s="1"/>
  <c r="D3342" i="3"/>
  <c r="C3342" i="3" s="1"/>
  <c r="D3610" i="3"/>
  <c r="C3610" i="3" s="1"/>
  <c r="D3481" i="3"/>
  <c r="C3481" i="3" s="1"/>
  <c r="D3626" i="3"/>
  <c r="C3626" i="3" s="1"/>
  <c r="D3629" i="3"/>
  <c r="C3629" i="3" s="1"/>
  <c r="D3423" i="3"/>
  <c r="C3423" i="3" s="1"/>
  <c r="D3538" i="3"/>
  <c r="C3538" i="3" s="1"/>
  <c r="D3593" i="3"/>
  <c r="C3593" i="3" s="1"/>
  <c r="D3628" i="3"/>
  <c r="C3628" i="3" s="1"/>
  <c r="D3428" i="3"/>
  <c r="C3428" i="3" s="1"/>
  <c r="D3859" i="3"/>
  <c r="C3859" i="3" s="1"/>
  <c r="D3420" i="3"/>
  <c r="C3420" i="3" s="1"/>
  <c r="D3536" i="3"/>
  <c r="C3536" i="3" s="1"/>
  <c r="D3579" i="3"/>
  <c r="C3579" i="3" s="1"/>
  <c r="D3312" i="3"/>
  <c r="C3312" i="3" s="1"/>
  <c r="D3521" i="3"/>
  <c r="C3521" i="3" s="1"/>
  <c r="D3403" i="3"/>
  <c r="C3403" i="3" s="1"/>
  <c r="D3495" i="3"/>
  <c r="C3495" i="3" s="1"/>
  <c r="D3511" i="3"/>
  <c r="C3511" i="3" s="1"/>
  <c r="D3487" i="3"/>
  <c r="C3487" i="3" s="1"/>
  <c r="D3682" i="3"/>
  <c r="C3682" i="3" s="1"/>
  <c r="D3381" i="3"/>
  <c r="C3381" i="3" s="1"/>
  <c r="D3434" i="3"/>
  <c r="C3434" i="3" s="1"/>
  <c r="D3343" i="3"/>
  <c r="C3343" i="3" s="1"/>
  <c r="D3401" i="3"/>
  <c r="C3401" i="3" s="1"/>
  <c r="D3547" i="3"/>
  <c r="C3547" i="3" s="1"/>
  <c r="D3586" i="3"/>
  <c r="C3586" i="3" s="1"/>
  <c r="D3372" i="3"/>
  <c r="C3372" i="3" s="1"/>
  <c r="D3541" i="3"/>
  <c r="C3541" i="3" s="1"/>
  <c r="D3462" i="3"/>
  <c r="C3462" i="3" s="1"/>
  <c r="D3645" i="3"/>
  <c r="C3645" i="3" s="1"/>
  <c r="D3614" i="3"/>
  <c r="C3614" i="3" s="1"/>
  <c r="D3478" i="3"/>
  <c r="C3478" i="3" s="1"/>
  <c r="D3644" i="3"/>
  <c r="C3644" i="3" s="1"/>
  <c r="D4156" i="3"/>
  <c r="C4156" i="3" s="1"/>
  <c r="D3922" i="3"/>
  <c r="C3922" i="3" s="1"/>
  <c r="D5018" i="3"/>
  <c r="C5018" i="3" s="1"/>
  <c r="D4758" i="3"/>
  <c r="C4758" i="3" s="1"/>
  <c r="D4611" i="3"/>
  <c r="C4611" i="3" s="1"/>
  <c r="D4516" i="3"/>
  <c r="C4516" i="3" s="1"/>
  <c r="D4484" i="3"/>
  <c r="C4484" i="3" s="1"/>
  <c r="D3630" i="3"/>
  <c r="C3630" i="3" s="1"/>
  <c r="D3491" i="3"/>
  <c r="C3491" i="3" s="1"/>
  <c r="D3346" i="3"/>
  <c r="C3346" i="3" s="1"/>
  <c r="D3622" i="3"/>
  <c r="C3622" i="3" s="1"/>
  <c r="D3464" i="3"/>
  <c r="C3464" i="3" s="1"/>
  <c r="D3436" i="3"/>
  <c r="C3436" i="3" s="1"/>
  <c r="D3556" i="3"/>
  <c r="C3556" i="3" s="1"/>
  <c r="D3613" i="3"/>
  <c r="C3613" i="3" s="1"/>
  <c r="D3338" i="3"/>
  <c r="C3338" i="3" s="1"/>
  <c r="D3470" i="3"/>
  <c r="C3470" i="3" s="1"/>
  <c r="D3431" i="3"/>
  <c r="C3431" i="3" s="1"/>
  <c r="D3348" i="3"/>
  <c r="C3348" i="3" s="1"/>
  <c r="D3492" i="3"/>
  <c r="C3492" i="3" s="1"/>
  <c r="D3678" i="3"/>
  <c r="C3678" i="3" s="1"/>
  <c r="D3457" i="3"/>
  <c r="C3457" i="3" s="1"/>
  <c r="D3688" i="3"/>
  <c r="C3688" i="3" s="1"/>
  <c r="D3386" i="3"/>
  <c r="C3386" i="3" s="1"/>
  <c r="D3568" i="3"/>
  <c r="C3568" i="3" s="1"/>
  <c r="D3710" i="3"/>
  <c r="C3710" i="3" s="1"/>
  <c r="D3307" i="3"/>
  <c r="C3307" i="3" s="1"/>
  <c r="D3458" i="3"/>
  <c r="C3458" i="3" s="1"/>
  <c r="D3488" i="3"/>
  <c r="C3488" i="3" s="1"/>
  <c r="D3377" i="3"/>
  <c r="C3377" i="3" s="1"/>
  <c r="D3453" i="3"/>
  <c r="C3453" i="3" s="1"/>
  <c r="D3419" i="3"/>
  <c r="C3419" i="3" s="1"/>
  <c r="D3480" i="3"/>
  <c r="C3480" i="3" s="1"/>
  <c r="D3416" i="3"/>
  <c r="C3416" i="3" s="1"/>
  <c r="D3313" i="3"/>
  <c r="C3313" i="3" s="1"/>
  <c r="D3572" i="3"/>
  <c r="C3572" i="3" s="1"/>
  <c r="D3700" i="3"/>
  <c r="C3700" i="3" s="1"/>
  <c r="D3617" i="3"/>
  <c r="C3617" i="3" s="1"/>
  <c r="D3640" i="3"/>
  <c r="C3640" i="3" s="1"/>
  <c r="D4388" i="3"/>
  <c r="C4388" i="3" s="1"/>
  <c r="D3450" i="3"/>
  <c r="C3450" i="3" s="1"/>
  <c r="D3499" i="3"/>
  <c r="C3499" i="3" s="1"/>
  <c r="D3429" i="3"/>
  <c r="C3429" i="3" s="1"/>
  <c r="D3686" i="3"/>
  <c r="C3686" i="3" s="1"/>
  <c r="D3309" i="3"/>
  <c r="C3309" i="3" s="1"/>
  <c r="D5011" i="3"/>
  <c r="C5011" i="3" s="1"/>
  <c r="D5321" i="3"/>
  <c r="C5321" i="3" s="1"/>
  <c r="D4100" i="3"/>
  <c r="C4100" i="3" s="1"/>
  <c r="D5168" i="3"/>
  <c r="C5168" i="3" s="1"/>
  <c r="D3802" i="3"/>
  <c r="C3802" i="3" s="1"/>
  <c r="D4060" i="3"/>
  <c r="C4060" i="3" s="1"/>
  <c r="D4846" i="3"/>
  <c r="C4846" i="3" s="1"/>
  <c r="D3534" i="3"/>
  <c r="C3534" i="3" s="1"/>
  <c r="D3577" i="3"/>
  <c r="C3577" i="3" s="1"/>
  <c r="D3522" i="3"/>
  <c r="C3522" i="3" s="1"/>
  <c r="D4338" i="3"/>
  <c r="C4338" i="3" s="1"/>
  <c r="D4974" i="3"/>
  <c r="C4974" i="3" s="1"/>
  <c r="D4824" i="3"/>
  <c r="C4824" i="3" s="1"/>
  <c r="D4985" i="3"/>
  <c r="C4985" i="3" s="1"/>
  <c r="D3467" i="3"/>
  <c r="C3467" i="3" s="1"/>
  <c r="D5314" i="3"/>
  <c r="C5314" i="3" s="1"/>
  <c r="D4107" i="3"/>
  <c r="C4107" i="3" s="1"/>
  <c r="D4988" i="3"/>
  <c r="C4988" i="3" s="1"/>
  <c r="D5327" i="3"/>
  <c r="C5327" i="3" s="1"/>
  <c r="D4366" i="3"/>
  <c r="C4366" i="3" s="1"/>
  <c r="D4010" i="3"/>
  <c r="C4010" i="3" s="1"/>
  <c r="D3880" i="3"/>
  <c r="C3880" i="3" s="1"/>
  <c r="D4641" i="3"/>
  <c r="C4641" i="3" s="1"/>
  <c r="D4069" i="3"/>
  <c r="C4069" i="3" s="1"/>
  <c r="D3856" i="3"/>
  <c r="C3856" i="3" s="1"/>
  <c r="D4798" i="3"/>
  <c r="C4798" i="3" s="1"/>
  <c r="D4796" i="3"/>
  <c r="C4796" i="3" s="1"/>
  <c r="D3767" i="3"/>
  <c r="C3767" i="3" s="1"/>
  <c r="D4167" i="3"/>
  <c r="C4167" i="3" s="1"/>
  <c r="D4683" i="3"/>
  <c r="C4683" i="3" s="1"/>
  <c r="D5024" i="3"/>
  <c r="C5024" i="3" s="1"/>
  <c r="D5251" i="3"/>
  <c r="C5251" i="3" s="1"/>
  <c r="D4210" i="3"/>
  <c r="C4210" i="3" s="1"/>
  <c r="D3806" i="3"/>
  <c r="C3806" i="3" s="1"/>
  <c r="D3848" i="3"/>
  <c r="C3848" i="3" s="1"/>
  <c r="D4123" i="3"/>
  <c r="C4123" i="3" s="1"/>
  <c r="D4621" i="3"/>
  <c r="C4621" i="3" s="1"/>
  <c r="D3828" i="3"/>
  <c r="C3828" i="3" s="1"/>
  <c r="D4080" i="3"/>
  <c r="C4080" i="3" s="1"/>
  <c r="D3356" i="3"/>
  <c r="C3356" i="3" s="1"/>
  <c r="D3659" i="3"/>
  <c r="C3659" i="3" s="1"/>
  <c r="D4493" i="3"/>
  <c r="C4493" i="3" s="1"/>
  <c r="D4500" i="3"/>
  <c r="C4500" i="3" s="1"/>
  <c r="D4836" i="3"/>
  <c r="C4836" i="3" s="1"/>
  <c r="D5075" i="3"/>
  <c r="C5075" i="3" s="1"/>
  <c r="D3584" i="3"/>
  <c r="C3584" i="3" s="1"/>
  <c r="D5149" i="3"/>
  <c r="C5149" i="3" s="1"/>
  <c r="D4488" i="3"/>
  <c r="C4488" i="3" s="1"/>
  <c r="D4917" i="3"/>
  <c r="C4917" i="3" s="1"/>
  <c r="D4204" i="3"/>
  <c r="C4204" i="3" s="1"/>
  <c r="D4295" i="3"/>
  <c r="C4295" i="3" s="1"/>
  <c r="D3871" i="3"/>
  <c r="C3871" i="3" s="1"/>
  <c r="D4153" i="3"/>
  <c r="C4153" i="3" s="1"/>
  <c r="D3769" i="3"/>
  <c r="C3769" i="3" s="1"/>
  <c r="D4036" i="3"/>
  <c r="C4036" i="3" s="1"/>
  <c r="D4321" i="3"/>
  <c r="C4321" i="3" s="1"/>
  <c r="D4093" i="3"/>
  <c r="D4392" i="3"/>
  <c r="C4392" i="3" s="1"/>
  <c r="D4761" i="3"/>
  <c r="C4761" i="3" s="1"/>
  <c r="D4256" i="3"/>
  <c r="C4256" i="3" s="1"/>
  <c r="D5271" i="3"/>
  <c r="C5271" i="3" s="1"/>
  <c r="D4659" i="3"/>
  <c r="C4659" i="3" s="1"/>
  <c r="D4655" i="3"/>
  <c r="C4655" i="3" s="1"/>
  <c r="D5349" i="3"/>
  <c r="C5349" i="3" s="1"/>
  <c r="D4735" i="3"/>
  <c r="C4735" i="3" s="1"/>
  <c r="D4083" i="3"/>
  <c r="C4083" i="3" s="1"/>
  <c r="D4396" i="3"/>
  <c r="C4396" i="3" s="1"/>
  <c r="D3844" i="3"/>
  <c r="C3844" i="3" s="1"/>
  <c r="D5318" i="3"/>
  <c r="C5318" i="3" s="1"/>
  <c r="D3407" i="3"/>
  <c r="C3407" i="3" s="1"/>
  <c r="D4138" i="3"/>
  <c r="C4138" i="3" s="1"/>
  <c r="D4892" i="3"/>
  <c r="C4892" i="3" s="1"/>
  <c r="D3400" i="3"/>
  <c r="C3400" i="3" s="1"/>
  <c r="D3385" i="3"/>
  <c r="C3385" i="3" s="1"/>
  <c r="D3635" i="3"/>
  <c r="C3635" i="3" s="1"/>
  <c r="D3919" i="3"/>
  <c r="C3919" i="3" s="1"/>
  <c r="D4889" i="3"/>
  <c r="C4889" i="3" s="1"/>
  <c r="D4509" i="3"/>
  <c r="C4509" i="3" s="1"/>
  <c r="D3725" i="3"/>
  <c r="C3725" i="3" s="1"/>
  <c r="D3883" i="3"/>
  <c r="C3883" i="3" s="1"/>
  <c r="D3721" i="3"/>
  <c r="C3721" i="3" s="1"/>
  <c r="D4732" i="3"/>
  <c r="C4732" i="3" s="1"/>
  <c r="D5278" i="3"/>
  <c r="C5278" i="3" s="1"/>
  <c r="D4783" i="3"/>
  <c r="C4783" i="3" s="1"/>
  <c r="D3971" i="3"/>
  <c r="C3971" i="3" s="1"/>
  <c r="D3479" i="3"/>
  <c r="C3479" i="3" s="1"/>
  <c r="D4142" i="3"/>
  <c r="C4142" i="3" s="1"/>
  <c r="D5171" i="3"/>
  <c r="C5171" i="3" s="1"/>
  <c r="D4587" i="3"/>
  <c r="C4587" i="3" s="1"/>
  <c r="D4235" i="3"/>
  <c r="D4878" i="3"/>
  <c r="C4878" i="3" s="1"/>
  <c r="D5358" i="3"/>
  <c r="C5358" i="3" s="1"/>
  <c r="D3748" i="3"/>
  <c r="C3748" i="3" s="1"/>
  <c r="D4924" i="3"/>
  <c r="C4924" i="3" s="1"/>
  <c r="D4351" i="3"/>
  <c r="C4351" i="3" s="1"/>
  <c r="D4704" i="3"/>
  <c r="C4704" i="3" s="1"/>
  <c r="D3528" i="3"/>
  <c r="C3528" i="3" s="1"/>
  <c r="D3395" i="3"/>
  <c r="C3395" i="3" s="1"/>
  <c r="D5377" i="3"/>
  <c r="C5377" i="3" s="1"/>
  <c r="D5013" i="3"/>
  <c r="C5013" i="3" s="1"/>
  <c r="D4615" i="3"/>
  <c r="C4615" i="3" s="1"/>
  <c r="D4863" i="3"/>
  <c r="C4863" i="3" s="1"/>
  <c r="D5246" i="3"/>
  <c r="C5246" i="3" s="1"/>
  <c r="D5110" i="3"/>
  <c r="C5110" i="3" s="1"/>
  <c r="D4317" i="3"/>
  <c r="C4317" i="3" s="1"/>
  <c r="D4599" i="3"/>
  <c r="C4599" i="3" s="1"/>
  <c r="D3857" i="3"/>
  <c r="C3857" i="3" s="1"/>
  <c r="D3915" i="3"/>
  <c r="C3915" i="3" s="1"/>
  <c r="D4478" i="3"/>
  <c r="C4478" i="3" s="1"/>
  <c r="D5265" i="3"/>
  <c r="C5265" i="3" s="1"/>
  <c r="D4528" i="3"/>
  <c r="C4528" i="3" s="1"/>
  <c r="D4772" i="3"/>
  <c r="C4772" i="3" s="1"/>
  <c r="D4393" i="3"/>
  <c r="C4393" i="3" s="1"/>
  <c r="D4476" i="3"/>
  <c r="C4476" i="3" s="1"/>
  <c r="D4044" i="3"/>
  <c r="C4044" i="3" s="1"/>
  <c r="D5364" i="3"/>
  <c r="C5364" i="3" s="1"/>
  <c r="D3999" i="3"/>
  <c r="C3999" i="3" s="1"/>
  <c r="D3849" i="3"/>
  <c r="C3849" i="3" s="1"/>
  <c r="D4350" i="3"/>
  <c r="C4350" i="3" s="1"/>
  <c r="D4728" i="3"/>
  <c r="C4728" i="3" s="1"/>
  <c r="D4496" i="3"/>
  <c r="C4496" i="3" s="1"/>
  <c r="D4594" i="3"/>
  <c r="C4594" i="3" s="1"/>
  <c r="D4592" i="3"/>
  <c r="C4592" i="3" s="1"/>
  <c r="D4552" i="3"/>
  <c r="C4552" i="3" s="1"/>
  <c r="D3717" i="3"/>
  <c r="C3717" i="3" s="1"/>
  <c r="D4508" i="3"/>
  <c r="C4508" i="3" s="1"/>
  <c r="D3631" i="3"/>
  <c r="C3631" i="3" s="1"/>
  <c r="D5069" i="3"/>
  <c r="C5069" i="3" s="1"/>
  <c r="D5279" i="3"/>
  <c r="C5279" i="3" s="1"/>
  <c r="D4753" i="3"/>
  <c r="C4753" i="3" s="1"/>
  <c r="D4746" i="3"/>
  <c r="C4746" i="3" s="1"/>
  <c r="D4905" i="3"/>
  <c r="C4905" i="3" s="1"/>
  <c r="D3679" i="3"/>
  <c r="C3679" i="3" s="1"/>
  <c r="D4869" i="3"/>
  <c r="C4869" i="3" s="1"/>
  <c r="D4983" i="3"/>
  <c r="C4983" i="3" s="1"/>
  <c r="D4147" i="3"/>
  <c r="C4147" i="3" s="1"/>
  <c r="D4853" i="3"/>
  <c r="C4853" i="3" s="1"/>
  <c r="D4028" i="3"/>
  <c r="C4028" i="3" s="1"/>
  <c r="D3494" i="3"/>
  <c r="C3494" i="3" s="1"/>
  <c r="D3687" i="3"/>
  <c r="C3687" i="3" s="1"/>
  <c r="D4984" i="3"/>
  <c r="C4984" i="3" s="1"/>
  <c r="D4760" i="3"/>
  <c r="C4760" i="3" s="1"/>
  <c r="D5307" i="3"/>
  <c r="C5307" i="3" s="1"/>
  <c r="D4897" i="3"/>
  <c r="C4897" i="3" s="1"/>
  <c r="D4806" i="3"/>
  <c r="C4806" i="3" s="1"/>
  <c r="D4016" i="3"/>
  <c r="C4016" i="3" s="1"/>
  <c r="D4198" i="3"/>
  <c r="C4198" i="3" s="1"/>
  <c r="D4215" i="3"/>
  <c r="C4215" i="3" s="1"/>
  <c r="D5196" i="3"/>
  <c r="C5196" i="3" s="1"/>
  <c r="D4035" i="3"/>
  <c r="D3902" i="3"/>
  <c r="C3902" i="3" s="1"/>
  <c r="D4891" i="3"/>
  <c r="C4891" i="3" s="1"/>
  <c r="D4292" i="3"/>
  <c r="C4292" i="3" s="1"/>
  <c r="D3910" i="3"/>
  <c r="C3910" i="3" s="1"/>
  <c r="D3639" i="3"/>
  <c r="C3639" i="3" s="1"/>
  <c r="D4653" i="3"/>
  <c r="C4653" i="3" s="1"/>
  <c r="D4503" i="3"/>
  <c r="C4503" i="3" s="1"/>
  <c r="D4013" i="3"/>
  <c r="C4013" i="3" s="1"/>
  <c r="D3726" i="3"/>
  <c r="C3726" i="3" s="1"/>
  <c r="D4829" i="3"/>
  <c r="C4829" i="3" s="1"/>
  <c r="D5111" i="3"/>
  <c r="C5111" i="3" s="1"/>
  <c r="D4299" i="3"/>
  <c r="C4299" i="3" s="1"/>
  <c r="D3986" i="3"/>
  <c r="C3986" i="3" s="1"/>
  <c r="D4162" i="3"/>
  <c r="C4162" i="3" s="1"/>
  <c r="D4949" i="3"/>
  <c r="C4949" i="3" s="1"/>
  <c r="D3816" i="3"/>
  <c r="C3816" i="3" s="1"/>
  <c r="D4355" i="3"/>
  <c r="C4355" i="3" s="1"/>
  <c r="D5158" i="3"/>
  <c r="C5158" i="3" s="1"/>
  <c r="D4759" i="3"/>
  <c r="C4759" i="3" s="1"/>
  <c r="D3314" i="3"/>
  <c r="C3314" i="3" s="1"/>
  <c r="D4353" i="3"/>
  <c r="C4353" i="3" s="1"/>
  <c r="D3351" i="3"/>
  <c r="C3351" i="3" s="1"/>
  <c r="D3366" i="3"/>
  <c r="C3366" i="3" s="1"/>
  <c r="D5250" i="3"/>
  <c r="C5250" i="3" s="1"/>
  <c r="D5328" i="3"/>
  <c r="C5328" i="3" s="1"/>
  <c r="D4370" i="3"/>
  <c r="C4370" i="3" s="1"/>
  <c r="D3954" i="3"/>
  <c r="C3954" i="3" s="1"/>
  <c r="D5103" i="3"/>
  <c r="C5103" i="3" s="1"/>
  <c r="D3387" i="3"/>
  <c r="C3387" i="3" s="1"/>
  <c r="D4499" i="3"/>
  <c r="C4499" i="3" s="1"/>
  <c r="D4258" i="3"/>
  <c r="D3933" i="3"/>
  <c r="C3933" i="3" s="1"/>
  <c r="D3940" i="3"/>
  <c r="C3940" i="3" s="1"/>
  <c r="D5073" i="3"/>
  <c r="C5073" i="3" s="1"/>
  <c r="D5227" i="3"/>
  <c r="C5227" i="3" s="1"/>
  <c r="D3718" i="3"/>
  <c r="C3718" i="3" s="1"/>
  <c r="D5201" i="3"/>
  <c r="C5201" i="3" s="1"/>
  <c r="D4612" i="3"/>
  <c r="C4612" i="3" s="1"/>
  <c r="D5365" i="3"/>
  <c r="C5365" i="3" s="1"/>
  <c r="D4669" i="3"/>
  <c r="C4669" i="3" s="1"/>
  <c r="D4844" i="3"/>
  <c r="C4844" i="3" s="1"/>
  <c r="D4056" i="3"/>
  <c r="C4056" i="3" s="1"/>
  <c r="D4241" i="3"/>
  <c r="C4241" i="3" s="1"/>
  <c r="D4877" i="3"/>
  <c r="C4877" i="3" s="1"/>
  <c r="D4294" i="3"/>
  <c r="C4294" i="3" s="1"/>
  <c r="D5193" i="3"/>
  <c r="C5193" i="3" s="1"/>
  <c r="D5222" i="3"/>
  <c r="C5222" i="3" s="1"/>
  <c r="D5107" i="3"/>
  <c r="C5107" i="3" s="1"/>
  <c r="D4126" i="3"/>
  <c r="C4126" i="3" s="1"/>
  <c r="D4925" i="3"/>
  <c r="C4925" i="3" s="1"/>
  <c r="D5091" i="3"/>
  <c r="C5091" i="3" s="1"/>
  <c r="D4511" i="3"/>
  <c r="C4511" i="3" s="1"/>
  <c r="D5188" i="3"/>
  <c r="C5188" i="3" s="1"/>
  <c r="D4185" i="3"/>
  <c r="C4185" i="3" s="1"/>
  <c r="D4717" i="3"/>
  <c r="C4717" i="3" s="1"/>
  <c r="D3738" i="3"/>
  <c r="C3738" i="3" s="1"/>
  <c r="D4583" i="3"/>
  <c r="C4583" i="3" s="1"/>
  <c r="D5312" i="3"/>
  <c r="C5312" i="3" s="1"/>
  <c r="D4383" i="3"/>
  <c r="C4383" i="3" s="1"/>
  <c r="D4141" i="3"/>
  <c r="C4141" i="3" s="1"/>
  <c r="D5294" i="3"/>
  <c r="C5294" i="3" s="1"/>
  <c r="D4094" i="3"/>
  <c r="C4094" i="3" s="1"/>
  <c r="D5362" i="3"/>
  <c r="C5362" i="3" s="1"/>
  <c r="D4070" i="3"/>
  <c r="C4070" i="3" s="1"/>
  <c r="D4485" i="3"/>
  <c r="C4485" i="3" s="1"/>
  <c r="D4843" i="3"/>
  <c r="C4843" i="3" s="1"/>
  <c r="D4480" i="3"/>
  <c r="C4480" i="3" s="1"/>
  <c r="D3850" i="3"/>
  <c r="C3850" i="3" s="1"/>
  <c r="D4812" i="3"/>
  <c r="C4812" i="3" s="1"/>
  <c r="D3836" i="3"/>
  <c r="C3836" i="3" s="1"/>
  <c r="D4421" i="3"/>
  <c r="C4421" i="3" s="1"/>
  <c r="D4744" i="3"/>
  <c r="C4744" i="3" s="1"/>
  <c r="D4296" i="3"/>
  <c r="C4296" i="3" s="1"/>
  <c r="D4490" i="3"/>
  <c r="C4490" i="3" s="1"/>
  <c r="D4372" i="3"/>
  <c r="C4372" i="3" s="1"/>
  <c r="D4368" i="3"/>
  <c r="C4368" i="3" s="1"/>
  <c r="D5017" i="3"/>
  <c r="C5017" i="3" s="1"/>
  <c r="D5350" i="3"/>
  <c r="C5350" i="3" s="1"/>
  <c r="D4045" i="3"/>
  <c r="C4045" i="3" s="1"/>
  <c r="D4471" i="3"/>
  <c r="C4471" i="3" s="1"/>
  <c r="D3576" i="3"/>
  <c r="C3576" i="3" s="1"/>
  <c r="D4888" i="3"/>
  <c r="C4888" i="3" s="1"/>
  <c r="D4535" i="3"/>
  <c r="C4535" i="3" s="1"/>
  <c r="D5296" i="3"/>
  <c r="C5296" i="3" s="1"/>
  <c r="D4896" i="3"/>
  <c r="C4896" i="3" s="1"/>
  <c r="D5343" i="3"/>
  <c r="C5343" i="3" s="1"/>
  <c r="D3529" i="3"/>
  <c r="C3529" i="3" s="1"/>
  <c r="D4216" i="3"/>
  <c r="C4216" i="3" s="1"/>
  <c r="D3452" i="3"/>
  <c r="C3452" i="3" s="1"/>
  <c r="D3825" i="3"/>
  <c r="C3825" i="3" s="1"/>
  <c r="D4589" i="3"/>
  <c r="C4589" i="3" s="1"/>
  <c r="D4333" i="3"/>
  <c r="C4333" i="3" s="1"/>
  <c r="D3948" i="3"/>
  <c r="C3948" i="3" s="1"/>
  <c r="D4859" i="3"/>
  <c r="C4859" i="3" s="1"/>
  <c r="D4369" i="3"/>
  <c r="C4369" i="3" s="1"/>
  <c r="D4191" i="3"/>
  <c r="C4191" i="3" s="1"/>
  <c r="D4213" i="3"/>
  <c r="C4213" i="3" s="1"/>
  <c r="D5208" i="3"/>
  <c r="C5208" i="3" s="1"/>
  <c r="D5291" i="3"/>
  <c r="C5291" i="3" s="1"/>
  <c r="D4879" i="3"/>
  <c r="C4879" i="3" s="1"/>
  <c r="D4402" i="3"/>
  <c r="C4402" i="3" s="1"/>
  <c r="D3989" i="3"/>
  <c r="C3989" i="3" s="1"/>
  <c r="D4225" i="3"/>
  <c r="C4225" i="3" s="1"/>
  <c r="D4230" i="3"/>
  <c r="C4230" i="3" s="1"/>
  <c r="D4144" i="3"/>
  <c r="C4144" i="3" s="1"/>
  <c r="D3364" i="3"/>
  <c r="C3364" i="3" s="1"/>
  <c r="D3592" i="3"/>
  <c r="C3592" i="3" s="1"/>
  <c r="D3928" i="3"/>
  <c r="C3928" i="3" s="1"/>
  <c r="D4386" i="3"/>
  <c r="C4386" i="3" s="1"/>
  <c r="D4413" i="3"/>
  <c r="C4413" i="3" s="1"/>
  <c r="D4724" i="3"/>
  <c r="C4724" i="3" s="1"/>
  <c r="D4822" i="3"/>
  <c r="C4822" i="3" s="1"/>
  <c r="D3996" i="3"/>
  <c r="C3996" i="3" s="1"/>
  <c r="D4064" i="3"/>
  <c r="C4064" i="3" s="1"/>
  <c r="D3760" i="3"/>
  <c r="C3760" i="3" s="1"/>
  <c r="D4012" i="3"/>
  <c r="C4012" i="3" s="1"/>
  <c r="D3899" i="3"/>
  <c r="C3899" i="3" s="1"/>
  <c r="D4394" i="3"/>
  <c r="C4394" i="3" s="1"/>
  <c r="D4602" i="3"/>
  <c r="C4602" i="3" s="1"/>
  <c r="D4686" i="3"/>
  <c r="C4686" i="3" s="1"/>
  <c r="D3747" i="3"/>
  <c r="C3747" i="3" s="1"/>
  <c r="D5235" i="3"/>
  <c r="C5235" i="3" s="1"/>
  <c r="D4414" i="3"/>
  <c r="C4414" i="3" s="1"/>
  <c r="D4395" i="3"/>
  <c r="C4395" i="3" s="1"/>
  <c r="D4169" i="3"/>
  <c r="C4169" i="3" s="1"/>
  <c r="D3658" i="3"/>
  <c r="C3658" i="3" s="1"/>
  <c r="D3740" i="3"/>
  <c r="C3740" i="3" s="1"/>
  <c r="D4934" i="3"/>
  <c r="C4934" i="3" s="1"/>
  <c r="D4701" i="3"/>
  <c r="C4701" i="3" s="1"/>
  <c r="D4937" i="3"/>
  <c r="C4937" i="3" s="1"/>
  <c r="D4532" i="3"/>
  <c r="C4532" i="3" s="1"/>
  <c r="D3847" i="3"/>
  <c r="C3847" i="3" s="1"/>
  <c r="D5229" i="3"/>
  <c r="C5229" i="3" s="1"/>
  <c r="D4574" i="3"/>
  <c r="C4574" i="3" s="1"/>
  <c r="D4872" i="3"/>
  <c r="C4872" i="3" s="1"/>
  <c r="D4487" i="3"/>
  <c r="C4487" i="3" s="1"/>
  <c r="D5136" i="3"/>
  <c r="C5136" i="3" s="1"/>
  <c r="D4999" i="3"/>
  <c r="C4999" i="3" s="1"/>
  <c r="D4529" i="3"/>
  <c r="C4529" i="3" s="1"/>
  <c r="D4968" i="3"/>
  <c r="C4968" i="3" s="1"/>
  <c r="D3762" i="3"/>
  <c r="C3762" i="3" s="1"/>
  <c r="D4495" i="3"/>
  <c r="C4495" i="3" s="1"/>
  <c r="D5160" i="3"/>
  <c r="C5160" i="3" s="1"/>
  <c r="D3702" i="3"/>
  <c r="C3702" i="3" s="1"/>
  <c r="D3326" i="3"/>
  <c r="C3326" i="3" s="1"/>
  <c r="D3739" i="3"/>
  <c r="C3739" i="3" s="1"/>
  <c r="D4307" i="3"/>
  <c r="C4307" i="3" s="1"/>
  <c r="D3440" i="3"/>
  <c r="C3440" i="3" s="1"/>
  <c r="D3715" i="3"/>
  <c r="C3715" i="3" s="1"/>
  <c r="D4906" i="3"/>
  <c r="C4906" i="3" s="1"/>
  <c r="D4953" i="3"/>
  <c r="C4953" i="3" s="1"/>
  <c r="D5112" i="3"/>
  <c r="C5112" i="3" s="1"/>
  <c r="D5054" i="3"/>
  <c r="C5054" i="3" s="1"/>
  <c r="D4559" i="3"/>
  <c r="C4559" i="3" s="1"/>
  <c r="D3676" i="3"/>
  <c r="C3676" i="3" s="1"/>
  <c r="D3456" i="3"/>
  <c r="C3456" i="3" s="1"/>
  <c r="D4951" i="3"/>
  <c r="C4951" i="3" s="1"/>
  <c r="D5151" i="3"/>
  <c r="C5151" i="3" s="1"/>
  <c r="D4939" i="3"/>
  <c r="C4939" i="3" s="1"/>
  <c r="D3926" i="3"/>
  <c r="C3926" i="3" s="1"/>
  <c r="D3832" i="3"/>
  <c r="C3832" i="3" s="1"/>
  <c r="D4501" i="3"/>
  <c r="C4501" i="3" s="1"/>
  <c r="D4047" i="3"/>
  <c r="C4047" i="3" s="1"/>
  <c r="D5341" i="3"/>
  <c r="C5341" i="3" s="1"/>
  <c r="D5237" i="3"/>
  <c r="C5237" i="3" s="1"/>
  <c r="D3831" i="3"/>
  <c r="C3831" i="3" s="1"/>
  <c r="D4011" i="3"/>
  <c r="C4011" i="3" s="1"/>
  <c r="D4931" i="3"/>
  <c r="C4931" i="3" s="1"/>
  <c r="D4238" i="3"/>
  <c r="C4238" i="3" s="1"/>
  <c r="D4521" i="3"/>
  <c r="C4521" i="3" s="1"/>
  <c r="D4309" i="3"/>
  <c r="C4309" i="3" s="1"/>
  <c r="D4025" i="3"/>
  <c r="C4025" i="3" s="1"/>
  <c r="D4389" i="3"/>
  <c r="C4389" i="3" s="1"/>
  <c r="D4929" i="3"/>
  <c r="C4929" i="3" s="1"/>
  <c r="D4029" i="3"/>
  <c r="C4029" i="3" s="1"/>
  <c r="D4451" i="3"/>
  <c r="C4451" i="3" s="1"/>
  <c r="D3914" i="3"/>
  <c r="C3914" i="3" s="1"/>
  <c r="D5255" i="3"/>
  <c r="C5255" i="3" s="1"/>
  <c r="D4302" i="3"/>
  <c r="C4302" i="3" s="1"/>
  <c r="D3437" i="3"/>
  <c r="C3437" i="3" s="1"/>
  <c r="D4298" i="3"/>
  <c r="D4936" i="3"/>
  <c r="C4936" i="3" s="1"/>
  <c r="D4880" i="3"/>
  <c r="C4880" i="3" s="1"/>
  <c r="D5189" i="3"/>
  <c r="C5189" i="3" s="1"/>
  <c r="D4379" i="3"/>
  <c r="C4379" i="3" s="1"/>
  <c r="D5353" i="3"/>
  <c r="C5353" i="3" s="1"/>
  <c r="D4909" i="3"/>
  <c r="C4909" i="3" s="1"/>
  <c r="D4893" i="3"/>
  <c r="C4893" i="3" s="1"/>
  <c r="D4099" i="3"/>
  <c r="C4099" i="3" s="1"/>
  <c r="D4887" i="3"/>
  <c r="C4887" i="3" s="1"/>
  <c r="D4841" i="3"/>
  <c r="C4841" i="3" s="1"/>
  <c r="D4223" i="3"/>
  <c r="C4223" i="3" s="1"/>
  <c r="D3554" i="3"/>
  <c r="C3554" i="3" s="1"/>
  <c r="D4817" i="3"/>
  <c r="C4817" i="3" s="1"/>
  <c r="D4693" i="3"/>
  <c r="C4693" i="3" s="1"/>
  <c r="D4380" i="3"/>
  <c r="C4380" i="3" s="1"/>
  <c r="D4995" i="3"/>
  <c r="C4995" i="3" s="1"/>
  <c r="D5300" i="3"/>
  <c r="C5300" i="3" s="1"/>
  <c r="D4066" i="3"/>
  <c r="C4066" i="3" s="1"/>
  <c r="D5060" i="3"/>
  <c r="C5060" i="3" s="1"/>
  <c r="D5288" i="3"/>
  <c r="C5288" i="3" s="1"/>
  <c r="D4524" i="3"/>
  <c r="C4524" i="3" s="1"/>
  <c r="D4811" i="3"/>
  <c r="C4811" i="3" s="1"/>
  <c r="D5078" i="3"/>
  <c r="C5078" i="3" s="1"/>
  <c r="D5373" i="3"/>
  <c r="C5373" i="3" s="1"/>
  <c r="D4227" i="3"/>
  <c r="C4227" i="3" s="1"/>
  <c r="D3851" i="3"/>
  <c r="C3851" i="3" s="1"/>
  <c r="D4632" i="3"/>
  <c r="C4632" i="3" s="1"/>
  <c r="D5228" i="3"/>
  <c r="C5228" i="3" s="1"/>
  <c r="D4199" i="3"/>
  <c r="C4199" i="3" s="1"/>
  <c r="D4742" i="3"/>
  <c r="C4742" i="3" s="1"/>
  <c r="D3932" i="3"/>
  <c r="C3932" i="3" s="1"/>
  <c r="D4004" i="3"/>
  <c r="C4004" i="3" s="1"/>
  <c r="D4358" i="3"/>
  <c r="D4942" i="3"/>
  <c r="C4942" i="3" s="1"/>
  <c r="D4497" i="3"/>
  <c r="C4497" i="3" s="1"/>
  <c r="D4408" i="3"/>
  <c r="C4408" i="3" s="1"/>
  <c r="D3947" i="3"/>
  <c r="C3947" i="3" s="1"/>
  <c r="D4275" i="3"/>
  <c r="C4275" i="3" s="1"/>
  <c r="D3945" i="3"/>
  <c r="C3945" i="3" s="1"/>
  <c r="D4957" i="3"/>
  <c r="C4957" i="3" s="1"/>
  <c r="D4540" i="3"/>
  <c r="D3755" i="3"/>
  <c r="C3755" i="3" s="1"/>
  <c r="D4062" i="3"/>
  <c r="C4062" i="3" s="1"/>
  <c r="D5219" i="3"/>
  <c r="C5219" i="3" s="1"/>
  <c r="D3893" i="3"/>
  <c r="C3893" i="3" s="1"/>
  <c r="D5253" i="3"/>
  <c r="C5253" i="3" s="1"/>
  <c r="D4922" i="3"/>
  <c r="C4922" i="3" s="1"/>
  <c r="D3664" i="3"/>
  <c r="C3664" i="3" s="1"/>
  <c r="D4749" i="3"/>
  <c r="C4749" i="3" s="1"/>
  <c r="D5144" i="3"/>
  <c r="C5144" i="3" s="1"/>
  <c r="D4661" i="3"/>
  <c r="C4661" i="3" s="1"/>
  <c r="D3962" i="3"/>
  <c r="C3962" i="3" s="1"/>
  <c r="D4423" i="3"/>
  <c r="C4423" i="3" s="1"/>
  <c r="D5308" i="3"/>
  <c r="C5308" i="3" s="1"/>
  <c r="D5124" i="3"/>
  <c r="C5124" i="3" s="1"/>
  <c r="D4092" i="3"/>
  <c r="C4092" i="3" s="1"/>
  <c r="D4111" i="3"/>
  <c r="C4111" i="3" s="1"/>
  <c r="D5161" i="3"/>
  <c r="C5161" i="3" s="1"/>
  <c r="D4533" i="3"/>
  <c r="C4533" i="3" s="1"/>
  <c r="D5123" i="3"/>
  <c r="C5123" i="3" s="1"/>
  <c r="D3708" i="3"/>
  <c r="C3708" i="3" s="1"/>
  <c r="D3970" i="3"/>
  <c r="C3970" i="3" s="1"/>
  <c r="D4867" i="3"/>
  <c r="C4867" i="3" s="1"/>
  <c r="D4196" i="3"/>
  <c r="C4196" i="3" s="1"/>
  <c r="D4711" i="3"/>
  <c r="C4711" i="3" s="1"/>
  <c r="D4453" i="3"/>
  <c r="C4453" i="3" s="1"/>
  <c r="D4434" i="3"/>
  <c r="C4434" i="3" s="1"/>
  <c r="D4813" i="3"/>
  <c r="C4813" i="3" s="1"/>
  <c r="D5230" i="3"/>
  <c r="C5230" i="3" s="1"/>
  <c r="D4462" i="3"/>
  <c r="C4462" i="3" s="1"/>
  <c r="D5270" i="3"/>
  <c r="C5270" i="3" s="1"/>
  <c r="D4445" i="3"/>
  <c r="C4445" i="3" s="1"/>
  <c r="D3794" i="3"/>
  <c r="C3794" i="3" s="1"/>
  <c r="D4708" i="3"/>
  <c r="C4708" i="3" s="1"/>
  <c r="D4674" i="3"/>
  <c r="C4674" i="3" s="1"/>
  <c r="D4124" i="3"/>
  <c r="C4124" i="3" s="1"/>
  <c r="D4420" i="3"/>
  <c r="C4420" i="3" s="1"/>
  <c r="D3795" i="3"/>
  <c r="C3795" i="3" s="1"/>
  <c r="D3580" i="3"/>
  <c r="C3580" i="3" s="1"/>
  <c r="D5109" i="3"/>
  <c r="C5109" i="3" s="1"/>
  <c r="D3858" i="3"/>
  <c r="C3858" i="3" s="1"/>
  <c r="D4676" i="3"/>
  <c r="C4676" i="3" s="1"/>
  <c r="D5366" i="3"/>
  <c r="C5366" i="3" s="1"/>
  <c r="D5292" i="3"/>
  <c r="C5292" i="3" s="1"/>
  <c r="D3624" i="3"/>
  <c r="C3624" i="3" s="1"/>
  <c r="D5198" i="3"/>
  <c r="C5198" i="3" s="1"/>
  <c r="D5141" i="3"/>
  <c r="C5141" i="3" s="1"/>
  <c r="D3882" i="3"/>
  <c r="C3882" i="3" s="1"/>
  <c r="D3829" i="3"/>
  <c r="C3829" i="3" s="1"/>
  <c r="D4904" i="3"/>
  <c r="C4904" i="3" s="1"/>
  <c r="D4667" i="3"/>
  <c r="C4667" i="3" s="1"/>
  <c r="D4261" i="3"/>
  <c r="C4261" i="3" s="1"/>
  <c r="D5099" i="3"/>
  <c r="C5099" i="3" s="1"/>
  <c r="D5164" i="3"/>
  <c r="C5164" i="3" s="1"/>
  <c r="D4557" i="3"/>
  <c r="D4894" i="3"/>
  <c r="C4894" i="3" s="1"/>
  <c r="D5381" i="3"/>
  <c r="C5381" i="3" s="1"/>
  <c r="D5030" i="3"/>
  <c r="C5030" i="3" s="1"/>
  <c r="D3345" i="3"/>
  <c r="C3345" i="3" s="1"/>
  <c r="D4662" i="3"/>
  <c r="C4662" i="3" s="1"/>
  <c r="D4447" i="3"/>
  <c r="C4447" i="3" s="1"/>
  <c r="D3642" i="3"/>
  <c r="C3642" i="3" s="1"/>
  <c r="D4058" i="3"/>
  <c r="C4058" i="3" s="1"/>
  <c r="D5063" i="3"/>
  <c r="C5063" i="3" s="1"/>
  <c r="D4512" i="3"/>
  <c r="C4512" i="3" s="1"/>
  <c r="D5192" i="3"/>
  <c r="C5192" i="3" s="1"/>
  <c r="D4691" i="3"/>
  <c r="C4691" i="3" s="1"/>
  <c r="D4150" i="3"/>
  <c r="D4419" i="3"/>
  <c r="C4419" i="3" s="1"/>
  <c r="D3793" i="3"/>
  <c r="C3793" i="3" s="1"/>
  <c r="D5249" i="3"/>
  <c r="C5249" i="3" s="1"/>
  <c r="D3797" i="3"/>
  <c r="C3797" i="3" s="1"/>
  <c r="D4492" i="3"/>
  <c r="C4492" i="3" s="1"/>
  <c r="D4555" i="3"/>
  <c r="C4555" i="3" s="1"/>
  <c r="D4868" i="3"/>
  <c r="C4868" i="3" s="1"/>
  <c r="D5010" i="3"/>
  <c r="C5010" i="3" s="1"/>
  <c r="D3728" i="3"/>
  <c r="C3728" i="3" s="1"/>
  <c r="D5280" i="3"/>
  <c r="C5280" i="3" s="1"/>
  <c r="D5205" i="3"/>
  <c r="C5205" i="3" s="1"/>
  <c r="D3801" i="3"/>
  <c r="C3801" i="3" s="1"/>
  <c r="D5254" i="3"/>
  <c r="C5254" i="3" s="1"/>
  <c r="D4023" i="3"/>
  <c r="C4023" i="3" s="1"/>
  <c r="D3800" i="3"/>
  <c r="C3800" i="3" s="1"/>
  <c r="D4160" i="3"/>
  <c r="C4160" i="3" s="1"/>
  <c r="D5061" i="3"/>
  <c r="C5061" i="3" s="1"/>
  <c r="D4207" i="3"/>
  <c r="C4207" i="3" s="1"/>
  <c r="D5098" i="3"/>
  <c r="C5098" i="3" s="1"/>
  <c r="D4551" i="3"/>
  <c r="C4551" i="3" s="1"/>
  <c r="D3408" i="3"/>
  <c r="C3408" i="3" s="1"/>
  <c r="D5096" i="3"/>
  <c r="C5096" i="3" s="1"/>
  <c r="D4558" i="3"/>
  <c r="C4558" i="3" s="1"/>
  <c r="D5340" i="3"/>
  <c r="C5340" i="3" s="1"/>
  <c r="D5067" i="3"/>
  <c r="C5067" i="3" s="1"/>
  <c r="D3969" i="3"/>
  <c r="C3969" i="3" s="1"/>
  <c r="D4438" i="3"/>
  <c r="C4438" i="3" s="1"/>
  <c r="D5367" i="3"/>
  <c r="C5367" i="3" s="1"/>
  <c r="D5313" i="3"/>
  <c r="C5313" i="3" s="1"/>
  <c r="D5022" i="3"/>
  <c r="C5022" i="3" s="1"/>
  <c r="D5000" i="3"/>
  <c r="C5000" i="3" s="1"/>
  <c r="D5016" i="3"/>
  <c r="C5016" i="3" s="1"/>
  <c r="D3992" i="3"/>
  <c r="C3992" i="3" s="1"/>
  <c r="D4430" i="3"/>
  <c r="C4430" i="3" s="1"/>
  <c r="D5062" i="3"/>
  <c r="C5062" i="3" s="1"/>
  <c r="D5070" i="3"/>
  <c r="C5070" i="3" s="1"/>
  <c r="D5056" i="3"/>
  <c r="C5056" i="3" s="1"/>
  <c r="D5361" i="3"/>
  <c r="C5361" i="3" s="1"/>
  <c r="D4381" i="3"/>
  <c r="C4381" i="3" s="1"/>
  <c r="D4222" i="3"/>
  <c r="C4222" i="3" s="1"/>
  <c r="D4342" i="3"/>
  <c r="C4342" i="3" s="1"/>
  <c r="D4168" i="3"/>
  <c r="C4168" i="3" s="1"/>
  <c r="D4161" i="3"/>
  <c r="C4161" i="3" s="1"/>
  <c r="D4110" i="3"/>
  <c r="C4110" i="3" s="1"/>
  <c r="D5264" i="3"/>
  <c r="C5264" i="3" s="1"/>
  <c r="D5181" i="3"/>
  <c r="C5181" i="3" s="1"/>
  <c r="D4792" i="3"/>
  <c r="C4792" i="3" s="1"/>
  <c r="D3898" i="3"/>
  <c r="C3898" i="3" s="1"/>
  <c r="D4095" i="3"/>
  <c r="C4095" i="3" s="1"/>
  <c r="D5172" i="3"/>
  <c r="C5172" i="3" s="1"/>
  <c r="D5114" i="3"/>
  <c r="C5114" i="3" s="1"/>
  <c r="D5354" i="3"/>
  <c r="C5354" i="3" s="1"/>
  <c r="D3412" i="3"/>
  <c r="C3412" i="3" s="1"/>
  <c r="D3979" i="3"/>
  <c r="C3979" i="3" s="1"/>
  <c r="D4323" i="3"/>
  <c r="C4323" i="3" s="1"/>
  <c r="D3531" i="3"/>
  <c r="C3531" i="3" s="1"/>
  <c r="D5037" i="3"/>
  <c r="C5037" i="3" s="1"/>
  <c r="D5284" i="3"/>
  <c r="C5284" i="3" s="1"/>
  <c r="D3720" i="3"/>
  <c r="C3720" i="3" s="1"/>
  <c r="D3502" i="3"/>
  <c r="C3502" i="3" s="1"/>
  <c r="D3413" i="3"/>
  <c r="C3413" i="3" s="1"/>
  <c r="D4544" i="3"/>
  <c r="D5077" i="3"/>
  <c r="C5077" i="3" s="1"/>
  <c r="D4165" i="3"/>
  <c r="C4165" i="3" s="1"/>
  <c r="D4955" i="3"/>
  <c r="C4955" i="3" s="1"/>
  <c r="D4718" i="3"/>
  <c r="C4718" i="3" s="1"/>
  <c r="D4860" i="3"/>
  <c r="C4860" i="3" s="1"/>
  <c r="D5155" i="3"/>
  <c r="C5155" i="3" s="1"/>
  <c r="D5059" i="3"/>
  <c r="C5059" i="3" s="1"/>
  <c r="D5211" i="3"/>
  <c r="C5211" i="3" s="1"/>
  <c r="D4627" i="3"/>
  <c r="C4627" i="3" s="1"/>
  <c r="D4685" i="3"/>
  <c r="C4685" i="3" s="1"/>
  <c r="D4033" i="3"/>
  <c r="C4033" i="3" s="1"/>
  <c r="D5152" i="3"/>
  <c r="C5152" i="3" s="1"/>
  <c r="D4740" i="3"/>
  <c r="C4740" i="3" s="1"/>
  <c r="D3865" i="3"/>
  <c r="C3865" i="3" s="1"/>
  <c r="D4944" i="3"/>
  <c r="C4944" i="3" s="1"/>
  <c r="D4835" i="3"/>
  <c r="C4835" i="3" s="1"/>
  <c r="D4482" i="3"/>
  <c r="C4482" i="3" s="1"/>
  <c r="D4326" i="3"/>
  <c r="C4326" i="3" s="1"/>
  <c r="D4106" i="3"/>
  <c r="C4106" i="3" s="1"/>
  <c r="D4545" i="3"/>
  <c r="C4545" i="3" s="1"/>
  <c r="D4570" i="3"/>
  <c r="C4570" i="3" s="1"/>
  <c r="D3987" i="3"/>
  <c r="C3987" i="3" s="1"/>
  <c r="D5326" i="3"/>
  <c r="C5326" i="3" s="1"/>
  <c r="D5057" i="3"/>
  <c r="C5057" i="3" s="1"/>
  <c r="D4696" i="3"/>
  <c r="C4696" i="3" s="1"/>
  <c r="D4629" i="3"/>
  <c r="C4629" i="3" s="1"/>
  <c r="D4982" i="3"/>
  <c r="C4982" i="3" s="1"/>
  <c r="D5355" i="3"/>
  <c r="C5355" i="3" s="1"/>
  <c r="D4975" i="3"/>
  <c r="C4975" i="3" s="1"/>
  <c r="D4467" i="3"/>
  <c r="D4825" i="3"/>
  <c r="C4825" i="3" s="1"/>
  <c r="D4259" i="3"/>
  <c r="C4259" i="3" s="1"/>
  <c r="D3758" i="3"/>
  <c r="C3758" i="3" s="1"/>
  <c r="D5275" i="3"/>
  <c r="C5275" i="3" s="1"/>
  <c r="D5258" i="3"/>
  <c r="C5258" i="3" s="1"/>
  <c r="D5273" i="3"/>
  <c r="C5273" i="3" s="1"/>
  <c r="D4733" i="3"/>
  <c r="C4733" i="3" s="1"/>
  <c r="D4642" i="3"/>
  <c r="C4642" i="3" s="1"/>
  <c r="D4588" i="3"/>
  <c r="C4588" i="3" s="1"/>
  <c r="D3911" i="3"/>
  <c r="C3911" i="3" s="1"/>
  <c r="D4363" i="3"/>
  <c r="C4363" i="3" s="1"/>
  <c r="D3616" i="3"/>
  <c r="C3616" i="3" s="1"/>
  <c r="D4573" i="3"/>
  <c r="C4573" i="3" s="1"/>
  <c r="D3705" i="3"/>
  <c r="C3705" i="3" s="1"/>
  <c r="D4778" i="3"/>
  <c r="C4778" i="3" s="1"/>
  <c r="D4231" i="3"/>
  <c r="C4231" i="3" s="1"/>
  <c r="D4861" i="3"/>
  <c r="C4861" i="3" s="1"/>
  <c r="D5371" i="3"/>
  <c r="C5371" i="3" s="1"/>
  <c r="D4494" i="3"/>
  <c r="C4494" i="3" s="1"/>
  <c r="D5045" i="3"/>
  <c r="C5045" i="3" s="1"/>
  <c r="D4483" i="3"/>
  <c r="C4483" i="3" s="1"/>
  <c r="D5076" i="3"/>
  <c r="C5076" i="3" s="1"/>
  <c r="D4203" i="3"/>
  <c r="C4203" i="3" s="1"/>
  <c r="D4734" i="3"/>
  <c r="C4734" i="3" s="1"/>
  <c r="D4263" i="3"/>
  <c r="C4263" i="3" s="1"/>
  <c r="D4845" i="3"/>
  <c r="C4845" i="3" s="1"/>
  <c r="D4593" i="3"/>
  <c r="C4593" i="3" s="1"/>
  <c r="D4830" i="3"/>
  <c r="C4830" i="3" s="1"/>
  <c r="D4117" i="3"/>
  <c r="C4117" i="3" s="1"/>
  <c r="D4578" i="3"/>
  <c r="C4578" i="3" s="1"/>
  <c r="D5113" i="3"/>
  <c r="C5113" i="3" s="1"/>
  <c r="D4113" i="3"/>
  <c r="C4113" i="3" s="1"/>
  <c r="D4021" i="3"/>
  <c r="C4021" i="3" s="1"/>
  <c r="D5299" i="3"/>
  <c r="C5299" i="3" s="1"/>
  <c r="D5177" i="3"/>
  <c r="C5177" i="3" s="1"/>
  <c r="D4967" i="3"/>
  <c r="C4967" i="3" s="1"/>
  <c r="D4334" i="3"/>
  <c r="C4334" i="3" s="1"/>
  <c r="D3811" i="3"/>
  <c r="C3811" i="3" s="1"/>
  <c r="D4435" i="3"/>
  <c r="C4435" i="3" s="1"/>
  <c r="D3780" i="3"/>
  <c r="C3780" i="3" s="1"/>
  <c r="D4109" i="3"/>
  <c r="C4109" i="3" s="1"/>
  <c r="D4907" i="3"/>
  <c r="C4907" i="3" s="1"/>
  <c r="D4628" i="3"/>
  <c r="C4628" i="3" s="1"/>
  <c r="D4530" i="3"/>
  <c r="C4530" i="3" s="1"/>
  <c r="D3788" i="3"/>
  <c r="C3788" i="3" s="1"/>
  <c r="D4189" i="3"/>
  <c r="C4189" i="3" s="1"/>
  <c r="D3930" i="3"/>
  <c r="C3930" i="3" s="1"/>
  <c r="D5346" i="3"/>
  <c r="C5346" i="3" s="1"/>
  <c r="D4193" i="3"/>
  <c r="C4193" i="3" s="1"/>
  <c r="D5206" i="3"/>
  <c r="C5206" i="3" s="1"/>
  <c r="D4285" i="3"/>
  <c r="C4285" i="3" s="1"/>
  <c r="D3733" i="3"/>
  <c r="C3733" i="3" s="1"/>
  <c r="D4135" i="3"/>
  <c r="C4135" i="3" s="1"/>
  <c r="D4581" i="3"/>
  <c r="C4581" i="3" s="1"/>
  <c r="D5256" i="3"/>
  <c r="C5256" i="3" s="1"/>
  <c r="D3627" i="3"/>
  <c r="C3627" i="3" s="1"/>
  <c r="D4290" i="3"/>
  <c r="C4290" i="3" s="1"/>
  <c r="D5248" i="3"/>
  <c r="C5248" i="3" s="1"/>
  <c r="D3507" i="3"/>
  <c r="C3507" i="3" s="1"/>
  <c r="D4618" i="3"/>
  <c r="C4618" i="3" s="1"/>
  <c r="D4697" i="3"/>
  <c r="C4697" i="3" s="1"/>
  <c r="D4737" i="3"/>
  <c r="C4737" i="3" s="1"/>
  <c r="D5378" i="3"/>
  <c r="C5378" i="3" s="1"/>
  <c r="D4960" i="3"/>
  <c r="C4960" i="3" s="1"/>
  <c r="D5281" i="3"/>
  <c r="C5281" i="3" s="1"/>
  <c r="D4429" i="3"/>
  <c r="C4429" i="3" s="1"/>
  <c r="D5175" i="3"/>
  <c r="C5175" i="3" s="1"/>
  <c r="D4790" i="3"/>
  <c r="C4790" i="3" s="1"/>
  <c r="D3742" i="3"/>
  <c r="C3742" i="3" s="1"/>
  <c r="D4282" i="3"/>
  <c r="C4282" i="3" s="1"/>
  <c r="D3884" i="3"/>
  <c r="C3884" i="3" s="1"/>
  <c r="D4194" i="3"/>
  <c r="C4194" i="3" s="1"/>
  <c r="D3321" i="3"/>
  <c r="C3321" i="3" s="1"/>
  <c r="D5081" i="3"/>
  <c r="C5081" i="3" s="1"/>
  <c r="D5050" i="3"/>
  <c r="C5050" i="3" s="1"/>
  <c r="D4145" i="3"/>
  <c r="C4145" i="3" s="1"/>
  <c r="D4384" i="3"/>
  <c r="C4384" i="3" s="1"/>
  <c r="D3497" i="3"/>
  <c r="C3497" i="3" s="1"/>
  <c r="D5165" i="3"/>
  <c r="C5165" i="3" s="1"/>
  <c r="D4205" i="3"/>
  <c r="C4205" i="3" s="1"/>
  <c r="D5197" i="3"/>
  <c r="C5197" i="3" s="1"/>
  <c r="D4356" i="3"/>
  <c r="C4356" i="3" s="1"/>
  <c r="D5142" i="3"/>
  <c r="C5142" i="3" s="1"/>
  <c r="D4600" i="3"/>
  <c r="C4600" i="3" s="1"/>
  <c r="D4382" i="3"/>
  <c r="C4382" i="3" s="1"/>
  <c r="D4041" i="3"/>
  <c r="C4041" i="3" s="1"/>
  <c r="D5338" i="3"/>
  <c r="C5338" i="3" s="1"/>
  <c r="D5090" i="3"/>
  <c r="C5090" i="3" s="1"/>
  <c r="D5286" i="3"/>
  <c r="C5286" i="3" s="1"/>
  <c r="D4125" i="3"/>
  <c r="C4125" i="3" s="1"/>
  <c r="D4739" i="3"/>
  <c r="C4739" i="3" s="1"/>
  <c r="D4986" i="3"/>
  <c r="C4986" i="3" s="1"/>
  <c r="D4254" i="3"/>
  <c r="C4254" i="3" s="1"/>
  <c r="D4569" i="3"/>
  <c r="C4569" i="3" s="1"/>
  <c r="D4933" i="3"/>
  <c r="C4933" i="3" s="1"/>
  <c r="D5195" i="3"/>
  <c r="C5195" i="3" s="1"/>
  <c r="D4242" i="3"/>
  <c r="C4242" i="3" s="1"/>
  <c r="D4112" i="3"/>
  <c r="C4112" i="3" s="1"/>
  <c r="D5376" i="3"/>
  <c r="C5376" i="3" s="1"/>
  <c r="D5323" i="3"/>
  <c r="C5323" i="3" s="1"/>
  <c r="D4437" i="3"/>
  <c r="C4437" i="3" s="1"/>
  <c r="D3360" i="3"/>
  <c r="C3360" i="3" s="1"/>
  <c r="D4026" i="3"/>
  <c r="C4026" i="3" s="1"/>
  <c r="D5166" i="3"/>
  <c r="C5166" i="3" s="1"/>
  <c r="D5086" i="3"/>
  <c r="C5086" i="3" s="1"/>
  <c r="D4418" i="3"/>
  <c r="C4418" i="3" s="1"/>
  <c r="D5143" i="3"/>
  <c r="C5143" i="3" s="1"/>
  <c r="D3672" i="3"/>
  <c r="C3672" i="3" s="1"/>
  <c r="D4713" i="3"/>
  <c r="C4713" i="3" s="1"/>
  <c r="D3846" i="3"/>
  <c r="C3846" i="3" s="1"/>
  <c r="D3931" i="3"/>
  <c r="C3931" i="3" s="1"/>
  <c r="D5207" i="3"/>
  <c r="C5207" i="3" s="1"/>
  <c r="D4311" i="3"/>
  <c r="C4311" i="3" s="1"/>
  <c r="D3418" i="3"/>
  <c r="C3418" i="3" s="1"/>
  <c r="D4378" i="3"/>
  <c r="C4378" i="3" s="1"/>
  <c r="D5217" i="3"/>
  <c r="C5217" i="3" s="1"/>
  <c r="D4913" i="3"/>
  <c r="C4913" i="3" s="1"/>
  <c r="D3906" i="3"/>
  <c r="C3906" i="3" s="1"/>
  <c r="D3759" i="3"/>
  <c r="C3759" i="3" s="1"/>
  <c r="D4911" i="3"/>
  <c r="C4911" i="3" s="1"/>
  <c r="D4680" i="3"/>
  <c r="C4680" i="3" s="1"/>
  <c r="D4919" i="3"/>
  <c r="C4919" i="3" s="1"/>
  <c r="D4184" i="3"/>
  <c r="C4184" i="3" s="1"/>
  <c r="D4764" i="3"/>
  <c r="C4764" i="3" s="1"/>
  <c r="D4736" i="3"/>
  <c r="C4736" i="3" s="1"/>
  <c r="D5282" i="3"/>
  <c r="C5282" i="3" s="1"/>
  <c r="D5041" i="3"/>
  <c r="C5041" i="3" s="1"/>
  <c r="D4341" i="3"/>
  <c r="C4341" i="3" s="1"/>
  <c r="D5015" i="3"/>
  <c r="C5015" i="3" s="1"/>
  <c r="D5322" i="3"/>
  <c r="C5322" i="3" s="1"/>
  <c r="D4038" i="3"/>
  <c r="D3716" i="3"/>
  <c r="C3716" i="3" s="1"/>
  <c r="D4183" i="3"/>
  <c r="C4183" i="3" s="1"/>
  <c r="D5094" i="3"/>
  <c r="C5094" i="3" s="1"/>
  <c r="D4961" i="3"/>
  <c r="C4961" i="3" s="1"/>
  <c r="D4895" i="3"/>
  <c r="C4895" i="3" s="1"/>
  <c r="D4412" i="3"/>
  <c r="C4412" i="3" s="1"/>
  <c r="D5003" i="3"/>
  <c r="C5003" i="3" s="1"/>
  <c r="D4403" i="3"/>
  <c r="C4403" i="3" s="1"/>
  <c r="D5215" i="3"/>
  <c r="C5215" i="3" s="1"/>
  <c r="D4997" i="3"/>
  <c r="C4997" i="3" s="1"/>
  <c r="D4219" i="3"/>
  <c r="C4219" i="3" s="1"/>
  <c r="D4489" i="3"/>
  <c r="C4489" i="3" s="1"/>
  <c r="D5145" i="3"/>
  <c r="C5145" i="3" s="1"/>
  <c r="D4954" i="3"/>
  <c r="C4954" i="3" s="1"/>
  <c r="D4129" i="3"/>
  <c r="C4129" i="3" s="1"/>
  <c r="D3978" i="3"/>
  <c r="C3978" i="3" s="1"/>
  <c r="D3808" i="3"/>
  <c r="C3808" i="3" s="1"/>
  <c r="D4978" i="3"/>
  <c r="C4978" i="3" s="1"/>
  <c r="D4182" i="3"/>
  <c r="C4182" i="3" s="1"/>
  <c r="D5263" i="3"/>
  <c r="C5263" i="3" s="1"/>
  <c r="D4675" i="3"/>
  <c r="C4675" i="3" s="1"/>
  <c r="D4871" i="3"/>
  <c r="C4871" i="3" s="1"/>
  <c r="D3330" i="3"/>
  <c r="C3330" i="3" s="1"/>
  <c r="D4005" i="3"/>
  <c r="C4005" i="3" s="1"/>
  <c r="D4422" i="3"/>
  <c r="C4422" i="3" s="1"/>
  <c r="D4377" i="3"/>
  <c r="C4377" i="3" s="1"/>
  <c r="D5186" i="3"/>
  <c r="C5186" i="3" s="1"/>
  <c r="D4992" i="3"/>
  <c r="C4992" i="3" s="1"/>
  <c r="D5380" i="3"/>
  <c r="C5380" i="3" s="1"/>
  <c r="D5268" i="3"/>
  <c r="C5268" i="3" s="1"/>
  <c r="D4051" i="3"/>
  <c r="C4051" i="3" s="1"/>
  <c r="D3749" i="3"/>
  <c r="C3749" i="3" s="1"/>
  <c r="D5319" i="3"/>
  <c r="C5319" i="3" s="1"/>
  <c r="D4327" i="3"/>
  <c r="C4327" i="3" s="1"/>
  <c r="D4546" i="3"/>
  <c r="D5223" i="3"/>
  <c r="C5223" i="3" s="1"/>
  <c r="D4842" i="3"/>
  <c r="C4842" i="3" s="1"/>
  <c r="D3546" i="3"/>
  <c r="C3546" i="3" s="1"/>
  <c r="D4030" i="3"/>
  <c r="C4030" i="3" s="1"/>
  <c r="D5392" i="3"/>
  <c r="C5392" i="3" s="1"/>
  <c r="D4042" i="3"/>
  <c r="D4547" i="3"/>
  <c r="D4990" i="3"/>
  <c r="C4990" i="3" s="1"/>
  <c r="D5324" i="3"/>
  <c r="C5324" i="3" s="1"/>
  <c r="D4272" i="3"/>
  <c r="C4272" i="3" s="1"/>
  <c r="D4375" i="3"/>
  <c r="C4375" i="3" s="1"/>
  <c r="D4776" i="3"/>
  <c r="C4776" i="3" s="1"/>
  <c r="D3561" i="3"/>
  <c r="C3561" i="3" s="1"/>
  <c r="D4561" i="3"/>
  <c r="C4561" i="3" s="1"/>
  <c r="D4640" i="3"/>
  <c r="C4640" i="3" s="1"/>
  <c r="D4048" i="3"/>
  <c r="C4048" i="3" s="1"/>
  <c r="D3863" i="3"/>
  <c r="C3863" i="3" s="1"/>
  <c r="D5194" i="3"/>
  <c r="C5194" i="3" s="1"/>
  <c r="D4837" i="3"/>
  <c r="C4837" i="3" s="1"/>
  <c r="D3349" i="3"/>
  <c r="C3349" i="3" s="1"/>
  <c r="D5390" i="3"/>
  <c r="C5390" i="3" s="1"/>
  <c r="D4952" i="3"/>
  <c r="C4952" i="3" s="1"/>
  <c r="D3768" i="3"/>
  <c r="C3768" i="3" s="1"/>
  <c r="D3845" i="3"/>
  <c r="C3845" i="3" s="1"/>
  <c r="D5311" i="3"/>
  <c r="C5311" i="3" s="1"/>
  <c r="D4560" i="3"/>
  <c r="C4560" i="3" s="1"/>
  <c r="D3542" i="3"/>
  <c r="C3542" i="3" s="1"/>
  <c r="D4175" i="3"/>
  <c r="C4175" i="3" s="1"/>
  <c r="D3985" i="3"/>
  <c r="C3985" i="3" s="1"/>
  <c r="D5374" i="3"/>
  <c r="C5374" i="3" s="1"/>
  <c r="D4707" i="3"/>
  <c r="C4707" i="3" s="1"/>
  <c r="D3862" i="3"/>
  <c r="C3862" i="3" s="1"/>
  <c r="D5304" i="3"/>
  <c r="C5304" i="3" s="1"/>
  <c r="D4417" i="3"/>
  <c r="C4417" i="3" s="1"/>
  <c r="D3650" i="3"/>
  <c r="C3650" i="3" s="1"/>
  <c r="D4631" i="3"/>
  <c r="C4631" i="3" s="1"/>
  <c r="D3504" i="3"/>
  <c r="C3504" i="3" s="1"/>
  <c r="D4886" i="3"/>
  <c r="C4886" i="3" s="1"/>
  <c r="D4899" i="3"/>
  <c r="C4899" i="3" s="1"/>
  <c r="D4498" i="3"/>
  <c r="C4498" i="3" s="1"/>
  <c r="D4077" i="3"/>
  <c r="D5049" i="3"/>
  <c r="C5049" i="3" s="1"/>
  <c r="D4972" i="3"/>
  <c r="C4972" i="3" s="1"/>
  <c r="D4722" i="3"/>
  <c r="C4722" i="3" s="1"/>
  <c r="D5242" i="3"/>
  <c r="C5242" i="3" s="1"/>
  <c r="D3719" i="3"/>
  <c r="C3719" i="3" s="1"/>
  <c r="D5153" i="3"/>
  <c r="C5153" i="3" s="1"/>
  <c r="D4748" i="3"/>
  <c r="C4748" i="3" s="1"/>
  <c r="D4858" i="3"/>
  <c r="C4858" i="3" s="1"/>
  <c r="D4657" i="3"/>
  <c r="C4657" i="3" s="1"/>
  <c r="D4074" i="3"/>
  <c r="C4074" i="3" s="1"/>
  <c r="D4616" i="3"/>
  <c r="C4616" i="3" s="1"/>
  <c r="D5274" i="3"/>
  <c r="C5274" i="3" s="1"/>
  <c r="D5236" i="3"/>
  <c r="C5236" i="3" s="1"/>
  <c r="D5210" i="3"/>
  <c r="C5210" i="3" s="1"/>
  <c r="D5391" i="3"/>
  <c r="C5391" i="3" s="1"/>
  <c r="D3974" i="3"/>
  <c r="C3974" i="3" s="1"/>
  <c r="D3730" i="3"/>
  <c r="C3730" i="3" s="1"/>
  <c r="D5093" i="3"/>
  <c r="C5093" i="3" s="1"/>
  <c r="D4180" i="3"/>
  <c r="C4180" i="3" s="1"/>
  <c r="D5180" i="3"/>
  <c r="C5180" i="3" s="1"/>
  <c r="D4209" i="3"/>
  <c r="C4209" i="3" s="1"/>
  <c r="D4762" i="3"/>
  <c r="C4762" i="3" s="1"/>
  <c r="D5106" i="3"/>
  <c r="C5106" i="3" s="1"/>
  <c r="D3620" i="3"/>
  <c r="C3620" i="3" s="1"/>
  <c r="D5379" i="3"/>
  <c r="C5379" i="3" s="1"/>
  <c r="D4834" i="3"/>
  <c r="C4834" i="3" s="1"/>
  <c r="D5316" i="3"/>
  <c r="C5316" i="3" s="1"/>
  <c r="D5267" i="3"/>
  <c r="C5267" i="3" s="1"/>
  <c r="D3569" i="3"/>
  <c r="C3569" i="3" s="1"/>
  <c r="D4136" i="3"/>
  <c r="C4136" i="3" s="1"/>
  <c r="D3763" i="3"/>
  <c r="C3763" i="3" s="1"/>
  <c r="D4397" i="3"/>
  <c r="C4397" i="3" s="1"/>
  <c r="D3877" i="3"/>
  <c r="C3877" i="3" s="1"/>
  <c r="D4031" i="3"/>
  <c r="C4031" i="3" s="1"/>
  <c r="D4270" i="3"/>
  <c r="C4270" i="3" s="1"/>
  <c r="D3958" i="3"/>
  <c r="C3958" i="3" s="1"/>
  <c r="D3781" i="3"/>
  <c r="C3781" i="3" s="1"/>
  <c r="D3998" i="3"/>
  <c r="C3998" i="3" s="1"/>
  <c r="D4962" i="3"/>
  <c r="C4962" i="3" s="1"/>
  <c r="D3951" i="3"/>
  <c r="C3951" i="3" s="1"/>
  <c r="D3784" i="3"/>
  <c r="C3784" i="3" s="1"/>
  <c r="D4591" i="3"/>
  <c r="C4591" i="3" s="1"/>
  <c r="D4757" i="3"/>
  <c r="C4757" i="3" s="1"/>
  <c r="D5334" i="3"/>
  <c r="C5334" i="3" s="1"/>
  <c r="D3753" i="3"/>
  <c r="C3753" i="3" s="1"/>
  <c r="D4808" i="3"/>
  <c r="C4808" i="3" s="1"/>
  <c r="D5174" i="3"/>
  <c r="C5174" i="3" s="1"/>
  <c r="D5272" i="3"/>
  <c r="C5272" i="3" s="1"/>
  <c r="D4108" i="3"/>
  <c r="C4108" i="3" s="1"/>
  <c r="D5283" i="3"/>
  <c r="C5283" i="3" s="1"/>
  <c r="D4133" i="3"/>
  <c r="C4133" i="3" s="1"/>
  <c r="D4090" i="3"/>
  <c r="C4090" i="3" s="1"/>
  <c r="D5269" i="3"/>
  <c r="C5269" i="3" s="1"/>
  <c r="D5266" i="3"/>
  <c r="C5266" i="3" s="1"/>
  <c r="D5385" i="3"/>
  <c r="C5385" i="3" s="1"/>
  <c r="D4714" i="3"/>
  <c r="C4714" i="3" s="1"/>
  <c r="D4794" i="3"/>
  <c r="C4794" i="3" s="1"/>
  <c r="D4320" i="3"/>
  <c r="C4320" i="3" s="1"/>
  <c r="D5213" i="3"/>
  <c r="C5213" i="3" s="1"/>
  <c r="D4186" i="3"/>
  <c r="C4186" i="3" s="1"/>
  <c r="D4428" i="3"/>
  <c r="C4428" i="3" s="1"/>
  <c r="D3852" i="3"/>
  <c r="C3852" i="3" s="1"/>
  <c r="D3805" i="3"/>
  <c r="C3805" i="3" s="1"/>
  <c r="D4670" i="3"/>
  <c r="C4670" i="3" s="1"/>
  <c r="D4590" i="3"/>
  <c r="C4590" i="3" s="1"/>
  <c r="D5209" i="3"/>
  <c r="C5209" i="3" s="1"/>
  <c r="D4682" i="3"/>
  <c r="C4682" i="3" s="1"/>
  <c r="D4948" i="3"/>
  <c r="C4948" i="3" s="1"/>
  <c r="D5146" i="3"/>
  <c r="C5146" i="3" s="1"/>
  <c r="D3955" i="3"/>
  <c r="C3955" i="3" s="1"/>
  <c r="D5238" i="3"/>
  <c r="C5238" i="3" s="1"/>
  <c r="D4921" i="3"/>
  <c r="C4921" i="3" s="1"/>
  <c r="D3959" i="3"/>
  <c r="C3959" i="3" s="1"/>
  <c r="D4328" i="3"/>
  <c r="C4328" i="3" s="1"/>
  <c r="D3426" i="3"/>
  <c r="C3426" i="3" s="1"/>
  <c r="D4965" i="3"/>
  <c r="C4965" i="3" s="1"/>
  <c r="D4650" i="3"/>
  <c r="C4650" i="3" s="1"/>
  <c r="D5026" i="3"/>
  <c r="C5026" i="3" s="1"/>
  <c r="D5117" i="3"/>
  <c r="C5117" i="3" s="1"/>
  <c r="D4902" i="3"/>
  <c r="C4902" i="3" s="1"/>
  <c r="D4455" i="3"/>
  <c r="D4706" i="3"/>
  <c r="C4706" i="3" s="1"/>
  <c r="D3319" i="3"/>
  <c r="C3319" i="3" s="1"/>
  <c r="D3895" i="3"/>
  <c r="C3895" i="3" s="1"/>
  <c r="D4579" i="3"/>
  <c r="C4579" i="3" s="1"/>
  <c r="D4671" i="3"/>
  <c r="C4671" i="3" s="1"/>
  <c r="D3908" i="3"/>
  <c r="C3908" i="3" s="1"/>
  <c r="D5079" i="3"/>
  <c r="C5079" i="3" s="1"/>
  <c r="D5127" i="3"/>
  <c r="C5127" i="3" s="1"/>
  <c r="D4945" i="3"/>
  <c r="C4945" i="3" s="1"/>
  <c r="D5163" i="3"/>
  <c r="C5163" i="3" s="1"/>
  <c r="D3917" i="3"/>
  <c r="C3917" i="3" s="1"/>
  <c r="D4390" i="3"/>
  <c r="C4390" i="3" s="1"/>
  <c r="D3889" i="3"/>
  <c r="C3889" i="3" s="1"/>
  <c r="D4606" i="3"/>
  <c r="C4606" i="3" s="1"/>
  <c r="D3779" i="3"/>
  <c r="C3779" i="3" s="1"/>
  <c r="D4505" i="3"/>
  <c r="C4505" i="3" s="1"/>
  <c r="D4104" i="3"/>
  <c r="C4104" i="3" s="1"/>
  <c r="D4071" i="3"/>
  <c r="C4071" i="3" s="1"/>
  <c r="D4789" i="3"/>
  <c r="C4789" i="3" s="1"/>
  <c r="D5047" i="3"/>
  <c r="C5047" i="3" s="1"/>
  <c r="D4831" i="3"/>
  <c r="C4831" i="3" s="1"/>
  <c r="D4809" i="3"/>
  <c r="C4809" i="3" s="1"/>
  <c r="D3886" i="3"/>
  <c r="C3886" i="3" s="1"/>
  <c r="D3973" i="3"/>
  <c r="C3973" i="3" s="1"/>
  <c r="D4614" i="3"/>
  <c r="C4614" i="3" s="1"/>
  <c r="D4927" i="3"/>
  <c r="C4927" i="3" s="1"/>
  <c r="D5082" i="3"/>
  <c r="C5082" i="3" s="1"/>
  <c r="D4306" i="3"/>
  <c r="C4306" i="3" s="1"/>
  <c r="D4526" i="3"/>
  <c r="C4526" i="3" s="1"/>
  <c r="D5038" i="3"/>
  <c r="C5038" i="3" s="1"/>
  <c r="D4803" i="3"/>
  <c r="C4803" i="3" s="1"/>
  <c r="D4604" i="3"/>
  <c r="C4604" i="3" s="1"/>
  <c r="D4280" i="3"/>
  <c r="C4280" i="3" s="1"/>
  <c r="D4271" i="3"/>
  <c r="C4271" i="3" s="1"/>
  <c r="D4715" i="3"/>
  <c r="C4715" i="3" s="1"/>
  <c r="D5006" i="3"/>
  <c r="C5006" i="3" s="1"/>
  <c r="D4665" i="3"/>
  <c r="C4665" i="3" s="1"/>
  <c r="D3754" i="3"/>
  <c r="C3754" i="3" s="1"/>
  <c r="D4769" i="3"/>
  <c r="C4769" i="3" s="1"/>
  <c r="D4541" i="3"/>
  <c r="C4541" i="3" s="1"/>
  <c r="D4102" i="3"/>
  <c r="C4102" i="3" s="1"/>
  <c r="D4149" i="3"/>
  <c r="C4149" i="3" s="1"/>
  <c r="D3750" i="3"/>
  <c r="C3750" i="3" s="1"/>
  <c r="D4134" i="3"/>
  <c r="C4134" i="3" s="1"/>
  <c r="D4695" i="3"/>
  <c r="C4695" i="3" s="1"/>
  <c r="D4220" i="3"/>
  <c r="C4220" i="3" s="1"/>
  <c r="D5214" i="3"/>
  <c r="C5214" i="3" s="1"/>
  <c r="D5337" i="3"/>
  <c r="C5337" i="3" s="1"/>
  <c r="D4833" i="3"/>
  <c r="C4833" i="3" s="1"/>
  <c r="D5170" i="3"/>
  <c r="C5170" i="3" s="1"/>
  <c r="D4398" i="3"/>
  <c r="D4543" i="3"/>
  <c r="D5051" i="3"/>
  <c r="C5051" i="3" s="1"/>
  <c r="D5020" i="3"/>
  <c r="C5020" i="3" s="1"/>
  <c r="D3869" i="3"/>
  <c r="C3869" i="3" s="1"/>
  <c r="D5240" i="3"/>
  <c r="C5240" i="3" s="1"/>
  <c r="D3994" i="3"/>
  <c r="C3994" i="3" s="1"/>
  <c r="D3813" i="3"/>
  <c r="C3813" i="3" s="1"/>
  <c r="D4405" i="3"/>
  <c r="C4405" i="3" s="1"/>
  <c r="D4731" i="3"/>
  <c r="C4731" i="3" s="1"/>
  <c r="D5383" i="3"/>
  <c r="C5383" i="3" s="1"/>
  <c r="D3654" i="3"/>
  <c r="C3654" i="3" s="1"/>
  <c r="D4522" i="3"/>
  <c r="C4522" i="3" s="1"/>
  <c r="D4457" i="3"/>
  <c r="C4457" i="3" s="1"/>
  <c r="D4115" i="3"/>
  <c r="C4115" i="3" s="1"/>
  <c r="D4800" i="3"/>
  <c r="C4800" i="3" s="1"/>
  <c r="D5105" i="3"/>
  <c r="C5105" i="3" s="1"/>
  <c r="D5356" i="3"/>
  <c r="C5356" i="3" s="1"/>
  <c r="D4542" i="3"/>
  <c r="C4542" i="3" s="1"/>
  <c r="D5033" i="3"/>
  <c r="C5033" i="3" s="1"/>
  <c r="D4820" i="3"/>
  <c r="C4820" i="3" s="1"/>
  <c r="D3318" i="3"/>
  <c r="C3318" i="3" s="1"/>
  <c r="D4688" i="3"/>
  <c r="C4688" i="3" s="1"/>
  <c r="D4828" i="3"/>
  <c r="C4828" i="3" s="1"/>
  <c r="D3731" i="3"/>
  <c r="C3731" i="3" s="1"/>
  <c r="D4755" i="3"/>
  <c r="C4755" i="3" s="1"/>
  <c r="D3323" i="3"/>
  <c r="C3323" i="3" s="1"/>
  <c r="D5285" i="3"/>
  <c r="C5285" i="3" s="1"/>
  <c r="D5027" i="3"/>
  <c r="C5027" i="3" s="1"/>
  <c r="D4556" i="3"/>
  <c r="C4556" i="3" s="1"/>
  <c r="D3864" i="3"/>
  <c r="C3864" i="3" s="1"/>
  <c r="D5089" i="3"/>
  <c r="C5089" i="3" s="1"/>
  <c r="D4212" i="3"/>
  <c r="C4212" i="3" s="1"/>
  <c r="D4767" i="3"/>
  <c r="C4767" i="3" s="1"/>
  <c r="D4694" i="3"/>
  <c r="C4694" i="3" s="1"/>
  <c r="D5007" i="3"/>
  <c r="C5007" i="3" s="1"/>
  <c r="D5261" i="3"/>
  <c r="C5261" i="3" s="1"/>
  <c r="D5032" i="3"/>
  <c r="C5032" i="3" s="1"/>
  <c r="D3398" i="3"/>
  <c r="C3398" i="3" s="1"/>
  <c r="D4349" i="3"/>
  <c r="C4349" i="3" s="1"/>
  <c r="D4916" i="3"/>
  <c r="C4916" i="3" s="1"/>
  <c r="D4523" i="3"/>
  <c r="C4523" i="3" s="1"/>
  <c r="D5169" i="3"/>
  <c r="C5169" i="3" s="1"/>
  <c r="D4823" i="3"/>
  <c r="C4823" i="3" s="1"/>
  <c r="D4218" i="3"/>
  <c r="C4218" i="3" s="1"/>
  <c r="D4567" i="3"/>
  <c r="C4567" i="3" s="1"/>
  <c r="D4332" i="3"/>
  <c r="C4332" i="3" s="1"/>
  <c r="D4364" i="3"/>
  <c r="C4364" i="3" s="1"/>
  <c r="D4847" i="3"/>
  <c r="C4847" i="3" s="1"/>
  <c r="D3736" i="3"/>
  <c r="C3736" i="3" s="1"/>
  <c r="D5202" i="3"/>
  <c r="C5202" i="3" s="1"/>
  <c r="D4702" i="3"/>
  <c r="C4702" i="3" s="1"/>
  <c r="D4409" i="3"/>
  <c r="C4409" i="3" s="1"/>
  <c r="D4008" i="3"/>
  <c r="C4008" i="3" s="1"/>
  <c r="D3799" i="3"/>
  <c r="C3799" i="3" s="1"/>
  <c r="D4091" i="3"/>
  <c r="C4091" i="3" s="1"/>
  <c r="D5008" i="3"/>
  <c r="C5008" i="3" s="1"/>
  <c r="D3896" i="3"/>
  <c r="C3896" i="3" s="1"/>
  <c r="D4620" i="3"/>
  <c r="C4620" i="3" s="1"/>
  <c r="D4514" i="3"/>
  <c r="C4514" i="3" s="1"/>
  <c r="D4926" i="3"/>
  <c r="C4926" i="3" s="1"/>
  <c r="D4486" i="3"/>
  <c r="C4486" i="3" s="1"/>
  <c r="D5185" i="3"/>
  <c r="C5185" i="3" s="1"/>
  <c r="D3821" i="3"/>
  <c r="C3821" i="3" s="1"/>
  <c r="D4910" i="3"/>
  <c r="C4910" i="3" s="1"/>
  <c r="D4362" i="3"/>
  <c r="C4362" i="3" s="1"/>
  <c r="D4061" i="3"/>
  <c r="C4061" i="3" s="1"/>
  <c r="D4903" i="3"/>
  <c r="C4903" i="3" s="1"/>
  <c r="D5375" i="3"/>
  <c r="C5375" i="3" s="1"/>
  <c r="D5068" i="3"/>
  <c r="C5068" i="3" s="1"/>
  <c r="D4440" i="3"/>
  <c r="C4440" i="3" s="1"/>
  <c r="D4687" i="3"/>
  <c r="C4687" i="3" s="1"/>
  <c r="D5226" i="3"/>
  <c r="C5226" i="3" s="1"/>
  <c r="D4770" i="3"/>
  <c r="C4770" i="3" s="1"/>
  <c r="D5137" i="3"/>
  <c r="C5137" i="3" s="1"/>
  <c r="D4935" i="3"/>
  <c r="C4935" i="3" s="1"/>
  <c r="D4851" i="3"/>
  <c r="C4851" i="3" s="1"/>
  <c r="D5289" i="3"/>
  <c r="C5289" i="3" s="1"/>
  <c r="D4336" i="3"/>
  <c r="C4336" i="3" s="1"/>
  <c r="D5363" i="3"/>
  <c r="C5363" i="3" s="1"/>
  <c r="D4236" i="3"/>
  <c r="C4236" i="3" s="1"/>
  <c r="D4998" i="3"/>
  <c r="C4998" i="3" s="1"/>
  <c r="D3430" i="3"/>
  <c r="C3430" i="3" s="1"/>
  <c r="D4663" i="3"/>
  <c r="C4663" i="3" s="1"/>
  <c r="D3379" i="3"/>
  <c r="C3379" i="3" s="1"/>
  <c r="D4756" i="3"/>
  <c r="C4756" i="3" s="1"/>
  <c r="D4721" i="3"/>
  <c r="C4721" i="3" s="1"/>
  <c r="D4303" i="3"/>
  <c r="C4303" i="3" s="1"/>
  <c r="D4613" i="3"/>
  <c r="C4613" i="3" s="1"/>
  <c r="D4991" i="3"/>
  <c r="C4991" i="3" s="1"/>
  <c r="D4914" i="3"/>
  <c r="C4914" i="3" s="1"/>
  <c r="D4979" i="3"/>
  <c r="C4979" i="3" s="1"/>
  <c r="D5386" i="3"/>
  <c r="C5386" i="3" s="1"/>
  <c r="D4807" i="3"/>
  <c r="C4807" i="3" s="1"/>
  <c r="D3744" i="3"/>
  <c r="C3744" i="3" s="1"/>
  <c r="D3594" i="3"/>
  <c r="C3594" i="3" s="1"/>
  <c r="D4577" i="3"/>
  <c r="C4577" i="3" s="1"/>
  <c r="D4720" i="3"/>
  <c r="C4720" i="3" s="1"/>
  <c r="D5329" i="3"/>
  <c r="C5329" i="3" s="1"/>
  <c r="D5225" i="3"/>
  <c r="C5225" i="3" s="1"/>
  <c r="D4791" i="3"/>
  <c r="C4791" i="3" s="1"/>
  <c r="D4534" i="3"/>
  <c r="C4534" i="3" s="1"/>
  <c r="D3409" i="3"/>
  <c r="C3409" i="3" s="1"/>
  <c r="D3605" i="3"/>
  <c r="C3605" i="3" s="1"/>
  <c r="D4000" i="3"/>
  <c r="C4000" i="3" s="1"/>
  <c r="D5135" i="3"/>
  <c r="C5135" i="3" s="1"/>
  <c r="D4747" i="3"/>
  <c r="C4747" i="3" s="1"/>
  <c r="D4367" i="3"/>
  <c r="C4367" i="3" s="1"/>
  <c r="D4385" i="3"/>
  <c r="C4385" i="3" s="1"/>
  <c r="D4572" i="3"/>
  <c r="C4572" i="3" s="1"/>
  <c r="D3550" i="3"/>
  <c r="C3550" i="3" s="1"/>
  <c r="D4269" i="3"/>
  <c r="C4269" i="3" s="1"/>
  <c r="D5083" i="3"/>
  <c r="C5083" i="3" s="1"/>
  <c r="D4459" i="3"/>
  <c r="D4277" i="3"/>
  <c r="C4277" i="3" s="1"/>
  <c r="D4712" i="3"/>
  <c r="C4712" i="3" s="1"/>
  <c r="D5095" i="3"/>
  <c r="C5095" i="3" s="1"/>
  <c r="D4357" i="3"/>
  <c r="C4357" i="3" s="1"/>
  <c r="D3961" i="3"/>
  <c r="C3961" i="3" s="1"/>
  <c r="D4360" i="3"/>
  <c r="C4360" i="3" s="1"/>
  <c r="D5382" i="3"/>
  <c r="C5382" i="3" s="1"/>
  <c r="D3904" i="3"/>
  <c r="C3904" i="3" s="1"/>
  <c r="D4458" i="3"/>
  <c r="C4458" i="3" s="1"/>
  <c r="D4804" i="3"/>
  <c r="C4804" i="3" s="1"/>
  <c r="D4634" i="3"/>
  <c r="C4634" i="3" s="1"/>
  <c r="D4630" i="3"/>
  <c r="C4630" i="3" s="1"/>
  <c r="D4001" i="3"/>
  <c r="C4001" i="3" s="1"/>
  <c r="D3809" i="3"/>
  <c r="C3809" i="3" s="1"/>
  <c r="D4211" i="3"/>
  <c r="C4211" i="3" s="1"/>
  <c r="D3741" i="3"/>
  <c r="C3741" i="3" s="1"/>
  <c r="D4481" i="3"/>
  <c r="C4481" i="3" s="1"/>
  <c r="D4826" i="3"/>
  <c r="C4826" i="3" s="1"/>
  <c r="D4793" i="3"/>
  <c r="C4793" i="3" s="1"/>
  <c r="D4293" i="3"/>
  <c r="C4293" i="3" s="1"/>
  <c r="D3990" i="3"/>
  <c r="C3990" i="3" s="1"/>
  <c r="D3826" i="3"/>
  <c r="C3826" i="3" s="1"/>
  <c r="D4426" i="3"/>
  <c r="C4426" i="3" s="1"/>
  <c r="D4474" i="3"/>
  <c r="C4474" i="3" s="1"/>
  <c r="D3394" i="3"/>
  <c r="C3394" i="3" s="1"/>
  <c r="D3830" i="3"/>
  <c r="C3830" i="3" s="1"/>
  <c r="D4840" i="3"/>
  <c r="C4840" i="3" s="1"/>
  <c r="D5139" i="3"/>
  <c r="C5139" i="3" s="1"/>
  <c r="D4885" i="3"/>
  <c r="C4885" i="3" s="1"/>
  <c r="D3890" i="3"/>
  <c r="C3890" i="3" s="1"/>
  <c r="D5369" i="3"/>
  <c r="C5369" i="3" s="1"/>
  <c r="D5190" i="3"/>
  <c r="C5190" i="3" s="1"/>
  <c r="D4652" i="3"/>
  <c r="C4652" i="3" s="1"/>
  <c r="D5080" i="3"/>
  <c r="C5080" i="3" s="1"/>
  <c r="D4647" i="3"/>
  <c r="C4647" i="3" s="1"/>
  <c r="D4947" i="3"/>
  <c r="C4947" i="3" s="1"/>
  <c r="D3975" i="3"/>
  <c r="C3975" i="3" s="1"/>
  <c r="D4017" i="3"/>
  <c r="C4017" i="3" s="1"/>
  <c r="D4346" i="3"/>
  <c r="C4346" i="3" s="1"/>
  <c r="D4854" i="3"/>
  <c r="C4854" i="3" s="1"/>
  <c r="D5325" i="3"/>
  <c r="C5325" i="3" s="1"/>
  <c r="D4361" i="3"/>
  <c r="C4361" i="3" s="1"/>
  <c r="D4805" i="3"/>
  <c r="C4805" i="3" s="1"/>
  <c r="D4176" i="3"/>
  <c r="C4176" i="3" s="1"/>
  <c r="D3960" i="3"/>
  <c r="C3960" i="3" s="1"/>
  <c r="D3905" i="3"/>
  <c r="C3905" i="3" s="1"/>
  <c r="D4015" i="3"/>
  <c r="C4015" i="3" s="1"/>
  <c r="D5048" i="3"/>
  <c r="C5048" i="3" s="1"/>
  <c r="D4866" i="3"/>
  <c r="C4866" i="3" s="1"/>
  <c r="D4865" i="3"/>
  <c r="C4865" i="3" s="1"/>
  <c r="D4515" i="3"/>
  <c r="C4515" i="3" s="1"/>
  <c r="D4244" i="3"/>
  <c r="C4244" i="3" s="1"/>
  <c r="D3874" i="3"/>
  <c r="C3874" i="3" s="1"/>
  <c r="D4268" i="3"/>
  <c r="C4268" i="3" s="1"/>
  <c r="D5199" i="3"/>
  <c r="C5199" i="3" s="1"/>
  <c r="D3524" i="3"/>
  <c r="C3524" i="3" s="1"/>
  <c r="D3441" i="3"/>
  <c r="C3441" i="3" s="1"/>
  <c r="D4852" i="3"/>
  <c r="C4852" i="3" s="1"/>
  <c r="D4648" i="3"/>
  <c r="C4648" i="3" s="1"/>
  <c r="D3965" i="3"/>
  <c r="C3965" i="3" s="1"/>
  <c r="D5025" i="3"/>
  <c r="C5025" i="3" s="1"/>
  <c r="D3727" i="3"/>
  <c r="C3727" i="3" s="1"/>
  <c r="D5071" i="3"/>
  <c r="C5071" i="3" s="1"/>
  <c r="D5108" i="3"/>
  <c r="C5108" i="3" s="1"/>
  <c r="D5333" i="3"/>
  <c r="C5333" i="3" s="1"/>
  <c r="D4915" i="3"/>
  <c r="C4915" i="3" s="1"/>
  <c r="D4855" i="3"/>
  <c r="C4855" i="3" s="1"/>
  <c r="D4347" i="3"/>
  <c r="C4347" i="3" s="1"/>
  <c r="D4158" i="3"/>
  <c r="C4158" i="3" s="1"/>
  <c r="D4267" i="3"/>
  <c r="C4267" i="3" s="1"/>
  <c r="D4716" i="3"/>
  <c r="C4716" i="3" s="1"/>
  <c r="D3812" i="3"/>
  <c r="C3812" i="3" s="1"/>
  <c r="D4932" i="3"/>
  <c r="C4932" i="3" s="1"/>
  <c r="D4406" i="3"/>
  <c r="C4406" i="3" s="1"/>
  <c r="D4237" i="3"/>
  <c r="C4237" i="3" s="1"/>
  <c r="D4771" i="3"/>
  <c r="C4771" i="3" s="1"/>
  <c r="D4585" i="3"/>
  <c r="C4585" i="3" s="1"/>
  <c r="D4787" i="3"/>
  <c r="C4787" i="3" s="1"/>
  <c r="D3661" i="3"/>
  <c r="C3661" i="3" s="1"/>
  <c r="D3506" i="3"/>
  <c r="C3506" i="3" s="1"/>
  <c r="D5345" i="3"/>
  <c r="C5345" i="3" s="1"/>
  <c r="D5224" i="3"/>
  <c r="C5224" i="3" s="1"/>
  <c r="D3516" i="3"/>
  <c r="C3516" i="3" s="1"/>
  <c r="D5028" i="3"/>
  <c r="C5028" i="3" s="1"/>
  <c r="D3539" i="3"/>
  <c r="C3539" i="3" s="1"/>
  <c r="D4832" i="3"/>
  <c r="C4832" i="3" s="1"/>
  <c r="D3876" i="3"/>
  <c r="C3876" i="3" s="1"/>
  <c r="D3981" i="3"/>
  <c r="C3981" i="3" s="1"/>
  <c r="D3853" i="3"/>
  <c r="C3853" i="3" s="1"/>
  <c r="D3916" i="3"/>
  <c r="C3916" i="3" s="1"/>
  <c r="D4726" i="3"/>
  <c r="C4726" i="3" s="1"/>
  <c r="D4082" i="3"/>
  <c r="C4082" i="3" s="1"/>
  <c r="D3918" i="3"/>
  <c r="C3918" i="3" s="1"/>
  <c r="D4502" i="3"/>
  <c r="C4502" i="3" s="1"/>
  <c r="D3839" i="3"/>
  <c r="C3839" i="3" s="1"/>
  <c r="D4491" i="3"/>
  <c r="C4491" i="3" s="1"/>
  <c r="D3732" i="3"/>
  <c r="C3732" i="3" s="1"/>
  <c r="D4519" i="3"/>
  <c r="C4519" i="3" s="1"/>
  <c r="D5339" i="3"/>
  <c r="C5339" i="3" s="1"/>
  <c r="D3924" i="3"/>
  <c r="C3924" i="3" s="1"/>
  <c r="D5009" i="3"/>
  <c r="C5009" i="3" s="1"/>
  <c r="D3512" i="3"/>
  <c r="C3512" i="3" s="1"/>
  <c r="D5012" i="3"/>
  <c r="C5012" i="3" s="1"/>
  <c r="D4781" i="3"/>
  <c r="C4781" i="3" s="1"/>
  <c r="D4963" i="3"/>
  <c r="C4963" i="3" s="1"/>
  <c r="D5179" i="3"/>
  <c r="C5179" i="3" s="1"/>
  <c r="D4595" i="3"/>
  <c r="C4595" i="3" s="1"/>
  <c r="D4795" i="3"/>
  <c r="C4795" i="3" s="1"/>
  <c r="D4766" i="3"/>
  <c r="C4766" i="3" s="1"/>
  <c r="D5372" i="3"/>
  <c r="C5372" i="3" s="1"/>
  <c r="D5115" i="3"/>
  <c r="C5115" i="3" s="1"/>
  <c r="D3841" i="3"/>
  <c r="C3841" i="3" s="1"/>
  <c r="D3785" i="3"/>
  <c r="C3785" i="3" s="1"/>
  <c r="D4582" i="3"/>
  <c r="C4582" i="3" s="1"/>
  <c r="D4065" i="3"/>
  <c r="C4065" i="3" s="1"/>
  <c r="D4131" i="3"/>
  <c r="C4131" i="3" s="1"/>
  <c r="D4195" i="3"/>
  <c r="C4195" i="3" s="1"/>
  <c r="D4255" i="3"/>
  <c r="C4255" i="3" s="1"/>
  <c r="D4994" i="3"/>
  <c r="C4994" i="3" s="1"/>
  <c r="D4864" i="3"/>
  <c r="C4864" i="3" s="1"/>
  <c r="D5004" i="3"/>
  <c r="C5004" i="3" s="1"/>
  <c r="D5156" i="3"/>
  <c r="C5156" i="3" s="1"/>
  <c r="D4848" i="3"/>
  <c r="C4848" i="3" s="1"/>
  <c r="D3791" i="3"/>
  <c r="C3791" i="3" s="1"/>
  <c r="D4801" i="3"/>
  <c r="C4801" i="3" s="1"/>
  <c r="D4980" i="3"/>
  <c r="C4980" i="3" s="1"/>
  <c r="D5167" i="3"/>
  <c r="C5167" i="3" s="1"/>
  <c r="D5301" i="3"/>
  <c r="C5301" i="3" s="1"/>
  <c r="D5021" i="3"/>
  <c r="C5021" i="3" s="1"/>
  <c r="D3909" i="3"/>
  <c r="D4938" i="3"/>
  <c r="C4938" i="3" s="1"/>
  <c r="D5126" i="3"/>
  <c r="C5126" i="3" s="1"/>
  <c r="D4163" i="3"/>
  <c r="C4163" i="3" s="1"/>
  <c r="D5072" i="3"/>
  <c r="C5072" i="3" s="1"/>
  <c r="D4821" i="3"/>
  <c r="C4821" i="3" s="1"/>
  <c r="D3520" i="3"/>
  <c r="C3520" i="3" s="1"/>
  <c r="D3842" i="3"/>
  <c r="C3842" i="3" s="1"/>
  <c r="D5102" i="3"/>
  <c r="C5102" i="3" s="1"/>
  <c r="D4958" i="3"/>
  <c r="C4958" i="3" s="1"/>
  <c r="D4765" i="3"/>
  <c r="C4765" i="3" s="1"/>
  <c r="D5100" i="3"/>
  <c r="C5100" i="3" s="1"/>
  <c r="D5120" i="3"/>
  <c r="C5120" i="3" s="1"/>
  <c r="D4584" i="3"/>
  <c r="C4584" i="3" s="1"/>
  <c r="D3588" i="3"/>
  <c r="C3588" i="3" s="1"/>
  <c r="D3433" i="3"/>
  <c r="C3433" i="3" s="1"/>
  <c r="D3939" i="3"/>
  <c r="C3939" i="3" s="1"/>
  <c r="D3706" i="3"/>
  <c r="C3706" i="3" s="1"/>
  <c r="D4548" i="3"/>
  <c r="C4548" i="3" s="1"/>
  <c r="D5183" i="3"/>
  <c r="C5183" i="3" s="1"/>
  <c r="D4177" i="3"/>
  <c r="C4177" i="3" s="1"/>
  <c r="D5035" i="3"/>
  <c r="C5035" i="3" s="1"/>
  <c r="D3901" i="3"/>
  <c r="C3901" i="3" s="1"/>
  <c r="D4086" i="3"/>
  <c r="C4086" i="3" s="1"/>
  <c r="D5129" i="3"/>
  <c r="C5129" i="3" s="1"/>
  <c r="D4043" i="3"/>
  <c r="C4043" i="3" s="1"/>
  <c r="D3657" i="3"/>
  <c r="C3657" i="3" s="1"/>
  <c r="D4741" i="3"/>
  <c r="C4741" i="3" s="1"/>
  <c r="D4727" i="3"/>
  <c r="C4727" i="3" s="1"/>
  <c r="D3840" i="3"/>
  <c r="C3840" i="3" s="1"/>
  <c r="D5184" i="3"/>
  <c r="C5184" i="3" s="1"/>
  <c r="D4454" i="3"/>
  <c r="C4454" i="3" s="1"/>
  <c r="D5260" i="3"/>
  <c r="C5260" i="3" s="1"/>
  <c r="D4018" i="3"/>
  <c r="C4018" i="3" s="1"/>
  <c r="D4143" i="3"/>
  <c r="C4143" i="3" s="1"/>
  <c r="D4251" i="3"/>
  <c r="C4251" i="3" s="1"/>
  <c r="D4971" i="3"/>
  <c r="C4971" i="3" s="1"/>
  <c r="D3656" i="3"/>
  <c r="C3656" i="3" s="1"/>
  <c r="D4460" i="3"/>
  <c r="C4460" i="3" s="1"/>
  <c r="D5368" i="3"/>
  <c r="C5368" i="3" s="1"/>
  <c r="D4839" i="3"/>
  <c r="C4839" i="3" s="1"/>
  <c r="D3936" i="3"/>
  <c r="C3936" i="3" s="1"/>
  <c r="D5344" i="3"/>
  <c r="C5344" i="3" s="1"/>
  <c r="D4365" i="3"/>
  <c r="C4365" i="3" s="1"/>
  <c r="D4345" i="3"/>
  <c r="C4345" i="3" s="1"/>
  <c r="D5176" i="3"/>
  <c r="C5176" i="3" s="1"/>
  <c r="D4901" i="3"/>
  <c r="C4901" i="3" s="1"/>
  <c r="D4666" i="3"/>
  <c r="C4666" i="3" s="1"/>
  <c r="D3946" i="3"/>
  <c r="C3946" i="3" s="1"/>
  <c r="D4956" i="3"/>
  <c r="C4956" i="3" s="1"/>
  <c r="D4964" i="3"/>
  <c r="C4964" i="3" s="1"/>
  <c r="D3789" i="3"/>
  <c r="C3789" i="3" s="1"/>
  <c r="D3646" i="3"/>
  <c r="C3646" i="3" s="1"/>
  <c r="D3761" i="3"/>
  <c r="C3761" i="3" s="1"/>
  <c r="D5064" i="3"/>
  <c r="C5064" i="3" s="1"/>
  <c r="D4450" i="3"/>
  <c r="C4450" i="3" s="1"/>
  <c r="D4649" i="3"/>
  <c r="C4649" i="3" s="1"/>
  <c r="D4576" i="3"/>
  <c r="C4576" i="3" s="1"/>
  <c r="D4873" i="3"/>
  <c r="C4873" i="3" s="1"/>
  <c r="D3943" i="3"/>
  <c r="C3943" i="3" s="1"/>
  <c r="D4032" i="3"/>
  <c r="C4032" i="3" s="1"/>
  <c r="D5293" i="3"/>
  <c r="C5293" i="3" s="1"/>
  <c r="D5040" i="3"/>
  <c r="C5040" i="3" s="1"/>
  <c r="D4816" i="3"/>
  <c r="C4816" i="3" s="1"/>
  <c r="D5243" i="3"/>
  <c r="C5243" i="3" s="1"/>
  <c r="D5085" i="3"/>
  <c r="C5085" i="3" s="1"/>
  <c r="D4139" i="3"/>
  <c r="C4139" i="3" s="1"/>
  <c r="D4479" i="3"/>
  <c r="C4479" i="3" s="1"/>
  <c r="D4316" i="3"/>
  <c r="C4316" i="3" s="1"/>
  <c r="D4664" i="3"/>
  <c r="C4664" i="3" s="1"/>
  <c r="D5290" i="3"/>
  <c r="C5290" i="3" s="1"/>
  <c r="D4959" i="3"/>
  <c r="C4959" i="3" s="1"/>
  <c r="D3698" i="3"/>
  <c r="C3698" i="3" s="1"/>
  <c r="D4122" i="3"/>
  <c r="C4122" i="3" s="1"/>
  <c r="D4996" i="3"/>
  <c r="C4996" i="3" s="1"/>
  <c r="D4246" i="3"/>
  <c r="C4246" i="3" s="1"/>
  <c r="D5231" i="3"/>
  <c r="C5231" i="3" s="1"/>
  <c r="D3774" i="3"/>
  <c r="C3774" i="3" s="1"/>
  <c r="D4810" i="3"/>
  <c r="C4810" i="3" s="1"/>
  <c r="D5389" i="3"/>
  <c r="C5389" i="3" s="1"/>
  <c r="D4081" i="3"/>
  <c r="C4081" i="3" s="1"/>
  <c r="D5247" i="3"/>
  <c r="C5247" i="3" s="1"/>
  <c r="D3977" i="3"/>
  <c r="C3977" i="3" s="1"/>
  <c r="D4059" i="3"/>
  <c r="C4059" i="3" s="1"/>
  <c r="D4703" i="3"/>
  <c r="C4703" i="3" s="1"/>
  <c r="D4549" i="3"/>
  <c r="C4549" i="3" s="1"/>
  <c r="D4536" i="3"/>
  <c r="C4536" i="3" s="1"/>
  <c r="D4146" i="3"/>
  <c r="C4146" i="3" s="1"/>
  <c r="D4078" i="3"/>
  <c r="C4078" i="3" s="1"/>
  <c r="D3460" i="3"/>
  <c r="C3460" i="3" s="1"/>
  <c r="D4448" i="3"/>
  <c r="C4448" i="3" s="1"/>
  <c r="D4672" i="3"/>
  <c r="C4672" i="3" s="1"/>
  <c r="D5302" i="3"/>
  <c r="C5302" i="3" s="1"/>
  <c r="D4331" i="3"/>
  <c r="C4331" i="3" s="1"/>
  <c r="D4415" i="3"/>
  <c r="C4415" i="3" s="1"/>
  <c r="D4452" i="3"/>
  <c r="C4452" i="3" s="1"/>
  <c r="D4477" i="3"/>
  <c r="C4477" i="3" s="1"/>
  <c r="D3317" i="3"/>
  <c r="C3317" i="3" s="1"/>
  <c r="D4818" i="3"/>
  <c r="C4818" i="3" s="1"/>
  <c r="D4003" i="3"/>
  <c r="C4003" i="3" s="1"/>
  <c r="D4799" i="3"/>
  <c r="C4799" i="3" s="1"/>
  <c r="D4890" i="3"/>
  <c r="C4890" i="3" s="1"/>
  <c r="D5088" i="3"/>
  <c r="C5088" i="3" s="1"/>
  <c r="D4814" i="3"/>
  <c r="C4814" i="3" s="1"/>
  <c r="D4705" i="3"/>
  <c r="C4705" i="3" s="1"/>
  <c r="D3984" i="3"/>
  <c r="C3984" i="3" s="1"/>
  <c r="D3371" i="3"/>
  <c r="C3371" i="3" s="1"/>
  <c r="D4466" i="3"/>
  <c r="D3311" i="3"/>
  <c r="C3311" i="3" s="1"/>
  <c r="D5087" i="3"/>
  <c r="C5087" i="3" s="1"/>
  <c r="D5131" i="3"/>
  <c r="C5131" i="3" s="1"/>
  <c r="D4654" i="3"/>
  <c r="C4654" i="3" s="1"/>
  <c r="D5044" i="3"/>
  <c r="C5044" i="3" s="1"/>
  <c r="D5097" i="3"/>
  <c r="C5097" i="3" s="1"/>
  <c r="D4132" i="3"/>
  <c r="C4132" i="3" s="1"/>
  <c r="D4568" i="3"/>
  <c r="C4568" i="3" s="1"/>
  <c r="D4625" i="3"/>
  <c r="C4625" i="3" s="1"/>
  <c r="D4639" i="3"/>
  <c r="C4639" i="3" s="1"/>
  <c r="D5220" i="3"/>
  <c r="C5220" i="3" s="1"/>
  <c r="D4265" i="3"/>
  <c r="C4265" i="3" s="1"/>
  <c r="D4976" i="3"/>
  <c r="C4976" i="3" s="1"/>
  <c r="D3873" i="3"/>
  <c r="C3873" i="3" s="1"/>
  <c r="D5039" i="3"/>
  <c r="C5039" i="3" s="1"/>
  <c r="D3777" i="3"/>
  <c r="C3777" i="3" s="1"/>
  <c r="D4928" i="3"/>
  <c r="C4928" i="3" s="1"/>
  <c r="D3735" i="3"/>
  <c r="C3735" i="3" s="1"/>
  <c r="D3923" i="3"/>
  <c r="C3923" i="3" s="1"/>
  <c r="D4660" i="3"/>
  <c r="C4660" i="3" s="1"/>
  <c r="D3752" i="3"/>
  <c r="C3752" i="3" s="1"/>
  <c r="D3471" i="3"/>
  <c r="C3471" i="3" s="1"/>
  <c r="D3868" i="3"/>
  <c r="C3868" i="3" s="1"/>
  <c r="D3316" i="3"/>
  <c r="C3316" i="3" s="1"/>
  <c r="D4745" i="3"/>
  <c r="C4745" i="3" s="1"/>
  <c r="D4580" i="3"/>
  <c r="C4580" i="3" s="1"/>
  <c r="D4468" i="3"/>
  <c r="C4468" i="3" s="1"/>
  <c r="D5055" i="3"/>
  <c r="C5055" i="3" s="1"/>
  <c r="D4105" i="3"/>
  <c r="C4105" i="3" s="1"/>
  <c r="D4221" i="3"/>
  <c r="C4221" i="3" s="1"/>
  <c r="D4190" i="3"/>
  <c r="D4127" i="3"/>
  <c r="C4127" i="3" s="1"/>
  <c r="D3819" i="3"/>
  <c r="C3819" i="3" s="1"/>
  <c r="D3683" i="3"/>
  <c r="C3683" i="3" s="1"/>
  <c r="D3790" i="3"/>
  <c r="C3790" i="3" s="1"/>
  <c r="D3993" i="3"/>
  <c r="C3993" i="3" s="1"/>
  <c r="D4550" i="3"/>
  <c r="C4550" i="3" s="1"/>
  <c r="D4507" i="3"/>
  <c r="C4507" i="3" s="1"/>
  <c r="D4898" i="3"/>
  <c r="C4898" i="3" s="1"/>
  <c r="D4284" i="3"/>
  <c r="D5130" i="3"/>
  <c r="C5130" i="3" s="1"/>
  <c r="D5297" i="3"/>
  <c r="C5297" i="3" s="1"/>
  <c r="D4751" i="3"/>
  <c r="C4751" i="3" s="1"/>
  <c r="D4723" i="3"/>
  <c r="C4723" i="3" s="1"/>
  <c r="D4876" i="3"/>
  <c r="C4876" i="3" s="1"/>
  <c r="D4137" i="3"/>
  <c r="C4137" i="3" s="1"/>
  <c r="D4233" i="3"/>
  <c r="C4233" i="3" s="1"/>
  <c r="D4943" i="3"/>
  <c r="C4943" i="3" s="1"/>
  <c r="D5074" i="3"/>
  <c r="C5074" i="3" s="1"/>
  <c r="D4525" i="3"/>
  <c r="C4525" i="3" s="1"/>
  <c r="D5306" i="3"/>
  <c r="C5306" i="3" s="1"/>
  <c r="D4987" i="3"/>
  <c r="C4987" i="3" s="1"/>
  <c r="D4527" i="3"/>
  <c r="C4527" i="3" s="1"/>
  <c r="D4571" i="3"/>
  <c r="C4571" i="3" s="1"/>
  <c r="D3875" i="3"/>
  <c r="C3875" i="3" s="1"/>
  <c r="D3737" i="3"/>
  <c r="C3737" i="3" s="1"/>
  <c r="D4623" i="3"/>
  <c r="C4623" i="3" s="1"/>
  <c r="D4249" i="3"/>
  <c r="C4249" i="3" s="1"/>
  <c r="D5065" i="3"/>
  <c r="C5065" i="3" s="1"/>
  <c r="D4305" i="3"/>
  <c r="C4305" i="3" s="1"/>
  <c r="D4710" i="3"/>
  <c r="C4710" i="3" s="1"/>
  <c r="D4098" i="3"/>
  <c r="C4098" i="3" s="1"/>
  <c r="D5162" i="3"/>
  <c r="C5162" i="3" s="1"/>
  <c r="D5042" i="3"/>
  <c r="C5042" i="3" s="1"/>
  <c r="D5140" i="3"/>
  <c r="C5140" i="3" s="1"/>
  <c r="D5119" i="3"/>
  <c r="C5119" i="3" s="1"/>
  <c r="D5104" i="3"/>
  <c r="C5104" i="3" s="1"/>
  <c r="D5351" i="3"/>
  <c r="C5351" i="3" s="1"/>
  <c r="D3838" i="3"/>
  <c r="C3838" i="3" s="1"/>
  <c r="D5218" i="3"/>
  <c r="C5218" i="3" s="1"/>
  <c r="D3704" i="3"/>
  <c r="C3704" i="3" s="1"/>
  <c r="D5245" i="3"/>
  <c r="C5245" i="3" s="1"/>
  <c r="D5138" i="3"/>
  <c r="C5138" i="3" s="1"/>
  <c r="D4433" i="3"/>
  <c r="C4433" i="3" s="1"/>
  <c r="D4118" i="3"/>
  <c r="C4118" i="3" s="1"/>
  <c r="D4054" i="3"/>
  <c r="D4882" i="3"/>
  <c r="C4882" i="3" s="1"/>
  <c r="D3983" i="3"/>
  <c r="C3983" i="3" s="1"/>
  <c r="D3565" i="3"/>
  <c r="C3565" i="3" s="1"/>
  <c r="D4977" i="3"/>
  <c r="C4977" i="3" s="1"/>
  <c r="D3887" i="3"/>
  <c r="C3887" i="3" s="1"/>
  <c r="D4318" i="3"/>
  <c r="C4318" i="3" s="1"/>
  <c r="D3964" i="3"/>
  <c r="C3964" i="3" s="1"/>
  <c r="D4622" i="3"/>
  <c r="C4622" i="3" s="1"/>
  <c r="D4324" i="3"/>
  <c r="D3935" i="3"/>
  <c r="C3935" i="3" s="1"/>
  <c r="D5257" i="3"/>
  <c r="C5257" i="3" s="1"/>
  <c r="D3814" i="3"/>
  <c r="C3814" i="3" s="1"/>
  <c r="D5134" i="3"/>
  <c r="C5134" i="3" s="1"/>
  <c r="D3860" i="3"/>
  <c r="C3860" i="3" s="1"/>
  <c r="D3757" i="3"/>
  <c r="C3757" i="3" s="1"/>
  <c r="D4461" i="3"/>
  <c r="C4461" i="3" s="1"/>
  <c r="D4862" i="3"/>
  <c r="C4862" i="3" s="1"/>
  <c r="D4407" i="3"/>
  <c r="C4407" i="3" s="1"/>
  <c r="D4352" i="3"/>
  <c r="C4352" i="3" s="1"/>
  <c r="D4172" i="3"/>
  <c r="C4172" i="3" s="1"/>
  <c r="D4073" i="3"/>
  <c r="C4073" i="3" s="1"/>
  <c r="D3866" i="3"/>
  <c r="C3866" i="3" s="1"/>
  <c r="D5212" i="3"/>
  <c r="C5212" i="3" s="1"/>
  <c r="D5023" i="3"/>
  <c r="C5023" i="3" s="1"/>
  <c r="D4554" i="3"/>
  <c r="C4554" i="3" s="1"/>
  <c r="D4966" i="3"/>
  <c r="C4966" i="3" s="1"/>
  <c r="D3527" i="3"/>
  <c r="C3527" i="3" s="1"/>
  <c r="D3878" i="3"/>
  <c r="C3878" i="3" s="1"/>
  <c r="D3796" i="3"/>
  <c r="C3796" i="3" s="1"/>
  <c r="D4291" i="3"/>
  <c r="D4838" i="3"/>
  <c r="C4838" i="3" s="1"/>
  <c r="D3817" i="3"/>
  <c r="C3817" i="3" s="1"/>
  <c r="D4624" i="3"/>
  <c r="C4624" i="3" s="1"/>
  <c r="D4239" i="3"/>
  <c r="C4239" i="3" s="1"/>
  <c r="D5154" i="3"/>
  <c r="C5154" i="3" s="1"/>
  <c r="D4339" i="3"/>
  <c r="C4339" i="3" s="1"/>
  <c r="D3944" i="3"/>
  <c r="C3944" i="3" s="1"/>
  <c r="D4119" i="3"/>
  <c r="C4119" i="3" s="1"/>
  <c r="D3834" i="3"/>
  <c r="C3834" i="3" s="1"/>
  <c r="D4646" i="3"/>
  <c r="C4646" i="3" s="1"/>
  <c r="D4289" i="3"/>
  <c r="C4289" i="3" s="1"/>
  <c r="D5125" i="3"/>
  <c r="C5125" i="3" s="1"/>
  <c r="D4920" i="3"/>
  <c r="C4920" i="3" s="1"/>
  <c r="D3743" i="3"/>
  <c r="C3743" i="3" s="1"/>
  <c r="D4009" i="3"/>
  <c r="C4009" i="3" s="1"/>
  <c r="D4308" i="3"/>
  <c r="C4308" i="3" s="1"/>
  <c r="D4564" i="3"/>
  <c r="C4564" i="3" s="1"/>
  <c r="D4404" i="3"/>
  <c r="C4404" i="3" s="1"/>
  <c r="D4252" i="3"/>
  <c r="C4252" i="3" s="1"/>
  <c r="D5187" i="3"/>
  <c r="C5187" i="3" s="1"/>
  <c r="D3792" i="3"/>
  <c r="C3792" i="3" s="1"/>
  <c r="D5159" i="3"/>
  <c r="C5159" i="3" s="1"/>
  <c r="D4617" i="3"/>
  <c r="C4617" i="3" s="1"/>
  <c r="D5046" i="3"/>
  <c r="C5046" i="3" s="1"/>
  <c r="D4510" i="3"/>
  <c r="C4510" i="3" s="1"/>
  <c r="D4229" i="3"/>
  <c r="C4229" i="3" s="1"/>
  <c r="D4301" i="3"/>
  <c r="C4301" i="3" s="1"/>
  <c r="D4424" i="3"/>
  <c r="C4424" i="3" s="1"/>
  <c r="D4260" i="3"/>
  <c r="C4260" i="3" s="1"/>
  <c r="D4053" i="3"/>
  <c r="C4053" i="3" s="1"/>
  <c r="D5357" i="3"/>
  <c r="C5357" i="3" s="1"/>
  <c r="D5150" i="3"/>
  <c r="C5150" i="3" s="1"/>
  <c r="D4586" i="3"/>
  <c r="C4586" i="3" s="1"/>
  <c r="D4067" i="3"/>
  <c r="C4067" i="3" s="1"/>
  <c r="D4969" i="3"/>
  <c r="C4969" i="3" s="1"/>
  <c r="D4279" i="3"/>
  <c r="C4279" i="3" s="1"/>
  <c r="D4517" i="3"/>
  <c r="C4517" i="3" s="1"/>
  <c r="D4827" i="3"/>
  <c r="C4827" i="3" s="1"/>
  <c r="D3612" i="3"/>
  <c r="C3612" i="3" s="1"/>
  <c r="D4636" i="3"/>
  <c r="C4636" i="3" s="1"/>
  <c r="D3597" i="3"/>
  <c r="C3597" i="3" s="1"/>
  <c r="D5335" i="3"/>
  <c r="C5335" i="3" s="1"/>
  <c r="D3503" i="3"/>
  <c r="C3503" i="3" s="1"/>
  <c r="D5036" i="3"/>
  <c r="C5036" i="3" s="1"/>
  <c r="D4266" i="3"/>
  <c r="C4266" i="3" s="1"/>
  <c r="D5132" i="3"/>
  <c r="C5132" i="3" s="1"/>
  <c r="D5182" i="3"/>
  <c r="C5182" i="3" s="1"/>
  <c r="D3655" i="3"/>
  <c r="C3655" i="3" s="1"/>
  <c r="D4354" i="3"/>
  <c r="C4354" i="3" s="1"/>
  <c r="D5014" i="3"/>
  <c r="C5014" i="3" s="1"/>
  <c r="D4337" i="3"/>
  <c r="C4337" i="3" s="1"/>
  <c r="D4729" i="3"/>
  <c r="C4729" i="3" s="1"/>
  <c r="D4774" i="3"/>
  <c r="C4774" i="3" s="1"/>
  <c r="D4128" i="3"/>
  <c r="C4128" i="3" s="1"/>
  <c r="D4002" i="3"/>
  <c r="C4002" i="3" s="1"/>
  <c r="D3308" i="3"/>
  <c r="C3308" i="3" s="1"/>
  <c r="D3786" i="3"/>
  <c r="C3786" i="3" s="1"/>
  <c r="D4537" i="3"/>
  <c r="C4537" i="3" s="1"/>
  <c r="D4763" i="3"/>
  <c r="C4763" i="3" s="1"/>
  <c r="D3881" i="3"/>
  <c r="C3881" i="3" s="1"/>
  <c r="D4797" i="3"/>
  <c r="C4797" i="3" s="1"/>
  <c r="D3501" i="3"/>
  <c r="C3501" i="3" s="1"/>
  <c r="D5388" i="3"/>
  <c r="C5388" i="3" s="1"/>
  <c r="D4121" i="3"/>
  <c r="C4121" i="3" s="1"/>
  <c r="D5370" i="3"/>
  <c r="C5370" i="3" s="1"/>
  <c r="D4743" i="3"/>
  <c r="C4743" i="3" s="1"/>
  <c r="D4679" i="3"/>
  <c r="C4679" i="3" s="1"/>
  <c r="D4605" i="3"/>
  <c r="C4605" i="3" s="1"/>
  <c r="D5128" i="3"/>
  <c r="C5128" i="3" s="1"/>
  <c r="D3912" i="3"/>
  <c r="C3912" i="3" s="1"/>
  <c r="D3957" i="3"/>
  <c r="C3957" i="3" s="1"/>
  <c r="D5001" i="3"/>
  <c r="C5001" i="3" s="1"/>
  <c r="D4562" i="3"/>
  <c r="C4562" i="3" s="1"/>
  <c r="D4314" i="3"/>
  <c r="C4314" i="3" s="1"/>
  <c r="D4563" i="3"/>
  <c r="C4563" i="3" s="1"/>
  <c r="D4443" i="3"/>
  <c r="D4656" i="3"/>
  <c r="C4656" i="3" s="1"/>
  <c r="D4518" i="3"/>
  <c r="C4518" i="3" s="1"/>
  <c r="D4645" i="3"/>
  <c r="C4645" i="3" s="1"/>
  <c r="D4565" i="3"/>
  <c r="C4565" i="3" s="1"/>
  <c r="D4087" i="3"/>
  <c r="C4087" i="3" s="1"/>
  <c r="D5204" i="3"/>
  <c r="C5204" i="3" s="1"/>
  <c r="D5216" i="3"/>
  <c r="C5216" i="3" s="1"/>
  <c r="D4596" i="3"/>
  <c r="C4596" i="3" s="1"/>
  <c r="D3422" i="3"/>
  <c r="C3422" i="3" s="1"/>
  <c r="D4288" i="3"/>
  <c r="C4288" i="3" s="1"/>
  <c r="D3861" i="3"/>
  <c r="C3861" i="3" s="1"/>
  <c r="D4981" i="3"/>
  <c r="C4981" i="3" s="1"/>
  <c r="D3776" i="3"/>
  <c r="C3776" i="3" s="1"/>
  <c r="D4946" i="3"/>
  <c r="C4946" i="3" s="1"/>
  <c r="D4881" i="3"/>
  <c r="C4881" i="3" s="1"/>
  <c r="D5244" i="3"/>
  <c r="C5244" i="3" s="1"/>
  <c r="D3810" i="3"/>
  <c r="C3810" i="3" s="1"/>
  <c r="D5221" i="3"/>
  <c r="C5221" i="3" s="1"/>
  <c r="D5252" i="3"/>
  <c r="C5252" i="3" s="1"/>
  <c r="D4802" i="3"/>
  <c r="C4802" i="3" s="1"/>
  <c r="D4425" i="3"/>
  <c r="C4425" i="3" s="1"/>
  <c r="D4918" i="3"/>
  <c r="C4918" i="3" s="1"/>
  <c r="D4152" i="3"/>
  <c r="C4152" i="3" s="1"/>
  <c r="D4192" i="3"/>
  <c r="C4192" i="3" s="1"/>
  <c r="D4850" i="3"/>
  <c r="C4850" i="3" s="1"/>
  <c r="D3375" i="3"/>
  <c r="C3375" i="3" s="1"/>
  <c r="D4173" i="3"/>
  <c r="C4173" i="3" s="1"/>
  <c r="D4883" i="3"/>
  <c r="C4883" i="3" s="1"/>
  <c r="D5287" i="3"/>
  <c r="C5287" i="3" s="1"/>
  <c r="D5005" i="3"/>
  <c r="C5005" i="3" s="1"/>
  <c r="D3900" i="3"/>
  <c r="C3900" i="3" s="1"/>
  <c r="D4638" i="3"/>
  <c r="C4638" i="3" s="1"/>
  <c r="D4773" i="3"/>
  <c r="C4773" i="3" s="1"/>
  <c r="D4930" i="3"/>
  <c r="C4930" i="3" s="1"/>
  <c r="D5310" i="3"/>
  <c r="C5310" i="3" s="1"/>
  <c r="D4068" i="3"/>
  <c r="C4068" i="3" s="1"/>
  <c r="D4446" i="3"/>
  <c r="C4446" i="3" s="1"/>
  <c r="D5336" i="3"/>
  <c r="C5336" i="3" s="1"/>
  <c r="D5384" i="3"/>
  <c r="C5384" i="3" s="1"/>
  <c r="D3341" i="3"/>
  <c r="C3341" i="3" s="1"/>
  <c r="D5277" i="3"/>
  <c r="C5277" i="3" s="1"/>
  <c r="D4857" i="3"/>
  <c r="C4857" i="3" s="1"/>
  <c r="D4431" i="3"/>
  <c r="C4431" i="3" s="1"/>
  <c r="D5347" i="3"/>
  <c r="C5347" i="3" s="1"/>
  <c r="D5315" i="3"/>
  <c r="C5315" i="3" s="1"/>
  <c r="D3490" i="3"/>
  <c r="C3490" i="3" s="1"/>
  <c r="D5352" i="3"/>
  <c r="C5352" i="3" s="1"/>
  <c r="D4752" i="3"/>
  <c r="C4752" i="3" s="1"/>
  <c r="D4644" i="3"/>
  <c r="C4644" i="3" s="1"/>
  <c r="D3486" i="3"/>
  <c r="C3486" i="3" s="1"/>
  <c r="D5029" i="3"/>
  <c r="C5029" i="3" s="1"/>
  <c r="D5031" i="3"/>
  <c r="C5031" i="3" s="1"/>
  <c r="D4539" i="3"/>
  <c r="C4539" i="3" s="1"/>
  <c r="D3653" i="3"/>
  <c r="C3653" i="3" s="1"/>
  <c r="D4088" i="3"/>
  <c r="C4088" i="3" s="1"/>
  <c r="D4411" i="3"/>
  <c r="C4411" i="3" s="1"/>
  <c r="D5276" i="3"/>
  <c r="C5276" i="3" s="1"/>
  <c r="D4950" i="3"/>
  <c r="C4950" i="3" s="1"/>
  <c r="D4677" i="3"/>
  <c r="C4677" i="3" s="1"/>
  <c r="D4206" i="3"/>
  <c r="C4206" i="3" s="1"/>
  <c r="D3410" i="3"/>
  <c r="C3410" i="3" s="1"/>
  <c r="D3775" i="3"/>
  <c r="C3775" i="3" s="1"/>
  <c r="D5387" i="3"/>
  <c r="C5387" i="3" s="1"/>
  <c r="D3894" i="3"/>
  <c r="C3894" i="3" s="1"/>
  <c r="D4400" i="3"/>
  <c r="C4400" i="3" s="1"/>
  <c r="D5262" i="3"/>
  <c r="C5262" i="3" s="1"/>
  <c r="D3966" i="3"/>
  <c r="C3966" i="3" s="1"/>
  <c r="D4970" i="3"/>
  <c r="C4970" i="3" s="1"/>
  <c r="D4427" i="3"/>
  <c r="C4427" i="3" s="1"/>
  <c r="D3897" i="3"/>
  <c r="C3897" i="3" s="1"/>
  <c r="D3778" i="3"/>
  <c r="C3778" i="3" s="1"/>
  <c r="D4870" i="3"/>
  <c r="C4870" i="3" s="1"/>
  <c r="D4019" i="3"/>
  <c r="C4019" i="3" s="1"/>
  <c r="D3390" i="3"/>
  <c r="C3390" i="3" s="1"/>
  <c r="D3463" i="3"/>
  <c r="C3463" i="3" s="1"/>
  <c r="D4178" i="3"/>
  <c r="C4178" i="3" s="1"/>
  <c r="D4553" i="3"/>
  <c r="C4553" i="3" s="1"/>
  <c r="D4598" i="3"/>
  <c r="C4598" i="3" s="1"/>
  <c r="D4171" i="3"/>
  <c r="C4171" i="3" s="1"/>
  <c r="D4055" i="3"/>
  <c r="C4055" i="3" s="1"/>
  <c r="D4444" i="3"/>
  <c r="C4444" i="3" s="1"/>
  <c r="D3724" i="3"/>
  <c r="C3724" i="3" s="1"/>
  <c r="D4504" i="3"/>
  <c r="C4504" i="3" s="1"/>
  <c r="D4399" i="3"/>
  <c r="C4399" i="3" s="1"/>
  <c r="D3713" i="3"/>
  <c r="C3713" i="3" s="1"/>
  <c r="D4188" i="3"/>
  <c r="C4188" i="3" s="1"/>
  <c r="D3843" i="3"/>
  <c r="C3843" i="3" s="1"/>
  <c r="D4473" i="3"/>
  <c r="C4473" i="3" s="1"/>
  <c r="D4181" i="3"/>
  <c r="C4181" i="3" s="1"/>
  <c r="D4410" i="3"/>
  <c r="C4410" i="3" s="1"/>
  <c r="D4020" i="3"/>
  <c r="C4020" i="3" s="1"/>
  <c r="D3982" i="3"/>
  <c r="C3982" i="3" s="1"/>
  <c r="D5002" i="3"/>
  <c r="C5002" i="3" s="1"/>
  <c r="D4700" i="3"/>
  <c r="C4700" i="3" s="1"/>
  <c r="D5084" i="3"/>
  <c r="C5084" i="3" s="1"/>
  <c r="D5052" i="3"/>
  <c r="C5052" i="3" s="1"/>
  <c r="D4973" i="3"/>
  <c r="C4973" i="3" s="1"/>
  <c r="D4376" i="3"/>
  <c r="C4376" i="3" s="1"/>
  <c r="D4240" i="3"/>
  <c r="C4240" i="3" s="1"/>
  <c r="D3723" i="3"/>
  <c r="C3723" i="3" s="1"/>
  <c r="D4164" i="3"/>
  <c r="C4164" i="3" s="1"/>
  <c r="D4875" i="3"/>
  <c r="C4875" i="3" s="1"/>
  <c r="D4264" i="3"/>
  <c r="C4264" i="3" s="1"/>
  <c r="D4214" i="3"/>
  <c r="C4214" i="3" s="1"/>
  <c r="D4768" i="3"/>
  <c r="C4768" i="3" s="1"/>
  <c r="D5259" i="3"/>
  <c r="C5259" i="3" s="1"/>
  <c r="D4874" i="3"/>
  <c r="C4874" i="3" s="1"/>
  <c r="D4373" i="3"/>
  <c r="C4373" i="3" s="1"/>
  <c r="D4989" i="3"/>
  <c r="C4989" i="3" s="1"/>
  <c r="D4322" i="3"/>
  <c r="C4322" i="3" s="1"/>
  <c r="D4780" i="3"/>
  <c r="C4780" i="3" s="1"/>
  <c r="D4506" i="3"/>
  <c r="C4506" i="3" s="1"/>
  <c r="D3920" i="3"/>
  <c r="C3920" i="3" s="1"/>
  <c r="D3729" i="3"/>
  <c r="C3729" i="3" s="1"/>
  <c r="D4079" i="3"/>
  <c r="C4079" i="3" s="1"/>
  <c r="D3942" i="3"/>
  <c r="C3942" i="3" s="1"/>
  <c r="D5066" i="3"/>
  <c r="C5066" i="3" s="1"/>
  <c r="D4689" i="3"/>
  <c r="C4689" i="3" s="1"/>
  <c r="D3885" i="3"/>
  <c r="C3885" i="3" s="1"/>
  <c r="D4085" i="3"/>
  <c r="C4085" i="3" s="1"/>
  <c r="D4273" i="3"/>
  <c r="C4273" i="3" s="1"/>
  <c r="D3482" i="3"/>
  <c r="C3482" i="3" s="1"/>
  <c r="D4849" i="3"/>
  <c r="C4849" i="3" s="1"/>
  <c r="D3411" i="3"/>
  <c r="C3411" i="3" s="1"/>
  <c r="D4049" i="3"/>
  <c r="C4049" i="3" s="1"/>
  <c r="D5295" i="3"/>
  <c r="C5295" i="3" s="1"/>
  <c r="D5305" i="3"/>
  <c r="C5305" i="3" s="1"/>
  <c r="D5043" i="3"/>
  <c r="C5043" i="3" s="1"/>
  <c r="D4637" i="3"/>
  <c r="C4637" i="3" s="1"/>
  <c r="D4224" i="3"/>
  <c r="C4224" i="3" s="1"/>
  <c r="D5241" i="3"/>
  <c r="C5241" i="3" s="1"/>
  <c r="D3929" i="3"/>
  <c r="C3929" i="3" s="1"/>
  <c r="D4782" i="3"/>
  <c r="C4782" i="3" s="1"/>
  <c r="D4678" i="3"/>
  <c r="C4678" i="3" s="1"/>
  <c r="D4262" i="3"/>
  <c r="D5239" i="3"/>
  <c r="C5239" i="3" s="1"/>
  <c r="D4681" i="3"/>
  <c r="C4681" i="3" s="1"/>
  <c r="D4371" i="3"/>
  <c r="C4371" i="3" s="1"/>
  <c r="D4472" i="3"/>
  <c r="C4472" i="3" s="1"/>
  <c r="D5118" i="3"/>
  <c r="C5118" i="3" s="1"/>
  <c r="D5317" i="3"/>
  <c r="C5317" i="3" s="1"/>
  <c r="D4668" i="3"/>
  <c r="C4668" i="3" s="1"/>
  <c r="D4052" i="3"/>
  <c r="C4052" i="3" s="1"/>
  <c r="D5092" i="3"/>
  <c r="C5092" i="3" s="1"/>
  <c r="D4335" i="3"/>
  <c r="C4335" i="3" s="1"/>
  <c r="D5133" i="3"/>
  <c r="C5133" i="3" s="1"/>
  <c r="D3921" i="3"/>
  <c r="C3921" i="3" s="1"/>
  <c r="D5148" i="3"/>
  <c r="C5148" i="3" s="1"/>
  <c r="D4464" i="3"/>
  <c r="C4464" i="3" s="1"/>
  <c r="D4432" i="3"/>
  <c r="C4432" i="3" s="1"/>
  <c r="D4470" i="3"/>
  <c r="D4884" i="3"/>
  <c r="C4884" i="3" s="1"/>
  <c r="D5234" i="3"/>
  <c r="C5234" i="3" s="1"/>
  <c r="D5298" i="3"/>
  <c r="C5298" i="3" s="1"/>
  <c r="D4608" i="3"/>
  <c r="C4608" i="3" s="1"/>
  <c r="D4626" i="3"/>
  <c r="C4626" i="3" s="1"/>
  <c r="D4007" i="3"/>
  <c r="C4007" i="3" s="1"/>
  <c r="D5203" i="3"/>
  <c r="C5203" i="3" s="1"/>
  <c r="D4456" i="3"/>
  <c r="C4456" i="3" s="1"/>
  <c r="D4089" i="3"/>
  <c r="C4089" i="3" s="1"/>
  <c r="D3835" i="3"/>
  <c r="C3835" i="3" s="1"/>
  <c r="D4673" i="3"/>
  <c r="C4673" i="3" s="1"/>
  <c r="D5309" i="3"/>
  <c r="C5309" i="3" s="1"/>
  <c r="D4315" i="3"/>
  <c r="C4315" i="3" s="1"/>
  <c r="D4912" i="3"/>
  <c r="C4912" i="3" s="1"/>
  <c r="D4658" i="3"/>
  <c r="C4658" i="3" s="1"/>
  <c r="D5173" i="3"/>
  <c r="C5173" i="3" s="1"/>
  <c r="D3891" i="3"/>
  <c r="D4465" i="3"/>
  <c r="C4465" i="3" s="1"/>
  <c r="D3818" i="3"/>
  <c r="C3818" i="3" s="1"/>
  <c r="D3872" i="3"/>
  <c r="D5331" i="3"/>
  <c r="C5331" i="3" s="1"/>
  <c r="D5200" i="3"/>
  <c r="C5200" i="3" s="1"/>
  <c r="D4179" i="3"/>
  <c r="C4179" i="3" s="1"/>
  <c r="D4330" i="3"/>
  <c r="C4330" i="3" s="1"/>
  <c r="D3823" i="3"/>
  <c r="C3823" i="3" s="1"/>
  <c r="D3968" i="3"/>
  <c r="C3968" i="3" s="1"/>
  <c r="D4057" i="3"/>
  <c r="C4057" i="3" s="1"/>
  <c r="D4690" i="3"/>
  <c r="C4690" i="3" s="1"/>
  <c r="D4993" i="3"/>
  <c r="C4993" i="3" s="1"/>
  <c r="D5232" i="3"/>
  <c r="C5232" i="3" s="1"/>
  <c r="D4114" i="3"/>
  <c r="C4114" i="3" s="1"/>
  <c r="D5058" i="3"/>
  <c r="C5058" i="3" s="1"/>
  <c r="D3854" i="3"/>
  <c r="C3854" i="3" s="1"/>
  <c r="D4034" i="3"/>
  <c r="C4034" i="3" s="1"/>
  <c r="D4202" i="3"/>
  <c r="C4202" i="3" s="1"/>
  <c r="D3406" i="3"/>
  <c r="C3406" i="3" s="1"/>
  <c r="D4101" i="3"/>
  <c r="C4101" i="3" s="1"/>
  <c r="D3773" i="3"/>
  <c r="C3773" i="3" s="1"/>
  <c r="D4228" i="3"/>
  <c r="C4228" i="3" s="1"/>
  <c r="D4170" i="3"/>
  <c r="C4170" i="3" s="1"/>
  <c r="D4022" i="3"/>
  <c r="C4022" i="3" s="1"/>
  <c r="D3315" i="3"/>
  <c r="C3315" i="3" s="1"/>
  <c r="D4788" i="3"/>
  <c r="C4788" i="3" s="1"/>
  <c r="D4475" i="3"/>
  <c r="C4475" i="3" s="1"/>
  <c r="D3751" i="3"/>
  <c r="C3751" i="3" s="1"/>
  <c r="D3383" i="3"/>
  <c r="C3383" i="3" s="1"/>
  <c r="D5157" i="3"/>
  <c r="C5157" i="3" s="1"/>
  <c r="D4520" i="3"/>
  <c r="C4520" i="3" s="1"/>
  <c r="D3415" i="3"/>
  <c r="C3415" i="3" s="1"/>
  <c r="D4416" i="3"/>
  <c r="D4597" i="3"/>
  <c r="C4597" i="3" s="1"/>
  <c r="D4075" i="3"/>
  <c r="C4075" i="3" s="1"/>
  <c r="D3956" i="3"/>
  <c r="C3956" i="3" s="1"/>
  <c r="D3707" i="3"/>
  <c r="C3707" i="3" s="1"/>
  <c r="D5330" i="3"/>
  <c r="C5330" i="3" s="1"/>
  <c r="D4027" i="3"/>
  <c r="C4027" i="3" s="1"/>
  <c r="D4072" i="3"/>
  <c r="C4072" i="3" s="1"/>
  <c r="D4014" i="3"/>
  <c r="C4014" i="3" s="1"/>
  <c r="D5178" i="3"/>
  <c r="C5178" i="3" s="1"/>
  <c r="D4575" i="3"/>
  <c r="C4575" i="3" s="1"/>
  <c r="D4651" i="3"/>
  <c r="C4651" i="3" s="1"/>
  <c r="D3766" i="3"/>
  <c r="C3766" i="3" s="1"/>
  <c r="D3803" i="3"/>
  <c r="C3803" i="3" s="1"/>
  <c r="D4039" i="3"/>
  <c r="C4039" i="3" s="1"/>
  <c r="D4908" i="3"/>
  <c r="C4908" i="3" s="1"/>
  <c r="D3746" i="3"/>
  <c r="C3746" i="3" s="1"/>
  <c r="D3963" i="3"/>
  <c r="C3963" i="3" s="1"/>
  <c r="D4250" i="3"/>
  <c r="C4250" i="3" s="1"/>
  <c r="D4777" i="3"/>
  <c r="C4777" i="3" s="1"/>
  <c r="D3892" i="3"/>
  <c r="C3892" i="3" s="1"/>
  <c r="D3980" i="3"/>
  <c r="C3980" i="3" s="1"/>
  <c r="D4449" i="3"/>
  <c r="C4449" i="3" s="1"/>
  <c r="D5101" i="3"/>
  <c r="C5101" i="3" s="1"/>
  <c r="D3804" i="3"/>
  <c r="C3804" i="3" s="1"/>
  <c r="D4441" i="3"/>
  <c r="C4441" i="3" s="1"/>
  <c r="D4643" i="3"/>
  <c r="C4643" i="3" s="1"/>
  <c r="D3997" i="3"/>
  <c r="C3997" i="3" s="1"/>
  <c r="D3448" i="3"/>
  <c r="C3448" i="3" s="1"/>
  <c r="D4276" i="3"/>
  <c r="C4276" i="3" s="1"/>
  <c r="D4603" i="3"/>
  <c r="C4603" i="3" s="1"/>
  <c r="D4374" i="3"/>
  <c r="C4374" i="3" s="1"/>
  <c r="D3320" i="3"/>
  <c r="C3320" i="3" s="1"/>
  <c r="D4234" i="3"/>
  <c r="C4234" i="3" s="1"/>
  <c r="D4784" i="3"/>
  <c r="C4784" i="3" s="1"/>
  <c r="D4566" i="3"/>
  <c r="C4566" i="3" s="1"/>
  <c r="D4463" i="3"/>
  <c r="C4463" i="3" s="1"/>
  <c r="D3505" i="3"/>
  <c r="C3505" i="3" s="1"/>
  <c r="D3903" i="3"/>
  <c r="C3903" i="3" s="1"/>
  <c r="D4151" i="3"/>
  <c r="C4151" i="3" s="1"/>
  <c r="D5147" i="3"/>
  <c r="C5147" i="3" s="1"/>
  <c r="D3925" i="3"/>
  <c r="C3925" i="3" s="1"/>
  <c r="D4344" i="3"/>
  <c r="C4344" i="3" s="1"/>
  <c r="D3557" i="3"/>
  <c r="C3557" i="3" s="1"/>
  <c r="D4692" i="3"/>
  <c r="C4692" i="3" s="1"/>
  <c r="D4610" i="3"/>
  <c r="C4610" i="3" s="1"/>
  <c r="D4699" i="3"/>
  <c r="C4699" i="3" s="1"/>
  <c r="D3765" i="3"/>
  <c r="C3765" i="3" s="1"/>
  <c r="D5034" i="3"/>
  <c r="C5034" i="3" s="1"/>
  <c r="D4208" i="3"/>
  <c r="C4208" i="3" s="1"/>
  <c r="D4274" i="3"/>
  <c r="C4274" i="3" s="1"/>
  <c r="D4201" i="3"/>
  <c r="C4201" i="3" s="1"/>
  <c r="D3764" i="3"/>
  <c r="C3764" i="3" s="1"/>
  <c r="D4900" i="3"/>
  <c r="C4900" i="3" s="1"/>
  <c r="D5348" i="3"/>
  <c r="C5348" i="3" s="1"/>
  <c r="D4538" i="3"/>
  <c r="C4538" i="3" s="1"/>
  <c r="D4217" i="3"/>
  <c r="C4217" i="3" s="1"/>
  <c r="D4300" i="3"/>
  <c r="C4300" i="3" s="1"/>
  <c r="D4750" i="3"/>
  <c r="C4750" i="3" s="1"/>
  <c r="D3770" i="3"/>
  <c r="C3770" i="3" s="1"/>
  <c r="D4006" i="3"/>
  <c r="C4006" i="3" s="1"/>
  <c r="D4633" i="3"/>
  <c r="C4633" i="3" s="1"/>
  <c r="D4684" i="3"/>
  <c r="C4684" i="3" s="1"/>
  <c r="D4709" i="3"/>
  <c r="C4709" i="3" s="1"/>
  <c r="D4050" i="3"/>
  <c r="D3714" i="3"/>
  <c r="C3714" i="3" s="1"/>
  <c r="D4343" i="3"/>
  <c r="C4343" i="3" s="1"/>
  <c r="D3949" i="3"/>
  <c r="C3949" i="3" s="1"/>
  <c r="D4609" i="3"/>
  <c r="C4609" i="3" s="1"/>
  <c r="D4719" i="3"/>
  <c r="C4719" i="3" s="1"/>
  <c r="D4856" i="3"/>
  <c r="C4856" i="3" s="1"/>
  <c r="D4245" i="3"/>
  <c r="C4245" i="3" s="1"/>
  <c r="D3734" i="3"/>
  <c r="C3734" i="3" s="1"/>
  <c r="D4154" i="3"/>
  <c r="C4154" i="3" s="1"/>
  <c r="D3722" i="3"/>
  <c r="C3722" i="3" s="1"/>
  <c r="D5303" i="3"/>
  <c r="C5303" i="3" s="1"/>
  <c r="D3934" i="3"/>
  <c r="C3934" i="3" s="1"/>
  <c r="D3509" i="3"/>
  <c r="C3509" i="3" s="1"/>
  <c r="D3807" i="3"/>
  <c r="C3807" i="3" s="1"/>
  <c r="D4232" i="3"/>
  <c r="C4232" i="3" s="1"/>
  <c r="D4619" i="3"/>
  <c r="C4619" i="3" s="1"/>
  <c r="D3824" i="3"/>
  <c r="C3824" i="3" s="1"/>
  <c r="D4442" i="3"/>
  <c r="C4442" i="3" s="1"/>
  <c r="D3937" i="3"/>
  <c r="C3937" i="3" s="1"/>
  <c r="D5233" i="3"/>
  <c r="C5233" i="3" s="1"/>
  <c r="D5116" i="3"/>
  <c r="C5116" i="3" s="1"/>
  <c r="D4775" i="3"/>
  <c r="C4775" i="3" s="1"/>
  <c r="D5121" i="3"/>
  <c r="C5121" i="3" s="1"/>
  <c r="D3820" i="3"/>
  <c r="C3820" i="3" s="1"/>
  <c r="D4076" i="3"/>
  <c r="C4076" i="3" s="1"/>
  <c r="D3787" i="3"/>
  <c r="C3787" i="3" s="1"/>
  <c r="D3368" i="3"/>
  <c r="C3368" i="3" s="1"/>
  <c r="D3879" i="3"/>
  <c r="C3879" i="3" s="1"/>
  <c r="D3913" i="3"/>
  <c r="C3913" i="3" s="1"/>
  <c r="D3833" i="3"/>
  <c r="C3833" i="3" s="1"/>
  <c r="D4401" i="3"/>
  <c r="D4779" i="3"/>
  <c r="C4779" i="3" s="1"/>
  <c r="D4046" i="3"/>
  <c r="C4046" i="3" s="1"/>
  <c r="D3967" i="3"/>
  <c r="C3967" i="3" s="1"/>
  <c r="D4313" i="3"/>
  <c r="C4313" i="3" s="1"/>
  <c r="D3827" i="3"/>
  <c r="C3827" i="3" s="1"/>
  <c r="D3870" i="3"/>
  <c r="C3870" i="3" s="1"/>
  <c r="D3907" i="3"/>
  <c r="C3907" i="3" s="1"/>
  <c r="D4037" i="3"/>
  <c r="C4037" i="3" s="1"/>
  <c r="D4174" i="3"/>
  <c r="C4174" i="3" s="1"/>
  <c r="D5332" i="3"/>
  <c r="C5332" i="3" s="1"/>
  <c r="D5360" i="3"/>
  <c r="C5360" i="3" s="1"/>
  <c r="D4819" i="3"/>
  <c r="C4819" i="3" s="1"/>
  <c r="D3591" i="3"/>
  <c r="C3591" i="3" s="1"/>
  <c r="D3995" i="3"/>
  <c r="C3995" i="3" s="1"/>
  <c r="D4187" i="3"/>
  <c r="C4187" i="3" s="1"/>
  <c r="D4287" i="3"/>
  <c r="C4287" i="3" s="1"/>
  <c r="D3772" i="3"/>
  <c r="C3772" i="3" s="1"/>
  <c r="D3798" i="3"/>
  <c r="C3798" i="3" s="1"/>
  <c r="D5053" i="3"/>
  <c r="C5053" i="3" s="1"/>
  <c r="D4607" i="3"/>
  <c r="C4607" i="3" s="1"/>
  <c r="D4130" i="3"/>
  <c r="C4130" i="3" s="1"/>
  <c r="D4197" i="3"/>
  <c r="C4197" i="3" s="1"/>
  <c r="AA440" i="4"/>
  <c r="AA613" i="4" s="1"/>
  <c r="R50" i="9"/>
  <c r="R56" i="9"/>
  <c r="AB442" i="4"/>
  <c r="AB615" i="4" s="1"/>
  <c r="K43" i="9"/>
  <c r="AL450" i="4"/>
  <c r="AL623" i="4" s="1"/>
  <c r="AS231" i="4"/>
  <c r="H231" i="4" s="1"/>
  <c r="AD22" i="9"/>
  <c r="F39" i="9"/>
  <c r="J57" i="9"/>
  <c r="AS243" i="4"/>
  <c r="H243" i="4" s="1"/>
  <c r="M246" i="4"/>
  <c r="AS246" i="4"/>
  <c r="H246" i="4" s="1"/>
  <c r="Q455" i="4"/>
  <c r="Q628" i="4" s="1"/>
  <c r="O54" i="9"/>
  <c r="Q57" i="9"/>
  <c r="S47" i="9"/>
  <c r="R456" i="4"/>
  <c r="R629" i="4" s="1"/>
  <c r="T22" i="9"/>
  <c r="R48" i="9"/>
  <c r="AC445" i="4"/>
  <c r="AC618" i="4" s="1"/>
  <c r="M48" i="9"/>
  <c r="R47" i="9"/>
  <c r="R449" i="4"/>
  <c r="R622" i="4" s="1"/>
  <c r="V443" i="4"/>
  <c r="V616" i="4" s="1"/>
  <c r="W453" i="4"/>
  <c r="W626" i="4" s="1"/>
  <c r="O44" i="9"/>
  <c r="M245" i="4"/>
  <c r="Q454" i="4"/>
  <c r="Q627" i="4" s="1"/>
  <c r="AS245" i="4"/>
  <c r="H245" i="4" s="1"/>
  <c r="AG441" i="4"/>
  <c r="AG614" i="4" s="1"/>
  <c r="R44" i="9"/>
  <c r="R52" i="9"/>
  <c r="AI443" i="4"/>
  <c r="AI616" i="4" s="1"/>
  <c r="AH453" i="4"/>
  <c r="AH626" i="4" s="1"/>
  <c r="AH450" i="4"/>
  <c r="AH623" i="4" s="1"/>
  <c r="L55" i="9"/>
  <c r="K57" i="9"/>
  <c r="AM444" i="4"/>
  <c r="AM617" i="4" s="1"/>
  <c r="N234" i="4"/>
  <c r="Q55" i="9"/>
  <c r="AB449" i="4"/>
  <c r="AB622" i="4" s="1"/>
  <c r="X451" i="4"/>
  <c r="X624" i="4" s="1"/>
  <c r="W455" i="4"/>
  <c r="W628" i="4" s="1"/>
  <c r="K51" i="9"/>
  <c r="AL453" i="4"/>
  <c r="AL626" i="4" s="1"/>
  <c r="R55" i="9"/>
  <c r="K53" i="9"/>
  <c r="AD443" i="4"/>
  <c r="AD616" i="4" s="1"/>
  <c r="AH449" i="4"/>
  <c r="AH622" i="4" s="1"/>
  <c r="O45" i="9"/>
  <c r="AI452" i="4"/>
  <c r="AI625" i="4" s="1"/>
  <c r="S54" i="9"/>
  <c r="M45" i="9"/>
  <c r="R22" i="9"/>
  <c r="AB443" i="4"/>
  <c r="AB616" i="4" s="1"/>
  <c r="AF441" i="4"/>
  <c r="AF614" i="4" s="1"/>
  <c r="P54" i="9"/>
  <c r="N57" i="9"/>
  <c r="AS24" i="4"/>
  <c r="H24" i="4" s="1"/>
  <c r="Q449" i="4"/>
  <c r="Q622" i="4" s="1"/>
  <c r="N240" i="4"/>
  <c r="L53" i="9"/>
  <c r="J51" i="9"/>
  <c r="F33" i="9"/>
  <c r="P47" i="9"/>
  <c r="W451" i="4"/>
  <c r="W624" i="4" s="1"/>
  <c r="O53" i="9"/>
  <c r="AJ453" i="4"/>
  <c r="AJ626" i="4" s="1"/>
  <c r="AL440" i="4"/>
  <c r="AL613" i="4" s="1"/>
  <c r="W440" i="4"/>
  <c r="W613" i="4" s="1"/>
  <c r="AG443" i="4"/>
  <c r="AG616" i="4" s="1"/>
  <c r="Y456" i="4"/>
  <c r="Y629" i="4" s="1"/>
  <c r="Q42" i="9"/>
  <c r="AA449" i="4"/>
  <c r="AA622" i="4" s="1"/>
  <c r="W449" i="4"/>
  <c r="W622" i="4" s="1"/>
  <c r="R455" i="4"/>
  <c r="R628" i="4" s="1"/>
  <c r="L46" i="9"/>
  <c r="AM453" i="4"/>
  <c r="AM626" i="4" s="1"/>
  <c r="T455" i="4"/>
  <c r="T628" i="4" s="1"/>
  <c r="Q49" i="9"/>
  <c r="AD450" i="4"/>
  <c r="AD623" i="4" s="1"/>
  <c r="L57" i="9"/>
  <c r="S455" i="4"/>
  <c r="S628" i="4" s="1"/>
  <c r="AM445" i="4"/>
  <c r="AM618" i="4" s="1"/>
  <c r="Z22" i="9"/>
  <c r="N54" i="9"/>
  <c r="AK452" i="4"/>
  <c r="AK625" i="4" s="1"/>
  <c r="AI449" i="4"/>
  <c r="AI622" i="4" s="1"/>
  <c r="AD455" i="4"/>
  <c r="AD628" i="4" s="1"/>
  <c r="AK449" i="4"/>
  <c r="AK622" i="4" s="1"/>
  <c r="AK445" i="4"/>
  <c r="AK618" i="4" s="1"/>
  <c r="X445" i="4"/>
  <c r="X618" i="4" s="1"/>
  <c r="AD454" i="4"/>
  <c r="AD627" i="4" s="1"/>
  <c r="O50" i="9"/>
  <c r="AF444" i="4"/>
  <c r="AF617" i="4" s="1"/>
  <c r="AI445" i="4"/>
  <c r="AI618" i="4" s="1"/>
  <c r="X440" i="4"/>
  <c r="X613" i="4" s="1"/>
  <c r="AN5" i="9"/>
  <c r="K41" i="9"/>
  <c r="K22" i="9"/>
  <c r="V455" i="4"/>
  <c r="V628" i="4" s="1"/>
  <c r="AJ452" i="4"/>
  <c r="AJ625" i="4" s="1"/>
  <c r="N233" i="4"/>
  <c r="K50" i="9"/>
  <c r="AH443" i="4"/>
  <c r="AH616" i="4" s="1"/>
  <c r="AA456" i="4"/>
  <c r="AA629" i="4" s="1"/>
  <c r="P50" i="9"/>
  <c r="U441" i="4"/>
  <c r="U614" i="4" s="1"/>
  <c r="P48" i="9"/>
  <c r="F27" i="9"/>
  <c r="J45" i="9"/>
  <c r="M244" i="4"/>
  <c r="Q453" i="4"/>
  <c r="Q626" i="4" s="1"/>
  <c r="AS244" i="4"/>
  <c r="H244" i="4" s="1"/>
  <c r="S52" i="9"/>
  <c r="AE454" i="4"/>
  <c r="AE627" i="4" s="1"/>
  <c r="AH451" i="4"/>
  <c r="AH624" i="4" s="1"/>
  <c r="AA455" i="4"/>
  <c r="AA628" i="4" s="1"/>
  <c r="AK454" i="4"/>
  <c r="AK627" i="4" s="1"/>
  <c r="M42" i="9"/>
  <c r="V453" i="4"/>
  <c r="V626" i="4" s="1"/>
  <c r="W454" i="4"/>
  <c r="W627" i="4" s="1"/>
  <c r="S50" i="9"/>
  <c r="F37" i="9"/>
  <c r="J48" i="9"/>
  <c r="M241" i="4"/>
  <c r="AS30" i="4"/>
  <c r="H30" i="4" s="1"/>
  <c r="AD452" i="4"/>
  <c r="AD625" i="4" s="1"/>
  <c r="AK456" i="4"/>
  <c r="AK629" i="4" s="1"/>
  <c r="Q47" i="9"/>
  <c r="L45" i="9"/>
  <c r="F30" i="9"/>
  <c r="S56" i="9"/>
  <c r="S451" i="4"/>
  <c r="S624" i="4" s="1"/>
  <c r="AA444" i="4"/>
  <c r="AA617" i="4" s="1"/>
  <c r="AH456" i="4"/>
  <c r="AH629" i="4" s="1"/>
  <c r="AI453" i="4"/>
  <c r="AI626" i="4" s="1"/>
  <c r="AC449" i="4"/>
  <c r="AC622" i="4" s="1"/>
  <c r="X453" i="4"/>
  <c r="X626" i="4" s="1"/>
  <c r="V441" i="4"/>
  <c r="V614" i="4" s="1"/>
  <c r="AC22" i="9"/>
  <c r="AG452" i="4"/>
  <c r="AG625" i="4" s="1"/>
  <c r="AM455" i="4"/>
  <c r="AM628" i="4" s="1"/>
  <c r="Z451" i="4"/>
  <c r="Z624" i="4" s="1"/>
  <c r="AS18" i="4"/>
  <c r="H18" i="4" s="1"/>
  <c r="G14" i="2" s="1"/>
  <c r="AL452" i="4"/>
  <c r="AL625" i="4" s="1"/>
  <c r="S41" i="9"/>
  <c r="S22" i="9"/>
  <c r="AF453" i="4"/>
  <c r="AF626" i="4" s="1"/>
  <c r="L47" i="9"/>
  <c r="AD449" i="4"/>
  <c r="AD622" i="4" s="1"/>
  <c r="I22" i="9"/>
  <c r="Z452" i="4"/>
  <c r="Z625" i="4" s="1"/>
  <c r="AD440" i="4"/>
  <c r="AD613" i="4" s="1"/>
  <c r="X449" i="4"/>
  <c r="X622" i="4" s="1"/>
  <c r="Y440" i="4"/>
  <c r="Y613" i="4" s="1"/>
  <c r="Y445" i="4"/>
  <c r="Y618" i="4" s="1"/>
  <c r="K48" i="9"/>
  <c r="J54" i="9"/>
  <c r="R442" i="4"/>
  <c r="R615" i="4" s="1"/>
  <c r="M56" i="9"/>
  <c r="M243" i="4"/>
  <c r="Y451" i="4"/>
  <c r="Y624" i="4" s="1"/>
  <c r="AB440" i="4"/>
  <c r="AB613" i="4" s="1"/>
  <c r="AJ441" i="4"/>
  <c r="AJ614" i="4" s="1"/>
  <c r="R49" i="9"/>
  <c r="AL456" i="4"/>
  <c r="AL629" i="4" s="1"/>
  <c r="AB454" i="4"/>
  <c r="AB627" i="4" s="1"/>
  <c r="I56" i="9"/>
  <c r="F38" i="9"/>
  <c r="L56" i="9"/>
  <c r="X450" i="4"/>
  <c r="X623" i="4" s="1"/>
  <c r="Z454" i="4"/>
  <c r="Z627" i="4" s="1"/>
  <c r="AH440" i="4"/>
  <c r="AH613" i="4" s="1"/>
  <c r="V452" i="4"/>
  <c r="V625" i="4" s="1"/>
  <c r="Y22" i="9"/>
  <c r="K42" i="9"/>
  <c r="AS17" i="4"/>
  <c r="H17" i="4" s="1"/>
  <c r="G15" i="2" s="1"/>
  <c r="AI440" i="4"/>
  <c r="AI613" i="4" s="1"/>
  <c r="W441" i="4"/>
  <c r="W614" i="4" s="1"/>
  <c r="F29" i="9"/>
  <c r="O22" i="9"/>
  <c r="K52" i="9"/>
  <c r="N22" i="9"/>
  <c r="N47" i="9"/>
  <c r="J22" i="9"/>
  <c r="AI442" i="4"/>
  <c r="AI615" i="4" s="1"/>
  <c r="V442" i="4"/>
  <c r="V615" i="4" s="1"/>
  <c r="J43" i="9"/>
  <c r="I46" i="9"/>
  <c r="AS20" i="4"/>
  <c r="H20" i="4" s="1"/>
  <c r="G18" i="2" s="1"/>
  <c r="F26" i="9"/>
  <c r="M52" i="9"/>
  <c r="P51" i="9"/>
  <c r="W442" i="4"/>
  <c r="W615" i="4" s="1"/>
  <c r="AC454" i="4"/>
  <c r="AC627" i="4" s="1"/>
  <c r="R46" i="9"/>
  <c r="AJ456" i="4"/>
  <c r="AJ629" i="4" s="1"/>
  <c r="Z449" i="4"/>
  <c r="Z622" i="4" s="1"/>
  <c r="AH444" i="4"/>
  <c r="AH617" i="4" s="1"/>
  <c r="Y443" i="4"/>
  <c r="Y616" i="4" s="1"/>
  <c r="AS25" i="4"/>
  <c r="H25" i="4" s="1"/>
  <c r="U456" i="4"/>
  <c r="U629" i="4" s="1"/>
  <c r="R45" i="9"/>
  <c r="AF450" i="4"/>
  <c r="AF623" i="4" s="1"/>
  <c r="Z442" i="4"/>
  <c r="Z615" i="4" s="1"/>
  <c r="AJ454" i="4"/>
  <c r="AJ627" i="4" s="1"/>
  <c r="N235" i="4"/>
  <c r="AG450" i="4"/>
  <c r="AG623" i="4" s="1"/>
  <c r="AS241" i="4"/>
  <c r="H241" i="4" s="1"/>
  <c r="O49" i="9"/>
  <c r="AS247" i="4"/>
  <c r="H247" i="4" s="1"/>
  <c r="M247" i="4"/>
  <c r="K55" i="9"/>
  <c r="R443" i="4"/>
  <c r="R616" i="4" s="1"/>
  <c r="U454" i="4"/>
  <c r="U627" i="4" s="1"/>
  <c r="AG445" i="4"/>
  <c r="AG618" i="4" s="1"/>
  <c r="Q443" i="4"/>
  <c r="Q616" i="4" s="1"/>
  <c r="D3336" i="3"/>
  <c r="C3336" i="3" s="1"/>
  <c r="V445" i="4"/>
  <c r="V618" i="4" s="1"/>
  <c r="AI456" i="4"/>
  <c r="AI629" i="4" s="1"/>
  <c r="AE443" i="4"/>
  <c r="AE616" i="4" s="1"/>
  <c r="N49" i="9"/>
  <c r="K56" i="9"/>
  <c r="Q56" i="9"/>
  <c r="U453" i="4"/>
  <c r="U626" i="4" s="1"/>
  <c r="S452" i="4"/>
  <c r="S625" i="4" s="1"/>
  <c r="AG442" i="4"/>
  <c r="AG615" i="4" s="1"/>
  <c r="O51" i="9"/>
  <c r="M233" i="4"/>
  <c r="AS233" i="4"/>
  <c r="H233" i="4" s="1"/>
  <c r="F31" i="9"/>
  <c r="AS16" i="4"/>
  <c r="H16" i="4" s="1"/>
  <c r="G19" i="2" s="1"/>
  <c r="AS236" i="4"/>
  <c r="H236" i="4" s="1"/>
  <c r="AC440" i="4"/>
  <c r="AC613" i="4" s="1"/>
  <c r="N244" i="4"/>
  <c r="AS235" i="4"/>
  <c r="H235" i="4" s="1"/>
  <c r="S449" i="4"/>
  <c r="S622" i="4" s="1"/>
  <c r="T452" i="4"/>
  <c r="T625" i="4" s="1"/>
  <c r="Z456" i="4"/>
  <c r="Z629" i="4" s="1"/>
  <c r="AC450" i="4"/>
  <c r="AC623" i="4" s="1"/>
  <c r="AD456" i="4"/>
  <c r="AD629" i="4" s="1"/>
  <c r="M43" i="9"/>
  <c r="X22" i="9"/>
  <c r="AE451" i="4"/>
  <c r="AE624" i="4" s="1"/>
  <c r="S55" i="9"/>
  <c r="AK441" i="4"/>
  <c r="AK614" i="4" s="1"/>
  <c r="Q54" i="9"/>
  <c r="AL445" i="4"/>
  <c r="AL618" i="4" s="1"/>
  <c r="Y449" i="4"/>
  <c r="Y622" i="4" s="1"/>
  <c r="M232" i="4"/>
  <c r="AS232" i="4"/>
  <c r="H232" i="4" s="1"/>
  <c r="F35" i="9"/>
  <c r="AS27" i="4"/>
  <c r="H27" i="4" s="1"/>
  <c r="M35" i="2" s="1"/>
  <c r="N243" i="4"/>
  <c r="J52" i="9"/>
  <c r="P46" i="9"/>
  <c r="M47" i="9"/>
  <c r="Q43" i="9"/>
  <c r="E28" i="9"/>
  <c r="V454" i="4"/>
  <c r="V627" i="4" s="1"/>
  <c r="Y442" i="4"/>
  <c r="Y615" i="4" s="1"/>
  <c r="W443" i="4"/>
  <c r="W616" i="4" s="1"/>
  <c r="AH442" i="4"/>
  <c r="AH615" i="4" s="1"/>
  <c r="F25" i="9"/>
  <c r="U442" i="4"/>
  <c r="U615" i="4" s="1"/>
  <c r="AC456" i="4"/>
  <c r="AC629" i="4" s="1"/>
  <c r="X444" i="4"/>
  <c r="X617" i="4" s="1"/>
  <c r="Q48" i="9"/>
  <c r="AL454" i="4"/>
  <c r="AL627" i="4" s="1"/>
  <c r="S440" i="4"/>
  <c r="S613" i="4" s="1"/>
  <c r="P45" i="9"/>
  <c r="V444" i="4"/>
  <c r="V617" i="4" s="1"/>
  <c r="D3695" i="3"/>
  <c r="S46" i="9"/>
  <c r="AI451" i="4"/>
  <c r="AI624" i="4" s="1"/>
  <c r="F28" i="9"/>
  <c r="X443" i="4"/>
  <c r="X616" i="4" s="1"/>
  <c r="M53" i="9"/>
  <c r="K54" i="9"/>
  <c r="AH455" i="4"/>
  <c r="AH628" i="4" s="1"/>
  <c r="F23" i="9"/>
  <c r="Q441" i="4"/>
  <c r="Q614" i="4" s="1"/>
  <c r="F32" i="9"/>
  <c r="AE456" i="4"/>
  <c r="AE629" i="4" s="1"/>
  <c r="AK455" i="4"/>
  <c r="AK628" i="4" s="1"/>
  <c r="AI454" i="4"/>
  <c r="AI627" i="4" s="1"/>
  <c r="AD451" i="4"/>
  <c r="AD624" i="4" s="1"/>
  <c r="AE442" i="4"/>
  <c r="AE615" i="4" s="1"/>
  <c r="M231" i="4"/>
  <c r="M235" i="4"/>
  <c r="D3668" i="3"/>
  <c r="C3668" i="3" s="1"/>
  <c r="I41" i="9"/>
  <c r="AS26" i="4"/>
  <c r="H26" i="4" s="1"/>
  <c r="F24" i="9"/>
  <c r="S456" i="4"/>
  <c r="S629" i="4" s="1"/>
  <c r="AA454" i="4"/>
  <c r="AA627" i="4" s="1"/>
  <c r="AN23" i="9"/>
  <c r="N41" i="9"/>
  <c r="Q444" i="4"/>
  <c r="Q617" i="4" s="1"/>
  <c r="F34" i="9"/>
  <c r="AE455" i="4"/>
  <c r="AE628" i="4" s="1"/>
  <c r="AD445" i="4"/>
  <c r="AD618" i="4" s="1"/>
  <c r="AC452" i="4"/>
  <c r="AC625" i="4" s="1"/>
  <c r="D3405" i="3"/>
  <c r="C3405" i="3" s="1"/>
  <c r="AC451" i="4"/>
  <c r="AC624" i="4" s="1"/>
  <c r="X442" i="4"/>
  <c r="X615" i="4" s="1"/>
  <c r="AE450" i="4"/>
  <c r="AE623" i="4" s="1"/>
  <c r="J44" i="9"/>
  <c r="AI455" i="4"/>
  <c r="AI628" i="4" s="1"/>
  <c r="AA442" i="4"/>
  <c r="AA615" i="4" s="1"/>
  <c r="K47" i="9"/>
  <c r="AE449" i="4"/>
  <c r="AE622" i="4" s="1"/>
  <c r="M234" i="4"/>
  <c r="AS234" i="4"/>
  <c r="H234" i="4" s="1"/>
  <c r="AS28" i="4"/>
  <c r="H28" i="4" s="1"/>
  <c r="AS29" i="4"/>
  <c r="H29" i="4" s="1"/>
  <c r="J41" i="9"/>
  <c r="AS19" i="4"/>
  <c r="H19" i="4" s="1"/>
  <c r="G16" i="2" s="1"/>
  <c r="F36" i="9"/>
  <c r="Z445" i="4"/>
  <c r="Z618" i="4" s="1"/>
  <c r="AB455" i="4"/>
  <c r="AB628" i="4" s="1"/>
  <c r="U22" i="9"/>
  <c r="R444" i="4"/>
  <c r="R617" i="4" s="1"/>
  <c r="Z440" i="4"/>
  <c r="Z613" i="4" s="1"/>
  <c r="D3701" i="3"/>
  <c r="M242" i="4"/>
  <c r="AS242" i="4"/>
  <c r="H242" i="4" s="1"/>
  <c r="Z453" i="4"/>
  <c r="Z626" i="4" s="1"/>
  <c r="S43" i="9"/>
  <c r="AE441" i="4"/>
  <c r="AE614" i="4" s="1"/>
  <c r="AJ450" i="4"/>
  <c r="AJ623" i="4" s="1"/>
  <c r="S57" i="9"/>
  <c r="AF449" i="4"/>
  <c r="AF622" i="4" s="1"/>
  <c r="T456" i="4"/>
  <c r="T629" i="4" s="1"/>
  <c r="M240" i="4"/>
  <c r="AS240" i="4"/>
  <c r="H240" i="4" s="1"/>
  <c r="AS31" i="4"/>
  <c r="H31" i="4" s="1"/>
  <c r="M236" i="4"/>
  <c r="Q445" i="4"/>
  <c r="Q618" i="4" s="1"/>
  <c r="Q44" i="9"/>
  <c r="Y454" i="4"/>
  <c r="Y627" i="4" s="1"/>
  <c r="AF440" i="4"/>
  <c r="AF613" i="4" s="1"/>
  <c r="N56" i="9"/>
  <c r="AA22" i="9"/>
  <c r="D3582" i="3"/>
  <c r="C3582" i="3" s="1"/>
  <c r="D3340" i="3"/>
  <c r="C3340" i="3" s="1"/>
  <c r="D3709" i="3"/>
  <c r="E23" i="9"/>
  <c r="E27" i="9"/>
  <c r="E39" i="9"/>
  <c r="E30" i="9"/>
  <c r="E35" i="9"/>
  <c r="E38" i="9"/>
  <c r="E32" i="9"/>
  <c r="G66" i="2" l="1"/>
  <c r="G67" i="2" s="1"/>
  <c r="GR64" i="5"/>
  <c r="GT64" i="5"/>
  <c r="GR65" i="5"/>
  <c r="GT65" i="5"/>
  <c r="GR66" i="5"/>
  <c r="GT66" i="5"/>
  <c r="GT79" i="5"/>
  <c r="GR79" i="5"/>
  <c r="GT130" i="5"/>
  <c r="GR130" i="5"/>
  <c r="C3" i="18"/>
  <c r="G130" i="2"/>
  <c r="AS2" i="4"/>
  <c r="C3666" i="3"/>
  <c r="C3685" i="3"/>
  <c r="C34" i="18"/>
  <c r="C44" i="18"/>
  <c r="C41" i="18"/>
  <c r="C74" i="18"/>
  <c r="C21" i="18"/>
  <c r="C47" i="18"/>
  <c r="C92" i="18"/>
  <c r="C30" i="18"/>
  <c r="C89" i="18"/>
  <c r="C26" i="18"/>
  <c r="C111" i="18"/>
  <c r="C52" i="18"/>
  <c r="C121" i="18"/>
  <c r="C24" i="18"/>
  <c r="C80" i="18"/>
  <c r="C28" i="18"/>
  <c r="C71" i="18"/>
  <c r="C43" i="18"/>
  <c r="C37" i="18"/>
  <c r="C46" i="18"/>
  <c r="C7" i="18"/>
  <c r="C85" i="18"/>
  <c r="C99" i="18"/>
  <c r="C98" i="18"/>
  <c r="C108" i="18"/>
  <c r="C101" i="18"/>
  <c r="C110" i="18"/>
  <c r="C14" i="18"/>
  <c r="C29" i="18"/>
  <c r="C70" i="18"/>
  <c r="C12" i="18"/>
  <c r="C15" i="18"/>
  <c r="C36" i="18"/>
  <c r="C61" i="18"/>
  <c r="C56" i="18"/>
  <c r="C88" i="18"/>
  <c r="C114" i="18"/>
  <c r="C65" i="18"/>
  <c r="C105" i="18"/>
  <c r="C8" i="18"/>
  <c r="C103" i="18"/>
  <c r="C48" i="18"/>
  <c r="C23" i="18"/>
  <c r="C39" i="18"/>
  <c r="C32" i="18"/>
  <c r="C72" i="18"/>
  <c r="C83" i="18"/>
  <c r="C49" i="18"/>
  <c r="C122" i="18"/>
  <c r="C63" i="18"/>
  <c r="C112" i="18"/>
  <c r="C59" i="18"/>
  <c r="C117" i="18"/>
  <c r="C40" i="18"/>
  <c r="C95" i="18"/>
  <c r="C68" i="18"/>
  <c r="C51" i="18"/>
  <c r="C19" i="18"/>
  <c r="C20" i="18"/>
  <c r="C82" i="18"/>
  <c r="C100" i="18"/>
  <c r="C97" i="18"/>
  <c r="C102" i="18"/>
  <c r="C79" i="18"/>
  <c r="C106" i="18"/>
  <c r="C17" i="18"/>
  <c r="C104" i="18"/>
  <c r="C35" i="18"/>
  <c r="C53" i="18"/>
  <c r="C81" i="18"/>
  <c r="C55" i="18"/>
  <c r="C91" i="18"/>
  <c r="C84" i="18"/>
  <c r="C78" i="18"/>
  <c r="C11" i="18"/>
  <c r="C31" i="18"/>
  <c r="C115" i="18"/>
  <c r="C22" i="18"/>
  <c r="C120" i="18"/>
  <c r="C10" i="18"/>
  <c r="C27" i="18"/>
  <c r="C5" i="18"/>
  <c r="C76" i="18"/>
  <c r="C58" i="18"/>
  <c r="C6" i="18"/>
  <c r="C90" i="18"/>
  <c r="C18" i="18"/>
  <c r="C93" i="18"/>
  <c r="C73" i="18"/>
  <c r="C118" i="18"/>
  <c r="C16" i="18"/>
  <c r="C119" i="18"/>
  <c r="C94" i="18"/>
  <c r="C4" i="18"/>
  <c r="C67" i="18"/>
  <c r="C57" i="18"/>
  <c r="C42" i="18"/>
  <c r="C45" i="18"/>
  <c r="C50" i="18"/>
  <c r="C77" i="18"/>
  <c r="C62" i="18"/>
  <c r="C87" i="18"/>
  <c r="C33" i="18"/>
  <c r="C113" i="18"/>
  <c r="C96" i="18"/>
  <c r="C116" i="18"/>
  <c r="C38" i="18"/>
  <c r="C69" i="18"/>
  <c r="C64" i="18"/>
  <c r="C9" i="18"/>
  <c r="C66" i="18"/>
  <c r="C13" i="18"/>
  <c r="C60" i="18"/>
  <c r="C25" i="18"/>
  <c r="C86" i="18"/>
  <c r="C75" i="18"/>
  <c r="C107" i="18"/>
  <c r="C54" i="18"/>
  <c r="C109" i="18"/>
  <c r="G71" i="2"/>
  <c r="G115" i="2"/>
  <c r="G70" i="2"/>
  <c r="G113" i="2"/>
  <c r="G69" i="2"/>
  <c r="G108" i="2"/>
  <c r="G111" i="2" s="1"/>
  <c r="M107" i="2" s="1"/>
  <c r="G73" i="2"/>
  <c r="G121" i="2"/>
  <c r="G72" i="2"/>
  <c r="G112" i="2"/>
  <c r="G131" i="2"/>
  <c r="G68" i="2"/>
  <c r="G114" i="2"/>
  <c r="G132" i="2"/>
  <c r="G133" i="2"/>
  <c r="C4540" i="3"/>
  <c r="C4557" i="3"/>
  <c r="C3692" i="3"/>
  <c r="C4547" i="3"/>
  <c r="C3691" i="3"/>
  <c r="C4544" i="3"/>
  <c r="C4546" i="3"/>
  <c r="C4543" i="3"/>
  <c r="C4470" i="3"/>
  <c r="C4258" i="3"/>
  <c r="C4466" i="3"/>
  <c r="C4443" i="3"/>
  <c r="C3891" i="3"/>
  <c r="C4262" i="3"/>
  <c r="C4324" i="3"/>
  <c r="C3909" i="3"/>
  <c r="C4291" i="3"/>
  <c r="C3872" i="3"/>
  <c r="C4284" i="3"/>
  <c r="C4358" i="3"/>
  <c r="C4298" i="3"/>
  <c r="C4416" i="3"/>
  <c r="C4077" i="3"/>
  <c r="C4054" i="3"/>
  <c r="C4035" i="3"/>
  <c r="C4190" i="3"/>
  <c r="C4398" i="3"/>
  <c r="O233" i="4"/>
  <c r="C4150" i="3"/>
  <c r="C4235" i="3"/>
  <c r="C4093" i="3"/>
  <c r="C4401" i="3"/>
  <c r="C4459" i="3"/>
  <c r="C4042" i="3"/>
  <c r="C4038" i="3"/>
  <c r="C4455" i="3"/>
  <c r="C4467" i="3"/>
  <c r="O236" i="4"/>
  <c r="C4050" i="3"/>
  <c r="O247" i="4"/>
  <c r="O245" i="4"/>
  <c r="O241" i="4"/>
  <c r="O231" i="4"/>
  <c r="O246" i="4"/>
  <c r="O242" i="4"/>
  <c r="O232" i="4"/>
  <c r="G27" i="9"/>
  <c r="G35" i="9"/>
  <c r="O234" i="4"/>
  <c r="G30" i="9"/>
  <c r="G32" i="9"/>
  <c r="O240" i="4"/>
  <c r="O235" i="4"/>
  <c r="G39" i="9"/>
  <c r="O244" i="4"/>
  <c r="O243" i="4"/>
  <c r="GT123" i="5"/>
  <c r="GR123" i="5"/>
  <c r="GT85" i="5"/>
  <c r="GR85" i="5"/>
  <c r="GT25" i="5"/>
  <c r="GR25" i="5"/>
  <c r="GR114" i="5"/>
  <c r="GT114" i="5"/>
  <c r="GT91" i="5"/>
  <c r="GR91" i="5"/>
  <c r="GR44" i="5"/>
  <c r="GT44" i="5"/>
  <c r="GT18" i="5"/>
  <c r="GR18" i="5"/>
  <c r="GR34" i="5"/>
  <c r="GT34" i="5"/>
  <c r="GR97" i="5"/>
  <c r="GT97" i="5"/>
  <c r="GR68" i="5"/>
  <c r="GT68" i="5"/>
  <c r="GT43" i="5"/>
  <c r="GR43" i="5"/>
  <c r="GT29" i="5"/>
  <c r="GR29" i="5"/>
  <c r="G34" i="9"/>
  <c r="G24" i="9"/>
  <c r="G23" i="9"/>
  <c r="C3709" i="3"/>
  <c r="GT14" i="5"/>
  <c r="GR14" i="5"/>
  <c r="GT94" i="5"/>
  <c r="GR94" i="5"/>
  <c r="GT58" i="5"/>
  <c r="GR58" i="5"/>
  <c r="GR121" i="5"/>
  <c r="GT121" i="5"/>
  <c r="GT54" i="5"/>
  <c r="GR54" i="5"/>
  <c r="GT56" i="5"/>
  <c r="GR56" i="5"/>
  <c r="GT19" i="5"/>
  <c r="GR19" i="5"/>
  <c r="GR86" i="5"/>
  <c r="GT86" i="5"/>
  <c r="GR106" i="5"/>
  <c r="GT106" i="5"/>
  <c r="GT111" i="5"/>
  <c r="GR111" i="5"/>
  <c r="GT96" i="5"/>
  <c r="GR96" i="5"/>
  <c r="GT98" i="5"/>
  <c r="GR98" i="5"/>
  <c r="GR78" i="5"/>
  <c r="GT78" i="5"/>
  <c r="GT39" i="5"/>
  <c r="GR39" i="5"/>
  <c r="GT118" i="5"/>
  <c r="GR118" i="5"/>
  <c r="GT105" i="5"/>
  <c r="GR105" i="5"/>
  <c r="GT59" i="5"/>
  <c r="GR59" i="5"/>
  <c r="GR117" i="5"/>
  <c r="GT117" i="5"/>
  <c r="GT71" i="5"/>
  <c r="GR71" i="5"/>
  <c r="GT32" i="5"/>
  <c r="GR32" i="5"/>
  <c r="GT125" i="5"/>
  <c r="GR125" i="5"/>
  <c r="GT113" i="5"/>
  <c r="GR113" i="5"/>
  <c r="GT21" i="5"/>
  <c r="GR21" i="5"/>
  <c r="GT100" i="5"/>
  <c r="GR100" i="5"/>
  <c r="GT48" i="5"/>
  <c r="GR48" i="5"/>
  <c r="GT55" i="5"/>
  <c r="GR55" i="5"/>
  <c r="GR15" i="5"/>
  <c r="GT15" i="5"/>
  <c r="GR23" i="5"/>
  <c r="GT23" i="5"/>
  <c r="GT126" i="5"/>
  <c r="GR126" i="5"/>
  <c r="GT89" i="5"/>
  <c r="GR89" i="5"/>
  <c r="G29" i="9"/>
  <c r="C3701" i="3"/>
  <c r="G38" i="9"/>
  <c r="G28" i="9"/>
  <c r="GT84" i="5"/>
  <c r="GR84" i="5"/>
  <c r="GT24" i="5"/>
  <c r="GR24" i="5"/>
  <c r="GT88" i="5"/>
  <c r="GR88" i="5"/>
  <c r="GT60" i="5"/>
  <c r="GR60" i="5"/>
  <c r="GT90" i="5"/>
  <c r="GR90" i="5"/>
  <c r="GR128" i="5"/>
  <c r="GT128" i="5"/>
  <c r="GT26" i="5"/>
  <c r="GR26" i="5"/>
  <c r="GR42" i="5"/>
  <c r="GT42" i="5"/>
  <c r="GR116" i="5"/>
  <c r="GT116" i="5"/>
  <c r="GR63" i="5"/>
  <c r="GT63" i="5"/>
  <c r="GT80" i="5"/>
  <c r="GR80" i="5"/>
  <c r="GT41" i="5"/>
  <c r="GR41" i="5"/>
  <c r="GR46" i="5"/>
  <c r="GT46" i="5"/>
  <c r="GR101" i="5"/>
  <c r="GT101" i="5"/>
  <c r="GT36" i="5"/>
  <c r="GR36" i="5"/>
  <c r="GT109" i="5"/>
  <c r="GR109" i="5"/>
  <c r="GT82" i="5"/>
  <c r="GR82" i="5"/>
  <c r="GT112" i="5"/>
  <c r="GR112" i="5"/>
  <c r="GR92" i="5"/>
  <c r="GT92" i="5"/>
  <c r="GT129" i="5"/>
  <c r="GR129" i="5"/>
  <c r="GT107" i="5"/>
  <c r="GR107" i="5"/>
  <c r="GT95" i="5"/>
  <c r="GR95" i="5"/>
  <c r="GT17" i="5"/>
  <c r="GR17" i="5"/>
  <c r="GR33" i="5"/>
  <c r="GT33" i="5"/>
  <c r="GR102" i="5"/>
  <c r="GT102" i="5"/>
  <c r="GT67" i="5"/>
  <c r="GR67" i="5"/>
  <c r="GR103" i="5"/>
  <c r="GT103" i="5"/>
  <c r="GR11" i="5"/>
  <c r="GT11" i="5"/>
  <c r="GT99" i="5"/>
  <c r="GR99" i="5"/>
  <c r="GR108" i="5"/>
  <c r="GT108" i="5"/>
  <c r="G25" i="9"/>
  <c r="G37" i="9"/>
  <c r="C3695" i="3"/>
  <c r="GT73" i="5"/>
  <c r="GR73" i="5"/>
  <c r="H15" i="4"/>
  <c r="GT81" i="5"/>
  <c r="GR81" i="5"/>
  <c r="GT45" i="5"/>
  <c r="GR45" i="5"/>
  <c r="GT38" i="5"/>
  <c r="GR38" i="5"/>
  <c r="GR72" i="5"/>
  <c r="GT72" i="5"/>
  <c r="GT77" i="5"/>
  <c r="GR77" i="5"/>
  <c r="GT69" i="5"/>
  <c r="GR69" i="5"/>
  <c r="GT52" i="5"/>
  <c r="GR52" i="5"/>
  <c r="GR120" i="5"/>
  <c r="GT120" i="5"/>
  <c r="GR76" i="5"/>
  <c r="GT76" i="5"/>
  <c r="GT27" i="5"/>
  <c r="GR27" i="5"/>
  <c r="GR51" i="5"/>
  <c r="GT51" i="5"/>
  <c r="GR22" i="5"/>
  <c r="GT22" i="5"/>
  <c r="GT28" i="5"/>
  <c r="GR28" i="5"/>
  <c r="G36" i="9"/>
  <c r="GT70" i="5"/>
  <c r="GR70" i="5"/>
  <c r="GT83" i="5"/>
  <c r="GR83" i="5"/>
  <c r="GT62" i="5"/>
  <c r="GR62" i="5"/>
  <c r="GT10" i="5"/>
  <c r="GR10" i="5"/>
  <c r="GT13" i="5"/>
  <c r="GR13" i="5"/>
  <c r="GT75" i="5"/>
  <c r="GR75" i="5"/>
  <c r="GT40" i="5"/>
  <c r="GR40" i="5"/>
  <c r="GR47" i="5"/>
  <c r="GT47" i="5"/>
  <c r="GR37" i="5"/>
  <c r="GT37" i="5"/>
  <c r="GT20" i="5"/>
  <c r="GR20" i="5"/>
  <c r="GT61" i="5"/>
  <c r="GR61" i="5"/>
  <c r="GT16" i="5"/>
  <c r="GR16" i="5"/>
  <c r="GT12" i="5"/>
  <c r="GR12" i="5"/>
  <c r="GT31" i="5"/>
  <c r="GR31" i="5"/>
  <c r="GT87" i="5"/>
  <c r="GR87" i="5"/>
  <c r="G33" i="9"/>
  <c r="G26" i="9"/>
  <c r="G31" i="9"/>
  <c r="GT53" i="5"/>
  <c r="GR53" i="5"/>
  <c r="GT122" i="5"/>
  <c r="GR122" i="5"/>
  <c r="GT110" i="5"/>
  <c r="GR110" i="5"/>
  <c r="GT30" i="5"/>
  <c r="GR30" i="5"/>
  <c r="GT74" i="5"/>
  <c r="GR74" i="5"/>
  <c r="GT93" i="5"/>
  <c r="GR93" i="5"/>
  <c r="GR119" i="5"/>
  <c r="GT119" i="5"/>
  <c r="GR57" i="5"/>
  <c r="GT57" i="5"/>
  <c r="GR49" i="5"/>
  <c r="GT49" i="5"/>
  <c r="GR104" i="5"/>
  <c r="GT104" i="5"/>
  <c r="GR50" i="5"/>
  <c r="GT50" i="5"/>
  <c r="GT127" i="5"/>
  <c r="GR127" i="5"/>
  <c r="GT35" i="5"/>
  <c r="GR35" i="5"/>
  <c r="GR115" i="5"/>
  <c r="GT115" i="5"/>
  <c r="GR124" i="5"/>
  <c r="GT124" i="5"/>
  <c r="AS1" i="4" l="1"/>
  <c r="AD4" i="22" s="1"/>
  <c r="G129" i="2"/>
  <c r="M123" i="2" s="1"/>
  <c r="G74" i="2"/>
  <c r="AF110" i="22"/>
  <c r="AG110" i="22" s="1"/>
  <c r="AF73" i="22"/>
  <c r="AG73" i="22" s="1"/>
  <c r="AF44" i="22"/>
  <c r="AG44" i="22" s="1"/>
  <c r="AF74" i="22"/>
  <c r="AG74" i="22" s="1"/>
  <c r="AF30" i="22"/>
  <c r="AG30" i="22" s="1"/>
  <c r="AF121" i="22"/>
  <c r="AG121" i="22" s="1"/>
  <c r="AF65" i="22"/>
  <c r="AG65" i="22" s="1"/>
  <c r="AF103" i="22"/>
  <c r="AG103" i="22" s="1"/>
  <c r="AF98" i="22"/>
  <c r="AG98" i="22" s="1"/>
  <c r="AF89" i="22"/>
  <c r="AG89" i="22" s="1"/>
  <c r="AF106" i="22"/>
  <c r="AG106" i="22" s="1"/>
  <c r="AF24" i="22"/>
  <c r="AG24" i="22" s="1"/>
  <c r="AF86" i="22"/>
  <c r="AG86" i="22" s="1"/>
  <c r="AF97" i="22"/>
  <c r="AG97" i="22" s="1"/>
  <c r="AF93" i="22"/>
  <c r="AG93" i="22" s="1"/>
  <c r="AF95" i="22"/>
  <c r="AG95" i="22" s="1"/>
  <c r="AF34" i="22"/>
  <c r="AG34" i="22" s="1"/>
  <c r="AF87" i="22"/>
  <c r="AG87" i="22" s="1"/>
  <c r="AF51" i="22"/>
  <c r="AG51" i="22" s="1"/>
  <c r="AF72" i="22"/>
  <c r="AG72" i="22" s="1"/>
  <c r="AF77" i="22"/>
  <c r="AG77" i="22" s="1"/>
  <c r="AF91" i="22"/>
  <c r="AG91" i="22" s="1"/>
  <c r="AF36" i="22"/>
  <c r="AG36" i="22" s="1"/>
  <c r="AF57" i="22"/>
  <c r="AG57" i="22" s="1"/>
  <c r="AF64" i="22"/>
  <c r="AG64" i="22" s="1"/>
  <c r="AF108" i="22"/>
  <c r="AG108" i="22" s="1"/>
  <c r="AF71" i="22"/>
  <c r="AG71" i="22" s="1"/>
  <c r="AF69" i="22"/>
  <c r="AG69" i="22" s="1"/>
  <c r="AF18" i="22"/>
  <c r="AG18" i="22" s="1"/>
  <c r="AF116" i="22"/>
  <c r="AG116" i="22" s="1"/>
  <c r="AF63" i="22"/>
  <c r="AG63" i="22" s="1"/>
  <c r="AF118" i="22"/>
  <c r="AG118" i="22" s="1"/>
  <c r="AF43" i="22"/>
  <c r="AG43" i="22" s="1"/>
  <c r="AF115" i="22"/>
  <c r="AG115" i="22" s="1"/>
  <c r="AF40" i="22"/>
  <c r="AG40" i="22" s="1"/>
  <c r="AF19" i="22"/>
  <c r="AG19" i="22" s="1"/>
  <c r="AF122" i="22"/>
  <c r="AG122" i="22" s="1"/>
  <c r="AF33" i="22"/>
  <c r="AG33" i="22" s="1"/>
  <c r="AF21" i="22"/>
  <c r="AG21" i="22" s="1"/>
  <c r="AF81" i="22"/>
  <c r="AG81" i="22" s="1"/>
  <c r="AF76" i="22"/>
  <c r="AG76" i="22" s="1"/>
  <c r="AF83" i="22"/>
  <c r="AG83" i="22" s="1"/>
  <c r="AF120" i="22"/>
  <c r="AG120" i="22" s="1"/>
  <c r="AF42" i="22"/>
  <c r="AG42" i="22" s="1"/>
  <c r="AF46" i="22"/>
  <c r="AG46" i="22" s="1"/>
  <c r="AF88" i="22"/>
  <c r="AG88" i="22" s="1"/>
  <c r="AF50" i="22"/>
  <c r="AG50" i="22" s="1"/>
  <c r="AF94" i="22"/>
  <c r="AG94" i="22" s="1"/>
  <c r="AF26" i="22"/>
  <c r="AG26" i="22" s="1"/>
  <c r="AF56" i="22"/>
  <c r="AG56" i="22" s="1"/>
  <c r="AF62" i="22"/>
  <c r="AG62" i="22" s="1"/>
  <c r="AF80" i="22"/>
  <c r="AG80" i="22" s="1"/>
  <c r="AF92" i="22"/>
  <c r="AG92" i="22" s="1"/>
  <c r="AF49" i="22"/>
  <c r="AG49" i="22" s="1"/>
  <c r="AF60" i="22"/>
  <c r="AG60" i="22" s="1"/>
  <c r="AF28" i="22"/>
  <c r="AG28" i="22" s="1"/>
  <c r="AF82" i="22"/>
  <c r="AG82" i="22" s="1"/>
  <c r="AF23" i="22"/>
  <c r="AG23" i="22" s="1"/>
  <c r="AF105" i="22"/>
  <c r="AG105" i="22" s="1"/>
  <c r="AF32" i="22"/>
  <c r="AG32" i="22" s="1"/>
  <c r="AF113" i="22"/>
  <c r="AG113" i="22" s="1"/>
  <c r="AF35" i="22"/>
  <c r="AG35" i="22" s="1"/>
  <c r="AF66" i="22"/>
  <c r="AG66" i="22" s="1"/>
  <c r="AF111" i="22"/>
  <c r="AG111" i="22" s="1"/>
  <c r="AF48" i="22"/>
  <c r="AG48" i="22" s="1"/>
  <c r="AF112" i="22"/>
  <c r="AG112" i="22" s="1"/>
  <c r="AF52" i="22"/>
  <c r="AG52" i="22" s="1"/>
  <c r="AF37" i="22"/>
  <c r="AG37" i="22" s="1"/>
  <c r="AF117" i="22"/>
  <c r="AG117" i="22" s="1"/>
  <c r="AF55" i="22"/>
  <c r="AG55" i="22" s="1"/>
  <c r="AF119" i="22"/>
  <c r="AG119" i="22" s="1"/>
  <c r="AF17" i="22"/>
  <c r="AG17" i="22" s="1"/>
  <c r="AF84" i="22"/>
  <c r="AG84" i="22" s="1"/>
  <c r="AF29" i="22"/>
  <c r="AG29" i="22" s="1"/>
  <c r="AF31" i="22"/>
  <c r="AG31" i="22" s="1"/>
  <c r="AF70" i="22"/>
  <c r="AG70" i="22" s="1"/>
  <c r="AF58" i="22"/>
  <c r="AG58" i="22" s="1"/>
  <c r="AF68" i="22"/>
  <c r="AG68" i="22" s="1"/>
  <c r="AF102" i="22"/>
  <c r="AG102" i="22" s="1"/>
  <c r="AF54" i="22"/>
  <c r="AG54" i="22" s="1"/>
  <c r="AF38" i="22"/>
  <c r="AG38" i="22" s="1"/>
  <c r="AF67" i="22"/>
  <c r="AG67" i="22" s="1"/>
  <c r="AF99" i="22"/>
  <c r="AG99" i="22" s="1"/>
  <c r="AF53" i="22"/>
  <c r="AG53" i="22" s="1"/>
  <c r="AF79" i="22"/>
  <c r="AG79" i="22" s="1"/>
  <c r="AF39" i="22"/>
  <c r="AG39" i="22" s="1"/>
  <c r="AF90" i="22"/>
  <c r="AG90" i="22" s="1"/>
  <c r="AF107" i="22"/>
  <c r="AG107" i="22" s="1"/>
  <c r="AF61" i="22"/>
  <c r="AG61" i="22" s="1"/>
  <c r="AF123" i="22"/>
  <c r="AG123" i="22" s="1"/>
  <c r="AF104" i="22"/>
  <c r="AG104" i="22" s="1"/>
  <c r="AF47" i="22"/>
  <c r="AG47" i="22" s="1"/>
  <c r="AF109" i="22"/>
  <c r="AG109" i="22" s="1"/>
  <c r="AF78" i="22"/>
  <c r="AG78" i="22" s="1"/>
  <c r="AF45" i="22"/>
  <c r="AG45" i="22" s="1"/>
  <c r="AF25" i="22"/>
  <c r="AG25" i="22" s="1"/>
  <c r="AF114" i="22"/>
  <c r="AG114" i="22" s="1"/>
  <c r="AF22" i="22"/>
  <c r="AG22" i="22" s="1"/>
  <c r="AF96" i="22"/>
  <c r="AG96" i="22" s="1"/>
  <c r="AF85" i="22"/>
  <c r="AG85" i="22" s="1"/>
  <c r="AF75" i="22"/>
  <c r="AG75" i="22" s="1"/>
  <c r="AF59" i="22"/>
  <c r="AG59" i="22" s="1"/>
  <c r="AF20" i="22"/>
  <c r="AG20" i="22" s="1"/>
  <c r="AF27" i="22"/>
  <c r="AG27" i="22" s="1"/>
  <c r="AF41" i="22"/>
  <c r="AG41" i="22" s="1"/>
  <c r="AF16" i="22"/>
  <c r="AG16" i="22" s="1"/>
  <c r="AF100" i="22"/>
  <c r="AG100" i="22" s="1"/>
  <c r="AF15" i="22"/>
  <c r="AG15" i="22" s="1"/>
  <c r="AF101" i="22"/>
  <c r="AG101" i="22" s="1"/>
  <c r="GW79" i="5"/>
  <c r="GX79" i="5"/>
  <c r="GW66" i="5"/>
  <c r="GX66" i="5"/>
  <c r="GW65" i="5"/>
  <c r="GX65" i="5"/>
  <c r="GW64" i="5"/>
  <c r="GX64" i="5"/>
  <c r="FA130" i="5" a="1"/>
  <c r="FA130" i="5" s="1"/>
  <c r="FF130" i="5" s="1"/>
  <c r="FA79" i="5" a="1"/>
  <c r="FA79" i="5" s="1"/>
  <c r="FF79" i="5" s="1"/>
  <c r="FK79" i="5" s="1"/>
  <c r="FA65" i="5" a="1"/>
  <c r="FA65" i="5" s="1"/>
  <c r="FF65" i="5" s="1"/>
  <c r="FK65" i="5" s="1"/>
  <c r="FA64" i="5" a="1"/>
  <c r="FA64" i="5" s="1"/>
  <c r="FF64" i="5" s="1"/>
  <c r="FK64" i="5" s="1"/>
  <c r="FA66" i="5" a="1"/>
  <c r="FA66" i="5" s="1"/>
  <c r="FF66" i="5" s="1"/>
  <c r="FK66" i="5" s="1"/>
  <c r="GX130" i="5"/>
  <c r="GW130" i="5"/>
  <c r="FA91" i="5" a="1"/>
  <c r="FA91" i="5" s="1"/>
  <c r="FF91" i="5" s="1"/>
  <c r="FK91" i="5" s="1"/>
  <c r="I90" i="22" s="1"/>
  <c r="FA20" i="5" a="1"/>
  <c r="FA20" i="5" s="1"/>
  <c r="FF20" i="5" s="1"/>
  <c r="FK20" i="5" s="1"/>
  <c r="FA82" i="5" a="1"/>
  <c r="FA82" i="5" s="1"/>
  <c r="FA10" i="5" a="1"/>
  <c r="FA10" i="5" s="1"/>
  <c r="FF10" i="5" s="1"/>
  <c r="FA18" i="5" a="1"/>
  <c r="FA18" i="5" s="1"/>
  <c r="FF18" i="5" s="1"/>
  <c r="FK18" i="5" s="1"/>
  <c r="FA127" i="5" a="1"/>
  <c r="FA127" i="5" s="1"/>
  <c r="FF127" i="5" s="1"/>
  <c r="FK127" i="5" s="1"/>
  <c r="FA111" i="5" a="1"/>
  <c r="FA111" i="5" s="1"/>
  <c r="FA83" i="5" a="1"/>
  <c r="FA83" i="5" s="1"/>
  <c r="FF83" i="5" s="1"/>
  <c r="FK83" i="5" s="1"/>
  <c r="FA24" i="5" a="1"/>
  <c r="FA24" i="5" s="1"/>
  <c r="FF24" i="5" s="1"/>
  <c r="FK24" i="5" s="1"/>
  <c r="FA58" i="5" a="1"/>
  <c r="FA58" i="5" s="1"/>
  <c r="FF58" i="5" s="1"/>
  <c r="FK58" i="5" s="1"/>
  <c r="FA84" i="5" a="1"/>
  <c r="FA84" i="5" s="1"/>
  <c r="FA108" i="5" a="1"/>
  <c r="FA108" i="5" s="1"/>
  <c r="FF108" i="5" s="1"/>
  <c r="FK108" i="5" s="1"/>
  <c r="FA126" i="5" a="1"/>
  <c r="FA126" i="5" s="1"/>
  <c r="FF126" i="5" s="1"/>
  <c r="FA110" i="5" a="1"/>
  <c r="FA110" i="5" s="1"/>
  <c r="FF110" i="5" s="1"/>
  <c r="FA88" i="5" a="1"/>
  <c r="FA88" i="5" s="1"/>
  <c r="FA12" i="5" a="1"/>
  <c r="FA12" i="5" s="1"/>
  <c r="FF12" i="5" s="1"/>
  <c r="FK12" i="5" s="1"/>
  <c r="FA69" i="5" a="1"/>
  <c r="FA69" i="5" s="1"/>
  <c r="FF69" i="5" s="1"/>
  <c r="FK69" i="5" s="1"/>
  <c r="FA101" i="5" a="1"/>
  <c r="FA101" i="5" s="1"/>
  <c r="FF101" i="5" s="1"/>
  <c r="FA76" i="5" a="1"/>
  <c r="FA76" i="5" s="1"/>
  <c r="FA107" i="5" a="1"/>
  <c r="FA107" i="5" s="1"/>
  <c r="FF107" i="5" s="1"/>
  <c r="FA125" i="5" a="1"/>
  <c r="FA125" i="5" s="1"/>
  <c r="FF125" i="5" s="1"/>
  <c r="FK125" i="5" s="1"/>
  <c r="FA109" i="5" a="1"/>
  <c r="FA109" i="5" s="1"/>
  <c r="FF109" i="5" s="1"/>
  <c r="FK109" i="5" s="1"/>
  <c r="FA80" i="5" a="1"/>
  <c r="FA80" i="5" s="1"/>
  <c r="FF80" i="5" s="1"/>
  <c r="FK80" i="5" s="1"/>
  <c r="FA16" i="5" a="1"/>
  <c r="FA16" i="5" s="1"/>
  <c r="FF16" i="5" s="1"/>
  <c r="FK16" i="5" s="1"/>
  <c r="FA45" i="5" a="1"/>
  <c r="FA45" i="5" s="1"/>
  <c r="FF45" i="5" s="1"/>
  <c r="FK45" i="5" s="1"/>
  <c r="FA71" i="5" a="1"/>
  <c r="FA71" i="5" s="1"/>
  <c r="FF71" i="5" s="1"/>
  <c r="FK71" i="5" s="1"/>
  <c r="FA102" i="5" a="1"/>
  <c r="FA102" i="5" s="1"/>
  <c r="FA124" i="5" a="1"/>
  <c r="FA124" i="5" s="1"/>
  <c r="FF124" i="5" s="1"/>
  <c r="FK124" i="5" s="1"/>
  <c r="FA106" i="5" a="1"/>
  <c r="FA106" i="5" s="1"/>
  <c r="FF106" i="5" s="1"/>
  <c r="FA75" i="5" a="1"/>
  <c r="FA75" i="5" s="1"/>
  <c r="FF75" i="5" s="1"/>
  <c r="FK75" i="5" s="1"/>
  <c r="FA105" i="5" a="1"/>
  <c r="FA105" i="5" s="1"/>
  <c r="FF105" i="5" s="1"/>
  <c r="FA89" i="5" a="1"/>
  <c r="FA89" i="5" s="1"/>
  <c r="FF89" i="5" s="1"/>
  <c r="FK89" i="5" s="1"/>
  <c r="FA63" i="5" a="1"/>
  <c r="FA63" i="5" s="1"/>
  <c r="FF63" i="5" s="1"/>
  <c r="FK63" i="5" s="1"/>
  <c r="FA99" i="5" a="1"/>
  <c r="FA99" i="5" s="1"/>
  <c r="FF99" i="5" s="1"/>
  <c r="FK99" i="5" s="1"/>
  <c r="FA123" i="5" a="1"/>
  <c r="FA123" i="5" s="1"/>
  <c r="FF123" i="5" s="1"/>
  <c r="FK123" i="5" s="1"/>
  <c r="FA103" i="5" a="1"/>
  <c r="FA103" i="5" s="1"/>
  <c r="FF103" i="5" s="1"/>
  <c r="FK103" i="5" s="1"/>
  <c r="FA67" i="5" a="1"/>
  <c r="FA67" i="5" s="1"/>
  <c r="FF67" i="5" s="1"/>
  <c r="FK67" i="5" s="1"/>
  <c r="FA39" i="5" a="1"/>
  <c r="FA39" i="5" s="1"/>
  <c r="FF39" i="5" s="1"/>
  <c r="FK39" i="5" s="1"/>
  <c r="FA44" i="5" a="1"/>
  <c r="FA44" i="5" s="1"/>
  <c r="FA68" i="5" a="1"/>
  <c r="FA68" i="5" s="1"/>
  <c r="FF68" i="5" s="1"/>
  <c r="FK68" i="5" s="1"/>
  <c r="FA98" i="5" a="1"/>
  <c r="FA98" i="5" s="1"/>
  <c r="FF98" i="5" s="1"/>
  <c r="FK98" i="5" s="1"/>
  <c r="FA122" i="5" a="1"/>
  <c r="FA122" i="5" s="1"/>
  <c r="FF122" i="5" s="1"/>
  <c r="FK122" i="5" s="1"/>
  <c r="FA104" i="5" a="1"/>
  <c r="FA104" i="5" s="1"/>
  <c r="FF104" i="5" s="1"/>
  <c r="FA72" i="5" a="1"/>
  <c r="FA72" i="5" s="1"/>
  <c r="FF72" i="5" s="1"/>
  <c r="FK72" i="5" s="1"/>
  <c r="FA95" i="5" a="1"/>
  <c r="FA95" i="5" s="1"/>
  <c r="FF95" i="5" s="1"/>
  <c r="FK95" i="5" s="1"/>
  <c r="FA53" i="5" a="1"/>
  <c r="FA53" i="5" s="1"/>
  <c r="FF53" i="5" s="1"/>
  <c r="FK53" i="5" s="1"/>
  <c r="FA57" i="5" a="1"/>
  <c r="FA57" i="5" s="1"/>
  <c r="FA60" i="5" a="1"/>
  <c r="FA60" i="5" s="1"/>
  <c r="FF60" i="5" s="1"/>
  <c r="FK60" i="5" s="1"/>
  <c r="FA86" i="5" a="1"/>
  <c r="FA86" i="5" s="1"/>
  <c r="FF86" i="5" s="1"/>
  <c r="FK86" i="5" s="1"/>
  <c r="FA121" i="5" a="1"/>
  <c r="FA121" i="5" s="1"/>
  <c r="FF121" i="5" s="1"/>
  <c r="FK121" i="5" s="1"/>
  <c r="FA97" i="5" a="1"/>
  <c r="FA97" i="5" s="1"/>
  <c r="FF97" i="5" s="1"/>
  <c r="FK97" i="5" s="1"/>
  <c r="FA93" i="5" a="1"/>
  <c r="FA93" i="5" s="1"/>
  <c r="FF93" i="5" s="1"/>
  <c r="FK93" i="5" s="1"/>
  <c r="I92" i="22" s="1"/>
  <c r="FA43" i="5" a="1"/>
  <c r="FA43" i="5" s="1"/>
  <c r="FF43" i="5" s="1"/>
  <c r="FK43" i="5" s="1"/>
  <c r="FA55" i="5" a="1"/>
  <c r="FA55" i="5" s="1"/>
  <c r="FF55" i="5" s="1"/>
  <c r="FK55" i="5" s="1"/>
  <c r="FA94" i="5" a="1"/>
  <c r="FA94" i="5" s="1"/>
  <c r="FF94" i="5" s="1"/>
  <c r="FK94" i="5" s="1"/>
  <c r="FA120" i="5" a="1"/>
  <c r="FA120" i="5" s="1"/>
  <c r="FF120" i="5" s="1"/>
  <c r="FK120" i="5" s="1"/>
  <c r="FA100" i="5" a="1"/>
  <c r="FA100" i="5" s="1"/>
  <c r="FF100" i="5" s="1"/>
  <c r="FA59" i="5" a="1"/>
  <c r="FA59" i="5" s="1"/>
  <c r="FF59" i="5" s="1"/>
  <c r="FK59" i="5" s="1"/>
  <c r="FA70" i="5" a="1"/>
  <c r="FA70" i="5" s="1"/>
  <c r="FF70" i="5" s="1"/>
  <c r="FK70" i="5" s="1"/>
  <c r="FA50" i="5" a="1"/>
  <c r="FA50" i="5" s="1"/>
  <c r="FF50" i="5" s="1"/>
  <c r="FK50" i="5" s="1"/>
  <c r="FA13" i="5" a="1"/>
  <c r="FA13" i="5" s="1"/>
  <c r="FF13" i="5" s="1"/>
  <c r="FK13" i="5" s="1"/>
  <c r="FA47" i="5" a="1"/>
  <c r="FA47" i="5" s="1"/>
  <c r="FF47" i="5" s="1"/>
  <c r="FK47" i="5" s="1"/>
  <c r="FA54" i="5" a="1"/>
  <c r="FA54" i="5" s="1"/>
  <c r="FF54" i="5" s="1"/>
  <c r="FK54" i="5" s="1"/>
  <c r="FA119" i="5" a="1"/>
  <c r="FA119" i="5" s="1"/>
  <c r="FF119" i="5" s="1"/>
  <c r="FK119" i="5" s="1"/>
  <c r="FA73" i="5" a="1"/>
  <c r="FA73" i="5" s="1"/>
  <c r="FF73" i="5" s="1"/>
  <c r="FK73" i="5" s="1"/>
  <c r="FA51" i="5" a="1"/>
  <c r="FA51" i="5" s="1"/>
  <c r="FF51" i="5" s="1"/>
  <c r="FK51" i="5" s="1"/>
  <c r="FA90" i="5" a="1"/>
  <c r="FA90" i="5" s="1"/>
  <c r="FF90" i="5" s="1"/>
  <c r="FK90" i="5" s="1"/>
  <c r="I89" i="22" s="1"/>
  <c r="FA42" i="5" a="1"/>
  <c r="FA42" i="5" s="1"/>
  <c r="FF42" i="5" s="1"/>
  <c r="FK42" i="5" s="1"/>
  <c r="FA52" i="5" a="1"/>
  <c r="FA52" i="5" s="1"/>
  <c r="FF52" i="5" s="1"/>
  <c r="FK52" i="5" s="1"/>
  <c r="FA78" i="5" a="1"/>
  <c r="FA78" i="5" s="1"/>
  <c r="FF78" i="5" s="1"/>
  <c r="FK78" i="5" s="1"/>
  <c r="FA118" i="5" a="1"/>
  <c r="FA118" i="5" s="1"/>
  <c r="FF118" i="5" s="1"/>
  <c r="FK118" i="5" s="1"/>
  <c r="FA96" i="5" a="1"/>
  <c r="FA96" i="5" s="1"/>
  <c r="FF96" i="5" s="1"/>
  <c r="FK96" i="5" s="1"/>
  <c r="FA56" i="5" a="1"/>
  <c r="FA56" i="5" s="1"/>
  <c r="FF56" i="5" s="1"/>
  <c r="FK56" i="5" s="1"/>
  <c r="FA21" i="5" a="1"/>
  <c r="FA21" i="5" s="1"/>
  <c r="FF21" i="5" s="1"/>
  <c r="FK21" i="5" s="1"/>
  <c r="FA34" i="5" a="1"/>
  <c r="FA34" i="5" s="1"/>
  <c r="FF34" i="5" s="1"/>
  <c r="FK34" i="5" s="1"/>
  <c r="FA19" i="5" a="1"/>
  <c r="FA19" i="5" s="1"/>
  <c r="FF19" i="5" s="1"/>
  <c r="FK19" i="5" s="1"/>
  <c r="I24" i="22" s="1"/>
  <c r="FA35" i="5" a="1"/>
  <c r="FA35" i="5" s="1"/>
  <c r="FF35" i="5" s="1"/>
  <c r="FK35" i="5" s="1"/>
  <c r="FA41" i="5" a="1"/>
  <c r="FA41" i="5" s="1"/>
  <c r="FF41" i="5" s="1"/>
  <c r="FK41" i="5" s="1"/>
  <c r="FA117" i="5" a="1"/>
  <c r="FA117" i="5" s="1"/>
  <c r="FF117" i="5" s="1"/>
  <c r="FK117" i="5" s="1"/>
  <c r="FA36" i="5" a="1"/>
  <c r="FA36" i="5" s="1"/>
  <c r="FF36" i="5" s="1"/>
  <c r="FK36" i="5" s="1"/>
  <c r="FA48" i="5" a="1"/>
  <c r="FA48" i="5" s="1"/>
  <c r="FF48" i="5" s="1"/>
  <c r="FK48" i="5" s="1"/>
  <c r="FA77" i="5" a="1"/>
  <c r="FA77" i="5" s="1"/>
  <c r="FF77" i="5" s="1"/>
  <c r="FK77" i="5" s="1"/>
  <c r="FA40" i="5" a="1"/>
  <c r="FA40" i="5" s="1"/>
  <c r="FF40" i="5" s="1"/>
  <c r="FK40" i="5" s="1"/>
  <c r="FA31" i="5" a="1"/>
  <c r="FA31" i="5" s="1"/>
  <c r="FF31" i="5" s="1"/>
  <c r="FK31" i="5" s="1"/>
  <c r="FA62" i="5" a="1"/>
  <c r="FA62" i="5" s="1"/>
  <c r="FF62" i="5" s="1"/>
  <c r="FK62" i="5" s="1"/>
  <c r="FA116" i="5" a="1"/>
  <c r="FA116" i="5" s="1"/>
  <c r="FF116" i="5" s="1"/>
  <c r="FK116" i="5" s="1"/>
  <c r="FA81" i="5" a="1"/>
  <c r="FA81" i="5" s="1"/>
  <c r="FF81" i="5" s="1"/>
  <c r="FK81" i="5" s="1"/>
  <c r="FA33" i="5" a="1"/>
  <c r="FA33" i="5" s="1"/>
  <c r="FF33" i="5" s="1"/>
  <c r="FK33" i="5" s="1"/>
  <c r="FA27" i="5" a="1"/>
  <c r="FA27" i="5" s="1"/>
  <c r="FF27" i="5" s="1"/>
  <c r="FK27" i="5" s="1"/>
  <c r="FA23" i="5" a="1"/>
  <c r="FA23" i="5" s="1"/>
  <c r="FF23" i="5" s="1"/>
  <c r="FK23" i="5" s="1"/>
  <c r="FA32" i="5" a="1"/>
  <c r="FA32" i="5" s="1"/>
  <c r="FF32" i="5" s="1"/>
  <c r="FK32" i="5" s="1"/>
  <c r="FA29" i="5" a="1"/>
  <c r="FA29" i="5" s="1"/>
  <c r="FF29" i="5" s="1"/>
  <c r="FK29" i="5" s="1"/>
  <c r="I34" i="22" s="1"/>
  <c r="FA11" i="5" a="1"/>
  <c r="FA11" i="5" s="1"/>
  <c r="FF11" i="5" s="1"/>
  <c r="FA115" i="5" a="1"/>
  <c r="FA115" i="5" s="1"/>
  <c r="FF115" i="5" s="1"/>
  <c r="FK115" i="5" s="1"/>
  <c r="FA38" i="5" a="1"/>
  <c r="FA38" i="5" s="1"/>
  <c r="FF38" i="5" s="1"/>
  <c r="FK38" i="5" s="1"/>
  <c r="FA37" i="5" a="1"/>
  <c r="FA37" i="5" s="1"/>
  <c r="FF37" i="5" s="1"/>
  <c r="FK37" i="5" s="1"/>
  <c r="FA74" i="5" a="1"/>
  <c r="FA74" i="5" s="1"/>
  <c r="FF74" i="5" s="1"/>
  <c r="FK74" i="5" s="1"/>
  <c r="FA17" i="5" a="1"/>
  <c r="FA17" i="5" s="1"/>
  <c r="FF17" i="5" s="1"/>
  <c r="FK17" i="5" s="1"/>
  <c r="FA22" i="5" a="1"/>
  <c r="FA22" i="5" s="1"/>
  <c r="FF22" i="5" s="1"/>
  <c r="FK22" i="5" s="1"/>
  <c r="FA46" i="5" a="1"/>
  <c r="FA46" i="5" s="1"/>
  <c r="FF46" i="5" s="1"/>
  <c r="FK46" i="5" s="1"/>
  <c r="FA114" i="5" a="1"/>
  <c r="FA114" i="5" s="1"/>
  <c r="FF114" i="5" s="1"/>
  <c r="FK114" i="5" s="1"/>
  <c r="FA28" i="5" a="1"/>
  <c r="FA28" i="5" s="1"/>
  <c r="FF28" i="5" s="1"/>
  <c r="FK28" i="5" s="1"/>
  <c r="FA85" i="5" a="1"/>
  <c r="FA85" i="5" s="1"/>
  <c r="FF85" i="5" s="1"/>
  <c r="FK85" i="5" s="1"/>
  <c r="FA15" i="5" a="1"/>
  <c r="FA15" i="5" s="1"/>
  <c r="FF15" i="5" s="1"/>
  <c r="FK15" i="5" s="1"/>
  <c r="FA92" i="5" a="1"/>
  <c r="FA92" i="5" s="1"/>
  <c r="FF92" i="5" s="1"/>
  <c r="FK92" i="5" s="1"/>
  <c r="I91" i="22" s="1"/>
  <c r="FA26" i="5" a="1"/>
  <c r="FA26" i="5" s="1"/>
  <c r="FF26" i="5" s="1"/>
  <c r="FK26" i="5" s="1"/>
  <c r="FA129" i="5" a="1"/>
  <c r="FA129" i="5" s="1"/>
  <c r="FF129" i="5" s="1"/>
  <c r="FK129" i="5" s="1"/>
  <c r="FA113" i="5" a="1"/>
  <c r="FA113" i="5" s="1"/>
  <c r="FF113" i="5" s="1"/>
  <c r="FA25" i="5" a="1"/>
  <c r="FA25" i="5" s="1"/>
  <c r="FF25" i="5" s="1"/>
  <c r="FK25" i="5" s="1"/>
  <c r="FA30" i="5" a="1"/>
  <c r="FA30" i="5" s="1"/>
  <c r="FF30" i="5" s="1"/>
  <c r="FK30" i="5" s="1"/>
  <c r="FA61" i="5" a="1"/>
  <c r="FA61" i="5" s="1"/>
  <c r="FF61" i="5" s="1"/>
  <c r="FK61" i="5" s="1"/>
  <c r="FA87" i="5" a="1"/>
  <c r="FA87" i="5" s="1"/>
  <c r="FF87" i="5" s="1"/>
  <c r="FK87" i="5" s="1"/>
  <c r="FA14" i="5" a="1"/>
  <c r="FA14" i="5" s="1"/>
  <c r="FF14" i="5" s="1"/>
  <c r="FK14" i="5" s="1"/>
  <c r="FA128" i="5" a="1"/>
  <c r="FA128" i="5" s="1"/>
  <c r="FF128" i="5" s="1"/>
  <c r="FK128" i="5" s="1"/>
  <c r="FA112" i="5" a="1"/>
  <c r="FA112" i="5" s="1"/>
  <c r="FF112" i="5" s="1"/>
  <c r="FA49" i="5" a="1"/>
  <c r="FA49" i="5" s="1"/>
  <c r="FF49" i="5" s="1"/>
  <c r="FK49" i="5" s="1"/>
  <c r="G138" i="2"/>
  <c r="G104" i="2"/>
  <c r="FF84" i="5"/>
  <c r="FK84" i="5" s="1"/>
  <c r="FF88" i="5"/>
  <c r="FK88" i="5" s="1"/>
  <c r="FF76" i="5"/>
  <c r="FK76" i="5" s="1"/>
  <c r="FF44" i="5"/>
  <c r="FK44" i="5" s="1"/>
  <c r="FF102" i="5"/>
  <c r="FF82" i="5"/>
  <c r="FK82" i="5" s="1"/>
  <c r="FF57" i="5"/>
  <c r="FK57" i="5" s="1"/>
  <c r="FF111" i="5"/>
  <c r="G120" i="2"/>
  <c r="M114" i="2" s="1"/>
  <c r="GX124" i="5"/>
  <c r="GW124" i="5"/>
  <c r="GX115" i="5"/>
  <c r="GW115" i="5"/>
  <c r="GW35" i="5"/>
  <c r="GX35" i="5"/>
  <c r="GW127" i="5"/>
  <c r="GX127" i="5"/>
  <c r="GX50" i="5"/>
  <c r="GW50" i="5"/>
  <c r="GW104" i="5"/>
  <c r="GX104" i="5"/>
  <c r="GW49" i="5"/>
  <c r="GX49" i="5"/>
  <c r="GW57" i="5"/>
  <c r="GX57" i="5"/>
  <c r="GW119" i="5"/>
  <c r="GX119" i="5"/>
  <c r="GX93" i="5"/>
  <c r="GW93" i="5"/>
  <c r="GW74" i="5"/>
  <c r="GX74" i="5"/>
  <c r="GW30" i="5"/>
  <c r="GX30" i="5"/>
  <c r="GX110" i="5"/>
  <c r="GW110" i="5"/>
  <c r="GX122" i="5"/>
  <c r="GW122" i="5"/>
  <c r="GX53" i="5"/>
  <c r="GW53" i="5"/>
  <c r="GX87" i="5"/>
  <c r="GW87" i="5"/>
  <c r="GW31" i="5"/>
  <c r="GX31" i="5"/>
  <c r="GX12" i="5"/>
  <c r="GW12" i="5"/>
  <c r="GX16" i="5"/>
  <c r="GW16" i="5"/>
  <c r="GW61" i="5"/>
  <c r="GX61" i="5"/>
  <c r="GW20" i="5"/>
  <c r="GX20" i="5"/>
  <c r="GX37" i="5"/>
  <c r="GW37" i="5"/>
  <c r="GX47" i="5"/>
  <c r="GW47" i="5"/>
  <c r="GW40" i="5"/>
  <c r="GX40" i="5"/>
  <c r="GW75" i="5"/>
  <c r="GX75" i="5"/>
  <c r="GW13" i="5"/>
  <c r="GX13" i="5"/>
  <c r="GX10" i="5"/>
  <c r="GW10" i="5"/>
  <c r="GW62" i="5"/>
  <c r="GX62" i="5"/>
  <c r="GX83" i="5"/>
  <c r="GW83" i="5"/>
  <c r="GW70" i="5"/>
  <c r="GX70" i="5"/>
  <c r="GW28" i="5"/>
  <c r="GX28" i="5"/>
  <c r="GW22" i="5"/>
  <c r="GX22" i="5"/>
  <c r="GX51" i="5"/>
  <c r="GW51" i="5"/>
  <c r="GX27" i="5"/>
  <c r="GW27" i="5"/>
  <c r="GW76" i="5"/>
  <c r="GX76" i="5"/>
  <c r="GX120" i="5"/>
  <c r="GW120" i="5"/>
  <c r="GW52" i="5"/>
  <c r="GX52" i="5"/>
  <c r="GW69" i="5"/>
  <c r="GX69" i="5"/>
  <c r="GX77" i="5"/>
  <c r="GW77" i="5"/>
  <c r="GX72" i="5"/>
  <c r="GW72" i="5"/>
  <c r="GW38" i="5"/>
  <c r="GX38" i="5"/>
  <c r="GX45" i="5"/>
  <c r="GW45" i="5"/>
  <c r="GW81" i="5"/>
  <c r="GX81" i="5"/>
  <c r="G17" i="2"/>
  <c r="G20" i="2" s="1"/>
  <c r="G30" i="2" s="1"/>
  <c r="H2" i="4"/>
  <c r="GX73" i="5"/>
  <c r="GW73" i="5"/>
  <c r="GX108" i="5"/>
  <c r="GW108" i="5"/>
  <c r="GX99" i="5"/>
  <c r="GW99" i="5"/>
  <c r="GX11" i="5"/>
  <c r="GW11" i="5"/>
  <c r="GX103" i="5"/>
  <c r="GW103" i="5"/>
  <c r="GX67" i="5"/>
  <c r="GW67" i="5"/>
  <c r="GW102" i="5"/>
  <c r="GX102" i="5"/>
  <c r="GX33" i="5"/>
  <c r="GW33" i="5"/>
  <c r="GX17" i="5"/>
  <c r="GW17" i="5"/>
  <c r="GX95" i="5"/>
  <c r="GW95" i="5"/>
  <c r="GX107" i="5"/>
  <c r="GW107" i="5"/>
  <c r="GX129" i="5"/>
  <c r="GW129" i="5"/>
  <c r="GX92" i="5"/>
  <c r="GW92" i="5"/>
  <c r="GW112" i="5"/>
  <c r="GX112" i="5"/>
  <c r="GW82" i="5"/>
  <c r="GX82" i="5"/>
  <c r="GW109" i="5"/>
  <c r="GX109" i="5"/>
  <c r="GX36" i="5"/>
  <c r="GW36" i="5"/>
  <c r="GW101" i="5"/>
  <c r="GX101" i="5"/>
  <c r="GX46" i="5"/>
  <c r="GW46" i="5"/>
  <c r="GX41" i="5"/>
  <c r="GW41" i="5"/>
  <c r="GX80" i="5"/>
  <c r="GW80" i="5"/>
  <c r="GW63" i="5"/>
  <c r="GX63" i="5"/>
  <c r="GW116" i="5"/>
  <c r="GX116" i="5"/>
  <c r="GX42" i="5"/>
  <c r="GW42" i="5"/>
  <c r="GX26" i="5"/>
  <c r="GW26" i="5"/>
  <c r="GX128" i="5"/>
  <c r="GW128" i="5"/>
  <c r="GW90" i="5"/>
  <c r="GX90" i="5"/>
  <c r="GW60" i="5"/>
  <c r="GX60" i="5"/>
  <c r="GX88" i="5"/>
  <c r="GW88" i="5"/>
  <c r="GW24" i="5"/>
  <c r="GX24" i="5"/>
  <c r="GW84" i="5"/>
  <c r="GX84" i="5"/>
  <c r="GW89" i="5"/>
  <c r="GX89" i="5"/>
  <c r="GX126" i="5"/>
  <c r="GW126" i="5"/>
  <c r="GX23" i="5"/>
  <c r="GW23" i="5"/>
  <c r="GW15" i="5"/>
  <c r="GX15" i="5"/>
  <c r="GX55" i="5"/>
  <c r="GW55" i="5"/>
  <c r="GW48" i="5"/>
  <c r="GX48" i="5"/>
  <c r="GW100" i="5"/>
  <c r="GX100" i="5"/>
  <c r="GX21" i="5"/>
  <c r="GW21" i="5"/>
  <c r="GX113" i="5"/>
  <c r="GW113" i="5"/>
  <c r="GX125" i="5"/>
  <c r="GW125" i="5"/>
  <c r="GX32" i="5"/>
  <c r="GW32" i="5"/>
  <c r="GX71" i="5"/>
  <c r="GW71" i="5"/>
  <c r="GX117" i="5"/>
  <c r="GW117" i="5"/>
  <c r="GX59" i="5"/>
  <c r="GW59" i="5"/>
  <c r="GW105" i="5"/>
  <c r="GX105" i="5"/>
  <c r="GW118" i="5"/>
  <c r="GX118" i="5"/>
  <c r="GW39" i="5"/>
  <c r="GX39" i="5"/>
  <c r="GW78" i="5"/>
  <c r="GX78" i="5"/>
  <c r="GX98" i="5"/>
  <c r="GW98" i="5"/>
  <c r="GW96" i="5"/>
  <c r="GX96" i="5"/>
  <c r="GX111" i="5"/>
  <c r="GW111" i="5"/>
  <c r="GX106" i="5"/>
  <c r="GW106" i="5"/>
  <c r="GW86" i="5"/>
  <c r="GX86" i="5"/>
  <c r="GX19" i="5"/>
  <c r="GW19" i="5"/>
  <c r="GX56" i="5"/>
  <c r="GW56" i="5"/>
  <c r="GX54" i="5"/>
  <c r="GW54" i="5"/>
  <c r="GW121" i="5"/>
  <c r="GX121" i="5"/>
  <c r="GW58" i="5"/>
  <c r="GX58" i="5"/>
  <c r="GX94" i="5"/>
  <c r="GW94" i="5"/>
  <c r="GW14" i="5"/>
  <c r="GX14" i="5"/>
  <c r="M29" i="2"/>
  <c r="GX29" i="5"/>
  <c r="GW29" i="5"/>
  <c r="GX43" i="5"/>
  <c r="GW43" i="5"/>
  <c r="GW68" i="5"/>
  <c r="GX68" i="5"/>
  <c r="GW97" i="5"/>
  <c r="GX97" i="5"/>
  <c r="GW34" i="5"/>
  <c r="GX34" i="5"/>
  <c r="GW18" i="5"/>
  <c r="GX18" i="5"/>
  <c r="GX44" i="5"/>
  <c r="GW44" i="5"/>
  <c r="GW91" i="5"/>
  <c r="GX91" i="5"/>
  <c r="GX114" i="5"/>
  <c r="GW114" i="5"/>
  <c r="GW25" i="5"/>
  <c r="GX25" i="5"/>
  <c r="GW85" i="5"/>
  <c r="GX85" i="5"/>
  <c r="GX123" i="5"/>
  <c r="GW123" i="5"/>
  <c r="M132" i="2" l="1"/>
  <c r="G177" i="2"/>
  <c r="G178" i="2" s="1"/>
  <c r="G2" i="2" s="1"/>
  <c r="M3" i="2" s="1"/>
  <c r="FK130" i="5"/>
  <c r="I48" i="22"/>
  <c r="H48" i="22"/>
  <c r="I109" i="22"/>
  <c r="H109" i="22"/>
  <c r="H23" i="22"/>
  <c r="I23" i="22"/>
  <c r="H62" i="22"/>
  <c r="I62" i="22"/>
  <c r="H87" i="22"/>
  <c r="I87" i="22"/>
  <c r="H30" i="22"/>
  <c r="I30" i="22"/>
  <c r="H108" i="22"/>
  <c r="I108" i="22"/>
  <c r="H65" i="22"/>
  <c r="I65" i="22"/>
  <c r="H55" i="22"/>
  <c r="I55" i="22"/>
  <c r="H18" i="22"/>
  <c r="I18" i="22"/>
  <c r="H47" i="22"/>
  <c r="I47" i="22"/>
  <c r="H94" i="22"/>
  <c r="I94" i="22"/>
  <c r="H67" i="22"/>
  <c r="I67" i="22"/>
  <c r="H119" i="22"/>
  <c r="I119" i="22"/>
  <c r="H76" i="22"/>
  <c r="I76" i="22"/>
  <c r="H32" i="22"/>
  <c r="I32" i="22"/>
  <c r="H34" i="22"/>
  <c r="H36" i="22"/>
  <c r="I36" i="22"/>
  <c r="H24" i="22"/>
  <c r="H46" i="22"/>
  <c r="I46" i="22"/>
  <c r="H54" i="22"/>
  <c r="I54" i="22"/>
  <c r="H92" i="22"/>
  <c r="H72" i="22"/>
  <c r="I72" i="22"/>
  <c r="H99" i="22"/>
  <c r="I99" i="22"/>
  <c r="H118" i="22"/>
  <c r="I118" i="22"/>
  <c r="H102" i="22"/>
  <c r="I102" i="22"/>
  <c r="H71" i="22"/>
  <c r="I71" i="22"/>
  <c r="H81" i="22"/>
  <c r="I81" i="22"/>
  <c r="H50" i="22"/>
  <c r="I50" i="22"/>
  <c r="H74" i="22"/>
  <c r="I74" i="22"/>
  <c r="H90" i="22"/>
  <c r="H123" i="22"/>
  <c r="I123" i="22"/>
  <c r="H27" i="22"/>
  <c r="I27" i="22"/>
  <c r="H37" i="22"/>
  <c r="I37" i="22"/>
  <c r="H44" i="22"/>
  <c r="I44" i="22"/>
  <c r="H39" i="22"/>
  <c r="I39" i="22"/>
  <c r="H89" i="22"/>
  <c r="H70" i="22"/>
  <c r="I70" i="22"/>
  <c r="H95" i="22"/>
  <c r="I95" i="22"/>
  <c r="I117" i="22"/>
  <c r="H117" i="22"/>
  <c r="H53" i="22"/>
  <c r="I53" i="22"/>
  <c r="I25" i="22"/>
  <c r="H25" i="22"/>
  <c r="H96" i="22"/>
  <c r="I96" i="22"/>
  <c r="H85" i="22"/>
  <c r="I85" i="22"/>
  <c r="I52" i="22"/>
  <c r="H52" i="22"/>
  <c r="H59" i="22"/>
  <c r="I59" i="22"/>
  <c r="H49" i="22"/>
  <c r="I49" i="22"/>
  <c r="H122" i="22"/>
  <c r="I122" i="22"/>
  <c r="H31" i="22"/>
  <c r="I31" i="22"/>
  <c r="H22" i="22"/>
  <c r="I22" i="22"/>
  <c r="H28" i="22"/>
  <c r="I28" i="22"/>
  <c r="H77" i="22"/>
  <c r="I77" i="22"/>
  <c r="H26" i="22"/>
  <c r="I26" i="22"/>
  <c r="H35" i="22"/>
  <c r="I35" i="22"/>
  <c r="H115" i="22"/>
  <c r="I115" i="22"/>
  <c r="I116" i="22"/>
  <c r="H116" i="22"/>
  <c r="H83" i="22"/>
  <c r="I83" i="22"/>
  <c r="H19" i="22"/>
  <c r="I19" i="22"/>
  <c r="H91" i="22"/>
  <c r="H69" i="22"/>
  <c r="I69" i="22"/>
  <c r="H73" i="22"/>
  <c r="I73" i="22"/>
  <c r="H60" i="22"/>
  <c r="I60" i="22"/>
  <c r="H66" i="22"/>
  <c r="I66" i="22"/>
  <c r="I97" i="22"/>
  <c r="H97" i="22"/>
  <c r="H86" i="22"/>
  <c r="I86" i="22"/>
  <c r="H20" i="22"/>
  <c r="I20" i="22"/>
  <c r="H41" i="22"/>
  <c r="I41" i="22"/>
  <c r="I38" i="22"/>
  <c r="H38" i="22"/>
  <c r="H40" i="22"/>
  <c r="I40" i="22"/>
  <c r="H113" i="22"/>
  <c r="I113" i="22"/>
  <c r="H114" i="22"/>
  <c r="I114" i="22"/>
  <c r="I63" i="22"/>
  <c r="H63" i="22"/>
  <c r="H68" i="22"/>
  <c r="I68" i="22"/>
  <c r="H88" i="22"/>
  <c r="I88" i="22"/>
  <c r="H21" i="22"/>
  <c r="I21" i="22"/>
  <c r="I17" i="22"/>
  <c r="H17" i="22"/>
  <c r="H82" i="22"/>
  <c r="I82" i="22"/>
  <c r="H64" i="22"/>
  <c r="I64" i="22"/>
  <c r="H61" i="22"/>
  <c r="I61" i="22"/>
  <c r="H84" i="22"/>
  <c r="I84" i="22"/>
  <c r="H42" i="22"/>
  <c r="I42" i="22"/>
  <c r="H80" i="22"/>
  <c r="I80" i="22"/>
  <c r="I111" i="22"/>
  <c r="H111" i="22"/>
  <c r="I112" i="22"/>
  <c r="H112" i="22"/>
  <c r="H57" i="22"/>
  <c r="I57" i="22"/>
  <c r="H93" i="22"/>
  <c r="I93" i="22"/>
  <c r="I79" i="22"/>
  <c r="H79" i="22"/>
  <c r="H33" i="22"/>
  <c r="I33" i="22"/>
  <c r="H110" i="22"/>
  <c r="I110" i="22"/>
  <c r="H45" i="22"/>
  <c r="I45" i="22"/>
  <c r="I78" i="22"/>
  <c r="H78" i="22"/>
  <c r="H51" i="22"/>
  <c r="I51" i="22"/>
  <c r="I58" i="22"/>
  <c r="H58" i="22"/>
  <c r="H56" i="22"/>
  <c r="I56" i="22"/>
  <c r="H43" i="22"/>
  <c r="I43" i="22"/>
  <c r="H75" i="22"/>
  <c r="I75" i="22"/>
  <c r="H103" i="22"/>
  <c r="I103" i="22"/>
  <c r="H121" i="22"/>
  <c r="I121" i="22"/>
  <c r="FK102" i="5"/>
  <c r="FK10" i="5"/>
  <c r="I15" i="22" s="1"/>
  <c r="M70" i="2"/>
  <c r="FK113" i="5"/>
  <c r="FK110" i="5"/>
  <c r="FK112" i="5"/>
  <c r="FK111" i="5"/>
  <c r="FK126" i="5"/>
  <c r="FK106" i="5"/>
  <c r="FK105" i="5"/>
  <c r="I101" i="22" s="1"/>
  <c r="FK100" i="5"/>
  <c r="FK101" i="5"/>
  <c r="FK11" i="5"/>
  <c r="I16" i="22" s="1"/>
  <c r="FK107" i="5"/>
  <c r="FK104" i="5"/>
  <c r="AD15" i="22" l="1"/>
  <c r="U48" i="22"/>
  <c r="X48" i="22"/>
  <c r="AE48" i="22"/>
  <c r="AD48" i="22"/>
  <c r="R48" i="22"/>
  <c r="AA48" i="22" s="1"/>
  <c r="H16" i="22"/>
  <c r="AD121" i="22"/>
  <c r="AE121" i="22"/>
  <c r="R121" i="22"/>
  <c r="AA121" i="22" s="1"/>
  <c r="X121" i="22"/>
  <c r="U121" i="22"/>
  <c r="AE80" i="22"/>
  <c r="AD80" i="22"/>
  <c r="R80" i="22"/>
  <c r="AA80" i="22" s="1"/>
  <c r="U80" i="22"/>
  <c r="X80" i="22"/>
  <c r="X103" i="22"/>
  <c r="AD103" i="22"/>
  <c r="AE103" i="22"/>
  <c r="R103" i="22"/>
  <c r="AA103" i="22" s="1"/>
  <c r="U103" i="22"/>
  <c r="AE58" i="22"/>
  <c r="AD58" i="22"/>
  <c r="R58" i="22"/>
  <c r="AA58" i="22" s="1"/>
  <c r="X58" i="22"/>
  <c r="U58" i="22"/>
  <c r="U75" i="22"/>
  <c r="R75" i="22"/>
  <c r="AA75" i="22" s="1"/>
  <c r="X75" i="22"/>
  <c r="AD75" i="22"/>
  <c r="AE75" i="22"/>
  <c r="R51" i="22"/>
  <c r="AA51" i="22" s="1"/>
  <c r="X51" i="22"/>
  <c r="AE51" i="22"/>
  <c r="AD51" i="22"/>
  <c r="U51" i="22"/>
  <c r="AE33" i="22"/>
  <c r="R33" i="22"/>
  <c r="AA33" i="22" s="1"/>
  <c r="U33" i="22"/>
  <c r="X33" i="22"/>
  <c r="AD33" i="22"/>
  <c r="R84" i="22"/>
  <c r="AA84" i="22" s="1"/>
  <c r="AE84" i="22"/>
  <c r="X84" i="22"/>
  <c r="U84" i="22"/>
  <c r="AD84" i="22"/>
  <c r="U40" i="22"/>
  <c r="X40" i="22"/>
  <c r="AD40" i="22"/>
  <c r="AE40" i="22"/>
  <c r="R40" i="22"/>
  <c r="AA40" i="22" s="1"/>
  <c r="U86" i="22"/>
  <c r="R86" i="22"/>
  <c r="AA86" i="22" s="1"/>
  <c r="X86" i="22"/>
  <c r="AD86" i="22"/>
  <c r="AE86" i="22"/>
  <c r="U73" i="22"/>
  <c r="R73" i="22"/>
  <c r="AA73" i="22" s="1"/>
  <c r="X73" i="22"/>
  <c r="AD73" i="22"/>
  <c r="AE73" i="22"/>
  <c r="X83" i="22"/>
  <c r="R83" i="22"/>
  <c r="AA83" i="22" s="1"/>
  <c r="U83" i="22"/>
  <c r="AD83" i="22"/>
  <c r="AE83" i="22"/>
  <c r="AD26" i="22"/>
  <c r="X26" i="22"/>
  <c r="AE26" i="22"/>
  <c r="U26" i="22"/>
  <c r="R26" i="22"/>
  <c r="AA26" i="22" s="1"/>
  <c r="AE31" i="22"/>
  <c r="AD31" i="22"/>
  <c r="R31" i="22"/>
  <c r="AA31" i="22" s="1"/>
  <c r="U31" i="22"/>
  <c r="X31" i="22"/>
  <c r="R53" i="22"/>
  <c r="AA53" i="22" s="1"/>
  <c r="X53" i="22"/>
  <c r="AE53" i="22"/>
  <c r="AD53" i="22"/>
  <c r="U53" i="22"/>
  <c r="R89" i="22"/>
  <c r="AA89" i="22" s="1"/>
  <c r="X89" i="22"/>
  <c r="AD89" i="22"/>
  <c r="AE89" i="22"/>
  <c r="U89" i="22"/>
  <c r="R27" i="22"/>
  <c r="AA27" i="22" s="1"/>
  <c r="X27" i="22"/>
  <c r="U27" i="22"/>
  <c r="AE27" i="22"/>
  <c r="AD27" i="22"/>
  <c r="AD50" i="22"/>
  <c r="X50" i="22"/>
  <c r="AE50" i="22"/>
  <c r="U50" i="22"/>
  <c r="R50" i="22"/>
  <c r="AA50" i="22" s="1"/>
  <c r="R118" i="22"/>
  <c r="AA118" i="22" s="1"/>
  <c r="AE118" i="22"/>
  <c r="X118" i="22"/>
  <c r="U118" i="22"/>
  <c r="AD118" i="22"/>
  <c r="AD54" i="22"/>
  <c r="X54" i="22"/>
  <c r="AE54" i="22"/>
  <c r="R54" i="22"/>
  <c r="AA54" i="22" s="1"/>
  <c r="U54" i="22"/>
  <c r="U34" i="22"/>
  <c r="R34" i="22"/>
  <c r="AA34" i="22" s="1"/>
  <c r="X34" i="22"/>
  <c r="AD34" i="22"/>
  <c r="AE34" i="22"/>
  <c r="U67" i="22"/>
  <c r="R67" i="22"/>
  <c r="AA67" i="22" s="1"/>
  <c r="X67" i="22"/>
  <c r="AD67" i="22"/>
  <c r="AE67" i="22"/>
  <c r="U55" i="22"/>
  <c r="R55" i="22"/>
  <c r="AA55" i="22" s="1"/>
  <c r="X55" i="22"/>
  <c r="AD55" i="22"/>
  <c r="AE55" i="22"/>
  <c r="AE87" i="22"/>
  <c r="R87" i="22"/>
  <c r="AA87" i="22" s="1"/>
  <c r="U87" i="22"/>
  <c r="X87" i="22"/>
  <c r="AD87" i="22"/>
  <c r="H100" i="22"/>
  <c r="I100" i="22"/>
  <c r="H120" i="22"/>
  <c r="I120" i="22"/>
  <c r="R112" i="22"/>
  <c r="AA112" i="22" s="1"/>
  <c r="AE112" i="22"/>
  <c r="U112" i="22"/>
  <c r="X112" i="22"/>
  <c r="AD112" i="22"/>
  <c r="R17" i="22"/>
  <c r="AA17" i="22" s="1"/>
  <c r="X17" i="22"/>
  <c r="AE17" i="22"/>
  <c r="AD17" i="22"/>
  <c r="U17" i="22"/>
  <c r="U63" i="22"/>
  <c r="AD63" i="22"/>
  <c r="AE63" i="22"/>
  <c r="R63" i="22"/>
  <c r="AA63" i="22" s="1"/>
  <c r="X63" i="22"/>
  <c r="AD52" i="22"/>
  <c r="X52" i="22"/>
  <c r="U52" i="22"/>
  <c r="R52" i="22"/>
  <c r="AA52" i="22" s="1"/>
  <c r="AE52" i="22"/>
  <c r="U61" i="22"/>
  <c r="R61" i="22"/>
  <c r="AA61" i="22" s="1"/>
  <c r="X61" i="22"/>
  <c r="AD61" i="22"/>
  <c r="AE61" i="22"/>
  <c r="R21" i="22"/>
  <c r="AA21" i="22" s="1"/>
  <c r="X21" i="22"/>
  <c r="U21" i="22"/>
  <c r="AD21" i="22"/>
  <c r="AE21" i="22"/>
  <c r="R114" i="22"/>
  <c r="AA114" i="22" s="1"/>
  <c r="AE114" i="22"/>
  <c r="X114" i="22"/>
  <c r="AD114" i="22"/>
  <c r="U114" i="22"/>
  <c r="U69" i="22"/>
  <c r="AE69" i="22"/>
  <c r="R69" i="22"/>
  <c r="AA69" i="22" s="1"/>
  <c r="X69" i="22"/>
  <c r="AD69" i="22"/>
  <c r="U77" i="22"/>
  <c r="R77" i="22"/>
  <c r="AA77" i="22" s="1"/>
  <c r="X77" i="22"/>
  <c r="AD77" i="22"/>
  <c r="AE77" i="22"/>
  <c r="AE122" i="22"/>
  <c r="U122" i="22"/>
  <c r="AD122" i="22"/>
  <c r="X122" i="22"/>
  <c r="R122" i="22"/>
  <c r="AA122" i="22" s="1"/>
  <c r="AD85" i="22"/>
  <c r="AE85" i="22"/>
  <c r="R85" i="22"/>
  <c r="AA85" i="22" s="1"/>
  <c r="U85" i="22"/>
  <c r="X85" i="22"/>
  <c r="AE39" i="22"/>
  <c r="AD39" i="22"/>
  <c r="R39" i="22"/>
  <c r="AA39" i="22" s="1"/>
  <c r="U39" i="22"/>
  <c r="X39" i="22"/>
  <c r="U123" i="22"/>
  <c r="X123" i="22"/>
  <c r="AD123" i="22"/>
  <c r="AE123" i="22"/>
  <c r="R123" i="22"/>
  <c r="AA123" i="22" s="1"/>
  <c r="U81" i="22"/>
  <c r="R81" i="22"/>
  <c r="AA81" i="22" s="1"/>
  <c r="X81" i="22"/>
  <c r="AD81" i="22"/>
  <c r="AE81" i="22"/>
  <c r="X99" i="22"/>
  <c r="R99" i="22"/>
  <c r="AA99" i="22" s="1"/>
  <c r="U99" i="22"/>
  <c r="AD99" i="22"/>
  <c r="AE99" i="22"/>
  <c r="U46" i="22"/>
  <c r="X46" i="22"/>
  <c r="AD46" i="22"/>
  <c r="AE46" i="22"/>
  <c r="R46" i="22"/>
  <c r="AA46" i="22" s="1"/>
  <c r="U32" i="22"/>
  <c r="R32" i="22"/>
  <c r="AA32" i="22" s="1"/>
  <c r="X32" i="22"/>
  <c r="AD32" i="22"/>
  <c r="AE32" i="22"/>
  <c r="AD94" i="22"/>
  <c r="X94" i="22"/>
  <c r="U94" i="22"/>
  <c r="R94" i="22"/>
  <c r="AA94" i="22" s="1"/>
  <c r="AE94" i="22"/>
  <c r="U65" i="22"/>
  <c r="R65" i="22"/>
  <c r="AA65" i="22" s="1"/>
  <c r="X65" i="22"/>
  <c r="AD65" i="22"/>
  <c r="AE65" i="22"/>
  <c r="AE62" i="22"/>
  <c r="R62" i="22"/>
  <c r="AA62" i="22" s="1"/>
  <c r="X62" i="22"/>
  <c r="AD62" i="22"/>
  <c r="U62" i="22"/>
  <c r="U79" i="22"/>
  <c r="AD79" i="22"/>
  <c r="AE79" i="22"/>
  <c r="R79" i="22"/>
  <c r="AA79" i="22" s="1"/>
  <c r="X79" i="22"/>
  <c r="U38" i="22"/>
  <c r="AD38" i="22"/>
  <c r="AE38" i="22"/>
  <c r="R38" i="22"/>
  <c r="AA38" i="22" s="1"/>
  <c r="X38" i="22"/>
  <c r="AD97" i="22"/>
  <c r="X97" i="22"/>
  <c r="U97" i="22"/>
  <c r="AE97" i="22"/>
  <c r="R97" i="22"/>
  <c r="AA97" i="22" s="1"/>
  <c r="R116" i="22"/>
  <c r="AA116" i="22" s="1"/>
  <c r="AE116" i="22"/>
  <c r="X116" i="22"/>
  <c r="AD116" i="22"/>
  <c r="U116" i="22"/>
  <c r="AD117" i="22"/>
  <c r="AE117" i="22"/>
  <c r="U117" i="22"/>
  <c r="R117" i="22"/>
  <c r="AA117" i="22" s="1"/>
  <c r="X117" i="22"/>
  <c r="H98" i="22"/>
  <c r="I98" i="22"/>
  <c r="AE56" i="22"/>
  <c r="R56" i="22"/>
  <c r="AA56" i="22" s="1"/>
  <c r="X56" i="22"/>
  <c r="AD56" i="22"/>
  <c r="U56" i="22"/>
  <c r="U45" i="22"/>
  <c r="X45" i="22"/>
  <c r="AD45" i="22"/>
  <c r="AE45" i="22"/>
  <c r="R45" i="22"/>
  <c r="AA45" i="22" s="1"/>
  <c r="AE64" i="22"/>
  <c r="R64" i="22"/>
  <c r="AA64" i="22" s="1"/>
  <c r="X64" i="22"/>
  <c r="AD64" i="22"/>
  <c r="U64" i="22"/>
  <c r="R88" i="22"/>
  <c r="AA88" i="22" s="1"/>
  <c r="U88" i="22"/>
  <c r="X88" i="22"/>
  <c r="AD88" i="22"/>
  <c r="AE88" i="22"/>
  <c r="X113" i="22"/>
  <c r="AD113" i="22"/>
  <c r="AE113" i="22"/>
  <c r="R113" i="22"/>
  <c r="AA113" i="22" s="1"/>
  <c r="U113" i="22"/>
  <c r="U41" i="22"/>
  <c r="X41" i="22"/>
  <c r="AD41" i="22"/>
  <c r="AE41" i="22"/>
  <c r="R41" i="22"/>
  <c r="AA41" i="22" s="1"/>
  <c r="AE66" i="22"/>
  <c r="R66" i="22"/>
  <c r="AA66" i="22" s="1"/>
  <c r="X66" i="22"/>
  <c r="AD66" i="22"/>
  <c r="U66" i="22"/>
  <c r="R91" i="22"/>
  <c r="AA91" i="22" s="1"/>
  <c r="X91" i="22"/>
  <c r="U91" i="22"/>
  <c r="AE91" i="22"/>
  <c r="AD91" i="22"/>
  <c r="U115" i="22"/>
  <c r="AE115" i="22"/>
  <c r="R115" i="22"/>
  <c r="AA115" i="22" s="1"/>
  <c r="X115" i="22"/>
  <c r="AD115" i="22"/>
  <c r="AD28" i="22"/>
  <c r="X28" i="22"/>
  <c r="U28" i="22"/>
  <c r="R28" i="22"/>
  <c r="AA28" i="22" s="1"/>
  <c r="AE28" i="22"/>
  <c r="R49" i="22"/>
  <c r="AA49" i="22" s="1"/>
  <c r="X49" i="22"/>
  <c r="AE49" i="22"/>
  <c r="AD49" i="22"/>
  <c r="U49" i="22"/>
  <c r="R96" i="22"/>
  <c r="AA96" i="22" s="1"/>
  <c r="X96" i="22"/>
  <c r="U96" i="22"/>
  <c r="AE96" i="22"/>
  <c r="AD96" i="22"/>
  <c r="AD95" i="22"/>
  <c r="X95" i="22"/>
  <c r="R95" i="22"/>
  <c r="AA95" i="22" s="1"/>
  <c r="AE95" i="22"/>
  <c r="U95" i="22"/>
  <c r="U44" i="22"/>
  <c r="X44" i="22"/>
  <c r="AD44" i="22"/>
  <c r="AE44" i="22"/>
  <c r="R44" i="22"/>
  <c r="AA44" i="22" s="1"/>
  <c r="U71" i="22"/>
  <c r="R71" i="22"/>
  <c r="AA71" i="22" s="1"/>
  <c r="X71" i="22"/>
  <c r="AD71" i="22"/>
  <c r="AE71" i="22"/>
  <c r="AE72" i="22"/>
  <c r="R72" i="22"/>
  <c r="AA72" i="22" s="1"/>
  <c r="U72" i="22"/>
  <c r="X72" i="22"/>
  <c r="AD72" i="22"/>
  <c r="AD24" i="22"/>
  <c r="X24" i="22"/>
  <c r="U24" i="22"/>
  <c r="R24" i="22"/>
  <c r="AA24" i="22" s="1"/>
  <c r="AE24" i="22"/>
  <c r="AE76" i="22"/>
  <c r="R76" i="22"/>
  <c r="AA76" i="22" s="1"/>
  <c r="U76" i="22"/>
  <c r="X76" i="22"/>
  <c r="AD76" i="22"/>
  <c r="U47" i="22"/>
  <c r="X47" i="22"/>
  <c r="AD47" i="22"/>
  <c r="AE47" i="22"/>
  <c r="R47" i="22"/>
  <c r="AA47" i="22" s="1"/>
  <c r="R108" i="22"/>
  <c r="AA108" i="22" s="1"/>
  <c r="AD108" i="22"/>
  <c r="U108" i="22"/>
  <c r="X108" i="22"/>
  <c r="AE108" i="22"/>
  <c r="R23" i="22"/>
  <c r="AA23" i="22" s="1"/>
  <c r="X23" i="22"/>
  <c r="U23" i="22"/>
  <c r="AE23" i="22"/>
  <c r="AD23" i="22"/>
  <c r="H105" i="22"/>
  <c r="I105" i="22"/>
  <c r="AE78" i="22"/>
  <c r="X78" i="22"/>
  <c r="AD78" i="22"/>
  <c r="R78" i="22"/>
  <c r="AA78" i="22" s="1"/>
  <c r="U78" i="22"/>
  <c r="R93" i="22"/>
  <c r="AA93" i="22" s="1"/>
  <c r="X93" i="22"/>
  <c r="AE93" i="22"/>
  <c r="AD93" i="22"/>
  <c r="U93" i="22"/>
  <c r="H107" i="22"/>
  <c r="I107" i="22"/>
  <c r="AD90" i="22"/>
  <c r="X90" i="22"/>
  <c r="AE90" i="22"/>
  <c r="U90" i="22"/>
  <c r="R90" i="22"/>
  <c r="AA90" i="22" s="1"/>
  <c r="H106" i="22"/>
  <c r="I106" i="22"/>
  <c r="H104" i="22"/>
  <c r="I104" i="22"/>
  <c r="H101" i="22"/>
  <c r="R110" i="22"/>
  <c r="AA110" i="22" s="1"/>
  <c r="X110" i="22"/>
  <c r="U110" i="22"/>
  <c r="AD110" i="22"/>
  <c r="AE110" i="22"/>
  <c r="U57" i="22"/>
  <c r="X57" i="22"/>
  <c r="AD57" i="22"/>
  <c r="AE57" i="22"/>
  <c r="R57" i="22"/>
  <c r="AA57" i="22" s="1"/>
  <c r="U42" i="22"/>
  <c r="X42" i="22"/>
  <c r="AD42" i="22"/>
  <c r="AE42" i="22"/>
  <c r="R42" i="22"/>
  <c r="AA42" i="22" s="1"/>
  <c r="AE82" i="22"/>
  <c r="R82" i="22"/>
  <c r="AA82" i="22" s="1"/>
  <c r="U82" i="22"/>
  <c r="X82" i="22"/>
  <c r="AD82" i="22"/>
  <c r="AE68" i="22"/>
  <c r="X68" i="22"/>
  <c r="AD68" i="22"/>
  <c r="R68" i="22"/>
  <c r="AA68" i="22" s="1"/>
  <c r="U68" i="22"/>
  <c r="AD20" i="22"/>
  <c r="X20" i="22"/>
  <c r="R20" i="22"/>
  <c r="AA20" i="22" s="1"/>
  <c r="AE20" i="22"/>
  <c r="U20" i="22"/>
  <c r="AE60" i="22"/>
  <c r="R60" i="22"/>
  <c r="AA60" i="22" s="1"/>
  <c r="X60" i="22"/>
  <c r="AD60" i="22"/>
  <c r="U60" i="22"/>
  <c r="R19" i="22"/>
  <c r="AA19" i="22" s="1"/>
  <c r="X19" i="22"/>
  <c r="U19" i="22"/>
  <c r="AE19" i="22"/>
  <c r="AD19" i="22"/>
  <c r="AE35" i="22"/>
  <c r="R35" i="22"/>
  <c r="AA35" i="22" s="1"/>
  <c r="U35" i="22"/>
  <c r="X35" i="22"/>
  <c r="AD35" i="22"/>
  <c r="AD22" i="22"/>
  <c r="X22" i="22"/>
  <c r="U22" i="22"/>
  <c r="R22" i="22"/>
  <c r="AA22" i="22" s="1"/>
  <c r="AE22" i="22"/>
  <c r="U59" i="22"/>
  <c r="R59" i="22"/>
  <c r="AA59" i="22" s="1"/>
  <c r="X59" i="22"/>
  <c r="AD59" i="22"/>
  <c r="AE59" i="22"/>
  <c r="AE70" i="22"/>
  <c r="AD70" i="22"/>
  <c r="R70" i="22"/>
  <c r="AA70" i="22" s="1"/>
  <c r="U70" i="22"/>
  <c r="X70" i="22"/>
  <c r="AE37" i="22"/>
  <c r="U37" i="22"/>
  <c r="X37" i="22"/>
  <c r="AD37" i="22"/>
  <c r="R37" i="22"/>
  <c r="AA37" i="22" s="1"/>
  <c r="AE74" i="22"/>
  <c r="R74" i="22"/>
  <c r="AA74" i="22" s="1"/>
  <c r="U74" i="22"/>
  <c r="X74" i="22"/>
  <c r="AD74" i="22"/>
  <c r="R102" i="22"/>
  <c r="AA102" i="22" s="1"/>
  <c r="X102" i="22"/>
  <c r="AE102" i="22"/>
  <c r="AD102" i="22"/>
  <c r="U102" i="22"/>
  <c r="AD92" i="22"/>
  <c r="X92" i="22"/>
  <c r="U92" i="22"/>
  <c r="R92" i="22"/>
  <c r="AA92" i="22" s="1"/>
  <c r="AE92" i="22"/>
  <c r="U36" i="22"/>
  <c r="R36" i="22"/>
  <c r="AA36" i="22" s="1"/>
  <c r="X36" i="22"/>
  <c r="AD36" i="22"/>
  <c r="AE36" i="22"/>
  <c r="U119" i="22"/>
  <c r="AE119" i="22"/>
  <c r="R119" i="22"/>
  <c r="AA119" i="22" s="1"/>
  <c r="X119" i="22"/>
  <c r="AD119" i="22"/>
  <c r="AD18" i="22"/>
  <c r="X18" i="22"/>
  <c r="AE18" i="22"/>
  <c r="R18" i="22"/>
  <c r="AA18" i="22" s="1"/>
  <c r="U18" i="22"/>
  <c r="U30" i="22"/>
  <c r="AE30" i="22"/>
  <c r="R30" i="22"/>
  <c r="AA30" i="22" s="1"/>
  <c r="X30" i="22"/>
  <c r="AD30" i="22"/>
  <c r="H15" i="22"/>
  <c r="U43" i="22"/>
  <c r="X43" i="22"/>
  <c r="AD43" i="22"/>
  <c r="AE43" i="22"/>
  <c r="R43" i="22"/>
  <c r="AA43" i="22" s="1"/>
  <c r="X111" i="22"/>
  <c r="U111" i="22"/>
  <c r="R111" i="22"/>
  <c r="AA111" i="22" s="1"/>
  <c r="AD111" i="22"/>
  <c r="AE111" i="22"/>
  <c r="R25" i="22"/>
  <c r="AA25" i="22" s="1"/>
  <c r="X25" i="22"/>
  <c r="AE25" i="22"/>
  <c r="AD25" i="22"/>
  <c r="U25" i="22"/>
  <c r="X109" i="22"/>
  <c r="AD109" i="22"/>
  <c r="AE109" i="22"/>
  <c r="R109" i="22"/>
  <c r="AA109" i="22" s="1"/>
  <c r="U109" i="22"/>
  <c r="M16" i="2"/>
  <c r="R15" i="22" l="1"/>
  <c r="AA15" i="22" s="1"/>
  <c r="X15" i="22"/>
  <c r="AE15" i="22"/>
  <c r="U15" i="22"/>
  <c r="R105" i="22"/>
  <c r="AA105" i="22" s="1"/>
  <c r="U105" i="22"/>
  <c r="X105" i="22"/>
  <c r="AE105" i="22"/>
  <c r="AD105" i="22"/>
  <c r="AD101" i="22"/>
  <c r="AE101" i="22"/>
  <c r="X101" i="22"/>
  <c r="R101" i="22"/>
  <c r="AA101" i="22" s="1"/>
  <c r="U101" i="22"/>
  <c r="X120" i="22"/>
  <c r="R120" i="22"/>
  <c r="AA120" i="22" s="1"/>
  <c r="U120" i="22"/>
  <c r="AD120" i="22"/>
  <c r="AE120" i="22"/>
  <c r="R104" i="22"/>
  <c r="AA104" i="22" s="1"/>
  <c r="AE104" i="22"/>
  <c r="AD104" i="22"/>
  <c r="U104" i="22"/>
  <c r="X104" i="22"/>
  <c r="R98" i="22"/>
  <c r="AA98" i="22" s="1"/>
  <c r="X98" i="22"/>
  <c r="U98" i="22"/>
  <c r="AE98" i="22"/>
  <c r="AD98" i="22"/>
  <c r="X107" i="22"/>
  <c r="R107" i="22"/>
  <c r="AA107" i="22" s="1"/>
  <c r="U107" i="22"/>
  <c r="AE107" i="22"/>
  <c r="AD107" i="22"/>
  <c r="R100" i="22"/>
  <c r="AA100" i="22" s="1"/>
  <c r="X100" i="22"/>
  <c r="U100" i="22"/>
  <c r="AE100" i="22"/>
  <c r="AD100" i="22"/>
  <c r="R106" i="22"/>
  <c r="AA106" i="22" s="1"/>
  <c r="AD106" i="22"/>
  <c r="U106" i="22"/>
  <c r="AE106" i="22"/>
  <c r="X106" i="22"/>
  <c r="AD16" i="22"/>
  <c r="X16" i="22"/>
  <c r="U16" i="22"/>
  <c r="R16" i="22"/>
  <c r="AA16" i="22" s="1"/>
  <c r="AE16" i="22"/>
  <c r="G180" i="2"/>
  <c r="M4" i="2"/>
  <c r="M5" i="2" s="1"/>
  <c r="AD11" i="22" l="1"/>
  <c r="S5" i="2" a="1"/>
  <c r="S5" i="2" s="1"/>
  <c r="S14" i="2" a="1"/>
  <c r="S14" i="2" s="1"/>
  <c r="S21" i="2" a="1"/>
  <c r="S21" i="2" s="1"/>
  <c r="S7" i="2" a="1"/>
  <c r="S7" i="2" s="1"/>
  <c r="S16" i="2" a="1"/>
  <c r="S16" i="2" s="1"/>
  <c r="S9" i="2" a="1"/>
  <c r="S9" i="2" s="1"/>
  <c r="S11" i="2" a="1"/>
  <c r="S11" i="2" s="1"/>
  <c r="S20" i="2" a="1"/>
  <c r="S20" i="2" s="1"/>
  <c r="AE11" i="2" l="1"/>
  <c r="X11" i="2"/>
  <c r="AE9" i="2"/>
  <c r="X9" i="2"/>
  <c r="AE5" i="2"/>
  <c r="X5" i="2"/>
  <c r="X16" i="2"/>
  <c r="AE16" i="2"/>
  <c r="AE7" i="2"/>
  <c r="X7" i="2"/>
  <c r="AE21" i="2"/>
  <c r="X21" i="2"/>
  <c r="AE14" i="2"/>
  <c r="X14" i="2"/>
  <c r="AE20" i="2"/>
  <c r="X20" i="2"/>
  <c r="S13" i="2" a="1"/>
  <c r="S13" i="2" s="1"/>
  <c r="S10" i="2" a="1"/>
  <c r="S10" i="2" s="1"/>
  <c r="S17" i="2" a="1"/>
  <c r="S17" i="2" s="1"/>
  <c r="S18" i="2" a="1"/>
  <c r="S18" i="2" s="1"/>
  <c r="S8" i="2" a="1"/>
  <c r="S8" i="2" s="1"/>
  <c r="S19" i="2" a="1"/>
  <c r="S19" i="2" s="1"/>
  <c r="S6" i="2" a="1"/>
  <c r="S6" i="2" s="1"/>
  <c r="S12" i="2" a="1"/>
  <c r="S12" i="2" s="1"/>
  <c r="S15" i="2" a="1"/>
  <c r="S15" i="2" s="1"/>
  <c r="X6" i="2" l="1"/>
  <c r="AE6" i="2"/>
  <c r="AE19" i="2"/>
  <c r="X19" i="2"/>
  <c r="AE8" i="2"/>
  <c r="X8" i="2"/>
  <c r="AE18" i="2"/>
  <c r="X18" i="2"/>
  <c r="S3" i="2"/>
  <c r="S2" i="2" s="1"/>
  <c r="X17" i="2"/>
  <c r="AE17" i="2"/>
  <c r="X10" i="2"/>
  <c r="AE10" i="2"/>
  <c r="X15" i="2"/>
  <c r="AE15" i="2"/>
  <c r="X13" i="2"/>
  <c r="AE13" i="2"/>
  <c r="X12" i="2"/>
  <c r="AE12" i="2"/>
  <c r="AE3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Huyen Le Thanh</author>
    <author>prminhnv</author>
    <author>Hau Pham Khac</author>
  </authors>
  <commentList>
    <comment ref="EQ5" authorId="0" shapeId="0" xr:uid="{53ACA2FC-4B6F-43DD-9C1C-38D0E6395E4D}">
      <text>
        <r>
          <rPr>
            <b/>
            <sz val="9"/>
            <color indexed="81"/>
            <rFont val="Tahoma"/>
            <family val="2"/>
          </rPr>
          <t xml:space="preserve">Chỉ hàng nhập
</t>
        </r>
      </text>
    </comment>
    <comment ref="GW5" authorId="1" shapeId="0" xr:uid="{00000000-0006-0000-0500-000001000000}">
      <text>
        <r>
          <rPr>
            <b/>
            <sz val="12"/>
            <color indexed="81"/>
            <rFont val="Tahoma"/>
            <family val="2"/>
          </rPr>
          <t>prminhnv:</t>
        </r>
        <r>
          <rPr>
            <sz val="12"/>
            <color indexed="81"/>
            <rFont val="Tahoma"/>
            <family val="2"/>
          </rPr>
          <t xml:space="preserve">
Lay du lieu Min, Max o 2 cot nay</t>
        </r>
      </text>
    </comment>
    <comment ref="C24" authorId="1" shapeId="0" xr:uid="{00000000-0006-0000-0500-00000B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Thay đổi GI từ 0.03 xuống 0.01 từ 19.Jul'16-Minh thay đổi</t>
        </r>
      </text>
    </comment>
    <comment ref="EQ30" authorId="1" shapeId="0" xr:uid="{00000000-0006-0000-0500-00000D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Tang theo mau 040(VR00-Sep'17
Tăng theo VR01-sep'17
</t>
        </r>
      </text>
    </comment>
    <comment ref="EQ34" authorId="1" shapeId="0" xr:uid="{00000000-0006-0000-0500-000010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Tang theo 040(VR00-Sep'17)</t>
        </r>
      </text>
    </comment>
    <comment ref="EI35" authorId="1" shapeId="0" xr:uid="{00000000-0006-0000-0500-000012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Điều chỉnh về 16kg từ tháng Mar/2017
Điều chỉnh từ 16Kg về 4Kg từ cuối tháng Apr'21 đã báo PUD</t>
        </r>
      </text>
    </comment>
    <comment ref="EI36" authorId="1" shapeId="0" xr:uid="{00000000-0006-0000-0500-000016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New packing tu 10 chuyen sang 16 tu 05.Dec'16</t>
        </r>
      </text>
    </comment>
    <comment ref="EI37" authorId="1" shapeId="0" xr:uid="{00000000-0006-0000-0500-000017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New packing tu 10 chuyen sang 16 tu 05.Dec'16</t>
        </r>
      </text>
    </comment>
    <comment ref="EQ38" authorId="1" shapeId="0" xr:uid="{00000000-0006-0000-0500-000019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Tang 125% tu thang Mar'17
Dieu chinh tang 115% tu thang May'17
Dieu chinh giam tu 115% xuong 100% tu VR01-Aug'17
DC tang tu 100 len 127% tu VR01-Oct'17
Giam tu 130%~110% tu VR00-Feb'18</t>
        </r>
      </text>
    </comment>
    <comment ref="EI46" authorId="2" shapeId="0" xr:uid="{00000000-0006-0000-0500-000022000000}">
      <text>
        <r>
          <rPr>
            <b/>
            <sz val="9"/>
            <color indexed="81"/>
            <rFont val="Tahoma"/>
            <family val="2"/>
          </rPr>
          <t>Hau Pham Khac:</t>
        </r>
        <r>
          <rPr>
            <sz val="9"/>
            <color indexed="81"/>
            <rFont val="Tahoma"/>
            <family val="2"/>
          </rPr>
          <t xml:space="preserve">
Đổi packing từ 200L&gt;&gt;18L từ ngày 6/11/2018
</t>
        </r>
      </text>
    </comment>
    <comment ref="EI57" authorId="1" shapeId="0" xr:uid="{00000000-0006-0000-0500-00002E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New packing chuyen tu 10 sang 4Kg tu 05.Dec'16 New packing từ 4kg&gt;&gt;16kg từ Oct'19</t>
        </r>
      </text>
    </comment>
    <comment ref="EI81" authorId="2" shapeId="0" xr:uid="{00000000-0006-0000-0500-00003A000000}">
      <text>
        <r>
          <rPr>
            <b/>
            <sz val="9"/>
            <color indexed="81"/>
            <rFont val="Tahoma"/>
            <family val="2"/>
          </rPr>
          <t>Hau Pham Khac:</t>
        </r>
        <r>
          <rPr>
            <sz val="9"/>
            <color indexed="81"/>
            <rFont val="Tahoma"/>
            <family val="2"/>
          </rPr>
          <t xml:space="preserve">
thay đổi packing từ 4kg&gt;&gt;16kg từ 20-sep,18</t>
        </r>
      </text>
    </comment>
    <comment ref="C98" authorId="1" shapeId="0" xr:uid="{00000000-0006-0000-0500-00002A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Để FC của Frame bắt đầu từ tháng Jan'17</t>
        </r>
      </text>
    </comment>
    <comment ref="FI98" authorId="1" shapeId="0" xr:uid="{00000000-0006-0000-0500-00002B00000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Lấy dữ liệu cột này Frame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prminhnv</author>
  </authors>
  <commentList>
    <comment ref="C24" authorId="0" shapeId="0" xr:uid="{2353B4D8-903F-433A-A770-38E20602CB54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Thay đổi GI từ 0.03 xuống 0.01 từ 19.Jul'16-Minh thay đổi</t>
        </r>
      </text>
    </comment>
    <comment ref="C98" authorId="0" shapeId="0" xr:uid="{9BB758D8-B075-476D-BD7F-34FF81B96BF2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Để FC của Frame bắt đầu từ tháng Jan'17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prminhnv</author>
  </authors>
  <commentList>
    <comment ref="B17" authorId="0" shapeId="0" xr:uid="{D8AC33F2-D525-4D09-B811-04F72C3306BE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Thay đổi GI từ 0.03 xuống 0.01 từ 19.Jul'16-Minh thay đổi</t>
        </r>
      </text>
    </comment>
    <comment ref="B91" authorId="0" shapeId="0" xr:uid="{2A031854-78F0-4C85-906A-AA242C62618B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Để FC của Frame bắt đầu từ tháng Jan'17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prminhnv</author>
    <author>Hau Pham Khac</author>
  </authors>
  <commentList>
    <comment ref="C5" authorId="0" shapeId="0" xr:uid="{4F281083-6350-4227-B88C-E74AE91A41BE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Đổi tfhàng phần từ tháng May'16</t>
        </r>
      </text>
    </comment>
    <comment ref="K5" authorId="0" shapeId="0" xr:uid="{E4F94869-6C42-4A03-B9A2-2BAE850DA2AF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Tu tang 110% tu thang May'17</t>
        </r>
      </text>
    </comment>
    <comment ref="J7" authorId="0" shapeId="0" xr:uid="{9C235706-B3CB-4FB0-B6D2-590BE7B16FF0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Giam tu 150(Apr'21)</t>
        </r>
      </text>
    </comment>
    <comment ref="K7" authorId="0" shapeId="0" xr:uid="{84140AD6-9BE0-4AD5-9358-711E5AE668CB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Follow-Jun'21</t>
        </r>
      </text>
    </comment>
    <comment ref="K8" authorId="0" shapeId="0" xr:uid="{0CF4CC6D-02BD-4AEC-98C7-791F1901935A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Tang tu 100(Firm order May'21)
Tang tu 130%-Jun'21</t>
        </r>
      </text>
    </comment>
    <comment ref="K9" authorId="0" shapeId="0" xr:uid="{C9EE3ACF-1100-4684-A715-9E348D3A9A31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Tăng 110% tu VR02.Jul'17
Tang them 10% tu VR00-Feb'18</t>
        </r>
      </text>
    </comment>
    <comment ref="B10" authorId="1" shapeId="0" xr:uid="{88EC3374-EE37-4555-9698-48B64BF419F5}">
      <text>
        <r>
          <rPr>
            <b/>
            <sz val="9"/>
            <color indexed="81"/>
            <rFont val="Tahoma"/>
            <family val="2"/>
          </rPr>
          <t>Hau Pham Khac:</t>
        </r>
        <r>
          <rPr>
            <sz val="9"/>
            <color indexed="81"/>
            <rFont val="Tahoma"/>
            <family val="2"/>
          </rPr>
          <t xml:space="preserve">
R/O tháng 7-2019</t>
        </r>
      </text>
    </comment>
    <comment ref="K12" authorId="0" shapeId="0" xr:uid="{B9B1413F-9B3E-4562-B0A3-C40EC0EE83FC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Giam tu 100% xuong 90% tu VR02.Jul'17</t>
        </r>
      </text>
    </comment>
    <comment ref="K16" authorId="0" shapeId="0" xr:uid="{D1988F2A-6C4D-49FC-8180-26FE5BE87CEE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Giam ve 80% tu VR02-Order-T10'17</t>
        </r>
      </text>
    </comment>
    <comment ref="C19" authorId="1" shapeId="0" xr:uid="{581F3598-6EEF-4A39-BCBA-5ADC7C2E4537}">
      <text>
        <r>
          <rPr>
            <b/>
            <sz val="8"/>
            <color indexed="81"/>
            <rFont val="Tahoma"/>
            <family val="2"/>
          </rPr>
          <t>Hau Pham Khac:</t>
        </r>
        <r>
          <rPr>
            <sz val="8"/>
            <color indexed="81"/>
            <rFont val="Tahoma"/>
            <family val="2"/>
          </rPr>
          <t xml:space="preserve">
Không SD từ tháng 9-2019</t>
        </r>
      </text>
    </comment>
    <comment ref="K20" authorId="0" shapeId="0" xr:uid="{87390A26-9E24-4B6E-84D0-F911435B1AC5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 Giam tu 100%~90% tu VR00-Feb'18</t>
        </r>
      </text>
    </comment>
    <comment ref="K22" authorId="0" shapeId="0" xr:uid="{D03400F1-2576-4950-A86A-2E3D408FF11A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1.Giam tu 100%(Firm order.May'21)</t>
        </r>
      </text>
    </comment>
    <comment ref="K23" authorId="0" shapeId="0" xr:uid="{EF4B13BF-5283-4843-A613-D5CB16864FBC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1.Giam tu 100%(Firm order.May'21)</t>
        </r>
      </text>
    </comment>
    <comment ref="K24" authorId="0" shapeId="0" xr:uid="{5D5F37E4-7D8A-4437-B200-1253B6392DBA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1.Giam tu 100%(Firm order.May'21)</t>
        </r>
      </text>
    </comment>
    <comment ref="K25" authorId="0" shapeId="0" xr:uid="{51D62C65-0B57-4784-9307-3538AD14052E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1.Giam tu 100%(Firm order.May'21)</t>
        </r>
      </text>
    </comment>
    <comment ref="K26" authorId="0" shapeId="0" xr:uid="{393E4DB5-9C17-4F5B-8CB0-A93E721C7B2F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1.Giam tu 100%(Firm order.May'21)</t>
        </r>
      </text>
    </comment>
    <comment ref="K27" authorId="0" shapeId="0" xr:uid="{4E14F999-C370-4AEA-83BD-57F665B7E593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1.Giam tu 100%(Firm order.May'21)</t>
        </r>
      </text>
    </comment>
    <comment ref="K28" authorId="0" shapeId="0" xr:uid="{1AB3CAAD-38D7-4185-B829-406FEAA71F8B}">
      <text>
        <r>
          <rPr>
            <b/>
            <sz val="8"/>
            <color indexed="81"/>
            <rFont val="Tahoma"/>
            <family val="2"/>
          </rPr>
          <t>prminhnv:</t>
        </r>
        <r>
          <rPr>
            <sz val="8"/>
            <color indexed="81"/>
            <rFont val="Tahoma"/>
            <family val="2"/>
          </rPr>
          <t xml:space="preserve">
1.Giam tu 100%(Firm order.May'21)</t>
        </r>
      </text>
    </comment>
    <comment ref="C36" authorId="1" shapeId="0" xr:uid="{9414C69C-D94F-46AB-8E1C-ADED5C2B85C5}">
      <text>
        <r>
          <rPr>
            <b/>
            <sz val="9"/>
            <color indexed="81"/>
            <rFont val="Tahoma"/>
            <family val="2"/>
          </rPr>
          <t>Hau Pham Khac:</t>
        </r>
        <r>
          <rPr>
            <sz val="9"/>
            <color indexed="81"/>
            <rFont val="Tahoma"/>
            <family val="2"/>
          </rPr>
          <t xml:space="preserve">
R/O tháng 6-2020</t>
        </r>
      </text>
    </comment>
    <comment ref="B37" authorId="1" shapeId="0" xr:uid="{497475D8-6E4D-4A4E-84A0-22452E361969}">
      <text>
        <r>
          <rPr>
            <b/>
            <sz val="9"/>
            <color indexed="81"/>
            <rFont val="Tahoma"/>
            <family val="2"/>
          </rPr>
          <t>Hau Pham Khac:</t>
        </r>
        <r>
          <rPr>
            <sz val="9"/>
            <color indexed="81"/>
            <rFont val="Tahoma"/>
            <family val="2"/>
          </rPr>
          <t xml:space="preserve">
R/O tháng 11-2020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<sst xmlns="http://schemas.openxmlformats.org/spreadsheetml/2006/main" count="20593" uniqueCount="4297">
  <si>
    <t>PC-LOG Division  Production Planning Department</t>
  </si>
  <si>
    <t>Working day</t>
  </si>
  <si>
    <t>VS Previous Plan</t>
  </si>
  <si>
    <t xml:space="preserve"> A1 Total</t>
  </si>
  <si>
    <t>A1 daily vol</t>
  </si>
  <si>
    <t>A2 daily vol</t>
  </si>
  <si>
    <t>Total</t>
  </si>
  <si>
    <t>CT</t>
  </si>
  <si>
    <t>Getsudo</t>
  </si>
  <si>
    <t>Total volume</t>
  </si>
  <si>
    <t>Month</t>
  </si>
  <si>
    <t>N</t>
  </si>
  <si>
    <t>N+1</t>
  </si>
  <si>
    <t>N+2</t>
  </si>
  <si>
    <t>N+3</t>
  </si>
  <si>
    <t>Items</t>
  </si>
  <si>
    <t>Grade</t>
  </si>
  <si>
    <t>Color</t>
  </si>
  <si>
    <t>Mar</t>
  </si>
  <si>
    <t>1D4</t>
  </si>
  <si>
    <t>218</t>
  </si>
  <si>
    <t>4R0</t>
  </si>
  <si>
    <t>8V5</t>
  </si>
  <si>
    <t>Sub</t>
  </si>
  <si>
    <t>CU</t>
  </si>
  <si>
    <t>4U3</t>
  </si>
  <si>
    <t>CV</t>
  </si>
  <si>
    <t>1G3</t>
  </si>
  <si>
    <t>040</t>
  </si>
  <si>
    <t>1D6</t>
  </si>
  <si>
    <t>4V8</t>
  </si>
  <si>
    <t>No</t>
  </si>
  <si>
    <t xml:space="preserve">Key </t>
  </si>
  <si>
    <t>Model</t>
  </si>
  <si>
    <t>Lot</t>
  </si>
  <si>
    <t>No in lot</t>
  </si>
  <si>
    <t>Body no</t>
  </si>
  <si>
    <t>VIN No</t>
  </si>
  <si>
    <t>TOUCH UP</t>
  </si>
  <si>
    <t>INPECTION (VP4)</t>
  </si>
  <si>
    <t>Date</t>
  </si>
  <si>
    <t>Time</t>
  </si>
  <si>
    <t>Shift</t>
  </si>
  <si>
    <t>TOTAL</t>
  </si>
  <si>
    <t>Code</t>
  </si>
  <si>
    <t>Decription</t>
  </si>
  <si>
    <t>UOM</t>
  </si>
  <si>
    <t>Packing</t>
  </si>
  <si>
    <t>Remark 1</t>
  </si>
  <si>
    <t>Process Use</t>
  </si>
  <si>
    <t>Direct/indirect</t>
  </si>
  <si>
    <t>Order theo sản lượng</t>
  </si>
  <si>
    <t>Tỉ lệ %
(Chênh lệch G-I và thực dùng)</t>
  </si>
  <si>
    <t>Tỉ lệ mùa</t>
  </si>
  <si>
    <t>Total order</t>
  </si>
  <si>
    <t>Stock(Day)</t>
  </si>
  <si>
    <t>Stock UOM</t>
  </si>
  <si>
    <t>Max usage/day</t>
  </si>
  <si>
    <t>Min</t>
  </si>
  <si>
    <t>Max</t>
  </si>
  <si>
    <t>Mùa đông</t>
  </si>
  <si>
    <t>Mùa hè</t>
  </si>
  <si>
    <t>KG</t>
  </si>
  <si>
    <t>ED</t>
  </si>
  <si>
    <t>Direct</t>
  </si>
  <si>
    <t>YV821-00022</t>
  </si>
  <si>
    <t xml:space="preserve">Power nic 310 F2 </t>
  </si>
  <si>
    <t>Kiểm tra độ cứng của sơn ED (giống thí nghiệm).kiem tra chat luong be mat ED 2can/month.</t>
  </si>
  <si>
    <t>YV836-00164</t>
  </si>
  <si>
    <t>POWER TOP ADDTIVIE S (VNL)</t>
  </si>
  <si>
    <t>Dung dịch      Điều chỉnh thông số "Solvent content" sơn ED</t>
  </si>
  <si>
    <t>YV836-00034</t>
  </si>
  <si>
    <t>POWER TOP ADDITIVE A (VNL)</t>
  </si>
  <si>
    <t>Tăng độ hòa tan (F1+f2)      Giup ổn định thông số MEQ trong sơn ED theo STD</t>
  </si>
  <si>
    <t>YV836-00158</t>
  </si>
  <si>
    <t>SPM-155 1D4 (KAI) (VNL)-16KG</t>
  </si>
  <si>
    <t>TOPCOAT</t>
  </si>
  <si>
    <t>YV836-00240</t>
  </si>
  <si>
    <t>SPM - 155 218</t>
  </si>
  <si>
    <t>màu đen xanh      Tạo màu</t>
  </si>
  <si>
    <t>YV836-00205</t>
  </si>
  <si>
    <t>SPM-155 4R0 (VNL)</t>
  </si>
  <si>
    <t>màu nâu vàng      Tạo màu</t>
  </si>
  <si>
    <t>Topcoat</t>
  </si>
  <si>
    <t>YV836-00261</t>
  </si>
  <si>
    <t>SPM-601 Green (VNL)</t>
  </si>
  <si>
    <t>Mầu xanh Mai Linh      Tạo mầu</t>
  </si>
  <si>
    <t>YV836-00263</t>
  </si>
  <si>
    <t>SPM-155 8V5</t>
  </si>
  <si>
    <t>YV836-00038</t>
  </si>
  <si>
    <t>OP-2-7 6010 Sack Black</t>
  </si>
  <si>
    <t>Sơn đen (nhũ), bắn hốc lốp, radiator. Sấy ở nhiệt độ &gt;200oC.Hốc lốp sau/gọng cửa/ hốc lốp FR&amp;RR , radiator,.</t>
  </si>
  <si>
    <t>YV836-00037</t>
  </si>
  <si>
    <t>NIPPE 179 THINNER</t>
  </si>
  <si>
    <t>L</t>
  </si>
  <si>
    <t>Thinner pha sơn mùa hè, pha riêng cho prime.Dung môi cho Primer _ Mùa hè.</t>
  </si>
  <si>
    <t>YV836-00036</t>
  </si>
  <si>
    <t>NIPPE 178 THINNER</t>
  </si>
  <si>
    <t>Thinner pha sơn mùa Đông, pha riêng cho prime.Dung môi cho Primer _ Mùa Đông.</t>
  </si>
  <si>
    <t>YV836-00041</t>
  </si>
  <si>
    <t>NIPPE 335 THINNER</t>
  </si>
  <si>
    <t>Pha sơn black.DM cho Sash Black.</t>
  </si>
  <si>
    <t>YV826-00002</t>
  </si>
  <si>
    <t>SOLVENT NAPHTHA</t>
  </si>
  <si>
    <t>Hoá chất lau body trước khi bắn sơn.</t>
  </si>
  <si>
    <t>YV821-00014</t>
  </si>
  <si>
    <t>KEIKIBAN TORYO</t>
  </si>
  <si>
    <t>OFF LINE</t>
  </si>
  <si>
    <t>YV836-00058</t>
  </si>
  <si>
    <t>NIPPE 2500 THINNER</t>
  </si>
  <si>
    <t>YV836-00228</t>
  </si>
  <si>
    <t>FLASHING THINNER (KAI)</t>
  </si>
  <si>
    <t>Bumper dùng để tẩy rửa.Dung moi thinner tang do chay. Dùng vệ sinh thiết bị, dụng cụ</t>
  </si>
  <si>
    <t>TOPCOAT+BUMPER</t>
  </si>
  <si>
    <t>YV836-00226</t>
  </si>
  <si>
    <t>TC RETARDER-18L</t>
  </si>
  <si>
    <t>For clear paint of topcoat (dùng để chống nổ sơn)..Chủ yếu dùng vào mùa hè</t>
  </si>
  <si>
    <t>Paint resisstant reducer</t>
  </si>
  <si>
    <t>YV836-00215</t>
  </si>
  <si>
    <t>OP-2 HG GRAY (KAI)</t>
  </si>
  <si>
    <t>primer màu      Primer cho sơn Metalic</t>
  </si>
  <si>
    <t>YV811-00019</t>
  </si>
  <si>
    <t>SP0-150 CLEAR( VNL)</t>
  </si>
  <si>
    <t>Clear       Tạo độ bóng(sơn phủ bên ngoài BASE)</t>
  </si>
  <si>
    <t>YV836-00165</t>
  </si>
  <si>
    <t>NIPPE 284-1 THINNER</t>
  </si>
  <si>
    <t>Dung môi      Pha sơn base SPM bên body topcoat booth</t>
  </si>
  <si>
    <t>YV836-00055</t>
  </si>
  <si>
    <t>NIPPE 205 THINNER (Mua He)</t>
  </si>
  <si>
    <t>Dung môi      Pha (SP0-150 CLEAR( VNL)</t>
  </si>
  <si>
    <t>YV836-00054</t>
  </si>
  <si>
    <t>NIPPE 203 THINNER (Mua Đông)</t>
  </si>
  <si>
    <t>YV836-00196</t>
  </si>
  <si>
    <t>OP-2 HG 3E5 GRAY</t>
  </si>
  <si>
    <t>primer trắng      primer cho màu(solist 040+3P0)</t>
  </si>
  <si>
    <t>YV836-00046</t>
  </si>
  <si>
    <t>NIPPE 163 THINNER</t>
  </si>
  <si>
    <t>Dung môi      Dùng pha (OS-25 040-V( VNL)</t>
  </si>
  <si>
    <t>YV836-00045</t>
  </si>
  <si>
    <t>NIPPE 162 THINNER</t>
  </si>
  <si>
    <t>YV811-00018</t>
  </si>
  <si>
    <t>OS-25 040-V( VNL)</t>
  </si>
  <si>
    <t>Sơn nax dùng cho đồ nhỏ và chịu ở ngiệt độ thấp &lt; 75oC (buồng cũ)..</t>
  </si>
  <si>
    <t>YV836-00057</t>
  </si>
  <si>
    <t>NIPPE ACRYL RETARDER-18L</t>
  </si>
  <si>
    <t>YV836-00190</t>
  </si>
  <si>
    <t xml:space="preserve">R-357 U-AG 9 Junior light GRAY </t>
  </si>
  <si>
    <t>Primer trắng      dùng cho màu(040,3p0)</t>
  </si>
  <si>
    <t>YV836-00214</t>
  </si>
  <si>
    <t>R-357U-AJ5 GRAY-V 16KG/CAN</t>
  </si>
  <si>
    <t>YV836-00251</t>
  </si>
  <si>
    <t>R-241-101 Light Gray Primer</t>
  </si>
  <si>
    <t>YV836-00189</t>
  </si>
  <si>
    <t>R-333 1D4</t>
  </si>
  <si>
    <t>YV836-00200</t>
  </si>
  <si>
    <t>R-333 1G3</t>
  </si>
  <si>
    <t>YV836-00206</t>
  </si>
  <si>
    <t>R-333 4R0 (VNL)</t>
  </si>
  <si>
    <t>màu nâu vàng      tạo màu</t>
  </si>
  <si>
    <t>YV836-00241</t>
  </si>
  <si>
    <t>R-333 218</t>
  </si>
  <si>
    <t>màu đen xanh      tạo màu</t>
  </si>
  <si>
    <t>YV836-00182</t>
  </si>
  <si>
    <t>R-333 040</t>
  </si>
  <si>
    <t>Sơn đồ nhựa màu trắng      Sơn solid</t>
  </si>
  <si>
    <t>YV836-00260</t>
  </si>
  <si>
    <t>R333 - 601 Green</t>
  </si>
  <si>
    <t xml:space="preserve">Mầu xanh Mai Linh      Tạo mầu </t>
  </si>
  <si>
    <t>YV836-00255</t>
  </si>
  <si>
    <t>R-333 4U3</t>
  </si>
  <si>
    <t>YV836-00264</t>
  </si>
  <si>
    <t>YV836-00193</t>
  </si>
  <si>
    <t>R-2500-1 CLEAR</t>
  </si>
  <si>
    <t>Dung moi lau Bumper.Dung môi lau (vệ sinh) Bumper mộc.</t>
  </si>
  <si>
    <t>YV836-00156</t>
  </si>
  <si>
    <t>Nax admila Toyota 1D4</t>
  </si>
  <si>
    <t>YV836-00201</t>
  </si>
  <si>
    <t>Nax admila 1G3</t>
  </si>
  <si>
    <t>YV836-00216</t>
  </si>
  <si>
    <t>Nax admila 4R0</t>
  </si>
  <si>
    <t>YV836-00242</t>
  </si>
  <si>
    <t>Nax admila 218</t>
  </si>
  <si>
    <t>YV836-00114</t>
  </si>
  <si>
    <t>Nax superio 040</t>
  </si>
  <si>
    <t>Màu trắng Nax (040)      Dùng phun đồ nhỏ tại small booth &amp; sửa chữa lỗi body</t>
  </si>
  <si>
    <t>YV836-00262</t>
  </si>
  <si>
    <t>Nax  Admila 601 Green (VNL)-4KG</t>
  </si>
  <si>
    <t>YV836-00256</t>
  </si>
  <si>
    <t>Nax admila 4U3</t>
  </si>
  <si>
    <t>YV836-00265</t>
  </si>
  <si>
    <t>Nax Admila 8V5 (VNL)-4KG</t>
  </si>
  <si>
    <t>YV836-00121</t>
  </si>
  <si>
    <t>Nax multi 1281 clear VNL</t>
  </si>
  <si>
    <t>clear nax      tạo độ bóng(sơn phủ bên ngoài BAES)</t>
  </si>
  <si>
    <t>YV836-00192</t>
  </si>
  <si>
    <t>T-508 CB THINNER (mua he)</t>
  </si>
  <si>
    <t>Dung môi      For primer</t>
  </si>
  <si>
    <t>YV836-00252</t>
  </si>
  <si>
    <t>T-725 Thinner</t>
  </si>
  <si>
    <t>YV836-00181</t>
  </si>
  <si>
    <t>T-536 MB thinner (mua he)</t>
  </si>
  <si>
    <t>Chat dong ran clear.Chất đóng rắn cho Clear.</t>
  </si>
  <si>
    <t>YV836-00180</t>
  </si>
  <si>
    <t>T-505 HCL THINNER</t>
  </si>
  <si>
    <t>Dung môi      For Clear</t>
  </si>
  <si>
    <t>YV836-00124</t>
  </si>
  <si>
    <t>Nax admila 501 thinner</t>
  </si>
  <si>
    <t>Sơn sửa chữa cho màu 040.Sơn sửa chữa cho màu 040.</t>
  </si>
  <si>
    <t>YV836-00125</t>
  </si>
  <si>
    <t>Nax superio 501 slow thinner</t>
  </si>
  <si>
    <t>Dung môi      Pha clear 1281 &amp; Nax 040</t>
  </si>
  <si>
    <t>YV836-00250</t>
  </si>
  <si>
    <t>R-255 Hardener</t>
  </si>
  <si>
    <t>Chất đông cứng      Pha trộn cho  R-241-101</t>
  </si>
  <si>
    <t>YV836-00194</t>
  </si>
  <si>
    <t>H-2500 HARDENER</t>
  </si>
  <si>
    <t>Bổ sung sau khi đo nồng độ. 1 năm VS 1 lần.ti le bo sung: 1F1 grey + 2 F2.</t>
  </si>
  <si>
    <t>YV836-00119</t>
  </si>
  <si>
    <t>Dung môi      dùng pha Nax 040</t>
  </si>
  <si>
    <t>YV836-00120</t>
  </si>
  <si>
    <t xml:space="preserve">Nax softener five </t>
  </si>
  <si>
    <t>YV836-00122</t>
  </si>
  <si>
    <t>Nax multi 100 hardener VNL</t>
  </si>
  <si>
    <t>Chất đông cứng      dùng pha clear nax</t>
  </si>
  <si>
    <t>YV836-00168</t>
  </si>
  <si>
    <t>Nax Retarder(chi dung mua he nhiet do cao)</t>
  </si>
  <si>
    <t>YV836-00195</t>
  </si>
  <si>
    <t>IPA SOLVENT</t>
  </si>
  <si>
    <t>Dung môi      Dung moi lau Bumper</t>
  </si>
  <si>
    <t>YV836-00174</t>
  </si>
  <si>
    <t>Power nic 310 F1 Black</t>
  </si>
  <si>
    <t>YV821-00024</t>
  </si>
  <si>
    <t>Power Touch Up</t>
  </si>
  <si>
    <t>CAN</t>
  </si>
  <si>
    <t>Sơn Xịt đen       Sửa chữa cho Frame</t>
  </si>
  <si>
    <t>YV836-00266</t>
  </si>
  <si>
    <t>SPM-155 1D6 (VNL)-16KG</t>
  </si>
  <si>
    <t>YV836-00267</t>
  </si>
  <si>
    <t>R-333 1D6 (VNL)-4KG</t>
  </si>
  <si>
    <t>YV836-00268</t>
  </si>
  <si>
    <t>NAX ADMILA 1D6 (VLD)-4KG</t>
  </si>
  <si>
    <t>YV836-00269</t>
  </si>
  <si>
    <t>SPM-155 4V8 (VNL)- 16KG</t>
  </si>
  <si>
    <t>YV836-00270</t>
  </si>
  <si>
    <t>R-333 4V8(VNL)-4KG</t>
  </si>
  <si>
    <t>YV836-00271</t>
  </si>
  <si>
    <t>NAX ADMILA 4V8 (VLD)-4KG</t>
  </si>
  <si>
    <t>YV836-00272</t>
  </si>
  <si>
    <t>POWERNICS 1010E F-1 GRAY-200KG</t>
  </si>
  <si>
    <t>YV836-00273</t>
  </si>
  <si>
    <t xml:space="preserve">POWERNICS 1010E F-2 -200KG </t>
  </si>
  <si>
    <t>YV836-00253</t>
  </si>
  <si>
    <t>DP-2485</t>
  </si>
  <si>
    <t>Dung dịch       Diệt khuẩn cho sơn ED</t>
  </si>
  <si>
    <t>Indirect</t>
  </si>
  <si>
    <t>YV881-00008</t>
  </si>
  <si>
    <t>BUTYL CELLOSOLVE</t>
  </si>
  <si>
    <t>Dung môi      Rửa siêu lọc UF &amp; và vệ sinh bể ED</t>
  </si>
  <si>
    <t>YV836-00227</t>
  </si>
  <si>
    <t>MIBK THINNER - 4L</t>
  </si>
  <si>
    <t>Dung môi      Kiểm tra độ cứng của sơn ED (giống thí nghiệm)</t>
  </si>
  <si>
    <t>YV836-00130</t>
  </si>
  <si>
    <t>Water base ribon solution</t>
  </si>
  <si>
    <t>KEO DÍNH THU BỤI      Dùng thu bụi sạn trong lò sấy vào đầu tuần</t>
  </si>
  <si>
    <t>ORDER TO NIPPON PAINT</t>
  </si>
  <si>
    <t>ORDER BY BUYER : TMV</t>
  </si>
  <si>
    <t>ACCEPTED BY SUPPLIER : Nippon Paint</t>
  </si>
  <si>
    <t>Description</t>
  </si>
  <si>
    <t>Remark</t>
  </si>
  <si>
    <t xml:space="preserve">NAME :  </t>
  </si>
  <si>
    <t>MOBILE :</t>
  </si>
  <si>
    <t>EMAIL :</t>
  </si>
  <si>
    <t>DATE :</t>
  </si>
  <si>
    <t>TRANSPORT :  by truck</t>
  </si>
  <si>
    <t>PART/CKD/MATERIAL : MATERIAL</t>
  </si>
  <si>
    <t>No.</t>
  </si>
  <si>
    <t>Type</t>
  </si>
  <si>
    <t>ITEM</t>
  </si>
  <si>
    <t>DESCRIPTION</t>
  </si>
  <si>
    <t>PACKING</t>
  </si>
  <si>
    <t>USAGE</t>
  </si>
  <si>
    <t>ORDER</t>
  </si>
  <si>
    <t>FORECAST</t>
  </si>
  <si>
    <t>REMARK</t>
  </si>
  <si>
    <t>Bumber</t>
  </si>
  <si>
    <t>NIPPE 205 THINNER</t>
  </si>
  <si>
    <t>NIPPE 203 THINNER</t>
  </si>
  <si>
    <t>Grade &amp; Color</t>
  </si>
  <si>
    <t>PDI PLAN</t>
  </si>
  <si>
    <t>Qui định mùa cho 1 số vật liệu</t>
  </si>
  <si>
    <t>Mùa Hè</t>
  </si>
  <si>
    <t>Từ tháng 4 ~ tháng 10</t>
  </si>
  <si>
    <t>Từ tháng 11 ~ tháng 3</t>
  </si>
  <si>
    <t>Process</t>
  </si>
  <si>
    <t>YV</t>
  </si>
  <si>
    <t>Name</t>
  </si>
  <si>
    <t>Concept order màu có sản lượng màu thấp</t>
  </si>
  <si>
    <t>Category</t>
  </si>
  <si>
    <t>Order sơn body (SPM)</t>
  </si>
  <si>
    <t>Order sơn bumper (R333)</t>
  </si>
  <si>
    <t>Body volume
/ month</t>
  </si>
  <si>
    <t>Gentan-I</t>
  </si>
  <si>
    <t>Paint qt'y 
apply on body</t>
  </si>
  <si>
    <t>Paint keep
In Hose &amp; tank</t>
  </si>
  <si>
    <t>Quantity 
need order</t>
  </si>
  <si>
    <t>Packing order
by can</t>
  </si>
  <si>
    <t>Paint qt'y 
apply on BP</t>
  </si>
  <si>
    <r>
      <t xml:space="preserve">Sản lượng rất thấp: </t>
    </r>
    <r>
      <rPr>
        <sz val="11"/>
        <color theme="1"/>
        <rFont val="Calibri"/>
        <family val="2"/>
      </rPr>
      <t xml:space="preserve">≤ 02 body / Tháng </t>
    </r>
  </si>
  <si>
    <t>1 Can</t>
  </si>
  <si>
    <t>1 can</t>
  </si>
  <si>
    <t>2 can</t>
  </si>
  <si>
    <t>Sản lượng thấp: 03 ~ 9 body / Tháng</t>
  </si>
  <si>
    <t>3 can</t>
  </si>
  <si>
    <t>4 can</t>
  </si>
  <si>
    <r>
      <t xml:space="preserve">Sản lượng thường: </t>
    </r>
    <r>
      <rPr>
        <sz val="11"/>
        <color theme="1"/>
        <rFont val="Calibri"/>
        <family val="2"/>
      </rPr>
      <t>≥ 10 body/tháng</t>
    </r>
  </si>
  <si>
    <t>GentanI * san luong</t>
  </si>
  <si>
    <t>Note: Hàng nhỏ pha sơn vào súng bắn trực tiếp nên order theo gentan-i</t>
  </si>
  <si>
    <t>Jan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</si>
  <si>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</si>
  <si>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</si>
  <si>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</si>
  <si>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</si>
  <si>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</si>
  <si>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</si>
  <si>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</si>
  <si>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</si>
  <si>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</si>
  <si>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</si>
  <si>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Danh sách hàng theo mùa</t>
  </si>
  <si>
    <t>Điều chỉnh theo tỉ lệ và mùa</t>
  </si>
  <si>
    <t>MIN MAX STOCK</t>
  </si>
  <si>
    <t>Chênh G-I</t>
  </si>
  <si>
    <t>COMMON INFORMATION</t>
  </si>
  <si>
    <t>BUMPER</t>
  </si>
  <si>
    <t>SMALLPART+OFF LINE</t>
  </si>
  <si>
    <t>SMALLPART</t>
  </si>
  <si>
    <t>SMALL PART</t>
  </si>
  <si>
    <t>FRAME</t>
  </si>
  <si>
    <t>SHOP USE</t>
  </si>
  <si>
    <t>Tỉ lệ %
(FC &amp; actual production color)</t>
  </si>
  <si>
    <t>FC&amp; Actual pro</t>
  </si>
  <si>
    <t>NPR</t>
  </si>
  <si>
    <t>VLD</t>
  </si>
  <si>
    <t>Diff</t>
  </si>
  <si>
    <t xml:space="preserve">R-333 8V5 (VNL)-4KG </t>
  </si>
  <si>
    <t>GM</t>
  </si>
  <si>
    <t>GN</t>
  </si>
  <si>
    <t>4W9</t>
  </si>
  <si>
    <t>SPM-155 4W9 (VNL)- 16KG</t>
  </si>
  <si>
    <t>R-333 4W9 (VNL)-4KG</t>
  </si>
  <si>
    <t>NAX ADMILA 4W9 (VNL)-4KG</t>
  </si>
  <si>
    <t>YV836-00274</t>
  </si>
  <si>
    <t>YV836-00275</t>
  </si>
  <si>
    <t>YV836-00276</t>
  </si>
  <si>
    <t>3R3</t>
  </si>
  <si>
    <t>YV836-00277</t>
  </si>
  <si>
    <t>YV836-00278</t>
  </si>
  <si>
    <t>YV836-00279</t>
  </si>
  <si>
    <t>SPM-155 3R3 (VNL)- 16KG</t>
  </si>
  <si>
    <t>R-333 3R3 (VNL)-4KG</t>
  </si>
  <si>
    <t/>
  </si>
  <si>
    <t>1st</t>
  </si>
  <si>
    <t>Sơn lót      Sơn lót cho Vios-TRD</t>
  </si>
  <si>
    <t>070</t>
  </si>
  <si>
    <t>YV836-00281</t>
  </si>
  <si>
    <t>YV836-00282</t>
  </si>
  <si>
    <t>YV836-00283</t>
  </si>
  <si>
    <t>YV836-00284</t>
  </si>
  <si>
    <t>YV836-00285</t>
  </si>
  <si>
    <t>YV836-00286</t>
  </si>
  <si>
    <t>YV836-00287</t>
  </si>
  <si>
    <t>Primer OP-30H 7018 color base</t>
  </si>
  <si>
    <t>SPM 155-070 mica base</t>
  </si>
  <si>
    <t>SPM 156 - HS 7018 070 color base</t>
  </si>
  <si>
    <t>R357 -070 color base</t>
  </si>
  <si>
    <t>R333-070 mica base</t>
  </si>
  <si>
    <t>Nax admila 070 color base</t>
  </si>
  <si>
    <t>Nax admila 070 Mica base</t>
  </si>
  <si>
    <t>Ratio</t>
  </si>
  <si>
    <t>Sau khi làm Order màu lầm 1 thì cop chêt dữ liệu</t>
  </si>
  <si>
    <t>Update plan</t>
  </si>
  <si>
    <t>Fluctuate %</t>
  </si>
  <si>
    <t>Actual consumption</t>
  </si>
  <si>
    <t>Plan consumption</t>
  </si>
  <si>
    <t>FOLLOW UP FLUCTUATE OF COLOR</t>
  </si>
  <si>
    <t>GP (Vios L)</t>
  </si>
  <si>
    <t>GQ (BX MT)</t>
  </si>
  <si>
    <t>GR (Vios G)</t>
  </si>
  <si>
    <t>GS (BX CVT)</t>
  </si>
  <si>
    <t>GS</t>
  </si>
  <si>
    <t>GP</t>
  </si>
  <si>
    <t>R-357U-AJ3 DRAK</t>
  </si>
  <si>
    <t>R-333 11BK08</t>
  </si>
  <si>
    <t>R-261 Matt clear (11BK08)</t>
  </si>
  <si>
    <t>R-271 Hardener</t>
  </si>
  <si>
    <t>Thinner T-516 SHM</t>
  </si>
  <si>
    <t>YV836-00191</t>
  </si>
  <si>
    <t>YV836-00288</t>
  </si>
  <si>
    <t>YV836-00289</t>
  </si>
  <si>
    <t>YV836-00290</t>
  </si>
  <si>
    <t>YV836-00291</t>
  </si>
  <si>
    <t>R-160 HS-1G3</t>
  </si>
  <si>
    <t>R-160 HS-4R0</t>
  </si>
  <si>
    <t>R-160 HS-218</t>
  </si>
  <si>
    <t>R-160 HS-040</t>
  </si>
  <si>
    <t>R-160 HS-601</t>
  </si>
  <si>
    <t>R-160 HS-1D6</t>
  </si>
  <si>
    <t>R-160 HS-4V8</t>
  </si>
  <si>
    <t>R-160 HS-4W9</t>
  </si>
  <si>
    <t>R-160 HS-3R3</t>
  </si>
  <si>
    <t>R-160 HS-070</t>
  </si>
  <si>
    <t>R-261 CLEAR</t>
  </si>
  <si>
    <t xml:space="preserve">527SM THINNER </t>
  </si>
  <si>
    <t>YV836-00197</t>
  </si>
  <si>
    <t>T-518 JPR Thinner</t>
  </si>
  <si>
    <t>NAX ADMILA 11BK08</t>
  </si>
  <si>
    <t>NAX MULTI 1281 MATT CLEAR</t>
  </si>
  <si>
    <t>YV836-00323</t>
  </si>
  <si>
    <t>YV836-00324</t>
  </si>
  <si>
    <t>YV836-00295</t>
  </si>
  <si>
    <t>YV836-00294</t>
  </si>
  <si>
    <t>YV836-00296</t>
  </si>
  <si>
    <t>YV836-00292</t>
  </si>
  <si>
    <t>YV836-00297</t>
  </si>
  <si>
    <t>YV836-00298</t>
  </si>
  <si>
    <t>YV836-00299</t>
  </si>
  <si>
    <t>YV836-00318</t>
  </si>
  <si>
    <t>YV836-00319</t>
  </si>
  <si>
    <t>YV836-00320</t>
  </si>
  <si>
    <t>YV836-00321</t>
  </si>
  <si>
    <t>YV836-00322</t>
  </si>
  <si>
    <t>R-357U-CD-1 U-AJ3 PRIMER (VNL)16KG/CAN</t>
  </si>
  <si>
    <t>R-160 11SV41</t>
  </si>
  <si>
    <t>YV836-00325</t>
  </si>
  <si>
    <t>YV836-00326</t>
  </si>
  <si>
    <t>JD</t>
  </si>
  <si>
    <t>JF</t>
  </si>
  <si>
    <t>JE</t>
  </si>
  <si>
    <t>IMV4 757W (NEW)</t>
  </si>
  <si>
    <t>JD (Diesel 4x4 AT)</t>
  </si>
  <si>
    <t>JF (Diesel 4x2 AT)</t>
  </si>
  <si>
    <t>JE (Diesel 4x2 MT )</t>
  </si>
  <si>
    <t>JU (Diesel 4x4 AT)</t>
  </si>
  <si>
    <t>JV (Diesel 4x2 AT)</t>
  </si>
  <si>
    <t>JU</t>
  </si>
  <si>
    <t>JV</t>
  </si>
  <si>
    <t>Gap F/C &amp; Firm</t>
  </si>
  <si>
    <t>JH (Innova E)</t>
  </si>
  <si>
    <t>JJ (Innova E-Black)</t>
  </si>
  <si>
    <t>JL (Innova G)</t>
  </si>
  <si>
    <t>AA (G-MLM)</t>
  </si>
  <si>
    <t>JK (Innova V)</t>
  </si>
  <si>
    <t>JH</t>
  </si>
  <si>
    <t>JJ</t>
  </si>
  <si>
    <t>JL</t>
  </si>
  <si>
    <t>AA</t>
  </si>
  <si>
    <t>JK</t>
  </si>
  <si>
    <t>SPM-155 576 Yellow (VNL)</t>
  </si>
  <si>
    <t>R-333 576 Yellow (VNL)</t>
  </si>
  <si>
    <t>R-160 HS-576 Yellow</t>
  </si>
  <si>
    <t xml:space="preserve">Nax admila 576 Yellow </t>
  </si>
  <si>
    <t>Sơn base</t>
  </si>
  <si>
    <t>POWERNIC ADDITIVE K-2</t>
  </si>
  <si>
    <t>YV836-00327</t>
  </si>
  <si>
    <t>A2 Total</t>
  </si>
  <si>
    <t>089</t>
  </si>
  <si>
    <t>SPM-155 089 MICA BASE</t>
  </si>
  <si>
    <t>R-357 089 COLOR BASE</t>
  </si>
  <si>
    <t xml:space="preserve">R-333 089 MICA BASE </t>
  </si>
  <si>
    <t xml:space="preserve">R-160 HS 089 MICA BASE </t>
  </si>
  <si>
    <t>Nax admila 089 color base</t>
  </si>
  <si>
    <t>Nax admila 089 Mica base</t>
  </si>
  <si>
    <t>R333 -11BK01</t>
  </si>
  <si>
    <t>R160 HS-11BK01</t>
  </si>
  <si>
    <t>Total Innova</t>
  </si>
  <si>
    <t xml:space="preserve">Primer 089 </t>
  </si>
  <si>
    <t>Base 089</t>
  </si>
  <si>
    <t>Primer 089</t>
  </si>
  <si>
    <t>KN -less TSS</t>
  </si>
  <si>
    <t>KN</t>
  </si>
  <si>
    <t>YV836-00334</t>
  </si>
  <si>
    <t>YV836-00330</t>
  </si>
  <si>
    <t>YV836-00335</t>
  </si>
  <si>
    <t>YV836-00336</t>
  </si>
  <si>
    <t>YV836-00337</t>
  </si>
  <si>
    <t>YV836-00331</t>
  </si>
  <si>
    <t>YV836-00338</t>
  </si>
  <si>
    <t>OP-30-H-7031 089 &amp;576 COLOR BASE (VNL)- 16KG</t>
  </si>
  <si>
    <t>YV836-00339</t>
  </si>
  <si>
    <t>YV836-00328</t>
  </si>
  <si>
    <t>YV836-00329</t>
  </si>
  <si>
    <t>IE
IE/JH</t>
  </si>
  <si>
    <t>IG
IG/JL</t>
  </si>
  <si>
    <t>IG
IGM/AA (G-MLM)</t>
  </si>
  <si>
    <t>IV
IV/JK (Innova V)</t>
  </si>
  <si>
    <t>VR-00</t>
  </si>
  <si>
    <t>Dif</t>
  </si>
  <si>
    <t>+ Tăng</t>
  </si>
  <si>
    <t>- Giảm</t>
  </si>
  <si>
    <t>MOBILE : 0914.686.148</t>
  </si>
  <si>
    <t>VR00</t>
  </si>
  <si>
    <t>Check</t>
  </si>
  <si>
    <t>Total Fortuner</t>
  </si>
  <si>
    <t>Order</t>
  </si>
  <si>
    <t>IMV4 824W</t>
  </si>
  <si>
    <t>CT (Diesel 4x4 AT)</t>
  </si>
  <si>
    <t>DD (Diesel 4x2 AT)</t>
  </si>
  <si>
    <t>DD</t>
  </si>
  <si>
    <t>CV (Diesel 4x2 MT )</t>
  </si>
  <si>
    <t>CU (Diesel 4x4 AT)</t>
  </si>
  <si>
    <t>DC (Diesel 4x2 AT)</t>
  </si>
  <si>
    <t>DC</t>
  </si>
  <si>
    <t>Update</t>
  </si>
  <si>
    <t>CHECK</t>
  </si>
  <si>
    <t>KZ</t>
  </si>
  <si>
    <t>IEB
IE/JJ</t>
  </si>
  <si>
    <t>NAME : Lê Thanh Huyền</t>
  </si>
  <si>
    <t>EMAIL : huyenlt@toyotavn.com.vn</t>
  </si>
  <si>
    <t>V</t>
  </si>
  <si>
    <t>F</t>
  </si>
  <si>
    <t>I</t>
  </si>
  <si>
    <t>KU</t>
  </si>
  <si>
    <t>LB</t>
  </si>
  <si>
    <t>KY</t>
  </si>
  <si>
    <t>YV836-00341</t>
  </si>
  <si>
    <t>SPM-156 089 COLOR BASE (VNL)- 4KG</t>
  </si>
  <si>
    <t>Sửa chữa Primer màu 089</t>
  </si>
  <si>
    <t>R/O</t>
  </si>
  <si>
    <t>check FC</t>
  </si>
  <si>
    <t>RO</t>
  </si>
  <si>
    <t>primer màu      Sơn lót</t>
  </si>
  <si>
    <t>New Innova (758W SOP 1/7/22)</t>
  </si>
  <si>
    <t>ok</t>
  </si>
  <si>
    <t>Update KHSX R8</t>
  </si>
  <si>
    <t>Mã shop đặt riêng</t>
  </si>
  <si>
    <t>Mã cần lưu ý sản lượng</t>
  </si>
  <si>
    <t>Mã Runout</t>
  </si>
  <si>
    <t>Vùng công thức</t>
  </si>
  <si>
    <t>Vũng không có công thức</t>
  </si>
  <si>
    <t>PHTALEX 741-1</t>
  </si>
  <si>
    <t>THINNER NIPPE 320</t>
  </si>
  <si>
    <t>YV836-00342</t>
  </si>
  <si>
    <t>YV836-00343</t>
  </si>
  <si>
    <t>Mã mới IMPORT Thay KEIKIBAN TORYO (NP Europe -&gt; NP Japan -&gt; NP VN -&gt; TMV )</t>
  </si>
  <si>
    <t>Mã mới trộn với Phtalex - Thay KEIKIBAN TORYO (NP VN -&gt; TMV)</t>
  </si>
  <si>
    <t>Dung dịch   Điều chỉnh thông số "Solvent content" sơn ED</t>
  </si>
  <si>
    <t>LK (Diesel 4x4 AT)</t>
  </si>
  <si>
    <t>LT (Diesel 4x2 AT)</t>
  </si>
  <si>
    <t>LP (Diesel 4x2 MT )</t>
  </si>
  <si>
    <t>LN (Diesel 4x4 AT)</t>
  </si>
  <si>
    <t>LS (Diesel 4x2 AT)</t>
  </si>
  <si>
    <t>601</t>
  </si>
  <si>
    <t>LK</t>
  </si>
  <si>
    <t>FVD (LK)</t>
  </si>
  <si>
    <t>FVS (LN)</t>
  </si>
  <si>
    <t>LN</t>
  </si>
  <si>
    <t>FKS (LS)</t>
  </si>
  <si>
    <t>LS</t>
  </si>
  <si>
    <t>FK (LT)</t>
  </si>
  <si>
    <t>LT</t>
  </si>
  <si>
    <t>FG(LP)</t>
  </si>
  <si>
    <t>LP</t>
  </si>
  <si>
    <t>INNOVA - SOP JULY'22</t>
  </si>
  <si>
    <t>1.Giam tu 90%(Firm.May'21)</t>
  </si>
  <si>
    <t>1.Giam tu 100% ve 75% tu VR02/Jul'17
2.Giam them 10% tu VR00-Feb'18</t>
  </si>
  <si>
    <t>Giảm từ 125% =&gt; 100% June'22</t>
  </si>
  <si>
    <t>1.Giam tu 100%(Firm.May'21)</t>
  </si>
  <si>
    <t>DC giam con 97% tu VR01-Aug'17
DC tang 100% tu VR01-Oct'17</t>
  </si>
  <si>
    <t>Follow tu Jul'21</t>
  </si>
  <si>
    <t>1.Giam tu 100%(Firm.Aug'21)</t>
  </si>
  <si>
    <t>Giam tu 100%(Jun'21)</t>
  </si>
  <si>
    <t>Tăng 100% =&gt; 107% June'22</t>
  </si>
  <si>
    <t>FORTUNER(Sep'22)</t>
  </si>
  <si>
    <t>YV836-00344</t>
  </si>
  <si>
    <t>YV836-00345</t>
  </si>
  <si>
    <t>YV836-00346</t>
  </si>
  <si>
    <t>YV836-00347</t>
  </si>
  <si>
    <t>Thay doi don vi tinh tu can cua YV836-00340</t>
  </si>
  <si>
    <t>Thay doi don vi tinh tu can cua YV836-00333</t>
  </si>
  <si>
    <t>Chất dẫn điện.Chất làm tăng đọ dẫn điện của sơn Tcoat., Thay doi don vi tinh tu drum cua YV836-00136</t>
  </si>
  <si>
    <t>Version:</t>
  </si>
  <si>
    <t>VLD xác nhận không có JL601</t>
  </si>
  <si>
    <t>NAX MULTI (10:1) #20 HARDENER STD</t>
  </si>
  <si>
    <t>NAX ADMILA 3R3 (VNL)-1KG</t>
  </si>
  <si>
    <t>VL-HIGH</t>
  </si>
  <si>
    <t>LH</t>
  </si>
  <si>
    <t>VL-LOW</t>
  </si>
  <si>
    <t>LG</t>
  </si>
  <si>
    <t>AV-HI</t>
  </si>
  <si>
    <t>LF</t>
  </si>
  <si>
    <t>AV-HI-MT</t>
  </si>
  <si>
    <t>LJ</t>
  </si>
  <si>
    <t>BMPV D33H</t>
  </si>
  <si>
    <r>
      <t xml:space="preserve">IMV5 758W </t>
    </r>
    <r>
      <rPr>
        <b/>
        <sz val="12"/>
        <color rgb="FFFF0000"/>
        <rFont val="Calibri"/>
        <family val="2"/>
        <scheme val="minor"/>
      </rPr>
      <t>(NEW)</t>
    </r>
  </si>
  <si>
    <r>
      <t xml:space="preserve">IMV4 889W </t>
    </r>
    <r>
      <rPr>
        <b/>
        <sz val="12"/>
        <color rgb="FFFF0000"/>
        <rFont val="Calibri"/>
        <family val="2"/>
        <scheme val="minor"/>
      </rPr>
      <t>(NEW)</t>
    </r>
  </si>
  <si>
    <t>VER:</t>
  </si>
  <si>
    <t>Các mã RO</t>
  </si>
  <si>
    <t>Part No</t>
  </si>
  <si>
    <t>Part name</t>
  </si>
  <si>
    <t>NOTE</t>
  </si>
  <si>
    <t>SOP 12.5.22</t>
  </si>
  <si>
    <t>SOP T2.22</t>
  </si>
  <si>
    <t>Chỉ dùng cho F và I</t>
  </si>
  <si>
    <t>SOP T7.20 (A Hậu note)</t>
  </si>
  <si>
    <t>RO T9.22</t>
  </si>
  <si>
    <t>FORTUNER (SOP T9.22)</t>
  </si>
  <si>
    <t>Sort</t>
  </si>
  <si>
    <t>SPM-155  X12</t>
  </si>
  <si>
    <t>SPM-155  W09</t>
  </si>
  <si>
    <t>SPM-155  S28</t>
  </si>
  <si>
    <t>SPM-155  P20</t>
  </si>
  <si>
    <t>SPM-155  3Q3</t>
  </si>
  <si>
    <t>R-333 - X12</t>
  </si>
  <si>
    <t>R-333 - W09</t>
  </si>
  <si>
    <t>R-333 - S28</t>
  </si>
  <si>
    <t>R-333 - P20</t>
  </si>
  <si>
    <t>R-333 - 3Q3</t>
  </si>
  <si>
    <t>R-333 - AS72</t>
  </si>
  <si>
    <t>R160 HS - X12</t>
  </si>
  <si>
    <t>R160 HS - W09</t>
  </si>
  <si>
    <t>R160 HS - S28</t>
  </si>
  <si>
    <t>R160 HS - P20</t>
  </si>
  <si>
    <t>R160 HS - 3Q3</t>
  </si>
  <si>
    <t>NAX ADMILA - X12</t>
  </si>
  <si>
    <t>NAX ADMILA - W09</t>
  </si>
  <si>
    <t>NAX ADMILA - S28</t>
  </si>
  <si>
    <t>NAX ADMILA - P20</t>
  </si>
  <si>
    <t>NAX ADMILA - 3Q3</t>
  </si>
  <si>
    <t>D60B SOP T12.22</t>
  </si>
  <si>
    <t>VELOZ CROSS (SOP T12.22)</t>
  </si>
  <si>
    <t>3Q3</t>
  </si>
  <si>
    <t>S28</t>
  </si>
  <si>
    <t>X12</t>
  </si>
  <si>
    <t>P20</t>
  </si>
  <si>
    <t>AVANZA (SOP T12.22)</t>
  </si>
  <si>
    <t>W09</t>
  </si>
  <si>
    <t xml:space="preserve">Update G/I: </t>
  </si>
  <si>
    <t>Tang FC giai doan dau SOP
Tăng thành 113% (Jun'22)</t>
  </si>
  <si>
    <t>1.Giam tu 100%(Firm order.May'21)
2. Tăng lên 114 % (order June'22)</t>
  </si>
  <si>
    <t>Oct'221</t>
  </si>
  <si>
    <t>PIC</t>
  </si>
  <si>
    <t>Minhnv</t>
  </si>
  <si>
    <t>Huyenlt</t>
  </si>
  <si>
    <t>Tang 150% tu thang Jun'21</t>
  </si>
  <si>
    <t>Follow.Oct'21</t>
  </si>
  <si>
    <t>Follow tu Aug'21</t>
  </si>
  <si>
    <t>1.Giam tu 100%(Firm order.May'21)
2.Giam tiep tu 70%(Jun'21)
3. Tăng 86% (Jun'22)</t>
  </si>
  <si>
    <t>Giam tu 100%-Aug'21</t>
  </si>
  <si>
    <t>Giam tu 105%(May'21)</t>
  </si>
  <si>
    <t>Tăng 103% June'22</t>
  </si>
  <si>
    <t>Tang tu 90%(May'21)</t>
  </si>
  <si>
    <t>Dieu chinh giam tu thang 01/Jun'17</t>
  </si>
  <si>
    <t>Tang FC giai doan dau SOP(tu Jun'17)
Giam ve 100% tu VR00-Feb'18</t>
  </si>
  <si>
    <t>1.Giam tu 83%(Firm order.May'21)</t>
  </si>
  <si>
    <t>Giam 5% VR02/Jun'17
Tang 3% VR02/Sep'17</t>
  </si>
  <si>
    <t>Giam 6% tu VR02/Jun'17
Tang 4% tu VR02/Sep'17</t>
  </si>
  <si>
    <t>Tu giam tu 100%(Firm order.May'21)
Tang tu 90%-Aug'21</t>
  </si>
  <si>
    <t>Tu giam tu Jun'21</t>
  </si>
  <si>
    <t>Follow tang tu 100%(Jun'21)</t>
  </si>
  <si>
    <t>Shop order lẻ</t>
  </si>
  <si>
    <t>DAILY USAGE</t>
  </si>
  <si>
    <t>Note</t>
  </si>
  <si>
    <t>iu.sales1@nipponpaint.com.vn</t>
  </si>
  <si>
    <t>Mr Phan Thành Công</t>
  </si>
  <si>
    <t xml:space="preserve">096 468 8910 </t>
  </si>
  <si>
    <t>OFFLINE REPAIR</t>
  </si>
  <si>
    <t>1.Giam tu 100%(Firm.Aug'21); Giảm từ 65% (19Aug-22)</t>
  </si>
  <si>
    <t>Giam tu 100%(Firm order.Jun'21); Giảm từ 70% (19-Aug-22)</t>
  </si>
  <si>
    <t>Giam tu 100%(Jun'21); Tăng từ 65% (19-Aug-22)</t>
  </si>
  <si>
    <t>Giảm từ 100% (19-Aug-22)</t>
  </si>
  <si>
    <t>Giam tu 100%(Firm order.May'21)
Giam tiep tu 50%(Jun'21)
Giảm từ 30% (19-Aug-22)</t>
  </si>
  <si>
    <t>Giam tu 77%(Firm order.Jun'21)
Tăng 63% (June'22)
Giảm từ 63 % (19-Aug-22)</t>
  </si>
  <si>
    <t>1.Giam tu 100%(Firm order.May'21); Giảm từ 45% (19-Aug)</t>
  </si>
  <si>
    <t>LH- VLG0
W101LE-LBVFVV        VELOZ</t>
  </si>
  <si>
    <t>NEW 12/5/2 2 SOP, Tăng từ 100% (VR00 Sep'22)</t>
  </si>
  <si>
    <t>NEW 12/5/2 2 SOP; Tăng từ 100% (Aug-22)</t>
  </si>
  <si>
    <t>Tăng từ 100% (VR00 Sep'22)</t>
  </si>
  <si>
    <t>Firm.Aug'22</t>
  </si>
  <si>
    <t>Firm.Sep'22</t>
  </si>
  <si>
    <t>HJ</t>
  </si>
  <si>
    <t>CX</t>
  </si>
  <si>
    <t>HK</t>
  </si>
  <si>
    <t>A</t>
  </si>
  <si>
    <t>B</t>
  </si>
  <si>
    <t>D</t>
  </si>
  <si>
    <t>E</t>
  </si>
  <si>
    <t>G</t>
  </si>
  <si>
    <t>H</t>
  </si>
  <si>
    <t>K</t>
  </si>
  <si>
    <t>M</t>
  </si>
  <si>
    <t>O</t>
  </si>
  <si>
    <t>P</t>
  </si>
  <si>
    <t>Q</t>
  </si>
  <si>
    <t>U</t>
  </si>
  <si>
    <t>T</t>
  </si>
  <si>
    <t>X</t>
  </si>
  <si>
    <t>Y</t>
  </si>
  <si>
    <t>C</t>
  </si>
  <si>
    <t>PE-T ngừng sử dụng cho F,I từ 15-Sep-2022</t>
  </si>
  <si>
    <t>1/</t>
  </si>
  <si>
    <t>KHSX không có đủ màu để làm order</t>
  </si>
  <si>
    <t>2/</t>
  </si>
  <si>
    <t>Gentai không chính xác</t>
  </si>
  <si>
    <t>Mốc order</t>
  </si>
  <si>
    <t>N-1</t>
  </si>
  <si>
    <t>W1</t>
  </si>
  <si>
    <t>W2</t>
  </si>
  <si>
    <t>W3</t>
  </si>
  <si>
    <t>W4</t>
  </si>
  <si>
    <t>Color FC</t>
  </si>
  <si>
    <t>Issues</t>
  </si>
  <si>
    <t>①</t>
  </si>
  <si>
    <t>Color FC not update</t>
  </si>
  <si>
    <t>Prod plan</t>
  </si>
  <si>
    <t>Thực nhận tính đến hết</t>
  </si>
  <si>
    <t>DIFF</t>
  </si>
  <si>
    <t>ĐÃ NHẬN</t>
  </si>
  <si>
    <t>TĂNG/GIẢM</t>
  </si>
  <si>
    <t>HK - AE0
W101LE-LMMFVV-AVANZA</t>
  </si>
  <si>
    <t>CX - AG0
W101LE-LBMFVV - AVANZA</t>
  </si>
  <si>
    <t>HJ - VLE0
W101LE-LBSFVV VELOZ</t>
  </si>
  <si>
    <t>SPM-155 X12</t>
  </si>
  <si>
    <t>SPM-155  S28</t>
  </si>
  <si>
    <t>SPM-155  P20</t>
  </si>
  <si>
    <t>SPM-155  3Q3</t>
  </si>
  <si>
    <t>OS-142 W09</t>
  </si>
  <si>
    <t>YV836-00348</t>
  </si>
  <si>
    <t>YV836-00360</t>
  </si>
  <si>
    <t>YV836-00351</t>
  </si>
  <si>
    <t>YV836-00357</t>
  </si>
  <si>
    <t>YV836-00354</t>
  </si>
  <si>
    <t>YV836-00349</t>
  </si>
  <si>
    <t>YV836-00361</t>
  </si>
  <si>
    <t>YV836-00352</t>
  </si>
  <si>
    <t>YV836-00358</t>
  </si>
  <si>
    <t>YV836-00355</t>
  </si>
  <si>
    <t>YV836-00363</t>
  </si>
  <si>
    <t>YV836-00350</t>
  </si>
  <si>
    <t>YV836-00362</t>
  </si>
  <si>
    <t>YV836-00353</t>
  </si>
  <si>
    <t>YV836-00359</t>
  </si>
  <si>
    <t>YV836-00356</t>
  </si>
  <si>
    <t>YV836-00364</t>
  </si>
  <si>
    <t>YV836-00368</t>
  </si>
  <si>
    <t>YV836-00365</t>
  </si>
  <si>
    <t>YV836-00367</t>
  </si>
  <si>
    <t>YV836-00366</t>
  </si>
  <si>
    <t>Dieu chinh tu 100%-170% tu thang Jul
Giam xuong 120% tu VR02-Order-T10'17
Giảm từ 150% -&gt; 130% từ Nov'22 VR01</t>
  </si>
  <si>
    <t>Tang tu 60% tu Jun'21
Giảm từ 100% -&gt; 40% Nov'22 VR01</t>
  </si>
  <si>
    <t>Tang tu 100%-Tu Jun'21
Giảm từ 150% Nov'22 VR01</t>
  </si>
  <si>
    <t>Firm order.Jun'21</t>
  </si>
  <si>
    <t>Thực nhận</t>
  </si>
  <si>
    <t>NPR theo lý thuyết</t>
  </si>
  <si>
    <t>Đã nhận bn %/ total order</t>
  </si>
  <si>
    <t>Đã nhận bn %/ NPR lý thuyết</t>
  </si>
  <si>
    <t>Nhập ngày tại đây</t>
  </si>
  <si>
    <t>Tăng từ 112% (VR00 Dec'22)</t>
  </si>
  <si>
    <t>1.Tang tu 100%(Firm.May'21)
Tang tiep tu 150%-Jun'21
Tăng tiếp từ 250% - Dec'22</t>
  </si>
  <si>
    <t>MV</t>
  </si>
  <si>
    <t>MY</t>
  </si>
  <si>
    <t>MX</t>
  </si>
  <si>
    <t>Fortuner</t>
  </si>
  <si>
    <t>Vios</t>
  </si>
  <si>
    <t>D60B</t>
  </si>
  <si>
    <t>Veloz</t>
  </si>
  <si>
    <t>Avanza</t>
  </si>
  <si>
    <t>Innova</t>
  </si>
  <si>
    <t>Version</t>
  </si>
  <si>
    <t>Nếu thêm GRADE cần sửa kéo dài CT TRANSPOSE</t>
  </si>
  <si>
    <t>Bảng màu COLOR LINE UP</t>
  </si>
  <si>
    <t>2023-2025</t>
  </si>
  <si>
    <t>Ver</t>
  </si>
  <si>
    <t>SFX</t>
  </si>
  <si>
    <t>938W</t>
  </si>
  <si>
    <t>Apr'23</t>
  </si>
  <si>
    <t>Sep'23</t>
  </si>
  <si>
    <t>Oct'23</t>
  </si>
  <si>
    <t>889W</t>
  </si>
  <si>
    <t>Dec'22</t>
  </si>
  <si>
    <t>835W</t>
  </si>
  <si>
    <t>KEY CHECK</t>
  </si>
  <si>
    <t>Check Color Lineup</t>
  </si>
  <si>
    <t>NEW VIOS (SOP T4.23)</t>
  </si>
  <si>
    <t>Vios 046D</t>
  </si>
  <si>
    <t>Frame</t>
  </si>
  <si>
    <t>VR01</t>
  </si>
  <si>
    <t>VR02</t>
  </si>
  <si>
    <t>Ro cuối tháng 1/23</t>
  </si>
  <si>
    <t>A20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</si>
  <si>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</si>
  <si>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</si>
  <si>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</si>
  <si>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</si>
  <si>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</si>
  <si>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</si>
  <si>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</si>
  <si>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</si>
  <si>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</si>
  <si>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</si>
  <si>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</si>
  <si>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</si>
  <si>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</si>
  <si>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</si>
  <si>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</si>
  <si>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</si>
  <si>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</si>
  <si>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</si>
  <si>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</si>
  <si>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</si>
  <si>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</si>
  <si>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</si>
  <si>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</si>
  <si>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I76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</si>
  <si>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</si>
  <si>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</si>
  <si>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</si>
  <si>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</si>
  <si>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</si>
  <si>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</si>
  <si>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</si>
  <si>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</si>
  <si>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</si>
  <si>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</si>
  <si>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</si>
  <si>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</si>
  <si>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</si>
  <si>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</si>
  <si>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</si>
  <si>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</si>
  <si>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</si>
  <si>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I84</t>
  </si>
  <si>
    <t>V86</t>
  </si>
  <si>
    <t>V87</t>
  </si>
  <si>
    <t>I85</t>
  </si>
  <si>
    <t>V88</t>
  </si>
  <si>
    <t>V89</t>
  </si>
  <si>
    <t>V90</t>
  </si>
  <si>
    <t>I86</t>
  </si>
  <si>
    <t>V91</t>
  </si>
  <si>
    <t>V92</t>
  </si>
  <si>
    <t>I87</t>
  </si>
  <si>
    <t>V93</t>
  </si>
  <si>
    <t>V94</t>
  </si>
  <si>
    <t>V95</t>
  </si>
  <si>
    <t>V96</t>
  </si>
  <si>
    <t>V97</t>
  </si>
  <si>
    <t>V98</t>
  </si>
  <si>
    <t>V99</t>
  </si>
  <si>
    <t>V100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</si>
  <si>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</si>
  <si>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</si>
  <si>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</si>
  <si>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</si>
  <si>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</si>
  <si>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</si>
  <si>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</si>
  <si>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</si>
  <si>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</si>
  <si>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</si>
  <si>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</si>
  <si>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</si>
  <si>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</si>
  <si>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</si>
  <si>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A21</t>
  </si>
  <si>
    <t>V15</t>
  </si>
  <si>
    <t>V16</t>
  </si>
  <si>
    <t>A22</t>
  </si>
  <si>
    <t>V17</t>
  </si>
  <si>
    <t>V18</t>
  </si>
  <si>
    <t>A23</t>
  </si>
  <si>
    <t>V19</t>
  </si>
  <si>
    <t>V20</t>
  </si>
  <si>
    <t>A24</t>
  </si>
  <si>
    <t>V21</t>
  </si>
  <si>
    <t>V22</t>
  </si>
  <si>
    <t>A25</t>
  </si>
  <si>
    <t>V23</t>
  </si>
  <si>
    <t>V24</t>
  </si>
  <si>
    <t>I88</t>
  </si>
  <si>
    <t>A26</t>
  </si>
  <si>
    <t>V25</t>
  </si>
  <si>
    <t>I89</t>
  </si>
  <si>
    <t>V26</t>
  </si>
  <si>
    <t>A27</t>
  </si>
  <si>
    <t>I90</t>
  </si>
  <si>
    <t>V27</t>
  </si>
  <si>
    <t>V28</t>
  </si>
  <si>
    <t>I91</t>
  </si>
  <si>
    <t>A28</t>
  </si>
  <si>
    <t>V29</t>
  </si>
  <si>
    <t>I92</t>
  </si>
  <si>
    <t>V30</t>
  </si>
  <si>
    <t>A29</t>
  </si>
  <si>
    <t>I93</t>
  </si>
  <si>
    <t>V31</t>
  </si>
  <si>
    <t>V32</t>
  </si>
  <si>
    <t>A30</t>
  </si>
  <si>
    <t>I94</t>
  </si>
  <si>
    <t>V33</t>
  </si>
  <si>
    <t>V34</t>
  </si>
  <si>
    <t>A31</t>
  </si>
  <si>
    <t>V35</t>
  </si>
  <si>
    <t>V36</t>
  </si>
  <si>
    <t>A32</t>
  </si>
  <si>
    <t>V37</t>
  </si>
  <si>
    <t>V38</t>
  </si>
  <si>
    <t>A33</t>
  </si>
  <si>
    <t>V39</t>
  </si>
  <si>
    <t>V40</t>
  </si>
  <si>
    <t>A34</t>
  </si>
  <si>
    <t>V41</t>
  </si>
  <si>
    <t>V42</t>
  </si>
  <si>
    <t>A35</t>
  </si>
  <si>
    <t>V43</t>
  </si>
  <si>
    <t>V44</t>
  </si>
  <si>
    <t>A36</t>
  </si>
  <si>
    <t>V45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</si>
  <si>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</si>
  <si>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</si>
  <si>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</si>
  <si>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</si>
  <si>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</si>
  <si>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</si>
  <si>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</si>
  <si>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</si>
  <si>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</si>
  <si>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</si>
  <si>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</si>
  <si>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</si>
  <si>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</si>
  <si>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</si>
  <si>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I95</t>
  </si>
  <si>
    <t>A51</t>
  </si>
  <si>
    <t>A52</t>
  </si>
  <si>
    <t>A53</t>
  </si>
  <si>
    <t>A54</t>
  </si>
  <si>
    <t>A55</t>
  </si>
  <si>
    <t>A56</t>
  </si>
  <si>
    <t>I96</t>
  </si>
  <si>
    <t>A57</t>
  </si>
  <si>
    <t>A58</t>
  </si>
  <si>
    <t>A59</t>
  </si>
  <si>
    <t>A60</t>
  </si>
  <si>
    <t>A61</t>
  </si>
  <si>
    <t>A62</t>
  </si>
  <si>
    <t>A63</t>
  </si>
  <si>
    <t>I97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</si>
  <si>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</si>
  <si>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</si>
  <si>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</si>
  <si>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</si>
  <si>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</si>
  <si>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</si>
  <si>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</si>
  <si>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</si>
  <si>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</si>
  <si>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</si>
  <si>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</si>
  <si>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</si>
  <si>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</si>
  <si>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</si>
  <si>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</si>
  <si>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</si>
  <si>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</si>
  <si>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</si>
  <si>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</si>
  <si>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</si>
  <si>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</si>
  <si>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</si>
  <si>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I98</t>
  </si>
  <si>
    <t>A86</t>
  </si>
  <si>
    <t>A87</t>
  </si>
  <si>
    <t>A88</t>
  </si>
  <si>
    <t>A89</t>
  </si>
  <si>
    <t>A90</t>
  </si>
  <si>
    <t>A91</t>
  </si>
  <si>
    <t>I99</t>
  </si>
  <si>
    <t>A92</t>
  </si>
  <si>
    <t>A93</t>
  </si>
  <si>
    <t>A94</t>
  </si>
  <si>
    <t>A95</t>
  </si>
  <si>
    <t>A96</t>
  </si>
  <si>
    <t>A97</t>
  </si>
  <si>
    <t>I100</t>
  </si>
  <si>
    <t>A98</t>
  </si>
  <si>
    <t>A99</t>
  </si>
  <si>
    <t>A100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</si>
  <si>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</si>
  <si>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</si>
  <si>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</si>
  <si>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</si>
  <si>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</si>
  <si>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</si>
  <si>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</si>
  <si>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</si>
  <si>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</si>
  <si>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</si>
  <si>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</si>
  <si>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</si>
  <si>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</si>
  <si>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</si>
  <si>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</si>
  <si>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I1</t>
  </si>
  <si>
    <t>A16</t>
  </si>
  <si>
    <t>A17</t>
  </si>
  <si>
    <t>A18</t>
  </si>
  <si>
    <t>A19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</si>
  <si>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</si>
  <si>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</si>
  <si>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</si>
  <si>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</si>
  <si>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</si>
  <si>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</si>
  <si>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</si>
  <si>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</si>
  <si>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</si>
  <si>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</si>
  <si>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</si>
  <si>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</si>
  <si>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</si>
  <si>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</si>
  <si>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</si>
  <si>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</si>
  <si>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</si>
  <si>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</si>
  <si>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</si>
  <si>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</si>
  <si>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</si>
  <si>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</si>
  <si>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</si>
  <si>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</si>
  <si>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</si>
  <si>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</si>
  <si>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</si>
  <si>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</si>
  <si>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</si>
  <si>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VIOS FROM APR'23</t>
  </si>
  <si>
    <t>Pro plan</t>
  </si>
  <si>
    <t>Color detail</t>
  </si>
  <si>
    <t>Gentai</t>
  </si>
  <si>
    <t>I31</t>
  </si>
  <si>
    <t>I32</t>
  </si>
  <si>
    <t>IN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</si>
  <si>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</si>
  <si>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</si>
  <si>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</si>
  <si>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</si>
  <si>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</si>
  <si>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</si>
  <si>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</si>
  <si>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</si>
  <si>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</si>
  <si>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</si>
  <si>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</si>
  <si>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</si>
  <si>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</si>
  <si>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</si>
  <si>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</si>
  <si>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</si>
  <si>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</si>
  <si>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</si>
  <si>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</si>
  <si>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</si>
  <si>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</si>
  <si>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</si>
  <si>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</si>
  <si>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</si>
  <si>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</si>
  <si>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</si>
  <si>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</si>
  <si>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</si>
  <si>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</si>
  <si>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</si>
  <si>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</si>
  <si>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</si>
  <si>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</si>
  <si>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</si>
  <si>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</si>
  <si>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</si>
  <si>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</si>
  <si>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</si>
  <si>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</si>
  <si>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</si>
  <si>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</si>
  <si>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</si>
  <si>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</si>
  <si>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HK-6</t>
  </si>
  <si>
    <t>Dùng cho LW</t>
  </si>
  <si>
    <t xml:space="preserve">Sơn Xịt đen  </t>
  </si>
  <si>
    <t>LW</t>
  </si>
  <si>
    <t>Dùng đến cuối tháng 3/23</t>
  </si>
  <si>
    <t>Mã RUNOUT</t>
  </si>
  <si>
    <t>Số âm:</t>
  </si>
  <si>
    <t>GENTAI GIẢM</t>
  </si>
  <si>
    <r>
      <t xml:space="preserve">VIOS 938W </t>
    </r>
    <r>
      <rPr>
        <b/>
        <sz val="12"/>
        <color rgb="FFFF0000"/>
        <rFont val="Calibri"/>
        <family val="2"/>
        <scheme val="minor"/>
      </rPr>
      <t>(NEW)</t>
    </r>
  </si>
  <si>
    <t>KHSX</t>
  </si>
  <si>
    <t>CT KHSX</t>
  </si>
  <si>
    <t>F55</t>
  </si>
  <si>
    <t>MV-11</t>
  </si>
  <si>
    <t>F56</t>
  </si>
  <si>
    <t>MV-12</t>
  </si>
  <si>
    <t>F57</t>
  </si>
  <si>
    <t>MV-13</t>
  </si>
  <si>
    <t>MV-14</t>
  </si>
  <si>
    <t>MV-15</t>
  </si>
  <si>
    <t>F58</t>
  </si>
  <si>
    <t>MV-16</t>
  </si>
  <si>
    <t>MY-11</t>
  </si>
  <si>
    <t>F59</t>
  </si>
  <si>
    <t>MV-17</t>
  </si>
  <si>
    <t>MX-19</t>
  </si>
  <si>
    <t>F60</t>
  </si>
  <si>
    <t>MY-12</t>
  </si>
  <si>
    <t>MV-18</t>
  </si>
  <si>
    <t>MV-19</t>
  </si>
  <si>
    <t>MX-21</t>
  </si>
  <si>
    <t>F61</t>
  </si>
  <si>
    <t>MY-13</t>
  </si>
  <si>
    <t>MX-22</t>
  </si>
  <si>
    <t>MX-23</t>
  </si>
  <si>
    <t>MY-14</t>
  </si>
  <si>
    <t>MX-24</t>
  </si>
  <si>
    <t>MV-21</t>
  </si>
  <si>
    <t>F62</t>
  </si>
  <si>
    <t>MX-25</t>
  </si>
  <si>
    <t>F63</t>
  </si>
  <si>
    <t>MY-15</t>
  </si>
  <si>
    <t>MX-26</t>
  </si>
  <si>
    <t>MV-22</t>
  </si>
  <si>
    <t>MX-27</t>
  </si>
  <si>
    <t>MV-23</t>
  </si>
  <si>
    <t>MX-28</t>
  </si>
  <si>
    <t>F64</t>
  </si>
  <si>
    <t>MY-16</t>
  </si>
  <si>
    <t>MX-29</t>
  </si>
  <si>
    <t>MV-24</t>
  </si>
  <si>
    <t>MY-17</t>
  </si>
  <si>
    <t>MX-31</t>
  </si>
  <si>
    <t>MV-25</t>
  </si>
  <si>
    <t>MX-32</t>
  </si>
  <si>
    <t>F65</t>
  </si>
  <si>
    <t>MY-18</t>
  </si>
  <si>
    <t>MX-33</t>
  </si>
  <si>
    <t>MV-26</t>
  </si>
  <si>
    <t>MX-34</t>
  </si>
  <si>
    <t>F66</t>
  </si>
  <si>
    <t>MY-19</t>
  </si>
  <si>
    <t>MX-35</t>
  </si>
  <si>
    <t>MV-27</t>
  </si>
  <si>
    <t>MX-36</t>
  </si>
  <si>
    <t>MX-37</t>
  </si>
  <si>
    <t>MV-28</t>
  </si>
  <si>
    <t>MX-38</t>
  </si>
  <si>
    <t>MY-21</t>
  </si>
  <si>
    <t>F67</t>
  </si>
  <si>
    <t>MX-39</t>
  </si>
  <si>
    <t>MV-29</t>
  </si>
  <si>
    <t>MY-22</t>
  </si>
  <si>
    <t>MX-41</t>
  </si>
  <si>
    <t>F68</t>
  </si>
  <si>
    <t>MX-42</t>
  </si>
  <si>
    <t>MY-23</t>
  </si>
  <si>
    <t>MX-43</t>
  </si>
  <si>
    <t>MV-31</t>
  </si>
  <si>
    <t>MX-44</t>
  </si>
  <si>
    <t>F69</t>
  </si>
  <si>
    <t>MY-24</t>
  </si>
  <si>
    <t>MX-45</t>
  </si>
  <si>
    <t>MX-46</t>
  </si>
  <si>
    <t>MX-47</t>
  </si>
  <si>
    <t>MY-25</t>
  </si>
  <si>
    <t>F70</t>
  </si>
  <si>
    <t>MX-48</t>
  </si>
  <si>
    <t>MX-49</t>
  </si>
  <si>
    <t>MY-26</t>
  </si>
  <si>
    <t>MX-51</t>
  </si>
  <si>
    <t>F71</t>
  </si>
  <si>
    <t>MY-27</t>
  </si>
  <si>
    <t>MX-52</t>
  </si>
  <si>
    <t>MV-32</t>
  </si>
  <si>
    <t>MX-53</t>
  </si>
  <si>
    <t>MY-28</t>
  </si>
  <si>
    <t>MX-54</t>
  </si>
  <si>
    <t>F72</t>
  </si>
  <si>
    <t>MV-33</t>
  </si>
  <si>
    <t>MX-55</t>
  </si>
  <si>
    <t>MY-29</t>
  </si>
  <si>
    <t>MX-56</t>
  </si>
  <si>
    <t>MV-34</t>
  </si>
  <si>
    <t>MX-57</t>
  </si>
  <si>
    <t>MX-58</t>
  </si>
  <si>
    <t>F73</t>
  </si>
  <si>
    <t>MV-35</t>
  </si>
  <si>
    <t>MX-59</t>
  </si>
  <si>
    <t>F74</t>
  </si>
  <si>
    <t>MY-31</t>
  </si>
  <si>
    <t>MV-36</t>
  </si>
  <si>
    <t>MX-61</t>
  </si>
  <si>
    <t>MX-62</t>
  </si>
  <si>
    <t>MY-32</t>
  </si>
  <si>
    <t>F75</t>
  </si>
  <si>
    <t>MV-37</t>
  </si>
  <si>
    <t>MX-63</t>
  </si>
  <si>
    <t>MX-64</t>
  </si>
  <si>
    <t>MY-33</t>
  </si>
  <si>
    <t>MV-38</t>
  </si>
  <si>
    <t>MX-65</t>
  </si>
  <si>
    <t>MX-66</t>
  </si>
  <si>
    <t>MV-39</t>
  </si>
  <si>
    <t>MX-67</t>
  </si>
  <si>
    <t>F76</t>
  </si>
  <si>
    <t>MX-68</t>
  </si>
  <si>
    <t>MX-69</t>
  </si>
  <si>
    <t>F77</t>
  </si>
  <si>
    <t>MX-71</t>
  </si>
  <si>
    <t>MX-72</t>
  </si>
  <si>
    <t>MX-73</t>
  </si>
  <si>
    <t>MX-74</t>
  </si>
  <si>
    <t>MX-75</t>
  </si>
  <si>
    <t>F78</t>
  </si>
  <si>
    <t>MX-76</t>
  </si>
  <si>
    <t>MX-77</t>
  </si>
  <si>
    <t>MX-78</t>
  </si>
  <si>
    <t>F79</t>
  </si>
  <si>
    <t>MX-79</t>
  </si>
  <si>
    <t>MX-81</t>
  </si>
  <si>
    <t>F80</t>
  </si>
  <si>
    <t>MX-82</t>
  </si>
  <si>
    <t>F81</t>
  </si>
  <si>
    <t>F82</t>
  </si>
  <si>
    <t>F83</t>
  </si>
  <si>
    <t>F84</t>
  </si>
  <si>
    <t>LS-128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</si>
  <si>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</si>
  <si>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</si>
  <si>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</si>
  <si>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</si>
  <si>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</si>
  <si>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</si>
  <si>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</si>
  <si>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</si>
  <si>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</si>
  <si>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</si>
  <si>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</si>
  <si>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CX-17</t>
  </si>
  <si>
    <t>F96</t>
  </si>
  <si>
    <t>F97</t>
  </si>
  <si>
    <t>F98</t>
  </si>
  <si>
    <t>F99</t>
  </si>
  <si>
    <t>F100</t>
  </si>
  <si>
    <t>F1</t>
  </si>
  <si>
    <t>F2</t>
  </si>
  <si>
    <t>LT-152</t>
  </si>
  <si>
    <t>F3</t>
  </si>
  <si>
    <t>HJ-38</t>
  </si>
  <si>
    <t>F4</t>
  </si>
  <si>
    <t>F5</t>
  </si>
  <si>
    <t>F6</t>
  </si>
  <si>
    <t>F7</t>
  </si>
  <si>
    <t>LH-152</t>
  </si>
  <si>
    <t>LH-1528</t>
  </si>
  <si>
    <t>LH-1529</t>
  </si>
  <si>
    <t>F8</t>
  </si>
  <si>
    <t>LH-15210</t>
  </si>
  <si>
    <t>F9</t>
  </si>
  <si>
    <t>F10</t>
  </si>
  <si>
    <t>F11</t>
  </si>
  <si>
    <t>MV-10</t>
  </si>
  <si>
    <t>F12</t>
  </si>
  <si>
    <t>22/Mar'23</t>
  </si>
  <si>
    <t>Lưu ý</t>
  </si>
  <si>
    <t>CW</t>
  </si>
  <si>
    <t>Chỉ dùng hết tháng 7/23</t>
  </si>
  <si>
    <t>Tháng 8 k có xe nào</t>
  </si>
  <si>
    <t>PP</t>
  </si>
  <si>
    <t>PG</t>
  </si>
  <si>
    <t>PL</t>
  </si>
  <si>
    <t>-&gt;</t>
  </si>
  <si>
    <t>Current</t>
  </si>
  <si>
    <t>SOP Oct'23</t>
  </si>
  <si>
    <t>K có vol</t>
  </si>
  <si>
    <t>T8 k có xe nào</t>
  </si>
  <si>
    <t>Chỉ dùng hết tháng 6/23</t>
  </si>
  <si>
    <t>T7 k có xe nào</t>
  </si>
  <si>
    <t>K RO</t>
  </si>
  <si>
    <t>FORTUNER</t>
  </si>
  <si>
    <t>INNOVA</t>
  </si>
  <si>
    <t>I77</t>
  </si>
  <si>
    <t>VIOS (SOP T7.22) RO CUỐI THÁNG 3/23</t>
  </si>
  <si>
    <t>MY-9</t>
  </si>
  <si>
    <t>I78</t>
  </si>
  <si>
    <t>MX-191</t>
  </si>
  <si>
    <t>MX-192</t>
  </si>
  <si>
    <t>MV-102</t>
  </si>
  <si>
    <t>LH-1531</t>
  </si>
  <si>
    <t>LH-153</t>
  </si>
  <si>
    <t>Update Gentai 21-Apr</t>
  </si>
  <si>
    <t>PE-T update 12-Apr và 14-Apr</t>
  </si>
  <si>
    <t>040 Fortuner RO Jul'23</t>
  </si>
  <si>
    <t>APR'23 R3</t>
  </si>
  <si>
    <t>BMPV</t>
  </si>
  <si>
    <t>Total New Vios 2023</t>
  </si>
  <si>
    <t>Total Veloz + Avanza</t>
  </si>
  <si>
    <t>GENTAI LAST UPDATE: PET gửi 12Apr &amp; 19 Apr</t>
  </si>
  <si>
    <t>JH-5391</t>
  </si>
  <si>
    <t>JH-539</t>
  </si>
  <si>
    <t>I81</t>
  </si>
  <si>
    <t>JH-5392</t>
  </si>
  <si>
    <t>I82</t>
  </si>
  <si>
    <t>MV-103</t>
  </si>
  <si>
    <t>HJ-386</t>
  </si>
  <si>
    <t>MX-193</t>
  </si>
  <si>
    <t>LH-1532</t>
  </si>
  <si>
    <t>MX-194</t>
  </si>
  <si>
    <t>LH-1533</t>
  </si>
  <si>
    <t>MY-92</t>
  </si>
  <si>
    <t>LH-1534</t>
  </si>
  <si>
    <t>MX-195</t>
  </si>
  <si>
    <t>LH-1535</t>
  </si>
  <si>
    <t>MV-104</t>
  </si>
  <si>
    <t>LH-1536</t>
  </si>
  <si>
    <t>MX-196</t>
  </si>
  <si>
    <t>JH-5393</t>
  </si>
  <si>
    <t>I83</t>
  </si>
  <si>
    <t>HJ-387</t>
  </si>
  <si>
    <t>MY-93</t>
  </si>
  <si>
    <t>LH-1537</t>
  </si>
  <si>
    <t>MX-197</t>
  </si>
  <si>
    <t>LH-1538</t>
  </si>
  <si>
    <t>LS-12810</t>
  </si>
  <si>
    <t>F18</t>
  </si>
  <si>
    <t>MX-198</t>
  </si>
  <si>
    <t>LH-1539</t>
  </si>
  <si>
    <t>MY-94</t>
  </si>
  <si>
    <t>LH-15310</t>
  </si>
  <si>
    <t>HJ-388</t>
  </si>
  <si>
    <t>JH-5394</t>
  </si>
  <si>
    <t>MX-199</t>
  </si>
  <si>
    <t>LH-1541</t>
  </si>
  <si>
    <t>LH-154</t>
  </si>
  <si>
    <t>LH-1542</t>
  </si>
  <si>
    <t>MX-1910</t>
  </si>
  <si>
    <t>LH-1543</t>
  </si>
  <si>
    <t>LH-1544</t>
  </si>
  <si>
    <t>LN-201</t>
  </si>
  <si>
    <t>LN-20</t>
  </si>
  <si>
    <t>F19</t>
  </si>
  <si>
    <t>MX-201</t>
  </si>
  <si>
    <t>MX-20</t>
  </si>
  <si>
    <t>LH-1545</t>
  </si>
  <si>
    <t>HJ-389</t>
  </si>
  <si>
    <t>MV-105</t>
  </si>
  <si>
    <t>LH-1546</t>
  </si>
  <si>
    <t>JH-5395</t>
  </si>
  <si>
    <t>LH-1547</t>
  </si>
  <si>
    <t>MY-95</t>
  </si>
  <si>
    <t>LH-1548</t>
  </si>
  <si>
    <t>LH-1549</t>
  </si>
  <si>
    <t>MX-202</t>
  </si>
  <si>
    <t>HJ-3810</t>
  </si>
  <si>
    <t>JH-5396</t>
  </si>
  <si>
    <t>LH-15410</t>
  </si>
  <si>
    <t>MX-203</t>
  </si>
  <si>
    <t>LH-1551</t>
  </si>
  <si>
    <t>LH-155</t>
  </si>
  <si>
    <t>LH-1552</t>
  </si>
  <si>
    <t>MV-106</t>
  </si>
  <si>
    <t>LS-1291</t>
  </si>
  <si>
    <t>LS-129</t>
  </si>
  <si>
    <t>F20</t>
  </si>
  <si>
    <t>LH-1553</t>
  </si>
  <si>
    <t>LH-1554</t>
  </si>
  <si>
    <t>MX-204</t>
  </si>
  <si>
    <t>JH-5397</t>
  </si>
  <si>
    <t>HJ-391</t>
  </si>
  <si>
    <t>HJ-39</t>
  </si>
  <si>
    <t>LH-1555</t>
  </si>
  <si>
    <t>MY-96</t>
  </si>
  <si>
    <t>LH-1556</t>
  </si>
  <si>
    <t>HJ-392</t>
  </si>
  <si>
    <t>JH-5398</t>
  </si>
  <si>
    <t>MX-205</t>
  </si>
  <si>
    <t>LH-1557</t>
  </si>
  <si>
    <t>LH-1558</t>
  </si>
  <si>
    <t>MV-107</t>
  </si>
  <si>
    <t>LH-1559</t>
  </si>
  <si>
    <t>LT-1529</t>
  </si>
  <si>
    <t>F21</t>
  </si>
  <si>
    <t>HJ-393</t>
  </si>
  <si>
    <t>MX-206</t>
  </si>
  <si>
    <t>LH-15510</t>
  </si>
  <si>
    <t>LH-1561</t>
  </si>
  <si>
    <t>LH-156</t>
  </si>
  <si>
    <t>MX-207</t>
  </si>
  <si>
    <t>HJ-394</t>
  </si>
  <si>
    <t>LP-721</t>
  </si>
  <si>
    <t>LP-72</t>
  </si>
  <si>
    <t>F22</t>
  </si>
  <si>
    <t>LH-1562</t>
  </si>
  <si>
    <t>MY-97</t>
  </si>
  <si>
    <t>LH-1563</t>
  </si>
  <si>
    <t>LH-1564</t>
  </si>
  <si>
    <t>MV-108</t>
  </si>
  <si>
    <t>JH-5399</t>
  </si>
  <si>
    <t>HJ-395</t>
  </si>
  <si>
    <t>MX-208</t>
  </si>
  <si>
    <t>LH-1565</t>
  </si>
  <si>
    <t>MX-209</t>
  </si>
  <si>
    <t>LH-1566</t>
  </si>
  <si>
    <t>MX-2010</t>
  </si>
  <si>
    <t>LT-15210</t>
  </si>
  <si>
    <t>F23</t>
  </si>
  <si>
    <t>LH-1567</t>
  </si>
  <si>
    <t>HJ-396</t>
  </si>
  <si>
    <t>MV-109</t>
  </si>
  <si>
    <t>LH-1568</t>
  </si>
  <si>
    <t>MY-98</t>
  </si>
  <si>
    <t>LH-1569</t>
  </si>
  <si>
    <t>MX-211</t>
  </si>
  <si>
    <t>HJ-397</t>
  </si>
  <si>
    <t>MX-212</t>
  </si>
  <si>
    <t>LH-15610</t>
  </si>
  <si>
    <t>LH-1571</t>
  </si>
  <si>
    <t>LH-157</t>
  </si>
  <si>
    <t>MV-1010</t>
  </si>
  <si>
    <t>LH-1572</t>
  </si>
  <si>
    <t>MX-213</t>
  </si>
  <si>
    <t>HJ-398</t>
  </si>
  <si>
    <t>MY-99</t>
  </si>
  <si>
    <t>LH-1573</t>
  </si>
  <si>
    <t>LH-1574</t>
  </si>
  <si>
    <t>MX-214</t>
  </si>
  <si>
    <t>HJ-399</t>
  </si>
  <si>
    <t>LN-202</t>
  </si>
  <si>
    <t>F24</t>
  </si>
  <si>
    <t>MV-111</t>
  </si>
  <si>
    <t>LH-1575</t>
  </si>
  <si>
    <t>MX-215</t>
  </si>
  <si>
    <t>LH-1576</t>
  </si>
  <si>
    <t>MY-910</t>
  </si>
  <si>
    <t>LP-722</t>
  </si>
  <si>
    <t>F25</t>
  </si>
  <si>
    <t>LH-1577</t>
  </si>
  <si>
    <t>HJ-3910</t>
  </si>
  <si>
    <t>MX-216</t>
  </si>
  <si>
    <t>LH-1578</t>
  </si>
  <si>
    <t>MV-112</t>
  </si>
  <si>
    <t>JH-53910</t>
  </si>
  <si>
    <t>LH-1579</t>
  </si>
  <si>
    <t>MX-217</t>
  </si>
  <si>
    <t>LH-15710</t>
  </si>
  <si>
    <t>MX-218</t>
  </si>
  <si>
    <t>HJ-401</t>
  </si>
  <si>
    <t>HJ-40</t>
  </si>
  <si>
    <t>LH-1581</t>
  </si>
  <si>
    <t>LH-158</t>
  </si>
  <si>
    <t>LT-1531</t>
  </si>
  <si>
    <t>LT-153</t>
  </si>
  <si>
    <t>F26</t>
  </si>
  <si>
    <t>MY-101</t>
  </si>
  <si>
    <t>MY-10</t>
  </si>
  <si>
    <t>LH-1582</t>
  </si>
  <si>
    <t>MV-113</t>
  </si>
  <si>
    <t>HJ-402</t>
  </si>
  <si>
    <t>MX-219</t>
  </si>
  <si>
    <t>LT-1532</t>
  </si>
  <si>
    <t>F27</t>
  </si>
  <si>
    <t>CX-179</t>
  </si>
  <si>
    <t>HK-65</t>
  </si>
  <si>
    <t>MX-2110</t>
  </si>
  <si>
    <t>LH-1583</t>
  </si>
  <si>
    <t>MX-221</t>
  </si>
  <si>
    <t>LH-1584</t>
  </si>
  <si>
    <t>LP-723</t>
  </si>
  <si>
    <t>F28</t>
  </si>
  <si>
    <t>MV-114</t>
  </si>
  <si>
    <t>HJ-403</t>
  </si>
  <si>
    <t>MY-102</t>
  </si>
  <si>
    <t>CX-1710</t>
  </si>
  <si>
    <t>MX-222</t>
  </si>
  <si>
    <t>JH-5401</t>
  </si>
  <si>
    <t>JH-540</t>
  </si>
  <si>
    <t>LH-1585</t>
  </si>
  <si>
    <t>MX-223</t>
  </si>
  <si>
    <t>HK-66</t>
  </si>
  <si>
    <t>MV-115</t>
  </si>
  <si>
    <t>LH-1586</t>
  </si>
  <si>
    <t>MX-224</t>
  </si>
  <si>
    <t>JL-2471</t>
  </si>
  <si>
    <t>JL-247</t>
  </si>
  <si>
    <t>HJ-404</t>
  </si>
  <si>
    <t>MY-103</t>
  </si>
  <si>
    <t>CX-181</t>
  </si>
  <si>
    <t>CX-18</t>
  </si>
  <si>
    <t>MX-225</t>
  </si>
  <si>
    <t>LH-1587</t>
  </si>
  <si>
    <t>LN-203</t>
  </si>
  <si>
    <t>F29</t>
  </si>
  <si>
    <t>MV-116</t>
  </si>
  <si>
    <t>LH-1588</t>
  </si>
  <si>
    <t>MX-226</t>
  </si>
  <si>
    <t>HJ-405</t>
  </si>
  <si>
    <t>MX-227</t>
  </si>
  <si>
    <t>LT-1533</t>
  </si>
  <si>
    <t>F30</t>
  </si>
  <si>
    <t>MY-104</t>
  </si>
  <si>
    <t>HK-67</t>
  </si>
  <si>
    <t>MV-117</t>
  </si>
  <si>
    <t>LH-1589</t>
  </si>
  <si>
    <t>MX-228</t>
  </si>
  <si>
    <t>CX-182</t>
  </si>
  <si>
    <t>LP-724</t>
  </si>
  <si>
    <t>F31</t>
  </si>
  <si>
    <t>MX-229</t>
  </si>
  <si>
    <t>LH-15810</t>
  </si>
  <si>
    <t>JH-5402</t>
  </si>
  <si>
    <t>MV-118</t>
  </si>
  <si>
    <t>HJ-406</t>
  </si>
  <si>
    <t>MX-2210</t>
  </si>
  <si>
    <t>LH-1591</t>
  </si>
  <si>
    <t>LH-159</t>
  </si>
  <si>
    <t>MY-105</t>
  </si>
  <si>
    <t>JL-2472</t>
  </si>
  <si>
    <t>HK-68</t>
  </si>
  <si>
    <t>MX-231</t>
  </si>
  <si>
    <t>CX-183</t>
  </si>
  <si>
    <t>MX-232</t>
  </si>
  <si>
    <t>LH-1592</t>
  </si>
  <si>
    <t>AA-751</t>
  </si>
  <si>
    <t>AA-75</t>
  </si>
  <si>
    <t>MV-119</t>
  </si>
  <si>
    <t>HJ-407</t>
  </si>
  <si>
    <t>MY-106</t>
  </si>
  <si>
    <t>LH-1593</t>
  </si>
  <si>
    <t>MX-233</t>
  </si>
  <si>
    <t>CX-184</t>
  </si>
  <si>
    <t>LT-1534</t>
  </si>
  <si>
    <t>F32</t>
  </si>
  <si>
    <t>MX-234</t>
  </si>
  <si>
    <t>LH-1594</t>
  </si>
  <si>
    <t>MV-1110</t>
  </si>
  <si>
    <t>HK-69</t>
  </si>
  <si>
    <t>MY-107</t>
  </si>
  <si>
    <t>LP-725</t>
  </si>
  <si>
    <t>F33</t>
  </si>
  <si>
    <t>HJ-408</t>
  </si>
  <si>
    <t>MX-235</t>
  </si>
  <si>
    <t>LH-1595</t>
  </si>
  <si>
    <t>MX-236</t>
  </si>
  <si>
    <t>LH-1596</t>
  </si>
  <si>
    <t>MV-121</t>
  </si>
  <si>
    <t>LN-204</t>
  </si>
  <si>
    <t>F34</t>
  </si>
  <si>
    <t>CX-185</t>
  </si>
  <si>
    <t>MX-237</t>
  </si>
  <si>
    <t>HJ-409</t>
  </si>
  <si>
    <t>MY-108</t>
  </si>
  <si>
    <t>LH-1597</t>
  </si>
  <si>
    <t>LT-1535</t>
  </si>
  <si>
    <t>F35</t>
  </si>
  <si>
    <t>MX-238</t>
  </si>
  <si>
    <t>HK-610</t>
  </si>
  <si>
    <t>MV-122</t>
  </si>
  <si>
    <t>LH-1598</t>
  </si>
  <si>
    <t>MX-239</t>
  </si>
  <si>
    <t>CX-186</t>
  </si>
  <si>
    <t>JH-5403</t>
  </si>
  <si>
    <t>MY-109</t>
  </si>
  <si>
    <t>HJ-4010</t>
  </si>
  <si>
    <t>MX-2310</t>
  </si>
  <si>
    <t>LH-1599</t>
  </si>
  <si>
    <t>MV-123</t>
  </si>
  <si>
    <t>AA-752</t>
  </si>
  <si>
    <t>LH-15910</t>
  </si>
  <si>
    <t>MX-241</t>
  </si>
  <si>
    <t>HK-71</t>
  </si>
  <si>
    <t>HK-7</t>
  </si>
  <si>
    <t>MX-242</t>
  </si>
  <si>
    <t>MY-1010</t>
  </si>
  <si>
    <t>LP-726</t>
  </si>
  <si>
    <t>F36</t>
  </si>
  <si>
    <t>CX-187</t>
  </si>
  <si>
    <t>MV-124</t>
  </si>
  <si>
    <t>HJ-411</t>
  </si>
  <si>
    <t>HJ-41</t>
  </si>
  <si>
    <t>MX-243</t>
  </si>
  <si>
    <t>LH-1601</t>
  </si>
  <si>
    <t>LH-160</t>
  </si>
  <si>
    <t>LT-1536</t>
  </si>
  <si>
    <t>F37</t>
  </si>
  <si>
    <t>MX-244</t>
  </si>
  <si>
    <t>JH-5404</t>
  </si>
  <si>
    <t>LH-1602</t>
  </si>
  <si>
    <t>MV-125</t>
  </si>
  <si>
    <t>LH-1603</t>
  </si>
  <si>
    <t>MY-111</t>
  </si>
  <si>
    <t>HK-72</t>
  </si>
  <si>
    <t>AA-753</t>
  </si>
  <si>
    <t>MX-245</t>
  </si>
  <si>
    <t>HJ-412</t>
  </si>
  <si>
    <t>MX-246</t>
  </si>
  <si>
    <t>CX-188</t>
  </si>
  <si>
    <t>MV-126</t>
  </si>
  <si>
    <t>LP-727</t>
  </si>
  <si>
    <t>F38</t>
  </si>
  <si>
    <t>LH-1604</t>
  </si>
  <si>
    <t>MY-112</t>
  </si>
  <si>
    <t>HJ-413</t>
  </si>
  <si>
    <t>MX-247</t>
  </si>
  <si>
    <t>CX-189</t>
  </si>
  <si>
    <t>MX-248</t>
  </si>
  <si>
    <t>LT-1537</t>
  </si>
  <si>
    <t>F39</t>
  </si>
  <si>
    <t>LH-1605</t>
  </si>
  <si>
    <t>MV-127</t>
  </si>
  <si>
    <t>HK-73</t>
  </si>
  <si>
    <t>MX-249</t>
  </si>
  <si>
    <t>LH-1606</t>
  </si>
  <si>
    <t>JH-5405</t>
  </si>
  <si>
    <t>MY-113</t>
  </si>
  <si>
    <t>HJ-414</t>
  </si>
  <si>
    <t>MX-2410</t>
  </si>
  <si>
    <t>CX-1810</t>
  </si>
  <si>
    <t>MV-128</t>
  </si>
  <si>
    <t>LH-1607</t>
  </si>
  <si>
    <t>AA-754</t>
  </si>
  <si>
    <t>MX-251</t>
  </si>
  <si>
    <t>HK-74</t>
  </si>
  <si>
    <t>MY-114</t>
  </si>
  <si>
    <t>LH-1608</t>
  </si>
  <si>
    <t>MX-252</t>
  </si>
  <si>
    <t>LP-728</t>
  </si>
  <si>
    <t>F40</t>
  </si>
  <si>
    <t>HJ-415</t>
  </si>
  <si>
    <t>MV-129</t>
  </si>
  <si>
    <t>CX-191</t>
  </si>
  <si>
    <t>CX-19</t>
  </si>
  <si>
    <t>MX-253</t>
  </si>
  <si>
    <t>LH-1609</t>
  </si>
  <si>
    <t>MX-254</t>
  </si>
  <si>
    <t>LT-1538</t>
  </si>
  <si>
    <t>F41</t>
  </si>
  <si>
    <t>LH-16010</t>
  </si>
  <si>
    <t>MY-115</t>
  </si>
  <si>
    <t>HK-75</t>
  </si>
  <si>
    <t>JH-5406</t>
  </si>
  <si>
    <t>MV-1210</t>
  </si>
  <si>
    <t>AA-755</t>
  </si>
  <si>
    <t>HJ-416</t>
  </si>
  <si>
    <t>MX-255</t>
  </si>
  <si>
    <t>CX-192</t>
  </si>
  <si>
    <t>MX-256</t>
  </si>
  <si>
    <t>MY-116</t>
  </si>
  <si>
    <t>LP-729</t>
  </si>
  <si>
    <t>F42</t>
  </si>
  <si>
    <t>LH-1611</t>
  </si>
  <si>
    <t>LH-161</t>
  </si>
  <si>
    <t>MV-131</t>
  </si>
  <si>
    <t>HJ-417</t>
  </si>
  <si>
    <t>MX-257</t>
  </si>
  <si>
    <t>LH-1612</t>
  </si>
  <si>
    <t>LT-1539</t>
  </si>
  <si>
    <t>F43</t>
  </si>
  <si>
    <t>MX-258</t>
  </si>
  <si>
    <t>HK-76</t>
  </si>
  <si>
    <t>MV-132</t>
  </si>
  <si>
    <t>CX-193</t>
  </si>
  <si>
    <t>MX-259</t>
  </si>
  <si>
    <t>LH-1613</t>
  </si>
  <si>
    <t>JH-5407</t>
  </si>
  <si>
    <t>MY-117</t>
  </si>
  <si>
    <t>HJ-418</t>
  </si>
  <si>
    <t>MX-2510</t>
  </si>
  <si>
    <t>LH-1614</t>
  </si>
  <si>
    <t>MX-261</t>
  </si>
  <si>
    <t>AA-756</t>
  </si>
  <si>
    <t>CX-194</t>
  </si>
  <si>
    <t>MV-133</t>
  </si>
  <si>
    <t>HK-77</t>
  </si>
  <si>
    <t>MY-118</t>
  </si>
  <si>
    <t>LH-1615</t>
  </si>
  <si>
    <t>MX-262</t>
  </si>
  <si>
    <t>LT-15310</t>
  </si>
  <si>
    <t>F44</t>
  </si>
  <si>
    <t>HJ-419</t>
  </si>
  <si>
    <t>MX-263</t>
  </si>
  <si>
    <t>LH-1616</t>
  </si>
  <si>
    <t>MV-134</t>
  </si>
  <si>
    <t>CX-195</t>
  </si>
  <si>
    <t>LP-7210</t>
  </si>
  <si>
    <t>F45</t>
  </si>
  <si>
    <t>MX-264</t>
  </si>
  <si>
    <t>LH-1617</t>
  </si>
  <si>
    <t>MY-119</t>
  </si>
  <si>
    <t>HK-78</t>
  </si>
  <si>
    <t>MX-265</t>
  </si>
  <si>
    <t>HJ-4110</t>
  </si>
  <si>
    <t>LN-205</t>
  </si>
  <si>
    <t>F46</t>
  </si>
  <si>
    <t>MV-135</t>
  </si>
  <si>
    <t>LH-1618</t>
  </si>
  <si>
    <t>MX-266</t>
  </si>
  <si>
    <t>LT-1541</t>
  </si>
  <si>
    <t>LT-154</t>
  </si>
  <si>
    <t>F47</t>
  </si>
  <si>
    <t>CX-196</t>
  </si>
  <si>
    <t>MX-267</t>
  </si>
  <si>
    <t>HJ-421</t>
  </si>
  <si>
    <t>HJ-42</t>
  </si>
  <si>
    <t>MV-136</t>
  </si>
  <si>
    <t>LH-1619</t>
  </si>
  <si>
    <t>JH-5408</t>
  </si>
  <si>
    <t>MY-1110</t>
  </si>
  <si>
    <t>HK-79</t>
  </si>
  <si>
    <t>MX-268</t>
  </si>
  <si>
    <t>LH-16110</t>
  </si>
  <si>
    <t>MX-269</t>
  </si>
  <si>
    <t>LP-731</t>
  </si>
  <si>
    <t>LP-73</t>
  </si>
  <si>
    <t>F48</t>
  </si>
  <si>
    <t>CX-197</t>
  </si>
  <si>
    <t>MV-137</t>
  </si>
  <si>
    <t>HJ-422</t>
  </si>
  <si>
    <t>MX-2610</t>
  </si>
  <si>
    <t>LH-1621</t>
  </si>
  <si>
    <t>LH-162</t>
  </si>
  <si>
    <t>MY-121</t>
  </si>
  <si>
    <t>LT-1542</t>
  </si>
  <si>
    <t>F49</t>
  </si>
  <si>
    <t>HK-710</t>
  </si>
  <si>
    <t>MX-271</t>
  </si>
  <si>
    <t>MV-138</t>
  </si>
  <si>
    <t>LH-1622</t>
  </si>
  <si>
    <t>MX-272</t>
  </si>
  <si>
    <t>JH-5409</t>
  </si>
  <si>
    <t>CX-198</t>
  </si>
  <si>
    <t>MX-273</t>
  </si>
  <si>
    <t>HJ-423</t>
  </si>
  <si>
    <t>MY-122</t>
  </si>
  <si>
    <t>LH-1623</t>
  </si>
  <si>
    <t>MV-139</t>
  </si>
  <si>
    <t>LP-732</t>
  </si>
  <si>
    <t>F50</t>
  </si>
  <si>
    <t>LH-1624</t>
  </si>
  <si>
    <t>MX-274</t>
  </si>
  <si>
    <t>HK-81</t>
  </si>
  <si>
    <t>HK-8</t>
  </si>
  <si>
    <t>MX-275</t>
  </si>
  <si>
    <t>HJ-424</t>
  </si>
  <si>
    <t>LT-1543</t>
  </si>
  <si>
    <t>F51</t>
  </si>
  <si>
    <t>MV-1310</t>
  </si>
  <si>
    <t>CX-199</t>
  </si>
  <si>
    <t>MX-276</t>
  </si>
  <si>
    <t>LH-1625</t>
  </si>
  <si>
    <t>MY-123</t>
  </si>
  <si>
    <t>LH-1626</t>
  </si>
  <si>
    <t>JH-54010</t>
  </si>
  <si>
    <t>MX-277</t>
  </si>
  <si>
    <t>HJ-425</t>
  </si>
  <si>
    <t>MV-141</t>
  </si>
  <si>
    <t>CX-1910</t>
  </si>
  <si>
    <t>MX-278</t>
  </si>
  <si>
    <t>LP-733</t>
  </si>
  <si>
    <t>F52</t>
  </si>
  <si>
    <t>HK-82</t>
  </si>
  <si>
    <t>MX-279</t>
  </si>
  <si>
    <t>LH-1627</t>
  </si>
  <si>
    <t>MY-124</t>
  </si>
  <si>
    <t>LH-1628</t>
  </si>
  <si>
    <t>LT-1544</t>
  </si>
  <si>
    <t>F53</t>
  </si>
  <si>
    <t>MV-142</t>
  </si>
  <si>
    <t>HJ-426</t>
  </si>
  <si>
    <t>MX-2710</t>
  </si>
  <si>
    <t>CX-201</t>
  </si>
  <si>
    <t>CX-20</t>
  </si>
  <si>
    <t>MX-281</t>
  </si>
  <si>
    <t>LH-1629</t>
  </si>
  <si>
    <t>JH-5411</t>
  </si>
  <si>
    <t>JH-541</t>
  </si>
  <si>
    <t>MV-143</t>
  </si>
  <si>
    <t>HK-83</t>
  </si>
  <si>
    <t>MX-282</t>
  </si>
  <si>
    <t>LP-734</t>
  </si>
  <si>
    <t>F54</t>
  </si>
  <si>
    <t>LH-16210</t>
  </si>
  <si>
    <t>LT-1545</t>
  </si>
  <si>
    <t>MY-125</t>
  </si>
  <si>
    <t>HJ-427</t>
  </si>
  <si>
    <t>MX-283</t>
  </si>
  <si>
    <t>CX-202</t>
  </si>
  <si>
    <t>MX-284</t>
  </si>
  <si>
    <t>JH-5412</t>
  </si>
  <si>
    <t>LH-1631</t>
  </si>
  <si>
    <t>LH-163</t>
  </si>
  <si>
    <t>MV-144</t>
  </si>
  <si>
    <t>LH-1632</t>
  </si>
  <si>
    <t>MY-126</t>
  </si>
  <si>
    <t>HK-84</t>
  </si>
  <si>
    <t>LT-1546</t>
  </si>
  <si>
    <t>MX-285</t>
  </si>
  <si>
    <t>HJ-428</t>
  </si>
  <si>
    <t>MX-286</t>
  </si>
  <si>
    <t>MV-145</t>
  </si>
  <si>
    <t>CX-203</t>
  </si>
  <si>
    <t>MX-287</t>
  </si>
  <si>
    <t>LP-735</t>
  </si>
  <si>
    <t>LH-1633</t>
  </si>
  <si>
    <t>MY-127</t>
  </si>
  <si>
    <t>LH-1634</t>
  </si>
  <si>
    <t>MX-288</t>
  </si>
  <si>
    <t>HJ-429</t>
  </si>
  <si>
    <t>LS-1292</t>
  </si>
  <si>
    <t>MV-146</t>
  </si>
  <si>
    <t>CX-204</t>
  </si>
  <si>
    <t>MX-289</t>
  </si>
  <si>
    <t>LH-1635</t>
  </si>
  <si>
    <t>MY-128</t>
  </si>
  <si>
    <t>HK-85</t>
  </si>
  <si>
    <t>JH-5413</t>
  </si>
  <si>
    <t>MX-2810</t>
  </si>
  <si>
    <t>LH-1636</t>
  </si>
  <si>
    <t>MV-147</t>
  </si>
  <si>
    <t>HJ-4210</t>
  </si>
  <si>
    <t>MX-291</t>
  </si>
  <si>
    <t>LT-1547</t>
  </si>
  <si>
    <t>CX-205</t>
  </si>
  <si>
    <t>MX-292</t>
  </si>
  <si>
    <t>LH-1637</t>
  </si>
  <si>
    <t>MV-148</t>
  </si>
  <si>
    <t>LH-1638</t>
  </si>
  <si>
    <t>MY-129</t>
  </si>
  <si>
    <t>LP-736</t>
  </si>
  <si>
    <t>HK-86</t>
  </si>
  <si>
    <t>MX-293</t>
  </si>
  <si>
    <t>HJ-431</t>
  </si>
  <si>
    <t>HJ-43</t>
  </si>
  <si>
    <t>MX-294</t>
  </si>
  <si>
    <t>CX-206</t>
  </si>
  <si>
    <t>JH-5414</t>
  </si>
  <si>
    <t>MV-149</t>
  </si>
  <si>
    <t>LH-1639</t>
  </si>
  <si>
    <t>MY-1210</t>
  </si>
  <si>
    <t>LH-16310</t>
  </si>
  <si>
    <t>MX-295</t>
  </si>
  <si>
    <t>LT-1548</t>
  </si>
  <si>
    <t>LH-1641</t>
  </si>
  <si>
    <t>LH-164</t>
  </si>
  <si>
    <t>MX-296</t>
  </si>
  <si>
    <t>HK-87</t>
  </si>
  <si>
    <t>MV-1410</t>
  </si>
  <si>
    <t>HJ-432</t>
  </si>
  <si>
    <t>MX-297</t>
  </si>
  <si>
    <t>JH-5415</t>
  </si>
  <si>
    <t>CX-207</t>
  </si>
  <si>
    <t>MY-131</t>
  </si>
  <si>
    <t>LT-1549</t>
  </si>
  <si>
    <t>LH-1642</t>
  </si>
  <si>
    <t>MX-298</t>
  </si>
  <si>
    <t>HJ-433</t>
  </si>
  <si>
    <t>MV-151</t>
  </si>
  <si>
    <t>LH-1643</t>
  </si>
  <si>
    <t>LP-737</t>
  </si>
  <si>
    <t>MX-299</t>
  </si>
  <si>
    <t>CX-208</t>
  </si>
  <si>
    <t>MX-2910</t>
  </si>
  <si>
    <t>HK-88</t>
  </si>
  <si>
    <t>MY-132</t>
  </si>
  <si>
    <t>JH-5416</t>
  </si>
  <si>
    <t>LH-1644</t>
  </si>
  <si>
    <t>MV-152</t>
  </si>
  <si>
    <t>MX-301</t>
  </si>
  <si>
    <t>MX-30</t>
  </si>
  <si>
    <t>HJ-434</t>
  </si>
  <si>
    <t>MX-302</t>
  </si>
  <si>
    <t>LH-1645</t>
  </si>
  <si>
    <t>LT-15410</t>
  </si>
  <si>
    <t>MV-153</t>
  </si>
  <si>
    <t>CX-209</t>
  </si>
  <si>
    <t>MY-133</t>
  </si>
  <si>
    <t>HK-89</t>
  </si>
  <si>
    <t>MX-303</t>
  </si>
  <si>
    <t>LP-738</t>
  </si>
  <si>
    <t>LH-1646</t>
  </si>
  <si>
    <t>MX-304</t>
  </si>
  <si>
    <t>HJ-435</t>
  </si>
  <si>
    <t>MV-154</t>
  </si>
  <si>
    <t>LH-1647</t>
  </si>
  <si>
    <t>MX-305</t>
  </si>
  <si>
    <t>JH-5417</t>
  </si>
  <si>
    <t>CX-2010</t>
  </si>
  <si>
    <t>MY-134</t>
  </si>
  <si>
    <t>LH-1648</t>
  </si>
  <si>
    <t>MX-306</t>
  </si>
  <si>
    <t>HK-810</t>
  </si>
  <si>
    <t>LT-1551</t>
  </si>
  <si>
    <t>LT-155</t>
  </si>
  <si>
    <t>MV-155</t>
  </si>
  <si>
    <t>HJ-436</t>
  </si>
  <si>
    <t>MX-307</t>
  </si>
  <si>
    <t>LH-1649</t>
  </si>
  <si>
    <t>MY-135</t>
  </si>
  <si>
    <t>CX-211</t>
  </si>
  <si>
    <t>CX-21</t>
  </si>
  <si>
    <t>JH-5418</t>
  </si>
  <si>
    <t>MX-308</t>
  </si>
  <si>
    <t>LH-16410</t>
  </si>
  <si>
    <t>MV-156</t>
  </si>
  <si>
    <t>HJ-437</t>
  </si>
  <si>
    <t>MX-309</t>
  </si>
  <si>
    <t>LT-1552</t>
  </si>
  <si>
    <t>HK-91</t>
  </si>
  <si>
    <t>HK-9</t>
  </si>
  <si>
    <t>MX-3010</t>
  </si>
  <si>
    <t>LH-1651</t>
  </si>
  <si>
    <t>LH-165</t>
  </si>
  <si>
    <t>MY-136</t>
  </si>
  <si>
    <t>CX-212</t>
  </si>
  <si>
    <t>LP-739</t>
  </si>
  <si>
    <t>MV-157</t>
  </si>
  <si>
    <t>LH-1652</t>
  </si>
  <si>
    <t>MX-311</t>
  </si>
  <si>
    <t>HJ-438</t>
  </si>
  <si>
    <t>MX-312</t>
  </si>
  <si>
    <t>LH-1653</t>
  </si>
  <si>
    <t>JH-5419</t>
  </si>
  <si>
    <t>MV-158</t>
  </si>
  <si>
    <t>CX-213</t>
  </si>
  <si>
    <t>MX-313</t>
  </si>
  <si>
    <t>HK-92</t>
  </si>
  <si>
    <t>LT-1553</t>
  </si>
  <si>
    <t>MY-137</t>
  </si>
  <si>
    <t>JH-54110</t>
  </si>
  <si>
    <t>HJ-439</t>
  </si>
  <si>
    <t>MX-314</t>
  </si>
  <si>
    <t>LH-1654</t>
  </si>
  <si>
    <t>MX-315</t>
  </si>
  <si>
    <t>LH-1655</t>
  </si>
  <si>
    <t>LT-1554</t>
  </si>
  <si>
    <t>MV-159</t>
  </si>
  <si>
    <t>MY-138</t>
  </si>
  <si>
    <t>CX-214</t>
  </si>
  <si>
    <t>MX-316</t>
  </si>
  <si>
    <t>HK-93</t>
  </si>
  <si>
    <t>LP-7310</t>
  </si>
  <si>
    <t>MX-317</t>
  </si>
  <si>
    <t>HJ-4310</t>
  </si>
  <si>
    <t>MV-1510</t>
  </si>
  <si>
    <t>LH-1656</t>
  </si>
  <si>
    <t>MX-318</t>
  </si>
  <si>
    <t>LH-1657</t>
  </si>
  <si>
    <t>LS-1293</t>
  </si>
  <si>
    <t>MY-139</t>
  </si>
  <si>
    <t>CX-215</t>
  </si>
  <si>
    <t>MX-319</t>
  </si>
  <si>
    <t>HJ-441</t>
  </si>
  <si>
    <t>HJ-44</t>
  </si>
  <si>
    <t>MV-161</t>
  </si>
  <si>
    <t>LT-1555</t>
  </si>
  <si>
    <t>LH-1658</t>
  </si>
  <si>
    <t>MX-3110</t>
  </si>
  <si>
    <t>HK-94</t>
  </si>
  <si>
    <t>MX-321</t>
  </si>
  <si>
    <t>LH-1659</t>
  </si>
  <si>
    <t>MY-1310</t>
  </si>
  <si>
    <t>JH-5421</t>
  </si>
  <si>
    <t>JH-542</t>
  </si>
  <si>
    <t>CX-216</t>
  </si>
  <si>
    <t>MV-162</t>
  </si>
  <si>
    <t>HJ-442</t>
  </si>
  <si>
    <t>MX-322</t>
  </si>
  <si>
    <t>LH-16510</t>
  </si>
  <si>
    <t>LP-741</t>
  </si>
  <si>
    <t>LP-74</t>
  </si>
  <si>
    <t>MX-323</t>
  </si>
  <si>
    <t>HK-95</t>
  </si>
  <si>
    <t>MV-163</t>
  </si>
  <si>
    <t>LH-1661</t>
  </si>
  <si>
    <t>LH-166</t>
  </si>
  <si>
    <t>MY-141</t>
  </si>
  <si>
    <t>CX-217</t>
  </si>
  <si>
    <t>LT-1556</t>
  </si>
  <si>
    <t>MX-324</t>
  </si>
  <si>
    <t>HJ-443</t>
  </si>
  <si>
    <t>MX-325</t>
  </si>
  <si>
    <t>LH-1662</t>
  </si>
  <si>
    <t>MV-164</t>
  </si>
  <si>
    <t>JH-5422</t>
  </si>
  <si>
    <t>LH-1663</t>
  </si>
  <si>
    <t>MX-326</t>
  </si>
  <si>
    <t>HK-96</t>
  </si>
  <si>
    <t>MY-142</t>
  </si>
  <si>
    <t>HJ-444</t>
  </si>
  <si>
    <t>LP-742</t>
  </si>
  <si>
    <t>MX-327</t>
  </si>
  <si>
    <t>CX-218</t>
  </si>
  <si>
    <t>MV-165</t>
  </si>
  <si>
    <t>LH-1664</t>
  </si>
  <si>
    <t>MX-328</t>
  </si>
  <si>
    <t>LH-1665</t>
  </si>
  <si>
    <t>LT-1557</t>
  </si>
  <si>
    <t>MX-329</t>
  </si>
  <si>
    <t>HJ-445</t>
  </si>
  <si>
    <t>MY-143</t>
  </si>
  <si>
    <t>JH-5423</t>
  </si>
  <si>
    <t>CX-219</t>
  </si>
  <si>
    <t>MV-166</t>
  </si>
  <si>
    <t>MX-3210</t>
  </si>
  <si>
    <t>HK-97</t>
  </si>
  <si>
    <t>MX-331</t>
  </si>
  <si>
    <t>LT-1558</t>
  </si>
  <si>
    <t>LH-1666</t>
  </si>
  <si>
    <t>MV-167</t>
  </si>
  <si>
    <t>LH-1667</t>
  </si>
  <si>
    <t>MY-144</t>
  </si>
  <si>
    <t>HJ-446</t>
  </si>
  <si>
    <t>LP-743</t>
  </si>
  <si>
    <t>MX-332</t>
  </si>
  <si>
    <t>CX-2110</t>
  </si>
  <si>
    <t>MX-333</t>
  </si>
  <si>
    <t>LH-1668</t>
  </si>
  <si>
    <t>MV-168</t>
  </si>
  <si>
    <t>HK-98</t>
  </si>
  <si>
    <t>JH-5424</t>
  </si>
  <si>
    <t>MX-334</t>
  </si>
  <si>
    <t>LH-1669</t>
  </si>
  <si>
    <t>MY-145</t>
  </si>
  <si>
    <t>HJ-447</t>
  </si>
  <si>
    <t>MX-335</t>
  </si>
  <si>
    <t>LT-1559</t>
  </si>
  <si>
    <t>CX-221</t>
  </si>
  <si>
    <t>CX-22</t>
  </si>
  <si>
    <t>MV-169</t>
  </si>
  <si>
    <t>LH-16610</t>
  </si>
  <si>
    <t>MX-336</t>
  </si>
  <si>
    <t>HK-99</t>
  </si>
  <si>
    <t>MX-337</t>
  </si>
  <si>
    <t>LP-744</t>
  </si>
  <si>
    <t>LH-1671</t>
  </si>
  <si>
    <t>LH-167</t>
  </si>
  <si>
    <t>MY-146</t>
  </si>
  <si>
    <t>HJ-448</t>
  </si>
  <si>
    <t>MV-1610</t>
  </si>
  <si>
    <t>CX-222</t>
  </si>
  <si>
    <t>JH-5425</t>
  </si>
  <si>
    <t>MX-338</t>
  </si>
  <si>
    <t>LH-1672</t>
  </si>
  <si>
    <t>MX-339</t>
  </si>
  <si>
    <t>LH-1673</t>
  </si>
  <si>
    <t>MV-171</t>
  </si>
  <si>
    <t>HK-910</t>
  </si>
  <si>
    <t>LT-15510</t>
  </si>
  <si>
    <t>MX-3310</t>
  </si>
  <si>
    <t>LH-1674</t>
  </si>
  <si>
    <t>MY-147</t>
  </si>
  <si>
    <t>HJ-449</t>
  </si>
  <si>
    <t>MX-341</t>
  </si>
  <si>
    <t>LP-745</t>
  </si>
  <si>
    <t>CX-223</t>
  </si>
  <si>
    <t>MX-342</t>
  </si>
  <si>
    <t>LH-1675</t>
  </si>
  <si>
    <t>MV-172</t>
  </si>
  <si>
    <t>HK-101</t>
  </si>
  <si>
    <t>HK-10</t>
  </si>
  <si>
    <t>JH-5426</t>
  </si>
  <si>
    <t>MY-148</t>
  </si>
  <si>
    <t>LH-1676</t>
  </si>
  <si>
    <t>MX-343</t>
  </si>
  <si>
    <t>HJ-4410</t>
  </si>
  <si>
    <t>MX-344</t>
  </si>
  <si>
    <t>CX-224</t>
  </si>
  <si>
    <t>LT-1561</t>
  </si>
  <si>
    <t>LT-156</t>
  </si>
  <si>
    <t>MV-173</t>
  </si>
  <si>
    <t>LH-1677</t>
  </si>
  <si>
    <t>MX-345</t>
  </si>
  <si>
    <t>MY-149</t>
  </si>
  <si>
    <t>JH-5427</t>
  </si>
  <si>
    <t>LH-1678</t>
  </si>
  <si>
    <t>LT-1562</t>
  </si>
  <si>
    <t>MX-346</t>
  </si>
  <si>
    <t>HK-102</t>
  </si>
  <si>
    <t>MV-174</t>
  </si>
  <si>
    <t>HJ-451</t>
  </si>
  <si>
    <t>HJ-45</t>
  </si>
  <si>
    <t>MX-347</t>
  </si>
  <si>
    <t>LP-746</t>
  </si>
  <si>
    <t>CX-225</t>
  </si>
  <si>
    <t>MY-1410</t>
  </si>
  <si>
    <t>LH-1679</t>
  </si>
  <si>
    <t>MX-348</t>
  </si>
  <si>
    <t>LH-16710</t>
  </si>
  <si>
    <t>LN-206</t>
  </si>
  <si>
    <t>MV-175</t>
  </si>
  <si>
    <t>HK-103</t>
  </si>
  <si>
    <t>MX-349</t>
  </si>
  <si>
    <t>HJ-452</t>
  </si>
  <si>
    <t>MX-3410</t>
  </si>
  <si>
    <t>CX-226</t>
  </si>
  <si>
    <t>LS-1294</t>
  </si>
  <si>
    <t>MV-176</t>
  </si>
  <si>
    <t>LH-1681</t>
  </si>
  <si>
    <t>LH-168</t>
  </si>
  <si>
    <t>MY-151</t>
  </si>
  <si>
    <t>LH-1682</t>
  </si>
  <si>
    <t>MX-351</t>
  </si>
  <si>
    <t>LT-1563</t>
  </si>
  <si>
    <t>LH-1683</t>
  </si>
  <si>
    <t>MX-352</t>
  </si>
  <si>
    <t>HK-104</t>
  </si>
  <si>
    <t>MV-177</t>
  </si>
  <si>
    <t>HJ-453</t>
  </si>
  <si>
    <t>MY-152</t>
  </si>
  <si>
    <t>LP-747</t>
  </si>
  <si>
    <t>CX-227</t>
  </si>
  <si>
    <t>MX-353</t>
  </si>
  <si>
    <t>LH-1684</t>
  </si>
  <si>
    <t>MX-354</t>
  </si>
  <si>
    <t>HJ-454</t>
  </si>
  <si>
    <t>JH-5428</t>
  </si>
  <si>
    <t>MV-178</t>
  </si>
  <si>
    <t>LH-1685</t>
  </si>
  <si>
    <t>MX-355</t>
  </si>
  <si>
    <t>CX-228</t>
  </si>
  <si>
    <t>MY-153</t>
  </si>
  <si>
    <t>HK-105</t>
  </si>
  <si>
    <t>LT-1564</t>
  </si>
  <si>
    <t>MX-356</t>
  </si>
  <si>
    <t>LH-1686</t>
  </si>
  <si>
    <t>MV-179</t>
  </si>
  <si>
    <t>HJ-455</t>
  </si>
  <si>
    <t>MX-357</t>
  </si>
  <si>
    <t>LP-748</t>
  </si>
  <si>
    <t>LH-1687</t>
  </si>
  <si>
    <t>MX-358</t>
  </si>
  <si>
    <t>CX-229</t>
  </si>
  <si>
    <t>MY-154</t>
  </si>
  <si>
    <t>LH-1688</t>
  </si>
  <si>
    <t>LT-1565</t>
  </si>
  <si>
    <t>MV-1710</t>
  </si>
  <si>
    <t>HK-106</t>
  </si>
  <si>
    <t>MX-359</t>
  </si>
  <si>
    <t>MX-3510</t>
  </si>
  <si>
    <t>HJ-456</t>
  </si>
  <si>
    <t>MV-181</t>
  </si>
  <si>
    <t>LP-749</t>
  </si>
  <si>
    <t>LH-1689</t>
  </si>
  <si>
    <t>MY-155</t>
  </si>
  <si>
    <t>CX-2210</t>
  </si>
  <si>
    <t>JH-5429</t>
  </si>
  <si>
    <t>MX-361</t>
  </si>
  <si>
    <t>LH-16810</t>
  </si>
  <si>
    <t>MX-362</t>
  </si>
  <si>
    <t>HJ-457</t>
  </si>
  <si>
    <t>MV-182</t>
  </si>
  <si>
    <t>LT-1566</t>
  </si>
  <si>
    <t>HK-107</t>
  </si>
  <si>
    <t>MX-363</t>
  </si>
  <si>
    <t>LH-1691</t>
  </si>
  <si>
    <t>LH-169</t>
  </si>
  <si>
    <t>MY-156</t>
  </si>
  <si>
    <t>CX-231</t>
  </si>
  <si>
    <t>CX-23</t>
  </si>
  <si>
    <t>LP-7410</t>
  </si>
  <si>
    <t>MX-364</t>
  </si>
  <si>
    <t>HJ-458</t>
  </si>
  <si>
    <t>MV-183</t>
  </si>
  <si>
    <t>LH-1692</t>
  </si>
  <si>
    <t>MX-365</t>
  </si>
  <si>
    <t>LH-1693</t>
  </si>
  <si>
    <t>JH-54210</t>
  </si>
  <si>
    <t>MY-157</t>
  </si>
  <si>
    <t>HK-108</t>
  </si>
  <si>
    <t>MX-366</t>
  </si>
  <si>
    <t>CX-232</t>
  </si>
  <si>
    <t>MV-184</t>
  </si>
  <si>
    <t>LT-1567</t>
  </si>
  <si>
    <t>HJ-459</t>
  </si>
  <si>
    <t>MX-367</t>
  </si>
  <si>
    <t>LH-1694</t>
  </si>
  <si>
    <t>MX-368</t>
  </si>
  <si>
    <t>LH-1695</t>
  </si>
  <si>
    <t>MY-158</t>
  </si>
  <si>
    <t>LP-751</t>
  </si>
  <si>
    <t>LP-75</t>
  </si>
  <si>
    <t>HJ-4510</t>
  </si>
  <si>
    <t>MV-185</t>
  </si>
  <si>
    <t>CX-233</t>
  </si>
  <si>
    <t>MX-369</t>
  </si>
  <si>
    <t>HK-109</t>
  </si>
  <si>
    <t>LT-1568</t>
  </si>
  <si>
    <t>MX-3610</t>
  </si>
  <si>
    <t>LH-1696</t>
  </si>
  <si>
    <t>MV-186</t>
  </si>
  <si>
    <t>LH-1697</t>
  </si>
  <si>
    <t>MX-371</t>
  </si>
  <si>
    <t>HJ-461</t>
  </si>
  <si>
    <t>HJ-46</t>
  </si>
  <si>
    <t>LP-752</t>
  </si>
  <si>
    <t>MY-159</t>
  </si>
  <si>
    <t>CX-234</t>
  </si>
  <si>
    <t>MX-372</t>
  </si>
  <si>
    <t>LH-1698</t>
  </si>
  <si>
    <t>MX-373</t>
  </si>
  <si>
    <t>JH-5431</t>
  </si>
  <si>
    <t>JH-543</t>
  </si>
  <si>
    <t>HK-1010</t>
  </si>
  <si>
    <t>MV-187</t>
  </si>
  <si>
    <t>HJ-462</t>
  </si>
  <si>
    <t>MY-1510</t>
  </si>
  <si>
    <t>LH-1699</t>
  </si>
  <si>
    <t>LT-1569</t>
  </si>
  <si>
    <t>MX-374</t>
  </si>
  <si>
    <t>MX-375</t>
  </si>
  <si>
    <t>CX-235</t>
  </si>
  <si>
    <t>MV-188</t>
  </si>
  <si>
    <t>LH-16910</t>
  </si>
  <si>
    <t>MX-376</t>
  </si>
  <si>
    <t>LP-753</t>
  </si>
  <si>
    <t>HJ-463</t>
  </si>
  <si>
    <t>MY-161</t>
  </si>
  <si>
    <t>HK-111</t>
  </si>
  <si>
    <t>HK-11</t>
  </si>
  <si>
    <t>MX-377</t>
  </si>
  <si>
    <t>JH-5432</t>
  </si>
  <si>
    <t>LH-1701</t>
  </si>
  <si>
    <t>LH-170</t>
  </si>
  <si>
    <t>LT-15610</t>
  </si>
  <si>
    <t>MV-189</t>
  </si>
  <si>
    <t>CX-236</t>
  </si>
  <si>
    <t>MX-378</t>
  </si>
  <si>
    <t>LH-1702</t>
  </si>
  <si>
    <t>MX-379</t>
  </si>
  <si>
    <t>LP-754</t>
  </si>
  <si>
    <t>HJ-464</t>
  </si>
  <si>
    <t>MY-162</t>
  </si>
  <si>
    <t>LH-1703</t>
  </si>
  <si>
    <t>MV-1810</t>
  </si>
  <si>
    <t>HK-112</t>
  </si>
  <si>
    <t>LN-207</t>
  </si>
  <si>
    <t>MX-3710</t>
  </si>
  <si>
    <t>CX-237</t>
  </si>
  <si>
    <t>MX-381</t>
  </si>
  <si>
    <t>LH-1704</t>
  </si>
  <si>
    <t>MV-191</t>
  </si>
  <si>
    <t>HJ-465</t>
  </si>
  <si>
    <t>LS-1295</t>
  </si>
  <si>
    <t>MY-163</t>
  </si>
  <si>
    <t>LH-1705</t>
  </si>
  <si>
    <t>MX-382</t>
  </si>
  <si>
    <t>LH-1706</t>
  </si>
  <si>
    <t>MX-383</t>
  </si>
  <si>
    <t>LT-1571</t>
  </si>
  <si>
    <t>LT-157</t>
  </si>
  <si>
    <t>HK-113</t>
  </si>
  <si>
    <t>MV-192</t>
  </si>
  <si>
    <t>HJ-466</t>
  </si>
  <si>
    <t>MX-384</t>
  </si>
  <si>
    <t>CX-238</t>
  </si>
  <si>
    <t>MY-164</t>
  </si>
  <si>
    <t>LP-755</t>
  </si>
  <si>
    <t>LH-1707</t>
  </si>
  <si>
    <t>MX-385</t>
  </si>
  <si>
    <t>HJ-467</t>
  </si>
  <si>
    <t>MV-193</t>
  </si>
  <si>
    <t>LH-1708</t>
  </si>
  <si>
    <t>LT-1572</t>
  </si>
  <si>
    <t>MX-386</t>
  </si>
  <si>
    <t>CX-239</t>
  </si>
  <si>
    <t>MX-387</t>
  </si>
  <si>
    <t>HK-114</t>
  </si>
  <si>
    <t>MY-165</t>
  </si>
  <si>
    <t>LH-1709</t>
  </si>
  <si>
    <t>LP-756</t>
  </si>
  <si>
    <t>MX-388</t>
  </si>
  <si>
    <t>HJ-468</t>
  </si>
  <si>
    <t>MV-194</t>
  </si>
  <si>
    <t>LH-17010</t>
  </si>
  <si>
    <t>MX-389</t>
  </si>
  <si>
    <t>LT-1573</t>
  </si>
  <si>
    <t>MY-166</t>
  </si>
  <si>
    <t>CX-2310</t>
  </si>
  <si>
    <t>MX-3810</t>
  </si>
  <si>
    <t>LH-1711</t>
  </si>
  <si>
    <t>LH-171</t>
  </si>
  <si>
    <t>MV-195</t>
  </si>
  <si>
    <t>LP-757</t>
  </si>
  <si>
    <t>HK-115</t>
  </si>
  <si>
    <t>MX-391</t>
  </si>
  <si>
    <t>HJ-469</t>
  </si>
  <si>
    <t>MX-392</t>
  </si>
  <si>
    <t>LH-1712</t>
  </si>
  <si>
    <t>MV-196</t>
  </si>
  <si>
    <t>LT-1574</t>
  </si>
  <si>
    <t>F13</t>
  </si>
  <si>
    <t>CX-241</t>
  </si>
  <si>
    <t>CX-24</t>
  </si>
  <si>
    <t>MY-167</t>
  </si>
  <si>
    <t>LH-1713</t>
  </si>
  <si>
    <t>LP-758</t>
  </si>
  <si>
    <t>F14</t>
  </si>
  <si>
    <t>MX-393</t>
  </si>
  <si>
    <t>HK-116</t>
  </si>
  <si>
    <t>MX-394</t>
  </si>
  <si>
    <t>HJ-4610</t>
  </si>
  <si>
    <t>MV-197</t>
  </si>
  <si>
    <t>JH-5433</t>
  </si>
  <si>
    <t>LH-1714</t>
  </si>
  <si>
    <t>MX-395</t>
  </si>
  <si>
    <t>CX-242</t>
  </si>
  <si>
    <t>MY-168</t>
  </si>
  <si>
    <t>LH-1715</t>
  </si>
  <si>
    <t>LT-1575</t>
  </si>
  <si>
    <t>F15</t>
  </si>
  <si>
    <t>MX-396</t>
  </si>
  <si>
    <t>HJ-471</t>
  </si>
  <si>
    <t>HJ-47</t>
  </si>
  <si>
    <t>MV-198</t>
  </si>
  <si>
    <t>LH-1716</t>
  </si>
  <si>
    <t>MX-397</t>
  </si>
  <si>
    <t>HK-117</t>
  </si>
  <si>
    <t>LP-759</t>
  </si>
  <si>
    <t>F16</t>
  </si>
  <si>
    <t>MY-169</t>
  </si>
  <si>
    <t>CX-243</t>
  </si>
  <si>
    <t>MX-398</t>
  </si>
  <si>
    <t>LH-1717</t>
  </si>
  <si>
    <t>MV-199</t>
  </si>
  <si>
    <t>LT-1576</t>
  </si>
  <si>
    <t>F17</t>
  </si>
  <si>
    <t>HJ-472</t>
  </si>
  <si>
    <t>MX-399</t>
  </si>
  <si>
    <t>LH-1718</t>
  </si>
  <si>
    <t>MX-3910</t>
  </si>
  <si>
    <t>CX-244</t>
  </si>
  <si>
    <t>MY-1610</t>
  </si>
  <si>
    <t>LP-7510</t>
  </si>
  <si>
    <t>HK-118</t>
  </si>
  <si>
    <t>MV-1910</t>
  </si>
  <si>
    <t>LH-1719</t>
  </si>
  <si>
    <t>MX-401</t>
  </si>
  <si>
    <t>MX-40</t>
  </si>
  <si>
    <t>HJ-473</t>
  </si>
  <si>
    <t>LT-1577</t>
  </si>
  <si>
    <t>MX-402</t>
  </si>
  <si>
    <t>LH-17110</t>
  </si>
  <si>
    <t>MV-201</t>
  </si>
  <si>
    <t>MV-20</t>
  </si>
  <si>
    <t>CX-245</t>
  </si>
  <si>
    <t>MX-403</t>
  </si>
  <si>
    <t>LH-1721</t>
  </si>
  <si>
    <t>LH-172</t>
  </si>
  <si>
    <t>LP-761</t>
  </si>
  <si>
    <t>LP-76</t>
  </si>
  <si>
    <t>MY-171</t>
  </si>
  <si>
    <t>HK-119</t>
  </si>
  <si>
    <t>MX-404</t>
  </si>
  <si>
    <t>MX-405</t>
  </si>
  <si>
    <t>HJ-474</t>
  </si>
  <si>
    <t>LT-1578</t>
  </si>
  <si>
    <t>MY-172</t>
  </si>
  <si>
    <t>LH-1722</t>
  </si>
  <si>
    <t>MX-406</t>
  </si>
  <si>
    <t>CX-246</t>
  </si>
  <si>
    <t>MX-407</t>
  </si>
  <si>
    <t>LP-762</t>
  </si>
  <si>
    <t>LH-1723</t>
  </si>
  <si>
    <t>MX-408</t>
  </si>
  <si>
    <t>HJ-475</t>
  </si>
  <si>
    <t>MY-173</t>
  </si>
  <si>
    <t>HK-1110</t>
  </si>
  <si>
    <t>MX-409</t>
  </si>
  <si>
    <t>LT-1579</t>
  </si>
  <si>
    <t>LH-1724</t>
  </si>
  <si>
    <t>MX-4010</t>
  </si>
  <si>
    <t>CX-247</t>
  </si>
  <si>
    <t>MY-174</t>
  </si>
  <si>
    <t>JH-5434</t>
  </si>
  <si>
    <t>LH-1725</t>
  </si>
  <si>
    <t>LT-15710</t>
  </si>
  <si>
    <t>MX-411</t>
  </si>
  <si>
    <t>HJ-476</t>
  </si>
  <si>
    <t>MX-412</t>
  </si>
  <si>
    <t>LH-1726</t>
  </si>
  <si>
    <t>MX-413</t>
  </si>
  <si>
    <t>LP-763</t>
  </si>
  <si>
    <t>HK-121</t>
  </si>
  <si>
    <t>HK-12</t>
  </si>
  <si>
    <t>MY-175</t>
  </si>
  <si>
    <t>CX-248</t>
  </si>
  <si>
    <t>MX-414</t>
  </si>
  <si>
    <t>LH-1727</t>
  </si>
  <si>
    <t>LN-208</t>
  </si>
  <si>
    <t>MX-415</t>
  </si>
  <si>
    <t>HJ-477</t>
  </si>
  <si>
    <t>MX-416</t>
  </si>
  <si>
    <t>LH-1728</t>
  </si>
  <si>
    <t>MY-176</t>
  </si>
  <si>
    <t>LH-1729</t>
  </si>
  <si>
    <t>LS-1296</t>
  </si>
  <si>
    <t>MX-417</t>
  </si>
  <si>
    <t>HK-122</t>
  </si>
  <si>
    <t>MX-418</t>
  </si>
  <si>
    <t>HJ-478</t>
  </si>
  <si>
    <t>MY-177</t>
  </si>
  <si>
    <t>LT-1581</t>
  </si>
  <si>
    <t>LT-158</t>
  </si>
  <si>
    <t>CX-249</t>
  </si>
  <si>
    <t>MX-419</t>
  </si>
  <si>
    <t>LH-17210</t>
  </si>
  <si>
    <t>MX-4110</t>
  </si>
  <si>
    <t>LH-1731</t>
  </si>
  <si>
    <t>LH-173</t>
  </si>
  <si>
    <t>MX-421</t>
  </si>
  <si>
    <t>LP-764</t>
  </si>
  <si>
    <t>HJ-479</t>
  </si>
  <si>
    <t>MY-178</t>
  </si>
  <si>
    <t>CX-2410</t>
  </si>
  <si>
    <t>MX-422</t>
  </si>
  <si>
    <t>HK-123</t>
  </si>
  <si>
    <t>LT-1582</t>
  </si>
  <si>
    <t>MX-423</t>
  </si>
  <si>
    <t>LH-1732</t>
  </si>
  <si>
    <t>MX-424</t>
  </si>
  <si>
    <t>MY-179</t>
  </si>
  <si>
    <t>LH-1733</t>
  </si>
  <si>
    <t>MX-425</t>
  </si>
  <si>
    <t>LP-765</t>
  </si>
  <si>
    <t>HJ-4710</t>
  </si>
  <si>
    <t>MX-426</t>
  </si>
  <si>
    <t>CX-251</t>
  </si>
  <si>
    <t>CX-25</t>
  </si>
  <si>
    <t>MY-1710</t>
  </si>
  <si>
    <t>LH-1734</t>
  </si>
  <si>
    <t>LT-1583</t>
  </si>
  <si>
    <t>MX-427</t>
  </si>
  <si>
    <t>HK-124</t>
  </si>
  <si>
    <t>MX-428</t>
  </si>
  <si>
    <t>LH-1735</t>
  </si>
  <si>
    <t>MX-429</t>
  </si>
  <si>
    <t>LP-766</t>
  </si>
  <si>
    <t>HJ-481</t>
  </si>
  <si>
    <t>HJ-48</t>
  </si>
  <si>
    <t>MY-181</t>
  </si>
  <si>
    <t>CX-252</t>
  </si>
  <si>
    <t>MX-4210</t>
  </si>
  <si>
    <t>LH-1736</t>
  </si>
  <si>
    <t>MX-431</t>
  </si>
  <si>
    <t>LT-1584</t>
  </si>
  <si>
    <t>LH-1737</t>
  </si>
  <si>
    <t>MY-182</t>
  </si>
  <si>
    <t>HK-125</t>
  </si>
  <si>
    <t>LP-767</t>
  </si>
  <si>
    <t>MX-432</t>
  </si>
  <si>
    <t>HJ-482</t>
  </si>
  <si>
    <t>MX-433</t>
  </si>
  <si>
    <t>CX-253</t>
  </si>
  <si>
    <t>MX-434</t>
  </si>
  <si>
    <t>LT-1585</t>
  </si>
  <si>
    <t>LH-1738</t>
  </si>
  <si>
    <t>MY-183</t>
  </si>
  <si>
    <t>LH-1739</t>
  </si>
  <si>
    <t>MX-435</t>
  </si>
  <si>
    <t>HK-126</t>
  </si>
  <si>
    <t>LP-768</t>
  </si>
  <si>
    <t>MX-436</t>
  </si>
  <si>
    <t>HJ-483</t>
  </si>
  <si>
    <t>MX-437</t>
  </si>
  <si>
    <t>CX-254</t>
  </si>
  <si>
    <t>MY-184</t>
  </si>
  <si>
    <t>LH-17310</t>
  </si>
  <si>
    <t>LN-209</t>
  </si>
  <si>
    <t>MX-438</t>
  </si>
  <si>
    <t>LH-1741</t>
  </si>
  <si>
    <t>LH-174</t>
  </si>
  <si>
    <t>MX-439</t>
  </si>
  <si>
    <t>LH-1742</t>
  </si>
  <si>
    <t>MY-185</t>
  </si>
  <si>
    <t>LT-1586</t>
  </si>
  <si>
    <t>HJ-484</t>
  </si>
  <si>
    <t>MX-4310</t>
  </si>
  <si>
    <t>CX-255</t>
  </si>
  <si>
    <t>MX-441</t>
  </si>
  <si>
    <t>HK-127</t>
  </si>
  <si>
    <t>MX-442</t>
  </si>
  <si>
    <t>LP-769</t>
  </si>
  <si>
    <t>LH-1743</t>
  </si>
  <si>
    <t>MY-186</t>
  </si>
  <si>
    <t>LH-1744</t>
  </si>
  <si>
    <t>MX-443</t>
  </si>
  <si>
    <t>HJ-485</t>
  </si>
  <si>
    <t>LT-1587</t>
  </si>
  <si>
    <t>MX-444</t>
  </si>
  <si>
    <t>MX-445</t>
  </si>
  <si>
    <t>CX-256</t>
  </si>
  <si>
    <t>MV-202</t>
  </si>
  <si>
    <t>LH-1745</t>
  </si>
  <si>
    <t>MY-187</t>
  </si>
  <si>
    <t>LP-7610</t>
  </si>
  <si>
    <t>HK-128</t>
  </si>
  <si>
    <t>MX-446</t>
  </si>
  <si>
    <t>LH-1746</t>
  </si>
  <si>
    <t>MX-447</t>
  </si>
  <si>
    <t>HJ-486</t>
  </si>
  <si>
    <t>LT-1588</t>
  </si>
  <si>
    <t>MY-188</t>
  </si>
  <si>
    <t>CX-257</t>
  </si>
  <si>
    <t>MX-448</t>
  </si>
  <si>
    <t>LH-1747</t>
  </si>
  <si>
    <t>MX-449</t>
  </si>
  <si>
    <t>LP-771</t>
  </si>
  <si>
    <t>LP-77</t>
  </si>
  <si>
    <t>HK-129</t>
  </si>
  <si>
    <t>MY-189</t>
  </si>
  <si>
    <t>LH-1748</t>
  </si>
  <si>
    <t>MX-4410</t>
  </si>
  <si>
    <t>HJ-487</t>
  </si>
  <si>
    <t>MX-451</t>
  </si>
  <si>
    <t>LT-1589</t>
  </si>
  <si>
    <t>CX-258</t>
  </si>
  <si>
    <t>MX-452</t>
  </si>
  <si>
    <t>LH-1749</t>
  </si>
  <si>
    <t>MY-1810</t>
  </si>
  <si>
    <t>LP-772</t>
  </si>
  <si>
    <t>LH-17410</t>
  </si>
  <si>
    <t>LT-15810</t>
  </si>
  <si>
    <t>MX-453</t>
  </si>
  <si>
    <t>HK-1210</t>
  </si>
  <si>
    <t>576</t>
  </si>
  <si>
    <t>MX-454</t>
  </si>
  <si>
    <t>HJ-488</t>
  </si>
  <si>
    <t>MY-191</t>
  </si>
  <si>
    <t>LP-773</t>
  </si>
  <si>
    <t>CX-259</t>
  </si>
  <si>
    <t>MX-455</t>
  </si>
  <si>
    <t>LH-1751</t>
  </si>
  <si>
    <t>LH-175</t>
  </si>
  <si>
    <t>MX-456</t>
  </si>
  <si>
    <t>LH-1752</t>
  </si>
  <si>
    <t>LN-2010</t>
  </si>
  <si>
    <t>MX-457</t>
  </si>
  <si>
    <t>LH-1753</t>
  </si>
  <si>
    <t>MY-192</t>
  </si>
  <si>
    <t>HK-131</t>
  </si>
  <si>
    <t>HK-13</t>
  </si>
  <si>
    <t>MX-458</t>
  </si>
  <si>
    <t>HJ-489</t>
  </si>
  <si>
    <t>LS-1297</t>
  </si>
  <si>
    <t>MX-459</t>
  </si>
  <si>
    <t>CX-2510</t>
  </si>
  <si>
    <t>MY-193</t>
  </si>
  <si>
    <t>LH-1754</t>
  </si>
  <si>
    <t>MX-4510</t>
  </si>
  <si>
    <t>LT-1591</t>
  </si>
  <si>
    <t>LT-159</t>
  </si>
  <si>
    <t>LH-1755</t>
  </si>
  <si>
    <t>MX-461</t>
  </si>
  <si>
    <t>HJ-4810</t>
  </si>
  <si>
    <t>MY-194</t>
  </si>
  <si>
    <t>LH-1756</t>
  </si>
  <si>
    <t>MX-462</t>
  </si>
  <si>
    <t>LP-774</t>
  </si>
  <si>
    <t>MX-463</t>
  </si>
  <si>
    <t>LH-1757</t>
  </si>
  <si>
    <t>MX-464</t>
  </si>
  <si>
    <t>CX-261</t>
  </si>
  <si>
    <t>CX-26</t>
  </si>
  <si>
    <t>MY-195</t>
  </si>
  <si>
    <t>LT-1592</t>
  </si>
  <si>
    <t>LH-1758</t>
  </si>
  <si>
    <t>MX-465</t>
  </si>
  <si>
    <t>HJ-491</t>
  </si>
  <si>
    <t>HJ-49</t>
  </si>
  <si>
    <t>MX-466</t>
  </si>
  <si>
    <t>LH-1759</t>
  </si>
  <si>
    <t>MY-196</t>
  </si>
  <si>
    <t>LP-775</t>
  </si>
  <si>
    <t>LH-17510</t>
  </si>
  <si>
    <t>MX-467</t>
  </si>
  <si>
    <t>HJ-492</t>
  </si>
  <si>
    <t>MX-468</t>
  </si>
  <si>
    <t>LH-1761</t>
  </si>
  <si>
    <t>LH-176</t>
  </si>
  <si>
    <t>LT-1593</t>
  </si>
  <si>
    <t>MX-469</t>
  </si>
  <si>
    <t>CX-262</t>
  </si>
  <si>
    <t>MY-197</t>
  </si>
  <si>
    <t>LH-1762</t>
  </si>
  <si>
    <t>MX-4610</t>
  </si>
  <si>
    <t>LP-776</t>
  </si>
  <si>
    <t>LH-1763</t>
  </si>
  <si>
    <t>MX-471</t>
  </si>
  <si>
    <t>HJ-493</t>
  </si>
  <si>
    <t>MY-198</t>
  </si>
  <si>
    <t>LH-1764</t>
  </si>
  <si>
    <t>MX-472</t>
  </si>
  <si>
    <t>LT-1594</t>
  </si>
  <si>
    <t>LH-1765</t>
  </si>
  <si>
    <t>MX-473</t>
  </si>
  <si>
    <t>CX-263</t>
  </si>
  <si>
    <t>LP-777</t>
  </si>
  <si>
    <t>MY-199</t>
  </si>
  <si>
    <t>HJ-494</t>
  </si>
  <si>
    <t>MX-474</t>
  </si>
  <si>
    <t>LH-1766</t>
  </si>
  <si>
    <t>MX-475</t>
  </si>
  <si>
    <t>LT-1595</t>
  </si>
  <si>
    <t>LH-1767</t>
  </si>
  <si>
    <t>MX-476</t>
  </si>
  <si>
    <t>LH-1768</t>
  </si>
  <si>
    <t>MY-1910</t>
  </si>
  <si>
    <t>HJ-495</t>
  </si>
  <si>
    <t>LS-1298</t>
  </si>
  <si>
    <t>MX-477</t>
  </si>
  <si>
    <t>LH-1769</t>
  </si>
  <si>
    <t>MX-478</t>
  </si>
  <si>
    <t>CX-264</t>
  </si>
  <si>
    <t>MY-201</t>
  </si>
  <si>
    <t>MY-20</t>
  </si>
  <si>
    <t>LH-17610</t>
  </si>
  <si>
    <t>LT-1596</t>
  </si>
  <si>
    <t>MX-479</t>
  </si>
  <si>
    <t>HJ-496</t>
  </si>
  <si>
    <t>MX-4710</t>
  </si>
  <si>
    <t>LH-1771</t>
  </si>
  <si>
    <t>LH-177</t>
  </si>
  <si>
    <t>MX-481</t>
  </si>
  <si>
    <t>LP-778</t>
  </si>
  <si>
    <t>LH-1772</t>
  </si>
  <si>
    <t>MY-202</t>
  </si>
  <si>
    <t>MX-482</t>
  </si>
  <si>
    <t>LH-1773</t>
  </si>
  <si>
    <t>MX-483</t>
  </si>
  <si>
    <t>HJ-497</t>
  </si>
  <si>
    <t>LT-1597</t>
  </si>
  <si>
    <t>MY-203</t>
  </si>
  <si>
    <t>CX-265</t>
  </si>
  <si>
    <t>MX-484</t>
  </si>
  <si>
    <t>LH-1774</t>
  </si>
  <si>
    <t>MX-485</t>
  </si>
  <si>
    <t>LP-779</t>
  </si>
  <si>
    <t>LH-1775</t>
  </si>
  <si>
    <t>MV-203</t>
  </si>
  <si>
    <t>HJ-498</t>
  </si>
  <si>
    <t>MX-486</t>
  </si>
  <si>
    <t>LH-1776</t>
  </si>
  <si>
    <t>MY-204</t>
  </si>
  <si>
    <t>LT-1598</t>
  </si>
  <si>
    <t>LH-1777</t>
  </si>
  <si>
    <t>MX-487</t>
  </si>
  <si>
    <t>CX-266</t>
  </si>
  <si>
    <t>MX-488</t>
  </si>
  <si>
    <t>LH-1778</t>
  </si>
  <si>
    <t>LP-7710</t>
  </si>
  <si>
    <t>MX-489</t>
  </si>
  <si>
    <t>HJ-499</t>
  </si>
  <si>
    <t>MY-205</t>
  </si>
  <si>
    <t>LH-1779</t>
  </si>
  <si>
    <t>MX-4810</t>
  </si>
  <si>
    <t>LT-1599</t>
  </si>
  <si>
    <t>LH-17710</t>
  </si>
  <si>
    <t>MX-491</t>
  </si>
  <si>
    <t>LP-781</t>
  </si>
  <si>
    <t>LP-78</t>
  </si>
  <si>
    <t>HJ-4910</t>
  </si>
  <si>
    <t>MX-492</t>
  </si>
  <si>
    <t>LH-1781</t>
  </si>
  <si>
    <t>LH-178</t>
  </si>
  <si>
    <t>MY-206</t>
  </si>
  <si>
    <t>CX-267</t>
  </si>
  <si>
    <t>LT-15910</t>
  </si>
  <si>
    <t>MX-493</t>
  </si>
  <si>
    <t>LH-1782</t>
  </si>
  <si>
    <t>MX-494</t>
  </si>
  <si>
    <t>LH-1783</t>
  </si>
  <si>
    <t>MX-495</t>
  </si>
  <si>
    <t>LT-1601</t>
  </si>
  <si>
    <t>LT-160</t>
  </si>
  <si>
    <t>HJ-501</t>
  </si>
  <si>
    <t>HJ-50</t>
  </si>
  <si>
    <t>MY-207</t>
  </si>
  <si>
    <t>LH-1784</t>
  </si>
  <si>
    <t>MX-496</t>
  </si>
  <si>
    <t>LH-1785</t>
  </si>
  <si>
    <t>MX-497</t>
  </si>
  <si>
    <t>LP-782</t>
  </si>
  <si>
    <t>LH-1786</t>
  </si>
  <si>
    <t>MX-498</t>
  </si>
  <si>
    <t>HK-132</t>
  </si>
  <si>
    <t>MX-499</t>
  </si>
  <si>
    <t>HJ-502</t>
  </si>
  <si>
    <t>LN-211</t>
  </si>
  <si>
    <t>LN-21</t>
  </si>
  <si>
    <t>MY-208</t>
  </si>
  <si>
    <t>CX-268</t>
  </si>
  <si>
    <t>MX-4910</t>
  </si>
  <si>
    <t>LH-1787</t>
  </si>
  <si>
    <t>MX-501</t>
  </si>
  <si>
    <t>MX-50</t>
  </si>
  <si>
    <t>LH-1788</t>
  </si>
  <si>
    <t>LS-1299</t>
  </si>
  <si>
    <t>MX-502</t>
  </si>
  <si>
    <t>MY-209</t>
  </si>
  <si>
    <t>LH-1789</t>
  </si>
  <si>
    <t>MX-503</t>
  </si>
  <si>
    <t>HJ-503</t>
  </si>
  <si>
    <t>LT-1602</t>
  </si>
  <si>
    <t>MV-204</t>
  </si>
  <si>
    <t>CX-269</t>
  </si>
  <si>
    <t>MX-504</t>
  </si>
  <si>
    <t>LH-17810</t>
  </si>
  <si>
    <t>MX-505</t>
  </si>
  <si>
    <t>LH-1791</t>
  </si>
  <si>
    <t>LH-179</t>
  </si>
  <si>
    <t>LP-783</t>
  </si>
  <si>
    <t>MY-2010</t>
  </si>
  <si>
    <t>LH-1792</t>
  </si>
  <si>
    <t>MX-506</t>
  </si>
  <si>
    <t>HJ-504</t>
  </si>
  <si>
    <t>MX-507</t>
  </si>
  <si>
    <t>LT-1603</t>
  </si>
  <si>
    <t>CX-2610</t>
  </si>
  <si>
    <t>MX-508</t>
  </si>
  <si>
    <t>LH-1793</t>
  </si>
  <si>
    <t>MY-211</t>
  </si>
  <si>
    <t>LP-784</t>
  </si>
  <si>
    <t>LH-1794</t>
  </si>
  <si>
    <t>LT-1604</t>
  </si>
  <si>
    <t>MX-509</t>
  </si>
  <si>
    <t>LH-1795</t>
  </si>
  <si>
    <t>MX-5010</t>
  </si>
  <si>
    <t>HJ-505</t>
  </si>
  <si>
    <t>MX-511</t>
  </si>
  <si>
    <t>LP-785</t>
  </si>
  <si>
    <t>CX-271</t>
  </si>
  <si>
    <t>CX-27</t>
  </si>
  <si>
    <t>MX-512</t>
  </si>
  <si>
    <t>LH-1796</t>
  </si>
  <si>
    <t>MY-212</t>
  </si>
  <si>
    <t>LH-1797</t>
  </si>
  <si>
    <t>LT-1605</t>
  </si>
  <si>
    <t>MX-513</t>
  </si>
  <si>
    <t>LH-1798</t>
  </si>
  <si>
    <t>MX-514</t>
  </si>
  <si>
    <t>HJ-506</t>
  </si>
  <si>
    <t>MX-515</t>
  </si>
  <si>
    <t>CX-272</t>
  </si>
  <si>
    <t>LP-786</t>
  </si>
  <si>
    <t>MY-213</t>
  </si>
  <si>
    <t>LH-1799</t>
  </si>
  <si>
    <t>MX-516</t>
  </si>
  <si>
    <t>LH-17910</t>
  </si>
  <si>
    <t>MX-517</t>
  </si>
  <si>
    <t>LT-1606</t>
  </si>
  <si>
    <t>LH-1801</t>
  </si>
  <si>
    <t>LH-180</t>
  </si>
  <si>
    <t>MX-518</t>
  </si>
  <si>
    <t>LH-1802</t>
  </si>
  <si>
    <t>MY-214</t>
  </si>
  <si>
    <t>HJ-507</t>
  </si>
  <si>
    <t>MX-519</t>
  </si>
  <si>
    <t>LP-787</t>
  </si>
  <si>
    <t>CX-273</t>
  </si>
  <si>
    <t>MX-5110</t>
  </si>
  <si>
    <t>LH-1803</t>
  </si>
  <si>
    <t>MX-521</t>
  </si>
  <si>
    <t>LH-1804</t>
  </si>
  <si>
    <t>LT-1607</t>
  </si>
  <si>
    <t>MY-215</t>
  </si>
  <si>
    <t>MV-205</t>
  </si>
  <si>
    <t>LH-1805</t>
  </si>
  <si>
    <t>MX-522</t>
  </si>
  <si>
    <t>HJ-508</t>
  </si>
  <si>
    <t>MX-523</t>
  </si>
  <si>
    <t>LP-788</t>
  </si>
  <si>
    <t>CX-274</t>
  </si>
  <si>
    <t>MX-524</t>
  </si>
  <si>
    <t>LH-1806</t>
  </si>
  <si>
    <t>MY-216</t>
  </si>
  <si>
    <t>LH-1807</t>
  </si>
  <si>
    <t>LT-1608</t>
  </si>
  <si>
    <t>MX-525</t>
  </si>
  <si>
    <t>LH-1808</t>
  </si>
  <si>
    <t>MX-526</t>
  </si>
  <si>
    <t>HJ-509</t>
  </si>
  <si>
    <t>MX-527</t>
  </si>
  <si>
    <t>LP-789</t>
  </si>
  <si>
    <t>CX-275</t>
  </si>
  <si>
    <t>MY-217</t>
  </si>
  <si>
    <t>LH-1809</t>
  </si>
  <si>
    <t>MX-528</t>
  </si>
  <si>
    <t>LH-18010</t>
  </si>
  <si>
    <t>MX-529</t>
  </si>
  <si>
    <t>LT-1609</t>
  </si>
  <si>
    <t>LH-1811</t>
  </si>
  <si>
    <t>LH-181</t>
  </si>
  <si>
    <t>MX-5210</t>
  </si>
  <si>
    <t>HJ-5010</t>
  </si>
  <si>
    <t>MY-218</t>
  </si>
  <si>
    <t>JH-5435</t>
  </si>
  <si>
    <t>CX-276</t>
  </si>
  <si>
    <t>LT-16010</t>
  </si>
  <si>
    <t>MX-531</t>
  </si>
  <si>
    <t>LH-1812</t>
  </si>
  <si>
    <t>MX-532</t>
  </si>
  <si>
    <t>LH-1813</t>
  </si>
  <si>
    <t>MX-533</t>
  </si>
  <si>
    <t>LP-7810</t>
  </si>
  <si>
    <t>LH-1814</t>
  </si>
  <si>
    <t>MY-219</t>
  </si>
  <si>
    <t>LH-1815</t>
  </si>
  <si>
    <t>MX-534</t>
  </si>
  <si>
    <t>HJ-511</t>
  </si>
  <si>
    <t>HJ-51</t>
  </si>
  <si>
    <t>LN-212</t>
  </si>
  <si>
    <t>MX-535</t>
  </si>
  <si>
    <t>CX-277</t>
  </si>
  <si>
    <t>MX-536</t>
  </si>
  <si>
    <t>LH-1816</t>
  </si>
  <si>
    <t>MY-2110</t>
  </si>
  <si>
    <t>LH-1817</t>
  </si>
  <si>
    <t>LS-12910</t>
  </si>
  <si>
    <t>MX-537</t>
  </si>
  <si>
    <t>HJ-512</t>
  </si>
  <si>
    <t>MX-538</t>
  </si>
  <si>
    <t>LH-1818</t>
  </si>
  <si>
    <t>MY-221</t>
  </si>
  <si>
    <t>LT-1611</t>
  </si>
  <si>
    <t>LT-161</t>
  </si>
  <si>
    <t>CX-278</t>
  </si>
  <si>
    <t>MX-539</t>
  </si>
  <si>
    <t>LH-1819</t>
  </si>
  <si>
    <t>MX-5310</t>
  </si>
  <si>
    <t>LH-18110</t>
  </si>
  <si>
    <t>MX-541</t>
  </si>
  <si>
    <t>LP-791</t>
  </si>
  <si>
    <t>LP-79</t>
  </si>
  <si>
    <t>HJ-513</t>
  </si>
  <si>
    <t>MY-222</t>
  </si>
  <si>
    <t>MX-542</t>
  </si>
  <si>
    <t>LH-1821</t>
  </si>
  <si>
    <t>LH-182</t>
  </si>
  <si>
    <t>MX-543</t>
  </si>
  <si>
    <t>LT-1612</t>
  </si>
  <si>
    <t>LH-1822</t>
  </si>
  <si>
    <t>MX-544</t>
  </si>
  <si>
    <t>CX-279</t>
  </si>
  <si>
    <t>MY-223</t>
  </si>
  <si>
    <t>LH-1823</t>
  </si>
  <si>
    <t>MX-545</t>
  </si>
  <si>
    <t>LP-792</t>
  </si>
  <si>
    <t>HJ-514</t>
  </si>
  <si>
    <t>MX-546</t>
  </si>
  <si>
    <t>LH-1824</t>
  </si>
  <si>
    <t>MX-547</t>
  </si>
  <si>
    <t>LH-1825</t>
  </si>
  <si>
    <t>LT-1613</t>
  </si>
  <si>
    <t>MY-224</t>
  </si>
  <si>
    <t>LH-1826</t>
  </si>
  <si>
    <t>MX-548</t>
  </si>
  <si>
    <t>HJ-515</t>
  </si>
  <si>
    <t>MX-549</t>
  </si>
  <si>
    <t>LP-793</t>
  </si>
  <si>
    <t>CX-2710</t>
  </si>
  <si>
    <t>MX-5410</t>
  </si>
  <si>
    <t>LH-1827</t>
  </si>
  <si>
    <t>MY-225</t>
  </si>
  <si>
    <t>LH-1828</t>
  </si>
  <si>
    <t>MX-551</t>
  </si>
  <si>
    <t>LT-1614</t>
  </si>
  <si>
    <t>HJ-516</t>
  </si>
  <si>
    <t>MX-552</t>
  </si>
  <si>
    <t>LH-1829</t>
  </si>
  <si>
    <t>LP-794</t>
  </si>
  <si>
    <t>MY-226</t>
  </si>
  <si>
    <t>CX-281</t>
  </si>
  <si>
    <t>CX-28</t>
  </si>
  <si>
    <t>MX-553</t>
  </si>
  <si>
    <t>LH-18210</t>
  </si>
  <si>
    <t>MX-554</t>
  </si>
  <si>
    <t>LT-1615</t>
  </si>
  <si>
    <t>LH-1831</t>
  </si>
  <si>
    <t>LH-183</t>
  </si>
  <si>
    <t>MX-555</t>
  </si>
  <si>
    <t>HJ-517</t>
  </si>
  <si>
    <t>MY-227</t>
  </si>
  <si>
    <t>LH-1832</t>
  </si>
  <si>
    <t>LN-213</t>
  </si>
  <si>
    <t>MX-556</t>
  </si>
  <si>
    <t>LH-1833</t>
  </si>
  <si>
    <t>MX-557</t>
  </si>
  <si>
    <t>CX-282</t>
  </si>
  <si>
    <t>MX-558</t>
  </si>
  <si>
    <t>LH-1834</t>
  </si>
  <si>
    <t>LS-1301</t>
  </si>
  <si>
    <t>LS-130</t>
  </si>
  <si>
    <t>MY-228</t>
  </si>
  <si>
    <t>HJ-518</t>
  </si>
  <si>
    <t>MX-559</t>
  </si>
  <si>
    <t>LH-1835</t>
  </si>
  <si>
    <t>MX-5510</t>
  </si>
  <si>
    <t>LP-795</t>
  </si>
  <si>
    <t>LH-1836</t>
  </si>
  <si>
    <t>MX-561</t>
  </si>
  <si>
    <t>LH-1837</t>
  </si>
  <si>
    <t>MY-229</t>
  </si>
  <si>
    <t>MX-562</t>
  </si>
  <si>
    <t>HJ-519</t>
  </si>
  <si>
    <t>LT-1616</t>
  </si>
  <si>
    <t>MX-563</t>
  </si>
  <si>
    <t>CX-283</t>
  </si>
  <si>
    <t>MV-206</t>
  </si>
  <si>
    <t>LH-1838</t>
  </si>
  <si>
    <t>MX-564</t>
  </si>
  <si>
    <t>LP-796</t>
  </si>
  <si>
    <t>LH-1839</t>
  </si>
  <si>
    <t>MY-2210</t>
  </si>
  <si>
    <t>HJ-5110</t>
  </si>
  <si>
    <t>MX-565</t>
  </si>
  <si>
    <t>LH-18310</t>
  </si>
  <si>
    <t>MX-566</t>
  </si>
  <si>
    <t>LT-1617</t>
  </si>
  <si>
    <t>CX-284</t>
  </si>
  <si>
    <t>MY-231</t>
  </si>
  <si>
    <t>LH-1841</t>
  </si>
  <si>
    <t>LH-184</t>
  </si>
  <si>
    <t>MX-567</t>
  </si>
  <si>
    <t>LH-1842</t>
  </si>
  <si>
    <t>LP-797</t>
  </si>
  <si>
    <t>MX-568</t>
  </si>
  <si>
    <t>HJ-521</t>
  </si>
  <si>
    <t>HJ-52</t>
  </si>
  <si>
    <t>MX-569</t>
  </si>
  <si>
    <t>LH-1843</t>
  </si>
  <si>
    <t>MY-232</t>
  </si>
  <si>
    <t>LT-1618</t>
  </si>
  <si>
    <t>LH-1844</t>
  </si>
  <si>
    <t>MX-5610</t>
  </si>
  <si>
    <t>CX-285</t>
  </si>
  <si>
    <t>MX-571</t>
  </si>
  <si>
    <t>LH-1845</t>
  </si>
  <si>
    <t>MY-233</t>
  </si>
  <si>
    <t>LP-798</t>
  </si>
  <si>
    <t>HJ-522</t>
  </si>
  <si>
    <t>MX-572</t>
  </si>
  <si>
    <t>LH-1846</t>
  </si>
  <si>
    <t>MX-573</t>
  </si>
  <si>
    <t>LT-1619</t>
  </si>
  <si>
    <t>LH-1847</t>
  </si>
  <si>
    <t>LT-16110</t>
  </si>
  <si>
    <t>MX-574</t>
  </si>
  <si>
    <t>LH-1848</t>
  </si>
  <si>
    <t>MY-234</t>
  </si>
  <si>
    <t>HJ-523</t>
  </si>
  <si>
    <t>MX-575</t>
  </si>
  <si>
    <t>LP-799</t>
  </si>
  <si>
    <t>CX-286</t>
  </si>
  <si>
    <t>MX-576</t>
  </si>
  <si>
    <t>LH-1849</t>
  </si>
  <si>
    <t>MY-235</t>
  </si>
  <si>
    <t>LH-18410</t>
  </si>
  <si>
    <t>LN-214</t>
  </si>
  <si>
    <t>MX-577</t>
  </si>
  <si>
    <t>HJ-524</t>
  </si>
  <si>
    <t>MX-578</t>
  </si>
  <si>
    <t>LH-1851</t>
  </si>
  <si>
    <t>LH-185</t>
  </si>
  <si>
    <t>MX-579</t>
  </si>
  <si>
    <t>CX-287</t>
  </si>
  <si>
    <t>LS-1302</t>
  </si>
  <si>
    <t>MY-236</t>
  </si>
  <si>
    <t>LH-1852</t>
  </si>
  <si>
    <t>MX-5710</t>
  </si>
  <si>
    <t>LH-1853</t>
  </si>
  <si>
    <t>MX-581</t>
  </si>
  <si>
    <t>LT-1621</t>
  </si>
  <si>
    <t>LT-162</t>
  </si>
  <si>
    <t>MY-237</t>
  </si>
  <si>
    <t>HJ-525</t>
  </si>
  <si>
    <t>MX-582</t>
  </si>
  <si>
    <t>LH-1854</t>
  </si>
  <si>
    <t>MX-583</t>
  </si>
  <si>
    <t>LH-1855</t>
  </si>
  <si>
    <t>LP-7910</t>
  </si>
  <si>
    <t>MX-584</t>
  </si>
  <si>
    <t>CX-288</t>
  </si>
  <si>
    <t>MY-238</t>
  </si>
  <si>
    <t>LH-1856</t>
  </si>
  <si>
    <t>MX-585</t>
  </si>
  <si>
    <t>LT-1622</t>
  </si>
  <si>
    <t>HJ-526</t>
  </si>
  <si>
    <t>MX-586</t>
  </si>
  <si>
    <t>LH-1857</t>
  </si>
  <si>
    <t>MX-587</t>
  </si>
  <si>
    <t>LH-1858</t>
  </si>
  <si>
    <t>MY-239</t>
  </si>
  <si>
    <t>LP-801</t>
  </si>
  <si>
    <t>LP-80</t>
  </si>
  <si>
    <t>LH-1859</t>
  </si>
  <si>
    <t>MX-588</t>
  </si>
  <si>
    <t>HJ-527</t>
  </si>
  <si>
    <t>MX-589</t>
  </si>
  <si>
    <t>CX-289</t>
  </si>
  <si>
    <t>LT-1623</t>
  </si>
  <si>
    <t>MY-2310</t>
  </si>
  <si>
    <t>LH-18510</t>
  </si>
  <si>
    <t>MX-5810</t>
  </si>
  <si>
    <t>LH-1861</t>
  </si>
  <si>
    <t>LH-186</t>
  </si>
  <si>
    <t>MX-591</t>
  </si>
  <si>
    <t>LP-802</t>
  </si>
  <si>
    <t>HJ-528</t>
  </si>
  <si>
    <t>MX-592</t>
  </si>
  <si>
    <t>LH-1862</t>
  </si>
  <si>
    <t>MY-241</t>
  </si>
  <si>
    <t>CX-2810</t>
  </si>
  <si>
    <t>MX-593</t>
  </si>
  <si>
    <t>LS-1303</t>
  </si>
  <si>
    <t>LH-1863</t>
  </si>
  <si>
    <t>MX-594</t>
  </si>
  <si>
    <t>LH-1864</t>
  </si>
  <si>
    <t>LT-1624</t>
  </si>
  <si>
    <t>MY-242</t>
  </si>
  <si>
    <t>HJ-529</t>
  </si>
  <si>
    <t>MX-595</t>
  </si>
  <si>
    <t>LH-1865</t>
  </si>
  <si>
    <t>MX-596</t>
  </si>
  <si>
    <t>LP-803</t>
  </si>
  <si>
    <t>LH-1866</t>
  </si>
  <si>
    <t>MX-597</t>
  </si>
  <si>
    <t>CX-291</t>
  </si>
  <si>
    <t>CX-29</t>
  </si>
  <si>
    <t>MY-243</t>
  </si>
  <si>
    <t>LH-1867</t>
  </si>
  <si>
    <t>LN-215</t>
  </si>
  <si>
    <t>MX-598</t>
  </si>
  <si>
    <t>HJ-5210</t>
  </si>
  <si>
    <t>MX-599</t>
  </si>
  <si>
    <t>LH-1868</t>
  </si>
  <si>
    <t>MY-244</t>
  </si>
  <si>
    <t>LH-1869</t>
  </si>
  <si>
    <t>LT-1625</t>
  </si>
  <si>
    <t>MX-5910</t>
  </si>
  <si>
    <t>MX-601</t>
  </si>
  <si>
    <t>MX-60</t>
  </si>
  <si>
    <t>LH-18610</t>
  </si>
  <si>
    <t>MX-602</t>
  </si>
  <si>
    <t>HJ-531</t>
  </si>
  <si>
    <t>HJ-53</t>
  </si>
  <si>
    <t>LP-804</t>
  </si>
  <si>
    <t>MY-245</t>
  </si>
  <si>
    <t>CX-292</t>
  </si>
  <si>
    <t>MX-603</t>
  </si>
  <si>
    <t>LH-1871</t>
  </si>
  <si>
    <t>LH-187</t>
  </si>
  <si>
    <t>MX-604</t>
  </si>
  <si>
    <t>LH-1872</t>
  </si>
  <si>
    <t>LT-1626</t>
  </si>
  <si>
    <t>MV-207</t>
  </si>
  <si>
    <t>HJ-532</t>
  </si>
  <si>
    <t>MX-605</t>
  </si>
  <si>
    <t>LH-1873</t>
  </si>
  <si>
    <t>MY-246</t>
  </si>
  <si>
    <t>LP-805</t>
  </si>
  <si>
    <t>CX-293</t>
  </si>
  <si>
    <t>MX-606</t>
  </si>
  <si>
    <t>LH-1874</t>
  </si>
  <si>
    <t>MX-607</t>
  </si>
  <si>
    <t>LH-1875</t>
  </si>
  <si>
    <t>MX-608</t>
  </si>
  <si>
    <t>LS-1304</t>
  </si>
  <si>
    <t>HJ-533</t>
  </si>
  <si>
    <t>MY-247</t>
  </si>
  <si>
    <t>LH-1876</t>
  </si>
  <si>
    <t>MX-609</t>
  </si>
  <si>
    <t>LH-1877</t>
  </si>
  <si>
    <t>LT-1627</t>
  </si>
  <si>
    <t>MX-6010</t>
  </si>
  <si>
    <t>CX-294</t>
  </si>
  <si>
    <t>MX-611</t>
  </si>
  <si>
    <t>LH-1878</t>
  </si>
  <si>
    <t>MY-248</t>
  </si>
  <si>
    <t>LP-806</t>
  </si>
  <si>
    <t>HJ-534</t>
  </si>
  <si>
    <t>MX-612</t>
  </si>
  <si>
    <t>LH-1879</t>
  </si>
  <si>
    <t>MX-613</t>
  </si>
  <si>
    <t>LT-1628</t>
  </si>
  <si>
    <t>LH-18710</t>
  </si>
  <si>
    <t>LP-807</t>
  </si>
  <si>
    <t>MX-614</t>
  </si>
  <si>
    <t>LH-1881</t>
  </si>
  <si>
    <t>LH-188</t>
  </si>
  <si>
    <t>MY-249</t>
  </si>
  <si>
    <t>HJ-535</t>
  </si>
  <si>
    <t>MX-615</t>
  </si>
  <si>
    <t>LT-1629</t>
  </si>
  <si>
    <t>CX-295</t>
  </si>
  <si>
    <t>MX-616</t>
  </si>
  <si>
    <t>LH-1882</t>
  </si>
  <si>
    <t>MX-617</t>
  </si>
  <si>
    <t>LH-1883</t>
  </si>
  <si>
    <t>LP-808</t>
  </si>
  <si>
    <t>MX-618</t>
  </si>
  <si>
    <t>LH-1884</t>
  </si>
  <si>
    <t>MY-2410</t>
  </si>
  <si>
    <t>HJ-536</t>
  </si>
  <si>
    <t>MX-619</t>
  </si>
  <si>
    <t>CX-296</t>
  </si>
  <si>
    <t>LN-216</t>
  </si>
  <si>
    <t>MX-6110</t>
  </si>
  <si>
    <t>LH-1885</t>
  </si>
  <si>
    <t>MX-621</t>
  </si>
  <si>
    <t>MY-251</t>
  </si>
  <si>
    <t>LH-1886</t>
  </si>
  <si>
    <t>LS-1305</t>
  </si>
  <si>
    <t>MX-622</t>
  </si>
  <si>
    <t>LH-1887</t>
  </si>
  <si>
    <t>MX-623</t>
  </si>
  <si>
    <t>HJ-537</t>
  </si>
  <si>
    <t>MX-624</t>
  </si>
  <si>
    <t>CX-297</t>
  </si>
  <si>
    <t>LT-16210</t>
  </si>
  <si>
    <t>MV-208</t>
  </si>
  <si>
    <t>LH-1888</t>
  </si>
  <si>
    <t>MY-252</t>
  </si>
  <si>
    <t>LH-1889</t>
  </si>
  <si>
    <t>MX-625</t>
  </si>
  <si>
    <t>LP-809</t>
  </si>
  <si>
    <t>LH-18810</t>
  </si>
  <si>
    <t>MX-626</t>
  </si>
  <si>
    <t>LH-1891</t>
  </si>
  <si>
    <t>LH-189</t>
  </si>
  <si>
    <t>MX-627</t>
  </si>
  <si>
    <t>HJ-538</t>
  </si>
  <si>
    <t>MY-253</t>
  </si>
  <si>
    <t>LT-1631</t>
  </si>
  <si>
    <t>LT-163</t>
  </si>
  <si>
    <t>CX-298</t>
  </si>
  <si>
    <t>MX-628</t>
  </si>
  <si>
    <t>LH-1892</t>
  </si>
  <si>
    <t>MX-629</t>
  </si>
  <si>
    <t>LH-1893</t>
  </si>
  <si>
    <t>LP-8010</t>
  </si>
  <si>
    <t>MX-6210</t>
  </si>
  <si>
    <t>LH-1894</t>
  </si>
  <si>
    <t>MX-631</t>
  </si>
  <si>
    <t>HJ-539</t>
  </si>
  <si>
    <t>MY-254</t>
  </si>
  <si>
    <t>LT-1632</t>
  </si>
  <si>
    <t>CX-299</t>
  </si>
  <si>
    <t>MX-632</t>
  </si>
  <si>
    <t>LH-1895</t>
  </si>
  <si>
    <t>LP-811</t>
  </si>
  <si>
    <t>LP-81</t>
  </si>
  <si>
    <t>MX-633</t>
  </si>
  <si>
    <t>LH-1896</t>
  </si>
  <si>
    <t>MX-634</t>
  </si>
  <si>
    <t>LH-1897</t>
  </si>
  <si>
    <t>MY-255</t>
  </si>
  <si>
    <t>LT-1633</t>
  </si>
  <si>
    <t>LH-1898</t>
  </si>
  <si>
    <t>MX-635</t>
  </si>
  <si>
    <t>HJ-5310</t>
  </si>
  <si>
    <t>MX-636</t>
  </si>
  <si>
    <t>CX-2910</t>
  </si>
  <si>
    <t>LP-812</t>
  </si>
  <si>
    <t>MX-637</t>
  </si>
  <si>
    <t>LH-1899</t>
  </si>
  <si>
    <t>MY-256</t>
  </si>
  <si>
    <t>LH-18910</t>
  </si>
  <si>
    <t>MX-638</t>
  </si>
  <si>
    <t>LH-1901</t>
  </si>
  <si>
    <t>LH-190</t>
  </si>
  <si>
    <t>LT-1634</t>
  </si>
  <si>
    <t>MX-639</t>
  </si>
  <si>
    <t>HJ-541</t>
  </si>
  <si>
    <t>HJ-54</t>
  </si>
  <si>
    <t>MX-6310</t>
  </si>
  <si>
    <t>CX-301</t>
  </si>
  <si>
    <t>CX-30</t>
  </si>
  <si>
    <t>MY-257</t>
  </si>
  <si>
    <t>LP-813</t>
  </si>
  <si>
    <t>MX-641</t>
  </si>
  <si>
    <t>LH-1902</t>
  </si>
  <si>
    <t>MX-642</t>
  </si>
  <si>
    <t>LH-1903</t>
  </si>
  <si>
    <t>MX-643</t>
  </si>
  <si>
    <t>LH-1904</t>
  </si>
  <si>
    <t>LT-1635</t>
  </si>
  <si>
    <t>MV-209</t>
  </si>
  <si>
    <t>LH-1905</t>
  </si>
  <si>
    <t>MX-644</t>
  </si>
  <si>
    <t>HJ-542</t>
  </si>
  <si>
    <t>MY-258</t>
  </si>
  <si>
    <t>LP-814</t>
  </si>
  <si>
    <t>CX-302</t>
  </si>
  <si>
    <t>MX-645</t>
  </si>
  <si>
    <t>LH-1906</t>
  </si>
  <si>
    <t>MX-646</t>
  </si>
  <si>
    <t>LH-1907</t>
  </si>
  <si>
    <t>MY-259</t>
  </si>
  <si>
    <t>LT-1636</t>
  </si>
  <si>
    <t>LH-1908</t>
  </si>
  <si>
    <t>MX-647</t>
  </si>
  <si>
    <t>HJ-543</t>
  </si>
  <si>
    <t>MX-648</t>
  </si>
  <si>
    <t>CX-303</t>
  </si>
  <si>
    <t>LP-815</t>
  </si>
  <si>
    <t>MX-649</t>
  </si>
  <si>
    <t>LH-1909</t>
  </si>
  <si>
    <t>MY-2510</t>
  </si>
  <si>
    <t>LH-19010</t>
  </si>
  <si>
    <t>MX-6410</t>
  </si>
  <si>
    <t>LT-1637</t>
  </si>
  <si>
    <t>LH-1911</t>
  </si>
  <si>
    <t>LH-191</t>
  </si>
  <si>
    <t>MX-651</t>
  </si>
  <si>
    <t>LH-1912</t>
  </si>
  <si>
    <t>MY-261</t>
  </si>
  <si>
    <t>HJ-544</t>
  </si>
  <si>
    <t>MX-652</t>
  </si>
  <si>
    <t>LP-816</t>
  </si>
  <si>
    <t>CX-304</t>
  </si>
  <si>
    <t>MX-653</t>
  </si>
  <si>
    <t>LH-1913</t>
  </si>
  <si>
    <t>MX-654</t>
  </si>
  <si>
    <t>JH-5436</t>
  </si>
  <si>
    <t>LH-1914</t>
  </si>
  <si>
    <t>LT-1638</t>
  </si>
  <si>
    <t>MY-262</t>
  </si>
  <si>
    <t>HJ-545</t>
  </si>
  <si>
    <t>MX-655</t>
  </si>
  <si>
    <t>LH-1915</t>
  </si>
  <si>
    <t>MX-656</t>
  </si>
  <si>
    <t>LP-817</t>
  </si>
  <si>
    <t>CX-305</t>
  </si>
  <si>
    <t>MY-263</t>
  </si>
  <si>
    <t>LH-1916</t>
  </si>
  <si>
    <t>MX-657</t>
  </si>
  <si>
    <t>LH-1917</t>
  </si>
  <si>
    <t>LN-217</t>
  </si>
  <si>
    <t>MX-658</t>
  </si>
  <si>
    <t>HJ-546</t>
  </si>
  <si>
    <t>MX-659</t>
  </si>
  <si>
    <t>LH-1918</t>
  </si>
  <si>
    <t>MY-264</t>
  </si>
  <si>
    <t>MX-6510</t>
  </si>
  <si>
    <t>LS-1306</t>
  </si>
  <si>
    <t>LH-1919</t>
  </si>
  <si>
    <t>MX-661</t>
  </si>
  <si>
    <t>CX-306</t>
  </si>
  <si>
    <t>MY-265</t>
  </si>
  <si>
    <t>HJ-547</t>
  </si>
  <si>
    <t>LT-1639</t>
  </si>
  <si>
    <t>MX-662</t>
  </si>
  <si>
    <t>LH-19110</t>
  </si>
  <si>
    <t>MX-663</t>
  </si>
  <si>
    <t>LH-1921</t>
  </si>
  <si>
    <t>LH-192</t>
  </si>
  <si>
    <t>MX-664</t>
  </si>
  <si>
    <t>LH-1922</t>
  </si>
  <si>
    <t>LP-818</t>
  </si>
  <si>
    <t>MY-266</t>
  </si>
  <si>
    <t>HJ-548</t>
  </si>
  <si>
    <t>MX-665</t>
  </si>
  <si>
    <t>CX-307</t>
  </si>
  <si>
    <t>MX-666</t>
  </si>
  <si>
    <t>LT-16310</t>
  </si>
  <si>
    <t>LH-1923</t>
  </si>
  <si>
    <t>MY-267</t>
  </si>
  <si>
    <t>LH-1924</t>
  </si>
  <si>
    <t>MX-667</t>
  </si>
  <si>
    <t>HJ-549</t>
  </si>
  <si>
    <t>MX-668</t>
  </si>
  <si>
    <t>LP-819</t>
  </si>
  <si>
    <t>LH-1925</t>
  </si>
  <si>
    <t>MX-669</t>
  </si>
  <si>
    <t>LH-1926</t>
  </si>
  <si>
    <t>MY-268</t>
  </si>
  <si>
    <t>CX-308</t>
  </si>
  <si>
    <t>LT-1641</t>
  </si>
  <si>
    <t>LT-164</t>
  </si>
  <si>
    <t>MX-6610</t>
  </si>
  <si>
    <t>LH-1927</t>
  </si>
  <si>
    <t>MX-671</t>
  </si>
  <si>
    <t>HJ-5410</t>
  </si>
  <si>
    <t>MY-269</t>
  </si>
  <si>
    <t>LP-8110</t>
  </si>
  <si>
    <t>LH-1928</t>
  </si>
  <si>
    <t>MX-672</t>
  </si>
  <si>
    <t>LH-1929</t>
  </si>
  <si>
    <t>MX-673</t>
  </si>
  <si>
    <t>HJ-551</t>
  </si>
  <si>
    <t>HJ-55</t>
  </si>
  <si>
    <t>MX-674</t>
  </si>
  <si>
    <t>LT-1642</t>
  </si>
  <si>
    <t>LH-19210</t>
  </si>
  <si>
    <t>MY-2610</t>
  </si>
  <si>
    <t>CX-309</t>
  </si>
  <si>
    <t>LP-821</t>
  </si>
  <si>
    <t>LP-82</t>
  </si>
  <si>
    <t>MX-675</t>
  </si>
  <si>
    <t>LH-1931</t>
  </si>
  <si>
    <t>LH-193</t>
  </si>
  <si>
    <t>MX-676</t>
  </si>
  <si>
    <t>LH-1932</t>
  </si>
  <si>
    <t>MY-271</t>
  </si>
  <si>
    <t>LN-218</t>
  </si>
  <si>
    <t>HJ-552</t>
  </si>
  <si>
    <t>MX-677</t>
  </si>
  <si>
    <t>LH-1933</t>
  </si>
  <si>
    <t>MX-678</t>
  </si>
  <si>
    <t>CX-3010</t>
  </si>
  <si>
    <t>LS-1307</t>
  </si>
  <si>
    <t>MX-679</t>
  </si>
  <si>
    <t>LH-1934</t>
  </si>
  <si>
    <t>MY-272</t>
  </si>
  <si>
    <t>MX-6710</t>
  </si>
  <si>
    <t>HJ-553</t>
  </si>
  <si>
    <t>MX-681</t>
  </si>
  <si>
    <t>LT-1643</t>
  </si>
  <si>
    <t>LH-1935</t>
  </si>
  <si>
    <t>MY-273</t>
  </si>
  <si>
    <t>LH-1936</t>
  </si>
  <si>
    <t>MX-682</t>
  </si>
  <si>
    <t>LH-1937</t>
  </si>
  <si>
    <t>LP-822</t>
  </si>
  <si>
    <t>MX-683</t>
  </si>
  <si>
    <t>HJ-554</t>
  </si>
  <si>
    <t>MV-2010</t>
  </si>
  <si>
    <t>CX-311</t>
  </si>
  <si>
    <t>CX-31</t>
  </si>
  <si>
    <t>MX-684</t>
  </si>
  <si>
    <t>LH-1938</t>
  </si>
  <si>
    <t>LT-1644</t>
  </si>
  <si>
    <t>MY-274</t>
  </si>
  <si>
    <t>LH-1939</t>
  </si>
  <si>
    <t>MV-211</t>
  </si>
  <si>
    <t>HJ-555</t>
  </si>
  <si>
    <t>MX-685</t>
  </si>
  <si>
    <t>LP-823</t>
  </si>
  <si>
    <t>LH-19310</t>
  </si>
  <si>
    <t>MV-212</t>
  </si>
  <si>
    <t>LH-1941</t>
  </si>
  <si>
    <t>LH-194</t>
  </si>
  <si>
    <t>MX-686</t>
  </si>
  <si>
    <t>CX-312</t>
  </si>
  <si>
    <t>MV-213</t>
  </si>
  <si>
    <t>LT-1645</t>
  </si>
  <si>
    <t>LH-1942</t>
  </si>
  <si>
    <t>MY-275</t>
  </si>
  <si>
    <t>HJ-556</t>
  </si>
  <si>
    <t>MX-687</t>
  </si>
  <si>
    <t>LH-1943</t>
  </si>
  <si>
    <t>LP-824</t>
  </si>
  <si>
    <t>MV-214</t>
  </si>
  <si>
    <t>LH-1944</t>
  </si>
  <si>
    <t>MV-215</t>
  </si>
  <si>
    <t>LH-1945</t>
  </si>
  <si>
    <t>MX-688</t>
  </si>
  <si>
    <t>LT-1646</t>
  </si>
  <si>
    <t>HJ-557</t>
  </si>
  <si>
    <t>MV-216</t>
  </si>
  <si>
    <t>CX-313</t>
  </si>
  <si>
    <t>MY-276</t>
  </si>
  <si>
    <t>HK-133</t>
  </si>
  <si>
    <t>MX-689</t>
  </si>
  <si>
    <t>LP-825</t>
  </si>
  <si>
    <t>LH-1946</t>
  </si>
  <si>
    <t>MV-217</t>
  </si>
  <si>
    <t>HJ-558</t>
  </si>
  <si>
    <t>JH-5437</t>
  </si>
  <si>
    <t>MX-6810</t>
  </si>
  <si>
    <t>LT-1647</t>
  </si>
  <si>
    <t>CX-314</t>
  </si>
  <si>
    <t>MV-218</t>
  </si>
  <si>
    <t>HK-134</t>
  </si>
  <si>
    <t>MV-219</t>
  </si>
  <si>
    <t>LH-1947</t>
  </si>
  <si>
    <t>LP-826</t>
  </si>
  <si>
    <t>MX-691</t>
  </si>
  <si>
    <t>HJ-559</t>
  </si>
  <si>
    <t>MY-277</t>
  </si>
  <si>
    <t>MV-2110</t>
  </si>
  <si>
    <t>CX-315</t>
  </si>
  <si>
    <t>LN-219</t>
  </si>
  <si>
    <t>MX-692</t>
  </si>
  <si>
    <t>HK-135</t>
  </si>
  <si>
    <t>MV-221</t>
  </si>
  <si>
    <t>LH-1948</t>
  </si>
  <si>
    <t>MX-693</t>
  </si>
  <si>
    <t>HK-136</t>
  </si>
  <si>
    <t>LS-1308</t>
  </si>
  <si>
    <t>MV-222</t>
  </si>
  <si>
    <t>HJ-5510</t>
  </si>
  <si>
    <t>MY-278</t>
  </si>
  <si>
    <t>CX-316</t>
  </si>
  <si>
    <t>MV-223</t>
  </si>
  <si>
    <t>JH-5438</t>
  </si>
  <si>
    <t>LH-1949</t>
  </si>
  <si>
    <t>MX-694</t>
  </si>
  <si>
    <t>HK-137</t>
  </si>
  <si>
    <t>MV-224</t>
  </si>
  <si>
    <t>HJ-561</t>
  </si>
  <si>
    <t>HJ-56</t>
  </si>
  <si>
    <t>MX-695</t>
  </si>
  <si>
    <t>JH-5439</t>
  </si>
  <si>
    <t>CX-317</t>
  </si>
  <si>
    <t>MV-225</t>
  </si>
  <si>
    <t>LH-19410</t>
  </si>
  <si>
    <t>MY-279</t>
  </si>
  <si>
    <t>HK-138</t>
  </si>
  <si>
    <t>JH-54310</t>
  </si>
  <si>
    <t>MX-696</t>
  </si>
  <si>
    <t>HJ-562</t>
  </si>
  <si>
    <t>MV-226</t>
  </si>
  <si>
    <t>CX-318</t>
  </si>
  <si>
    <t>MV-227</t>
  </si>
  <si>
    <t>LH-1951</t>
  </si>
  <si>
    <t>LH-195</t>
  </si>
  <si>
    <t>JH-5441</t>
  </si>
  <si>
    <t>JH-544</t>
  </si>
  <si>
    <t>MX-697</t>
  </si>
  <si>
    <t>HK-139</t>
  </si>
  <si>
    <t>MV-228</t>
  </si>
  <si>
    <t>LH-1952</t>
  </si>
  <si>
    <t>MX-698</t>
  </si>
  <si>
    <t>JH-5442</t>
  </si>
  <si>
    <t>HK-1310</t>
  </si>
  <si>
    <t>MY-2710</t>
  </si>
  <si>
    <t>HJ-563</t>
  </si>
  <si>
    <t>MV-229</t>
  </si>
  <si>
    <t>CX-319</t>
  </si>
  <si>
    <t>JH-5443</t>
  </si>
  <si>
    <t>MV-2210</t>
  </si>
  <si>
    <t>HK-141</t>
  </si>
  <si>
    <t>HK-14</t>
  </si>
  <si>
    <t>MX-699</t>
  </si>
  <si>
    <t>LH-1953</t>
  </si>
  <si>
    <t>MV-231</t>
  </si>
  <si>
    <t>HJ-564</t>
  </si>
  <si>
    <t>JH-5444</t>
  </si>
  <si>
    <t>MX-6910</t>
  </si>
  <si>
    <t>CX-3110</t>
  </si>
  <si>
    <t>JH-5445</t>
  </si>
  <si>
    <t>MY-281</t>
  </si>
  <si>
    <t>HK-142</t>
  </si>
  <si>
    <t>MV-232</t>
  </si>
  <si>
    <t>LH-1954</t>
  </si>
  <si>
    <t>MX-701</t>
  </si>
  <si>
    <t>MX-70</t>
  </si>
  <si>
    <t>JH-5446</t>
  </si>
  <si>
    <t>HJ-565</t>
  </si>
  <si>
    <t>MV-233</t>
  </si>
  <si>
    <t>MX-702</t>
  </si>
  <si>
    <t>CX-321</t>
  </si>
  <si>
    <t>CX-32</t>
  </si>
  <si>
    <t>MV-234</t>
  </si>
  <si>
    <t>JH-5447</t>
  </si>
  <si>
    <t>HK-143</t>
  </si>
  <si>
    <t>MY-282</t>
  </si>
  <si>
    <t>LH-1955</t>
  </si>
  <si>
    <t>MV-235</t>
  </si>
  <si>
    <t>HK-144</t>
  </si>
  <si>
    <t>MX-703</t>
  </si>
  <si>
    <t>JH-5448</t>
  </si>
  <si>
    <t>HJ-566</t>
  </si>
  <si>
    <t>MV-236</t>
  </si>
  <si>
    <t>CX-322</t>
  </si>
  <si>
    <t>MX-704</t>
  </si>
  <si>
    <t>LH-1956</t>
  </si>
  <si>
    <t>JH-5449</t>
  </si>
  <si>
    <t>MV-237</t>
  </si>
  <si>
    <t>HK-145</t>
  </si>
  <si>
    <t>MX-705</t>
  </si>
  <si>
    <t>HJ-567</t>
  </si>
  <si>
    <t>MY-283</t>
  </si>
  <si>
    <t>CX-323</t>
  </si>
  <si>
    <t>JH-54410</t>
  </si>
  <si>
    <t>MV-238</t>
  </si>
  <si>
    <t>LH-1957</t>
  </si>
  <si>
    <t>MV-239</t>
  </si>
  <si>
    <t>HK-146</t>
  </si>
  <si>
    <t>MX-706</t>
  </si>
  <si>
    <t>JH-5451</t>
  </si>
  <si>
    <t>JH-545</t>
  </si>
  <si>
    <t>HJ-568</t>
  </si>
  <si>
    <t>MV-2310</t>
  </si>
  <si>
    <t>CX-324</t>
  </si>
  <si>
    <t>MX-707</t>
  </si>
  <si>
    <t>LH-1958</t>
  </si>
  <si>
    <t>MV-241</t>
  </si>
  <si>
    <t>JH-5452</t>
  </si>
  <si>
    <t>HK-147</t>
  </si>
  <si>
    <t>MY-284</t>
  </si>
  <si>
    <t>LH-1959</t>
  </si>
  <si>
    <t>MX-708</t>
  </si>
  <si>
    <t>HK-148</t>
  </si>
  <si>
    <t>JH-5453</t>
  </si>
  <si>
    <t>MV-242</t>
  </si>
  <si>
    <t>HJ-569</t>
  </si>
  <si>
    <t>MV-243</t>
  </si>
  <si>
    <t>CX-325</t>
  </si>
  <si>
    <t>MX-709</t>
  </si>
  <si>
    <t>JH-5454</t>
  </si>
  <si>
    <t>HK-149</t>
  </si>
  <si>
    <t>MV-244</t>
  </si>
  <si>
    <t>LH-19510</t>
  </si>
  <si>
    <t>MY-285</t>
  </si>
  <si>
    <t>CX-326</t>
  </si>
  <si>
    <t>MX-7010</t>
  </si>
  <si>
    <t>JH-5455</t>
  </si>
  <si>
    <t>HJ-5610</t>
  </si>
  <si>
    <t>MV-245</t>
  </si>
  <si>
    <t>HK-1410</t>
  </si>
  <si>
    <t>JH-5456</t>
  </si>
  <si>
    <t>MX-711</t>
  </si>
  <si>
    <t>JH-5457</t>
  </si>
  <si>
    <t>LH-1961</t>
  </si>
  <si>
    <t>LH-196</t>
  </si>
  <si>
    <t>MV-246</t>
  </si>
  <si>
    <t>MV-247</t>
  </si>
  <si>
    <t>CX-327</t>
  </si>
  <si>
    <t>MX-712</t>
  </si>
  <si>
    <t>JH-5458</t>
  </si>
  <si>
    <t>HJ-571</t>
  </si>
  <si>
    <t>HJ-57</t>
  </si>
  <si>
    <t>MY-286</t>
  </si>
  <si>
    <t>HK-151</t>
  </si>
  <si>
    <t>HK-15</t>
  </si>
  <si>
    <t>MV-248</t>
  </si>
  <si>
    <t>LH-1962</t>
  </si>
  <si>
    <t>JH-5459</t>
  </si>
  <si>
    <t>MX-713</t>
  </si>
  <si>
    <t>CX-328</t>
  </si>
  <si>
    <t>MV-249</t>
  </si>
  <si>
    <t>HK-152</t>
  </si>
  <si>
    <t>MX-714</t>
  </si>
  <si>
    <t>HJ-572</t>
  </si>
  <si>
    <t>JH-54510</t>
  </si>
  <si>
    <t>MV-2410</t>
  </si>
  <si>
    <t>LH-1963</t>
  </si>
  <si>
    <t>MY-287</t>
  </si>
  <si>
    <t>CX-329</t>
  </si>
  <si>
    <t>MV-251</t>
  </si>
  <si>
    <t>JL-2473</t>
  </si>
  <si>
    <t>HK-153</t>
  </si>
  <si>
    <t>MX-715</t>
  </si>
  <si>
    <t>LH-1964</t>
  </si>
  <si>
    <t>MV-252</t>
  </si>
  <si>
    <t>HJ-573</t>
  </si>
  <si>
    <t>MX-716</t>
  </si>
  <si>
    <t>JL-2474</t>
  </si>
  <si>
    <t>HK-154</t>
  </si>
  <si>
    <t>MV-253</t>
  </si>
  <si>
    <t>CX-3210</t>
  </si>
  <si>
    <t>MY-288</t>
  </si>
  <si>
    <t>LH-1965</t>
  </si>
  <si>
    <t>JL-2475</t>
  </si>
  <si>
    <t>MX-717</t>
  </si>
  <si>
    <t>HK-155</t>
  </si>
  <si>
    <t>MV-254</t>
  </si>
  <si>
    <t>HJ-574</t>
  </si>
  <si>
    <t>MV-255</t>
  </si>
  <si>
    <t>CX-331</t>
  </si>
  <si>
    <t>CX-33</t>
  </si>
  <si>
    <t>JL-2476</t>
  </si>
  <si>
    <t>MX-718</t>
  </si>
  <si>
    <t>LH-1966</t>
  </si>
  <si>
    <t>MV-256</t>
  </si>
  <si>
    <t>HK-156</t>
  </si>
  <si>
    <t>MX-719</t>
  </si>
  <si>
    <t>JL-2477</t>
  </si>
  <si>
    <t>CX-332</t>
  </si>
  <si>
    <t>MY-289</t>
  </si>
  <si>
    <t>HJ-575</t>
  </si>
  <si>
    <t>MV-257</t>
  </si>
  <si>
    <t>HK-157</t>
  </si>
  <si>
    <t>JL-2478</t>
  </si>
  <si>
    <t>MV-258</t>
  </si>
  <si>
    <t>LH-1967</t>
  </si>
  <si>
    <t>MX-7110</t>
  </si>
  <si>
    <t>CX-333</t>
  </si>
  <si>
    <t>MV-259</t>
  </si>
  <si>
    <t>HK-158</t>
  </si>
  <si>
    <t>JL-2479</t>
  </si>
  <si>
    <t>MX-721</t>
  </si>
  <si>
    <t>HJ-576</t>
  </si>
  <si>
    <t>JL-24710</t>
  </si>
  <si>
    <t>MY-2810</t>
  </si>
  <si>
    <t>MV-2510</t>
  </si>
  <si>
    <t>LH-1968</t>
  </si>
  <si>
    <t>MX-722</t>
  </si>
  <si>
    <t>HK-159</t>
  </si>
  <si>
    <t>JL-2481</t>
  </si>
  <si>
    <t>JL-248</t>
  </si>
  <si>
    <t>MV-261</t>
  </si>
  <si>
    <t>CX-334</t>
  </si>
  <si>
    <t>MX-723</t>
  </si>
  <si>
    <t>LH-1969</t>
  </si>
  <si>
    <t>MV-262</t>
  </si>
  <si>
    <t>JL-2482</t>
  </si>
  <si>
    <t>HJ-577</t>
  </si>
  <si>
    <t>MY-291</t>
  </si>
  <si>
    <t>HK-1510</t>
  </si>
  <si>
    <t>MV-263</t>
  </si>
  <si>
    <t>CX-335</t>
  </si>
  <si>
    <t>MX-724</t>
  </si>
  <si>
    <t>JH-5461</t>
  </si>
  <si>
    <t>JH-546</t>
  </si>
  <si>
    <t>LH-19610</t>
  </si>
  <si>
    <t>MV-264</t>
  </si>
  <si>
    <t>HK-161</t>
  </si>
  <si>
    <t>HK-16</t>
  </si>
  <si>
    <t>MX-725</t>
  </si>
  <si>
    <t>HJ-578</t>
  </si>
  <si>
    <t>JH-5462</t>
  </si>
  <si>
    <t>MV-265</t>
  </si>
  <si>
    <t>CX-336</t>
  </si>
  <si>
    <t>MX-726</t>
  </si>
  <si>
    <t>LH-1971</t>
  </si>
  <si>
    <t>LH-197</t>
  </si>
  <si>
    <t>MY-292</t>
  </si>
  <si>
    <t>HK-162</t>
  </si>
  <si>
    <t>JH-5463</t>
  </si>
  <si>
    <t>MV-266</t>
  </si>
  <si>
    <t>HJ-579</t>
  </si>
  <si>
    <t>MV-267</t>
  </si>
  <si>
    <t>CX-337</t>
  </si>
  <si>
    <t>MX-727</t>
  </si>
  <si>
    <t>JH-5464</t>
  </si>
  <si>
    <t>LH-1972</t>
  </si>
  <si>
    <t>MV-268</t>
  </si>
  <si>
    <t>HK-163</t>
  </si>
  <si>
    <t>MX-728</t>
  </si>
  <si>
    <t>LH-1973</t>
  </si>
  <si>
    <t>MV-269</t>
  </si>
  <si>
    <t>JH-5465</t>
  </si>
  <si>
    <t>HK-164</t>
  </si>
  <si>
    <t>MY-293</t>
  </si>
  <si>
    <t>HJ-5710</t>
  </si>
  <si>
    <t>MX-729</t>
  </si>
  <si>
    <t>CX-338</t>
  </si>
  <si>
    <t>JH-5466</t>
  </si>
  <si>
    <t>MV-2610</t>
  </si>
  <si>
    <t>HK-165</t>
  </si>
  <si>
    <t>MV-271</t>
  </si>
  <si>
    <t>LH-1974</t>
  </si>
  <si>
    <t>MX-7210</t>
  </si>
  <si>
    <t>JH-5467</t>
  </si>
  <si>
    <t>HJ-581</t>
  </si>
  <si>
    <t>HJ-58</t>
  </si>
  <si>
    <t>MV-272</t>
  </si>
  <si>
    <t>CX-339</t>
  </si>
  <si>
    <t>MY-294</t>
  </si>
  <si>
    <t>HK-166</t>
  </si>
  <si>
    <t>MX-731</t>
  </si>
  <si>
    <t>JH-5468</t>
  </si>
  <si>
    <t>MV-273</t>
  </si>
  <si>
    <t>LH-1975</t>
  </si>
  <si>
    <t>MX-732</t>
  </si>
  <si>
    <t>JH-5469</t>
  </si>
  <si>
    <t>HJ-582</t>
  </si>
  <si>
    <t>JH-54610</t>
  </si>
  <si>
    <t>MV-274</t>
  </si>
  <si>
    <t>CX-3310</t>
  </si>
  <si>
    <t>MV-275</t>
  </si>
  <si>
    <t>HK-167</t>
  </si>
  <si>
    <t>MX-733</t>
  </si>
  <si>
    <t>JH-5471</t>
  </si>
  <si>
    <t>JH-547</t>
  </si>
  <si>
    <t>I79</t>
  </si>
  <si>
    <t>LH-1976</t>
  </si>
  <si>
    <t>MY-295</t>
  </si>
  <si>
    <t>HK-168</t>
  </si>
  <si>
    <t>MV-276</t>
  </si>
  <si>
    <t>HJ-583</t>
  </si>
  <si>
    <t>JH-5472</t>
  </si>
  <si>
    <t>I80</t>
  </si>
  <si>
    <t>MX-734</t>
  </si>
  <si>
    <t>CX-341</t>
  </si>
  <si>
    <t>CX-34</t>
  </si>
  <si>
    <t>MV-277</t>
  </si>
  <si>
    <t>LH-1977</t>
  </si>
  <si>
    <t>MX-735</t>
  </si>
  <si>
    <t>HK-169</t>
  </si>
  <si>
    <t>JH-5473</t>
  </si>
  <si>
    <t>MV-278</t>
  </si>
  <si>
    <t>HJ-584</t>
  </si>
  <si>
    <t>MY-296</t>
  </si>
  <si>
    <t>CX-342</t>
  </si>
  <si>
    <t>MV-279</t>
  </si>
  <si>
    <t>JH-5474</t>
  </si>
  <si>
    <t>LH-1978</t>
  </si>
  <si>
    <t>MX-736</t>
  </si>
  <si>
    <t>HK-1610</t>
  </si>
  <si>
    <t>MV-2710</t>
  </si>
  <si>
    <t>HJ-585</t>
  </si>
  <si>
    <t>MX-737</t>
  </si>
  <si>
    <t>JH-5475</t>
  </si>
  <si>
    <t>CX-343</t>
  </si>
  <si>
    <t>MV-281</t>
  </si>
  <si>
    <t>LH-1979</t>
  </si>
  <si>
    <t>MY-297</t>
  </si>
  <si>
    <t>HK-171</t>
  </si>
  <si>
    <t>HK-17</t>
  </si>
  <si>
    <t>JH-5476</t>
  </si>
  <si>
    <t>MX-738</t>
  </si>
  <si>
    <t>LH-19710</t>
  </si>
  <si>
    <t>MV-282</t>
  </si>
  <si>
    <t>HK-172</t>
  </si>
  <si>
    <t>MV-283</t>
  </si>
  <si>
    <t>HJ-586</t>
  </si>
  <si>
    <t>JH-5477</t>
  </si>
  <si>
    <t>MX-739</t>
  </si>
  <si>
    <t>CX-344</t>
  </si>
  <si>
    <t>MV-284</t>
  </si>
  <si>
    <t>HK-173</t>
  </si>
  <si>
    <t>MX-7310</t>
  </si>
  <si>
    <t>JH-5478</t>
  </si>
  <si>
    <t>LH-1981</t>
  </si>
  <si>
    <t>LH-198</t>
  </si>
  <si>
    <t>MY-298</t>
  </si>
  <si>
    <t>HJ-587</t>
  </si>
  <si>
    <t>MV-285</t>
  </si>
  <si>
    <t>CX-345</t>
  </si>
  <si>
    <t>JH-5479</t>
  </si>
  <si>
    <t>MV-286</t>
  </si>
  <si>
    <t>HK-174</t>
  </si>
  <si>
    <t>MX-741</t>
  </si>
  <si>
    <t>MV-287</t>
  </si>
  <si>
    <t>LH-1982</t>
  </si>
  <si>
    <t>MX-742</t>
  </si>
  <si>
    <t>JH-54710</t>
  </si>
  <si>
    <t>HJ-588</t>
  </si>
  <si>
    <t>MY-299</t>
  </si>
  <si>
    <t>JL-2483</t>
  </si>
  <si>
    <t>CX-346</t>
  </si>
  <si>
    <t>MV-288</t>
  </si>
  <si>
    <t>HK-175</t>
  </si>
  <si>
    <t>MX-743</t>
  </si>
  <si>
    <t>LH-1983</t>
  </si>
  <si>
    <t>JH-5481</t>
  </si>
  <si>
    <t>JH-548</t>
  </si>
  <si>
    <t>MV-289</t>
  </si>
  <si>
    <t>HK-176</t>
  </si>
  <si>
    <t>MX-744</t>
  </si>
  <si>
    <t>HJ-589</t>
  </si>
  <si>
    <t>MV-2810</t>
  </si>
  <si>
    <t>JL-2484</t>
  </si>
  <si>
    <t>CX-347</t>
  </si>
  <si>
    <t>MY-2910</t>
  </si>
  <si>
    <t>LH-1984</t>
  </si>
  <si>
    <t>MV-291</t>
  </si>
  <si>
    <t>HK-177</t>
  </si>
  <si>
    <t>MX-745</t>
  </si>
  <si>
    <t>JH-5482</t>
  </si>
  <si>
    <t>HJ-5810</t>
  </si>
  <si>
    <t>MV-292</t>
  </si>
  <si>
    <t>CX-348</t>
  </si>
  <si>
    <t>MX-746</t>
  </si>
  <si>
    <t>LH-1985</t>
  </si>
  <si>
    <t>JL-2485</t>
  </si>
  <si>
    <t>MV-293</t>
  </si>
  <si>
    <t>HK-178</t>
  </si>
  <si>
    <t>MX-747</t>
  </si>
  <si>
    <t>HJ-591</t>
  </si>
  <si>
    <t>HJ-59</t>
  </si>
  <si>
    <t>MY-301</t>
  </si>
  <si>
    <t>MY-30</t>
  </si>
  <si>
    <t>CX-349</t>
  </si>
  <si>
    <t>JH-5483</t>
  </si>
  <si>
    <t>MV-294</t>
  </si>
  <si>
    <t>LH-1986</t>
  </si>
  <si>
    <t>MV-295</t>
  </si>
  <si>
    <t>HK-179</t>
  </si>
  <si>
    <t>MX-748</t>
  </si>
  <si>
    <t>JL-2486</t>
  </si>
  <si>
    <t>LH-1987</t>
  </si>
  <si>
    <t>MV-296</t>
  </si>
  <si>
    <t>HK-1710</t>
  </si>
  <si>
    <t>MX-749</t>
  </si>
  <si>
    <t>HJ-592</t>
  </si>
  <si>
    <t>MV-297</t>
  </si>
  <si>
    <t>JH-5484</t>
  </si>
  <si>
    <t>CX-3410</t>
  </si>
  <si>
    <t>MY-302</t>
  </si>
  <si>
    <t>HK-181</t>
  </si>
  <si>
    <t>HK-18</t>
  </si>
  <si>
    <t>MX-7410</t>
  </si>
  <si>
    <t>LH-1988</t>
  </si>
  <si>
    <t>JL-2487</t>
  </si>
  <si>
    <t>MV-298</t>
  </si>
  <si>
    <t>CX-351</t>
  </si>
  <si>
    <t>CX-35</t>
  </si>
  <si>
    <t>MV-299</t>
  </si>
  <si>
    <t>HJ-593</t>
  </si>
  <si>
    <t>MX-751</t>
  </si>
  <si>
    <t>JH-5485</t>
  </si>
  <si>
    <t>MV-2910</t>
  </si>
  <si>
    <t>HK-182</t>
  </si>
  <si>
    <t>MX-752</t>
  </si>
  <si>
    <t>LH-1989</t>
  </si>
  <si>
    <t>MY-303</t>
  </si>
  <si>
    <t>CX-352</t>
  </si>
  <si>
    <t>JL-2488</t>
  </si>
  <si>
    <t>MV-301</t>
  </si>
  <si>
    <t>MV-30</t>
  </si>
  <si>
    <t>HJ-594</t>
  </si>
  <si>
    <t>MX-753</t>
  </si>
  <si>
    <t>JH-5486</t>
  </si>
  <si>
    <t>HK-183</t>
  </si>
  <si>
    <t>JL-2489</t>
  </si>
  <si>
    <t>MV-302</t>
  </si>
  <si>
    <t>LH-19810</t>
  </si>
  <si>
    <t>MX-754</t>
  </si>
  <si>
    <t>CX-353</t>
  </si>
  <si>
    <t>MV-303</t>
  </si>
  <si>
    <t>JH-5487</t>
  </si>
  <si>
    <t>HJ-595</t>
  </si>
  <si>
    <t>MV-304</t>
  </si>
  <si>
    <t>HK-184</t>
  </si>
  <si>
    <t>MX-755</t>
  </si>
  <si>
    <t>LH-1991</t>
  </si>
  <si>
    <t>LH-199</t>
  </si>
  <si>
    <t>JL-24810</t>
  </si>
  <si>
    <t>MY-304</t>
  </si>
  <si>
    <t>CX-354</t>
  </si>
  <si>
    <t>MV-305</t>
  </si>
  <si>
    <t>HK-185</t>
  </si>
  <si>
    <t>MX-756</t>
  </si>
  <si>
    <t>HJ-596</t>
  </si>
  <si>
    <t>AA-757</t>
  </si>
  <si>
    <t>MV-306</t>
  </si>
  <si>
    <t>LH-1992</t>
  </si>
  <si>
    <t>MX-757</t>
  </si>
  <si>
    <t>CX-355</t>
  </si>
  <si>
    <t>MV-307</t>
  </si>
  <si>
    <t>JH-5488</t>
  </si>
  <si>
    <t>HK-186</t>
  </si>
  <si>
    <t>MX-758</t>
  </si>
  <si>
    <t>HJ-597</t>
  </si>
  <si>
    <t>MY-305</t>
  </si>
  <si>
    <t>LH-1993</t>
  </si>
  <si>
    <t>MV-308</t>
  </si>
  <si>
    <t>JH-5489</t>
  </si>
  <si>
    <t>CX-356</t>
  </si>
  <si>
    <t>MV-309</t>
  </si>
  <si>
    <t>HK-187</t>
  </si>
  <si>
    <t>MX-759</t>
  </si>
  <si>
    <t>LH-1994</t>
  </si>
  <si>
    <t>JL-2491</t>
  </si>
  <si>
    <t>JL-249</t>
  </si>
  <si>
    <t>MV-3010</t>
  </si>
  <si>
    <t>HJ-598</t>
  </si>
  <si>
    <t>MX-7510</t>
  </si>
  <si>
    <t>HK-188</t>
  </si>
  <si>
    <t>MV-311</t>
  </si>
  <si>
    <t>CX-357</t>
  </si>
  <si>
    <t>JH-54810</t>
  </si>
  <si>
    <t>MY-306</t>
  </si>
  <si>
    <t>LH-1995</t>
  </si>
  <si>
    <t>MX-761</t>
  </si>
  <si>
    <t>HJ-599</t>
  </si>
  <si>
    <t>MV-312</t>
  </si>
  <si>
    <t>JH-5491</t>
  </si>
  <si>
    <t>JH-549</t>
  </si>
  <si>
    <t>MV-313</t>
  </si>
  <si>
    <t>HK-189</t>
  </si>
  <si>
    <t>MX-762</t>
  </si>
  <si>
    <t>CX-358</t>
  </si>
  <si>
    <t>MV-314</t>
  </si>
  <si>
    <t>JH-5492</t>
  </si>
  <si>
    <t>LH-1996</t>
  </si>
  <si>
    <t>MX-763</t>
  </si>
  <si>
    <t>HK-1810</t>
  </si>
  <si>
    <t>MY-307</t>
  </si>
  <si>
    <t>HJ-5910</t>
  </si>
  <si>
    <t>MV-315</t>
  </si>
  <si>
    <t>AA-758</t>
  </si>
  <si>
    <t>CX-359</t>
  </si>
  <si>
    <t>MX-764</t>
  </si>
  <si>
    <t>JL-2492</t>
  </si>
  <si>
    <t>LH-1997</t>
  </si>
  <si>
    <t>MV-316</t>
  </si>
  <si>
    <t>HK-191</t>
  </si>
  <si>
    <t>HK-19</t>
  </si>
  <si>
    <t>MX-765</t>
  </si>
  <si>
    <t>HJ-601</t>
  </si>
  <si>
    <t>HJ-60</t>
  </si>
  <si>
    <t>JH-5493</t>
  </si>
  <si>
    <t>MV-317</t>
  </si>
  <si>
    <t>CX-3510</t>
  </si>
  <si>
    <t>MV-318</t>
  </si>
  <si>
    <t>LH-1998</t>
  </si>
  <si>
    <t>MX-766</t>
  </si>
  <si>
    <t>JH-5494</t>
  </si>
  <si>
    <t>HK-192</t>
  </si>
  <si>
    <t>MY-308</t>
  </si>
  <si>
    <t>HJ-602</t>
  </si>
  <si>
    <t>MV-319</t>
  </si>
  <si>
    <t>CX-361</t>
  </si>
  <si>
    <t>CX-36</t>
  </si>
  <si>
    <t>MX-767</t>
  </si>
  <si>
    <t>JH-5495</t>
  </si>
  <si>
    <t>LH-1999</t>
  </si>
  <si>
    <t>MV-3110</t>
  </si>
  <si>
    <t>HK-193</t>
  </si>
  <si>
    <t>MX-768</t>
  </si>
  <si>
    <t>HJ-603</t>
  </si>
  <si>
    <t>JL-2493</t>
  </si>
  <si>
    <t>MV-321</t>
  </si>
  <si>
    <t>CX-362</t>
  </si>
  <si>
    <t>MX-769</t>
  </si>
  <si>
    <t>LH-19910</t>
  </si>
  <si>
    <t>MY-309</t>
  </si>
  <si>
    <t>HK-194</t>
  </si>
  <si>
    <t>JH-5496</t>
  </si>
  <si>
    <t>MV-322</t>
  </si>
  <si>
    <t>LH-2001</t>
  </si>
  <si>
    <t>LH-200</t>
  </si>
  <si>
    <t>MV-323</t>
  </si>
  <si>
    <t>HK-195</t>
  </si>
  <si>
    <t>MX-7610</t>
  </si>
  <si>
    <t>JH-5497</t>
  </si>
  <si>
    <t>HJ-604</t>
  </si>
  <si>
    <t>MV-324</t>
  </si>
  <si>
    <t>CX-363</t>
  </si>
  <si>
    <t>MX-771</t>
  </si>
  <si>
    <t>HK-196</t>
  </si>
  <si>
    <t>MV-325</t>
  </si>
  <si>
    <t>AA-759</t>
  </si>
  <si>
    <t>LH-2002</t>
  </si>
  <si>
    <t>MY-3010</t>
  </si>
  <si>
    <t>HJ-605</t>
  </si>
  <si>
    <t>MV-326</t>
  </si>
  <si>
    <t>MX-772</t>
  </si>
  <si>
    <t>JH-5498</t>
  </si>
  <si>
    <t>CX-364</t>
  </si>
  <si>
    <t>MV-327</t>
  </si>
  <si>
    <t>HK-197</t>
  </si>
  <si>
    <t>MX-773</t>
  </si>
  <si>
    <t>LH-2003</t>
  </si>
  <si>
    <t>JL-2494</t>
  </si>
  <si>
    <t>MV-328</t>
  </si>
  <si>
    <t>HJ-606</t>
  </si>
  <si>
    <t>MX-774</t>
  </si>
  <si>
    <t>CX-365</t>
  </si>
  <si>
    <t>MV-329</t>
  </si>
  <si>
    <t>HK-198</t>
  </si>
  <si>
    <t>JH-5499</t>
  </si>
  <si>
    <t>MY-311</t>
  </si>
  <si>
    <t>LH-2004</t>
  </si>
  <si>
    <t>MV-3210</t>
  </si>
  <si>
    <t>JH-54910</t>
  </si>
  <si>
    <t>HK-199</t>
  </si>
  <si>
    <t>JH-5501</t>
  </si>
  <si>
    <t>JH-550</t>
  </si>
  <si>
    <t>MX-775</t>
  </si>
  <si>
    <t>HJ-607</t>
  </si>
  <si>
    <t>MV-331</t>
  </si>
  <si>
    <t>CX-366</t>
  </si>
  <si>
    <t>MX-776</t>
  </si>
  <si>
    <t>JH-5502</t>
  </si>
  <si>
    <t>LH-2005</t>
  </si>
  <si>
    <t>MV-332</t>
  </si>
  <si>
    <t>HK-1910</t>
  </si>
  <si>
    <t>MY-312</t>
  </si>
  <si>
    <t>HJ-608</t>
  </si>
  <si>
    <t>JL-2495</t>
  </si>
  <si>
    <t>MX-777</t>
  </si>
  <si>
    <t>CX-367</t>
  </si>
  <si>
    <t>MV-333</t>
  </si>
  <si>
    <t>HK-201</t>
  </si>
  <si>
    <t>HK-20</t>
  </si>
  <si>
    <t>MV-334</t>
  </si>
  <si>
    <t>LH-2006</t>
  </si>
  <si>
    <t>AA-7510</t>
  </si>
  <si>
    <t>MX-778</t>
  </si>
  <si>
    <t>HK-202</t>
  </si>
  <si>
    <t>MV-335</t>
  </si>
  <si>
    <t>HJ-609</t>
  </si>
  <si>
    <t>MX-779</t>
  </si>
  <si>
    <t>JH-5503</t>
  </si>
  <si>
    <t>CX-368</t>
  </si>
  <si>
    <t>MV-336</t>
  </si>
  <si>
    <t>LH-2007</t>
  </si>
  <si>
    <t>MY-313</t>
  </si>
  <si>
    <t>HK-203</t>
  </si>
  <si>
    <t>MX-7710</t>
  </si>
  <si>
    <t>JH-5504</t>
  </si>
  <si>
    <t>LH-2008</t>
  </si>
  <si>
    <t>MV-337</t>
  </si>
  <si>
    <t>HJ-6010</t>
  </si>
  <si>
    <t>MV-338</t>
  </si>
  <si>
    <t>CX-369</t>
  </si>
  <si>
    <t>JL-2496</t>
  </si>
  <si>
    <t>MX-781</t>
  </si>
  <si>
    <t>HK-204</t>
  </si>
  <si>
    <t>MV-339</t>
  </si>
  <si>
    <t>LH-2009</t>
  </si>
  <si>
    <t>MX-782</t>
  </si>
  <si>
    <t>MY-314</t>
  </si>
  <si>
    <t>JH-5505</t>
  </si>
  <si>
    <t>HJ-611</t>
  </si>
  <si>
    <t>HJ-61</t>
  </si>
  <si>
    <t>MV-3310</t>
  </si>
  <si>
    <t>CX-3610</t>
  </si>
  <si>
    <t>MX-783</t>
  </si>
  <si>
    <t>HK-205</t>
  </si>
  <si>
    <t>AA-761</t>
  </si>
  <si>
    <t>AA-76</t>
  </si>
  <si>
    <t>MV-341</t>
  </si>
  <si>
    <t>LH-20010</t>
  </si>
  <si>
    <t>MV-342</t>
  </si>
  <si>
    <t>HK-206</t>
  </si>
  <si>
    <t>MX-784</t>
  </si>
  <si>
    <t>JH-5506</t>
  </si>
  <si>
    <t>HJ-612</t>
  </si>
  <si>
    <t>MV-343</t>
  </si>
  <si>
    <t>CX-371</t>
  </si>
  <si>
    <t>CX-37</t>
  </si>
  <si>
    <t>MY-315</t>
  </si>
  <si>
    <t>HK-207</t>
  </si>
  <si>
    <t>MX-785</t>
  </si>
  <si>
    <t>JH-5507</t>
  </si>
  <si>
    <t>LH-2011</t>
  </si>
  <si>
    <t>LH-201</t>
  </si>
  <si>
    <t>MV-344</t>
  </si>
  <si>
    <t>JL-2497</t>
  </si>
  <si>
    <t>HJ-613</t>
  </si>
  <si>
    <t>MX-786</t>
  </si>
  <si>
    <t>CX-372</t>
  </si>
  <si>
    <t>MV-345</t>
  </si>
  <si>
    <t>HK-208</t>
  </si>
  <si>
    <t>JH-5508</t>
  </si>
  <si>
    <t>MV-346</t>
  </si>
  <si>
    <t>LH-2012</t>
  </si>
  <si>
    <t>MX-787</t>
  </si>
  <si>
    <t>HK-209</t>
  </si>
  <si>
    <t>MY-316</t>
  </si>
  <si>
    <t>JH-5509</t>
  </si>
  <si>
    <t>HJ-614</t>
  </si>
  <si>
    <t>MV-347</t>
  </si>
  <si>
    <t>CX-373</t>
  </si>
  <si>
    <t>MX-788</t>
  </si>
  <si>
    <t>LH-2013</t>
  </si>
  <si>
    <t>MV-348</t>
  </si>
  <si>
    <t>AA-762</t>
  </si>
  <si>
    <t>HK-2010</t>
  </si>
  <si>
    <t>MX-789</t>
  </si>
  <si>
    <t>HJ-615</t>
  </si>
  <si>
    <t>MV-349</t>
  </si>
  <si>
    <t>CX-374</t>
  </si>
  <si>
    <t>JH-55010</t>
  </si>
  <si>
    <t>MV-3410</t>
  </si>
  <si>
    <t>LH-2014</t>
  </si>
  <si>
    <t>MX-7810</t>
  </si>
  <si>
    <t>HK-211</t>
  </si>
  <si>
    <t>HK-21</t>
  </si>
  <si>
    <t>MY-317</t>
  </si>
  <si>
    <t>LH-2015</t>
  </si>
  <si>
    <t>JL-2498</t>
  </si>
  <si>
    <t>MV-351</t>
  </si>
  <si>
    <t>HK-212</t>
  </si>
  <si>
    <t>MX-791</t>
  </si>
  <si>
    <t>HJ-616</t>
  </si>
  <si>
    <t>MV-352</t>
  </si>
  <si>
    <t>JH-5511</t>
  </si>
  <si>
    <t>JH-551</t>
  </si>
  <si>
    <t>CX-375</t>
  </si>
  <si>
    <t>MX-792</t>
  </si>
  <si>
    <t>HK-213</t>
  </si>
  <si>
    <t>MV-353</t>
  </si>
  <si>
    <t>MY-318</t>
  </si>
  <si>
    <t>LH-2016</t>
  </si>
  <si>
    <t>JH-5512</t>
  </si>
  <si>
    <t>MX-793</t>
  </si>
  <si>
    <t>HJ-617</t>
  </si>
  <si>
    <t>MV-354</t>
  </si>
  <si>
    <t>CX-376</t>
  </si>
  <si>
    <t>MV-355</t>
  </si>
  <si>
    <t>AA-763</t>
  </si>
  <si>
    <t>HK-214</t>
  </si>
  <si>
    <t>MX-794</t>
  </si>
  <si>
    <t>LH-2017</t>
  </si>
  <si>
    <t>MV-356</t>
  </si>
  <si>
    <t>HJ-618</t>
  </si>
  <si>
    <t>JH-5513</t>
  </si>
  <si>
    <t>MY-319</t>
  </si>
  <si>
    <t>CX-377</t>
  </si>
  <si>
    <t>MX-795</t>
  </si>
  <si>
    <t>HK-215</t>
  </si>
  <si>
    <t>MV-357</t>
  </si>
  <si>
    <t>LH-2018</t>
  </si>
  <si>
    <t>JL-2499</t>
  </si>
  <si>
    <t>MX-796</t>
  </si>
  <si>
    <t>HK-216</t>
  </si>
  <si>
    <t>MV-358</t>
  </si>
  <si>
    <t>JH-5514</t>
  </si>
  <si>
    <t>HJ-619</t>
  </si>
  <si>
    <t>JH-5515</t>
  </si>
  <si>
    <t>MV-359</t>
  </si>
  <si>
    <t>CX-378</t>
  </si>
  <si>
    <t>MX-797</t>
  </si>
  <si>
    <t>LH-2019</t>
  </si>
  <si>
    <t>MY-3110</t>
  </si>
  <si>
    <t>JH-5516</t>
  </si>
  <si>
    <t>HK-217</t>
  </si>
  <si>
    <t>MV-3510</t>
  </si>
  <si>
    <t>HJ-6110</t>
  </si>
  <si>
    <t>MX-798</t>
  </si>
  <si>
    <t>CX-379</t>
  </si>
  <si>
    <t>JL-24910</t>
  </si>
  <si>
    <t>MV-361</t>
  </si>
  <si>
    <t>LH-20110</t>
  </si>
  <si>
    <t>MX-799</t>
  </si>
  <si>
    <t>HK-218</t>
  </si>
  <si>
    <t>MV-362</t>
  </si>
  <si>
    <t>HJ-621</t>
  </si>
  <si>
    <t>HJ-62</t>
  </si>
  <si>
    <t>AA-764</t>
  </si>
  <si>
    <t>MY-321</t>
  </si>
  <si>
    <t>CX-3710</t>
  </si>
  <si>
    <t>MV-363</t>
  </si>
  <si>
    <t>LH-2021</t>
  </si>
  <si>
    <t>LH-202</t>
  </si>
  <si>
    <t>MX-7910</t>
  </si>
  <si>
    <t>JH-5517</t>
  </si>
  <si>
    <t>HK-219</t>
  </si>
  <si>
    <t>MV-364</t>
  </si>
  <si>
    <t>LH-2022</t>
  </si>
  <si>
    <t>MX-801</t>
  </si>
  <si>
    <t>MX-80</t>
  </si>
  <si>
    <t>HK-2110</t>
  </si>
  <si>
    <t>MV-365</t>
  </si>
  <si>
    <t>JH-5518</t>
  </si>
  <si>
    <t>HJ-622</t>
  </si>
  <si>
    <t>MY-322</t>
  </si>
  <si>
    <t>CX-381</t>
  </si>
  <si>
    <t>CX-38</t>
  </si>
  <si>
    <t>MX-802</t>
  </si>
  <si>
    <t>MV-366</t>
  </si>
  <si>
    <t>JH-5519</t>
  </si>
  <si>
    <t>HK-221</t>
  </si>
  <si>
    <t>HK-22</t>
  </si>
  <si>
    <t>MV-367</t>
  </si>
  <si>
    <t>LH-2023</t>
  </si>
  <si>
    <t>MX-803</t>
  </si>
  <si>
    <t>HJ-623</t>
  </si>
  <si>
    <t>MV-368</t>
  </si>
  <si>
    <t>JH-55110</t>
  </si>
  <si>
    <t>CX-382</t>
  </si>
  <si>
    <t>MX-804</t>
  </si>
  <si>
    <t>HK-222</t>
  </si>
  <si>
    <t>MY-323</t>
  </si>
  <si>
    <t>LH-2024</t>
  </si>
  <si>
    <t>JL-2501</t>
  </si>
  <si>
    <t>JL-250</t>
  </si>
  <si>
    <t>MV-369</t>
  </si>
  <si>
    <t>HJ-624</t>
  </si>
  <si>
    <t>MV-3610</t>
  </si>
  <si>
    <t>CX-383</t>
  </si>
  <si>
    <t>MX-805</t>
  </si>
  <si>
    <t>JH-5521</t>
  </si>
  <si>
    <t>JH-552</t>
  </si>
  <si>
    <t>HK-223</t>
  </si>
  <si>
    <t>MV-371</t>
  </si>
  <si>
    <t>LH-2025</t>
  </si>
  <si>
    <t>MX-806</t>
  </si>
  <si>
    <t>HK-224</t>
  </si>
  <si>
    <t>MY-324</t>
  </si>
  <si>
    <t>AA-765</t>
  </si>
  <si>
    <t>HJ-625</t>
  </si>
  <si>
    <t>MV-372</t>
  </si>
  <si>
    <t>JH-5522</t>
  </si>
  <si>
    <t>CX-384</t>
  </si>
  <si>
    <t>MX-807</t>
  </si>
  <si>
    <t>LH-2026</t>
  </si>
  <si>
    <t>MV-373</t>
  </si>
  <si>
    <t>HK-225</t>
  </si>
  <si>
    <t>JH-5523</t>
  </si>
  <si>
    <t>MX-808</t>
  </si>
  <si>
    <t>HJ-626</t>
  </si>
  <si>
    <t>MV-374</t>
  </si>
  <si>
    <t>CX-385</t>
  </si>
  <si>
    <t>MY-325</t>
  </si>
  <si>
    <t>JH-5524</t>
  </si>
  <si>
    <t>LH-2027</t>
  </si>
  <si>
    <t>MV-375</t>
  </si>
  <si>
    <t>HK-226</t>
  </si>
  <si>
    <t>MX-809</t>
  </si>
  <si>
    <t>HJ-627</t>
  </si>
  <si>
    <t>MV-376</t>
  </si>
  <si>
    <t>JL-2502</t>
  </si>
  <si>
    <t>CX-386</t>
  </si>
  <si>
    <t>MX-8010</t>
  </si>
  <si>
    <t>LH-2028</t>
  </si>
  <si>
    <t>MV-377</t>
  </si>
  <si>
    <t>HK-227</t>
  </si>
  <si>
    <t>JH-5525</t>
  </si>
  <si>
    <t>MX-811</t>
  </si>
  <si>
    <t>LH-2029</t>
  </si>
  <si>
    <t>MY-326</t>
  </si>
  <si>
    <t>HK-228</t>
  </si>
  <si>
    <t>MV-378</t>
  </si>
  <si>
    <t>HJ-628</t>
  </si>
  <si>
    <t>JH-5526</t>
  </si>
  <si>
    <t>MV-379</t>
  </si>
  <si>
    <t>CX-387</t>
  </si>
  <si>
    <t>MX-812</t>
  </si>
  <si>
    <t>MV-3710</t>
  </si>
  <si>
    <t>HK-229</t>
  </si>
  <si>
    <t>AA-766</t>
  </si>
  <si>
    <t>MX-813</t>
  </si>
  <si>
    <t>LH-20210</t>
  </si>
  <si>
    <t>MV-381</t>
  </si>
  <si>
    <t>CX-388</t>
  </si>
  <si>
    <t>MY-327</t>
  </si>
  <si>
    <t>HJ-629</t>
  </si>
  <si>
    <t>JH-5527</t>
  </si>
  <si>
    <t>MV-382</t>
  </si>
  <si>
    <t>HK-2210</t>
  </si>
  <si>
    <t>MX-814</t>
  </si>
  <si>
    <t>LH-2031</t>
  </si>
  <si>
    <t>LH-203</t>
  </si>
  <si>
    <t>MV-383</t>
  </si>
  <si>
    <t>JH-5528</t>
  </si>
  <si>
    <t>CX-389</t>
  </si>
  <si>
    <t>MX-815</t>
  </si>
  <si>
    <t>HJ-6210</t>
  </si>
  <si>
    <t>MV-384</t>
  </si>
  <si>
    <t>HK-231</t>
  </si>
  <si>
    <t>HK-23</t>
  </si>
  <si>
    <t>JL-2503</t>
  </si>
  <si>
    <t>MY-328</t>
  </si>
  <si>
    <t>LH-2032</t>
  </si>
  <si>
    <t>MV-385</t>
  </si>
  <si>
    <t>HK-232</t>
  </si>
  <si>
    <t>MX-816</t>
  </si>
  <si>
    <t>CX-3810</t>
  </si>
  <si>
    <t>JH-5529</t>
  </si>
  <si>
    <t>MV-386</t>
  </si>
  <si>
    <t>HJ-631</t>
  </si>
  <si>
    <t>HJ-63</t>
  </si>
  <si>
    <t>MX-817</t>
  </si>
  <si>
    <t>JH-55210</t>
  </si>
  <si>
    <t>LH-2033</t>
  </si>
  <si>
    <t>JH-5531</t>
  </si>
  <si>
    <t>JH-553</t>
  </si>
  <si>
    <t>MV-387</t>
  </si>
  <si>
    <t>HK-233</t>
  </si>
  <si>
    <t>MY-329</t>
  </si>
  <si>
    <t>CX-391</t>
  </si>
  <si>
    <t>CX-39</t>
  </si>
  <si>
    <t>MX-818</t>
  </si>
  <si>
    <t>JH-5532</t>
  </si>
  <si>
    <t>LH-2034</t>
  </si>
  <si>
    <t>MV-388</t>
  </si>
  <si>
    <t>HJ-632</t>
  </si>
  <si>
    <t>MV-389</t>
  </si>
  <si>
    <t>HK-234</t>
  </si>
  <si>
    <t>JL-2504</t>
  </si>
  <si>
    <t>MX-819</t>
  </si>
  <si>
    <t>CX-392</t>
  </si>
  <si>
    <t>MV-3810</t>
  </si>
  <si>
    <t>LH-2035</t>
  </si>
  <si>
    <t>MY-3210</t>
  </si>
  <si>
    <t>HK-235</t>
  </si>
  <si>
    <t>AA-767</t>
  </si>
  <si>
    <t>MX-8110</t>
  </si>
  <si>
    <t>HJ-633</t>
  </si>
  <si>
    <t>MV-391</t>
  </si>
  <si>
    <t>LH-2036</t>
  </si>
  <si>
    <t>MV-392</t>
  </si>
  <si>
    <t>LT-1648</t>
  </si>
  <si>
    <t>HK-236</t>
  </si>
  <si>
    <t>MX-821</t>
  </si>
  <si>
    <t>CX-393</t>
  </si>
  <si>
    <t>MV-393</t>
  </si>
  <si>
    <t>MX-822</t>
  </si>
  <si>
    <t>HJ-634</t>
  </si>
  <si>
    <t>JH-5533</t>
  </si>
  <si>
    <t>MY-331</t>
  </si>
  <si>
    <t>HK-237</t>
  </si>
  <si>
    <t>MV-394</t>
  </si>
  <si>
    <t>LH-2037</t>
  </si>
  <si>
    <t>MX-823</t>
  </si>
  <si>
    <t>JL-2505</t>
  </si>
  <si>
    <t>CX-394</t>
  </si>
  <si>
    <t>MV-395</t>
  </si>
  <si>
    <t>HK-238</t>
  </si>
  <si>
    <t>MV-396</t>
  </si>
  <si>
    <t>HJ-635</t>
  </si>
  <si>
    <t>MX-824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</si>
</sst>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0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[$-409]d\-mmm;@"/>
    <numFmt numFmtId="172" formatCode="h:mm;@"/>
    <numFmt numFmtId="173" formatCode="[$-409]mmm\-yy;@"/>
    <numFmt numFmtId="174" formatCode="0.0"/>
    <numFmt numFmtId="175" formatCode="[$-409]d\-mmm\-yyyy;@"/>
    <numFmt numFmtId="176" formatCode="[$-409]d\-mmm\-yy;@"/>
    <numFmt numFmtId="177" formatCode="0.000"/>
    <numFmt numFmtId="178" formatCode="&quot;\&quot;#,##0;&quot;\&quot;\-#,##0"/>
    <numFmt numFmtId="179" formatCode="_ &quot;\&quot;* #,##0_ ;_ &quot;\&quot;* \-#,##0_ ;_ &quot;\&quot;* &quot;-&quot;_ ;_ @_ "/>
    <numFmt numFmtId="180" formatCode="_ * #,##0_ ;_ * \-#,##0_ ;_ * &quot;-&quot;_ ;_ @_ "/>
    <numFmt numFmtId="181" formatCode="_ &quot;\&quot;* #,##0.00_ ;_ &quot;\&quot;* \-#,##0.00_ ;_ &quot;\&quot;* &quot;-&quot;??_ ;_ @_ "/>
    <numFmt numFmtId="182" formatCode="_ * #,##0.00_ ;_ * \-#,##0.00_ ;_ * &quot;-&quot;??_ ;_ @_ "/>
    <numFmt numFmtId="183" formatCode="&quot;\&quot;#,##0;[Red]\-&quot;\&quot;#,##0"/>
    <numFmt numFmtId="184" formatCode="_-&quot;£&quot;* #,##0_-;\-&quot;£&quot;* #,##0_-;_-&quot;£&quot;* &quot;-&quot;_-;_-@_-"/>
    <numFmt numFmtId="185" formatCode="#,##0;\(#,##0\)"/>
    <numFmt numFmtId="186" formatCode="\t0.00%"/>
    <numFmt numFmtId="187" formatCode="\t#\ ??/??"/>
    <numFmt numFmtId="188" formatCode="m/d"/>
    <numFmt numFmtId="189" formatCode="&quot;ß&quot;#,##0;\-&quot;&quot;&quot;ß&quot;&quot;&quot;#,##0"/>
    <numFmt numFmtId="190" formatCode="00.000"/>
    <numFmt numFmtId="191" formatCode="#,##0\ &quot;$&quot;_);[Red]\(#,##0\ &quot;$&quot;\)"/>
    <numFmt numFmtId="192" formatCode="_ * #,##0_)\ &quot;$&quot;_ ;_ * \(#,##0\)\ &quot;$&quot;_ ;_ * &quot;-&quot;_)\ &quot;$&quot;_ ;_ @_ "/>
    <numFmt numFmtId="193" formatCode="0.0000"/>
    <numFmt numFmtId="194" formatCode="0.000000"/>
    <numFmt numFmtId="195" formatCode="_(* #,##0_);_(* \(#,##0\);_(* &quot;-&quot;??_);_(@_)"/>
    <numFmt numFmtId="196" formatCode="_(* #,##0.0000_);_(* \(#,##0.0000\);_(* &quot;-&quot;??_);_(@_)"/>
    <numFmt numFmtId="197" formatCode="\$#,##0\ ;\(\$#,##0\)"/>
    <numFmt numFmtId="198" formatCode="00"/>
    <numFmt numFmtId="199" formatCode="#,##0.000_);\(#,##0.000\)"/>
    <numFmt numFmtId="200" formatCode="#,##0.0_);\(#,##0.0\)"/>
    <numFmt numFmtId="201" formatCode="_-* #,##0.00\ _D_M_-;\-* #,##0.00\ _D_M_-;_-* &quot;-&quot;??\ _D_M_-;_-@_-"/>
    <numFmt numFmtId="202" formatCode="#,##0\ &quot;F&quot;;\-#,##0\ &quot;F&quot;"/>
    <numFmt numFmtId="203" formatCode="#,##0\ &quot;F&quot;;[Red]\-#,##0\ &quot;F&quot;"/>
    <numFmt numFmtId="204" formatCode="&quot;?&quot;#,##0;&quot;?&quot;\-#,##0"/>
    <numFmt numFmtId="205" formatCode="0.0%;[Red]\(0.0%\)"/>
    <numFmt numFmtId="206" formatCode="_ * #,##0.00_)&quot;£&quot;_ ;_ * \(#,##0.00\)&quot;£&quot;_ ;_ * &quot;-&quot;??_)&quot;£&quot;_ ;_ @_ "/>
    <numFmt numFmtId="207" formatCode="0.0%;\(0.0%\)"/>
    <numFmt numFmtId="208" formatCode="#,##0.00\ &quot;F&quot;;[Red]\-#,##0.00\ &quot;F&quot;"/>
    <numFmt numFmtId="209" formatCode="_-[$€]* #,##0.00_-;\-[$€]* #,##0.00_-;_-[$€]* &quot;-&quot;??_-;_-@_-"/>
    <numFmt numFmtId="210" formatCode="\U\S\$#,##0.00;\(\U\S\$#,##0.00\)"/>
    <numFmt numFmtId="211" formatCode="_-* #,##0\ &quot;DM&quot;_-;\-* #,##0\ &quot;DM&quot;_-;_-* &quot;-&quot;\ &quot;DM&quot;_-;_-@_-"/>
    <numFmt numFmtId="212" formatCode="_-* #,##0\ _D_M_-;\-* #,##0\ _D_M_-;_-* &quot;-&quot;\ _D_M_-;_-@_-"/>
    <numFmt numFmtId="213" formatCode="_-* #,##0.00\ &quot;DM&quot;_-;\-* #,##0.00\ &quot;DM&quot;_-;_-* &quot;-&quot;??\ &quot;DM&quot;_-;_-@_-"/>
    <numFmt numFmtId="214" formatCode="&quot;£&quot;#,##0.00;\-&quot;£&quot;#,##0.00"/>
    <numFmt numFmtId="215" formatCode="_-&quot;£&quot;* #,##0.00_-;\-&quot;£&quot;* #,##0.00_-;_-&quot;£&quot;* &quot;-&quot;??_-;_-@_-"/>
    <numFmt numFmtId="216" formatCode="&quot;¥&quot;#,##0;[Red]&quot;¥&quot;\-#,##0"/>
    <numFmt numFmtId="217" formatCode="###\ ###\ ###\ ###\ ##0"/>
    <numFmt numFmtId="218" formatCode="General_)"/>
    <numFmt numFmtId="219" formatCode="&quot;NT$&quot;#,##0;[Red]\-&quot;NT$&quot;#,##0"/>
    <numFmt numFmtId="220" formatCode="&quot;¥&quot;#,##0;&quot;¥&quot;\-#,##0"/>
    <numFmt numFmtId="221" formatCode="#,#00;[Red]\-#,#00;_@&quot;-&quot;"/>
    <numFmt numFmtId="222" formatCode="0.000_)"/>
    <numFmt numFmtId="223" formatCode="&quot;$&quot;###,0&quot;.&quot;00_);[Red]\(&quot;$&quot;###,0&quot;.&quot;00\)"/>
    <numFmt numFmtId="224" formatCode="_ &quot;¥&quot;* #,##0_ ;_ &quot;¥&quot;* \-#,##0_ ;_ &quot;¥&quot;* &quot;-&quot;_ ;_ @_ "/>
    <numFmt numFmtId="225" formatCode="0;\-0;;@"/>
    <numFmt numFmtId="226" formatCode="0.0%"/>
    <numFmt numFmtId="227" formatCode="[$-409]mmmm\-yy;@"/>
  </numFmts>
  <fonts count="2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 Light"/>
      <family val="1"/>
      <scheme val="major"/>
    </font>
    <font>
      <sz val="11"/>
      <color theme="0"/>
      <name val="Calibri Light"/>
      <family val="1"/>
      <scheme val="major"/>
    </font>
    <font>
      <b/>
      <sz val="11"/>
      <color theme="0"/>
      <name val="Calibri Light"/>
      <family val="1"/>
      <scheme val="major"/>
    </font>
    <font>
      <sz val="11"/>
      <color indexed="8"/>
      <name val="Calibri"/>
      <family val="2"/>
    </font>
    <font>
      <sz val="6"/>
      <name val="Calibri Light"/>
      <family val="1"/>
      <scheme val="major"/>
    </font>
    <font>
      <sz val="10"/>
      <name val="Arial"/>
      <family val="2"/>
    </font>
    <font>
      <sz val="9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 Light"/>
      <family val="1"/>
      <scheme val="major"/>
    </font>
    <font>
      <b/>
      <sz val="20"/>
      <color indexed="8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2"/>
      <name val=".VnTime"/>
      <family val="2"/>
    </font>
    <font>
      <sz val="11"/>
      <color indexed="62"/>
      <name val="Calibri Light"/>
      <family val="1"/>
      <scheme val="major"/>
    </font>
    <font>
      <sz val="11"/>
      <color indexed="8"/>
      <name val="Calibri Light"/>
      <family val="1"/>
      <scheme val="major"/>
    </font>
    <font>
      <sz val="11"/>
      <color rgb="FFFF0000"/>
      <name val="Calibri Light"/>
      <family val="1"/>
      <scheme val="maj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2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sz val="12"/>
      <color theme="0"/>
      <name val="Calibri Light"/>
      <family val="2"/>
      <scheme val="major"/>
    </font>
    <font>
      <sz val="10"/>
      <color theme="0"/>
      <name val="Calibri"/>
      <family val="2"/>
      <scheme val="minor"/>
    </font>
    <font>
      <sz val="1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indexed="12"/>
      <name val="Calibri Light"/>
      <family val="2"/>
      <scheme val="major"/>
    </font>
    <font>
      <sz val="11"/>
      <color indexed="8"/>
      <name val="Calibri Light"/>
      <family val="2"/>
      <scheme val="major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1"/>
      <color rgb="FFFF0000"/>
      <name val="Calibri"/>
      <family val="2"/>
      <scheme val="minor"/>
    </font>
    <font>
      <sz val="8"/>
      <name val="Calibri Light"/>
      <family val="1"/>
      <scheme val="major"/>
    </font>
    <font>
      <b/>
      <sz val="9"/>
      <name val="Arial"/>
      <family val="2"/>
    </font>
    <font>
      <b/>
      <sz val="20"/>
      <color theme="1"/>
      <name val="Calibri"/>
      <family val="2"/>
      <scheme val="minor"/>
    </font>
    <font>
      <b/>
      <sz val="11"/>
      <name val="Calibri Light"/>
      <family val="2"/>
      <scheme val="major"/>
    </font>
    <font>
      <b/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 Light"/>
      <family val="2"/>
      <scheme val="major"/>
    </font>
    <font>
      <sz val="11"/>
      <name val="Calibri"/>
      <family val="2"/>
    </font>
    <font>
      <b/>
      <sz val="12"/>
      <color indexed="8"/>
      <name val="Calibri"/>
      <family val="2"/>
    </font>
    <font>
      <b/>
      <sz val="11"/>
      <color theme="1"/>
      <name val="Calibri Light"/>
      <family val="2"/>
      <scheme val="major"/>
    </font>
    <font>
      <sz val="11"/>
      <color rgb="FFCC66FF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8"/>
      <name val="Arial"/>
      <family val="2"/>
    </font>
    <font>
      <b/>
      <sz val="10"/>
      <name val="MS Sans Serif"/>
      <family val="2"/>
    </font>
    <font>
      <sz val="10"/>
      <name val="Times New Roman"/>
      <family val="1"/>
    </font>
    <font>
      <sz val="8"/>
      <color indexed="12"/>
      <name val="Helv"/>
      <family val="2"/>
    </font>
    <font>
      <sz val="7"/>
      <name val="Small Fonts"/>
      <family val="2"/>
    </font>
    <font>
      <b/>
      <i/>
      <sz val="16"/>
      <name val="Helv"/>
      <family val="2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sz val="11"/>
      <name val="돋움"/>
      <family val="2"/>
    </font>
    <font>
      <sz val="10"/>
      <name val="굴림체"/>
      <family val="3"/>
    </font>
    <font>
      <sz val="10"/>
      <color indexed="8"/>
      <name val="Arial"/>
      <family val="2"/>
    </font>
    <font>
      <sz val="10"/>
      <name val=".VnTime"/>
      <family val="2"/>
    </font>
    <font>
      <sz val="12"/>
      <name val="VNtimes New Roman"/>
      <family val="2"/>
    </font>
    <font>
      <sz val="11"/>
      <name val="??"/>
      <family val="3"/>
    </font>
    <font>
      <sz val="12"/>
      <name val="????"/>
      <family val="1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4"/>
      <name val="AngsanaUPC"/>
      <family val="1"/>
    </font>
    <font>
      <u/>
      <sz val="10"/>
      <color indexed="14"/>
      <name val="‚l‚r ‚oƒSƒVƒbƒN"/>
      <family val="3"/>
      <charset val="128"/>
    </font>
    <font>
      <sz val="10"/>
      <name val="VnTimes"/>
      <family val="2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Calibri"/>
      <family val="2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9"/>
      <name val="Arial MT"/>
    </font>
    <font>
      <sz val="11"/>
      <color indexed="20"/>
      <name val="Calibri"/>
      <family val="2"/>
    </font>
    <font>
      <sz val="12"/>
      <name val="µ¸¿òÃ¼"/>
      <family val="3"/>
      <charset val="129"/>
    </font>
    <font>
      <sz val="10"/>
      <name val="Helv"/>
    </font>
    <font>
      <b/>
      <sz val="11"/>
      <color indexed="52"/>
      <name val="Calibri"/>
      <family val="2"/>
    </font>
    <font>
      <b/>
      <sz val="10"/>
      <name val="Helv"/>
    </font>
    <font>
      <b/>
      <sz val="11"/>
      <color indexed="9"/>
      <name val="Calibri"/>
      <family val="2"/>
    </font>
    <font>
      <sz val="10"/>
      <name val="VNI-Aptima"/>
    </font>
    <font>
      <b/>
      <sz val="10"/>
      <name val="Tms Rmn"/>
      <family val="1"/>
    </font>
    <font>
      <i/>
      <sz val="11"/>
      <color indexed="23"/>
      <name val="Calibri"/>
      <family val="2"/>
    </font>
    <font>
      <sz val="18"/>
      <color indexed="24"/>
      <name val="Times New Roman"/>
      <family val="1"/>
    </font>
    <font>
      <sz val="8"/>
      <color indexed="24"/>
      <name val="Times New Roman"/>
      <family val="1"/>
    </font>
    <font>
      <i/>
      <sz val="12"/>
      <color indexed="24"/>
      <name val="Times New Roman"/>
      <family val="1"/>
    </font>
    <font>
      <sz val="12"/>
      <color indexed="24"/>
      <name val="Arial"/>
      <family val="2"/>
    </font>
    <font>
      <sz val="12"/>
      <color indexed="24"/>
      <name val="Times New Roman"/>
      <family val="1"/>
    </font>
    <font>
      <sz val="8"/>
      <color indexed="24"/>
      <name val="Arial"/>
      <family val="2"/>
    </font>
    <font>
      <i/>
      <sz val="12"/>
      <color indexed="24"/>
      <name val="Arial"/>
      <family val="2"/>
    </font>
    <font>
      <u/>
      <sz val="10"/>
      <color indexed="12"/>
      <name val="‚l‚r ‚oƒSƒVƒbƒN"/>
      <family val="3"/>
      <charset val="128"/>
    </font>
    <font>
      <sz val="11"/>
      <color indexed="17"/>
      <name val="Calibri"/>
      <family val="2"/>
    </font>
    <font>
      <b/>
      <sz val="12"/>
      <name val=".VnBook-AntiquaH"/>
      <family val="2"/>
    </font>
    <font>
      <b/>
      <sz val="12"/>
      <name val="Helv"/>
    </font>
    <font>
      <b/>
      <sz val="11"/>
      <color indexed="56"/>
      <name val="Calibri"/>
      <family val="2"/>
    </font>
    <font>
      <b/>
      <sz val="10"/>
      <name val=".VnTime"/>
      <family val="2"/>
    </font>
    <font>
      <b/>
      <sz val="14"/>
      <name val=".VnTimeH"/>
      <family val="2"/>
    </font>
    <font>
      <sz val="11"/>
      <color indexed="52"/>
      <name val="Calibri"/>
      <family val="2"/>
    </font>
    <font>
      <b/>
      <sz val="11"/>
      <name val="Helv"/>
    </font>
    <font>
      <sz val="11"/>
      <color indexed="60"/>
      <name val="Calibri"/>
      <family val="2"/>
    </font>
    <font>
      <b/>
      <sz val="12"/>
      <name val="VN-NTime"/>
      <family val="2"/>
    </font>
    <font>
      <sz val="12"/>
      <name val="바탕체"/>
      <family val="1"/>
      <charset val="129"/>
    </font>
    <font>
      <b/>
      <sz val="11"/>
      <name val="Arial"/>
      <family val="2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12"/>
      <name val="Helv"/>
      <family val="2"/>
    </font>
    <font>
      <sz val="12"/>
      <name val="VNI-Times"/>
    </font>
    <font>
      <sz val="12"/>
      <name val="VNtimes New Roman"/>
    </font>
    <font>
      <sz val="13"/>
      <name val=".VnTime"/>
      <family val="2"/>
    </font>
    <font>
      <sz val="12"/>
      <name val="VNTime"/>
      <family val="2"/>
    </font>
    <font>
      <sz val="14"/>
      <name val=".Vn3DH"/>
      <family val="2"/>
    </font>
    <font>
      <b/>
      <sz val="18"/>
      <color indexed="56"/>
      <name val="Cambria"/>
      <family val="2"/>
    </font>
    <font>
      <sz val="10"/>
      <name val="VNtimes new roman"/>
      <family val="2"/>
    </font>
    <font>
      <b/>
      <sz val="8"/>
      <name val="VN Helvetica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9"/>
      <name val=".VnTime"/>
      <family val="2"/>
    </font>
    <font>
      <sz val="11"/>
      <name val="¾©"/>
      <family val="2"/>
      <charset val="128"/>
    </font>
    <font>
      <sz val="11"/>
      <color indexed="10"/>
      <name val="Calibri"/>
      <family val="2"/>
    </font>
    <font>
      <sz val="14"/>
      <name val=".VnArial"/>
      <family val="2"/>
    </font>
    <font>
      <sz val="16"/>
      <name val="AngsanaUPC"/>
      <family val="3"/>
    </font>
    <font>
      <sz val="10"/>
      <name val="Helv"/>
      <family val="2"/>
    </font>
    <font>
      <sz val="11"/>
      <name val="明"/>
      <family val="3"/>
      <charset val="128"/>
    </font>
    <font>
      <sz val="10"/>
      <name val=" "/>
      <family val="1"/>
      <charset val="136"/>
    </font>
    <font>
      <sz val="12"/>
      <name val="Times New Roman"/>
      <family val="1"/>
    </font>
    <font>
      <sz val="12"/>
      <name val="新細明體"/>
      <family val="1"/>
      <charset val="136"/>
    </font>
    <font>
      <sz val="10"/>
      <name val=".VnArial"/>
      <family val="2"/>
    </font>
    <font>
      <sz val="12"/>
      <name val="|??¢¥¢¬¨Ï"/>
      <family val="1"/>
      <charset val="129"/>
    </font>
    <font>
      <sz val="12"/>
      <name val="|??´¸ⓒ"/>
      <family val="1"/>
      <charset val="129"/>
    </font>
    <font>
      <sz val="11"/>
      <name val=" "/>
      <family val="3"/>
      <charset val="136"/>
    </font>
    <font>
      <sz val="11"/>
      <name val="–¾’©"/>
      <family val="1"/>
      <charset val="128"/>
    </font>
    <font>
      <sz val="8"/>
      <name val="Times New Roman"/>
      <family val="1"/>
    </font>
    <font>
      <sz val="12"/>
      <name val="Tms Rmn"/>
    </font>
    <font>
      <sz val="11"/>
      <name val="µ¸¿ò"/>
    </font>
    <font>
      <b/>
      <sz val="9"/>
      <name val="VNI-Times"/>
    </font>
    <font>
      <sz val="11"/>
      <name val="Tms Rmn"/>
    </font>
    <font>
      <sz val="11"/>
      <name val="VNI-Times"/>
    </font>
    <font>
      <sz val="10"/>
      <name val="MS Serif"/>
      <family val="1"/>
    </font>
    <font>
      <b/>
      <sz val="10"/>
      <color indexed="8"/>
      <name val="VNI-Times"/>
    </font>
    <font>
      <sz val="10"/>
      <color indexed="16"/>
      <name val="MS Serif"/>
      <family val="1"/>
    </font>
    <font>
      <b/>
      <sz val="12"/>
      <color indexed="9"/>
      <name val="Tms Rmn"/>
    </font>
    <font>
      <b/>
      <sz val="8"/>
      <name val="MS Sans Serif"/>
      <family val="2"/>
    </font>
    <font>
      <sz val="10"/>
      <name val=".VnAvant"/>
      <family val="2"/>
    </font>
    <font>
      <sz val="8"/>
      <name val="Wingdings"/>
      <charset val="2"/>
    </font>
    <font>
      <sz val="8"/>
      <name val="Helv"/>
    </font>
    <font>
      <b/>
      <sz val="18"/>
      <color indexed="8"/>
      <name val="Cambria"/>
      <family val="1"/>
    </font>
    <font>
      <sz val="8"/>
      <name val="MS Sans Serif"/>
      <family val="2"/>
    </font>
    <font>
      <sz val="10"/>
      <name val="VNbook-Antiqua"/>
    </font>
    <font>
      <b/>
      <sz val="8"/>
      <color indexed="8"/>
      <name val="Helv"/>
    </font>
    <font>
      <b/>
      <sz val="12"/>
      <name val="VNI-Cooper"/>
    </font>
    <font>
      <sz val="8"/>
      <name val="VNI-Helve"/>
    </font>
    <font>
      <sz val="11"/>
      <color theme="1"/>
      <name val="Calibri"/>
      <family val="2"/>
      <charset val="163"/>
      <scheme val="minor"/>
    </font>
    <font>
      <u/>
      <sz val="11"/>
      <color indexed="12"/>
      <name val="ＭＳ Ｐゴシック"/>
      <family val="3"/>
      <charset val="128"/>
    </font>
    <font>
      <sz val="11"/>
      <color theme="0"/>
      <name val="Calibri Light"/>
      <family val="2"/>
      <scheme val="major"/>
    </font>
    <font>
      <b/>
      <sz val="11"/>
      <color indexed="8"/>
      <name val="Calibri Light"/>
      <family val="2"/>
      <scheme val="major"/>
    </font>
    <font>
      <b/>
      <i/>
      <sz val="16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theme="0"/>
      <name val="Calibri"/>
      <family val="2"/>
    </font>
    <font>
      <sz val="20"/>
      <color theme="0"/>
      <name val="Calibri"/>
      <family val="2"/>
      <scheme val="minor"/>
    </font>
    <font>
      <b/>
      <sz val="11"/>
      <color theme="0"/>
      <name val="Calibri Light"/>
      <family val="2"/>
      <scheme val="maj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indexed="8"/>
      <name val="Calibri"/>
      <family val="2"/>
    </font>
    <font>
      <b/>
      <sz val="16"/>
      <color rgb="FFFF0000"/>
      <name val="Calibri Light"/>
      <family val="1"/>
      <scheme val="major"/>
    </font>
    <font>
      <b/>
      <sz val="12"/>
      <color rgb="FFFF0000"/>
      <name val="Calibri"/>
      <family val="2"/>
      <scheme val="minor"/>
    </font>
    <font>
      <b/>
      <sz val="16"/>
      <color theme="1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b/>
      <sz val="20"/>
      <name val="Calibri Light"/>
      <family val="2"/>
      <scheme val="major"/>
    </font>
    <font>
      <b/>
      <sz val="20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Arial"/>
      <family val="2"/>
    </font>
    <font>
      <b/>
      <sz val="16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 Light"/>
      <family val="2"/>
      <scheme val="major"/>
    </font>
    <font>
      <sz val="9"/>
      <color theme="1"/>
      <name val="Calibri"/>
      <family val="2"/>
      <scheme val="minor"/>
    </font>
    <font>
      <b/>
      <sz val="9"/>
      <color theme="1"/>
      <name val="Calibri Light"/>
      <family val="2"/>
      <scheme val="major"/>
    </font>
    <font>
      <sz val="9"/>
      <name val="Calibri Light"/>
      <family val="2"/>
      <scheme val="major"/>
    </font>
    <font>
      <sz val="9"/>
      <color indexed="8"/>
      <name val="Calibri Light"/>
      <family val="1"/>
      <scheme val="major"/>
    </font>
    <font>
      <b/>
      <sz val="9"/>
      <color theme="0"/>
      <name val="Calibri Light"/>
      <family val="2"/>
      <scheme val="major"/>
    </font>
    <font>
      <b/>
      <sz val="9"/>
      <name val="Calibri Light"/>
      <family val="2"/>
      <scheme val="major"/>
    </font>
    <font>
      <sz val="9"/>
      <color theme="1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18"/>
      <color rgb="FFFF0000"/>
      <name val="Calibri Light"/>
      <family val="2"/>
      <scheme val="major"/>
    </font>
    <font>
      <sz val="14"/>
      <color theme="1"/>
      <name val="Calibri Light"/>
      <family val="1"/>
      <scheme val="major"/>
    </font>
    <font>
      <sz val="18"/>
      <color theme="1"/>
      <name val="Calibri Light"/>
      <family val="1"/>
      <scheme val="major"/>
    </font>
    <font>
      <b/>
      <sz val="8"/>
      <color theme="0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b/>
      <sz val="12"/>
      <color theme="0"/>
      <name val="Calibri Light"/>
      <family val="1"/>
      <scheme val="maj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 Light"/>
      <family val="2"/>
      <scheme val="major"/>
    </font>
    <font>
      <sz val="16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6"/>
      <name val="Calibri Light"/>
      <family val="2"/>
      <scheme val="major"/>
    </font>
    <font>
      <b/>
      <sz val="14"/>
      <color rgb="FFFF0000"/>
      <name val="Calibri Light"/>
      <family val="2"/>
      <scheme val="major"/>
    </font>
    <font>
      <b/>
      <sz val="18"/>
      <color theme="1"/>
      <name val="Calibri"/>
      <family val="2"/>
      <scheme val="minor"/>
    </font>
    <font>
      <i/>
      <sz val="12"/>
      <color theme="1"/>
      <name val="Calibri Light"/>
      <family val="2"/>
      <scheme val="major"/>
    </font>
    <font>
      <i/>
      <sz val="11"/>
      <name val="Calibri"/>
      <family val="2"/>
      <scheme val="minor"/>
    </font>
  </fonts>
  <fills count="7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indexed="9"/>
      </patternFill>
    </fill>
    <fill>
      <patternFill patternType="solid">
        <fgColor theme="0"/>
        <bgColor indexed="9"/>
      </patternFill>
    </fill>
    <fill>
      <patternFill patternType="solid">
        <fgColor rgb="FF339966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5"/>
        <bgColor indexed="9"/>
      </patternFill>
    </fill>
    <fill>
      <patternFill patternType="solid">
        <fgColor rgb="FFCC66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6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10"/>
        <bgColor indexed="64"/>
      </patternFill>
    </fill>
    <fill>
      <patternFill patternType="solid">
        <fgColor indexed="26"/>
      </patternFill>
    </fill>
    <fill>
      <patternFill patternType="darkVertical"/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indexed="2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9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indexed="9"/>
      </patternFill>
    </fill>
    <fill>
      <patternFill patternType="solid">
        <fgColor rgb="FFCC66FF"/>
        <bgColor indexed="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1FE1D3"/>
        <bgColor indexed="64"/>
      </patternFill>
    </fill>
    <fill>
      <patternFill patternType="solid">
        <fgColor rgb="FF86D2E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9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C7AD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</fills>
  <borders count="1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/>
      <diagonal/>
    </border>
    <border>
      <left/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hair">
        <color theme="1"/>
      </top>
      <bottom style="hair">
        <color theme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thin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thin">
        <color indexed="64"/>
      </diagonal>
    </border>
    <border diagonalDown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thin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thin">
        <color indexed="64"/>
      </diagonal>
    </border>
    <border diagonalDown="1"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thin">
        <color indexed="64"/>
      </diagonal>
    </border>
    <border diagonalDown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thin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thin">
        <color indexed="64"/>
      </diagonal>
    </border>
    <border diagonalDown="1"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thin">
        <color indexed="64"/>
      </diagonal>
    </border>
    <border diagonalDown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 style="thin">
        <color indexed="64"/>
      </diagonal>
    </border>
    <border diagonalDown="1"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 style="thin">
        <color indexed="64"/>
      </diagonal>
    </border>
    <border diagonalDown="1"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 style="thin">
        <color indexed="64"/>
      </diagonal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24">
    <xf numFmtId="0" fontId="0" fillId="0" borderId="0"/>
    <xf numFmtId="9" fontId="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7" fillId="0" borderId="0"/>
    <xf numFmtId="170" fontId="8" fillId="0" borderId="0" applyFont="0" applyFill="0" applyBorder="0" applyAlignment="0" applyProtection="0"/>
    <xf numFmtId="0" fontId="10" fillId="0" borderId="0"/>
    <xf numFmtId="42" fontId="10" fillId="0" borderId="0" applyFont="0" applyFill="0" applyBorder="0" applyAlignment="0" applyProtection="0"/>
    <xf numFmtId="0" fontId="17" fillId="0" borderId="0" applyNumberFormat="0" applyFill="0" applyBorder="0" applyAlignment="0" applyProtection="0"/>
    <xf numFmtId="217" fontId="112" fillId="0" borderId="0" applyFont="0" applyFill="0" applyBorder="0" applyAlignment="0" applyProtection="0">
      <protection locked="0"/>
    </xf>
    <xf numFmtId="0" fontId="10" fillId="0" borderId="0"/>
    <xf numFmtId="42" fontId="10" fillId="0" borderId="0" applyFont="0" applyFill="0" applyBorder="0" applyAlignment="0" applyProtection="0"/>
    <xf numFmtId="218" fontId="132" fillId="0" borderId="0"/>
    <xf numFmtId="195" fontId="64" fillId="0" borderId="60" applyFont="0" applyBorder="0"/>
    <xf numFmtId="190" fontId="65" fillId="0" borderId="0" applyFont="0" applyFill="0" applyBorder="0" applyAlignment="0" applyProtection="0"/>
    <xf numFmtId="169" fontId="133" fillId="0" borderId="0" applyFont="0" applyFill="0" applyBorder="0" applyAlignment="0" applyProtection="0"/>
    <xf numFmtId="204" fontId="65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82" fontId="133" fillId="0" borderId="0" applyFont="0" applyFill="0" applyBorder="0" applyAlignment="0" applyProtection="0"/>
    <xf numFmtId="180" fontId="133" fillId="0" borderId="0" applyFont="0" applyFill="0" applyBorder="0" applyAlignment="0" applyProtection="0"/>
    <xf numFmtId="41" fontId="6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68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34" fillId="0" borderId="0"/>
    <xf numFmtId="0" fontId="135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40" fontId="136" fillId="0" borderId="0" applyFont="0" applyFill="0" applyBorder="0" applyAlignment="0" applyProtection="0"/>
    <xf numFmtId="38" fontId="136" fillId="0" borderId="0" applyFont="0" applyFill="0" applyBorder="0" applyAlignment="0" applyProtection="0"/>
    <xf numFmtId="0" fontId="10" fillId="0" borderId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8" fontId="78" fillId="0" borderId="0" applyFont="0" applyFill="0" applyBorder="0" applyAlignment="0" applyProtection="0"/>
    <xf numFmtId="215" fontId="10" fillId="0" borderId="0" applyFont="0" applyFill="0" applyBorder="0" applyAlignment="0" applyProtection="0"/>
    <xf numFmtId="219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220" fontId="10" fillId="0" borderId="0" applyFont="0" applyFill="0" applyBorder="0" applyAlignment="0" applyProtection="0"/>
    <xf numFmtId="0" fontId="69" fillId="0" borderId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37" fillId="0" borderId="0"/>
    <xf numFmtId="0" fontId="10" fillId="0" borderId="0"/>
    <xf numFmtId="0" fontId="10" fillId="0" borderId="0"/>
    <xf numFmtId="0" fontId="112" fillId="0" borderId="0" applyFont="0" applyFill="0" applyBorder="0" applyAlignment="0"/>
    <xf numFmtId="221" fontId="112" fillId="0" borderId="0" applyFont="0" applyFill="0" applyBorder="0" applyAlignment="0" applyProtection="0"/>
    <xf numFmtId="192" fontId="10" fillId="0" borderId="0" applyFont="0" applyFill="0" applyBorder="0" applyAlignment="0" applyProtection="0"/>
    <xf numFmtId="0" fontId="71" fillId="0" borderId="0"/>
    <xf numFmtId="0" fontId="72" fillId="21" borderId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73" fillId="21" borderId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74" fillId="0" borderId="0">
      <alignment wrapText="1"/>
    </xf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132" fillId="0" borderId="0"/>
    <xf numFmtId="0" fontId="63" fillId="0" borderId="0"/>
    <xf numFmtId="0" fontId="75" fillId="32" borderId="0" applyNumberFormat="0" applyBorder="0" applyAlignment="0" applyProtection="0"/>
    <xf numFmtId="0" fontId="75" fillId="29" borderId="0" applyNumberFormat="0" applyBorder="0" applyAlignment="0" applyProtection="0"/>
    <xf numFmtId="0" fontId="75" fillId="30" borderId="0" applyNumberFormat="0" applyBorder="0" applyAlignment="0" applyProtection="0"/>
    <xf numFmtId="0" fontId="75" fillId="33" borderId="0" applyNumberFormat="0" applyBorder="0" applyAlignment="0" applyProtection="0"/>
    <xf numFmtId="0" fontId="75" fillId="34" borderId="0" applyNumberFormat="0" applyBorder="0" applyAlignment="0" applyProtection="0"/>
    <xf numFmtId="0" fontId="75" fillId="35" borderId="0" applyNumberFormat="0" applyBorder="0" applyAlignment="0" applyProtection="0"/>
    <xf numFmtId="0" fontId="75" fillId="36" borderId="0" applyNumberFormat="0" applyBorder="0" applyAlignment="0" applyProtection="0"/>
    <xf numFmtId="0" fontId="75" fillId="37" borderId="0" applyNumberFormat="0" applyBorder="0" applyAlignment="0" applyProtection="0"/>
    <xf numFmtId="0" fontId="75" fillId="38" borderId="0" applyNumberFormat="0" applyBorder="0" applyAlignment="0" applyProtection="0"/>
    <xf numFmtId="0" fontId="75" fillId="33" borderId="0" applyNumberFormat="0" applyBorder="0" applyAlignment="0" applyProtection="0"/>
    <xf numFmtId="0" fontId="75" fillId="34" borderId="0" applyNumberFormat="0" applyBorder="0" applyAlignment="0" applyProtection="0"/>
    <xf numFmtId="0" fontId="75" fillId="39" borderId="0" applyNumberFormat="0" applyBorder="0" applyAlignment="0" applyProtection="0"/>
    <xf numFmtId="179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181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6" fontId="78" fillId="0" borderId="0" applyFont="0" applyFill="0" applyBorder="0" applyAlignment="0" applyProtection="0"/>
    <xf numFmtId="0" fontId="138" fillId="0" borderId="0">
      <alignment horizontal="center" wrapText="1"/>
      <protection locked="0"/>
    </xf>
    <xf numFmtId="18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182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192" fontId="10" fillId="0" borderId="0" applyFont="0" applyFill="0" applyBorder="0" applyAlignment="0" applyProtection="0"/>
    <xf numFmtId="0" fontId="79" fillId="0" borderId="0"/>
    <xf numFmtId="184" fontId="53" fillId="0" borderId="0" applyFont="0" applyFill="0" applyBorder="0" applyAlignment="0" applyProtection="0"/>
    <xf numFmtId="0" fontId="80" fillId="23" borderId="0" applyNumberFormat="0" applyBorder="0" applyAlignment="0" applyProtection="0"/>
    <xf numFmtId="0" fontId="139" fillId="0" borderId="0" applyNumberFormat="0" applyFill="0" applyBorder="0" applyAlignment="0" applyProtection="0"/>
    <xf numFmtId="0" fontId="77" fillId="0" borderId="0"/>
    <xf numFmtId="0" fontId="81" fillId="0" borderId="0"/>
    <xf numFmtId="0" fontId="77" fillId="0" borderId="0"/>
    <xf numFmtId="0" fontId="140" fillId="0" borderId="0"/>
    <xf numFmtId="0" fontId="10" fillId="0" borderId="0" applyFill="0" applyBorder="0" applyAlignment="0"/>
    <xf numFmtId="200" fontId="82" fillId="0" borderId="0" applyFill="0" applyBorder="0" applyAlignment="0"/>
    <xf numFmtId="196" fontId="82" fillId="0" borderId="0" applyFill="0" applyBorder="0" applyAlignment="0"/>
    <xf numFmtId="205" fontId="82" fillId="0" borderId="0" applyFill="0" applyBorder="0" applyAlignment="0"/>
    <xf numFmtId="206" fontId="10" fillId="0" borderId="0" applyFill="0" applyBorder="0" applyAlignment="0"/>
    <xf numFmtId="44" fontId="82" fillId="0" borderId="0" applyFill="0" applyBorder="0" applyAlignment="0"/>
    <xf numFmtId="207" fontId="82" fillId="0" borderId="0" applyFill="0" applyBorder="0" applyAlignment="0"/>
    <xf numFmtId="200" fontId="82" fillId="0" borderId="0" applyFill="0" applyBorder="0" applyAlignment="0"/>
    <xf numFmtId="0" fontId="83" fillId="40" borderId="61" applyNumberFormat="0" applyAlignment="0" applyProtection="0"/>
    <xf numFmtId="0" fontId="84" fillId="0" borderId="0"/>
    <xf numFmtId="3" fontId="141" fillId="41" borderId="4"/>
    <xf numFmtId="0" fontId="85" fillId="42" borderId="62" applyNumberFormat="0" applyAlignment="0" applyProtection="0"/>
    <xf numFmtId="1" fontId="86" fillId="0" borderId="11" applyBorder="0"/>
    <xf numFmtId="0" fontId="87" fillId="0" borderId="0"/>
    <xf numFmtId="222" fontId="142" fillId="0" borderId="0"/>
    <xf numFmtId="222" fontId="142" fillId="0" borderId="0"/>
    <xf numFmtId="222" fontId="142" fillId="0" borderId="0"/>
    <xf numFmtId="222" fontId="142" fillId="0" borderId="0"/>
    <xf numFmtId="222" fontId="142" fillId="0" borderId="0"/>
    <xf numFmtId="222" fontId="142" fillId="0" borderId="0"/>
    <xf numFmtId="222" fontId="142" fillId="0" borderId="0"/>
    <xf numFmtId="0" fontId="143" fillId="0" borderId="4"/>
    <xf numFmtId="44" fontId="82" fillId="0" borderId="0" applyFont="0" applyFill="0" applyBorder="0" applyAlignment="0" applyProtection="0"/>
    <xf numFmtId="185" fontId="53" fillId="0" borderId="0"/>
    <xf numFmtId="3" fontId="10" fillId="0" borderId="0" applyFont="0" applyFill="0" applyBorder="0" applyAlignment="0" applyProtection="0"/>
    <xf numFmtId="0" fontId="144" fillId="0" borderId="0" applyNumberFormat="0" applyAlignment="0">
      <alignment horizontal="left"/>
    </xf>
    <xf numFmtId="0" fontId="87" fillId="0" borderId="0"/>
    <xf numFmtId="0" fontId="87" fillId="0" borderId="0"/>
    <xf numFmtId="192" fontId="10" fillId="0" borderId="0" applyFont="0" applyFill="0" applyBorder="0" applyAlignment="0" applyProtection="0"/>
    <xf numFmtId="198" fontId="10" fillId="0" borderId="0">
      <alignment horizontal="center"/>
    </xf>
    <xf numFmtId="200" fontId="82" fillId="0" borderId="0" applyFont="0" applyFill="0" applyBorder="0" applyAlignment="0" applyProtection="0"/>
    <xf numFmtId="197" fontId="10" fillId="0" borderId="0" applyFont="0" applyFill="0" applyBorder="0" applyAlignment="0" applyProtection="0"/>
    <xf numFmtId="186" fontId="10" fillId="0" borderId="0"/>
    <xf numFmtId="0" fontId="48" fillId="0" borderId="0" applyProtection="0"/>
    <xf numFmtId="14" fontId="62" fillId="0" borderId="0" applyFill="0" applyBorder="0" applyAlignment="0"/>
    <xf numFmtId="0" fontId="10" fillId="0" borderId="0" applyFont="0" applyFill="0" applyBorder="0" applyAlignment="0" applyProtection="0"/>
    <xf numFmtId="14" fontId="112" fillId="0" borderId="0" applyFont="0" applyFill="0" applyBorder="0" applyAlignment="0" applyProtection="0"/>
    <xf numFmtId="210" fontId="10" fillId="0" borderId="63">
      <alignment vertical="center"/>
    </xf>
    <xf numFmtId="212" fontId="10" fillId="0" borderId="0" applyFont="0" applyFill="0" applyBorder="0" applyAlignment="0" applyProtection="0"/>
    <xf numFmtId="201" fontId="10" fillId="0" borderId="0" applyFont="0" applyFill="0" applyBorder="0" applyAlignment="0" applyProtection="0"/>
    <xf numFmtId="187" fontId="10" fillId="0" borderId="0"/>
    <xf numFmtId="41" fontId="10" fillId="0" borderId="0" applyFont="0" applyFill="0" applyBorder="0" applyAlignment="0" applyProtection="0"/>
    <xf numFmtId="0" fontId="145" fillId="43" borderId="0" applyNumberFormat="0" applyBorder="0" applyAlignment="0" applyProtection="0"/>
    <xf numFmtId="0" fontId="145" fillId="44" borderId="0" applyNumberFormat="0" applyBorder="0" applyAlignment="0" applyProtection="0"/>
    <xf numFmtId="0" fontId="145" fillId="44" borderId="0" applyNumberFormat="0" applyBorder="0" applyAlignment="0" applyProtection="0"/>
    <xf numFmtId="219" fontId="10" fillId="0" borderId="0" applyFont="0" applyFill="0" applyBorder="0" applyAlignment="0" applyProtection="0"/>
    <xf numFmtId="44" fontId="82" fillId="0" borderId="0" applyFill="0" applyBorder="0" applyAlignment="0"/>
    <xf numFmtId="200" fontId="82" fillId="0" borderId="0" applyFill="0" applyBorder="0" applyAlignment="0"/>
    <xf numFmtId="44" fontId="82" fillId="0" borderId="0" applyFill="0" applyBorder="0" applyAlignment="0"/>
    <xf numFmtId="207" fontId="82" fillId="0" borderId="0" applyFill="0" applyBorder="0" applyAlignment="0"/>
    <xf numFmtId="200" fontId="82" fillId="0" borderId="0" applyFill="0" applyBorder="0" applyAlignment="0"/>
    <xf numFmtId="0" fontId="146" fillId="0" borderId="0" applyNumberFormat="0" applyAlignment="0">
      <alignment horizontal="left"/>
    </xf>
    <xf numFmtId="166" fontId="78" fillId="0" borderId="0" applyFont="0" applyFill="0" applyBorder="0" applyAlignment="0" applyProtection="0"/>
    <xf numFmtId="209" fontId="10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141" fillId="41" borderId="4">
      <alignment horizontal="centerContinuous" vertical="center"/>
    </xf>
    <xf numFmtId="0" fontId="89" fillId="0" borderId="0" applyProtection="0"/>
    <xf numFmtId="0" fontId="90" fillId="0" borderId="0" applyProtection="0"/>
    <xf numFmtId="0" fontId="91" fillId="0" borderId="0" applyProtection="0"/>
    <xf numFmtId="0" fontId="92" fillId="0" borderId="0" applyProtection="0"/>
    <xf numFmtId="0" fontId="93" fillId="0" borderId="0" applyNumberFormat="0" applyFont="0" applyFill="0" applyBorder="0" applyAlignment="0" applyProtection="0"/>
    <xf numFmtId="0" fontId="94" fillId="0" borderId="0" applyProtection="0"/>
    <xf numFmtId="0" fontId="95" fillId="0" borderId="0" applyProtection="0"/>
    <xf numFmtId="2" fontId="48" fillId="0" borderId="0" applyProtection="0"/>
    <xf numFmtId="0" fontId="96" fillId="0" borderId="0" applyNumberFormat="0" applyFill="0" applyBorder="0" applyAlignment="0" applyProtection="0"/>
    <xf numFmtId="0" fontId="97" fillId="24" borderId="0" applyNumberFormat="0" applyBorder="0" applyAlignment="0" applyProtection="0"/>
    <xf numFmtId="38" fontId="50" fillId="21" borderId="0" applyNumberFormat="0" applyBorder="0" applyAlignment="0" applyProtection="0"/>
    <xf numFmtId="0" fontId="98" fillId="0" borderId="0" applyNumberFormat="0" applyFont="0" applyBorder="0" applyAlignment="0">
      <alignment horizontal="left" vertical="center"/>
    </xf>
    <xf numFmtId="0" fontId="147" fillId="45" borderId="0"/>
    <xf numFmtId="0" fontId="99" fillId="0" borderId="0">
      <alignment horizontal="left"/>
    </xf>
    <xf numFmtId="0" fontId="49" fillId="0" borderId="64" applyNumberFormat="0" applyAlignment="0" applyProtection="0">
      <alignment horizontal="left" vertical="center"/>
    </xf>
    <xf numFmtId="0" fontId="49" fillId="0" borderId="2">
      <alignment horizontal="left" vertical="center"/>
    </xf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00" fillId="0" borderId="65" applyNumberFormat="0" applyFill="0" applyAlignment="0" applyProtection="0"/>
    <xf numFmtId="0" fontId="100" fillId="0" borderId="0" applyNumberFormat="0" applyFill="0" applyBorder="0" applyAlignment="0" applyProtection="0"/>
    <xf numFmtId="0" fontId="51" fillId="0" borderId="0" applyProtection="0"/>
    <xf numFmtId="0" fontId="49" fillId="0" borderId="0" applyProtection="0"/>
    <xf numFmtId="0" fontId="148" fillId="0" borderId="66">
      <alignment horizontal="center"/>
    </xf>
    <xf numFmtId="0" fontId="148" fillId="0" borderId="0">
      <alignment horizontal="center"/>
    </xf>
    <xf numFmtId="164" fontId="101" fillId="46" borderId="4" applyNumberFormat="0" applyAlignment="0">
      <alignment horizontal="left" vertical="top"/>
    </xf>
    <xf numFmtId="49" fontId="102" fillId="0" borderId="4">
      <alignment vertical="center"/>
    </xf>
    <xf numFmtId="0" fontId="54" fillId="0" borderId="0"/>
    <xf numFmtId="10" fontId="50" fillId="47" borderId="4" applyNumberFormat="0" applyBorder="0" applyAlignment="0" applyProtection="0"/>
    <xf numFmtId="3" fontId="141" fillId="0" borderId="67" applyFont="0" applyAlignment="0">
      <alignment horizontal="center" vertical="center" wrapText="1"/>
    </xf>
    <xf numFmtId="3" fontId="141" fillId="0" borderId="5"/>
    <xf numFmtId="0" fontId="78" fillId="0" borderId="0"/>
    <xf numFmtId="0" fontId="78" fillId="0" borderId="0"/>
    <xf numFmtId="44" fontId="82" fillId="0" borderId="0" applyFill="0" applyBorder="0" applyAlignment="0"/>
    <xf numFmtId="200" fontId="82" fillId="0" borderId="0" applyFill="0" applyBorder="0" applyAlignment="0"/>
    <xf numFmtId="44" fontId="82" fillId="0" borderId="0" applyFill="0" applyBorder="0" applyAlignment="0"/>
    <xf numFmtId="207" fontId="82" fillId="0" borderId="0" applyFill="0" applyBorder="0" applyAlignment="0"/>
    <xf numFmtId="200" fontId="82" fillId="0" borderId="0" applyFill="0" applyBorder="0" applyAlignment="0"/>
    <xf numFmtId="0" fontId="103" fillId="0" borderId="68" applyNumberFormat="0" applyFill="0" applyAlignment="0" applyProtection="0"/>
    <xf numFmtId="38" fontId="78" fillId="0" borderId="0" applyFont="0" applyFill="0" applyBorder="0" applyAlignment="0" applyProtection="0"/>
    <xf numFmtId="40" fontId="78" fillId="0" borderId="0" applyFont="0" applyFill="0" applyBorder="0" applyAlignment="0" applyProtection="0"/>
    <xf numFmtId="168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0" fontId="104" fillId="0" borderId="66"/>
    <xf numFmtId="0" fontId="149" fillId="0" borderId="23"/>
    <xf numFmtId="167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91" fontId="78" fillId="0" borderId="0" applyFont="0" applyFill="0" applyBorder="0" applyAlignment="0" applyProtection="0"/>
    <xf numFmtId="223" fontId="78" fillId="0" borderId="0" applyFont="0" applyFill="0" applyBorder="0" applyAlignment="0" applyProtection="0"/>
    <xf numFmtId="167" fontId="10" fillId="0" borderId="0" applyFont="0" applyFill="0" applyBorder="0" applyAlignment="0" applyProtection="0"/>
    <xf numFmtId="165" fontId="78" fillId="0" borderId="0" applyFont="0" applyFill="0" applyBorder="0" applyAlignment="0" applyProtection="0"/>
    <xf numFmtId="188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66" fontId="78" fillId="0" borderId="0" applyFont="0" applyFill="0" applyBorder="0" applyAlignment="0" applyProtection="0"/>
    <xf numFmtId="189" fontId="10" fillId="0" borderId="0" applyFont="0" applyFill="0" applyBorder="0" applyAlignment="0" applyProtection="0"/>
    <xf numFmtId="166" fontId="78" fillId="0" borderId="0" applyFont="0" applyFill="0" applyBorder="0" applyAlignment="0" applyProtection="0"/>
    <xf numFmtId="165" fontId="132" fillId="0" borderId="0" applyFont="0" applyFill="0" applyBorder="0" applyAlignment="0" applyProtection="0"/>
    <xf numFmtId="166" fontId="132" fillId="0" borderId="0" applyFont="0" applyFill="0" applyBorder="0" applyAlignment="0" applyProtection="0"/>
    <xf numFmtId="165" fontId="78" fillId="0" borderId="0" applyFont="0" applyFill="0" applyBorder="0" applyAlignment="0" applyProtection="0"/>
    <xf numFmtId="166" fontId="78" fillId="0" borderId="0" applyFont="0" applyFill="0" applyBorder="0" applyAlignment="0" applyProtection="0"/>
    <xf numFmtId="0" fontId="48" fillId="0" borderId="0" applyNumberFormat="0" applyFont="0" applyFill="0" applyAlignment="0"/>
    <xf numFmtId="0" fontId="105" fillId="48" borderId="0" applyNumberFormat="0" applyBorder="0" applyAlignment="0" applyProtection="0"/>
    <xf numFmtId="0" fontId="53" fillId="0" borderId="0"/>
    <xf numFmtId="37" fontId="55" fillId="0" borderId="0"/>
    <xf numFmtId="0" fontId="132" fillId="49" borderId="41" applyNumberFormat="0" applyBorder="0" applyAlignment="0">
      <alignment vertical="top"/>
    </xf>
    <xf numFmtId="0" fontId="106" fillId="0" borderId="4" applyNumberFormat="0" applyFont="0" applyFill="0" applyBorder="0" applyAlignment="0">
      <alignment horizontal="center"/>
    </xf>
    <xf numFmtId="0" fontId="56" fillId="0" borderId="0"/>
    <xf numFmtId="0" fontId="87" fillId="0" borderId="0"/>
    <xf numFmtId="0" fontId="107" fillId="0" borderId="0"/>
    <xf numFmtId="0" fontId="1" fillId="0" borderId="0"/>
    <xf numFmtId="217" fontId="112" fillId="0" borderId="0">
      <protection locked="0"/>
    </xf>
    <xf numFmtId="0" fontId="10" fillId="50" borderId="69" applyNumberFormat="0" applyFont="0" applyAlignment="0" applyProtection="0"/>
    <xf numFmtId="43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108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" fillId="0" borderId="0" applyFont="0" applyFill="0" applyBorder="0" applyAlignment="0" applyProtection="0"/>
    <xf numFmtId="0" fontId="53" fillId="0" borderId="0"/>
    <xf numFmtId="0" fontId="109" fillId="40" borderId="70" applyNumberFormat="0" applyAlignment="0" applyProtection="0"/>
    <xf numFmtId="0" fontId="132" fillId="21" borderId="41" applyNumberFormat="0" applyBorder="0" applyAlignment="0">
      <alignment vertical="top"/>
    </xf>
    <xf numFmtId="0" fontId="110" fillId="12" borderId="0"/>
    <xf numFmtId="14" fontId="138" fillId="0" borderId="0">
      <alignment horizontal="center" wrapText="1"/>
      <protection locked="0"/>
    </xf>
    <xf numFmtId="206" fontId="10" fillId="0" borderId="0" applyFont="0" applyFill="0" applyBorder="0" applyAlignment="0" applyProtection="0"/>
    <xf numFmtId="199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9" fontId="78" fillId="0" borderId="16" applyNumberFormat="0" applyBorder="0"/>
    <xf numFmtId="44" fontId="82" fillId="0" borderId="0" applyFill="0" applyBorder="0" applyAlignment="0"/>
    <xf numFmtId="200" fontId="82" fillId="0" borderId="0" applyFill="0" applyBorder="0" applyAlignment="0"/>
    <xf numFmtId="44" fontId="82" fillId="0" borderId="0" applyFill="0" applyBorder="0" applyAlignment="0"/>
    <xf numFmtId="207" fontId="82" fillId="0" borderId="0" applyFill="0" applyBorder="0" applyAlignment="0"/>
    <xf numFmtId="200" fontId="82" fillId="0" borderId="0" applyFill="0" applyBorder="0" applyAlignment="0"/>
    <xf numFmtId="0" fontId="111" fillId="0" borderId="0"/>
    <xf numFmtId="0" fontId="78" fillId="0" borderId="0" applyNumberFormat="0" applyFont="0" applyFill="0" applyBorder="0" applyAlignment="0" applyProtection="0">
      <alignment horizontal="left"/>
    </xf>
    <xf numFmtId="0" fontId="52" fillId="0" borderId="66">
      <alignment horizontal="center"/>
    </xf>
    <xf numFmtId="0" fontId="150" fillId="51" borderId="0" applyNumberFormat="0" applyFont="0" applyBorder="0" applyAlignment="0">
      <alignment horizontal="center"/>
    </xf>
    <xf numFmtId="14" fontId="151" fillId="0" borderId="0" applyNumberFormat="0" applyFill="0" applyBorder="0" applyAlignment="0" applyProtection="0">
      <alignment horizontal="left"/>
    </xf>
    <xf numFmtId="0" fontId="17" fillId="0" borderId="0" applyNumberFormat="0" applyFill="0" applyBorder="0" applyAlignment="0" applyProtection="0"/>
    <xf numFmtId="0" fontId="132" fillId="0" borderId="41" applyNumberFormat="0" applyBorder="0" applyAlignment="0">
      <alignment vertical="top"/>
    </xf>
    <xf numFmtId="0" fontId="150" fillId="1" borderId="2" applyNumberFormat="0" applyFont="0" applyAlignment="0">
      <alignment horizontal="center"/>
    </xf>
    <xf numFmtId="0" fontId="152" fillId="0" borderId="0" applyNumberFormat="0" applyFill="0" applyBorder="0" applyAlignment="0" applyProtection="0"/>
    <xf numFmtId="0" fontId="153" fillId="0" borderId="0" applyNumberFormat="0" applyFill="0" applyBorder="0" applyAlignment="0">
      <alignment horizontal="center"/>
    </xf>
    <xf numFmtId="0" fontId="82" fillId="0" borderId="0"/>
    <xf numFmtId="0" fontId="78" fillId="0" borderId="0"/>
    <xf numFmtId="0" fontId="132" fillId="0" borderId="41" applyNumberFormat="0" applyAlignment="0"/>
    <xf numFmtId="0" fontId="132" fillId="21" borderId="41" applyNumberFormat="0"/>
    <xf numFmtId="0" fontId="63" fillId="0" borderId="0" applyNumberFormat="0" applyFill="0" applyBorder="0" applyAlignment="0" applyProtection="0"/>
    <xf numFmtId="166" fontId="78" fillId="0" borderId="0" applyFont="0" applyFill="0" applyBorder="0" applyAlignment="0" applyProtection="0"/>
    <xf numFmtId="14" fontId="154" fillId="0" borderId="0"/>
    <xf numFmtId="0" fontId="104" fillId="0" borderId="0"/>
    <xf numFmtId="40" fontId="155" fillId="0" borderId="0" applyBorder="0">
      <alignment horizontal="right"/>
    </xf>
    <xf numFmtId="191" fontId="78" fillId="0" borderId="0" applyFont="0" applyFill="0" applyBorder="0" applyAlignment="0" applyProtection="0"/>
    <xf numFmtId="174" fontId="64" fillId="0" borderId="1">
      <alignment horizontal="right" vertical="center"/>
    </xf>
    <xf numFmtId="174" fontId="113" fillId="0" borderId="1">
      <alignment horizontal="right" vertical="center"/>
    </xf>
    <xf numFmtId="174" fontId="64" fillId="0" borderId="1">
      <alignment horizontal="right" vertical="center"/>
    </xf>
    <xf numFmtId="174" fontId="64" fillId="0" borderId="1">
      <alignment horizontal="right" vertical="center"/>
    </xf>
    <xf numFmtId="174" fontId="64" fillId="0" borderId="1">
      <alignment horizontal="right" vertical="center"/>
    </xf>
    <xf numFmtId="208" fontId="114" fillId="0" borderId="1">
      <alignment horizontal="right" vertical="center"/>
    </xf>
    <xf numFmtId="183" fontId="17" fillId="0" borderId="1">
      <alignment horizontal="right" vertical="center"/>
    </xf>
    <xf numFmtId="183" fontId="17" fillId="0" borderId="1">
      <alignment horizontal="right" vertical="center"/>
    </xf>
    <xf numFmtId="208" fontId="114" fillId="0" borderId="1">
      <alignment horizontal="right" vertical="center"/>
    </xf>
    <xf numFmtId="208" fontId="114" fillId="0" borderId="1">
      <alignment horizontal="right" vertical="center"/>
    </xf>
    <xf numFmtId="183" fontId="17" fillId="0" borderId="1">
      <alignment horizontal="right" vertical="center"/>
    </xf>
    <xf numFmtId="183" fontId="17" fillId="0" borderId="1">
      <alignment horizontal="right" vertical="center"/>
    </xf>
    <xf numFmtId="208" fontId="114" fillId="0" borderId="1">
      <alignment horizontal="right" vertical="center"/>
    </xf>
    <xf numFmtId="208" fontId="114" fillId="0" borderId="1">
      <alignment horizontal="right" vertical="center"/>
    </xf>
    <xf numFmtId="208" fontId="114" fillId="0" borderId="1">
      <alignment horizontal="right" vertical="center"/>
    </xf>
    <xf numFmtId="208" fontId="114" fillId="0" borderId="1">
      <alignment horizontal="right" vertical="center"/>
    </xf>
    <xf numFmtId="183" fontId="17" fillId="0" borderId="1">
      <alignment horizontal="right" vertical="center"/>
    </xf>
    <xf numFmtId="174" fontId="113" fillId="0" borderId="1">
      <alignment horizontal="right" vertical="center"/>
    </xf>
    <xf numFmtId="174" fontId="113" fillId="0" borderId="1">
      <alignment horizontal="right" vertical="center"/>
    </xf>
    <xf numFmtId="174" fontId="64" fillId="0" borderId="1">
      <alignment horizontal="right" vertical="center"/>
    </xf>
    <xf numFmtId="174" fontId="113" fillId="0" borderId="1">
      <alignment horizontal="right" vertical="center"/>
    </xf>
    <xf numFmtId="174" fontId="64" fillId="0" borderId="1">
      <alignment horizontal="right" vertical="center"/>
    </xf>
    <xf numFmtId="174" fontId="64" fillId="0" borderId="1">
      <alignment horizontal="right" vertical="center"/>
    </xf>
    <xf numFmtId="174" fontId="113" fillId="0" borderId="1">
      <alignment horizontal="right" vertical="center"/>
    </xf>
    <xf numFmtId="174" fontId="64" fillId="0" borderId="1">
      <alignment horizontal="right" vertical="center"/>
    </xf>
    <xf numFmtId="183" fontId="17" fillId="0" borderId="1">
      <alignment horizontal="right" vertical="center"/>
    </xf>
    <xf numFmtId="208" fontId="114" fillId="0" borderId="1">
      <alignment horizontal="right" vertical="center"/>
    </xf>
    <xf numFmtId="183" fontId="17" fillId="0" borderId="1">
      <alignment horizontal="right" vertical="center"/>
    </xf>
    <xf numFmtId="174" fontId="64" fillId="0" borderId="1">
      <alignment horizontal="right" vertical="center"/>
    </xf>
    <xf numFmtId="174" fontId="64" fillId="0" borderId="1">
      <alignment horizontal="right" vertical="center"/>
    </xf>
    <xf numFmtId="208" fontId="114" fillId="0" borderId="1">
      <alignment horizontal="right" vertical="center"/>
    </xf>
    <xf numFmtId="174" fontId="113" fillId="0" borderId="1">
      <alignment horizontal="right" vertical="center"/>
    </xf>
    <xf numFmtId="174" fontId="64" fillId="0" borderId="1">
      <alignment horizontal="right" vertical="center"/>
    </xf>
    <xf numFmtId="174" fontId="64" fillId="0" borderId="1">
      <alignment horizontal="right" vertical="center"/>
    </xf>
    <xf numFmtId="183" fontId="17" fillId="0" borderId="1">
      <alignment horizontal="right" vertical="center"/>
    </xf>
    <xf numFmtId="208" fontId="114" fillId="0" borderId="1">
      <alignment horizontal="right" vertical="center"/>
    </xf>
    <xf numFmtId="183" fontId="17" fillId="0" borderId="1">
      <alignment horizontal="right" vertical="center"/>
    </xf>
    <xf numFmtId="0" fontId="156" fillId="0" borderId="0">
      <alignment horizontal="centerContinuous"/>
    </xf>
    <xf numFmtId="49" fontId="62" fillId="0" borderId="0" applyFill="0" applyBorder="0" applyAlignment="0"/>
    <xf numFmtId="202" fontId="10" fillId="0" borderId="0" applyFill="0" applyBorder="0" applyAlignment="0"/>
    <xf numFmtId="203" fontId="10" fillId="0" borderId="0" applyFill="0" applyBorder="0" applyAlignment="0"/>
    <xf numFmtId="196" fontId="64" fillId="0" borderId="1">
      <alignment horizontal="center"/>
    </xf>
    <xf numFmtId="0" fontId="115" fillId="0" borderId="71"/>
    <xf numFmtId="0" fontId="115" fillId="0" borderId="71"/>
    <xf numFmtId="0" fontId="115" fillId="0" borderId="71"/>
    <xf numFmtId="0" fontId="115" fillId="0" borderId="71"/>
    <xf numFmtId="0" fontId="115" fillId="0" borderId="71"/>
    <xf numFmtId="0" fontId="115" fillId="0" borderId="71"/>
    <xf numFmtId="0" fontId="115" fillId="0" borderId="71"/>
    <xf numFmtId="0" fontId="115" fillId="0" borderId="71"/>
    <xf numFmtId="0" fontId="114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16" fillId="0" borderId="0" applyFont="0">
      <alignment horizontal="centerContinuous"/>
    </xf>
    <xf numFmtId="0" fontId="117" fillId="0" borderId="0" applyNumberFormat="0" applyFill="0" applyBorder="0" applyAlignment="0" applyProtection="0"/>
    <xf numFmtId="4" fontId="157" fillId="0" borderId="0">
      <alignment horizontal="left" indent="1"/>
    </xf>
    <xf numFmtId="0" fontId="48" fillId="0" borderId="72" applyProtection="0"/>
    <xf numFmtId="192" fontId="10" fillId="0" borderId="0" applyFont="0" applyFill="0" applyBorder="0" applyAlignment="0" applyProtection="0"/>
    <xf numFmtId="193" fontId="64" fillId="0" borderId="0"/>
    <xf numFmtId="194" fontId="64" fillId="0" borderId="4"/>
    <xf numFmtId="0" fontId="118" fillId="0" borderId="0"/>
    <xf numFmtId="0" fontId="118" fillId="0" borderId="0"/>
    <xf numFmtId="164" fontId="119" fillId="52" borderId="7">
      <alignment vertical="top"/>
    </xf>
    <xf numFmtId="0" fontId="120" fillId="53" borderId="4">
      <alignment horizontal="left" vertical="center"/>
    </xf>
    <xf numFmtId="165" fontId="121" fillId="54" borderId="7"/>
    <xf numFmtId="164" fontId="101" fillId="0" borderId="7">
      <alignment horizontal="left" vertical="top"/>
    </xf>
    <xf numFmtId="0" fontId="122" fillId="55" borderId="0">
      <alignment horizontal="left" vertical="center"/>
    </xf>
    <xf numFmtId="164" fontId="63" fillId="0" borderId="5">
      <alignment horizontal="left" vertical="top"/>
    </xf>
    <xf numFmtId="0" fontId="123" fillId="0" borderId="5">
      <alignment horizontal="left" vertical="center"/>
    </xf>
    <xf numFmtId="14" fontId="124" fillId="0" borderId="0">
      <alignment horizontal="center" vertical="center" wrapText="1"/>
    </xf>
    <xf numFmtId="211" fontId="10" fillId="0" borderId="0" applyFont="0" applyFill="0" applyBorder="0" applyAlignment="0" applyProtection="0"/>
    <xf numFmtId="213" fontId="10" fillId="0" borderId="0" applyFont="0" applyFill="0" applyBorder="0" applyAlignment="0" applyProtection="0"/>
    <xf numFmtId="0" fontId="125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42" fontId="10" fillId="0" borderId="0" applyFont="0" applyFill="0" applyBorder="0" applyAlignment="0" applyProtection="0"/>
    <xf numFmtId="167" fontId="127" fillId="0" borderId="0" applyFont="0" applyFill="0" applyBorder="0" applyAlignment="0" applyProtection="0"/>
    <xf numFmtId="169" fontId="127" fillId="0" borderId="0" applyFont="0" applyFill="0" applyBorder="0" applyAlignment="0" applyProtection="0"/>
    <xf numFmtId="0" fontId="127" fillId="0" borderId="0"/>
    <xf numFmtId="9" fontId="10" fillId="0" borderId="0" applyFont="0" applyFill="0" applyBorder="0" applyAlignment="0" applyProtection="0"/>
    <xf numFmtId="40" fontId="57" fillId="0" borderId="0" applyFont="0" applyFill="0" applyBorder="0" applyAlignment="0" applyProtection="0"/>
    <xf numFmtId="38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9" fillId="0" borderId="0"/>
    <xf numFmtId="0" fontId="48" fillId="0" borderId="0"/>
    <xf numFmtId="0" fontId="132" fillId="56" borderId="41" applyNumberFormat="0" applyAlignment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178" fontId="60" fillId="0" borderId="0" applyFont="0" applyFill="0" applyBorder="0" applyAlignment="0" applyProtection="0"/>
    <xf numFmtId="190" fontId="60" fillId="0" borderId="0" applyFont="0" applyFill="0" applyBorder="0" applyAlignment="0" applyProtection="0"/>
    <xf numFmtId="0" fontId="61" fillId="0" borderId="0"/>
    <xf numFmtId="0" fontId="132" fillId="21" borderId="41" applyNumberFormat="0" applyAlignment="0"/>
    <xf numFmtId="43" fontId="131" fillId="0" borderId="0" applyFont="0" applyFill="0" applyBorder="0" applyAlignment="0" applyProtection="0"/>
    <xf numFmtId="41" fontId="131" fillId="0" borderId="0" applyFont="0" applyFill="0" applyBorder="0" applyAlignment="0" applyProtection="0"/>
    <xf numFmtId="214" fontId="10" fillId="0" borderId="0" applyFont="0" applyFill="0" applyBorder="0" applyAlignment="0" applyProtection="0"/>
    <xf numFmtId="224" fontId="10" fillId="0" borderId="0" applyFont="0" applyFill="0" applyBorder="0" applyAlignment="0" applyProtection="0"/>
    <xf numFmtId="0" fontId="132" fillId="0" borderId="0"/>
    <xf numFmtId="0" fontId="129" fillId="0" borderId="0"/>
    <xf numFmtId="0" fontId="132" fillId="0" borderId="0"/>
    <xf numFmtId="42" fontId="11" fillId="0" borderId="0" applyFont="0" applyFill="0" applyBorder="0" applyAlignment="0" applyProtection="0"/>
    <xf numFmtId="42" fontId="132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32" fillId="0" borderId="0" applyFont="0" applyFill="0" applyBorder="0" applyAlignment="0" applyProtection="0"/>
    <xf numFmtId="216" fontId="10" fillId="0" borderId="0" applyFont="0" applyFill="0" applyBorder="0" applyAlignment="0" applyProtection="0"/>
    <xf numFmtId="0" fontId="130" fillId="0" borderId="0" applyFont="0" applyFill="0" applyBorder="0" applyAlignment="0" applyProtection="0"/>
    <xf numFmtId="0" fontId="130" fillId="0" borderId="0" applyFont="0" applyFill="0" applyBorder="0" applyAlignment="0" applyProtection="0"/>
    <xf numFmtId="0" fontId="131" fillId="0" borderId="0">
      <alignment vertical="center"/>
    </xf>
    <xf numFmtId="0" fontId="23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92" fontId="10" fillId="0" borderId="0" applyFont="0" applyFill="0" applyBorder="0" applyAlignment="0" applyProtection="0"/>
    <xf numFmtId="192" fontId="10" fillId="0" borderId="0" applyFont="0" applyFill="0" applyBorder="0" applyAlignment="0" applyProtection="0"/>
    <xf numFmtId="192" fontId="10" fillId="0" borderId="0" applyFont="0" applyFill="0" applyBorder="0" applyAlignment="0" applyProtection="0"/>
    <xf numFmtId="192" fontId="10" fillId="0" borderId="0" applyFont="0" applyFill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63" fillId="0" borderId="0"/>
    <xf numFmtId="0" fontId="63" fillId="0" borderId="0"/>
    <xf numFmtId="0" fontId="63" fillId="0" borderId="0"/>
    <xf numFmtId="0" fontId="63" fillId="0" borderId="0"/>
    <xf numFmtId="0" fontId="75" fillId="32" borderId="0" applyNumberFormat="0" applyBorder="0" applyAlignment="0" applyProtection="0"/>
    <xf numFmtId="0" fontId="75" fillId="29" borderId="0" applyNumberFormat="0" applyBorder="0" applyAlignment="0" applyProtection="0"/>
    <xf numFmtId="0" fontId="75" fillId="30" borderId="0" applyNumberFormat="0" applyBorder="0" applyAlignment="0" applyProtection="0"/>
    <xf numFmtId="0" fontId="75" fillId="33" borderId="0" applyNumberFormat="0" applyBorder="0" applyAlignment="0" applyProtection="0"/>
    <xf numFmtId="0" fontId="75" fillId="34" borderId="0" applyNumberFormat="0" applyBorder="0" applyAlignment="0" applyProtection="0"/>
    <xf numFmtId="0" fontId="75" fillId="35" borderId="0" applyNumberFormat="0" applyBorder="0" applyAlignment="0" applyProtection="0"/>
    <xf numFmtId="0" fontId="75" fillId="36" borderId="0" applyNumberFormat="0" applyBorder="0" applyAlignment="0" applyProtection="0"/>
    <xf numFmtId="0" fontId="75" fillId="37" borderId="0" applyNumberFormat="0" applyBorder="0" applyAlignment="0" applyProtection="0"/>
    <xf numFmtId="0" fontId="75" fillId="38" borderId="0" applyNumberFormat="0" applyBorder="0" applyAlignment="0" applyProtection="0"/>
    <xf numFmtId="0" fontId="75" fillId="33" borderId="0" applyNumberFormat="0" applyBorder="0" applyAlignment="0" applyProtection="0"/>
    <xf numFmtId="0" fontId="75" fillId="34" borderId="0" applyNumberFormat="0" applyBorder="0" applyAlignment="0" applyProtection="0"/>
    <xf numFmtId="0" fontId="75" fillId="39" borderId="0" applyNumberFormat="0" applyBorder="0" applyAlignment="0" applyProtection="0"/>
    <xf numFmtId="0" fontId="80" fillId="23" borderId="0" applyNumberFormat="0" applyBorder="0" applyAlignment="0" applyProtection="0"/>
    <xf numFmtId="0" fontId="83" fillId="40" borderId="61" applyNumberFormat="0" applyAlignment="0" applyProtection="0"/>
    <xf numFmtId="0" fontId="85" fillId="42" borderId="62" applyNumberFormat="0" applyAlignment="0" applyProtection="0"/>
    <xf numFmtId="0" fontId="88" fillId="0" borderId="0" applyNumberFormat="0" applyFill="0" applyBorder="0" applyAlignment="0" applyProtection="0"/>
    <xf numFmtId="0" fontId="97" fillId="24" borderId="0" applyNumberFormat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00" fillId="0" borderId="65" applyNumberFormat="0" applyFill="0" applyAlignment="0" applyProtection="0"/>
    <xf numFmtId="0" fontId="100" fillId="0" borderId="0" applyNumberFormat="0" applyFill="0" applyBorder="0" applyAlignment="0" applyProtection="0"/>
    <xf numFmtId="0" fontId="54" fillId="0" borderId="0"/>
    <xf numFmtId="0" fontId="103" fillId="0" borderId="68" applyNumberFormat="0" applyFill="0" applyAlignment="0" applyProtection="0"/>
    <xf numFmtId="0" fontId="105" fillId="4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58" fillId="0" borderId="0"/>
    <xf numFmtId="0" fontId="10" fillId="50" borderId="69" applyNumberFormat="0" applyFont="0" applyAlignment="0" applyProtection="0"/>
    <xf numFmtId="0" fontId="109" fillId="40" borderId="70" applyNumberFormat="0" applyAlignment="0" applyProtection="0"/>
    <xf numFmtId="9" fontId="10" fillId="0" borderId="0" applyFont="0" applyFill="0" applyBorder="0" applyAlignment="0" applyProtection="0"/>
    <xf numFmtId="166" fontId="78" fillId="0" borderId="0" applyFont="0" applyFill="0" applyBorder="0" applyAlignment="0" applyProtection="0"/>
    <xf numFmtId="191" fontId="78" fillId="0" borderId="0" applyFont="0" applyFill="0" applyBorder="0" applyAlignment="0" applyProtection="0"/>
    <xf numFmtId="191" fontId="78" fillId="0" borderId="0" applyFont="0" applyFill="0" applyBorder="0" applyAlignment="0" applyProtection="0"/>
    <xf numFmtId="208" fontId="114" fillId="0" borderId="1">
      <alignment horizontal="right" vertical="center"/>
    </xf>
    <xf numFmtId="208" fontId="114" fillId="0" borderId="1">
      <alignment horizontal="right" vertical="center"/>
    </xf>
    <xf numFmtId="208" fontId="114" fillId="0" borderId="1">
      <alignment horizontal="right" vertical="center"/>
    </xf>
    <xf numFmtId="208" fontId="114" fillId="0" borderId="1">
      <alignment horizontal="right" vertical="center"/>
    </xf>
    <xf numFmtId="191" fontId="78" fillId="0" borderId="0" applyFont="0" applyFill="0" applyBorder="0" applyAlignment="0" applyProtection="0"/>
    <xf numFmtId="191" fontId="78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48" fillId="0" borderId="72" applyProtection="0"/>
    <xf numFmtId="0" fontId="125" fillId="0" borderId="0" applyNumberFormat="0" applyFill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83" fillId="40" borderId="76" applyNumberFormat="0" applyAlignment="0" applyProtection="0"/>
    <xf numFmtId="3" fontId="141" fillId="41" borderId="75"/>
    <xf numFmtId="0" fontId="143" fillId="0" borderId="75"/>
    <xf numFmtId="0" fontId="141" fillId="41" borderId="75">
      <alignment horizontal="centerContinuous" vertical="center"/>
    </xf>
    <xf numFmtId="0" fontId="49" fillId="0" borderId="77">
      <alignment horizontal="left" vertical="center"/>
    </xf>
    <xf numFmtId="164" fontId="101" fillId="46" borderId="75" applyNumberFormat="0" applyAlignment="0">
      <alignment horizontal="left" vertical="top"/>
    </xf>
    <xf numFmtId="49" fontId="102" fillId="0" borderId="75">
      <alignment vertical="center"/>
    </xf>
    <xf numFmtId="0" fontId="54" fillId="0" borderId="0"/>
    <xf numFmtId="10" fontId="50" fillId="47" borderId="75" applyNumberFormat="0" applyBorder="0" applyAlignment="0" applyProtection="0"/>
    <xf numFmtId="0" fontId="149" fillId="0" borderId="73"/>
    <xf numFmtId="0" fontId="106" fillId="0" borderId="75" applyNumberFormat="0" applyFont="0" applyFill="0" applyBorder="0" applyAlignment="0">
      <alignment horizontal="center"/>
    </xf>
    <xf numFmtId="0" fontId="10" fillId="50" borderId="78" applyNumberFormat="0" applyFont="0" applyAlignment="0" applyProtection="0"/>
    <xf numFmtId="0" fontId="109" fillId="40" borderId="79" applyNumberFormat="0" applyAlignment="0" applyProtection="0"/>
    <xf numFmtId="0" fontId="150" fillId="1" borderId="77" applyNumberFormat="0" applyFont="0" applyAlignment="0">
      <alignment horizontal="center"/>
    </xf>
    <xf numFmtId="174" fontId="64" fillId="0" borderId="80">
      <alignment horizontal="right" vertical="center"/>
    </xf>
    <xf numFmtId="174" fontId="113" fillId="0" borderId="80">
      <alignment horizontal="right" vertical="center"/>
    </xf>
    <xf numFmtId="174" fontId="64" fillId="0" borderId="80">
      <alignment horizontal="right" vertical="center"/>
    </xf>
    <xf numFmtId="174" fontId="64" fillId="0" borderId="80">
      <alignment horizontal="right" vertical="center"/>
    </xf>
    <xf numFmtId="174" fontId="64" fillId="0" borderId="80">
      <alignment horizontal="right" vertical="center"/>
    </xf>
    <xf numFmtId="208" fontId="114" fillId="0" borderId="80">
      <alignment horizontal="right" vertical="center"/>
    </xf>
    <xf numFmtId="183" fontId="17" fillId="0" borderId="80">
      <alignment horizontal="right" vertical="center"/>
    </xf>
    <xf numFmtId="183" fontId="17" fillId="0" borderId="80">
      <alignment horizontal="right" vertical="center"/>
    </xf>
    <xf numFmtId="208" fontId="114" fillId="0" borderId="80">
      <alignment horizontal="right" vertical="center"/>
    </xf>
    <xf numFmtId="208" fontId="114" fillId="0" borderId="80">
      <alignment horizontal="right" vertical="center"/>
    </xf>
    <xf numFmtId="183" fontId="17" fillId="0" borderId="80">
      <alignment horizontal="right" vertical="center"/>
    </xf>
    <xf numFmtId="183" fontId="17" fillId="0" borderId="80">
      <alignment horizontal="right" vertical="center"/>
    </xf>
    <xf numFmtId="208" fontId="114" fillId="0" borderId="80">
      <alignment horizontal="right" vertical="center"/>
    </xf>
    <xf numFmtId="208" fontId="114" fillId="0" borderId="80">
      <alignment horizontal="right" vertical="center"/>
    </xf>
    <xf numFmtId="208" fontId="114" fillId="0" borderId="80">
      <alignment horizontal="right" vertical="center"/>
    </xf>
    <xf numFmtId="208" fontId="114" fillId="0" borderId="80">
      <alignment horizontal="right" vertical="center"/>
    </xf>
    <xf numFmtId="183" fontId="17" fillId="0" borderId="80">
      <alignment horizontal="right" vertical="center"/>
    </xf>
    <xf numFmtId="174" fontId="113" fillId="0" borderId="80">
      <alignment horizontal="right" vertical="center"/>
    </xf>
    <xf numFmtId="174" fontId="113" fillId="0" borderId="80">
      <alignment horizontal="right" vertical="center"/>
    </xf>
    <xf numFmtId="174" fontId="64" fillId="0" borderId="80">
      <alignment horizontal="right" vertical="center"/>
    </xf>
    <xf numFmtId="174" fontId="113" fillId="0" borderId="80">
      <alignment horizontal="right" vertical="center"/>
    </xf>
    <xf numFmtId="174" fontId="64" fillId="0" borderId="80">
      <alignment horizontal="right" vertical="center"/>
    </xf>
    <xf numFmtId="174" fontId="64" fillId="0" borderId="80">
      <alignment horizontal="right" vertical="center"/>
    </xf>
    <xf numFmtId="174" fontId="113" fillId="0" borderId="80">
      <alignment horizontal="right" vertical="center"/>
    </xf>
    <xf numFmtId="174" fontId="64" fillId="0" borderId="80">
      <alignment horizontal="right" vertical="center"/>
    </xf>
    <xf numFmtId="183" fontId="17" fillId="0" borderId="80">
      <alignment horizontal="right" vertical="center"/>
    </xf>
    <xf numFmtId="208" fontId="114" fillId="0" borderId="80">
      <alignment horizontal="right" vertical="center"/>
    </xf>
    <xf numFmtId="183" fontId="17" fillId="0" borderId="80">
      <alignment horizontal="right" vertical="center"/>
    </xf>
    <xf numFmtId="174" fontId="64" fillId="0" borderId="80">
      <alignment horizontal="right" vertical="center"/>
    </xf>
    <xf numFmtId="174" fontId="64" fillId="0" borderId="80">
      <alignment horizontal="right" vertical="center"/>
    </xf>
    <xf numFmtId="208" fontId="114" fillId="0" borderId="80">
      <alignment horizontal="right" vertical="center"/>
    </xf>
    <xf numFmtId="174" fontId="113" fillId="0" borderId="80">
      <alignment horizontal="right" vertical="center"/>
    </xf>
    <xf numFmtId="174" fontId="64" fillId="0" borderId="80">
      <alignment horizontal="right" vertical="center"/>
    </xf>
    <xf numFmtId="174" fontId="64" fillId="0" borderId="80">
      <alignment horizontal="right" vertical="center"/>
    </xf>
    <xf numFmtId="183" fontId="17" fillId="0" borderId="80">
      <alignment horizontal="right" vertical="center"/>
    </xf>
    <xf numFmtId="208" fontId="114" fillId="0" borderId="80">
      <alignment horizontal="right" vertical="center"/>
    </xf>
    <xf numFmtId="183" fontId="17" fillId="0" borderId="80">
      <alignment horizontal="right" vertical="center"/>
    </xf>
    <xf numFmtId="196" fontId="64" fillId="0" borderId="80">
      <alignment horizontal="center"/>
    </xf>
    <xf numFmtId="0" fontId="48" fillId="0" borderId="81" applyProtection="0"/>
    <xf numFmtId="194" fontId="64" fillId="0" borderId="75"/>
    <xf numFmtId="164" fontId="119" fillId="52" borderId="82">
      <alignment vertical="top"/>
    </xf>
    <xf numFmtId="0" fontId="120" fillId="53" borderId="75">
      <alignment horizontal="left" vertical="center"/>
    </xf>
    <xf numFmtId="165" fontId="121" fillId="54" borderId="82"/>
    <xf numFmtId="164" fontId="101" fillId="0" borderId="82">
      <alignment horizontal="left" vertical="top"/>
    </xf>
    <xf numFmtId="0" fontId="83" fillId="40" borderId="76" applyNumberFormat="0" applyAlignment="0" applyProtection="0"/>
    <xf numFmtId="0" fontId="10" fillId="50" borderId="78" applyNumberFormat="0" applyFont="0" applyAlignment="0" applyProtection="0"/>
    <xf numFmtId="0" fontId="109" fillId="40" borderId="79" applyNumberFormat="0" applyAlignment="0" applyProtection="0"/>
    <xf numFmtId="208" fontId="114" fillId="0" borderId="80">
      <alignment horizontal="right" vertical="center"/>
    </xf>
    <xf numFmtId="208" fontId="114" fillId="0" borderId="80">
      <alignment horizontal="right" vertical="center"/>
    </xf>
    <xf numFmtId="208" fontId="114" fillId="0" borderId="80">
      <alignment horizontal="right" vertical="center"/>
    </xf>
    <xf numFmtId="208" fontId="114" fillId="0" borderId="80">
      <alignment horizontal="right" vertical="center"/>
    </xf>
    <xf numFmtId="0" fontId="48" fillId="0" borderId="81" applyProtection="0"/>
    <xf numFmtId="0" fontId="10" fillId="0" borderId="0"/>
    <xf numFmtId="0" fontId="54" fillId="0" borderId="0"/>
    <xf numFmtId="0" fontId="10" fillId="50" borderId="83" applyNumberFormat="0" applyFont="0" applyAlignment="0" applyProtection="0"/>
    <xf numFmtId="0" fontId="109" fillId="40" borderId="84" applyNumberFormat="0" applyAlignment="0" applyProtection="0"/>
    <xf numFmtId="174" fontId="64" fillId="0" borderId="85">
      <alignment horizontal="right" vertical="center"/>
    </xf>
    <xf numFmtId="174" fontId="113" fillId="0" borderId="85">
      <alignment horizontal="right" vertical="center"/>
    </xf>
    <xf numFmtId="174" fontId="64" fillId="0" borderId="85">
      <alignment horizontal="right" vertical="center"/>
    </xf>
    <xf numFmtId="174" fontId="64" fillId="0" borderId="85">
      <alignment horizontal="right" vertical="center"/>
    </xf>
    <xf numFmtId="174" fontId="64" fillId="0" borderId="85">
      <alignment horizontal="right" vertical="center"/>
    </xf>
    <xf numFmtId="208" fontId="114" fillId="0" borderId="85">
      <alignment horizontal="right" vertical="center"/>
    </xf>
    <xf numFmtId="183" fontId="17" fillId="0" borderId="85">
      <alignment horizontal="right" vertical="center"/>
    </xf>
    <xf numFmtId="183" fontId="17" fillId="0" borderId="85">
      <alignment horizontal="right" vertical="center"/>
    </xf>
    <xf numFmtId="208" fontId="114" fillId="0" borderId="85">
      <alignment horizontal="right" vertical="center"/>
    </xf>
    <xf numFmtId="208" fontId="114" fillId="0" borderId="85">
      <alignment horizontal="right" vertical="center"/>
    </xf>
    <xf numFmtId="183" fontId="17" fillId="0" borderId="85">
      <alignment horizontal="right" vertical="center"/>
    </xf>
    <xf numFmtId="183" fontId="17" fillId="0" borderId="85">
      <alignment horizontal="right" vertical="center"/>
    </xf>
    <xf numFmtId="208" fontId="114" fillId="0" borderId="85">
      <alignment horizontal="right" vertical="center"/>
    </xf>
    <xf numFmtId="208" fontId="114" fillId="0" borderId="85">
      <alignment horizontal="right" vertical="center"/>
    </xf>
    <xf numFmtId="208" fontId="114" fillId="0" borderId="85">
      <alignment horizontal="right" vertical="center"/>
    </xf>
    <xf numFmtId="208" fontId="114" fillId="0" borderId="85">
      <alignment horizontal="right" vertical="center"/>
    </xf>
    <xf numFmtId="183" fontId="17" fillId="0" borderId="85">
      <alignment horizontal="right" vertical="center"/>
    </xf>
    <xf numFmtId="174" fontId="113" fillId="0" borderId="85">
      <alignment horizontal="right" vertical="center"/>
    </xf>
    <xf numFmtId="174" fontId="113" fillId="0" borderId="85">
      <alignment horizontal="right" vertical="center"/>
    </xf>
    <xf numFmtId="174" fontId="64" fillId="0" borderId="85">
      <alignment horizontal="right" vertical="center"/>
    </xf>
    <xf numFmtId="174" fontId="113" fillId="0" borderId="85">
      <alignment horizontal="right" vertical="center"/>
    </xf>
    <xf numFmtId="174" fontId="64" fillId="0" borderId="85">
      <alignment horizontal="right" vertical="center"/>
    </xf>
    <xf numFmtId="174" fontId="64" fillId="0" borderId="85">
      <alignment horizontal="right" vertical="center"/>
    </xf>
    <xf numFmtId="174" fontId="113" fillId="0" borderId="85">
      <alignment horizontal="right" vertical="center"/>
    </xf>
    <xf numFmtId="174" fontId="64" fillId="0" borderId="85">
      <alignment horizontal="right" vertical="center"/>
    </xf>
    <xf numFmtId="183" fontId="17" fillId="0" borderId="85">
      <alignment horizontal="right" vertical="center"/>
    </xf>
    <xf numFmtId="208" fontId="114" fillId="0" borderId="85">
      <alignment horizontal="right" vertical="center"/>
    </xf>
    <xf numFmtId="183" fontId="17" fillId="0" borderId="85">
      <alignment horizontal="right" vertical="center"/>
    </xf>
    <xf numFmtId="174" fontId="64" fillId="0" borderId="85">
      <alignment horizontal="right" vertical="center"/>
    </xf>
    <xf numFmtId="174" fontId="64" fillId="0" borderId="85">
      <alignment horizontal="right" vertical="center"/>
    </xf>
    <xf numFmtId="208" fontId="114" fillId="0" borderId="85">
      <alignment horizontal="right" vertical="center"/>
    </xf>
    <xf numFmtId="174" fontId="113" fillId="0" borderId="85">
      <alignment horizontal="right" vertical="center"/>
    </xf>
    <xf numFmtId="174" fontId="64" fillId="0" borderId="85">
      <alignment horizontal="right" vertical="center"/>
    </xf>
    <xf numFmtId="174" fontId="64" fillId="0" borderId="85">
      <alignment horizontal="right" vertical="center"/>
    </xf>
    <xf numFmtId="183" fontId="17" fillId="0" borderId="85">
      <alignment horizontal="right" vertical="center"/>
    </xf>
    <xf numFmtId="208" fontId="114" fillId="0" borderId="85">
      <alignment horizontal="right" vertical="center"/>
    </xf>
    <xf numFmtId="183" fontId="17" fillId="0" borderId="85">
      <alignment horizontal="right" vertical="center"/>
    </xf>
    <xf numFmtId="196" fontId="64" fillId="0" borderId="85">
      <alignment horizontal="center"/>
    </xf>
    <xf numFmtId="0" fontId="48" fillId="0" borderId="86" applyProtection="0"/>
    <xf numFmtId="164" fontId="119" fillId="52" borderId="87">
      <alignment vertical="top"/>
    </xf>
    <xf numFmtId="165" fontId="121" fillId="54" borderId="87"/>
    <xf numFmtId="164" fontId="101" fillId="0" borderId="87">
      <alignment horizontal="left" vertical="top"/>
    </xf>
    <xf numFmtId="0" fontId="10" fillId="50" borderId="83" applyNumberFormat="0" applyFont="0" applyAlignment="0" applyProtection="0"/>
    <xf numFmtId="0" fontId="109" fillId="40" borderId="84" applyNumberFormat="0" applyAlignment="0" applyProtection="0"/>
    <xf numFmtId="208" fontId="114" fillId="0" borderId="85">
      <alignment horizontal="right" vertical="center"/>
    </xf>
    <xf numFmtId="208" fontId="114" fillId="0" borderId="85">
      <alignment horizontal="right" vertical="center"/>
    </xf>
    <xf numFmtId="208" fontId="114" fillId="0" borderId="85">
      <alignment horizontal="right" vertical="center"/>
    </xf>
    <xf numFmtId="208" fontId="114" fillId="0" borderId="85">
      <alignment horizontal="right" vertical="center"/>
    </xf>
    <xf numFmtId="0" fontId="48" fillId="0" borderId="86" applyProtection="0"/>
    <xf numFmtId="0" fontId="1" fillId="0" borderId="0"/>
    <xf numFmtId="9" fontId="8" fillId="0" borderId="0" applyFont="0" applyFill="0" applyBorder="0" applyAlignment="0" applyProtection="0"/>
    <xf numFmtId="0" fontId="182" fillId="0" borderId="0" applyNumberFormat="0" applyFill="0" applyBorder="0" applyAlignment="0" applyProtection="0"/>
  </cellStyleXfs>
  <cellXfs count="1083">
    <xf numFmtId="0" fontId="0" fillId="0" borderId="0" xfId="0"/>
    <xf numFmtId="0" fontId="0" fillId="2" borderId="0" xfId="0" applyFill="1"/>
    <xf numFmtId="0" fontId="5" fillId="2" borderId="0" xfId="0" applyFont="1" applyFill="1" applyAlignment="1">
      <alignment horizontal="center"/>
    </xf>
    <xf numFmtId="0" fontId="5" fillId="2" borderId="0" xfId="0" applyFont="1" applyFill="1"/>
    <xf numFmtId="1" fontId="5" fillId="2" borderId="0" xfId="0" applyNumberFormat="1" applyFont="1" applyFill="1" applyAlignment="1">
      <alignment horizontal="center"/>
    </xf>
    <xf numFmtId="0" fontId="6" fillId="7" borderId="12" xfId="0" applyFon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1" fontId="6" fillId="7" borderId="6" xfId="0" applyNumberFormat="1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1" fontId="6" fillId="7" borderId="16" xfId="0" applyNumberFormat="1" applyFont="1" applyFill="1" applyBorder="1" applyAlignment="1">
      <alignment horizontal="center"/>
    </xf>
    <xf numFmtId="1" fontId="6" fillId="7" borderId="17" xfId="0" applyNumberFormat="1" applyFont="1" applyFill="1" applyBorder="1" applyAlignment="1">
      <alignment horizontal="center"/>
    </xf>
    <xf numFmtId="0" fontId="6" fillId="7" borderId="18" xfId="0" applyFont="1" applyFill="1" applyBorder="1" applyAlignment="1">
      <alignment horizontal="left"/>
    </xf>
    <xf numFmtId="0" fontId="6" fillId="7" borderId="2" xfId="0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6" fillId="7" borderId="19" xfId="0" applyFont="1" applyFill="1" applyBorder="1" applyAlignment="1">
      <alignment horizontal="center"/>
    </xf>
    <xf numFmtId="0" fontId="7" fillId="7" borderId="20" xfId="0" applyFont="1" applyFill="1" applyBorder="1" applyAlignment="1">
      <alignment horizontal="center"/>
    </xf>
    <xf numFmtId="1" fontId="7" fillId="7" borderId="4" xfId="0" applyNumberFormat="1" applyFont="1" applyFill="1" applyBorder="1" applyAlignment="1">
      <alignment horizontal="center"/>
    </xf>
    <xf numFmtId="0" fontId="6" fillId="8" borderId="20" xfId="0" applyFont="1" applyFill="1" applyBorder="1" applyAlignment="1">
      <alignment horizontal="left"/>
    </xf>
    <xf numFmtId="0" fontId="6" fillId="7" borderId="9" xfId="0" applyFont="1" applyFill="1" applyBorder="1"/>
    <xf numFmtId="0" fontId="7" fillId="7" borderId="22" xfId="0" applyFont="1" applyFill="1" applyBorder="1" applyAlignment="1">
      <alignment horizontal="center"/>
    </xf>
    <xf numFmtId="0" fontId="5" fillId="2" borderId="16" xfId="0" applyFont="1" applyFill="1" applyBorder="1"/>
    <xf numFmtId="1" fontId="5" fillId="2" borderId="11" xfId="0" applyNumberFormat="1" applyFont="1" applyFill="1" applyBorder="1" applyAlignment="1">
      <alignment horizontal="center"/>
    </xf>
    <xf numFmtId="0" fontId="5" fillId="2" borderId="0" xfId="0" applyFont="1" applyFill="1" applyBorder="1"/>
    <xf numFmtId="1" fontId="5" fillId="2" borderId="4" xfId="0" applyNumberFormat="1" applyFont="1" applyFill="1" applyBorder="1" applyAlignment="1">
      <alignment horizontal="center"/>
    </xf>
    <xf numFmtId="1" fontId="5" fillId="2" borderId="4" xfId="0" applyNumberFormat="1" applyFont="1" applyFill="1" applyBorder="1"/>
    <xf numFmtId="0" fontId="5" fillId="2" borderId="8" xfId="0" applyFont="1" applyFill="1" applyBorder="1" applyAlignment="1">
      <alignment horizontal="center"/>
    </xf>
    <xf numFmtId="1" fontId="9" fillId="2" borderId="0" xfId="0" applyNumberFormat="1" applyFont="1" applyFill="1" applyBorder="1"/>
    <xf numFmtId="0" fontId="5" fillId="2" borderId="23" xfId="0" applyFont="1" applyFill="1" applyBorder="1" applyAlignment="1">
      <alignment horizontal="center"/>
    </xf>
    <xf numFmtId="0" fontId="14" fillId="2" borderId="0" xfId="0" applyFont="1" applyFill="1"/>
    <xf numFmtId="9" fontId="14" fillId="2" borderId="0" xfId="0" applyNumberFormat="1" applyFont="1" applyFill="1"/>
    <xf numFmtId="174" fontId="14" fillId="2" borderId="0" xfId="0" applyNumberFormat="1" applyFont="1" applyFill="1"/>
    <xf numFmtId="0" fontId="14" fillId="2" borderId="0" xfId="0" applyFont="1" applyFill="1" applyAlignment="1">
      <alignment horizontal="center" vertical="center"/>
    </xf>
    <xf numFmtId="9" fontId="14" fillId="2" borderId="0" xfId="0" applyNumberFormat="1" applyFont="1" applyFill="1" applyAlignment="1">
      <alignment horizontal="center" vertical="center"/>
    </xf>
    <xf numFmtId="174" fontId="14" fillId="2" borderId="0" xfId="0" applyNumberFormat="1" applyFont="1" applyFill="1" applyAlignment="1">
      <alignment horizontal="center" vertical="center"/>
    </xf>
    <xf numFmtId="0" fontId="5" fillId="12" borderId="0" xfId="5" applyFont="1" applyFill="1" applyAlignment="1">
      <alignment horizontal="left"/>
    </xf>
    <xf numFmtId="0" fontId="5" fillId="12" borderId="0" xfId="5" applyFont="1" applyFill="1"/>
    <xf numFmtId="0" fontId="5" fillId="12" borderId="0" xfId="0" applyFont="1" applyFill="1" applyAlignment="1">
      <alignment horizontal="center"/>
    </xf>
    <xf numFmtId="174" fontId="19" fillId="2" borderId="0" xfId="0" applyNumberFormat="1" applyFont="1" applyFill="1" applyAlignment="1">
      <alignment wrapText="1"/>
    </xf>
    <xf numFmtId="0" fontId="19" fillId="2" borderId="0" xfId="0" applyFont="1" applyFill="1" applyAlignment="1">
      <alignment wrapText="1"/>
    </xf>
    <xf numFmtId="0" fontId="19" fillId="2" borderId="8" xfId="0" applyFont="1" applyFill="1" applyBorder="1" applyAlignment="1">
      <alignment horizontal="center" wrapText="1"/>
    </xf>
    <xf numFmtId="17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0" fontId="21" fillId="2" borderId="0" xfId="4" applyFont="1" applyFill="1" applyBorder="1" applyAlignment="1">
      <alignment vertical="center"/>
    </xf>
    <xf numFmtId="0" fontId="0" fillId="2" borderId="0" xfId="0" applyNumberFormat="1" applyFill="1"/>
    <xf numFmtId="0" fontId="2" fillId="4" borderId="4" xfId="4" applyFont="1" applyFill="1" applyBorder="1" applyAlignment="1">
      <alignment vertical="center"/>
    </xf>
    <xf numFmtId="0" fontId="0" fillId="2" borderId="0" xfId="0" applyFont="1" applyFill="1"/>
    <xf numFmtId="0" fontId="0" fillId="2" borderId="0" xfId="0" applyNumberFormat="1" applyFont="1" applyFill="1" applyAlignment="1">
      <alignment horizontal="center"/>
    </xf>
    <xf numFmtId="0" fontId="2" fillId="2" borderId="5" xfId="4" applyFont="1" applyFill="1" applyBorder="1" applyAlignment="1">
      <alignment vertical="center"/>
    </xf>
    <xf numFmtId="0" fontId="4" fillId="2" borderId="5" xfId="4" applyNumberFormat="1" applyFont="1" applyFill="1" applyBorder="1" applyAlignment="1">
      <alignment horizontal="center" vertical="center"/>
    </xf>
    <xf numFmtId="173" fontId="4" fillId="2" borderId="5" xfId="4" applyNumberFormat="1" applyFont="1" applyFill="1" applyBorder="1" applyAlignment="1">
      <alignment horizontal="center" vertical="center"/>
    </xf>
    <xf numFmtId="0" fontId="4" fillId="7" borderId="0" xfId="0" applyFont="1" applyFill="1"/>
    <xf numFmtId="0" fontId="19" fillId="3" borderId="23" xfId="0" applyFont="1" applyFill="1" applyBorder="1" applyAlignment="1">
      <alignment horizontal="center" wrapText="1"/>
    </xf>
    <xf numFmtId="0" fontId="5" fillId="3" borderId="23" xfId="0" applyFont="1" applyFill="1" applyBorder="1" applyAlignment="1">
      <alignment horizontal="center" wrapText="1"/>
    </xf>
    <xf numFmtId="0" fontId="5" fillId="3" borderId="23" xfId="0" applyFont="1" applyFill="1" applyBorder="1" applyAlignment="1">
      <alignment horizontal="left" wrapText="1"/>
    </xf>
    <xf numFmtId="0" fontId="14" fillId="3" borderId="23" xfId="0" applyFont="1" applyFill="1" applyBorder="1" applyAlignment="1">
      <alignment horizontal="center"/>
    </xf>
    <xf numFmtId="0" fontId="19" fillId="3" borderId="8" xfId="0" applyFont="1" applyFill="1" applyBorder="1" applyAlignment="1">
      <alignment horizontal="center" wrapText="1"/>
    </xf>
    <xf numFmtId="0" fontId="5" fillId="3" borderId="8" xfId="0" applyFont="1" applyFill="1" applyBorder="1" applyAlignment="1">
      <alignment horizontal="center" wrapText="1"/>
    </xf>
    <xf numFmtId="0" fontId="5" fillId="3" borderId="8" xfId="0" applyFont="1" applyFill="1" applyBorder="1" applyAlignment="1">
      <alignment horizontal="left" wrapText="1"/>
    </xf>
    <xf numFmtId="0" fontId="19" fillId="3" borderId="27" xfId="0" applyFont="1" applyFill="1" applyBorder="1" applyAlignment="1">
      <alignment horizontal="center" wrapText="1"/>
    </xf>
    <xf numFmtId="0" fontId="5" fillId="3" borderId="27" xfId="0" applyFont="1" applyFill="1" applyBorder="1" applyAlignment="1">
      <alignment horizontal="center" wrapText="1"/>
    </xf>
    <xf numFmtId="0" fontId="5" fillId="3" borderId="27" xfId="0" applyFont="1" applyFill="1" applyBorder="1" applyAlignment="1">
      <alignment horizontal="left" wrapText="1"/>
    </xf>
    <xf numFmtId="0" fontId="19" fillId="3" borderId="30" xfId="0" applyFont="1" applyFill="1" applyBorder="1" applyAlignment="1">
      <alignment horizontal="center" wrapText="1"/>
    </xf>
    <xf numFmtId="0" fontId="5" fillId="3" borderId="30" xfId="0" applyFont="1" applyFill="1" applyBorder="1" applyAlignment="1">
      <alignment horizontal="center" wrapText="1"/>
    </xf>
    <xf numFmtId="0" fontId="5" fillId="3" borderId="30" xfId="0" applyFont="1" applyFill="1" applyBorder="1" applyAlignment="1">
      <alignment horizontal="left" wrapText="1"/>
    </xf>
    <xf numFmtId="0" fontId="3" fillId="2" borderId="0" xfId="0" applyFont="1" applyFill="1"/>
    <xf numFmtId="0" fontId="0" fillId="2" borderId="0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2" fillId="7" borderId="4" xfId="0" applyFont="1" applyFill="1" applyBorder="1"/>
    <xf numFmtId="0" fontId="2" fillId="7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wrapText="1"/>
    </xf>
    <xf numFmtId="173" fontId="4" fillId="10" borderId="4" xfId="4" applyNumberFormat="1" applyFont="1" applyFill="1" applyBorder="1" applyAlignment="1">
      <alignment horizontal="center" vertical="center"/>
    </xf>
    <xf numFmtId="0" fontId="25" fillId="2" borderId="0" xfId="0" applyFont="1" applyFill="1" applyBorder="1"/>
    <xf numFmtId="0" fontId="25" fillId="2" borderId="0" xfId="0" applyFont="1" applyFill="1"/>
    <xf numFmtId="0" fontId="24" fillId="2" borderId="2" xfId="0" applyFont="1" applyFill="1" applyBorder="1" applyAlignment="1">
      <alignment horizontal="center"/>
    </xf>
    <xf numFmtId="0" fontId="24" fillId="2" borderId="29" xfId="0" applyFont="1" applyFill="1" applyBorder="1" applyAlignment="1">
      <alignment horizontal="center"/>
    </xf>
    <xf numFmtId="0" fontId="26" fillId="4" borderId="4" xfId="4" applyFont="1" applyFill="1" applyBorder="1" applyAlignment="1">
      <alignment horizontal="center" vertical="center"/>
    </xf>
    <xf numFmtId="0" fontId="25" fillId="2" borderId="0" xfId="0" applyFont="1" applyFill="1" applyAlignment="1">
      <alignment horizontal="center"/>
    </xf>
    <xf numFmtId="0" fontId="4" fillId="11" borderId="4" xfId="4" applyNumberFormat="1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/>
    </xf>
    <xf numFmtId="9" fontId="5" fillId="3" borderId="8" xfId="0" applyNumberFormat="1" applyFont="1" applyFill="1" applyBorder="1" applyAlignment="1">
      <alignment horizontal="center" wrapText="1"/>
    </xf>
    <xf numFmtId="9" fontId="5" fillId="3" borderId="23" xfId="0" applyNumberFormat="1" applyFont="1" applyFill="1" applyBorder="1" applyAlignment="1">
      <alignment horizontal="center" wrapText="1"/>
    </xf>
    <xf numFmtId="0" fontId="0" fillId="3" borderId="4" xfId="0" applyFont="1" applyFill="1" applyBorder="1"/>
    <xf numFmtId="0" fontId="3" fillId="3" borderId="23" xfId="0" applyFont="1" applyFill="1" applyBorder="1" applyAlignment="1">
      <alignment horizontal="center"/>
    </xf>
    <xf numFmtId="0" fontId="0" fillId="3" borderId="23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0" fillId="3" borderId="30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0" fillId="3" borderId="10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0" fillId="3" borderId="8" xfId="0" applyFont="1" applyFill="1" applyBorder="1" applyAlignment="1">
      <alignment horizontal="center"/>
    </xf>
    <xf numFmtId="0" fontId="19" fillId="3" borderId="4" xfId="0" applyFont="1" applyFill="1" applyBorder="1" applyAlignment="1">
      <alignment horizontal="center" wrapText="1"/>
    </xf>
    <xf numFmtId="0" fontId="3" fillId="3" borderId="11" xfId="0" applyFont="1" applyFill="1" applyBorder="1" applyAlignment="1">
      <alignment horizontal="center"/>
    </xf>
    <xf numFmtId="0" fontId="0" fillId="3" borderId="11" xfId="0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 vertical="center"/>
    </xf>
    <xf numFmtId="0" fontId="29" fillId="2" borderId="38" xfId="0" applyFont="1" applyFill="1" applyBorder="1" applyAlignment="1">
      <alignment horizontal="center" vertical="center"/>
    </xf>
    <xf numFmtId="0" fontId="29" fillId="2" borderId="38" xfId="0" applyFont="1" applyFill="1" applyBorder="1" applyAlignment="1">
      <alignment horizontal="left" vertical="center"/>
    </xf>
    <xf numFmtId="0" fontId="29" fillId="2" borderId="32" xfId="0" applyFont="1" applyFill="1" applyBorder="1" applyAlignment="1">
      <alignment horizontal="center" vertical="center"/>
    </xf>
    <xf numFmtId="0" fontId="29" fillId="2" borderId="29" xfId="0" applyFont="1" applyFill="1" applyBorder="1" applyAlignment="1">
      <alignment horizontal="center" vertical="center"/>
    </xf>
    <xf numFmtId="176" fontId="29" fillId="2" borderId="29" xfId="0" applyNumberFormat="1" applyFont="1" applyFill="1" applyBorder="1" applyAlignment="1">
      <alignment horizontal="center" vertical="center"/>
    </xf>
    <xf numFmtId="0" fontId="29" fillId="2" borderId="29" xfId="0" applyFont="1" applyFill="1" applyBorder="1" applyAlignment="1">
      <alignment horizontal="left" vertical="center"/>
    </xf>
    <xf numFmtId="0" fontId="29" fillId="2" borderId="26" xfId="0" applyFont="1" applyFill="1" applyBorder="1" applyAlignment="1">
      <alignment horizontal="center" vertical="center"/>
    </xf>
    <xf numFmtId="0" fontId="31" fillId="2" borderId="8" xfId="0" applyFont="1" applyFill="1" applyBorder="1" applyAlignment="1">
      <alignment wrapText="1"/>
    </xf>
    <xf numFmtId="1" fontId="28" fillId="2" borderId="8" xfId="0" applyNumberFormat="1" applyFont="1" applyFill="1" applyBorder="1" applyAlignment="1">
      <alignment horizontal="center" wrapText="1"/>
    </xf>
    <xf numFmtId="0" fontId="28" fillId="2" borderId="8" xfId="0" applyFont="1" applyFill="1" applyBorder="1" applyAlignment="1">
      <alignment wrapText="1"/>
    </xf>
    <xf numFmtId="1" fontId="28" fillId="2" borderId="8" xfId="0" applyNumberFormat="1" applyFont="1" applyFill="1" applyBorder="1" applyAlignment="1">
      <alignment horizontal="center"/>
    </xf>
    <xf numFmtId="0" fontId="28" fillId="2" borderId="8" xfId="0" applyFont="1" applyFill="1" applyBorder="1" applyAlignment="1">
      <alignment horizontal="center" wrapText="1"/>
    </xf>
    <xf numFmtId="38" fontId="6" fillId="7" borderId="6" xfId="0" applyNumberFormat="1" applyFont="1" applyFill="1" applyBorder="1"/>
    <xf numFmtId="1" fontId="6" fillId="7" borderId="4" xfId="0" applyNumberFormat="1" applyFont="1" applyFill="1" applyBorder="1"/>
    <xf numFmtId="1" fontId="6" fillId="7" borderId="9" xfId="0" applyNumberFormat="1" applyFont="1" applyFill="1" applyBorder="1"/>
    <xf numFmtId="173" fontId="6" fillId="8" borderId="4" xfId="0" applyNumberFormat="1" applyFont="1" applyFill="1" applyBorder="1" applyAlignment="1">
      <alignment horizontal="center"/>
    </xf>
    <xf numFmtId="173" fontId="6" fillId="8" borderId="19" xfId="0" applyNumberFormat="1" applyFont="1" applyFill="1" applyBorder="1" applyAlignment="1">
      <alignment horizontal="center"/>
    </xf>
    <xf numFmtId="0" fontId="5" fillId="2" borderId="0" xfId="0" applyNumberFormat="1" applyFont="1" applyFill="1" applyBorder="1" applyAlignment="1">
      <alignment horizontal="center"/>
    </xf>
    <xf numFmtId="0" fontId="6" fillId="2" borderId="39" xfId="0" applyNumberFormat="1" applyFont="1" applyFill="1" applyBorder="1" applyAlignment="1">
      <alignment horizontal="center"/>
    </xf>
    <xf numFmtId="0" fontId="6" fillId="9" borderId="39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0" fontId="0" fillId="2" borderId="0" xfId="0" applyNumberFormat="1" applyFill="1" applyBorder="1"/>
    <xf numFmtId="16" fontId="25" fillId="2" borderId="0" xfId="0" applyNumberFormat="1" applyFont="1" applyFill="1"/>
    <xf numFmtId="173" fontId="7" fillId="7" borderId="9" xfId="0" applyNumberFormat="1" applyFont="1" applyFill="1" applyBorder="1" applyAlignment="1">
      <alignment horizontal="center"/>
    </xf>
    <xf numFmtId="173" fontId="7" fillId="7" borderId="21" xfId="0" applyNumberFormat="1" applyFont="1" applyFill="1" applyBorder="1" applyAlignment="1">
      <alignment horizontal="center"/>
    </xf>
    <xf numFmtId="1" fontId="35" fillId="2" borderId="4" xfId="0" applyNumberFormat="1" applyFont="1" applyFill="1" applyBorder="1"/>
    <xf numFmtId="1" fontId="5" fillId="2" borderId="36" xfId="0" applyNumberFormat="1" applyFont="1" applyFill="1" applyBorder="1" applyAlignment="1">
      <alignment horizontal="center"/>
    </xf>
    <xf numFmtId="0" fontId="0" fillId="2" borderId="4" xfId="0" applyFill="1" applyBorder="1"/>
    <xf numFmtId="0" fontId="0" fillId="3" borderId="0" xfId="0" applyFill="1"/>
    <xf numFmtId="0" fontId="20" fillId="3" borderId="23" xfId="0" applyFont="1" applyFill="1" applyBorder="1" applyAlignment="1">
      <alignment horizontal="center" wrapText="1"/>
    </xf>
    <xf numFmtId="0" fontId="20" fillId="3" borderId="8" xfId="0" applyFont="1" applyFill="1" applyBorder="1" applyAlignment="1">
      <alignment horizontal="center" wrapText="1"/>
    </xf>
    <xf numFmtId="1" fontId="0" fillId="2" borderId="40" xfId="0" applyNumberFormat="1" applyFill="1" applyBorder="1"/>
    <xf numFmtId="0" fontId="0" fillId="2" borderId="0" xfId="0" applyFill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40" xfId="0" applyFill="1" applyBorder="1"/>
    <xf numFmtId="1" fontId="0" fillId="2" borderId="4" xfId="0" applyNumberFormat="1" applyFill="1" applyBorder="1" applyAlignment="1">
      <alignment horizontal="center"/>
    </xf>
    <xf numFmtId="171" fontId="0" fillId="2" borderId="4" xfId="0" applyNumberFormat="1" applyFill="1" applyBorder="1" applyAlignment="1">
      <alignment horizontal="center"/>
    </xf>
    <xf numFmtId="171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" fontId="5" fillId="2" borderId="25" xfId="0" applyNumberFormat="1" applyFont="1" applyFill="1" applyBorder="1" applyAlignment="1">
      <alignment horizontal="center"/>
    </xf>
    <xf numFmtId="0" fontId="21" fillId="2" borderId="33" xfId="4" applyNumberFormat="1" applyFont="1" applyFill="1" applyBorder="1" applyAlignment="1">
      <alignment horizontal="center" vertical="center"/>
    </xf>
    <xf numFmtId="0" fontId="21" fillId="2" borderId="34" xfId="4" applyNumberFormat="1" applyFont="1" applyFill="1" applyBorder="1" applyAlignment="1">
      <alignment horizontal="center" vertical="center"/>
    </xf>
    <xf numFmtId="9" fontId="11" fillId="2" borderId="23" xfId="1" applyFont="1" applyFill="1" applyBorder="1" applyAlignment="1">
      <alignment horizontal="center" vertical="center"/>
    </xf>
    <xf numFmtId="9" fontId="11" fillId="2" borderId="8" xfId="1" applyFont="1" applyFill="1" applyBorder="1" applyAlignment="1">
      <alignment horizontal="center" vertical="center"/>
    </xf>
    <xf numFmtId="0" fontId="0" fillId="2" borderId="0" xfId="0" applyFill="1" applyAlignment="1">
      <alignment horizontal="left"/>
    </xf>
    <xf numFmtId="9" fontId="11" fillId="2" borderId="4" xfId="1" applyFont="1" applyFill="1" applyBorder="1" applyAlignment="1">
      <alignment horizontal="center" vertical="center"/>
    </xf>
    <xf numFmtId="9" fontId="36" fillId="2" borderId="4" xfId="1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/>
    </xf>
    <xf numFmtId="9" fontId="36" fillId="2" borderId="23" xfId="1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/>
    </xf>
    <xf numFmtId="9" fontId="36" fillId="2" borderId="8" xfId="1" applyFont="1" applyFill="1" applyBorder="1" applyAlignment="1">
      <alignment horizontal="center" vertical="center"/>
    </xf>
    <xf numFmtId="171" fontId="0" fillId="2" borderId="0" xfId="0" applyNumberFormat="1" applyFill="1"/>
    <xf numFmtId="0" fontId="0" fillId="2" borderId="4" xfId="0" applyFill="1" applyBorder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37" fillId="2" borderId="0" xfId="0" applyFont="1" applyFill="1" applyAlignment="1">
      <alignment horizontal="left"/>
    </xf>
    <xf numFmtId="0" fontId="5" fillId="0" borderId="8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9" fontId="36" fillId="2" borderId="27" xfId="1" applyFont="1" applyFill="1" applyBorder="1" applyAlignment="1">
      <alignment horizontal="center" vertical="center"/>
    </xf>
    <xf numFmtId="1" fontId="35" fillId="2" borderId="0" xfId="0" applyNumberFormat="1" applyFont="1" applyFill="1" applyBorder="1"/>
    <xf numFmtId="2" fontId="21" fillId="2" borderId="34" xfId="4" applyNumberFormat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9" fontId="36" fillId="2" borderId="11" xfId="1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/>
    </xf>
    <xf numFmtId="0" fontId="34" fillId="2" borderId="4" xfId="0" applyFont="1" applyFill="1" applyBorder="1"/>
    <xf numFmtId="0" fontId="34" fillId="2" borderId="4" xfId="0" applyFont="1" applyFill="1" applyBorder="1" applyAlignment="1">
      <alignment horizontal="left"/>
    </xf>
    <xf numFmtId="0" fontId="0" fillId="2" borderId="30" xfId="0" applyFill="1" applyBorder="1"/>
    <xf numFmtId="3" fontId="25" fillId="2" borderId="0" xfId="0" applyNumberFormat="1" applyFont="1" applyFill="1" applyAlignment="1">
      <alignment horizontal="center"/>
    </xf>
    <xf numFmtId="1" fontId="5" fillId="2" borderId="0" xfId="0" applyNumberFormat="1" applyFont="1" applyFill="1" applyBorder="1"/>
    <xf numFmtId="0" fontId="5" fillId="2" borderId="27" xfId="0" applyFont="1" applyFill="1" applyBorder="1" applyAlignment="1">
      <alignment horizontal="center"/>
    </xf>
    <xf numFmtId="1" fontId="5" fillId="2" borderId="38" xfId="0" applyNumberFormat="1" applyFont="1" applyFill="1" applyBorder="1"/>
    <xf numFmtId="0" fontId="21" fillId="2" borderId="11" xfId="0" applyFont="1" applyFill="1" applyBorder="1" applyAlignment="1">
      <alignment horizontal="center"/>
    </xf>
    <xf numFmtId="0" fontId="21" fillId="2" borderId="4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5" fillId="14" borderId="4" xfId="0" applyFont="1" applyFill="1" applyBorder="1"/>
    <xf numFmtId="0" fontId="5" fillId="18" borderId="4" xfId="0" applyFont="1" applyFill="1" applyBorder="1"/>
    <xf numFmtId="1" fontId="0" fillId="2" borderId="47" xfId="0" applyNumberFormat="1" applyFill="1" applyBorder="1"/>
    <xf numFmtId="0" fontId="0" fillId="0" borderId="0" xfId="0" applyNumberFormat="1" applyFont="1" applyFill="1" applyAlignment="1">
      <alignment horizontal="center"/>
    </xf>
    <xf numFmtId="0" fontId="0" fillId="0" borderId="0" xfId="0" applyFill="1"/>
    <xf numFmtId="0" fontId="3" fillId="0" borderId="8" xfId="0" applyFont="1" applyFill="1" applyBorder="1" applyAlignment="1">
      <alignment horizontal="center"/>
    </xf>
    <xf numFmtId="9" fontId="36" fillId="0" borderId="8" xfId="1" applyFont="1" applyFill="1" applyBorder="1" applyAlignment="1">
      <alignment horizontal="center" vertical="center"/>
    </xf>
    <xf numFmtId="0" fontId="5" fillId="3" borderId="4" xfId="0" applyFont="1" applyFill="1" applyBorder="1"/>
    <xf numFmtId="9" fontId="5" fillId="14" borderId="8" xfId="0" applyNumberFormat="1" applyFont="1" applyFill="1" applyBorder="1" applyAlignment="1">
      <alignment horizontal="center" wrapText="1"/>
    </xf>
    <xf numFmtId="173" fontId="7" fillId="7" borderId="4" xfId="0" applyNumberFormat="1" applyFont="1" applyFill="1" applyBorder="1" applyAlignment="1">
      <alignment horizontal="center"/>
    </xf>
    <xf numFmtId="1" fontId="7" fillId="7" borderId="11" xfId="0" applyNumberFormat="1" applyFont="1" applyFill="1" applyBorder="1" applyAlignment="1">
      <alignment horizontal="center"/>
    </xf>
    <xf numFmtId="0" fontId="0" fillId="15" borderId="1" xfId="0" applyFill="1" applyBorder="1"/>
    <xf numFmtId="0" fontId="0" fillId="15" borderId="2" xfId="0" applyFill="1" applyBorder="1"/>
    <xf numFmtId="0" fontId="0" fillId="15" borderId="3" xfId="0" applyFill="1" applyBorder="1"/>
    <xf numFmtId="1" fontId="34" fillId="2" borderId="4" xfId="0" applyNumberFormat="1" applyFont="1" applyFill="1" applyBorder="1"/>
    <xf numFmtId="0" fontId="0" fillId="15" borderId="2" xfId="0" quotePrefix="1" applyFill="1" applyBorder="1"/>
    <xf numFmtId="0" fontId="19" fillId="19" borderId="8" xfId="0" applyFont="1" applyFill="1" applyBorder="1" applyAlignment="1">
      <alignment horizontal="center" wrapText="1"/>
    </xf>
    <xf numFmtId="0" fontId="5" fillId="19" borderId="8" xfId="0" applyFont="1" applyFill="1" applyBorder="1" applyAlignment="1">
      <alignment horizontal="center" wrapText="1"/>
    </xf>
    <xf numFmtId="0" fontId="5" fillId="19" borderId="8" xfId="0" applyFont="1" applyFill="1" applyBorder="1" applyAlignment="1">
      <alignment horizontal="left" wrapText="1"/>
    </xf>
    <xf numFmtId="9" fontId="5" fillId="19" borderId="8" xfId="0" applyNumberFormat="1" applyFont="1" applyFill="1" applyBorder="1" applyAlignment="1">
      <alignment horizontal="center" wrapText="1"/>
    </xf>
    <xf numFmtId="1" fontId="47" fillId="2" borderId="4" xfId="0" applyNumberFormat="1" applyFont="1" applyFill="1" applyBorder="1"/>
    <xf numFmtId="0" fontId="47" fillId="2" borderId="4" xfId="0" applyFont="1" applyFill="1" applyBorder="1"/>
    <xf numFmtId="0" fontId="25" fillId="0" borderId="0" xfId="0" applyFont="1" applyFill="1"/>
    <xf numFmtId="9" fontId="6" fillId="2" borderId="0" xfId="0" applyNumberFormat="1" applyFont="1" applyFill="1"/>
    <xf numFmtId="9" fontId="5" fillId="2" borderId="0" xfId="0" applyNumberFormat="1" applyFont="1" applyFill="1" applyAlignment="1">
      <alignment horizontal="center"/>
    </xf>
    <xf numFmtId="1" fontId="5" fillId="2" borderId="75" xfId="0" applyNumberFormat="1" applyFont="1" applyFill="1" applyBorder="1" applyAlignment="1">
      <alignment horizontal="center"/>
    </xf>
    <xf numFmtId="0" fontId="0" fillId="2" borderId="75" xfId="0" applyFill="1" applyBorder="1" applyAlignment="1">
      <alignment horizontal="center"/>
    </xf>
    <xf numFmtId="0" fontId="19" fillId="2" borderId="30" xfId="0" applyFont="1" applyFill="1" applyBorder="1" applyAlignment="1">
      <alignment horizontal="center" wrapText="1"/>
    </xf>
    <xf numFmtId="1" fontId="28" fillId="2" borderId="30" xfId="0" applyNumberFormat="1" applyFont="1" applyFill="1" applyBorder="1" applyAlignment="1">
      <alignment horizontal="center" wrapText="1"/>
    </xf>
    <xf numFmtId="0" fontId="31" fillId="2" borderId="30" xfId="0" applyFont="1" applyFill="1" applyBorder="1" applyAlignment="1">
      <alignment wrapText="1"/>
    </xf>
    <xf numFmtId="1" fontId="0" fillId="2" borderId="75" xfId="0" applyNumberFormat="1" applyFill="1" applyBorder="1" applyAlignment="1">
      <alignment horizontal="center"/>
    </xf>
    <xf numFmtId="173" fontId="5" fillId="2" borderId="0" xfId="0" applyNumberFormat="1" applyFont="1" applyFill="1"/>
    <xf numFmtId="225" fontId="28" fillId="0" borderId="51" xfId="0" applyNumberFormat="1" applyFont="1" applyFill="1" applyBorder="1" applyAlignment="1">
      <alignment horizontal="center"/>
    </xf>
    <xf numFmtId="225" fontId="28" fillId="0" borderId="52" xfId="0" applyNumberFormat="1" applyFont="1" applyFill="1" applyBorder="1" applyAlignment="1">
      <alignment horizontal="center"/>
    </xf>
    <xf numFmtId="225" fontId="5" fillId="0" borderId="52" xfId="0" applyNumberFormat="1" applyFont="1" applyFill="1" applyBorder="1" applyAlignment="1">
      <alignment horizontal="center"/>
    </xf>
    <xf numFmtId="225" fontId="28" fillId="0" borderId="58" xfId="0" applyNumberFormat="1" applyFont="1" applyFill="1" applyBorder="1" applyAlignment="1">
      <alignment horizontal="center"/>
    </xf>
    <xf numFmtId="225" fontId="5" fillId="0" borderId="51" xfId="0" applyNumberFormat="1" applyFont="1" applyFill="1" applyBorder="1" applyAlignment="1">
      <alignment horizontal="center"/>
    </xf>
    <xf numFmtId="225" fontId="0" fillId="2" borderId="51" xfId="0" applyNumberFormat="1" applyFill="1" applyBorder="1" applyAlignment="1">
      <alignment horizontal="center"/>
    </xf>
    <xf numFmtId="225" fontId="0" fillId="2" borderId="52" xfId="0" applyNumberFormat="1" applyFill="1" applyBorder="1" applyAlignment="1">
      <alignment horizontal="center"/>
    </xf>
    <xf numFmtId="225" fontId="21" fillId="2" borderId="52" xfId="0" applyNumberFormat="1" applyFont="1" applyFill="1" applyBorder="1" applyAlignment="1">
      <alignment horizontal="center"/>
    </xf>
    <xf numFmtId="225" fontId="0" fillId="2" borderId="48" xfId="0" applyNumberFormat="1" applyFont="1" applyFill="1" applyBorder="1" applyAlignment="1">
      <alignment horizontal="center"/>
    </xf>
    <xf numFmtId="225" fontId="22" fillId="2" borderId="49" xfId="0" applyNumberFormat="1" applyFont="1" applyFill="1" applyBorder="1" applyAlignment="1">
      <alignment horizontal="center"/>
    </xf>
    <xf numFmtId="225" fontId="0" fillId="2" borderId="49" xfId="0" applyNumberFormat="1" applyFont="1" applyFill="1" applyBorder="1" applyAlignment="1">
      <alignment horizontal="center"/>
    </xf>
    <xf numFmtId="3" fontId="162" fillId="57" borderId="75" xfId="0" applyNumberFormat="1" applyFont="1" applyFill="1" applyBorder="1" applyAlignment="1">
      <alignment horizontal="center"/>
    </xf>
    <xf numFmtId="38" fontId="163" fillId="58" borderId="75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7" borderId="13" xfId="0" applyFont="1" applyFill="1" applyBorder="1" applyAlignment="1">
      <alignment horizontal="center" vertical="center"/>
    </xf>
    <xf numFmtId="0" fontId="6" fillId="7" borderId="14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5" fillId="2" borderId="73" xfId="0" applyFont="1" applyFill="1" applyBorder="1" applyAlignment="1">
      <alignment horizontal="center"/>
    </xf>
    <xf numFmtId="0" fontId="19" fillId="2" borderId="73" xfId="0" applyFont="1" applyFill="1" applyBorder="1" applyAlignment="1">
      <alignment horizontal="center" wrapText="1"/>
    </xf>
    <xf numFmtId="225" fontId="0" fillId="2" borderId="0" xfId="0" applyNumberFormat="1" applyFill="1"/>
    <xf numFmtId="0" fontId="38" fillId="62" borderId="77" xfId="0" applyFont="1" applyFill="1" applyBorder="1" applyAlignment="1">
      <alignment vertical="top"/>
    </xf>
    <xf numFmtId="225" fontId="167" fillId="62" borderId="75" xfId="0" applyNumberFormat="1" applyFont="1" applyFill="1" applyBorder="1" applyAlignment="1">
      <alignment horizontal="center" vertical="top"/>
    </xf>
    <xf numFmtId="0" fontId="3" fillId="17" borderId="85" xfId="0" applyFont="1" applyFill="1" applyBorder="1" applyAlignment="1">
      <alignment horizontal="center"/>
    </xf>
    <xf numFmtId="0" fontId="0" fillId="17" borderId="77" xfId="0" applyFont="1" applyFill="1" applyBorder="1" applyAlignment="1">
      <alignment horizontal="center" vertical="center"/>
    </xf>
    <xf numFmtId="225" fontId="2" fillId="17" borderId="75" xfId="0" applyNumberFormat="1" applyFont="1" applyFill="1" applyBorder="1" applyAlignment="1">
      <alignment horizontal="center"/>
    </xf>
    <xf numFmtId="0" fontId="164" fillId="60" borderId="90" xfId="0" applyFont="1" applyFill="1" applyBorder="1"/>
    <xf numFmtId="0" fontId="165" fillId="61" borderId="91" xfId="0" applyFont="1" applyFill="1" applyBorder="1" applyAlignment="1">
      <alignment horizontal="center" vertical="center"/>
    </xf>
    <xf numFmtId="0" fontId="166" fillId="60" borderId="91" xfId="0" applyFont="1" applyFill="1" applyBorder="1" applyAlignment="1">
      <alignment horizontal="center"/>
    </xf>
    <xf numFmtId="0" fontId="166" fillId="60" borderId="92" xfId="0" applyFont="1" applyFill="1" applyBorder="1" applyAlignment="1">
      <alignment horizontal="center" vertical="center"/>
    </xf>
    <xf numFmtId="225" fontId="164" fillId="60" borderId="21" xfId="0" applyNumberFormat="1" applyFont="1" applyFill="1" applyBorder="1" applyAlignment="1">
      <alignment horizontal="center"/>
    </xf>
    <xf numFmtId="0" fontId="6" fillId="8" borderId="87" xfId="0" applyFont="1" applyFill="1" applyBorder="1" applyAlignment="1">
      <alignment horizontal="center"/>
    </xf>
    <xf numFmtId="0" fontId="6" fillId="8" borderId="87" xfId="0" applyFont="1" applyFill="1" applyBorder="1" applyAlignment="1">
      <alignment horizontal="center" vertical="center"/>
    </xf>
    <xf numFmtId="173" fontId="6" fillId="8" borderId="87" xfId="0" applyNumberFormat="1" applyFont="1" applyFill="1" applyBorder="1" applyAlignment="1">
      <alignment horizontal="center"/>
    </xf>
    <xf numFmtId="225" fontId="42" fillId="2" borderId="50" xfId="0" applyNumberFormat="1" applyFont="1" applyFill="1" applyBorder="1" applyAlignment="1">
      <alignment horizontal="center"/>
    </xf>
    <xf numFmtId="225" fontId="42" fillId="2" borderId="102" xfId="0" applyNumberFormat="1" applyFont="1" applyFill="1" applyBorder="1" applyAlignment="1">
      <alignment horizontal="center"/>
    </xf>
    <xf numFmtId="0" fontId="5" fillId="62" borderId="85" xfId="0" applyFont="1" applyFill="1" applyBorder="1" applyAlignment="1">
      <alignment horizontal="left"/>
    </xf>
    <xf numFmtId="0" fontId="5" fillId="62" borderId="85" xfId="0" applyFont="1" applyFill="1" applyBorder="1" applyAlignment="1">
      <alignment vertical="top"/>
    </xf>
    <xf numFmtId="0" fontId="0" fillId="17" borderId="15" xfId="0" applyFill="1" applyBorder="1"/>
    <xf numFmtId="0" fontId="45" fillId="62" borderId="6" xfId="0" applyFont="1" applyFill="1" applyBorder="1" applyAlignment="1">
      <alignment horizontal="left" vertical="center"/>
    </xf>
    <xf numFmtId="0" fontId="0" fillId="17" borderId="13" xfId="0" applyFill="1" applyBorder="1" applyAlignment="1">
      <alignment horizontal="center"/>
    </xf>
    <xf numFmtId="0" fontId="8" fillId="62" borderId="13" xfId="0" applyFont="1" applyFill="1" applyBorder="1" applyAlignment="1">
      <alignment horizontal="center" vertical="center" wrapText="1"/>
    </xf>
    <xf numFmtId="0" fontId="44" fillId="62" borderId="14" xfId="0" quotePrefix="1" applyFont="1" applyFill="1" applyBorder="1" applyAlignment="1">
      <alignment horizontal="center" vertical="center"/>
    </xf>
    <xf numFmtId="225" fontId="2" fillId="17" borderId="6" xfId="0" applyNumberFormat="1" applyFont="1" applyFill="1" applyBorder="1" applyAlignment="1">
      <alignment horizontal="center"/>
    </xf>
    <xf numFmtId="0" fontId="0" fillId="2" borderId="8" xfId="0" applyFill="1" applyBorder="1"/>
    <xf numFmtId="0" fontId="2" fillId="2" borderId="0" xfId="4" applyFont="1" applyFill="1" applyBorder="1" applyAlignment="1">
      <alignment vertical="center"/>
    </xf>
    <xf numFmtId="0" fontId="22" fillId="0" borderId="75" xfId="4" applyNumberFormat="1" applyFont="1" applyFill="1" applyBorder="1" applyAlignment="1">
      <alignment horizontal="center" vertical="center"/>
    </xf>
    <xf numFmtId="173" fontId="22" fillId="0" borderId="75" xfId="4" applyNumberFormat="1" applyFont="1" applyFill="1" applyBorder="1" applyAlignment="1">
      <alignment horizontal="center" vertical="center"/>
    </xf>
    <xf numFmtId="0" fontId="2" fillId="2" borderId="32" xfId="4" applyFont="1" applyFill="1" applyBorder="1" applyAlignment="1">
      <alignment vertical="center"/>
    </xf>
    <xf numFmtId="173" fontId="4" fillId="2" borderId="32" xfId="4" applyNumberFormat="1" applyFont="1" applyFill="1" applyBorder="1" applyAlignment="1">
      <alignment horizontal="center" vertical="center"/>
    </xf>
    <xf numFmtId="0" fontId="4" fillId="2" borderId="32" xfId="4" applyNumberFormat="1" applyFont="1" applyFill="1" applyBorder="1" applyAlignment="1">
      <alignment horizontal="center" vertical="center"/>
    </xf>
    <xf numFmtId="0" fontId="24" fillId="2" borderId="0" xfId="0" applyFont="1" applyFill="1"/>
    <xf numFmtId="173" fontId="22" fillId="2" borderId="75" xfId="4" applyNumberFormat="1" applyFont="1" applyFill="1" applyBorder="1" applyAlignment="1">
      <alignment horizontal="center" vertical="center"/>
    </xf>
    <xf numFmtId="0" fontId="22" fillId="2" borderId="75" xfId="4" applyNumberFormat="1" applyFont="1" applyFill="1" applyBorder="1" applyAlignment="1">
      <alignment horizontal="center" vertical="center"/>
    </xf>
    <xf numFmtId="49" fontId="22" fillId="2" borderId="75" xfId="4" applyNumberFormat="1" applyFont="1" applyFill="1" applyBorder="1" applyAlignment="1">
      <alignment horizontal="center" vertical="center"/>
    </xf>
    <xf numFmtId="173" fontId="22" fillId="65" borderId="75" xfId="4" applyNumberFormat="1" applyFont="1" applyFill="1" applyBorder="1" applyAlignment="1">
      <alignment horizontal="center" vertical="center"/>
    </xf>
    <xf numFmtId="0" fontId="22" fillId="65" borderId="75" xfId="4" applyNumberFormat="1" applyFont="1" applyFill="1" applyBorder="1" applyAlignment="1">
      <alignment horizontal="center" vertical="center"/>
    </xf>
    <xf numFmtId="0" fontId="4" fillId="11" borderId="4" xfId="4" applyNumberFormat="1" applyFont="1" applyFill="1" applyBorder="1" applyAlignment="1">
      <alignment horizontal="left" vertical="center"/>
    </xf>
    <xf numFmtId="0" fontId="24" fillId="2" borderId="8" xfId="0" applyFont="1" applyFill="1" applyBorder="1" applyAlignment="1">
      <alignment horizontal="left" wrapText="1"/>
    </xf>
    <xf numFmtId="0" fontId="24" fillId="2" borderId="30" xfId="0" applyFont="1" applyFill="1" applyBorder="1" applyAlignment="1">
      <alignment horizontal="left" wrapText="1"/>
    </xf>
    <xf numFmtId="9" fontId="36" fillId="2" borderId="73" xfId="1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/>
    </xf>
    <xf numFmtId="0" fontId="0" fillId="2" borderId="8" xfId="0" applyFont="1" applyFill="1" applyBorder="1" applyAlignment="1">
      <alignment horizontal="center"/>
    </xf>
    <xf numFmtId="0" fontId="22" fillId="64" borderId="75" xfId="4" applyNumberFormat="1" applyFont="1" applyFill="1" applyBorder="1" applyAlignment="1">
      <alignment horizontal="center" vertical="center"/>
    </xf>
    <xf numFmtId="173" fontId="0" fillId="2" borderId="0" xfId="0" applyNumberFormat="1" applyFill="1"/>
    <xf numFmtId="0" fontId="0" fillId="2" borderId="106" xfId="0" applyFill="1" applyBorder="1" applyAlignment="1">
      <alignment horizontal="center"/>
    </xf>
    <xf numFmtId="0" fontId="0" fillId="2" borderId="105" xfId="0" applyFill="1" applyBorder="1"/>
    <xf numFmtId="0" fontId="170" fillId="2" borderId="8" xfId="0" applyFont="1" applyFill="1" applyBorder="1" applyAlignment="1">
      <alignment horizontal="left"/>
    </xf>
    <xf numFmtId="0" fontId="172" fillId="2" borderId="8" xfId="0" applyFont="1" applyFill="1" applyBorder="1" applyAlignment="1">
      <alignment horizontal="right"/>
    </xf>
    <xf numFmtId="0" fontId="172" fillId="2" borderId="30" xfId="0" applyFont="1" applyFill="1" applyBorder="1" applyAlignment="1">
      <alignment horizontal="right"/>
    </xf>
    <xf numFmtId="0" fontId="173" fillId="4" borderId="33" xfId="4" applyFont="1" applyFill="1" applyBorder="1" applyAlignment="1">
      <alignment vertical="center"/>
    </xf>
    <xf numFmtId="173" fontId="173" fillId="11" borderId="34" xfId="4" applyNumberFormat="1" applyFont="1" applyFill="1" applyBorder="1" applyAlignment="1">
      <alignment horizontal="center" vertical="center"/>
    </xf>
    <xf numFmtId="0" fontId="170" fillId="2" borderId="2" xfId="0" applyFont="1" applyFill="1" applyBorder="1" applyAlignment="1"/>
    <xf numFmtId="0" fontId="170" fillId="2" borderId="4" xfId="0" applyFont="1" applyFill="1" applyBorder="1" applyAlignment="1">
      <alignment horizontal="left" vertical="center"/>
    </xf>
    <xf numFmtId="0" fontId="172" fillId="2" borderId="4" xfId="0" applyFont="1" applyFill="1" applyBorder="1" applyAlignment="1">
      <alignment horizontal="right"/>
    </xf>
    <xf numFmtId="0" fontId="170" fillId="2" borderId="4" xfId="0" applyFont="1" applyFill="1" applyBorder="1" applyAlignment="1">
      <alignment horizontal="left"/>
    </xf>
    <xf numFmtId="0" fontId="170" fillId="2" borderId="8" xfId="0" applyFont="1" applyFill="1" applyBorder="1" applyAlignment="1">
      <alignment horizontal="right"/>
    </xf>
    <xf numFmtId="0" fontId="170" fillId="2" borderId="30" xfId="0" applyFont="1" applyFill="1" applyBorder="1" applyAlignment="1">
      <alignment horizontal="right"/>
    </xf>
    <xf numFmtId="1" fontId="172" fillId="2" borderId="4" xfId="0" applyNumberFormat="1" applyFont="1" applyFill="1" applyBorder="1" applyAlignment="1">
      <alignment horizontal="center"/>
    </xf>
    <xf numFmtId="0" fontId="170" fillId="2" borderId="0" xfId="0" applyFont="1" applyFill="1" applyAlignment="1"/>
    <xf numFmtId="0" fontId="170" fillId="2" borderId="2" xfId="0" applyFont="1" applyFill="1" applyBorder="1" applyAlignment="1">
      <alignment horizontal="center"/>
    </xf>
    <xf numFmtId="1" fontId="170" fillId="2" borderId="8" xfId="0" applyNumberFormat="1" applyFont="1" applyFill="1" applyBorder="1" applyAlignment="1">
      <alignment horizontal="right"/>
    </xf>
    <xf numFmtId="1" fontId="170" fillId="2" borderId="8" xfId="0" applyNumberFormat="1" applyFont="1" applyFill="1" applyBorder="1" applyAlignment="1">
      <alignment horizontal="left"/>
    </xf>
    <xf numFmtId="1" fontId="170" fillId="2" borderId="30" xfId="0" applyNumberFormat="1" applyFont="1" applyFill="1" applyBorder="1" applyAlignment="1">
      <alignment horizontal="right"/>
    </xf>
    <xf numFmtId="1" fontId="170" fillId="2" borderId="4" xfId="0" applyNumberFormat="1" applyFont="1" applyFill="1" applyBorder="1" applyAlignment="1">
      <alignment horizontal="right"/>
    </xf>
    <xf numFmtId="0" fontId="170" fillId="2" borderId="4" xfId="0" applyFont="1" applyFill="1" applyBorder="1" applyAlignment="1"/>
    <xf numFmtId="1" fontId="170" fillId="2" borderId="4" xfId="0" applyNumberFormat="1" applyFont="1" applyFill="1" applyBorder="1" applyAlignment="1">
      <alignment horizontal="center"/>
    </xf>
    <xf numFmtId="0" fontId="174" fillId="2" borderId="0" xfId="0" applyFont="1" applyFill="1"/>
    <xf numFmtId="1" fontId="170" fillId="2" borderId="4" xfId="0" applyNumberFormat="1" applyFont="1" applyFill="1" applyBorder="1" applyAlignment="1">
      <alignment horizontal="left" vertical="center"/>
    </xf>
    <xf numFmtId="1" fontId="170" fillId="2" borderId="4" xfId="0" applyNumberFormat="1" applyFont="1" applyFill="1" applyBorder="1" applyAlignment="1">
      <alignment horizontal="left"/>
    </xf>
    <xf numFmtId="0" fontId="170" fillId="2" borderId="8" xfId="0" applyFont="1" applyFill="1" applyBorder="1" applyAlignment="1">
      <alignment horizontal="center"/>
    </xf>
    <xf numFmtId="0" fontId="170" fillId="2" borderId="30" xfId="0" applyFont="1" applyFill="1" applyBorder="1" applyAlignment="1">
      <alignment horizontal="center"/>
    </xf>
    <xf numFmtId="0" fontId="0" fillId="0" borderId="17" xfId="0" applyBorder="1"/>
    <xf numFmtId="0" fontId="0" fillId="14" borderId="28" xfId="0" applyFill="1" applyBorder="1"/>
    <xf numFmtId="0" fontId="0" fillId="0" borderId="93" xfId="0" applyBorder="1"/>
    <xf numFmtId="0" fontId="0" fillId="3" borderId="28" xfId="0" applyFill="1" applyBorder="1"/>
    <xf numFmtId="0" fontId="0" fillId="0" borderId="28" xfId="0" applyBorder="1"/>
    <xf numFmtId="0" fontId="0" fillId="66" borderId="107" xfId="0" applyFill="1" applyBorder="1"/>
    <xf numFmtId="0" fontId="0" fillId="0" borderId="108" xfId="0" applyBorder="1"/>
    <xf numFmtId="225" fontId="22" fillId="3" borderId="75" xfId="0" applyNumberFormat="1" applyFont="1" applyFill="1" applyBorder="1" applyAlignment="1">
      <alignment horizontal="center"/>
    </xf>
    <xf numFmtId="225" fontId="22" fillId="3" borderId="4" xfId="0" applyNumberFormat="1" applyFont="1" applyFill="1" applyBorder="1" applyAlignment="1">
      <alignment horizontal="center"/>
    </xf>
    <xf numFmtId="225" fontId="22" fillId="2" borderId="4" xfId="0" applyNumberFormat="1" applyFont="1" applyFill="1" applyBorder="1" applyAlignment="1">
      <alignment horizontal="center"/>
    </xf>
    <xf numFmtId="0" fontId="25" fillId="2" borderId="0" xfId="0" applyFont="1" applyFill="1" applyBorder="1" applyAlignment="1">
      <alignment horizontal="center"/>
    </xf>
    <xf numFmtId="1" fontId="25" fillId="2" borderId="0" xfId="0" applyNumberFormat="1" applyFont="1" applyFill="1" applyAlignment="1">
      <alignment horizontal="center"/>
    </xf>
    <xf numFmtId="0" fontId="28" fillId="2" borderId="8" xfId="0" applyFont="1" applyFill="1" applyBorder="1" applyAlignment="1">
      <alignment horizontal="center"/>
    </xf>
    <xf numFmtId="9" fontId="5" fillId="2" borderId="0" xfId="0" applyNumberFormat="1" applyFont="1" applyFill="1"/>
    <xf numFmtId="9" fontId="5" fillId="2" borderId="0" xfId="0" applyNumberFormat="1" applyFont="1" applyFill="1" applyAlignment="1">
      <alignment horizontal="center" vertical="center"/>
    </xf>
    <xf numFmtId="1" fontId="28" fillId="2" borderId="8" xfId="0" applyNumberFormat="1" applyFont="1" applyFill="1" applyBorder="1" applyAlignment="1">
      <alignment horizontal="center" vertical="center"/>
    </xf>
    <xf numFmtId="1" fontId="28" fillId="2" borderId="8" xfId="0" applyNumberFormat="1" applyFont="1" applyFill="1" applyBorder="1" applyAlignment="1">
      <alignment horizontal="center" vertical="center" wrapText="1"/>
    </xf>
    <xf numFmtId="1" fontId="170" fillId="2" borderId="8" xfId="0" applyNumberFormat="1" applyFont="1" applyFill="1" applyBorder="1" applyAlignment="1">
      <alignment horizontal="left" vertical="center"/>
    </xf>
    <xf numFmtId="0" fontId="35" fillId="2" borderId="0" xfId="0" applyNumberFormat="1" applyFont="1" applyFill="1" applyBorder="1" applyAlignment="1">
      <alignment horizontal="left"/>
    </xf>
    <xf numFmtId="1" fontId="6" fillId="7" borderId="21" xfId="0" applyNumberFormat="1" applyFont="1" applyFill="1" applyBorder="1"/>
    <xf numFmtId="0" fontId="0" fillId="20" borderId="10" xfId="0" applyFill="1" applyBorder="1" applyAlignment="1">
      <alignment horizontal="center"/>
    </xf>
    <xf numFmtId="0" fontId="0" fillId="20" borderId="10" xfId="0" applyFill="1" applyBorder="1"/>
    <xf numFmtId="171" fontId="0" fillId="20" borderId="10" xfId="0" applyNumberFormat="1" applyFill="1" applyBorder="1" applyAlignment="1">
      <alignment horizontal="center"/>
    </xf>
    <xf numFmtId="172" fontId="0" fillId="20" borderId="10" xfId="0" applyNumberFormat="1" applyFill="1" applyBorder="1" applyAlignment="1">
      <alignment horizontal="center"/>
    </xf>
    <xf numFmtId="171" fontId="0" fillId="20" borderId="104" xfId="0" applyNumberFormat="1" applyFill="1" applyBorder="1" applyAlignment="1">
      <alignment horizontal="center"/>
    </xf>
    <xf numFmtId="0" fontId="0" fillId="20" borderId="0" xfId="0" applyFill="1"/>
    <xf numFmtId="0" fontId="11" fillId="2" borderId="10" xfId="0" applyFont="1" applyFill="1" applyBorder="1" applyAlignment="1">
      <alignment horizontal="center"/>
    </xf>
    <xf numFmtId="0" fontId="31" fillId="2" borderId="45" xfId="0" applyFont="1" applyFill="1" applyBorder="1" applyAlignment="1">
      <alignment wrapText="1"/>
    </xf>
    <xf numFmtId="0" fontId="31" fillId="2" borderId="46" xfId="0" applyFont="1" applyFill="1" applyBorder="1" applyAlignment="1">
      <alignment wrapText="1"/>
    </xf>
    <xf numFmtId="0" fontId="161" fillId="2" borderId="46" xfId="0" applyFont="1" applyFill="1" applyBorder="1" applyAlignment="1">
      <alignment wrapText="1"/>
    </xf>
    <xf numFmtId="0" fontId="28" fillId="2" borderId="46" xfId="0" applyFont="1" applyFill="1" applyBorder="1" applyAlignment="1">
      <alignment wrapText="1"/>
    </xf>
    <xf numFmtId="0" fontId="167" fillId="2" borderId="46" xfId="0" applyFont="1" applyFill="1" applyBorder="1" applyAlignment="1">
      <alignment wrapText="1"/>
    </xf>
    <xf numFmtId="0" fontId="31" fillId="2" borderId="110" xfId="0" applyFont="1" applyFill="1" applyBorder="1" applyAlignment="1">
      <alignment wrapText="1"/>
    </xf>
    <xf numFmtId="0" fontId="7" fillId="2" borderId="8" xfId="0" applyFont="1" applyFill="1" applyBorder="1" applyAlignment="1">
      <alignment horizontal="center" vertical="center"/>
    </xf>
    <xf numFmtId="0" fontId="169" fillId="2" borderId="0" xfId="0" applyFont="1" applyFill="1"/>
    <xf numFmtId="0" fontId="38" fillId="2" borderId="0" xfId="0" applyFont="1" applyFill="1" applyAlignment="1">
      <alignment horizontal="left"/>
    </xf>
    <xf numFmtId="49" fontId="0" fillId="20" borderId="10" xfId="0" applyNumberFormat="1" applyFill="1" applyBorder="1" applyAlignment="1">
      <alignment horizontal="center"/>
    </xf>
    <xf numFmtId="174" fontId="28" fillId="2" borderId="8" xfId="0" applyNumberFormat="1" applyFont="1" applyFill="1" applyBorder="1" applyAlignment="1">
      <alignment horizontal="center" wrapText="1"/>
    </xf>
    <xf numFmtId="0" fontId="21" fillId="2" borderId="39" xfId="4" applyFont="1" applyFill="1" applyBorder="1" applyAlignment="1">
      <alignment vertical="center"/>
    </xf>
    <xf numFmtId="0" fontId="21" fillId="2" borderId="32" xfId="4" applyFont="1" applyFill="1" applyBorder="1" applyAlignment="1">
      <alignment vertical="center"/>
    </xf>
    <xf numFmtId="0" fontId="2" fillId="2" borderId="39" xfId="4" applyFont="1" applyFill="1" applyBorder="1" applyAlignment="1">
      <alignment vertical="center"/>
    </xf>
    <xf numFmtId="225" fontId="22" fillId="68" borderId="75" xfId="0" applyNumberFormat="1" applyFont="1" applyFill="1" applyBorder="1" applyAlignment="1">
      <alignment horizontal="center" vertical="center"/>
    </xf>
    <xf numFmtId="225" fontId="22" fillId="20" borderId="75" xfId="0" applyNumberFormat="1" applyFont="1" applyFill="1" applyBorder="1" applyAlignment="1">
      <alignment horizontal="center" vertical="center"/>
    </xf>
    <xf numFmtId="225" fontId="22" fillId="20" borderId="75" xfId="0" applyNumberFormat="1" applyFont="1" applyFill="1" applyBorder="1" applyAlignment="1">
      <alignment horizontal="center"/>
    </xf>
    <xf numFmtId="173" fontId="175" fillId="20" borderId="4" xfId="4" applyNumberFormat="1" applyFont="1" applyFill="1" applyBorder="1" applyAlignment="1">
      <alignment horizontal="center" vertical="center"/>
    </xf>
    <xf numFmtId="0" fontId="170" fillId="20" borderId="4" xfId="0" applyFont="1" applyFill="1" applyBorder="1" applyAlignment="1">
      <alignment horizontal="center" vertical="center"/>
    </xf>
    <xf numFmtId="0" fontId="170" fillId="20" borderId="4" xfId="4" applyNumberFormat="1" applyFont="1" applyFill="1" applyBorder="1" applyAlignment="1">
      <alignment horizontal="center" vertical="center"/>
    </xf>
    <xf numFmtId="225" fontId="22" fillId="20" borderId="4" xfId="0" applyNumberFormat="1" applyFont="1" applyFill="1" applyBorder="1" applyAlignment="1">
      <alignment horizontal="center"/>
    </xf>
    <xf numFmtId="225" fontId="21" fillId="68" borderId="75" xfId="0" applyNumberFormat="1" applyFont="1" applyFill="1" applyBorder="1" applyAlignment="1">
      <alignment horizontal="center"/>
    </xf>
    <xf numFmtId="1" fontId="175" fillId="68" borderId="73" xfId="0" applyNumberFormat="1" applyFont="1" applyFill="1" applyBorder="1" applyAlignment="1">
      <alignment horizontal="left"/>
    </xf>
    <xf numFmtId="0" fontId="175" fillId="68" borderId="73" xfId="0" applyFont="1" applyFill="1" applyBorder="1" applyAlignment="1">
      <alignment horizontal="left"/>
    </xf>
    <xf numFmtId="225" fontId="22" fillId="20" borderId="4" xfId="0" applyNumberFormat="1" applyFont="1" applyFill="1" applyBorder="1" applyAlignment="1">
      <alignment horizontal="center" vertical="center"/>
    </xf>
    <xf numFmtId="0" fontId="172" fillId="2" borderId="4" xfId="0" applyFont="1" applyFill="1" applyBorder="1" applyAlignment="1">
      <alignment horizontal="center"/>
    </xf>
    <xf numFmtId="3" fontId="172" fillId="2" borderId="4" xfId="0" applyNumberFormat="1" applyFont="1" applyFill="1" applyBorder="1" applyAlignment="1">
      <alignment horizontal="center"/>
    </xf>
    <xf numFmtId="0" fontId="172" fillId="2" borderId="4" xfId="0" applyFont="1" applyFill="1" applyBorder="1" applyAlignment="1">
      <alignment horizontal="left"/>
    </xf>
    <xf numFmtId="0" fontId="170" fillId="2" borderId="4" xfId="0" applyNumberFormat="1" applyFont="1" applyFill="1" applyBorder="1" applyAlignment="1">
      <alignment horizontal="right"/>
    </xf>
    <xf numFmtId="225" fontId="22" fillId="68" borderId="4" xfId="0" applyNumberFormat="1" applyFont="1" applyFill="1" applyBorder="1" applyAlignment="1">
      <alignment horizontal="center"/>
    </xf>
    <xf numFmtId="3" fontId="175" fillId="68" borderId="73" xfId="0" applyNumberFormat="1" applyFont="1" applyFill="1" applyBorder="1" applyAlignment="1">
      <alignment horizontal="left" vertical="center"/>
    </xf>
    <xf numFmtId="0" fontId="175" fillId="68" borderId="73" xfId="0" applyFont="1" applyFill="1" applyBorder="1" applyAlignment="1">
      <alignment vertical="center"/>
    </xf>
    <xf numFmtId="225" fontId="21" fillId="3" borderId="4" xfId="0" applyNumberFormat="1" applyFont="1" applyFill="1" applyBorder="1" applyAlignment="1">
      <alignment horizontal="center"/>
    </xf>
    <xf numFmtId="0" fontId="175" fillId="3" borderId="4" xfId="0" applyFont="1" applyFill="1" applyBorder="1" applyAlignment="1">
      <alignment horizontal="center" vertical="center"/>
    </xf>
    <xf numFmtId="3" fontId="175" fillId="3" borderId="4" xfId="0" applyNumberFormat="1" applyFont="1" applyFill="1" applyBorder="1" applyAlignment="1">
      <alignment horizontal="center" vertical="center"/>
    </xf>
    <xf numFmtId="1" fontId="175" fillId="3" borderId="4" xfId="0" applyNumberFormat="1" applyFont="1" applyFill="1" applyBorder="1" applyAlignment="1">
      <alignment horizontal="center" vertical="center"/>
    </xf>
    <xf numFmtId="0" fontId="170" fillId="2" borderId="4" xfId="0" applyFont="1" applyFill="1" applyBorder="1" applyAlignment="1">
      <alignment horizontal="right"/>
    </xf>
    <xf numFmtId="1" fontId="175" fillId="68" borderId="73" xfId="0" applyNumberFormat="1" applyFont="1" applyFill="1" applyBorder="1" applyAlignment="1">
      <alignment horizontal="right"/>
    </xf>
    <xf numFmtId="225" fontId="22" fillId="20" borderId="88" xfId="0" applyNumberFormat="1" applyFont="1" applyFill="1" applyBorder="1" applyAlignment="1">
      <alignment horizontal="center"/>
    </xf>
    <xf numFmtId="1" fontId="22" fillId="2" borderId="75" xfId="0" applyNumberFormat="1" applyFont="1" applyFill="1" applyBorder="1" applyAlignment="1">
      <alignment horizontal="center"/>
    </xf>
    <xf numFmtId="0" fontId="163" fillId="2" borderId="4" xfId="0" applyFont="1" applyFill="1" applyBorder="1" applyAlignment="1">
      <alignment horizontal="center" vertical="center"/>
    </xf>
    <xf numFmtId="38" fontId="163" fillId="2" borderId="4" xfId="0" applyNumberFormat="1" applyFont="1" applyFill="1" applyBorder="1" applyAlignment="1">
      <alignment horizontal="center" vertical="center"/>
    </xf>
    <xf numFmtId="0" fontId="181" fillId="2" borderId="0" xfId="0" applyFont="1" applyFill="1" applyAlignment="1">
      <alignment horizontal="center"/>
    </xf>
    <xf numFmtId="225" fontId="163" fillId="2" borderId="4" xfId="0" applyNumberFormat="1" applyFont="1" applyFill="1" applyBorder="1" applyAlignment="1">
      <alignment horizontal="center" vertical="center"/>
    </xf>
    <xf numFmtId="225" fontId="21" fillId="68" borderId="88" xfId="0" applyNumberFormat="1" applyFont="1" applyFill="1" applyBorder="1" applyAlignment="1">
      <alignment horizontal="center"/>
    </xf>
    <xf numFmtId="0" fontId="175" fillId="68" borderId="73" xfId="0" applyFont="1" applyFill="1" applyBorder="1" applyAlignment="1">
      <alignment horizontal="center"/>
    </xf>
    <xf numFmtId="0" fontId="173" fillId="2" borderId="34" xfId="4" applyNumberFormat="1" applyFont="1" applyFill="1" applyBorder="1" applyAlignment="1">
      <alignment horizontal="center" vertical="center"/>
    </xf>
    <xf numFmtId="0" fontId="183" fillId="2" borderId="0" xfId="0" applyFont="1" applyFill="1" applyAlignment="1">
      <alignment horizontal="center" vertical="center"/>
    </xf>
    <xf numFmtId="0" fontId="37" fillId="2" borderId="0" xfId="0" applyFont="1" applyFill="1"/>
    <xf numFmtId="0" fontId="21" fillId="68" borderId="7" xfId="2" applyFont="1" applyFill="1" applyBorder="1" applyAlignment="1">
      <alignment horizontal="center" vertical="center" wrapText="1"/>
    </xf>
    <xf numFmtId="0" fontId="21" fillId="68" borderId="85" xfId="2" applyFont="1" applyFill="1" applyBorder="1" applyAlignment="1">
      <alignment horizontal="center"/>
    </xf>
    <xf numFmtId="0" fontId="36" fillId="68" borderId="11" xfId="0" applyFont="1" applyFill="1" applyBorder="1" applyAlignment="1">
      <alignment horizontal="center"/>
    </xf>
    <xf numFmtId="0" fontId="21" fillId="68" borderId="11" xfId="2" applyFont="1" applyFill="1" applyBorder="1" applyAlignment="1">
      <alignment horizontal="center"/>
    </xf>
    <xf numFmtId="0" fontId="21" fillId="68" borderId="4" xfId="2" applyFont="1" applyFill="1" applyBorder="1" applyAlignment="1">
      <alignment horizontal="center"/>
    </xf>
    <xf numFmtId="0" fontId="185" fillId="2" borderId="0" xfId="3" applyFont="1" applyFill="1" applyBorder="1" applyAlignment="1">
      <alignment horizontal="left" vertical="center"/>
    </xf>
    <xf numFmtId="0" fontId="185" fillId="14" borderId="8" xfId="3" applyFont="1" applyFill="1" applyBorder="1" applyAlignment="1">
      <alignment horizontal="left" vertical="center"/>
    </xf>
    <xf numFmtId="0" fontId="185" fillId="14" borderId="8" xfId="3" applyFont="1" applyFill="1" applyBorder="1" applyAlignment="1">
      <alignment horizontal="center" vertical="center"/>
    </xf>
    <xf numFmtId="9" fontId="185" fillId="14" borderId="8" xfId="3" applyNumberFormat="1" applyFont="1" applyFill="1" applyBorder="1" applyAlignment="1">
      <alignment horizontal="center" vertical="center"/>
    </xf>
    <xf numFmtId="9" fontId="185" fillId="2" borderId="8" xfId="3" applyNumberFormat="1" applyFont="1" applyFill="1" applyBorder="1" applyAlignment="1">
      <alignment horizontal="center" vertical="center"/>
    </xf>
    <xf numFmtId="0" fontId="187" fillId="0" borderId="0" xfId="0" applyFont="1" applyAlignment="1">
      <alignment wrapText="1"/>
    </xf>
    <xf numFmtId="173" fontId="188" fillId="2" borderId="5" xfId="4" applyNumberFormat="1" applyFont="1" applyFill="1" applyBorder="1" applyAlignment="1">
      <alignment horizontal="center" vertical="center" wrapText="1"/>
    </xf>
    <xf numFmtId="2" fontId="185" fillId="6" borderId="8" xfId="3" applyNumberFormat="1" applyFont="1" applyFill="1" applyBorder="1" applyAlignment="1">
      <alignment horizontal="center" vertical="center" wrapText="1"/>
    </xf>
    <xf numFmtId="0" fontId="185" fillId="6" borderId="8" xfId="3" applyFont="1" applyFill="1" applyBorder="1" applyAlignment="1">
      <alignment horizontal="left" vertical="center" wrapText="1"/>
    </xf>
    <xf numFmtId="0" fontId="185" fillId="64" borderId="8" xfId="3" applyFont="1" applyFill="1" applyBorder="1" applyAlignment="1">
      <alignment horizontal="left" vertical="center" wrapText="1"/>
    </xf>
    <xf numFmtId="0" fontId="185" fillId="64" borderId="8" xfId="3" applyFont="1" applyFill="1" applyBorder="1" applyAlignment="1">
      <alignment horizontal="center" vertical="center" wrapText="1"/>
    </xf>
    <xf numFmtId="0" fontId="185" fillId="2" borderId="0" xfId="3" applyFont="1" applyFill="1" applyBorder="1" applyAlignment="1">
      <alignment horizontal="left" vertical="center" wrapText="1"/>
    </xf>
    <xf numFmtId="2" fontId="185" fillId="6" borderId="8" xfId="3" applyNumberFormat="1" applyFont="1" applyFill="1" applyBorder="1" applyAlignment="1">
      <alignment horizontal="left" vertical="center" wrapText="1"/>
    </xf>
    <xf numFmtId="0" fontId="185" fillId="14" borderId="8" xfId="3" applyFont="1" applyFill="1" applyBorder="1" applyAlignment="1">
      <alignment horizontal="left" vertical="center" wrapText="1"/>
    </xf>
    <xf numFmtId="0" fontId="185" fillId="14" borderId="8" xfId="3" applyFont="1" applyFill="1" applyBorder="1" applyAlignment="1">
      <alignment horizontal="center" vertical="center" wrapText="1"/>
    </xf>
    <xf numFmtId="2" fontId="185" fillId="6" borderId="30" xfId="3" applyNumberFormat="1" applyFont="1" applyFill="1" applyBorder="1" applyAlignment="1">
      <alignment horizontal="center" vertical="center" wrapText="1"/>
    </xf>
    <xf numFmtId="0" fontId="185" fillId="6" borderId="30" xfId="3" applyFont="1" applyFill="1" applyBorder="1" applyAlignment="1">
      <alignment horizontal="left" vertical="center" wrapText="1"/>
    </xf>
    <xf numFmtId="9" fontId="185" fillId="2" borderId="8" xfId="3" applyNumberFormat="1" applyFont="1" applyFill="1" applyBorder="1" applyAlignment="1">
      <alignment horizontal="center" vertical="center" wrapText="1"/>
    </xf>
    <xf numFmtId="0" fontId="169" fillId="0" borderId="0" xfId="0" applyFont="1" applyAlignment="1"/>
    <xf numFmtId="0" fontId="190" fillId="68" borderId="4" xfId="4" applyFont="1" applyFill="1" applyBorder="1" applyAlignment="1">
      <alignment horizontal="center" vertical="center" wrapText="1"/>
    </xf>
    <xf numFmtId="0" fontId="190" fillId="68" borderId="5" xfId="4" applyFont="1" applyFill="1" applyBorder="1" applyAlignment="1">
      <alignment horizontal="center" vertical="center" wrapText="1"/>
    </xf>
    <xf numFmtId="0" fontId="190" fillId="68" borderId="75" xfId="0" applyFont="1" applyFill="1" applyBorder="1" applyAlignment="1">
      <alignment horizontal="center" vertical="center" wrapText="1"/>
    </xf>
    <xf numFmtId="0" fontId="190" fillId="68" borderId="75" xfId="4" applyFont="1" applyFill="1" applyBorder="1" applyAlignment="1">
      <alignment horizontal="center" vertical="center" wrapText="1"/>
    </xf>
    <xf numFmtId="0" fontId="187" fillId="20" borderId="75" xfId="0" applyFont="1" applyFill="1" applyBorder="1" applyAlignment="1">
      <alignment wrapText="1"/>
    </xf>
    <xf numFmtId="173" fontId="188" fillId="20" borderId="75" xfId="4" applyNumberFormat="1" applyFont="1" applyFill="1" applyBorder="1" applyAlignment="1">
      <alignment horizontal="center" vertical="center" wrapText="1"/>
    </xf>
    <xf numFmtId="173" fontId="188" fillId="20" borderId="4" xfId="4" applyNumberFormat="1" applyFont="1" applyFill="1" applyBorder="1" applyAlignment="1">
      <alignment horizontal="center" vertical="center" wrapText="1"/>
    </xf>
    <xf numFmtId="0" fontId="185" fillId="2" borderId="0" xfId="3" applyFont="1" applyFill="1" applyAlignment="1">
      <alignment horizontal="center" vertical="center" textRotation="90"/>
    </xf>
    <xf numFmtId="0" fontId="185" fillId="2" borderId="0" xfId="3" applyFont="1" applyFill="1" applyAlignment="1">
      <alignment horizontal="center" vertical="center"/>
    </xf>
    <xf numFmtId="0" fontId="185" fillId="15" borderId="0" xfId="3" applyFont="1" applyFill="1" applyAlignment="1">
      <alignment horizontal="center" vertical="center"/>
    </xf>
    <xf numFmtId="0" fontId="185" fillId="2" borderId="0" xfId="3" applyFont="1" applyFill="1" applyAlignment="1">
      <alignment horizontal="left" vertical="center"/>
    </xf>
    <xf numFmtId="9" fontId="185" fillId="2" borderId="0" xfId="3" applyNumberFormat="1" applyFont="1" applyFill="1" applyAlignment="1">
      <alignment horizontal="center" vertical="center"/>
    </xf>
    <xf numFmtId="1" fontId="185" fillId="2" borderId="0" xfId="3" applyNumberFormat="1" applyFont="1" applyFill="1" applyAlignment="1">
      <alignment horizontal="center" vertical="center"/>
    </xf>
    <xf numFmtId="0" fontId="190" fillId="2" borderId="0" xfId="3" applyFont="1" applyFill="1" applyAlignment="1">
      <alignment horizontal="center" vertical="center"/>
    </xf>
    <xf numFmtId="0" fontId="185" fillId="64" borderId="0" xfId="3" applyFont="1" applyFill="1" applyAlignment="1">
      <alignment horizontal="center" vertical="center"/>
    </xf>
    <xf numFmtId="0" fontId="175" fillId="2" borderId="0" xfId="3" applyFont="1" applyFill="1" applyBorder="1" applyAlignment="1">
      <alignment horizontal="left" vertical="center"/>
    </xf>
    <xf numFmtId="0" fontId="175" fillId="2" borderId="0" xfId="3" quotePrefix="1" applyNumberFormat="1" applyFont="1" applyFill="1" applyBorder="1" applyAlignment="1">
      <alignment horizontal="center" vertical="center"/>
    </xf>
    <xf numFmtId="2" fontId="175" fillId="2" borderId="38" xfId="3" quotePrefix="1" applyNumberFormat="1" applyFont="1" applyFill="1" applyBorder="1" applyAlignment="1">
      <alignment vertical="center"/>
    </xf>
    <xf numFmtId="0" fontId="175" fillId="2" borderId="32" xfId="3" applyFont="1" applyFill="1" applyBorder="1" applyAlignment="1">
      <alignment horizontal="left" vertical="center"/>
    </xf>
    <xf numFmtId="0" fontId="175" fillId="2" borderId="5" xfId="3" applyFont="1" applyFill="1" applyBorder="1" applyAlignment="1">
      <alignment horizontal="left" vertical="center"/>
    </xf>
    <xf numFmtId="0" fontId="175" fillId="2" borderId="0" xfId="3" applyFont="1" applyFill="1" applyAlignment="1">
      <alignment horizontal="center" vertical="center"/>
    </xf>
    <xf numFmtId="0" fontId="22" fillId="2" borderId="75" xfId="0" applyFont="1" applyFill="1" applyBorder="1" applyAlignment="1">
      <alignment horizontal="center"/>
    </xf>
    <xf numFmtId="173" fontId="185" fillId="2" borderId="0" xfId="3" applyNumberFormat="1" applyFont="1" applyFill="1" applyAlignment="1">
      <alignment horizontal="center" vertical="center"/>
    </xf>
    <xf numFmtId="0" fontId="185" fillId="2" borderId="0" xfId="3" applyNumberFormat="1" applyFont="1" applyFill="1" applyAlignment="1">
      <alignment horizontal="center" vertical="center"/>
    </xf>
    <xf numFmtId="0" fontId="185" fillId="2" borderId="5" xfId="3" applyFont="1" applyFill="1" applyBorder="1" applyAlignment="1">
      <alignment horizontal="center" vertical="center"/>
    </xf>
    <xf numFmtId="0" fontId="190" fillId="2" borderId="0" xfId="3" applyFont="1" applyFill="1" applyBorder="1" applyAlignment="1">
      <alignment horizontal="center" vertical="center"/>
    </xf>
    <xf numFmtId="0" fontId="190" fillId="2" borderId="0" xfId="3" applyFont="1" applyFill="1" applyBorder="1" applyAlignment="1">
      <alignment horizontal="left" vertical="center"/>
    </xf>
    <xf numFmtId="9" fontId="190" fillId="2" borderId="0" xfId="3" applyNumberFormat="1" applyFont="1" applyFill="1" applyBorder="1" applyAlignment="1">
      <alignment horizontal="center" vertical="center"/>
    </xf>
    <xf numFmtId="1" fontId="190" fillId="2" borderId="0" xfId="3" applyNumberFormat="1" applyFont="1" applyFill="1" applyBorder="1" applyAlignment="1">
      <alignment horizontal="center" vertical="center"/>
    </xf>
    <xf numFmtId="0" fontId="185" fillId="2" borderId="0" xfId="3" applyFont="1" applyFill="1" applyBorder="1" applyAlignment="1">
      <alignment horizontal="center" vertical="center"/>
    </xf>
    <xf numFmtId="0" fontId="185" fillId="2" borderId="73" xfId="3" applyFont="1" applyFill="1" applyBorder="1" applyAlignment="1">
      <alignment horizontal="center" vertical="center"/>
    </xf>
    <xf numFmtId="2" fontId="185" fillId="2" borderId="73" xfId="3" applyNumberFormat="1" applyFont="1" applyFill="1" applyBorder="1" applyAlignment="1">
      <alignment horizontal="center" vertical="center"/>
    </xf>
    <xf numFmtId="0" fontId="185" fillId="2" borderId="73" xfId="3" applyFont="1" applyFill="1" applyBorder="1" applyAlignment="1">
      <alignment horizontal="left" vertical="center"/>
    </xf>
    <xf numFmtId="2" fontId="185" fillId="0" borderId="73" xfId="3" quotePrefix="1" applyNumberFormat="1" applyFont="1" applyFill="1" applyBorder="1" applyAlignment="1">
      <alignment horizontal="center" vertical="center"/>
    </xf>
    <xf numFmtId="2" fontId="185" fillId="2" borderId="73" xfId="3" quotePrefix="1" applyNumberFormat="1" applyFont="1" applyFill="1" applyBorder="1" applyAlignment="1">
      <alignment horizontal="center" vertical="center"/>
    </xf>
    <xf numFmtId="1" fontId="185" fillId="2" borderId="23" xfId="3" applyNumberFormat="1" applyFont="1" applyFill="1" applyBorder="1" applyAlignment="1">
      <alignment horizontal="center" vertical="center"/>
    </xf>
    <xf numFmtId="174" fontId="185" fillId="2" borderId="23" xfId="3" applyNumberFormat="1" applyFont="1" applyFill="1" applyBorder="1" applyAlignment="1">
      <alignment horizontal="center" vertical="center"/>
    </xf>
    <xf numFmtId="1" fontId="190" fillId="2" borderId="23" xfId="3" applyNumberFormat="1" applyFont="1" applyFill="1" applyBorder="1" applyAlignment="1">
      <alignment horizontal="center" vertical="center"/>
    </xf>
    <xf numFmtId="1" fontId="185" fillId="2" borderId="0" xfId="3" applyNumberFormat="1" applyFont="1" applyFill="1" applyBorder="1" applyAlignment="1">
      <alignment horizontal="left" vertical="center"/>
    </xf>
    <xf numFmtId="1" fontId="185" fillId="2" borderId="8" xfId="3" applyNumberFormat="1" applyFont="1" applyFill="1" applyBorder="1" applyAlignment="1">
      <alignment horizontal="center" vertical="center"/>
    </xf>
    <xf numFmtId="0" fontId="185" fillId="2" borderId="8" xfId="3" applyFont="1" applyFill="1" applyBorder="1" applyAlignment="1">
      <alignment horizontal="center" vertical="center"/>
    </xf>
    <xf numFmtId="2" fontId="185" fillId="2" borderId="8" xfId="3" applyNumberFormat="1" applyFont="1" applyFill="1" applyBorder="1" applyAlignment="1">
      <alignment horizontal="center" vertical="center"/>
    </xf>
    <xf numFmtId="0" fontId="185" fillId="2" borderId="8" xfId="3" applyFont="1" applyFill="1" applyBorder="1" applyAlignment="1">
      <alignment horizontal="left" vertical="center"/>
    </xf>
    <xf numFmtId="2" fontId="185" fillId="0" borderId="8" xfId="3" quotePrefix="1" applyNumberFormat="1" applyFont="1" applyFill="1" applyBorder="1" applyAlignment="1">
      <alignment horizontal="center" vertical="center"/>
    </xf>
    <xf numFmtId="2" fontId="185" fillId="2" borderId="8" xfId="3" quotePrefix="1" applyNumberFormat="1" applyFont="1" applyFill="1" applyBorder="1" applyAlignment="1">
      <alignment horizontal="center" vertical="center"/>
    </xf>
    <xf numFmtId="174" fontId="185" fillId="2" borderId="8" xfId="3" applyNumberFormat="1" applyFont="1" applyFill="1" applyBorder="1" applyAlignment="1">
      <alignment horizontal="center" vertical="center"/>
    </xf>
    <xf numFmtId="1" fontId="190" fillId="2" borderId="8" xfId="3" applyNumberFormat="1" applyFont="1" applyFill="1" applyBorder="1" applyAlignment="1">
      <alignment horizontal="center" vertical="center"/>
    </xf>
    <xf numFmtId="2" fontId="185" fillId="3" borderId="8" xfId="3" quotePrefix="1" applyNumberFormat="1" applyFont="1" applyFill="1" applyBorder="1" applyAlignment="1">
      <alignment horizontal="center" vertical="center"/>
    </xf>
    <xf numFmtId="2" fontId="185" fillId="2" borderId="8" xfId="3" applyNumberFormat="1" applyFont="1" applyFill="1" applyBorder="1" applyAlignment="1" applyProtection="1">
      <alignment horizontal="center" vertical="center"/>
    </xf>
    <xf numFmtId="0" fontId="185" fillId="5" borderId="0" xfId="3" applyFont="1" applyFill="1" applyAlignment="1">
      <alignment horizontal="center" vertical="center"/>
    </xf>
    <xf numFmtId="177" fontId="185" fillId="0" borderId="8" xfId="3" quotePrefix="1" applyNumberFormat="1" applyFont="1" applyFill="1" applyBorder="1" applyAlignment="1">
      <alignment horizontal="center" vertical="center"/>
    </xf>
    <xf numFmtId="177" fontId="185" fillId="2" borderId="8" xfId="3" quotePrefix="1" applyNumberFormat="1" applyFont="1" applyFill="1" applyBorder="1" applyAlignment="1">
      <alignment horizontal="center" vertical="center"/>
    </xf>
    <xf numFmtId="2" fontId="191" fillId="2" borderId="8" xfId="3" quotePrefix="1" applyNumberFormat="1" applyFont="1" applyFill="1" applyBorder="1" applyAlignment="1">
      <alignment horizontal="center" vertical="center"/>
    </xf>
    <xf numFmtId="2" fontId="185" fillId="64" borderId="8" xfId="3" quotePrefix="1" applyNumberFormat="1" applyFont="1" applyFill="1" applyBorder="1" applyAlignment="1">
      <alignment horizontal="center" vertical="center"/>
    </xf>
    <xf numFmtId="0" fontId="185" fillId="2" borderId="0" xfId="3" applyFont="1" applyFill="1" applyAlignment="1">
      <alignment horizontal="right" vertical="center"/>
    </xf>
    <xf numFmtId="2" fontId="185" fillId="14" borderId="8" xfId="3" quotePrefix="1" applyNumberFormat="1" applyFont="1" applyFill="1" applyBorder="1" applyAlignment="1">
      <alignment horizontal="center" vertical="center"/>
    </xf>
    <xf numFmtId="2" fontId="185" fillId="0" borderId="0" xfId="3" quotePrefix="1" applyNumberFormat="1" applyFont="1" applyFill="1" applyBorder="1" applyAlignment="1">
      <alignment horizontal="center" vertical="center"/>
    </xf>
    <xf numFmtId="0" fontId="185" fillId="66" borderId="8" xfId="3" applyFont="1" applyFill="1" applyBorder="1" applyAlignment="1">
      <alignment horizontal="left" vertical="center"/>
    </xf>
    <xf numFmtId="2" fontId="185" fillId="66" borderId="8" xfId="3" quotePrefix="1" applyNumberFormat="1" applyFont="1" applyFill="1" applyBorder="1" applyAlignment="1">
      <alignment horizontal="center" vertical="center"/>
    </xf>
    <xf numFmtId="0" fontId="185" fillId="2" borderId="8" xfId="0" applyFont="1" applyFill="1" applyBorder="1"/>
    <xf numFmtId="0" fontId="175" fillId="64" borderId="1" xfId="3" applyFont="1" applyFill="1" applyBorder="1" applyAlignment="1">
      <alignment vertical="center"/>
    </xf>
    <xf numFmtId="0" fontId="175" fillId="64" borderId="2" xfId="3" applyFont="1" applyFill="1" applyBorder="1" applyAlignment="1">
      <alignment vertical="center"/>
    </xf>
    <xf numFmtId="171" fontId="175" fillId="64" borderId="3" xfId="3" applyNumberFormat="1" applyFont="1" applyFill="1" applyBorder="1" applyAlignment="1">
      <alignment horizontal="center" vertical="center"/>
    </xf>
    <xf numFmtId="0" fontId="185" fillId="20" borderId="75" xfId="3" applyFont="1" applyFill="1" applyBorder="1" applyAlignment="1">
      <alignment horizontal="center" vertical="center"/>
    </xf>
    <xf numFmtId="0" fontId="185" fillId="20" borderId="5" xfId="3" applyFont="1" applyFill="1" applyBorder="1" applyAlignment="1">
      <alignment horizontal="center" vertical="center"/>
    </xf>
    <xf numFmtId="0" fontId="185" fillId="20" borderId="32" xfId="3" applyFont="1" applyFill="1" applyBorder="1" applyAlignment="1">
      <alignment horizontal="center" vertical="center"/>
    </xf>
    <xf numFmtId="0" fontId="185" fillId="20" borderId="4" xfId="3" applyFont="1" applyFill="1" applyBorder="1" applyAlignment="1">
      <alignment horizontal="center" vertical="center"/>
    </xf>
    <xf numFmtId="0" fontId="185" fillId="20" borderId="0" xfId="3" applyFont="1" applyFill="1" applyAlignment="1">
      <alignment horizontal="center" vertical="center"/>
    </xf>
    <xf numFmtId="0" fontId="22" fillId="65" borderId="75" xfId="0" applyFont="1" applyFill="1" applyBorder="1" applyAlignment="1">
      <alignment horizontal="center"/>
    </xf>
    <xf numFmtId="0" fontId="185" fillId="66" borderId="8" xfId="3" applyFont="1" applyFill="1" applyBorder="1" applyAlignment="1">
      <alignment horizontal="center" vertical="center"/>
    </xf>
    <xf numFmtId="9" fontId="185" fillId="66" borderId="8" xfId="3" applyNumberFormat="1" applyFont="1" applyFill="1" applyBorder="1" applyAlignment="1">
      <alignment horizontal="center" vertical="center"/>
    </xf>
    <xf numFmtId="0" fontId="189" fillId="2" borderId="75" xfId="3" applyFont="1" applyFill="1" applyBorder="1" applyAlignment="1">
      <alignment vertical="center"/>
    </xf>
    <xf numFmtId="0" fontId="4" fillId="2" borderId="4" xfId="4" applyNumberFormat="1" applyFont="1" applyFill="1" applyBorder="1" applyAlignment="1">
      <alignment horizontal="center" vertical="center"/>
    </xf>
    <xf numFmtId="0" fontId="189" fillId="20" borderId="75" xfId="3" applyFont="1" applyFill="1" applyBorder="1" applyAlignment="1">
      <alignment vertical="center"/>
    </xf>
    <xf numFmtId="9" fontId="185" fillId="2" borderId="73" xfId="3" applyNumberFormat="1" applyFont="1" applyFill="1" applyBorder="1" applyAlignment="1">
      <alignment horizontal="center" vertical="center"/>
    </xf>
    <xf numFmtId="0" fontId="185" fillId="0" borderId="8" xfId="3" applyFont="1" applyFill="1" applyBorder="1" applyAlignment="1">
      <alignment horizontal="left" vertical="center"/>
    </xf>
    <xf numFmtId="0" fontId="185" fillId="2" borderId="8" xfId="3" applyFont="1" applyFill="1" applyBorder="1" applyAlignment="1">
      <alignment horizontal="left" vertical="center" wrapText="1"/>
    </xf>
    <xf numFmtId="1" fontId="185" fillId="2" borderId="0" xfId="3" applyNumberFormat="1" applyFont="1" applyFill="1" applyBorder="1" applyAlignment="1">
      <alignment horizontal="center" vertical="center"/>
    </xf>
    <xf numFmtId="0" fontId="189" fillId="2" borderId="5" xfId="3" applyFont="1" applyFill="1" applyBorder="1" applyAlignment="1">
      <alignment vertical="center"/>
    </xf>
    <xf numFmtId="0" fontId="185" fillId="2" borderId="5" xfId="3" applyFont="1" applyFill="1" applyBorder="1" applyAlignment="1">
      <alignment horizontal="left" vertical="center"/>
    </xf>
    <xf numFmtId="0" fontId="185" fillId="2" borderId="5" xfId="3" applyFont="1" applyFill="1" applyBorder="1" applyAlignment="1">
      <alignment horizontal="left" vertical="center" wrapText="1"/>
    </xf>
    <xf numFmtId="0" fontId="189" fillId="2" borderId="39" xfId="3" applyFont="1" applyFill="1" applyBorder="1" applyAlignment="1">
      <alignment horizontal="center" vertical="center"/>
    </xf>
    <xf numFmtId="0" fontId="189" fillId="2" borderId="5" xfId="3" applyFont="1" applyFill="1" applyBorder="1" applyAlignment="1">
      <alignment horizontal="center" vertical="center"/>
    </xf>
    <xf numFmtId="9" fontId="185" fillId="69" borderId="73" xfId="3" applyNumberFormat="1" applyFont="1" applyFill="1" applyBorder="1" applyAlignment="1">
      <alignment horizontal="center" vertical="center"/>
    </xf>
    <xf numFmtId="9" fontId="185" fillId="69" borderId="8" xfId="3" applyNumberFormat="1" applyFont="1" applyFill="1" applyBorder="1" applyAlignment="1">
      <alignment horizontal="center" vertical="center"/>
    </xf>
    <xf numFmtId="0" fontId="21" fillId="68" borderId="4" xfId="4" applyFont="1" applyFill="1" applyBorder="1" applyAlignment="1">
      <alignment vertical="center" wrapText="1"/>
    </xf>
    <xf numFmtId="0" fontId="185" fillId="2" borderId="27" xfId="3" applyFont="1" applyFill="1" applyBorder="1" applyAlignment="1">
      <alignment horizontal="center" vertical="center"/>
    </xf>
    <xf numFmtId="2" fontId="185" fillId="2" borderId="27" xfId="3" applyNumberFormat="1" applyFont="1" applyFill="1" applyBorder="1" applyAlignment="1">
      <alignment horizontal="center" vertical="center"/>
    </xf>
    <xf numFmtId="0" fontId="185" fillId="2" borderId="27" xfId="3" applyFont="1" applyFill="1" applyBorder="1" applyAlignment="1">
      <alignment horizontal="left" vertical="center"/>
    </xf>
    <xf numFmtId="2" fontId="185" fillId="0" borderId="27" xfId="3" quotePrefix="1" applyNumberFormat="1" applyFont="1" applyFill="1" applyBorder="1" applyAlignment="1">
      <alignment horizontal="center" vertical="center"/>
    </xf>
    <xf numFmtId="9" fontId="185" fillId="2" borderId="27" xfId="3" applyNumberFormat="1" applyFont="1" applyFill="1" applyBorder="1" applyAlignment="1">
      <alignment horizontal="center" vertical="center"/>
    </xf>
    <xf numFmtId="1" fontId="185" fillId="2" borderId="27" xfId="3" applyNumberFormat="1" applyFont="1" applyFill="1" applyBorder="1" applyAlignment="1">
      <alignment horizontal="center" vertical="center"/>
    </xf>
    <xf numFmtId="174" fontId="185" fillId="2" borderId="27" xfId="3" applyNumberFormat="1" applyFont="1" applyFill="1" applyBorder="1" applyAlignment="1">
      <alignment horizontal="center" vertical="center"/>
    </xf>
    <xf numFmtId="1" fontId="190" fillId="2" borderId="27" xfId="3" applyNumberFormat="1" applyFont="1" applyFill="1" applyBorder="1" applyAlignment="1">
      <alignment horizontal="center" vertical="center"/>
    </xf>
    <xf numFmtId="9" fontId="185" fillId="2" borderId="0" xfId="3" applyNumberFormat="1" applyFont="1" applyFill="1" applyBorder="1" applyAlignment="1">
      <alignment horizontal="center" vertical="center"/>
    </xf>
    <xf numFmtId="174" fontId="185" fillId="2" borderId="0" xfId="3" applyNumberFormat="1" applyFont="1" applyFill="1" applyBorder="1" applyAlignment="1">
      <alignment horizontal="center" vertical="center"/>
    </xf>
    <xf numFmtId="0" fontId="185" fillId="2" borderId="0" xfId="3" applyFont="1" applyFill="1" applyBorder="1" applyAlignment="1">
      <alignment horizontal="center" vertical="center" textRotation="90"/>
    </xf>
    <xf numFmtId="0" fontId="175" fillId="2" borderId="77" xfId="3" applyFont="1" applyFill="1" applyBorder="1" applyAlignment="1">
      <alignment horizontal="left" vertical="center"/>
    </xf>
    <xf numFmtId="0" fontId="175" fillId="2" borderId="3" xfId="3" applyFont="1" applyFill="1" applyBorder="1" applyAlignment="1">
      <alignment horizontal="left" vertical="center"/>
    </xf>
    <xf numFmtId="173" fontId="22" fillId="2" borderId="5" xfId="4" applyNumberFormat="1" applyFont="1" applyFill="1" applyBorder="1" applyAlignment="1">
      <alignment horizontal="center" vertical="center"/>
    </xf>
    <xf numFmtId="173" fontId="22" fillId="2" borderId="4" xfId="4" applyNumberFormat="1" applyFont="1" applyFill="1" applyBorder="1" applyAlignment="1">
      <alignment horizontal="left" vertical="center"/>
    </xf>
    <xf numFmtId="0" fontId="21" fillId="2" borderId="5" xfId="4" applyFont="1" applyFill="1" applyBorder="1" applyAlignment="1">
      <alignment vertical="center"/>
    </xf>
    <xf numFmtId="1" fontId="185" fillId="69" borderId="8" xfId="3" applyNumberFormat="1" applyFont="1" applyFill="1" applyBorder="1" applyAlignment="1">
      <alignment horizontal="center" vertical="center"/>
    </xf>
    <xf numFmtId="0" fontId="24" fillId="2" borderId="8" xfId="0" applyFont="1" applyFill="1" applyBorder="1" applyAlignment="1">
      <alignment horizontal="left"/>
    </xf>
    <xf numFmtId="0" fontId="24" fillId="2" borderId="27" xfId="0" applyFont="1" applyFill="1" applyBorder="1" applyAlignment="1">
      <alignment horizontal="left" wrapText="1"/>
    </xf>
    <xf numFmtId="0" fontId="24" fillId="2" borderId="10" xfId="0" applyFont="1" applyFill="1" applyBorder="1" applyAlignment="1">
      <alignment horizontal="left" wrapText="1"/>
    </xf>
    <xf numFmtId="1" fontId="24" fillId="2" borderId="8" xfId="0" applyNumberFormat="1" applyFont="1" applyFill="1" applyBorder="1" applyAlignment="1">
      <alignment horizontal="left" wrapText="1"/>
    </xf>
    <xf numFmtId="0" fontId="24" fillId="2" borderId="8" xfId="3" applyFont="1" applyFill="1" applyBorder="1" applyAlignment="1">
      <alignment horizontal="left" vertical="center"/>
    </xf>
    <xf numFmtId="0" fontId="24" fillId="2" borderId="8" xfId="0" applyFont="1" applyFill="1" applyBorder="1" applyAlignment="1">
      <alignment horizontal="left" vertical="center"/>
    </xf>
    <xf numFmtId="174" fontId="28" fillId="2" borderId="35" xfId="0" applyNumberFormat="1" applyFont="1" applyFill="1" applyBorder="1" applyAlignment="1">
      <alignment horizont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43" xfId="0" applyFont="1" applyFill="1" applyBorder="1" applyAlignment="1">
      <alignment horizontal="center" wrapText="1"/>
    </xf>
    <xf numFmtId="0" fontId="28" fillId="2" borderId="35" xfId="0" applyFont="1" applyFill="1" applyBorder="1" applyAlignment="1">
      <alignment horizontal="center" wrapText="1"/>
    </xf>
    <xf numFmtId="174" fontId="28" fillId="2" borderId="35" xfId="0" applyNumberFormat="1" applyFont="1" applyFill="1" applyBorder="1" applyAlignment="1">
      <alignment horizontal="center"/>
    </xf>
    <xf numFmtId="0" fontId="28" fillId="2" borderId="10" xfId="0" applyFont="1" applyFill="1" applyBorder="1" applyAlignment="1">
      <alignment horizontal="center" wrapText="1"/>
    </xf>
    <xf numFmtId="0" fontId="28" fillId="2" borderId="27" xfId="0" applyFont="1" applyFill="1" applyBorder="1" applyAlignment="1">
      <alignment horizontal="center" wrapText="1"/>
    </xf>
    <xf numFmtId="0" fontId="28" fillId="2" borderId="30" xfId="0" applyFont="1" applyFill="1" applyBorder="1" applyAlignment="1">
      <alignment horizontal="center" wrapText="1"/>
    </xf>
    <xf numFmtId="174" fontId="28" fillId="2" borderId="109" xfId="0" applyNumberFormat="1" applyFont="1" applyFill="1" applyBorder="1" applyAlignment="1">
      <alignment horizontal="center" wrapText="1"/>
    </xf>
    <xf numFmtId="174" fontId="28" fillId="2" borderId="8" xfId="0" applyNumberFormat="1" applyFont="1" applyFill="1" applyBorder="1" applyAlignment="1">
      <alignment horizontal="center"/>
    </xf>
    <xf numFmtId="0" fontId="31" fillId="2" borderId="73" xfId="0" applyFont="1" applyFill="1" applyBorder="1" applyAlignment="1">
      <alignment wrapText="1"/>
    </xf>
    <xf numFmtId="1" fontId="20" fillId="2" borderId="8" xfId="0" applyNumberFormat="1" applyFont="1" applyFill="1" applyBorder="1" applyAlignment="1">
      <alignment horizontal="left" wrapText="1"/>
    </xf>
    <xf numFmtId="0" fontId="182" fillId="2" borderId="0" xfId="623" applyFill="1" applyBorder="1" applyAlignment="1">
      <alignment horizontal="left" vertical="center"/>
    </xf>
    <xf numFmtId="1" fontId="185" fillId="69" borderId="27" xfId="3" applyNumberFormat="1" applyFont="1" applyFill="1" applyBorder="1" applyAlignment="1">
      <alignment horizontal="center" vertical="center"/>
    </xf>
    <xf numFmtId="0" fontId="21" fillId="69" borderId="0" xfId="4" applyFont="1" applyFill="1" applyBorder="1" applyAlignment="1">
      <alignment vertical="center"/>
    </xf>
    <xf numFmtId="0" fontId="192" fillId="69" borderId="0" xfId="4" applyFont="1" applyFill="1" applyBorder="1" applyAlignment="1">
      <alignment vertical="center"/>
    </xf>
    <xf numFmtId="0" fontId="22" fillId="69" borderId="4" xfId="4" applyNumberFormat="1" applyFont="1" applyFill="1" applyBorder="1" applyAlignment="1">
      <alignment horizontal="center" vertical="center"/>
    </xf>
    <xf numFmtId="173" fontId="22" fillId="69" borderId="4" xfId="4" applyNumberFormat="1" applyFont="1" applyFill="1" applyBorder="1" applyAlignment="1">
      <alignment horizontal="center" vertical="center"/>
    </xf>
    <xf numFmtId="173" fontId="22" fillId="2" borderId="0" xfId="4" applyNumberFormat="1" applyFont="1" applyFill="1" applyBorder="1" applyAlignment="1">
      <alignment horizontal="center" vertical="center"/>
    </xf>
    <xf numFmtId="173" fontId="4" fillId="2" borderId="0" xfId="4" applyNumberFormat="1" applyFont="1" applyFill="1" applyBorder="1" applyAlignment="1">
      <alignment horizontal="center" vertical="center"/>
    </xf>
    <xf numFmtId="0" fontId="22" fillId="2" borderId="0" xfId="4" applyNumberFormat="1" applyFont="1" applyFill="1" applyBorder="1" applyAlignment="1">
      <alignment horizontal="center" vertical="center"/>
    </xf>
    <xf numFmtId="0" fontId="21" fillId="65" borderId="75" xfId="4" applyFont="1" applyFill="1" applyBorder="1" applyAlignment="1">
      <alignment vertical="center"/>
    </xf>
    <xf numFmtId="173" fontId="22" fillId="68" borderId="75" xfId="4" applyNumberFormat="1" applyFont="1" applyFill="1" applyBorder="1" applyAlignment="1">
      <alignment horizontal="center" vertical="center"/>
    </xf>
    <xf numFmtId="0" fontId="3" fillId="2" borderId="0" xfId="0" applyNumberFormat="1" applyFont="1" applyFill="1"/>
    <xf numFmtId="0" fontId="22" fillId="20" borderId="75" xfId="4" applyNumberFormat="1" applyFont="1" applyFill="1" applyBorder="1" applyAlignment="1">
      <alignment horizontal="center" vertical="center"/>
    </xf>
    <xf numFmtId="171" fontId="193" fillId="20" borderId="74" xfId="11" applyNumberFormat="1" applyFont="1" applyFill="1" applyBorder="1" applyAlignment="1">
      <alignment horizontal="center"/>
    </xf>
    <xf numFmtId="171" fontId="194" fillId="20" borderId="4" xfId="4" applyNumberFormat="1" applyFont="1" applyFill="1" applyBorder="1" applyAlignment="1">
      <alignment horizontal="center" vertical="center"/>
    </xf>
    <xf numFmtId="173" fontId="185" fillId="20" borderId="4" xfId="4" applyNumberFormat="1" applyFont="1" applyFill="1" applyBorder="1" applyAlignment="1">
      <alignment horizontal="left" vertical="center" wrapText="1"/>
    </xf>
    <xf numFmtId="2" fontId="185" fillId="2" borderId="0" xfId="3" applyNumberFormat="1" applyFont="1" applyFill="1" applyAlignment="1">
      <alignment horizontal="center" vertical="center"/>
    </xf>
    <xf numFmtId="0" fontId="24" fillId="20" borderId="73" xfId="0" applyFont="1" applyFill="1" applyBorder="1" applyAlignment="1">
      <alignment horizontal="center" vertical="center" wrapText="1"/>
    </xf>
    <xf numFmtId="0" fontId="24" fillId="20" borderId="8" xfId="0" applyFont="1" applyFill="1" applyBorder="1" applyAlignment="1">
      <alignment horizontal="center" vertical="center" wrapText="1"/>
    </xf>
    <xf numFmtId="2" fontId="24" fillId="20" borderId="8" xfId="3" applyNumberFormat="1" applyFont="1" applyFill="1" applyBorder="1" applyAlignment="1">
      <alignment horizontal="center" vertical="center"/>
    </xf>
    <xf numFmtId="0" fontId="25" fillId="20" borderId="8" xfId="0" applyFont="1" applyFill="1" applyBorder="1" applyAlignment="1">
      <alignment horizontal="center" vertical="center"/>
    </xf>
    <xf numFmtId="0" fontId="24" fillId="20" borderId="8" xfId="0" applyFont="1" applyFill="1" applyBorder="1" applyAlignment="1">
      <alignment horizontal="center" vertical="center"/>
    </xf>
    <xf numFmtId="0" fontId="24" fillId="20" borderId="30" xfId="0" applyFont="1" applyFill="1" applyBorder="1" applyAlignment="1">
      <alignment horizontal="center" vertical="center"/>
    </xf>
    <xf numFmtId="1" fontId="28" fillId="20" borderId="8" xfId="0" applyNumberFormat="1" applyFont="1" applyFill="1" applyBorder="1" applyAlignment="1">
      <alignment horizontal="center" wrapText="1"/>
    </xf>
    <xf numFmtId="174" fontId="167" fillId="14" borderId="35" xfId="0" applyNumberFormat="1" applyFont="1" applyFill="1" applyBorder="1" applyAlignment="1">
      <alignment horizontal="center" wrapText="1"/>
    </xf>
    <xf numFmtId="1" fontId="167" fillId="14" borderId="8" xfId="0" applyNumberFormat="1" applyFont="1" applyFill="1" applyBorder="1" applyAlignment="1">
      <alignment horizontal="center" wrapText="1"/>
    </xf>
    <xf numFmtId="0" fontId="26" fillId="14" borderId="8" xfId="0" applyFont="1" applyFill="1" applyBorder="1" applyAlignment="1">
      <alignment horizontal="left" wrapText="1"/>
    </xf>
    <xf numFmtId="1" fontId="167" fillId="17" borderId="8" xfId="0" applyNumberFormat="1" applyFont="1" applyFill="1" applyBorder="1" applyAlignment="1">
      <alignment horizontal="center"/>
    </xf>
    <xf numFmtId="0" fontId="167" fillId="17" borderId="8" xfId="0" applyFont="1" applyFill="1" applyBorder="1" applyAlignment="1">
      <alignment horizontal="center" wrapText="1"/>
    </xf>
    <xf numFmtId="0" fontId="26" fillId="17" borderId="8" xfId="0" applyFont="1" applyFill="1" applyBorder="1" applyAlignment="1">
      <alignment horizontal="left" wrapText="1"/>
    </xf>
    <xf numFmtId="1" fontId="38" fillId="20" borderId="8" xfId="0" applyNumberFormat="1" applyFont="1" applyFill="1" applyBorder="1" applyAlignment="1">
      <alignment horizontal="center" wrapText="1"/>
    </xf>
    <xf numFmtId="174" fontId="38" fillId="20" borderId="35" xfId="0" applyNumberFormat="1" applyFont="1" applyFill="1" applyBorder="1" applyAlignment="1">
      <alignment horizontal="center" wrapText="1"/>
    </xf>
    <xf numFmtId="1" fontId="28" fillId="20" borderId="73" xfId="0" applyNumberFormat="1" applyFont="1" applyFill="1" applyBorder="1" applyAlignment="1">
      <alignment horizontal="center"/>
    </xf>
    <xf numFmtId="1" fontId="28" fillId="20" borderId="8" xfId="0" applyNumberFormat="1" applyFont="1" applyFill="1" applyBorder="1" applyAlignment="1">
      <alignment horizontal="center"/>
    </xf>
    <xf numFmtId="174" fontId="28" fillId="20" borderId="8" xfId="0" applyNumberFormat="1" applyFont="1" applyFill="1" applyBorder="1" applyAlignment="1">
      <alignment horizontal="center"/>
    </xf>
    <xf numFmtId="1" fontId="38" fillId="20" borderId="30" xfId="0" applyNumberFormat="1" applyFont="1" applyFill="1" applyBorder="1" applyAlignment="1">
      <alignment horizontal="center" wrapText="1"/>
    </xf>
    <xf numFmtId="0" fontId="14" fillId="20" borderId="3" xfId="0" applyFont="1" applyFill="1" applyBorder="1" applyAlignment="1">
      <alignment horizontal="left" vertical="center"/>
    </xf>
    <xf numFmtId="0" fontId="14" fillId="20" borderId="3" xfId="0" applyFont="1" applyFill="1" applyBorder="1" applyAlignment="1">
      <alignment horizontal="center" vertical="center"/>
    </xf>
    <xf numFmtId="171" fontId="14" fillId="20" borderId="36" xfId="0" applyNumberFormat="1" applyFont="1" applyFill="1" applyBorder="1" applyAlignment="1">
      <alignment horizontal="center" vertical="center"/>
    </xf>
    <xf numFmtId="2" fontId="185" fillId="3" borderId="8" xfId="3" applyNumberFormat="1" applyFont="1" applyFill="1" applyBorder="1" applyAlignment="1">
      <alignment horizontal="center" vertical="center"/>
    </xf>
    <xf numFmtId="0" fontId="185" fillId="3" borderId="8" xfId="3" applyFont="1" applyFill="1" applyBorder="1" applyAlignment="1">
      <alignment horizontal="left" vertical="center"/>
    </xf>
    <xf numFmtId="0" fontId="179" fillId="20" borderId="0" xfId="0" applyFont="1" applyFill="1" applyAlignment="1">
      <alignment horizontal="left"/>
    </xf>
    <xf numFmtId="0" fontId="5" fillId="20" borderId="0" xfId="0" applyFont="1" applyFill="1" applyAlignment="1">
      <alignment horizontal="center"/>
    </xf>
    <xf numFmtId="225" fontId="5" fillId="20" borderId="99" xfId="0" applyNumberFormat="1" applyFont="1" applyFill="1" applyBorder="1" applyAlignment="1">
      <alignment horizontal="center"/>
    </xf>
    <xf numFmtId="225" fontId="5" fillId="20" borderId="94" xfId="0" applyNumberFormat="1" applyFont="1" applyFill="1" applyBorder="1" applyAlignment="1">
      <alignment horizontal="center"/>
    </xf>
    <xf numFmtId="225" fontId="5" fillId="20" borderId="95" xfId="0" applyNumberFormat="1" applyFont="1" applyFill="1" applyBorder="1" applyAlignment="1">
      <alignment horizontal="center"/>
    </xf>
    <xf numFmtId="225" fontId="5" fillId="20" borderId="40" xfId="0" applyNumberFormat="1" applyFont="1" applyFill="1" applyBorder="1" applyAlignment="1">
      <alignment horizontal="center"/>
    </xf>
    <xf numFmtId="225" fontId="5" fillId="20" borderId="41" xfId="0" applyNumberFormat="1" applyFont="1" applyFill="1" applyBorder="1" applyAlignment="1">
      <alignment horizontal="center"/>
    </xf>
    <xf numFmtId="225" fontId="5" fillId="20" borderId="42" xfId="0" applyNumberFormat="1" applyFont="1" applyFill="1" applyBorder="1" applyAlignment="1">
      <alignment horizontal="center"/>
    </xf>
    <xf numFmtId="225" fontId="5" fillId="20" borderId="96" xfId="0" applyNumberFormat="1" applyFont="1" applyFill="1" applyBorder="1" applyAlignment="1">
      <alignment horizontal="center"/>
    </xf>
    <xf numFmtId="225" fontId="5" fillId="20" borderId="97" xfId="0" applyNumberFormat="1" applyFont="1" applyFill="1" applyBorder="1" applyAlignment="1">
      <alignment horizontal="center"/>
    </xf>
    <xf numFmtId="225" fontId="5" fillId="20" borderId="98" xfId="0" applyNumberFormat="1" applyFont="1" applyFill="1" applyBorder="1" applyAlignment="1">
      <alignment horizontal="center"/>
    </xf>
    <xf numFmtId="225" fontId="5" fillId="20" borderId="47" xfId="0" applyNumberFormat="1" applyFont="1" applyFill="1" applyBorder="1" applyAlignment="1">
      <alignment horizontal="center"/>
    </xf>
    <xf numFmtId="225" fontId="5" fillId="20" borderId="100" xfId="0" applyNumberFormat="1" applyFont="1" applyFill="1" applyBorder="1" applyAlignment="1">
      <alignment horizontal="center"/>
    </xf>
    <xf numFmtId="225" fontId="5" fillId="20" borderId="101" xfId="0" applyNumberFormat="1" applyFont="1" applyFill="1" applyBorder="1" applyAlignment="1">
      <alignment horizontal="center"/>
    </xf>
    <xf numFmtId="0" fontId="167" fillId="17" borderId="35" xfId="0" applyFont="1" applyFill="1" applyBorder="1" applyAlignment="1">
      <alignment horizontal="center" wrapText="1"/>
    </xf>
    <xf numFmtId="225" fontId="22" fillId="2" borderId="52" xfId="0" applyNumberFormat="1" applyFont="1" applyFill="1" applyBorder="1" applyAlignment="1">
      <alignment horizontal="center"/>
    </xf>
    <xf numFmtId="225" fontId="0" fillId="2" borderId="52" xfId="0" applyNumberFormat="1" applyFont="1" applyFill="1" applyBorder="1" applyAlignment="1">
      <alignment horizontal="center"/>
    </xf>
    <xf numFmtId="225" fontId="5" fillId="20" borderId="111" xfId="0" applyNumberFormat="1" applyFont="1" applyFill="1" applyBorder="1" applyAlignment="1">
      <alignment horizontal="center"/>
    </xf>
    <xf numFmtId="225" fontId="5" fillId="20" borderId="112" xfId="0" applyNumberFormat="1" applyFont="1" applyFill="1" applyBorder="1" applyAlignment="1">
      <alignment horizontal="center"/>
    </xf>
    <xf numFmtId="225" fontId="5" fillId="20" borderId="113" xfId="0" applyNumberFormat="1" applyFont="1" applyFill="1" applyBorder="1" applyAlignment="1">
      <alignment horizontal="center"/>
    </xf>
    <xf numFmtId="225" fontId="5" fillId="20" borderId="114" xfId="0" applyNumberFormat="1" applyFont="1" applyFill="1" applyBorder="1" applyAlignment="1">
      <alignment horizontal="center"/>
    </xf>
    <xf numFmtId="225" fontId="5" fillId="20" borderId="115" xfId="0" applyNumberFormat="1" applyFont="1" applyFill="1" applyBorder="1" applyAlignment="1">
      <alignment horizontal="center"/>
    </xf>
    <xf numFmtId="225" fontId="5" fillId="20" borderId="116" xfId="0" applyNumberFormat="1" applyFont="1" applyFill="1" applyBorder="1" applyAlignment="1">
      <alignment horizontal="center"/>
    </xf>
    <xf numFmtId="225" fontId="5" fillId="20" borderId="117" xfId="0" applyNumberFormat="1" applyFont="1" applyFill="1" applyBorder="1" applyAlignment="1">
      <alignment horizontal="center"/>
    </xf>
    <xf numFmtId="225" fontId="5" fillId="20" borderId="118" xfId="0" applyNumberFormat="1" applyFont="1" applyFill="1" applyBorder="1" applyAlignment="1">
      <alignment horizontal="center"/>
    </xf>
    <xf numFmtId="225" fontId="5" fillId="20" borderId="119" xfId="0" applyNumberFormat="1" applyFont="1" applyFill="1" applyBorder="1" applyAlignment="1">
      <alignment horizontal="center"/>
    </xf>
    <xf numFmtId="225" fontId="5" fillId="20" borderId="120" xfId="0" applyNumberFormat="1" applyFont="1" applyFill="1" applyBorder="1" applyAlignment="1">
      <alignment horizontal="center"/>
    </xf>
    <xf numFmtId="225" fontId="5" fillId="20" borderId="121" xfId="0" applyNumberFormat="1" applyFont="1" applyFill="1" applyBorder="1" applyAlignment="1">
      <alignment horizontal="center"/>
    </xf>
    <xf numFmtId="225" fontId="5" fillId="20" borderId="122" xfId="0" applyNumberFormat="1" applyFont="1" applyFill="1" applyBorder="1" applyAlignment="1">
      <alignment horizontal="center"/>
    </xf>
    <xf numFmtId="49" fontId="5" fillId="20" borderId="24" xfId="0" applyNumberFormat="1" applyFont="1" applyFill="1" applyBorder="1" applyAlignment="1">
      <alignment horizontal="center"/>
    </xf>
    <xf numFmtId="0" fontId="5" fillId="20" borderId="20" xfId="0" applyFont="1" applyFill="1" applyBorder="1" applyAlignment="1">
      <alignment horizontal="center"/>
    </xf>
    <xf numFmtId="2" fontId="5" fillId="20" borderId="20" xfId="0" applyNumberFormat="1" applyFont="1" applyFill="1" applyBorder="1" applyAlignment="1">
      <alignment horizontal="center"/>
    </xf>
    <xf numFmtId="0" fontId="0" fillId="20" borderId="4" xfId="0" applyFill="1" applyBorder="1"/>
    <xf numFmtId="0" fontId="0" fillId="20" borderId="4" xfId="0" applyFill="1" applyBorder="1" applyAlignment="1"/>
    <xf numFmtId="0" fontId="3" fillId="3" borderId="0" xfId="0" applyFont="1" applyFill="1" applyAlignment="1">
      <alignment horizontal="center"/>
    </xf>
    <xf numFmtId="0" fontId="172" fillId="2" borderId="87" xfId="0" applyFont="1" applyFill="1" applyBorder="1" applyAlignment="1">
      <alignment horizontal="right"/>
    </xf>
    <xf numFmtId="0" fontId="171" fillId="2" borderId="8" xfId="0" applyFont="1" applyFill="1" applyBorder="1" applyAlignment="1">
      <alignment horizontal="left"/>
    </xf>
    <xf numFmtId="0" fontId="195" fillId="2" borderId="8" xfId="0" applyFont="1" applyFill="1" applyBorder="1" applyAlignment="1">
      <alignment horizontal="right"/>
    </xf>
    <xf numFmtId="225" fontId="4" fillId="20" borderId="4" xfId="0" applyNumberFormat="1" applyFont="1" applyFill="1" applyBorder="1" applyAlignment="1">
      <alignment horizontal="center"/>
    </xf>
    <xf numFmtId="0" fontId="170" fillId="2" borderId="10" xfId="0" applyFont="1" applyFill="1" applyBorder="1" applyAlignment="1">
      <alignment horizontal="left"/>
    </xf>
    <xf numFmtId="1" fontId="170" fillId="2" borderId="10" xfId="0" applyNumberFormat="1" applyFont="1" applyFill="1" applyBorder="1" applyAlignment="1">
      <alignment horizontal="left"/>
    </xf>
    <xf numFmtId="0" fontId="172" fillId="2" borderId="87" xfId="0" applyFont="1" applyFill="1" applyBorder="1" applyAlignment="1">
      <alignment horizontal="center"/>
    </xf>
    <xf numFmtId="0" fontId="172" fillId="2" borderId="8" xfId="0" applyFont="1" applyFill="1" applyBorder="1" applyAlignment="1">
      <alignment horizontal="center"/>
    </xf>
    <xf numFmtId="0" fontId="195" fillId="2" borderId="30" xfId="0" applyFont="1" applyFill="1" applyBorder="1" applyAlignment="1">
      <alignment horizontal="right"/>
    </xf>
    <xf numFmtId="0" fontId="172" fillId="2" borderId="30" xfId="0" applyFont="1" applyFill="1" applyBorder="1" applyAlignment="1">
      <alignment horizontal="center"/>
    </xf>
    <xf numFmtId="0" fontId="172" fillId="2" borderId="73" xfId="0" applyFont="1" applyFill="1" applyBorder="1" applyAlignment="1">
      <alignment horizontal="right"/>
    </xf>
    <xf numFmtId="0" fontId="25" fillId="2" borderId="32" xfId="0" applyFont="1" applyFill="1" applyBorder="1" applyAlignment="1">
      <alignment horizontal="center"/>
    </xf>
    <xf numFmtId="0" fontId="172" fillId="2" borderId="10" xfId="0" applyFont="1" applyFill="1" applyBorder="1" applyAlignment="1">
      <alignment horizontal="right"/>
    </xf>
    <xf numFmtId="1" fontId="170" fillId="2" borderId="10" xfId="0" applyNumberFormat="1" applyFont="1" applyFill="1" applyBorder="1" applyAlignment="1">
      <alignment horizontal="right"/>
    </xf>
    <xf numFmtId="0" fontId="172" fillId="2" borderId="73" xfId="0" applyFont="1" applyFill="1" applyBorder="1" applyAlignment="1">
      <alignment horizontal="left"/>
    </xf>
    <xf numFmtId="0" fontId="172" fillId="2" borderId="8" xfId="0" applyFont="1" applyFill="1" applyBorder="1" applyAlignment="1">
      <alignment horizontal="left"/>
    </xf>
    <xf numFmtId="0" fontId="172" fillId="2" borderId="5" xfId="0" applyFont="1" applyFill="1" applyBorder="1" applyAlignment="1">
      <alignment horizontal="left"/>
    </xf>
    <xf numFmtId="0" fontId="172" fillId="2" borderId="30" xfId="0" applyFont="1" applyFill="1" applyBorder="1" applyAlignment="1">
      <alignment horizontal="left"/>
    </xf>
    <xf numFmtId="3" fontId="162" fillId="57" borderId="85" xfId="0" applyNumberFormat="1" applyFont="1" applyFill="1" applyBorder="1" applyAlignment="1">
      <alignment horizontal="center"/>
    </xf>
    <xf numFmtId="3" fontId="162" fillId="57" borderId="123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75" xfId="0" applyBorder="1"/>
    <xf numFmtId="0" fontId="0" fillId="0" borderId="75" xfId="0" applyBorder="1" applyAlignment="1">
      <alignment vertical="center"/>
    </xf>
    <xf numFmtId="0" fontId="0" fillId="0" borderId="75" xfId="0" applyBorder="1" applyAlignment="1">
      <alignment horizontal="center" vertical="center"/>
    </xf>
    <xf numFmtId="0" fontId="0" fillId="0" borderId="87" xfId="0" applyBorder="1"/>
    <xf numFmtId="0" fontId="0" fillId="0" borderId="5" xfId="0" applyBorder="1"/>
    <xf numFmtId="0" fontId="0" fillId="0" borderId="11" xfId="0" applyBorder="1"/>
    <xf numFmtId="0" fontId="3" fillId="0" borderId="87" xfId="0" applyFont="1" applyBorder="1"/>
    <xf numFmtId="0" fontId="169" fillId="0" borderId="0" xfId="0" applyFont="1"/>
    <xf numFmtId="0" fontId="194" fillId="0" borderId="0" xfId="0" applyFont="1"/>
    <xf numFmtId="0" fontId="196" fillId="0" borderId="0" xfId="0" applyFont="1" applyAlignment="1">
      <alignment horizontal="center" vertical="center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35" xfId="0" applyBorder="1"/>
    <xf numFmtId="0" fontId="0" fillId="0" borderId="124" xfId="0" applyBorder="1"/>
    <xf numFmtId="0" fontId="0" fillId="0" borderId="46" xfId="0" applyBorder="1"/>
    <xf numFmtId="0" fontId="0" fillId="0" borderId="109" xfId="0" applyBorder="1"/>
    <xf numFmtId="0" fontId="0" fillId="0" borderId="125" xfId="0" applyBorder="1"/>
    <xf numFmtId="0" fontId="0" fillId="0" borderId="110" xfId="0" applyBorder="1"/>
    <xf numFmtId="0" fontId="198" fillId="0" borderId="0" xfId="0" applyFont="1"/>
    <xf numFmtId="0" fontId="200" fillId="20" borderId="73" xfId="0" applyFont="1" applyFill="1" applyBorder="1" applyAlignment="1">
      <alignment horizontal="center" vertical="center" wrapText="1"/>
    </xf>
    <xf numFmtId="0" fontId="200" fillId="2" borderId="23" xfId="0" applyFont="1" applyFill="1" applyBorder="1" applyAlignment="1">
      <alignment horizontal="left" wrapText="1"/>
    </xf>
    <xf numFmtId="0" fontId="200" fillId="20" borderId="8" xfId="0" applyFont="1" applyFill="1" applyBorder="1" applyAlignment="1">
      <alignment horizontal="center" vertical="center" wrapText="1"/>
    </xf>
    <xf numFmtId="0" fontId="200" fillId="2" borderId="8" xfId="0" applyFont="1" applyFill="1" applyBorder="1" applyAlignment="1">
      <alignment horizontal="left" wrapText="1"/>
    </xf>
    <xf numFmtId="0" fontId="202" fillId="17" borderId="8" xfId="0" applyFont="1" applyFill="1" applyBorder="1" applyAlignment="1">
      <alignment horizontal="left" wrapText="1"/>
    </xf>
    <xf numFmtId="0" fontId="203" fillId="2" borderId="8" xfId="0" applyFont="1" applyFill="1" applyBorder="1" applyAlignment="1">
      <alignment horizontal="left" wrapText="1"/>
    </xf>
    <xf numFmtId="2" fontId="200" fillId="20" borderId="8" xfId="3" applyNumberFormat="1" applyFont="1" applyFill="1" applyBorder="1" applyAlignment="1">
      <alignment horizontal="center" vertical="center"/>
    </xf>
    <xf numFmtId="0" fontId="200" fillId="2" borderId="8" xfId="0" applyFont="1" applyFill="1" applyBorder="1" applyAlignment="1">
      <alignment horizontal="left"/>
    </xf>
    <xf numFmtId="0" fontId="200" fillId="2" borderId="27" xfId="0" applyFont="1" applyFill="1" applyBorder="1" applyAlignment="1">
      <alignment horizontal="left" wrapText="1"/>
    </xf>
    <xf numFmtId="0" fontId="200" fillId="3" borderId="8" xfId="0" applyFont="1" applyFill="1" applyBorder="1" applyAlignment="1">
      <alignment horizontal="left" wrapText="1"/>
    </xf>
    <xf numFmtId="0" fontId="200" fillId="3" borderId="8" xfId="0" applyFont="1" applyFill="1" applyBorder="1" applyAlignment="1">
      <alignment horizontal="left"/>
    </xf>
    <xf numFmtId="0" fontId="200" fillId="2" borderId="10" xfId="0" applyFont="1" applyFill="1" applyBorder="1" applyAlignment="1">
      <alignment horizontal="left" wrapText="1"/>
    </xf>
    <xf numFmtId="1" fontId="200" fillId="2" borderId="8" xfId="0" applyNumberFormat="1" applyFont="1" applyFill="1" applyBorder="1" applyAlignment="1">
      <alignment horizontal="left" wrapText="1"/>
    </xf>
    <xf numFmtId="0" fontId="200" fillId="2" borderId="8" xfId="3" applyFont="1" applyFill="1" applyBorder="1" applyAlignment="1">
      <alignment horizontal="left" vertical="center"/>
    </xf>
    <xf numFmtId="0" fontId="200" fillId="2" borderId="8" xfId="0" applyFont="1" applyFill="1" applyBorder="1" applyAlignment="1">
      <alignment horizontal="left" vertical="center"/>
    </xf>
    <xf numFmtId="0" fontId="202" fillId="14" borderId="8" xfId="0" applyFont="1" applyFill="1" applyBorder="1" applyAlignment="1">
      <alignment horizontal="left" wrapText="1"/>
    </xf>
    <xf numFmtId="0" fontId="204" fillId="20" borderId="8" xfId="0" applyFont="1" applyFill="1" applyBorder="1" applyAlignment="1">
      <alignment horizontal="center" vertical="center"/>
    </xf>
    <xf numFmtId="0" fontId="200" fillId="20" borderId="8" xfId="0" applyFont="1" applyFill="1" applyBorder="1" applyAlignment="1">
      <alignment horizontal="center" vertical="center"/>
    </xf>
    <xf numFmtId="0" fontId="200" fillId="71" borderId="8" xfId="0" applyFont="1" applyFill="1" applyBorder="1" applyAlignment="1">
      <alignment horizontal="left" wrapText="1"/>
    </xf>
    <xf numFmtId="0" fontId="200" fillId="71" borderId="8" xfId="3" applyFont="1" applyFill="1" applyBorder="1" applyAlignment="1">
      <alignment horizontal="left" vertical="center"/>
    </xf>
    <xf numFmtId="0" fontId="198" fillId="20" borderId="0" xfId="0" applyFont="1" applyFill="1" applyAlignment="1">
      <alignment horizontal="center" vertical="center"/>
    </xf>
    <xf numFmtId="0" fontId="198" fillId="0" borderId="0" xfId="0" applyFont="1" applyAlignment="1">
      <alignment horizontal="center" vertical="center"/>
    </xf>
    <xf numFmtId="9" fontId="201" fillId="2" borderId="0" xfId="0" applyNumberFormat="1" applyFont="1" applyFill="1" applyAlignment="1">
      <alignment horizontal="center" vertical="center" wrapText="1"/>
    </xf>
    <xf numFmtId="9" fontId="198" fillId="0" borderId="0" xfId="0" applyNumberFormat="1" applyFont="1"/>
    <xf numFmtId="171" fontId="199" fillId="3" borderId="0" xfId="0" applyNumberFormat="1" applyFont="1" applyFill="1" applyBorder="1" applyAlignment="1">
      <alignment horizontal="center" vertical="center"/>
    </xf>
    <xf numFmtId="0" fontId="205" fillId="0" borderId="0" xfId="0" applyFont="1" applyAlignment="1">
      <alignment horizontal="center" vertical="center"/>
    </xf>
    <xf numFmtId="9" fontId="14" fillId="2" borderId="0" xfId="0" applyNumberFormat="1" applyFont="1" applyFill="1" applyAlignment="1">
      <alignment horizontal="center"/>
    </xf>
    <xf numFmtId="9" fontId="19" fillId="2" borderId="8" xfId="0" applyNumberFormat="1" applyFont="1" applyFill="1" applyBorder="1" applyAlignment="1">
      <alignment horizontal="center" wrapText="1"/>
    </xf>
    <xf numFmtId="9" fontId="19" fillId="2" borderId="30" xfId="0" applyNumberFormat="1" applyFont="1" applyFill="1" applyBorder="1" applyAlignment="1">
      <alignment horizontal="center" wrapText="1"/>
    </xf>
    <xf numFmtId="0" fontId="26" fillId="17" borderId="8" xfId="3" applyFont="1" applyFill="1" applyBorder="1" applyAlignment="1">
      <alignment horizontal="left" vertical="center"/>
    </xf>
    <xf numFmtId="0" fontId="185" fillId="65" borderId="8" xfId="0" applyFont="1" applyFill="1" applyBorder="1"/>
    <xf numFmtId="0" fontId="185" fillId="65" borderId="8" xfId="3" applyFont="1" applyFill="1" applyBorder="1" applyAlignment="1">
      <alignment horizontal="left" vertical="center"/>
    </xf>
    <xf numFmtId="0" fontId="185" fillId="65" borderId="27" xfId="3" applyFont="1" applyFill="1" applyBorder="1" applyAlignment="1">
      <alignment horizontal="left" vertical="center"/>
    </xf>
    <xf numFmtId="0" fontId="185" fillId="0" borderId="73" xfId="3" applyFont="1" applyFill="1" applyBorder="1" applyAlignment="1">
      <alignment horizontal="left" vertical="center" wrapText="1"/>
    </xf>
    <xf numFmtId="0" fontId="206" fillId="2" borderId="75" xfId="0" applyFont="1" applyFill="1" applyBorder="1" applyAlignment="1">
      <alignment horizontal="center" vertical="center"/>
    </xf>
    <xf numFmtId="174" fontId="25" fillId="2" borderId="0" xfId="0" applyNumberFormat="1" applyFont="1" applyFill="1"/>
    <xf numFmtId="1" fontId="28" fillId="2" borderId="73" xfId="0" applyNumberFormat="1" applyFont="1" applyFill="1" applyBorder="1" applyAlignment="1">
      <alignment horizontal="center"/>
    </xf>
    <xf numFmtId="1" fontId="38" fillId="2" borderId="30" xfId="0" applyNumberFormat="1" applyFont="1" applyFill="1" applyBorder="1" applyAlignment="1">
      <alignment horizontal="center" wrapText="1"/>
    </xf>
    <xf numFmtId="226" fontId="28" fillId="2" borderId="73" xfId="0" applyNumberFormat="1" applyFont="1" applyFill="1" applyBorder="1" applyAlignment="1">
      <alignment horizontal="center"/>
    </xf>
    <xf numFmtId="226" fontId="28" fillId="2" borderId="8" xfId="0" applyNumberFormat="1" applyFont="1" applyFill="1" applyBorder="1" applyAlignment="1">
      <alignment horizontal="center"/>
    </xf>
    <xf numFmtId="226" fontId="28" fillId="2" borderId="8" xfId="0" applyNumberFormat="1" applyFont="1" applyFill="1" applyBorder="1" applyAlignment="1">
      <alignment horizontal="center" wrapText="1"/>
    </xf>
    <xf numFmtId="226" fontId="38" fillId="2" borderId="30" xfId="0" applyNumberFormat="1" applyFont="1" applyFill="1" applyBorder="1" applyAlignment="1">
      <alignment horizontal="center" wrapText="1"/>
    </xf>
    <xf numFmtId="171" fontId="14" fillId="2" borderId="0" xfId="0" applyNumberFormat="1" applyFont="1" applyFill="1"/>
    <xf numFmtId="0" fontId="46" fillId="2" borderId="75" xfId="0" applyFont="1" applyFill="1" applyBorder="1" applyAlignment="1">
      <alignment horizontal="center" wrapText="1"/>
    </xf>
    <xf numFmtId="0" fontId="208" fillId="2" borderId="0" xfId="0" applyFont="1" applyFill="1" applyAlignment="1">
      <alignment horizontal="center" vertical="center"/>
    </xf>
    <xf numFmtId="0" fontId="188" fillId="2" borderId="0" xfId="3" applyFont="1" applyFill="1" applyBorder="1" applyAlignment="1">
      <alignment horizontal="left" vertical="center"/>
    </xf>
    <xf numFmtId="171" fontId="209" fillId="2" borderId="0" xfId="3" applyNumberFormat="1" applyFont="1" applyFill="1" applyBorder="1" applyAlignment="1">
      <alignment horizontal="left" vertical="center"/>
    </xf>
    <xf numFmtId="174" fontId="0" fillId="0" borderId="0" xfId="0" applyNumberFormat="1" applyAlignment="1">
      <alignment horizontal="center" vertical="center"/>
    </xf>
    <xf numFmtId="16" fontId="207" fillId="2" borderId="75" xfId="0" applyNumberFormat="1" applyFont="1" applyFill="1" applyBorder="1" applyAlignment="1">
      <alignment horizontal="center" vertical="center" wrapText="1"/>
    </xf>
    <xf numFmtId="16" fontId="169" fillId="66" borderId="0" xfId="0" applyNumberFormat="1" applyFont="1" applyFill="1" applyAlignment="1">
      <alignment horizontal="center" vertical="center"/>
    </xf>
    <xf numFmtId="174" fontId="19" fillId="2" borderId="73" xfId="0" applyNumberFormat="1" applyFont="1" applyFill="1" applyBorder="1" applyAlignment="1">
      <alignment horizontal="center" wrapText="1"/>
    </xf>
    <xf numFmtId="174" fontId="19" fillId="2" borderId="8" xfId="0" applyNumberFormat="1" applyFont="1" applyFill="1" applyBorder="1" applyAlignment="1">
      <alignment horizontal="center" wrapText="1"/>
    </xf>
    <xf numFmtId="174" fontId="5" fillId="2" borderId="8" xfId="0" applyNumberFormat="1" applyFont="1" applyFill="1" applyBorder="1" applyAlignment="1">
      <alignment horizontal="center" wrapText="1"/>
    </xf>
    <xf numFmtId="174" fontId="14" fillId="2" borderId="8" xfId="0" applyNumberFormat="1" applyFont="1" applyFill="1" applyBorder="1" applyAlignment="1">
      <alignment horizontal="center"/>
    </xf>
    <xf numFmtId="174" fontId="14" fillId="2" borderId="30" xfId="0" applyNumberFormat="1" applyFont="1" applyFill="1" applyBorder="1" applyAlignment="1">
      <alignment horizontal="center"/>
    </xf>
    <xf numFmtId="9" fontId="210" fillId="2" borderId="87" xfId="0" applyNumberFormat="1" applyFont="1" applyFill="1" applyBorder="1" applyAlignment="1">
      <alignment vertical="center" wrapText="1"/>
    </xf>
    <xf numFmtId="173" fontId="211" fillId="7" borderId="8" xfId="0" applyNumberFormat="1" applyFont="1" applyFill="1" applyBorder="1" applyAlignment="1">
      <alignment horizontal="center" vertical="center"/>
    </xf>
    <xf numFmtId="38" fontId="163" fillId="58" borderId="85" xfId="0" applyNumberFormat="1" applyFont="1" applyFill="1" applyBorder="1" applyAlignment="1">
      <alignment horizontal="center" vertical="center"/>
    </xf>
    <xf numFmtId="38" fontId="163" fillId="58" borderId="123" xfId="0" applyNumberFormat="1" applyFont="1" applyFill="1" applyBorder="1" applyAlignment="1">
      <alignment horizontal="center" vertical="center"/>
    </xf>
    <xf numFmtId="0" fontId="22" fillId="2" borderId="75" xfId="4" applyFont="1" applyFill="1" applyBorder="1" applyAlignment="1">
      <alignment horizontal="center" vertical="center"/>
    </xf>
    <xf numFmtId="0" fontId="22" fillId="65" borderId="75" xfId="4" applyFont="1" applyFill="1" applyBorder="1" applyAlignment="1">
      <alignment horizontal="center" vertical="center"/>
    </xf>
    <xf numFmtId="171" fontId="197" fillId="20" borderId="75" xfId="0" applyNumberFormat="1" applyFont="1" applyFill="1" applyBorder="1" applyAlignment="1">
      <alignment horizontal="center" vertical="center" wrapText="1"/>
    </xf>
    <xf numFmtId="49" fontId="0" fillId="20" borderId="59" xfId="0" applyNumberFormat="1" applyFill="1" applyBorder="1" applyAlignment="1">
      <alignment horizontal="center"/>
    </xf>
    <xf numFmtId="9" fontId="20" fillId="19" borderId="8" xfId="0" applyNumberFormat="1" applyFont="1" applyFill="1" applyBorder="1" applyAlignment="1">
      <alignment horizontal="center" wrapText="1"/>
    </xf>
    <xf numFmtId="9" fontId="20" fillId="3" borderId="8" xfId="0" applyNumberFormat="1" applyFont="1" applyFill="1" applyBorder="1" applyAlignment="1">
      <alignment horizontal="center" wrapText="1"/>
    </xf>
    <xf numFmtId="1" fontId="5" fillId="13" borderId="4" xfId="0" applyNumberFormat="1" applyFont="1" applyFill="1" applyBorder="1"/>
    <xf numFmtId="2" fontId="185" fillId="72" borderId="8" xfId="3" quotePrefix="1" applyNumberFormat="1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186" fillId="2" borderId="0" xfId="3" applyFont="1" applyFill="1" applyAlignment="1">
      <alignment horizontal="center" vertical="center"/>
    </xf>
    <xf numFmtId="2" fontId="186" fillId="0" borderId="0" xfId="3" quotePrefix="1" applyNumberFormat="1" applyFont="1" applyFill="1" applyBorder="1" applyAlignment="1">
      <alignment horizontal="center" vertical="center"/>
    </xf>
    <xf numFmtId="0" fontId="212" fillId="0" borderId="0" xfId="0" applyFont="1" applyAlignment="1">
      <alignment horizontal="center"/>
    </xf>
    <xf numFmtId="0" fontId="213" fillId="2" borderId="0" xfId="4" applyFont="1" applyFill="1" applyBorder="1" applyAlignment="1">
      <alignment horizontal="center" vertical="center"/>
    </xf>
    <xf numFmtId="2" fontId="186" fillId="2" borderId="0" xfId="3" applyNumberFormat="1" applyFont="1" applyFill="1" applyBorder="1" applyAlignment="1">
      <alignment horizontal="center" vertical="center"/>
    </xf>
    <xf numFmtId="2" fontId="212" fillId="0" borderId="0" xfId="0" applyNumberFormat="1" applyFont="1" applyAlignment="1">
      <alignment horizontal="center"/>
    </xf>
    <xf numFmtId="0" fontId="27" fillId="2" borderId="0" xfId="3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186" fillId="2" borderId="0" xfId="3" applyNumberFormat="1" applyFont="1" applyFill="1" applyAlignment="1">
      <alignment horizontal="center" vertical="center"/>
    </xf>
    <xf numFmtId="2" fontId="0" fillId="0" borderId="75" xfId="0" applyNumberFormat="1" applyBorder="1" applyAlignment="1">
      <alignment horizontal="center"/>
    </xf>
    <xf numFmtId="2" fontId="186" fillId="2" borderId="75" xfId="3" applyNumberFormat="1" applyFont="1" applyFill="1" applyBorder="1" applyAlignment="1">
      <alignment horizontal="center" vertical="center"/>
    </xf>
    <xf numFmtId="2" fontId="212" fillId="0" borderId="75" xfId="0" applyNumberFormat="1" applyFont="1" applyBorder="1" applyAlignment="1">
      <alignment horizontal="center"/>
    </xf>
    <xf numFmtId="2" fontId="0" fillId="20" borderId="75" xfId="0" applyNumberFormat="1" applyFill="1" applyBorder="1" applyAlignment="1">
      <alignment horizontal="center"/>
    </xf>
    <xf numFmtId="0" fontId="188" fillId="2" borderId="3" xfId="3" applyFont="1" applyFill="1" applyBorder="1" applyAlignment="1">
      <alignment horizontal="center" vertical="center"/>
    </xf>
    <xf numFmtId="0" fontId="188" fillId="2" borderId="0" xfId="3" applyFont="1" applyFill="1" applyBorder="1" applyAlignment="1">
      <alignment horizontal="center" vertical="center"/>
    </xf>
    <xf numFmtId="0" fontId="214" fillId="0" borderId="75" xfId="0" applyFont="1" applyBorder="1" applyAlignment="1">
      <alignment horizontal="center"/>
    </xf>
    <xf numFmtId="0" fontId="216" fillId="2" borderId="75" xfId="0" applyFont="1" applyFill="1" applyBorder="1" applyAlignment="1">
      <alignment horizontal="center" vertical="center"/>
    </xf>
    <xf numFmtId="0" fontId="170" fillId="2" borderId="29" xfId="0" applyFont="1" applyFill="1" applyBorder="1" applyAlignment="1">
      <alignment horizontal="right" vertical="center" wrapText="1"/>
    </xf>
    <xf numFmtId="0" fontId="0" fillId="2" borderId="51" xfId="0" applyFont="1" applyFill="1" applyBorder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17" borderId="77" xfId="0" applyFont="1" applyFill="1" applyBorder="1" applyAlignment="1">
      <alignment horizontal="center"/>
    </xf>
    <xf numFmtId="0" fontId="0" fillId="17" borderId="3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49" xfId="0" applyFont="1" applyFill="1" applyBorder="1" applyAlignment="1">
      <alignment horizontal="center" vertical="center"/>
    </xf>
    <xf numFmtId="0" fontId="22" fillId="9" borderId="73" xfId="0" applyFont="1" applyFill="1" applyBorder="1" applyAlignment="1">
      <alignment horizontal="center" vertical="top" wrapText="1"/>
    </xf>
    <xf numFmtId="0" fontId="22" fillId="9" borderId="8" xfId="0" applyFont="1" applyFill="1" applyBorder="1" applyAlignment="1">
      <alignment horizontal="center" vertical="top"/>
    </xf>
    <xf numFmtId="0" fontId="22" fillId="9" borderId="73" xfId="0" applyFont="1" applyFill="1" applyBorder="1" applyAlignment="1">
      <alignment horizontal="center" vertical="center"/>
    </xf>
    <xf numFmtId="0" fontId="22" fillId="9" borderId="8" xfId="0" applyFont="1" applyFill="1" applyBorder="1" applyAlignment="1">
      <alignment horizontal="center" vertical="center"/>
    </xf>
    <xf numFmtId="0" fontId="22" fillId="9" borderId="30" xfId="0" quotePrefix="1" applyFont="1" applyFill="1" applyBorder="1" applyAlignment="1">
      <alignment horizontal="center" vertical="center"/>
    </xf>
    <xf numFmtId="0" fontId="22" fillId="9" borderId="8" xfId="0" applyFont="1" applyFill="1" applyBorder="1" applyAlignment="1">
      <alignment horizontal="center" vertical="top" wrapText="1"/>
    </xf>
    <xf numFmtId="0" fontId="22" fillId="9" borderId="58" xfId="0" applyFont="1" applyFill="1" applyBorder="1" applyAlignment="1">
      <alignment horizontal="center" vertical="top" wrapText="1"/>
    </xf>
    <xf numFmtId="0" fontId="22" fillId="9" borderId="58" xfId="0" applyFont="1" applyFill="1" applyBorder="1" applyAlignment="1">
      <alignment horizontal="center" vertical="center"/>
    </xf>
    <xf numFmtId="0" fontId="22" fillId="9" borderId="52" xfId="0" applyFont="1" applyFill="1" applyBorder="1" applyAlignment="1">
      <alignment horizontal="center" vertical="top" wrapText="1"/>
    </xf>
    <xf numFmtId="0" fontId="22" fillId="9" borderId="52" xfId="0" applyFont="1" applyFill="1" applyBorder="1" applyAlignment="1">
      <alignment horizontal="center" vertical="center"/>
    </xf>
    <xf numFmtId="0" fontId="22" fillId="9" borderId="8" xfId="0" quotePrefix="1" applyFont="1" applyFill="1" applyBorder="1" applyAlignment="1">
      <alignment horizontal="center" vertical="center"/>
    </xf>
    <xf numFmtId="0" fontId="22" fillId="9" borderId="73" xfId="0" quotePrefix="1" applyFont="1" applyFill="1" applyBorder="1" applyAlignment="1">
      <alignment horizontal="center" vertical="center"/>
    </xf>
    <xf numFmtId="0" fontId="22" fillId="9" borderId="30" xfId="0" applyFont="1" applyFill="1" applyBorder="1" applyAlignment="1">
      <alignment horizontal="center" vertical="center"/>
    </xf>
    <xf numFmtId="0" fontId="22" fillId="9" borderId="51" xfId="0" applyFont="1" applyFill="1" applyBorder="1" applyAlignment="1">
      <alignment horizontal="center" vertical="top" wrapText="1"/>
    </xf>
    <xf numFmtId="0" fontId="22" fillId="9" borderId="51" xfId="0" quotePrefix="1" applyFont="1" applyFill="1" applyBorder="1" applyAlignment="1">
      <alignment horizontal="center" vertical="center"/>
    </xf>
    <xf numFmtId="0" fontId="22" fillId="9" borderId="52" xfId="0" applyFont="1" applyFill="1" applyBorder="1" applyAlignment="1">
      <alignment horizontal="center" vertical="top"/>
    </xf>
    <xf numFmtId="0" fontId="22" fillId="9" borderId="53" xfId="0" applyFont="1" applyFill="1" applyBorder="1" applyAlignment="1">
      <alignment horizontal="center" vertical="top"/>
    </xf>
    <xf numFmtId="0" fontId="22" fillId="59" borderId="53" xfId="0" applyFont="1" applyFill="1" applyBorder="1" applyAlignment="1">
      <alignment horizontal="center" vertical="center"/>
    </xf>
    <xf numFmtId="0" fontId="22" fillId="9" borderId="51" xfId="0" applyFont="1" applyFill="1" applyBorder="1" applyAlignment="1">
      <alignment horizontal="center" vertical="top"/>
    </xf>
    <xf numFmtId="0" fontId="22" fillId="9" borderId="51" xfId="0" applyFont="1" applyFill="1" applyBorder="1" applyAlignment="1">
      <alignment horizontal="center" vertical="center"/>
    </xf>
    <xf numFmtId="0" fontId="22" fillId="0" borderId="52" xfId="0" applyFont="1" applyFill="1" applyBorder="1" applyAlignment="1">
      <alignment horizontal="center" vertical="center" wrapText="1"/>
    </xf>
    <xf numFmtId="0" fontId="22" fillId="62" borderId="77" xfId="0" applyFont="1" applyFill="1" applyBorder="1" applyAlignment="1">
      <alignment horizontal="center" vertical="top"/>
    </xf>
    <xf numFmtId="0" fontId="22" fillId="62" borderId="77" xfId="0" applyFont="1" applyFill="1" applyBorder="1" applyAlignment="1">
      <alignment horizontal="center" vertical="center"/>
    </xf>
    <xf numFmtId="0" fontId="22" fillId="9" borderId="54" xfId="0" applyFont="1" applyFill="1" applyBorder="1" applyAlignment="1">
      <alignment horizontal="center" vertical="top" wrapText="1"/>
    </xf>
    <xf numFmtId="0" fontId="22" fillId="9" borderId="55" xfId="0" applyFont="1" applyFill="1" applyBorder="1" applyAlignment="1">
      <alignment horizontal="center" vertical="top" wrapText="1"/>
    </xf>
    <xf numFmtId="0" fontId="22" fillId="9" borderId="57" xfId="0" applyFont="1" applyFill="1" applyBorder="1" applyAlignment="1">
      <alignment horizontal="center" vertical="top" wrapText="1"/>
    </xf>
    <xf numFmtId="0" fontId="22" fillId="0" borderId="53" xfId="0" applyFont="1" applyFill="1" applyBorder="1" applyAlignment="1">
      <alignment horizontal="center" vertical="top" wrapText="1"/>
    </xf>
    <xf numFmtId="0" fontId="218" fillId="16" borderId="51" xfId="0" applyFont="1" applyFill="1" applyBorder="1" applyAlignment="1">
      <alignment horizontal="center" vertical="top" wrapText="1"/>
    </xf>
    <xf numFmtId="0" fontId="218" fillId="16" borderId="52" xfId="0" applyFont="1" applyFill="1" applyBorder="1" applyAlignment="1">
      <alignment horizontal="center" vertical="top" wrapText="1"/>
    </xf>
    <xf numFmtId="0" fontId="22" fillId="0" borderId="52" xfId="0" quotePrefix="1" applyFont="1" applyFill="1" applyBorder="1" applyAlignment="1">
      <alignment horizontal="center" vertical="center"/>
    </xf>
    <xf numFmtId="0" fontId="218" fillId="16" borderId="56" xfId="0" applyFont="1" applyFill="1" applyBorder="1" applyAlignment="1">
      <alignment horizontal="center" vertical="top" wrapText="1"/>
    </xf>
    <xf numFmtId="0" fontId="22" fillId="2" borderId="51" xfId="0" quotePrefix="1" applyFont="1" applyFill="1" applyBorder="1" applyAlignment="1">
      <alignment horizontal="center" vertical="center"/>
    </xf>
    <xf numFmtId="0" fontId="22" fillId="2" borderId="52" xfId="0" quotePrefix="1" applyFont="1" applyFill="1" applyBorder="1" applyAlignment="1">
      <alignment horizontal="center" vertical="center"/>
    </xf>
    <xf numFmtId="0" fontId="218" fillId="16" borderId="53" xfId="0" applyFont="1" applyFill="1" applyBorder="1" applyAlignment="1">
      <alignment horizontal="center" vertical="top" wrapText="1"/>
    </xf>
    <xf numFmtId="0" fontId="218" fillId="16" borderId="48" xfId="0" applyFont="1" applyFill="1" applyBorder="1" applyAlignment="1">
      <alignment horizontal="center" vertical="top" wrapText="1"/>
    </xf>
    <xf numFmtId="0" fontId="22" fillId="2" borderId="48" xfId="0" quotePrefix="1" applyFont="1" applyFill="1" applyBorder="1" applyAlignment="1">
      <alignment horizontal="center" vertical="center"/>
    </xf>
    <xf numFmtId="0" fontId="218" fillId="16" borderId="49" xfId="0" applyFont="1" applyFill="1" applyBorder="1" applyAlignment="1">
      <alignment horizontal="center" vertical="top" wrapText="1"/>
    </xf>
    <xf numFmtId="0" fontId="22" fillId="9" borderId="49" xfId="0" applyFont="1" applyFill="1" applyBorder="1" applyAlignment="1">
      <alignment horizontal="center" vertical="center"/>
    </xf>
    <xf numFmtId="0" fontId="22" fillId="2" borderId="49" xfId="0" quotePrefix="1" applyFont="1" applyFill="1" applyBorder="1" applyAlignment="1">
      <alignment horizontal="center" vertical="center"/>
    </xf>
    <xf numFmtId="0" fontId="21" fillId="9" borderId="50" xfId="0" applyFont="1" applyFill="1" applyBorder="1" applyAlignment="1">
      <alignment horizontal="center"/>
    </xf>
    <xf numFmtId="0" fontId="218" fillId="16" borderId="48" xfId="0" applyFont="1" applyFill="1" applyBorder="1" applyAlignment="1">
      <alignment horizontal="center" vertical="center" wrapText="1"/>
    </xf>
    <xf numFmtId="0" fontId="22" fillId="9" borderId="48" xfId="0" applyFont="1" applyFill="1" applyBorder="1" applyAlignment="1">
      <alignment horizontal="center" vertical="center"/>
    </xf>
    <xf numFmtId="0" fontId="218" fillId="16" borderId="49" xfId="0" applyFont="1" applyFill="1" applyBorder="1" applyAlignment="1">
      <alignment horizontal="center" vertical="center" wrapText="1"/>
    </xf>
    <xf numFmtId="0" fontId="22" fillId="9" borderId="49" xfId="0" quotePrefix="1" applyFont="1" applyFill="1" applyBorder="1" applyAlignment="1">
      <alignment horizontal="center" vertical="center"/>
    </xf>
    <xf numFmtId="0" fontId="218" fillId="16" borderId="50" xfId="0" applyFont="1" applyFill="1" applyBorder="1" applyAlignment="1">
      <alignment horizontal="center" vertical="top" wrapText="1"/>
    </xf>
    <xf numFmtId="0" fontId="218" fillId="59" borderId="50" xfId="0" applyFont="1" applyFill="1" applyBorder="1" applyAlignment="1">
      <alignment horizontal="center" vertical="center" wrapText="1"/>
    </xf>
    <xf numFmtId="0" fontId="22" fillId="59" borderId="50" xfId="0" applyFont="1" applyFill="1" applyBorder="1" applyAlignment="1">
      <alignment horizontal="center" vertical="center"/>
    </xf>
    <xf numFmtId="0" fontId="218" fillId="16" borderId="102" xfId="0" applyFont="1" applyFill="1" applyBorder="1" applyAlignment="1">
      <alignment horizontal="center" vertical="top" wrapText="1"/>
    </xf>
    <xf numFmtId="0" fontId="218" fillId="59" borderId="102" xfId="0" applyFont="1" applyFill="1" applyBorder="1" applyAlignment="1">
      <alignment horizontal="center" vertical="center" wrapText="1"/>
    </xf>
    <xf numFmtId="0" fontId="22" fillId="59" borderId="102" xfId="0" applyFont="1" applyFill="1" applyBorder="1" applyAlignment="1">
      <alignment horizontal="center" vertical="center"/>
    </xf>
    <xf numFmtId="49" fontId="5" fillId="2" borderId="8" xfId="0" applyNumberFormat="1" applyFont="1" applyFill="1" applyBorder="1" applyAlignment="1">
      <alignment horizontal="center"/>
    </xf>
    <xf numFmtId="0" fontId="3" fillId="0" borderId="0" xfId="0" applyFont="1"/>
    <xf numFmtId="0" fontId="3" fillId="20" borderId="0" xfId="0" applyFont="1" applyFill="1"/>
    <xf numFmtId="0" fontId="0" fillId="0" borderId="0" xfId="0" applyAlignment="1"/>
    <xf numFmtId="0" fontId="212" fillId="0" borderId="75" xfId="0" applyFont="1" applyBorder="1"/>
    <xf numFmtId="0" fontId="219" fillId="0" borderId="75" xfId="0" applyFont="1" applyBorder="1" applyAlignment="1">
      <alignment horizontal="center"/>
    </xf>
    <xf numFmtId="0" fontId="212" fillId="20" borderId="75" xfId="0" applyFont="1" applyFill="1" applyBorder="1"/>
    <xf numFmtId="0" fontId="186" fillId="20" borderId="75" xfId="394" quotePrefix="1" applyFont="1" applyFill="1" applyBorder="1" applyAlignment="1">
      <alignment horizontal="center" vertical="center"/>
    </xf>
    <xf numFmtId="0" fontId="186" fillId="20" borderId="75" xfId="394" applyFont="1" applyFill="1" applyBorder="1" applyAlignment="1">
      <alignment horizontal="center" vertical="center"/>
    </xf>
    <xf numFmtId="0" fontId="186" fillId="0" borderId="75" xfId="394" quotePrefix="1" applyFont="1" applyBorder="1" applyAlignment="1">
      <alignment horizontal="center" vertical="center"/>
    </xf>
    <xf numFmtId="0" fontId="186" fillId="0" borderId="75" xfId="394" applyFont="1" applyBorder="1" applyAlignment="1">
      <alignment horizontal="center" vertical="center"/>
    </xf>
    <xf numFmtId="0" fontId="186" fillId="45" borderId="75" xfId="394" applyFont="1" applyFill="1" applyBorder="1" applyAlignment="1">
      <alignment horizontal="center" vertical="center"/>
    </xf>
    <xf numFmtId="0" fontId="212" fillId="2" borderId="75" xfId="0" applyFont="1" applyFill="1" applyBorder="1"/>
    <xf numFmtId="0" fontId="212" fillId="73" borderId="75" xfId="0" applyFont="1" applyFill="1" applyBorder="1"/>
    <xf numFmtId="0" fontId="215" fillId="71" borderId="75" xfId="0" applyFont="1" applyFill="1" applyBorder="1"/>
    <xf numFmtId="0" fontId="215" fillId="71" borderId="75" xfId="0" applyFont="1" applyFill="1" applyBorder="1" applyAlignment="1">
      <alignment horizontal="center"/>
    </xf>
    <xf numFmtId="0" fontId="186" fillId="2" borderId="75" xfId="394" applyFont="1" applyFill="1" applyBorder="1" applyAlignment="1">
      <alignment horizontal="center" vertical="center"/>
    </xf>
    <xf numFmtId="0" fontId="186" fillId="2" borderId="75" xfId="394" quotePrefix="1" applyFont="1" applyFill="1" applyBorder="1" applyAlignment="1">
      <alignment horizontal="center" vertical="center"/>
    </xf>
    <xf numFmtId="49" fontId="3" fillId="0" borderId="0" xfId="0" applyNumberFormat="1" applyFont="1"/>
    <xf numFmtId="0" fontId="215" fillId="71" borderId="39" xfId="0" applyFont="1" applyFill="1" applyBorder="1" applyAlignment="1">
      <alignment horizontal="center"/>
    </xf>
    <xf numFmtId="227" fontId="0" fillId="0" borderId="0" xfId="0" applyNumberFormat="1" applyAlignment="1">
      <alignment horizontal="center"/>
    </xf>
    <xf numFmtId="0" fontId="169" fillId="2" borderId="0" xfId="0" applyFont="1" applyFill="1" applyBorder="1"/>
    <xf numFmtId="171" fontId="169" fillId="2" borderId="0" xfId="0" applyNumberFormat="1" applyFont="1" applyFill="1" applyBorder="1"/>
    <xf numFmtId="0" fontId="174" fillId="2" borderId="0" xfId="0" applyFont="1" applyFill="1" applyAlignment="1">
      <alignment horizontal="center"/>
    </xf>
    <xf numFmtId="0" fontId="21" fillId="74" borderId="7" xfId="2" applyFont="1" applyFill="1" applyBorder="1" applyAlignment="1">
      <alignment horizontal="center" vertical="center" wrapText="1"/>
    </xf>
    <xf numFmtId="49" fontId="0" fillId="0" borderId="0" xfId="0" applyNumberFormat="1"/>
    <xf numFmtId="0" fontId="177" fillId="6" borderId="0" xfId="0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2" fillId="65" borderId="20" xfId="0" applyFont="1" applyFill="1" applyBorder="1" applyAlignment="1">
      <alignment horizontal="center"/>
    </xf>
    <xf numFmtId="0" fontId="22" fillId="65" borderId="19" xfId="0" applyFont="1" applyFill="1" applyBorder="1" applyAlignment="1">
      <alignment horizontal="center"/>
    </xf>
    <xf numFmtId="1" fontId="185" fillId="20" borderId="23" xfId="3" applyNumberFormat="1" applyFont="1" applyFill="1" applyBorder="1" applyAlignment="1">
      <alignment horizontal="center" vertical="center"/>
    </xf>
    <xf numFmtId="1" fontId="185" fillId="20" borderId="8" xfId="3" applyNumberFormat="1" applyFont="1" applyFill="1" applyBorder="1" applyAlignment="1">
      <alignment horizontal="center" vertical="center"/>
    </xf>
    <xf numFmtId="1" fontId="191" fillId="20" borderId="8" xfId="3" applyNumberFormat="1" applyFont="1" applyFill="1" applyBorder="1" applyAlignment="1">
      <alignment horizontal="center" vertical="center"/>
    </xf>
    <xf numFmtId="1" fontId="185" fillId="20" borderId="27" xfId="3" applyNumberFormat="1" applyFont="1" applyFill="1" applyBorder="1" applyAlignment="1">
      <alignment horizontal="center" vertical="center"/>
    </xf>
    <xf numFmtId="171" fontId="27" fillId="75" borderId="4" xfId="4" applyNumberFormat="1" applyFont="1" applyFill="1" applyBorder="1" applyAlignment="1">
      <alignment horizontal="center" vertical="center"/>
    </xf>
    <xf numFmtId="173" fontId="4" fillId="75" borderId="4" xfId="4" applyNumberFormat="1" applyFont="1" applyFill="1" applyBorder="1" applyAlignment="1">
      <alignment horizontal="center" vertical="center"/>
    </xf>
    <xf numFmtId="173" fontId="22" fillId="73" borderId="75" xfId="4" applyNumberFormat="1" applyFont="1" applyFill="1" applyBorder="1" applyAlignment="1">
      <alignment horizontal="center" vertical="center"/>
    </xf>
    <xf numFmtId="49" fontId="22" fillId="73" borderId="75" xfId="4" applyNumberFormat="1" applyFont="1" applyFill="1" applyBorder="1" applyAlignment="1">
      <alignment horizontal="center" vertical="center"/>
    </xf>
    <xf numFmtId="0" fontId="22" fillId="73" borderId="75" xfId="4" applyFont="1" applyFill="1" applyBorder="1" applyAlignment="1">
      <alignment horizontal="center" vertical="center"/>
    </xf>
    <xf numFmtId="0" fontId="38" fillId="17" borderId="127" xfId="0" applyFont="1" applyFill="1" applyBorder="1" applyAlignment="1"/>
    <xf numFmtId="0" fontId="22" fillId="62" borderId="0" xfId="0" applyFont="1" applyFill="1" applyBorder="1" applyAlignment="1">
      <alignment horizontal="center"/>
    </xf>
    <xf numFmtId="0" fontId="22" fillId="62" borderId="32" xfId="0" applyFont="1" applyFill="1" applyBorder="1" applyAlignment="1">
      <alignment horizontal="center" vertical="center"/>
    </xf>
    <xf numFmtId="225" fontId="167" fillId="17" borderId="5" xfId="0" applyNumberFormat="1" applyFont="1" applyFill="1" applyBorder="1" applyAlignment="1">
      <alignment horizontal="center"/>
    </xf>
    <xf numFmtId="0" fontId="22" fillId="9" borderId="73" xfId="0" applyFont="1" applyFill="1" applyBorder="1" applyAlignment="1">
      <alignment horizontal="center" vertical="top"/>
    </xf>
    <xf numFmtId="0" fontId="22" fillId="9" borderId="8" xfId="0" applyFont="1" applyFill="1" applyBorder="1" applyAlignment="1">
      <alignment horizontal="center"/>
    </xf>
    <xf numFmtId="9" fontId="207" fillId="2" borderId="0" xfId="0" applyNumberFormat="1" applyFont="1" applyFill="1" applyAlignment="1">
      <alignment horizontal="left"/>
    </xf>
    <xf numFmtId="0" fontId="217" fillId="20" borderId="29" xfId="0" applyFont="1" applyFill="1" applyBorder="1" applyAlignment="1">
      <alignment horizontal="left" vertical="center"/>
    </xf>
    <xf numFmtId="0" fontId="176" fillId="2" borderId="105" xfId="0" applyFont="1" applyFill="1" applyBorder="1" applyAlignment="1">
      <alignment vertical="center"/>
    </xf>
    <xf numFmtId="0" fontId="176" fillId="2" borderId="103" xfId="0" applyFont="1" applyFill="1" applyBorder="1" applyAlignment="1">
      <alignment vertical="center"/>
    </xf>
    <xf numFmtId="9" fontId="14" fillId="2" borderId="75" xfId="0" applyNumberFormat="1" applyFont="1" applyFill="1" applyBorder="1" applyAlignment="1">
      <alignment horizontal="left" vertical="center"/>
    </xf>
    <xf numFmtId="0" fontId="0" fillId="20" borderId="10" xfId="0" applyNumberFormat="1" applyFill="1" applyBorder="1" applyAlignment="1">
      <alignment horizontal="center"/>
    </xf>
    <xf numFmtId="0" fontId="222" fillId="3" borderId="0" xfId="0" applyFont="1" applyFill="1" applyAlignment="1">
      <alignment horizontal="right"/>
    </xf>
    <xf numFmtId="16" fontId="184" fillId="2" borderId="0" xfId="0" applyNumberFormat="1" applyFont="1" applyFill="1"/>
    <xf numFmtId="1" fontId="185" fillId="14" borderId="8" xfId="3" applyNumberFormat="1" applyFont="1" applyFill="1" applyBorder="1" applyAlignment="1">
      <alignment horizontal="center" vertical="center"/>
    </xf>
    <xf numFmtId="2" fontId="185" fillId="14" borderId="0" xfId="3" quotePrefix="1" applyNumberFormat="1" applyFont="1" applyFill="1" applyBorder="1" applyAlignment="1">
      <alignment horizontal="center" vertical="center"/>
    </xf>
    <xf numFmtId="2" fontId="185" fillId="14" borderId="8" xfId="3" applyNumberFormat="1" applyFont="1" applyFill="1" applyBorder="1" applyAlignment="1">
      <alignment horizontal="center" vertical="center"/>
    </xf>
    <xf numFmtId="1" fontId="186" fillId="14" borderId="8" xfId="3" applyNumberFormat="1" applyFont="1" applyFill="1" applyBorder="1" applyAlignment="1">
      <alignment horizontal="center" vertical="center"/>
    </xf>
    <xf numFmtId="225" fontId="224" fillId="73" borderId="75" xfId="0" applyNumberFormat="1" applyFont="1" applyFill="1" applyBorder="1" applyAlignment="1">
      <alignment horizontal="center"/>
    </xf>
    <xf numFmtId="225" fontId="224" fillId="73" borderId="75" xfId="0" applyNumberFormat="1" applyFont="1" applyFill="1" applyBorder="1" applyAlignment="1">
      <alignment horizontal="center" vertical="center"/>
    </xf>
    <xf numFmtId="1" fontId="223" fillId="2" borderId="0" xfId="0" applyNumberFormat="1" applyFont="1" applyFill="1"/>
    <xf numFmtId="0" fontId="223" fillId="2" borderId="0" xfId="0" applyFont="1" applyFill="1"/>
    <xf numFmtId="0" fontId="5" fillId="69" borderId="20" xfId="0" applyFont="1" applyFill="1" applyBorder="1" applyAlignment="1">
      <alignment horizontal="center"/>
    </xf>
    <xf numFmtId="1" fontId="5" fillId="69" borderId="75" xfId="0" applyNumberFormat="1" applyFont="1" applyFill="1" applyBorder="1" applyAlignment="1">
      <alignment horizontal="center"/>
    </xf>
    <xf numFmtId="1" fontId="5" fillId="69" borderId="36" xfId="0" applyNumberFormat="1" applyFont="1" applyFill="1" applyBorder="1" applyAlignment="1">
      <alignment horizontal="center"/>
    </xf>
    <xf numFmtId="9" fontId="185" fillId="76" borderId="73" xfId="3" applyNumberFormat="1" applyFont="1" applyFill="1" applyBorder="1" applyAlignment="1">
      <alignment horizontal="center" vertical="center"/>
    </xf>
    <xf numFmtId="9" fontId="185" fillId="76" borderId="8" xfId="3" applyNumberFormat="1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3" fillId="0" borderId="75" xfId="0" applyFont="1" applyBorder="1" applyAlignment="1">
      <alignment horizontal="center" vertical="center"/>
    </xf>
    <xf numFmtId="0" fontId="221" fillId="2" borderId="75" xfId="0" applyFont="1" applyFill="1" applyBorder="1" applyAlignment="1">
      <alignment horizontal="left" vertical="center"/>
    </xf>
    <xf numFmtId="0" fontId="211" fillId="7" borderId="73" xfId="0" applyFont="1" applyFill="1" applyBorder="1" applyAlignment="1">
      <alignment horizontal="center" vertical="center"/>
    </xf>
    <xf numFmtId="0" fontId="185" fillId="3" borderId="0" xfId="3" applyFont="1" applyFill="1" applyAlignment="1">
      <alignment horizontal="center" vertical="center"/>
    </xf>
    <xf numFmtId="0" fontId="172" fillId="2" borderId="5" xfId="0" applyFont="1" applyFill="1" applyBorder="1" applyAlignment="1">
      <alignment horizontal="right"/>
    </xf>
    <xf numFmtId="1" fontId="175" fillId="68" borderId="75" xfId="0" applyNumberFormat="1" applyFont="1" applyFill="1" applyBorder="1" applyAlignment="1">
      <alignment horizontal="left"/>
    </xf>
    <xf numFmtId="174" fontId="6" fillId="2" borderId="0" xfId="0" applyNumberFormat="1" applyFont="1" applyFill="1" applyAlignment="1">
      <alignment horizontal="center"/>
    </xf>
    <xf numFmtId="1" fontId="20" fillId="0" borderId="0" xfId="0" applyNumberFormat="1" applyFont="1" applyAlignment="1">
      <alignment horizontal="left" wrapText="1"/>
    </xf>
    <xf numFmtId="9" fontId="19" fillId="2" borderId="0" xfId="0" applyNumberFormat="1" applyFont="1" applyFill="1" applyAlignment="1">
      <alignment wrapText="1"/>
    </xf>
    <xf numFmtId="1" fontId="20" fillId="0" borderId="30" xfId="0" applyNumberFormat="1" applyFont="1" applyBorder="1" applyAlignment="1">
      <alignment horizontal="left" wrapText="1"/>
    </xf>
    <xf numFmtId="1" fontId="20" fillId="0" borderId="8" xfId="0" applyNumberFormat="1" applyFont="1" applyBorder="1" applyAlignment="1">
      <alignment horizontal="left" wrapText="1"/>
    </xf>
    <xf numFmtId="1" fontId="5" fillId="0" borderId="8" xfId="0" applyNumberFormat="1" applyFont="1" applyBorder="1" applyAlignment="1">
      <alignment horizontal="left" wrapText="1"/>
    </xf>
    <xf numFmtId="9" fontId="160" fillId="2" borderId="0" xfId="0" applyNumberFormat="1" applyFont="1" applyFill="1" applyAlignment="1">
      <alignment wrapText="1"/>
    </xf>
    <xf numFmtId="1" fontId="5" fillId="2" borderId="0" xfId="0" applyNumberFormat="1" applyFont="1" applyFill="1" applyAlignment="1">
      <alignment wrapText="1"/>
    </xf>
    <xf numFmtId="9" fontId="6" fillId="2" borderId="0" xfId="0" applyNumberFormat="1" applyFont="1" applyFill="1" applyAlignment="1">
      <alignment wrapText="1"/>
    </xf>
    <xf numFmtId="9" fontId="5" fillId="2" borderId="0" xfId="0" applyNumberFormat="1" applyFont="1" applyFill="1" applyAlignment="1">
      <alignment wrapText="1"/>
    </xf>
    <xf numFmtId="0" fontId="19" fillId="2" borderId="0" xfId="0" applyFont="1" applyFill="1"/>
    <xf numFmtId="1" fontId="20" fillId="0" borderId="73" xfId="0" applyNumberFormat="1" applyFont="1" applyBorder="1" applyAlignment="1">
      <alignment horizontal="left" wrapText="1"/>
    </xf>
    <xf numFmtId="0" fontId="28" fillId="2" borderId="73" xfId="0" applyFont="1" applyFill="1" applyBorder="1" applyAlignment="1">
      <alignment horizontal="center" wrapText="1"/>
    </xf>
    <xf numFmtId="0" fontId="24" fillId="2" borderId="73" xfId="0" applyFont="1" applyFill="1" applyBorder="1" applyAlignment="1">
      <alignment horizontal="left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18" fillId="2" borderId="0" xfId="0" applyFont="1" applyFill="1" applyAlignment="1">
      <alignment horizontal="center"/>
    </xf>
    <xf numFmtId="9" fontId="24" fillId="2" borderId="0" xfId="0" applyNumberFormat="1" applyFont="1" applyFill="1" applyAlignment="1">
      <alignment horizontal="center" vertical="center"/>
    </xf>
    <xf numFmtId="9" fontId="25" fillId="2" borderId="0" xfId="0" applyNumberFormat="1" applyFont="1" applyFill="1" applyAlignment="1">
      <alignment horizontal="center" vertical="center"/>
    </xf>
    <xf numFmtId="174" fontId="6" fillId="2" borderId="0" xfId="0" applyNumberFormat="1" applyFont="1" applyFill="1" applyAlignment="1">
      <alignment horizontal="center" vertical="center"/>
    </xf>
    <xf numFmtId="0" fontId="14" fillId="20" borderId="85" xfId="0" applyFont="1" applyFill="1" applyBorder="1" applyAlignment="1">
      <alignment horizontal="left" vertical="center"/>
    </xf>
    <xf numFmtId="0" fontId="14" fillId="20" borderId="75" xfId="0" applyFont="1" applyFill="1" applyBorder="1" applyAlignment="1">
      <alignment horizontal="center" vertical="center"/>
    </xf>
    <xf numFmtId="16" fontId="30" fillId="2" borderId="36" xfId="0" applyNumberFormat="1" applyFont="1" applyFill="1" applyBorder="1" applyAlignment="1">
      <alignment horizontal="left" vertical="center"/>
    </xf>
    <xf numFmtId="0" fontId="28" fillId="2" borderId="29" xfId="0" applyFont="1" applyFill="1" applyBorder="1" applyAlignment="1">
      <alignment horizontal="left" vertical="center"/>
    </xf>
    <xf numFmtId="0" fontId="28" fillId="2" borderId="36" xfId="0" applyFont="1" applyFill="1" applyBorder="1" applyAlignment="1">
      <alignment horizontal="left" vertical="center"/>
    </xf>
    <xf numFmtId="171" fontId="14" fillId="20" borderId="85" xfId="0" applyNumberFormat="1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left" vertical="center"/>
    </xf>
    <xf numFmtId="16" fontId="30" fillId="2" borderId="39" xfId="0" applyNumberFormat="1" applyFont="1" applyFill="1" applyBorder="1" applyAlignment="1">
      <alignment horizontal="left" vertical="center"/>
    </xf>
    <xf numFmtId="176" fontId="29" fillId="2" borderId="0" xfId="0" applyNumberFormat="1" applyFont="1" applyFill="1" applyAlignment="1">
      <alignment horizontal="center" vertical="center"/>
    </xf>
    <xf numFmtId="176" fontId="29" fillId="2" borderId="0" xfId="0" applyNumberFormat="1" applyFont="1" applyFill="1" applyAlignment="1">
      <alignment horizontal="left" vertical="center"/>
    </xf>
    <xf numFmtId="0" fontId="28" fillId="2" borderId="39" xfId="0" applyFont="1" applyFill="1" applyBorder="1" applyAlignment="1">
      <alignment horizontal="left" vertical="center"/>
    </xf>
    <xf numFmtId="175" fontId="28" fillId="2" borderId="39" xfId="0" applyNumberFormat="1" applyFont="1" applyFill="1" applyBorder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0" fontId="29" fillId="2" borderId="0" xfId="0" quotePrefix="1" applyFont="1" applyFill="1" applyAlignment="1">
      <alignment horizontal="left" vertical="center"/>
    </xf>
    <xf numFmtId="0" fontId="16" fillId="2" borderId="85" xfId="0" applyFont="1" applyFill="1" applyBorder="1" applyAlignment="1">
      <alignment horizontal="center" vertical="center"/>
    </xf>
    <xf numFmtId="0" fontId="16" fillId="2" borderId="75" xfId="0" applyFont="1" applyFill="1" applyBorder="1" applyAlignment="1">
      <alignment horizontal="center" vertical="center"/>
    </xf>
    <xf numFmtId="0" fontId="29" fillId="2" borderId="89" xfId="0" applyFont="1" applyFill="1" applyBorder="1" applyAlignment="1">
      <alignment horizontal="center" vertical="center"/>
    </xf>
    <xf numFmtId="0" fontId="28" fillId="2" borderId="127" xfId="0" applyFont="1" applyFill="1" applyBorder="1" applyAlignment="1">
      <alignment horizontal="left" vertical="center"/>
    </xf>
    <xf numFmtId="0" fontId="28" fillId="2" borderId="38" xfId="0" applyFont="1" applyFill="1" applyBorder="1" applyAlignment="1">
      <alignment horizontal="left" vertical="center"/>
    </xf>
    <xf numFmtId="9" fontId="14" fillId="2" borderId="75" xfId="0" applyNumberFormat="1" applyFont="1" applyFill="1" applyBorder="1"/>
    <xf numFmtId="9" fontId="208" fillId="2" borderId="0" xfId="0" applyNumberFormat="1" applyFont="1" applyFill="1" applyAlignment="1">
      <alignment horizontal="center"/>
    </xf>
    <xf numFmtId="0" fontId="0" fillId="0" borderId="75" xfId="0" applyBorder="1" applyAlignment="1">
      <alignment horizontal="center"/>
    </xf>
    <xf numFmtId="0" fontId="3" fillId="0" borderId="75" xfId="0" applyFon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20" borderId="75" xfId="0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5" fillId="20" borderId="129" xfId="0" applyFont="1" applyFill="1" applyBorder="1" applyAlignment="1">
      <alignment horizontal="center"/>
    </xf>
    <xf numFmtId="0" fontId="5" fillId="3" borderId="129" xfId="0" applyFont="1" applyFill="1" applyBorder="1" applyAlignment="1">
      <alignment horizontal="center"/>
    </xf>
    <xf numFmtId="0" fontId="5" fillId="15" borderId="129" xfId="0" applyFont="1" applyFill="1" applyBorder="1" applyAlignment="1">
      <alignment horizontal="center"/>
    </xf>
    <xf numFmtId="0" fontId="6" fillId="77" borderId="129" xfId="0" applyFont="1" applyFill="1" applyBorder="1" applyAlignment="1">
      <alignment horizontal="center"/>
    </xf>
    <xf numFmtId="0" fontId="5" fillId="20" borderId="130" xfId="0" applyFont="1" applyFill="1" applyBorder="1" applyAlignment="1">
      <alignment horizontal="center"/>
    </xf>
    <xf numFmtId="173" fontId="175" fillId="0" borderId="75" xfId="4" applyNumberFormat="1" applyFont="1" applyBorder="1" applyAlignment="1">
      <alignment horizontal="center" vertical="center"/>
    </xf>
    <xf numFmtId="0" fontId="170" fillId="2" borderId="131" xfId="0" applyFont="1" applyFill="1" applyBorder="1" applyAlignment="1">
      <alignment horizontal="center"/>
    </xf>
    <xf numFmtId="0" fontId="170" fillId="2" borderId="134" xfId="0" applyFont="1" applyFill="1" applyBorder="1" applyAlignment="1">
      <alignment horizontal="center"/>
    </xf>
    <xf numFmtId="0" fontId="170" fillId="2" borderId="136" xfId="0" applyFont="1" applyFill="1" applyBorder="1" applyAlignment="1">
      <alignment horizontal="center"/>
    </xf>
    <xf numFmtId="0" fontId="0" fillId="69" borderId="131" xfId="0" applyFill="1" applyBorder="1"/>
    <xf numFmtId="0" fontId="0" fillId="0" borderId="134" xfId="0" applyBorder="1"/>
    <xf numFmtId="0" fontId="0" fillId="69" borderId="134" xfId="0" applyFill="1" applyBorder="1"/>
    <xf numFmtId="0" fontId="0" fillId="69" borderId="136" xfId="0" applyFill="1" applyBorder="1"/>
    <xf numFmtId="0" fontId="169" fillId="0" borderId="0" xfId="0" quotePrefix="1" applyFont="1" applyBorder="1" applyAlignment="1"/>
    <xf numFmtId="0" fontId="169" fillId="0" borderId="103" xfId="0" quotePrefix="1" applyFont="1" applyBorder="1" applyAlignment="1"/>
    <xf numFmtId="0" fontId="0" fillId="0" borderId="132" xfId="0" applyBorder="1"/>
    <xf numFmtId="0" fontId="170" fillId="2" borderId="133" xfId="0" applyFont="1" applyFill="1" applyBorder="1" applyAlignment="1">
      <alignment horizontal="center"/>
    </xf>
    <xf numFmtId="0" fontId="0" fillId="0" borderId="8" xfId="0" applyBorder="1"/>
    <xf numFmtId="0" fontId="0" fillId="0" borderId="137" xfId="0" applyBorder="1"/>
    <xf numFmtId="49" fontId="5" fillId="20" borderId="128" xfId="0" applyNumberFormat="1" applyFon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0" fontId="22" fillId="73" borderId="75" xfId="0" applyFont="1" applyFill="1" applyBorder="1" applyAlignment="1">
      <alignment horizontal="center"/>
    </xf>
    <xf numFmtId="2" fontId="185" fillId="73" borderId="73" xfId="3" quotePrefix="1" applyNumberFormat="1" applyFont="1" applyFill="1" applyBorder="1" applyAlignment="1">
      <alignment horizontal="center" vertical="center"/>
    </xf>
    <xf numFmtId="2" fontId="185" fillId="73" borderId="8" xfId="3" quotePrefix="1" applyNumberFormat="1" applyFont="1" applyFill="1" applyBorder="1" applyAlignment="1">
      <alignment horizontal="center" vertical="center"/>
    </xf>
    <xf numFmtId="177" fontId="185" fillId="73" borderId="8" xfId="3" quotePrefix="1" applyNumberFormat="1" applyFont="1" applyFill="1" applyBorder="1" applyAlignment="1">
      <alignment horizontal="center" vertical="center"/>
    </xf>
    <xf numFmtId="2" fontId="185" fillId="73" borderId="27" xfId="3" quotePrefix="1" applyNumberFormat="1" applyFont="1" applyFill="1" applyBorder="1" applyAlignment="1">
      <alignment horizontal="center" vertical="center"/>
    </xf>
    <xf numFmtId="2" fontId="185" fillId="0" borderId="8" xfId="3" quotePrefix="1" applyNumberFormat="1" applyFont="1" applyBorder="1" applyAlignment="1">
      <alignment horizontal="center" vertical="center"/>
    </xf>
    <xf numFmtId="9" fontId="185" fillId="71" borderId="8" xfId="3" applyNumberFormat="1" applyFont="1" applyFill="1" applyBorder="1" applyAlignment="1">
      <alignment horizontal="center" vertical="center"/>
    </xf>
    <xf numFmtId="2" fontId="185" fillId="71" borderId="8" xfId="3" applyNumberFormat="1" applyFont="1" applyFill="1" applyBorder="1" applyAlignment="1">
      <alignment horizontal="center" vertical="center"/>
    </xf>
    <xf numFmtId="0" fontId="0" fillId="69" borderId="135" xfId="0" applyFill="1" applyBorder="1" applyAlignment="1">
      <alignment horizontal="center"/>
    </xf>
    <xf numFmtId="0" fontId="0" fillId="69" borderId="138" xfId="0" applyFill="1" applyBorder="1" applyAlignment="1">
      <alignment horizontal="center"/>
    </xf>
    <xf numFmtId="0" fontId="223" fillId="2" borderId="0" xfId="0" applyFont="1" applyFill="1" applyAlignment="1">
      <alignment horizontal="center"/>
    </xf>
    <xf numFmtId="0" fontId="22" fillId="70" borderId="73" xfId="0" applyFont="1" applyFill="1" applyBorder="1" applyAlignment="1">
      <alignment horizontal="center" vertical="top"/>
    </xf>
    <xf numFmtId="0" fontId="22" fillId="70" borderId="8" xfId="0" applyFont="1" applyFill="1" applyBorder="1" applyAlignment="1">
      <alignment horizontal="center" vertical="top"/>
    </xf>
    <xf numFmtId="0" fontId="22" fillId="70" borderId="8" xfId="0" applyFont="1" applyFill="1" applyBorder="1" applyAlignment="1">
      <alignment horizontal="center"/>
    </xf>
    <xf numFmtId="0" fontId="22" fillId="70" borderId="8" xfId="0" applyFont="1" applyFill="1" applyBorder="1" applyAlignment="1">
      <alignment horizontal="center" vertical="top" wrapText="1"/>
    </xf>
    <xf numFmtId="0" fontId="22" fillId="70" borderId="73" xfId="0" applyFont="1" applyFill="1" applyBorder="1" applyAlignment="1">
      <alignment horizontal="center" vertical="top" wrapText="1"/>
    </xf>
    <xf numFmtId="225" fontId="0" fillId="2" borderId="58" xfId="0" applyNumberFormat="1" applyFill="1" applyBorder="1" applyAlignment="1">
      <alignment horizontal="center"/>
    </xf>
    <xf numFmtId="225" fontId="0" fillId="63" borderId="53" xfId="0" applyNumberFormat="1" applyFill="1" applyBorder="1" applyAlignment="1">
      <alignment horizontal="center"/>
    </xf>
    <xf numFmtId="225" fontId="43" fillId="63" borderId="53" xfId="0" applyNumberFormat="1" applyFont="1" applyFill="1" applyBorder="1" applyAlignment="1">
      <alignment horizontal="center"/>
    </xf>
    <xf numFmtId="225" fontId="43" fillId="63" borderId="56" xfId="0" applyNumberFormat="1" applyFont="1" applyFill="1" applyBorder="1" applyAlignment="1">
      <alignment horizontal="center"/>
    </xf>
    <xf numFmtId="225" fontId="42" fillId="63" borderId="56" xfId="0" applyNumberFormat="1" applyFont="1" applyFill="1" applyBorder="1" applyAlignment="1">
      <alignment horizontal="center"/>
    </xf>
    <xf numFmtId="225" fontId="42" fillId="63" borderId="53" xfId="0" applyNumberFormat="1" applyFont="1" applyFill="1" applyBorder="1" applyAlignment="1">
      <alignment horizontal="center"/>
    </xf>
    <xf numFmtId="225" fontId="42" fillId="63" borderId="50" xfId="0" applyNumberFormat="1" applyFont="1" applyFill="1" applyBorder="1" applyAlignment="1">
      <alignment horizontal="center"/>
    </xf>
    <xf numFmtId="225" fontId="43" fillId="63" borderId="50" xfId="0" applyNumberFormat="1" applyFont="1" applyFill="1" applyBorder="1" applyAlignment="1">
      <alignment horizontal="center"/>
    </xf>
    <xf numFmtId="0" fontId="3" fillId="0" borderId="139" xfId="0" applyFont="1" applyBorder="1" applyAlignment="1">
      <alignment horizontal="center"/>
    </xf>
    <xf numFmtId="0" fontId="3" fillId="0" borderId="64" xfId="0" applyFont="1" applyBorder="1" applyAlignment="1">
      <alignment horizontal="center"/>
    </xf>
    <xf numFmtId="0" fontId="3" fillId="0" borderId="140" xfId="0" applyFont="1" applyBorder="1" applyAlignment="1">
      <alignment horizontal="center"/>
    </xf>
    <xf numFmtId="0" fontId="0" fillId="0" borderId="133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0" fillId="0" borderId="138" xfId="0" applyBorder="1" applyAlignment="1">
      <alignment horizontal="center" vertical="center" wrapText="1"/>
    </xf>
    <xf numFmtId="0" fontId="0" fillId="0" borderId="132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37" xfId="0" applyBorder="1" applyAlignment="1">
      <alignment horizontal="center" vertical="center" wrapText="1"/>
    </xf>
    <xf numFmtId="0" fontId="3" fillId="0" borderId="133" xfId="0" applyFont="1" applyBorder="1" applyAlignment="1">
      <alignment horizontal="center" vertical="center" wrapText="1"/>
    </xf>
    <xf numFmtId="0" fontId="3" fillId="0" borderId="135" xfId="0" applyFont="1" applyBorder="1" applyAlignment="1">
      <alignment horizontal="center" vertical="center" wrapText="1"/>
    </xf>
    <xf numFmtId="0" fontId="3" fillId="0" borderId="138" xfId="0" applyFont="1" applyBorder="1" applyAlignment="1">
      <alignment horizontal="center" vertical="center" wrapText="1"/>
    </xf>
    <xf numFmtId="0" fontId="169" fillId="0" borderId="139" xfId="0" quotePrefix="1" applyFont="1" applyBorder="1" applyAlignment="1">
      <alignment horizontal="center"/>
    </xf>
    <xf numFmtId="0" fontId="169" fillId="0" borderId="140" xfId="0" quotePrefix="1" applyFont="1" applyBorder="1" applyAlignment="1">
      <alignment horizontal="center"/>
    </xf>
    <xf numFmtId="0" fontId="19" fillId="3" borderId="7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0" fontId="0" fillId="3" borderId="37" xfId="0" applyFont="1" applyFill="1" applyBorder="1" applyAlignment="1">
      <alignment horizontal="center" vertical="center" wrapText="1"/>
    </xf>
    <xf numFmtId="0" fontId="0" fillId="3" borderId="31" xfId="0" applyFont="1" applyFill="1" applyBorder="1" applyAlignment="1">
      <alignment horizontal="center" vertical="center" wrapText="1"/>
    </xf>
    <xf numFmtId="0" fontId="0" fillId="3" borderId="36" xfId="0" applyFont="1" applyFill="1" applyBorder="1" applyAlignment="1">
      <alignment horizontal="center" vertical="center" wrapText="1"/>
    </xf>
    <xf numFmtId="0" fontId="0" fillId="3" borderId="26" xfId="0" applyFont="1" applyFill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19" fillId="3" borderId="4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left"/>
    </xf>
    <xf numFmtId="0" fontId="3" fillId="3" borderId="11" xfId="0" applyFont="1" applyFill="1" applyBorder="1" applyAlignment="1">
      <alignment horizontal="center"/>
    </xf>
    <xf numFmtId="0" fontId="170" fillId="3" borderId="85" xfId="0" applyFont="1" applyFill="1" applyBorder="1" applyAlignment="1">
      <alignment horizontal="center"/>
    </xf>
    <xf numFmtId="0" fontId="170" fillId="3" borderId="3" xfId="0" applyFont="1" applyFill="1" applyBorder="1" applyAlignment="1">
      <alignment horizontal="center"/>
    </xf>
    <xf numFmtId="0" fontId="220" fillId="9" borderId="87" xfId="0" applyFont="1" applyFill="1" applyBorder="1" applyAlignment="1">
      <alignment horizontal="center" vertical="center" textRotation="90"/>
    </xf>
    <xf numFmtId="0" fontId="220" fillId="9" borderId="5" xfId="0" applyFont="1" applyFill="1" applyBorder="1" applyAlignment="1">
      <alignment horizontal="center" vertical="center" textRotation="90"/>
    </xf>
    <xf numFmtId="0" fontId="5" fillId="9" borderId="87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5" fillId="9" borderId="11" xfId="0" applyFont="1" applyFill="1" applyBorder="1" applyAlignment="1">
      <alignment horizontal="center" vertical="center" wrapText="1"/>
    </xf>
    <xf numFmtId="0" fontId="178" fillId="16" borderId="5" xfId="0" applyFont="1" applyFill="1" applyBorder="1" applyAlignment="1">
      <alignment horizontal="center" vertical="center" textRotation="90" wrapText="1"/>
    </xf>
    <xf numFmtId="0" fontId="178" fillId="16" borderId="11" xfId="0" applyFont="1" applyFill="1" applyBorder="1" applyAlignment="1">
      <alignment horizontal="center" vertical="center" textRotation="90" wrapText="1"/>
    </xf>
    <xf numFmtId="0" fontId="8" fillId="16" borderId="87" xfId="0" applyFont="1" applyFill="1" applyBorder="1" applyAlignment="1">
      <alignment horizontal="left" vertical="top" wrapText="1"/>
    </xf>
    <xf numFmtId="0" fontId="8" fillId="16" borderId="5" xfId="0" applyFont="1" applyFill="1" applyBorder="1" applyAlignment="1">
      <alignment horizontal="left" vertical="top" wrapText="1"/>
    </xf>
    <xf numFmtId="0" fontId="8" fillId="16" borderId="11" xfId="0" applyFont="1" applyFill="1" applyBorder="1" applyAlignment="1">
      <alignment horizontal="left" vertical="top" wrapText="1"/>
    </xf>
    <xf numFmtId="0" fontId="8" fillId="9" borderId="87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11" xfId="0" applyFont="1" applyFill="1" applyBorder="1" applyAlignment="1">
      <alignment horizontal="center" vertical="center"/>
    </xf>
    <xf numFmtId="0" fontId="39" fillId="16" borderId="87" xfId="0" applyFont="1" applyFill="1" applyBorder="1" applyAlignment="1">
      <alignment horizontal="left" vertical="top" wrapText="1"/>
    </xf>
    <xf numFmtId="0" fontId="39" fillId="16" borderId="5" xfId="0" applyFont="1" applyFill="1" applyBorder="1" applyAlignment="1">
      <alignment horizontal="left" vertical="top" wrapText="1"/>
    </xf>
    <xf numFmtId="0" fontId="39" fillId="16" borderId="11" xfId="0" applyFont="1" applyFill="1" applyBorder="1" applyAlignment="1">
      <alignment horizontal="left" vertical="top" wrapText="1"/>
    </xf>
    <xf numFmtId="0" fontId="178" fillId="16" borderId="75" xfId="0" applyFont="1" applyFill="1" applyBorder="1" applyAlignment="1">
      <alignment horizontal="center" vertical="center" textRotation="90"/>
    </xf>
    <xf numFmtId="0" fontId="178" fillId="16" borderId="87" xfId="0" applyFont="1" applyFill="1" applyBorder="1" applyAlignment="1">
      <alignment horizontal="center" vertical="center" textRotation="90"/>
    </xf>
    <xf numFmtId="0" fontId="178" fillId="16" borderId="87" xfId="0" applyFont="1" applyFill="1" applyBorder="1" applyAlignment="1">
      <alignment horizontal="center" vertical="center" textRotation="90" wrapText="1"/>
    </xf>
    <xf numFmtId="0" fontId="178" fillId="16" borderId="5" xfId="0" applyFont="1" applyFill="1" applyBorder="1" applyAlignment="1">
      <alignment horizontal="center" vertical="center" textRotation="90"/>
    </xf>
    <xf numFmtId="0" fontId="45" fillId="16" borderId="87" xfId="0" applyFont="1" applyFill="1" applyBorder="1" applyAlignment="1">
      <alignment horizontal="left" vertical="top" wrapText="1"/>
    </xf>
    <xf numFmtId="0" fontId="45" fillId="16" borderId="5" xfId="0" applyFont="1" applyFill="1" applyBorder="1" applyAlignment="1">
      <alignment horizontal="left" vertical="top" wrapText="1"/>
    </xf>
    <xf numFmtId="0" fontId="45" fillId="16" borderId="11" xfId="0" applyFont="1" applyFill="1" applyBorder="1" applyAlignment="1">
      <alignment horizontal="left" vertical="top" wrapText="1"/>
    </xf>
    <xf numFmtId="0" fontId="21" fillId="68" borderId="85" xfId="2" applyFont="1" applyFill="1" applyBorder="1" applyAlignment="1">
      <alignment horizontal="center" vertical="center"/>
    </xf>
    <xf numFmtId="0" fontId="21" fillId="68" borderId="77" xfId="2" applyFont="1" applyFill="1" applyBorder="1" applyAlignment="1">
      <alignment horizontal="center" vertical="center"/>
    </xf>
    <xf numFmtId="0" fontId="21" fillId="68" borderId="3" xfId="2" applyFont="1" applyFill="1" applyBorder="1" applyAlignment="1">
      <alignment horizontal="center" vertical="center"/>
    </xf>
    <xf numFmtId="0" fontId="168" fillId="2" borderId="28" xfId="0" applyFont="1" applyFill="1" applyBorder="1" applyAlignment="1">
      <alignment horizontal="left" vertical="center"/>
    </xf>
    <xf numFmtId="173" fontId="21" fillId="68" borderId="87" xfId="4" applyNumberFormat="1" applyFont="1" applyFill="1" applyBorder="1" applyAlignment="1">
      <alignment horizontal="center" vertical="center"/>
    </xf>
    <xf numFmtId="173" fontId="21" fillId="68" borderId="5" xfId="4" applyNumberFormat="1" applyFont="1" applyFill="1" applyBorder="1" applyAlignment="1">
      <alignment horizontal="center" vertical="center"/>
    </xf>
    <xf numFmtId="173" fontId="21" fillId="68" borderId="11" xfId="4" applyNumberFormat="1" applyFont="1" applyFill="1" applyBorder="1" applyAlignment="1">
      <alignment horizontal="center" vertical="center"/>
    </xf>
    <xf numFmtId="0" fontId="187" fillId="3" borderId="29" xfId="0" applyFont="1" applyFill="1" applyBorder="1" applyAlignment="1">
      <alignment horizontal="center" vertical="center" wrapText="1"/>
    </xf>
    <xf numFmtId="0" fontId="163" fillId="15" borderId="85" xfId="4" applyFont="1" applyFill="1" applyBorder="1" applyAlignment="1">
      <alignment horizontal="center" vertical="center"/>
    </xf>
    <xf numFmtId="0" fontId="163" fillId="15" borderId="77" xfId="4" applyFont="1" applyFill="1" applyBorder="1" applyAlignment="1">
      <alignment horizontal="center" vertical="center"/>
    </xf>
    <xf numFmtId="0" fontId="163" fillId="15" borderId="3" xfId="4" applyFont="1" applyFill="1" applyBorder="1" applyAlignment="1">
      <alignment horizontal="center" vertical="center"/>
    </xf>
    <xf numFmtId="0" fontId="21" fillId="2" borderId="87" xfId="4" applyFont="1" applyFill="1" applyBorder="1" applyAlignment="1">
      <alignment horizontal="center" vertical="center"/>
    </xf>
    <xf numFmtId="0" fontId="21" fillId="2" borderId="5" xfId="4" applyFont="1" applyFill="1" applyBorder="1" applyAlignment="1">
      <alignment horizontal="center" vertical="center"/>
    </xf>
    <xf numFmtId="0" fontId="21" fillId="2" borderId="11" xfId="4" applyFont="1" applyFill="1" applyBorder="1" applyAlignment="1">
      <alignment horizontal="center" vertical="center"/>
    </xf>
    <xf numFmtId="0" fontId="21" fillId="68" borderId="87" xfId="4" applyFont="1" applyFill="1" applyBorder="1" applyAlignment="1">
      <alignment horizontal="center" vertical="center"/>
    </xf>
    <xf numFmtId="0" fontId="21" fillId="68" borderId="11" xfId="4" applyFont="1" applyFill="1" applyBorder="1" applyAlignment="1">
      <alignment horizontal="center" vertical="center"/>
    </xf>
    <xf numFmtId="1" fontId="175" fillId="2" borderId="1" xfId="3" applyNumberFormat="1" applyFont="1" applyFill="1" applyBorder="1" applyAlignment="1">
      <alignment horizontal="center" vertical="center"/>
    </xf>
    <xf numFmtId="1" fontId="175" fillId="2" borderId="2" xfId="3" applyNumberFormat="1" applyFont="1" applyFill="1" applyBorder="1" applyAlignment="1">
      <alignment horizontal="center" vertical="center"/>
    </xf>
    <xf numFmtId="1" fontId="175" fillId="2" borderId="3" xfId="3" applyNumberFormat="1" applyFont="1" applyFill="1" applyBorder="1" applyAlignment="1">
      <alignment horizontal="center" vertical="center"/>
    </xf>
    <xf numFmtId="0" fontId="2" fillId="4" borderId="1" xfId="4" applyFont="1" applyFill="1" applyBorder="1" applyAlignment="1">
      <alignment horizontal="center" vertical="center"/>
    </xf>
    <xf numFmtId="0" fontId="2" fillId="4" borderId="2" xfId="4" applyFont="1" applyFill="1" applyBorder="1" applyAlignment="1">
      <alignment horizontal="center" vertical="center"/>
    </xf>
    <xf numFmtId="0" fontId="2" fillId="4" borderId="3" xfId="4" applyFont="1" applyFill="1" applyBorder="1" applyAlignment="1">
      <alignment horizontal="center" vertical="center"/>
    </xf>
    <xf numFmtId="0" fontId="163" fillId="68" borderId="85" xfId="4" applyFont="1" applyFill="1" applyBorder="1" applyAlignment="1">
      <alignment horizontal="center" vertical="center"/>
    </xf>
    <xf numFmtId="0" fontId="163" fillId="68" borderId="77" xfId="4" applyFont="1" applyFill="1" applyBorder="1" applyAlignment="1">
      <alignment horizontal="center" vertical="center"/>
    </xf>
    <xf numFmtId="0" fontId="163" fillId="68" borderId="3" xfId="4" applyFont="1" applyFill="1" applyBorder="1" applyAlignment="1">
      <alignment horizontal="center" vertical="center"/>
    </xf>
    <xf numFmtId="0" fontId="189" fillId="68" borderId="75" xfId="3" applyFont="1" applyFill="1" applyBorder="1" applyAlignment="1">
      <alignment horizontal="center" vertical="center"/>
    </xf>
    <xf numFmtId="173" fontId="4" fillId="10" borderId="1" xfId="4" applyNumberFormat="1" applyFont="1" applyFill="1" applyBorder="1" applyAlignment="1">
      <alignment horizontal="center" vertical="center"/>
    </xf>
    <xf numFmtId="173" fontId="4" fillId="10" borderId="3" xfId="4" applyNumberFormat="1" applyFont="1" applyFill="1" applyBorder="1" applyAlignment="1">
      <alignment horizontal="center" vertical="center"/>
    </xf>
    <xf numFmtId="0" fontId="163" fillId="19" borderId="85" xfId="4" applyFont="1" applyFill="1" applyBorder="1" applyAlignment="1">
      <alignment horizontal="center" vertical="center"/>
    </xf>
    <xf numFmtId="0" fontId="163" fillId="19" borderId="77" xfId="4" applyFont="1" applyFill="1" applyBorder="1" applyAlignment="1">
      <alignment horizontal="center" vertical="center"/>
    </xf>
    <xf numFmtId="0" fontId="163" fillId="19" borderId="3" xfId="4" applyFont="1" applyFill="1" applyBorder="1" applyAlignment="1">
      <alignment horizontal="center" vertical="center"/>
    </xf>
    <xf numFmtId="0" fontId="21" fillId="68" borderId="87" xfId="4" applyFont="1" applyFill="1" applyBorder="1" applyAlignment="1">
      <alignment horizontal="center" vertical="center" wrapText="1"/>
    </xf>
    <xf numFmtId="0" fontId="21" fillId="68" borderId="11" xfId="4" applyFont="1" applyFill="1" applyBorder="1" applyAlignment="1">
      <alignment horizontal="center" vertical="center" wrapText="1"/>
    </xf>
    <xf numFmtId="174" fontId="175" fillId="2" borderId="1" xfId="3" applyNumberFormat="1" applyFont="1" applyFill="1" applyBorder="1" applyAlignment="1">
      <alignment horizontal="center" vertical="center"/>
    </xf>
    <xf numFmtId="174" fontId="175" fillId="2" borderId="2" xfId="3" applyNumberFormat="1" applyFont="1" applyFill="1" applyBorder="1" applyAlignment="1">
      <alignment horizontal="center" vertical="center"/>
    </xf>
    <xf numFmtId="174" fontId="175" fillId="2" borderId="3" xfId="3" applyNumberFormat="1" applyFont="1" applyFill="1" applyBorder="1" applyAlignment="1">
      <alignment horizontal="center" vertical="center"/>
    </xf>
    <xf numFmtId="0" fontId="175" fillId="2" borderId="1" xfId="3" applyFont="1" applyFill="1" applyBorder="1" applyAlignment="1">
      <alignment horizontal="center" vertical="center"/>
    </xf>
    <xf numFmtId="0" fontId="175" fillId="2" borderId="2" xfId="3" applyFont="1" applyFill="1" applyBorder="1" applyAlignment="1">
      <alignment horizontal="center" vertical="center"/>
    </xf>
    <xf numFmtId="0" fontId="175" fillId="2" borderId="3" xfId="3" applyFont="1" applyFill="1" applyBorder="1" applyAlignment="1">
      <alignment horizontal="center" vertical="center"/>
    </xf>
    <xf numFmtId="1" fontId="175" fillId="2" borderId="75" xfId="3" applyNumberFormat="1" applyFont="1" applyFill="1" applyBorder="1" applyAlignment="1">
      <alignment horizontal="center" vertical="center"/>
    </xf>
    <xf numFmtId="0" fontId="21" fillId="68" borderId="1" xfId="4" applyFont="1" applyFill="1" applyBorder="1" applyAlignment="1">
      <alignment horizontal="center" vertical="center"/>
    </xf>
    <xf numFmtId="0" fontId="21" fillId="68" borderId="3" xfId="4" applyFont="1" applyFill="1" applyBorder="1" applyAlignment="1">
      <alignment horizontal="center" vertical="center"/>
    </xf>
    <xf numFmtId="9" fontId="175" fillId="71" borderId="85" xfId="3" applyNumberFormat="1" applyFont="1" applyFill="1" applyBorder="1" applyAlignment="1">
      <alignment horizontal="center" vertical="center"/>
    </xf>
    <xf numFmtId="9" fontId="175" fillId="71" borderId="77" xfId="3" applyNumberFormat="1" applyFont="1" applyFill="1" applyBorder="1" applyAlignment="1">
      <alignment horizontal="center" vertical="center"/>
    </xf>
    <xf numFmtId="9" fontId="175" fillId="2" borderId="77" xfId="3" applyNumberFormat="1" applyFont="1" applyFill="1" applyBorder="1" applyAlignment="1">
      <alignment horizontal="center" vertical="center"/>
    </xf>
    <xf numFmtId="0" fontId="163" fillId="67" borderId="85" xfId="4" applyFont="1" applyFill="1" applyBorder="1" applyAlignment="1">
      <alignment horizontal="center" vertical="center"/>
    </xf>
    <xf numFmtId="0" fontId="163" fillId="67" borderId="77" xfId="4" applyFont="1" applyFill="1" applyBorder="1" applyAlignment="1">
      <alignment horizontal="center" vertical="center"/>
    </xf>
    <xf numFmtId="0" fontId="163" fillId="67" borderId="3" xfId="4" applyFont="1" applyFill="1" applyBorder="1" applyAlignment="1">
      <alignment horizontal="center" vertical="center"/>
    </xf>
    <xf numFmtId="0" fontId="21" fillId="68" borderId="75" xfId="4" applyFont="1" applyFill="1" applyBorder="1" applyAlignment="1">
      <alignment horizontal="center" vertical="center"/>
    </xf>
    <xf numFmtId="0" fontId="21" fillId="68" borderId="5" xfId="4" applyFont="1" applyFill="1" applyBorder="1" applyAlignment="1">
      <alignment horizontal="center" vertical="center"/>
    </xf>
    <xf numFmtId="0" fontId="163" fillId="73" borderId="37" xfId="4" applyFont="1" applyFill="1" applyBorder="1" applyAlignment="1">
      <alignment horizontal="center" vertical="center"/>
    </xf>
    <xf numFmtId="0" fontId="163" fillId="73" borderId="38" xfId="4" applyFont="1" applyFill="1" applyBorder="1" applyAlignment="1">
      <alignment horizontal="center" vertical="center"/>
    </xf>
    <xf numFmtId="0" fontId="163" fillId="73" borderId="89" xfId="4" applyFont="1" applyFill="1" applyBorder="1" applyAlignment="1">
      <alignment horizontal="center" vertical="center"/>
    </xf>
    <xf numFmtId="0" fontId="163" fillId="3" borderId="12" xfId="4" applyFont="1" applyFill="1" applyBorder="1" applyAlignment="1">
      <alignment horizontal="center" vertical="center"/>
    </xf>
    <xf numFmtId="0" fontId="163" fillId="3" borderId="13" xfId="4" applyFont="1" applyFill="1" applyBorder="1" applyAlignment="1">
      <alignment horizontal="center" vertical="center"/>
    </xf>
    <xf numFmtId="0" fontId="163" fillId="3" borderId="126" xfId="4" applyFont="1" applyFill="1" applyBorder="1" applyAlignment="1">
      <alignment horizontal="center" vertical="center"/>
    </xf>
    <xf numFmtId="0" fontId="212" fillId="60" borderId="39" xfId="0" applyFont="1" applyFill="1" applyBorder="1" applyAlignment="1">
      <alignment horizontal="center" vertical="center"/>
    </xf>
    <xf numFmtId="0" fontId="169" fillId="0" borderId="75" xfId="0" applyFont="1" applyBorder="1" applyAlignment="1">
      <alignment horizontal="center"/>
    </xf>
    <xf numFmtId="0" fontId="175" fillId="2" borderId="75" xfId="3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4" fillId="20" borderId="85" xfId="0" applyFont="1" applyFill="1" applyBorder="1" applyAlignment="1">
      <alignment horizontal="left" vertical="center" wrapText="1"/>
    </xf>
    <xf numFmtId="0" fontId="14" fillId="20" borderId="3" xfId="0" applyFont="1" applyFill="1" applyBorder="1" applyAlignment="1">
      <alignment horizontal="left" vertical="center" wrapText="1"/>
    </xf>
    <xf numFmtId="0" fontId="211" fillId="7" borderId="127" xfId="0" applyFont="1" applyFill="1" applyBorder="1" applyAlignment="1">
      <alignment horizontal="center" vertical="center"/>
    </xf>
    <xf numFmtId="0" fontId="211" fillId="7" borderId="36" xfId="0" applyFont="1" applyFill="1" applyBorder="1" applyAlignment="1">
      <alignment horizontal="center" vertical="center"/>
    </xf>
    <xf numFmtId="0" fontId="211" fillId="7" borderId="73" xfId="0" applyFont="1" applyFill="1" applyBorder="1" applyAlignment="1">
      <alignment horizontal="center" vertical="center"/>
    </xf>
    <xf numFmtId="0" fontId="211" fillId="7" borderId="73" xfId="0" applyFont="1" applyFill="1" applyBorder="1" applyAlignment="1">
      <alignment vertical="center"/>
    </xf>
    <xf numFmtId="0" fontId="211" fillId="7" borderId="89" xfId="0" applyFont="1" applyFill="1" applyBorder="1" applyAlignment="1">
      <alignment horizontal="center" vertical="center"/>
    </xf>
    <xf numFmtId="0" fontId="211" fillId="7" borderId="26" xfId="0" applyFont="1" applyFill="1" applyBorder="1" applyAlignment="1">
      <alignment horizontal="center" vertical="center"/>
    </xf>
    <xf numFmtId="0" fontId="211" fillId="7" borderId="87" xfId="0" applyFont="1" applyFill="1" applyBorder="1" applyAlignment="1">
      <alignment horizontal="center" vertical="center"/>
    </xf>
    <xf numFmtId="0" fontId="211" fillId="7" borderId="11" xfId="0" applyFont="1" applyFill="1" applyBorder="1" applyAlignment="1">
      <alignment horizontal="center" vertical="center"/>
    </xf>
    <xf numFmtId="9" fontId="14" fillId="2" borderId="75" xfId="0" applyNumberFormat="1" applyFont="1" applyFill="1" applyBorder="1" applyAlignment="1">
      <alignment horizontal="center"/>
    </xf>
    <xf numFmtId="9" fontId="197" fillId="2" borderId="87" xfId="0" applyNumberFormat="1" applyFont="1" applyFill="1" applyBorder="1" applyAlignment="1">
      <alignment horizontal="center" vertical="center" wrapText="1"/>
    </xf>
    <xf numFmtId="9" fontId="197" fillId="2" borderId="11" xfId="0" applyNumberFormat="1" applyFont="1" applyFill="1" applyBorder="1" applyAlignment="1">
      <alignment horizontal="center" vertical="center" wrapText="1"/>
    </xf>
    <xf numFmtId="0" fontId="210" fillId="2" borderId="87" xfId="0" applyFont="1" applyFill="1" applyBorder="1" applyAlignment="1">
      <alignment horizontal="center" vertical="center" wrapText="1"/>
    </xf>
    <xf numFmtId="0" fontId="210" fillId="2" borderId="11" xfId="0" applyFont="1" applyFill="1" applyBorder="1" applyAlignment="1">
      <alignment horizontal="center" vertical="center" wrapText="1"/>
    </xf>
    <xf numFmtId="0" fontId="46" fillId="2" borderId="75" xfId="0" applyFont="1" applyFill="1" applyBorder="1" applyAlignment="1">
      <alignment horizontal="center" vertical="center" wrapText="1"/>
    </xf>
    <xf numFmtId="0" fontId="197" fillId="2" borderId="87" xfId="0" applyFont="1" applyFill="1" applyBorder="1" applyAlignment="1">
      <alignment horizontal="center" vertical="center" wrapText="1"/>
    </xf>
    <xf numFmtId="0" fontId="197" fillId="2" borderId="11" xfId="0" applyFont="1" applyFill="1" applyBorder="1" applyAlignment="1">
      <alignment horizontal="center" vertical="center" wrapText="1"/>
    </xf>
    <xf numFmtId="0" fontId="190" fillId="68" borderId="1" xfId="4" applyFont="1" applyFill="1" applyBorder="1" applyAlignment="1">
      <alignment horizontal="center" vertical="center" wrapText="1"/>
    </xf>
    <xf numFmtId="0" fontId="190" fillId="68" borderId="3" xfId="4" applyFont="1" applyFill="1" applyBorder="1" applyAlignment="1">
      <alignment horizontal="center" vertical="center" wrapText="1"/>
    </xf>
    <xf numFmtId="0" fontId="0" fillId="0" borderId="75" xfId="0" applyBorder="1" applyAlignment="1">
      <alignment horizontal="center"/>
    </xf>
    <xf numFmtId="9" fontId="199" fillId="2" borderId="0" xfId="0" applyNumberFormat="1" applyFont="1" applyFill="1" applyBorder="1" applyAlignment="1">
      <alignment horizontal="center" vertical="center" wrapText="1"/>
    </xf>
  </cellXfs>
  <cellStyles count="624">
    <cellStyle name="  " xfId="8" xr:uid="{7A684AAD-46E8-4E00-AC83-D844D323ADD9}"/>
    <cellStyle name="          _x000d__x000a_shell=progman.exe_x000d__x000a_m" xfId="9" xr:uid="{86408083-6163-4BE9-94AB-080DB5353EC8}"/>
    <cellStyle name="# ##0" xfId="10" xr:uid="{417E45B0-8AED-4495-BDDA-4C73D51ABFDA}"/>
    <cellStyle name="%" xfId="11" xr:uid="{4309C51B-EC89-4BCC-A59C-E4A4E366626B}"/>
    <cellStyle name="% 2" xfId="2" xr:uid="{00000000-0005-0000-0000-000000000000}"/>
    <cellStyle name="% 2 2" xfId="396" xr:uid="{0447F9F0-F3B3-4A62-9FE9-FBE8BA0317C0}"/>
    <cellStyle name="% 2 3" xfId="397" xr:uid="{539EC245-DE37-4888-A445-C64CE230C26B}"/>
    <cellStyle name="% 3" xfId="398" xr:uid="{786E0BF8-F042-4661-BE0E-EFABD812D26E}"/>
    <cellStyle name="% 4" xfId="399" xr:uid="{839CCAFF-5108-47CC-AC0A-3D17FF49A67D}"/>
    <cellStyle name="% 4 2" xfId="400" xr:uid="{30CAFD58-9387-436F-A429-213B6E7CD3C1}"/>
    <cellStyle name="% 5" xfId="401" xr:uid="{CA3F1B03-DE2D-42C8-A24C-F761FED255F3}"/>
    <cellStyle name="% 7" xfId="402" xr:uid="{9AB20EDA-DD7D-4D56-997D-9D888D7AD73E}"/>
    <cellStyle name="%_Book1" xfId="403" xr:uid="{E3CDA588-A759-4978-AB32-04040AD9B992}"/>
    <cellStyle name="%_Book1_1" xfId="404" xr:uid="{DC3BA310-0C5B-472F-B34B-0CFFB4EAD029}"/>
    <cellStyle name="%_Book1_Book1" xfId="405" xr:uid="{889F67FD-00B3-475C-A1CF-D5A8238EAB1C}"/>
    <cellStyle name="%_Copy of Daily Production plan 1-Jun'2012(sua doi) " xfId="406" xr:uid="{E05A6867-B2D7-45F4-A5DE-D1DF4EED48C9}"/>
    <cellStyle name="%_Daily Production plan 13-Mar'2012" xfId="407" xr:uid="{0ECBD34A-E614-4BAB-AA6B-8C5D943964CE}"/>
    <cellStyle name="%_Daily Production plan 13-Mar'2012_Book1" xfId="408" xr:uid="{CB3719DF-C8A4-43D5-A7E7-6ADD3A877D68}"/>
    <cellStyle name="%_Daily Production plan 17-May'2012" xfId="409" xr:uid="{D2B7FA62-53FA-423B-A375-0077D1B92795}"/>
    <cellStyle name="%_Daily Production plan 17-May'2012_Book1" xfId="410" xr:uid="{1FDBE6DE-D264-4FF9-A3E2-592F9B8CCAF4}"/>
    <cellStyle name="%_Daily Production plan 1-Jun'2012(sua doi) " xfId="411" xr:uid="{1739B1FC-3207-43A5-BC03-C49570413CC8}"/>
    <cellStyle name="%_Daily Production plan 26-Mar'2012" xfId="412" xr:uid="{9841405A-F29C-4810-9428-2384A411A333}"/>
    <cellStyle name="%_Daily Production plan 26-Mar'2012_Book1" xfId="413" xr:uid="{3340F23B-A897-4F14-91C3-3EDAC9C30309}"/>
    <cellStyle name="%_Daily Production plan 6-Jun'2012 " xfId="414" xr:uid="{B6B8633B-8B20-424C-8396-CE32384D457A}"/>
    <cellStyle name=")" xfId="12" xr:uid="{45AC4F19-DCC5-4B01-AC24-7F0DC373431E}"/>
    <cellStyle name="､@ｯ・ｰl･[ｨ｣ｿn" xfId="13" xr:uid="{0981DA8E-A7E7-4B0C-B121-6B3356F71EC9}"/>
    <cellStyle name="." xfId="14" xr:uid="{DFEF226E-F16C-4C1E-B3AC-A6BB58A27087}"/>
    <cellStyle name="??" xfId="15" xr:uid="{D95E5A78-BCE5-4B9D-80D9-6BD64FE82CCD}"/>
    <cellStyle name="?? [0.00]_List-dwg" xfId="16" xr:uid="{86A925B4-E15D-41D9-A6E5-D124D26EFF56}"/>
    <cellStyle name="?? [0]" xfId="17" xr:uid="{12CF2076-776D-4E31-A56E-CEB0C78B04B3}"/>
    <cellStyle name="?_x001d_??%U©÷u&amp;H©÷9_x0008_? s_x000a__x0007__x0001__x0001_" xfId="18" xr:uid="{B2742612-2409-4F79-95BD-ECFD047C0322}"/>
    <cellStyle name="?_x001d_??%U²u&amp;H²9_x0008_? s_x000a__x0007__x0001__x0001_" xfId="19" xr:uid="{E621CA50-EC03-4EEB-AD18-ED4B578691A1}"/>
    <cellStyle name="???? [0.00]_List-dwg" xfId="20" xr:uid="{976DFF5B-2890-4EB7-8126-DD6B2C616993}"/>
    <cellStyle name="????_List-dwg" xfId="21" xr:uid="{5BE0BD46-659E-4B3C-8B9D-20DB0D020CFE}"/>
    <cellStyle name="???[0]_Book1" xfId="22" xr:uid="{200A1B61-56B8-4A2A-BBA9-FB58801022C7}"/>
    <cellStyle name="???_95" xfId="23" xr:uid="{DAE230E3-7513-4C24-B859-76EFA23F02AC}"/>
    <cellStyle name="??_(????)??????" xfId="24" xr:uid="{15F2CC30-B3BE-42FA-9DC6-616682E1BCF3}"/>
    <cellStyle name="??A? [0]_laroux_1_¸???™? " xfId="25" xr:uid="{6FBFC9FB-FFB8-4A71-A982-83C9EBA893F7}"/>
    <cellStyle name="??A?_laroux_1_¸???™? " xfId="26" xr:uid="{6443AC42-5011-4357-8B9D-2C0B360D4E80}"/>
    <cellStyle name="?¡±¢¥?_?¨ù??¢´¢¥_¢¬???¢â? " xfId="27" xr:uid="{E259AD20-C34F-4224-9BA4-E73FFAD8BA89}"/>
    <cellStyle name="?”´?_?¼??¤´_¸???™? " xfId="28" xr:uid="{A77E026C-D8B6-4C97-9A08-A222B060C61E}"/>
    <cellStyle name="?ðÇ%U?&amp;H?_x0008_?s_x000a__x0007__x0001__x0001_" xfId="29" xr:uid="{47E7C43F-9181-4040-B607-4478BB6B2D84}"/>
    <cellStyle name="? [0.00]_Book5" xfId="31" xr:uid="{4EA59D2B-1F10-4542-B376-63AFA1473132}"/>
    <cellStyle name="?_Book5" xfId="32" xr:uid="{E44E2E39-A2BA-488D-A9CC-DCD7AF7D48A3}"/>
    <cellStyle name="?曹%U?&amp;H?_x0008_?s_x000a__x0007__x0001__x0001_" xfId="30" xr:uid="{0FE28608-AAB7-44EF-9111-D9FBD51AEE85}"/>
    <cellStyle name="_Attendant &amp; OT" xfId="33" xr:uid="{B23FF1E7-F636-4D5B-9792-5C668A7D5DF0}"/>
    <cellStyle name="_Attendant &amp; OT_Book1" xfId="415" xr:uid="{3E4A87C5-2E30-45F5-AE42-B3FACD6CE539}"/>
    <cellStyle name="_Bao cao tai NPP PHAN DUNG 22-7" xfId="34" xr:uid="{31327389-A8E9-4C8C-9DA6-AAC664C6C578}"/>
    <cellStyle name="_Bao cao tai NPP PHAN DUNG 22-7_Book1" xfId="416" xr:uid="{14B5A1B6-D5ED-4EA2-B09E-68E5FC98590A}"/>
    <cellStyle name="_Bao cao tai NPP PHAN DUNG 22-7_Copy of Daily Production plan 1-Jun'2012(sua doi) " xfId="417" xr:uid="{74DDF507-44A9-40E0-A2FE-E0A658161F69}"/>
    <cellStyle name="_Bao cao tai NPP PHAN DUNG 22-7_Daily Production plan 1-Jun'2012(sua doi) " xfId="418" xr:uid="{0A1D4696-38D3-4505-B6E3-B1D053D1D7F3}"/>
    <cellStyle name="_Bao cao tai NPP PHAN DUNG 22-7_Daily Production plan 6-Jun'2012 " xfId="419" xr:uid="{EDBFD2CD-745C-42FD-92CB-DF5319787DCF}"/>
    <cellStyle name="_Book1" xfId="35" xr:uid="{3C9F132A-9583-4BE8-BCB0-2F22ECBA75D2}"/>
    <cellStyle name="_Book1_Book1" xfId="420" xr:uid="{7379DFC5-290E-46A8-9A3A-F95BEDE89089}"/>
    <cellStyle name="_Book1_Copy of Daily Production plan 1-Jun'2012(sua doi) " xfId="421" xr:uid="{66F0564C-D9B8-405C-B023-5FBE2024376A}"/>
    <cellStyle name="_Book1_Daily Production plan 1-Jun'2012(sua doi) " xfId="422" xr:uid="{E7F663CB-1192-47BD-924A-09B3ABABF0E5}"/>
    <cellStyle name="_Book1_Daily Production plan 6-Jun'2012 " xfId="423" xr:uid="{600A7646-2F91-482C-97A3-D33873AF9327}"/>
    <cellStyle name="_CCOCPX" xfId="36" xr:uid="{A2B6924F-B88D-49A8-94B6-8CCB1F34897C}"/>
    <cellStyle name="_Cinet OEM" xfId="37" xr:uid="{74B89522-3AF0-45CF-A370-2270E8C92281}"/>
    <cellStyle name="_Cinet OEM_      " xfId="38" xr:uid="{425A8524-22B9-4CD2-9C58-B8212E0892C3}"/>
    <cellStyle name="_Come_x0016_Currency_COMET(Week_x001a_Currency_COMET(Weekly) _x0016_CurrencWeek_x0002_" xfId="39" xr:uid="{A75D4139-AE8E-43F4-AC72-95952D75A65E}"/>
    <cellStyle name="_Danh sach CBNV" xfId="40" xr:uid="{01ECC300-DA3C-4695-A1D4-A20C39E3A85A}"/>
    <cellStyle name="_F4-6" xfId="41" xr:uid="{223E16B0-2C1F-445A-8150-966BF880F589}"/>
    <cellStyle name="_F4-6_Book1" xfId="424" xr:uid="{4D7A9C88-4E83-46E2-BDAC-53F45BE4F2E1}"/>
    <cellStyle name="_F4-6_Copy of Daily Production plan 1-Jun'2012(sua doi) " xfId="425" xr:uid="{CED97D1D-67BD-4551-A72C-65205992CDAE}"/>
    <cellStyle name="_F4-6_Daily Production plan 1-Jun'2012(sua doi) " xfId="426" xr:uid="{21F44268-A070-4C98-AAB9-21ABD028E148}"/>
    <cellStyle name="_F4-6_Daily Production plan 6-Jun'2012 " xfId="427" xr:uid="{818C2B45-76C0-4B4B-90D7-2E993A1A1F2D}"/>
    <cellStyle name="_LuuNgay24-07-2006Bao cao tai NPP PHAN DUNG 22-7" xfId="42" xr:uid="{0001A651-71A2-49B8-9B72-3E7266565597}"/>
    <cellStyle name="_LuuNgay24-07-2006Bao cao tai NPP PHAN DUNG 22-7_Book1" xfId="428" xr:uid="{3571D4CC-E925-4B5C-8E2B-671A29FA3DFD}"/>
    <cellStyle name="_LuuNgay24-07-2006Bao cao tai NPP PHAN DUNG 22-7_Copy of Daily Production plan 1-Jun'2012(sua doi) " xfId="429" xr:uid="{7ED7D847-8335-44C9-8C18-E2EA45AC13DD}"/>
    <cellStyle name="_LuuNgay24-07-2006Bao cao tai NPP PHAN DUNG 22-7_Daily Production plan 1-Jun'2012(sua doi) " xfId="430" xr:uid="{F2F74267-9804-4906-A944-F5EE63256418}"/>
    <cellStyle name="_LuuNgay24-07-2006Bao cao tai NPP PHAN DUNG 22-7_Daily Production plan 6-Jun'2012 " xfId="431" xr:uid="{CFDDD7F7-B11E-43DC-B69B-24D2C32B187D}"/>
    <cellStyle name="_Production plan of Feb'09(Revise 23rd Jan'09-send)" xfId="43" xr:uid="{05755136-47BF-486C-A7A4-8E4971E0BE04}"/>
    <cellStyle name="_Tong hop DS" xfId="44" xr:uid="{82313C65-1580-4272-9787-D43B24574283}"/>
    <cellStyle name="’Ê‰Ý_laroux" xfId="45" xr:uid="{8B76E2A0-4581-4CDE-8D72-8B7A002F2999}"/>
    <cellStyle name="¤@¯ë_pldt" xfId="46" xr:uid="{547189AA-F1D9-49FF-A35B-7CB1B5FB44FD}"/>
    <cellStyle name="•\¦Ï‚Ý‚ÌƒnƒCƒp[ƒŠƒ“ƒN" xfId="47" xr:uid="{B10B78B0-265D-463B-9C3C-116DC94FF340}"/>
    <cellStyle name="•\Ž¦Ï‚Ý‚ÌƒnƒCƒp[ƒŠƒ“ƒN" xfId="48" xr:uid="{406C3F35-1A09-4E6B-8318-3D4A066A2FD7}"/>
    <cellStyle name="•W?_Format" xfId="49" xr:uid="{81FADC88-B7D5-4B45-829B-5713DDEA99B6}"/>
    <cellStyle name="•W€__1_•i”Ô_Œ¸­•ª" xfId="51" xr:uid="{59251335-1D5D-49AD-95EB-FAE81492B539}"/>
    <cellStyle name="•W__1_•i”Ô_Œ¸­•ª" xfId="50" xr:uid="{3C989AEA-205E-4E9F-A0AA-15646B89080F}"/>
    <cellStyle name="W_\¬\" xfId="343" xr:uid="{E335E4FB-1D43-46A1-9772-2518206B120E}"/>
    <cellStyle name="0.0" xfId="52" xr:uid="{C98FE2CB-C484-4F52-800E-C2F8D7F31BAD}"/>
    <cellStyle name="00" xfId="53" xr:uid="{6469D5D5-FEF6-408F-8EE5-E4C64C0C4769}"/>
    <cellStyle name="1" xfId="54" xr:uid="{A81A7277-8FF4-4FF1-AD4B-03A332846DF0}"/>
    <cellStyle name="1_Act (A1)" xfId="432" xr:uid="{9FEEC489-6E23-48E7-92C2-79816D273FD7}"/>
    <cellStyle name="1_Act (A2)" xfId="433" xr:uid="{91264629-2F04-4079-8360-81016038D830}"/>
    <cellStyle name="1_Plan (A1)" xfId="434" xr:uid="{805D0D90-ADC5-4329-B5F6-2EE2D4727D21}"/>
    <cellStyle name="1_W2" xfId="435" xr:uid="{7845D01B-3DB1-4C2D-9AB0-54D720CF4BC2}"/>
    <cellStyle name="15" xfId="55" xr:uid="{82324B11-74BD-4501-AF60-45E1F2938119}"/>
    <cellStyle name="2" xfId="56" xr:uid="{CEFF101B-52F5-46F9-B862-7AC12B885F03}"/>
    <cellStyle name="20% - Accent1 2" xfId="436" xr:uid="{2D144E08-84D6-4317-BA4F-783DB98EA79C}"/>
    <cellStyle name="20% - Accent1 3" xfId="57" xr:uid="{6BDEAA1D-4973-4B0F-9889-DAE6BD5CD5BF}"/>
    <cellStyle name="20% - Accent2 2" xfId="437" xr:uid="{90E619DC-5715-45FC-B31B-D6A0C267F21E}"/>
    <cellStyle name="20% - Accent2 3" xfId="58" xr:uid="{0D54E60D-E9DC-4F30-A7BB-0AD1D818E8B0}"/>
    <cellStyle name="20% - Accent3 2" xfId="438" xr:uid="{E272DC4A-1B17-4B19-8D90-7E923AC2A2AB}"/>
    <cellStyle name="20% - Accent3 3" xfId="59" xr:uid="{723617B3-451C-4731-AD06-D8DF031BDBE4}"/>
    <cellStyle name="20% - Accent4 2" xfId="439" xr:uid="{82B049F7-9595-4651-94AC-A8F03587C7B8}"/>
    <cellStyle name="20% - Accent4 3" xfId="60" xr:uid="{45F191B6-0C31-486E-9A2F-F6ABDDE543A7}"/>
    <cellStyle name="20% - Accent5 2" xfId="440" xr:uid="{D5D9A785-BFEE-4609-B38A-31240B5ACA76}"/>
    <cellStyle name="20% - Accent5 3" xfId="61" xr:uid="{10116E9D-7F75-4447-8A7B-E1BE01AD0CFE}"/>
    <cellStyle name="20% - Accent6 2" xfId="441" xr:uid="{1A8EE835-06C6-4D40-88A5-766FB9B25F15}"/>
    <cellStyle name="20% - Accent6 3" xfId="62" xr:uid="{4D44B5E6-2650-4558-8097-BE3AAF2FE39F}"/>
    <cellStyle name="3" xfId="63" xr:uid="{C3040EB1-4934-4274-B672-55E33020C400}"/>
    <cellStyle name="³f¹ô[0]_pldt" xfId="64" xr:uid="{F9E01B1E-4B4C-4315-BF0A-B52206B43315}"/>
    <cellStyle name="³f¹ô_pldt" xfId="65" xr:uid="{61F3589B-8820-4345-98DD-FE83428F2894}"/>
    <cellStyle name="4" xfId="66" xr:uid="{CE32FD89-4EAB-4589-880B-20A1E4B48D67}"/>
    <cellStyle name="40% - Accent1 2" xfId="442" xr:uid="{34FAB82E-3788-4BFE-B929-A7F551EC91AF}"/>
    <cellStyle name="40% - Accent1 3" xfId="67" xr:uid="{D9069735-1DCB-4EBE-80F5-2E6B7C98641E}"/>
    <cellStyle name="40% - Accent2 2" xfId="443" xr:uid="{DACBCE4C-76AD-498E-A26B-DFBF54F31A42}"/>
    <cellStyle name="40% - Accent2 3" xfId="68" xr:uid="{14CA1193-CFF5-4409-A93E-4F8462A682A7}"/>
    <cellStyle name="40% - Accent3 2" xfId="444" xr:uid="{34CE36EF-7CB8-4353-92C6-2AC6C70D073B}"/>
    <cellStyle name="40% - Accent3 3" xfId="69" xr:uid="{73D0CF77-E680-420D-983B-C4DA95B96175}"/>
    <cellStyle name="40% - Accent4 2" xfId="445" xr:uid="{7B753CE8-2DD0-4205-995D-DD2EF2CD3F84}"/>
    <cellStyle name="40% - Accent4 3" xfId="70" xr:uid="{DEB3B1EE-7D9D-4A62-87D2-20A88F3507C8}"/>
    <cellStyle name="40% - Accent5 2" xfId="446" xr:uid="{BD24205F-F401-4DAB-8A9C-0D80DDFAFF06}"/>
    <cellStyle name="40% - Accent5 3" xfId="71" xr:uid="{EF45922F-7ABB-46B5-819A-31710BC1DE71}"/>
    <cellStyle name="40% - Accent6 2" xfId="447" xr:uid="{51746FD6-BC16-4E22-9788-E34A56A4F5E4}"/>
    <cellStyle name="40% - Accent6 3" xfId="72" xr:uid="{1634DF87-3F72-4083-AEBD-895E160E2421}"/>
    <cellStyle name="510T" xfId="73" xr:uid="{CABFCD83-FC03-4C9A-AAFF-266E2990AB3E}"/>
    <cellStyle name="6" xfId="74" xr:uid="{7AF751F5-8D40-40AB-AA19-9C413BDAF94B}"/>
    <cellStyle name="6_Book1" xfId="448" xr:uid="{CE8F602A-B97C-4555-8B2B-41F0E3DD062F}"/>
    <cellStyle name="6_Copy of Daily Production plan 1-Jun'2012(sua doi) " xfId="449" xr:uid="{43D97B4F-F08C-4C62-B3F5-7EC51E533ECB}"/>
    <cellStyle name="6_Daily Production plan 1-Jun'2012(sua doi) " xfId="450" xr:uid="{2CA778B2-81C4-4D1F-B0FB-04D255C2EEE9}"/>
    <cellStyle name="6_Daily Production plan 6-Jun'2012 " xfId="451" xr:uid="{0FDC9D87-84CA-440B-BC8A-C32E641493E8}"/>
    <cellStyle name="60% - Accent1 2" xfId="452" xr:uid="{FAF15882-BEB1-433A-955E-25DD81B5C229}"/>
    <cellStyle name="60% - Accent1 3" xfId="75" xr:uid="{FE8F7995-C471-4EE8-835C-6ECA4B51483F}"/>
    <cellStyle name="60% - Accent2 2" xfId="453" xr:uid="{5818C65C-D65D-49FD-807A-013C63B912FF}"/>
    <cellStyle name="60% - Accent2 3" xfId="76" xr:uid="{C9042CAD-D2A9-4182-9257-008F00E7CF9A}"/>
    <cellStyle name="60% - Accent3 2" xfId="454" xr:uid="{056DBD8D-575A-45BC-8AF7-9B2DE8AA1A89}"/>
    <cellStyle name="60% - Accent3 3" xfId="77" xr:uid="{2D279034-D669-474D-9596-77624549BCE0}"/>
    <cellStyle name="60% - Accent4 2" xfId="455" xr:uid="{B2949269-4859-477B-AA9C-30DB77793B48}"/>
    <cellStyle name="60% - Accent4 3" xfId="78" xr:uid="{5080B586-9A14-4A52-A394-FFC6972EE2A1}"/>
    <cellStyle name="60% - Accent5 2" xfId="456" xr:uid="{6A94A6FB-E392-4CE2-AF22-66E29294E28A}"/>
    <cellStyle name="60% - Accent5 3" xfId="79" xr:uid="{4EA02FF1-B129-4C0A-92C4-61D59C8C29D9}"/>
    <cellStyle name="60% - Accent6 2" xfId="457" xr:uid="{9C172E24-AFEA-4634-BE7D-E425BBC1B7A4}"/>
    <cellStyle name="60% - Accent6 3" xfId="80" xr:uid="{757B8AE1-D49A-4F98-A26D-693E1C716A8E}"/>
    <cellStyle name="Accent1 2" xfId="458" xr:uid="{86E6BEC5-1A47-4985-A908-9833F9ACF8ED}"/>
    <cellStyle name="Accent1 3" xfId="81" xr:uid="{74F57C5F-E227-44B4-B79B-145520F9BE8C}"/>
    <cellStyle name="Accent2 2" xfId="459" xr:uid="{F2078582-DC74-47D6-A5CA-604713A2BF65}"/>
    <cellStyle name="Accent2 3" xfId="82" xr:uid="{FC118A9B-E52C-45D2-88BE-326C3F9D2C6D}"/>
    <cellStyle name="Accent3 2" xfId="460" xr:uid="{A01588D8-B3C9-47F8-A17C-4750AC35C3DA}"/>
    <cellStyle name="Accent3 3" xfId="83" xr:uid="{FDE13727-A461-42EC-85D4-3806995E9C4D}"/>
    <cellStyle name="Accent4 2" xfId="461" xr:uid="{E12F96F5-1C12-433A-9408-A93DE8E656B9}"/>
    <cellStyle name="Accent4 3" xfId="84" xr:uid="{83E5A025-8D76-4E59-ABFE-D360BC8B0A7F}"/>
    <cellStyle name="Accent5 2" xfId="462" xr:uid="{8DDB8D85-6FBF-4BFA-A3F2-E87A971D7F2B}"/>
    <cellStyle name="Accent5 3" xfId="85" xr:uid="{D5EAB06B-6788-40A9-B049-CFC19CF205D0}"/>
    <cellStyle name="Accent6 2" xfId="463" xr:uid="{98972312-65A8-48F3-B659-752246B45B7B}"/>
    <cellStyle name="Accent6 3" xfId="86" xr:uid="{C06616F2-C343-4B6C-8F5A-9DB4CB8EC705}"/>
    <cellStyle name="ÅëÈ­ [0]_¿ì¹°Åë" xfId="87" xr:uid="{CE550849-24C5-4C6B-B8B3-4903FF4F385B}"/>
    <cellStyle name="AeE­ [0]_INQUIRY ¿µ¾÷AßAø " xfId="88" xr:uid="{4879ABFB-C95C-4529-94CA-17EC5A75E533}"/>
    <cellStyle name="ÅëÈ­_¿ì¹°Åë" xfId="89" xr:uid="{30060ABC-CECC-4EAF-87BC-B663AF47FEF9}"/>
    <cellStyle name="AeE­_INQUIRY ¿µ¾÷AßAø " xfId="90" xr:uid="{5E876BE5-7F91-423D-A92B-6F4F6E8DB566}"/>
    <cellStyle name="AP-REV" xfId="91" xr:uid="{3AC99C3B-3FDB-42E4-9EC2-FEFF21BA6F9E}"/>
    <cellStyle name="args.style" xfId="92" xr:uid="{FB8CFDE3-5CFB-403E-983F-B4D45A455E5A}"/>
    <cellStyle name="ÄÞ¸¶ [0]_¿ì¹°Åë" xfId="93" xr:uid="{0943EA4C-51CD-48EC-9B42-4CCC3E14D4FA}"/>
    <cellStyle name="AÞ¸¶ [0]_INQUIRY ¿?¾÷AßAø " xfId="94" xr:uid="{38FC9D9E-A6C1-4F5A-8994-75F067B75B74}"/>
    <cellStyle name="ÄÞ¸¶_¿ì¹°Åë" xfId="95" xr:uid="{73D508E8-D4AC-43A2-B7B0-8A36A5B12752}"/>
    <cellStyle name="AÞ¸¶_INQUIRY ¿?¾÷AßAø " xfId="96" xr:uid="{07583A4F-646E-43F9-8FA5-F36EB28847CD}"/>
    <cellStyle name="ATOCPX" xfId="97" xr:uid="{AE7D040D-186A-4030-8078-91F7D1BC8CB1}"/>
    <cellStyle name="AutoFormat-Optionen" xfId="98" xr:uid="{26902D20-4FA0-4BD1-BC87-0F84570A420C}"/>
    <cellStyle name="b?ý?b??_x0016_Currency [0]_RESULTS_1" xfId="99" xr:uid="{B220C51C-B5F7-4B10-A0B1-F583FEC2C701}"/>
    <cellStyle name="Bad 2" xfId="464" xr:uid="{1909F207-EC30-4A78-887B-D1C18E9AF85B}"/>
    <cellStyle name="Bad 3" xfId="100" xr:uid="{83E5189F-0816-4F2B-AF12-CF55DB7076E4}"/>
    <cellStyle name="Body" xfId="101" xr:uid="{6145BC54-67F9-487A-BBD1-43248AF63063}"/>
    <cellStyle name="C?AØ_¿?¾÷CoE² " xfId="102" xr:uid="{A0C531FE-3E5A-4FBE-A04B-ACA3DBD44606}"/>
    <cellStyle name="Ç¥ÁØ_´çÃÊ±¸ÀÔ»ý»ê" xfId="103" xr:uid="{45B13C7A-BBD8-40AB-92C0-9F6EB167B668}"/>
    <cellStyle name="C￥AØ_¿μ¾÷CoE² " xfId="104" xr:uid="{BAF35EA4-3751-4566-B27E-FE9A6BB25B95}"/>
    <cellStyle name="Ç¥ÁØ_MARSHALL TEST" xfId="105" xr:uid="{13AD6817-2B29-4871-99A9-BECCFBC2026E}"/>
    <cellStyle name="Calc Currency (0)" xfId="106" xr:uid="{45CD9745-D593-45B0-B29E-84585E46266D}"/>
    <cellStyle name="Calc Currency (2)" xfId="107" xr:uid="{91413658-8F1A-4182-AC36-2879108552EA}"/>
    <cellStyle name="Calc Percent (0)" xfId="108" xr:uid="{CB063EE2-05ED-4C7C-B653-990A430814FE}"/>
    <cellStyle name="Calc Percent (1)" xfId="109" xr:uid="{DCE891DF-0D5B-4B99-931B-5966EB2B4FCD}"/>
    <cellStyle name="Calc Percent (2)" xfId="110" xr:uid="{3829B2C1-207F-4B8A-A2C5-EBD6035C780D}"/>
    <cellStyle name="Calc Units (0)" xfId="111" xr:uid="{0C14E719-0F5C-4065-A4C2-3CAB702FD002}"/>
    <cellStyle name="Calc Units (1)" xfId="112" xr:uid="{4BB959D2-C207-48EB-9302-32D2BB8B0DCF}"/>
    <cellStyle name="Calc Units (2)" xfId="113" xr:uid="{D294A874-57EF-41BF-B6EF-8364BC794626}"/>
    <cellStyle name="Calculation 2" xfId="465" xr:uid="{A7DAA595-2473-4CB5-8952-C5DF4A524E11}"/>
    <cellStyle name="Calculation 2 2" xfId="560" xr:uid="{A0EDAE69-60F0-4FED-A4FE-191C5F03761C}"/>
    <cellStyle name="Calculation 3" xfId="114" xr:uid="{F24E01B2-7FF3-488E-A612-6B2820F26F29}"/>
    <cellStyle name="Calculation 4" xfId="502" xr:uid="{6535AA4C-ADCB-44C7-A56F-7C82589355DC}"/>
    <cellStyle name="category" xfId="115" xr:uid="{C05F201E-CC11-4346-905A-D451136AC285}"/>
    <cellStyle name="cg" xfId="116" xr:uid="{1CBD201E-86A7-4491-9DB8-3EAB139CAD78}"/>
    <cellStyle name="cg 2" xfId="503" xr:uid="{84F78548-88DF-48FB-9284-37004E29DCC8}"/>
    <cellStyle name="Check Cell 2" xfId="466" xr:uid="{6CD3D77F-11DD-42C6-B5AB-7D6EEC374349}"/>
    <cellStyle name="Check Cell 3" xfId="117" xr:uid="{45D26CF6-7258-492D-8420-69FE3748B06A}"/>
    <cellStyle name="CHUONG" xfId="118" xr:uid="{D41D5439-0DB3-4393-894D-92CD38963E18}"/>
    <cellStyle name="Comma  - Style1" xfId="119" xr:uid="{15246DEF-12DE-4A87-9822-214D37FF7D72}"/>
    <cellStyle name="Comma  - Style2" xfId="120" xr:uid="{22383689-00D5-4575-BB2E-89FF34B1A458}"/>
    <cellStyle name="Comma  - Style3" xfId="121" xr:uid="{7597D00D-4929-473C-B3DB-8BB8C7FEDE38}"/>
    <cellStyle name="Comma  - Style4" xfId="122" xr:uid="{EA70628C-356D-4BA3-AB3D-B8B30E250BBF}"/>
    <cellStyle name="Comma  - Style5" xfId="123" xr:uid="{93F95A33-D33D-489E-80B4-56E1FEF46858}"/>
    <cellStyle name="Comma  - Style6" xfId="124" xr:uid="{45F55DD9-6C28-4EEE-842B-5CBD6A648BDE}"/>
    <cellStyle name="Comma  - Style7" xfId="125" xr:uid="{38B11772-81E5-4725-A40A-7790F57E3306}"/>
    <cellStyle name="Comma  - Style8" xfId="126" xr:uid="{5CDAA84A-B814-46AD-8900-BDC6354A1A74}"/>
    <cellStyle name="Comma [ ,]" xfId="127" xr:uid="{5E1717FA-0601-46E6-BFBA-A8BA9A0BCA84}"/>
    <cellStyle name="Comma [ ,] 2" xfId="504" xr:uid="{FC858B6E-4DE4-4BE0-80C0-B0781D3EF25F}"/>
    <cellStyle name="Comma [00]" xfId="128" xr:uid="{9B7DDCC0-3782-436F-8012-73680E4EF974}"/>
    <cellStyle name="Comma 8" xfId="6" xr:uid="{00000000-0005-0000-0000-000001000000}"/>
    <cellStyle name="comma zerodec" xfId="129" xr:uid="{27D276F4-EA8D-4F07-96C4-1EEA9C82DDE9}"/>
    <cellStyle name="Comma0" xfId="130" xr:uid="{387028A6-AEF9-4DDF-8240-94DFDABFA029}"/>
    <cellStyle name="Copied" xfId="131" xr:uid="{1CC9819B-0984-4011-A5E5-5F7696C68138}"/>
    <cellStyle name="Curren - Style3" xfId="132" xr:uid="{9E747454-FE34-487F-BE24-907304707075}"/>
    <cellStyle name="Curren - Style4" xfId="133" xr:uid="{F31365F1-33A1-486F-8212-2314A183E66C}"/>
    <cellStyle name="Currenc??(0]_pldt_RESULTS_2" xfId="134" xr:uid="{1117E9E7-5DAF-4B08-9CA0-5D972D2100F6}"/>
    <cellStyle name="Currency $" xfId="135" xr:uid="{FF870097-F1C5-4AED-ABCC-F0CB54B3DF32}"/>
    <cellStyle name="Currency [00]" xfId="136" xr:uid="{9B29C576-9CA5-4013-B3CC-8B577899670D}"/>
    <cellStyle name="Currency0" xfId="137" xr:uid="{D45E48ED-6EB3-44E3-AFC8-3AAAEC68A321}"/>
    <cellStyle name="Currency1" xfId="138" xr:uid="{8D00DFE5-1B4B-4539-9B2F-1716F0188808}"/>
    <cellStyle name="Date" xfId="139" xr:uid="{2B355C77-9BC8-4750-8809-F1A6DE3AE0FF}"/>
    <cellStyle name="Date Short" xfId="140" xr:uid="{B8952A0E-0404-4297-977F-0AFC2B32454B}"/>
    <cellStyle name="Date_~6652140" xfId="141" xr:uid="{3A530DAC-205A-4598-8CD9-A5DED77A7AC7}"/>
    <cellStyle name="ddmmyy" xfId="142" xr:uid="{99A4850C-A19B-42CB-AD30-53258BF672FD}"/>
    <cellStyle name="DELTA" xfId="143" xr:uid="{A2A586E0-E12E-4683-AE9F-6F907ED5BC96}"/>
    <cellStyle name="Dezimal [0]_68574_Materialbedarfsliste" xfId="144" xr:uid="{B7D3420C-4A7E-4F43-8A63-0824B03AA81A}"/>
    <cellStyle name="Dezimal_68574_Materialbedarfsliste" xfId="145" xr:uid="{551B0529-4711-48EE-958B-93536B4E56D5}"/>
    <cellStyle name="Dollar (zero dec)" xfId="146" xr:uid="{FF302E8E-0129-4851-AF93-3FDD3EDB9E9D}"/>
    <cellStyle name="eekly) _x0016_CurrencWeek_x0002_" xfId="147" xr:uid="{00C8D94F-601D-4B14-B473-232C39ABCC7D}"/>
    <cellStyle name="Emphasis 1" xfId="148" xr:uid="{DE618939-D120-4299-A36A-0013897E13CB}"/>
    <cellStyle name="Emphasis 2" xfId="149" xr:uid="{5036E76A-852C-4DD8-A354-3B03DF3E9C05}"/>
    <cellStyle name="Emphasis 3" xfId="150" xr:uid="{AD6D6064-0526-4BE6-AF77-4B7D67B5A645}"/>
    <cellStyle name="ency_Assert_      " xfId="151" xr:uid="{3208E724-9E62-4EBC-B941-6642D2C9BB19}"/>
    <cellStyle name="Enter Currency (0)" xfId="152" xr:uid="{EB94804F-B11D-4EEA-AC7C-7947439F6A65}"/>
    <cellStyle name="Enter Currency (2)" xfId="153" xr:uid="{D1AA733C-3843-4589-9A74-073631CB3F41}"/>
    <cellStyle name="Enter Units (0)" xfId="154" xr:uid="{E42A3781-467A-4F66-8AA8-D86AD52F9487}"/>
    <cellStyle name="Enter Units (1)" xfId="155" xr:uid="{63801346-4C5F-49FA-AE64-F27C8E06C53F}"/>
    <cellStyle name="Enter Units (2)" xfId="156" xr:uid="{7936914B-B44E-4513-9A92-64BD5FB8D5CB}"/>
    <cellStyle name="Entered" xfId="157" xr:uid="{3865A0DC-6F4D-4E6B-AB07-387618CDC7BE}"/>
    <cellStyle name="ET(Week_x001a_Currency_COMET(Weekly) _x0016_CurrencWeek_x0002_" xfId="158" xr:uid="{AB92E290-608C-4D74-87DC-82F74F176695}"/>
    <cellStyle name="Euro" xfId="159" xr:uid="{19BFE5DF-2059-4A84-BA9E-C669F9A08F77}"/>
    <cellStyle name="Explanatory Text 2" xfId="467" xr:uid="{3DE54C7F-9FD8-43F4-9815-76B551ADE6A1}"/>
    <cellStyle name="Explanatory Text 3" xfId="160" xr:uid="{5AEEE7EF-18B0-451D-857F-358CB52D7835}"/>
    <cellStyle name="f1" xfId="161" xr:uid="{116E1842-FB5E-43DA-92B9-5E73F7C2B8A0}"/>
    <cellStyle name="f1 2" xfId="505" xr:uid="{AEA7CFB1-C35A-456E-9589-D94B5B100C64}"/>
    <cellStyle name="F2" xfId="162" xr:uid="{E13B3133-DBCE-47B2-843F-253FD84F79CC}"/>
    <cellStyle name="F3" xfId="163" xr:uid="{52D435BC-5B9D-4E84-9983-0F17B3F3986E}"/>
    <cellStyle name="F4" xfId="164" xr:uid="{58DF14C9-77F9-4E34-BB34-C7033955BFAB}"/>
    <cellStyle name="F5" xfId="165" xr:uid="{309AB7BE-7DC5-4D12-9086-66E7D669D2D5}"/>
    <cellStyle name="F6" xfId="166" xr:uid="{DE63DA79-4086-4273-8C25-4A699C6B0ABD}"/>
    <cellStyle name="F7" xfId="167" xr:uid="{99FC71E8-62E6-4A6C-952A-B725DB61F7D5}"/>
    <cellStyle name="F8" xfId="168" xr:uid="{DFA74A2C-788D-490E-B7B3-AA37E1BC18AE}"/>
    <cellStyle name="Fixed" xfId="169" xr:uid="{54359217-9FAE-45DE-888F-D56E66C50550}"/>
    <cellStyle name="ƒnƒCƒp[ƒŠƒ“ƒN" xfId="170" xr:uid="{0A643F36-2C0E-4D96-BF8D-3D03663C65D6}"/>
    <cellStyle name="Good 2" xfId="468" xr:uid="{3667B1B0-79FF-4E85-9E2C-2B066C3A60B0}"/>
    <cellStyle name="Good 3" xfId="171" xr:uid="{B48C7629-3B1A-46D6-A0E4-1FB35F8E3088}"/>
    <cellStyle name="Grey" xfId="172" xr:uid="{E0353F51-67A5-41B9-8A79-A03D5E247918}"/>
    <cellStyle name="ha" xfId="173" xr:uid="{03851ED9-9C76-43A4-B2DD-28D653E9ECB1}"/>
    <cellStyle name="Head 1" xfId="174" xr:uid="{3D2A47D6-F3C6-4A0D-A9B5-1D0110EDBAB6}"/>
    <cellStyle name="HEADER" xfId="175" xr:uid="{9B7001CE-F219-4179-A206-0EFE0F553FC3}"/>
    <cellStyle name="Header1" xfId="176" xr:uid="{43A17999-6677-4635-9ED7-D10169A61C56}"/>
    <cellStyle name="Header2" xfId="177" xr:uid="{52BADBD5-F086-4498-9A10-A88E7A851181}"/>
    <cellStyle name="Header2 2" xfId="506" xr:uid="{C99E15E7-5210-47D2-A854-6D05D5FA3F70}"/>
    <cellStyle name="Heading 1 2" xfId="469" xr:uid="{8F2B841F-C357-4D32-9AE3-D79562FC520F}"/>
    <cellStyle name="Heading 1 3" xfId="178" xr:uid="{EEF5AFA2-76A9-4CD8-B995-A10E9C7F51D4}"/>
    <cellStyle name="Heading 2 2" xfId="470" xr:uid="{7C5F84BD-A983-4F20-AF77-D972BB17444D}"/>
    <cellStyle name="Heading 2 3" xfId="179" xr:uid="{A7208AF7-A8FA-45BC-8CB1-3077E533A84A}"/>
    <cellStyle name="Heading 3 2" xfId="471" xr:uid="{F2ABB91B-77F9-4CC5-BD09-017B2CC4D377}"/>
    <cellStyle name="Heading 3 3" xfId="180" xr:uid="{45888C4D-3629-497E-9242-34C6BAEA7982}"/>
    <cellStyle name="Heading 4 2" xfId="472" xr:uid="{AA4F19D3-5B0E-4A4E-86D3-EB08C0BF22FE}"/>
    <cellStyle name="Heading 4 3" xfId="181" xr:uid="{3479EF3F-1F8B-4202-B8F9-8218A8493440}"/>
    <cellStyle name="HEADING1" xfId="182" xr:uid="{302CE1F9-8CD6-42DE-87EF-7BBBB82C4CA8}"/>
    <cellStyle name="HEADING2" xfId="183" xr:uid="{785B52FB-4857-4990-8E27-1C9EE3C27B4C}"/>
    <cellStyle name="HEADINGS" xfId="184" xr:uid="{86C0858C-C4F0-4112-ABC6-40CF922087CB}"/>
    <cellStyle name="HEADINGSTOP" xfId="185" xr:uid="{1BAB74F4-A0EB-4280-BAD8-7A65DF18554A}"/>
    <cellStyle name="headoption" xfId="186" xr:uid="{E8B3354B-309C-4602-A742-C026C45D7EC8}"/>
    <cellStyle name="headoption 2" xfId="507" xr:uid="{334DCD9D-764E-47BF-A524-B08F26E1D7DB}"/>
    <cellStyle name="Hoa-Scholl" xfId="187" xr:uid="{B87A1F03-D6CE-467D-B9D9-2044353BD93A}"/>
    <cellStyle name="Hoa-Scholl 2" xfId="508" xr:uid="{229467FE-9F06-4BE7-B75E-8A1A65928EB8}"/>
    <cellStyle name="Hyperlink" xfId="623" builtinId="8"/>
    <cellStyle name="Input [yellow]" xfId="189" xr:uid="{F13B104A-1898-48D5-8D75-47075444130A}"/>
    <cellStyle name="Input [yellow] 2" xfId="510" xr:uid="{E1B8EF79-5C1A-4B14-8B7F-D9E4C7AA8358}"/>
    <cellStyle name="Input 2" xfId="473" xr:uid="{1293FD0D-980E-46DC-AAAC-AAF829DC535E}"/>
    <cellStyle name="Input 3" xfId="188" xr:uid="{741E673D-76B8-46AE-BDD9-DC2B96400727}"/>
    <cellStyle name="Input 4" xfId="509" xr:uid="{F0027A4C-65B3-4B5C-86BD-AE9CB0429124}"/>
    <cellStyle name="Input 5" xfId="569" xr:uid="{92A9A01F-9D56-47D4-A036-579D1116582D}"/>
    <cellStyle name="k1" xfId="190" xr:uid="{4B749985-C297-437F-9A26-880C905AB877}"/>
    <cellStyle name="k2" xfId="191" xr:uid="{6644254F-6996-4EFE-B4D6-8F2A0F3C4ADE}"/>
    <cellStyle name="Ledger 17 x 11 in" xfId="192" xr:uid="{95E1636E-D431-443F-8F44-C52B5B910F38}"/>
    <cellStyle name="Line" xfId="193" xr:uid="{787EA555-A720-40C2-8C6E-55B61925A1E8}"/>
    <cellStyle name="Link Currency (0)" xfId="194" xr:uid="{13505D09-D670-4D64-8BB2-351C803693C3}"/>
    <cellStyle name="Link Currency (2)" xfId="195" xr:uid="{5FF81AAE-751A-4B9C-8526-2CD1C81A3A23}"/>
    <cellStyle name="Link Units (0)" xfId="196" xr:uid="{8DE38F16-7214-43B0-90E0-1D58B95A6B69}"/>
    <cellStyle name="Link Units (1)" xfId="197" xr:uid="{44B70A86-99B7-4E25-B3F1-F05A5B5CA7E9}"/>
    <cellStyle name="Link Units (2)" xfId="198" xr:uid="{23BFFBC5-EB56-48E6-AF65-F9603373980B}"/>
    <cellStyle name="Linked Cell 2" xfId="474" xr:uid="{06EE0910-913D-4EB2-B232-7FDF1AC7C4CA}"/>
    <cellStyle name="Linked Cell 3" xfId="199" xr:uid="{4DAA0F5A-D66D-49D9-8D8D-9443EED2B340}"/>
    <cellStyle name="Millares [0]_Well Timing" xfId="200" xr:uid="{38762FF2-D897-4F6C-9CCF-315804FDA007}"/>
    <cellStyle name="Millares_Well Timing" xfId="201" xr:uid="{B3C1FC3C-4DC6-4E7A-B1FB-6C66F38B1168}"/>
    <cellStyle name="Milliers [0]_      " xfId="202" xr:uid="{B98F216F-31DB-4C1F-9B4F-600402D79A90}"/>
    <cellStyle name="Milliers_      " xfId="203" xr:uid="{D2DC656B-EF22-496D-BF66-A6712E51D9EE}"/>
    <cellStyle name="Model" xfId="204" xr:uid="{F855E72E-A01C-4730-AEDC-A5087D5CB35F}"/>
    <cellStyle name="moi" xfId="205" xr:uid="{980ECFFE-DB9C-4543-B7AD-8F9700561D3B}"/>
    <cellStyle name="moi 2" xfId="511" xr:uid="{1E220A7F-B923-4968-93F3-2B23CFA4679F}"/>
    <cellStyle name="Mon?aire [0]_      1" xfId="206" xr:uid="{BDAF03DC-1268-40C2-BAB5-402589F5981F}"/>
    <cellStyle name="Mon?aire_      1" xfId="207" xr:uid="{C78D7723-D00E-42CD-A7C0-8AAC1388DB1E}"/>
    <cellStyle name="Moneda [0]_Well Timing" xfId="208" xr:uid="{27F857C9-008A-4303-B047-8F6C6ED16A49}"/>
    <cellStyle name="Moneda_Well Timing" xfId="209" xr:uid="{D7DD131D-A069-4324-86F5-EEBF9B18701C}"/>
    <cellStyle name="Monétaire [0]_      " xfId="210" xr:uid="{3F8605DD-7DC8-40BD-8F6C-8A2F244C89C4}"/>
    <cellStyle name="Monetaire [0]_AR1194" xfId="211" xr:uid="{CABBC252-A58F-4508-B32C-00B17CD255E4}"/>
    <cellStyle name="Monétaire [0]_TARIFFS DB" xfId="212" xr:uid="{34B6344E-8D99-4EE2-A0F4-80C9FA68E821}"/>
    <cellStyle name="Monétaire_      " xfId="213" xr:uid="{17E25D32-BA7B-4775-92B0-EF09DCB48C96}"/>
    <cellStyle name="Monetaire_AR1194" xfId="214" xr:uid="{840CDB60-CD73-490A-B3D3-CB400F1328A8}"/>
    <cellStyle name="Monétaire_TARIFFS DB" xfId="215" xr:uid="{8A2E03CF-56D2-4CC9-AB43-2146DEEA2650}"/>
    <cellStyle name="Monetaire_TBPL0195" xfId="216" xr:uid="{9297FDDA-B635-481C-87DA-D09D77C3CD23}"/>
    <cellStyle name="Mon彋aire [0]_AR1194" xfId="217" xr:uid="{0C9A2912-D036-423F-BC70-4B827768F18F}"/>
    <cellStyle name="Mon彋aire_AR1194" xfId="218" xr:uid="{8E71D3D4-2EC6-4E24-85B4-8C5FB03022F1}"/>
    <cellStyle name="Mon騁aire [0]_AR1194" xfId="219" xr:uid="{8E6EF27C-EC2B-43CE-A2F8-2E89DF1245A1}"/>
    <cellStyle name="Mon騁aire_AR1194" xfId="220" xr:uid="{E8063B20-0863-4B2B-97E2-2CB7AE3D8E73}"/>
    <cellStyle name="n" xfId="221" xr:uid="{61A946AD-E6BE-412B-A0CF-9CCEFB2E0EDD}"/>
    <cellStyle name="Neutral 2" xfId="475" xr:uid="{67E94B74-81A4-404D-9E88-54AA89B89B12}"/>
    <cellStyle name="Neutral 3" xfId="222" xr:uid="{2816860C-BC78-4D85-A86B-D3F8DA1DD553}"/>
    <cellStyle name="New Times Roman" xfId="223" xr:uid="{E1441D23-5FA8-48E7-9678-211E02EDEE04}"/>
    <cellStyle name="no dec" xfId="224" xr:uid="{63757027-1CD9-42F3-BD58-C82B15325569}"/>
    <cellStyle name="Non" xfId="225" xr:uid="{ED907F0D-26D0-45E9-B154-F575CEF7429F}"/>
    <cellStyle name="ÑONVÒ" xfId="226" xr:uid="{42ABE2F3-DD8D-4DF3-9592-CF899D55B3BD}"/>
    <cellStyle name="ÑONVÒ 2" xfId="512" xr:uid="{41A04B10-E5AF-4672-949D-CB3154014E86}"/>
    <cellStyle name="Normal" xfId="0" builtinId="0"/>
    <cellStyle name="Normal - Style1" xfId="227" xr:uid="{9E6093C9-50ED-46B8-8B23-FF18EA8E8250}"/>
    <cellStyle name="Normal - Style5" xfId="228" xr:uid="{7B442E82-EE29-4DD6-AD8E-E3FBF7558E4C}"/>
    <cellStyle name="Normal - 유형1" xfId="229" xr:uid="{DA6EDD08-9100-4341-A40B-1EA3A6CC007A}"/>
    <cellStyle name="Normal 10" xfId="3" xr:uid="{00000000-0005-0000-0000-000003000000}"/>
    <cellStyle name="Normal 10 2" xfId="476" xr:uid="{0B294693-F0EE-4C3C-B6EE-1C00AAE7E1CD}"/>
    <cellStyle name="Normal 11" xfId="477" xr:uid="{369AF46D-9A01-4BBD-B768-647102B6A217}"/>
    <cellStyle name="Normal 12" xfId="478" xr:uid="{752BEBB7-A47A-48A9-950C-06DFC37AB27C}"/>
    <cellStyle name="Normal 13" xfId="499" xr:uid="{9436859E-1235-4420-9A1B-92F8C67C64C3}"/>
    <cellStyle name="Normal 14" xfId="500" xr:uid="{FE200F78-438B-43E9-B301-B8921E19886A}"/>
    <cellStyle name="Normal 15" xfId="7" xr:uid="{3247EC17-2BD7-4D89-8E49-F7CADA3368B2}"/>
    <cellStyle name="Normal 15 2" xfId="621" xr:uid="{DC9309A9-2028-4A33-A865-5FE650A902B1}"/>
    <cellStyle name="Normal 16" xfId="568" xr:uid="{389B0A1E-E226-4145-8850-959BC7561476}"/>
    <cellStyle name="Normal 2" xfId="4" xr:uid="{00000000-0005-0000-0000-000004000000}"/>
    <cellStyle name="Normal 2 2" xfId="393" xr:uid="{03D2B6C1-EE1B-4FCB-9460-9CCA0A1129CC}"/>
    <cellStyle name="Normal 3" xfId="230" xr:uid="{315C35C1-5A46-489D-9EF0-C5E481634D59}"/>
    <cellStyle name="Normal 3 2" xfId="394" xr:uid="{964C9A7A-5382-4BF9-B646-0B7B5099A128}"/>
    <cellStyle name="Normal 3 3" xfId="501" xr:uid="{D82852DB-DBB1-42AB-9EB3-AD765EDFE1BC}"/>
    <cellStyle name="Normal 4" xfId="392" xr:uid="{4B031C05-1717-4D94-B8E1-13BD1DECF792}"/>
    <cellStyle name="Normal 5" xfId="395" xr:uid="{8926960B-1B79-49FC-963B-BCE49CDE5ECC}"/>
    <cellStyle name="Normal 6" xfId="479" xr:uid="{0891655C-187B-4890-8A8C-EEE10B32AF37}"/>
    <cellStyle name="Normal 7" xfId="480" xr:uid="{FD2434A1-D5A5-4819-AB11-399FC278CB6C}"/>
    <cellStyle name="Normal 8" xfId="481" xr:uid="{5DA16637-A947-4B86-8EDF-B28FB1417C7B}"/>
    <cellStyle name="Normal 9" xfId="482" xr:uid="{A76D5914-8012-4328-BAD2-77C807E6B817}"/>
    <cellStyle name="Normal VN" xfId="231" xr:uid="{BC75F4E5-A524-4815-9FFD-8742F4AB3E6F}"/>
    <cellStyle name="Normal_Monthy Local MA order( origine)" xfId="5" xr:uid="{00000000-0005-0000-0000-000005000000}"/>
    <cellStyle name="Note 2" xfId="483" xr:uid="{290AC3BE-F911-491F-9829-2FAEFEAD47C3}"/>
    <cellStyle name="Note 2 2" xfId="561" xr:uid="{DC932ECE-E82F-45E1-856F-C001C5F9CE62}"/>
    <cellStyle name="Note 2 3" xfId="614" xr:uid="{38EB4C15-8417-4CC1-A3BF-F07C05154CA4}"/>
    <cellStyle name="Note 3" xfId="232" xr:uid="{83B36313-0313-488C-B969-85A60F250E81}"/>
    <cellStyle name="Note 4" xfId="513" xr:uid="{7D3D1A51-DCF2-49A8-AB9F-967B0AA14248}"/>
    <cellStyle name="Note 5" xfId="570" xr:uid="{29E8AA94-A487-4A40-B6D4-0E6E73774A31}"/>
    <cellStyle name="Œ…‹aO‚e [0.00]_PARTS_LIST" xfId="235" xr:uid="{518B3071-F39A-49D9-ADF2-99F1034F4575}"/>
    <cellStyle name="Œ…‹aO‚e_PARTS_LIST" xfId="236" xr:uid="{92401ABA-EA16-4456-B6C1-3CFAA37C2B1E}"/>
    <cellStyle name="Œ…‹æØ‚è [0.00]__1_•i”Ô_Œ¸­•ª" xfId="233" xr:uid="{57DB9A1A-2446-4F23-B11B-EC3FA13E80C6}"/>
    <cellStyle name="Œ…‹æØ‚è__1_•i”Ô_Œ¸­•ª" xfId="234" xr:uid="{D2C2B864-E27D-4C77-842C-C37A4C7043D8}"/>
    <cellStyle name="oft Excel]_x000d__x000a_Comment=open=/f ‚ðw’è‚·‚é‚ÆAƒ†[ƒU[’è‹`ŠÖ”‚ðŠÖ”“\‚è•t‚¯‚Ìˆê——‚É“o˜^‚·‚é‚±‚Æ‚ª‚Å‚«‚Ü‚·B_x000d__x000a_Maximized" xfId="237" xr:uid="{B412852B-A22D-4993-8F6B-08E02EC6A75E}"/>
    <cellStyle name="oft Excel]_x000d__x000a_Comment=The open=/f lines load custom functions into the Paste Function list._x000d__x000a_Maximized=2_x000d__x000a_Basics=1_x000d__x000a_A" xfId="238" xr:uid="{49DEF53C-D299-4041-8B41-3F3F01F5078A}"/>
    <cellStyle name="oft Excel]_x000d__x000a_Comment=The open=/f lines load custom functions into the Paste Function list._x000d__x000a_Maximized=3_x000d__x000a_Basics=1_x000d__x000a_A" xfId="239" xr:uid="{7E6990E0-19AC-4921-8656-A28A43C5148E}"/>
    <cellStyle name="omma [0]_Mktg Prog" xfId="240" xr:uid="{8D264E0D-D4E3-463A-BE7E-52E9D828A6A1}"/>
    <cellStyle name="ormal_Sheet1_1" xfId="241" xr:uid="{6F892520-E059-4989-AFEB-0E12DDCD81BB}"/>
    <cellStyle name="Output 2" xfId="484" xr:uid="{D581E042-704F-49AE-961E-E7B467ADCB3E}"/>
    <cellStyle name="Output 2 2" xfId="562" xr:uid="{A58D9BBE-993E-4E89-8FF1-EC9BA9C0EF88}"/>
    <cellStyle name="Output 2 3" xfId="615" xr:uid="{E017E078-EEE0-47DA-AA6A-7C8A3E151007}"/>
    <cellStyle name="Output 3" xfId="242" xr:uid="{0D5EA268-2AA7-4E8C-9687-1AB207453FDC}"/>
    <cellStyle name="Output 4" xfId="514" xr:uid="{1F0119AA-851B-4F31-9196-F4380D4D04CC}"/>
    <cellStyle name="Output 5" xfId="571" xr:uid="{25B01CA1-9B7A-4A78-B006-4AB5067781FF}"/>
    <cellStyle name="P1D" xfId="243" xr:uid="{7A36EDD5-3189-4BD5-99ED-188B4CD8AA69}"/>
    <cellStyle name="paint" xfId="244" xr:uid="{5CCC46E1-F018-4726-8613-C287A6A4FD2A}"/>
    <cellStyle name="per.style" xfId="245" xr:uid="{55AE87D3-CDF7-46FC-B4E2-A0FEC2AC3E9E}"/>
    <cellStyle name="Percent" xfId="1" builtinId="5"/>
    <cellStyle name="Percent [0]" xfId="246" xr:uid="{C0041F0E-0E53-49A6-9313-EFCD18DDF3F2}"/>
    <cellStyle name="Percent [00]" xfId="247" xr:uid="{B3AED45A-2180-448C-8FC2-D6D5DBA9E0FA}"/>
    <cellStyle name="Percent [2]" xfId="248" xr:uid="{AD5956A7-DABD-4BA1-B418-F8B86C584812}"/>
    <cellStyle name="Percent 2" xfId="485" xr:uid="{39EEDCFE-0F1A-477D-A421-E59538B571B4}"/>
    <cellStyle name="Percent 3" xfId="622" xr:uid="{2F5CB398-1BC8-4EF2-8E85-EB2DFA2CFE6A}"/>
    <cellStyle name="PERCENTAGE" xfId="249" xr:uid="{03C06A94-0410-4A98-BD66-325B5D61A505}"/>
    <cellStyle name="PrePop Currency (0)" xfId="250" xr:uid="{201D251E-68F9-4343-890F-4C8AF2D552BE}"/>
    <cellStyle name="PrePop Currency (2)" xfId="251" xr:uid="{BB02AE89-BB13-4872-A0AE-FB7EAD07B30E}"/>
    <cellStyle name="PrePop Units (0)" xfId="252" xr:uid="{2BBE55E8-DBDE-4A86-AF04-34E876501DD3}"/>
    <cellStyle name="PrePop Units (1)" xfId="253" xr:uid="{5E567CF8-6879-4FC9-8648-C08DC95240DD}"/>
    <cellStyle name="PrePop Units (2)" xfId="254" xr:uid="{4D886F5D-6E81-46FF-8D47-7EEF1A656973}"/>
    <cellStyle name="pricing" xfId="255" xr:uid="{03753850-7607-48BA-9B10-0F977690244B}"/>
    <cellStyle name="PSChar" xfId="256" xr:uid="{9E044EF5-C98A-428A-A43D-FD5644F218AE}"/>
    <cellStyle name="PSHeading" xfId="257" xr:uid="{D862E968-9280-485C-9E0E-CCB0AC72DBA5}"/>
    <cellStyle name="regstoresfromspecstores" xfId="258" xr:uid="{4BCC7E83-9261-4819-93E3-BE68907929AF}"/>
    <cellStyle name="RevList" xfId="259" xr:uid="{25AEC51B-B1A3-4251-85C3-FFC7E2FE9FDB}"/>
    <cellStyle name="s]_x000d__x000a_spooler=yes_x000d__x000a_load=_x000d__x000a_Beep=yes_x000d__x000a_NullPort=None_x000d__x000a_BorderWidth=3_x000d__x000a_CursorBlinkRate=1200_x000d__x000a_DoubleClickSpeed=452_x000d__x000a_Programs=co" xfId="260" xr:uid="{E7C1D511-EA6E-434B-AC25-7B2B70D5B621}"/>
    <cellStyle name="S1D" xfId="261" xr:uid="{CFD1277D-A21F-47E6-A58F-FCC2ADAC1F55}"/>
    <cellStyle name="SHADEDSTORES" xfId="262" xr:uid="{AB6A9FEB-1D9B-4FBA-B502-4C77932D38ED}"/>
    <cellStyle name="SHADEDSTORES 2" xfId="515" xr:uid="{153ED42F-DAFF-46E6-B7BD-91AC2916E692}"/>
    <cellStyle name="Sheet Title" xfId="263" xr:uid="{629B7A9C-99F1-4125-AFFC-355179A3BE97}"/>
    <cellStyle name="specstores" xfId="264" xr:uid="{08BA9DC7-6BE2-489D-BABA-DDE170E64E7E}"/>
    <cellStyle name="Standaard_Balance sheet" xfId="265" xr:uid="{7CF6E945-50EA-403B-BD14-4C787FACE976}"/>
    <cellStyle name="Standard_97MYBOX" xfId="266" xr:uid="{90A1F4CC-D4B5-4B9B-A7FC-50F54520C656}"/>
    <cellStyle name="STEP1" xfId="267" xr:uid="{1A5F75B3-2876-492F-A894-ABDF1F2CCF90}"/>
    <cellStyle name="STEP2" xfId="268" xr:uid="{6B844D8B-A854-4AD3-AEB0-CA79C0B0B285}"/>
    <cellStyle name="Style 1" xfId="269" xr:uid="{23E7B50F-900F-48BB-92F1-5A217D9D4288}"/>
    <cellStyle name="Style 2" xfId="270" xr:uid="{896F0524-ECEA-4FB0-861F-52DE908D800D}"/>
    <cellStyle name="Style 3" xfId="486" xr:uid="{92F1CBAE-9116-48BA-B449-65151F560429}"/>
    <cellStyle name="Style Date" xfId="271" xr:uid="{4EACE89F-6BC8-4CA7-859D-37EA68636AF4}"/>
    <cellStyle name="subhead" xfId="272" xr:uid="{C5E6B8BB-3600-4A6C-B3D7-315C5D3214C4}"/>
    <cellStyle name="Subtotal" xfId="273" xr:uid="{42DEBD44-6901-4A5A-A7FD-76851D549E9F}"/>
    <cellStyle name="T" xfId="274" xr:uid="{215032E3-AD64-4FAD-A87D-31E15CBC5D60}"/>
    <cellStyle name="T_~9490607" xfId="275" xr:uid="{5346EAAD-58DE-41EC-B373-FB8DCDD7FF3E}"/>
    <cellStyle name="T_~9490607 2" xfId="516" xr:uid="{E485B61B-4DC7-41E5-B645-1738F78CE84B}"/>
    <cellStyle name="T_~9490607 3" xfId="572" xr:uid="{62E5BEE3-54BC-4009-9651-F903CDFF0405}"/>
    <cellStyle name="T_2006 Revised Nenkei (10.4)" xfId="276" xr:uid="{AA1EE2DC-2E52-4F9D-BF84-B76DBC7914EE}"/>
    <cellStyle name="T_2006 Revised Nenkei (10.4) 2" xfId="517" xr:uid="{74CCF7A2-AED9-48FA-8CC0-1031C507535D}"/>
    <cellStyle name="T_2006 Revised Nenkei (10.4) 3" xfId="573" xr:uid="{EDE7423D-985E-41D0-BD02-1989F463F17B}"/>
    <cellStyle name="T_2006 VN Market simulation " xfId="277" xr:uid="{2F0AB9DD-2D7A-4A14-9D83-4177ABDF3515}"/>
    <cellStyle name="T_2006 VN Market simulation  2" xfId="518" xr:uid="{4FFAFF97-E74B-40CF-AD3D-4D1A36935413}"/>
    <cellStyle name="T_2006 VN Market simulation  3" xfId="574" xr:uid="{464800CC-6E67-4307-9BA0-3ED8B1A6AEEB}"/>
    <cellStyle name="T_2008 Dealer Nenkei (Final, monthly target, refine)" xfId="278" xr:uid="{76328B00-4359-4D67-B37B-804160495136}"/>
    <cellStyle name="T_2008 Dealer Nenkei (Final, monthly target, refine) 2" xfId="519" xr:uid="{E360E5A1-4CFD-4958-BEBB-8F6B24B6ACAC}"/>
    <cellStyle name="T_2008 Dealer Nenkei (Final, monthly target, refine) 3" xfId="575" xr:uid="{CB5067C3-C365-4EB8-AB7B-CBB33C12BF6F}"/>
    <cellStyle name="T_4. Apr Pro Mtg1" xfId="279" xr:uid="{520B91F5-2C83-459C-8525-91B77FE11AC4}"/>
    <cellStyle name="T_4. Apr Pro Mtg1 2" xfId="520" xr:uid="{A8792662-4FEC-4F85-B0F6-193F41ECC23D}"/>
    <cellStyle name="T_4. Apr Pro Mtg1 3" xfId="576" xr:uid="{9FCDD9BD-29D5-4B75-A769-AD46CDDAC095}"/>
    <cellStyle name="T_Act (A1)" xfId="487" xr:uid="{E8D2487B-658E-493F-B459-B441A57207F4}"/>
    <cellStyle name="T_Act (A2)" xfId="488" xr:uid="{82335BCD-00DC-452A-88D5-54A2330B7B53}"/>
    <cellStyle name="T_Attendant &amp; OT" xfId="280" xr:uid="{2D4090C5-3C71-4BE1-9160-551E9E1F9D37}"/>
    <cellStyle name="T_Attendant &amp; OT 2" xfId="521" xr:uid="{283D3C16-7E8C-47B6-AFD5-5E503E5B0A05}"/>
    <cellStyle name="T_Attendant &amp; OT 3" xfId="577" xr:uid="{12948FE3-C7E6-44BB-A4E3-5B3C08FB128A}"/>
    <cellStyle name="T_Attendant &amp; OT_Book1" xfId="489" xr:uid="{94350725-EC15-42F9-B39D-336D4C035A09}"/>
    <cellStyle name="T_Attendant &amp; OT_Book1 2" xfId="563" xr:uid="{56167FBE-EC37-4018-9D6E-A20307808521}"/>
    <cellStyle name="T_Attendant &amp; OT_Book1 3" xfId="616" xr:uid="{40E6BE67-0A71-42AB-A64E-9A94107049AC}"/>
    <cellStyle name="T_Attendant &amp; OT_Copy of Daily Production plan 1-Jun'2012(sua doi) " xfId="490" xr:uid="{4975AC2F-C314-400C-9782-DEC82642696F}"/>
    <cellStyle name="T_Attendant &amp; OT_Copy of Daily Production plan 1-Jun'2012(sua doi)  2" xfId="564" xr:uid="{22E226F4-765C-4FDA-B3D4-FF98076FAF41}"/>
    <cellStyle name="T_Attendant &amp; OT_Copy of Daily Production plan 1-Jun'2012(sua doi)  3" xfId="617" xr:uid="{E9E64CBC-312A-4291-9934-3615C893271D}"/>
    <cellStyle name="T_Attendant &amp; OT_Daily Production plan 1-Jun'2012(sua doi) " xfId="491" xr:uid="{8F36CFBC-8356-430F-BFED-7FAE6D28DC07}"/>
    <cellStyle name="T_Attendant &amp; OT_Daily Production plan 1-Jun'2012(sua doi)  2" xfId="565" xr:uid="{CCDE146B-6090-4BFE-A338-3BA994CC1074}"/>
    <cellStyle name="T_Attendant &amp; OT_Daily Production plan 1-Jun'2012(sua doi)  3" xfId="618" xr:uid="{36AF2698-7FC4-4080-9028-1E2D90DDC813}"/>
    <cellStyle name="T_Attendant &amp; OT_Daily Production plan 6-Jun'2012 " xfId="492" xr:uid="{9816C5DF-7D0A-4B7E-97F0-7A54A6B49084}"/>
    <cellStyle name="T_Attendant &amp; OT_Daily Production plan 6-Jun'2012  2" xfId="566" xr:uid="{1665F592-15A1-4203-9C9F-B5B704FA84DA}"/>
    <cellStyle name="T_Attendant &amp; OT_Daily Production plan 6-Jun'2012  3" xfId="619" xr:uid="{CB0F5E83-C673-462F-808D-ADF5CA56D41E}"/>
    <cellStyle name="T_Bao cao kttb milk yomilkYAO-mien bac" xfId="281" xr:uid="{C044115D-7172-4A51-9EF4-E13401ADF33A}"/>
    <cellStyle name="T_Bao cao kttb milk yomilkYAO-mien bac 2" xfId="522" xr:uid="{9F976B43-D20F-40C6-A8A8-B343BD62823F}"/>
    <cellStyle name="T_Bao cao kttb milk yomilkYAO-mien bac 3" xfId="578" xr:uid="{6C0508D1-67DB-4EA0-86A0-F1444E2EE08C}"/>
    <cellStyle name="T_bc_km_ngay" xfId="282" xr:uid="{D8C448B5-F34F-42CC-9ACB-F803345215A8}"/>
    <cellStyle name="T_bc_km_ngay 2" xfId="523" xr:uid="{76FC9FED-3848-43D0-9FE6-974092485D74}"/>
    <cellStyle name="T_bc_km_ngay 3" xfId="579" xr:uid="{44622436-657A-489F-8FF4-552EDABB8AD0}"/>
    <cellStyle name="T_Book1" xfId="283" xr:uid="{061591EA-4071-4BE1-9762-BE39D46D9B0E}"/>
    <cellStyle name="T_Book1 2" xfId="524" xr:uid="{4D933750-06C9-426B-B6A5-9960AFD67A5F}"/>
    <cellStyle name="T_Book1 3" xfId="580" xr:uid="{46FD2F80-49EB-49E0-B95D-E7C2AE48A4BA}"/>
    <cellStyle name="T_Cac bao cao TB  Milk-Yomilk-co Ke- CK 1-Vinh Thang" xfId="284" xr:uid="{DA10920B-6824-4261-8AB2-4A5A9DCB73C5}"/>
    <cellStyle name="T_Cac bao cao TB  Milk-Yomilk-co Ke- CK 1-Vinh Thang 2" xfId="525" xr:uid="{C4151F9A-2E0E-4B7F-844D-1457BC76D141}"/>
    <cellStyle name="T_Cac bao cao TB  Milk-Yomilk-co Ke- CK 1-Vinh Thang 3" xfId="581" xr:uid="{074693BC-B337-4CA0-B455-56F93EAA2705}"/>
    <cellStyle name="T_cham diem Milk chu ky2-ANH MINH" xfId="285" xr:uid="{EDE4C5D1-A88C-4560-81A0-5F4642311CE7}"/>
    <cellStyle name="T_cham diem Milk chu ky2-ANH MINH 2" xfId="526" xr:uid="{BA299F31-7443-402C-8DFF-A29417C5EBE2}"/>
    <cellStyle name="T_cham diem Milk chu ky2-ANH MINH 3" xfId="582" xr:uid="{96A27443-6764-4C57-8C66-B7F1E37A6C08}"/>
    <cellStyle name="T_cham trung bay ck 1 m.Bac milk co ke 2" xfId="286" xr:uid="{F099872C-26E7-4072-8B14-73BBEDF4E44C}"/>
    <cellStyle name="T_cham trung bay ck 1 m.Bac milk co ke 2 2" xfId="527" xr:uid="{DBFB7BF2-C2B0-41EF-9800-12F1AD34CA27}"/>
    <cellStyle name="T_cham trung bay ck 1 m.Bac milk co ke 2 3" xfId="583" xr:uid="{D216C1ED-A36F-49C0-947B-B212384E0518}"/>
    <cellStyle name="T_cham trung bay yao smart milk ck 2 mien Bac" xfId="287" xr:uid="{A32A43A6-9DB8-494A-99A2-00FC8860D7E1}"/>
    <cellStyle name="T_cham trung bay yao smart milk ck 2 mien Bac 2" xfId="528" xr:uid="{2441C147-E1FC-4D4D-8BCA-A82FEA7DA850}"/>
    <cellStyle name="T_cham trung bay yao smart milk ck 2 mien Bac 3" xfId="584" xr:uid="{619FBCC2-77B1-4439-A29E-8FA31DC5CBC3}"/>
    <cellStyle name="T_danh sach chua nop bcao trung bay sua chua  tinh den 1-3-06" xfId="288" xr:uid="{F49E9546-A24B-4F69-A419-92F5FD7169CC}"/>
    <cellStyle name="T_danh sach chua nop bcao trung bay sua chua  tinh den 1-3-06 2" xfId="529" xr:uid="{813062C7-690F-4C2E-9B05-EB84B734B28A}"/>
    <cellStyle name="T_danh sach chua nop bcao trung bay sua chua  tinh den 1-3-06 3" xfId="585" xr:uid="{0BBBA28A-3FB3-4D9B-B6EE-D347B634DB77}"/>
    <cellStyle name="T_Danh sach KH TB MilkYomilk Yao  Smart chu ky 2-Vinh Thang" xfId="289" xr:uid="{468DE925-43A7-4588-B55A-F8B5B59A1B45}"/>
    <cellStyle name="T_Danh sach KH TB MilkYomilk Yao  Smart chu ky 2-Vinh Thang 2" xfId="530" xr:uid="{65CC817D-CE1D-4782-8F53-30E5CF7E0DEC}"/>
    <cellStyle name="T_Danh sach KH TB MilkYomilk Yao  Smart chu ky 2-Vinh Thang 3" xfId="586" xr:uid="{15636602-9827-4202-8893-90ABAD440E98}"/>
    <cellStyle name="T_Danh sach KH trung bay MilkYomilk co ke chu ky 2-Vinh Thang" xfId="290" xr:uid="{6EFA66BA-3A63-4054-A798-C9CDB42E18AB}"/>
    <cellStyle name="T_Danh sach KH trung bay MilkYomilk co ke chu ky 2-Vinh Thang 2" xfId="531" xr:uid="{9EF03020-2EBB-4E81-B10E-9D640C76E7E3}"/>
    <cellStyle name="T_Danh sach KH trung bay MilkYomilk co ke chu ky 2-Vinh Thang 3" xfId="587" xr:uid="{4FADDDBE-7DED-480B-9DD0-7C135FFBEAFC}"/>
    <cellStyle name="T_Dealer Form '09 OAP Nenkei (2nd round)" xfId="291" xr:uid="{EF79AE6F-EB0B-4D08-9555-39E9782CE504}"/>
    <cellStyle name="T_Dealer Form '09 OAP Nenkei (2nd round) 2" xfId="532" xr:uid="{1122D63E-DD57-4118-9563-436C975229AB}"/>
    <cellStyle name="T_Dealer Form '09 OAP Nenkei (2nd round) 3" xfId="588" xr:uid="{64EEB690-9D8F-4E6A-B14E-4AB01AE21282}"/>
    <cellStyle name="T_Dealer Sales and Allocation follow-up(Nov Allocation-update Oct result)" xfId="292" xr:uid="{1E8E10BD-AC11-4376-91D1-34BEE0C58878}"/>
    <cellStyle name="T_Dealer Sales and Allocation follow-up(Nov Allocation-update Oct result) 2" xfId="533" xr:uid="{BE96BDEE-C9FC-4B59-9DC1-B88CA6F0DE07}"/>
    <cellStyle name="T_Dealer Sales and Allocation follow-up(Nov Allocation-update Oct result) 3" xfId="589" xr:uid="{983E1340-95C8-44A1-9458-1190B787D2A0}"/>
    <cellStyle name="T_Dec '05 Production Meeting" xfId="293" xr:uid="{8D2D553F-AEA0-4E70-93F1-9AFDE568EE59}"/>
    <cellStyle name="T_Dec '05 Production Meeting 2" xfId="534" xr:uid="{315978C0-A25A-4BC6-BFD8-28B732D4B855}"/>
    <cellStyle name="T_Dec '05 Production Meeting 3" xfId="590" xr:uid="{8408EB86-0ECE-46D2-BDDE-DD58C678904C}"/>
    <cellStyle name="T_Dec '05 Production Meeting_~9490607" xfId="294" xr:uid="{F4E56531-1838-4EE1-B587-267C90917DC7}"/>
    <cellStyle name="T_Dec '05 Production Meeting_~9490607 2" xfId="535" xr:uid="{2C628C6A-FF72-4B51-9F62-6132D80C7113}"/>
    <cellStyle name="T_Dec '05 Production Meeting_~9490607 3" xfId="591" xr:uid="{940DE26D-3904-4AFF-812A-32E6C1A160CC}"/>
    <cellStyle name="T_Dec '05 Production Meeting_~9490607_2006 Revised Nenkei (10.4)" xfId="295" xr:uid="{7480398D-0D45-464D-9142-CC22119A14C7}"/>
    <cellStyle name="T_Dec '05 Production Meeting_~9490607_2006 Revised Nenkei (10.4) 2" xfId="536" xr:uid="{3475ADDD-092B-41F2-A6F9-5830F5B86D02}"/>
    <cellStyle name="T_Dec '05 Production Meeting_~9490607_2006 Revised Nenkei (10.4) 3" xfId="592" xr:uid="{AC87C8F6-B8B5-4F96-83E2-801543ED7958}"/>
    <cellStyle name="T_Dec '05 Production Meeting_3. Mar Final Rundown (TMAP)" xfId="296" xr:uid="{FCBD49FB-E1DF-4EAF-B5FF-C134F3E09F20}"/>
    <cellStyle name="T_Dec '05 Production Meeting_3. Mar Final Rundown (TMAP) 2" xfId="537" xr:uid="{A5103B3C-3292-4EFA-A931-1C8DFC8C4D82}"/>
    <cellStyle name="T_Dec '05 Production Meeting_3. Mar Final Rundown (TMAP) 3" xfId="593" xr:uid="{66D3AB64-F83C-4FE5-895C-DAABFDF246B5}"/>
    <cellStyle name="T_Dec '05 Production Meeting_4. Apr Pro Mtg1" xfId="297" xr:uid="{FED9A606-D47D-4B37-ADBF-D02CF2B6E522}"/>
    <cellStyle name="T_Dec '05 Production Meeting_4. Apr Pro Mtg1 2" xfId="538" xr:uid="{CBF91094-23F7-4B7F-8E7C-034DD5353CEE}"/>
    <cellStyle name="T_Dec '05 Production Meeting_4. Apr Pro Mtg1 3" xfId="594" xr:uid="{0EE662A8-6936-4616-B938-74DBBDFBC0A3}"/>
    <cellStyle name="T_Dec '05 Production Meeting_4. Apr Pro Mtg1_2006 Revised Nenkei (10.4)" xfId="298" xr:uid="{AA9E20B8-34ED-406E-9AD3-6C0455203295}"/>
    <cellStyle name="T_Dec '05 Production Meeting_4. Apr Pro Mtg1_2006 Revised Nenkei (10.4) 2" xfId="539" xr:uid="{42FE343E-D901-4D66-8A45-E9BEC5D2515C}"/>
    <cellStyle name="T_Dec '05 Production Meeting_4. Apr Pro Mtg1_2006 Revised Nenkei (10.4) 3" xfId="595" xr:uid="{4EBA72C7-C03C-4C16-A91E-F3BA3A89E2AF}"/>
    <cellStyle name="T_Dec '05 Production Meeting_Market study for 2nd half (2)" xfId="299" xr:uid="{81452445-509A-4BCE-94CE-2FC420B3F3EC}"/>
    <cellStyle name="T_Dec '05 Production Meeting_Market study for 2nd half (2) 2" xfId="540" xr:uid="{B9D57805-1C4A-430E-83D7-502A69DEE094}"/>
    <cellStyle name="T_Dec '05 Production Meeting_Market study for 2nd half (2) 3" xfId="596" xr:uid="{B81BEE92-6930-4FFE-8184-3C60C164D1B5}"/>
    <cellStyle name="T_DSACH MILK YO MILK CK 2 M.BAC" xfId="300" xr:uid="{29ED1FCB-88E0-4513-B3C3-D6746C147001}"/>
    <cellStyle name="T_DSACH MILK YO MILK CK 2 M.BAC 2" xfId="541" xr:uid="{67EEF091-FCC1-42FA-BA84-D944892B001C}"/>
    <cellStyle name="T_DSACH MILK YO MILK CK 2 M.BAC 3" xfId="597" xr:uid="{7C5C144A-DDDC-48F3-B5C9-5394B79CCFC3}"/>
    <cellStyle name="T_DSKH Tbay Milk , Yomilk CK 2 Vu Thi Hanh" xfId="301" xr:uid="{5C701219-9BE7-4A8A-BB1C-17E8AC086A4D}"/>
    <cellStyle name="T_DSKH Tbay Milk , Yomilk CK 2 Vu Thi Hanh 2" xfId="542" xr:uid="{C67A1AA8-E80A-4019-B25B-863C478B34DC}"/>
    <cellStyle name="T_DSKH Tbay Milk , Yomilk CK 2 Vu Thi Hanh 3" xfId="598" xr:uid="{284ACE5C-29B6-4C21-BB70-F007EE0E6D6D}"/>
    <cellStyle name="T_form ton kho CK 2 tuan 8" xfId="302" xr:uid="{5A7DA0FC-010A-4DE3-B415-E3F383F57542}"/>
    <cellStyle name="T_form ton kho CK 2 tuan 8 2" xfId="543" xr:uid="{9A0F5017-30E5-4911-935F-8BE4DA3A14F2}"/>
    <cellStyle name="T_form ton kho CK 2 tuan 8 3" xfId="599" xr:uid="{0BCE08C2-9A63-40C0-9C3E-427442A27111}"/>
    <cellStyle name="T_Mar allocation and sales follow up (allocation)" xfId="303" xr:uid="{7B61EB5F-911B-447E-9766-F874A310C486}"/>
    <cellStyle name="T_Mar allocation and sales follow up (allocation) 2" xfId="544" xr:uid="{9449ECD8-7037-4F54-9F31-C9CF51D8852F}"/>
    <cellStyle name="T_Mar allocation and sales follow up (allocation) 3" xfId="600" xr:uid="{7C3D29A4-7C79-409C-A3F2-4C7AF8695CEA}"/>
    <cellStyle name="T_Market simulation up to 2010" xfId="304" xr:uid="{FFE0972B-ED17-43BB-859E-1867C773238B}"/>
    <cellStyle name="T_Market simulation up to 2010 2" xfId="545" xr:uid="{5794F826-E0E7-4C0A-A90B-15AAB2B98E25}"/>
    <cellStyle name="T_Market simulation up to 2010 3" xfId="601" xr:uid="{2BE245A0-E377-4E25-A702-C9E1BEF05AB7}"/>
    <cellStyle name="T_NPP Khanh Vinh Thai Nguyen - BC KTTB_CTrinh_TB__20_loc__Milk_Yomilk_CK1" xfId="305" xr:uid="{146C70FC-8FE3-459A-9AC4-0A7643C91A50}"/>
    <cellStyle name="T_NPP Khanh Vinh Thai Nguyen - BC KTTB_CTrinh_TB__20_loc__Milk_Yomilk_CK1 2" xfId="546" xr:uid="{E0148A4D-A9B5-4553-8B3A-F207525D27D9}"/>
    <cellStyle name="T_NPP Khanh Vinh Thai Nguyen - BC KTTB_CTrinh_TB__20_loc__Milk_Yomilk_CK1 3" xfId="602" xr:uid="{7A66C552-C5C8-40D3-A2EB-2F04EA15248A}"/>
    <cellStyle name="T_Plan (A1)" xfId="493" xr:uid="{12867261-9C23-42BC-A47D-893A8901A34C}"/>
    <cellStyle name="T_Pre-Nenkei study 07RAP" xfId="306" xr:uid="{47DDCE9B-6EFB-4C6E-A11C-348CCF274153}"/>
    <cellStyle name="T_Pre-Nenkei study 07RAP 2" xfId="547" xr:uid="{DDCA1BDF-05D9-4EBD-89E3-9308B40BEAF2}"/>
    <cellStyle name="T_Pre-Nenkei study 07RAP 3" xfId="603" xr:uid="{C5E1499C-F128-4A58-8241-77F632387926}"/>
    <cellStyle name="T_Production plan of Feb'09(Revise 23rd Jan'09-send)" xfId="307" xr:uid="{747BE5BF-04AA-4F78-9CBC-6E758C5B80F9}"/>
    <cellStyle name="T_Production plan of Feb'09(Revise 23rd Jan'09-send) 2" xfId="548" xr:uid="{00B6D03D-B511-4087-8973-5E0BB051D31C}"/>
    <cellStyle name="T_Production plan of Feb'09(Revise 23rd Jan'09-send) 3" xfId="604" xr:uid="{2A11CCDD-AE7E-4EAF-95C6-A0B7D145030D}"/>
    <cellStyle name="T_Rundown (revised nenkei  pro)" xfId="308" xr:uid="{E0C86701-673D-4339-B07E-0CEF4530D649}"/>
    <cellStyle name="T_Rundown (revised nenkei  pro) 2" xfId="549" xr:uid="{199CAA40-3C45-4C77-B27F-908D70DD6AFE}"/>
    <cellStyle name="T_Rundown (revised nenkei  pro) 3" xfId="605" xr:uid="{5C2DB1E7-8B1C-43FA-8D46-790010354D0F}"/>
    <cellStyle name="T_Sheet1" xfId="309" xr:uid="{A31E8580-A7CD-412A-908E-C3631EA8B7EF}"/>
    <cellStyle name="T_Sheet1 2" xfId="550" xr:uid="{C6A341DA-532D-49DB-A7F1-03FDF3662D94}"/>
    <cellStyle name="T_Sheet1 3" xfId="606" xr:uid="{A38B9215-C0DD-4256-B050-483B887F1C4F}"/>
    <cellStyle name="T_sua chua cham trung bay  mien Bac" xfId="310" xr:uid="{6887E962-8332-4A87-9774-475394FA6D8D}"/>
    <cellStyle name="T_sua chua cham trung bay  mien Bac 2" xfId="551" xr:uid="{ACF094A2-DDE3-40BA-B8D8-75858626C30E}"/>
    <cellStyle name="T_sua chua cham trung bay  mien Bac 3" xfId="607" xr:uid="{4A505639-6504-495A-B08B-34D8B21C08D9}"/>
    <cellStyle name="T_Thang 11" xfId="311" xr:uid="{40D78E59-1FED-4B78-87F0-6399105AA906}"/>
    <cellStyle name="T_Thang 11 2" xfId="552" xr:uid="{5439D560-60C5-443D-A815-90A80CFB77FF}"/>
    <cellStyle name="T_Thang 11 3" xfId="608" xr:uid="{044B7E92-657F-4D5A-AD66-BA96BFC74CF9}"/>
    <cellStyle name="T_W2" xfId="494" xr:uid="{604D526F-9B81-4DCA-8A16-AD7846652A96}"/>
    <cellStyle name="TD1" xfId="312" xr:uid="{DF852A0D-1A5F-4167-94C0-B720338C95B3}"/>
    <cellStyle name="Text Indent A" xfId="313" xr:uid="{D104FDAD-0A4E-4A08-A42D-1AC896A9770E}"/>
    <cellStyle name="Text Indent B" xfId="314" xr:uid="{AE7C627B-9EE7-49EE-86F9-7F2B20B7EE7A}"/>
    <cellStyle name="Text Indent C" xfId="315" xr:uid="{AA8DDCED-4B41-4889-AD23-2300D476EC38}"/>
    <cellStyle name="th" xfId="316" xr:uid="{0A09540C-3340-429B-9EB9-14970A8EF5CC}"/>
    <cellStyle name="th 2" xfId="553" xr:uid="{266E17F7-E6C8-4E3D-BD25-8D3041C93AD3}"/>
    <cellStyle name="th 3" xfId="609" xr:uid="{F05C4F06-66A8-423E-9772-9A1FC9039725}"/>
    <cellStyle name="þ_x001d_ð¤_x000c_¯" xfId="317" xr:uid="{9CB4B028-8729-4BF2-A4DA-4BB09C5260CD}"/>
    <cellStyle name="þ_x001d_ð¤_x000c_¯þ_x0014__x000d_" xfId="318" xr:uid="{C7E74373-8D96-41F1-A30E-0E86F95938F0}"/>
    <cellStyle name="þ_x001d_ð¤_x000c_¯þ_x0014__x000d_¨þU" xfId="319" xr:uid="{077AAC42-2121-4810-99BF-4191A8D0ED5A}"/>
    <cellStyle name="þ_x001d_ð¤_x000c_¯þ_x0014__x000d_¨þU_x0001_" xfId="320" xr:uid="{72F50EAA-F692-440E-8F26-6829E4550B28}"/>
    <cellStyle name="þ_x001d_ð¤_x000c_¯þ_x0014__x000d_¨þU_x0001_À_x0004_" xfId="321" xr:uid="{A379C2F9-B898-45C3-9F8C-28C77E4EE96A}"/>
    <cellStyle name="þ_x001d_ð¤_x000c_¯þ_x0014__x000d_¨þU_x0001_À_x0004_ _x0015__x000f_" xfId="322" xr:uid="{409A1DF6-3F0F-4279-9D90-19CD22674868}"/>
    <cellStyle name="þ_x001d_ð¤_x000c_¯þ_x0014__x000d_¨þU_x0001_À_x0004_ _x0015__x000f__x0001_" xfId="323" xr:uid="{0511D504-4829-4690-92B9-06BC51F1A02E}"/>
    <cellStyle name="þ_x001d_ð¤_x000c_¯þ_x0014__x000d_¨þU_x0001_À_x0004_ _x0015__x000f__x0001__x0001_" xfId="324" xr:uid="{EB5C5A99-12A5-4827-AE00-B80699BA4795}"/>
    <cellStyle name="þ_x001d_ð·_x000c_æþ'_x000d_ßþU_x0001_Ø_x0005_ü_x0014__x0007__x0001__x0001_" xfId="325" xr:uid="{574E93B9-CC33-442E-A486-DED4BEDD1490}"/>
    <cellStyle name="þ_x001d_ðK_x000c_Fý_x001b__x000d_9ýU_x0001_Ð_x0008_¦)_x0007__x0001__x0001_" xfId="326" xr:uid="{D561F2F9-D562-47A6-A449-A00581133740}"/>
    <cellStyle name="thvt" xfId="327" xr:uid="{3349D879-D098-4908-B634-F0C3EEA43F0C}"/>
    <cellStyle name="Title 2" xfId="495" xr:uid="{2E941D84-1A66-4553-96B6-309659780ECB}"/>
    <cellStyle name="Title 3" xfId="328" xr:uid="{BCF7ED3D-5799-4F8A-9246-DF7BE2722CDA}"/>
    <cellStyle name="TNN" xfId="329" xr:uid="{DF0A5A2C-8897-4A65-A5E1-C7359CD1FA5D}"/>
    <cellStyle name="Total 2" xfId="496" xr:uid="{DE99E5EB-A978-42BF-860C-0CE9A4469818}"/>
    <cellStyle name="Total 2 2" xfId="567" xr:uid="{6734C8EC-11CD-4A49-9BB1-D1D133E6EC45}"/>
    <cellStyle name="Total 2 3" xfId="620" xr:uid="{C6302DA8-AF58-4E96-A3E4-5A2F153CB267}"/>
    <cellStyle name="Total 3" xfId="330" xr:uid="{FD23AE72-58DF-4A9D-8CFC-2DF4316C49BD}"/>
    <cellStyle name="Total 4" xfId="554" xr:uid="{2BDDAC8E-318C-4DD1-B2D0-18220EC56D3B}"/>
    <cellStyle name="Total 5" xfId="610" xr:uid="{C37902A3-1DC4-49FE-AEC9-1A09D8956224}"/>
    <cellStyle name="ULTS_1" xfId="331" xr:uid="{4A2E957C-7369-4F37-8A24-2B60A0E43BAD}"/>
    <cellStyle name="viet" xfId="332" xr:uid="{FF7EC2E6-1E16-4888-808E-CC45E670EA0E}"/>
    <cellStyle name="viet2" xfId="333" xr:uid="{FD1AA525-CE46-45B3-9223-578E62C7DB63}"/>
    <cellStyle name="viet2 2" xfId="555" xr:uid="{01BE4923-93C5-4E71-95C9-927E18B741F0}"/>
    <cellStyle name="VN new romanNormal" xfId="334" xr:uid="{75BED4B6-3743-42B2-8E9A-373C307737F8}"/>
    <cellStyle name="VN time new roman" xfId="335" xr:uid="{887B15E0-15AA-4312-A85C-2D52B03F2DD2}"/>
    <cellStyle name="vnbo" xfId="336" xr:uid="{091CF5AD-DABB-49AF-946E-4A594D2B893C}"/>
    <cellStyle name="vnbo 2" xfId="556" xr:uid="{F20F3EA2-7E59-4C44-BA84-AA8F8012D4F0}"/>
    <cellStyle name="vnbo 3" xfId="611" xr:uid="{8D78653F-E9FC-4888-B8BA-086CE066319A}"/>
    <cellStyle name="vnhead1" xfId="337" xr:uid="{C68EC6F9-2C34-48C2-B8AF-EDE9CBE5072B}"/>
    <cellStyle name="vnhead1 2" xfId="557" xr:uid="{1EAA18DD-A5CB-4D9D-864F-B4BEF10D8899}"/>
    <cellStyle name="vnhead2" xfId="338" xr:uid="{A72FB5F7-BD1C-4C8F-A862-E9ADC2068650}"/>
    <cellStyle name="vnhead2 2" xfId="558" xr:uid="{44AE918E-5A73-49F0-A263-2F1E5A0F51CA}"/>
    <cellStyle name="vnhead2 3" xfId="612" xr:uid="{08B8C10E-1DF3-4865-9B42-98229F0D8B8B}"/>
    <cellStyle name="vnhead3" xfId="339" xr:uid="{AFC59409-28E3-4464-94D6-EC249F0C4F55}"/>
    <cellStyle name="vnhead3 2" xfId="559" xr:uid="{4A3C6397-F94A-4147-997C-F2BE3616237D}"/>
    <cellStyle name="vnhead3 3" xfId="613" xr:uid="{6F860229-AC8A-4EAC-8197-53E84580EC56}"/>
    <cellStyle name="vnhead4" xfId="340" xr:uid="{FE887C06-CBA1-43EB-BC50-1F5D87B04F50}"/>
    <cellStyle name="vntxt1" xfId="341" xr:uid="{6B99EFDC-CDD3-4408-9E72-0B58F02F4BB8}"/>
    <cellStyle name="vntxt2" xfId="342" xr:uid="{CC0ABEA7-473A-4B82-A642-9F4953C74FDD}"/>
    <cellStyle name="Währung [0]_68574_Materialbedarfsliste" xfId="344" xr:uid="{E82907F1-382E-4808-9F58-DF0468052800}"/>
    <cellStyle name="Währung_68574_Materialbedarfsliste" xfId="345" xr:uid="{168E90D0-37D7-4B64-AB55-D803182F3CDF}"/>
    <cellStyle name="Warning Text 2" xfId="497" xr:uid="{5A6F13E9-264E-4752-8CF8-8A13544896C2}"/>
    <cellStyle name="Warning Text 3" xfId="346" xr:uid="{13690B2C-35B2-46AC-B698-34E3C548F540}"/>
    <cellStyle name="xuan" xfId="347" xr:uid="{AB108321-58A9-4454-A474-ED7001FFBA7B}"/>
    <cellStyle name="y" xfId="348" xr:uid="{752C9032-4F51-4B50-BAC9-45E5324ED694}"/>
    <cellStyle name="パーセント_VAT Calculation" xfId="352" xr:uid="{623F0146-93E1-4EC3-9E59-A3DEC83C772A}"/>
    <cellStyle name="ハイパーリンク" xfId="498" xr:uid="{E2FA21FB-75B2-4494-B1BD-AE68FE1C587C}"/>
    <cellStyle name="เครื่องหมายสกุลเงิน [0]_FTC_OFFER" xfId="349" xr:uid="{FE2D4BA3-B4A6-43FE-A704-B7141CD5C6FF}"/>
    <cellStyle name="เครื่องหมายสกุลเงิน_FTC_OFFER" xfId="350" xr:uid="{26DC8180-227B-45D0-984C-840CD105F429}"/>
    <cellStyle name="ปกติ_FTC_OFFER" xfId="351" xr:uid="{F18DC97F-F4EA-42CD-B612-D97BE248AEAA}"/>
    <cellStyle name=" [0.00]_ Att. 1- Cover" xfId="389" xr:uid="{FF950031-F9F0-4A96-B23A-8836848601D0}"/>
    <cellStyle name="_ Att. 1- Cover" xfId="390" xr:uid="{F6569602-EECC-4921-92D4-F9B12380540F}"/>
    <cellStyle name="?_ Att. 1- Cover" xfId="391" xr:uid="{2097CA39-2DC4-4536-A310-F5A177CA0979}"/>
    <cellStyle name="똿뗦먛귟 [0.00]_PRODUCT DETAIL Q1" xfId="353" xr:uid="{103D0487-AC99-4BC5-8AC8-75B54D485CF7}"/>
    <cellStyle name="똿뗦먛귟_PRODUCT DETAIL Q1" xfId="354" xr:uid="{55D493A4-3F2F-450D-8575-9244FB8F96A3}"/>
    <cellStyle name="믅됞 [0.00]_PRODUCT DETAIL Q1" xfId="355" xr:uid="{6A79C139-B445-42D8-9605-B23658F0B578}"/>
    <cellStyle name="믅됞_PRODUCT DETAIL Q1" xfId="356" xr:uid="{7D920FE1-CAA9-4FFD-AFDC-B9F042BB2728}"/>
    <cellStyle name="백분율_95" xfId="357" xr:uid="{EED4138E-962F-482A-8BB7-A2A8FE44BBDF}"/>
    <cellStyle name="뷭?_BOOKSHIP" xfId="358" xr:uid="{88B6FEBA-D248-495A-9FFD-A8309E0D0924}"/>
    <cellStyle name="콤마 [ - 유형1" xfId="363" xr:uid="{9FD6C2BD-0632-4491-BEF6-B02A082E5FE9}"/>
    <cellStyle name="콤마 [ - 유형2" xfId="364" xr:uid="{702F38E0-C83C-46C4-9C0F-922C2D969B2D}"/>
    <cellStyle name="콤마 [ - 유형3" xfId="365" xr:uid="{9C650F52-9472-4DA1-B6CD-198C3F7D805C}"/>
    <cellStyle name="콤마 [ - 유형4" xfId="366" xr:uid="{11D743CC-7E79-41EE-AD8D-D9A3D64C1EF1}"/>
    <cellStyle name="콤마 [ - 유형5" xfId="367" xr:uid="{8149BF6F-03BF-43A0-BA28-AD34650335A4}"/>
    <cellStyle name="콤마 [ - 유형6" xfId="368" xr:uid="{7971E772-4941-4452-B4D8-3F11DE6D0424}"/>
    <cellStyle name="콤마 [ - 유형7" xfId="369" xr:uid="{FCD04ABA-0EF6-42E5-B6EB-6DDE48540B8C}"/>
    <cellStyle name="콤마 [ - 유형8" xfId="370" xr:uid="{505AE119-1F79-4D84-9BEE-1A2F036A110B}"/>
    <cellStyle name="콤마 [0]_ 비목별 월별기술 " xfId="371" xr:uid="{ED5C64C0-2CFB-4EF7-A48A-C285216B121E}"/>
    <cellStyle name="콤마_ 비목별 월별기술 " xfId="372" xr:uid="{8AE4E83A-BA6F-4E17-BE3D-23E2B1389E85}"/>
    <cellStyle name="통화 [0]_1202" xfId="373" xr:uid="{4063F426-2A12-478D-A73C-E170C625B0A6}"/>
    <cellStyle name="통화_1202" xfId="374" xr:uid="{85FD4AC9-8442-47A8-803D-39824A999A09}"/>
    <cellStyle name="표준_(정보부문)월별인원계획" xfId="375" xr:uid="{26DFCC6E-DCC2-4B77-B4C1-583F8712FDAC}"/>
    <cellStyle name="一般_00Q3902REV.1" xfId="359" xr:uid="{607FE05C-A09B-4BEA-8560-A5FF4059C5DD}"/>
    <cellStyle name="不要処理" xfId="360" xr:uid="{30E3E9B4-04F5-46B0-A5AE-0D8AC8C08418}"/>
    <cellStyle name="千分位[0]_00Q3902REV.1" xfId="361" xr:uid="{97EC2986-912A-4935-80FE-3E124D87886F}"/>
    <cellStyle name="千分位_00Q3902REV.1" xfId="362" xr:uid="{23471632-3E25-470A-B5A1-250A8DD377FD}"/>
    <cellStyle name="帳票" xfId="376" xr:uid="{6104A541-E6E5-4CAA-812B-B04C031C5EC2}"/>
    <cellStyle name="桁?切? [0.00]_pldt" xfId="377" xr:uid="{498ED89B-778D-4079-8942-538D3B3C95B5}"/>
    <cellStyle name="桁?切?_pldt" xfId="378" xr:uid="{50AB00BA-4619-49B8-B37C-C527149E84F3}"/>
    <cellStyle name="桁区切り [0.00]_185W TW 外注部品国産化LIST(BG)" xfId="379" xr:uid="{3DCFB1E7-4511-4BE2-8903-44DF6DB0F377}"/>
    <cellStyle name="桁区切り_185W TW 外注部品国産化LIST(BG)" xfId="380" xr:uid="{F063E366-920A-4A94-9416-C8B9BFCD5979}"/>
    <cellStyle name="標?_外?Ａ最終" xfId="381" xr:uid="{737454D4-B248-4326-BEBE-EBB812D17223}"/>
    <cellStyle name="標準_01.02(試算)" xfId="382" xr:uid="{23411ACA-8DF2-4887-BC24-7F0688EE95DF}"/>
    <cellStyle name="標準8" xfId="383" xr:uid="{5F00AC65-2F2C-4D47-BA0B-F92FBB943FAE}"/>
    <cellStyle name="貨幣 [0]_00Q3902REV.1" xfId="384" xr:uid="{9E9C4AB6-5715-4340-8014-43DD1EDC4A5C}"/>
    <cellStyle name="貨幣[0]_06生管" xfId="385" xr:uid="{B7E69F8D-85CC-41FE-9628-75004E1AB681}"/>
    <cellStyle name="貨幣_00Q3902REV.1" xfId="386" xr:uid="{C1DAEF73-A90F-42E3-881A-80E95E5BB988}"/>
    <cellStyle name="通貨 [0.00]_185W TW 外注部品国産化LIST(BG)" xfId="387" xr:uid="{BC89EFE1-D7B2-418A-872E-1983F218EC54}"/>
    <cellStyle name="通貨_185W TW 外注部品国産化LIST(BG)" xfId="388" xr:uid="{647F7E6D-4CB5-4EEB-9D0B-B5A47EC489C5}"/>
  </cellStyles>
  <dxfs count="171"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39966"/>
      </font>
    </dxf>
    <dxf>
      <font>
        <color rgb="FF9C0006"/>
      </font>
      <fill>
        <patternFill>
          <bgColor rgb="FFFFC7CE"/>
        </patternFill>
      </fill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rgb="FF339966"/>
      </font>
    </dxf>
    <dxf>
      <font>
        <color theme="0"/>
      </font>
      <fill>
        <patternFill>
          <bgColor rgb="FF00B050"/>
        </patternFill>
      </fill>
    </dxf>
    <dxf>
      <fill>
        <patternFill>
          <bgColor rgb="FFFC7AD7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ont>
        <b/>
        <i val="0"/>
        <condense val="0"/>
        <extend val="0"/>
        <color indexed="9"/>
      </font>
      <fill>
        <patternFill>
          <bgColor rgb="FFC00000"/>
        </patternFill>
      </fill>
    </dxf>
    <dxf>
      <font>
        <color rgb="FF339966"/>
      </font>
    </dxf>
    <dxf>
      <font>
        <color rgb="FF339966"/>
      </font>
    </dxf>
    <dxf>
      <fill>
        <patternFill>
          <bgColor rgb="FFFFFF99"/>
        </patternFill>
      </fill>
    </dxf>
    <dxf>
      <fill>
        <patternFill>
          <bgColor rgb="FFFF00FF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FF00FF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rgb="FFFF00FF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FF00FF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FF00FF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FF00FF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CFFCC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86D2EA"/>
      <color rgb="FFFC7AD7"/>
      <color rgb="FFFF3300"/>
      <color rgb="FF339933"/>
      <color rgb="FFCC66FF"/>
      <color rgb="FF1FE1D3"/>
      <color rgb="FF9CECC2"/>
      <color rgb="FF4FE7DC"/>
      <color rgb="FF00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6.5658250402580012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770872548855179E-2"/>
          <c:y val="0.13704803596508072"/>
          <c:w val="0.79407707516736614"/>
          <c:h val="0.755552444834184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'Fluctuate màu'!$O$4</c:f>
              <c:strCache>
                <c:ptCount val="1"/>
                <c:pt idx="0">
                  <c:v>040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màu'!$P$4:$Z$4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0-60C6-4F04-8CCF-DAF04A153FAA}"/>
            </c:ext>
          </c:extLst>
        </c:ser>
        <c:ser>
          <c:idx val="1"/>
          <c:order val="1"/>
          <c:tx>
            <c:strRef>
              <c:f>'Fluctuate màu'!$O$5</c:f>
              <c:strCache>
                <c:ptCount val="1"/>
                <c:pt idx="0">
                  <c:v>089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accent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màu'!$P$5:$Z$5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60C6-4F04-8CCF-DAF04A153FAA}"/>
            </c:ext>
          </c:extLst>
        </c:ser>
        <c:ser>
          <c:idx val="2"/>
          <c:order val="2"/>
          <c:tx>
            <c:strRef>
              <c:f>'Fluctuate màu'!$O$6</c:f>
              <c:strCache>
                <c:ptCount val="1"/>
                <c:pt idx="0">
                  <c:v>1D6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màu'!$P$6:$Z$6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2-60C6-4F04-8CCF-DAF04A153FAA}"/>
            </c:ext>
          </c:extLst>
        </c:ser>
        <c:ser>
          <c:idx val="3"/>
          <c:order val="3"/>
          <c:tx>
            <c:strRef>
              <c:f>'Fluctuate màu'!$O$7</c:f>
              <c:strCache>
                <c:ptCount val="1"/>
                <c:pt idx="0">
                  <c:v>218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màu'!$P$7:$Z$7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3-60C6-4F04-8CCF-DAF04A153FAA}"/>
            </c:ext>
          </c:extLst>
        </c:ser>
        <c:ser>
          <c:idx val="4"/>
          <c:order val="4"/>
          <c:tx>
            <c:strRef>
              <c:f>'Fluctuate màu'!$O$8</c:f>
              <c:strCache>
                <c:ptCount val="1"/>
                <c:pt idx="0">
                  <c:v>3R3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màu'!$P$8:$Z$8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4-60C6-4F04-8CCF-DAF04A153FAA}"/>
            </c:ext>
          </c:extLst>
        </c:ser>
        <c:ser>
          <c:idx val="5"/>
          <c:order val="5"/>
          <c:tx>
            <c:strRef>
              <c:f>'Fluctuate màu'!$O$9</c:f>
              <c:strCache>
                <c:ptCount val="1"/>
                <c:pt idx="0">
                  <c:v>4R0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màu'!$P$9:$Z$9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5-60C6-4F04-8CCF-DAF04A153FAA}"/>
            </c:ext>
          </c:extLst>
        </c:ser>
        <c:ser>
          <c:idx val="6"/>
          <c:order val="6"/>
          <c:tx>
            <c:strRef>
              <c:f>'Fluctuate màu'!$O$10</c:f>
              <c:strCache>
                <c:ptCount val="1"/>
                <c:pt idx="0">
                  <c:v>576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màu'!$P$10:$Z$10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6-60C6-4F04-8CCF-DAF04A153FAA}"/>
            </c:ext>
          </c:extLst>
        </c:ser>
        <c:ser>
          <c:idx val="7"/>
          <c:order val="7"/>
          <c:tx>
            <c:strRef>
              <c:f>'Fluctuate màu'!$O$11</c:f>
              <c:strCache>
                <c:ptCount val="1"/>
                <c:pt idx="0">
                  <c:v>601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màu'!$P$11:$Z$11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7-60C6-4F04-8CCF-DAF04A153FAA}"/>
            </c:ext>
          </c:extLst>
        </c:ser>
        <c:ser>
          <c:idx val="8"/>
          <c:order val="8"/>
          <c:tx>
            <c:strRef>
              <c:f>'Fluctuate màu'!$O$12</c:f>
              <c:strCache>
                <c:ptCount val="1"/>
                <c:pt idx="0">
                  <c:v>218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màu'!$P$12:$Z$12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8-60C6-4F04-8CCF-DAF04A153FAA}"/>
            </c:ext>
          </c:extLst>
        </c:ser>
        <c:ser>
          <c:idx val="9"/>
          <c:order val="9"/>
          <c:tx>
            <c:strRef>
              <c:f>'Fluctuate màu'!$O$13</c:f>
              <c:strCache>
                <c:ptCount val="1"/>
                <c:pt idx="0">
                  <c:v>3Q3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màu'!$P$13:$Z$13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9-60C6-4F04-8CCF-DAF04A153FAA}"/>
            </c:ext>
          </c:extLst>
        </c:ser>
        <c:ser>
          <c:idx val="10"/>
          <c:order val="10"/>
          <c:tx>
            <c:strRef>
              <c:f>'Fluctuate màu'!$O$14</c:f>
              <c:strCache>
                <c:ptCount val="1"/>
                <c:pt idx="0">
                  <c:v>4V8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màu'!$P$14:$Z$14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A-60C6-4F04-8CCF-DAF04A153FAA}"/>
            </c:ext>
          </c:extLst>
        </c:ser>
        <c:ser>
          <c:idx val="11"/>
          <c:order val="11"/>
          <c:tx>
            <c:strRef>
              <c:f>'Fluctuate màu'!$O$15</c:f>
              <c:strCache>
                <c:ptCount val="1"/>
                <c:pt idx="0">
                  <c:v>W09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màu'!$P$15:$Z$15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C-60C6-4F04-8CCF-DAF04A153FAA}"/>
            </c:ext>
          </c:extLst>
        </c:ser>
        <c:ser>
          <c:idx val="12"/>
          <c:order val="12"/>
          <c:tx>
            <c:strRef>
              <c:f>'Fluctuate màu'!$O$16</c:f>
              <c:strCache>
                <c:ptCount val="1"/>
                <c:pt idx="0">
                  <c:v>S28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màu'!$P$16:$Z$16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D-60C6-4F04-8CCF-DAF04A153FAA}"/>
            </c:ext>
          </c:extLst>
        </c:ser>
        <c:ser>
          <c:idx val="13"/>
          <c:order val="13"/>
          <c:tx>
            <c:strRef>
              <c:f>'Fluctuate màu'!$O$17</c:f>
              <c:strCache>
                <c:ptCount val="1"/>
                <c:pt idx="0">
                  <c:v>X12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màu'!$P$17:$Z$17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E-60C6-4F04-8CCF-DAF04A153FAA}"/>
            </c:ext>
          </c:extLst>
        </c:ser>
        <c:ser>
          <c:idx val="14"/>
          <c:order val="14"/>
          <c:tx>
            <c:strRef>
              <c:f>'Fluctuate màu'!$O$18</c:f>
              <c:strCache>
                <c:ptCount val="1"/>
                <c:pt idx="0">
                  <c:v>P20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màu'!$P$18:$Z$18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F-60C6-4F04-8CCF-DAF04A15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352272"/>
        <c:axId val="1101532528"/>
      </c:barChart>
      <c:lineChart>
        <c:grouping val="stacked"/>
        <c:varyColors val="0"/>
        <c:ser>
          <c:idx val="15"/>
          <c:order val="15"/>
          <c:tx>
            <c:strRef>
              <c:f>'Fluctuate màu'!$O$19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'Fluctuate màu'!$P$3:$Z$3</c:f>
              <c:numCache>
                <c:formatCode>General</c:formatCode>
                <c:ptCount val="11"/>
              </c:numCache>
            </c:numRef>
          </c:cat>
          <c:val>
            <c:numRef>
              <c:f>'Fluctuate màu'!$P$19:$Z$19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C6-4F04-8CCF-DAF04A15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352272"/>
        <c:axId val="1101532528"/>
      </c:lineChart>
      <c:catAx>
        <c:axId val="62935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32528"/>
        <c:crosses val="autoZero"/>
        <c:auto val="1"/>
        <c:lblAlgn val="ctr"/>
        <c:lblOffset val="100"/>
        <c:noMultiLvlLbl val="0"/>
      </c:catAx>
      <c:valAx>
        <c:axId val="11015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5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5556549696360584"/>
          <c:y val="2.8194444444444459E-2"/>
          <c:w val="0.13214571853587356"/>
          <c:h val="0.92940361621463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184151</xdr:rowOff>
    </xdr:from>
    <xdr:to>
      <xdr:col>14</xdr:col>
      <xdr:colOff>63500</xdr:colOff>
      <xdr:row>10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F0898-A112-4E1F-9EA3-51934F2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0100" y="368301"/>
          <a:ext cx="1892300" cy="165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34</xdr:row>
      <xdr:rowOff>57150</xdr:rowOff>
    </xdr:from>
    <xdr:to>
      <xdr:col>9</xdr:col>
      <xdr:colOff>247650</xdr:colOff>
      <xdr:row>35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667625" y="7734300"/>
          <a:ext cx="238125" cy="2095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&gt;</a:t>
          </a:r>
        </a:p>
      </xdr:txBody>
    </xdr:sp>
    <xdr:clientData/>
  </xdr:twoCellAnchor>
  <xdr:twoCellAnchor>
    <xdr:from>
      <xdr:col>13</xdr:col>
      <xdr:colOff>240129</xdr:colOff>
      <xdr:row>2</xdr:row>
      <xdr:rowOff>160885</xdr:rowOff>
    </xdr:from>
    <xdr:to>
      <xdr:col>15</xdr:col>
      <xdr:colOff>136072</xdr:colOff>
      <xdr:row>10</xdr:row>
      <xdr:rowOff>244928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3302986" y="541885"/>
          <a:ext cx="1855372" cy="226118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Chu y  </a:t>
          </a:r>
          <a:r>
            <a:rPr lang="vi-V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Fo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</a:t>
          </a:r>
          <a:r>
            <a:rPr lang="vi-V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cast ở giai đoạn chuyển mùa</a:t>
          </a:r>
          <a:endParaRPr lang="en-US" b="1">
            <a:solidFill>
              <a:srgbClr val="FF0000"/>
            </a:solidFill>
            <a:effectLst/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Mua</a:t>
          </a:r>
          <a:r>
            <a:rPr lang="en-US" sz="1100" baseline="0">
              <a:solidFill>
                <a:srgbClr val="FF0000"/>
              </a:solidFill>
            </a:rPr>
            <a:t> he </a:t>
          </a:r>
          <a:r>
            <a:rPr lang="en-US" sz="1100" baseline="0"/>
            <a:t>:</a:t>
          </a:r>
        </a:p>
        <a:p>
          <a:pPr algn="l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Hàng mùa hè*100%</a:t>
          </a:r>
        </a:p>
        <a:p>
          <a:pPr algn="l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Hàng mùa đông *0%</a:t>
          </a:r>
          <a:endParaRPr lang="en-US">
            <a:effectLst/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Mua dong </a:t>
          </a:r>
          <a:r>
            <a:rPr lang="en-US" sz="1100" baseline="0"/>
            <a:t>:  </a:t>
          </a:r>
        </a:p>
        <a:p>
          <a:pPr algn="l"/>
          <a:r>
            <a:rPr lang="en-US" sz="1100" baseline="0"/>
            <a:t>- Hàng mùa hè*40%</a:t>
          </a:r>
        </a:p>
        <a:p>
          <a:pPr algn="l"/>
          <a:r>
            <a:rPr lang="en-US" sz="1100" baseline="0"/>
            <a:t>- Hàng mùa đông *60%</a:t>
          </a:r>
        </a:p>
        <a:p>
          <a:pPr algn="l"/>
          <a:endParaRPr lang="en-US" sz="1100" baseline="0">
            <a:solidFill>
              <a:srgbClr val="FF0000"/>
            </a:solidFill>
            <a:latin typeface="+mj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22224</xdr:rowOff>
    </xdr:from>
    <xdr:to>
      <xdr:col>11</xdr:col>
      <xdr:colOff>520700</xdr:colOff>
      <xdr:row>18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499A63-BC38-4356-A326-B535E56E1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154240</xdr:colOff>
      <xdr:row>0</xdr:row>
      <xdr:rowOff>40822</xdr:rowOff>
    </xdr:from>
    <xdr:to>
      <xdr:col>3</xdr:col>
      <xdr:colOff>1053112</xdr:colOff>
      <xdr:row>2</xdr:row>
      <xdr:rowOff>35624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8AA9B4-2018-422F-9BDE-7F148CEC5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78290" y="40822"/>
          <a:ext cx="486122" cy="363102"/>
        </a:xfrm>
        <a:prstGeom prst="rect">
          <a:avLst/>
        </a:prstGeom>
        <a:solidFill>
          <a:srgbClr val="FFFFFF"/>
        </a:solidFill>
        <a:ln w="0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414398</xdr:colOff>
      <xdr:row>2</xdr:row>
      <xdr:rowOff>17318</xdr:rowOff>
    </xdr:from>
    <xdr:to>
      <xdr:col>4</xdr:col>
      <xdr:colOff>680358</xdr:colOff>
      <xdr:row>2</xdr:row>
      <xdr:rowOff>425913</xdr:rowOff>
    </xdr:to>
    <xdr:sp macro="" textlink="">
      <xdr:nvSpPr>
        <xdr:cNvPr id="3" name="Text Box 146">
          <a:extLst>
            <a:ext uri="{FF2B5EF4-FFF2-40B4-BE49-F238E27FC236}">
              <a16:creationId xmlns:a16="http://schemas.microsoft.com/office/drawing/2014/main" id="{6FDF8CDC-69CD-4C36-9B7F-395118B9D079}"/>
            </a:ext>
          </a:extLst>
        </xdr:cNvPr>
        <xdr:cNvSpPr txBox="1">
          <a:spLocks noChangeArrowheads="1"/>
        </xdr:cNvSpPr>
      </xdr:nvSpPr>
      <xdr:spPr bwMode="auto">
        <a:xfrm>
          <a:off x="1055748" y="385618"/>
          <a:ext cx="2151910" cy="16729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100" b="1" i="0" strike="noStrike">
              <a:solidFill>
                <a:srgbClr val="FF0000"/>
              </a:solidFill>
              <a:latin typeface="Arial"/>
              <a:cs typeface="Arial"/>
            </a:rPr>
            <a:t>TOYOTA  MOTOR  VIETNAM</a:t>
          </a:r>
        </a:p>
        <a:p>
          <a:pPr algn="ctr" rtl="0">
            <a:defRPr sz="1000"/>
          </a:pPr>
          <a:r>
            <a:rPr lang="en-US" sz="1100" b="1" i="0" strike="noStrike">
              <a:solidFill>
                <a:srgbClr val="FF0000"/>
              </a:solidFill>
              <a:latin typeface="Arial"/>
              <a:cs typeface="Arial"/>
            </a:rPr>
            <a:t>Production Control</a:t>
          </a:r>
          <a:r>
            <a:rPr lang="en-US" sz="1100" b="1" i="0" strike="noStrike" baseline="0">
              <a:solidFill>
                <a:srgbClr val="FF0000"/>
              </a:solidFill>
              <a:latin typeface="Arial"/>
              <a:cs typeface="Arial"/>
            </a:rPr>
            <a:t> &amp; Logistics </a:t>
          </a:r>
          <a:r>
            <a:rPr lang="en-US" sz="1100" b="1" i="0" strike="noStrike">
              <a:solidFill>
                <a:srgbClr val="FF0000"/>
              </a:solidFill>
              <a:latin typeface="Arial"/>
              <a:cs typeface="Arial"/>
            </a:rPr>
            <a:t>Division - PPD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484908</xdr:colOff>
          <xdr:row>4</xdr:row>
          <xdr:rowOff>92363</xdr:rowOff>
        </xdr:from>
        <xdr:ext cx="2127250" cy="927100"/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C4C74D77-056D-4BC4-92A9-0CACED7C127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heet1!$C$1:$D$5" spid="_x0000_s83240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050308" y="828963"/>
              <a:ext cx="2127250" cy="9271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6</xdr:row>
      <xdr:rowOff>12700</xdr:rowOff>
    </xdr:from>
    <xdr:to>
      <xdr:col>4</xdr:col>
      <xdr:colOff>533400</xdr:colOff>
      <xdr:row>6</xdr:row>
      <xdr:rowOff>127000</xdr:rowOff>
    </xdr:to>
    <xdr:sp macro="" textlink="">
      <xdr:nvSpPr>
        <xdr:cNvPr id="2" name="Flowchart: Merge 1">
          <a:extLst>
            <a:ext uri="{FF2B5EF4-FFF2-40B4-BE49-F238E27FC236}">
              <a16:creationId xmlns:a16="http://schemas.microsoft.com/office/drawing/2014/main" id="{47156ECC-C48A-426E-B786-272F8E28DE89}"/>
            </a:ext>
          </a:extLst>
        </xdr:cNvPr>
        <xdr:cNvSpPr/>
      </xdr:nvSpPr>
      <xdr:spPr>
        <a:xfrm>
          <a:off x="2851150" y="1219200"/>
          <a:ext cx="165100" cy="1143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241300</xdr:colOff>
      <xdr:row>5</xdr:row>
      <xdr:rowOff>38100</xdr:rowOff>
    </xdr:from>
    <xdr:to>
      <xdr:col>5</xdr:col>
      <xdr:colOff>88900</xdr:colOff>
      <xdr:row>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E33496E-3EFD-4BD8-8340-F994AF57419A}"/>
            </a:ext>
          </a:extLst>
        </xdr:cNvPr>
        <xdr:cNvSpPr txBox="1"/>
      </xdr:nvSpPr>
      <xdr:spPr>
        <a:xfrm>
          <a:off x="2724150" y="958850"/>
          <a:ext cx="4572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D20</a:t>
          </a:r>
        </a:p>
      </xdr:txBody>
    </xdr:sp>
    <xdr:clientData/>
  </xdr:twoCellAnchor>
  <xdr:twoCellAnchor>
    <xdr:from>
      <xdr:col>3</xdr:col>
      <xdr:colOff>417980</xdr:colOff>
      <xdr:row>7</xdr:row>
      <xdr:rowOff>179668</xdr:rowOff>
    </xdr:from>
    <xdr:to>
      <xdr:col>3</xdr:col>
      <xdr:colOff>583080</xdr:colOff>
      <xdr:row>8</xdr:row>
      <xdr:rowOff>10086</xdr:rowOff>
    </xdr:to>
    <xdr:sp macro="" textlink="">
      <xdr:nvSpPr>
        <xdr:cNvPr id="4" name="Flowchart: Merge 3">
          <a:extLst>
            <a:ext uri="{FF2B5EF4-FFF2-40B4-BE49-F238E27FC236}">
              <a16:creationId xmlns:a16="http://schemas.microsoft.com/office/drawing/2014/main" id="{E150F490-F4C8-419E-AF1B-EB2D4D3879BF}"/>
            </a:ext>
          </a:extLst>
        </xdr:cNvPr>
        <xdr:cNvSpPr/>
      </xdr:nvSpPr>
      <xdr:spPr>
        <a:xfrm>
          <a:off x="2300568" y="1815727"/>
          <a:ext cx="165100" cy="1143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290980</xdr:colOff>
      <xdr:row>6</xdr:row>
      <xdr:rowOff>205068</xdr:rowOff>
    </xdr:from>
    <xdr:to>
      <xdr:col>4</xdr:col>
      <xdr:colOff>138580</xdr:colOff>
      <xdr:row>7</xdr:row>
      <xdr:rowOff>166968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003D51-09F2-4C20-9F2E-32D5FD31B3EF}"/>
            </a:ext>
          </a:extLst>
        </xdr:cNvPr>
        <xdr:cNvSpPr txBox="1"/>
      </xdr:nvSpPr>
      <xdr:spPr>
        <a:xfrm>
          <a:off x="2173568" y="1557244"/>
          <a:ext cx="460188" cy="245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D16</a:t>
          </a:r>
        </a:p>
      </xdr:txBody>
    </xdr:sp>
    <xdr:clientData/>
  </xdr:twoCellAnchor>
  <xdr:twoCellAnchor>
    <xdr:from>
      <xdr:col>2</xdr:col>
      <xdr:colOff>239059</xdr:colOff>
      <xdr:row>9</xdr:row>
      <xdr:rowOff>264459</xdr:rowOff>
    </xdr:from>
    <xdr:to>
      <xdr:col>2</xdr:col>
      <xdr:colOff>404159</xdr:colOff>
      <xdr:row>10</xdr:row>
      <xdr:rowOff>94877</xdr:rowOff>
    </xdr:to>
    <xdr:sp macro="" textlink="">
      <xdr:nvSpPr>
        <xdr:cNvPr id="6" name="Flowchart: Merge 5">
          <a:extLst>
            <a:ext uri="{FF2B5EF4-FFF2-40B4-BE49-F238E27FC236}">
              <a16:creationId xmlns:a16="http://schemas.microsoft.com/office/drawing/2014/main" id="{814F3A00-EE7A-438F-8EDA-AE76C801CC0A}"/>
            </a:ext>
          </a:extLst>
        </xdr:cNvPr>
        <xdr:cNvSpPr/>
      </xdr:nvSpPr>
      <xdr:spPr>
        <a:xfrm>
          <a:off x="1509059" y="2468283"/>
          <a:ext cx="165100" cy="1143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54909</xdr:colOff>
      <xdr:row>8</xdr:row>
      <xdr:rowOff>283509</xdr:rowOff>
    </xdr:from>
    <xdr:to>
      <xdr:col>3</xdr:col>
      <xdr:colOff>423209</xdr:colOff>
      <xdr:row>9</xdr:row>
      <xdr:rowOff>226359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25172D0-37C2-479E-8D92-347114A3916F}"/>
            </a:ext>
          </a:extLst>
        </xdr:cNvPr>
        <xdr:cNvSpPr txBox="1"/>
      </xdr:nvSpPr>
      <xdr:spPr>
        <a:xfrm>
          <a:off x="1324909" y="2203450"/>
          <a:ext cx="980888" cy="2267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D7:</a:t>
          </a:r>
          <a:r>
            <a:rPr lang="en-US" sz="1100" baseline="0"/>
            <a:t> Tentative</a:t>
          </a:r>
          <a:endParaRPr lang="en-US" sz="1100"/>
        </a:p>
      </xdr:txBody>
    </xdr:sp>
    <xdr:clientData/>
  </xdr:twoCellAnchor>
  <xdr:twoCellAnchor>
    <xdr:from>
      <xdr:col>4</xdr:col>
      <xdr:colOff>169209</xdr:colOff>
      <xdr:row>9</xdr:row>
      <xdr:rowOff>283509</xdr:rowOff>
    </xdr:from>
    <xdr:to>
      <xdr:col>4</xdr:col>
      <xdr:colOff>334309</xdr:colOff>
      <xdr:row>10</xdr:row>
      <xdr:rowOff>112059</xdr:rowOff>
    </xdr:to>
    <xdr:sp macro="" textlink="">
      <xdr:nvSpPr>
        <xdr:cNvPr id="8" name="Flowchart: Merge 7">
          <a:extLst>
            <a:ext uri="{FF2B5EF4-FFF2-40B4-BE49-F238E27FC236}">
              <a16:creationId xmlns:a16="http://schemas.microsoft.com/office/drawing/2014/main" id="{D00359D6-BA3A-42C8-AEEF-F89ECE6C00D8}"/>
            </a:ext>
          </a:extLst>
        </xdr:cNvPr>
        <xdr:cNvSpPr/>
      </xdr:nvSpPr>
      <xdr:spPr>
        <a:xfrm>
          <a:off x="2664385" y="2487333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597647</xdr:colOff>
      <xdr:row>9</xdr:row>
      <xdr:rowOff>18676</xdr:rowOff>
    </xdr:from>
    <xdr:to>
      <xdr:col>5</xdr:col>
      <xdr:colOff>353359</xdr:colOff>
      <xdr:row>9</xdr:row>
      <xdr:rowOff>245409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65EEEF2-133D-45F5-A808-FAA29A591102}"/>
            </a:ext>
          </a:extLst>
        </xdr:cNvPr>
        <xdr:cNvSpPr txBox="1"/>
      </xdr:nvSpPr>
      <xdr:spPr>
        <a:xfrm>
          <a:off x="2480235" y="2222500"/>
          <a:ext cx="980889" cy="2267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D19:</a:t>
          </a:r>
          <a:r>
            <a:rPr lang="en-US" sz="1100" baseline="0"/>
            <a:t> Firm</a:t>
          </a:r>
          <a:endParaRPr lang="en-US" sz="1100"/>
        </a:p>
      </xdr:txBody>
    </xdr:sp>
    <xdr:clientData/>
  </xdr:twoCellAnchor>
  <xdr:twoCellAnchor>
    <xdr:from>
      <xdr:col>6</xdr:col>
      <xdr:colOff>0</xdr:colOff>
      <xdr:row>6</xdr:row>
      <xdr:rowOff>73025</xdr:rowOff>
    </xdr:from>
    <xdr:to>
      <xdr:col>9</xdr:col>
      <xdr:colOff>596900</xdr:colOff>
      <xdr:row>6</xdr:row>
      <xdr:rowOff>282575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9F188D0-A21F-4980-A934-3C2B1F5EFF28}"/>
            </a:ext>
          </a:extLst>
        </xdr:cNvPr>
        <xdr:cNvSpPr/>
      </xdr:nvSpPr>
      <xdr:spPr>
        <a:xfrm>
          <a:off x="3702050" y="1336675"/>
          <a:ext cx="242570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FIRM</a:t>
          </a:r>
        </a:p>
      </xdr:txBody>
    </xdr:sp>
    <xdr:clientData/>
  </xdr:twoCellAnchor>
  <xdr:twoCellAnchor>
    <xdr:from>
      <xdr:col>10</xdr:col>
      <xdr:colOff>6350</xdr:colOff>
      <xdr:row>6</xdr:row>
      <xdr:rowOff>73025</xdr:rowOff>
    </xdr:from>
    <xdr:to>
      <xdr:col>13</xdr:col>
      <xdr:colOff>603250</xdr:colOff>
      <xdr:row>6</xdr:row>
      <xdr:rowOff>282575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C61EE51-1F2F-417F-B30F-DD10EA750853}"/>
            </a:ext>
          </a:extLst>
        </xdr:cNvPr>
        <xdr:cNvSpPr/>
      </xdr:nvSpPr>
      <xdr:spPr>
        <a:xfrm>
          <a:off x="6146800" y="1336675"/>
          <a:ext cx="24257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FC1</a:t>
          </a:r>
        </a:p>
      </xdr:txBody>
    </xdr:sp>
    <xdr:clientData/>
  </xdr:twoCellAnchor>
  <xdr:twoCellAnchor>
    <xdr:from>
      <xdr:col>14</xdr:col>
      <xdr:colOff>19050</xdr:colOff>
      <xdr:row>6</xdr:row>
      <xdr:rowOff>73025</xdr:rowOff>
    </xdr:from>
    <xdr:to>
      <xdr:col>18</xdr:col>
      <xdr:colOff>6350</xdr:colOff>
      <xdr:row>6</xdr:row>
      <xdr:rowOff>282575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FD3BEE5-A189-4495-9272-F2498CCA855D}"/>
            </a:ext>
          </a:extLst>
        </xdr:cNvPr>
        <xdr:cNvSpPr/>
      </xdr:nvSpPr>
      <xdr:spPr>
        <a:xfrm>
          <a:off x="8597900" y="1336675"/>
          <a:ext cx="24257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FC2</a:t>
          </a:r>
        </a:p>
      </xdr:txBody>
    </xdr:sp>
    <xdr:clientData/>
  </xdr:twoCellAnchor>
  <xdr:twoCellAnchor>
    <xdr:from>
      <xdr:col>18</xdr:col>
      <xdr:colOff>25400</xdr:colOff>
      <xdr:row>6</xdr:row>
      <xdr:rowOff>73025</xdr:rowOff>
    </xdr:from>
    <xdr:to>
      <xdr:col>22</xdr:col>
      <xdr:colOff>12700</xdr:colOff>
      <xdr:row>6</xdr:row>
      <xdr:rowOff>282575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1EB3F9A-3E24-48D5-B58B-156F415E78D2}"/>
            </a:ext>
          </a:extLst>
        </xdr:cNvPr>
        <xdr:cNvSpPr/>
      </xdr:nvSpPr>
      <xdr:spPr>
        <a:xfrm>
          <a:off x="11042650" y="1336675"/>
          <a:ext cx="24257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FC3</a:t>
          </a:r>
        </a:p>
      </xdr:txBody>
    </xdr:sp>
    <xdr:clientData/>
  </xdr:twoCellAnchor>
  <xdr:twoCellAnchor>
    <xdr:from>
      <xdr:col>4</xdr:col>
      <xdr:colOff>442900</xdr:colOff>
      <xdr:row>5</xdr:row>
      <xdr:rowOff>5868</xdr:rowOff>
    </xdr:from>
    <xdr:to>
      <xdr:col>4</xdr:col>
      <xdr:colOff>442900</xdr:colOff>
      <xdr:row>12</xdr:row>
      <xdr:rowOff>268941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0CAA783-54D7-40BD-92EB-5E7AC38F4842}"/>
            </a:ext>
          </a:extLst>
        </xdr:cNvPr>
        <xdr:cNvCxnSpPr/>
      </xdr:nvCxnSpPr>
      <xdr:spPr>
        <a:xfrm>
          <a:off x="2938076" y="1074162"/>
          <a:ext cx="0" cy="2250250"/>
        </a:xfrm>
        <a:prstGeom prst="line">
          <a:avLst/>
        </a:prstGeom>
        <a:ln w="19050">
          <a:solidFill>
            <a:srgbClr val="FF3300"/>
          </a:solidFill>
        </a:ln>
        <a:effectLst>
          <a:outerShdw dist="50800" dir="5400000" sx="92000" sy="92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574862</xdr:colOff>
      <xdr:row>7</xdr:row>
      <xdr:rowOff>18303</xdr:rowOff>
    </xdr:from>
    <xdr:to>
      <xdr:col>4</xdr:col>
      <xdr:colOff>422462</xdr:colOff>
      <xdr:row>7</xdr:row>
      <xdr:rowOff>264085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DFEBA44-D587-4B13-B7A3-5E9AFF788A26}"/>
            </a:ext>
          </a:extLst>
        </xdr:cNvPr>
        <xdr:cNvSpPr txBox="1"/>
      </xdr:nvSpPr>
      <xdr:spPr>
        <a:xfrm>
          <a:off x="2457450" y="1572185"/>
          <a:ext cx="460188" cy="2457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12</xdr:col>
      <xdr:colOff>388097</xdr:colOff>
      <xdr:row>7</xdr:row>
      <xdr:rowOff>217021</xdr:rowOff>
    </xdr:from>
    <xdr:to>
      <xdr:col>12</xdr:col>
      <xdr:colOff>553197</xdr:colOff>
      <xdr:row>8</xdr:row>
      <xdr:rowOff>47439</xdr:rowOff>
    </xdr:to>
    <xdr:sp macro="" textlink="">
      <xdr:nvSpPr>
        <xdr:cNvPr id="17" name="Flowchart: Merge 16">
          <a:extLst>
            <a:ext uri="{FF2B5EF4-FFF2-40B4-BE49-F238E27FC236}">
              <a16:creationId xmlns:a16="http://schemas.microsoft.com/office/drawing/2014/main" id="{D7503C9B-102E-4B0C-B43B-B97C4B11638E}"/>
            </a:ext>
          </a:extLst>
        </xdr:cNvPr>
        <xdr:cNvSpPr/>
      </xdr:nvSpPr>
      <xdr:spPr>
        <a:xfrm>
          <a:off x="7783979" y="1853080"/>
          <a:ext cx="165100" cy="1143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261097</xdr:colOff>
      <xdr:row>6</xdr:row>
      <xdr:rowOff>242421</xdr:rowOff>
    </xdr:from>
    <xdr:to>
      <xdr:col>13</xdr:col>
      <xdr:colOff>108696</xdr:colOff>
      <xdr:row>7</xdr:row>
      <xdr:rowOff>204321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9EAA250-1674-41EA-AEF6-A4DB69258354}"/>
            </a:ext>
          </a:extLst>
        </xdr:cNvPr>
        <xdr:cNvSpPr txBox="1"/>
      </xdr:nvSpPr>
      <xdr:spPr>
        <a:xfrm>
          <a:off x="7656979" y="1594597"/>
          <a:ext cx="460188" cy="245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D16</a:t>
          </a:r>
        </a:p>
      </xdr:txBody>
    </xdr:sp>
    <xdr:clientData/>
  </xdr:twoCellAnchor>
  <xdr:twoCellAnchor>
    <xdr:from>
      <xdr:col>20</xdr:col>
      <xdr:colOff>358214</xdr:colOff>
      <xdr:row>7</xdr:row>
      <xdr:rowOff>209550</xdr:rowOff>
    </xdr:from>
    <xdr:to>
      <xdr:col>20</xdr:col>
      <xdr:colOff>523314</xdr:colOff>
      <xdr:row>8</xdr:row>
      <xdr:rowOff>39968</xdr:rowOff>
    </xdr:to>
    <xdr:sp macro="" textlink="">
      <xdr:nvSpPr>
        <xdr:cNvPr id="19" name="Flowchart: Merge 18">
          <a:extLst>
            <a:ext uri="{FF2B5EF4-FFF2-40B4-BE49-F238E27FC236}">
              <a16:creationId xmlns:a16="http://schemas.microsoft.com/office/drawing/2014/main" id="{8CA3E833-3EAE-48D5-BE25-799549C24CC1}"/>
            </a:ext>
          </a:extLst>
        </xdr:cNvPr>
        <xdr:cNvSpPr/>
      </xdr:nvSpPr>
      <xdr:spPr>
        <a:xfrm>
          <a:off x="12654802" y="1845609"/>
          <a:ext cx="165100" cy="1143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208803</xdr:colOff>
      <xdr:row>6</xdr:row>
      <xdr:rowOff>242420</xdr:rowOff>
    </xdr:from>
    <xdr:to>
      <xdr:col>21</xdr:col>
      <xdr:colOff>56403</xdr:colOff>
      <xdr:row>7</xdr:row>
      <xdr:rowOff>204320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433389D-AE26-4CF3-B310-01A34F244CE1}"/>
            </a:ext>
          </a:extLst>
        </xdr:cNvPr>
        <xdr:cNvSpPr txBox="1"/>
      </xdr:nvSpPr>
      <xdr:spPr>
        <a:xfrm>
          <a:off x="12505391" y="1594596"/>
          <a:ext cx="460188" cy="245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D16</a:t>
          </a:r>
        </a:p>
      </xdr:txBody>
    </xdr:sp>
    <xdr:clientData/>
  </xdr:twoCellAnchor>
  <xdr:twoCellAnchor>
    <xdr:from>
      <xdr:col>4</xdr:col>
      <xdr:colOff>79561</xdr:colOff>
      <xdr:row>12</xdr:row>
      <xdr:rowOff>18303</xdr:rowOff>
    </xdr:from>
    <xdr:to>
      <xdr:col>4</xdr:col>
      <xdr:colOff>244661</xdr:colOff>
      <xdr:row>12</xdr:row>
      <xdr:rowOff>130735</xdr:rowOff>
    </xdr:to>
    <xdr:sp macro="" textlink="">
      <xdr:nvSpPr>
        <xdr:cNvPr id="21" name="Flowchart: Merge 20">
          <a:extLst>
            <a:ext uri="{FF2B5EF4-FFF2-40B4-BE49-F238E27FC236}">
              <a16:creationId xmlns:a16="http://schemas.microsoft.com/office/drawing/2014/main" id="{FE0FD0CA-5E40-4D35-9E6E-ABE5C9D26E5E}"/>
            </a:ext>
          </a:extLst>
        </xdr:cNvPr>
        <xdr:cNvSpPr/>
      </xdr:nvSpPr>
      <xdr:spPr>
        <a:xfrm>
          <a:off x="2574737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530411</xdr:colOff>
      <xdr:row>11</xdr:row>
      <xdr:rowOff>7472</xdr:rowOff>
    </xdr:from>
    <xdr:to>
      <xdr:col>5</xdr:col>
      <xdr:colOff>286123</xdr:colOff>
      <xdr:row>11</xdr:row>
      <xdr:rowOff>234204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4F6E221-2279-4D67-A3EF-4552E20E3BF8}"/>
            </a:ext>
          </a:extLst>
        </xdr:cNvPr>
        <xdr:cNvSpPr txBox="1"/>
      </xdr:nvSpPr>
      <xdr:spPr>
        <a:xfrm>
          <a:off x="2412999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5</xdr:col>
      <xdr:colOff>227905</xdr:colOff>
      <xdr:row>12</xdr:row>
      <xdr:rowOff>18303</xdr:rowOff>
    </xdr:from>
    <xdr:to>
      <xdr:col>5</xdr:col>
      <xdr:colOff>393005</xdr:colOff>
      <xdr:row>12</xdr:row>
      <xdr:rowOff>130735</xdr:rowOff>
    </xdr:to>
    <xdr:sp macro="" textlink="">
      <xdr:nvSpPr>
        <xdr:cNvPr id="23" name="Flowchart: Merge 22">
          <a:extLst>
            <a:ext uri="{FF2B5EF4-FFF2-40B4-BE49-F238E27FC236}">
              <a16:creationId xmlns:a16="http://schemas.microsoft.com/office/drawing/2014/main" id="{F825B39B-AB94-4DE1-BDA0-A40922D07790}"/>
            </a:ext>
          </a:extLst>
        </xdr:cNvPr>
        <xdr:cNvSpPr/>
      </xdr:nvSpPr>
      <xdr:spPr>
        <a:xfrm>
          <a:off x="3335670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54961</xdr:colOff>
      <xdr:row>11</xdr:row>
      <xdr:rowOff>7472</xdr:rowOff>
    </xdr:from>
    <xdr:to>
      <xdr:col>6</xdr:col>
      <xdr:colOff>423262</xdr:colOff>
      <xdr:row>11</xdr:row>
      <xdr:rowOff>234204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4FF65B-6245-4DE7-88EE-955B6E5D457B}"/>
            </a:ext>
          </a:extLst>
        </xdr:cNvPr>
        <xdr:cNvSpPr txBox="1"/>
      </xdr:nvSpPr>
      <xdr:spPr>
        <a:xfrm>
          <a:off x="3162726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6</xdr:col>
      <xdr:colOff>376250</xdr:colOff>
      <xdr:row>12</xdr:row>
      <xdr:rowOff>18303</xdr:rowOff>
    </xdr:from>
    <xdr:to>
      <xdr:col>6</xdr:col>
      <xdr:colOff>541350</xdr:colOff>
      <xdr:row>12</xdr:row>
      <xdr:rowOff>130735</xdr:rowOff>
    </xdr:to>
    <xdr:sp macro="" textlink="">
      <xdr:nvSpPr>
        <xdr:cNvPr id="25" name="Flowchart: Merge 24">
          <a:extLst>
            <a:ext uri="{FF2B5EF4-FFF2-40B4-BE49-F238E27FC236}">
              <a16:creationId xmlns:a16="http://schemas.microsoft.com/office/drawing/2014/main" id="{0E88A723-F96C-4952-A367-2F2D0D55C8A2}"/>
            </a:ext>
          </a:extLst>
        </xdr:cNvPr>
        <xdr:cNvSpPr/>
      </xdr:nvSpPr>
      <xdr:spPr>
        <a:xfrm>
          <a:off x="4096603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192100</xdr:colOff>
      <xdr:row>11</xdr:row>
      <xdr:rowOff>7472</xdr:rowOff>
    </xdr:from>
    <xdr:to>
      <xdr:col>7</xdr:col>
      <xdr:colOff>560401</xdr:colOff>
      <xdr:row>11</xdr:row>
      <xdr:rowOff>234204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A933B9-623E-4F0D-8D97-CF8CED2E1D8C}"/>
            </a:ext>
          </a:extLst>
        </xdr:cNvPr>
        <xdr:cNvSpPr txBox="1"/>
      </xdr:nvSpPr>
      <xdr:spPr>
        <a:xfrm>
          <a:off x="3912453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7</xdr:col>
      <xdr:colOff>524595</xdr:colOff>
      <xdr:row>12</xdr:row>
      <xdr:rowOff>18303</xdr:rowOff>
    </xdr:from>
    <xdr:to>
      <xdr:col>8</xdr:col>
      <xdr:colOff>77107</xdr:colOff>
      <xdr:row>12</xdr:row>
      <xdr:rowOff>130735</xdr:rowOff>
    </xdr:to>
    <xdr:sp macro="" textlink="">
      <xdr:nvSpPr>
        <xdr:cNvPr id="27" name="Flowchart: Merge 26">
          <a:extLst>
            <a:ext uri="{FF2B5EF4-FFF2-40B4-BE49-F238E27FC236}">
              <a16:creationId xmlns:a16="http://schemas.microsoft.com/office/drawing/2014/main" id="{6CD1F36A-A273-4D00-943B-AB7F41CB91F3}"/>
            </a:ext>
          </a:extLst>
        </xdr:cNvPr>
        <xdr:cNvSpPr/>
      </xdr:nvSpPr>
      <xdr:spPr>
        <a:xfrm>
          <a:off x="4857536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60351</xdr:colOff>
      <xdr:row>12</xdr:row>
      <xdr:rowOff>18303</xdr:rowOff>
    </xdr:from>
    <xdr:to>
      <xdr:col>9</xdr:col>
      <xdr:colOff>225451</xdr:colOff>
      <xdr:row>12</xdr:row>
      <xdr:rowOff>130735</xdr:rowOff>
    </xdr:to>
    <xdr:sp macro="" textlink="">
      <xdr:nvSpPr>
        <xdr:cNvPr id="28" name="Flowchart: Merge 27">
          <a:extLst>
            <a:ext uri="{FF2B5EF4-FFF2-40B4-BE49-F238E27FC236}">
              <a16:creationId xmlns:a16="http://schemas.microsoft.com/office/drawing/2014/main" id="{4501C912-55C4-4C67-B5D9-522D4889057F}"/>
            </a:ext>
          </a:extLst>
        </xdr:cNvPr>
        <xdr:cNvSpPr/>
      </xdr:nvSpPr>
      <xdr:spPr>
        <a:xfrm>
          <a:off x="5618469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208696</xdr:colOff>
      <xdr:row>12</xdr:row>
      <xdr:rowOff>18303</xdr:rowOff>
    </xdr:from>
    <xdr:to>
      <xdr:col>10</xdr:col>
      <xdr:colOff>373796</xdr:colOff>
      <xdr:row>12</xdr:row>
      <xdr:rowOff>130735</xdr:rowOff>
    </xdr:to>
    <xdr:sp macro="" textlink="">
      <xdr:nvSpPr>
        <xdr:cNvPr id="29" name="Flowchart: Merge 28">
          <a:extLst>
            <a:ext uri="{FF2B5EF4-FFF2-40B4-BE49-F238E27FC236}">
              <a16:creationId xmlns:a16="http://schemas.microsoft.com/office/drawing/2014/main" id="{B068B177-871C-4F9A-B0EA-F446C75922D2}"/>
            </a:ext>
          </a:extLst>
        </xdr:cNvPr>
        <xdr:cNvSpPr/>
      </xdr:nvSpPr>
      <xdr:spPr>
        <a:xfrm>
          <a:off x="6379402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357041</xdr:colOff>
      <xdr:row>12</xdr:row>
      <xdr:rowOff>18303</xdr:rowOff>
    </xdr:from>
    <xdr:to>
      <xdr:col>11</xdr:col>
      <xdr:colOff>522141</xdr:colOff>
      <xdr:row>12</xdr:row>
      <xdr:rowOff>130735</xdr:rowOff>
    </xdr:to>
    <xdr:sp macro="" textlink="">
      <xdr:nvSpPr>
        <xdr:cNvPr id="30" name="Flowchart: Merge 29">
          <a:extLst>
            <a:ext uri="{FF2B5EF4-FFF2-40B4-BE49-F238E27FC236}">
              <a16:creationId xmlns:a16="http://schemas.microsoft.com/office/drawing/2014/main" id="{43A6BD84-1072-4826-AC44-96A094C960A8}"/>
            </a:ext>
          </a:extLst>
        </xdr:cNvPr>
        <xdr:cNvSpPr/>
      </xdr:nvSpPr>
      <xdr:spPr>
        <a:xfrm>
          <a:off x="7140335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505386</xdr:colOff>
      <xdr:row>12</xdr:row>
      <xdr:rowOff>18303</xdr:rowOff>
    </xdr:from>
    <xdr:to>
      <xdr:col>13</xdr:col>
      <xdr:colOff>57897</xdr:colOff>
      <xdr:row>12</xdr:row>
      <xdr:rowOff>130735</xdr:rowOff>
    </xdr:to>
    <xdr:sp macro="" textlink="">
      <xdr:nvSpPr>
        <xdr:cNvPr id="31" name="Flowchart: Merge 30">
          <a:extLst>
            <a:ext uri="{FF2B5EF4-FFF2-40B4-BE49-F238E27FC236}">
              <a16:creationId xmlns:a16="http://schemas.microsoft.com/office/drawing/2014/main" id="{0F7CB791-8297-4386-98CC-37F981D8B1E5}"/>
            </a:ext>
          </a:extLst>
        </xdr:cNvPr>
        <xdr:cNvSpPr/>
      </xdr:nvSpPr>
      <xdr:spPr>
        <a:xfrm>
          <a:off x="7901268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41142</xdr:colOff>
      <xdr:row>12</xdr:row>
      <xdr:rowOff>18303</xdr:rowOff>
    </xdr:from>
    <xdr:to>
      <xdr:col>14</xdr:col>
      <xdr:colOff>206242</xdr:colOff>
      <xdr:row>12</xdr:row>
      <xdr:rowOff>130735</xdr:rowOff>
    </xdr:to>
    <xdr:sp macro="" textlink="">
      <xdr:nvSpPr>
        <xdr:cNvPr id="32" name="Flowchart: Merge 31">
          <a:extLst>
            <a:ext uri="{FF2B5EF4-FFF2-40B4-BE49-F238E27FC236}">
              <a16:creationId xmlns:a16="http://schemas.microsoft.com/office/drawing/2014/main" id="{CA04845F-74F4-475E-9218-FD7F331660A3}"/>
            </a:ext>
          </a:extLst>
        </xdr:cNvPr>
        <xdr:cNvSpPr/>
      </xdr:nvSpPr>
      <xdr:spPr>
        <a:xfrm>
          <a:off x="8662201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189487</xdr:colOff>
      <xdr:row>12</xdr:row>
      <xdr:rowOff>18303</xdr:rowOff>
    </xdr:from>
    <xdr:to>
      <xdr:col>15</xdr:col>
      <xdr:colOff>354587</xdr:colOff>
      <xdr:row>12</xdr:row>
      <xdr:rowOff>130735</xdr:rowOff>
    </xdr:to>
    <xdr:sp macro="" textlink="">
      <xdr:nvSpPr>
        <xdr:cNvPr id="33" name="Flowchart: Merge 32">
          <a:extLst>
            <a:ext uri="{FF2B5EF4-FFF2-40B4-BE49-F238E27FC236}">
              <a16:creationId xmlns:a16="http://schemas.microsoft.com/office/drawing/2014/main" id="{6A1D5A25-F547-4060-8756-D2E7AF8CC76E}"/>
            </a:ext>
          </a:extLst>
        </xdr:cNvPr>
        <xdr:cNvSpPr/>
      </xdr:nvSpPr>
      <xdr:spPr>
        <a:xfrm>
          <a:off x="9423134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337832</xdr:colOff>
      <xdr:row>12</xdr:row>
      <xdr:rowOff>18303</xdr:rowOff>
    </xdr:from>
    <xdr:to>
      <xdr:col>16</xdr:col>
      <xdr:colOff>502932</xdr:colOff>
      <xdr:row>12</xdr:row>
      <xdr:rowOff>130735</xdr:rowOff>
    </xdr:to>
    <xdr:sp macro="" textlink="">
      <xdr:nvSpPr>
        <xdr:cNvPr id="34" name="Flowchart: Merge 33">
          <a:extLst>
            <a:ext uri="{FF2B5EF4-FFF2-40B4-BE49-F238E27FC236}">
              <a16:creationId xmlns:a16="http://schemas.microsoft.com/office/drawing/2014/main" id="{A2AAA926-5683-4DB7-B778-CA528AE3F88D}"/>
            </a:ext>
          </a:extLst>
        </xdr:cNvPr>
        <xdr:cNvSpPr/>
      </xdr:nvSpPr>
      <xdr:spPr>
        <a:xfrm>
          <a:off x="10184067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486176</xdr:colOff>
      <xdr:row>12</xdr:row>
      <xdr:rowOff>18303</xdr:rowOff>
    </xdr:from>
    <xdr:to>
      <xdr:col>18</xdr:col>
      <xdr:colOff>38688</xdr:colOff>
      <xdr:row>12</xdr:row>
      <xdr:rowOff>130735</xdr:rowOff>
    </xdr:to>
    <xdr:sp macro="" textlink="">
      <xdr:nvSpPr>
        <xdr:cNvPr id="35" name="Flowchart: Merge 34">
          <a:extLst>
            <a:ext uri="{FF2B5EF4-FFF2-40B4-BE49-F238E27FC236}">
              <a16:creationId xmlns:a16="http://schemas.microsoft.com/office/drawing/2014/main" id="{4CD66DE8-C0D1-4CBB-8005-3FB4C2B60206}"/>
            </a:ext>
          </a:extLst>
        </xdr:cNvPr>
        <xdr:cNvSpPr/>
      </xdr:nvSpPr>
      <xdr:spPr>
        <a:xfrm>
          <a:off x="10945000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21933</xdr:colOff>
      <xdr:row>12</xdr:row>
      <xdr:rowOff>18303</xdr:rowOff>
    </xdr:from>
    <xdr:to>
      <xdr:col>19</xdr:col>
      <xdr:colOff>187033</xdr:colOff>
      <xdr:row>12</xdr:row>
      <xdr:rowOff>130735</xdr:rowOff>
    </xdr:to>
    <xdr:sp macro="" textlink="">
      <xdr:nvSpPr>
        <xdr:cNvPr id="36" name="Flowchart: Merge 35">
          <a:extLst>
            <a:ext uri="{FF2B5EF4-FFF2-40B4-BE49-F238E27FC236}">
              <a16:creationId xmlns:a16="http://schemas.microsoft.com/office/drawing/2014/main" id="{2B4CA0AD-C27A-4659-9129-9897204E5D19}"/>
            </a:ext>
          </a:extLst>
        </xdr:cNvPr>
        <xdr:cNvSpPr/>
      </xdr:nvSpPr>
      <xdr:spPr>
        <a:xfrm>
          <a:off x="11705933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170278</xdr:colOff>
      <xdr:row>12</xdr:row>
      <xdr:rowOff>18303</xdr:rowOff>
    </xdr:from>
    <xdr:to>
      <xdr:col>20</xdr:col>
      <xdr:colOff>335378</xdr:colOff>
      <xdr:row>12</xdr:row>
      <xdr:rowOff>130735</xdr:rowOff>
    </xdr:to>
    <xdr:sp macro="" textlink="">
      <xdr:nvSpPr>
        <xdr:cNvPr id="37" name="Flowchart: Merge 36">
          <a:extLst>
            <a:ext uri="{FF2B5EF4-FFF2-40B4-BE49-F238E27FC236}">
              <a16:creationId xmlns:a16="http://schemas.microsoft.com/office/drawing/2014/main" id="{3F413425-CCAF-486A-A316-F87B083B2819}"/>
            </a:ext>
          </a:extLst>
        </xdr:cNvPr>
        <xdr:cNvSpPr/>
      </xdr:nvSpPr>
      <xdr:spPr>
        <a:xfrm>
          <a:off x="12466866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318620</xdr:colOff>
      <xdr:row>12</xdr:row>
      <xdr:rowOff>18303</xdr:rowOff>
    </xdr:from>
    <xdr:to>
      <xdr:col>21</xdr:col>
      <xdr:colOff>483720</xdr:colOff>
      <xdr:row>12</xdr:row>
      <xdr:rowOff>130735</xdr:rowOff>
    </xdr:to>
    <xdr:sp macro="" textlink="">
      <xdr:nvSpPr>
        <xdr:cNvPr id="38" name="Flowchart: Merge 37">
          <a:extLst>
            <a:ext uri="{FF2B5EF4-FFF2-40B4-BE49-F238E27FC236}">
              <a16:creationId xmlns:a16="http://schemas.microsoft.com/office/drawing/2014/main" id="{DD503881-48E6-4C35-BD69-FC8013EB0534}"/>
            </a:ext>
          </a:extLst>
        </xdr:cNvPr>
        <xdr:cNvSpPr/>
      </xdr:nvSpPr>
      <xdr:spPr>
        <a:xfrm>
          <a:off x="13227796" y="2991597"/>
          <a:ext cx="165100" cy="112432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329239</xdr:colOff>
      <xdr:row>11</xdr:row>
      <xdr:rowOff>7472</xdr:rowOff>
    </xdr:from>
    <xdr:to>
      <xdr:col>9</xdr:col>
      <xdr:colOff>84951</xdr:colOff>
      <xdr:row>11</xdr:row>
      <xdr:rowOff>234204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3CC8DD4-ABB6-4A38-B794-C3159D837499}"/>
            </a:ext>
          </a:extLst>
        </xdr:cNvPr>
        <xdr:cNvSpPr txBox="1"/>
      </xdr:nvSpPr>
      <xdr:spPr>
        <a:xfrm>
          <a:off x="4662180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8</xdr:col>
      <xdr:colOff>466378</xdr:colOff>
      <xdr:row>11</xdr:row>
      <xdr:rowOff>7472</xdr:rowOff>
    </xdr:from>
    <xdr:to>
      <xdr:col>10</xdr:col>
      <xdr:colOff>222090</xdr:colOff>
      <xdr:row>11</xdr:row>
      <xdr:rowOff>234204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1B5854D1-9600-494A-9C53-A3A2638DB699}"/>
            </a:ext>
          </a:extLst>
        </xdr:cNvPr>
        <xdr:cNvSpPr txBox="1"/>
      </xdr:nvSpPr>
      <xdr:spPr>
        <a:xfrm>
          <a:off x="5411907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9</xdr:col>
      <xdr:colOff>603516</xdr:colOff>
      <xdr:row>11</xdr:row>
      <xdr:rowOff>7472</xdr:rowOff>
    </xdr:from>
    <xdr:to>
      <xdr:col>11</xdr:col>
      <xdr:colOff>359229</xdr:colOff>
      <xdr:row>11</xdr:row>
      <xdr:rowOff>234204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1E0F3CA-E226-4A54-99C1-3F03E30F66A7}"/>
            </a:ext>
          </a:extLst>
        </xdr:cNvPr>
        <xdr:cNvSpPr txBox="1"/>
      </xdr:nvSpPr>
      <xdr:spPr>
        <a:xfrm>
          <a:off x="6161634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11</xdr:col>
      <xdr:colOff>128067</xdr:colOff>
      <xdr:row>11</xdr:row>
      <xdr:rowOff>7472</xdr:rowOff>
    </xdr:from>
    <xdr:to>
      <xdr:col>12</xdr:col>
      <xdr:colOff>496368</xdr:colOff>
      <xdr:row>11</xdr:row>
      <xdr:rowOff>234204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F32DCE83-1607-48C9-93C2-EA77764EF5AC}"/>
            </a:ext>
          </a:extLst>
        </xdr:cNvPr>
        <xdr:cNvSpPr txBox="1"/>
      </xdr:nvSpPr>
      <xdr:spPr>
        <a:xfrm>
          <a:off x="6911361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12</xdr:col>
      <xdr:colOff>265206</xdr:colOff>
      <xdr:row>11</xdr:row>
      <xdr:rowOff>7472</xdr:rowOff>
    </xdr:from>
    <xdr:to>
      <xdr:col>14</xdr:col>
      <xdr:colOff>20918</xdr:colOff>
      <xdr:row>11</xdr:row>
      <xdr:rowOff>234204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7FBBE81A-CEB5-451C-B499-B32B380C2FB3}"/>
            </a:ext>
          </a:extLst>
        </xdr:cNvPr>
        <xdr:cNvSpPr txBox="1"/>
      </xdr:nvSpPr>
      <xdr:spPr>
        <a:xfrm>
          <a:off x="7661088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13</xdr:col>
      <xdr:colOff>402344</xdr:colOff>
      <xdr:row>11</xdr:row>
      <xdr:rowOff>7472</xdr:rowOff>
    </xdr:from>
    <xdr:to>
      <xdr:col>15</xdr:col>
      <xdr:colOff>158057</xdr:colOff>
      <xdr:row>11</xdr:row>
      <xdr:rowOff>234204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0C8FE94-3A6E-423E-B763-0C95F5BDEB02}"/>
            </a:ext>
          </a:extLst>
        </xdr:cNvPr>
        <xdr:cNvSpPr txBox="1"/>
      </xdr:nvSpPr>
      <xdr:spPr>
        <a:xfrm>
          <a:off x="8410815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14</xdr:col>
      <xdr:colOff>539483</xdr:colOff>
      <xdr:row>11</xdr:row>
      <xdr:rowOff>7472</xdr:rowOff>
    </xdr:from>
    <xdr:to>
      <xdr:col>16</xdr:col>
      <xdr:colOff>295196</xdr:colOff>
      <xdr:row>11</xdr:row>
      <xdr:rowOff>234204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94D55DA-4124-486F-BA10-179B57DBB9A0}"/>
            </a:ext>
          </a:extLst>
        </xdr:cNvPr>
        <xdr:cNvSpPr txBox="1"/>
      </xdr:nvSpPr>
      <xdr:spPr>
        <a:xfrm>
          <a:off x="9160542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16</xdr:col>
      <xdr:colOff>64034</xdr:colOff>
      <xdr:row>11</xdr:row>
      <xdr:rowOff>7472</xdr:rowOff>
    </xdr:from>
    <xdr:to>
      <xdr:col>17</xdr:col>
      <xdr:colOff>432334</xdr:colOff>
      <xdr:row>11</xdr:row>
      <xdr:rowOff>234204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C36930CD-6ECB-40F2-9531-F20D55CE878F}"/>
            </a:ext>
          </a:extLst>
        </xdr:cNvPr>
        <xdr:cNvSpPr txBox="1"/>
      </xdr:nvSpPr>
      <xdr:spPr>
        <a:xfrm>
          <a:off x="9910269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17</xdr:col>
      <xdr:colOff>201172</xdr:colOff>
      <xdr:row>11</xdr:row>
      <xdr:rowOff>7472</xdr:rowOff>
    </xdr:from>
    <xdr:to>
      <xdr:col>18</xdr:col>
      <xdr:colOff>569473</xdr:colOff>
      <xdr:row>11</xdr:row>
      <xdr:rowOff>234204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2895202-C091-4CF7-8ECA-A6CD3CB515C4}"/>
            </a:ext>
          </a:extLst>
        </xdr:cNvPr>
        <xdr:cNvSpPr txBox="1"/>
      </xdr:nvSpPr>
      <xdr:spPr>
        <a:xfrm>
          <a:off x="10659996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18</xdr:col>
      <xdr:colOff>338311</xdr:colOff>
      <xdr:row>11</xdr:row>
      <xdr:rowOff>7472</xdr:rowOff>
    </xdr:from>
    <xdr:to>
      <xdr:col>20</xdr:col>
      <xdr:colOff>94024</xdr:colOff>
      <xdr:row>11</xdr:row>
      <xdr:rowOff>234204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E979B111-4308-4C93-B0C3-227AEC1D13BB}"/>
            </a:ext>
          </a:extLst>
        </xdr:cNvPr>
        <xdr:cNvSpPr txBox="1"/>
      </xdr:nvSpPr>
      <xdr:spPr>
        <a:xfrm>
          <a:off x="11409723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19</xdr:col>
      <xdr:colOff>475450</xdr:colOff>
      <xdr:row>11</xdr:row>
      <xdr:rowOff>7472</xdr:rowOff>
    </xdr:from>
    <xdr:to>
      <xdr:col>21</xdr:col>
      <xdr:colOff>231163</xdr:colOff>
      <xdr:row>11</xdr:row>
      <xdr:rowOff>234204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22EF8236-E370-4DAF-835B-936AA5C683CA}"/>
            </a:ext>
          </a:extLst>
        </xdr:cNvPr>
        <xdr:cNvSpPr txBox="1"/>
      </xdr:nvSpPr>
      <xdr:spPr>
        <a:xfrm>
          <a:off x="12159450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20</xdr:col>
      <xdr:colOff>612587</xdr:colOff>
      <xdr:row>11</xdr:row>
      <xdr:rowOff>7472</xdr:rowOff>
    </xdr:from>
    <xdr:to>
      <xdr:col>22</xdr:col>
      <xdr:colOff>368299</xdr:colOff>
      <xdr:row>11</xdr:row>
      <xdr:rowOff>234204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CF59CBD-23D2-4956-B08B-B896E7AB631B}"/>
            </a:ext>
          </a:extLst>
        </xdr:cNvPr>
        <xdr:cNvSpPr txBox="1"/>
      </xdr:nvSpPr>
      <xdr:spPr>
        <a:xfrm>
          <a:off x="12909175" y="2696884"/>
          <a:ext cx="980889" cy="226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Update</a:t>
          </a:r>
        </a:p>
      </xdr:txBody>
    </xdr:sp>
    <xdr:clientData/>
  </xdr:twoCellAnchor>
  <xdr:twoCellAnchor>
    <xdr:from>
      <xdr:col>4</xdr:col>
      <xdr:colOff>450850</xdr:colOff>
      <xdr:row>6</xdr:row>
      <xdr:rowOff>127000</xdr:rowOff>
    </xdr:from>
    <xdr:to>
      <xdr:col>6</xdr:col>
      <xdr:colOff>0</xdr:colOff>
      <xdr:row>6</xdr:row>
      <xdr:rowOff>177800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B4B3B81-BA90-455B-832E-023A19EBDA44}"/>
            </a:ext>
          </a:extLst>
        </xdr:cNvPr>
        <xdr:cNvCxnSpPr>
          <a:stCxn id="2" idx="2"/>
          <a:endCxn id="10" idx="1"/>
        </xdr:cNvCxnSpPr>
      </xdr:nvCxnSpPr>
      <xdr:spPr>
        <a:xfrm>
          <a:off x="2927350" y="1469571"/>
          <a:ext cx="764721" cy="5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2%20&#32076;&#28168;&#29987;&#26989;\102%20&#28023;&#22806;\06%20&#12450;&#12472;&#12450;\01%20&#65393;&#65404;&#65438;&#65393;&#32207;&#25324;(incl.emerging)\&#26085;&#37326;&#34276;&#20117;&#12373;&#12435;&#65288;&#12452;&#12531;&#12489;&#12493;&#12471;&#12450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amazaki02\&#23665;&#23822;%20&#31168;&#38534;\Teerawat\TeTMT\316%20g.leat\cover_taiw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65412;&#65430;&#65408;UNI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インドネシア輸出入"/>
      <sheetName val="インドネシア１"/>
      <sheetName val="ｲﾝﾄﾞﾈｼｱ"/>
      <sheetName val="ｲﾝﾄﾞﾈｼｱ２"/>
      <sheetName val="アジア (2)"/>
      <sheetName val="アジアデータ"/>
      <sheetName val="Sheet1"/>
      <sheetName val="インドネシアCP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DONVIBAN"/>
      <sheetName val="NGUON"/>
      <sheetName val="Summary"/>
      <sheetName val="Total 2012"/>
      <sheetName val="Exit interview"/>
      <sheetName val="Summary by Shop"/>
      <sheetName val="LIST TỔ"/>
      <sheetName val="ﾌﾟﾚｽ"/>
      <sheetName val="Data nguồn"/>
      <sheetName val="vªÄ"/>
      <sheetName val="ZC³"/>
      <sheetName val="PL_VÆQ"/>
      <sheetName val="PL_DUO_2Q"/>
      <sheetName val="Øü"/>
      <sheetName val="#2 Att-3Y basic his"/>
      <sheetName val="Cash &amp; earning 2014-2018"/>
      <sheetName val="Camera (signature)"/>
      <sheetName val="Sheet3"/>
      <sheetName val="Điểm đón"/>
      <sheetName val="D-TRAVEL"/>
      <sheetName val="日野藤井さん（インドネシア）"/>
      <sheetName val="吊上げパ(20)"/>
      <sheetName val="吊上げパ_20_"/>
      <sheetName val="corolla"/>
      <sheetName val="Supp.List"/>
      <sheetName val="BUTYL 070303 "/>
      <sheetName val="ﾀﾘﾌ"/>
      <sheetName val="849E15(20010)"/>
      <sheetName val="ADI SUPPLIER MAP"/>
      <sheetName val="ADI"/>
      <sheetName val="ADI (2)"/>
      <sheetName val="ADI (2)×"/>
      <sheetName val="AUM旧"/>
      <sheetName val="Corolla &amp; Camry"/>
      <sheetName val="ocean voyage"/>
      <sheetName val="RPBUPLAN01"/>
      <sheetName val="IBMC105"/>
      <sheetName val="TIRE2001"/>
      <sheetName val="見積250投資後"/>
      <sheetName val="Plant II 99-2"/>
      <sheetName val="AAC"/>
      <sheetName val="ABI"/>
      <sheetName val="ALM"/>
      <sheetName val="AMI"/>
      <sheetName val="AUM"/>
      <sheetName val="AACT"/>
      <sheetName val="ACIN"/>
      <sheetName val="AEIL"/>
      <sheetName val="Result"/>
      <sheetName val="DAILYPACE"/>
      <sheetName val="電子見積(05.11.8)"/>
      <sheetName val="結果"/>
      <sheetName val="投資ﾌｫﾛｰ"/>
      <sheetName val="???v??ª?Ä"/>
      <sheetName val="???ZC³"/>
      <sheetName val="PL_V???ÆQ??"/>
      <sheetName val="PL_DUO_2Q??"/>
      <sheetName val="?Ø?ü"/>
      <sheetName val="ﾄﾖﾀUNIT"/>
      <sheetName val="Name"/>
      <sheetName val="D1"/>
      <sheetName val="E2"/>
      <sheetName val="F1"/>
      <sheetName val="アジア_(2)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Total_2012"/>
      <sheetName val="Exit_interview"/>
      <sheetName val="Summary_by_Shop"/>
      <sheetName val="LIST_TỔ"/>
      <sheetName val="Data_nguồn"/>
      <sheetName val="KH"/>
      <sheetName val=""/>
      <sheetName val="Infor"/>
      <sheetName val="アジア_(2)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Total_20121"/>
      <sheetName val="Exit_interview1"/>
      <sheetName val="Summary_by_Shop1"/>
      <sheetName val="LIST_TỔ1"/>
      <sheetName val="Data_nguồn1"/>
      <sheetName val="#2_Att-3Y_basic_his"/>
      <sheetName val="Cash_&amp;_earning_2014-2018"/>
      <sheetName val="Camera_(signature)"/>
      <sheetName val="Điểm_đón"/>
      <sheetName val="BUTYL_070303_"/>
      <sheetName val="Supp_List"/>
      <sheetName val="Plant_II_99-2"/>
      <sheetName val="ocean_voyage"/>
      <sheetName val="ADI_SUPPLIER_MAP"/>
      <sheetName val="ADI_(2)"/>
      <sheetName val="ADI_(2)×"/>
      <sheetName val="Corolla_&amp;_Camry"/>
      <sheetName val="Part Pick Up"/>
      <sheetName val="Name define"/>
      <sheetName val="Labor B, C"/>
      <sheetName val="Indirect MP"/>
      <sheetName val="___v__ª_Ä"/>
      <sheetName val="___ZC³"/>
      <sheetName val="PL_V___ÆQ__"/>
      <sheetName val="PL_DUO_2Q__"/>
      <sheetName val="_Ø_ü"/>
      <sheetName val="TNS"/>
      <sheetName val="アジア_(2)2"/>
      <sheetName val="dongia_(2)2"/>
      <sheetName val="THPDMoi__(2)2"/>
      <sheetName val="t-h_HA_THE2"/>
      <sheetName val="DON_GIA2"/>
      <sheetName val="CHITIET_VL-NC2"/>
      <sheetName val="CHITIET_VL-NC-TT_-1p2"/>
      <sheetName val="TH_XL2"/>
      <sheetName val="CHITIET_VL-NC-TT-3p2"/>
      <sheetName val="Bia_TQT2"/>
      <sheetName val="TONGKE3p_2"/>
      <sheetName val="KPVC-BD_2"/>
      <sheetName val="Total_20122"/>
      <sheetName val="Exit_interview2"/>
      <sheetName val="Summary_by_Shop2"/>
      <sheetName val="LIST_TỔ2"/>
      <sheetName val="Data_nguồn2"/>
      <sheetName val="#2_Att-3Y_basic_his1"/>
      <sheetName val="Cash_&amp;_earning_2014-20181"/>
      <sheetName val="Camera_(signature)1"/>
      <sheetName val="Điểm_đón1"/>
      <sheetName val="BUTYL_070303_1"/>
      <sheetName val="Supp_List1"/>
      <sheetName val="Plant_II_99-21"/>
      <sheetName val="ocean_voyage1"/>
      <sheetName val="ADI_SUPPLIER_MAP1"/>
      <sheetName val="ADI_(2)1"/>
      <sheetName val="ADI_(2)×1"/>
      <sheetName val="Corolla_&amp;_Camry1"/>
      <sheetName val="CHIA KE HOACH 3 line"/>
      <sheetName val="THUC TICH 3 LINE"/>
      <sheetName val="THUC TICH 2"/>
      <sheetName val="前工程の能率実績(NS)"/>
      <sheetName val="3"/>
      <sheetName val=" D2"/>
      <sheetName val="伝票"/>
      <sheetName val="月度報告書"/>
      <sheetName val="投資･工数推移"/>
      <sheetName val="Okt~Des-11"/>
      <sheetName val="Jul~Sep'11"/>
      <sheetName val="Premi Iuran"/>
      <sheetName val="Rincian Iuran"/>
      <sheetName val="Data WP"/>
      <sheetName val="IMPUT PENERIMAAN BULK WB"/>
      <sheetName val="HUTANG PER VENDOR 09"/>
      <sheetName val="IMPUT PENERIMAAN BAG PRODUKSI"/>
      <sheetName val="PEMAKAIAN BY PRODUKSI"/>
      <sheetName val="by dealer"/>
      <sheetName val="capacity"/>
      <sheetName val="Man power"/>
      <sheetName val="BBM-03"/>
      <sheetName val="Realkont"/>
      <sheetName val="jadw"/>
      <sheetName val="Waktu"/>
      <sheetName val="Anls"/>
      <sheetName val="Basic"/>
      <sheetName val="Bank _ deposito"/>
      <sheetName val="1000kW UNITS"/>
      <sheetName val="3500kW UNITS"/>
      <sheetName val="5500kW UNITS"/>
      <sheetName val="C"/>
      <sheetName val="Code"/>
      <sheetName val="1. Tổng thể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r_qtn"/>
      <sheetName val="cvr_ref#"/>
      <sheetName val="cvr_cow_org,a,b"/>
      <sheetName val="cvr_buff_g-i "/>
      <sheetName val="cvr_cow_c-f"/>
      <sheetName val="cvr_buff_j-m"/>
      <sheetName val="proposal_A-B"/>
      <sheetName val="proposal_C-D"/>
      <sheetName val="cover_org"/>
      <sheetName val="accessary"/>
      <sheetName val="残存ｶｰﾌﾞ"/>
      <sheetName val="Code dich vu"/>
      <sheetName val="#REF"/>
      <sheetName val="27850"/>
      <sheetName val="Sum"/>
      <sheetName val="電子見積(05.11.8)"/>
      <sheetName val="見積集計"/>
      <sheetName val="IMV"/>
      <sheetName val="05年"/>
      <sheetName val="REQUEST_TABLE"/>
      <sheetName val="PS50P80"/>
      <sheetName val="ASF INVENTORY"/>
      <sheetName val="FORECAST "/>
      <sheetName val="KRISTY FINAL"/>
      <sheetName val="ADD FORECAST(NEW PRODUCTS)"/>
      <sheetName val="APR"/>
      <sheetName val="INTRANSIT"/>
      <sheetName val="JAN FAINAL"/>
      <sheetName val="AAC"/>
      <sheetName val="ABI"/>
      <sheetName val="ADI"/>
      <sheetName val="ALM"/>
      <sheetName val="AMI"/>
      <sheetName val="AUM"/>
      <sheetName val="cover_taiwan"/>
      <sheetName val="AACT"/>
      <sheetName val="ACIN"/>
      <sheetName val="AEIL"/>
      <sheetName val="2002"/>
      <sheetName val="Unit Price 97"/>
      <sheetName val="ocean voyage"/>
      <sheetName val="Supp.List"/>
      <sheetName val="cost"/>
      <sheetName val="ｲﾝﾄﾞﾈｼｱ"/>
      <sheetName val="ADI SUPPLIER MAP"/>
      <sheetName val="ADI (2)"/>
      <sheetName val="ADI (2)×"/>
      <sheetName val="AUM旧"/>
      <sheetName val="corolla"/>
      <sheetName val="まとめ◎◎04対象のみ拠点"/>
      <sheetName val="ctdg"/>
      <sheetName val="press"/>
      <sheetName val="849E15(20010)"/>
      <sheetName val="バス"/>
      <sheetName val="Net Price Position - Sheet 1"/>
      <sheetName val="bs is"/>
      <sheetName val="価格"/>
      <sheetName val="高温放置"/>
      <sheetName val="対象ライ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ﾄﾖﾀUNIT"/>
      <sheetName val="台湾"/>
      <sheetName val="GDP"/>
      <sheetName val="Sheet2"/>
      <sheetName val="消費関連"/>
      <sheetName val="物価"/>
      <sheetName val="固定資本形成内訳"/>
      <sheetName val="鉱工業指数"/>
      <sheetName val="輸出"/>
      <sheetName val="①"/>
      <sheetName val="★1頁"/>
      <sheetName val="Sheet1"/>
      <sheetName val="米双子の赤字"/>
      <sheetName val="国際収支年間"/>
      <sheetName val="住宅分析p1"/>
      <sheetName val="住宅分析p2"/>
      <sheetName val="まとめﾁｬｰﾄ"/>
      <sheetName val="住宅予測"/>
      <sheetName val="MMR"/>
      <sheetName val="米P1"/>
      <sheetName val="米P2-1"/>
      <sheetName val="米P2-2"/>
      <sheetName val="資P1"/>
      <sheetName val="資P2-1"/>
      <sheetName val="資P2-2"/>
      <sheetName val="←印刷用"/>
      <sheetName val="Matrix"/>
      <sheetName val="ＧＤＰ需要項目"/>
      <sheetName val="ｻﾌﾞﾌﾟﾗｲﾑ"/>
      <sheetName val="延滞率"/>
      <sheetName val="貸出態度"/>
      <sheetName val="株価ミシガン"/>
      <sheetName val="出荷在庫ＢＳ"/>
      <sheetName val="差押"/>
      <sheetName val="雇用所得"/>
      <sheetName val="Sheet4"/>
      <sheetName val="Sheet3"/>
      <sheetName val="財務分析まとめ"/>
      <sheetName val="コスト分析"/>
      <sheetName val="ＣＦＳ"/>
      <sheetName val="利益（半期）"/>
      <sheetName val="まとめ3社"/>
      <sheetName val="まとめ2社"/>
      <sheetName val="マルチ"/>
      <sheetName val="ダイハツ"/>
      <sheetName val="スズキ"/>
      <sheetName val="P1"/>
      <sheetName val="9ｺﾏ"/>
      <sheetName val="6ｺﾏ"/>
      <sheetName val="DA１"/>
      <sheetName val="普及"/>
      <sheetName val="市場"/>
      <sheetName val="地域別"/>
      <sheetName val="経済人口D"/>
      <sheetName val="表紙"/>
      <sheetName val="1"/>
      <sheetName val="2"/>
      <sheetName val="3"/>
      <sheetName val="←印刷"/>
      <sheetName val="表紙没"/>
      <sheetName val="表紙没2"/>
      <sheetName val="デ1"/>
      <sheetName val="デ2"/>
      <sheetName val="デ3"/>
      <sheetName val="デ4"/>
      <sheetName val="デ5"/>
      <sheetName val="デ6"/>
      <sheetName val="デ7"/>
      <sheetName val="CPI"/>
      <sheetName val="原油"/>
      <sheetName val="需要（元）"/>
      <sheetName val="供給（元）"/>
      <sheetName val="在庫"/>
      <sheetName val="ブランク"/>
      <sheetName val="ﾛｯﾃﾙﾀﾞﾑＧ－Ｄ差"/>
      <sheetName val="欧州税制"/>
      <sheetName val="表紙（役員用）"/>
      <sheetName val="国別需要"/>
      <sheetName val="供給能力"/>
      <sheetName val="米赤字・ﾌｧｲﾅﾝｽ"/>
      <sheetName val="政策金利"/>
      <sheetName val="ABX"/>
      <sheetName val="住宅統計"/>
      <sheetName val="貸出態度ﾃﾞｰﾀ新"/>
      <sheetName val="日米ﾊﾞﾌﾞﾙ"/>
      <sheetName val="5米国GDP"/>
      <sheetName val="ｺﾝﾃﾞｭｲｯﾄ図"/>
      <sheetName val="お金の流れ図"/>
      <sheetName val="雇用者"/>
      <sheetName val="住宅価格"/>
      <sheetName val="Q"/>
      <sheetName val="W"/>
      <sheetName val="D1"/>
      <sheetName val="D2"/>
      <sheetName val="投機"/>
      <sheetName val="ドル安"/>
      <sheetName val="Price_data"/>
      <sheetName val="先物カーブ"/>
      <sheetName val="12コマ"/>
      <sheetName val="組立運搬・順立て部品"/>
      <sheetName val="ty20cds.mdb"/>
      <sheetName val="ty01cds.mdb"/>
      <sheetName val="ty02cds.mdb"/>
      <sheetName val="ty03cds.mdb"/>
      <sheetName val="ty04cds.mdb"/>
      <sheetName val="ty05cds.mdb"/>
      <sheetName val="TY06CDS.MDB"/>
      <sheetName val="TY07CDS.MDB"/>
      <sheetName val="TY08CDS.MDB"/>
      <sheetName val="PIO-INLINE"/>
      <sheetName val="Aug'99 "/>
      <sheetName val="SP2011"/>
      <sheetName val="Sum"/>
      <sheetName val="cover_org"/>
      <sheetName val="BookSchema"/>
      <sheetName val="残存ｶｰﾌﾞ"/>
      <sheetName val="ﾄﾖﾀUNIT月度説明"/>
      <sheetName val="Titel"/>
      <sheetName val="Hyp"/>
      <sheetName val="★"/>
      <sheetName val="カメラ１"/>
      <sheetName val="100"/>
      <sheetName val="D株"/>
      <sheetName val="D為替"/>
      <sheetName val="bis_data_3"/>
      <sheetName val="eur_prop"/>
      <sheetName val="p2k0data_script"/>
      <sheetName val="国产车批发数据"/>
      <sheetName val="計算式"/>
      <sheetName val="ｲﾝﾄﾞﾈｼｱ"/>
      <sheetName val="減衰時系列(ブラジル）"/>
      <sheetName val="#REF"/>
      <sheetName val="BIRTIMP-zORIGINAL"/>
      <sheetName val="prodplan1"/>
      <sheetName val="GRAPH"/>
      <sheetName val="投資ﾌｫﾛｰ"/>
      <sheetName val="Yard"/>
      <sheetName val="FRCSTF65_00_RWWD_Q"/>
      <sheetName val="設定一覧"/>
      <sheetName val="★②○特後 (MIX固定)"/>
      <sheetName val="★①○特前"/>
      <sheetName val="◆②-①"/>
      <sheetName val="価格"/>
      <sheetName val="190XS設計室1128"/>
      <sheetName val="delivery"/>
      <sheetName val="deff"/>
      <sheetName val="89661-0ZU20"/>
      <sheetName val="ＤＮ変連"/>
      <sheetName val="CæÊ _x0015_ Op"/>
      <sheetName val="ƒƒCƒ“‰æ–Ê _x0015_ Op"/>
      <sheetName val="_____ _x0015_ Op"/>
      <sheetName val="メイン画面 _x0015_ Op"/>
      <sheetName val="849E15(20010)"/>
      <sheetName val="MOTO"/>
      <sheetName val="対象ライン"/>
      <sheetName val="Cooling Unit"/>
      <sheetName val="????? _x0015_ Op"/>
      <sheetName val="Corolla Gas"/>
      <sheetName val="VCP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 refreshError="1"/>
      <sheetData sheetId="125" refreshError="1"/>
      <sheetData sheetId="126" refreshError="1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iu.sales1@nipponpaint.com.vn" TargetMode="External"/><Relationship Id="rId4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126E1-4344-41A7-8FE0-C7F5F5FB10D6}">
  <dimension ref="A1:L12"/>
  <sheetViews>
    <sheetView workbookViewId="0">
      <selection activeCell="J12" sqref="J12"/>
    </sheetView>
  </sheetViews>
  <sheetFormatPr defaultRowHeight="14.5"/>
  <cols>
    <col min="3" max="3" width="7.08984375" customWidth="1"/>
    <col min="4" max="4" width="5.81640625" customWidth="1"/>
    <col min="6" max="6" width="7.1796875" customWidth="1"/>
    <col min="9" max="9" width="21.1796875" customWidth="1"/>
  </cols>
  <sheetData>
    <row r="1" spans="1:12">
      <c r="A1" t="s">
        <v>1270</v>
      </c>
      <c r="B1" t="s">
        <v>1285</v>
      </c>
      <c r="H1" t="s">
        <v>1286</v>
      </c>
    </row>
    <row r="2" spans="1:12" ht="15" thickBot="1">
      <c r="L2" s="901">
        <v>156</v>
      </c>
    </row>
    <row r="3" spans="1:12" ht="19" thickBot="1">
      <c r="B3" s="947" t="s">
        <v>1278</v>
      </c>
      <c r="C3" s="948"/>
      <c r="D3" s="949"/>
      <c r="E3" s="959" t="s">
        <v>1277</v>
      </c>
      <c r="F3" s="960"/>
      <c r="H3" s="947" t="s">
        <v>1278</v>
      </c>
      <c r="I3" s="948"/>
      <c r="J3" s="949"/>
      <c r="K3" s="916" t="s">
        <v>1277</v>
      </c>
      <c r="L3" s="915"/>
    </row>
    <row r="4" spans="1:12" ht="15.5">
      <c r="B4" s="908" t="s">
        <v>552</v>
      </c>
      <c r="C4" s="953" t="s">
        <v>1272</v>
      </c>
      <c r="D4" s="950" t="s">
        <v>1273</v>
      </c>
      <c r="E4" s="911" t="s">
        <v>529</v>
      </c>
      <c r="F4" s="956" t="s">
        <v>1279</v>
      </c>
      <c r="H4" s="908" t="s">
        <v>452</v>
      </c>
      <c r="I4" s="917" t="s">
        <v>1284</v>
      </c>
      <c r="J4" s="917"/>
      <c r="K4" s="918" t="s">
        <v>452</v>
      </c>
      <c r="L4" s="900"/>
    </row>
    <row r="5" spans="1:12" ht="15.5">
      <c r="B5" s="909" t="s">
        <v>559</v>
      </c>
      <c r="C5" s="954"/>
      <c r="D5" s="951"/>
      <c r="E5" s="912" t="s">
        <v>1274</v>
      </c>
      <c r="F5" s="957"/>
      <c r="H5" s="909" t="s">
        <v>453</v>
      </c>
      <c r="I5" s="919" t="s">
        <v>1280</v>
      </c>
      <c r="J5" s="919"/>
      <c r="K5" s="931" t="s">
        <v>529</v>
      </c>
      <c r="L5" s="900"/>
    </row>
    <row r="6" spans="1:12" ht="15.5">
      <c r="B6" s="909" t="s">
        <v>561</v>
      </c>
      <c r="C6" s="954"/>
      <c r="D6" s="951"/>
      <c r="E6" s="913" t="s">
        <v>529</v>
      </c>
      <c r="F6" s="957"/>
      <c r="H6" s="909" t="s">
        <v>454</v>
      </c>
      <c r="I6" s="919" t="s">
        <v>1272</v>
      </c>
      <c r="J6" s="919" t="s">
        <v>1281</v>
      </c>
      <c r="K6" s="931" t="s">
        <v>529</v>
      </c>
    </row>
    <row r="7" spans="1:12" ht="15.5">
      <c r="B7" s="909" t="s">
        <v>555</v>
      </c>
      <c r="C7" s="954"/>
      <c r="D7" s="951"/>
      <c r="E7" s="912" t="s">
        <v>1275</v>
      </c>
      <c r="F7" s="957"/>
      <c r="H7" s="909" t="s">
        <v>455</v>
      </c>
      <c r="I7" s="919" t="s">
        <v>1282</v>
      </c>
      <c r="J7" s="919" t="s">
        <v>1283</v>
      </c>
      <c r="K7" s="931" t="s">
        <v>529</v>
      </c>
    </row>
    <row r="8" spans="1:12" ht="16" thickBot="1">
      <c r="B8" s="909" t="s">
        <v>557</v>
      </c>
      <c r="C8" s="954"/>
      <c r="D8" s="951"/>
      <c r="E8" s="912" t="s">
        <v>1276</v>
      </c>
      <c r="F8" s="957"/>
      <c r="H8" s="910" t="s">
        <v>456</v>
      </c>
      <c r="I8" s="920" t="s">
        <v>1280</v>
      </c>
      <c r="J8" s="920"/>
      <c r="K8" s="932" t="s">
        <v>529</v>
      </c>
    </row>
    <row r="9" spans="1:12" ht="16" thickBot="1">
      <c r="B9" s="910" t="s">
        <v>1271</v>
      </c>
      <c r="C9" s="955"/>
      <c r="D9" s="952"/>
      <c r="E9" s="914" t="s">
        <v>529</v>
      </c>
      <c r="F9" s="958"/>
    </row>
    <row r="12" spans="1:12">
      <c r="D12" t="s">
        <v>1298</v>
      </c>
    </row>
  </sheetData>
  <mergeCells count="6">
    <mergeCell ref="H3:J3"/>
    <mergeCell ref="D4:D9"/>
    <mergeCell ref="C4:C9"/>
    <mergeCell ref="F4:F9"/>
    <mergeCell ref="B3:D3"/>
    <mergeCell ref="E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2:O37"/>
  <sheetViews>
    <sheetView zoomScale="70" zoomScaleNormal="70" workbookViewId="0">
      <selection activeCell="C9" sqref="A9:XFD9"/>
    </sheetView>
  </sheetViews>
  <sheetFormatPr defaultColWidth="9.1796875" defaultRowHeight="14.5"/>
  <cols>
    <col min="1" max="1" width="5.453125" style="45" customWidth="1"/>
    <col min="2" max="3" width="14.7265625" style="45" customWidth="1"/>
    <col min="4" max="4" width="28.7265625" style="45" bestFit="1" customWidth="1"/>
    <col min="5" max="12" width="14.7265625" style="45" customWidth="1"/>
    <col min="13" max="13" width="20" style="45" customWidth="1"/>
    <col min="14" max="15" width="14.7265625" style="45" customWidth="1"/>
    <col min="16" max="16384" width="9.1796875" style="45"/>
  </cols>
  <sheetData>
    <row r="2" spans="1:13">
      <c r="B2" s="65"/>
      <c r="C2" s="65"/>
      <c r="D2" s="65"/>
    </row>
    <row r="3" spans="1:13">
      <c r="A3" s="45" t="s">
        <v>328</v>
      </c>
      <c r="K3" s="45" t="s">
        <v>289</v>
      </c>
    </row>
    <row r="4" spans="1:13">
      <c r="A4" s="66" t="s">
        <v>275</v>
      </c>
      <c r="B4" s="66" t="s">
        <v>293</v>
      </c>
      <c r="C4" s="66" t="s">
        <v>294</v>
      </c>
      <c r="D4" s="66" t="s">
        <v>295</v>
      </c>
      <c r="E4" s="66" t="s">
        <v>46</v>
      </c>
      <c r="F4" s="66" t="s">
        <v>47</v>
      </c>
      <c r="G4" s="67" t="s">
        <v>268</v>
      </c>
      <c r="H4" s="81" t="s">
        <v>60</v>
      </c>
      <c r="I4" s="81" t="s">
        <v>61</v>
      </c>
      <c r="K4" s="967" t="s">
        <v>290</v>
      </c>
      <c r="L4" s="967"/>
      <c r="M4" s="68" t="s">
        <v>60</v>
      </c>
    </row>
    <row r="5" spans="1:13" ht="24" customHeight="1">
      <c r="A5" s="51">
        <v>1</v>
      </c>
      <c r="B5" s="51" t="s">
        <v>284</v>
      </c>
      <c r="C5" s="52" t="s">
        <v>199</v>
      </c>
      <c r="D5" s="53" t="s">
        <v>200</v>
      </c>
      <c r="E5" s="52" t="s">
        <v>94</v>
      </c>
      <c r="F5" s="54">
        <v>200</v>
      </c>
      <c r="G5" s="126" t="s">
        <v>61</v>
      </c>
      <c r="H5" s="83">
        <v>0.4</v>
      </c>
      <c r="I5" s="83">
        <v>1</v>
      </c>
      <c r="J5" s="45">
        <v>30</v>
      </c>
      <c r="K5" s="967" t="s">
        <v>291</v>
      </c>
      <c r="L5" s="967"/>
      <c r="M5" s="68" t="s">
        <v>292</v>
      </c>
    </row>
    <row r="6" spans="1:13" ht="24" customHeight="1">
      <c r="A6" s="188">
        <f>+A5+1</f>
        <v>2</v>
      </c>
      <c r="B6" s="188" t="s">
        <v>284</v>
      </c>
      <c r="C6" s="189" t="s">
        <v>194</v>
      </c>
      <c r="D6" s="190" t="s">
        <v>195</v>
      </c>
      <c r="E6" s="189" t="s">
        <v>94</v>
      </c>
      <c r="F6" s="188">
        <v>18</v>
      </c>
      <c r="G6" s="127" t="s">
        <v>61</v>
      </c>
      <c r="H6" s="699">
        <v>0.6</v>
      </c>
      <c r="I6" s="191">
        <v>1</v>
      </c>
      <c r="J6" s="45">
        <v>40</v>
      </c>
      <c r="K6" s="65"/>
      <c r="L6" s="65"/>
      <c r="M6" s="65"/>
    </row>
    <row r="7" spans="1:13" ht="24" customHeight="1">
      <c r="A7" s="55">
        <f t="shared" ref="A7:A11" si="0">+A6+1</f>
        <v>3</v>
      </c>
      <c r="B7" s="55" t="s">
        <v>83</v>
      </c>
      <c r="C7" s="56" t="s">
        <v>92</v>
      </c>
      <c r="D7" s="57" t="s">
        <v>93</v>
      </c>
      <c r="E7" s="56" t="s">
        <v>94</v>
      </c>
      <c r="F7" s="55">
        <v>200</v>
      </c>
      <c r="G7" s="127" t="s">
        <v>61</v>
      </c>
      <c r="H7" s="82">
        <v>0.4</v>
      </c>
      <c r="I7" s="82">
        <v>1</v>
      </c>
      <c r="J7" s="45">
        <v>30</v>
      </c>
      <c r="K7" s="84" t="s">
        <v>317</v>
      </c>
      <c r="L7" s="84">
        <v>1</v>
      </c>
      <c r="M7" s="84" t="s">
        <v>60</v>
      </c>
    </row>
    <row r="8" spans="1:13" ht="24" customHeight="1">
      <c r="A8" s="55">
        <f t="shared" si="0"/>
        <v>4</v>
      </c>
      <c r="B8" s="55" t="s">
        <v>83</v>
      </c>
      <c r="C8" s="56" t="s">
        <v>127</v>
      </c>
      <c r="D8" s="57" t="s">
        <v>285</v>
      </c>
      <c r="E8" s="56" t="s">
        <v>94</v>
      </c>
      <c r="F8" s="55">
        <v>200</v>
      </c>
      <c r="G8" s="127" t="s">
        <v>61</v>
      </c>
      <c r="H8" s="82">
        <v>0.4</v>
      </c>
      <c r="I8" s="82">
        <v>1</v>
      </c>
      <c r="J8" s="45">
        <v>30</v>
      </c>
      <c r="K8" s="84" t="s">
        <v>318</v>
      </c>
      <c r="L8" s="84">
        <f>+L7+1</f>
        <v>2</v>
      </c>
      <c r="M8" s="84" t="s">
        <v>60</v>
      </c>
    </row>
    <row r="9" spans="1:13" ht="24" customHeight="1">
      <c r="A9" s="55">
        <f t="shared" si="0"/>
        <v>5</v>
      </c>
      <c r="B9" s="55" t="s">
        <v>83</v>
      </c>
      <c r="C9" s="56" t="s">
        <v>135</v>
      </c>
      <c r="D9" s="57" t="s">
        <v>136</v>
      </c>
      <c r="E9" s="56" t="s">
        <v>94</v>
      </c>
      <c r="F9" s="55">
        <v>200</v>
      </c>
      <c r="G9" s="127" t="s">
        <v>61</v>
      </c>
      <c r="H9" s="82">
        <v>0.4</v>
      </c>
      <c r="I9" s="82">
        <v>1</v>
      </c>
      <c r="J9" s="45">
        <v>30</v>
      </c>
      <c r="K9" s="84" t="s">
        <v>18</v>
      </c>
      <c r="L9" s="84">
        <f t="shared" ref="L9:L18" si="1">+L8+1</f>
        <v>3</v>
      </c>
      <c r="M9" s="84" t="s">
        <v>60</v>
      </c>
    </row>
    <row r="10" spans="1:13" ht="24" customHeight="1">
      <c r="A10" s="55">
        <f t="shared" si="0"/>
        <v>6</v>
      </c>
      <c r="B10" s="55" t="s">
        <v>83</v>
      </c>
      <c r="C10" s="56" t="s">
        <v>96</v>
      </c>
      <c r="D10" s="57" t="s">
        <v>97</v>
      </c>
      <c r="E10" s="56" t="s">
        <v>94</v>
      </c>
      <c r="F10" s="55">
        <v>200</v>
      </c>
      <c r="G10" s="56" t="s">
        <v>60</v>
      </c>
      <c r="H10" s="700">
        <v>0.6</v>
      </c>
      <c r="I10" s="180">
        <v>0</v>
      </c>
      <c r="J10" s="45">
        <v>80</v>
      </c>
      <c r="K10" s="84" t="s">
        <v>319</v>
      </c>
      <c r="L10" s="84">
        <f t="shared" si="1"/>
        <v>4</v>
      </c>
      <c r="M10" s="84" t="s">
        <v>61</v>
      </c>
    </row>
    <row r="11" spans="1:13" ht="24" customHeight="1">
      <c r="A11" s="55">
        <f t="shared" si="0"/>
        <v>7</v>
      </c>
      <c r="B11" s="55" t="s">
        <v>83</v>
      </c>
      <c r="C11" s="56" t="s">
        <v>130</v>
      </c>
      <c r="D11" s="57" t="s">
        <v>286</v>
      </c>
      <c r="E11" s="56" t="s">
        <v>94</v>
      </c>
      <c r="F11" s="55">
        <v>200</v>
      </c>
      <c r="G11" s="56" t="s">
        <v>60</v>
      </c>
      <c r="H11" s="82">
        <v>0.6</v>
      </c>
      <c r="I11" s="180">
        <v>0</v>
      </c>
      <c r="J11" s="45">
        <v>70</v>
      </c>
      <c r="K11" s="84" t="s">
        <v>320</v>
      </c>
      <c r="L11" s="84">
        <f t="shared" si="1"/>
        <v>5</v>
      </c>
      <c r="M11" s="84" t="s">
        <v>61</v>
      </c>
    </row>
    <row r="12" spans="1:13" ht="24" customHeight="1">
      <c r="A12" s="58">
        <v>8</v>
      </c>
      <c r="B12" s="58" t="s">
        <v>83</v>
      </c>
      <c r="C12" s="59" t="s">
        <v>138</v>
      </c>
      <c r="D12" s="60" t="s">
        <v>139</v>
      </c>
      <c r="E12" s="59" t="s">
        <v>94</v>
      </c>
      <c r="F12" s="58">
        <v>200</v>
      </c>
      <c r="G12" s="59" t="s">
        <v>60</v>
      </c>
      <c r="H12" s="82">
        <v>0.6</v>
      </c>
      <c r="I12" s="180">
        <v>0</v>
      </c>
      <c r="J12" s="45">
        <v>70</v>
      </c>
      <c r="K12" s="84" t="s">
        <v>321</v>
      </c>
      <c r="L12" s="84">
        <f t="shared" si="1"/>
        <v>6</v>
      </c>
      <c r="M12" s="84" t="s">
        <v>61</v>
      </c>
    </row>
    <row r="13" spans="1:13" ht="24" customHeight="1">
      <c r="A13" s="58"/>
      <c r="B13" s="58"/>
      <c r="C13" s="59"/>
      <c r="D13" s="60"/>
      <c r="E13" s="59"/>
      <c r="F13" s="58"/>
      <c r="G13" s="59"/>
      <c r="H13" s="59"/>
      <c r="I13" s="59"/>
      <c r="K13" s="84" t="s">
        <v>322</v>
      </c>
      <c r="L13" s="84">
        <f t="shared" si="1"/>
        <v>7</v>
      </c>
      <c r="M13" s="84" t="s">
        <v>61</v>
      </c>
    </row>
    <row r="14" spans="1:13" ht="24" customHeight="1">
      <c r="A14" s="58"/>
      <c r="B14" s="58"/>
      <c r="C14" s="59"/>
      <c r="D14" s="60"/>
      <c r="E14" s="59"/>
      <c r="F14" s="58"/>
      <c r="G14" s="59"/>
      <c r="H14" s="59"/>
      <c r="I14" s="59"/>
      <c r="K14" s="84" t="s">
        <v>323</v>
      </c>
      <c r="L14" s="84">
        <f t="shared" si="1"/>
        <v>8</v>
      </c>
      <c r="M14" s="84" t="s">
        <v>61</v>
      </c>
    </row>
    <row r="15" spans="1:13" ht="24" customHeight="1">
      <c r="A15" s="58"/>
      <c r="B15" s="58"/>
      <c r="C15" s="59"/>
      <c r="D15" s="60"/>
      <c r="E15" s="59"/>
      <c r="F15" s="58"/>
      <c r="G15" s="59"/>
      <c r="H15" s="59"/>
      <c r="I15" s="59"/>
      <c r="K15" s="84" t="s">
        <v>324</v>
      </c>
      <c r="L15" s="84">
        <f t="shared" si="1"/>
        <v>9</v>
      </c>
      <c r="M15" s="84" t="s">
        <v>61</v>
      </c>
    </row>
    <row r="16" spans="1:13" ht="24" customHeight="1">
      <c r="A16" s="58"/>
      <c r="B16" s="58"/>
      <c r="C16" s="59"/>
      <c r="D16" s="60"/>
      <c r="E16" s="59"/>
      <c r="F16" s="58"/>
      <c r="G16" s="59"/>
      <c r="H16" s="59"/>
      <c r="I16" s="59"/>
      <c r="K16" s="84" t="s">
        <v>325</v>
      </c>
      <c r="L16" s="84">
        <f t="shared" si="1"/>
        <v>10</v>
      </c>
      <c r="M16" s="84" t="s">
        <v>61</v>
      </c>
    </row>
    <row r="17" spans="1:15" ht="24" customHeight="1">
      <c r="A17" s="58"/>
      <c r="B17" s="58"/>
      <c r="C17" s="59"/>
      <c r="D17" s="60"/>
      <c r="E17" s="59"/>
      <c r="F17" s="58"/>
      <c r="G17" s="59"/>
      <c r="H17" s="59"/>
      <c r="I17" s="59"/>
      <c r="K17" s="84" t="s">
        <v>326</v>
      </c>
      <c r="L17" s="84">
        <f t="shared" si="1"/>
        <v>11</v>
      </c>
      <c r="M17" s="84" t="s">
        <v>61</v>
      </c>
    </row>
    <row r="18" spans="1:15" ht="24" customHeight="1">
      <c r="A18" s="58"/>
      <c r="B18" s="58"/>
      <c r="C18" s="59"/>
      <c r="D18" s="60"/>
      <c r="E18" s="59"/>
      <c r="F18" s="58"/>
      <c r="G18" s="59"/>
      <c r="H18" s="59"/>
      <c r="I18" s="59"/>
      <c r="K18" s="84" t="s">
        <v>327</v>
      </c>
      <c r="L18" s="84">
        <f t="shared" si="1"/>
        <v>12</v>
      </c>
      <c r="M18" s="84" t="s">
        <v>60</v>
      </c>
    </row>
    <row r="19" spans="1:15" ht="24" customHeight="1">
      <c r="A19" s="58"/>
      <c r="B19" s="58"/>
      <c r="C19" s="59"/>
      <c r="D19" s="60"/>
      <c r="E19" s="59"/>
      <c r="F19" s="58"/>
      <c r="G19" s="59"/>
      <c r="H19" s="59"/>
      <c r="I19" s="59"/>
    </row>
    <row r="20" spans="1:15" ht="24" customHeight="1">
      <c r="A20" s="58"/>
      <c r="B20" s="58"/>
      <c r="C20" s="59"/>
      <c r="D20" s="60"/>
      <c r="E20" s="59"/>
      <c r="F20" s="58"/>
      <c r="G20" s="59"/>
      <c r="H20" s="59"/>
      <c r="I20" s="59"/>
    </row>
    <row r="21" spans="1:15" ht="24" customHeight="1">
      <c r="A21" s="61"/>
      <c r="B21" s="61"/>
      <c r="C21" s="62"/>
      <c r="D21" s="63"/>
      <c r="E21" s="62"/>
      <c r="F21" s="61"/>
      <c r="G21" s="62"/>
      <c r="H21" s="62"/>
      <c r="I21" s="62"/>
    </row>
    <row r="23" spans="1:15">
      <c r="A23" s="64" t="s">
        <v>296</v>
      </c>
    </row>
    <row r="24" spans="1:15" ht="18.75" customHeight="1">
      <c r="A24" s="69" t="s">
        <v>275</v>
      </c>
      <c r="B24" s="968" t="s">
        <v>297</v>
      </c>
      <c r="C24" s="968"/>
      <c r="D24" s="969" t="s">
        <v>298</v>
      </c>
      <c r="E24" s="970"/>
      <c r="F24" s="970"/>
      <c r="G24" s="970"/>
      <c r="H24" s="970"/>
      <c r="I24" s="971"/>
      <c r="J24" s="969" t="s">
        <v>299</v>
      </c>
      <c r="K24" s="970"/>
      <c r="L24" s="970"/>
      <c r="M24" s="970"/>
      <c r="N24" s="970"/>
      <c r="O24" s="971"/>
    </row>
    <row r="25" spans="1:15" ht="45.75" customHeight="1">
      <c r="A25" s="50"/>
      <c r="B25" s="50"/>
      <c r="C25" s="50"/>
      <c r="D25" s="70" t="s">
        <v>300</v>
      </c>
      <c r="E25" s="71" t="s">
        <v>301</v>
      </c>
      <c r="F25" s="72" t="s">
        <v>302</v>
      </c>
      <c r="G25" s="72" t="s">
        <v>303</v>
      </c>
      <c r="H25" s="72" t="s">
        <v>304</v>
      </c>
      <c r="I25" s="72" t="s">
        <v>305</v>
      </c>
      <c r="J25" s="70" t="s">
        <v>300</v>
      </c>
      <c r="K25" s="71" t="s">
        <v>301</v>
      </c>
      <c r="L25" s="72" t="s">
        <v>306</v>
      </c>
      <c r="M25" s="72" t="s">
        <v>303</v>
      </c>
      <c r="N25" s="72" t="s">
        <v>304</v>
      </c>
      <c r="O25" s="72" t="s">
        <v>305</v>
      </c>
    </row>
    <row r="26" spans="1:15" ht="21" customHeight="1">
      <c r="A26" s="961">
        <v>1</v>
      </c>
      <c r="B26" s="963" t="s">
        <v>307</v>
      </c>
      <c r="C26" s="964"/>
      <c r="D26" s="85">
        <v>1</v>
      </c>
      <c r="E26" s="86">
        <v>4.5</v>
      </c>
      <c r="F26" s="86">
        <f>D26*E26</f>
        <v>4.5</v>
      </c>
      <c r="G26" s="86">
        <v>8</v>
      </c>
      <c r="H26" s="86">
        <f>F26+G26</f>
        <v>12.5</v>
      </c>
      <c r="I26" s="86" t="s">
        <v>308</v>
      </c>
      <c r="J26" s="85">
        <v>1</v>
      </c>
      <c r="K26" s="86">
        <v>1.2</v>
      </c>
      <c r="L26" s="86">
        <f>J26*K26</f>
        <v>1.2</v>
      </c>
      <c r="M26" s="86">
        <v>3</v>
      </c>
      <c r="N26" s="86">
        <f>L26+M26</f>
        <v>4.2</v>
      </c>
      <c r="O26" s="86" t="s">
        <v>308</v>
      </c>
    </row>
    <row r="27" spans="1:15" ht="21" customHeight="1">
      <c r="A27" s="962"/>
      <c r="B27" s="965"/>
      <c r="C27" s="966"/>
      <c r="D27" s="87">
        <v>2</v>
      </c>
      <c r="E27" s="88">
        <v>4.5</v>
      </c>
      <c r="F27" s="88">
        <f t="shared" ref="F27:F35" si="2">D27*E27</f>
        <v>9</v>
      </c>
      <c r="G27" s="88">
        <v>8</v>
      </c>
      <c r="H27" s="88">
        <f>F27+G27</f>
        <v>17</v>
      </c>
      <c r="I27" s="88" t="s">
        <v>309</v>
      </c>
      <c r="J27" s="87">
        <v>2</v>
      </c>
      <c r="K27" s="88">
        <v>1.2</v>
      </c>
      <c r="L27" s="88">
        <f t="shared" ref="L27:L35" si="3">J27*K27</f>
        <v>2.4</v>
      </c>
      <c r="M27" s="88">
        <v>3</v>
      </c>
      <c r="N27" s="88">
        <f>L27+M27</f>
        <v>5.4</v>
      </c>
      <c r="O27" s="88" t="s">
        <v>310</v>
      </c>
    </row>
    <row r="28" spans="1:15" ht="21" customHeight="1">
      <c r="A28" s="972">
        <f>+A26+1</f>
        <v>2</v>
      </c>
      <c r="B28" s="973" t="s">
        <v>311</v>
      </c>
      <c r="C28" s="973"/>
      <c r="D28" s="89">
        <v>3</v>
      </c>
      <c r="E28" s="90">
        <v>4.5</v>
      </c>
      <c r="F28" s="90">
        <f t="shared" si="2"/>
        <v>13.5</v>
      </c>
      <c r="G28" s="90">
        <v>8</v>
      </c>
      <c r="H28" s="90">
        <f t="shared" ref="H28:H34" si="4">F28+G28</f>
        <v>21.5</v>
      </c>
      <c r="I28" s="90" t="s">
        <v>310</v>
      </c>
      <c r="J28" s="89">
        <v>3</v>
      </c>
      <c r="K28" s="90">
        <v>1.2</v>
      </c>
      <c r="L28" s="90">
        <f t="shared" si="3"/>
        <v>3.5999999999999996</v>
      </c>
      <c r="M28" s="90">
        <v>3</v>
      </c>
      <c r="N28" s="90">
        <f t="shared" ref="N28:N34" si="5">L28+M28</f>
        <v>6.6</v>
      </c>
      <c r="O28" s="90" t="s">
        <v>310</v>
      </c>
    </row>
    <row r="29" spans="1:15" ht="21" customHeight="1">
      <c r="A29" s="972"/>
      <c r="B29" s="973"/>
      <c r="C29" s="973"/>
      <c r="D29" s="91">
        <v>4</v>
      </c>
      <c r="E29" s="92">
        <v>4.5</v>
      </c>
      <c r="F29" s="92">
        <f t="shared" si="2"/>
        <v>18</v>
      </c>
      <c r="G29" s="92">
        <v>8</v>
      </c>
      <c r="H29" s="92">
        <f t="shared" si="4"/>
        <v>26</v>
      </c>
      <c r="I29" s="92" t="s">
        <v>310</v>
      </c>
      <c r="J29" s="91">
        <v>4</v>
      </c>
      <c r="K29" s="92">
        <v>1.2</v>
      </c>
      <c r="L29" s="92">
        <f t="shared" si="3"/>
        <v>4.8</v>
      </c>
      <c r="M29" s="92">
        <v>3</v>
      </c>
      <c r="N29" s="92">
        <f t="shared" si="5"/>
        <v>7.8</v>
      </c>
      <c r="O29" s="92" t="s">
        <v>310</v>
      </c>
    </row>
    <row r="30" spans="1:15" ht="21" customHeight="1">
      <c r="A30" s="972"/>
      <c r="B30" s="973"/>
      <c r="C30" s="973"/>
      <c r="D30" s="91">
        <v>5</v>
      </c>
      <c r="E30" s="92">
        <v>4.5</v>
      </c>
      <c r="F30" s="92">
        <f t="shared" si="2"/>
        <v>22.5</v>
      </c>
      <c r="G30" s="92">
        <v>8</v>
      </c>
      <c r="H30" s="92">
        <f t="shared" si="4"/>
        <v>30.5</v>
      </c>
      <c r="I30" s="92" t="s">
        <v>310</v>
      </c>
      <c r="J30" s="91">
        <v>5</v>
      </c>
      <c r="K30" s="92">
        <v>1.2</v>
      </c>
      <c r="L30" s="92">
        <f t="shared" si="3"/>
        <v>6</v>
      </c>
      <c r="M30" s="92">
        <v>3</v>
      </c>
      <c r="N30" s="92">
        <f t="shared" si="5"/>
        <v>9</v>
      </c>
      <c r="O30" s="92" t="s">
        <v>312</v>
      </c>
    </row>
    <row r="31" spans="1:15" ht="21" customHeight="1">
      <c r="A31" s="972"/>
      <c r="B31" s="973"/>
      <c r="C31" s="973"/>
      <c r="D31" s="91">
        <v>6</v>
      </c>
      <c r="E31" s="92">
        <v>4.5</v>
      </c>
      <c r="F31" s="92">
        <f t="shared" si="2"/>
        <v>27</v>
      </c>
      <c r="G31" s="92">
        <v>8</v>
      </c>
      <c r="H31" s="92">
        <f t="shared" si="4"/>
        <v>35</v>
      </c>
      <c r="I31" s="92" t="s">
        <v>312</v>
      </c>
      <c r="J31" s="91">
        <v>6</v>
      </c>
      <c r="K31" s="92">
        <v>1.2</v>
      </c>
      <c r="L31" s="92">
        <f t="shared" si="3"/>
        <v>7.1999999999999993</v>
      </c>
      <c r="M31" s="92">
        <v>3</v>
      </c>
      <c r="N31" s="92">
        <f t="shared" si="5"/>
        <v>10.199999999999999</v>
      </c>
      <c r="O31" s="92" t="s">
        <v>312</v>
      </c>
    </row>
    <row r="32" spans="1:15" ht="21" customHeight="1">
      <c r="A32" s="972"/>
      <c r="B32" s="973"/>
      <c r="C32" s="973"/>
      <c r="D32" s="91">
        <v>7</v>
      </c>
      <c r="E32" s="92">
        <v>4.5</v>
      </c>
      <c r="F32" s="92">
        <f t="shared" si="2"/>
        <v>31.5</v>
      </c>
      <c r="G32" s="92">
        <v>8</v>
      </c>
      <c r="H32" s="92">
        <f t="shared" si="4"/>
        <v>39.5</v>
      </c>
      <c r="I32" s="92" t="s">
        <v>312</v>
      </c>
      <c r="J32" s="91">
        <v>7</v>
      </c>
      <c r="K32" s="92">
        <v>1.2</v>
      </c>
      <c r="L32" s="92">
        <f t="shared" si="3"/>
        <v>8.4</v>
      </c>
      <c r="M32" s="92">
        <v>3</v>
      </c>
      <c r="N32" s="92">
        <f t="shared" si="5"/>
        <v>11.4</v>
      </c>
      <c r="O32" s="92" t="s">
        <v>312</v>
      </c>
    </row>
    <row r="33" spans="1:15" ht="21" customHeight="1">
      <c r="A33" s="972"/>
      <c r="B33" s="973"/>
      <c r="C33" s="973"/>
      <c r="D33" s="91">
        <v>8</v>
      </c>
      <c r="E33" s="92">
        <v>4.5</v>
      </c>
      <c r="F33" s="92">
        <f t="shared" si="2"/>
        <v>36</v>
      </c>
      <c r="G33" s="92">
        <v>8</v>
      </c>
      <c r="H33" s="92">
        <f t="shared" si="4"/>
        <v>44</v>
      </c>
      <c r="I33" s="92" t="s">
        <v>312</v>
      </c>
      <c r="J33" s="91">
        <v>8</v>
      </c>
      <c r="K33" s="92">
        <v>1.2</v>
      </c>
      <c r="L33" s="92">
        <f t="shared" si="3"/>
        <v>9.6</v>
      </c>
      <c r="M33" s="92">
        <v>3</v>
      </c>
      <c r="N33" s="92">
        <f t="shared" si="5"/>
        <v>12.6</v>
      </c>
      <c r="O33" s="92" t="s">
        <v>312</v>
      </c>
    </row>
    <row r="34" spans="1:15" ht="21" customHeight="1">
      <c r="A34" s="972"/>
      <c r="B34" s="973"/>
      <c r="C34" s="973"/>
      <c r="D34" s="87">
        <v>9</v>
      </c>
      <c r="E34" s="88">
        <v>4.5</v>
      </c>
      <c r="F34" s="88">
        <f t="shared" si="2"/>
        <v>40.5</v>
      </c>
      <c r="G34" s="88">
        <v>8</v>
      </c>
      <c r="H34" s="88">
        <f t="shared" si="4"/>
        <v>48.5</v>
      </c>
      <c r="I34" s="88" t="s">
        <v>312</v>
      </c>
      <c r="J34" s="87">
        <v>9</v>
      </c>
      <c r="K34" s="88">
        <v>1.2</v>
      </c>
      <c r="L34" s="88">
        <f t="shared" si="3"/>
        <v>10.799999999999999</v>
      </c>
      <c r="M34" s="88">
        <v>3</v>
      </c>
      <c r="N34" s="88">
        <f t="shared" si="5"/>
        <v>13.799999999999999</v>
      </c>
      <c r="O34" s="88" t="s">
        <v>313</v>
      </c>
    </row>
    <row r="35" spans="1:15" ht="21" customHeight="1">
      <c r="A35" s="93">
        <f>+A28+1</f>
        <v>3</v>
      </c>
      <c r="B35" s="974" t="s">
        <v>314</v>
      </c>
      <c r="C35" s="974"/>
      <c r="D35" s="94">
        <v>10</v>
      </c>
      <c r="E35" s="95">
        <v>4.5</v>
      </c>
      <c r="F35" s="95">
        <f t="shared" si="2"/>
        <v>45</v>
      </c>
      <c r="G35" s="95">
        <v>8</v>
      </c>
      <c r="H35" s="975" t="s">
        <v>315</v>
      </c>
      <c r="I35" s="975"/>
      <c r="J35" s="94">
        <v>10</v>
      </c>
      <c r="K35" s="95">
        <v>1.2</v>
      </c>
      <c r="L35" s="95">
        <f t="shared" si="3"/>
        <v>12</v>
      </c>
      <c r="M35" s="95">
        <v>3</v>
      </c>
      <c r="N35" s="975" t="s">
        <v>315</v>
      </c>
      <c r="O35" s="975"/>
    </row>
    <row r="37" spans="1:15">
      <c r="B37" s="45" t="s">
        <v>316</v>
      </c>
    </row>
  </sheetData>
  <mergeCells count="12">
    <mergeCell ref="A28:A34"/>
    <mergeCell ref="B28:C34"/>
    <mergeCell ref="B35:C35"/>
    <mergeCell ref="H35:I35"/>
    <mergeCell ref="N35:O35"/>
    <mergeCell ref="A26:A27"/>
    <mergeCell ref="B26:C27"/>
    <mergeCell ref="K4:L4"/>
    <mergeCell ref="K5:L5"/>
    <mergeCell ref="B24:C24"/>
    <mergeCell ref="D24:I24"/>
    <mergeCell ref="J24:O24"/>
  </mergeCells>
  <pageMargins left="0.7" right="0.7" top="0.75" bottom="0.75" header="0.3" footer="0.3"/>
  <pageSetup orientation="portrait" horizont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 tint="0.59999389629810485"/>
  </sheetPr>
  <dimension ref="A1:L128"/>
  <sheetViews>
    <sheetView zoomScale="55" zoomScaleNormal="55" workbookViewId="0">
      <pane ySplit="4" topLeftCell="A5" activePane="bottomLeft" state="frozen"/>
      <selection pane="bottomLeft" activeCell="H23" sqref="H23"/>
    </sheetView>
  </sheetViews>
  <sheetFormatPr defaultColWidth="9.1796875" defaultRowHeight="15.5"/>
  <cols>
    <col min="1" max="1" width="43.26953125" style="284" bestFit="1" customWidth="1"/>
    <col min="2" max="2" width="16.7265625" style="292" customWidth="1"/>
    <col min="3" max="3" width="6.54296875" style="79" customWidth="1"/>
    <col min="4" max="7" width="16.7265625" style="79" customWidth="1"/>
    <col min="8" max="8" width="15.81640625" style="75" customWidth="1"/>
    <col min="9" max="9" width="12.54296875" style="75" customWidth="1"/>
    <col min="10" max="10" width="10.81640625" style="75" bestFit="1" customWidth="1"/>
    <col min="11" max="16384" width="9.1796875" style="75"/>
  </cols>
  <sheetData>
    <row r="1" spans="1:11" s="74" customFormat="1" ht="32" customHeight="1">
      <c r="A1" s="722" t="s">
        <v>767</v>
      </c>
      <c r="B1" s="825" t="s">
        <v>1299</v>
      </c>
      <c r="C1" s="307"/>
      <c r="D1" s="77"/>
      <c r="E1" s="77"/>
      <c r="F1" s="77"/>
      <c r="G1" s="77"/>
      <c r="I1" s="721" t="str">
        <f>IF(AND(I42=TRUE,J42=TRUE,K42=TRUE,L42=TRUE,I122=TRUE,J122=TRUE,K122=TRUE,L122=TRUE,I125=TRUE,J125=TRUE,K125=TRUE,L125=TRUE),"OK","CHECK")</f>
        <v>OK</v>
      </c>
    </row>
    <row r="2" spans="1:11" ht="15" customHeight="1">
      <c r="A2" s="275" t="s">
        <v>0</v>
      </c>
      <c r="B2" s="275"/>
      <c r="D2" s="78" t="s">
        <v>11</v>
      </c>
      <c r="E2" s="78" t="s">
        <v>12</v>
      </c>
      <c r="F2" s="78" t="s">
        <v>13</v>
      </c>
      <c r="G2" s="78" t="s">
        <v>14</v>
      </c>
      <c r="H2" s="371"/>
    </row>
    <row r="3" spans="1:11">
      <c r="A3" s="370"/>
      <c r="B3" s="370"/>
      <c r="D3" s="907">
        <v>45047</v>
      </c>
      <c r="E3" s="341">
        <f>+EDATE(D3,1)</f>
        <v>45078</v>
      </c>
      <c r="F3" s="341">
        <f t="shared" ref="F3:G3" si="0">+EDATE(E3,1)</f>
        <v>45108</v>
      </c>
      <c r="G3" s="341">
        <f t="shared" si="0"/>
        <v>45139</v>
      </c>
      <c r="K3" s="119"/>
    </row>
    <row r="4" spans="1:11">
      <c r="A4" s="276" t="s">
        <v>1</v>
      </c>
      <c r="B4" s="276"/>
      <c r="D4" s="343">
        <v>21</v>
      </c>
      <c r="E4" s="342">
        <v>22</v>
      </c>
      <c r="F4" s="342">
        <v>22</v>
      </c>
      <c r="G4" s="342">
        <v>20</v>
      </c>
    </row>
    <row r="5" spans="1:11" s="74" customFormat="1">
      <c r="A5" s="277"/>
      <c r="B5" s="285"/>
      <c r="C5" s="307"/>
      <c r="D5" s="76"/>
      <c r="E5" s="76"/>
      <c r="F5" s="76"/>
      <c r="G5" s="76"/>
    </row>
    <row r="6" spans="1:11">
      <c r="A6" s="347" t="s">
        <v>1094</v>
      </c>
      <c r="B6" s="346"/>
      <c r="D6" s="345">
        <v>1170</v>
      </c>
      <c r="E6" s="345">
        <v>1270</v>
      </c>
      <c r="F6" s="345">
        <v>1170</v>
      </c>
      <c r="G6" s="345">
        <v>1150</v>
      </c>
    </row>
    <row r="7" spans="1:11">
      <c r="A7" s="850" t="s">
        <v>2</v>
      </c>
      <c r="B7" s="295"/>
      <c r="D7" s="340">
        <v>0</v>
      </c>
      <c r="E7" s="340">
        <v>0</v>
      </c>
      <c r="F7" s="340">
        <v>0</v>
      </c>
      <c r="G7" s="340">
        <v>0</v>
      </c>
    </row>
    <row r="8" spans="1:11">
      <c r="A8" s="272" t="s">
        <v>758</v>
      </c>
      <c r="B8" s="295" t="s">
        <v>758</v>
      </c>
      <c r="D8" s="340">
        <v>300</v>
      </c>
      <c r="E8" s="340">
        <v>310</v>
      </c>
      <c r="F8" s="340">
        <v>290</v>
      </c>
      <c r="G8" s="340">
        <v>290</v>
      </c>
    </row>
    <row r="9" spans="1:11">
      <c r="A9" s="273" t="s">
        <v>2</v>
      </c>
      <c r="B9" s="295"/>
      <c r="D9" s="340">
        <v>0</v>
      </c>
      <c r="E9" s="340">
        <v>0</v>
      </c>
      <c r="F9" s="340">
        <v>0</v>
      </c>
      <c r="G9" s="340">
        <v>0</v>
      </c>
    </row>
    <row r="10" spans="1:11">
      <c r="A10" s="272" t="s">
        <v>759</v>
      </c>
      <c r="B10" s="295" t="s">
        <v>759</v>
      </c>
      <c r="D10" s="340">
        <v>240</v>
      </c>
      <c r="E10" s="340">
        <v>240</v>
      </c>
      <c r="F10" s="340">
        <v>240</v>
      </c>
      <c r="G10" s="340">
        <v>230</v>
      </c>
    </row>
    <row r="11" spans="1:11">
      <c r="A11" s="273" t="s">
        <v>2</v>
      </c>
      <c r="B11" s="295"/>
      <c r="D11" s="340">
        <v>0</v>
      </c>
      <c r="E11" s="340">
        <v>0</v>
      </c>
      <c r="F11" s="340">
        <v>0</v>
      </c>
      <c r="G11" s="340">
        <v>0</v>
      </c>
    </row>
    <row r="12" spans="1:11">
      <c r="A12" s="272" t="s">
        <v>760</v>
      </c>
      <c r="B12" s="295" t="s">
        <v>760</v>
      </c>
      <c r="D12" s="340">
        <v>630</v>
      </c>
      <c r="E12" s="340">
        <v>720</v>
      </c>
      <c r="F12" s="340">
        <v>640</v>
      </c>
      <c r="G12" s="340">
        <v>630</v>
      </c>
    </row>
    <row r="13" spans="1:11">
      <c r="A13" s="273" t="s">
        <v>2</v>
      </c>
      <c r="B13" s="295"/>
      <c r="D13" s="340">
        <v>0</v>
      </c>
      <c r="E13" s="340">
        <v>0</v>
      </c>
      <c r="F13" s="340">
        <v>0</v>
      </c>
      <c r="G13" s="340">
        <v>0</v>
      </c>
    </row>
    <row r="14" spans="1:11">
      <c r="A14" s="272"/>
      <c r="B14" s="287"/>
      <c r="D14" s="340"/>
      <c r="E14" s="340"/>
      <c r="F14" s="340"/>
      <c r="G14" s="340"/>
    </row>
    <row r="15" spans="1:11">
      <c r="A15" s="347" t="s">
        <v>592</v>
      </c>
      <c r="B15" s="851"/>
      <c r="D15" s="345">
        <v>1088</v>
      </c>
      <c r="E15" s="345">
        <v>1280</v>
      </c>
      <c r="F15" s="345">
        <v>950</v>
      </c>
      <c r="G15" s="345">
        <v>1240</v>
      </c>
    </row>
    <row r="16" spans="1:11">
      <c r="A16" s="594" t="s">
        <v>2</v>
      </c>
      <c r="B16" s="600"/>
      <c r="D16" s="339">
        <v>-228</v>
      </c>
      <c r="E16" s="339">
        <v>-135</v>
      </c>
      <c r="F16" s="339">
        <v>100</v>
      </c>
      <c r="G16" s="339">
        <v>270</v>
      </c>
    </row>
    <row r="17" spans="1:8">
      <c r="A17" s="272" t="s">
        <v>584</v>
      </c>
      <c r="B17" s="295" t="s">
        <v>585</v>
      </c>
      <c r="C17" s="308"/>
      <c r="D17" s="340">
        <v>478</v>
      </c>
      <c r="E17" s="340">
        <v>440</v>
      </c>
      <c r="F17" s="339">
        <v>380</v>
      </c>
      <c r="G17" s="339">
        <v>710</v>
      </c>
    </row>
    <row r="18" spans="1:8">
      <c r="A18" s="273" t="s">
        <v>2</v>
      </c>
      <c r="B18" s="601"/>
      <c r="D18" s="340">
        <v>-102</v>
      </c>
      <c r="E18" s="340">
        <v>-255</v>
      </c>
      <c r="F18" s="339">
        <v>-70</v>
      </c>
      <c r="G18" s="339">
        <v>210</v>
      </c>
    </row>
    <row r="19" spans="1:8">
      <c r="A19" s="609" t="s">
        <v>586</v>
      </c>
      <c r="B19" s="601" t="s">
        <v>587</v>
      </c>
      <c r="C19" s="933"/>
      <c r="D19" s="836">
        <v>0</v>
      </c>
      <c r="E19" s="836">
        <v>0</v>
      </c>
      <c r="F19" s="837">
        <v>0</v>
      </c>
      <c r="G19" s="837">
        <v>0</v>
      </c>
      <c r="H19" s="838" t="s">
        <v>787</v>
      </c>
    </row>
    <row r="20" spans="1:8">
      <c r="A20" s="273" t="s">
        <v>2</v>
      </c>
      <c r="B20" s="601"/>
      <c r="C20" s="933"/>
      <c r="D20" s="836">
        <v>0</v>
      </c>
      <c r="E20" s="836">
        <v>0</v>
      </c>
      <c r="F20" s="837">
        <v>0</v>
      </c>
      <c r="G20" s="837">
        <v>0</v>
      </c>
      <c r="H20" s="839"/>
    </row>
    <row r="21" spans="1:8">
      <c r="A21" s="609" t="s">
        <v>588</v>
      </c>
      <c r="B21" s="601" t="s">
        <v>589</v>
      </c>
      <c r="C21" s="933"/>
      <c r="D21" s="836">
        <v>0</v>
      </c>
      <c r="E21" s="836">
        <v>0</v>
      </c>
      <c r="F21" s="837">
        <v>0</v>
      </c>
      <c r="G21" s="837">
        <v>0</v>
      </c>
      <c r="H21" s="838" t="s">
        <v>787</v>
      </c>
    </row>
    <row r="22" spans="1:8">
      <c r="A22" s="273" t="s">
        <v>2</v>
      </c>
      <c r="B22" s="601"/>
      <c r="C22" s="933"/>
      <c r="D22" s="836">
        <v>0</v>
      </c>
      <c r="E22" s="836">
        <v>0</v>
      </c>
      <c r="F22" s="837">
        <v>0</v>
      </c>
      <c r="G22" s="837">
        <v>0</v>
      </c>
      <c r="H22" s="839"/>
    </row>
    <row r="23" spans="1:8">
      <c r="A23" s="609" t="s">
        <v>590</v>
      </c>
      <c r="B23" s="601" t="s">
        <v>591</v>
      </c>
      <c r="C23" s="933"/>
      <c r="D23" s="836">
        <v>0</v>
      </c>
      <c r="E23" s="836">
        <v>0</v>
      </c>
      <c r="F23" s="837">
        <v>0</v>
      </c>
      <c r="G23" s="837">
        <v>0</v>
      </c>
      <c r="H23" s="838" t="s">
        <v>787</v>
      </c>
    </row>
    <row r="24" spans="1:8">
      <c r="A24" s="273" t="s">
        <v>2</v>
      </c>
      <c r="B24" s="601"/>
      <c r="D24" s="340">
        <v>0</v>
      </c>
      <c r="E24" s="340">
        <v>0</v>
      </c>
      <c r="F24" s="339">
        <v>0</v>
      </c>
      <c r="G24" s="339">
        <v>0</v>
      </c>
      <c r="H24" s="839"/>
    </row>
    <row r="25" spans="1:8">
      <c r="A25" s="595" t="s">
        <v>586</v>
      </c>
      <c r="B25" s="295" t="s">
        <v>679</v>
      </c>
      <c r="D25" s="340">
        <v>217</v>
      </c>
      <c r="E25" s="340">
        <v>380</v>
      </c>
      <c r="F25" s="339">
        <v>290</v>
      </c>
      <c r="G25" s="339">
        <v>260</v>
      </c>
    </row>
    <row r="26" spans="1:8">
      <c r="A26" s="596" t="s">
        <v>2</v>
      </c>
      <c r="B26" s="295"/>
      <c r="D26" s="340">
        <v>-143</v>
      </c>
      <c r="E26" s="340">
        <v>-5</v>
      </c>
      <c r="F26" s="339">
        <v>60</v>
      </c>
      <c r="G26" s="339">
        <v>10</v>
      </c>
    </row>
    <row r="27" spans="1:8">
      <c r="A27" s="595" t="s">
        <v>588</v>
      </c>
      <c r="B27" s="295" t="s">
        <v>680</v>
      </c>
      <c r="D27" s="340">
        <v>217</v>
      </c>
      <c r="E27" s="340">
        <v>200</v>
      </c>
      <c r="F27" s="339">
        <v>140</v>
      </c>
      <c r="G27" s="339">
        <v>170</v>
      </c>
    </row>
    <row r="28" spans="1:8">
      <c r="A28" s="596" t="s">
        <v>2</v>
      </c>
      <c r="B28" s="295"/>
      <c r="D28" s="597">
        <v>7</v>
      </c>
      <c r="E28" s="597">
        <v>15</v>
      </c>
      <c r="F28" s="597">
        <v>50</v>
      </c>
      <c r="G28" s="597">
        <v>50</v>
      </c>
    </row>
    <row r="29" spans="1:8">
      <c r="A29" s="595" t="s">
        <v>590</v>
      </c>
      <c r="B29" s="295" t="s">
        <v>681</v>
      </c>
      <c r="D29" s="339">
        <v>176</v>
      </c>
      <c r="E29" s="339">
        <v>260</v>
      </c>
      <c r="F29" s="339">
        <v>140</v>
      </c>
      <c r="G29" s="339">
        <v>100</v>
      </c>
    </row>
    <row r="30" spans="1:8">
      <c r="A30" s="602" t="s">
        <v>2</v>
      </c>
      <c r="B30" s="603"/>
      <c r="D30" s="340">
        <v>10</v>
      </c>
      <c r="E30" s="340">
        <v>110</v>
      </c>
      <c r="F30" s="340">
        <v>60</v>
      </c>
      <c r="G30" s="340">
        <v>0</v>
      </c>
    </row>
    <row r="31" spans="1:8" hidden="1">
      <c r="A31" s="598"/>
      <c r="B31" s="599"/>
      <c r="D31" s="304"/>
      <c r="E31" s="304"/>
      <c r="F31" s="304"/>
      <c r="G31" s="304"/>
    </row>
    <row r="32" spans="1:8" hidden="1">
      <c r="A32" s="273"/>
      <c r="B32" s="286"/>
      <c r="D32" s="304"/>
      <c r="E32" s="304">
        <v>0</v>
      </c>
      <c r="F32" s="304">
        <v>0</v>
      </c>
      <c r="G32" s="304">
        <v>0</v>
      </c>
      <c r="H32" s="194"/>
    </row>
    <row r="33" spans="1:12" hidden="1">
      <c r="A33" s="272"/>
      <c r="B33" s="287"/>
      <c r="D33" s="304"/>
      <c r="E33" s="304">
        <v>0</v>
      </c>
      <c r="F33" s="304">
        <v>0</v>
      </c>
      <c r="G33" s="304">
        <v>0</v>
      </c>
    </row>
    <row r="34" spans="1:12" hidden="1">
      <c r="A34" s="273"/>
      <c r="B34" s="286"/>
      <c r="D34" s="304"/>
      <c r="E34" s="304">
        <v>0</v>
      </c>
      <c r="F34" s="304">
        <v>0</v>
      </c>
      <c r="G34" s="304">
        <v>0</v>
      </c>
    </row>
    <row r="35" spans="1:12" hidden="1">
      <c r="A35" s="272"/>
      <c r="B35" s="287"/>
      <c r="D35" s="304"/>
      <c r="E35" s="304">
        <v>0</v>
      </c>
      <c r="F35" s="304">
        <v>0</v>
      </c>
      <c r="G35" s="304">
        <v>0</v>
      </c>
    </row>
    <row r="36" spans="1:12" hidden="1">
      <c r="A36" s="273"/>
      <c r="B36" s="286"/>
      <c r="D36" s="304"/>
      <c r="E36" s="304">
        <v>0</v>
      </c>
      <c r="F36" s="304">
        <v>0</v>
      </c>
      <c r="G36" s="304">
        <v>0</v>
      </c>
    </row>
    <row r="37" spans="1:12" hidden="1">
      <c r="A37" s="272"/>
      <c r="B37" s="287"/>
      <c r="D37" s="304"/>
      <c r="E37" s="304"/>
      <c r="F37" s="304"/>
      <c r="G37" s="304"/>
    </row>
    <row r="38" spans="1:12" hidden="1">
      <c r="A38" s="273"/>
      <c r="B38" s="286"/>
      <c r="D38" s="304"/>
      <c r="E38" s="304"/>
      <c r="F38" s="304"/>
      <c r="G38" s="304"/>
    </row>
    <row r="39" spans="1:12" hidden="1">
      <c r="A39" s="272"/>
      <c r="B39" s="287"/>
      <c r="D39" s="304"/>
      <c r="E39" s="304"/>
      <c r="F39" s="304"/>
      <c r="G39" s="304"/>
    </row>
    <row r="40" spans="1:12" hidden="1">
      <c r="A40" s="274"/>
      <c r="B40" s="288" t="str">
        <f t="shared" ref="B40:B54" si="1">+LEFT(A40,2)</f>
        <v/>
      </c>
      <c r="D40" s="304"/>
      <c r="E40" s="304"/>
      <c r="F40" s="304"/>
      <c r="G40" s="304"/>
      <c r="I40" s="75" t="s">
        <v>501</v>
      </c>
    </row>
    <row r="41" spans="1:12" ht="21">
      <c r="A41" s="357" t="s">
        <v>3</v>
      </c>
      <c r="B41" s="358" t="str">
        <f t="shared" si="1"/>
        <v xml:space="preserve"> A</v>
      </c>
      <c r="D41" s="356">
        <f>SUM(D15,D6)</f>
        <v>2258</v>
      </c>
      <c r="E41" s="356">
        <f t="shared" ref="E41:G41" si="2">SUM(E15,E6)</f>
        <v>2550</v>
      </c>
      <c r="F41" s="356">
        <f t="shared" si="2"/>
        <v>2120</v>
      </c>
      <c r="G41" s="356">
        <f t="shared" si="2"/>
        <v>2390</v>
      </c>
      <c r="I41" s="215">
        <v>2258</v>
      </c>
      <c r="J41" s="215">
        <v>2550</v>
      </c>
      <c r="K41" s="215">
        <v>2120</v>
      </c>
      <c r="L41" s="215">
        <v>2390</v>
      </c>
    </row>
    <row r="42" spans="1:12">
      <c r="A42" s="357" t="s">
        <v>4</v>
      </c>
      <c r="B42" s="359" t="str">
        <f t="shared" si="1"/>
        <v>A1</v>
      </c>
      <c r="D42" s="356">
        <f>D41/D4</f>
        <v>107.52380952380952</v>
      </c>
      <c r="E42" s="356">
        <f>E41/E4</f>
        <v>115.90909090909091</v>
      </c>
      <c r="F42" s="356">
        <f>F41/F4</f>
        <v>96.36363636363636</v>
      </c>
      <c r="G42" s="356">
        <f>G41/G4</f>
        <v>119.5</v>
      </c>
      <c r="I42" s="75" t="b">
        <f>IF(I41=D41,TRUE,FALSE)</f>
        <v>1</v>
      </c>
      <c r="J42" s="75" t="b">
        <f t="shared" ref="J42:L42" si="3">IF(J41=E41,TRUE,FALSE)</f>
        <v>1</v>
      </c>
      <c r="K42" s="75" t="b">
        <f t="shared" si="3"/>
        <v>1</v>
      </c>
      <c r="L42" s="75" t="b">
        <f t="shared" si="3"/>
        <v>1</v>
      </c>
    </row>
    <row r="43" spans="1:12">
      <c r="A43" s="355" t="s">
        <v>593</v>
      </c>
      <c r="B43" s="346"/>
      <c r="D43" s="353">
        <v>210</v>
      </c>
      <c r="E43" s="353">
        <v>170</v>
      </c>
      <c r="F43" s="353">
        <v>90</v>
      </c>
      <c r="G43" s="353">
        <v>60</v>
      </c>
    </row>
    <row r="44" spans="1:12">
      <c r="A44" s="273" t="s">
        <v>2</v>
      </c>
      <c r="B44" s="286" t="str">
        <f t="shared" si="1"/>
        <v>VS</v>
      </c>
      <c r="D44" s="344">
        <v>0</v>
      </c>
      <c r="E44" s="344">
        <v>60</v>
      </c>
      <c r="F44" s="344">
        <v>70</v>
      </c>
      <c r="G44" s="344">
        <v>-60</v>
      </c>
    </row>
    <row r="45" spans="1:12">
      <c r="A45" s="272" t="s">
        <v>447</v>
      </c>
      <c r="B45" s="287" t="str">
        <f t="shared" si="1"/>
        <v>JH</v>
      </c>
      <c r="D45" s="344">
        <v>150</v>
      </c>
      <c r="E45" s="344">
        <v>130</v>
      </c>
      <c r="F45" s="344">
        <v>50</v>
      </c>
      <c r="G45" s="344">
        <v>40</v>
      </c>
    </row>
    <row r="46" spans="1:12">
      <c r="A46" s="273" t="s">
        <v>2</v>
      </c>
      <c r="B46" s="286" t="str">
        <f t="shared" si="1"/>
        <v>VS</v>
      </c>
      <c r="D46" s="344">
        <v>0</v>
      </c>
      <c r="E46" s="344">
        <v>50</v>
      </c>
      <c r="F46" s="344">
        <v>50</v>
      </c>
      <c r="G46" s="344">
        <v>-70</v>
      </c>
    </row>
    <row r="47" spans="1:12">
      <c r="A47" s="272" t="s">
        <v>448</v>
      </c>
      <c r="B47" s="287" t="str">
        <f t="shared" si="1"/>
        <v>JJ</v>
      </c>
      <c r="D47" s="344"/>
      <c r="E47" s="344"/>
      <c r="F47" s="344"/>
      <c r="G47" s="344"/>
    </row>
    <row r="48" spans="1:12">
      <c r="A48" s="273" t="s">
        <v>2</v>
      </c>
      <c r="B48" s="286" t="str">
        <f t="shared" si="1"/>
        <v>VS</v>
      </c>
      <c r="D48" s="344">
        <v>0</v>
      </c>
      <c r="E48" s="344">
        <v>0</v>
      </c>
      <c r="F48" s="344">
        <v>0</v>
      </c>
      <c r="G48" s="344">
        <v>0</v>
      </c>
    </row>
    <row r="49" spans="1:8">
      <c r="A49" s="272" t="s">
        <v>449</v>
      </c>
      <c r="B49" s="287" t="str">
        <f t="shared" si="1"/>
        <v>JL</v>
      </c>
      <c r="D49" s="344">
        <v>40</v>
      </c>
      <c r="E49" s="344">
        <v>30</v>
      </c>
      <c r="F49" s="344">
        <v>40</v>
      </c>
      <c r="G49" s="344">
        <v>20</v>
      </c>
    </row>
    <row r="50" spans="1:8">
      <c r="A50" s="273" t="s">
        <v>2</v>
      </c>
      <c r="B50" s="286" t="str">
        <f t="shared" si="1"/>
        <v>VS</v>
      </c>
      <c r="D50" s="344">
        <v>0</v>
      </c>
      <c r="E50" s="344">
        <v>0</v>
      </c>
      <c r="F50" s="344">
        <v>30</v>
      </c>
      <c r="G50" s="344">
        <v>10</v>
      </c>
    </row>
    <row r="51" spans="1:8">
      <c r="A51" s="272" t="s">
        <v>450</v>
      </c>
      <c r="B51" s="287" t="str">
        <f t="shared" si="1"/>
        <v>AA</v>
      </c>
      <c r="D51" s="344">
        <v>20</v>
      </c>
      <c r="E51" s="344">
        <v>10</v>
      </c>
      <c r="F51" s="344">
        <v>0</v>
      </c>
      <c r="G51" s="344">
        <v>0</v>
      </c>
    </row>
    <row r="52" spans="1:8">
      <c r="A52" s="273" t="s">
        <v>2</v>
      </c>
      <c r="B52" s="286" t="str">
        <f t="shared" si="1"/>
        <v>VS</v>
      </c>
      <c r="D52" s="344">
        <v>0</v>
      </c>
      <c r="E52" s="344">
        <v>10</v>
      </c>
      <c r="F52" s="344">
        <v>-10</v>
      </c>
      <c r="G52" s="344">
        <v>0</v>
      </c>
    </row>
    <row r="53" spans="1:8">
      <c r="A53" s="272" t="s">
        <v>451</v>
      </c>
      <c r="B53" s="287" t="str">
        <f t="shared" si="1"/>
        <v>JK</v>
      </c>
      <c r="D53" s="344"/>
      <c r="E53" s="344"/>
      <c r="F53" s="344"/>
      <c r="G53" s="344"/>
    </row>
    <row r="54" spans="1:8">
      <c r="A54" s="274" t="s">
        <v>2</v>
      </c>
      <c r="B54" s="288" t="str">
        <f t="shared" si="1"/>
        <v>VS</v>
      </c>
      <c r="D54" s="344"/>
      <c r="E54" s="344"/>
      <c r="F54" s="344"/>
      <c r="G54" s="344"/>
      <c r="H54" s="256"/>
    </row>
    <row r="55" spans="1:8" hidden="1">
      <c r="A55" s="278"/>
      <c r="B55" s="293"/>
      <c r="D55" s="348"/>
      <c r="E55" s="348"/>
      <c r="F55" s="348"/>
      <c r="G55" s="348"/>
    </row>
    <row r="56" spans="1:8" hidden="1">
      <c r="A56" s="279" t="s">
        <v>2</v>
      </c>
      <c r="B56" s="289" t="str">
        <f t="shared" ref="B56:B123" si="4">+LEFT(A56,2)</f>
        <v>VS</v>
      </c>
      <c r="D56" s="344"/>
      <c r="E56" s="344"/>
      <c r="F56" s="344"/>
      <c r="G56" s="344"/>
    </row>
    <row r="57" spans="1:8" hidden="1">
      <c r="A57" s="280" t="s">
        <v>385</v>
      </c>
      <c r="B57" s="294" t="str">
        <f t="shared" si="4"/>
        <v>GP</v>
      </c>
      <c r="D57" s="344"/>
      <c r="E57" s="344"/>
      <c r="F57" s="344"/>
      <c r="G57" s="344"/>
    </row>
    <row r="58" spans="1:8" hidden="1">
      <c r="A58" s="279" t="s">
        <v>2</v>
      </c>
      <c r="B58" s="289" t="str">
        <f t="shared" si="4"/>
        <v>VS</v>
      </c>
      <c r="D58" s="344"/>
      <c r="E58" s="344"/>
      <c r="F58" s="344"/>
      <c r="G58" s="344"/>
    </row>
    <row r="59" spans="1:8" hidden="1">
      <c r="A59" s="280" t="s">
        <v>386</v>
      </c>
      <c r="B59" s="294" t="str">
        <f t="shared" si="4"/>
        <v>GQ</v>
      </c>
      <c r="D59" s="344"/>
      <c r="E59" s="344"/>
      <c r="F59" s="344"/>
      <c r="G59" s="344"/>
    </row>
    <row r="60" spans="1:8" hidden="1">
      <c r="A60" s="279" t="s">
        <v>2</v>
      </c>
      <c r="B60" s="289" t="str">
        <f t="shared" si="4"/>
        <v>VS</v>
      </c>
      <c r="D60" s="344"/>
      <c r="E60" s="344"/>
      <c r="F60" s="344"/>
      <c r="G60" s="344"/>
    </row>
    <row r="61" spans="1:8" hidden="1">
      <c r="A61" s="280" t="s">
        <v>387</v>
      </c>
      <c r="B61" s="294" t="str">
        <f t="shared" si="4"/>
        <v>GR</v>
      </c>
      <c r="D61" s="344"/>
      <c r="E61" s="344"/>
      <c r="F61" s="344"/>
      <c r="G61" s="344"/>
    </row>
    <row r="62" spans="1:8" hidden="1">
      <c r="A62" s="279" t="s">
        <v>2</v>
      </c>
      <c r="B62" s="289" t="str">
        <f t="shared" si="4"/>
        <v>VS</v>
      </c>
      <c r="D62" s="344"/>
      <c r="E62" s="344"/>
      <c r="F62" s="344"/>
      <c r="G62" s="344"/>
    </row>
    <row r="63" spans="1:8" hidden="1">
      <c r="A63" s="280" t="s">
        <v>388</v>
      </c>
      <c r="B63" s="294" t="str">
        <f t="shared" si="4"/>
        <v>GS</v>
      </c>
      <c r="D63" s="344"/>
      <c r="E63" s="344"/>
      <c r="F63" s="344"/>
      <c r="G63" s="344"/>
    </row>
    <row r="64" spans="1:8" hidden="1">
      <c r="A64" s="279" t="s">
        <v>2</v>
      </c>
      <c r="B64" s="289" t="str">
        <f t="shared" si="4"/>
        <v>VS</v>
      </c>
      <c r="D64" s="344"/>
      <c r="E64" s="344"/>
      <c r="F64" s="344"/>
      <c r="G64" s="344"/>
    </row>
    <row r="65" spans="1:7" hidden="1">
      <c r="A65" s="349"/>
      <c r="B65" s="350"/>
      <c r="D65" s="344"/>
      <c r="E65" s="344"/>
      <c r="F65" s="344"/>
      <c r="G65" s="344"/>
    </row>
    <row r="66" spans="1:7" hidden="1">
      <c r="A66" s="349"/>
      <c r="B66" s="283"/>
      <c r="D66" s="344"/>
      <c r="E66" s="344"/>
      <c r="F66" s="344"/>
      <c r="G66" s="344"/>
    </row>
    <row r="67" spans="1:7">
      <c r="A67" s="351"/>
      <c r="B67" s="352"/>
      <c r="D67" s="344"/>
      <c r="E67" s="344"/>
      <c r="F67" s="344"/>
      <c r="G67" s="344"/>
    </row>
    <row r="68" spans="1:7">
      <c r="A68" s="355" t="s">
        <v>594</v>
      </c>
      <c r="B68" s="354"/>
      <c r="D68" s="338">
        <v>278</v>
      </c>
      <c r="E68" s="338">
        <v>350</v>
      </c>
      <c r="F68" s="338">
        <v>400</v>
      </c>
      <c r="G68" s="338">
        <v>0</v>
      </c>
    </row>
    <row r="69" spans="1:7">
      <c r="A69" s="604" t="s">
        <v>2</v>
      </c>
      <c r="B69" s="608"/>
      <c r="C69" s="605"/>
      <c r="D69" s="340">
        <v>13</v>
      </c>
      <c r="E69" s="340">
        <v>-13</v>
      </c>
      <c r="F69" s="340">
        <v>0</v>
      </c>
      <c r="G69" s="340">
        <v>0</v>
      </c>
    </row>
    <row r="70" spans="1:7">
      <c r="A70" s="272" t="s">
        <v>546</v>
      </c>
      <c r="B70" s="272" t="s">
        <v>552</v>
      </c>
      <c r="C70" s="605"/>
      <c r="D70" s="340"/>
      <c r="E70" s="340"/>
      <c r="F70" s="340"/>
      <c r="G70" s="340"/>
    </row>
    <row r="71" spans="1:7">
      <c r="A71" s="273" t="s">
        <v>2</v>
      </c>
      <c r="B71" s="609"/>
      <c r="C71" s="605"/>
      <c r="D71" s="340">
        <v>0</v>
      </c>
      <c r="E71" s="340">
        <v>0</v>
      </c>
      <c r="F71" s="340">
        <v>0</v>
      </c>
      <c r="G71" s="340">
        <v>0</v>
      </c>
    </row>
    <row r="72" spans="1:7">
      <c r="A72" s="272" t="s">
        <v>547</v>
      </c>
      <c r="B72" s="272" t="s">
        <v>559</v>
      </c>
      <c r="C72" s="605"/>
      <c r="D72" s="340">
        <v>126</v>
      </c>
      <c r="E72" s="340">
        <v>200</v>
      </c>
      <c r="F72" s="340">
        <v>210</v>
      </c>
      <c r="G72" s="340">
        <v>0</v>
      </c>
    </row>
    <row r="73" spans="1:7">
      <c r="A73" s="273" t="s">
        <v>2</v>
      </c>
      <c r="B73" s="609"/>
      <c r="C73" s="605"/>
      <c r="D73" s="340">
        <v>13</v>
      </c>
      <c r="E73" s="340">
        <v>-13</v>
      </c>
      <c r="F73" s="340">
        <v>0</v>
      </c>
      <c r="G73" s="340">
        <v>0</v>
      </c>
    </row>
    <row r="74" spans="1:7">
      <c r="A74" s="272" t="s">
        <v>548</v>
      </c>
      <c r="B74" s="272" t="s">
        <v>561</v>
      </c>
      <c r="C74" s="605"/>
      <c r="D74" s="340">
        <v>111</v>
      </c>
      <c r="E74" s="340">
        <v>60</v>
      </c>
      <c r="F74" s="340">
        <v>70</v>
      </c>
      <c r="G74" s="340">
        <v>0</v>
      </c>
    </row>
    <row r="75" spans="1:7">
      <c r="A75" s="273" t="s">
        <v>2</v>
      </c>
      <c r="B75" s="610"/>
      <c r="C75" s="605"/>
      <c r="D75" s="340">
        <v>0</v>
      </c>
      <c r="E75" s="340">
        <v>0</v>
      </c>
      <c r="F75" s="340">
        <v>0</v>
      </c>
      <c r="G75" s="340">
        <v>0</v>
      </c>
    </row>
    <row r="76" spans="1:7">
      <c r="A76" s="272" t="s">
        <v>549</v>
      </c>
      <c r="B76" s="272" t="s">
        <v>555</v>
      </c>
      <c r="C76" s="605"/>
      <c r="D76" s="340">
        <v>20</v>
      </c>
      <c r="E76" s="340">
        <v>20</v>
      </c>
      <c r="F76" s="340">
        <v>20</v>
      </c>
      <c r="G76" s="340">
        <v>0</v>
      </c>
    </row>
    <row r="77" spans="1:7">
      <c r="A77" s="273" t="s">
        <v>2</v>
      </c>
      <c r="B77" s="609"/>
      <c r="D77" s="339">
        <v>0</v>
      </c>
      <c r="E77" s="339">
        <v>0</v>
      </c>
      <c r="F77" s="339">
        <v>0</v>
      </c>
      <c r="G77" s="339">
        <v>0</v>
      </c>
    </row>
    <row r="78" spans="1:7">
      <c r="A78" s="272" t="s">
        <v>550</v>
      </c>
      <c r="B78" s="272" t="s">
        <v>557</v>
      </c>
      <c r="D78" s="340">
        <v>21</v>
      </c>
      <c r="E78" s="340">
        <v>70</v>
      </c>
      <c r="F78" s="340">
        <v>100</v>
      </c>
      <c r="G78" s="340">
        <v>0</v>
      </c>
    </row>
    <row r="79" spans="1:7">
      <c r="A79" s="274" t="s">
        <v>2</v>
      </c>
      <c r="B79" s="611"/>
      <c r="D79" s="344"/>
      <c r="E79" s="344"/>
      <c r="F79" s="344"/>
      <c r="G79" s="344"/>
    </row>
    <row r="80" spans="1:7" hidden="1">
      <c r="A80" s="606"/>
      <c r="B80" s="607" t="str">
        <f t="shared" si="4"/>
        <v/>
      </c>
      <c r="D80" s="344"/>
      <c r="E80" s="344"/>
      <c r="F80" s="344"/>
      <c r="G80" s="344"/>
    </row>
    <row r="81" spans="1:7" hidden="1">
      <c r="A81" s="272"/>
      <c r="B81" s="287" t="str">
        <f t="shared" si="4"/>
        <v/>
      </c>
      <c r="D81" s="344"/>
      <c r="E81" s="344"/>
      <c r="F81" s="344"/>
      <c r="G81" s="344"/>
    </row>
    <row r="82" spans="1:7" hidden="1">
      <c r="A82" s="273"/>
      <c r="B82" s="286" t="str">
        <f t="shared" si="4"/>
        <v/>
      </c>
      <c r="D82" s="344"/>
      <c r="E82" s="344"/>
      <c r="F82" s="344"/>
      <c r="G82" s="344"/>
    </row>
    <row r="83" spans="1:7" hidden="1">
      <c r="A83" s="272"/>
      <c r="B83" s="287" t="str">
        <f t="shared" si="4"/>
        <v/>
      </c>
      <c r="D83" s="344"/>
      <c r="E83" s="344"/>
      <c r="F83" s="344"/>
      <c r="G83" s="344"/>
    </row>
    <row r="84" spans="1:7" hidden="1">
      <c r="A84" s="273"/>
      <c r="B84" s="286" t="str">
        <f t="shared" si="4"/>
        <v/>
      </c>
      <c r="D84" s="344"/>
      <c r="E84" s="344"/>
      <c r="F84" s="344"/>
      <c r="G84" s="344"/>
    </row>
    <row r="85" spans="1:7" hidden="1">
      <c r="A85" s="272"/>
      <c r="B85" s="287" t="str">
        <f t="shared" si="4"/>
        <v/>
      </c>
      <c r="D85" s="344"/>
      <c r="E85" s="344"/>
      <c r="F85" s="344"/>
      <c r="G85" s="344"/>
    </row>
    <row r="86" spans="1:7" hidden="1">
      <c r="A86" s="273"/>
      <c r="B86" s="286" t="str">
        <f t="shared" si="4"/>
        <v/>
      </c>
      <c r="D86" s="344"/>
      <c r="E86" s="344"/>
      <c r="F86" s="344"/>
      <c r="G86" s="344"/>
    </row>
    <row r="87" spans="1:7" hidden="1">
      <c r="A87" s="272"/>
      <c r="B87" s="314" t="str">
        <f t="shared" si="4"/>
        <v/>
      </c>
      <c r="D87" s="348"/>
      <c r="E87" s="348"/>
      <c r="F87" s="348"/>
      <c r="G87" s="348"/>
    </row>
    <row r="88" spans="1:7" hidden="1">
      <c r="A88" s="273"/>
      <c r="B88" s="286" t="str">
        <f t="shared" si="4"/>
        <v/>
      </c>
      <c r="D88" s="344"/>
      <c r="E88" s="344"/>
      <c r="F88" s="344"/>
      <c r="G88" s="344"/>
    </row>
    <row r="89" spans="1:7" hidden="1">
      <c r="A89" s="272"/>
      <c r="B89" s="287" t="str">
        <f t="shared" si="4"/>
        <v/>
      </c>
      <c r="D89" s="344"/>
      <c r="E89" s="344"/>
      <c r="F89" s="344"/>
      <c r="G89" s="344"/>
    </row>
    <row r="90" spans="1:7" hidden="1">
      <c r="A90" s="274"/>
      <c r="B90" s="288" t="str">
        <f t="shared" si="4"/>
        <v/>
      </c>
      <c r="D90" s="344"/>
      <c r="E90" s="344"/>
      <c r="F90" s="344"/>
      <c r="G90" s="344"/>
    </row>
    <row r="91" spans="1:7" hidden="1">
      <c r="A91" s="360"/>
      <c r="B91" s="291"/>
      <c r="D91" s="344"/>
      <c r="E91" s="344"/>
      <c r="F91" s="344"/>
      <c r="G91" s="344"/>
    </row>
    <row r="92" spans="1:7" hidden="1">
      <c r="A92" s="347" t="s">
        <v>504</v>
      </c>
      <c r="B92" s="361"/>
      <c r="D92" s="345"/>
      <c r="E92" s="345"/>
      <c r="F92" s="345"/>
      <c r="G92" s="345"/>
    </row>
    <row r="93" spans="1:7" hidden="1">
      <c r="A93" s="281" t="s">
        <v>2</v>
      </c>
      <c r="B93" s="286"/>
      <c r="D93" s="362"/>
      <c r="E93" s="362"/>
      <c r="F93" s="362"/>
      <c r="G93" s="362"/>
    </row>
    <row r="94" spans="1:7" hidden="1">
      <c r="A94" s="272" t="s">
        <v>505</v>
      </c>
      <c r="B94" s="287" t="s">
        <v>7</v>
      </c>
      <c r="D94" s="362"/>
      <c r="E94" s="362"/>
      <c r="F94" s="362"/>
      <c r="G94" s="362"/>
    </row>
    <row r="95" spans="1:7" hidden="1">
      <c r="A95" s="281" t="s">
        <v>2</v>
      </c>
      <c r="B95" s="287"/>
      <c r="D95" s="362"/>
      <c r="E95" s="362"/>
      <c r="F95" s="362"/>
      <c r="G95" s="362"/>
    </row>
    <row r="96" spans="1:7" hidden="1">
      <c r="A96" s="272" t="s">
        <v>506</v>
      </c>
      <c r="B96" s="287" t="s">
        <v>507</v>
      </c>
      <c r="D96" s="362"/>
      <c r="E96" s="362"/>
      <c r="F96" s="362"/>
      <c r="G96" s="362"/>
    </row>
    <row r="97" spans="1:7" hidden="1">
      <c r="A97" s="281" t="s">
        <v>2</v>
      </c>
      <c r="B97" s="287"/>
      <c r="D97" s="362"/>
      <c r="E97" s="362"/>
      <c r="F97" s="362"/>
      <c r="G97" s="362"/>
    </row>
    <row r="98" spans="1:7" hidden="1">
      <c r="A98" s="272" t="s">
        <v>508</v>
      </c>
      <c r="B98" s="287" t="s">
        <v>26</v>
      </c>
      <c r="D98" s="362"/>
      <c r="E98" s="362"/>
      <c r="F98" s="362"/>
      <c r="G98" s="362"/>
    </row>
    <row r="99" spans="1:7" hidden="1">
      <c r="A99" s="281" t="s">
        <v>2</v>
      </c>
      <c r="B99" s="287"/>
      <c r="D99" s="362"/>
      <c r="E99" s="362"/>
      <c r="F99" s="362"/>
      <c r="G99" s="362"/>
    </row>
    <row r="100" spans="1:7" hidden="1">
      <c r="A100" s="272" t="s">
        <v>509</v>
      </c>
      <c r="B100" s="287" t="s">
        <v>24</v>
      </c>
      <c r="D100" s="362"/>
      <c r="E100" s="362"/>
      <c r="F100" s="362"/>
      <c r="G100" s="362"/>
    </row>
    <row r="101" spans="1:7" hidden="1">
      <c r="A101" s="281" t="s">
        <v>2</v>
      </c>
      <c r="B101" s="287"/>
      <c r="D101" s="362"/>
      <c r="E101" s="362"/>
      <c r="F101" s="362"/>
      <c r="G101" s="362"/>
    </row>
    <row r="102" spans="1:7" hidden="1">
      <c r="A102" s="272" t="s">
        <v>510</v>
      </c>
      <c r="B102" s="287" t="s">
        <v>511</v>
      </c>
      <c r="D102" s="362"/>
      <c r="E102" s="362"/>
      <c r="F102" s="362"/>
      <c r="G102" s="362"/>
    </row>
    <row r="103" spans="1:7" hidden="1">
      <c r="A103" s="281" t="s">
        <v>2</v>
      </c>
      <c r="B103" s="287"/>
      <c r="D103" s="362"/>
      <c r="E103" s="362"/>
      <c r="F103" s="362"/>
      <c r="G103" s="362"/>
    </row>
    <row r="104" spans="1:7" hidden="1">
      <c r="A104" s="272"/>
      <c r="B104" s="287"/>
      <c r="D104" s="362"/>
      <c r="E104" s="362"/>
      <c r="F104" s="362"/>
      <c r="G104" s="362"/>
    </row>
    <row r="105" spans="1:7" hidden="1">
      <c r="A105" s="282"/>
      <c r="B105" s="288"/>
      <c r="D105" s="362"/>
      <c r="E105" s="362"/>
      <c r="F105" s="362"/>
      <c r="G105" s="362"/>
    </row>
    <row r="106" spans="1:7" hidden="1">
      <c r="A106" s="360"/>
      <c r="B106" s="289"/>
      <c r="D106" s="362"/>
      <c r="E106" s="362"/>
      <c r="F106" s="362"/>
      <c r="G106" s="362"/>
    </row>
    <row r="107" spans="1:7" hidden="1">
      <c r="A107" s="347" t="s">
        <v>438</v>
      </c>
      <c r="B107" s="369"/>
      <c r="D107" s="368"/>
      <c r="E107" s="368"/>
      <c r="F107" s="368"/>
      <c r="G107" s="368"/>
    </row>
    <row r="108" spans="1:7" hidden="1">
      <c r="A108" s="281" t="s">
        <v>2</v>
      </c>
      <c r="B108" s="295"/>
      <c r="D108" s="362"/>
      <c r="E108" s="362"/>
      <c r="F108" s="362"/>
      <c r="G108" s="362"/>
    </row>
    <row r="109" spans="1:7" hidden="1">
      <c r="A109" s="272" t="s">
        <v>439</v>
      </c>
      <c r="B109" s="272" t="s">
        <v>435</v>
      </c>
      <c r="D109" s="362"/>
      <c r="E109" s="362"/>
      <c r="F109" s="362"/>
      <c r="G109" s="362"/>
    </row>
    <row r="110" spans="1:7" hidden="1">
      <c r="A110" s="281" t="s">
        <v>2</v>
      </c>
      <c r="B110" s="272"/>
      <c r="D110" s="362"/>
      <c r="E110" s="362"/>
      <c r="F110" s="362"/>
      <c r="G110" s="362"/>
    </row>
    <row r="111" spans="1:7" hidden="1">
      <c r="A111" s="272" t="s">
        <v>440</v>
      </c>
      <c r="B111" s="272" t="s">
        <v>436</v>
      </c>
      <c r="D111" s="362"/>
      <c r="E111" s="362"/>
      <c r="F111" s="362"/>
      <c r="G111" s="362"/>
    </row>
    <row r="112" spans="1:7" hidden="1">
      <c r="A112" s="281" t="s">
        <v>2</v>
      </c>
      <c r="B112" s="272"/>
      <c r="D112" s="362"/>
      <c r="E112" s="362"/>
      <c r="F112" s="362"/>
      <c r="G112" s="362"/>
    </row>
    <row r="113" spans="1:12" hidden="1">
      <c r="A113" s="272" t="s">
        <v>441</v>
      </c>
      <c r="B113" s="272" t="s">
        <v>437</v>
      </c>
      <c r="D113" s="362"/>
      <c r="E113" s="362"/>
      <c r="F113" s="362"/>
      <c r="G113" s="362"/>
    </row>
    <row r="114" spans="1:12" hidden="1">
      <c r="A114" s="281" t="s">
        <v>2</v>
      </c>
      <c r="B114" s="272"/>
      <c r="D114" s="362"/>
      <c r="E114" s="362"/>
      <c r="F114" s="362"/>
      <c r="G114" s="362"/>
    </row>
    <row r="115" spans="1:12" hidden="1">
      <c r="A115" s="272" t="s">
        <v>478</v>
      </c>
      <c r="B115" s="272" t="s">
        <v>479</v>
      </c>
      <c r="D115" s="362"/>
      <c r="E115" s="362"/>
      <c r="F115" s="362"/>
      <c r="G115" s="362"/>
    </row>
    <row r="116" spans="1:12" hidden="1">
      <c r="A116" s="281" t="s">
        <v>2</v>
      </c>
      <c r="B116" s="272"/>
      <c r="D116" s="362"/>
      <c r="E116" s="362"/>
      <c r="F116" s="362"/>
      <c r="G116" s="362"/>
    </row>
    <row r="117" spans="1:12" hidden="1">
      <c r="A117" s="272" t="s">
        <v>442</v>
      </c>
      <c r="B117" s="272" t="s">
        <v>444</v>
      </c>
      <c r="D117" s="362"/>
      <c r="E117" s="362"/>
      <c r="F117" s="362"/>
      <c r="G117" s="362"/>
    </row>
    <row r="118" spans="1:12" hidden="1">
      <c r="A118" s="281" t="s">
        <v>2</v>
      </c>
      <c r="B118" s="272"/>
      <c r="D118" s="362"/>
      <c r="E118" s="362"/>
      <c r="F118" s="362"/>
      <c r="G118" s="362"/>
    </row>
    <row r="119" spans="1:12" hidden="1">
      <c r="A119" s="272" t="s">
        <v>443</v>
      </c>
      <c r="B119" s="272" t="s">
        <v>445</v>
      </c>
      <c r="D119" s="362"/>
      <c r="E119" s="362"/>
      <c r="F119" s="362"/>
      <c r="G119" s="362"/>
    </row>
    <row r="120" spans="1:12" hidden="1">
      <c r="A120" s="282" t="s">
        <v>2</v>
      </c>
      <c r="B120" s="296"/>
      <c r="D120" s="362"/>
      <c r="E120" s="362"/>
      <c r="F120" s="362"/>
      <c r="G120" s="362"/>
      <c r="I120" s="75" t="s">
        <v>501</v>
      </c>
    </row>
    <row r="121" spans="1:12" ht="21">
      <c r="A121" s="976" t="s">
        <v>464</v>
      </c>
      <c r="B121" s="977"/>
      <c r="D121" s="305">
        <f>SUM(D107,D92,D68,D43)</f>
        <v>488</v>
      </c>
      <c r="E121" s="305">
        <f>SUM(E107,E92,E68,E43)</f>
        <v>520</v>
      </c>
      <c r="F121" s="305">
        <f>SUM(F107,F92,F68,F43)</f>
        <v>490</v>
      </c>
      <c r="G121" s="305">
        <f>SUM(G107,G92,G68,G43)</f>
        <v>60</v>
      </c>
      <c r="I121" s="215">
        <v>488</v>
      </c>
      <c r="J121" s="215">
        <v>520</v>
      </c>
      <c r="K121" s="612">
        <v>490</v>
      </c>
      <c r="L121" s="613">
        <v>60</v>
      </c>
    </row>
    <row r="122" spans="1:12">
      <c r="A122" s="976" t="s">
        <v>5</v>
      </c>
      <c r="B122" s="977"/>
      <c r="D122" s="305">
        <f>D121/D4</f>
        <v>23.238095238095237</v>
      </c>
      <c r="E122" s="305">
        <f>E121/E4</f>
        <v>23.636363636363637</v>
      </c>
      <c r="F122" s="305">
        <f>F121/F4</f>
        <v>22.272727272727273</v>
      </c>
      <c r="G122" s="305">
        <f>G121/G4</f>
        <v>3</v>
      </c>
      <c r="I122" s="75" t="b">
        <f>IF(I121=D121,TRUE,FALSE)</f>
        <v>1</v>
      </c>
      <c r="J122" s="75" t="b">
        <f t="shared" ref="J122" si="5">IF(J121=E121,TRUE,FALSE)</f>
        <v>1</v>
      </c>
      <c r="K122" s="75" t="b">
        <f t="shared" ref="K122" si="6">IF(K121=F121,TRUE,FALSE)</f>
        <v>1</v>
      </c>
      <c r="L122" s="75" t="b">
        <f t="shared" ref="L122" si="7">IF(L121=G121,TRUE,FALSE)</f>
        <v>1</v>
      </c>
    </row>
    <row r="123" spans="1:12">
      <c r="A123" s="280"/>
      <c r="B123" s="290" t="str">
        <f t="shared" si="4"/>
        <v/>
      </c>
      <c r="D123" s="306"/>
      <c r="E123" s="306"/>
      <c r="F123" s="306"/>
      <c r="G123" s="306"/>
    </row>
    <row r="124" spans="1:12" ht="21">
      <c r="A124" s="364" t="s">
        <v>6</v>
      </c>
      <c r="B124" s="365"/>
      <c r="C124" s="366"/>
      <c r="D124" s="367">
        <f>SUM(D121,D41)</f>
        <v>2746</v>
      </c>
      <c r="E124" s="367">
        <f>SUM(E121,E41)</f>
        <v>3070</v>
      </c>
      <c r="F124" s="367">
        <f>SUM(F121,F41)</f>
        <v>2610</v>
      </c>
      <c r="G124" s="367">
        <f>SUM(G121,G41)</f>
        <v>2450</v>
      </c>
      <c r="I124" s="216">
        <v>2746</v>
      </c>
      <c r="J124" s="693">
        <v>3070</v>
      </c>
      <c r="K124" s="694">
        <v>2610</v>
      </c>
      <c r="L124" s="216">
        <v>2450</v>
      </c>
    </row>
    <row r="125" spans="1:12">
      <c r="A125" s="279"/>
      <c r="B125" s="289"/>
      <c r="D125" s="306"/>
      <c r="E125" s="306"/>
      <c r="F125" s="306"/>
      <c r="G125" s="306"/>
      <c r="I125" s="75" t="b">
        <f>IF(I124=D124,TRUE,FALSE)</f>
        <v>1</v>
      </c>
      <c r="J125" s="75" t="b">
        <f t="shared" ref="J125" si="8">IF(J124=E124,TRUE,FALSE)</f>
        <v>1</v>
      </c>
      <c r="K125" s="75" t="b">
        <f t="shared" ref="K125" si="9">IF(K124=F124,TRUE,FALSE)</f>
        <v>1</v>
      </c>
      <c r="L125" s="75" t="b">
        <f t="shared" ref="L125" si="10">IF(L124=G124,TRUE,FALSE)</f>
        <v>1</v>
      </c>
    </row>
    <row r="126" spans="1:12">
      <c r="A126" s="283"/>
      <c r="B126" s="291"/>
      <c r="D126" s="363"/>
      <c r="E126" s="363"/>
      <c r="F126" s="363"/>
      <c r="G126" s="363"/>
    </row>
    <row r="128" spans="1:12">
      <c r="D128" s="165"/>
    </row>
  </sheetData>
  <mergeCells count="2">
    <mergeCell ref="A121:B121"/>
    <mergeCell ref="A122:B122"/>
  </mergeCells>
  <conditionalFormatting sqref="I1">
    <cfRule type="containsText" dxfId="170" priority="1" operator="containsText" text="CHECK">
      <formula>NOT(ISERROR(SEARCH("CHECK",I1)))</formula>
    </cfRule>
    <cfRule type="containsText" dxfId="169" priority="2" operator="containsText" text="OK">
      <formula>NOT(ISERROR(SEARCH("OK",I1)))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theme="7" tint="0.59999389629810485"/>
  </sheetPr>
  <dimension ref="A1:AS181"/>
  <sheetViews>
    <sheetView zoomScale="80" zoomScaleNormal="80" workbookViewId="0">
      <pane ySplit="4" topLeftCell="A119" activePane="bottomLeft" state="frozen"/>
      <selection pane="bottomLeft" activeCell="M3" sqref="M3"/>
    </sheetView>
  </sheetViews>
  <sheetFormatPr defaultColWidth="9.1796875" defaultRowHeight="14.5"/>
  <cols>
    <col min="1" max="1" width="9.1796875" style="1"/>
    <col min="2" max="2" width="9" style="1" customWidth="1"/>
    <col min="3" max="3" width="11.90625" style="1" customWidth="1"/>
    <col min="4" max="4" width="9.1796875" style="135"/>
    <col min="5" max="5" width="9.1796875" style="222"/>
    <col min="6" max="6" width="11" style="129" customWidth="1"/>
    <col min="7" max="7" width="9.453125" style="1" customWidth="1"/>
    <col min="8" max="8" width="11.54296875" style="1" customWidth="1"/>
    <col min="9" max="10" width="9.1796875" style="1"/>
    <col min="11" max="11" width="13.90625" style="118" customWidth="1"/>
    <col min="12" max="12" width="9.1796875" style="1" customWidth="1"/>
    <col min="13" max="16" width="9.1796875" style="1"/>
    <col min="17" max="17" width="4.81640625" style="1" customWidth="1"/>
    <col min="18" max="18" width="9.1796875" style="1"/>
    <col min="19" max="19" width="10.1796875" style="1" customWidth="1"/>
    <col min="20" max="22" width="10.7265625" style="1" customWidth="1"/>
    <col min="23" max="23" width="9.1796875" style="1"/>
    <col min="24" max="24" width="12.7265625" style="1" customWidth="1"/>
    <col min="25" max="25" width="1.08984375" style="1" customWidth="1"/>
    <col min="26" max="26" width="10" style="1" customWidth="1"/>
    <col min="27" max="29" width="9.1796875" style="1" customWidth="1"/>
    <col min="30" max="30" width="1" style="1" customWidth="1"/>
    <col min="31" max="39" width="9.1796875" style="1" customWidth="1"/>
    <col min="40" max="40" width="1.54296875" style="1" customWidth="1"/>
    <col min="41" max="45" width="9.1796875" style="1" customWidth="1"/>
    <col min="46" max="16384" width="9.1796875" style="1"/>
  </cols>
  <sheetData>
    <row r="1" spans="1:44" ht="24" customHeight="1" thickBot="1">
      <c r="A1" s="331" t="s">
        <v>580</v>
      </c>
      <c r="B1" s="559"/>
      <c r="C1" s="560"/>
      <c r="D1" s="2"/>
      <c r="E1" s="217"/>
      <c r="F1" s="217"/>
      <c r="G1" s="2" t="s">
        <v>7</v>
      </c>
      <c r="H1" s="332"/>
      <c r="I1" s="2"/>
      <c r="J1" s="2"/>
      <c r="K1" s="114"/>
      <c r="L1" s="3"/>
      <c r="M1" s="203">
        <f>+G4</f>
        <v>45047</v>
      </c>
      <c r="N1" s="203">
        <f>+H4</f>
        <v>45078</v>
      </c>
      <c r="O1" s="203">
        <f>+I4</f>
        <v>45108</v>
      </c>
      <c r="P1" s="203">
        <f>+J4</f>
        <v>45139</v>
      </c>
      <c r="Q1" s="3"/>
      <c r="R1" s="2"/>
      <c r="S1" s="4"/>
      <c r="T1" s="4"/>
      <c r="U1" s="4"/>
      <c r="V1" s="4"/>
      <c r="Z1" s="1" t="s">
        <v>677</v>
      </c>
      <c r="AJ1" s="1" t="s">
        <v>678</v>
      </c>
    </row>
    <row r="2" spans="1:44">
      <c r="B2" s="5" t="s">
        <v>9</v>
      </c>
      <c r="C2" s="6"/>
      <c r="D2" s="6"/>
      <c r="E2" s="218"/>
      <c r="F2" s="219"/>
      <c r="G2" s="7">
        <f>G178</f>
        <v>2767</v>
      </c>
      <c r="H2" s="7">
        <f>H178</f>
        <v>3070</v>
      </c>
      <c r="I2" s="7">
        <f>I178</f>
        <v>2610</v>
      </c>
      <c r="J2" s="7">
        <f>J178</f>
        <v>2450</v>
      </c>
      <c r="K2" s="115"/>
      <c r="L2" s="109" t="s">
        <v>8</v>
      </c>
      <c r="M2" s="109">
        <f>'1.Get'!D124</f>
        <v>2746</v>
      </c>
      <c r="N2" s="109">
        <f>+'1.Get'!E124</f>
        <v>3070</v>
      </c>
      <c r="O2" s="109">
        <f>+'1.Get'!F124</f>
        <v>2610</v>
      </c>
      <c r="P2" s="109">
        <f>+'1.Get'!G124</f>
        <v>2450</v>
      </c>
      <c r="Q2" s="3"/>
      <c r="R2" s="8"/>
      <c r="S2" s="9" t="str">
        <f>+IF(S3=G2,"","CHECK")</f>
        <v/>
      </c>
      <c r="T2" s="9" t="str">
        <f>+IF(T3=H2,"","CHECK")</f>
        <v/>
      </c>
      <c r="U2" s="9" t="str">
        <f>+IF(U3=I2,"","CHECK")</f>
        <v/>
      </c>
      <c r="V2" s="10" t="str">
        <f>+IF(V3=J2,"","CHECK")</f>
        <v/>
      </c>
      <c r="Z2" s="183"/>
      <c r="AA2" s="184"/>
      <c r="AB2" s="184"/>
      <c r="AC2" s="184"/>
      <c r="AD2" s="184"/>
      <c r="AE2" s="184" t="s">
        <v>496</v>
      </c>
      <c r="AF2" s="187" t="s">
        <v>497</v>
      </c>
      <c r="AG2" s="187" t="s">
        <v>498</v>
      </c>
      <c r="AH2" s="185"/>
      <c r="AJ2" s="183"/>
      <c r="AK2" s="184"/>
      <c r="AL2" s="184"/>
      <c r="AM2" s="184"/>
      <c r="AN2" s="184"/>
      <c r="AO2" s="184" t="s">
        <v>496</v>
      </c>
      <c r="AP2" s="187" t="s">
        <v>497</v>
      </c>
      <c r="AQ2" s="187" t="s">
        <v>498</v>
      </c>
      <c r="AR2" s="185"/>
    </row>
    <row r="3" spans="1:44">
      <c r="B3" s="11" t="s">
        <v>10</v>
      </c>
      <c r="C3" s="12"/>
      <c r="D3" s="12"/>
      <c r="E3" s="220"/>
      <c r="F3" s="221"/>
      <c r="G3" s="13" t="s">
        <v>11</v>
      </c>
      <c r="H3" s="13" t="s">
        <v>12</v>
      </c>
      <c r="I3" s="13" t="s">
        <v>13</v>
      </c>
      <c r="J3" s="14" t="s">
        <v>14</v>
      </c>
      <c r="K3" s="115"/>
      <c r="L3" s="110" t="s">
        <v>342</v>
      </c>
      <c r="M3" s="110">
        <f>+G2</f>
        <v>2767</v>
      </c>
      <c r="N3" s="110">
        <f>+H2</f>
        <v>3070</v>
      </c>
      <c r="O3" s="110">
        <f>+I2</f>
        <v>2610</v>
      </c>
      <c r="P3" s="110">
        <f>+J2</f>
        <v>2450</v>
      </c>
      <c r="Q3" s="3"/>
      <c r="R3" s="15"/>
      <c r="S3" s="16">
        <f>+SUM(S5:S25)</f>
        <v>2767</v>
      </c>
      <c r="T3" s="16">
        <f>+SUM(T5:T25)</f>
        <v>3070</v>
      </c>
      <c r="U3" s="16">
        <f>+SUM(U5:U25)</f>
        <v>2610</v>
      </c>
      <c r="V3" s="16">
        <f>+SUM(V5:V25)</f>
        <v>2450</v>
      </c>
      <c r="Z3" s="182">
        <f>SUM(Z5:Z21)</f>
        <v>0</v>
      </c>
      <c r="AA3" s="182">
        <f t="shared" ref="AA3:AC3" si="0">SUM(AA5:AA21)</f>
        <v>0</v>
      </c>
      <c r="AB3" s="182">
        <f t="shared" si="0"/>
        <v>0</v>
      </c>
      <c r="AC3" s="182">
        <f t="shared" si="0"/>
        <v>0</v>
      </c>
      <c r="AE3" s="182">
        <f>SUM(AE5:AE21)</f>
        <v>2767</v>
      </c>
      <c r="AF3" s="182">
        <f t="shared" ref="AF3:AH3" si="1">SUM(AF5:AF21)</f>
        <v>3070</v>
      </c>
      <c r="AG3" s="182">
        <f t="shared" si="1"/>
        <v>2610</v>
      </c>
      <c r="AH3" s="182">
        <f t="shared" si="1"/>
        <v>2450</v>
      </c>
      <c r="AJ3" s="182">
        <f>SUM(AJ5:AJ21)</f>
        <v>0</v>
      </c>
      <c r="AK3" s="182">
        <f t="shared" ref="AK3:AM3" si="2">SUM(AK5:AK21)</f>
        <v>0</v>
      </c>
      <c r="AL3" s="182">
        <f t="shared" si="2"/>
        <v>0</v>
      </c>
      <c r="AM3" s="182">
        <f t="shared" si="2"/>
        <v>0</v>
      </c>
      <c r="AO3" s="182">
        <f>SUM(AO5:AO21)</f>
        <v>0</v>
      </c>
      <c r="AP3" s="182">
        <f t="shared" ref="AP3:AR3" si="3">SUM(AP5:AP21)</f>
        <v>0</v>
      </c>
      <c r="AQ3" s="182">
        <f t="shared" si="3"/>
        <v>0</v>
      </c>
      <c r="AR3" s="182">
        <f t="shared" si="3"/>
        <v>4100</v>
      </c>
    </row>
    <row r="4" spans="1:44" ht="15" thickBot="1">
      <c r="B4" s="17" t="s">
        <v>15</v>
      </c>
      <c r="C4" s="236" t="s">
        <v>16</v>
      </c>
      <c r="D4" s="236"/>
      <c r="E4" s="237" t="s">
        <v>17</v>
      </c>
      <c r="F4" s="237"/>
      <c r="G4" s="238">
        <f>+'1.Get'!D3</f>
        <v>45047</v>
      </c>
      <c r="H4" s="112">
        <f>+'1.Get'!E3</f>
        <v>45078</v>
      </c>
      <c r="I4" s="112">
        <f>+'1.Get'!F3</f>
        <v>45108</v>
      </c>
      <c r="J4" s="113">
        <f>+'1.Get'!G3</f>
        <v>45139</v>
      </c>
      <c r="K4" s="116"/>
      <c r="L4" s="111" t="s">
        <v>343</v>
      </c>
      <c r="M4" s="111">
        <f>+M2-M3</f>
        <v>-21</v>
      </c>
      <c r="N4" s="111">
        <f>+N2-N3</f>
        <v>0</v>
      </c>
      <c r="O4" s="18">
        <f t="shared" ref="O4" si="4">+O2-O3</f>
        <v>0</v>
      </c>
      <c r="P4" s="316">
        <f>+P2-P3</f>
        <v>0</v>
      </c>
      <c r="Q4" s="3"/>
      <c r="R4" s="19"/>
      <c r="S4" s="120">
        <f>+G4</f>
        <v>45047</v>
      </c>
      <c r="T4" s="120">
        <f>+H4</f>
        <v>45078</v>
      </c>
      <c r="U4" s="120">
        <f>+I4</f>
        <v>45108</v>
      </c>
      <c r="V4" s="121">
        <f>+J4</f>
        <v>45139</v>
      </c>
      <c r="W4" s="593" t="s">
        <v>528</v>
      </c>
      <c r="X4" s="162" t="s">
        <v>446</v>
      </c>
      <c r="Z4" s="181">
        <v>44774</v>
      </c>
      <c r="AA4" s="181">
        <f>EDATE(Z4,1)</f>
        <v>44805</v>
      </c>
      <c r="AB4" s="181">
        <f t="shared" ref="AB4:AC4" si="5">EDATE(AA4,1)</f>
        <v>44835</v>
      </c>
      <c r="AC4" s="181">
        <f t="shared" si="5"/>
        <v>44866</v>
      </c>
      <c r="AE4" s="181">
        <f>Z4</f>
        <v>44774</v>
      </c>
      <c r="AF4" s="181">
        <f t="shared" ref="AF4:AH4" si="6">AA4</f>
        <v>44805</v>
      </c>
      <c r="AG4" s="181">
        <f t="shared" si="6"/>
        <v>44835</v>
      </c>
      <c r="AH4" s="181">
        <f t="shared" si="6"/>
        <v>44866</v>
      </c>
      <c r="AJ4" s="181">
        <v>44805</v>
      </c>
      <c r="AK4" s="181">
        <f>EDATE(AJ4,1)</f>
        <v>44835</v>
      </c>
      <c r="AL4" s="181">
        <f t="shared" ref="AL4:AM4" si="7">EDATE(AK4,1)</f>
        <v>44866</v>
      </c>
      <c r="AM4" s="181">
        <f t="shared" si="7"/>
        <v>44896</v>
      </c>
      <c r="AO4" s="181">
        <f>AJ4</f>
        <v>44805</v>
      </c>
      <c r="AP4" s="181">
        <f t="shared" ref="AP4" si="8">AK4</f>
        <v>44835</v>
      </c>
      <c r="AQ4" s="181">
        <f t="shared" ref="AQ4" si="9">AL4</f>
        <v>44866</v>
      </c>
      <c r="AR4" s="181">
        <f t="shared" ref="AR4" si="10">AM4</f>
        <v>44896</v>
      </c>
    </row>
    <row r="5" spans="1:44" ht="15" customHeight="1">
      <c r="B5" s="978" t="s">
        <v>1036</v>
      </c>
      <c r="C5" s="988" t="s">
        <v>759</v>
      </c>
      <c r="D5" s="822" t="s">
        <v>759</v>
      </c>
      <c r="E5" s="740" t="s">
        <v>28</v>
      </c>
      <c r="F5" s="740" t="str">
        <f>+D5&amp;E5</f>
        <v>MY040</v>
      </c>
      <c r="G5" s="210">
        <f>+IFERROR(VLOOKUP(F5,'Color detail'!$C$7:$H$221,6,0),0)</f>
        <v>50</v>
      </c>
      <c r="H5" s="934">
        <v>12</v>
      </c>
      <c r="I5" s="934">
        <v>52</v>
      </c>
      <c r="J5" s="934">
        <v>50</v>
      </c>
      <c r="K5" s="117"/>
      <c r="L5" s="3"/>
      <c r="M5" s="20" t="str">
        <f>+IF(M4&lt;&gt;0,"CHECK","OK")</f>
        <v>CHECK</v>
      </c>
      <c r="N5" s="171" t="str">
        <f t="shared" ref="N5:P5" si="11">+IF(N4&lt;&gt;0,"CHECK","OK")</f>
        <v>CHECK</v>
      </c>
      <c r="O5" s="171" t="str">
        <f t="shared" si="11"/>
        <v>OK</v>
      </c>
      <c r="P5" s="171" t="str">
        <f t="shared" si="11"/>
        <v>OK</v>
      </c>
      <c r="Q5" s="3"/>
      <c r="R5" s="588" t="s">
        <v>28</v>
      </c>
      <c r="S5" s="21" cm="1">
        <f t="array" ref="S5">SUMPRODUCT(($E$5:$E$59928=$R5)*G$5:G$59928)</f>
        <v>333</v>
      </c>
      <c r="T5" s="21" cm="1">
        <f t="array" ref="T5">SUMPRODUCT(($E$5:$E$59928=$R5)*H$5:H$59928)</f>
        <v>269</v>
      </c>
      <c r="U5" s="21" cm="1">
        <f t="array" ref="U5">SUMPRODUCT(($E$5:$E$59928=$R5)*I$5:I$59928)</f>
        <v>282</v>
      </c>
      <c r="V5" s="123" cm="1">
        <f t="array" ref="V5">SUMPRODUCT(($E$5:$E$59928=$R5)*J$5:J$59928)</f>
        <v>231</v>
      </c>
      <c r="W5" s="591"/>
      <c r="X5" s="174">
        <f>S5-W5</f>
        <v>333</v>
      </c>
      <c r="Y5" s="129"/>
      <c r="Z5" s="23"/>
      <c r="AA5" s="23"/>
      <c r="AB5" s="23"/>
      <c r="AC5" s="23"/>
      <c r="AD5" s="124"/>
      <c r="AE5" s="186">
        <f>S5-Z5</f>
        <v>333</v>
      </c>
      <c r="AF5" s="186">
        <f>T5-AA5</f>
        <v>269</v>
      </c>
      <c r="AG5" s="186">
        <f>U5-AB5</f>
        <v>282</v>
      </c>
      <c r="AH5" s="186">
        <f>V5-AC5</f>
        <v>231</v>
      </c>
      <c r="AJ5" s="23"/>
      <c r="AK5" s="23"/>
      <c r="AL5" s="23"/>
      <c r="AM5" s="23"/>
      <c r="AO5" s="186">
        <f>AJ5-AA5</f>
        <v>0</v>
      </c>
      <c r="AP5" s="186">
        <f>AK5-AB5</f>
        <v>0</v>
      </c>
      <c r="AQ5" s="186">
        <f t="shared" ref="AQ5" si="12">AL5-AC5</f>
        <v>0</v>
      </c>
      <c r="AR5" s="192">
        <v>747</v>
      </c>
    </row>
    <row r="6" spans="1:44">
      <c r="B6" s="979"/>
      <c r="C6" s="989"/>
      <c r="D6" s="730" t="s">
        <v>759</v>
      </c>
      <c r="E6" s="739" t="s">
        <v>465</v>
      </c>
      <c r="F6" s="739" t="str">
        <f t="shared" ref="F6:F29" si="13">+D6&amp;E6</f>
        <v>MY089</v>
      </c>
      <c r="G6" s="210">
        <f>+IFERROR(VLOOKUP(F6,'Color detail'!$C$7:$H$221,6,0),0)</f>
        <v>44</v>
      </c>
      <c r="H6" s="935">
        <v>43</v>
      </c>
      <c r="I6" s="935">
        <v>43</v>
      </c>
      <c r="J6" s="935">
        <v>42</v>
      </c>
      <c r="K6" s="117"/>
      <c r="L6" s="3"/>
      <c r="M6" s="22"/>
      <c r="N6" s="22"/>
      <c r="O6" s="22"/>
      <c r="P6" s="22"/>
      <c r="Q6" s="3"/>
      <c r="R6" s="589" t="s">
        <v>465</v>
      </c>
      <c r="S6" s="23" cm="1">
        <f t="array" ref="S6">SUMPRODUCT(($E$5:$E$59928=$R6)*G$5:G$59928)</f>
        <v>692</v>
      </c>
      <c r="T6" s="23" cm="1">
        <f t="array" ref="T6">SUMPRODUCT(($E$5:$E$59928=$R6)*H$5:H$59928)</f>
        <v>891</v>
      </c>
      <c r="U6" s="23" cm="1">
        <f t="array" ref="U6">SUMPRODUCT(($E$5:$E$59928=$R6)*I$5:I$59928)</f>
        <v>830</v>
      </c>
      <c r="V6" s="123" cm="1">
        <f t="array" ref="V6">SUMPRODUCT(($E$5:$E$59928=$R6)*J$5:J$59928)</f>
        <v>757</v>
      </c>
      <c r="W6" s="591"/>
      <c r="X6" s="128">
        <f t="shared" ref="X6:X21" si="14">S6-W6</f>
        <v>692</v>
      </c>
      <c r="Y6" s="129"/>
      <c r="Z6" s="23"/>
      <c r="AA6" s="23"/>
      <c r="AB6" s="23"/>
      <c r="AC6" s="23"/>
      <c r="AD6" s="124"/>
      <c r="AE6" s="162">
        <f t="shared" ref="AE6:AE21" si="15">S6-Z6</f>
        <v>692</v>
      </c>
      <c r="AF6" s="162">
        <f t="shared" ref="AF6:AF21" si="16">T6-AA6</f>
        <v>891</v>
      </c>
      <c r="AG6" s="162">
        <f t="shared" ref="AG6:AG21" si="17">U6-AB6</f>
        <v>830</v>
      </c>
      <c r="AH6" s="162">
        <f t="shared" ref="AH6:AH21" si="18">V6-AC6</f>
        <v>757</v>
      </c>
      <c r="AJ6" s="23"/>
      <c r="AK6" s="23"/>
      <c r="AL6" s="23"/>
      <c r="AM6" s="23"/>
      <c r="AO6" s="162">
        <f t="shared" ref="AO6:AO21" si="19">AJ6-AA6</f>
        <v>0</v>
      </c>
      <c r="AP6" s="162">
        <f t="shared" ref="AP6:AP21" si="20">AK6-AB6</f>
        <v>0</v>
      </c>
      <c r="AQ6" s="162">
        <f t="shared" ref="AQ6:AQ21" si="21">AL6-AC6</f>
        <v>0</v>
      </c>
      <c r="AR6" s="193">
        <v>0</v>
      </c>
    </row>
    <row r="7" spans="1:44">
      <c r="B7" s="979"/>
      <c r="C7" s="989"/>
      <c r="D7" s="730" t="s">
        <v>759</v>
      </c>
      <c r="E7" s="739" t="s">
        <v>29</v>
      </c>
      <c r="F7" s="739" t="str">
        <f t="shared" si="13"/>
        <v>MY1D6</v>
      </c>
      <c r="G7" s="210">
        <f>+IFERROR(VLOOKUP(F7,'Color detail'!$C$7:$H$221,6,0),0)</f>
        <v>10</v>
      </c>
      <c r="H7" s="935">
        <v>29</v>
      </c>
      <c r="I7" s="935">
        <v>10</v>
      </c>
      <c r="J7" s="935">
        <v>9</v>
      </c>
      <c r="K7" s="117"/>
      <c r="L7" s="3"/>
      <c r="M7" s="22"/>
      <c r="N7" s="22"/>
      <c r="O7" s="22"/>
      <c r="P7" s="22"/>
      <c r="Q7" s="3"/>
      <c r="R7" s="589" t="s">
        <v>29</v>
      </c>
      <c r="S7" s="197" cm="1">
        <f t="array" ref="S7">SUMPRODUCT(($E$5:$E$59928=$R7)*G$5:G$59928)</f>
        <v>150</v>
      </c>
      <c r="T7" s="197" cm="1">
        <f t="array" ref="T7">SUMPRODUCT(($E$5:$E$59928=$R7)*H$5:H$59928)</f>
        <v>152</v>
      </c>
      <c r="U7" s="197" cm="1">
        <f t="array" ref="U7">SUMPRODUCT(($E$5:$E$59928=$R7)*I$5:I$59928)</f>
        <v>104</v>
      </c>
      <c r="V7" s="123" cm="1">
        <f t="array" ref="V7">SUMPRODUCT(($E$5:$E$59928=$R7)*J$5:J$59928)</f>
        <v>67</v>
      </c>
      <c r="W7" s="591"/>
      <c r="X7" s="128">
        <f t="shared" si="14"/>
        <v>150</v>
      </c>
      <c r="Y7" s="129"/>
      <c r="Z7" s="23"/>
      <c r="AA7" s="23"/>
      <c r="AB7" s="23"/>
      <c r="AC7" s="23"/>
      <c r="AD7" s="124"/>
      <c r="AE7" s="162">
        <f t="shared" si="15"/>
        <v>150</v>
      </c>
      <c r="AF7" s="162">
        <f t="shared" si="16"/>
        <v>152</v>
      </c>
      <c r="AG7" s="162">
        <f t="shared" si="17"/>
        <v>104</v>
      </c>
      <c r="AH7" s="162">
        <f t="shared" si="18"/>
        <v>67</v>
      </c>
      <c r="AJ7" s="23"/>
      <c r="AK7" s="23"/>
      <c r="AL7" s="23"/>
      <c r="AM7" s="23"/>
      <c r="AO7" s="162">
        <f t="shared" si="19"/>
        <v>0</v>
      </c>
      <c r="AP7" s="162">
        <f t="shared" si="20"/>
        <v>0</v>
      </c>
      <c r="AQ7" s="162">
        <f t="shared" si="21"/>
        <v>0</v>
      </c>
      <c r="AR7" s="193">
        <v>896</v>
      </c>
    </row>
    <row r="8" spans="1:44">
      <c r="B8" s="979"/>
      <c r="C8" s="989"/>
      <c r="D8" s="730" t="s">
        <v>759</v>
      </c>
      <c r="E8" s="739">
        <v>218</v>
      </c>
      <c r="F8" s="739" t="str">
        <f t="shared" si="13"/>
        <v>MY218</v>
      </c>
      <c r="G8" s="210">
        <f>+IFERROR(VLOOKUP(F8,'Color detail'!$C$7:$H$221,6,0),0)</f>
        <v>29</v>
      </c>
      <c r="H8" s="935">
        <v>71</v>
      </c>
      <c r="I8" s="935">
        <v>32</v>
      </c>
      <c r="J8" s="935">
        <v>31</v>
      </c>
      <c r="K8" s="117"/>
      <c r="L8" s="3"/>
      <c r="M8" s="22"/>
      <c r="N8" s="22"/>
      <c r="O8" s="22"/>
      <c r="P8" s="22"/>
      <c r="Q8" s="3"/>
      <c r="R8" s="589">
        <v>218</v>
      </c>
      <c r="S8" s="197" cm="1">
        <f t="array" ref="S8">SUMPRODUCT(($E$5:$E$59928=$R8)*G$5:G$59928)</f>
        <v>221</v>
      </c>
      <c r="T8" s="197" cm="1">
        <f t="array" ref="T8">SUMPRODUCT(($E$5:$E$59928=$R8)*H$5:H$59928)</f>
        <v>352</v>
      </c>
      <c r="U8" s="197" cm="1">
        <f t="array" ref="U8">SUMPRODUCT(($E$5:$E$59928=$R8)*I$5:I$59928)</f>
        <v>267</v>
      </c>
      <c r="V8" s="123" cm="1">
        <f t="array" ref="V8">SUMPRODUCT(($E$5:$E$59928=$R8)*J$5:J$59928)</f>
        <v>165</v>
      </c>
      <c r="W8" s="591"/>
      <c r="X8" s="128">
        <f t="shared" si="14"/>
        <v>221</v>
      </c>
      <c r="Y8" s="129"/>
      <c r="Z8" s="136"/>
      <c r="AA8" s="136"/>
      <c r="AB8" s="136"/>
      <c r="AC8" s="136"/>
      <c r="AD8" s="124"/>
      <c r="AE8" s="162">
        <f t="shared" si="15"/>
        <v>221</v>
      </c>
      <c r="AF8" s="162">
        <f t="shared" si="16"/>
        <v>352</v>
      </c>
      <c r="AG8" s="162">
        <f t="shared" si="17"/>
        <v>267</v>
      </c>
      <c r="AH8" s="162">
        <f t="shared" si="18"/>
        <v>165</v>
      </c>
      <c r="AJ8" s="136"/>
      <c r="AK8" s="136"/>
      <c r="AL8" s="136"/>
      <c r="AM8" s="136"/>
      <c r="AO8" s="162">
        <f t="shared" si="19"/>
        <v>0</v>
      </c>
      <c r="AP8" s="162">
        <f t="shared" si="20"/>
        <v>0</v>
      </c>
      <c r="AQ8" s="162">
        <f t="shared" si="21"/>
        <v>0</v>
      </c>
      <c r="AR8" s="193">
        <v>0</v>
      </c>
    </row>
    <row r="9" spans="1:44">
      <c r="B9" s="979"/>
      <c r="C9" s="989"/>
      <c r="D9" s="730" t="s">
        <v>759</v>
      </c>
      <c r="E9" s="739" t="s">
        <v>354</v>
      </c>
      <c r="F9" s="739" t="str">
        <f t="shared" si="13"/>
        <v>MY3R3</v>
      </c>
      <c r="G9" s="210">
        <f>+IFERROR(VLOOKUP(F9,'Color detail'!$C$7:$H$221,6,0),0)</f>
        <v>23</v>
      </c>
      <c r="H9" s="935">
        <v>43</v>
      </c>
      <c r="I9" s="935">
        <v>22</v>
      </c>
      <c r="J9" s="935">
        <v>21</v>
      </c>
      <c r="K9" s="117"/>
      <c r="L9" s="173" t="s">
        <v>522</v>
      </c>
      <c r="M9" s="24" t="e">
        <f>'1.Get'!#REF!</f>
        <v>#REF!</v>
      </c>
      <c r="N9" s="24" t="e">
        <f>'1.Get'!#REF!</f>
        <v>#REF!</v>
      </c>
      <c r="O9" s="24" t="e">
        <f>'1.Get'!#REF!</f>
        <v>#REF!</v>
      </c>
      <c r="P9" s="701" t="e">
        <f>'1.Get'!#REF!</f>
        <v>#REF!</v>
      </c>
      <c r="Q9" s="3"/>
      <c r="R9" s="589" t="s">
        <v>354</v>
      </c>
      <c r="S9" s="197" cm="1">
        <f t="array" ref="S9">SUMPRODUCT(($E$5:$E$59928=$R9)*G$5:G$59928)</f>
        <v>118</v>
      </c>
      <c r="T9" s="197" cm="1">
        <f t="array" ref="T9">SUMPRODUCT(($E$5:$E$59928=$R9)*H$5:H$59928)</f>
        <v>170</v>
      </c>
      <c r="U9" s="197" cm="1">
        <f t="array" ref="U9">SUMPRODUCT(($E$5:$E$59928=$R9)*I$5:I$59928)</f>
        <v>112</v>
      </c>
      <c r="V9" s="123" cm="1">
        <f t="array" ref="V9">SUMPRODUCT(($E$5:$E$59928=$R9)*J$5:J$59928)</f>
        <v>110</v>
      </c>
      <c r="W9" s="591"/>
      <c r="X9" s="128">
        <f t="shared" si="14"/>
        <v>118</v>
      </c>
      <c r="Y9" s="129"/>
      <c r="Z9" s="136"/>
      <c r="AA9" s="136"/>
      <c r="AB9" s="136"/>
      <c r="AC9" s="136"/>
      <c r="AD9" s="124"/>
      <c r="AE9" s="162">
        <f t="shared" si="15"/>
        <v>118</v>
      </c>
      <c r="AF9" s="162">
        <f t="shared" si="16"/>
        <v>170</v>
      </c>
      <c r="AG9" s="162">
        <f t="shared" si="17"/>
        <v>112</v>
      </c>
      <c r="AH9" s="162">
        <f t="shared" si="18"/>
        <v>110</v>
      </c>
      <c r="AJ9" s="136"/>
      <c r="AK9" s="136"/>
      <c r="AL9" s="136"/>
      <c r="AM9" s="136"/>
      <c r="AO9" s="162">
        <f t="shared" si="19"/>
        <v>0</v>
      </c>
      <c r="AP9" s="162">
        <f t="shared" si="20"/>
        <v>0</v>
      </c>
      <c r="AQ9" s="162">
        <f t="shared" si="21"/>
        <v>0</v>
      </c>
      <c r="AR9" s="193">
        <v>0</v>
      </c>
    </row>
    <row r="10" spans="1:44">
      <c r="B10" s="979"/>
      <c r="C10" s="989"/>
      <c r="D10" s="730" t="s">
        <v>759</v>
      </c>
      <c r="E10" s="732" t="s">
        <v>21</v>
      </c>
      <c r="F10" s="732" t="str">
        <f t="shared" si="13"/>
        <v>MY4R0</v>
      </c>
      <c r="G10" s="210">
        <f>+IFERROR(VLOOKUP(F10,'Color detail'!$C$7:$H$221,6,0),0)</f>
        <v>84</v>
      </c>
      <c r="H10" s="935">
        <v>2</v>
      </c>
      <c r="I10" s="935">
        <v>81</v>
      </c>
      <c r="J10" s="935">
        <v>77</v>
      </c>
      <c r="K10" s="117"/>
      <c r="L10" s="3"/>
      <c r="M10" s="122" t="e">
        <f>G13-M9</f>
        <v>#REF!</v>
      </c>
      <c r="N10" s="122" t="e">
        <f>H13-N9</f>
        <v>#REF!</v>
      </c>
      <c r="O10" s="122" t="e">
        <f>I13-O9</f>
        <v>#REF!</v>
      </c>
      <c r="P10" s="122" t="e">
        <f>J13-P9</f>
        <v>#REF!</v>
      </c>
      <c r="Q10" s="3"/>
      <c r="R10" s="589" t="s">
        <v>21</v>
      </c>
      <c r="S10" s="197" cm="1">
        <f t="array" ref="S10">SUMPRODUCT(($E$5:$E$59928=$R10)*G$5:G$59928)</f>
        <v>383</v>
      </c>
      <c r="T10" s="197" cm="1">
        <f t="array" ref="T10">SUMPRODUCT(($E$5:$E$59928=$R10)*H$5:H$59928)</f>
        <v>270</v>
      </c>
      <c r="U10" s="197" cm="1">
        <f t="array" ref="U10">SUMPRODUCT(($E$5:$E$59928=$R10)*I$5:I$59928)</f>
        <v>365</v>
      </c>
      <c r="V10" s="123" cm="1">
        <f t="array" ref="V10">SUMPRODUCT(($E$5:$E$59928=$R10)*J$5:J$59928)</f>
        <v>357</v>
      </c>
      <c r="W10" s="591"/>
      <c r="X10" s="128">
        <f t="shared" si="14"/>
        <v>383</v>
      </c>
      <c r="Y10" s="129"/>
      <c r="Z10" s="136"/>
      <c r="AA10" s="136"/>
      <c r="AB10" s="136"/>
      <c r="AC10" s="136"/>
      <c r="AD10" s="124"/>
      <c r="AE10" s="162">
        <f t="shared" si="15"/>
        <v>383</v>
      </c>
      <c r="AF10" s="162">
        <f t="shared" si="16"/>
        <v>270</v>
      </c>
      <c r="AG10" s="162">
        <f t="shared" si="17"/>
        <v>365</v>
      </c>
      <c r="AH10" s="162">
        <f t="shared" si="18"/>
        <v>357</v>
      </c>
      <c r="AJ10" s="136"/>
      <c r="AK10" s="136"/>
      <c r="AL10" s="136"/>
      <c r="AM10" s="136"/>
      <c r="AO10" s="162">
        <f t="shared" si="19"/>
        <v>0</v>
      </c>
      <c r="AP10" s="162">
        <f t="shared" si="20"/>
        <v>0</v>
      </c>
      <c r="AQ10" s="162">
        <f t="shared" si="21"/>
        <v>0</v>
      </c>
      <c r="AR10" s="193">
        <v>0</v>
      </c>
    </row>
    <row r="11" spans="1:44" ht="15" customHeight="1">
      <c r="B11" s="979"/>
      <c r="C11" s="989"/>
      <c r="D11" s="730" t="s">
        <v>759</v>
      </c>
      <c r="E11" s="732">
        <v>576</v>
      </c>
      <c r="F11" s="732" t="str">
        <f t="shared" si="13"/>
        <v>MY576</v>
      </c>
      <c r="G11" s="210">
        <f>+IFERROR(VLOOKUP(F11,'Color detail'!$C$7:$H$221,6,0),0)</f>
        <v>0</v>
      </c>
      <c r="H11" s="935">
        <v>2</v>
      </c>
      <c r="I11" s="935">
        <v>0</v>
      </c>
      <c r="J11" s="935">
        <v>0</v>
      </c>
      <c r="K11" s="117"/>
      <c r="L11" s="3"/>
      <c r="M11" s="22"/>
      <c r="N11" s="22"/>
      <c r="O11" s="22"/>
      <c r="P11" s="22"/>
      <c r="Q11" s="3"/>
      <c r="R11" s="589">
        <v>576</v>
      </c>
      <c r="S11" s="197" cm="1">
        <f t="array" ref="S11">SUMPRODUCT(($E$5:$E$59928=$R11)*G$5:G$59928)</f>
        <v>0</v>
      </c>
      <c r="T11" s="197" cm="1">
        <f t="array" ref="T11">SUMPRODUCT(($E$5:$E$59928=$R11)*H$5:H$59928)</f>
        <v>5</v>
      </c>
      <c r="U11" s="197" cm="1">
        <f t="array" ref="U11">SUMPRODUCT(($E$5:$E$59928=$R11)*I$5:I$59928)</f>
        <v>0</v>
      </c>
      <c r="V11" s="123" cm="1">
        <f t="array" ref="V11">SUMPRODUCT(($E$5:$E$59928=$R11)*J$5:J$59928)</f>
        <v>0</v>
      </c>
      <c r="W11" s="591"/>
      <c r="X11" s="128">
        <f t="shared" si="14"/>
        <v>0</v>
      </c>
      <c r="Y11" s="129"/>
      <c r="Z11" s="136"/>
      <c r="AA11" s="136"/>
      <c r="AB11" s="136"/>
      <c r="AC11" s="136"/>
      <c r="AD11" s="124"/>
      <c r="AE11" s="162">
        <f t="shared" si="15"/>
        <v>0</v>
      </c>
      <c r="AF11" s="162">
        <f t="shared" si="16"/>
        <v>5</v>
      </c>
      <c r="AG11" s="162">
        <f t="shared" si="17"/>
        <v>0</v>
      </c>
      <c r="AH11" s="162">
        <f t="shared" si="18"/>
        <v>0</v>
      </c>
      <c r="AJ11" s="136"/>
      <c r="AK11" s="136"/>
      <c r="AL11" s="136"/>
      <c r="AM11" s="136"/>
      <c r="AO11" s="162">
        <f t="shared" si="19"/>
        <v>0</v>
      </c>
      <c r="AP11" s="162">
        <f t="shared" si="20"/>
        <v>0</v>
      </c>
      <c r="AQ11" s="162">
        <f t="shared" si="21"/>
        <v>0</v>
      </c>
      <c r="AR11" s="193">
        <v>0</v>
      </c>
    </row>
    <row r="12" spans="1:44" ht="15" customHeight="1">
      <c r="B12" s="979"/>
      <c r="C12" s="989"/>
      <c r="D12" s="730" t="s">
        <v>759</v>
      </c>
      <c r="E12" s="739">
        <v>601</v>
      </c>
      <c r="F12" s="739" t="str">
        <f t="shared" si="13"/>
        <v>MY601</v>
      </c>
      <c r="G12" s="210">
        <f>+IFERROR(VLOOKUP(F12,'Color detail'!$C$7:$H$221,6,0),0)</f>
        <v>0</v>
      </c>
      <c r="H12" s="935">
        <v>38</v>
      </c>
      <c r="I12" s="935">
        <v>0</v>
      </c>
      <c r="J12" s="935">
        <v>0</v>
      </c>
      <c r="K12" s="117"/>
      <c r="L12" s="3"/>
      <c r="M12" s="22"/>
      <c r="N12" s="22"/>
      <c r="O12" s="22"/>
      <c r="P12" s="22"/>
      <c r="Q12" s="3"/>
      <c r="R12" s="589">
        <v>601</v>
      </c>
      <c r="S12" s="197" cm="1">
        <f t="array" ref="S12">SUMPRODUCT(($E$5:$E$59928=$R12)*G$5:G$59928)</f>
        <v>0</v>
      </c>
      <c r="T12" s="197" cm="1">
        <f t="array" ref="T12">SUMPRODUCT(($E$5:$E$59928=$R12)*H$5:H$59928)</f>
        <v>47</v>
      </c>
      <c r="U12" s="197" cm="1">
        <f t="array" ref="U12">SUMPRODUCT(($E$5:$E$59928=$R12)*I$5:I$59928)</f>
        <v>0</v>
      </c>
      <c r="V12" s="123" cm="1">
        <f t="array" ref="V12">SUMPRODUCT(($E$5:$E$59928=$R12)*J$5:J$59928)</f>
        <v>0</v>
      </c>
      <c r="W12" s="591"/>
      <c r="X12" s="128">
        <f t="shared" si="14"/>
        <v>0</v>
      </c>
      <c r="Y12" s="129"/>
      <c r="Z12" s="136"/>
      <c r="AA12" s="136"/>
      <c r="AB12" s="136"/>
      <c r="AC12" s="136"/>
      <c r="AD12" s="124"/>
      <c r="AE12" s="162">
        <f t="shared" si="15"/>
        <v>0</v>
      </c>
      <c r="AF12" s="162">
        <f t="shared" si="16"/>
        <v>47</v>
      </c>
      <c r="AG12" s="162">
        <f t="shared" si="17"/>
        <v>0</v>
      </c>
      <c r="AH12" s="162">
        <f t="shared" si="18"/>
        <v>0</v>
      </c>
      <c r="AJ12" s="136"/>
      <c r="AK12" s="136"/>
      <c r="AL12" s="136"/>
      <c r="AM12" s="136"/>
      <c r="AO12" s="162">
        <f t="shared" si="19"/>
        <v>0</v>
      </c>
      <c r="AP12" s="162">
        <f t="shared" si="20"/>
        <v>0</v>
      </c>
      <c r="AQ12" s="162">
        <f t="shared" si="21"/>
        <v>0</v>
      </c>
      <c r="AR12" s="193">
        <v>0</v>
      </c>
    </row>
    <row r="13" spans="1:44">
      <c r="B13" s="979"/>
      <c r="C13" s="990"/>
      <c r="D13" s="730" t="s">
        <v>759</v>
      </c>
      <c r="E13" s="733" t="s">
        <v>23</v>
      </c>
      <c r="F13" s="733" t="str">
        <f t="shared" si="13"/>
        <v>MYSub</v>
      </c>
      <c r="G13" s="940">
        <f>SUM(G5:G12)</f>
        <v>240</v>
      </c>
      <c r="H13" s="935">
        <v>240</v>
      </c>
      <c r="I13" s="935">
        <v>240</v>
      </c>
      <c r="J13" s="935">
        <v>230</v>
      </c>
      <c r="K13" s="117"/>
      <c r="L13" s="3"/>
      <c r="M13" s="22"/>
      <c r="N13" s="22"/>
      <c r="O13" s="22"/>
      <c r="P13" s="22"/>
      <c r="Q13" s="3"/>
      <c r="R13" s="589" t="s">
        <v>20</v>
      </c>
      <c r="S13" s="197" cm="1">
        <f t="array" ref="S13">SUMPRODUCT(($E$5:$E$59928=$R13)*G$5:G$59928)</f>
        <v>8</v>
      </c>
      <c r="T13" s="197" cm="1">
        <f t="array" ref="T13">SUMPRODUCT(($E$5:$E$59928=$R13)*H$5:H$59928)</f>
        <v>4</v>
      </c>
      <c r="U13" s="197" cm="1">
        <f t="array" ref="U13">SUMPRODUCT(($E$5:$E$59928=$R13)*I$5:I$59928)</f>
        <v>0</v>
      </c>
      <c r="V13" s="123" cm="1">
        <f t="array" ref="V13">SUMPRODUCT(($E$5:$E$59928=$R13)*J$5:J$59928)</f>
        <v>0</v>
      </c>
      <c r="W13" s="591"/>
      <c r="X13" s="128">
        <f t="shared" si="14"/>
        <v>8</v>
      </c>
      <c r="Y13" s="129"/>
      <c r="Z13" s="136"/>
      <c r="AA13" s="136"/>
      <c r="AB13" s="136"/>
      <c r="AC13" s="136"/>
      <c r="AD13" s="124"/>
      <c r="AE13" s="162">
        <f t="shared" si="15"/>
        <v>8</v>
      </c>
      <c r="AF13" s="162">
        <f t="shared" si="16"/>
        <v>4</v>
      </c>
      <c r="AG13" s="162">
        <f t="shared" si="17"/>
        <v>0</v>
      </c>
      <c r="AH13" s="162">
        <f t="shared" si="18"/>
        <v>0</v>
      </c>
      <c r="AJ13" s="136"/>
      <c r="AK13" s="136"/>
      <c r="AL13" s="136"/>
      <c r="AM13" s="136"/>
      <c r="AO13" s="162">
        <f t="shared" si="19"/>
        <v>0</v>
      </c>
      <c r="AP13" s="162">
        <f t="shared" si="20"/>
        <v>0</v>
      </c>
      <c r="AQ13" s="162">
        <f t="shared" si="21"/>
        <v>0</v>
      </c>
      <c r="AR13" s="193">
        <v>0</v>
      </c>
    </row>
    <row r="14" spans="1:44" ht="15.5" customHeight="1">
      <c r="B14" s="979"/>
      <c r="C14" s="988" t="s">
        <v>760</v>
      </c>
      <c r="D14" s="822" t="s">
        <v>760</v>
      </c>
      <c r="E14" s="740" t="s">
        <v>29</v>
      </c>
      <c r="F14" s="731" t="str">
        <f t="shared" si="13"/>
        <v>MX1D6</v>
      </c>
      <c r="G14" s="939">
        <f>+IFERROR(VLOOKUP(F14,'Color detail'!$C$7:$H$221,6,0),0)</f>
        <v>23</v>
      </c>
      <c r="H14" s="934">
        <v>22</v>
      </c>
      <c r="I14" s="934">
        <v>21</v>
      </c>
      <c r="J14" s="934">
        <v>21</v>
      </c>
      <c r="K14" s="117"/>
      <c r="L14" s="3"/>
      <c r="M14" s="22"/>
      <c r="N14" s="22"/>
      <c r="O14" s="22"/>
      <c r="P14" s="22"/>
      <c r="Q14" s="3"/>
      <c r="R14" s="589" t="s">
        <v>630</v>
      </c>
      <c r="S14" s="197" cm="1">
        <f t="array" ref="S14">SUMPRODUCT(($E$5:$E$59928=$R14)*G$5:G$59928)</f>
        <v>104</v>
      </c>
      <c r="T14" s="197" cm="1">
        <f t="array" ref="T14">SUMPRODUCT(($E$5:$E$59928=$R14)*H$5:H$59928)</f>
        <v>103</v>
      </c>
      <c r="U14" s="197" cm="1">
        <f t="array" ref="U14">SUMPRODUCT(($E$5:$E$59928=$R14)*I$5:I$59928)</f>
        <v>85</v>
      </c>
      <c r="V14" s="123" cm="1">
        <f t="array" ref="V14">SUMPRODUCT(($E$5:$E$59928=$R14)*J$5:J$59928)</f>
        <v>130</v>
      </c>
      <c r="W14" s="591"/>
      <c r="X14" s="128">
        <f t="shared" si="14"/>
        <v>104</v>
      </c>
      <c r="Y14" s="129"/>
      <c r="Z14" s="23"/>
      <c r="AA14" s="23"/>
      <c r="AB14" s="23"/>
      <c r="AC14" s="23"/>
      <c r="AD14" s="124"/>
      <c r="AE14" s="162">
        <f t="shared" si="15"/>
        <v>104</v>
      </c>
      <c r="AF14" s="162">
        <f t="shared" si="16"/>
        <v>103</v>
      </c>
      <c r="AG14" s="162">
        <f t="shared" si="17"/>
        <v>85</v>
      </c>
      <c r="AH14" s="162">
        <f t="shared" si="18"/>
        <v>130</v>
      </c>
      <c r="AJ14" s="23"/>
      <c r="AK14" s="23"/>
      <c r="AL14" s="23"/>
      <c r="AM14" s="23"/>
      <c r="AO14" s="162">
        <f t="shared" si="19"/>
        <v>0</v>
      </c>
      <c r="AP14" s="162">
        <f t="shared" si="20"/>
        <v>0</v>
      </c>
      <c r="AQ14" s="162">
        <f t="shared" si="21"/>
        <v>0</v>
      </c>
      <c r="AR14" s="193">
        <v>7</v>
      </c>
    </row>
    <row r="15" spans="1:44">
      <c r="B15" s="979"/>
      <c r="C15" s="989"/>
      <c r="D15" s="730" t="s">
        <v>760</v>
      </c>
      <c r="E15" s="732">
        <v>218</v>
      </c>
      <c r="F15" s="732" t="str">
        <f t="shared" si="13"/>
        <v>MX218</v>
      </c>
      <c r="G15" s="210">
        <f>+IFERROR(VLOOKUP(F15,'Color detail'!$C$7:$H$221,6,0),0)</f>
        <v>112</v>
      </c>
      <c r="H15" s="935">
        <v>150</v>
      </c>
      <c r="I15" s="935">
        <v>107</v>
      </c>
      <c r="J15" s="935">
        <v>105</v>
      </c>
      <c r="K15" s="117"/>
      <c r="L15" s="173" t="s">
        <v>523</v>
      </c>
      <c r="M15" s="24" t="e">
        <f>'1.Get'!#REF!</f>
        <v>#REF!</v>
      </c>
      <c r="N15" s="24" t="e">
        <f>'1.Get'!#REF!</f>
        <v>#REF!</v>
      </c>
      <c r="O15" s="24" t="e">
        <f>'1.Get'!#REF!</f>
        <v>#REF!</v>
      </c>
      <c r="P15" s="701" t="e">
        <f>'1.Get'!#REF!</f>
        <v>#REF!</v>
      </c>
      <c r="Q15" s="3"/>
      <c r="R15" s="589" t="s">
        <v>30</v>
      </c>
      <c r="S15" s="197" cm="1">
        <f t="array" ref="S15">SUMPRODUCT(($E$5:$E$59928=$R15)*G$5:G$59928)</f>
        <v>67</v>
      </c>
      <c r="T15" s="197" cm="1">
        <f t="array" ref="T15">SUMPRODUCT(($E$5:$E$59928=$R15)*H$5:H$59928)</f>
        <v>55</v>
      </c>
      <c r="U15" s="197" cm="1">
        <f t="array" ref="U15">SUMPRODUCT(($E$5:$E$59928=$R15)*I$5:I$59928)</f>
        <v>45</v>
      </c>
      <c r="V15" s="123" cm="1">
        <f t="array" ref="V15">SUMPRODUCT(($E$5:$E$59928=$R15)*J$5:J$59928)</f>
        <v>13</v>
      </c>
      <c r="W15" s="591"/>
      <c r="X15" s="128">
        <f t="shared" si="14"/>
        <v>67</v>
      </c>
      <c r="Y15" s="129"/>
      <c r="Z15" s="23"/>
      <c r="AA15" s="23"/>
      <c r="AB15" s="23"/>
      <c r="AC15" s="23"/>
      <c r="AD15" s="124"/>
      <c r="AE15" s="162">
        <f t="shared" si="15"/>
        <v>67</v>
      </c>
      <c r="AF15" s="162">
        <f t="shared" si="16"/>
        <v>55</v>
      </c>
      <c r="AG15" s="162">
        <f t="shared" si="17"/>
        <v>45</v>
      </c>
      <c r="AH15" s="162">
        <f t="shared" si="18"/>
        <v>13</v>
      </c>
      <c r="AJ15" s="23"/>
      <c r="AK15" s="23"/>
      <c r="AL15" s="23"/>
      <c r="AM15" s="23"/>
      <c r="AO15" s="162">
        <f t="shared" si="19"/>
        <v>0</v>
      </c>
      <c r="AP15" s="162">
        <f t="shared" si="20"/>
        <v>0</v>
      </c>
      <c r="AQ15" s="162">
        <f t="shared" si="21"/>
        <v>0</v>
      </c>
      <c r="AR15" s="193">
        <v>717</v>
      </c>
    </row>
    <row r="16" spans="1:44">
      <c r="B16" s="979"/>
      <c r="C16" s="989"/>
      <c r="D16" s="823" t="s">
        <v>760</v>
      </c>
      <c r="E16" s="732" t="s">
        <v>354</v>
      </c>
      <c r="F16" s="732" t="str">
        <f t="shared" si="13"/>
        <v>MX3R3</v>
      </c>
      <c r="G16" s="210">
        <f>+IFERROR(VLOOKUP(F16,'Color detail'!$C$7:$H$221,6,0),0)</f>
        <v>82</v>
      </c>
      <c r="H16" s="936">
        <v>101</v>
      </c>
      <c r="I16" s="936">
        <v>80</v>
      </c>
      <c r="J16" s="936">
        <v>79</v>
      </c>
      <c r="K16" s="117"/>
      <c r="L16" s="3"/>
      <c r="M16" s="122" t="e">
        <f>G20-M15</f>
        <v>#REF!</v>
      </c>
      <c r="N16" s="122" t="e">
        <f t="shared" ref="N16:O16" si="22">H20-N15</f>
        <v>#REF!</v>
      </c>
      <c r="O16" s="122" t="e">
        <f t="shared" si="22"/>
        <v>#REF!</v>
      </c>
      <c r="P16" s="122" t="e">
        <f>J20-P15</f>
        <v>#REF!</v>
      </c>
      <c r="Q16" s="3"/>
      <c r="R16" s="590" t="s">
        <v>551</v>
      </c>
      <c r="S16" s="197" cm="1">
        <f t="array" ref="S16">SUMPRODUCT(($E$5:$E$59928=$R16)*G$5:G$59928)</f>
        <v>0</v>
      </c>
      <c r="T16" s="197" cm="1">
        <f t="array" ref="T16">SUMPRODUCT(($E$5:$E$59928=$R16)*H$5:H$59928)</f>
        <v>0</v>
      </c>
      <c r="U16" s="197" cm="1">
        <f t="array" ref="U16">SUMPRODUCT(($E$5:$E$59928=$R16)*I$5:I$59928)</f>
        <v>0</v>
      </c>
      <c r="V16" s="123" cm="1">
        <f t="array" ref="V16">SUMPRODUCT(($E$5:$E$59928=$R16)*J$5:J$59928)</f>
        <v>0</v>
      </c>
      <c r="W16" s="591"/>
      <c r="X16" s="128">
        <f t="shared" si="14"/>
        <v>0</v>
      </c>
      <c r="Y16" s="129"/>
      <c r="Z16" s="23"/>
      <c r="AA16" s="23"/>
      <c r="AB16" s="23"/>
      <c r="AC16" s="23"/>
      <c r="AD16" s="124"/>
      <c r="AE16" s="162">
        <f t="shared" si="15"/>
        <v>0</v>
      </c>
      <c r="AF16" s="162">
        <f t="shared" si="16"/>
        <v>0</v>
      </c>
      <c r="AG16" s="162">
        <f t="shared" si="17"/>
        <v>0</v>
      </c>
      <c r="AH16" s="162">
        <f t="shared" si="18"/>
        <v>0</v>
      </c>
      <c r="AJ16" s="23"/>
      <c r="AK16" s="23"/>
      <c r="AL16" s="23"/>
      <c r="AM16" s="23"/>
      <c r="AO16" s="162">
        <f t="shared" si="19"/>
        <v>0</v>
      </c>
      <c r="AP16" s="162">
        <f t="shared" si="20"/>
        <v>0</v>
      </c>
      <c r="AQ16" s="162">
        <f t="shared" si="21"/>
        <v>0</v>
      </c>
      <c r="AR16" s="193">
        <v>610</v>
      </c>
    </row>
    <row r="17" spans="2:45" ht="15" customHeight="1">
      <c r="B17" s="979"/>
      <c r="C17" s="989"/>
      <c r="D17" s="734" t="s">
        <v>760</v>
      </c>
      <c r="E17" s="739" t="s">
        <v>21</v>
      </c>
      <c r="F17" s="732" t="str">
        <f t="shared" si="13"/>
        <v>MX4R0</v>
      </c>
      <c r="G17" s="210">
        <f>+IFERROR(VLOOKUP(F17,'Color detail'!$C$7:$H$221,6,0),0)</f>
        <v>193</v>
      </c>
      <c r="H17" s="937">
        <v>187</v>
      </c>
      <c r="I17" s="937">
        <v>183</v>
      </c>
      <c r="J17" s="937">
        <v>179</v>
      </c>
      <c r="K17" s="117"/>
      <c r="L17" s="3"/>
      <c r="M17" s="22"/>
      <c r="N17" s="22"/>
      <c r="O17" s="22"/>
      <c r="P17" s="22"/>
      <c r="Q17" s="3"/>
      <c r="R17" s="840" t="s">
        <v>347</v>
      </c>
      <c r="S17" s="841" cm="1">
        <f t="array" ref="S17">SUMPRODUCT(($E$5:$E$59928=$R17)*G$5:G$59928)</f>
        <v>0</v>
      </c>
      <c r="T17" s="841" cm="1">
        <f t="array" ref="T17">SUMPRODUCT(($E$5:$E$59928=$R17)*H$5:H$59928)</f>
        <v>0</v>
      </c>
      <c r="U17" s="841" cm="1">
        <f t="array" ref="U17">SUMPRODUCT(($E$5:$E$59928=$R17)*I$5:I$59928)</f>
        <v>0</v>
      </c>
      <c r="V17" s="842" cm="1">
        <f t="array" ref="V17">SUMPRODUCT(($E$5:$E$59928=$R17)*J$5:J$59928)</f>
        <v>0</v>
      </c>
      <c r="W17" s="591"/>
      <c r="X17" s="128">
        <f t="shared" si="14"/>
        <v>0</v>
      </c>
      <c r="Y17" s="129"/>
      <c r="Z17" s="23"/>
      <c r="AA17" s="23"/>
      <c r="AB17" s="23"/>
      <c r="AC17" s="23"/>
      <c r="AD17" s="124"/>
      <c r="AE17" s="162">
        <f t="shared" si="15"/>
        <v>0</v>
      </c>
      <c r="AF17" s="162">
        <f t="shared" si="16"/>
        <v>0</v>
      </c>
      <c r="AG17" s="162">
        <f t="shared" si="17"/>
        <v>0</v>
      </c>
      <c r="AH17" s="162">
        <f t="shared" si="18"/>
        <v>0</v>
      </c>
      <c r="AJ17" s="23"/>
      <c r="AK17" s="23"/>
      <c r="AL17" s="23"/>
      <c r="AM17" s="23"/>
      <c r="AO17" s="162">
        <f t="shared" si="19"/>
        <v>0</v>
      </c>
      <c r="AP17" s="162">
        <f t="shared" si="20"/>
        <v>0</v>
      </c>
      <c r="AQ17" s="162">
        <f t="shared" si="21"/>
        <v>0</v>
      </c>
      <c r="AR17" s="193">
        <v>475</v>
      </c>
    </row>
    <row r="18" spans="2:45" ht="15" customHeight="1">
      <c r="B18" s="979"/>
      <c r="C18" s="989"/>
      <c r="D18" s="734" t="s">
        <v>760</v>
      </c>
      <c r="E18" s="732" t="s">
        <v>28</v>
      </c>
      <c r="F18" s="732" t="str">
        <f t="shared" si="13"/>
        <v>MX040</v>
      </c>
      <c r="G18" s="210">
        <f>+IFERROR(VLOOKUP(F18,'Color detail'!$C$7:$H$221,6,0),0)</f>
        <v>56</v>
      </c>
      <c r="H18" s="937">
        <v>58</v>
      </c>
      <c r="I18" s="937">
        <v>53</v>
      </c>
      <c r="J18" s="937">
        <v>53</v>
      </c>
      <c r="K18" s="117"/>
      <c r="L18" s="3"/>
      <c r="M18" s="22"/>
      <c r="N18" s="22"/>
      <c r="O18" s="22"/>
      <c r="P18" s="22"/>
      <c r="Q18" s="3"/>
      <c r="R18" s="589" t="s">
        <v>635</v>
      </c>
      <c r="S18" s="197" cm="1">
        <f t="array" ref="S18">SUMPRODUCT(($E$5:$E$59928=$R18)*G$5:G$59928)</f>
        <v>251</v>
      </c>
      <c r="T18" s="197" cm="1">
        <f t="array" ref="T18">SUMPRODUCT(($E$5:$E$59928=$R18)*H$5:H$59928)</f>
        <v>306</v>
      </c>
      <c r="U18" s="197" cm="1">
        <f t="array" ref="U18">SUMPRODUCT(($E$5:$E$59928=$R18)*I$5:I$59928)</f>
        <v>183</v>
      </c>
      <c r="V18" s="123" cm="1">
        <f t="array" ref="V18">SUMPRODUCT(($E$5:$E$59928=$R18)*J$5:J$59928)</f>
        <v>169</v>
      </c>
      <c r="W18" s="591"/>
      <c r="X18" s="128">
        <f t="shared" si="14"/>
        <v>251</v>
      </c>
      <c r="Y18" s="129"/>
      <c r="Z18" s="23"/>
      <c r="AA18" s="23"/>
      <c r="AB18" s="23"/>
      <c r="AC18" s="23"/>
      <c r="AD18" s="124"/>
      <c r="AE18" s="162">
        <f t="shared" si="15"/>
        <v>251</v>
      </c>
      <c r="AF18" s="162">
        <f t="shared" si="16"/>
        <v>306</v>
      </c>
      <c r="AG18" s="162">
        <f t="shared" si="17"/>
        <v>183</v>
      </c>
      <c r="AH18" s="162">
        <f t="shared" si="18"/>
        <v>169</v>
      </c>
      <c r="AJ18" s="23"/>
      <c r="AK18" s="23"/>
      <c r="AL18" s="23"/>
      <c r="AM18" s="23"/>
      <c r="AO18" s="162">
        <f t="shared" si="19"/>
        <v>0</v>
      </c>
      <c r="AP18" s="162">
        <f t="shared" si="20"/>
        <v>0</v>
      </c>
      <c r="AQ18" s="162">
        <f t="shared" si="21"/>
        <v>0</v>
      </c>
      <c r="AR18" s="193">
        <v>244</v>
      </c>
    </row>
    <row r="19" spans="2:45" ht="15" customHeight="1">
      <c r="B19" s="979"/>
      <c r="C19" s="989"/>
      <c r="D19" s="734" t="s">
        <v>760</v>
      </c>
      <c r="E19" s="732" t="s">
        <v>465</v>
      </c>
      <c r="F19" s="732" t="str">
        <f t="shared" si="13"/>
        <v>MX089</v>
      </c>
      <c r="G19" s="210">
        <f>+IFERROR(VLOOKUP(F19,'Color detail'!$C$7:$H$221,6,0),0)</f>
        <v>168</v>
      </c>
      <c r="H19" s="937">
        <v>202</v>
      </c>
      <c r="I19" s="937">
        <v>196</v>
      </c>
      <c r="J19" s="937">
        <v>193</v>
      </c>
      <c r="K19" s="117"/>
      <c r="L19" s="3"/>
      <c r="M19" s="22"/>
      <c r="N19" s="22"/>
      <c r="O19" s="22"/>
      <c r="P19" s="22"/>
      <c r="Q19" s="3"/>
      <c r="R19" s="589" t="s">
        <v>631</v>
      </c>
      <c r="S19" s="197" cm="1">
        <f t="array" ref="S19">SUMPRODUCT(($E$5:$E$59928=$R19)*G$5:G$59928)</f>
        <v>130</v>
      </c>
      <c r="T19" s="197" cm="1">
        <f t="array" ref="T19">SUMPRODUCT(($E$5:$E$59928=$R19)*H$5:H$59928)</f>
        <v>128</v>
      </c>
      <c r="U19" s="197" cm="1">
        <f t="array" ref="U19">SUMPRODUCT(($E$5:$E$59928=$R19)*I$5:I$59928)</f>
        <v>94</v>
      </c>
      <c r="V19" s="123" cm="1">
        <f t="array" ref="V19">SUMPRODUCT(($E$5:$E$59928=$R19)*J$5:J$59928)</f>
        <v>117</v>
      </c>
      <c r="W19" s="591"/>
      <c r="X19" s="128">
        <f t="shared" si="14"/>
        <v>130</v>
      </c>
      <c r="Y19" s="129"/>
      <c r="Z19" s="23"/>
      <c r="AA19" s="23"/>
      <c r="AB19" s="23"/>
      <c r="AC19" s="23"/>
      <c r="AD19" s="124"/>
      <c r="AE19" s="162">
        <f t="shared" si="15"/>
        <v>130</v>
      </c>
      <c r="AF19" s="162">
        <f t="shared" si="16"/>
        <v>128</v>
      </c>
      <c r="AG19" s="162">
        <f t="shared" si="17"/>
        <v>94</v>
      </c>
      <c r="AH19" s="162">
        <f t="shared" si="18"/>
        <v>117</v>
      </c>
      <c r="AJ19" s="23"/>
      <c r="AK19" s="23"/>
      <c r="AL19" s="23"/>
      <c r="AM19" s="23"/>
      <c r="AO19" s="162">
        <f t="shared" si="19"/>
        <v>0</v>
      </c>
      <c r="AP19" s="162">
        <f t="shared" si="20"/>
        <v>0</v>
      </c>
      <c r="AQ19" s="162">
        <f t="shared" si="21"/>
        <v>0</v>
      </c>
      <c r="AR19" s="193">
        <v>49</v>
      </c>
    </row>
    <row r="20" spans="2:45" ht="14.5" customHeight="1">
      <c r="B20" s="979"/>
      <c r="C20" s="990"/>
      <c r="D20" s="734" t="s">
        <v>760</v>
      </c>
      <c r="E20" s="741" t="s">
        <v>23</v>
      </c>
      <c r="F20" s="741" t="str">
        <f t="shared" si="13"/>
        <v>MXSub</v>
      </c>
      <c r="G20" s="940">
        <f>SUM(G14:G19)</f>
        <v>634</v>
      </c>
      <c r="H20" s="937">
        <v>720</v>
      </c>
      <c r="I20" s="937">
        <v>640</v>
      </c>
      <c r="J20" s="937">
        <v>630</v>
      </c>
      <c r="K20" s="117"/>
      <c r="L20" s="3"/>
      <c r="M20" s="22"/>
      <c r="N20" s="22"/>
      <c r="O20" s="22"/>
      <c r="P20" s="22"/>
      <c r="Q20" s="3"/>
      <c r="R20" s="589" t="s">
        <v>632</v>
      </c>
      <c r="S20" s="197" cm="1">
        <f t="array" ref="S20">SUMPRODUCT(($E$5:$E$59928=$R20)*G$5:G$59928)</f>
        <v>203</v>
      </c>
      <c r="T20" s="197" cm="1">
        <f t="array" ref="T20">SUMPRODUCT(($E$5:$E$59928=$R20)*H$5:H$59928)</f>
        <v>192</v>
      </c>
      <c r="U20" s="197" cm="1">
        <f t="array" ref="U20">SUMPRODUCT(($E$5:$E$59928=$R20)*I$5:I$59928)</f>
        <v>150</v>
      </c>
      <c r="V20" s="123" cm="1">
        <f t="array" ref="V20">SUMPRODUCT(($E$5:$E$59928=$R20)*J$5:J$59928)</f>
        <v>216</v>
      </c>
      <c r="W20" s="591"/>
      <c r="X20" s="128">
        <f t="shared" si="14"/>
        <v>203</v>
      </c>
      <c r="Y20" s="129"/>
      <c r="Z20" s="23"/>
      <c r="AA20" s="23"/>
      <c r="AB20" s="23"/>
      <c r="AC20" s="23"/>
      <c r="AD20" s="124"/>
      <c r="AE20" s="162">
        <f t="shared" si="15"/>
        <v>203</v>
      </c>
      <c r="AF20" s="162">
        <f t="shared" si="16"/>
        <v>192</v>
      </c>
      <c r="AG20" s="162">
        <f t="shared" si="17"/>
        <v>150</v>
      </c>
      <c r="AH20" s="162">
        <f t="shared" si="18"/>
        <v>216</v>
      </c>
      <c r="AJ20" s="23"/>
      <c r="AK20" s="23"/>
      <c r="AL20" s="23"/>
      <c r="AM20" s="23"/>
      <c r="AO20" s="162">
        <f t="shared" si="19"/>
        <v>0</v>
      </c>
      <c r="AP20" s="162">
        <f t="shared" si="20"/>
        <v>0</v>
      </c>
      <c r="AQ20" s="162">
        <f t="shared" si="21"/>
        <v>0</v>
      </c>
      <c r="AR20" s="193">
        <v>298</v>
      </c>
    </row>
    <row r="21" spans="2:45">
      <c r="B21" s="979"/>
      <c r="C21" s="980" t="s">
        <v>758</v>
      </c>
      <c r="D21" s="729" t="s">
        <v>758</v>
      </c>
      <c r="E21" s="740" t="s">
        <v>29</v>
      </c>
      <c r="F21" s="731" t="str">
        <f t="shared" si="13"/>
        <v>MV1D6</v>
      </c>
      <c r="G21" s="939">
        <f>+IFERROR(VLOOKUP(F21,'Color detail'!$C$7:$H$221,6,0),0)</f>
        <v>24</v>
      </c>
      <c r="H21" s="938">
        <v>34</v>
      </c>
      <c r="I21" s="938">
        <v>18</v>
      </c>
      <c r="J21" s="938">
        <v>18</v>
      </c>
      <c r="K21" s="117"/>
      <c r="L21" s="173" t="s">
        <v>514</v>
      </c>
      <c r="M21" s="24" t="e">
        <f>'1.Get'!#REF!</f>
        <v>#REF!</v>
      </c>
      <c r="N21" s="24" t="e">
        <f>'1.Get'!#REF!</f>
        <v>#REF!</v>
      </c>
      <c r="O21" s="24" t="e">
        <f>'1.Get'!#REF!</f>
        <v>#REF!</v>
      </c>
      <c r="P21" s="24" t="e">
        <f>'1.Get'!#REF!</f>
        <v>#REF!</v>
      </c>
      <c r="Q21" s="3"/>
      <c r="R21" s="589" t="s">
        <v>633</v>
      </c>
      <c r="S21" s="198" cm="1">
        <f t="array" ref="S21">SUMPRODUCT(($E$5:$E$59928=$R21)*G$5:G$59928)</f>
        <v>107</v>
      </c>
      <c r="T21" s="198" cm="1">
        <f t="array" ref="T21">SUMPRODUCT(($E$5:$E$59928=$R21)*H$5:H$59928)</f>
        <v>126</v>
      </c>
      <c r="U21" s="202" cm="1">
        <f t="array" ref="U21">SUMPRODUCT(($E$5:$E$59928=$R21)*I$5:I$59928)</f>
        <v>93</v>
      </c>
      <c r="V21" s="123" cm="1">
        <f t="array" ref="V21">SUMPRODUCT(($E$5:$E$59928=$R21)*J$5:J$59928)</f>
        <v>118</v>
      </c>
      <c r="W21" s="592"/>
      <c r="X21" s="131">
        <f t="shared" si="14"/>
        <v>107</v>
      </c>
      <c r="Y21" s="129"/>
      <c r="Z21" s="130"/>
      <c r="AA21" s="130"/>
      <c r="AB21" s="132"/>
      <c r="AC21" s="130"/>
      <c r="AD21" s="124"/>
      <c r="AE21" s="162">
        <f t="shared" si="15"/>
        <v>107</v>
      </c>
      <c r="AF21" s="162">
        <f t="shared" si="16"/>
        <v>126</v>
      </c>
      <c r="AG21" s="162">
        <f t="shared" si="17"/>
        <v>93</v>
      </c>
      <c r="AH21" s="162">
        <f t="shared" si="18"/>
        <v>118</v>
      </c>
      <c r="AJ21" s="130"/>
      <c r="AK21" s="130"/>
      <c r="AL21" s="132"/>
      <c r="AM21" s="130"/>
      <c r="AO21" s="162">
        <f t="shared" si="19"/>
        <v>0</v>
      </c>
      <c r="AP21" s="162">
        <f t="shared" si="20"/>
        <v>0</v>
      </c>
      <c r="AQ21" s="162">
        <f t="shared" si="21"/>
        <v>0</v>
      </c>
      <c r="AR21" s="193">
        <v>57</v>
      </c>
    </row>
    <row r="22" spans="2:45" ht="15" customHeight="1">
      <c r="B22" s="979"/>
      <c r="C22" s="981"/>
      <c r="D22" s="734" t="s">
        <v>758</v>
      </c>
      <c r="E22" s="739">
        <v>218</v>
      </c>
      <c r="F22" s="739" t="str">
        <f t="shared" si="13"/>
        <v>MV218</v>
      </c>
      <c r="G22" s="210">
        <f>+IFERROR(VLOOKUP(F22,'Color detail'!$C$7:$H$221,6,0),0)</f>
        <v>29</v>
      </c>
      <c r="H22" s="937">
        <v>43</v>
      </c>
      <c r="I22" s="937">
        <v>29</v>
      </c>
      <c r="J22" s="937">
        <v>29</v>
      </c>
      <c r="K22" s="114"/>
      <c r="L22" s="3"/>
      <c r="M22" s="122" t="e">
        <f>G24-M21</f>
        <v>#REF!</v>
      </c>
      <c r="N22" s="122" t="e">
        <f t="shared" ref="N22:O22" si="23">H24-N21</f>
        <v>#REF!</v>
      </c>
      <c r="O22" s="122" t="e">
        <f t="shared" si="23"/>
        <v>#REF!</v>
      </c>
      <c r="P22" s="122" t="e">
        <f>J24-P21</f>
        <v>#REF!</v>
      </c>
      <c r="Q22" s="3"/>
      <c r="R22" s="589"/>
      <c r="S22" s="23"/>
      <c r="T22" s="23"/>
      <c r="U22" s="23"/>
      <c r="V22" s="123"/>
      <c r="W22" s="591"/>
      <c r="X22" s="128">
        <f t="shared" ref="X22:X25" si="24">S22-W22</f>
        <v>0</v>
      </c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</row>
    <row r="23" spans="2:45">
      <c r="B23" s="979"/>
      <c r="C23" s="981"/>
      <c r="D23" s="734" t="s">
        <v>758</v>
      </c>
      <c r="E23" s="732" t="s">
        <v>354</v>
      </c>
      <c r="F23" s="732" t="str">
        <f t="shared" si="13"/>
        <v>MV3R3</v>
      </c>
      <c r="G23" s="210">
        <f>+IFERROR(VLOOKUP(F23,'Color detail'!$C$7:$H$221,6,0),0)</f>
        <v>12</v>
      </c>
      <c r="H23" s="937">
        <v>25</v>
      </c>
      <c r="I23" s="937">
        <v>10</v>
      </c>
      <c r="J23" s="937">
        <v>10</v>
      </c>
      <c r="K23" s="117"/>
      <c r="L23" s="3"/>
      <c r="M23" s="168"/>
      <c r="N23" s="168"/>
      <c r="O23" s="168"/>
      <c r="P23" s="168"/>
      <c r="Q23" s="3"/>
      <c r="R23" s="589"/>
      <c r="S23" s="23"/>
      <c r="T23" s="23"/>
      <c r="U23" s="23"/>
      <c r="V23" s="123"/>
      <c r="W23" s="591"/>
      <c r="X23" s="128">
        <f t="shared" si="24"/>
        <v>0</v>
      </c>
    </row>
    <row r="24" spans="2:45" ht="15" customHeight="1">
      <c r="B24" s="979"/>
      <c r="C24" s="981"/>
      <c r="D24" s="734" t="s">
        <v>758</v>
      </c>
      <c r="E24" s="732" t="s">
        <v>21</v>
      </c>
      <c r="F24" s="732" t="str">
        <f t="shared" si="13"/>
        <v>MV4R0</v>
      </c>
      <c r="G24" s="210">
        <f>+IFERROR(VLOOKUP(F24,'Color detail'!$C$7:$H$221,6,0),0)</f>
        <v>106</v>
      </c>
      <c r="H24" s="937">
        <v>81</v>
      </c>
      <c r="I24" s="937">
        <v>101</v>
      </c>
      <c r="J24" s="937">
        <v>101</v>
      </c>
      <c r="K24" s="117"/>
      <c r="L24" s="3"/>
      <c r="M24" s="166"/>
      <c r="N24" s="166"/>
      <c r="O24" s="166"/>
      <c r="P24" s="166"/>
      <c r="Q24" s="3"/>
      <c r="R24" s="589"/>
      <c r="S24" s="23"/>
      <c r="T24" s="23"/>
      <c r="U24" s="23"/>
      <c r="V24" s="123"/>
      <c r="W24" s="591"/>
      <c r="X24" s="128">
        <f t="shared" si="24"/>
        <v>0</v>
      </c>
    </row>
    <row r="25" spans="2:45" ht="15" customHeight="1">
      <c r="B25" s="979"/>
      <c r="C25" s="981"/>
      <c r="D25" s="734" t="s">
        <v>758</v>
      </c>
      <c r="E25" s="732" t="s">
        <v>28</v>
      </c>
      <c r="F25" s="732" t="str">
        <f t="shared" si="13"/>
        <v>MV040</v>
      </c>
      <c r="G25" s="210">
        <f>+IFERROR(VLOOKUP(F25,'Color detail'!$C$7:$H$221,6,0),0)</f>
        <v>93</v>
      </c>
      <c r="H25" s="937">
        <v>87</v>
      </c>
      <c r="I25" s="937">
        <v>103</v>
      </c>
      <c r="J25" s="937">
        <v>103</v>
      </c>
      <c r="K25" s="117"/>
      <c r="L25" s="3"/>
      <c r="M25" s="166"/>
      <c r="N25" s="166"/>
      <c r="O25" s="166"/>
      <c r="P25" s="166"/>
      <c r="Q25" s="3"/>
      <c r="R25" s="589"/>
      <c r="S25" s="23"/>
      <c r="T25" s="23"/>
      <c r="U25" s="23"/>
      <c r="V25" s="123"/>
      <c r="W25" s="591"/>
      <c r="X25" s="128">
        <f t="shared" si="24"/>
        <v>0</v>
      </c>
    </row>
    <row r="26" spans="2:45" ht="15" customHeight="1">
      <c r="B26" s="979"/>
      <c r="C26" s="981"/>
      <c r="D26" s="734" t="s">
        <v>758</v>
      </c>
      <c r="E26" s="732">
        <v>601</v>
      </c>
      <c r="F26" s="732" t="str">
        <f t="shared" si="13"/>
        <v>MV601</v>
      </c>
      <c r="G26" s="210">
        <f>+IFERROR(VLOOKUP(F26,'Color detail'!$C$7:$H$221,6,0),0)</f>
        <v>0</v>
      </c>
      <c r="H26" s="937">
        <v>9</v>
      </c>
      <c r="I26" s="937">
        <v>0</v>
      </c>
      <c r="J26" s="937">
        <v>0</v>
      </c>
      <c r="K26" s="114"/>
      <c r="L26" s="3"/>
      <c r="M26" s="166"/>
      <c r="N26" s="166"/>
      <c r="O26" s="166"/>
      <c r="P26" s="166"/>
      <c r="Q26" s="3"/>
      <c r="R26" s="2"/>
      <c r="S26" s="4"/>
      <c r="T26" s="4"/>
      <c r="U26" s="4"/>
      <c r="V26" s="4"/>
    </row>
    <row r="27" spans="2:45" ht="15" customHeight="1">
      <c r="B27" s="979"/>
      <c r="C27" s="981"/>
      <c r="D27" s="734" t="s">
        <v>758</v>
      </c>
      <c r="E27" s="732">
        <v>576</v>
      </c>
      <c r="F27" s="732" t="str">
        <f t="shared" si="13"/>
        <v>MV576</v>
      </c>
      <c r="G27" s="210">
        <f>+IFERROR(VLOOKUP(F27,'Color detail'!$C$7:$H$221,6,0),0)</f>
        <v>0</v>
      </c>
      <c r="H27" s="937">
        <v>3</v>
      </c>
      <c r="I27" s="937">
        <v>0</v>
      </c>
      <c r="J27" s="937">
        <v>0</v>
      </c>
      <c r="K27" s="114"/>
      <c r="L27" s="3"/>
      <c r="M27" s="156"/>
      <c r="N27" s="156"/>
      <c r="O27" s="156"/>
      <c r="P27" s="156"/>
      <c r="Q27" s="3"/>
      <c r="R27" s="4"/>
      <c r="S27" s="4"/>
      <c r="T27" s="4"/>
      <c r="U27" s="4"/>
      <c r="V27" s="4"/>
    </row>
    <row r="28" spans="2:45" ht="14.5" customHeight="1">
      <c r="B28" s="979"/>
      <c r="C28" s="981"/>
      <c r="D28" s="734" t="s">
        <v>758</v>
      </c>
      <c r="E28" s="739" t="s">
        <v>465</v>
      </c>
      <c r="F28" s="732" t="str">
        <f t="shared" si="13"/>
        <v>MV089</v>
      </c>
      <c r="G28" s="210">
        <f>+IFERROR(VLOOKUP(F28,'Color detail'!$C$7:$H$221,6,0),0)</f>
        <v>31</v>
      </c>
      <c r="H28" s="937">
        <v>28</v>
      </c>
      <c r="I28" s="937">
        <v>29</v>
      </c>
      <c r="J28" s="937">
        <v>29</v>
      </c>
      <c r="K28" s="117"/>
      <c r="L28" s="173" t="s">
        <v>521</v>
      </c>
      <c r="M28" s="24" t="e">
        <f>'1.Get'!#REF!</f>
        <v>#REF!</v>
      </c>
      <c r="N28" s="24" t="e">
        <f>'1.Get'!#REF!</f>
        <v>#REF!</v>
      </c>
      <c r="O28" s="24" t="e">
        <f>'1.Get'!#REF!</f>
        <v>#REF!</v>
      </c>
      <c r="P28" s="701" t="e">
        <f>'1.Get'!#REF!</f>
        <v>#REF!</v>
      </c>
      <c r="Q28" s="3"/>
      <c r="R28" s="2"/>
      <c r="S28" s="4"/>
      <c r="T28" s="4"/>
      <c r="U28" s="4"/>
      <c r="V28" s="4"/>
    </row>
    <row r="29" spans="2:45" ht="14.5" customHeight="1">
      <c r="B29" s="979"/>
      <c r="C29" s="982"/>
      <c r="D29" s="734" t="s">
        <v>758</v>
      </c>
      <c r="E29" s="733" t="s">
        <v>23</v>
      </c>
      <c r="F29" s="741" t="str">
        <f t="shared" si="13"/>
        <v>MVSub</v>
      </c>
      <c r="G29" s="940">
        <f>SUM(G21:G28)</f>
        <v>295</v>
      </c>
      <c r="H29" s="937">
        <v>310</v>
      </c>
      <c r="I29" s="937">
        <v>290</v>
      </c>
      <c r="J29" s="937">
        <v>290</v>
      </c>
      <c r="K29" s="117"/>
      <c r="L29" s="3"/>
      <c r="M29" s="122" t="e">
        <f>+#REF!-M28</f>
        <v>#REF!</v>
      </c>
      <c r="N29" s="122" t="e">
        <f>+#REF!-N28</f>
        <v>#REF!</v>
      </c>
      <c r="O29" s="122" t="e">
        <f>+#REF!-O28</f>
        <v>#REF!</v>
      </c>
      <c r="P29" s="122" t="e">
        <f>+#REF!-P28</f>
        <v>#REF!</v>
      </c>
      <c r="Q29" s="3"/>
      <c r="R29" s="2"/>
      <c r="S29" s="4"/>
      <c r="T29" s="4"/>
      <c r="U29" s="4"/>
      <c r="V29" s="4"/>
    </row>
    <row r="30" spans="2:45" ht="14.5" customHeight="1">
      <c r="B30" s="241"/>
      <c r="C30" s="818" t="s">
        <v>1301</v>
      </c>
      <c r="D30" s="819"/>
      <c r="E30" s="820"/>
      <c r="F30" s="820" t="str">
        <f t="shared" ref="F30:F66" si="25">+D30&amp;E30</f>
        <v/>
      </c>
      <c r="G30" s="821">
        <f>SUM(G13,G20,G29)</f>
        <v>1169</v>
      </c>
      <c r="H30" s="821">
        <f t="shared" ref="H30:J30" si="26">SUM(H13,H20,H29)</f>
        <v>1270</v>
      </c>
      <c r="I30" s="821">
        <f t="shared" si="26"/>
        <v>1170</v>
      </c>
      <c r="J30" s="821">
        <f t="shared" si="26"/>
        <v>1150</v>
      </c>
      <c r="K30" s="117"/>
      <c r="L30" s="3"/>
      <c r="M30" s="22"/>
      <c r="N30" s="22"/>
      <c r="O30" s="22"/>
      <c r="P30" s="22"/>
      <c r="Q30" s="3"/>
      <c r="R30" s="2"/>
      <c r="S30" s="4"/>
      <c r="T30" s="4"/>
      <c r="U30" s="4"/>
      <c r="V30" s="4"/>
    </row>
    <row r="31" spans="2:45" ht="14.5" customHeight="1">
      <c r="B31" s="983" t="s">
        <v>1300</v>
      </c>
      <c r="C31" s="985" t="s">
        <v>673</v>
      </c>
      <c r="D31" s="747" t="s">
        <v>585</v>
      </c>
      <c r="E31" s="743" t="s">
        <v>630</v>
      </c>
      <c r="F31" s="748" t="str">
        <f t="shared" si="25"/>
        <v>LH3Q3</v>
      </c>
      <c r="G31" s="204">
        <f>+IFERROR(VLOOKUP(F31,'Color detail'!$C$7:$H$221,6,0),0)</f>
        <v>77</v>
      </c>
      <c r="H31" s="561">
        <v>64</v>
      </c>
      <c r="I31" s="562">
        <v>55</v>
      </c>
      <c r="J31" s="563">
        <v>103</v>
      </c>
      <c r="K31" s="117"/>
      <c r="L31" s="3"/>
      <c r="Q31" s="3"/>
      <c r="R31" s="2"/>
      <c r="S31" s="4"/>
      <c r="T31" s="4"/>
      <c r="U31" s="4"/>
      <c r="V31" s="4"/>
    </row>
    <row r="32" spans="2:45" ht="14.5" customHeight="1">
      <c r="B32" s="983"/>
      <c r="C32" s="986"/>
      <c r="D32" s="735" t="s">
        <v>585</v>
      </c>
      <c r="E32" s="736" t="s">
        <v>631</v>
      </c>
      <c r="F32" s="736" t="str">
        <f t="shared" si="25"/>
        <v>LHS28</v>
      </c>
      <c r="G32" s="207">
        <f>+IFERROR(VLOOKUP(F32,'Color detail'!$C$7:$H$221,6,0),0)</f>
        <v>48</v>
      </c>
      <c r="H32" s="564">
        <v>35</v>
      </c>
      <c r="I32" s="565">
        <v>30</v>
      </c>
      <c r="J32" s="566">
        <v>57</v>
      </c>
      <c r="K32" s="117"/>
      <c r="L32" s="3"/>
      <c r="Q32" s="3"/>
      <c r="R32" s="2"/>
      <c r="S32" s="4"/>
      <c r="T32" s="4"/>
      <c r="U32" s="4"/>
      <c r="V32" s="4"/>
    </row>
    <row r="33" spans="2:22" ht="14.5" customHeight="1">
      <c r="B33" s="983"/>
      <c r="C33" s="986"/>
      <c r="D33" s="744" t="s">
        <v>585</v>
      </c>
      <c r="E33" s="738" t="s">
        <v>465</v>
      </c>
      <c r="F33" s="738" t="str">
        <f t="shared" si="25"/>
        <v>LH089</v>
      </c>
      <c r="G33" s="205">
        <f>+IFERROR(VLOOKUP(F33,'Color detail'!$C$7:$H$221,6,0),0)</f>
        <v>223</v>
      </c>
      <c r="H33" s="564">
        <v>217</v>
      </c>
      <c r="I33" s="565">
        <v>187</v>
      </c>
      <c r="J33" s="566">
        <v>348</v>
      </c>
      <c r="K33" s="117"/>
      <c r="L33" s="172" t="s">
        <v>759</v>
      </c>
      <c r="M33" s="24">
        <f>'1.Get'!D33</f>
        <v>0</v>
      </c>
      <c r="N33" s="24">
        <f>'1.Get'!E33</f>
        <v>0</v>
      </c>
      <c r="O33" s="24">
        <f>'1.Get'!F33</f>
        <v>0</v>
      </c>
      <c r="P33" s="24">
        <f>'1.Get'!G33</f>
        <v>0</v>
      </c>
      <c r="Q33" s="3"/>
      <c r="R33" s="2"/>
      <c r="S33" s="4"/>
      <c r="T33" s="4"/>
      <c r="U33" s="4"/>
      <c r="V33" s="4"/>
    </row>
    <row r="34" spans="2:22" ht="14.5" customHeight="1">
      <c r="B34" s="983"/>
      <c r="C34" s="986"/>
      <c r="D34" s="744" t="s">
        <v>585</v>
      </c>
      <c r="E34" s="738" t="s">
        <v>632</v>
      </c>
      <c r="F34" s="738" t="str">
        <f t="shared" si="25"/>
        <v>LHX12</v>
      </c>
      <c r="G34" s="205">
        <f>+IFERROR(VLOOKUP(F34,'Color detail'!$C$7:$H$221,6,0),0)</f>
        <v>112</v>
      </c>
      <c r="H34" s="564">
        <v>88</v>
      </c>
      <c r="I34" s="565">
        <v>76</v>
      </c>
      <c r="J34" s="566">
        <v>143</v>
      </c>
      <c r="K34" s="117"/>
      <c r="L34" s="3"/>
      <c r="M34" s="24"/>
      <c r="N34" s="24"/>
      <c r="O34" s="24"/>
      <c r="P34" s="24"/>
      <c r="Q34" s="3"/>
      <c r="R34" s="2"/>
      <c r="S34" s="4"/>
      <c r="T34" s="4"/>
      <c r="U34" s="4"/>
      <c r="V34" s="4"/>
    </row>
    <row r="35" spans="2:22" ht="14.5" customHeight="1">
      <c r="B35" s="983"/>
      <c r="C35" s="986"/>
      <c r="D35" s="744" t="s">
        <v>585</v>
      </c>
      <c r="E35" s="738" t="s">
        <v>633</v>
      </c>
      <c r="F35" s="738" t="str">
        <f t="shared" si="25"/>
        <v>LHP20</v>
      </c>
      <c r="G35" s="205">
        <f>+IFERROR(VLOOKUP(F35,'Color detail'!$C$7:$H$221,6,0),0)</f>
        <v>47</v>
      </c>
      <c r="H35" s="564">
        <v>36</v>
      </c>
      <c r="I35" s="565">
        <v>32</v>
      </c>
      <c r="J35" s="566">
        <v>59</v>
      </c>
      <c r="K35" s="117"/>
      <c r="L35" s="3"/>
      <c r="M35" s="122" t="e">
        <f>+#REF!-M33</f>
        <v>#REF!</v>
      </c>
      <c r="N35" s="122" t="e">
        <f>+#REF!-N33</f>
        <v>#REF!</v>
      </c>
      <c r="O35" s="122" t="e">
        <f>+#REF!-O33</f>
        <v>#REF!</v>
      </c>
      <c r="P35" s="122" t="e">
        <f>+#REF!-P33</f>
        <v>#REF!</v>
      </c>
      <c r="Q35" s="3"/>
      <c r="R35" s="2"/>
      <c r="S35" s="4"/>
      <c r="T35" s="4"/>
      <c r="U35" s="4"/>
      <c r="V35" s="4"/>
    </row>
    <row r="36" spans="2:22" ht="14.5" customHeight="1">
      <c r="B36" s="983"/>
      <c r="C36" s="986"/>
      <c r="D36" s="744" t="s">
        <v>585</v>
      </c>
      <c r="E36" s="738"/>
      <c r="F36" s="738" t="str">
        <f t="shared" si="25"/>
        <v>LH</v>
      </c>
      <c r="G36" s="205">
        <f>+IFERROR(VLOOKUP(F36,'Color detail'!$C$7:$H$221,6,0),0)</f>
        <v>0</v>
      </c>
      <c r="H36" s="564">
        <v>0</v>
      </c>
      <c r="I36" s="565">
        <v>0</v>
      </c>
      <c r="J36" s="566">
        <v>0</v>
      </c>
      <c r="K36" s="117"/>
      <c r="L36" s="3"/>
      <c r="M36" s="26"/>
      <c r="N36" s="26"/>
      <c r="O36" s="26"/>
      <c r="P36" s="26"/>
      <c r="Q36" s="3"/>
      <c r="R36" s="2"/>
      <c r="S36" s="4"/>
      <c r="T36" s="4"/>
      <c r="U36" s="4"/>
      <c r="V36" s="4"/>
    </row>
    <row r="37" spans="2:22" ht="14.5" customHeight="1">
      <c r="B37" s="983"/>
      <c r="C37" s="986"/>
      <c r="D37" s="749" t="s">
        <v>585</v>
      </c>
      <c r="E37" s="749"/>
      <c r="F37" s="749" t="str">
        <f t="shared" si="25"/>
        <v>LH</v>
      </c>
      <c r="G37" s="205">
        <f>+IFERROR(VLOOKUP(F37,'Color detail'!$C$7:$H$221,6,0),0)</f>
        <v>0</v>
      </c>
      <c r="H37" s="564">
        <v>0</v>
      </c>
      <c r="I37" s="565">
        <v>0</v>
      </c>
      <c r="J37" s="566">
        <v>0</v>
      </c>
      <c r="K37" s="117"/>
      <c r="L37" s="3"/>
      <c r="M37" s="26"/>
      <c r="N37" s="26"/>
      <c r="O37" s="26"/>
      <c r="P37" s="26"/>
      <c r="Q37" s="3"/>
      <c r="R37" s="2"/>
      <c r="S37" s="4"/>
      <c r="T37" s="4"/>
      <c r="U37" s="4"/>
      <c r="V37" s="4"/>
    </row>
    <row r="38" spans="2:22" ht="14.5" customHeight="1">
      <c r="B38" s="983"/>
      <c r="C38" s="986"/>
      <c r="D38" s="744" t="s">
        <v>585</v>
      </c>
      <c r="E38" s="738"/>
      <c r="F38" s="738" t="str">
        <f t="shared" si="25"/>
        <v>LH</v>
      </c>
      <c r="G38" s="205">
        <f>+IFERROR(VLOOKUP(F38,'Color detail'!$C$7:$H$221,6,0),0)</f>
        <v>0</v>
      </c>
      <c r="H38" s="564">
        <v>0</v>
      </c>
      <c r="I38" s="565">
        <v>0</v>
      </c>
      <c r="J38" s="566">
        <v>0</v>
      </c>
      <c r="K38" s="117"/>
      <c r="L38" s="3"/>
      <c r="M38" s="26"/>
      <c r="N38" s="26"/>
      <c r="O38" s="26"/>
      <c r="P38" s="26"/>
      <c r="Q38" s="3"/>
      <c r="R38" s="2"/>
      <c r="S38" s="4"/>
      <c r="T38" s="4"/>
      <c r="U38" s="4"/>
      <c r="V38" s="4"/>
    </row>
    <row r="39" spans="2:22" ht="14.5" customHeight="1">
      <c r="B39" s="983"/>
      <c r="C39" s="987"/>
      <c r="D39" s="745" t="s">
        <v>585</v>
      </c>
      <c r="E39" s="746" t="s">
        <v>23</v>
      </c>
      <c r="F39" s="746" t="str">
        <f t="shared" si="25"/>
        <v>LHSub</v>
      </c>
      <c r="G39" s="941">
        <f>SUM(G31:G38)</f>
        <v>507</v>
      </c>
      <c r="H39" s="567">
        <v>440</v>
      </c>
      <c r="I39" s="568">
        <v>380</v>
      </c>
      <c r="J39" s="569">
        <v>710</v>
      </c>
      <c r="K39" s="117"/>
      <c r="Q39" s="3"/>
      <c r="R39" s="2"/>
      <c r="S39" s="4"/>
      <c r="T39" s="4"/>
      <c r="U39" s="4"/>
      <c r="V39" s="4"/>
    </row>
    <row r="40" spans="2:22" ht="14.5" customHeight="1">
      <c r="B40" s="983"/>
      <c r="C40" s="985" t="s">
        <v>718</v>
      </c>
      <c r="D40" s="747" t="s">
        <v>681</v>
      </c>
      <c r="E40" s="743" t="s">
        <v>631</v>
      </c>
      <c r="F40" s="748" t="str">
        <f t="shared" si="25"/>
        <v>HKS28</v>
      </c>
      <c r="G40" s="204">
        <f>+IFERROR(VLOOKUP(F40,'Color detail'!$C$7:$H$221,6,0),0)</f>
        <v>17</v>
      </c>
      <c r="H40" s="561">
        <v>26</v>
      </c>
      <c r="I40" s="562">
        <v>14</v>
      </c>
      <c r="J40" s="563">
        <v>10</v>
      </c>
      <c r="K40" s="117"/>
      <c r="L40" s="172" t="s">
        <v>760</v>
      </c>
      <c r="M40" s="24">
        <f>'1.Get'!D35</f>
        <v>0</v>
      </c>
      <c r="N40" s="24">
        <f>'1.Get'!E35</f>
        <v>0</v>
      </c>
      <c r="O40" s="24">
        <f>'1.Get'!F35</f>
        <v>0</v>
      </c>
      <c r="P40" s="24">
        <f>'1.Get'!G35</f>
        <v>0</v>
      </c>
      <c r="Q40" s="3"/>
      <c r="R40" s="2"/>
      <c r="S40" s="4"/>
      <c r="T40" s="4"/>
      <c r="U40" s="4"/>
      <c r="V40" s="4"/>
    </row>
    <row r="41" spans="2:22" ht="14.5" customHeight="1">
      <c r="B41" s="983"/>
      <c r="C41" s="986"/>
      <c r="D41" s="735" t="s">
        <v>681</v>
      </c>
      <c r="E41" s="736" t="s">
        <v>635</v>
      </c>
      <c r="F41" s="736" t="str">
        <f t="shared" si="25"/>
        <v>HKW09</v>
      </c>
      <c r="G41" s="207">
        <f>+IFERROR(VLOOKUP(F41,'Color detail'!$C$7:$H$221,6,0),0)</f>
        <v>129</v>
      </c>
      <c r="H41" s="564">
        <v>193</v>
      </c>
      <c r="I41" s="565">
        <v>104</v>
      </c>
      <c r="J41" s="566">
        <v>74</v>
      </c>
      <c r="K41" s="117"/>
      <c r="L41" s="3"/>
      <c r="M41" s="24"/>
      <c r="N41" s="24"/>
      <c r="O41" s="24"/>
      <c r="P41" s="24"/>
      <c r="Q41" s="3"/>
      <c r="R41" s="4"/>
      <c r="S41" s="4"/>
      <c r="T41" s="4"/>
      <c r="U41" s="4"/>
      <c r="V41" s="4"/>
    </row>
    <row r="42" spans="2:22">
      <c r="B42" s="983"/>
      <c r="C42" s="986"/>
      <c r="D42" s="744" t="s">
        <v>681</v>
      </c>
      <c r="E42" s="738" t="s">
        <v>632</v>
      </c>
      <c r="F42" s="738" t="str">
        <f t="shared" si="25"/>
        <v>HKX12</v>
      </c>
      <c r="G42" s="205">
        <f>+IFERROR(VLOOKUP(F42,'Color detail'!$C$7:$H$221,6,0),0)</f>
        <v>12</v>
      </c>
      <c r="H42" s="564">
        <v>17</v>
      </c>
      <c r="I42" s="565">
        <v>9</v>
      </c>
      <c r="J42" s="566">
        <v>7</v>
      </c>
      <c r="K42" s="114"/>
      <c r="L42" s="3"/>
      <c r="M42" s="122" t="e">
        <f>+#REF!-M40</f>
        <v>#REF!</v>
      </c>
      <c r="N42" s="122" t="e">
        <f>+#REF!-N40</f>
        <v>#REF!</v>
      </c>
      <c r="O42" s="122" t="e">
        <f>+#REF!-O40</f>
        <v>#REF!</v>
      </c>
      <c r="P42" s="122" t="e">
        <f>+#REF!-P40</f>
        <v>#REF!</v>
      </c>
      <c r="Q42" s="3"/>
      <c r="R42" s="2"/>
      <c r="S42" s="4"/>
      <c r="T42" s="4"/>
      <c r="U42" s="4"/>
      <c r="V42" s="4"/>
    </row>
    <row r="43" spans="2:22" ht="14.5" customHeight="1">
      <c r="B43" s="983"/>
      <c r="C43" s="986"/>
      <c r="D43" s="744" t="s">
        <v>681</v>
      </c>
      <c r="E43" s="738" t="s">
        <v>633</v>
      </c>
      <c r="F43" s="738" t="str">
        <f t="shared" si="25"/>
        <v>HKP20</v>
      </c>
      <c r="G43" s="205">
        <f>+IFERROR(VLOOKUP(F43,'Color detail'!$C$7:$H$221,6,0),0)</f>
        <v>11</v>
      </c>
      <c r="H43" s="564">
        <v>24</v>
      </c>
      <c r="I43" s="565">
        <v>13</v>
      </c>
      <c r="J43" s="566">
        <v>9</v>
      </c>
      <c r="K43" s="117"/>
      <c r="L43" s="3"/>
      <c r="M43" s="22"/>
      <c r="N43" s="22"/>
      <c r="O43" s="22"/>
      <c r="P43" s="22"/>
      <c r="Q43" s="3"/>
      <c r="R43" s="2"/>
      <c r="S43" s="4"/>
      <c r="T43" s="4"/>
      <c r="U43" s="4"/>
      <c r="V43" s="4"/>
    </row>
    <row r="44" spans="2:22" ht="14.5" customHeight="1">
      <c r="B44" s="983"/>
      <c r="C44" s="986"/>
      <c r="D44" s="744" t="s">
        <v>681</v>
      </c>
      <c r="E44" s="738"/>
      <c r="F44" s="738" t="str">
        <f t="shared" si="25"/>
        <v>HK</v>
      </c>
      <c r="G44" s="205">
        <f>+IFERROR(VLOOKUP(F44,'Color detail'!$C$7:$H$221,6,0),0)</f>
        <v>0</v>
      </c>
      <c r="H44" s="564">
        <v>0</v>
      </c>
      <c r="I44" s="565">
        <v>0</v>
      </c>
      <c r="J44" s="566">
        <v>0</v>
      </c>
      <c r="K44" s="117"/>
      <c r="L44" s="3"/>
      <c r="Q44" s="3"/>
      <c r="R44" s="2"/>
      <c r="S44" s="4"/>
      <c r="T44" s="4"/>
      <c r="U44" s="4"/>
      <c r="V44" s="4"/>
    </row>
    <row r="45" spans="2:22" ht="14.5" customHeight="1">
      <c r="B45" s="983"/>
      <c r="C45" s="986"/>
      <c r="D45" s="744" t="s">
        <v>681</v>
      </c>
      <c r="E45" s="738"/>
      <c r="F45" s="738" t="str">
        <f t="shared" si="25"/>
        <v>HK</v>
      </c>
      <c r="G45" s="205">
        <f>+IFERROR(VLOOKUP(F45,'Color detail'!$C$7:$H$221,6,0),0)</f>
        <v>0</v>
      </c>
      <c r="H45" s="564">
        <v>0</v>
      </c>
      <c r="I45" s="565">
        <v>0</v>
      </c>
      <c r="J45" s="566">
        <v>0</v>
      </c>
      <c r="K45" s="117"/>
      <c r="L45" s="172" t="s">
        <v>345</v>
      </c>
      <c r="M45" s="24">
        <f>'1.Get'!D37</f>
        <v>0</v>
      </c>
      <c r="N45" s="24">
        <f>'1.Get'!E37</f>
        <v>0</v>
      </c>
      <c r="O45" s="24">
        <f>'1.Get'!F37</f>
        <v>0</v>
      </c>
      <c r="P45" s="24">
        <f>'1.Get'!G37</f>
        <v>0</v>
      </c>
      <c r="Q45" s="3"/>
      <c r="R45" s="2"/>
      <c r="S45" s="4"/>
      <c r="T45" s="4"/>
      <c r="U45" s="4"/>
      <c r="V45" s="4"/>
    </row>
    <row r="46" spans="2:22" ht="14.5" customHeight="1">
      <c r="B46" s="983"/>
      <c r="C46" s="986"/>
      <c r="D46" s="749" t="s">
        <v>681</v>
      </c>
      <c r="E46" s="749"/>
      <c r="F46" s="749" t="str">
        <f t="shared" si="25"/>
        <v>HK</v>
      </c>
      <c r="G46" s="205">
        <f>+IFERROR(VLOOKUP(F46,'Color detail'!$C$7:$H$221,6,0),0)</f>
        <v>0</v>
      </c>
      <c r="H46" s="564">
        <v>0</v>
      </c>
      <c r="I46" s="565">
        <v>0</v>
      </c>
      <c r="J46" s="566">
        <v>0</v>
      </c>
      <c r="K46" s="117"/>
      <c r="L46" s="3"/>
      <c r="M46" s="24"/>
      <c r="N46" s="24"/>
      <c r="O46" s="24"/>
      <c r="P46" s="24"/>
      <c r="Q46" s="3"/>
      <c r="R46" s="2"/>
      <c r="S46" s="4"/>
      <c r="T46" s="4"/>
      <c r="U46" s="4"/>
      <c r="V46" s="4"/>
    </row>
    <row r="47" spans="2:22" ht="14.5" customHeight="1">
      <c r="B47" s="983"/>
      <c r="C47" s="986"/>
      <c r="D47" s="744" t="s">
        <v>681</v>
      </c>
      <c r="E47" s="738"/>
      <c r="F47" s="738" t="str">
        <f t="shared" si="25"/>
        <v>HK</v>
      </c>
      <c r="G47" s="205">
        <f>+IFERROR(VLOOKUP(F47,'Color detail'!$C$7:$H$221,6,0),0)</f>
        <v>0</v>
      </c>
      <c r="H47" s="564">
        <v>0</v>
      </c>
      <c r="I47" s="565">
        <v>0</v>
      </c>
      <c r="J47" s="566">
        <v>0</v>
      </c>
      <c r="K47" s="117"/>
      <c r="L47" s="3"/>
      <c r="M47" s="122">
        <f>G35-M45</f>
        <v>47</v>
      </c>
      <c r="N47" s="122">
        <f>H35-N45</f>
        <v>36</v>
      </c>
      <c r="O47" s="122">
        <f>I35-O45</f>
        <v>32</v>
      </c>
      <c r="P47" s="122">
        <f>J35-P45</f>
        <v>59</v>
      </c>
      <c r="Q47" s="3"/>
      <c r="R47" s="2"/>
      <c r="S47" s="4"/>
      <c r="T47" s="4"/>
      <c r="U47" s="4"/>
      <c r="V47" s="4"/>
    </row>
    <row r="48" spans="2:22" ht="14.5" customHeight="1">
      <c r="B48" s="983"/>
      <c r="C48" s="987"/>
      <c r="D48" s="745" t="s">
        <v>681</v>
      </c>
      <c r="E48" s="746" t="s">
        <v>23</v>
      </c>
      <c r="F48" s="746" t="str">
        <f t="shared" si="25"/>
        <v>HKSub</v>
      </c>
      <c r="G48" s="941">
        <f>SUM(G40:G47)</f>
        <v>169</v>
      </c>
      <c r="H48" s="567">
        <v>260</v>
      </c>
      <c r="I48" s="565">
        <v>140</v>
      </c>
      <c r="J48" s="566">
        <v>100</v>
      </c>
      <c r="K48" s="117"/>
      <c r="L48" s="3"/>
      <c r="M48" s="22"/>
      <c r="N48" s="22"/>
      <c r="O48" s="22"/>
      <c r="P48" s="22"/>
      <c r="Q48" s="3"/>
      <c r="R48" s="2"/>
      <c r="S48" s="4"/>
      <c r="T48" s="4"/>
      <c r="U48" s="4"/>
      <c r="V48" s="4"/>
    </row>
    <row r="49" spans="2:22" ht="14.5" customHeight="1">
      <c r="B49" s="983"/>
      <c r="C49" s="985" t="s">
        <v>719</v>
      </c>
      <c r="D49" s="747" t="s">
        <v>680</v>
      </c>
      <c r="E49" s="743" t="s">
        <v>631</v>
      </c>
      <c r="F49" s="748" t="str">
        <f t="shared" si="25"/>
        <v>CXS28</v>
      </c>
      <c r="G49" s="204">
        <f>+IFERROR(VLOOKUP(F49,'Color detail'!$C$7:$H$221,6,0),0)</f>
        <v>32</v>
      </c>
      <c r="H49" s="561">
        <v>27</v>
      </c>
      <c r="I49" s="562">
        <v>19</v>
      </c>
      <c r="J49" s="563">
        <v>23</v>
      </c>
      <c r="K49" s="117"/>
      <c r="L49" s="3"/>
      <c r="M49" s="22"/>
      <c r="N49" s="22"/>
      <c r="O49" s="22"/>
      <c r="P49" s="22"/>
      <c r="Q49" s="3"/>
      <c r="R49" s="2"/>
      <c r="S49" s="4"/>
      <c r="T49" s="4"/>
      <c r="U49" s="4"/>
      <c r="V49" s="4"/>
    </row>
    <row r="50" spans="2:22" ht="14.5" customHeight="1">
      <c r="B50" s="983"/>
      <c r="C50" s="986"/>
      <c r="D50" s="735" t="s">
        <v>680</v>
      </c>
      <c r="E50" s="736" t="s">
        <v>635</v>
      </c>
      <c r="F50" s="736" t="str">
        <f t="shared" si="25"/>
        <v>CXW09</v>
      </c>
      <c r="G50" s="207">
        <f>+IFERROR(VLOOKUP(F50,'Color detail'!$C$7:$H$221,6,0),0)</f>
        <v>122</v>
      </c>
      <c r="H50" s="564">
        <v>113</v>
      </c>
      <c r="I50" s="565">
        <v>79</v>
      </c>
      <c r="J50" s="566">
        <v>95</v>
      </c>
      <c r="K50" s="117"/>
      <c r="L50" s="3"/>
      <c r="M50" s="22"/>
      <c r="N50" s="22"/>
      <c r="O50" s="22"/>
      <c r="P50" s="22"/>
      <c r="Q50" s="3"/>
      <c r="R50" s="2"/>
      <c r="S50" s="4"/>
      <c r="T50" s="4"/>
      <c r="U50" s="4"/>
      <c r="V50" s="4"/>
    </row>
    <row r="51" spans="2:22" ht="14.5" customHeight="1">
      <c r="B51" s="983"/>
      <c r="C51" s="986"/>
      <c r="D51" s="744" t="s">
        <v>680</v>
      </c>
      <c r="E51" s="738" t="s">
        <v>632</v>
      </c>
      <c r="F51" s="738" t="str">
        <f t="shared" si="25"/>
        <v>CXX12</v>
      </c>
      <c r="G51" s="205">
        <f>+IFERROR(VLOOKUP(F51,'Color detail'!$C$7:$H$221,6,0),0)</f>
        <v>39</v>
      </c>
      <c r="H51" s="564">
        <v>32</v>
      </c>
      <c r="I51" s="565">
        <v>23</v>
      </c>
      <c r="J51" s="566">
        <v>28</v>
      </c>
      <c r="K51" s="117"/>
      <c r="L51" s="172" t="s">
        <v>346</v>
      </c>
      <c r="M51" s="24">
        <f>'1.Get'!D39</f>
        <v>0</v>
      </c>
      <c r="N51" s="24">
        <f>'1.Get'!E39</f>
        <v>0</v>
      </c>
      <c r="O51" s="24">
        <f>'1.Get'!F39</f>
        <v>0</v>
      </c>
      <c r="P51" s="24">
        <f>'1.Get'!G39</f>
        <v>0</v>
      </c>
      <c r="Q51" s="3"/>
      <c r="R51" s="2"/>
      <c r="S51" s="4"/>
      <c r="T51" s="4"/>
      <c r="U51" s="4"/>
      <c r="V51" s="4"/>
    </row>
    <row r="52" spans="2:22" ht="14.5" customHeight="1">
      <c r="B52" s="983"/>
      <c r="C52" s="986"/>
      <c r="D52" s="744" t="s">
        <v>680</v>
      </c>
      <c r="E52" s="738" t="s">
        <v>633</v>
      </c>
      <c r="F52" s="738" t="str">
        <f t="shared" si="25"/>
        <v>CXP20</v>
      </c>
      <c r="G52" s="205">
        <f>+IFERROR(VLOOKUP(F52,'Color detail'!$C$7:$H$221,6,0),0)</f>
        <v>23</v>
      </c>
      <c r="H52" s="564">
        <v>28</v>
      </c>
      <c r="I52" s="565">
        <v>19</v>
      </c>
      <c r="J52" s="566">
        <v>24</v>
      </c>
      <c r="K52" s="117"/>
      <c r="L52" s="3"/>
      <c r="M52" s="24"/>
      <c r="N52" s="24"/>
      <c r="O52" s="24"/>
      <c r="P52" s="24"/>
      <c r="Q52" s="3"/>
      <c r="R52" s="2"/>
      <c r="S52" s="4"/>
      <c r="T52" s="4"/>
      <c r="U52" s="4"/>
      <c r="V52" s="4"/>
    </row>
    <row r="53" spans="2:22" ht="14.5" customHeight="1">
      <c r="B53" s="983"/>
      <c r="C53" s="986"/>
      <c r="D53" s="744" t="s">
        <v>680</v>
      </c>
      <c r="E53" s="738"/>
      <c r="F53" s="738" t="str">
        <f t="shared" si="25"/>
        <v>CX</v>
      </c>
      <c r="G53" s="205">
        <f>+IFERROR(VLOOKUP(F53,'Color detail'!$C$7:$H$221,6,0),0)</f>
        <v>0</v>
      </c>
      <c r="H53" s="564">
        <v>0</v>
      </c>
      <c r="I53" s="565">
        <v>0</v>
      </c>
      <c r="J53" s="566">
        <v>0</v>
      </c>
      <c r="K53" s="117"/>
      <c r="L53" s="3"/>
      <c r="M53" s="122">
        <f>G41-M51</f>
        <v>129</v>
      </c>
      <c r="N53" s="122">
        <f>H41-N51</f>
        <v>193</v>
      </c>
      <c r="O53" s="122">
        <f>I41-O51</f>
        <v>104</v>
      </c>
      <c r="P53" s="122">
        <f>J41-P51</f>
        <v>74</v>
      </c>
      <c r="Q53" s="3"/>
      <c r="R53" s="2"/>
      <c r="S53" s="4"/>
      <c r="T53" s="4"/>
      <c r="U53" s="4"/>
      <c r="V53" s="4"/>
    </row>
    <row r="54" spans="2:22" ht="14.5" customHeight="1">
      <c r="B54" s="983"/>
      <c r="C54" s="986"/>
      <c r="D54" s="744" t="s">
        <v>680</v>
      </c>
      <c r="E54" s="738"/>
      <c r="F54" s="738" t="str">
        <f t="shared" si="25"/>
        <v>CX</v>
      </c>
      <c r="G54" s="205">
        <f>+IFERROR(VLOOKUP(F54,'Color detail'!$C$7:$H$221,6,0),0)</f>
        <v>0</v>
      </c>
      <c r="H54" s="564">
        <v>0</v>
      </c>
      <c r="I54" s="565">
        <v>0</v>
      </c>
      <c r="J54" s="566">
        <v>0</v>
      </c>
      <c r="K54" s="117"/>
      <c r="L54" s="4"/>
      <c r="M54" s="22"/>
      <c r="N54" s="22"/>
      <c r="O54" s="22"/>
      <c r="P54" s="22"/>
      <c r="Q54" s="3"/>
      <c r="R54" s="2"/>
      <c r="S54" s="4"/>
      <c r="T54" s="4"/>
      <c r="U54" s="4"/>
      <c r="V54" s="4"/>
    </row>
    <row r="55" spans="2:22" ht="14.5" customHeight="1">
      <c r="B55" s="983"/>
      <c r="C55" s="986"/>
      <c r="D55" s="749" t="s">
        <v>680</v>
      </c>
      <c r="E55" s="749"/>
      <c r="F55" s="749" t="str">
        <f t="shared" si="25"/>
        <v>CX</v>
      </c>
      <c r="G55" s="205">
        <f>+IFERROR(VLOOKUP(F55,'Color detail'!$C$7:$H$221,6,0),0)</f>
        <v>0</v>
      </c>
      <c r="H55" s="564">
        <v>0</v>
      </c>
      <c r="I55" s="565">
        <v>0</v>
      </c>
      <c r="J55" s="566">
        <v>0</v>
      </c>
      <c r="K55" s="117"/>
      <c r="L55" s="3"/>
      <c r="M55" s="22"/>
      <c r="N55" s="22"/>
      <c r="O55" s="22"/>
      <c r="P55" s="22"/>
      <c r="Q55" s="3"/>
      <c r="R55" s="2"/>
      <c r="S55" s="4"/>
      <c r="T55" s="4"/>
      <c r="U55" s="4"/>
      <c r="V55" s="4"/>
    </row>
    <row r="56" spans="2:22" ht="14.5" customHeight="1">
      <c r="B56" s="983"/>
      <c r="C56" s="986"/>
      <c r="D56" s="744" t="s">
        <v>680</v>
      </c>
      <c r="E56" s="738"/>
      <c r="F56" s="738" t="str">
        <f t="shared" si="25"/>
        <v>CX</v>
      </c>
      <c r="G56" s="205">
        <f>+IFERROR(VLOOKUP(F56,'Color detail'!$C$7:$H$221,6,0),0)</f>
        <v>0</v>
      </c>
      <c r="H56" s="564">
        <v>0</v>
      </c>
      <c r="I56" s="565">
        <v>0</v>
      </c>
      <c r="J56" s="566">
        <v>0</v>
      </c>
      <c r="K56" s="114"/>
      <c r="L56" s="3"/>
      <c r="M56" s="22"/>
      <c r="N56" s="22"/>
      <c r="O56" s="22"/>
      <c r="P56" s="22"/>
      <c r="Q56" s="3"/>
      <c r="R56" s="2"/>
      <c r="S56" s="4"/>
      <c r="T56" s="4"/>
      <c r="U56" s="4"/>
      <c r="V56" s="4"/>
    </row>
    <row r="57" spans="2:22" ht="14.5" customHeight="1">
      <c r="B57" s="983"/>
      <c r="C57" s="987"/>
      <c r="D57" s="745" t="s">
        <v>680</v>
      </c>
      <c r="E57" s="746" t="s">
        <v>23</v>
      </c>
      <c r="F57" s="746" t="str">
        <f t="shared" si="25"/>
        <v>CXSub</v>
      </c>
      <c r="G57" s="941">
        <f>SUM(G49:G56)</f>
        <v>216</v>
      </c>
      <c r="H57" s="567">
        <v>200</v>
      </c>
      <c r="I57" s="568">
        <v>140</v>
      </c>
      <c r="J57" s="569">
        <v>170</v>
      </c>
      <c r="K57" s="117"/>
      <c r="L57" s="3"/>
      <c r="M57" s="22"/>
      <c r="N57" s="22"/>
      <c r="O57" s="22"/>
      <c r="P57" s="22"/>
      <c r="Q57" s="3"/>
      <c r="R57" s="2"/>
      <c r="S57" s="4"/>
      <c r="T57" s="4"/>
      <c r="U57" s="4"/>
      <c r="V57" s="4"/>
    </row>
    <row r="58" spans="2:22" ht="14.5" customHeight="1">
      <c r="B58" s="983"/>
      <c r="C58" s="985" t="s">
        <v>720</v>
      </c>
      <c r="D58" s="747" t="s">
        <v>679</v>
      </c>
      <c r="E58" s="743" t="s">
        <v>630</v>
      </c>
      <c r="F58" s="748" t="str">
        <f t="shared" si="25"/>
        <v>HJ3Q3</v>
      </c>
      <c r="G58" s="204">
        <f>+IFERROR(VLOOKUP(F58,'Color detail'!$C$7:$H$221,6,0),0)</f>
        <v>27</v>
      </c>
      <c r="H58" s="561">
        <v>39</v>
      </c>
      <c r="I58" s="562">
        <v>30</v>
      </c>
      <c r="J58" s="563">
        <v>27</v>
      </c>
      <c r="K58" s="117"/>
      <c r="L58" s="3"/>
      <c r="M58" s="22"/>
      <c r="N58" s="22"/>
      <c r="O58" s="22"/>
      <c r="P58" s="22"/>
      <c r="Q58" s="3"/>
      <c r="R58" s="2"/>
      <c r="S58" s="4"/>
      <c r="T58" s="4"/>
      <c r="U58" s="4"/>
      <c r="V58" s="4"/>
    </row>
    <row r="59" spans="2:22" ht="14.5" customHeight="1">
      <c r="B59" s="983"/>
      <c r="C59" s="986"/>
      <c r="D59" s="735" t="s">
        <v>679</v>
      </c>
      <c r="E59" s="736" t="s">
        <v>631</v>
      </c>
      <c r="F59" s="736" t="str">
        <f t="shared" si="25"/>
        <v>HJS28</v>
      </c>
      <c r="G59" s="207">
        <f>+IFERROR(VLOOKUP(F59,'Color detail'!$C$7:$H$221,6,0),0)</f>
        <v>33</v>
      </c>
      <c r="H59" s="564">
        <v>40</v>
      </c>
      <c r="I59" s="565">
        <v>31</v>
      </c>
      <c r="J59" s="566">
        <v>27</v>
      </c>
      <c r="K59" s="114"/>
      <c r="L59" s="3"/>
      <c r="M59" s="22"/>
      <c r="N59" s="22"/>
      <c r="O59" s="22"/>
      <c r="P59" s="22"/>
      <c r="Q59" s="3"/>
      <c r="R59" s="2"/>
      <c r="S59" s="4"/>
      <c r="T59" s="4"/>
      <c r="U59" s="4"/>
      <c r="V59" s="4"/>
    </row>
    <row r="60" spans="2:22" ht="14.5" customHeight="1">
      <c r="B60" s="983"/>
      <c r="C60" s="986"/>
      <c r="D60" s="744" t="s">
        <v>679</v>
      </c>
      <c r="E60" s="738" t="s">
        <v>465</v>
      </c>
      <c r="F60" s="738" t="str">
        <f t="shared" si="25"/>
        <v>HJ089</v>
      </c>
      <c r="G60" s="205">
        <f>+IFERROR(VLOOKUP(F60,'Color detail'!$C$7:$H$221,6,0),0)</f>
        <v>124</v>
      </c>
      <c r="H60" s="564">
        <v>208</v>
      </c>
      <c r="I60" s="565">
        <v>158</v>
      </c>
      <c r="J60" s="566">
        <v>142</v>
      </c>
      <c r="K60" s="117"/>
      <c r="L60" s="3"/>
      <c r="M60" s="22"/>
      <c r="N60" s="22"/>
      <c r="O60" s="22"/>
      <c r="P60" s="22"/>
      <c r="Q60" s="3"/>
      <c r="R60" s="2"/>
      <c r="S60" s="4"/>
      <c r="T60" s="4"/>
      <c r="U60" s="4"/>
      <c r="V60" s="4"/>
    </row>
    <row r="61" spans="2:22" ht="14.5" customHeight="1">
      <c r="B61" s="983"/>
      <c r="C61" s="986"/>
      <c r="D61" s="744" t="s">
        <v>679</v>
      </c>
      <c r="E61" s="738" t="s">
        <v>632</v>
      </c>
      <c r="F61" s="738" t="str">
        <f t="shared" si="25"/>
        <v>HJX12</v>
      </c>
      <c r="G61" s="205">
        <f>+IFERROR(VLOOKUP(F61,'Color detail'!$C$7:$H$221,6,0),0)</f>
        <v>40</v>
      </c>
      <c r="H61" s="564">
        <v>55</v>
      </c>
      <c r="I61" s="565">
        <v>42</v>
      </c>
      <c r="J61" s="566">
        <v>38</v>
      </c>
      <c r="K61" s="117"/>
      <c r="L61" s="3"/>
      <c r="M61" s="22"/>
      <c r="N61" s="22"/>
      <c r="O61" s="22"/>
      <c r="P61" s="22"/>
      <c r="Q61" s="3"/>
      <c r="R61" s="2"/>
      <c r="S61" s="4"/>
      <c r="T61" s="4"/>
      <c r="U61" s="4"/>
      <c r="V61" s="4"/>
    </row>
    <row r="62" spans="2:22" ht="14.5" customHeight="1">
      <c r="B62" s="983"/>
      <c r="C62" s="986"/>
      <c r="D62" s="744" t="s">
        <v>679</v>
      </c>
      <c r="E62" s="738" t="s">
        <v>633</v>
      </c>
      <c r="F62" s="738" t="str">
        <f t="shared" si="25"/>
        <v>HJP20</v>
      </c>
      <c r="G62" s="205">
        <f>+IFERROR(VLOOKUP(F62,'Color detail'!$C$7:$H$221,6,0),0)</f>
        <v>26</v>
      </c>
      <c r="H62" s="564">
        <v>38</v>
      </c>
      <c r="I62" s="565">
        <v>29</v>
      </c>
      <c r="J62" s="566">
        <v>26</v>
      </c>
      <c r="K62" s="3"/>
      <c r="L62" s="3"/>
      <c r="M62" s="22"/>
      <c r="N62" s="22"/>
      <c r="O62" s="22"/>
      <c r="P62" s="22"/>
      <c r="Q62" s="3"/>
      <c r="R62" s="2"/>
      <c r="S62" s="4"/>
      <c r="T62" s="4"/>
      <c r="U62" s="4"/>
      <c r="V62" s="4"/>
    </row>
    <row r="63" spans="2:22" ht="14.5" customHeight="1">
      <c r="B63" s="983"/>
      <c r="C63" s="986"/>
      <c r="D63" s="744" t="s">
        <v>679</v>
      </c>
      <c r="E63" s="738"/>
      <c r="F63" s="738" t="str">
        <f t="shared" si="25"/>
        <v>HJ</v>
      </c>
      <c r="G63" s="205">
        <f>+IFERROR(VLOOKUP(F63,'Color detail'!$C$7:$H$221,6,0),0)</f>
        <v>0</v>
      </c>
      <c r="H63" s="564">
        <v>0</v>
      </c>
      <c r="I63" s="565">
        <v>0</v>
      </c>
      <c r="J63" s="566">
        <v>0</v>
      </c>
      <c r="K63" s="117"/>
      <c r="L63" s="3"/>
      <c r="M63" s="22"/>
      <c r="N63" s="22"/>
      <c r="O63" s="22"/>
      <c r="P63" s="22"/>
      <c r="Q63" s="2"/>
      <c r="R63" s="2"/>
      <c r="S63" s="4"/>
      <c r="T63" s="4"/>
      <c r="U63" s="4"/>
      <c r="V63" s="4"/>
    </row>
    <row r="64" spans="2:22" ht="14.5" customHeight="1">
      <c r="B64" s="983"/>
      <c r="C64" s="986"/>
      <c r="D64" s="749" t="s">
        <v>679</v>
      </c>
      <c r="E64" s="749"/>
      <c r="F64" s="749" t="str">
        <f t="shared" si="25"/>
        <v>HJ</v>
      </c>
      <c r="G64" s="205">
        <f>+IFERROR(VLOOKUP(F64,'Color detail'!$C$7:$H$221,6,0),0)</f>
        <v>0</v>
      </c>
      <c r="H64" s="564">
        <v>0</v>
      </c>
      <c r="I64" s="565">
        <v>0</v>
      </c>
      <c r="J64" s="566">
        <v>0</v>
      </c>
      <c r="K64" s="117"/>
      <c r="L64" s="3"/>
      <c r="M64" s="22"/>
      <c r="N64" s="22"/>
      <c r="O64" s="22"/>
      <c r="P64" s="22"/>
      <c r="Q64" s="2"/>
      <c r="R64" s="2"/>
      <c r="S64" s="4"/>
      <c r="T64" s="4"/>
      <c r="U64" s="4"/>
      <c r="V64" s="4"/>
    </row>
    <row r="65" spans="1:22" ht="14.5" customHeight="1">
      <c r="B65" s="983"/>
      <c r="C65" s="986"/>
      <c r="D65" s="744" t="s">
        <v>679</v>
      </c>
      <c r="E65" s="738"/>
      <c r="F65" s="738" t="str">
        <f t="shared" si="25"/>
        <v>HJ</v>
      </c>
      <c r="G65" s="205">
        <f>+IFERROR(VLOOKUP(F65,'Color detail'!$C$7:$H$221,6,0),0)</f>
        <v>0</v>
      </c>
      <c r="H65" s="564">
        <v>0</v>
      </c>
      <c r="I65" s="565">
        <v>0</v>
      </c>
      <c r="J65" s="566">
        <v>0</v>
      </c>
      <c r="K65" s="117"/>
      <c r="L65" s="3"/>
      <c r="M65" s="22"/>
      <c r="N65" s="22"/>
      <c r="O65" s="22"/>
      <c r="P65" s="22"/>
      <c r="Q65" s="2"/>
      <c r="R65" s="2"/>
      <c r="S65" s="4"/>
      <c r="T65" s="4"/>
      <c r="U65" s="4"/>
      <c r="V65" s="4"/>
    </row>
    <row r="66" spans="1:22" ht="14.5" customHeight="1">
      <c r="B66" s="984"/>
      <c r="C66" s="987"/>
      <c r="D66" s="745" t="s">
        <v>679</v>
      </c>
      <c r="E66" s="746" t="s">
        <v>23</v>
      </c>
      <c r="F66" s="746" t="str">
        <f t="shared" si="25"/>
        <v>HJSub</v>
      </c>
      <c r="G66" s="941">
        <f>SUM(G58:G65)</f>
        <v>250</v>
      </c>
      <c r="H66" s="567">
        <v>380</v>
      </c>
      <c r="I66" s="568">
        <v>290</v>
      </c>
      <c r="J66" s="569">
        <v>260</v>
      </c>
      <c r="K66" s="117"/>
      <c r="L66" s="3"/>
      <c r="M66" s="22"/>
      <c r="N66" s="22"/>
      <c r="O66" s="22"/>
      <c r="P66" s="22"/>
      <c r="Q66" s="3"/>
      <c r="R66" s="2"/>
      <c r="S66" s="4"/>
      <c r="T66" s="4"/>
      <c r="U66" s="4"/>
      <c r="V66" s="4"/>
    </row>
    <row r="67" spans="1:22" ht="14.5" customHeight="1">
      <c r="B67" s="242"/>
      <c r="C67" s="226" t="s">
        <v>1302</v>
      </c>
      <c r="D67" s="750"/>
      <c r="E67" s="751"/>
      <c r="F67" s="751"/>
      <c r="G67" s="227">
        <f>SUM(G39,G48,G57,G66)</f>
        <v>1142</v>
      </c>
      <c r="H67" s="227">
        <f t="shared" ref="H67:J67" si="27">SUM(H39,H48,H57,H66)</f>
        <v>1280</v>
      </c>
      <c r="I67" s="227">
        <f>SUM(I39,I48,I57,I66)</f>
        <v>950</v>
      </c>
      <c r="J67" s="227">
        <f t="shared" si="27"/>
        <v>1240</v>
      </c>
      <c r="K67" s="117"/>
      <c r="L67" s="3"/>
      <c r="M67" s="22"/>
      <c r="N67" s="22"/>
      <c r="O67" s="22"/>
      <c r="P67" s="22"/>
      <c r="Q67" s="3"/>
      <c r="R67" s="2"/>
      <c r="S67" s="4"/>
      <c r="T67" s="4"/>
      <c r="U67" s="4"/>
      <c r="V67" s="4"/>
    </row>
    <row r="68" spans="1:22" ht="14.5" customHeight="1">
      <c r="A68" s="1" t="s">
        <v>532</v>
      </c>
      <c r="B68" s="996" t="s">
        <v>562</v>
      </c>
      <c r="C68" s="998" t="s">
        <v>491</v>
      </c>
      <c r="D68" s="742" t="s">
        <v>452</v>
      </c>
      <c r="E68" s="748" t="s">
        <v>28</v>
      </c>
      <c r="F68" s="748" t="str">
        <f t="shared" ref="F68:F69" si="28">+D68&amp;E68</f>
        <v>JH040</v>
      </c>
      <c r="G68" s="208">
        <f>+IFERROR(VLOOKUP(F68,'Color detail'!$C$7:$H$221,6,0),0)</f>
        <v>71</v>
      </c>
      <c r="H68" s="561">
        <v>77</v>
      </c>
      <c r="I68" s="562">
        <v>33</v>
      </c>
      <c r="J68" s="563">
        <v>25</v>
      </c>
      <c r="K68" s="315">
        <v>0</v>
      </c>
      <c r="L68" s="179" t="s">
        <v>452</v>
      </c>
      <c r="M68" s="24">
        <f>'1.Get'!D45</f>
        <v>150</v>
      </c>
      <c r="N68" s="24">
        <f>'1.Get'!E45</f>
        <v>130</v>
      </c>
      <c r="O68" s="24">
        <f>'1.Get'!F45</f>
        <v>50</v>
      </c>
      <c r="P68" s="24">
        <f>'1.Get'!G45</f>
        <v>40</v>
      </c>
      <c r="Q68" s="3"/>
      <c r="R68" s="2"/>
      <c r="S68" s="4"/>
      <c r="T68" s="4"/>
      <c r="U68" s="4"/>
      <c r="V68" s="4"/>
    </row>
    <row r="69" spans="1:22" ht="14.5" customHeight="1">
      <c r="B69" s="983"/>
      <c r="C69" s="999"/>
      <c r="D69" s="737" t="s">
        <v>452</v>
      </c>
      <c r="E69" s="738" t="s">
        <v>29</v>
      </c>
      <c r="F69" s="738" t="str">
        <f t="shared" si="28"/>
        <v>JH1D6</v>
      </c>
      <c r="G69" s="206">
        <f>+IFERROR(VLOOKUP(F69,'Color detail'!$C$7:$H$221,6,0),0)</f>
        <v>43</v>
      </c>
      <c r="H69" s="564">
        <v>32</v>
      </c>
      <c r="I69" s="565">
        <v>12</v>
      </c>
      <c r="J69" s="566">
        <v>10</v>
      </c>
      <c r="K69" s="315"/>
      <c r="L69" s="3"/>
      <c r="M69" s="24"/>
      <c r="N69" s="24"/>
      <c r="O69" s="24"/>
      <c r="P69" s="24"/>
      <c r="Q69" s="3"/>
      <c r="R69" s="2"/>
      <c r="S69" s="4"/>
      <c r="T69" s="4"/>
      <c r="U69" s="4"/>
      <c r="V69" s="4"/>
    </row>
    <row r="70" spans="1:22" ht="14.5" customHeight="1">
      <c r="B70" s="983"/>
      <c r="C70" s="999"/>
      <c r="D70" s="737" t="s">
        <v>452</v>
      </c>
      <c r="E70" s="738" t="s">
        <v>30</v>
      </c>
      <c r="F70" s="738" t="str">
        <f t="shared" ref="F70:F81" si="29">+D70&amp;E70</f>
        <v>JH4V8</v>
      </c>
      <c r="G70" s="206">
        <f>+IFERROR(VLOOKUP(F70,'Color detail'!$C$7:$H$221,6,0),0)</f>
        <v>29</v>
      </c>
      <c r="H70" s="564">
        <v>21</v>
      </c>
      <c r="I70" s="565">
        <v>5</v>
      </c>
      <c r="J70" s="566">
        <v>5</v>
      </c>
      <c r="K70" s="315"/>
      <c r="L70" s="3"/>
      <c r="M70" s="122">
        <f>+G74-M68</f>
        <v>-7</v>
      </c>
      <c r="N70" s="122">
        <f t="shared" ref="N70:P70" si="30">+H74-N68</f>
        <v>0</v>
      </c>
      <c r="O70" s="122">
        <f t="shared" si="30"/>
        <v>0</v>
      </c>
      <c r="P70" s="122">
        <f t="shared" si="30"/>
        <v>0</v>
      </c>
      <c r="Q70" s="3"/>
      <c r="R70" s="2"/>
      <c r="S70" s="4"/>
      <c r="T70" s="4"/>
      <c r="U70" s="4"/>
      <c r="V70" s="4"/>
    </row>
    <row r="71" spans="1:22" ht="14.5" customHeight="1">
      <c r="B71" s="983"/>
      <c r="C71" s="999"/>
      <c r="D71" s="737" t="s">
        <v>452</v>
      </c>
      <c r="E71" s="738">
        <v>601</v>
      </c>
      <c r="F71" s="738" t="str">
        <f t="shared" si="29"/>
        <v>JH601</v>
      </c>
      <c r="G71" s="206">
        <f>+IFERROR(VLOOKUP(F71,'Color detail'!$C$7:$H$221,6,0),0)</f>
        <v>0</v>
      </c>
      <c r="H71" s="564">
        <v>0</v>
      </c>
      <c r="I71" s="565">
        <v>0</v>
      </c>
      <c r="J71" s="566">
        <v>0</v>
      </c>
      <c r="K71" s="315"/>
      <c r="Q71" s="3"/>
      <c r="R71" s="2"/>
      <c r="S71" s="4"/>
      <c r="T71" s="4"/>
      <c r="U71" s="4"/>
      <c r="V71" s="4"/>
    </row>
    <row r="72" spans="1:22" ht="14.5" customHeight="1">
      <c r="B72" s="983"/>
      <c r="C72" s="999"/>
      <c r="D72" s="737" t="s">
        <v>452</v>
      </c>
      <c r="E72" s="738">
        <v>218</v>
      </c>
      <c r="F72" s="738" t="str">
        <f t="shared" si="29"/>
        <v>JH218</v>
      </c>
      <c r="G72" s="206">
        <f>+IFERROR(VLOOKUP(F72,'Color detail'!$C$7:$H$221,6,0),0)</f>
        <v>0</v>
      </c>
      <c r="H72" s="564">
        <v>0</v>
      </c>
      <c r="I72" s="565">
        <v>0</v>
      </c>
      <c r="J72" s="566">
        <v>0</v>
      </c>
      <c r="K72" s="315"/>
      <c r="Q72" s="3"/>
      <c r="R72" s="2"/>
      <c r="S72" s="4"/>
      <c r="T72" s="4"/>
      <c r="U72" s="4"/>
      <c r="V72" s="4"/>
    </row>
    <row r="73" spans="1:22" ht="15" customHeight="1">
      <c r="B73" s="983"/>
      <c r="C73" s="999"/>
      <c r="D73" s="752" t="s">
        <v>452</v>
      </c>
      <c r="E73" s="738">
        <v>576</v>
      </c>
      <c r="F73" s="738" t="str">
        <f t="shared" si="29"/>
        <v>JH576</v>
      </c>
      <c r="G73" s="206">
        <f>+IFERROR(VLOOKUP(F73,'Color detail'!$C$7:$H$221,6,0),0)</f>
        <v>0</v>
      </c>
      <c r="H73" s="564">
        <v>0</v>
      </c>
      <c r="I73" s="565">
        <v>0</v>
      </c>
      <c r="J73" s="566">
        <v>0</v>
      </c>
      <c r="K73" s="315"/>
      <c r="Q73" s="3"/>
      <c r="R73" s="2"/>
      <c r="S73" s="4"/>
      <c r="T73" s="4"/>
      <c r="U73" s="4"/>
      <c r="V73" s="4"/>
    </row>
    <row r="74" spans="1:22" ht="14.5" customHeight="1">
      <c r="B74" s="983"/>
      <c r="C74" s="1000"/>
      <c r="D74" s="753" t="s">
        <v>452</v>
      </c>
      <c r="E74" s="746" t="s">
        <v>23</v>
      </c>
      <c r="F74" s="746" t="str">
        <f t="shared" si="29"/>
        <v>JHSub</v>
      </c>
      <c r="G74" s="942">
        <f>SUM(G68:G73)</f>
        <v>143</v>
      </c>
      <c r="H74" s="567">
        <v>130</v>
      </c>
      <c r="I74" s="568">
        <v>50</v>
      </c>
      <c r="J74" s="569">
        <v>40</v>
      </c>
      <c r="K74" s="315"/>
      <c r="Q74" s="3"/>
      <c r="R74" s="2"/>
      <c r="S74" s="4"/>
      <c r="T74" s="4"/>
      <c r="U74" s="4"/>
      <c r="V74" s="4"/>
    </row>
    <row r="75" spans="1:22" ht="14.5" customHeight="1">
      <c r="B75" s="983"/>
      <c r="C75" s="998" t="s">
        <v>515</v>
      </c>
      <c r="D75" s="754" t="s">
        <v>453</v>
      </c>
      <c r="E75" s="748" t="s">
        <v>28</v>
      </c>
      <c r="F75" s="748" t="str">
        <f t="shared" si="29"/>
        <v>JJ040</v>
      </c>
      <c r="G75" s="208">
        <f>+IFERROR(VLOOKUP(F75,'Color detail'!$C$7:$H$221,6,0),0)</f>
        <v>0</v>
      </c>
      <c r="H75" s="561">
        <v>0</v>
      </c>
      <c r="I75" s="562">
        <v>0</v>
      </c>
      <c r="J75" s="563">
        <v>0</v>
      </c>
      <c r="K75" s="315"/>
      <c r="L75" s="179" t="s">
        <v>453</v>
      </c>
      <c r="M75" s="24">
        <f>'1.Get'!D47</f>
        <v>0</v>
      </c>
      <c r="N75" s="24">
        <f>'1.Get'!E47</f>
        <v>0</v>
      </c>
      <c r="O75" s="24">
        <f>'1.Get'!F47</f>
        <v>0</v>
      </c>
      <c r="P75" s="24">
        <f>'1.Get'!G47</f>
        <v>0</v>
      </c>
      <c r="Q75" s="3"/>
      <c r="R75" s="2"/>
      <c r="S75" s="4"/>
      <c r="T75" s="4"/>
      <c r="U75" s="4"/>
      <c r="V75" s="4"/>
    </row>
    <row r="76" spans="1:22" ht="14.5" customHeight="1">
      <c r="B76" s="983"/>
      <c r="C76" s="999"/>
      <c r="D76" s="752" t="s">
        <v>453</v>
      </c>
      <c r="E76" s="738" t="s">
        <v>29</v>
      </c>
      <c r="F76" s="738" t="str">
        <f t="shared" si="29"/>
        <v>JJ1D6</v>
      </c>
      <c r="G76" s="206">
        <f>+IFERROR(VLOOKUP(F76,'Color detail'!$C$7:$H$221,6,0),0)</f>
        <v>0</v>
      </c>
      <c r="H76" s="564">
        <v>0</v>
      </c>
      <c r="I76" s="565">
        <v>0</v>
      </c>
      <c r="J76" s="566">
        <v>0</v>
      </c>
      <c r="K76" s="315"/>
      <c r="L76" s="3"/>
      <c r="M76" s="24"/>
      <c r="N76" s="24"/>
      <c r="O76" s="24"/>
      <c r="P76" s="24"/>
      <c r="Q76" s="3"/>
      <c r="R76" s="2"/>
      <c r="S76" s="4"/>
      <c r="T76" s="4"/>
      <c r="U76" s="4"/>
      <c r="V76" s="4"/>
    </row>
    <row r="77" spans="1:22" ht="14.5" customHeight="1">
      <c r="B77" s="983"/>
      <c r="C77" s="999"/>
      <c r="D77" s="752" t="s">
        <v>453</v>
      </c>
      <c r="E77" s="738" t="s">
        <v>30</v>
      </c>
      <c r="F77" s="738" t="str">
        <f t="shared" si="29"/>
        <v>JJ4V8</v>
      </c>
      <c r="G77" s="206">
        <f>+IFERROR(VLOOKUP(F77,'Color detail'!$C$7:$H$221,6,0),0)</f>
        <v>0</v>
      </c>
      <c r="H77" s="564">
        <v>0</v>
      </c>
      <c r="I77" s="565">
        <v>0</v>
      </c>
      <c r="J77" s="566">
        <v>0</v>
      </c>
      <c r="K77" s="315"/>
      <c r="L77" s="3"/>
      <c r="M77" s="122">
        <f>+G81-M75</f>
        <v>0</v>
      </c>
      <c r="N77" s="122">
        <f t="shared" ref="N77" si="31">+H81-N75</f>
        <v>0</v>
      </c>
      <c r="O77" s="122">
        <f t="shared" ref="O77" si="32">+I81-O75</f>
        <v>0</v>
      </c>
      <c r="P77" s="122">
        <f t="shared" ref="P77" si="33">+J81-P75</f>
        <v>0</v>
      </c>
      <c r="Q77" s="3"/>
      <c r="R77" s="2"/>
      <c r="S77" s="4"/>
      <c r="T77" s="4"/>
      <c r="U77" s="4"/>
      <c r="V77" s="4"/>
    </row>
    <row r="78" spans="1:22" ht="14.5" customHeight="1">
      <c r="B78" s="983"/>
      <c r="C78" s="999"/>
      <c r="D78" s="752" t="s">
        <v>453</v>
      </c>
      <c r="E78" s="738">
        <v>601</v>
      </c>
      <c r="F78" s="738" t="str">
        <f t="shared" si="29"/>
        <v>JJ601</v>
      </c>
      <c r="G78" s="206">
        <f>+IFERROR(VLOOKUP(F78,'Color detail'!$C$7:$H$221,6,0),0)</f>
        <v>0</v>
      </c>
      <c r="H78" s="564">
        <v>0</v>
      </c>
      <c r="I78" s="565">
        <v>0</v>
      </c>
      <c r="J78" s="566">
        <v>0</v>
      </c>
      <c r="K78" s="315"/>
      <c r="Q78" s="3"/>
      <c r="R78" s="2"/>
      <c r="S78" s="4"/>
      <c r="T78" s="4"/>
      <c r="U78" s="4"/>
      <c r="V78" s="4"/>
    </row>
    <row r="79" spans="1:22" ht="14.5" customHeight="1">
      <c r="B79" s="983"/>
      <c r="C79" s="999"/>
      <c r="D79" s="752" t="s">
        <v>453</v>
      </c>
      <c r="E79" s="738">
        <v>218</v>
      </c>
      <c r="F79" s="738" t="str">
        <f t="shared" si="29"/>
        <v>JJ218</v>
      </c>
      <c r="G79" s="206">
        <f>+IFERROR(VLOOKUP(F79,'Color detail'!$C$7:$H$221,6,0),0)</f>
        <v>0</v>
      </c>
      <c r="H79" s="564">
        <v>0</v>
      </c>
      <c r="I79" s="565">
        <v>0</v>
      </c>
      <c r="J79" s="566">
        <v>0</v>
      </c>
      <c r="K79" s="315"/>
      <c r="Q79" s="3"/>
      <c r="R79" s="2"/>
      <c r="S79" s="4"/>
      <c r="T79" s="4"/>
      <c r="U79" s="4"/>
      <c r="V79" s="4"/>
    </row>
    <row r="80" spans="1:22" ht="14.5" customHeight="1">
      <c r="B80" s="983"/>
      <c r="C80" s="999"/>
      <c r="D80" s="752" t="s">
        <v>453</v>
      </c>
      <c r="E80" s="738">
        <v>576</v>
      </c>
      <c r="F80" s="738" t="str">
        <f t="shared" si="29"/>
        <v>JJ576</v>
      </c>
      <c r="G80" s="206">
        <f>+IFERROR(VLOOKUP(F80,'Color detail'!$C$7:$H$221,6,0),0)</f>
        <v>0</v>
      </c>
      <c r="H80" s="564">
        <v>0</v>
      </c>
      <c r="I80" s="565">
        <v>0</v>
      </c>
      <c r="J80" s="566">
        <v>0</v>
      </c>
      <c r="K80" s="315"/>
      <c r="Q80" s="3"/>
      <c r="R80" s="2"/>
      <c r="S80" s="4"/>
      <c r="T80" s="4"/>
      <c r="U80" s="4"/>
      <c r="V80" s="4"/>
    </row>
    <row r="81" spans="2:22" ht="14.5" customHeight="1">
      <c r="B81" s="983"/>
      <c r="C81" s="1000"/>
      <c r="D81" s="755" t="s">
        <v>453</v>
      </c>
      <c r="E81" s="746" t="s">
        <v>23</v>
      </c>
      <c r="F81" s="746" t="str">
        <f t="shared" si="29"/>
        <v>JJSub</v>
      </c>
      <c r="G81" s="941">
        <f>SUM(G75:G80)</f>
        <v>0</v>
      </c>
      <c r="H81" s="567">
        <v>0</v>
      </c>
      <c r="I81" s="568">
        <v>0</v>
      </c>
      <c r="J81" s="569">
        <v>0</v>
      </c>
      <c r="K81" s="315"/>
      <c r="Q81" s="3"/>
      <c r="R81" s="2"/>
      <c r="S81" s="4"/>
      <c r="T81" s="4"/>
      <c r="U81" s="4"/>
      <c r="V81" s="4"/>
    </row>
    <row r="82" spans="2:22" ht="14.5" customHeight="1">
      <c r="B82" s="983"/>
      <c r="C82" s="998" t="s">
        <v>492</v>
      </c>
      <c r="D82" s="756" t="s">
        <v>454</v>
      </c>
      <c r="E82" s="743" t="s">
        <v>28</v>
      </c>
      <c r="F82" s="723" t="str">
        <f t="shared" ref="F82:F145" si="34">+D82&amp;E82</f>
        <v>JL040</v>
      </c>
      <c r="G82" s="209">
        <f>+IFERROR(VLOOKUP(F82,'Color detail'!$C$7:$H$221,6,0),0)</f>
        <v>0</v>
      </c>
      <c r="H82" s="561">
        <v>0</v>
      </c>
      <c r="I82" s="562">
        <v>0</v>
      </c>
      <c r="J82" s="563">
        <v>0</v>
      </c>
      <c r="K82" s="315"/>
      <c r="L82" s="179" t="s">
        <v>454</v>
      </c>
      <c r="M82" s="24">
        <f>'1.Get'!D49</f>
        <v>40</v>
      </c>
      <c r="N82" s="24">
        <f>'1.Get'!E49</f>
        <v>30</v>
      </c>
      <c r="O82" s="24">
        <f>'1.Get'!F49</f>
        <v>40</v>
      </c>
      <c r="P82" s="24">
        <f>'1.Get'!G49</f>
        <v>20</v>
      </c>
      <c r="Q82" s="3"/>
    </row>
    <row r="83" spans="2:22" ht="14.5" customHeight="1">
      <c r="B83" s="983"/>
      <c r="C83" s="999"/>
      <c r="D83" s="757" t="s">
        <v>454</v>
      </c>
      <c r="E83" s="758" t="s">
        <v>465</v>
      </c>
      <c r="F83" s="724" t="str">
        <f t="shared" si="34"/>
        <v>JL089</v>
      </c>
      <c r="G83" s="210">
        <f>+IFERROR(VLOOKUP(F83,'Color detail'!$C$7:$H$221,6,0),0)</f>
        <v>5</v>
      </c>
      <c r="H83" s="564">
        <v>5</v>
      </c>
      <c r="I83" s="565">
        <v>5</v>
      </c>
      <c r="J83" s="566">
        <v>3</v>
      </c>
      <c r="K83" s="315"/>
      <c r="L83" s="3"/>
      <c r="M83" s="24"/>
      <c r="N83" s="24"/>
      <c r="O83" s="24"/>
      <c r="P83" s="24"/>
      <c r="Q83" s="3"/>
    </row>
    <row r="84" spans="2:22" ht="14.5" customHeight="1">
      <c r="B84" s="983"/>
      <c r="C84" s="999"/>
      <c r="D84" s="757" t="s">
        <v>454</v>
      </c>
      <c r="E84" s="738" t="s">
        <v>29</v>
      </c>
      <c r="F84" s="724" t="str">
        <f t="shared" si="34"/>
        <v>JL1D6</v>
      </c>
      <c r="G84" s="574">
        <f>+IFERROR(VLOOKUP(F84,'Color detail'!$C$7:$H$221,6,0),0)</f>
        <v>19</v>
      </c>
      <c r="H84" s="564">
        <v>14</v>
      </c>
      <c r="I84" s="565">
        <v>20</v>
      </c>
      <c r="J84" s="566">
        <v>9</v>
      </c>
      <c r="K84" s="315"/>
      <c r="L84" s="3"/>
      <c r="M84" s="122">
        <f>+G88-M82</f>
        <v>-5</v>
      </c>
      <c r="N84" s="122">
        <f t="shared" ref="N84:O84" si="35">+H88-N82</f>
        <v>0</v>
      </c>
      <c r="O84" s="122">
        <f t="shared" si="35"/>
        <v>0</v>
      </c>
      <c r="P84" s="122">
        <f>+J88-P82</f>
        <v>0</v>
      </c>
    </row>
    <row r="85" spans="2:22" ht="14.5" customHeight="1">
      <c r="B85" s="983"/>
      <c r="C85" s="999"/>
      <c r="D85" s="757" t="s">
        <v>454</v>
      </c>
      <c r="E85" s="738" t="s">
        <v>30</v>
      </c>
      <c r="F85" s="724" t="str">
        <f t="shared" si="34"/>
        <v>JL4V8</v>
      </c>
      <c r="G85" s="210">
        <f>+IFERROR(VLOOKUP(F85,'Color detail'!$C$7:$H$221,6,0),0)</f>
        <v>11</v>
      </c>
      <c r="H85" s="564">
        <v>11</v>
      </c>
      <c r="I85" s="565">
        <v>15</v>
      </c>
      <c r="J85" s="566">
        <v>8</v>
      </c>
      <c r="K85" s="315"/>
    </row>
    <row r="86" spans="2:22" ht="14.5" customHeight="1">
      <c r="B86" s="983"/>
      <c r="C86" s="999"/>
      <c r="D86" s="757" t="s">
        <v>454</v>
      </c>
      <c r="E86" s="738"/>
      <c r="F86" s="724" t="str">
        <f t="shared" si="34"/>
        <v>JL</v>
      </c>
      <c r="G86" s="210">
        <f>+IFERROR(VLOOKUP(F86,'Color detail'!$C$7:$H$221,6,0),0)</f>
        <v>0</v>
      </c>
      <c r="H86" s="564">
        <v>0</v>
      </c>
      <c r="I86" s="565">
        <v>0</v>
      </c>
      <c r="J86" s="566">
        <v>0</v>
      </c>
      <c r="K86" s="64" t="s">
        <v>581</v>
      </c>
    </row>
    <row r="87" spans="2:22" ht="14.5" customHeight="1">
      <c r="B87" s="983"/>
      <c r="C87" s="999"/>
      <c r="D87" s="757" t="s">
        <v>454</v>
      </c>
      <c r="E87" s="758">
        <v>576</v>
      </c>
      <c r="F87" s="724" t="str">
        <f t="shared" si="34"/>
        <v>JL576</v>
      </c>
      <c r="G87" s="210">
        <f>+IFERROR(VLOOKUP(F87,'Color detail'!$C$7:$H$221,6,0),0)</f>
        <v>0</v>
      </c>
      <c r="H87" s="564">
        <v>0</v>
      </c>
      <c r="I87" s="565">
        <v>0</v>
      </c>
      <c r="J87" s="566">
        <v>0</v>
      </c>
      <c r="K87" s="315"/>
    </row>
    <row r="88" spans="2:22" ht="14.5" customHeight="1">
      <c r="B88" s="983"/>
      <c r="C88" s="1000"/>
      <c r="D88" s="759" t="s">
        <v>454</v>
      </c>
      <c r="E88" s="746" t="s">
        <v>23</v>
      </c>
      <c r="F88" s="746" t="str">
        <f t="shared" si="34"/>
        <v>JLSub</v>
      </c>
      <c r="G88" s="943">
        <f>SUM(G82:G87)</f>
        <v>35</v>
      </c>
      <c r="H88" s="567">
        <v>30</v>
      </c>
      <c r="I88" s="568">
        <v>40</v>
      </c>
      <c r="J88" s="569">
        <v>20</v>
      </c>
      <c r="K88" s="315"/>
    </row>
    <row r="89" spans="2:22" ht="14.5" customHeight="1">
      <c r="B89" s="983"/>
      <c r="C89" s="998" t="s">
        <v>493</v>
      </c>
      <c r="D89" s="756" t="s">
        <v>455</v>
      </c>
      <c r="E89" s="760" t="s">
        <v>465</v>
      </c>
      <c r="F89" s="723" t="str">
        <f t="shared" si="34"/>
        <v>AA089</v>
      </c>
      <c r="G89" s="209">
        <f>+IFERROR(VLOOKUP(F89,'Color detail'!$C$7:$H$221,6,0),0)</f>
        <v>8</v>
      </c>
      <c r="H89" s="561">
        <v>5</v>
      </c>
      <c r="I89" s="562">
        <v>0</v>
      </c>
      <c r="J89" s="563">
        <v>0</v>
      </c>
      <c r="K89" s="315"/>
      <c r="L89" s="179" t="s">
        <v>455</v>
      </c>
      <c r="M89" s="24">
        <f>'1.Get'!D51</f>
        <v>20</v>
      </c>
      <c r="N89" s="24">
        <f>'1.Get'!E51</f>
        <v>10</v>
      </c>
      <c r="O89" s="24">
        <f>'1.Get'!F51</f>
        <v>0</v>
      </c>
      <c r="P89" s="24">
        <f>'1.Get'!G51</f>
        <v>0</v>
      </c>
    </row>
    <row r="90" spans="2:22" ht="14.5" customHeight="1">
      <c r="B90" s="983"/>
      <c r="C90" s="999"/>
      <c r="D90" s="757" t="s">
        <v>455</v>
      </c>
      <c r="E90" s="761" t="s">
        <v>20</v>
      </c>
      <c r="F90" s="724" t="str">
        <f t="shared" si="34"/>
        <v>AA218</v>
      </c>
      <c r="G90" s="575">
        <f>+IFERROR(VLOOKUP(F90,'Color detail'!$C$7:$H$221,6,0),0)</f>
        <v>8</v>
      </c>
      <c r="H90" s="564">
        <v>4</v>
      </c>
      <c r="I90" s="565">
        <v>0</v>
      </c>
      <c r="J90" s="566">
        <v>0</v>
      </c>
      <c r="K90" s="315"/>
      <c r="L90" s="3"/>
      <c r="M90" s="24"/>
      <c r="N90" s="24"/>
      <c r="O90" s="24"/>
      <c r="P90" s="24"/>
    </row>
    <row r="91" spans="2:22" ht="14.5" customHeight="1">
      <c r="B91" s="983"/>
      <c r="C91" s="999"/>
      <c r="D91" s="757" t="s">
        <v>455</v>
      </c>
      <c r="E91" s="738" t="s">
        <v>354</v>
      </c>
      <c r="F91" s="724" t="str">
        <f t="shared" si="34"/>
        <v>AA3R3</v>
      </c>
      <c r="G91" s="574">
        <f>+IFERROR(VLOOKUP(F91,'Color detail'!$C$7:$H$221,6,0),0)</f>
        <v>1</v>
      </c>
      <c r="H91" s="564">
        <v>1</v>
      </c>
      <c r="I91" s="565">
        <v>0</v>
      </c>
      <c r="J91" s="566">
        <v>0</v>
      </c>
      <c r="K91" s="315"/>
      <c r="L91" s="3"/>
      <c r="M91" s="122">
        <f>+G94-M89</f>
        <v>-3</v>
      </c>
      <c r="N91" s="122">
        <f t="shared" ref="N91:P91" si="36">+H94-N89</f>
        <v>0</v>
      </c>
      <c r="O91" s="122">
        <f t="shared" si="36"/>
        <v>0</v>
      </c>
      <c r="P91" s="122">
        <f t="shared" si="36"/>
        <v>0</v>
      </c>
    </row>
    <row r="92" spans="2:22" ht="14.5" customHeight="1">
      <c r="B92" s="983"/>
      <c r="C92" s="999"/>
      <c r="D92" s="757" t="s">
        <v>455</v>
      </c>
      <c r="E92" s="738">
        <v>576</v>
      </c>
      <c r="F92" s="724" t="str">
        <f t="shared" si="34"/>
        <v>AA576</v>
      </c>
      <c r="G92" s="210">
        <f>+IFERROR(VLOOKUP(F92,'Color detail'!$C$7:$H$221,6,0),0)</f>
        <v>0</v>
      </c>
      <c r="H92" s="564">
        <v>0</v>
      </c>
      <c r="I92" s="565">
        <v>0</v>
      </c>
      <c r="J92" s="566">
        <v>0</v>
      </c>
      <c r="K92" s="315"/>
    </row>
    <row r="93" spans="2:22" ht="14.5" customHeight="1">
      <c r="B93" s="983"/>
      <c r="C93" s="999"/>
      <c r="D93" s="757" t="s">
        <v>455</v>
      </c>
      <c r="E93" s="738"/>
      <c r="F93" s="724" t="str">
        <f t="shared" si="34"/>
        <v>AA</v>
      </c>
      <c r="G93" s="210">
        <f>+IFERROR(VLOOKUP(F93,'Color detail'!$C$7:$H$221,6,0),0)</f>
        <v>0</v>
      </c>
      <c r="H93" s="564">
        <v>0</v>
      </c>
      <c r="I93" s="565">
        <v>0</v>
      </c>
      <c r="J93" s="566">
        <v>0</v>
      </c>
      <c r="K93" s="315"/>
    </row>
    <row r="94" spans="2:22" ht="14.5" customHeight="1">
      <c r="B94" s="983"/>
      <c r="C94" s="1000"/>
      <c r="D94" s="759" t="s">
        <v>455</v>
      </c>
      <c r="E94" s="746" t="s">
        <v>23</v>
      </c>
      <c r="F94" s="746" t="str">
        <f t="shared" si="34"/>
        <v>AASub</v>
      </c>
      <c r="G94" s="943">
        <f>SUM(G89:G93)</f>
        <v>17</v>
      </c>
      <c r="H94" s="567">
        <v>10</v>
      </c>
      <c r="I94" s="568">
        <v>0</v>
      </c>
      <c r="J94" s="569">
        <v>0</v>
      </c>
      <c r="K94" s="315"/>
    </row>
    <row r="95" spans="2:22" ht="14.5" customHeight="1">
      <c r="B95" s="983"/>
      <c r="C95" s="998" t="s">
        <v>494</v>
      </c>
      <c r="D95" s="756" t="s">
        <v>456</v>
      </c>
      <c r="E95" s="748" t="s">
        <v>28</v>
      </c>
      <c r="F95" s="723" t="str">
        <f t="shared" si="34"/>
        <v>JK040</v>
      </c>
      <c r="G95" s="209">
        <f>+IFERROR(VLOOKUP(F95,'Color detail'!$C$7:$H$221,6,0),0)</f>
        <v>0</v>
      </c>
      <c r="H95" s="570">
        <v>0</v>
      </c>
      <c r="I95" s="571">
        <v>0</v>
      </c>
      <c r="J95" s="572">
        <v>0</v>
      </c>
      <c r="K95" s="315"/>
      <c r="L95" s="179" t="s">
        <v>456</v>
      </c>
      <c r="M95" s="24">
        <f>'1.Get'!D53</f>
        <v>0</v>
      </c>
      <c r="N95" s="24">
        <f>'1.Get'!E53</f>
        <v>0</v>
      </c>
      <c r="O95" s="24">
        <f>'1.Get'!F53</f>
        <v>0</v>
      </c>
      <c r="P95" s="24">
        <f>'1.Get'!G53</f>
        <v>0</v>
      </c>
    </row>
    <row r="96" spans="2:22" ht="14.5" customHeight="1">
      <c r="B96" s="983"/>
      <c r="C96" s="999"/>
      <c r="D96" s="757" t="s">
        <v>456</v>
      </c>
      <c r="E96" s="761" t="s">
        <v>465</v>
      </c>
      <c r="F96" s="724" t="str">
        <f t="shared" si="34"/>
        <v>JK089</v>
      </c>
      <c r="G96" s="210">
        <f>+IFERROR(VLOOKUP(F96,'Color detail'!$C$7:$H$221,6,0),0)</f>
        <v>0</v>
      </c>
      <c r="H96" s="564">
        <v>0</v>
      </c>
      <c r="I96" s="565">
        <v>0</v>
      </c>
      <c r="J96" s="566">
        <v>0</v>
      </c>
      <c r="K96" s="315"/>
      <c r="L96" s="3"/>
      <c r="M96" s="24"/>
      <c r="N96" s="24"/>
      <c r="O96" s="24"/>
      <c r="P96" s="24"/>
    </row>
    <row r="97" spans="1:16" ht="14.5" customHeight="1">
      <c r="B97" s="983"/>
      <c r="C97" s="999"/>
      <c r="D97" s="757" t="s">
        <v>456</v>
      </c>
      <c r="E97" s="738" t="s">
        <v>29</v>
      </c>
      <c r="F97" s="724" t="str">
        <f t="shared" si="34"/>
        <v>JK1D6</v>
      </c>
      <c r="G97" s="211">
        <f>+IFERROR(VLOOKUP(F97,'Color detail'!$C$7:$H$221,6,0),0)</f>
        <v>0</v>
      </c>
      <c r="H97" s="564">
        <v>0</v>
      </c>
      <c r="I97" s="565">
        <v>0</v>
      </c>
      <c r="J97" s="566">
        <v>0</v>
      </c>
      <c r="K97" s="315"/>
      <c r="L97" s="3"/>
      <c r="M97" s="122">
        <f>+G103-M95</f>
        <v>0</v>
      </c>
      <c r="N97" s="122">
        <f t="shared" ref="N97:P97" si="37">+H103-N95</f>
        <v>0</v>
      </c>
      <c r="O97" s="122">
        <f>+I103-O95</f>
        <v>0</v>
      </c>
      <c r="P97" s="122">
        <f t="shared" si="37"/>
        <v>0</v>
      </c>
    </row>
    <row r="98" spans="1:16" ht="14.5" customHeight="1">
      <c r="B98" s="983"/>
      <c r="C98" s="999"/>
      <c r="D98" s="757" t="s">
        <v>456</v>
      </c>
      <c r="E98" s="738" t="s">
        <v>20</v>
      </c>
      <c r="F98" s="724" t="str">
        <f t="shared" si="34"/>
        <v>JK218</v>
      </c>
      <c r="G98" s="210">
        <f>+IFERROR(VLOOKUP(F98,'Color detail'!$C$7:$H$221,6,0),0)</f>
        <v>0</v>
      </c>
      <c r="H98" s="564">
        <v>0</v>
      </c>
      <c r="I98" s="565">
        <v>0</v>
      </c>
      <c r="J98" s="566">
        <v>0</v>
      </c>
      <c r="K98" s="315"/>
    </row>
    <row r="99" spans="1:16" ht="14.5" customHeight="1">
      <c r="B99" s="983"/>
      <c r="C99" s="999"/>
      <c r="D99" s="757" t="s">
        <v>456</v>
      </c>
      <c r="E99" s="738" t="s">
        <v>354</v>
      </c>
      <c r="F99" s="724" t="str">
        <f t="shared" si="34"/>
        <v>JK3R3</v>
      </c>
      <c r="G99" s="210"/>
      <c r="H99" s="564">
        <v>0</v>
      </c>
      <c r="I99" s="565">
        <v>0</v>
      </c>
      <c r="J99" s="566">
        <v>0</v>
      </c>
      <c r="K99" s="315"/>
    </row>
    <row r="100" spans="1:16" ht="14.5" customHeight="1">
      <c r="B100" s="983"/>
      <c r="C100" s="999"/>
      <c r="D100" s="757" t="s">
        <v>456</v>
      </c>
      <c r="E100" s="738" t="s">
        <v>30</v>
      </c>
      <c r="F100" s="724" t="str">
        <f t="shared" si="34"/>
        <v>JK4V8</v>
      </c>
      <c r="G100" s="210"/>
      <c r="H100" s="564">
        <v>0</v>
      </c>
      <c r="I100" s="565">
        <v>0</v>
      </c>
      <c r="J100" s="566">
        <v>0</v>
      </c>
      <c r="K100" s="315"/>
    </row>
    <row r="101" spans="1:16" ht="14.5" customHeight="1">
      <c r="B101" s="983"/>
      <c r="C101" s="999"/>
      <c r="D101" s="757" t="s">
        <v>456</v>
      </c>
      <c r="E101" s="738" t="s">
        <v>551</v>
      </c>
      <c r="F101" s="724" t="str">
        <f t="shared" si="34"/>
        <v>JK601</v>
      </c>
      <c r="G101" s="210">
        <f>+IFERROR(VLOOKUP(F101,'Color detail'!$C$7:$H$221,6,0),0)</f>
        <v>0</v>
      </c>
      <c r="H101" s="564">
        <v>0</v>
      </c>
      <c r="I101" s="565">
        <v>0</v>
      </c>
      <c r="J101" s="566">
        <v>0</v>
      </c>
      <c r="K101" s="315"/>
    </row>
    <row r="102" spans="1:16" ht="14.5" customHeight="1">
      <c r="B102" s="983"/>
      <c r="C102" s="999"/>
      <c r="D102" s="757" t="s">
        <v>456</v>
      </c>
      <c r="E102" s="738">
        <v>576</v>
      </c>
      <c r="F102" s="724" t="str">
        <f t="shared" si="34"/>
        <v>JK576</v>
      </c>
      <c r="G102" s="210">
        <f>+IFERROR(VLOOKUP(F102,'Color detail'!$C$7:$H$221,6,0),0)</f>
        <v>0</v>
      </c>
      <c r="H102" s="564">
        <v>0</v>
      </c>
      <c r="I102" s="565">
        <v>0</v>
      </c>
      <c r="J102" s="566">
        <v>0</v>
      </c>
      <c r="K102" s="315"/>
    </row>
    <row r="103" spans="1:16" ht="15" customHeight="1">
      <c r="B103" s="984"/>
      <c r="C103" s="1000"/>
      <c r="D103" s="762" t="s">
        <v>456</v>
      </c>
      <c r="E103" s="746" t="s">
        <v>23</v>
      </c>
      <c r="F103" s="746" t="str">
        <f t="shared" si="34"/>
        <v>JKSub</v>
      </c>
      <c r="G103" s="944">
        <f>SUM(G95:G102)</f>
        <v>0</v>
      </c>
      <c r="H103" s="567">
        <v>0</v>
      </c>
      <c r="I103" s="568">
        <v>0</v>
      </c>
      <c r="J103" s="569">
        <v>0</v>
      </c>
      <c r="K103" s="315"/>
    </row>
    <row r="104" spans="1:16">
      <c r="B104" s="228"/>
      <c r="C104" s="228" t="s">
        <v>474</v>
      </c>
      <c r="D104" s="725"/>
      <c r="E104" s="229"/>
      <c r="F104" s="726"/>
      <c r="G104" s="230">
        <f>+G74+G81+G88+G94+G103</f>
        <v>195</v>
      </c>
      <c r="H104" s="230">
        <f>SUM(H103,H94,H88,H81,H74)</f>
        <v>170</v>
      </c>
      <c r="I104" s="230">
        <f>SUM(I103,I94,I88,I81,I74)</f>
        <v>90</v>
      </c>
      <c r="J104" s="230">
        <f>SUM(J103,J94,J88,J81,J74)</f>
        <v>60</v>
      </c>
      <c r="K104" s="114"/>
    </row>
    <row r="105" spans="1:16" ht="14.5" customHeight="1">
      <c r="B105" s="995" t="s">
        <v>572</v>
      </c>
      <c r="C105" s="991" t="s">
        <v>553</v>
      </c>
      <c r="D105" s="763" t="s">
        <v>552</v>
      </c>
      <c r="E105" s="764" t="s">
        <v>465</v>
      </c>
      <c r="F105" s="727" t="str">
        <f t="shared" si="34"/>
        <v>LK089</v>
      </c>
      <c r="G105" s="212">
        <f>+IFERROR(VLOOKUP(F105,'Color detail'!$C$7:$H$221,6,0),0)</f>
        <v>0</v>
      </c>
      <c r="H105" s="561">
        <v>0</v>
      </c>
      <c r="I105" s="562">
        <v>0</v>
      </c>
      <c r="J105" s="563">
        <v>0</v>
      </c>
      <c r="K105" s="114"/>
      <c r="L105" s="179" t="s">
        <v>552</v>
      </c>
      <c r="M105" s="24">
        <f>'1.Get'!D70</f>
        <v>0</v>
      </c>
      <c r="N105" s="24">
        <f>'1.Get'!E70</f>
        <v>0</v>
      </c>
      <c r="O105" s="24">
        <f>'1.Get'!F70</f>
        <v>0</v>
      </c>
      <c r="P105" s="24">
        <f>'1.Get'!G70</f>
        <v>0</v>
      </c>
    </row>
    <row r="106" spans="1:16">
      <c r="B106" s="997"/>
      <c r="C106" s="986"/>
      <c r="D106" s="765" t="s">
        <v>552</v>
      </c>
      <c r="E106" s="766" t="s">
        <v>29</v>
      </c>
      <c r="F106" s="728" t="str">
        <f t="shared" si="34"/>
        <v>LK1D6</v>
      </c>
      <c r="G106" s="213">
        <f>+IFERROR(VLOOKUP(F106,'Color detail'!$C$7:$H$221,6,0),0)</f>
        <v>0</v>
      </c>
      <c r="H106" s="564">
        <v>0</v>
      </c>
      <c r="I106" s="565">
        <v>0</v>
      </c>
      <c r="J106" s="566">
        <v>0</v>
      </c>
      <c r="K106" s="114"/>
      <c r="L106" s="3"/>
      <c r="M106" s="24"/>
      <c r="N106" s="24"/>
      <c r="O106" s="24"/>
      <c r="P106" s="24"/>
    </row>
    <row r="107" spans="1:16" ht="14.5" customHeight="1">
      <c r="B107" s="997"/>
      <c r="C107" s="986"/>
      <c r="D107" s="765" t="s">
        <v>552</v>
      </c>
      <c r="E107" s="767">
        <v>218</v>
      </c>
      <c r="F107" s="728" t="str">
        <f t="shared" si="34"/>
        <v>LK218</v>
      </c>
      <c r="G107" s="214">
        <f>+IFERROR(VLOOKUP(F107,'Color detail'!$C$7:$H$221,6,0),0)</f>
        <v>0</v>
      </c>
      <c r="H107" s="564">
        <v>0</v>
      </c>
      <c r="I107" s="565">
        <v>0</v>
      </c>
      <c r="J107" s="566">
        <v>0</v>
      </c>
      <c r="K107" s="114"/>
      <c r="L107" s="3"/>
      <c r="M107" s="122">
        <f>+G111-M105</f>
        <v>0</v>
      </c>
      <c r="N107" s="122">
        <f>+H111-N105</f>
        <v>0</v>
      </c>
      <c r="O107" s="122">
        <f>+I111-O105</f>
        <v>0</v>
      </c>
      <c r="P107" s="122">
        <f>+J111-P105</f>
        <v>0</v>
      </c>
    </row>
    <row r="108" spans="1:16">
      <c r="B108" s="997"/>
      <c r="C108" s="986"/>
      <c r="D108" s="765" t="s">
        <v>552</v>
      </c>
      <c r="E108" s="767" t="s">
        <v>30</v>
      </c>
      <c r="F108" s="728" t="str">
        <f t="shared" si="34"/>
        <v>LK4V8</v>
      </c>
      <c r="G108" s="214">
        <f>+IFERROR(VLOOKUP(F108,'Color detail'!$C$7:$H$221,6,0),0)</f>
        <v>0</v>
      </c>
      <c r="H108" s="564">
        <v>0</v>
      </c>
      <c r="I108" s="565">
        <v>0</v>
      </c>
      <c r="J108" s="566">
        <v>0</v>
      </c>
      <c r="K108" s="114"/>
    </row>
    <row r="109" spans="1:16">
      <c r="B109" s="997"/>
      <c r="C109" s="986"/>
      <c r="D109" s="765" t="s">
        <v>552</v>
      </c>
      <c r="E109" s="767"/>
      <c r="F109" s="728" t="str">
        <f t="shared" si="34"/>
        <v>LK</v>
      </c>
      <c r="G109" s="214">
        <f>+IFERROR(VLOOKUP(F109,'Color detail'!$C$7:$H$221,6,0),0)</f>
        <v>0</v>
      </c>
      <c r="H109" s="564">
        <v>0</v>
      </c>
      <c r="I109" s="565">
        <v>0</v>
      </c>
      <c r="J109" s="566">
        <v>0</v>
      </c>
      <c r="K109" s="114"/>
    </row>
    <row r="110" spans="1:16">
      <c r="B110" s="997"/>
      <c r="C110" s="986"/>
      <c r="D110" s="765" t="s">
        <v>552</v>
      </c>
      <c r="E110" s="766"/>
      <c r="F110" s="728" t="str">
        <f t="shared" si="34"/>
        <v>LK</v>
      </c>
      <c r="G110" s="213">
        <f>+IFERROR(VLOOKUP(F110,'Color detail'!$C$7:$H$221,6,0),0)</f>
        <v>0</v>
      </c>
      <c r="H110" s="564">
        <v>0</v>
      </c>
      <c r="I110" s="565">
        <v>0</v>
      </c>
      <c r="J110" s="566">
        <v>0</v>
      </c>
      <c r="K110" s="114"/>
    </row>
    <row r="111" spans="1:16" ht="14.5" customHeight="1">
      <c r="B111" s="997"/>
      <c r="C111" s="987"/>
      <c r="D111" s="765" t="s">
        <v>552</v>
      </c>
      <c r="E111" s="746" t="s">
        <v>23</v>
      </c>
      <c r="F111" s="746" t="str">
        <f t="shared" si="34"/>
        <v>LKSub</v>
      </c>
      <c r="G111" s="945">
        <f>SUM(G105:G110)</f>
        <v>0</v>
      </c>
      <c r="H111" s="567">
        <v>0</v>
      </c>
      <c r="I111" s="568">
        <v>0</v>
      </c>
      <c r="J111" s="569">
        <v>0</v>
      </c>
      <c r="K111" s="114"/>
    </row>
    <row r="112" spans="1:16" ht="14.5" customHeight="1">
      <c r="A112" s="1" t="s">
        <v>532</v>
      </c>
      <c r="B112" s="997"/>
      <c r="C112" s="991" t="s">
        <v>554</v>
      </c>
      <c r="D112" s="763" t="s">
        <v>555</v>
      </c>
      <c r="E112" s="764" t="s">
        <v>465</v>
      </c>
      <c r="F112" s="727" t="str">
        <f t="shared" si="34"/>
        <v>LN089</v>
      </c>
      <c r="G112" s="212">
        <f>+IFERROR(VLOOKUP(F112,'Color detail'!$C$7:$H$221,6,0),0)</f>
        <v>10</v>
      </c>
      <c r="H112" s="561">
        <v>10</v>
      </c>
      <c r="I112" s="562">
        <v>10</v>
      </c>
      <c r="J112" s="563">
        <v>0</v>
      </c>
      <c r="K112" s="114"/>
      <c r="L112" s="179" t="s">
        <v>555</v>
      </c>
      <c r="M112" s="24">
        <f>'1.Get'!D76</f>
        <v>20</v>
      </c>
      <c r="N112" s="24">
        <f>'1.Get'!E76</f>
        <v>20</v>
      </c>
      <c r="O112" s="24">
        <f>'1.Get'!F76</f>
        <v>20</v>
      </c>
      <c r="P112" s="24">
        <f>'1.Get'!G76</f>
        <v>0</v>
      </c>
    </row>
    <row r="113" spans="1:16">
      <c r="B113" s="997"/>
      <c r="C113" s="986"/>
      <c r="D113" s="765" t="s">
        <v>555</v>
      </c>
      <c r="E113" s="767" t="s">
        <v>29</v>
      </c>
      <c r="F113" s="728" t="str">
        <f t="shared" si="34"/>
        <v>LN1D6</v>
      </c>
      <c r="G113" s="214">
        <f>+IFERROR(VLOOKUP(F113,'Color detail'!$C$7:$H$221,6,0),0)</f>
        <v>1</v>
      </c>
      <c r="H113" s="564">
        <v>1</v>
      </c>
      <c r="I113" s="565">
        <v>1</v>
      </c>
      <c r="J113" s="566">
        <v>0</v>
      </c>
      <c r="K113" s="114"/>
      <c r="L113" s="3"/>
      <c r="M113" s="24"/>
      <c r="N113" s="24"/>
      <c r="O113" s="24"/>
      <c r="P113" s="24"/>
    </row>
    <row r="114" spans="1:16">
      <c r="B114" s="997"/>
      <c r="C114" s="986"/>
      <c r="D114" s="765" t="s">
        <v>555</v>
      </c>
      <c r="E114" s="767">
        <v>218</v>
      </c>
      <c r="F114" s="728" t="str">
        <f t="shared" si="34"/>
        <v>LN218</v>
      </c>
      <c r="G114" s="214">
        <f>+IFERROR(VLOOKUP(F114,'Color detail'!$C$7:$H$221,6,0),0)</f>
        <v>6</v>
      </c>
      <c r="H114" s="564">
        <v>7</v>
      </c>
      <c r="I114" s="565">
        <v>7</v>
      </c>
      <c r="J114" s="566">
        <v>0</v>
      </c>
      <c r="K114" s="114"/>
      <c r="L114" s="3"/>
      <c r="M114" s="122">
        <f>+G120-M112</f>
        <v>-1</v>
      </c>
      <c r="N114" s="122">
        <f>+H120-N112</f>
        <v>0</v>
      </c>
      <c r="O114" s="122">
        <f>+I120-O112</f>
        <v>0</v>
      </c>
      <c r="P114" s="122">
        <f>+J120-P112</f>
        <v>0</v>
      </c>
    </row>
    <row r="115" spans="1:16">
      <c r="B115" s="997"/>
      <c r="C115" s="986"/>
      <c r="D115" s="765" t="s">
        <v>555</v>
      </c>
      <c r="E115" s="767" t="s">
        <v>30</v>
      </c>
      <c r="F115" s="728" t="str">
        <f t="shared" si="34"/>
        <v>LN4V8</v>
      </c>
      <c r="G115" s="214">
        <f>+IFERROR(VLOOKUP(F115,'Color detail'!$C$7:$H$221,6,0),0)</f>
        <v>2</v>
      </c>
      <c r="H115" s="564">
        <v>2</v>
      </c>
      <c r="I115" s="565">
        <v>2</v>
      </c>
      <c r="J115" s="566">
        <v>0</v>
      </c>
      <c r="K115" s="114"/>
    </row>
    <row r="116" spans="1:16">
      <c r="B116" s="997"/>
      <c r="C116" s="986"/>
      <c r="D116" s="765" t="s">
        <v>555</v>
      </c>
      <c r="E116" s="767"/>
      <c r="F116" s="728" t="str">
        <f t="shared" si="34"/>
        <v>LN</v>
      </c>
      <c r="G116" s="214">
        <f>+IFERROR(VLOOKUP(F116,'Color detail'!$C$7:$H$221,6,0),0)</f>
        <v>0</v>
      </c>
      <c r="H116" s="564">
        <v>0</v>
      </c>
      <c r="I116" s="565">
        <v>0</v>
      </c>
      <c r="J116" s="566">
        <v>0</v>
      </c>
      <c r="K116" s="114"/>
    </row>
    <row r="117" spans="1:16">
      <c r="B117" s="997"/>
      <c r="C117" s="986"/>
      <c r="D117" s="765" t="s">
        <v>555</v>
      </c>
      <c r="E117" s="767"/>
      <c r="F117" s="728" t="str">
        <f t="shared" si="34"/>
        <v>LN</v>
      </c>
      <c r="G117" s="214">
        <f>+IFERROR(VLOOKUP(F117,'Color detail'!$C$7:$H$221,6,0),0)</f>
        <v>0</v>
      </c>
      <c r="H117" s="564">
        <v>0</v>
      </c>
      <c r="I117" s="565">
        <v>0</v>
      </c>
      <c r="J117" s="566">
        <v>0</v>
      </c>
      <c r="K117" s="114"/>
    </row>
    <row r="118" spans="1:16">
      <c r="B118" s="997"/>
      <c r="C118" s="986"/>
      <c r="D118" s="765" t="s">
        <v>555</v>
      </c>
      <c r="E118" s="767"/>
      <c r="F118" s="728" t="str">
        <f t="shared" si="34"/>
        <v>LN</v>
      </c>
      <c r="G118" s="214">
        <f>+IFERROR(VLOOKUP(F118,'Color detail'!$C$7:$H$221,6,0),0)</f>
        <v>0</v>
      </c>
      <c r="H118" s="564">
        <v>0</v>
      </c>
      <c r="I118" s="565">
        <v>0</v>
      </c>
      <c r="J118" s="566">
        <v>0</v>
      </c>
      <c r="K118" s="114"/>
    </row>
    <row r="119" spans="1:16">
      <c r="B119" s="997"/>
      <c r="C119" s="986"/>
      <c r="D119" s="765" t="s">
        <v>555</v>
      </c>
      <c r="E119" s="766"/>
      <c r="F119" s="728" t="str">
        <f t="shared" si="34"/>
        <v>LN</v>
      </c>
      <c r="G119" s="213">
        <f>+IFERROR(VLOOKUP(F119,'Color detail'!$C$7:$H$221,6,0),0)</f>
        <v>0</v>
      </c>
      <c r="H119" s="564">
        <v>0</v>
      </c>
      <c r="I119" s="565">
        <v>0</v>
      </c>
      <c r="J119" s="566">
        <v>0</v>
      </c>
      <c r="K119" s="114"/>
    </row>
    <row r="120" spans="1:16" ht="13" customHeight="1">
      <c r="B120" s="997"/>
      <c r="C120" s="987"/>
      <c r="D120" s="768" t="s">
        <v>555</v>
      </c>
      <c r="E120" s="746" t="s">
        <v>23</v>
      </c>
      <c r="F120" s="746" t="str">
        <f t="shared" si="34"/>
        <v>LNSub</v>
      </c>
      <c r="G120" s="946">
        <f>SUM(G112:G119)</f>
        <v>19</v>
      </c>
      <c r="H120" s="567">
        <v>20</v>
      </c>
      <c r="I120" s="568">
        <v>20</v>
      </c>
      <c r="J120" s="569">
        <v>0</v>
      </c>
      <c r="K120" s="114"/>
    </row>
    <row r="121" spans="1:16" ht="14.5" customHeight="1">
      <c r="A121" s="1" t="s">
        <v>532</v>
      </c>
      <c r="B121" s="997"/>
      <c r="C121" s="991" t="s">
        <v>556</v>
      </c>
      <c r="D121" s="763" t="s">
        <v>557</v>
      </c>
      <c r="E121" s="769" t="s">
        <v>465</v>
      </c>
      <c r="F121" s="770" t="str">
        <f t="shared" si="34"/>
        <v>LS089</v>
      </c>
      <c r="G121" s="212">
        <f>+IFERROR(VLOOKUP(F121,'Color detail'!$C$7:$H$221,6,0),0)</f>
        <v>14</v>
      </c>
      <c r="H121" s="561">
        <v>50</v>
      </c>
      <c r="I121" s="562">
        <v>72</v>
      </c>
      <c r="J121" s="563">
        <v>0</v>
      </c>
      <c r="K121" s="114"/>
      <c r="L121" s="179" t="s">
        <v>557</v>
      </c>
      <c r="M121" s="24">
        <f>'1.Get'!D78</f>
        <v>21</v>
      </c>
      <c r="N121" s="24">
        <f>'1.Get'!E78</f>
        <v>70</v>
      </c>
      <c r="O121" s="24">
        <f>'1.Get'!F78</f>
        <v>100</v>
      </c>
      <c r="P121" s="24">
        <f>'1.Get'!G78</f>
        <v>0</v>
      </c>
    </row>
    <row r="122" spans="1:16">
      <c r="B122" s="997"/>
      <c r="C122" s="992"/>
      <c r="D122" s="765" t="s">
        <v>557</v>
      </c>
      <c r="E122" s="771" t="s">
        <v>29</v>
      </c>
      <c r="F122" s="772" t="str">
        <f t="shared" si="34"/>
        <v>LS1D6</v>
      </c>
      <c r="G122" s="214">
        <f>+IFERROR(VLOOKUP(F122,'Color detail'!$C$7:$H$221,6,0),0)</f>
        <v>1</v>
      </c>
      <c r="H122" s="564">
        <v>1</v>
      </c>
      <c r="I122" s="565">
        <v>1</v>
      </c>
      <c r="J122" s="566">
        <v>0</v>
      </c>
      <c r="K122" s="114"/>
      <c r="L122" s="3"/>
      <c r="M122" s="24"/>
      <c r="N122" s="24"/>
      <c r="O122" s="24"/>
      <c r="P122" s="24"/>
    </row>
    <row r="123" spans="1:16">
      <c r="B123" s="997"/>
      <c r="C123" s="992"/>
      <c r="D123" s="765" t="s">
        <v>557</v>
      </c>
      <c r="E123" s="771">
        <v>218</v>
      </c>
      <c r="F123" s="766" t="str">
        <f t="shared" si="34"/>
        <v>LS218</v>
      </c>
      <c r="G123" s="214">
        <f>+IFERROR(VLOOKUP(F123,'Color detail'!$C$7:$H$221,6,0),0)</f>
        <v>3</v>
      </c>
      <c r="H123" s="564">
        <v>18</v>
      </c>
      <c r="I123" s="565">
        <v>26</v>
      </c>
      <c r="J123" s="566">
        <v>0</v>
      </c>
      <c r="K123" s="114"/>
      <c r="L123" s="3"/>
      <c r="M123" s="122">
        <f>+G129-M121</f>
        <v>-2</v>
      </c>
      <c r="N123" s="122">
        <f>+H129-N121</f>
        <v>0</v>
      </c>
      <c r="O123" s="122">
        <f>+I129-O121</f>
        <v>0</v>
      </c>
      <c r="P123" s="122">
        <f t="shared" ref="P123" si="38">+J129-P121</f>
        <v>0</v>
      </c>
    </row>
    <row r="124" spans="1:16">
      <c r="B124" s="997"/>
      <c r="C124" s="992"/>
      <c r="D124" s="765" t="s">
        <v>557</v>
      </c>
      <c r="E124" s="771" t="s">
        <v>30</v>
      </c>
      <c r="F124" s="766" t="str">
        <f t="shared" si="34"/>
        <v>LS4V8</v>
      </c>
      <c r="G124" s="214">
        <f>+IFERROR(VLOOKUP(F124,'Color detail'!$C$7:$H$221,6,0),0)</f>
        <v>1</v>
      </c>
      <c r="H124" s="564">
        <v>1</v>
      </c>
      <c r="I124" s="565">
        <v>1</v>
      </c>
      <c r="J124" s="566">
        <v>0</v>
      </c>
      <c r="K124" s="114"/>
    </row>
    <row r="125" spans="1:16">
      <c r="B125" s="997"/>
      <c r="C125" s="992"/>
      <c r="D125" s="765" t="s">
        <v>557</v>
      </c>
      <c r="E125" s="771"/>
      <c r="F125" s="766" t="str">
        <f t="shared" ref="F125:F128" si="39">+D125&amp;E125</f>
        <v>LS</v>
      </c>
      <c r="G125" s="214">
        <f>+IFERROR(VLOOKUP(F125,'Color detail'!$C$7:$H$221,6,0),0)</f>
        <v>0</v>
      </c>
      <c r="H125" s="564">
        <v>0</v>
      </c>
      <c r="I125" s="565">
        <v>0</v>
      </c>
      <c r="J125" s="566">
        <v>0</v>
      </c>
      <c r="K125" s="114"/>
    </row>
    <row r="126" spans="1:16">
      <c r="B126" s="997"/>
      <c r="C126" s="992"/>
      <c r="D126" s="765" t="s">
        <v>557</v>
      </c>
      <c r="E126" s="771"/>
      <c r="F126" s="766" t="str">
        <f t="shared" si="39"/>
        <v>LS</v>
      </c>
      <c r="G126" s="214">
        <f>+IFERROR(VLOOKUP(F126,'Color detail'!$C$7:$H$221,6,0),0)</f>
        <v>0</v>
      </c>
      <c r="H126" s="564">
        <v>0</v>
      </c>
      <c r="I126" s="565">
        <v>0</v>
      </c>
      <c r="J126" s="566">
        <v>0</v>
      </c>
      <c r="K126" s="114"/>
    </row>
    <row r="127" spans="1:16">
      <c r="B127" s="997"/>
      <c r="C127" s="992"/>
      <c r="D127" s="765" t="s">
        <v>557</v>
      </c>
      <c r="E127" s="771"/>
      <c r="F127" s="766" t="str">
        <f t="shared" si="39"/>
        <v>LS</v>
      </c>
      <c r="G127" s="214">
        <f>+IFERROR(VLOOKUP(F127,'Color detail'!$C$7:$H$221,6,0),0)</f>
        <v>0</v>
      </c>
      <c r="H127" s="564">
        <v>0</v>
      </c>
      <c r="I127" s="565">
        <v>0</v>
      </c>
      <c r="J127" s="566">
        <v>0</v>
      </c>
      <c r="K127" s="114"/>
    </row>
    <row r="128" spans="1:16">
      <c r="B128" s="997"/>
      <c r="C128" s="992"/>
      <c r="D128" s="765" t="s">
        <v>557</v>
      </c>
      <c r="E128" s="771"/>
      <c r="F128" s="766" t="str">
        <f t="shared" si="39"/>
        <v>LS</v>
      </c>
      <c r="G128" s="213">
        <f>+IFERROR(VLOOKUP(F128,'Color detail'!$C$7:$H$221,6,0),0)</f>
        <v>0</v>
      </c>
      <c r="H128" s="564">
        <v>0</v>
      </c>
      <c r="I128" s="565">
        <v>0</v>
      </c>
      <c r="J128" s="566">
        <v>0</v>
      </c>
      <c r="K128" s="114"/>
    </row>
    <row r="129" spans="1:16">
      <c r="B129" s="997"/>
      <c r="C129" s="993"/>
      <c r="D129" s="773" t="s">
        <v>557</v>
      </c>
      <c r="E129" s="746" t="s">
        <v>23</v>
      </c>
      <c r="F129" s="746" t="str">
        <f t="shared" si="34"/>
        <v>LSSub</v>
      </c>
      <c r="G129" s="945">
        <f>SUM(G121:G128)</f>
        <v>19</v>
      </c>
      <c r="H129" s="567">
        <v>70</v>
      </c>
      <c r="I129" s="568">
        <v>100</v>
      </c>
      <c r="J129" s="569">
        <v>0</v>
      </c>
      <c r="K129" s="114"/>
    </row>
    <row r="130" spans="1:16" ht="14.5" customHeight="1">
      <c r="A130" s="1" t="s">
        <v>532</v>
      </c>
      <c r="B130" s="997"/>
      <c r="C130" s="991" t="s">
        <v>558</v>
      </c>
      <c r="D130" s="763" t="s">
        <v>559</v>
      </c>
      <c r="E130" s="769" t="s">
        <v>465</v>
      </c>
      <c r="F130" s="770" t="str">
        <f t="shared" si="34"/>
        <v>LT089</v>
      </c>
      <c r="G130" s="212">
        <f>+IFERROR(VLOOKUP(F130,'Color detail'!$C$7:$H$221,6,0),0)</f>
        <v>65</v>
      </c>
      <c r="H130" s="561">
        <v>123</v>
      </c>
      <c r="I130" s="562">
        <v>130</v>
      </c>
      <c r="J130" s="563">
        <v>0</v>
      </c>
      <c r="K130" s="114"/>
      <c r="L130" s="179" t="s">
        <v>559</v>
      </c>
      <c r="M130" s="24">
        <f>'1.Get'!D72</f>
        <v>126</v>
      </c>
      <c r="N130" s="24">
        <f>'1.Get'!E72</f>
        <v>200</v>
      </c>
      <c r="O130" s="24">
        <f>'1.Get'!F72</f>
        <v>210</v>
      </c>
      <c r="P130" s="24">
        <f>'1.Get'!G72</f>
        <v>0</v>
      </c>
    </row>
    <row r="131" spans="1:16">
      <c r="B131" s="997"/>
      <c r="C131" s="992"/>
      <c r="D131" s="765" t="s">
        <v>559</v>
      </c>
      <c r="E131" s="771" t="s">
        <v>29</v>
      </c>
      <c r="F131" s="766" t="str">
        <f t="shared" si="34"/>
        <v>LT1D6</v>
      </c>
      <c r="G131" s="214">
        <f>+IFERROR(VLOOKUP(F131,'Color detail'!$C$7:$H$221,6,0),0)</f>
        <v>8</v>
      </c>
      <c r="H131" s="564">
        <v>8</v>
      </c>
      <c r="I131" s="565">
        <v>8</v>
      </c>
      <c r="J131" s="566">
        <v>0</v>
      </c>
      <c r="K131" s="114"/>
      <c r="L131" s="3"/>
      <c r="M131" s="24"/>
      <c r="N131" s="24"/>
      <c r="O131" s="24"/>
      <c r="P131" s="24"/>
    </row>
    <row r="132" spans="1:16">
      <c r="B132" s="997"/>
      <c r="C132" s="992"/>
      <c r="D132" s="765" t="s">
        <v>559</v>
      </c>
      <c r="E132" s="771">
        <v>218</v>
      </c>
      <c r="F132" s="766" t="str">
        <f t="shared" si="34"/>
        <v>LT218</v>
      </c>
      <c r="G132" s="214">
        <f>+IFERROR(VLOOKUP(F132,'Color detail'!$C$7:$H$221,6,0),0)</f>
        <v>34</v>
      </c>
      <c r="H132" s="564">
        <v>59</v>
      </c>
      <c r="I132" s="565">
        <v>62</v>
      </c>
      <c r="J132" s="566">
        <v>0</v>
      </c>
      <c r="K132" s="114"/>
      <c r="L132" s="3"/>
      <c r="M132" s="122">
        <f>+G138-M130</f>
        <v>-9</v>
      </c>
      <c r="N132" s="122">
        <f>+H138-N130</f>
        <v>0</v>
      </c>
      <c r="O132" s="122">
        <f>+I138-O130</f>
        <v>0</v>
      </c>
      <c r="P132" s="122">
        <f t="shared" ref="P132" si="40">+J138-P130</f>
        <v>0</v>
      </c>
    </row>
    <row r="133" spans="1:16">
      <c r="B133" s="997"/>
      <c r="C133" s="992"/>
      <c r="D133" s="765" t="s">
        <v>559</v>
      </c>
      <c r="E133" s="771" t="s">
        <v>30</v>
      </c>
      <c r="F133" s="766" t="str">
        <f t="shared" si="34"/>
        <v>LT4V8</v>
      </c>
      <c r="G133" s="214">
        <f>+IFERROR(VLOOKUP(F133,'Color detail'!$C$7:$H$221,6,0),0)</f>
        <v>10</v>
      </c>
      <c r="H133" s="564">
        <v>10</v>
      </c>
      <c r="I133" s="565">
        <v>10</v>
      </c>
      <c r="J133" s="566">
        <v>0</v>
      </c>
      <c r="K133" s="114"/>
    </row>
    <row r="134" spans="1:16">
      <c r="B134" s="997"/>
      <c r="C134" s="992"/>
      <c r="D134" s="765" t="s">
        <v>559</v>
      </c>
      <c r="E134" s="771"/>
      <c r="F134" s="766" t="str">
        <f t="shared" si="34"/>
        <v>LT</v>
      </c>
      <c r="G134" s="214">
        <f>+IFERROR(VLOOKUP(F134,'Color detail'!$C$7:$H$221,6,0),0)</f>
        <v>0</v>
      </c>
      <c r="H134" s="564">
        <v>0</v>
      </c>
      <c r="I134" s="565">
        <v>0</v>
      </c>
      <c r="J134" s="566">
        <v>0</v>
      </c>
      <c r="K134" s="114"/>
    </row>
    <row r="135" spans="1:16">
      <c r="B135" s="997"/>
      <c r="C135" s="992"/>
      <c r="D135" s="765" t="s">
        <v>559</v>
      </c>
      <c r="E135" s="771"/>
      <c r="F135" s="766" t="str">
        <f t="shared" si="34"/>
        <v>LT</v>
      </c>
      <c r="G135" s="214">
        <f>+IFERROR(VLOOKUP(F135,'Color detail'!$C$7:$H$221,6,0),0)</f>
        <v>0</v>
      </c>
      <c r="H135" s="564">
        <v>0</v>
      </c>
      <c r="I135" s="565">
        <v>0</v>
      </c>
      <c r="J135" s="566">
        <v>0</v>
      </c>
      <c r="K135" s="114"/>
    </row>
    <row r="136" spans="1:16">
      <c r="B136" s="997"/>
      <c r="C136" s="992"/>
      <c r="D136" s="765" t="s">
        <v>559</v>
      </c>
      <c r="E136" s="771"/>
      <c r="F136" s="766" t="str">
        <f t="shared" si="34"/>
        <v>LT</v>
      </c>
      <c r="G136" s="213">
        <f>+IFERROR(VLOOKUP(F136,'Color detail'!$C$7:$H$221,6,0),0)</f>
        <v>0</v>
      </c>
      <c r="H136" s="564">
        <v>0</v>
      </c>
      <c r="I136" s="565">
        <v>0</v>
      </c>
      <c r="J136" s="566">
        <v>0</v>
      </c>
      <c r="K136" s="114"/>
    </row>
    <row r="137" spans="1:16">
      <c r="B137" s="997"/>
      <c r="C137" s="992"/>
      <c r="D137" s="765" t="s">
        <v>559</v>
      </c>
      <c r="E137" s="771"/>
      <c r="F137" s="772" t="str">
        <f t="shared" si="34"/>
        <v>LT</v>
      </c>
      <c r="G137" s="214">
        <f>+IFERROR(VLOOKUP(F137,'Color detail'!$C$7:$H$221,6,0),0)</f>
        <v>0</v>
      </c>
      <c r="H137" s="564">
        <v>0</v>
      </c>
      <c r="I137" s="565">
        <v>0</v>
      </c>
      <c r="J137" s="566">
        <v>0</v>
      </c>
      <c r="K137" s="114"/>
    </row>
    <row r="138" spans="1:16">
      <c r="B138" s="997"/>
      <c r="C138" s="993"/>
      <c r="D138" s="773" t="s">
        <v>559</v>
      </c>
      <c r="E138" s="746" t="s">
        <v>23</v>
      </c>
      <c r="F138" s="746" t="str">
        <f t="shared" si="34"/>
        <v>LTSub</v>
      </c>
      <c r="G138" s="945">
        <f>SUM(G130:G137)</f>
        <v>117</v>
      </c>
      <c r="H138" s="567">
        <v>200</v>
      </c>
      <c r="I138" s="568">
        <v>210</v>
      </c>
      <c r="J138" s="569">
        <v>0</v>
      </c>
      <c r="K138" s="114"/>
    </row>
    <row r="139" spans="1:16" ht="14.5" customHeight="1">
      <c r="A139" s="1" t="s">
        <v>532</v>
      </c>
      <c r="B139" s="997"/>
      <c r="C139" s="991" t="s">
        <v>560</v>
      </c>
      <c r="D139" s="763" t="s">
        <v>561</v>
      </c>
      <c r="E139" s="769" t="s">
        <v>28</v>
      </c>
      <c r="F139" s="770" t="str">
        <f t="shared" si="34"/>
        <v>LP040</v>
      </c>
      <c r="G139" s="212">
        <f>+IFERROR(VLOOKUP(F139,'Color detail'!$C$7:$H$221,6,0),0)</f>
        <v>63</v>
      </c>
      <c r="H139" s="561">
        <v>35</v>
      </c>
      <c r="I139" s="562">
        <v>41</v>
      </c>
      <c r="J139" s="563">
        <v>0</v>
      </c>
      <c r="K139" s="114"/>
      <c r="L139" s="179" t="s">
        <v>561</v>
      </c>
      <c r="M139" s="24">
        <f>'1.Get'!D74</f>
        <v>111</v>
      </c>
      <c r="N139" s="24">
        <f>'1.Get'!E74</f>
        <v>60</v>
      </c>
      <c r="O139" s="24">
        <f>'1.Get'!F74</f>
        <v>70</v>
      </c>
      <c r="P139" s="24">
        <f>'1.Get'!G74</f>
        <v>0</v>
      </c>
    </row>
    <row r="140" spans="1:16">
      <c r="B140" s="997"/>
      <c r="C140" s="986"/>
      <c r="D140" s="765" t="s">
        <v>561</v>
      </c>
      <c r="E140" s="771" t="s">
        <v>29</v>
      </c>
      <c r="F140" s="766" t="str">
        <f t="shared" si="34"/>
        <v>LP1D6</v>
      </c>
      <c r="G140" s="214">
        <f>+IFERROR(VLOOKUP(F140,'Color detail'!$C$7:$H$221,6,0),0)</f>
        <v>21</v>
      </c>
      <c r="H140" s="564">
        <v>11</v>
      </c>
      <c r="I140" s="565">
        <v>13</v>
      </c>
      <c r="J140" s="566">
        <v>0</v>
      </c>
      <c r="K140" s="114"/>
      <c r="L140" s="3"/>
      <c r="M140" s="24"/>
      <c r="N140" s="24"/>
      <c r="O140" s="24"/>
      <c r="P140" s="24"/>
    </row>
    <row r="141" spans="1:16">
      <c r="B141" s="997"/>
      <c r="C141" s="986"/>
      <c r="D141" s="765" t="s">
        <v>561</v>
      </c>
      <c r="E141" s="771">
        <v>218</v>
      </c>
      <c r="F141" s="766" t="str">
        <f t="shared" si="34"/>
        <v>LP218</v>
      </c>
      <c r="G141" s="214">
        <f>+IFERROR(VLOOKUP(F141,'Color detail'!$C$7:$H$221,6,0),0)</f>
        <v>8</v>
      </c>
      <c r="H141" s="564">
        <v>4</v>
      </c>
      <c r="I141" s="565">
        <v>4</v>
      </c>
      <c r="J141" s="566">
        <v>0</v>
      </c>
      <c r="K141" s="114"/>
      <c r="L141" s="3"/>
      <c r="M141" s="122">
        <f>+G146-M139</f>
        <v>-5</v>
      </c>
      <c r="N141" s="122">
        <f t="shared" ref="N141:P141" si="41">+H146-N139</f>
        <v>0</v>
      </c>
      <c r="O141" s="122">
        <f t="shared" si="41"/>
        <v>0</v>
      </c>
      <c r="P141" s="122">
        <f t="shared" si="41"/>
        <v>0</v>
      </c>
    </row>
    <row r="142" spans="1:16">
      <c r="B142" s="997"/>
      <c r="C142" s="986"/>
      <c r="D142" s="765" t="s">
        <v>561</v>
      </c>
      <c r="E142" s="771" t="s">
        <v>30</v>
      </c>
      <c r="F142" s="766" t="str">
        <f t="shared" ref="F142:F143" si="42">+D142&amp;E142</f>
        <v>LP4V8</v>
      </c>
      <c r="G142" s="214">
        <f>+IFERROR(VLOOKUP(F142,'Color detail'!$C$7:$H$221,6,0),0)</f>
        <v>14</v>
      </c>
      <c r="H142" s="564">
        <v>10</v>
      </c>
      <c r="I142" s="565">
        <v>12</v>
      </c>
      <c r="J142" s="566">
        <v>0</v>
      </c>
      <c r="K142" s="114"/>
      <c r="L142" s="3"/>
      <c r="M142" s="156"/>
      <c r="N142" s="156"/>
      <c r="O142" s="156"/>
      <c r="P142" s="156"/>
    </row>
    <row r="143" spans="1:16">
      <c r="B143" s="997"/>
      <c r="C143" s="986"/>
      <c r="D143" s="765" t="s">
        <v>561</v>
      </c>
      <c r="E143" s="771"/>
      <c r="F143" s="766" t="str">
        <f t="shared" si="42"/>
        <v>LP</v>
      </c>
      <c r="G143" s="214">
        <f>+IFERROR(VLOOKUP(F143,'Color detail'!$C$7:$H$221,6,0),0)</f>
        <v>0</v>
      </c>
      <c r="H143" s="564">
        <v>0</v>
      </c>
      <c r="I143" s="565">
        <v>0</v>
      </c>
      <c r="J143" s="566">
        <v>0</v>
      </c>
      <c r="K143" s="114"/>
      <c r="L143" s="3"/>
      <c r="M143" s="156"/>
      <c r="N143" s="156"/>
      <c r="O143" s="156"/>
      <c r="P143" s="156"/>
    </row>
    <row r="144" spans="1:16">
      <c r="B144" s="997"/>
      <c r="C144" s="986"/>
      <c r="D144" s="765" t="s">
        <v>561</v>
      </c>
      <c r="E144" s="771"/>
      <c r="F144" s="766" t="str">
        <f t="shared" si="34"/>
        <v>LP</v>
      </c>
      <c r="G144" s="213">
        <f>+IFERROR(VLOOKUP(F144,'Color detail'!$C$7:$H$221,6,0),0)</f>
        <v>0</v>
      </c>
      <c r="H144" s="564">
        <v>0</v>
      </c>
      <c r="I144" s="565">
        <v>0</v>
      </c>
      <c r="J144" s="566">
        <v>0</v>
      </c>
      <c r="K144" s="114"/>
    </row>
    <row r="145" spans="2:16">
      <c r="B145" s="997"/>
      <c r="C145" s="986"/>
      <c r="D145" s="765" t="s">
        <v>561</v>
      </c>
      <c r="E145" s="771"/>
      <c r="F145" s="772" t="str">
        <f t="shared" si="34"/>
        <v>LP</v>
      </c>
      <c r="G145" s="214">
        <f>+IFERROR(VLOOKUP(F145,'Color detail'!$C$7:$H$221,6,0),0)</f>
        <v>0</v>
      </c>
      <c r="H145" s="564">
        <v>0</v>
      </c>
      <c r="I145" s="565">
        <v>0</v>
      </c>
      <c r="J145" s="566">
        <v>0</v>
      </c>
      <c r="K145" s="114"/>
    </row>
    <row r="146" spans="2:16" ht="15" thickBot="1">
      <c r="B146" s="997"/>
      <c r="C146" s="987"/>
      <c r="D146" s="773" t="s">
        <v>561</v>
      </c>
      <c r="E146" s="774" t="s">
        <v>23</v>
      </c>
      <c r="F146" s="775" t="str">
        <f t="shared" ref="F146:F175" si="43">+D146&amp;E146</f>
        <v>LPSub</v>
      </c>
      <c r="G146" s="945">
        <f>SUM(G139:G145)</f>
        <v>106</v>
      </c>
      <c r="H146" s="567">
        <v>60</v>
      </c>
      <c r="I146" s="568">
        <v>70</v>
      </c>
      <c r="J146" s="569">
        <v>0</v>
      </c>
      <c r="K146" s="114"/>
    </row>
    <row r="147" spans="2:16" ht="14.5" hidden="1" customHeight="1">
      <c r="B147" s="994"/>
      <c r="C147" s="985"/>
      <c r="D147" s="763"/>
      <c r="E147" s="769"/>
      <c r="F147" s="770" t="str">
        <f t="shared" si="43"/>
        <v/>
      </c>
      <c r="G147" s="212">
        <f>+IFERROR(VLOOKUP(F147,'Color detail'!$C$7:$H$221,6,0),0)</f>
        <v>0</v>
      </c>
      <c r="H147" s="576"/>
      <c r="I147" s="577"/>
      <c r="J147" s="578"/>
      <c r="K147" s="114"/>
      <c r="L147" s="179" t="s">
        <v>7</v>
      </c>
      <c r="M147" s="24">
        <f>'1.Get'!D94</f>
        <v>0</v>
      </c>
      <c r="N147" s="24">
        <f>'1.Get'!E94</f>
        <v>0</v>
      </c>
      <c r="O147" s="24">
        <f>'1.Get'!F94</f>
        <v>0</v>
      </c>
      <c r="P147" s="24">
        <f>'1.Get'!G94</f>
        <v>0</v>
      </c>
    </row>
    <row r="148" spans="2:16" hidden="1">
      <c r="B148" s="994"/>
      <c r="C148" s="986"/>
      <c r="D148" s="765"/>
      <c r="E148" s="771"/>
      <c r="F148" s="766" t="str">
        <f t="shared" si="43"/>
        <v/>
      </c>
      <c r="G148" s="214">
        <f>+IFERROR(VLOOKUP(F148,'Color detail'!$C$7:$H$221,6,0),0)</f>
        <v>0</v>
      </c>
      <c r="H148" s="579"/>
      <c r="I148" s="580"/>
      <c r="J148" s="581"/>
      <c r="K148" s="114"/>
      <c r="L148" s="3"/>
      <c r="M148" s="24"/>
      <c r="N148" s="24"/>
      <c r="O148" s="24"/>
      <c r="P148" s="24"/>
    </row>
    <row r="149" spans="2:16" hidden="1">
      <c r="B149" s="994"/>
      <c r="C149" s="986"/>
      <c r="D149" s="765"/>
      <c r="E149" s="771"/>
      <c r="F149" s="766" t="str">
        <f t="shared" si="43"/>
        <v/>
      </c>
      <c r="G149" s="214">
        <f>+IFERROR(VLOOKUP(F149,'Color detail'!$C$7:$H$221,6,0),0)</f>
        <v>0</v>
      </c>
      <c r="H149" s="579"/>
      <c r="I149" s="580"/>
      <c r="J149" s="581"/>
      <c r="K149" s="114"/>
      <c r="L149" s="3"/>
      <c r="M149" s="122">
        <f>+G152-M147</f>
        <v>0</v>
      </c>
      <c r="N149" s="122">
        <f t="shared" ref="N149:P149" si="44">+H152-N147</f>
        <v>0</v>
      </c>
      <c r="O149" s="122">
        <f>+I152-O147</f>
        <v>0</v>
      </c>
      <c r="P149" s="122">
        <f t="shared" si="44"/>
        <v>0</v>
      </c>
    </row>
    <row r="150" spans="2:16" hidden="1">
      <c r="B150" s="994"/>
      <c r="C150" s="986"/>
      <c r="D150" s="765"/>
      <c r="E150" s="771"/>
      <c r="F150" s="766" t="str">
        <f t="shared" si="43"/>
        <v/>
      </c>
      <c r="G150" s="213">
        <f>+IFERROR(VLOOKUP(F150,'Color detail'!$C$7:$H$221,6,0),0)</f>
        <v>0</v>
      </c>
      <c r="H150" s="579"/>
      <c r="I150" s="580"/>
      <c r="J150" s="581"/>
    </row>
    <row r="151" spans="2:16" hidden="1">
      <c r="B151" s="994"/>
      <c r="C151" s="986"/>
      <c r="D151" s="765"/>
      <c r="E151" s="771"/>
      <c r="F151" s="772" t="str">
        <f t="shared" si="43"/>
        <v/>
      </c>
      <c r="G151" s="214">
        <f>+IFERROR(VLOOKUP(F151,'Color detail'!$C$7:$H$221,6,0),0)</f>
        <v>0</v>
      </c>
      <c r="H151" s="579"/>
      <c r="I151" s="580"/>
      <c r="J151" s="581"/>
    </row>
    <row r="152" spans="2:16" hidden="1">
      <c r="B152" s="994"/>
      <c r="C152" s="987"/>
      <c r="D152" s="773"/>
      <c r="E152" s="774"/>
      <c r="F152" s="775" t="str">
        <f t="shared" si="43"/>
        <v/>
      </c>
      <c r="G152" s="239">
        <f>SUM(G147:G151)</f>
        <v>0</v>
      </c>
      <c r="H152" s="582"/>
      <c r="I152" s="583"/>
      <c r="J152" s="584"/>
    </row>
    <row r="153" spans="2:16" ht="14.5" hidden="1" customHeight="1">
      <c r="B153" s="994"/>
      <c r="C153" s="985"/>
      <c r="D153" s="763"/>
      <c r="E153" s="769"/>
      <c r="F153" s="770" t="str">
        <f t="shared" si="43"/>
        <v/>
      </c>
      <c r="G153" s="212">
        <f>+IFERROR(VLOOKUP(F153,'Color detail'!$C$7:$H$221,6,0),0)</f>
        <v>0</v>
      </c>
      <c r="H153" s="576"/>
      <c r="I153" s="577"/>
      <c r="J153" s="578"/>
      <c r="L153" s="179" t="s">
        <v>24</v>
      </c>
      <c r="M153" s="24">
        <f>'1.Get'!D100</f>
        <v>0</v>
      </c>
      <c r="N153" s="24">
        <f>'1.Get'!E100</f>
        <v>0</v>
      </c>
      <c r="O153" s="24">
        <f>'1.Get'!F100</f>
        <v>0</v>
      </c>
      <c r="P153" s="24">
        <f>'1.Get'!G100</f>
        <v>0</v>
      </c>
    </row>
    <row r="154" spans="2:16" hidden="1">
      <c r="B154" s="994"/>
      <c r="C154" s="986"/>
      <c r="D154" s="765"/>
      <c r="E154" s="771"/>
      <c r="F154" s="766" t="str">
        <f t="shared" si="43"/>
        <v/>
      </c>
      <c r="G154" s="214">
        <f>+IFERROR(VLOOKUP(F154,'Color detail'!$C$7:$H$221,6,0),0)</f>
        <v>0</v>
      </c>
      <c r="H154" s="579"/>
      <c r="I154" s="580"/>
      <c r="J154" s="581"/>
      <c r="L154" s="3"/>
      <c r="M154" s="24"/>
      <c r="N154" s="24"/>
      <c r="O154" s="24"/>
      <c r="P154" s="24"/>
    </row>
    <row r="155" spans="2:16" hidden="1">
      <c r="B155" s="994"/>
      <c r="C155" s="986"/>
      <c r="D155" s="765"/>
      <c r="E155" s="771"/>
      <c r="F155" s="766" t="str">
        <f t="shared" si="43"/>
        <v/>
      </c>
      <c r="G155" s="214">
        <f>+IFERROR(VLOOKUP(F155,'Color detail'!$C$7:$H$221,6,0),0)</f>
        <v>0</v>
      </c>
      <c r="H155" s="579"/>
      <c r="I155" s="580"/>
      <c r="J155" s="581"/>
      <c r="L155" s="3"/>
      <c r="M155" s="122">
        <f>+G158-M153</f>
        <v>0</v>
      </c>
      <c r="N155" s="122">
        <f t="shared" ref="N155:P155" si="45">+H158-N153</f>
        <v>0</v>
      </c>
      <c r="O155" s="122">
        <f>+I158-O153</f>
        <v>0</v>
      </c>
      <c r="P155" s="122">
        <f t="shared" si="45"/>
        <v>0</v>
      </c>
    </row>
    <row r="156" spans="2:16" hidden="1">
      <c r="B156" s="994"/>
      <c r="C156" s="986"/>
      <c r="D156" s="765"/>
      <c r="E156" s="771"/>
      <c r="F156" s="766" t="str">
        <f t="shared" si="43"/>
        <v/>
      </c>
      <c r="G156" s="213">
        <f>+IFERROR(VLOOKUP(F156,'Color detail'!$C$7:$H$221,6,0),0)</f>
        <v>0</v>
      </c>
      <c r="H156" s="579"/>
      <c r="I156" s="580"/>
      <c r="J156" s="581"/>
    </row>
    <row r="157" spans="2:16" hidden="1">
      <c r="B157" s="994"/>
      <c r="C157" s="986"/>
      <c r="D157" s="765"/>
      <c r="E157" s="771"/>
      <c r="F157" s="772" t="str">
        <f t="shared" si="43"/>
        <v/>
      </c>
      <c r="G157" s="214">
        <f>+IFERROR(VLOOKUP(F157,'Color detail'!$C$7:$H$221,6,0),0)</f>
        <v>0</v>
      </c>
      <c r="H157" s="579"/>
      <c r="I157" s="580"/>
      <c r="J157" s="581"/>
    </row>
    <row r="158" spans="2:16" hidden="1">
      <c r="B158" s="994"/>
      <c r="C158" s="987"/>
      <c r="D158" s="773"/>
      <c r="E158" s="774"/>
      <c r="F158" s="775" t="str">
        <f t="shared" si="43"/>
        <v/>
      </c>
      <c r="G158" s="239">
        <f>SUM(G153:G157)</f>
        <v>0</v>
      </c>
      <c r="H158" s="582"/>
      <c r="I158" s="583"/>
      <c r="J158" s="584"/>
    </row>
    <row r="159" spans="2:16" ht="14.5" hidden="1" customHeight="1">
      <c r="B159" s="994"/>
      <c r="C159" s="991"/>
      <c r="D159" s="763"/>
      <c r="E159" s="769"/>
      <c r="F159" s="770" t="str">
        <f t="shared" si="43"/>
        <v/>
      </c>
      <c r="G159" s="212">
        <f>+IFERROR(VLOOKUP(F159,'Color detail'!$C$7:$H$221,6,0),0)</f>
        <v>0</v>
      </c>
      <c r="H159" s="576"/>
      <c r="I159" s="577"/>
      <c r="J159" s="578"/>
      <c r="L159" s="179" t="s">
        <v>511</v>
      </c>
      <c r="M159" s="24">
        <f>'1.Get'!D102</f>
        <v>0</v>
      </c>
      <c r="N159" s="24">
        <f>'1.Get'!E102</f>
        <v>0</v>
      </c>
      <c r="O159" s="24">
        <f>'1.Get'!F102</f>
        <v>0</v>
      </c>
      <c r="P159" s="24">
        <f>'1.Get'!G102</f>
        <v>0</v>
      </c>
    </row>
    <row r="160" spans="2:16" hidden="1">
      <c r="B160" s="994"/>
      <c r="C160" s="992"/>
      <c r="D160" s="765"/>
      <c r="E160" s="771"/>
      <c r="F160" s="766" t="str">
        <f t="shared" si="43"/>
        <v/>
      </c>
      <c r="G160" s="214">
        <f>+IFERROR(VLOOKUP(F160,'Color detail'!$C$7:$H$221,6,0),0)</f>
        <v>0</v>
      </c>
      <c r="H160" s="579"/>
      <c r="I160" s="580"/>
      <c r="J160" s="581"/>
      <c r="L160" s="3"/>
      <c r="M160" s="24"/>
      <c r="N160" s="24"/>
      <c r="O160" s="24"/>
      <c r="P160" s="24"/>
    </row>
    <row r="161" spans="2:16" hidden="1">
      <c r="B161" s="994"/>
      <c r="C161" s="992"/>
      <c r="D161" s="765"/>
      <c r="E161" s="771"/>
      <c r="F161" s="766" t="str">
        <f t="shared" si="43"/>
        <v/>
      </c>
      <c r="G161" s="214">
        <f>+IFERROR(VLOOKUP(F161,'Color detail'!$C$7:$H$221,6,0),0)</f>
        <v>0</v>
      </c>
      <c r="H161" s="579"/>
      <c r="I161" s="580"/>
      <c r="J161" s="581"/>
      <c r="L161" s="3"/>
      <c r="M161" s="122">
        <f>+G164-M159</f>
        <v>0</v>
      </c>
      <c r="N161" s="122">
        <f t="shared" ref="N161:P161" si="46">+H164-N159</f>
        <v>0</v>
      </c>
      <c r="O161" s="122">
        <f t="shared" si="46"/>
        <v>0</v>
      </c>
      <c r="P161" s="122">
        <f t="shared" si="46"/>
        <v>0</v>
      </c>
    </row>
    <row r="162" spans="2:16" hidden="1">
      <c r="B162" s="994"/>
      <c r="C162" s="992"/>
      <c r="D162" s="765"/>
      <c r="E162" s="771"/>
      <c r="F162" s="766" t="str">
        <f t="shared" si="43"/>
        <v/>
      </c>
      <c r="G162" s="213">
        <f>+IFERROR(VLOOKUP(F162,'Color detail'!$C$7:$H$221,6,0),0)</f>
        <v>0</v>
      </c>
      <c r="H162" s="579"/>
      <c r="I162" s="580"/>
      <c r="J162" s="581"/>
    </row>
    <row r="163" spans="2:16" hidden="1">
      <c r="B163" s="994"/>
      <c r="C163" s="992"/>
      <c r="D163" s="765"/>
      <c r="E163" s="771"/>
      <c r="F163" s="772" t="str">
        <f t="shared" si="43"/>
        <v/>
      </c>
      <c r="G163" s="214">
        <f>+IFERROR(VLOOKUP(F163,'Color detail'!$C$7:$H$221,6,0),0)</f>
        <v>0</v>
      </c>
      <c r="H163" s="579"/>
      <c r="I163" s="580"/>
      <c r="J163" s="581"/>
    </row>
    <row r="164" spans="2:16" hidden="1">
      <c r="B164" s="994"/>
      <c r="C164" s="993"/>
      <c r="D164" s="773"/>
      <c r="E164" s="774"/>
      <c r="F164" s="775" t="str">
        <f t="shared" si="43"/>
        <v/>
      </c>
      <c r="G164" s="239">
        <f>SUM(G159:G163)</f>
        <v>0</v>
      </c>
      <c r="H164" s="582"/>
      <c r="I164" s="583"/>
      <c r="J164" s="584"/>
    </row>
    <row r="165" spans="2:16" ht="14.5" hidden="1" customHeight="1">
      <c r="B165" s="994"/>
      <c r="C165" s="991"/>
      <c r="D165" s="763"/>
      <c r="E165" s="769"/>
      <c r="F165" s="770" t="str">
        <f t="shared" si="43"/>
        <v/>
      </c>
      <c r="G165" s="212">
        <f>+IFERROR(VLOOKUP(F165,'Color detail'!$C$7:$H$221,6,0),0)</f>
        <v>0</v>
      </c>
      <c r="H165" s="576"/>
      <c r="I165" s="577"/>
      <c r="J165" s="578"/>
      <c r="L165" s="179" t="s">
        <v>507</v>
      </c>
      <c r="M165" s="24">
        <f>'1.Get'!D96</f>
        <v>0</v>
      </c>
      <c r="N165" s="24">
        <f>'1.Get'!E96</f>
        <v>0</v>
      </c>
      <c r="O165" s="24">
        <f>'1.Get'!F96</f>
        <v>0</v>
      </c>
      <c r="P165" s="24">
        <f>'1.Get'!G96</f>
        <v>0</v>
      </c>
    </row>
    <row r="166" spans="2:16" hidden="1">
      <c r="B166" s="994"/>
      <c r="C166" s="992"/>
      <c r="D166" s="765"/>
      <c r="E166" s="771"/>
      <c r="F166" s="766" t="str">
        <f t="shared" si="43"/>
        <v/>
      </c>
      <c r="G166" s="214">
        <f>+IFERROR(VLOOKUP(F166,'Color detail'!$C$7:$H$221,6,0),0)</f>
        <v>0</v>
      </c>
      <c r="H166" s="579"/>
      <c r="I166" s="580"/>
      <c r="J166" s="581"/>
      <c r="L166" s="3"/>
      <c r="M166" s="24"/>
      <c r="N166" s="24"/>
      <c r="O166" s="24"/>
      <c r="P166" s="24"/>
    </row>
    <row r="167" spans="2:16" hidden="1">
      <c r="B167" s="994"/>
      <c r="C167" s="992"/>
      <c r="D167" s="765"/>
      <c r="E167" s="771"/>
      <c r="F167" s="766" t="str">
        <f t="shared" si="43"/>
        <v/>
      </c>
      <c r="G167" s="214">
        <f>+IFERROR(VLOOKUP(F167,'Color detail'!$C$7:$H$221,6,0),0)</f>
        <v>0</v>
      </c>
      <c r="H167" s="579"/>
      <c r="I167" s="580"/>
      <c r="J167" s="581"/>
      <c r="L167" s="3"/>
      <c r="M167" s="122">
        <f>+G170-M165</f>
        <v>0</v>
      </c>
      <c r="N167" s="122">
        <f>+H170-N165</f>
        <v>0</v>
      </c>
      <c r="O167" s="122">
        <f t="shared" ref="O167:P167" si="47">+I170-O165</f>
        <v>0</v>
      </c>
      <c r="P167" s="122">
        <f t="shared" si="47"/>
        <v>0</v>
      </c>
    </row>
    <row r="168" spans="2:16" hidden="1">
      <c r="B168" s="994"/>
      <c r="C168" s="992"/>
      <c r="D168" s="765"/>
      <c r="E168" s="771"/>
      <c r="F168" s="766" t="str">
        <f t="shared" si="43"/>
        <v/>
      </c>
      <c r="G168" s="213">
        <f>+IFERROR(VLOOKUP(F168,'Color detail'!$C$7:$H$221,6,0),0)</f>
        <v>0</v>
      </c>
      <c r="H168" s="579"/>
      <c r="I168" s="580"/>
      <c r="J168" s="581"/>
    </row>
    <row r="169" spans="2:16" hidden="1">
      <c r="B169" s="994"/>
      <c r="C169" s="992"/>
      <c r="D169" s="765"/>
      <c r="E169" s="771"/>
      <c r="F169" s="772" t="str">
        <f t="shared" si="43"/>
        <v/>
      </c>
      <c r="G169" s="214">
        <f>+IFERROR(VLOOKUP(F169,'Color detail'!$C$7:$H$221,6,0),0)</f>
        <v>0</v>
      </c>
      <c r="H169" s="579"/>
      <c r="I169" s="580"/>
      <c r="J169" s="581"/>
    </row>
    <row r="170" spans="2:16" hidden="1">
      <c r="B170" s="994"/>
      <c r="C170" s="993"/>
      <c r="D170" s="773"/>
      <c r="E170" s="774"/>
      <c r="F170" s="775" t="str">
        <f t="shared" si="43"/>
        <v/>
      </c>
      <c r="G170" s="239">
        <f>SUM(G165:G169)</f>
        <v>0</v>
      </c>
      <c r="H170" s="582"/>
      <c r="I170" s="583"/>
      <c r="J170" s="584"/>
    </row>
    <row r="171" spans="2:16" ht="14.5" hidden="1" customHeight="1">
      <c r="B171" s="994"/>
      <c r="C171" s="985"/>
      <c r="D171" s="763"/>
      <c r="E171" s="769"/>
      <c r="F171" s="770" t="str">
        <f t="shared" si="43"/>
        <v/>
      </c>
      <c r="G171" s="212">
        <f>+IFERROR(VLOOKUP(F171,'Color detail'!$C$7:$H$221,6,0),0)</f>
        <v>0</v>
      </c>
      <c r="H171" s="576"/>
      <c r="I171" s="577"/>
      <c r="J171" s="578"/>
      <c r="L171" s="179" t="s">
        <v>26</v>
      </c>
      <c r="M171" s="24">
        <f>'1.Get'!D98</f>
        <v>0</v>
      </c>
      <c r="N171" s="24">
        <f>'1.Get'!E98</f>
        <v>0</v>
      </c>
      <c r="O171" s="24">
        <f>'1.Get'!F98</f>
        <v>0</v>
      </c>
      <c r="P171" s="24">
        <f>'1.Get'!G98</f>
        <v>0</v>
      </c>
    </row>
    <row r="172" spans="2:16" hidden="1">
      <c r="B172" s="994"/>
      <c r="C172" s="986"/>
      <c r="D172" s="765"/>
      <c r="E172" s="771"/>
      <c r="F172" s="766" t="str">
        <f t="shared" si="43"/>
        <v/>
      </c>
      <c r="G172" s="214">
        <f>+IFERROR(VLOOKUP(F172,'Color detail'!$C$7:$H$221,6,0),0)</f>
        <v>0</v>
      </c>
      <c r="H172" s="579"/>
      <c r="I172" s="580"/>
      <c r="J172" s="581"/>
      <c r="L172" s="3"/>
      <c r="M172" s="24"/>
      <c r="N172" s="24"/>
      <c r="O172" s="24"/>
      <c r="P172" s="24"/>
    </row>
    <row r="173" spans="2:16" hidden="1">
      <c r="B173" s="994"/>
      <c r="C173" s="986"/>
      <c r="D173" s="765"/>
      <c r="E173" s="771"/>
      <c r="F173" s="766" t="str">
        <f t="shared" si="43"/>
        <v/>
      </c>
      <c r="G173" s="214">
        <f>+IFERROR(VLOOKUP(F173,'Color detail'!$C$7:$H$221,6,0),0)</f>
        <v>0</v>
      </c>
      <c r="H173" s="579"/>
      <c r="I173" s="580"/>
      <c r="J173" s="581"/>
      <c r="L173" s="3"/>
      <c r="M173" s="122">
        <f>+G176-M171</f>
        <v>0</v>
      </c>
      <c r="N173" s="122">
        <f>+H176-N171</f>
        <v>0</v>
      </c>
      <c r="O173" s="122">
        <f t="shared" ref="O173" si="48">+I176-O171</f>
        <v>0</v>
      </c>
      <c r="P173" s="122">
        <f t="shared" ref="P173" si="49">+J176-P171</f>
        <v>0</v>
      </c>
    </row>
    <row r="174" spans="2:16" hidden="1">
      <c r="B174" s="994"/>
      <c r="C174" s="986"/>
      <c r="D174" s="765"/>
      <c r="E174" s="771"/>
      <c r="F174" s="766" t="str">
        <f t="shared" si="43"/>
        <v/>
      </c>
      <c r="G174" s="213">
        <f>+IFERROR(VLOOKUP(F174,'Color detail'!$C$7:$H$221,6,0),0)</f>
        <v>0</v>
      </c>
      <c r="H174" s="579"/>
      <c r="I174" s="580"/>
      <c r="J174" s="581"/>
    </row>
    <row r="175" spans="2:16" hidden="1">
      <c r="B175" s="994"/>
      <c r="C175" s="986"/>
      <c r="D175" s="765"/>
      <c r="E175" s="771"/>
      <c r="F175" s="772" t="str">
        <f t="shared" si="43"/>
        <v/>
      </c>
      <c r="G175" s="214">
        <f>+IFERROR(VLOOKUP(F175,'Color detail'!$C$7:$H$221,6,0),0)</f>
        <v>0</v>
      </c>
      <c r="H175" s="579"/>
      <c r="I175" s="580"/>
      <c r="J175" s="581"/>
    </row>
    <row r="176" spans="2:16" ht="15" hidden="1" thickBot="1">
      <c r="B176" s="995"/>
      <c r="C176" s="986"/>
      <c r="D176" s="776"/>
      <c r="E176" s="777"/>
      <c r="F176" s="778" t="str">
        <f>+D176&amp;E176</f>
        <v/>
      </c>
      <c r="G176" s="240">
        <f>SUM(G171:G175)</f>
        <v>0</v>
      </c>
      <c r="H176" s="585"/>
      <c r="I176" s="586"/>
      <c r="J176" s="587"/>
    </row>
    <row r="177" spans="2:10" ht="15.5">
      <c r="B177" s="243"/>
      <c r="C177" s="244" t="s">
        <v>502</v>
      </c>
      <c r="D177" s="245"/>
      <c r="E177" s="246"/>
      <c r="F177" s="247"/>
      <c r="G177" s="248">
        <f>SUM(G146,G138,G129,G111,G120)</f>
        <v>261</v>
      </c>
      <c r="H177" s="248">
        <f>SUM(H146,H138,H129,H111,H120)</f>
        <v>350</v>
      </c>
      <c r="I177" s="248">
        <f>SUM(I146,I138,I129,I111,I120)</f>
        <v>400</v>
      </c>
      <c r="J177" s="248">
        <f>SUM(J146,J138,J129,J111,J120)</f>
        <v>0</v>
      </c>
    </row>
    <row r="178" spans="2:10" ht="26.5" thickBot="1">
      <c r="B178" s="231" t="s">
        <v>6</v>
      </c>
      <c r="C178" s="232"/>
      <c r="D178" s="233"/>
      <c r="E178" s="232"/>
      <c r="F178" s="234"/>
      <c r="G178" s="235">
        <f>G177+G104+G67+G30</f>
        <v>2767</v>
      </c>
      <c r="H178" s="235">
        <f>H177+H104+H67+H30</f>
        <v>3070</v>
      </c>
      <c r="I178" s="235">
        <f t="shared" ref="I178:J178" si="50">I177+I104+I67+I30</f>
        <v>2610</v>
      </c>
      <c r="J178" s="235">
        <f t="shared" si="50"/>
        <v>2450</v>
      </c>
    </row>
    <row r="179" spans="2:10">
      <c r="F179" s="1" t="s">
        <v>513</v>
      </c>
      <c r="G179" s="1">
        <v>3436</v>
      </c>
      <c r="H179" s="1">
        <v>3070</v>
      </c>
      <c r="I179" s="1">
        <v>2610</v>
      </c>
      <c r="J179" s="1">
        <v>2450</v>
      </c>
    </row>
    <row r="180" spans="2:10">
      <c r="G180" s="1" t="b">
        <f>IF(G179=G178,TRUE,FALSE)</f>
        <v>0</v>
      </c>
      <c r="H180" s="1" t="b">
        <f>IF(H179=H178,TRUE,FALSE)</f>
        <v>1</v>
      </c>
      <c r="I180" s="1" t="b">
        <f>IF(I179=I178,TRUE,FALSE)</f>
        <v>1</v>
      </c>
      <c r="J180" s="1" t="b">
        <f>IF(J179=J178,TRUE,FALSE)</f>
        <v>1</v>
      </c>
    </row>
    <row r="181" spans="2:10">
      <c r="G181" s="225"/>
    </row>
  </sheetData>
  <autoFilter ref="B4:J180" xr:uid="{445E07F6-0E5A-4B8F-8DD2-DC1B964188F6}"/>
  <mergeCells count="27">
    <mergeCell ref="B147:B176"/>
    <mergeCell ref="B68:B103"/>
    <mergeCell ref="B105:B146"/>
    <mergeCell ref="C68:C74"/>
    <mergeCell ref="C75:C81"/>
    <mergeCell ref="C82:C88"/>
    <mergeCell ref="C89:C94"/>
    <mergeCell ref="C95:C103"/>
    <mergeCell ref="C112:C120"/>
    <mergeCell ref="C130:C138"/>
    <mergeCell ref="C139:C146"/>
    <mergeCell ref="C171:C176"/>
    <mergeCell ref="C165:C170"/>
    <mergeCell ref="C159:C164"/>
    <mergeCell ref="C153:C158"/>
    <mergeCell ref="C147:C152"/>
    <mergeCell ref="C31:C39"/>
    <mergeCell ref="C5:C13"/>
    <mergeCell ref="C14:C20"/>
    <mergeCell ref="C105:C111"/>
    <mergeCell ref="C121:C129"/>
    <mergeCell ref="B5:B29"/>
    <mergeCell ref="C21:C29"/>
    <mergeCell ref="B31:B66"/>
    <mergeCell ref="C40:C48"/>
    <mergeCell ref="C49:C57"/>
    <mergeCell ref="C58:C66"/>
  </mergeCells>
  <conditionalFormatting sqref="M27:P27 M47:P47 M53:P53 M35:P38 M10:P10 M16:P16">
    <cfRule type="cellIs" dxfId="168" priority="148" operator="lessThan">
      <formula>0</formula>
    </cfRule>
    <cfRule type="cellIs" dxfId="167" priority="149" operator="greaterThan">
      <formula>0</formula>
    </cfRule>
  </conditionalFormatting>
  <conditionalFormatting sqref="S2:V2">
    <cfRule type="cellIs" dxfId="166" priority="147" operator="equal">
      <formula>"CHECK"</formula>
    </cfRule>
  </conditionalFormatting>
  <conditionalFormatting sqref="M42:P42">
    <cfRule type="cellIs" dxfId="165" priority="145" operator="lessThan">
      <formula>0</formula>
    </cfRule>
    <cfRule type="cellIs" dxfId="164" priority="146" operator="greaterThan">
      <formula>0</formula>
    </cfRule>
  </conditionalFormatting>
  <conditionalFormatting sqref="M29:P29">
    <cfRule type="cellIs" dxfId="163" priority="73" operator="lessThan">
      <formula>0</formula>
    </cfRule>
    <cfRule type="cellIs" dxfId="162" priority="74" operator="greaterThan">
      <formula>0</formula>
    </cfRule>
  </conditionalFormatting>
  <conditionalFormatting sqref="M22:P22">
    <cfRule type="cellIs" dxfId="161" priority="99" operator="lessThan">
      <formula>0</formula>
    </cfRule>
    <cfRule type="cellIs" dxfId="160" priority="100" operator="greaterThan">
      <formula>0</formula>
    </cfRule>
  </conditionalFormatting>
  <conditionalFormatting sqref="M70:P70">
    <cfRule type="cellIs" dxfId="159" priority="35" operator="lessThan">
      <formula>0</formula>
    </cfRule>
    <cfRule type="cellIs" dxfId="158" priority="36" operator="greaterThan">
      <formula>0</formula>
    </cfRule>
  </conditionalFormatting>
  <conditionalFormatting sqref="M77:P77">
    <cfRule type="cellIs" dxfId="157" priority="33" operator="lessThan">
      <formula>0</formula>
    </cfRule>
    <cfRule type="cellIs" dxfId="156" priority="34" operator="greaterThan">
      <formula>0</formula>
    </cfRule>
  </conditionalFormatting>
  <conditionalFormatting sqref="M84:P84">
    <cfRule type="cellIs" dxfId="155" priority="31" operator="lessThan">
      <formula>0</formula>
    </cfRule>
    <cfRule type="cellIs" dxfId="154" priority="32" operator="greaterThan">
      <formula>0</formula>
    </cfRule>
  </conditionalFormatting>
  <conditionalFormatting sqref="M91:P91">
    <cfRule type="cellIs" dxfId="153" priority="29" operator="lessThan">
      <formula>0</formula>
    </cfRule>
    <cfRule type="cellIs" dxfId="152" priority="30" operator="greaterThan">
      <formula>0</formula>
    </cfRule>
  </conditionalFormatting>
  <conditionalFormatting sqref="M97:P97">
    <cfRule type="cellIs" dxfId="151" priority="27" operator="lessThan">
      <formula>0</formula>
    </cfRule>
    <cfRule type="cellIs" dxfId="150" priority="28" operator="greaterThan">
      <formula>0</formula>
    </cfRule>
  </conditionalFormatting>
  <conditionalFormatting sqref="M107:P107">
    <cfRule type="cellIs" dxfId="149" priority="25" operator="lessThan">
      <formula>0</formula>
    </cfRule>
    <cfRule type="cellIs" dxfId="148" priority="26" operator="greaterThan">
      <formula>0</formula>
    </cfRule>
  </conditionalFormatting>
  <conditionalFormatting sqref="M114:P114">
    <cfRule type="cellIs" dxfId="147" priority="23" operator="lessThan">
      <formula>0</formula>
    </cfRule>
    <cfRule type="cellIs" dxfId="146" priority="24" operator="greaterThan">
      <formula>0</formula>
    </cfRule>
  </conditionalFormatting>
  <conditionalFormatting sqref="M123:P123">
    <cfRule type="cellIs" dxfId="145" priority="21" operator="lessThan">
      <formula>0</formula>
    </cfRule>
    <cfRule type="cellIs" dxfId="144" priority="22" operator="greaterThan">
      <formula>0</formula>
    </cfRule>
  </conditionalFormatting>
  <conditionalFormatting sqref="M132:P132">
    <cfRule type="cellIs" dxfId="143" priority="19" operator="lessThan">
      <formula>0</formula>
    </cfRule>
    <cfRule type="cellIs" dxfId="142" priority="20" operator="greaterThan">
      <formula>0</formula>
    </cfRule>
  </conditionalFormatting>
  <conditionalFormatting sqref="M141:P143">
    <cfRule type="cellIs" dxfId="141" priority="17" operator="lessThan">
      <formula>0</formula>
    </cfRule>
    <cfRule type="cellIs" dxfId="140" priority="18" operator="greaterThan">
      <formula>0</formula>
    </cfRule>
  </conditionalFormatting>
  <conditionalFormatting sqref="M149:P149">
    <cfRule type="cellIs" dxfId="139" priority="15" operator="lessThan">
      <formula>0</formula>
    </cfRule>
    <cfRule type="cellIs" dxfId="138" priority="16" operator="greaterThan">
      <formula>0</formula>
    </cfRule>
  </conditionalFormatting>
  <conditionalFormatting sqref="M155:P155">
    <cfRule type="cellIs" dxfId="137" priority="13" operator="lessThan">
      <formula>0</formula>
    </cfRule>
    <cfRule type="cellIs" dxfId="136" priority="14" operator="greaterThan">
      <formula>0</formula>
    </cfRule>
  </conditionalFormatting>
  <conditionalFormatting sqref="M161:P161">
    <cfRule type="cellIs" dxfId="135" priority="11" operator="lessThan">
      <formula>0</formula>
    </cfRule>
    <cfRule type="cellIs" dxfId="134" priority="12" operator="greaterThan">
      <formula>0</formula>
    </cfRule>
  </conditionalFormatting>
  <conditionalFormatting sqref="M167:P167">
    <cfRule type="cellIs" dxfId="133" priority="9" operator="lessThan">
      <formula>0</formula>
    </cfRule>
    <cfRule type="cellIs" dxfId="132" priority="10" operator="greaterThan">
      <formula>0</formula>
    </cfRule>
  </conditionalFormatting>
  <conditionalFormatting sqref="M173:P173">
    <cfRule type="cellIs" dxfId="131" priority="7" operator="lessThan">
      <formula>0</formula>
    </cfRule>
    <cfRule type="cellIs" dxfId="130" priority="8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>
    <tabColor rgb="FF86D2EA"/>
  </sheetPr>
  <dimension ref="B1:Z6001"/>
  <sheetViews>
    <sheetView topLeftCell="B1" zoomScale="85" zoomScaleNormal="85" workbookViewId="0">
      <pane xSplit="5" ySplit="2" topLeftCell="H9" activePane="bottomRight" state="frozen"/>
      <selection activeCell="B1" sqref="B1"/>
      <selection pane="topRight" activeCell="G1" sqref="G1"/>
      <selection pane="bottomLeft" activeCell="B3" sqref="B3"/>
      <selection pane="bottomRight" activeCell="W12" sqref="W12"/>
    </sheetView>
  </sheetViews>
  <sheetFormatPr defaultColWidth="9.1796875" defaultRowHeight="14.5"/>
  <cols>
    <col min="1" max="2" width="9.1796875" style="1"/>
    <col min="3" max="3" width="7.453125" style="1" customWidth="1"/>
    <col min="4" max="4" width="6.453125" style="1" customWidth="1"/>
    <col min="5" max="5" width="6.36328125" style="1" bestFit="1" customWidth="1"/>
    <col min="6" max="6" width="8.7265625"/>
    <col min="7" max="7" width="12.453125" bestFit="1" customWidth="1"/>
    <col min="8" max="8" width="6.81640625" bestFit="1" customWidth="1"/>
    <col min="9" max="9" width="11" customWidth="1"/>
    <col min="10" max="10" width="8.54296875" bestFit="1" customWidth="1"/>
    <col min="11" max="11" width="12.54296875" customWidth="1"/>
    <col min="12" max="12" width="8.54296875" bestFit="1" customWidth="1"/>
    <col min="13" max="13" width="8.1796875" bestFit="1" customWidth="1"/>
    <col min="14" max="14" width="13.81640625" style="804" customWidth="1"/>
    <col min="15" max="15" width="20.7265625" hidden="1" customWidth="1"/>
    <col min="16" max="16" width="0" hidden="1" customWidth="1"/>
    <col min="17" max="17" width="7.1796875" hidden="1" customWidth="1"/>
    <col min="18" max="18" width="7.54296875" hidden="1" customWidth="1"/>
    <col min="19" max="19" width="0" hidden="1" customWidth="1"/>
    <col min="20" max="20" width="7.81640625" hidden="1" customWidth="1"/>
    <col min="21" max="21" width="11.453125" customWidth="1"/>
    <col min="22" max="22" width="21.26953125" style="271" customWidth="1"/>
    <col min="23" max="23" width="13.90625" style="141" customWidth="1"/>
    <col min="24" max="24" width="31.90625" style="1" customWidth="1"/>
    <col min="25" max="16384" width="9.1796875" style="1"/>
  </cols>
  <sheetData>
    <row r="1" spans="2:26" ht="26.5" thickBot="1">
      <c r="B1" s="372" t="s">
        <v>595</v>
      </c>
      <c r="C1" s="831" t="s">
        <v>320</v>
      </c>
      <c r="D1" s="830">
        <v>9.1</v>
      </c>
      <c r="F1" s="373" t="s">
        <v>31</v>
      </c>
      <c r="G1" s="373" t="s">
        <v>32</v>
      </c>
      <c r="H1" s="373" t="s">
        <v>33</v>
      </c>
      <c r="I1" s="373" t="s">
        <v>34</v>
      </c>
      <c r="J1" s="373" t="s">
        <v>35</v>
      </c>
      <c r="K1" s="373" t="s">
        <v>16</v>
      </c>
      <c r="L1" s="373" t="s">
        <v>36</v>
      </c>
      <c r="M1" s="373"/>
      <c r="N1" s="373" t="s">
        <v>17</v>
      </c>
      <c r="O1" s="373" t="s">
        <v>37</v>
      </c>
      <c r="P1" s="1001" t="s">
        <v>38</v>
      </c>
      <c r="Q1" s="1002"/>
      <c r="R1" s="1003"/>
      <c r="S1" s="1001" t="s">
        <v>39</v>
      </c>
      <c r="T1" s="1003"/>
      <c r="U1" s="374" t="s">
        <v>1042</v>
      </c>
      <c r="V1" s="803" t="s">
        <v>781</v>
      </c>
      <c r="W1" s="827" t="str">
        <f ca="1">IF(COUNTIF($V$3:$V$6001,"CHECK")&lt;&gt;0,COUNTIF($V$3:$V$6001,"CHECK")&amp;" NEED TO CHECK","OK")</f>
        <v>6 NEED TO CHECK</v>
      </c>
      <c r="X1" s="1004"/>
      <c r="Y1" s="800"/>
      <c r="Z1" s="801"/>
    </row>
    <row r="2" spans="2:26" ht="16" customHeight="1">
      <c r="F2" s="375"/>
      <c r="G2" s="376"/>
      <c r="H2" s="376"/>
      <c r="I2" s="376"/>
      <c r="J2" s="376"/>
      <c r="K2" s="376"/>
      <c r="L2" s="376"/>
      <c r="M2" s="376"/>
      <c r="N2" s="376">
        <f>COUNTIF(N3:N2780,"&lt;&gt;0")</f>
        <v>2778</v>
      </c>
      <c r="O2" s="376"/>
      <c r="P2" s="377" t="s">
        <v>40</v>
      </c>
      <c r="Q2" s="377" t="s">
        <v>41</v>
      </c>
      <c r="R2" s="377" t="s">
        <v>42</v>
      </c>
      <c r="S2" s="377" t="s">
        <v>40</v>
      </c>
      <c r="T2" s="377" t="s">
        <v>41</v>
      </c>
      <c r="U2" s="374" t="s">
        <v>40</v>
      </c>
      <c r="V2" s="803"/>
      <c r="W2" s="826"/>
      <c r="X2" s="1004"/>
    </row>
    <row r="3" spans="2:26" ht="15.5">
      <c r="C3" s="1">
        <f>+IF(D3=1,COUNTIF($D$2:D3,D3),0)</f>
        <v>1</v>
      </c>
      <c r="D3" s="1">
        <f>+COUNTIF($E$2:E3,E3)</f>
        <v>1</v>
      </c>
      <c r="E3" s="1" t="str">
        <f>+K3&amp;N3</f>
        <v>JH040</v>
      </c>
      <c r="F3" s="323">
        <f>ROW()-2</f>
        <v>1</v>
      </c>
      <c r="G3" s="317" t="s">
        <v>1304</v>
      </c>
      <c r="H3" s="317" t="s">
        <v>520</v>
      </c>
      <c r="I3" s="317" t="s">
        <v>1305</v>
      </c>
      <c r="J3" s="317">
        <v>1</v>
      </c>
      <c r="K3" s="317" t="s">
        <v>452</v>
      </c>
      <c r="L3" s="317" t="s">
        <v>1306</v>
      </c>
      <c r="M3" s="317">
        <v>0</v>
      </c>
      <c r="N3" s="333" t="s">
        <v>28</v>
      </c>
      <c r="O3" s="318"/>
      <c r="P3" s="319"/>
      <c r="Q3" s="320"/>
      <c r="R3" s="319"/>
      <c r="S3" s="319"/>
      <c r="T3" s="320"/>
      <c r="U3" s="321">
        <v>45050</v>
      </c>
      <c r="V3" s="270" t="str">
        <f ca="1">IFERROR(IF(E3&lt;&gt;"",VLOOKUP(E3,'Color Lineup'!N:N,1,0),""),"CHECK")</f>
        <v>JH040</v>
      </c>
      <c r="W3" s="802"/>
    </row>
    <row r="4" spans="2:26">
      <c r="C4" s="1">
        <f>+IF(D4=1,COUNTIF($D$2:D4,D4),0)</f>
        <v>0</v>
      </c>
      <c r="D4" s="1">
        <f>+COUNTIF($E$2:E4,E4)</f>
        <v>2</v>
      </c>
      <c r="E4" s="1" t="str">
        <f t="shared" ref="E4:E67" si="0">+K4&amp;N4</f>
        <v>JH040</v>
      </c>
      <c r="F4" s="323">
        <f>ROW()-2</f>
        <v>2</v>
      </c>
      <c r="G4" s="317" t="s">
        <v>1307</v>
      </c>
      <c r="H4" s="317" t="s">
        <v>520</v>
      </c>
      <c r="I4" s="317" t="s">
        <v>1305</v>
      </c>
      <c r="J4" s="317">
        <v>2</v>
      </c>
      <c r="K4" s="317" t="s">
        <v>452</v>
      </c>
      <c r="L4" s="317" t="s">
        <v>1308</v>
      </c>
      <c r="M4" s="317">
        <v>0</v>
      </c>
      <c r="N4" s="333" t="s">
        <v>28</v>
      </c>
      <c r="O4" s="318"/>
      <c r="P4" s="319"/>
      <c r="Q4" s="320"/>
      <c r="R4" s="319"/>
      <c r="S4" s="319"/>
      <c r="T4" s="320"/>
      <c r="U4" s="321">
        <v>45050</v>
      </c>
      <c r="V4" s="270" t="str">
        <f ca="1">IFERROR(IF(E4&lt;&gt;"",VLOOKUP(E4,'Color Lineup'!N:N,1,0),""),"CHECK")</f>
        <v>JH040</v>
      </c>
    </row>
    <row r="5" spans="2:26">
      <c r="C5" s="1">
        <f>+IF(D5=1,COUNTIF($D$2:D5,D5),0)</f>
        <v>2</v>
      </c>
      <c r="D5" s="1">
        <f>+COUNTIF($E$2:E5,E5)</f>
        <v>1</v>
      </c>
      <c r="E5" s="1" t="str">
        <f t="shared" si="0"/>
        <v>LH</v>
      </c>
      <c r="F5" s="323">
        <f t="shared" ref="F5:F68" si="1">ROW()-2</f>
        <v>3</v>
      </c>
      <c r="G5" s="317" t="s">
        <v>1260</v>
      </c>
      <c r="H5" s="317" t="s">
        <v>682</v>
      </c>
      <c r="I5" s="317" t="s">
        <v>1259</v>
      </c>
      <c r="J5" s="317">
        <v>8</v>
      </c>
      <c r="K5" s="317" t="s">
        <v>585</v>
      </c>
      <c r="L5" s="317" t="s">
        <v>925</v>
      </c>
      <c r="M5" s="317">
        <v>0</v>
      </c>
      <c r="N5" s="333"/>
      <c r="O5" s="318"/>
      <c r="P5" s="319"/>
      <c r="Q5" s="320"/>
      <c r="R5" s="319"/>
      <c r="S5" s="319"/>
      <c r="T5" s="320"/>
      <c r="U5" s="321">
        <v>45050</v>
      </c>
      <c r="V5" s="270" t="str">
        <f ca="1">IFERROR(IF(E5&lt;&gt;"",VLOOKUP(E5,'Color Lineup'!N:N,1,0),""),"CHECK")</f>
        <v>CHECK</v>
      </c>
    </row>
    <row r="6" spans="2:26">
      <c r="C6" s="1">
        <f>+IF(D6=1,COUNTIF($D$2:D6,D6),0)</f>
        <v>3</v>
      </c>
      <c r="D6" s="1">
        <f>+COUNTIF($E$2:E6,E6)</f>
        <v>1</v>
      </c>
      <c r="E6" s="1" t="str">
        <f t="shared" si="0"/>
        <v>MX089</v>
      </c>
      <c r="F6" s="323">
        <f t="shared" si="1"/>
        <v>4</v>
      </c>
      <c r="G6" s="317" t="s">
        <v>1291</v>
      </c>
      <c r="H6" s="317" t="s">
        <v>518</v>
      </c>
      <c r="I6" s="317" t="s">
        <v>1110</v>
      </c>
      <c r="J6" s="317">
        <v>1</v>
      </c>
      <c r="K6" s="317" t="s">
        <v>760</v>
      </c>
      <c r="L6" s="317" t="s">
        <v>913</v>
      </c>
      <c r="M6" s="317">
        <v>0</v>
      </c>
      <c r="N6" s="333" t="s">
        <v>465</v>
      </c>
      <c r="O6" s="318"/>
      <c r="P6" s="319"/>
      <c r="Q6" s="320"/>
      <c r="R6" s="319"/>
      <c r="S6" s="319"/>
      <c r="T6" s="320"/>
      <c r="U6" s="321">
        <v>45050</v>
      </c>
      <c r="V6" s="270" t="str">
        <f ca="1">IFERROR(IF(E6&lt;&gt;"",VLOOKUP(E6,'Color Lineup'!N:N,1,0),""),"CHECK")</f>
        <v>MX089</v>
      </c>
    </row>
    <row r="7" spans="2:26">
      <c r="C7" s="1">
        <f>+IF(D7=1,COUNTIF($D$2:D7,D7),0)</f>
        <v>0</v>
      </c>
      <c r="D7" s="1">
        <f>+COUNTIF($E$2:E7,E7)</f>
        <v>2</v>
      </c>
      <c r="E7" s="1" t="str">
        <f t="shared" si="0"/>
        <v>LH</v>
      </c>
      <c r="F7" s="323">
        <f t="shared" si="1"/>
        <v>5</v>
      </c>
      <c r="G7" s="317" t="s">
        <v>1261</v>
      </c>
      <c r="H7" s="317" t="s">
        <v>682</v>
      </c>
      <c r="I7" s="317" t="s">
        <v>1259</v>
      </c>
      <c r="J7" s="317">
        <v>9</v>
      </c>
      <c r="K7" s="317" t="s">
        <v>585</v>
      </c>
      <c r="L7" s="317" t="s">
        <v>926</v>
      </c>
      <c r="M7" s="317">
        <v>0</v>
      </c>
      <c r="N7" s="333"/>
      <c r="O7" s="318"/>
      <c r="P7" s="319"/>
      <c r="Q7" s="320"/>
      <c r="R7" s="319"/>
      <c r="S7" s="319"/>
      <c r="T7" s="320"/>
      <c r="U7" s="321">
        <v>45050</v>
      </c>
      <c r="V7" s="270" t="str">
        <f ca="1">IFERROR(IF(E7&lt;&gt;"",VLOOKUP(E7,'Color Lineup'!N:N,1,0),""),"CHECK")</f>
        <v>CHECK</v>
      </c>
    </row>
    <row r="8" spans="2:26">
      <c r="C8" s="1">
        <f>+IF(D8=1,COUNTIF($D$2:D8,D8),0)</f>
        <v>4</v>
      </c>
      <c r="D8" s="1">
        <f>+COUNTIF($E$2:E8,E8)</f>
        <v>1</v>
      </c>
      <c r="E8" s="1" t="str">
        <f t="shared" si="0"/>
        <v>MX4R0</v>
      </c>
      <c r="F8" s="323">
        <f t="shared" si="1"/>
        <v>6</v>
      </c>
      <c r="G8" s="317" t="s">
        <v>1292</v>
      </c>
      <c r="H8" s="317" t="s">
        <v>518</v>
      </c>
      <c r="I8" s="317" t="s">
        <v>1110</v>
      </c>
      <c r="J8" s="317">
        <v>2</v>
      </c>
      <c r="K8" s="317" t="s">
        <v>760</v>
      </c>
      <c r="L8" s="317" t="s">
        <v>914</v>
      </c>
      <c r="M8" s="317">
        <v>0</v>
      </c>
      <c r="N8" s="333" t="s">
        <v>21</v>
      </c>
      <c r="O8" s="318"/>
      <c r="P8" s="319"/>
      <c r="Q8" s="320"/>
      <c r="R8" s="319"/>
      <c r="S8" s="319"/>
      <c r="T8" s="320"/>
      <c r="U8" s="321">
        <v>45050</v>
      </c>
      <c r="V8" s="270" t="str">
        <f ca="1">IFERROR(IF(E8&lt;&gt;"",VLOOKUP(E8,'Color Lineup'!N:N,1,0),""),"CHECK")</f>
        <v>MX4R0</v>
      </c>
    </row>
    <row r="9" spans="2:26">
      <c r="C9" s="1">
        <f>+IF(D9=1,COUNTIF($D$2:D9,D9),0)</f>
        <v>0</v>
      </c>
      <c r="D9" s="1">
        <f>+COUNTIF($E$2:E9,E9)</f>
        <v>3</v>
      </c>
      <c r="E9" s="1" t="str">
        <f t="shared" si="0"/>
        <v>LH</v>
      </c>
      <c r="F9" s="323">
        <f t="shared" si="1"/>
        <v>7</v>
      </c>
      <c r="G9" s="317" t="s">
        <v>1263</v>
      </c>
      <c r="H9" s="317" t="s">
        <v>682</v>
      </c>
      <c r="I9" s="317" t="s">
        <v>1259</v>
      </c>
      <c r="J9" s="317">
        <v>10</v>
      </c>
      <c r="K9" s="317" t="s">
        <v>585</v>
      </c>
      <c r="L9" s="317" t="s">
        <v>927</v>
      </c>
      <c r="M9" s="317">
        <v>0</v>
      </c>
      <c r="N9" s="333"/>
      <c r="O9" s="318"/>
      <c r="P9" s="319"/>
      <c r="Q9" s="320"/>
      <c r="R9" s="319"/>
      <c r="S9" s="319"/>
      <c r="T9" s="320"/>
      <c r="U9" s="321">
        <v>45050</v>
      </c>
      <c r="V9" s="270" t="str">
        <f ca="1">IFERROR(IF(E9&lt;&gt;"",VLOOKUP(E9,'Color Lineup'!N:N,1,0),""),"CHECK")</f>
        <v>CHECK</v>
      </c>
    </row>
    <row r="10" spans="2:26">
      <c r="C10" s="1">
        <f>+IF(D10=1,COUNTIF($D$2:D10,D10),0)</f>
        <v>5</v>
      </c>
      <c r="D10" s="1">
        <f>+COUNTIF($E$2:E10,E10)</f>
        <v>1</v>
      </c>
      <c r="E10" s="1" t="str">
        <f t="shared" si="0"/>
        <v>MV4R0</v>
      </c>
      <c r="F10" s="323">
        <f t="shared" si="1"/>
        <v>8</v>
      </c>
      <c r="G10" s="317" t="s">
        <v>1293</v>
      </c>
      <c r="H10" s="317" t="s">
        <v>518</v>
      </c>
      <c r="I10" s="317" t="s">
        <v>1267</v>
      </c>
      <c r="J10" s="317">
        <v>2</v>
      </c>
      <c r="K10" s="317" t="s">
        <v>758</v>
      </c>
      <c r="L10" s="317" t="s">
        <v>916</v>
      </c>
      <c r="M10" s="317">
        <v>0</v>
      </c>
      <c r="N10" s="333" t="s">
        <v>21</v>
      </c>
      <c r="O10" s="318"/>
      <c r="P10" s="319"/>
      <c r="Q10" s="320"/>
      <c r="R10" s="319"/>
      <c r="S10" s="319"/>
      <c r="T10" s="320"/>
      <c r="U10" s="321">
        <v>45050</v>
      </c>
      <c r="V10" s="270" t="str">
        <f ca="1">IFERROR(IF(E10&lt;&gt;"",VLOOKUP(E10,'Color Lineup'!N:N,1,0),""),"CHECK")</f>
        <v>MV4R0</v>
      </c>
    </row>
    <row r="11" spans="2:26">
      <c r="C11" s="1">
        <f>+IF(D11=1,COUNTIF($D$2:D11,D11),0)</f>
        <v>6</v>
      </c>
      <c r="D11" s="1">
        <f>+COUNTIF($E$2:E11,E11)</f>
        <v>1</v>
      </c>
      <c r="E11" s="1" t="str">
        <f t="shared" si="0"/>
        <v>LHP20</v>
      </c>
      <c r="F11" s="323">
        <f t="shared" si="1"/>
        <v>9</v>
      </c>
      <c r="G11" s="317" t="s">
        <v>1294</v>
      </c>
      <c r="H11" s="317" t="s">
        <v>682</v>
      </c>
      <c r="I11" s="317" t="s">
        <v>1295</v>
      </c>
      <c r="J11" s="317">
        <v>1</v>
      </c>
      <c r="K11" s="317" t="s">
        <v>585</v>
      </c>
      <c r="L11" s="317" t="s">
        <v>928</v>
      </c>
      <c r="M11" s="317">
        <v>0</v>
      </c>
      <c r="N11" s="333" t="s">
        <v>633</v>
      </c>
      <c r="O11" s="318"/>
      <c r="P11" s="319"/>
      <c r="Q11" s="320"/>
      <c r="R11" s="319"/>
      <c r="S11" s="319"/>
      <c r="T11" s="320"/>
      <c r="U11" s="321">
        <v>45050</v>
      </c>
      <c r="V11" s="270" t="str">
        <f ca="1">IFERROR(IF(E11&lt;&gt;"",VLOOKUP(E11,'Color Lineup'!N:N,1,0),""),"CHECK")</f>
        <v>LHP20</v>
      </c>
    </row>
    <row r="12" spans="2:26">
      <c r="C12" s="1">
        <f>+IF(D12=1,COUNTIF($D$2:D12,D12),0)</f>
        <v>7</v>
      </c>
      <c r="D12" s="1">
        <f>+COUNTIF($E$2:E12,E12)</f>
        <v>1</v>
      </c>
      <c r="E12" s="1" t="str">
        <f t="shared" si="0"/>
        <v>MV040</v>
      </c>
      <c r="F12" s="323">
        <f t="shared" si="1"/>
        <v>10</v>
      </c>
      <c r="G12" s="317" t="s">
        <v>1309</v>
      </c>
      <c r="H12" s="317" t="s">
        <v>518</v>
      </c>
      <c r="I12" s="317" t="s">
        <v>1267</v>
      </c>
      <c r="J12" s="317">
        <v>3</v>
      </c>
      <c r="K12" s="317" t="s">
        <v>758</v>
      </c>
      <c r="L12" s="317" t="s">
        <v>789</v>
      </c>
      <c r="M12" s="317">
        <v>0</v>
      </c>
      <c r="N12" s="333" t="s">
        <v>28</v>
      </c>
      <c r="O12" s="318"/>
      <c r="P12" s="319"/>
      <c r="Q12" s="320"/>
      <c r="R12" s="319"/>
      <c r="S12" s="319"/>
      <c r="T12" s="320"/>
      <c r="U12" s="321">
        <v>45050</v>
      </c>
      <c r="V12" s="270" t="str">
        <f ca="1">IFERROR(IF(E12&lt;&gt;"",VLOOKUP(E12,'Color Lineup'!N:N,1,0),""),"CHECK")</f>
        <v>MV040</v>
      </c>
    </row>
    <row r="13" spans="2:26">
      <c r="C13" s="1">
        <f>+IF(D13=1,COUNTIF($D$2:D13,D13),0)</f>
        <v>8</v>
      </c>
      <c r="D13" s="1">
        <f>+COUNTIF($E$2:E13,E13)</f>
        <v>1</v>
      </c>
      <c r="E13" s="1" t="str">
        <f t="shared" si="0"/>
        <v>HJ089</v>
      </c>
      <c r="F13" s="323">
        <f t="shared" si="1"/>
        <v>11</v>
      </c>
      <c r="G13" s="317" t="s">
        <v>1310</v>
      </c>
      <c r="H13" s="317" t="s">
        <v>682</v>
      </c>
      <c r="I13" s="317" t="s">
        <v>1254</v>
      </c>
      <c r="J13" s="317">
        <v>6</v>
      </c>
      <c r="K13" s="317" t="s">
        <v>679</v>
      </c>
      <c r="L13" s="317" t="s">
        <v>929</v>
      </c>
      <c r="M13" s="317">
        <v>0</v>
      </c>
      <c r="N13" s="333" t="s">
        <v>465</v>
      </c>
      <c r="O13" s="318"/>
      <c r="P13" s="319"/>
      <c r="Q13" s="320"/>
      <c r="R13" s="319"/>
      <c r="S13" s="319"/>
      <c r="T13" s="320"/>
      <c r="U13" s="321">
        <v>45050</v>
      </c>
      <c r="V13" s="270" t="str">
        <f ca="1">IFERROR(IF(E13&lt;&gt;"",VLOOKUP(E13,'Color Lineup'!N:N,1,0),""),"CHECK")</f>
        <v>HJ089</v>
      </c>
    </row>
    <row r="14" spans="2:26">
      <c r="C14" s="1">
        <f>+IF(D14=1,COUNTIF($D$2:D14,D14),0)</f>
        <v>0</v>
      </c>
      <c r="D14" s="1">
        <f>+COUNTIF($E$2:E14,E14)</f>
        <v>2</v>
      </c>
      <c r="E14" s="1" t="str">
        <f t="shared" si="0"/>
        <v>MX089</v>
      </c>
      <c r="F14" s="323">
        <f t="shared" si="1"/>
        <v>12</v>
      </c>
      <c r="G14" s="317" t="s">
        <v>1311</v>
      </c>
      <c r="H14" s="317" t="s">
        <v>518</v>
      </c>
      <c r="I14" s="317" t="s">
        <v>1110</v>
      </c>
      <c r="J14" s="317">
        <v>3</v>
      </c>
      <c r="K14" s="317" t="s">
        <v>760</v>
      </c>
      <c r="L14" s="317" t="s">
        <v>790</v>
      </c>
      <c r="M14" s="317">
        <v>0</v>
      </c>
      <c r="N14" s="333" t="s">
        <v>465</v>
      </c>
      <c r="O14" s="318"/>
      <c r="P14" s="319"/>
      <c r="Q14" s="320"/>
      <c r="R14" s="319"/>
      <c r="S14" s="319"/>
      <c r="T14" s="320"/>
      <c r="U14" s="321">
        <v>45050</v>
      </c>
      <c r="V14" s="270" t="str">
        <f ca="1">IFERROR(IF(E14&lt;&gt;"",VLOOKUP(E14,'Color Lineup'!N:N,1,0),""),"CHECK")</f>
        <v>MX089</v>
      </c>
    </row>
    <row r="15" spans="2:26">
      <c r="C15" s="1">
        <f>+IF(D15=1,COUNTIF($D$2:D15,D15),0)</f>
        <v>9</v>
      </c>
      <c r="D15" s="1">
        <f>+COUNTIF($E$2:E15,E15)</f>
        <v>1</v>
      </c>
      <c r="E15" s="1" t="str">
        <f t="shared" si="0"/>
        <v>LHX12</v>
      </c>
      <c r="F15" s="323">
        <f t="shared" si="1"/>
        <v>13</v>
      </c>
      <c r="G15" s="317" t="s">
        <v>1312</v>
      </c>
      <c r="H15" s="317" t="s">
        <v>682</v>
      </c>
      <c r="I15" s="317" t="s">
        <v>1295</v>
      </c>
      <c r="J15" s="317">
        <v>2</v>
      </c>
      <c r="K15" s="317" t="s">
        <v>585</v>
      </c>
      <c r="L15" s="317" t="s">
        <v>930</v>
      </c>
      <c r="M15" s="317">
        <v>0</v>
      </c>
      <c r="N15" s="333" t="s">
        <v>632</v>
      </c>
      <c r="O15" s="318"/>
      <c r="P15" s="319"/>
      <c r="Q15" s="320"/>
      <c r="R15" s="319"/>
      <c r="S15" s="319"/>
      <c r="T15" s="320"/>
      <c r="U15" s="321">
        <v>45050</v>
      </c>
      <c r="V15" s="270" t="str">
        <f ca="1">IFERROR(IF(E15&lt;&gt;"",VLOOKUP(E15,'Color Lineup'!N:N,1,0),""),"CHECK")</f>
        <v>LHX12</v>
      </c>
    </row>
    <row r="16" spans="2:26">
      <c r="C16" s="1">
        <f>+IF(D16=1,COUNTIF($D$2:D16,D16),0)</f>
        <v>0</v>
      </c>
      <c r="D16" s="1">
        <f>+COUNTIF($E$2:E16,E16)</f>
        <v>3</v>
      </c>
      <c r="E16" s="1" t="str">
        <f t="shared" si="0"/>
        <v>MX089</v>
      </c>
      <c r="F16" s="323">
        <f t="shared" si="1"/>
        <v>14</v>
      </c>
      <c r="G16" s="317" t="s">
        <v>1313</v>
      </c>
      <c r="H16" s="317" t="s">
        <v>518</v>
      </c>
      <c r="I16" s="317" t="s">
        <v>1110</v>
      </c>
      <c r="J16" s="317">
        <v>4</v>
      </c>
      <c r="K16" s="317" t="s">
        <v>760</v>
      </c>
      <c r="L16" s="317" t="s">
        <v>791</v>
      </c>
      <c r="M16" s="317">
        <v>0</v>
      </c>
      <c r="N16" s="333" t="s">
        <v>465</v>
      </c>
      <c r="O16" s="318"/>
      <c r="P16" s="319"/>
      <c r="Q16" s="320"/>
      <c r="R16" s="319"/>
      <c r="S16" s="319"/>
      <c r="T16" s="320"/>
      <c r="U16" s="321">
        <v>45050</v>
      </c>
      <c r="V16" s="270" t="str">
        <f ca="1">IFERROR(IF(E16&lt;&gt;"",VLOOKUP(E16,'Color Lineup'!N:N,1,0),""),"CHECK")</f>
        <v>MX089</v>
      </c>
    </row>
    <row r="17" spans="3:22">
      <c r="C17" s="1">
        <f>+IF(D17=1,COUNTIF($D$2:D17,D17),0)</f>
        <v>0</v>
      </c>
      <c r="D17" s="1">
        <f>+COUNTIF($E$2:E17,E17)</f>
        <v>2</v>
      </c>
      <c r="E17" s="1" t="str">
        <f t="shared" si="0"/>
        <v>LHP20</v>
      </c>
      <c r="F17" s="323">
        <f t="shared" si="1"/>
        <v>15</v>
      </c>
      <c r="G17" s="317" t="s">
        <v>1314</v>
      </c>
      <c r="H17" s="317" t="s">
        <v>682</v>
      </c>
      <c r="I17" s="317" t="s">
        <v>1295</v>
      </c>
      <c r="J17" s="317">
        <v>3</v>
      </c>
      <c r="K17" s="317" t="s">
        <v>585</v>
      </c>
      <c r="L17" s="317" t="s">
        <v>932</v>
      </c>
      <c r="M17" s="317">
        <v>0</v>
      </c>
      <c r="N17" s="333" t="s">
        <v>633</v>
      </c>
      <c r="O17" s="318"/>
      <c r="P17" s="319"/>
      <c r="Q17" s="320"/>
      <c r="R17" s="319"/>
      <c r="S17" s="319"/>
      <c r="T17" s="320"/>
      <c r="U17" s="321">
        <v>45050</v>
      </c>
      <c r="V17" s="270" t="str">
        <f ca="1">IFERROR(IF(E17&lt;&gt;"",VLOOKUP(E17,'Color Lineup'!N:N,1,0),""),"CHECK")</f>
        <v>LHP20</v>
      </c>
    </row>
    <row r="18" spans="3:22">
      <c r="C18" s="1">
        <f>+IF(D18=1,COUNTIF($D$2:D18,D18),0)</f>
        <v>10</v>
      </c>
      <c r="D18" s="1">
        <f>+COUNTIF($E$2:E18,E18)</f>
        <v>1</v>
      </c>
      <c r="E18" s="1" t="str">
        <f t="shared" si="0"/>
        <v>MY089</v>
      </c>
      <c r="F18" s="323">
        <f t="shared" si="1"/>
        <v>16</v>
      </c>
      <c r="G18" s="317" t="s">
        <v>1315</v>
      </c>
      <c r="H18" s="317" t="s">
        <v>518</v>
      </c>
      <c r="I18" s="317" t="s">
        <v>1289</v>
      </c>
      <c r="J18" s="317">
        <v>2</v>
      </c>
      <c r="K18" s="317" t="s">
        <v>759</v>
      </c>
      <c r="L18" s="317" t="s">
        <v>792</v>
      </c>
      <c r="M18" s="317">
        <v>0</v>
      </c>
      <c r="N18" s="333" t="s">
        <v>465</v>
      </c>
      <c r="O18" s="318"/>
      <c r="P18" s="319"/>
      <c r="Q18" s="320"/>
      <c r="R18" s="319"/>
      <c r="S18" s="319"/>
      <c r="T18" s="320"/>
      <c r="U18" s="321">
        <v>45050</v>
      </c>
      <c r="V18" s="270" t="str">
        <f ca="1">IFERROR(IF(E18&lt;&gt;"",VLOOKUP(E18,'Color Lineup'!N:N,1,0),""),"CHECK")</f>
        <v>MY089</v>
      </c>
    </row>
    <row r="19" spans="3:22">
      <c r="C19" s="1">
        <f>+IF(D19=1,COUNTIF($D$2:D19,D19),0)</f>
        <v>0</v>
      </c>
      <c r="D19" s="1">
        <f>+COUNTIF($E$2:E19,E19)</f>
        <v>3</v>
      </c>
      <c r="E19" s="1" t="str">
        <f t="shared" si="0"/>
        <v>LHP20</v>
      </c>
      <c r="F19" s="323">
        <f t="shared" si="1"/>
        <v>17</v>
      </c>
      <c r="G19" s="317" t="s">
        <v>1316</v>
      </c>
      <c r="H19" s="317" t="s">
        <v>682</v>
      </c>
      <c r="I19" s="317" t="s">
        <v>1295</v>
      </c>
      <c r="J19" s="317">
        <v>4</v>
      </c>
      <c r="K19" s="317" t="s">
        <v>585</v>
      </c>
      <c r="L19" s="317" t="s">
        <v>933</v>
      </c>
      <c r="M19" s="317">
        <v>0</v>
      </c>
      <c r="N19" s="333" t="s">
        <v>633</v>
      </c>
      <c r="O19" s="318"/>
      <c r="P19" s="319"/>
      <c r="Q19" s="320"/>
      <c r="R19" s="319"/>
      <c r="S19" s="319"/>
      <c r="T19" s="320"/>
      <c r="U19" s="321">
        <v>45050</v>
      </c>
      <c r="V19" s="270" t="str">
        <f ca="1">IFERROR(IF(E19&lt;&gt;"",VLOOKUP(E19,'Color Lineup'!N:N,1,0),""),"CHECK")</f>
        <v>LHP20</v>
      </c>
    </row>
    <row r="20" spans="3:22">
      <c r="C20" s="1">
        <f>+IF(D20=1,COUNTIF($D$2:D20,D20),0)</f>
        <v>0</v>
      </c>
      <c r="D20" s="1">
        <f>+COUNTIF($E$2:E20,E20)</f>
        <v>4</v>
      </c>
      <c r="E20" s="1" t="str">
        <f t="shared" si="0"/>
        <v>MX089</v>
      </c>
      <c r="F20" s="323">
        <f t="shared" si="1"/>
        <v>18</v>
      </c>
      <c r="G20" s="317" t="s">
        <v>1317</v>
      </c>
      <c r="H20" s="317" t="s">
        <v>518</v>
      </c>
      <c r="I20" s="317" t="s">
        <v>1110</v>
      </c>
      <c r="J20" s="317">
        <v>5</v>
      </c>
      <c r="K20" s="317" t="s">
        <v>760</v>
      </c>
      <c r="L20" s="317" t="s">
        <v>793</v>
      </c>
      <c r="M20" s="317">
        <v>0</v>
      </c>
      <c r="N20" s="333" t="s">
        <v>465</v>
      </c>
      <c r="O20" s="318"/>
      <c r="P20" s="319"/>
      <c r="Q20" s="320"/>
      <c r="R20" s="319"/>
      <c r="S20" s="319"/>
      <c r="T20" s="320"/>
      <c r="U20" s="321">
        <v>45050</v>
      </c>
      <c r="V20" s="270" t="str">
        <f ca="1">IFERROR(IF(E20&lt;&gt;"",VLOOKUP(E20,'Color Lineup'!N:N,1,0),""),"CHECK")</f>
        <v>MX089</v>
      </c>
    </row>
    <row r="21" spans="3:22">
      <c r="C21" s="1">
        <f>+IF(D21=1,COUNTIF($D$2:D21,D21),0)</f>
        <v>11</v>
      </c>
      <c r="D21" s="1">
        <f>+COUNTIF($E$2:E21,E21)</f>
        <v>1</v>
      </c>
      <c r="E21" s="1" t="str">
        <f t="shared" si="0"/>
        <v>LH089</v>
      </c>
      <c r="F21" s="323">
        <f t="shared" si="1"/>
        <v>19</v>
      </c>
      <c r="G21" s="317" t="s">
        <v>1318</v>
      </c>
      <c r="H21" s="317" t="s">
        <v>682</v>
      </c>
      <c r="I21" s="317" t="s">
        <v>1295</v>
      </c>
      <c r="J21" s="317">
        <v>5</v>
      </c>
      <c r="K21" s="317" t="s">
        <v>585</v>
      </c>
      <c r="L21" s="317" t="s">
        <v>934</v>
      </c>
      <c r="M21" s="317">
        <v>0</v>
      </c>
      <c r="N21" s="333" t="s">
        <v>465</v>
      </c>
      <c r="O21" s="318"/>
      <c r="P21" s="319"/>
      <c r="Q21" s="320"/>
      <c r="R21" s="319"/>
      <c r="S21" s="319"/>
      <c r="T21" s="320"/>
      <c r="U21" s="321">
        <v>45050</v>
      </c>
      <c r="V21" s="270" t="str">
        <f ca="1">IFERROR(IF(E21&lt;&gt;"",VLOOKUP(E21,'Color Lineup'!N:N,1,0),""),"CHECK")</f>
        <v>LH089</v>
      </c>
    </row>
    <row r="22" spans="3:22">
      <c r="C22" s="1">
        <f>+IF(D22=1,COUNTIF($D$2:D22,D22),0)</f>
        <v>0</v>
      </c>
      <c r="D22" s="1">
        <f>+COUNTIF($E$2:E22,E22)</f>
        <v>2</v>
      </c>
      <c r="E22" s="1" t="str">
        <f t="shared" si="0"/>
        <v>MV040</v>
      </c>
      <c r="F22" s="323">
        <f t="shared" si="1"/>
        <v>20</v>
      </c>
      <c r="G22" s="317" t="s">
        <v>1319</v>
      </c>
      <c r="H22" s="317" t="s">
        <v>518</v>
      </c>
      <c r="I22" s="317" t="s">
        <v>1267</v>
      </c>
      <c r="J22" s="317">
        <v>4</v>
      </c>
      <c r="K22" s="317" t="s">
        <v>758</v>
      </c>
      <c r="L22" s="317" t="s">
        <v>794</v>
      </c>
      <c r="M22" s="317">
        <v>0</v>
      </c>
      <c r="N22" s="333" t="s">
        <v>28</v>
      </c>
      <c r="O22" s="318"/>
      <c r="P22" s="319"/>
      <c r="Q22" s="320"/>
      <c r="R22" s="319"/>
      <c r="S22" s="319"/>
      <c r="T22" s="320"/>
      <c r="U22" s="321">
        <v>45050</v>
      </c>
      <c r="V22" s="270" t="str">
        <f ca="1">IFERROR(IF(E22&lt;&gt;"",VLOOKUP(E22,'Color Lineup'!N:N,1,0),""),"CHECK")</f>
        <v>MV040</v>
      </c>
    </row>
    <row r="23" spans="3:22">
      <c r="C23" s="1">
        <f>+IF(D23=1,COUNTIF($D$2:D23,D23),0)</f>
        <v>0</v>
      </c>
      <c r="D23" s="1">
        <f>+COUNTIF($E$2:E23,E23)</f>
        <v>2</v>
      </c>
      <c r="E23" s="1" t="str">
        <f t="shared" si="0"/>
        <v>LH089</v>
      </c>
      <c r="F23" s="323">
        <f t="shared" si="1"/>
        <v>21</v>
      </c>
      <c r="G23" s="317" t="s">
        <v>1320</v>
      </c>
      <c r="H23" s="317" t="s">
        <v>682</v>
      </c>
      <c r="I23" s="317" t="s">
        <v>1295</v>
      </c>
      <c r="J23" s="317">
        <v>6</v>
      </c>
      <c r="K23" s="317" t="s">
        <v>585</v>
      </c>
      <c r="L23" s="317" t="s">
        <v>935</v>
      </c>
      <c r="M23" s="317">
        <v>0</v>
      </c>
      <c r="N23" s="333" t="s">
        <v>465</v>
      </c>
      <c r="O23" s="318"/>
      <c r="P23" s="319"/>
      <c r="Q23" s="320"/>
      <c r="R23" s="319"/>
      <c r="S23" s="319"/>
      <c r="T23" s="320"/>
      <c r="U23" s="321">
        <v>45050</v>
      </c>
      <c r="V23" s="270" t="str">
        <f ca="1">IFERROR(IF(E23&lt;&gt;"",VLOOKUP(E23,'Color Lineup'!N:N,1,0),""),"CHECK")</f>
        <v>LH089</v>
      </c>
    </row>
    <row r="24" spans="3:22">
      <c r="C24" s="1">
        <f>+IF(D24=1,COUNTIF($D$2:D24,D24),0)</f>
        <v>0</v>
      </c>
      <c r="D24" s="1">
        <f>+COUNTIF($E$2:E24,E24)</f>
        <v>5</v>
      </c>
      <c r="E24" s="1" t="str">
        <f t="shared" si="0"/>
        <v>MX089</v>
      </c>
      <c r="F24" s="323">
        <f t="shared" si="1"/>
        <v>22</v>
      </c>
      <c r="G24" s="317" t="s">
        <v>1321</v>
      </c>
      <c r="H24" s="317" t="s">
        <v>518</v>
      </c>
      <c r="I24" s="317" t="s">
        <v>1110</v>
      </c>
      <c r="J24" s="317">
        <v>6</v>
      </c>
      <c r="K24" s="317" t="s">
        <v>760</v>
      </c>
      <c r="L24" s="317" t="s">
        <v>795</v>
      </c>
      <c r="M24" s="317">
        <v>0</v>
      </c>
      <c r="N24" s="333" t="s">
        <v>465</v>
      </c>
      <c r="O24" s="318"/>
      <c r="P24" s="319"/>
      <c r="Q24" s="320"/>
      <c r="R24" s="319"/>
      <c r="S24" s="319"/>
      <c r="T24" s="320"/>
      <c r="U24" s="321">
        <v>45050</v>
      </c>
      <c r="V24" s="270" t="str">
        <f ca="1">IFERROR(IF(E24&lt;&gt;"",VLOOKUP(E24,'Color Lineup'!N:N,1,0),""),"CHECK")</f>
        <v>MX089</v>
      </c>
    </row>
    <row r="25" spans="3:22">
      <c r="C25" s="1">
        <f>+IF(D25=1,COUNTIF($D$2:D25,D25),0)</f>
        <v>0</v>
      </c>
      <c r="D25" s="1">
        <f>+COUNTIF($E$2:E25,E25)</f>
        <v>3</v>
      </c>
      <c r="E25" s="1" t="str">
        <f t="shared" si="0"/>
        <v>JH040</v>
      </c>
      <c r="F25" s="323">
        <f t="shared" si="1"/>
        <v>23</v>
      </c>
      <c r="G25" s="317" t="s">
        <v>1322</v>
      </c>
      <c r="H25" s="317" t="s">
        <v>520</v>
      </c>
      <c r="I25" s="317" t="s">
        <v>1305</v>
      </c>
      <c r="J25" s="317">
        <v>3</v>
      </c>
      <c r="K25" s="317" t="s">
        <v>452</v>
      </c>
      <c r="L25" s="317" t="s">
        <v>1323</v>
      </c>
      <c r="M25" s="317">
        <v>0</v>
      </c>
      <c r="N25" s="333" t="s">
        <v>28</v>
      </c>
      <c r="O25" s="318"/>
      <c r="P25" s="319"/>
      <c r="Q25" s="320"/>
      <c r="R25" s="319"/>
      <c r="S25" s="319"/>
      <c r="T25" s="320"/>
      <c r="U25" s="321">
        <v>45050</v>
      </c>
      <c r="V25" s="270" t="str">
        <f ca="1">IFERROR(IF(E25&lt;&gt;"",VLOOKUP(E25,'Color Lineup'!N:N,1,0),""),"CHECK")</f>
        <v>JH040</v>
      </c>
    </row>
    <row r="26" spans="3:22">
      <c r="C26" s="1">
        <f>+IF(D26=1,COUNTIF($D$2:D26,D26),0)</f>
        <v>0</v>
      </c>
      <c r="D26" s="1">
        <f>+COUNTIF($E$2:E26,E26)</f>
        <v>2</v>
      </c>
      <c r="E26" s="1" t="str">
        <f t="shared" si="0"/>
        <v>HJ089</v>
      </c>
      <c r="F26" s="323">
        <f t="shared" si="1"/>
        <v>24</v>
      </c>
      <c r="G26" s="317" t="s">
        <v>1324</v>
      </c>
      <c r="H26" s="317" t="s">
        <v>682</v>
      </c>
      <c r="I26" s="317" t="s">
        <v>1254</v>
      </c>
      <c r="J26" s="317">
        <v>7</v>
      </c>
      <c r="K26" s="317" t="s">
        <v>679</v>
      </c>
      <c r="L26" s="317" t="s">
        <v>936</v>
      </c>
      <c r="M26" s="317">
        <v>0</v>
      </c>
      <c r="N26" s="333" t="s">
        <v>465</v>
      </c>
      <c r="O26" s="318"/>
      <c r="P26" s="319"/>
      <c r="Q26" s="320"/>
      <c r="R26" s="319"/>
      <c r="S26" s="319"/>
      <c r="T26" s="320"/>
      <c r="U26" s="321">
        <v>45050</v>
      </c>
      <c r="V26" s="270" t="str">
        <f ca="1">IFERROR(IF(E26&lt;&gt;"",VLOOKUP(E26,'Color Lineup'!N:N,1,0),""),"CHECK")</f>
        <v>HJ089</v>
      </c>
    </row>
    <row r="27" spans="3:22">
      <c r="C27" s="1">
        <f>+IF(D27=1,COUNTIF($D$2:D27,D27),0)</f>
        <v>12</v>
      </c>
      <c r="D27" s="1">
        <f>+COUNTIF($E$2:E27,E27)</f>
        <v>1</v>
      </c>
      <c r="E27" s="1" t="str">
        <f t="shared" si="0"/>
        <v>MY040</v>
      </c>
      <c r="F27" s="323">
        <f t="shared" si="1"/>
        <v>25</v>
      </c>
      <c r="G27" s="317" t="s">
        <v>1325</v>
      </c>
      <c r="H27" s="317" t="s">
        <v>518</v>
      </c>
      <c r="I27" s="317" t="s">
        <v>1289</v>
      </c>
      <c r="J27" s="317">
        <v>3</v>
      </c>
      <c r="K27" s="317" t="s">
        <v>759</v>
      </c>
      <c r="L27" s="317" t="s">
        <v>796</v>
      </c>
      <c r="M27" s="317">
        <v>0</v>
      </c>
      <c r="N27" s="333" t="s">
        <v>28</v>
      </c>
      <c r="O27" s="318"/>
      <c r="P27" s="319"/>
      <c r="Q27" s="320"/>
      <c r="R27" s="319"/>
      <c r="S27" s="319"/>
      <c r="T27" s="320"/>
      <c r="U27" s="321">
        <v>45050</v>
      </c>
      <c r="V27" s="270" t="str">
        <f ca="1">IFERROR(IF(E27&lt;&gt;"",VLOOKUP(E27,'Color Lineup'!N:N,1,0),""),"CHECK")</f>
        <v>MY040</v>
      </c>
    </row>
    <row r="28" spans="3:22">
      <c r="C28" s="1">
        <f>+IF(D28=1,COUNTIF($D$2:D28,D28),0)</f>
        <v>0</v>
      </c>
      <c r="D28" s="1">
        <f>+COUNTIF($E$2:E28,E28)</f>
        <v>2</v>
      </c>
      <c r="E28" s="1" t="str">
        <f t="shared" si="0"/>
        <v>LHX12</v>
      </c>
      <c r="F28" s="323">
        <f t="shared" si="1"/>
        <v>26</v>
      </c>
      <c r="G28" s="317" t="s">
        <v>1326</v>
      </c>
      <c r="H28" s="317" t="s">
        <v>682</v>
      </c>
      <c r="I28" s="317" t="s">
        <v>1295</v>
      </c>
      <c r="J28" s="317">
        <v>7</v>
      </c>
      <c r="K28" s="317" t="s">
        <v>585</v>
      </c>
      <c r="L28" s="317" t="s">
        <v>937</v>
      </c>
      <c r="M28" s="317">
        <v>0</v>
      </c>
      <c r="N28" s="333" t="s">
        <v>632</v>
      </c>
      <c r="O28" s="318"/>
      <c r="P28" s="319"/>
      <c r="Q28" s="320"/>
      <c r="R28" s="319"/>
      <c r="S28" s="319"/>
      <c r="T28" s="320"/>
      <c r="U28" s="321">
        <v>45050</v>
      </c>
      <c r="V28" s="270" t="str">
        <f ca="1">IFERROR(IF(E28&lt;&gt;"",VLOOKUP(E28,'Color Lineup'!N:N,1,0),""),"CHECK")</f>
        <v>LHX12</v>
      </c>
    </row>
    <row r="29" spans="3:22">
      <c r="C29" s="1">
        <f>+IF(D29=1,COUNTIF($D$2:D29,D29),0)</f>
        <v>0</v>
      </c>
      <c r="D29" s="1">
        <f>+COUNTIF($E$2:E29,E29)</f>
        <v>2</v>
      </c>
      <c r="E29" s="1" t="str">
        <f t="shared" si="0"/>
        <v>MX4R0</v>
      </c>
      <c r="F29" s="323">
        <f t="shared" si="1"/>
        <v>27</v>
      </c>
      <c r="G29" s="317" t="s">
        <v>1327</v>
      </c>
      <c r="H29" s="317" t="s">
        <v>518</v>
      </c>
      <c r="I29" s="317" t="s">
        <v>1110</v>
      </c>
      <c r="J29" s="317">
        <v>7</v>
      </c>
      <c r="K29" s="317" t="s">
        <v>760</v>
      </c>
      <c r="L29" s="317" t="s">
        <v>797</v>
      </c>
      <c r="M29" s="317">
        <v>0</v>
      </c>
      <c r="N29" s="333" t="s">
        <v>21</v>
      </c>
      <c r="O29" s="318"/>
      <c r="P29" s="319"/>
      <c r="Q29" s="320"/>
      <c r="R29" s="319"/>
      <c r="S29" s="319"/>
      <c r="T29" s="320"/>
      <c r="U29" s="321">
        <v>45050</v>
      </c>
      <c r="V29" s="270" t="str">
        <f ca="1">IFERROR(IF(E29&lt;&gt;"",VLOOKUP(E29,'Color Lineup'!N:N,1,0),""),"CHECK")</f>
        <v>MX4R0</v>
      </c>
    </row>
    <row r="30" spans="3:22">
      <c r="C30" s="1">
        <f>+IF(D30=1,COUNTIF($D$2:D30,D30),0)</f>
        <v>0</v>
      </c>
      <c r="D30" s="1">
        <f>+COUNTIF($E$2:E30,E30)</f>
        <v>3</v>
      </c>
      <c r="E30" s="1" t="str">
        <f t="shared" si="0"/>
        <v>LH089</v>
      </c>
      <c r="F30" s="323">
        <f t="shared" si="1"/>
        <v>28</v>
      </c>
      <c r="G30" s="317" t="s">
        <v>1328</v>
      </c>
      <c r="H30" s="317" t="s">
        <v>682</v>
      </c>
      <c r="I30" s="317" t="s">
        <v>1295</v>
      </c>
      <c r="J30" s="317">
        <v>8</v>
      </c>
      <c r="K30" s="317" t="s">
        <v>585</v>
      </c>
      <c r="L30" s="317" t="s">
        <v>939</v>
      </c>
      <c r="M30" s="317">
        <v>0</v>
      </c>
      <c r="N30" s="333" t="s">
        <v>465</v>
      </c>
      <c r="O30" s="318"/>
      <c r="P30" s="319"/>
      <c r="Q30" s="320"/>
      <c r="R30" s="319"/>
      <c r="S30" s="319"/>
      <c r="T30" s="320"/>
      <c r="U30" s="321">
        <v>45050</v>
      </c>
      <c r="V30" s="270" t="str">
        <f ca="1">IFERROR(IF(E30&lt;&gt;"",VLOOKUP(E30,'Color Lineup'!N:N,1,0),""),"CHECK")</f>
        <v>LH089</v>
      </c>
    </row>
    <row r="31" spans="3:22">
      <c r="C31" s="1">
        <f>+IF(D31=1,COUNTIF($D$2:D31,D31),0)</f>
        <v>13</v>
      </c>
      <c r="D31" s="1">
        <f>+COUNTIF($E$2:E31,E31)</f>
        <v>1</v>
      </c>
      <c r="E31" s="1" t="str">
        <f t="shared" si="0"/>
        <v>LS089</v>
      </c>
      <c r="F31" s="323">
        <f t="shared" si="1"/>
        <v>29</v>
      </c>
      <c r="G31" s="317" t="s">
        <v>1329</v>
      </c>
      <c r="H31" s="317" t="s">
        <v>519</v>
      </c>
      <c r="I31" s="317" t="s">
        <v>1232</v>
      </c>
      <c r="J31" s="317">
        <v>10</v>
      </c>
      <c r="K31" s="317" t="s">
        <v>557</v>
      </c>
      <c r="L31" s="317" t="s">
        <v>1330</v>
      </c>
      <c r="M31" s="317">
        <v>0</v>
      </c>
      <c r="N31" s="333" t="s">
        <v>465</v>
      </c>
      <c r="O31" s="318"/>
      <c r="P31" s="319"/>
      <c r="Q31" s="320"/>
      <c r="R31" s="319"/>
      <c r="S31" s="319"/>
      <c r="T31" s="320"/>
      <c r="U31" s="321">
        <v>45050</v>
      </c>
      <c r="V31" s="270" t="str">
        <f ca="1">IFERROR(IF(E31&lt;&gt;"",VLOOKUP(E31,'Color Lineup'!N:N,1,0),""),"CHECK")</f>
        <v>LS089</v>
      </c>
    </row>
    <row r="32" spans="3:22">
      <c r="C32" s="1">
        <f>+IF(D32=1,COUNTIF($D$2:D32,D32),0)</f>
        <v>0</v>
      </c>
      <c r="D32" s="1">
        <f>+COUNTIF($E$2:E32,E32)</f>
        <v>3</v>
      </c>
      <c r="E32" s="1" t="str">
        <f t="shared" si="0"/>
        <v>MX4R0</v>
      </c>
      <c r="F32" s="323">
        <f t="shared" si="1"/>
        <v>30</v>
      </c>
      <c r="G32" s="317" t="s">
        <v>1331</v>
      </c>
      <c r="H32" s="317" t="s">
        <v>518</v>
      </c>
      <c r="I32" s="317" t="s">
        <v>1110</v>
      </c>
      <c r="J32" s="317">
        <v>8</v>
      </c>
      <c r="K32" s="317" t="s">
        <v>760</v>
      </c>
      <c r="L32" s="317" t="s">
        <v>798</v>
      </c>
      <c r="M32" s="317">
        <v>0</v>
      </c>
      <c r="N32" s="333" t="s">
        <v>21</v>
      </c>
      <c r="O32" s="318"/>
      <c r="P32" s="319"/>
      <c r="Q32" s="320"/>
      <c r="R32" s="319"/>
      <c r="S32" s="319"/>
      <c r="T32" s="320"/>
      <c r="U32" s="321">
        <v>45050</v>
      </c>
      <c r="V32" s="270" t="str">
        <f ca="1">IFERROR(IF(E32&lt;&gt;"",VLOOKUP(E32,'Color Lineup'!N:N,1,0),""),"CHECK")</f>
        <v>MX4R0</v>
      </c>
    </row>
    <row r="33" spans="3:22">
      <c r="C33" s="1">
        <f>+IF(D33=1,COUNTIF($D$2:D33,D33),0)</f>
        <v>0</v>
      </c>
      <c r="D33" s="1">
        <f>+COUNTIF($E$2:E33,E33)</f>
        <v>4</v>
      </c>
      <c r="E33" s="1" t="str">
        <f t="shared" si="0"/>
        <v>LH089</v>
      </c>
      <c r="F33" s="323">
        <f t="shared" si="1"/>
        <v>31</v>
      </c>
      <c r="G33" s="317" t="s">
        <v>1332</v>
      </c>
      <c r="H33" s="317" t="s">
        <v>682</v>
      </c>
      <c r="I33" s="317" t="s">
        <v>1295</v>
      </c>
      <c r="J33" s="317">
        <v>9</v>
      </c>
      <c r="K33" s="317" t="s">
        <v>585</v>
      </c>
      <c r="L33" s="317" t="s">
        <v>940</v>
      </c>
      <c r="M33" s="317">
        <v>0</v>
      </c>
      <c r="N33" s="333" t="s">
        <v>465</v>
      </c>
      <c r="O33" s="318"/>
      <c r="P33" s="319"/>
      <c r="Q33" s="320"/>
      <c r="R33" s="319"/>
      <c r="S33" s="319"/>
      <c r="T33" s="320"/>
      <c r="U33" s="321">
        <v>45050</v>
      </c>
      <c r="V33" s="270" t="str">
        <f ca="1">IFERROR(IF(E33&lt;&gt;"",VLOOKUP(E33,'Color Lineup'!N:N,1,0),""),"CHECK")</f>
        <v>LH089</v>
      </c>
    </row>
    <row r="34" spans="3:22">
      <c r="C34" s="1">
        <f>+IF(D34=1,COUNTIF($D$2:D34,D34),0)</f>
        <v>14</v>
      </c>
      <c r="D34" s="1">
        <f>+COUNTIF($E$2:E34,E34)</f>
        <v>1</v>
      </c>
      <c r="E34" s="1" t="str">
        <f t="shared" si="0"/>
        <v>MY4R0</v>
      </c>
      <c r="F34" s="323">
        <f t="shared" si="1"/>
        <v>32</v>
      </c>
      <c r="G34" s="317" t="s">
        <v>1333</v>
      </c>
      <c r="H34" s="317" t="s">
        <v>518</v>
      </c>
      <c r="I34" s="317" t="s">
        <v>1289</v>
      </c>
      <c r="J34" s="317">
        <v>4</v>
      </c>
      <c r="K34" s="317" t="s">
        <v>759</v>
      </c>
      <c r="L34" s="317" t="s">
        <v>799</v>
      </c>
      <c r="M34" s="317">
        <v>0</v>
      </c>
      <c r="N34" s="333" t="s">
        <v>21</v>
      </c>
      <c r="O34" s="318"/>
      <c r="P34" s="319"/>
      <c r="Q34" s="320"/>
      <c r="R34" s="319"/>
      <c r="S34" s="319"/>
      <c r="T34" s="320"/>
      <c r="U34" s="321">
        <v>45050</v>
      </c>
      <c r="V34" s="270" t="str">
        <f ca="1">IFERROR(IF(E34&lt;&gt;"",VLOOKUP(E34,'Color Lineup'!N:N,1,0),""),"CHECK")</f>
        <v>MY4R0</v>
      </c>
    </row>
    <row r="35" spans="3:22">
      <c r="C35" s="1">
        <f>+IF(D35=1,COUNTIF($D$2:D35,D35),0)</f>
        <v>0</v>
      </c>
      <c r="D35" s="1">
        <f>+COUNTIF($E$2:E35,E35)</f>
        <v>5</v>
      </c>
      <c r="E35" s="1" t="str">
        <f t="shared" si="0"/>
        <v>LH089</v>
      </c>
      <c r="F35" s="323">
        <f t="shared" si="1"/>
        <v>33</v>
      </c>
      <c r="G35" s="317" t="s">
        <v>1334</v>
      </c>
      <c r="H35" s="317" t="s">
        <v>682</v>
      </c>
      <c r="I35" s="317" t="s">
        <v>1295</v>
      </c>
      <c r="J35" s="317">
        <v>10</v>
      </c>
      <c r="K35" s="317" t="s">
        <v>585</v>
      </c>
      <c r="L35" s="317" t="s">
        <v>941</v>
      </c>
      <c r="M35" s="317">
        <v>0</v>
      </c>
      <c r="N35" s="333" t="s">
        <v>465</v>
      </c>
      <c r="O35" s="318"/>
      <c r="P35" s="319"/>
      <c r="Q35" s="320"/>
      <c r="R35" s="319"/>
      <c r="S35" s="319"/>
      <c r="T35" s="320"/>
      <c r="U35" s="321">
        <v>45050</v>
      </c>
      <c r="V35" s="270" t="str">
        <f ca="1">IFERROR(IF(E35&lt;&gt;"",VLOOKUP(E35,'Color Lineup'!N:N,1,0),""),"CHECK")</f>
        <v>LH089</v>
      </c>
    </row>
    <row r="36" spans="3:22">
      <c r="C36" s="1">
        <f>+IF(D36=1,COUNTIF($D$2:D36,D36),0)</f>
        <v>15</v>
      </c>
      <c r="D36" s="1">
        <f>+COUNTIF($E$2:E36,E36)</f>
        <v>1</v>
      </c>
      <c r="E36" s="1" t="str">
        <f t="shared" si="0"/>
        <v>HJX12</v>
      </c>
      <c r="F36" s="323">
        <f t="shared" si="1"/>
        <v>34</v>
      </c>
      <c r="G36" s="317" t="s">
        <v>1335</v>
      </c>
      <c r="H36" s="317" t="s">
        <v>682</v>
      </c>
      <c r="I36" s="317" t="s">
        <v>1254</v>
      </c>
      <c r="J36" s="317">
        <v>8</v>
      </c>
      <c r="K36" s="317" t="s">
        <v>679</v>
      </c>
      <c r="L36" s="317" t="s">
        <v>942</v>
      </c>
      <c r="M36" s="317">
        <v>0</v>
      </c>
      <c r="N36" s="333" t="s">
        <v>632</v>
      </c>
      <c r="O36" s="318"/>
      <c r="P36" s="319"/>
      <c r="Q36" s="320"/>
      <c r="R36" s="319"/>
      <c r="S36" s="319"/>
      <c r="T36" s="320"/>
      <c r="U36" s="321">
        <v>45050</v>
      </c>
      <c r="V36" s="270" t="str">
        <f ca="1">IFERROR(IF(E36&lt;&gt;"",VLOOKUP(E36,'Color Lineup'!N:N,1,0),""),"CHECK")</f>
        <v>HJX12</v>
      </c>
    </row>
    <row r="37" spans="3:22">
      <c r="C37" s="1">
        <f>+IF(D37=1,COUNTIF($D$2:D37,D37),0)</f>
        <v>0</v>
      </c>
      <c r="D37" s="1">
        <f>+COUNTIF($E$2:E37,E37)</f>
        <v>4</v>
      </c>
      <c r="E37" s="1" t="str">
        <f t="shared" si="0"/>
        <v>JH040</v>
      </c>
      <c r="F37" s="323">
        <f t="shared" si="1"/>
        <v>35</v>
      </c>
      <c r="G37" s="317" t="s">
        <v>1336</v>
      </c>
      <c r="H37" s="317" t="s">
        <v>520</v>
      </c>
      <c r="I37" s="317" t="s">
        <v>1305</v>
      </c>
      <c r="J37" s="317">
        <v>4</v>
      </c>
      <c r="K37" s="317" t="s">
        <v>452</v>
      </c>
      <c r="L37" s="317" t="s">
        <v>830</v>
      </c>
      <c r="M37" s="317">
        <v>0</v>
      </c>
      <c r="N37" s="333" t="s">
        <v>28</v>
      </c>
      <c r="O37" s="318"/>
      <c r="P37" s="319"/>
      <c r="Q37" s="320"/>
      <c r="R37" s="319"/>
      <c r="S37" s="319"/>
      <c r="T37" s="320"/>
      <c r="U37" s="321">
        <v>45050</v>
      </c>
      <c r="V37" s="270" t="str">
        <f ca="1">IFERROR(IF(E37&lt;&gt;"",VLOOKUP(E37,'Color Lineup'!N:N,1,0),""),"CHECK")</f>
        <v>JH040</v>
      </c>
    </row>
    <row r="38" spans="3:22">
      <c r="C38" s="1">
        <f>+IF(D38=1,COUNTIF($D$2:D38,D38),0)</f>
        <v>16</v>
      </c>
      <c r="D38" s="1">
        <f>+COUNTIF($E$2:E38,E38)</f>
        <v>1</v>
      </c>
      <c r="E38" s="1" t="str">
        <f t="shared" si="0"/>
        <v>MX040</v>
      </c>
      <c r="F38" s="323">
        <f t="shared" si="1"/>
        <v>36</v>
      </c>
      <c r="G38" s="317" t="s">
        <v>1337</v>
      </c>
      <c r="H38" s="317" t="s">
        <v>518</v>
      </c>
      <c r="I38" s="317" t="s">
        <v>1110</v>
      </c>
      <c r="J38" s="317">
        <v>9</v>
      </c>
      <c r="K38" s="317" t="s">
        <v>760</v>
      </c>
      <c r="L38" s="317" t="s">
        <v>800</v>
      </c>
      <c r="M38" s="317">
        <v>0</v>
      </c>
      <c r="N38" s="333" t="s">
        <v>28</v>
      </c>
      <c r="O38" s="318"/>
      <c r="P38" s="319"/>
      <c r="Q38" s="320"/>
      <c r="R38" s="319"/>
      <c r="S38" s="319"/>
      <c r="T38" s="320"/>
      <c r="U38" s="321">
        <v>45050</v>
      </c>
      <c r="V38" s="270" t="str">
        <f ca="1">IFERROR(IF(E38&lt;&gt;"",VLOOKUP(E38,'Color Lineup'!N:N,1,0),""),"CHECK")</f>
        <v>MX040</v>
      </c>
    </row>
    <row r="39" spans="3:22">
      <c r="C39" s="1">
        <f>+IF(D39=1,COUNTIF($D$2:D39,D39),0)</f>
        <v>17</v>
      </c>
      <c r="D39" s="1">
        <f>+COUNTIF($E$2:E39,E39)</f>
        <v>1</v>
      </c>
      <c r="E39" s="1" t="str">
        <f t="shared" si="0"/>
        <v>LH3Q3</v>
      </c>
      <c r="F39" s="323">
        <f t="shared" si="1"/>
        <v>37</v>
      </c>
      <c r="G39" s="317" t="s">
        <v>1338</v>
      </c>
      <c r="H39" s="317" t="s">
        <v>682</v>
      </c>
      <c r="I39" s="317" t="s">
        <v>1339</v>
      </c>
      <c r="J39" s="317">
        <v>1</v>
      </c>
      <c r="K39" s="317" t="s">
        <v>585</v>
      </c>
      <c r="L39" s="317" t="s">
        <v>943</v>
      </c>
      <c r="M39" s="317">
        <v>0</v>
      </c>
      <c r="N39" s="333" t="s">
        <v>630</v>
      </c>
      <c r="O39" s="318"/>
      <c r="P39" s="319"/>
      <c r="Q39" s="320"/>
      <c r="R39" s="319"/>
      <c r="S39" s="319"/>
      <c r="T39" s="320"/>
      <c r="U39" s="321">
        <v>45050</v>
      </c>
      <c r="V39" s="270" t="str">
        <f ca="1">IFERROR(IF(E39&lt;&gt;"",VLOOKUP(E39,'Color Lineup'!N:N,1,0),""),"CHECK")</f>
        <v>LH3Q3</v>
      </c>
    </row>
    <row r="40" spans="3:22">
      <c r="C40" s="1">
        <f>+IF(D40=1,COUNTIF($D$2:D40,D40),0)</f>
        <v>0</v>
      </c>
      <c r="D40" s="1">
        <f>+COUNTIF($E$2:E40,E40)</f>
        <v>6</v>
      </c>
      <c r="E40" s="1" t="str">
        <f t="shared" si="0"/>
        <v>LH089</v>
      </c>
      <c r="F40" s="323">
        <f t="shared" si="1"/>
        <v>38</v>
      </c>
      <c r="G40" s="317" t="s">
        <v>1340</v>
      </c>
      <c r="H40" s="317" t="s">
        <v>682</v>
      </c>
      <c r="I40" s="317" t="s">
        <v>1339</v>
      </c>
      <c r="J40" s="317">
        <v>2</v>
      </c>
      <c r="K40" s="317" t="s">
        <v>585</v>
      </c>
      <c r="L40" s="317" t="s">
        <v>944</v>
      </c>
      <c r="M40" s="317">
        <v>0</v>
      </c>
      <c r="N40" s="333" t="s">
        <v>465</v>
      </c>
      <c r="O40" s="318"/>
      <c r="P40" s="319"/>
      <c r="Q40" s="320"/>
      <c r="R40" s="319"/>
      <c r="S40" s="319"/>
      <c r="T40" s="320"/>
      <c r="U40" s="321">
        <v>45050</v>
      </c>
      <c r="V40" s="270" t="str">
        <f ca="1">IFERROR(IF(E40&lt;&gt;"",VLOOKUP(E40,'Color Lineup'!N:N,1,0),""),"CHECK")</f>
        <v>LH089</v>
      </c>
    </row>
    <row r="41" spans="3:22">
      <c r="C41" s="1">
        <f>+IF(D41=1,COUNTIF($D$2:D41,D41),0)</f>
        <v>0</v>
      </c>
      <c r="D41" s="1">
        <f>+COUNTIF($E$2:E41,E41)</f>
        <v>4</v>
      </c>
      <c r="E41" s="1" t="str">
        <f t="shared" si="0"/>
        <v>MX4R0</v>
      </c>
      <c r="F41" s="323">
        <f t="shared" si="1"/>
        <v>39</v>
      </c>
      <c r="G41" s="317" t="s">
        <v>1341</v>
      </c>
      <c r="H41" s="317" t="s">
        <v>518</v>
      </c>
      <c r="I41" s="317" t="s">
        <v>1110</v>
      </c>
      <c r="J41" s="317">
        <v>10</v>
      </c>
      <c r="K41" s="317" t="s">
        <v>760</v>
      </c>
      <c r="L41" s="317" t="s">
        <v>801</v>
      </c>
      <c r="M41" s="317">
        <v>0</v>
      </c>
      <c r="N41" s="333" t="s">
        <v>21</v>
      </c>
      <c r="O41" s="318"/>
      <c r="P41" s="319"/>
      <c r="Q41" s="320"/>
      <c r="R41" s="319"/>
      <c r="S41" s="319"/>
      <c r="T41" s="320"/>
      <c r="U41" s="321">
        <v>45050</v>
      </c>
      <c r="V41" s="270" t="str">
        <f ca="1">IFERROR(IF(E41&lt;&gt;"",VLOOKUP(E41,'Color Lineup'!N:N,1,0),""),"CHECK")</f>
        <v>MX4R0</v>
      </c>
    </row>
    <row r="42" spans="3:22">
      <c r="C42" s="1">
        <f>+IF(D42=1,COUNTIF($D$2:D42,D42),0)</f>
        <v>0</v>
      </c>
      <c r="D42" s="1">
        <f>+COUNTIF($E$2:E42,E42)</f>
        <v>3</v>
      </c>
      <c r="E42" s="1" t="str">
        <f t="shared" si="0"/>
        <v>LHX12</v>
      </c>
      <c r="F42" s="323">
        <f t="shared" si="1"/>
        <v>40</v>
      </c>
      <c r="G42" s="317" t="s">
        <v>1342</v>
      </c>
      <c r="H42" s="317" t="s">
        <v>682</v>
      </c>
      <c r="I42" s="317" t="s">
        <v>1339</v>
      </c>
      <c r="J42" s="317">
        <v>3</v>
      </c>
      <c r="K42" s="317" t="s">
        <v>585</v>
      </c>
      <c r="L42" s="317" t="s">
        <v>945</v>
      </c>
      <c r="M42" s="317">
        <v>0</v>
      </c>
      <c r="N42" s="333" t="s">
        <v>632</v>
      </c>
      <c r="O42" s="318"/>
      <c r="P42" s="319"/>
      <c r="Q42" s="320"/>
      <c r="R42" s="319"/>
      <c r="S42" s="319"/>
      <c r="T42" s="320"/>
      <c r="U42" s="321">
        <v>45050</v>
      </c>
      <c r="V42" s="270" t="str">
        <f ca="1">IFERROR(IF(E42&lt;&gt;"",VLOOKUP(E42,'Color Lineup'!N:N,1,0),""),"CHECK")</f>
        <v>LHX12</v>
      </c>
    </row>
    <row r="43" spans="3:22">
      <c r="C43" s="1">
        <f>+IF(D43=1,COUNTIF($D$2:D43,D43),0)</f>
        <v>0</v>
      </c>
      <c r="D43" s="1">
        <f>+COUNTIF($E$2:E43,E43)</f>
        <v>4</v>
      </c>
      <c r="E43" s="1" t="str">
        <f t="shared" si="0"/>
        <v>LHX12</v>
      </c>
      <c r="F43" s="323">
        <f t="shared" si="1"/>
        <v>41</v>
      </c>
      <c r="G43" s="317" t="s">
        <v>1343</v>
      </c>
      <c r="H43" s="317" t="s">
        <v>682</v>
      </c>
      <c r="I43" s="317" t="s">
        <v>1339</v>
      </c>
      <c r="J43" s="317">
        <v>4</v>
      </c>
      <c r="K43" s="317" t="s">
        <v>585</v>
      </c>
      <c r="L43" s="317" t="s">
        <v>947</v>
      </c>
      <c r="M43" s="317">
        <v>0</v>
      </c>
      <c r="N43" s="333" t="s">
        <v>632</v>
      </c>
      <c r="O43" s="318"/>
      <c r="P43" s="319"/>
      <c r="Q43" s="320"/>
      <c r="R43" s="319"/>
      <c r="S43" s="319"/>
      <c r="T43" s="320"/>
      <c r="U43" s="321">
        <v>45050</v>
      </c>
      <c r="V43" s="270" t="str">
        <f ca="1">IFERROR(IF(E43&lt;&gt;"",VLOOKUP(E43,'Color Lineup'!N:N,1,0),""),"CHECK")</f>
        <v>LHX12</v>
      </c>
    </row>
    <row r="44" spans="3:22">
      <c r="C44" s="1">
        <f>+IF(D44=1,COUNTIF($D$2:D44,D44),0)</f>
        <v>18</v>
      </c>
      <c r="D44" s="1">
        <f>+COUNTIF($E$2:E44,E44)</f>
        <v>1</v>
      </c>
      <c r="E44" s="1" t="str">
        <f t="shared" si="0"/>
        <v>LN089</v>
      </c>
      <c r="F44" s="323">
        <f t="shared" si="1"/>
        <v>42</v>
      </c>
      <c r="G44" s="317" t="s">
        <v>1344</v>
      </c>
      <c r="H44" s="317" t="s">
        <v>519</v>
      </c>
      <c r="I44" s="317" t="s">
        <v>1345</v>
      </c>
      <c r="J44" s="317">
        <v>1</v>
      </c>
      <c r="K44" s="317" t="s">
        <v>555</v>
      </c>
      <c r="L44" s="317" t="s">
        <v>1346</v>
      </c>
      <c r="M44" s="317">
        <v>0</v>
      </c>
      <c r="N44" s="333" t="s">
        <v>465</v>
      </c>
      <c r="O44" s="318"/>
      <c r="P44" s="319"/>
      <c r="Q44" s="320"/>
      <c r="R44" s="319"/>
      <c r="S44" s="319"/>
      <c r="T44" s="320"/>
      <c r="U44" s="321">
        <v>45050</v>
      </c>
      <c r="V44" s="270" t="str">
        <f ca="1">IFERROR(IF(E44&lt;&gt;"",VLOOKUP(E44,'Color Lineup'!N:N,1,0),""),"CHECK")</f>
        <v>LN089</v>
      </c>
    </row>
    <row r="45" spans="3:22">
      <c r="C45" s="1">
        <f>+IF(D45=1,COUNTIF($D$2:D45,D45),0)</f>
        <v>0</v>
      </c>
      <c r="D45" s="1">
        <f>+COUNTIF($E$2:E45,E45)</f>
        <v>5</v>
      </c>
      <c r="E45" s="1" t="str">
        <f t="shared" si="0"/>
        <v>MX4R0</v>
      </c>
      <c r="F45" s="323">
        <f t="shared" si="1"/>
        <v>43</v>
      </c>
      <c r="G45" s="317" t="s">
        <v>1347</v>
      </c>
      <c r="H45" s="317" t="s">
        <v>518</v>
      </c>
      <c r="I45" s="317" t="s">
        <v>1348</v>
      </c>
      <c r="J45" s="317">
        <v>1</v>
      </c>
      <c r="K45" s="317" t="s">
        <v>760</v>
      </c>
      <c r="L45" s="317" t="s">
        <v>802</v>
      </c>
      <c r="M45" s="317">
        <v>0</v>
      </c>
      <c r="N45" s="333" t="s">
        <v>21</v>
      </c>
      <c r="O45" s="318"/>
      <c r="P45" s="319"/>
      <c r="Q45" s="320"/>
      <c r="R45" s="319"/>
      <c r="S45" s="319"/>
      <c r="T45" s="320"/>
      <c r="U45" s="321">
        <v>45050</v>
      </c>
      <c r="V45" s="270" t="str">
        <f ca="1">IFERROR(IF(E45&lt;&gt;"",VLOOKUP(E45,'Color Lineup'!N:N,1,0),""),"CHECK")</f>
        <v>MX4R0</v>
      </c>
    </row>
    <row r="46" spans="3:22">
      <c r="C46" s="1">
        <f>+IF(D46=1,COUNTIF($D$2:D46,D46),0)</f>
        <v>0</v>
      </c>
      <c r="D46" s="1">
        <f>+COUNTIF($E$2:E46,E46)</f>
        <v>7</v>
      </c>
      <c r="E46" s="1" t="str">
        <f t="shared" si="0"/>
        <v>LH089</v>
      </c>
      <c r="F46" s="323">
        <f t="shared" si="1"/>
        <v>44</v>
      </c>
      <c r="G46" s="317" t="s">
        <v>1349</v>
      </c>
      <c r="H46" s="317" t="s">
        <v>682</v>
      </c>
      <c r="I46" s="317" t="s">
        <v>1339</v>
      </c>
      <c r="J46" s="317">
        <v>5</v>
      </c>
      <c r="K46" s="317" t="s">
        <v>585</v>
      </c>
      <c r="L46" s="317" t="s">
        <v>948</v>
      </c>
      <c r="M46" s="317">
        <v>0</v>
      </c>
      <c r="N46" s="333" t="s">
        <v>465</v>
      </c>
      <c r="O46" s="318"/>
      <c r="P46" s="319"/>
      <c r="Q46" s="320"/>
      <c r="R46" s="319"/>
      <c r="S46" s="319"/>
      <c r="T46" s="320"/>
      <c r="U46" s="321">
        <v>45050</v>
      </c>
      <c r="V46" s="270" t="str">
        <f ca="1">IFERROR(IF(E46&lt;&gt;"",VLOOKUP(E46,'Color Lineup'!N:N,1,0),""),"CHECK")</f>
        <v>LH089</v>
      </c>
    </row>
    <row r="47" spans="3:22">
      <c r="C47" s="1">
        <f>+IF(D47=1,COUNTIF($D$2:D47,D47),0)</f>
        <v>0</v>
      </c>
      <c r="D47" s="1">
        <f>+COUNTIF($E$2:E47,E47)</f>
        <v>3</v>
      </c>
      <c r="E47" s="1" t="str">
        <f t="shared" si="0"/>
        <v>HJ089</v>
      </c>
      <c r="F47" s="323">
        <f t="shared" si="1"/>
        <v>45</v>
      </c>
      <c r="G47" s="317" t="s">
        <v>1350</v>
      </c>
      <c r="H47" s="317" t="s">
        <v>682</v>
      </c>
      <c r="I47" s="317" t="s">
        <v>1254</v>
      </c>
      <c r="J47" s="317">
        <v>9</v>
      </c>
      <c r="K47" s="317" t="s">
        <v>679</v>
      </c>
      <c r="L47" s="317" t="s">
        <v>949</v>
      </c>
      <c r="M47" s="317">
        <v>0</v>
      </c>
      <c r="N47" s="333" t="s">
        <v>465</v>
      </c>
      <c r="O47" s="318"/>
      <c r="P47" s="319"/>
      <c r="Q47" s="320"/>
      <c r="R47" s="319"/>
      <c r="S47" s="319"/>
      <c r="T47" s="320"/>
      <c r="U47" s="321">
        <v>45050</v>
      </c>
      <c r="V47" s="270" t="str">
        <f ca="1">IFERROR(IF(E47&lt;&gt;"",VLOOKUP(E47,'Color Lineup'!N:N,1,0),""),"CHECK")</f>
        <v>HJ089</v>
      </c>
    </row>
    <row r="48" spans="3:22">
      <c r="C48" s="1">
        <f>+IF(D48=1,COUNTIF($D$2:D48,D48),0)</f>
        <v>19</v>
      </c>
      <c r="D48" s="1">
        <f>+COUNTIF($E$2:E48,E48)</f>
        <v>1</v>
      </c>
      <c r="E48" s="1" t="str">
        <f t="shared" si="0"/>
        <v>MV089</v>
      </c>
      <c r="F48" s="323">
        <f t="shared" si="1"/>
        <v>46</v>
      </c>
      <c r="G48" s="317" t="s">
        <v>1351</v>
      </c>
      <c r="H48" s="317" t="s">
        <v>518</v>
      </c>
      <c r="I48" s="317" t="s">
        <v>1267</v>
      </c>
      <c r="J48" s="317">
        <v>5</v>
      </c>
      <c r="K48" s="317" t="s">
        <v>758</v>
      </c>
      <c r="L48" s="317" t="s">
        <v>803</v>
      </c>
      <c r="M48" s="317">
        <v>0</v>
      </c>
      <c r="N48" s="333" t="s">
        <v>465</v>
      </c>
      <c r="O48" s="318"/>
      <c r="P48" s="319"/>
      <c r="Q48" s="320"/>
      <c r="R48" s="319"/>
      <c r="S48" s="319"/>
      <c r="T48" s="320"/>
      <c r="U48" s="321">
        <v>45050</v>
      </c>
      <c r="V48" s="270" t="str">
        <f ca="1">IFERROR(IF(E48&lt;&gt;"",VLOOKUP(E48,'Color Lineup'!N:N,1,0),""),"CHECK")</f>
        <v>MV089</v>
      </c>
    </row>
    <row r="49" spans="3:22">
      <c r="C49" s="1">
        <f>+IF(D49=1,COUNTIF($D$2:D49,D49),0)</f>
        <v>0</v>
      </c>
      <c r="D49" s="1">
        <f>+COUNTIF($E$2:E49,E49)</f>
        <v>8</v>
      </c>
      <c r="E49" s="1" t="str">
        <f t="shared" si="0"/>
        <v>LH089</v>
      </c>
      <c r="F49" s="323">
        <f t="shared" si="1"/>
        <v>47</v>
      </c>
      <c r="G49" s="317" t="s">
        <v>1352</v>
      </c>
      <c r="H49" s="317" t="s">
        <v>682</v>
      </c>
      <c r="I49" s="317" t="s">
        <v>1339</v>
      </c>
      <c r="J49" s="317">
        <v>6</v>
      </c>
      <c r="K49" s="317" t="s">
        <v>585</v>
      </c>
      <c r="L49" s="317" t="s">
        <v>950</v>
      </c>
      <c r="M49" s="317">
        <v>0</v>
      </c>
      <c r="N49" s="333" t="s">
        <v>465</v>
      </c>
      <c r="O49" s="318"/>
      <c r="P49" s="319"/>
      <c r="Q49" s="320"/>
      <c r="R49" s="319"/>
      <c r="S49" s="319"/>
      <c r="T49" s="320"/>
      <c r="U49" s="321">
        <v>45050</v>
      </c>
      <c r="V49" s="270" t="str">
        <f ca="1">IFERROR(IF(E49&lt;&gt;"",VLOOKUP(E49,'Color Lineup'!N:N,1,0),""),"CHECK")</f>
        <v>LH089</v>
      </c>
    </row>
    <row r="50" spans="3:22">
      <c r="C50" s="1">
        <f>+IF(D50=1,COUNTIF($D$2:D50,D50),0)</f>
        <v>0</v>
      </c>
      <c r="D50" s="1">
        <f>+COUNTIF($E$2:E50,E50)</f>
        <v>5</v>
      </c>
      <c r="E50" s="1" t="str">
        <f t="shared" si="0"/>
        <v>JH040</v>
      </c>
      <c r="F50" s="323">
        <f t="shared" si="1"/>
        <v>48</v>
      </c>
      <c r="G50" s="317" t="s">
        <v>1353</v>
      </c>
      <c r="H50" s="317" t="s">
        <v>520</v>
      </c>
      <c r="I50" s="317" t="s">
        <v>1305</v>
      </c>
      <c r="J50" s="317">
        <v>5</v>
      </c>
      <c r="K50" s="317" t="s">
        <v>452</v>
      </c>
      <c r="L50" s="317" t="s">
        <v>833</v>
      </c>
      <c r="M50" s="317">
        <v>0</v>
      </c>
      <c r="N50" s="333" t="s">
        <v>28</v>
      </c>
      <c r="O50" s="318"/>
      <c r="P50" s="319"/>
      <c r="Q50" s="320"/>
      <c r="R50" s="319"/>
      <c r="S50" s="319"/>
      <c r="T50" s="320"/>
      <c r="U50" s="321">
        <v>45050</v>
      </c>
      <c r="V50" s="270" t="str">
        <f ca="1">IFERROR(IF(E50&lt;&gt;"",VLOOKUP(E50,'Color Lineup'!N:N,1,0),""),"CHECK")</f>
        <v>JH040</v>
      </c>
    </row>
    <row r="51" spans="3:22">
      <c r="C51" s="1">
        <f>+IF(D51=1,COUNTIF($D$2:D51,D51),0)</f>
        <v>0</v>
      </c>
      <c r="D51" s="1">
        <f>+COUNTIF($E$2:E51,E51)</f>
        <v>9</v>
      </c>
      <c r="E51" s="1" t="str">
        <f t="shared" si="0"/>
        <v>LH089</v>
      </c>
      <c r="F51" s="323">
        <f t="shared" si="1"/>
        <v>49</v>
      </c>
      <c r="G51" s="317" t="s">
        <v>1354</v>
      </c>
      <c r="H51" s="317" t="s">
        <v>682</v>
      </c>
      <c r="I51" s="317" t="s">
        <v>1339</v>
      </c>
      <c r="J51" s="317">
        <v>7</v>
      </c>
      <c r="K51" s="317" t="s">
        <v>585</v>
      </c>
      <c r="L51" s="317" t="s">
        <v>951</v>
      </c>
      <c r="M51" s="317">
        <v>0</v>
      </c>
      <c r="N51" s="333" t="s">
        <v>465</v>
      </c>
      <c r="O51" s="318"/>
      <c r="P51" s="319"/>
      <c r="Q51" s="320"/>
      <c r="R51" s="319"/>
      <c r="S51" s="319"/>
      <c r="T51" s="320"/>
      <c r="U51" s="321">
        <v>45050</v>
      </c>
      <c r="V51" s="270" t="str">
        <f ca="1">IFERROR(IF(E51&lt;&gt;"",VLOOKUP(E51,'Color Lineup'!N:N,1,0),""),"CHECK")</f>
        <v>LH089</v>
      </c>
    </row>
    <row r="52" spans="3:22">
      <c r="C52" s="1">
        <f>+IF(D52=1,COUNTIF($D$2:D52,D52),0)</f>
        <v>20</v>
      </c>
      <c r="D52" s="1">
        <f>+COUNTIF($E$2:E52,E52)</f>
        <v>1</v>
      </c>
      <c r="E52" s="1" t="str">
        <f t="shared" si="0"/>
        <v>MY218</v>
      </c>
      <c r="F52" s="323">
        <f t="shared" si="1"/>
        <v>50</v>
      </c>
      <c r="G52" s="317" t="s">
        <v>1355</v>
      </c>
      <c r="H52" s="317" t="s">
        <v>518</v>
      </c>
      <c r="I52" s="317" t="s">
        <v>1289</v>
      </c>
      <c r="J52" s="317">
        <v>5</v>
      </c>
      <c r="K52" s="317" t="s">
        <v>759</v>
      </c>
      <c r="L52" s="317" t="s">
        <v>804</v>
      </c>
      <c r="M52" s="317">
        <v>0</v>
      </c>
      <c r="N52" s="333" t="s">
        <v>20</v>
      </c>
      <c r="O52" s="318"/>
      <c r="P52" s="319"/>
      <c r="Q52" s="320"/>
      <c r="R52" s="319"/>
      <c r="S52" s="319"/>
      <c r="T52" s="320"/>
      <c r="U52" s="321">
        <v>45050</v>
      </c>
      <c r="V52" s="270" t="str">
        <f ca="1">IFERROR(IF(E52&lt;&gt;"",VLOOKUP(E52,'Color Lineup'!N:N,1,0),""),"CHECK")</f>
        <v>MY218</v>
      </c>
    </row>
    <row r="53" spans="3:22">
      <c r="C53" s="1">
        <f>+IF(D53=1,COUNTIF($D$2:D53,D53),0)</f>
        <v>0</v>
      </c>
      <c r="D53" s="1">
        <f>+COUNTIF($E$2:E53,E53)</f>
        <v>10</v>
      </c>
      <c r="E53" s="1" t="str">
        <f t="shared" si="0"/>
        <v>LH089</v>
      </c>
      <c r="F53" s="323">
        <f t="shared" si="1"/>
        <v>51</v>
      </c>
      <c r="G53" s="317" t="s">
        <v>1356</v>
      </c>
      <c r="H53" s="317" t="s">
        <v>682</v>
      </c>
      <c r="I53" s="317" t="s">
        <v>1339</v>
      </c>
      <c r="J53" s="317">
        <v>8</v>
      </c>
      <c r="K53" s="317" t="s">
        <v>585</v>
      </c>
      <c r="L53" s="317" t="s">
        <v>952</v>
      </c>
      <c r="M53" s="317">
        <v>0</v>
      </c>
      <c r="N53" s="333" t="s">
        <v>465</v>
      </c>
      <c r="O53" s="318"/>
      <c r="P53" s="319"/>
      <c r="Q53" s="320"/>
      <c r="R53" s="319"/>
      <c r="S53" s="319"/>
      <c r="T53" s="320"/>
      <c r="U53" s="321">
        <v>45050</v>
      </c>
      <c r="V53" s="270" t="str">
        <f ca="1">IFERROR(IF(E53&lt;&gt;"",VLOOKUP(E53,'Color Lineup'!N:N,1,0),""),"CHECK")</f>
        <v>LH089</v>
      </c>
    </row>
    <row r="54" spans="3:22">
      <c r="C54" s="1">
        <f>+IF(D54=1,COUNTIF($D$2:D54,D54),0)</f>
        <v>0</v>
      </c>
      <c r="D54" s="1">
        <f>+COUNTIF($E$2:E54,E54)</f>
        <v>5</v>
      </c>
      <c r="E54" s="1" t="str">
        <f t="shared" si="0"/>
        <v>LHX12</v>
      </c>
      <c r="F54" s="323">
        <f t="shared" si="1"/>
        <v>52</v>
      </c>
      <c r="G54" s="317" t="s">
        <v>1357</v>
      </c>
      <c r="H54" s="317" t="s">
        <v>682</v>
      </c>
      <c r="I54" s="317" t="s">
        <v>1339</v>
      </c>
      <c r="J54" s="317">
        <v>9</v>
      </c>
      <c r="K54" s="317" t="s">
        <v>585</v>
      </c>
      <c r="L54" s="317" t="s">
        <v>953</v>
      </c>
      <c r="M54" s="317">
        <v>0</v>
      </c>
      <c r="N54" s="333" t="s">
        <v>632</v>
      </c>
      <c r="O54" s="318"/>
      <c r="P54" s="319"/>
      <c r="Q54" s="320"/>
      <c r="R54" s="319"/>
      <c r="S54" s="319"/>
      <c r="T54" s="320"/>
      <c r="U54" s="321">
        <v>45050</v>
      </c>
      <c r="V54" s="270" t="str">
        <f ca="1">IFERROR(IF(E54&lt;&gt;"",VLOOKUP(E54,'Color Lineup'!N:N,1,0),""),"CHECK")</f>
        <v>LHX12</v>
      </c>
    </row>
    <row r="55" spans="3:22">
      <c r="C55" s="1">
        <f>+IF(D55=1,COUNTIF($D$2:D55,D55),0)</f>
        <v>0</v>
      </c>
      <c r="D55" s="1">
        <f>+COUNTIF($E$2:E55,E55)</f>
        <v>6</v>
      </c>
      <c r="E55" s="1" t="str">
        <f t="shared" si="0"/>
        <v>MX089</v>
      </c>
      <c r="F55" s="323">
        <f t="shared" si="1"/>
        <v>53</v>
      </c>
      <c r="G55" s="317" t="s">
        <v>1358</v>
      </c>
      <c r="H55" s="317" t="s">
        <v>518</v>
      </c>
      <c r="I55" s="317" t="s">
        <v>1348</v>
      </c>
      <c r="J55" s="317">
        <v>2</v>
      </c>
      <c r="K55" s="317" t="s">
        <v>760</v>
      </c>
      <c r="L55" s="317" t="s">
        <v>805</v>
      </c>
      <c r="M55" s="317">
        <v>0</v>
      </c>
      <c r="N55" s="333" t="s">
        <v>465</v>
      </c>
      <c r="O55" s="318"/>
      <c r="P55" s="319"/>
      <c r="Q55" s="320"/>
      <c r="R55" s="319"/>
      <c r="S55" s="319"/>
      <c r="T55" s="320"/>
      <c r="U55" s="321">
        <v>45050</v>
      </c>
      <c r="V55" s="270" t="str">
        <f ca="1">IFERROR(IF(E55&lt;&gt;"",VLOOKUP(E55,'Color Lineup'!N:N,1,0),""),"CHECK")</f>
        <v>MX089</v>
      </c>
    </row>
    <row r="56" spans="3:22">
      <c r="C56" s="1">
        <f>+IF(D56=1,COUNTIF($D$2:D56,D56),0)</f>
        <v>0</v>
      </c>
      <c r="D56" s="1">
        <f>+COUNTIF($E$2:E56,E56)</f>
        <v>4</v>
      </c>
      <c r="E56" s="1" t="str">
        <f t="shared" si="0"/>
        <v>HJ089</v>
      </c>
      <c r="F56" s="323">
        <f t="shared" si="1"/>
        <v>54</v>
      </c>
      <c r="G56" s="317" t="s">
        <v>1359</v>
      </c>
      <c r="H56" s="317" t="s">
        <v>682</v>
      </c>
      <c r="I56" s="317" t="s">
        <v>1254</v>
      </c>
      <c r="J56" s="317">
        <v>10</v>
      </c>
      <c r="K56" s="317" t="s">
        <v>679</v>
      </c>
      <c r="L56" s="317" t="s">
        <v>954</v>
      </c>
      <c r="M56" s="317">
        <v>0</v>
      </c>
      <c r="N56" s="333" t="s">
        <v>465</v>
      </c>
      <c r="O56" s="318"/>
      <c r="P56" s="319"/>
      <c r="Q56" s="320"/>
      <c r="R56" s="319"/>
      <c r="S56" s="319"/>
      <c r="T56" s="320"/>
      <c r="U56" s="321">
        <v>45050</v>
      </c>
      <c r="V56" s="270" t="str">
        <f ca="1">IFERROR(IF(E56&lt;&gt;"",VLOOKUP(E56,'Color Lineup'!N:N,1,0),""),"CHECK")</f>
        <v>HJ089</v>
      </c>
    </row>
    <row r="57" spans="3:22">
      <c r="C57" s="1">
        <f>+IF(D57=1,COUNTIF($D$2:D57,D57),0)</f>
        <v>0</v>
      </c>
      <c r="D57" s="1">
        <f>+COUNTIF($E$2:E57,E57)</f>
        <v>6</v>
      </c>
      <c r="E57" s="1" t="str">
        <f t="shared" si="0"/>
        <v>JH040</v>
      </c>
      <c r="F57" s="323">
        <f t="shared" si="1"/>
        <v>55</v>
      </c>
      <c r="G57" s="317" t="s">
        <v>1360</v>
      </c>
      <c r="H57" s="317" t="s">
        <v>520</v>
      </c>
      <c r="I57" s="317" t="s">
        <v>1305</v>
      </c>
      <c r="J57" s="317">
        <v>6</v>
      </c>
      <c r="K57" s="317" t="s">
        <v>452</v>
      </c>
      <c r="L57" s="317" t="s">
        <v>837</v>
      </c>
      <c r="M57" s="317">
        <v>0</v>
      </c>
      <c r="N57" s="333" t="s">
        <v>28</v>
      </c>
      <c r="O57" s="318"/>
      <c r="P57" s="319"/>
      <c r="Q57" s="320"/>
      <c r="R57" s="319"/>
      <c r="S57" s="319"/>
      <c r="T57" s="320"/>
      <c r="U57" s="321">
        <v>45050</v>
      </c>
      <c r="V57" s="270" t="str">
        <f ca="1">IFERROR(IF(E57&lt;&gt;"",VLOOKUP(E57,'Color Lineup'!N:N,1,0),""),"CHECK")</f>
        <v>JH040</v>
      </c>
    </row>
    <row r="58" spans="3:22">
      <c r="C58" s="1">
        <f>+IF(D58=1,COUNTIF($D$2:D58,D58),0)</f>
        <v>0</v>
      </c>
      <c r="D58" s="1">
        <f>+COUNTIF($E$2:E58,E58)</f>
        <v>11</v>
      </c>
      <c r="E58" s="1" t="str">
        <f t="shared" si="0"/>
        <v>LH089</v>
      </c>
      <c r="F58" s="323">
        <f t="shared" si="1"/>
        <v>56</v>
      </c>
      <c r="G58" s="317" t="s">
        <v>1361</v>
      </c>
      <c r="H58" s="317" t="s">
        <v>682</v>
      </c>
      <c r="I58" s="317" t="s">
        <v>1339</v>
      </c>
      <c r="J58" s="317">
        <v>10</v>
      </c>
      <c r="K58" s="317" t="s">
        <v>585</v>
      </c>
      <c r="L58" s="317" t="s">
        <v>955</v>
      </c>
      <c r="M58" s="317">
        <v>0</v>
      </c>
      <c r="N58" s="333" t="s">
        <v>465</v>
      </c>
      <c r="O58" s="318"/>
      <c r="P58" s="319"/>
      <c r="Q58" s="320"/>
      <c r="R58" s="319"/>
      <c r="S58" s="319"/>
      <c r="T58" s="320"/>
      <c r="U58" s="321">
        <v>45050</v>
      </c>
      <c r="V58" s="270" t="str">
        <f ca="1">IFERROR(IF(E58&lt;&gt;"",VLOOKUP(E58,'Color Lineup'!N:N,1,0),""),"CHECK")</f>
        <v>LH089</v>
      </c>
    </row>
    <row r="59" spans="3:22">
      <c r="C59" s="1">
        <f>+IF(D59=1,COUNTIF($D$2:D59,D59),0)</f>
        <v>0</v>
      </c>
      <c r="D59" s="1">
        <f>+COUNTIF($E$2:E59,E59)</f>
        <v>7</v>
      </c>
      <c r="E59" s="1" t="str">
        <f t="shared" si="0"/>
        <v>MX089</v>
      </c>
      <c r="F59" s="323">
        <f t="shared" si="1"/>
        <v>57</v>
      </c>
      <c r="G59" s="317" t="s">
        <v>1362</v>
      </c>
      <c r="H59" s="317" t="s">
        <v>518</v>
      </c>
      <c r="I59" s="317" t="s">
        <v>1348</v>
      </c>
      <c r="J59" s="317">
        <v>3</v>
      </c>
      <c r="K59" s="317" t="s">
        <v>760</v>
      </c>
      <c r="L59" s="317" t="s">
        <v>806</v>
      </c>
      <c r="M59" s="317">
        <v>0</v>
      </c>
      <c r="N59" s="333" t="s">
        <v>465</v>
      </c>
      <c r="O59" s="318"/>
      <c r="P59" s="319"/>
      <c r="Q59" s="320"/>
      <c r="R59" s="319"/>
      <c r="S59" s="319"/>
      <c r="T59" s="320"/>
      <c r="U59" s="321">
        <v>45050</v>
      </c>
      <c r="V59" s="270" t="str">
        <f ca="1">IFERROR(IF(E59&lt;&gt;"",VLOOKUP(E59,'Color Lineup'!N:N,1,0),""),"CHECK")</f>
        <v>MX089</v>
      </c>
    </row>
    <row r="60" spans="3:22">
      <c r="C60" s="1">
        <f>+IF(D60=1,COUNTIF($D$2:D60,D60),0)</f>
        <v>0</v>
      </c>
      <c r="D60" s="1">
        <f>+COUNTIF($E$2:E60,E60)</f>
        <v>12</v>
      </c>
      <c r="E60" s="1" t="str">
        <f t="shared" si="0"/>
        <v>LH089</v>
      </c>
      <c r="F60" s="323">
        <f t="shared" si="1"/>
        <v>58</v>
      </c>
      <c r="G60" s="317" t="s">
        <v>1363</v>
      </c>
      <c r="H60" s="317" t="s">
        <v>682</v>
      </c>
      <c r="I60" s="317" t="s">
        <v>1364</v>
      </c>
      <c r="J60" s="317">
        <v>1</v>
      </c>
      <c r="K60" s="317" t="s">
        <v>585</v>
      </c>
      <c r="L60" s="317" t="s">
        <v>956</v>
      </c>
      <c r="M60" s="317">
        <v>0</v>
      </c>
      <c r="N60" s="333" t="s">
        <v>465</v>
      </c>
      <c r="O60" s="318"/>
      <c r="P60" s="319"/>
      <c r="Q60" s="320"/>
      <c r="R60" s="319"/>
      <c r="S60" s="319"/>
      <c r="T60" s="320"/>
      <c r="U60" s="321">
        <v>45050</v>
      </c>
      <c r="V60" s="270" t="str">
        <f ca="1">IFERROR(IF(E60&lt;&gt;"",VLOOKUP(E60,'Color Lineup'!N:N,1,0),""),"CHECK")</f>
        <v>LH089</v>
      </c>
    </row>
    <row r="61" spans="3:22">
      <c r="C61" s="1">
        <f>+IF(D61=1,COUNTIF($D$2:D61,D61),0)</f>
        <v>0</v>
      </c>
      <c r="D61" s="1">
        <f>+COUNTIF($E$2:E61,E61)</f>
        <v>2</v>
      </c>
      <c r="E61" s="1" t="str">
        <f t="shared" si="0"/>
        <v>LH3Q3</v>
      </c>
      <c r="F61" s="323">
        <f t="shared" si="1"/>
        <v>59</v>
      </c>
      <c r="G61" s="317" t="s">
        <v>1365</v>
      </c>
      <c r="H61" s="317" t="s">
        <v>682</v>
      </c>
      <c r="I61" s="317" t="s">
        <v>1364</v>
      </c>
      <c r="J61" s="317">
        <v>2</v>
      </c>
      <c r="K61" s="317" t="s">
        <v>585</v>
      </c>
      <c r="L61" s="317" t="s">
        <v>957</v>
      </c>
      <c r="M61" s="317">
        <v>0</v>
      </c>
      <c r="N61" s="333" t="s">
        <v>630</v>
      </c>
      <c r="O61" s="318"/>
      <c r="P61" s="319"/>
      <c r="Q61" s="320"/>
      <c r="R61" s="319"/>
      <c r="S61" s="319"/>
      <c r="T61" s="320"/>
      <c r="U61" s="321">
        <v>45050</v>
      </c>
      <c r="V61" s="270" t="str">
        <f ca="1">IFERROR(IF(E61&lt;&gt;"",VLOOKUP(E61,'Color Lineup'!N:N,1,0),""),"CHECK")</f>
        <v>LH3Q3</v>
      </c>
    </row>
    <row r="62" spans="3:22">
      <c r="C62" s="1">
        <f>+IF(D62=1,COUNTIF($D$2:D62,D62),0)</f>
        <v>0</v>
      </c>
      <c r="D62" s="1">
        <f>+COUNTIF($E$2:E62,E62)</f>
        <v>2</v>
      </c>
      <c r="E62" s="1" t="str">
        <f t="shared" si="0"/>
        <v>MV089</v>
      </c>
      <c r="F62" s="323">
        <f t="shared" si="1"/>
        <v>60</v>
      </c>
      <c r="G62" s="317" t="s">
        <v>1366</v>
      </c>
      <c r="H62" s="317" t="s">
        <v>518</v>
      </c>
      <c r="I62" s="317" t="s">
        <v>1267</v>
      </c>
      <c r="J62" s="317">
        <v>6</v>
      </c>
      <c r="K62" s="317" t="s">
        <v>758</v>
      </c>
      <c r="L62" s="317" t="s">
        <v>807</v>
      </c>
      <c r="M62" s="317">
        <v>0</v>
      </c>
      <c r="N62" s="333" t="s">
        <v>465</v>
      </c>
      <c r="O62" s="318"/>
      <c r="P62" s="319"/>
      <c r="Q62" s="320"/>
      <c r="R62" s="319"/>
      <c r="S62" s="319"/>
      <c r="T62" s="320"/>
      <c r="U62" s="321">
        <v>45050</v>
      </c>
      <c r="V62" s="270" t="str">
        <f ca="1">IFERROR(IF(E62&lt;&gt;"",VLOOKUP(E62,'Color Lineup'!N:N,1,0),""),"CHECK")</f>
        <v>MV089</v>
      </c>
    </row>
    <row r="63" spans="3:22">
      <c r="C63" s="1">
        <f>+IF(D63=1,COUNTIF($D$2:D63,D63),0)</f>
        <v>0</v>
      </c>
      <c r="D63" s="1">
        <f>+COUNTIF($E$2:E63,E63)</f>
        <v>2</v>
      </c>
      <c r="E63" s="1" t="str">
        <f t="shared" si="0"/>
        <v>LS089</v>
      </c>
      <c r="F63" s="323">
        <f t="shared" si="1"/>
        <v>61</v>
      </c>
      <c r="G63" s="317" t="s">
        <v>1367</v>
      </c>
      <c r="H63" s="317" t="s">
        <v>519</v>
      </c>
      <c r="I63" s="317" t="s">
        <v>1368</v>
      </c>
      <c r="J63" s="317">
        <v>1</v>
      </c>
      <c r="K63" s="317" t="s">
        <v>557</v>
      </c>
      <c r="L63" s="317" t="s">
        <v>1369</v>
      </c>
      <c r="M63" s="317">
        <v>0</v>
      </c>
      <c r="N63" s="333" t="s">
        <v>465</v>
      </c>
      <c r="O63" s="318"/>
      <c r="P63" s="319"/>
      <c r="Q63" s="320"/>
      <c r="R63" s="319"/>
      <c r="S63" s="319"/>
      <c r="T63" s="320"/>
      <c r="U63" s="321">
        <v>45050</v>
      </c>
      <c r="V63" s="270" t="str">
        <f ca="1">IFERROR(IF(E63&lt;&gt;"",VLOOKUP(E63,'Color Lineup'!N:N,1,0),""),"CHECK")</f>
        <v>LS089</v>
      </c>
    </row>
    <row r="64" spans="3:22">
      <c r="C64" s="1">
        <f>+IF(D64=1,COUNTIF($D$2:D64,D64),0)</f>
        <v>21</v>
      </c>
      <c r="D64" s="1">
        <f>+COUNTIF($E$2:E64,E64)</f>
        <v>1</v>
      </c>
      <c r="E64" s="1" t="str">
        <f t="shared" si="0"/>
        <v>LHS28</v>
      </c>
      <c r="F64" s="323">
        <f t="shared" si="1"/>
        <v>62</v>
      </c>
      <c r="G64" s="317" t="s">
        <v>1370</v>
      </c>
      <c r="H64" s="317" t="s">
        <v>682</v>
      </c>
      <c r="I64" s="317" t="s">
        <v>1364</v>
      </c>
      <c r="J64" s="317">
        <v>3</v>
      </c>
      <c r="K64" s="317" t="s">
        <v>585</v>
      </c>
      <c r="L64" s="317" t="s">
        <v>958</v>
      </c>
      <c r="M64" s="317">
        <v>0</v>
      </c>
      <c r="N64" s="333" t="s">
        <v>631</v>
      </c>
      <c r="O64" s="318"/>
      <c r="P64" s="319"/>
      <c r="Q64" s="320"/>
      <c r="R64" s="319"/>
      <c r="S64" s="319"/>
      <c r="T64" s="320"/>
      <c r="U64" s="321">
        <v>45050</v>
      </c>
      <c r="V64" s="270" t="str">
        <f ca="1">IFERROR(IF(E64&lt;&gt;"",VLOOKUP(E64,'Color Lineup'!N:N,1,0),""),"CHECK")</f>
        <v>LHS28</v>
      </c>
    </row>
    <row r="65" spans="3:22">
      <c r="C65" s="1">
        <f>+IF(D65=1,COUNTIF($D$2:D65,D65),0)</f>
        <v>0</v>
      </c>
      <c r="D65" s="1">
        <f>+COUNTIF($E$2:E65,E65)</f>
        <v>6</v>
      </c>
      <c r="E65" s="1" t="str">
        <f t="shared" si="0"/>
        <v>LHX12</v>
      </c>
      <c r="F65" s="323">
        <f t="shared" si="1"/>
        <v>63</v>
      </c>
      <c r="G65" s="317" t="s">
        <v>1371</v>
      </c>
      <c r="H65" s="317" t="s">
        <v>682</v>
      </c>
      <c r="I65" s="317" t="s">
        <v>1364</v>
      </c>
      <c r="J65" s="317">
        <v>4</v>
      </c>
      <c r="K65" s="317" t="s">
        <v>585</v>
      </c>
      <c r="L65" s="317" t="s">
        <v>959</v>
      </c>
      <c r="M65" s="317">
        <v>0</v>
      </c>
      <c r="N65" s="333" t="s">
        <v>632</v>
      </c>
      <c r="O65" s="318"/>
      <c r="P65" s="319"/>
      <c r="Q65" s="320"/>
      <c r="R65" s="319"/>
      <c r="S65" s="319"/>
      <c r="T65" s="320"/>
      <c r="U65" s="321">
        <v>45050</v>
      </c>
      <c r="V65" s="270" t="str">
        <f ca="1">IFERROR(IF(E65&lt;&gt;"",VLOOKUP(E65,'Color Lineup'!N:N,1,0),""),"CHECK")</f>
        <v>LHX12</v>
      </c>
    </row>
    <row r="66" spans="3:22">
      <c r="C66" s="1">
        <f>+IF(D66=1,COUNTIF($D$2:D66,D66),0)</f>
        <v>22</v>
      </c>
      <c r="D66" s="1">
        <f>+COUNTIF($E$2:E66,E66)</f>
        <v>1</v>
      </c>
      <c r="E66" s="1" t="str">
        <f t="shared" si="0"/>
        <v>MX3R3</v>
      </c>
      <c r="F66" s="323">
        <f t="shared" si="1"/>
        <v>64</v>
      </c>
      <c r="G66" s="317" t="s">
        <v>1372</v>
      </c>
      <c r="H66" s="317" t="s">
        <v>518</v>
      </c>
      <c r="I66" s="317" t="s">
        <v>1348</v>
      </c>
      <c r="J66" s="317">
        <v>4</v>
      </c>
      <c r="K66" s="317" t="s">
        <v>760</v>
      </c>
      <c r="L66" s="317" t="s">
        <v>808</v>
      </c>
      <c r="M66" s="317">
        <v>0</v>
      </c>
      <c r="N66" s="333" t="s">
        <v>354</v>
      </c>
      <c r="O66" s="318"/>
      <c r="P66" s="319"/>
      <c r="Q66" s="320"/>
      <c r="R66" s="319"/>
      <c r="S66" s="319"/>
      <c r="T66" s="320"/>
      <c r="U66" s="321">
        <v>45050</v>
      </c>
      <c r="V66" s="270" t="str">
        <f ca="1">IFERROR(IF(E66&lt;&gt;"",VLOOKUP(E66,'Color Lineup'!N:N,1,0),""),"CHECK")</f>
        <v>MX3R3</v>
      </c>
    </row>
    <row r="67" spans="3:22">
      <c r="C67" s="1">
        <f>+IF(D67=1,COUNTIF($D$2:D67,D67),0)</f>
        <v>0</v>
      </c>
      <c r="D67" s="1">
        <f>+COUNTIF($E$2:E67,E67)</f>
        <v>7</v>
      </c>
      <c r="E67" s="1" t="str">
        <f t="shared" si="0"/>
        <v>JH040</v>
      </c>
      <c r="F67" s="323">
        <f t="shared" si="1"/>
        <v>65</v>
      </c>
      <c r="G67" s="317" t="s">
        <v>1373</v>
      </c>
      <c r="H67" s="317" t="s">
        <v>520</v>
      </c>
      <c r="I67" s="317" t="s">
        <v>1305</v>
      </c>
      <c r="J67" s="317">
        <v>7</v>
      </c>
      <c r="K67" s="317" t="s">
        <v>452</v>
      </c>
      <c r="L67" s="317" t="s">
        <v>840</v>
      </c>
      <c r="M67" s="317">
        <v>0</v>
      </c>
      <c r="N67" s="333" t="s">
        <v>28</v>
      </c>
      <c r="O67" s="318"/>
      <c r="P67" s="319"/>
      <c r="Q67" s="320"/>
      <c r="R67" s="319"/>
      <c r="S67" s="319"/>
      <c r="T67" s="320"/>
      <c r="U67" s="321">
        <v>45050</v>
      </c>
      <c r="V67" s="270" t="str">
        <f ca="1">IFERROR(IF(E67&lt;&gt;"",VLOOKUP(E67,'Color Lineup'!N:N,1,0),""),"CHECK")</f>
        <v>JH040</v>
      </c>
    </row>
    <row r="68" spans="3:22">
      <c r="C68" s="1">
        <f>+IF(D68=1,COUNTIF($D$2:D68,D68),0)</f>
        <v>0</v>
      </c>
      <c r="D68" s="1">
        <f>+COUNTIF($E$2:E68,E68)</f>
        <v>5</v>
      </c>
      <c r="E68" s="1" t="str">
        <f t="shared" ref="E68:E131" si="2">+K68&amp;N68</f>
        <v>HJ089</v>
      </c>
      <c r="F68" s="323">
        <f t="shared" si="1"/>
        <v>66</v>
      </c>
      <c r="G68" s="317" t="s">
        <v>1374</v>
      </c>
      <c r="H68" s="317" t="s">
        <v>682</v>
      </c>
      <c r="I68" s="317" t="s">
        <v>1375</v>
      </c>
      <c r="J68" s="317">
        <v>1</v>
      </c>
      <c r="K68" s="317" t="s">
        <v>679</v>
      </c>
      <c r="L68" s="317" t="s">
        <v>960</v>
      </c>
      <c r="M68" s="317">
        <v>0</v>
      </c>
      <c r="N68" s="333" t="s">
        <v>465</v>
      </c>
      <c r="O68" s="318"/>
      <c r="P68" s="319"/>
      <c r="Q68" s="320"/>
      <c r="R68" s="319"/>
      <c r="S68" s="319"/>
      <c r="T68" s="320"/>
      <c r="U68" s="321">
        <v>45050</v>
      </c>
      <c r="V68" s="270" t="str">
        <f ca="1">IFERROR(IF(E68&lt;&gt;"",VLOOKUP(E68,'Color Lineup'!N:N,1,0),""),"CHECK")</f>
        <v>HJ089</v>
      </c>
    </row>
    <row r="69" spans="3:22">
      <c r="C69" s="1">
        <f>+IF(D69=1,COUNTIF($D$2:D69,D69),0)</f>
        <v>0</v>
      </c>
      <c r="D69" s="1">
        <f>+COUNTIF($E$2:E69,E69)</f>
        <v>13</v>
      </c>
      <c r="E69" s="1" t="str">
        <f t="shared" si="2"/>
        <v>LH089</v>
      </c>
      <c r="F69" s="323">
        <f t="shared" ref="F69:F132" si="3">ROW()-2</f>
        <v>67</v>
      </c>
      <c r="G69" s="317" t="s">
        <v>1376</v>
      </c>
      <c r="H69" s="317" t="s">
        <v>682</v>
      </c>
      <c r="I69" s="317" t="s">
        <v>1364</v>
      </c>
      <c r="J69" s="317">
        <v>5</v>
      </c>
      <c r="K69" s="317" t="s">
        <v>585</v>
      </c>
      <c r="L69" s="317" t="s">
        <v>961</v>
      </c>
      <c r="M69" s="317">
        <v>0</v>
      </c>
      <c r="N69" s="333" t="s">
        <v>465</v>
      </c>
      <c r="O69" s="318"/>
      <c r="P69" s="319"/>
      <c r="Q69" s="320"/>
      <c r="R69" s="319"/>
      <c r="S69" s="319"/>
      <c r="T69" s="320"/>
      <c r="U69" s="321">
        <v>45050</v>
      </c>
      <c r="V69" s="270" t="str">
        <f ca="1">IFERROR(IF(E69&lt;&gt;"",VLOOKUP(E69,'Color Lineup'!N:N,1,0),""),"CHECK")</f>
        <v>LH089</v>
      </c>
    </row>
    <row r="70" spans="3:22">
      <c r="C70" s="1">
        <f>+IF(D70=1,COUNTIF($D$2:D70,D70),0)</f>
        <v>0</v>
      </c>
      <c r="D70" s="1">
        <f>+COUNTIF($E$2:E70,E70)</f>
        <v>2</v>
      </c>
      <c r="E70" s="1" t="str">
        <f t="shared" si="2"/>
        <v>MY089</v>
      </c>
      <c r="F70" s="323">
        <f t="shared" si="3"/>
        <v>68</v>
      </c>
      <c r="G70" s="317" t="s">
        <v>1377</v>
      </c>
      <c r="H70" s="317" t="s">
        <v>518</v>
      </c>
      <c r="I70" s="317" t="s">
        <v>1289</v>
      </c>
      <c r="J70" s="317">
        <v>6</v>
      </c>
      <c r="K70" s="317" t="s">
        <v>759</v>
      </c>
      <c r="L70" s="317" t="s">
        <v>809</v>
      </c>
      <c r="M70" s="317">
        <v>0</v>
      </c>
      <c r="N70" s="333" t="s">
        <v>465</v>
      </c>
      <c r="O70" s="318"/>
      <c r="P70" s="319"/>
      <c r="Q70" s="320"/>
      <c r="R70" s="319"/>
      <c r="S70" s="319"/>
      <c r="T70" s="320"/>
      <c r="U70" s="321">
        <v>45050</v>
      </c>
      <c r="V70" s="270" t="str">
        <f ca="1">IFERROR(IF(E70&lt;&gt;"",VLOOKUP(E70,'Color Lineup'!N:N,1,0),""),"CHECK")</f>
        <v>MY089</v>
      </c>
    </row>
    <row r="71" spans="3:22">
      <c r="C71" s="1">
        <f>+IF(D71=1,COUNTIF($D$2:D71,D71),0)</f>
        <v>0</v>
      </c>
      <c r="D71" s="1">
        <f>+COUNTIF($E$2:E71,E71)</f>
        <v>14</v>
      </c>
      <c r="E71" s="1" t="str">
        <f t="shared" si="2"/>
        <v>LH089</v>
      </c>
      <c r="F71" s="323">
        <f t="shared" si="3"/>
        <v>69</v>
      </c>
      <c r="G71" s="317" t="s">
        <v>1378</v>
      </c>
      <c r="H71" s="317" t="s">
        <v>682</v>
      </c>
      <c r="I71" s="317" t="s">
        <v>1364</v>
      </c>
      <c r="J71" s="317">
        <v>6</v>
      </c>
      <c r="K71" s="317" t="s">
        <v>585</v>
      </c>
      <c r="L71" s="317" t="s">
        <v>962</v>
      </c>
      <c r="M71" s="317">
        <v>0</v>
      </c>
      <c r="N71" s="333" t="s">
        <v>465</v>
      </c>
      <c r="O71" s="318"/>
      <c r="P71" s="319"/>
      <c r="Q71" s="320"/>
      <c r="R71" s="319"/>
      <c r="S71" s="319"/>
      <c r="T71" s="320"/>
      <c r="U71" s="321">
        <v>45050</v>
      </c>
      <c r="V71" s="270" t="str">
        <f ca="1">IFERROR(IF(E71&lt;&gt;"",VLOOKUP(E71,'Color Lineup'!N:N,1,0),""),"CHECK")</f>
        <v>LH089</v>
      </c>
    </row>
    <row r="72" spans="3:22">
      <c r="C72" s="1">
        <f>+IF(D72=1,COUNTIF($D$2:D72,D72),0)</f>
        <v>0</v>
      </c>
      <c r="D72" s="1">
        <f>+COUNTIF($E$2:E72,E72)</f>
        <v>6</v>
      </c>
      <c r="E72" s="1" t="str">
        <f t="shared" si="2"/>
        <v>HJ089</v>
      </c>
      <c r="F72" s="323">
        <f t="shared" si="3"/>
        <v>70</v>
      </c>
      <c r="G72" s="317" t="s">
        <v>1379</v>
      </c>
      <c r="H72" s="317" t="s">
        <v>682</v>
      </c>
      <c r="I72" s="317" t="s">
        <v>1375</v>
      </c>
      <c r="J72" s="317">
        <v>2</v>
      </c>
      <c r="K72" s="317" t="s">
        <v>679</v>
      </c>
      <c r="L72" s="317" t="s">
        <v>963</v>
      </c>
      <c r="M72" s="317">
        <v>0</v>
      </c>
      <c r="N72" s="333" t="s">
        <v>465</v>
      </c>
      <c r="O72" s="318"/>
      <c r="P72" s="319"/>
      <c r="Q72" s="320"/>
      <c r="R72" s="319"/>
      <c r="S72" s="319"/>
      <c r="T72" s="320"/>
      <c r="U72" s="321">
        <v>45050</v>
      </c>
      <c r="V72" s="270" t="str">
        <f ca="1">IFERROR(IF(E72&lt;&gt;"",VLOOKUP(E72,'Color Lineup'!N:N,1,0),""),"CHECK")</f>
        <v>HJ089</v>
      </c>
    </row>
    <row r="73" spans="3:22">
      <c r="C73" s="1">
        <f>+IF(D73=1,COUNTIF($D$2:D73,D73),0)</f>
        <v>23</v>
      </c>
      <c r="D73" s="1">
        <f>+COUNTIF($E$2:E73,E73)</f>
        <v>1</v>
      </c>
      <c r="E73" s="1" t="str">
        <f t="shared" si="2"/>
        <v>JH1D6</v>
      </c>
      <c r="F73" s="323">
        <f t="shared" si="3"/>
        <v>71</v>
      </c>
      <c r="G73" s="317" t="s">
        <v>1380</v>
      </c>
      <c r="H73" s="317" t="s">
        <v>520</v>
      </c>
      <c r="I73" s="317" t="s">
        <v>1305</v>
      </c>
      <c r="J73" s="317">
        <v>8</v>
      </c>
      <c r="K73" s="317" t="s">
        <v>452</v>
      </c>
      <c r="L73" s="317" t="s">
        <v>878</v>
      </c>
      <c r="M73" s="317">
        <v>0</v>
      </c>
      <c r="N73" s="333" t="s">
        <v>29</v>
      </c>
      <c r="O73" s="318"/>
      <c r="P73" s="319"/>
      <c r="Q73" s="320"/>
      <c r="R73" s="319"/>
      <c r="S73" s="319"/>
      <c r="T73" s="320"/>
      <c r="U73" s="321">
        <v>45050</v>
      </c>
      <c r="V73" s="270" t="str">
        <f ca="1">IFERROR(IF(E73&lt;&gt;"",VLOOKUP(E73,'Color Lineup'!N:N,1,0),""),"CHECK")</f>
        <v>JH1D6</v>
      </c>
    </row>
    <row r="74" spans="3:22">
      <c r="C74" s="1">
        <f>+IF(D74=1,COUNTIF($D$2:D74,D74),0)</f>
        <v>0</v>
      </c>
      <c r="D74" s="1">
        <f>+COUNTIF($E$2:E74,E74)</f>
        <v>6</v>
      </c>
      <c r="E74" s="1" t="str">
        <f t="shared" si="2"/>
        <v>MX4R0</v>
      </c>
      <c r="F74" s="323">
        <f t="shared" si="3"/>
        <v>72</v>
      </c>
      <c r="G74" s="317" t="s">
        <v>1381</v>
      </c>
      <c r="H74" s="317" t="s">
        <v>518</v>
      </c>
      <c r="I74" s="317" t="s">
        <v>1348</v>
      </c>
      <c r="J74" s="317">
        <v>5</v>
      </c>
      <c r="K74" s="317" t="s">
        <v>760</v>
      </c>
      <c r="L74" s="317" t="s">
        <v>810</v>
      </c>
      <c r="M74" s="317">
        <v>0</v>
      </c>
      <c r="N74" s="333" t="s">
        <v>21</v>
      </c>
      <c r="O74" s="318"/>
      <c r="P74" s="319"/>
      <c r="Q74" s="320"/>
      <c r="R74" s="319"/>
      <c r="S74" s="319"/>
      <c r="T74" s="320"/>
      <c r="U74" s="321">
        <v>45050</v>
      </c>
      <c r="V74" s="270" t="str">
        <f ca="1">IFERROR(IF(E74&lt;&gt;"",VLOOKUP(E74,'Color Lineup'!N:N,1,0),""),"CHECK")</f>
        <v>MX4R0</v>
      </c>
    </row>
    <row r="75" spans="3:22">
      <c r="C75" s="1">
        <f>+IF(D75=1,COUNTIF($D$2:D75,D75),0)</f>
        <v>0</v>
      </c>
      <c r="D75" s="1">
        <f>+COUNTIF($E$2:E75,E75)</f>
        <v>15</v>
      </c>
      <c r="E75" s="1" t="str">
        <f t="shared" si="2"/>
        <v>LH089</v>
      </c>
      <c r="F75" s="323">
        <f t="shared" si="3"/>
        <v>73</v>
      </c>
      <c r="G75" s="317" t="s">
        <v>1382</v>
      </c>
      <c r="H75" s="317" t="s">
        <v>682</v>
      </c>
      <c r="I75" s="317" t="s">
        <v>1364</v>
      </c>
      <c r="J75" s="317">
        <v>7</v>
      </c>
      <c r="K75" s="317" t="s">
        <v>585</v>
      </c>
      <c r="L75" s="317" t="s">
        <v>964</v>
      </c>
      <c r="M75" s="317">
        <v>0</v>
      </c>
      <c r="N75" s="333" t="s">
        <v>465</v>
      </c>
      <c r="O75" s="318"/>
      <c r="P75" s="319"/>
      <c r="Q75" s="320"/>
      <c r="R75" s="319"/>
      <c r="S75" s="319"/>
      <c r="T75" s="320"/>
      <c r="U75" s="321">
        <v>45050</v>
      </c>
      <c r="V75" s="270" t="str">
        <f ca="1">IFERROR(IF(E75&lt;&gt;"",VLOOKUP(E75,'Color Lineup'!N:N,1,0),""),"CHECK")</f>
        <v>LH089</v>
      </c>
    </row>
    <row r="76" spans="3:22">
      <c r="C76" s="1">
        <f>+IF(D76=1,COUNTIF($D$2:D76,D76),0)</f>
        <v>0</v>
      </c>
      <c r="D76" s="1">
        <f>+COUNTIF($E$2:E76,E76)</f>
        <v>16</v>
      </c>
      <c r="E76" s="1" t="str">
        <f t="shared" si="2"/>
        <v>LH089</v>
      </c>
      <c r="F76" s="323">
        <f t="shared" si="3"/>
        <v>74</v>
      </c>
      <c r="G76" s="317" t="s">
        <v>1383</v>
      </c>
      <c r="H76" s="317" t="s">
        <v>682</v>
      </c>
      <c r="I76" s="317" t="s">
        <v>1364</v>
      </c>
      <c r="J76" s="317">
        <v>8</v>
      </c>
      <c r="K76" s="317" t="s">
        <v>585</v>
      </c>
      <c r="L76" s="317" t="s">
        <v>965</v>
      </c>
      <c r="M76" s="317">
        <v>0</v>
      </c>
      <c r="N76" s="333" t="s">
        <v>465</v>
      </c>
      <c r="O76" s="318"/>
      <c r="P76" s="319"/>
      <c r="Q76" s="320"/>
      <c r="R76" s="319"/>
      <c r="S76" s="319"/>
      <c r="T76" s="320"/>
      <c r="U76" s="321">
        <v>45050</v>
      </c>
      <c r="V76" s="270" t="str">
        <f ca="1">IFERROR(IF(E76&lt;&gt;"",VLOOKUP(E76,'Color Lineup'!N:N,1,0),""),"CHECK")</f>
        <v>LH089</v>
      </c>
    </row>
    <row r="77" spans="3:22">
      <c r="C77" s="1">
        <f>+IF(D77=1,COUNTIF($D$2:D77,D77),0)</f>
        <v>0</v>
      </c>
      <c r="D77" s="1">
        <f>+COUNTIF($E$2:E77,E77)</f>
        <v>2</v>
      </c>
      <c r="E77" s="1" t="str">
        <f t="shared" si="2"/>
        <v>MV4R0</v>
      </c>
      <c r="F77" s="323">
        <f t="shared" si="3"/>
        <v>75</v>
      </c>
      <c r="G77" s="317" t="s">
        <v>1384</v>
      </c>
      <c r="H77" s="317" t="s">
        <v>518</v>
      </c>
      <c r="I77" s="317" t="s">
        <v>1267</v>
      </c>
      <c r="J77" s="317">
        <v>7</v>
      </c>
      <c r="K77" s="317" t="s">
        <v>758</v>
      </c>
      <c r="L77" s="317" t="s">
        <v>811</v>
      </c>
      <c r="M77" s="317">
        <v>0</v>
      </c>
      <c r="N77" s="333" t="s">
        <v>21</v>
      </c>
      <c r="O77" s="318"/>
      <c r="P77" s="319"/>
      <c r="Q77" s="320"/>
      <c r="R77" s="319"/>
      <c r="S77" s="319"/>
      <c r="T77" s="320"/>
      <c r="U77" s="321">
        <v>45050</v>
      </c>
      <c r="V77" s="270" t="str">
        <f ca="1">IFERROR(IF(E77&lt;&gt;"",VLOOKUP(E77,'Color Lineup'!N:N,1,0),""),"CHECK")</f>
        <v>MV4R0</v>
      </c>
    </row>
    <row r="78" spans="3:22">
      <c r="C78" s="1">
        <f>+IF(D78=1,COUNTIF($D$2:D78,D78),0)</f>
        <v>0</v>
      </c>
      <c r="D78" s="1">
        <f>+COUNTIF($E$2:E78,E78)</f>
        <v>3</v>
      </c>
      <c r="E78" s="1" t="str">
        <f t="shared" si="2"/>
        <v>LH3Q3</v>
      </c>
      <c r="F78" s="323">
        <f t="shared" si="3"/>
        <v>76</v>
      </c>
      <c r="G78" s="317" t="s">
        <v>1385</v>
      </c>
      <c r="H78" s="317" t="s">
        <v>682</v>
      </c>
      <c r="I78" s="317" t="s">
        <v>1364</v>
      </c>
      <c r="J78" s="317">
        <v>9</v>
      </c>
      <c r="K78" s="317" t="s">
        <v>585</v>
      </c>
      <c r="L78" s="317" t="s">
        <v>966</v>
      </c>
      <c r="M78" s="317">
        <v>0</v>
      </c>
      <c r="N78" s="333" t="s">
        <v>630</v>
      </c>
      <c r="O78" s="318"/>
      <c r="P78" s="319"/>
      <c r="Q78" s="320"/>
      <c r="R78" s="319"/>
      <c r="S78" s="319"/>
      <c r="T78" s="320"/>
      <c r="U78" s="321">
        <v>45050</v>
      </c>
      <c r="V78" s="270" t="str">
        <f ca="1">IFERROR(IF(E78&lt;&gt;"",VLOOKUP(E78,'Color Lineup'!N:N,1,0),""),"CHECK")</f>
        <v>LH3Q3</v>
      </c>
    </row>
    <row r="79" spans="3:22">
      <c r="C79" s="1">
        <f>+IF(D79=1,COUNTIF($D$2:D79,D79),0)</f>
        <v>24</v>
      </c>
      <c r="D79" s="1">
        <f>+COUNTIF($E$2:E79,E79)</f>
        <v>1</v>
      </c>
      <c r="E79" s="1" t="str">
        <f t="shared" si="2"/>
        <v>LT1D6</v>
      </c>
      <c r="F79" s="323">
        <f t="shared" si="3"/>
        <v>77</v>
      </c>
      <c r="G79" s="317" t="s">
        <v>1386</v>
      </c>
      <c r="H79" s="317" t="s">
        <v>519</v>
      </c>
      <c r="I79" s="317" t="s">
        <v>1252</v>
      </c>
      <c r="J79" s="317">
        <v>9</v>
      </c>
      <c r="K79" s="317" t="s">
        <v>559</v>
      </c>
      <c r="L79" s="317" t="s">
        <v>1387</v>
      </c>
      <c r="M79" s="317">
        <v>0</v>
      </c>
      <c r="N79" s="333" t="s">
        <v>29</v>
      </c>
      <c r="O79" s="318"/>
      <c r="P79" s="319"/>
      <c r="Q79" s="320"/>
      <c r="R79" s="319"/>
      <c r="S79" s="319"/>
      <c r="T79" s="320"/>
      <c r="U79" s="321">
        <v>45050</v>
      </c>
      <c r="V79" s="270" t="str">
        <f ca="1">IFERROR(IF(E79&lt;&gt;"",VLOOKUP(E79,'Color Lineup'!N:N,1,0),""),"CHECK")</f>
        <v>LT1D6</v>
      </c>
    </row>
    <row r="80" spans="3:22">
      <c r="C80" s="1">
        <f>+IF(D80=1,COUNTIF($D$2:D80,D80),0)</f>
        <v>0</v>
      </c>
      <c r="D80" s="1">
        <f>+COUNTIF($E$2:E80,E80)</f>
        <v>2</v>
      </c>
      <c r="E80" s="1" t="str">
        <f t="shared" si="2"/>
        <v>HJX12</v>
      </c>
      <c r="F80" s="323">
        <f t="shared" si="3"/>
        <v>78</v>
      </c>
      <c r="G80" s="317" t="s">
        <v>1388</v>
      </c>
      <c r="H80" s="317" t="s">
        <v>682</v>
      </c>
      <c r="I80" s="317" t="s">
        <v>1375</v>
      </c>
      <c r="J80" s="317">
        <v>3</v>
      </c>
      <c r="K80" s="317" t="s">
        <v>679</v>
      </c>
      <c r="L80" s="317" t="s">
        <v>967</v>
      </c>
      <c r="M80" s="317">
        <v>0</v>
      </c>
      <c r="N80" s="333" t="s">
        <v>632</v>
      </c>
      <c r="O80" s="318"/>
      <c r="P80" s="319"/>
      <c r="Q80" s="320"/>
      <c r="R80" s="319"/>
      <c r="S80" s="319"/>
      <c r="T80" s="320"/>
      <c r="U80" s="321">
        <v>45050</v>
      </c>
      <c r="V80" s="270" t="str">
        <f ca="1">IFERROR(IF(E80&lt;&gt;"",VLOOKUP(E80,'Color Lineup'!N:N,1,0),""),"CHECK")</f>
        <v>HJX12</v>
      </c>
    </row>
    <row r="81" spans="3:22">
      <c r="C81" s="1">
        <f>+IF(D81=1,COUNTIF($D$2:D81,D81),0)</f>
        <v>0</v>
      </c>
      <c r="D81" s="1">
        <f>+COUNTIF($E$2:E81,E81)</f>
        <v>7</v>
      </c>
      <c r="E81" s="1" t="str">
        <f t="shared" si="2"/>
        <v>MX4R0</v>
      </c>
      <c r="F81" s="323">
        <f t="shared" si="3"/>
        <v>79</v>
      </c>
      <c r="G81" s="317" t="s">
        <v>1389</v>
      </c>
      <c r="H81" s="317" t="s">
        <v>518</v>
      </c>
      <c r="I81" s="317" t="s">
        <v>1348</v>
      </c>
      <c r="J81" s="317">
        <v>6</v>
      </c>
      <c r="K81" s="317" t="s">
        <v>760</v>
      </c>
      <c r="L81" s="317" t="s">
        <v>813</v>
      </c>
      <c r="M81" s="317">
        <v>0</v>
      </c>
      <c r="N81" s="333" t="s">
        <v>21</v>
      </c>
      <c r="O81" s="318"/>
      <c r="P81" s="319"/>
      <c r="Q81" s="320"/>
      <c r="R81" s="319"/>
      <c r="S81" s="319"/>
      <c r="T81" s="320"/>
      <c r="U81" s="321">
        <v>45050</v>
      </c>
      <c r="V81" s="270" t="str">
        <f ca="1">IFERROR(IF(E81&lt;&gt;"",VLOOKUP(E81,'Color Lineup'!N:N,1,0),""),"CHECK")</f>
        <v>MX4R0</v>
      </c>
    </row>
    <row r="82" spans="3:22">
      <c r="C82" s="1">
        <f>+IF(D82=1,COUNTIF($D$2:D82,D82),0)</f>
        <v>0</v>
      </c>
      <c r="D82" s="1">
        <f>+COUNTIF($E$2:E82,E82)</f>
        <v>17</v>
      </c>
      <c r="E82" s="1" t="str">
        <f t="shared" si="2"/>
        <v>LH089</v>
      </c>
      <c r="F82" s="323">
        <f t="shared" si="3"/>
        <v>80</v>
      </c>
      <c r="G82" s="317" t="s">
        <v>1390</v>
      </c>
      <c r="H82" s="317" t="s">
        <v>682</v>
      </c>
      <c r="I82" s="317" t="s">
        <v>1364</v>
      </c>
      <c r="J82" s="317">
        <v>10</v>
      </c>
      <c r="K82" s="317" t="s">
        <v>585</v>
      </c>
      <c r="L82" s="317" t="s">
        <v>968</v>
      </c>
      <c r="M82" s="317">
        <v>0</v>
      </c>
      <c r="N82" s="333" t="s">
        <v>465</v>
      </c>
      <c r="O82" s="318"/>
      <c r="P82" s="319"/>
      <c r="Q82" s="320"/>
      <c r="R82" s="319"/>
      <c r="S82" s="319"/>
      <c r="T82" s="320"/>
      <c r="U82" s="321">
        <v>45050</v>
      </c>
      <c r="V82" s="270" t="str">
        <f ca="1">IFERROR(IF(E82&lt;&gt;"",VLOOKUP(E82,'Color Lineup'!N:N,1,0),""),"CHECK")</f>
        <v>LH089</v>
      </c>
    </row>
    <row r="83" spans="3:22">
      <c r="C83" s="1">
        <f>+IF(D83=1,COUNTIF($D$2:D83,D83),0)</f>
        <v>0</v>
      </c>
      <c r="D83" s="1">
        <f>+COUNTIF($E$2:E83,E83)</f>
        <v>4</v>
      </c>
      <c r="E83" s="1" t="str">
        <f t="shared" si="2"/>
        <v>LH3Q3</v>
      </c>
      <c r="F83" s="323">
        <f t="shared" si="3"/>
        <v>81</v>
      </c>
      <c r="G83" s="317" t="s">
        <v>1391</v>
      </c>
      <c r="H83" s="317" t="s">
        <v>682</v>
      </c>
      <c r="I83" s="317" t="s">
        <v>1392</v>
      </c>
      <c r="J83" s="317">
        <v>1</v>
      </c>
      <c r="K83" s="317" t="s">
        <v>585</v>
      </c>
      <c r="L83" s="317" t="s">
        <v>970</v>
      </c>
      <c r="M83" s="317">
        <v>0</v>
      </c>
      <c r="N83" s="333" t="s">
        <v>630</v>
      </c>
      <c r="O83" s="318"/>
      <c r="P83" s="319"/>
      <c r="Q83" s="320"/>
      <c r="R83" s="319"/>
      <c r="S83" s="319"/>
      <c r="T83" s="320"/>
      <c r="U83" s="321">
        <v>45050</v>
      </c>
      <c r="V83" s="270" t="str">
        <f ca="1">IFERROR(IF(E83&lt;&gt;"",VLOOKUP(E83,'Color Lineup'!N:N,1,0),""),"CHECK")</f>
        <v>LH3Q3</v>
      </c>
    </row>
    <row r="84" spans="3:22">
      <c r="C84" s="1">
        <f>+IF(D84=1,COUNTIF($D$2:D84,D84),0)</f>
        <v>0</v>
      </c>
      <c r="D84" s="1">
        <f>+COUNTIF($E$2:E84,E84)</f>
        <v>8</v>
      </c>
      <c r="E84" s="1" t="str">
        <f t="shared" si="2"/>
        <v>MX089</v>
      </c>
      <c r="F84" s="323">
        <f t="shared" si="3"/>
        <v>82</v>
      </c>
      <c r="G84" s="317" t="s">
        <v>1393</v>
      </c>
      <c r="H84" s="317" t="s">
        <v>518</v>
      </c>
      <c r="I84" s="317" t="s">
        <v>1348</v>
      </c>
      <c r="J84" s="317">
        <v>7</v>
      </c>
      <c r="K84" s="317" t="s">
        <v>760</v>
      </c>
      <c r="L84" s="317" t="s">
        <v>814</v>
      </c>
      <c r="M84" s="317">
        <v>0</v>
      </c>
      <c r="N84" s="333" t="s">
        <v>465</v>
      </c>
      <c r="O84" s="318"/>
      <c r="P84" s="319"/>
      <c r="Q84" s="320"/>
      <c r="R84" s="319"/>
      <c r="S84" s="319"/>
      <c r="T84" s="320"/>
      <c r="U84" s="321">
        <v>45050</v>
      </c>
      <c r="V84" s="270" t="str">
        <f ca="1">IFERROR(IF(E84&lt;&gt;"",VLOOKUP(E84,'Color Lineup'!N:N,1,0),""),"CHECK")</f>
        <v>MX089</v>
      </c>
    </row>
    <row r="85" spans="3:22">
      <c r="C85" s="1">
        <f>+IF(D85=1,COUNTIF($D$2:D85,D85),0)</f>
        <v>25</v>
      </c>
      <c r="D85" s="1">
        <f>+COUNTIF($E$2:E85,E85)</f>
        <v>1</v>
      </c>
      <c r="E85" s="1" t="str">
        <f t="shared" si="2"/>
        <v>HJP20</v>
      </c>
      <c r="F85" s="323">
        <f t="shared" si="3"/>
        <v>83</v>
      </c>
      <c r="G85" s="317" t="s">
        <v>1394</v>
      </c>
      <c r="H85" s="317" t="s">
        <v>682</v>
      </c>
      <c r="I85" s="317" t="s">
        <v>1375</v>
      </c>
      <c r="J85" s="317">
        <v>4</v>
      </c>
      <c r="K85" s="317" t="s">
        <v>679</v>
      </c>
      <c r="L85" s="317" t="s">
        <v>971</v>
      </c>
      <c r="M85" s="317">
        <v>0</v>
      </c>
      <c r="N85" s="333" t="s">
        <v>633</v>
      </c>
      <c r="O85" s="318"/>
      <c r="P85" s="319"/>
      <c r="Q85" s="320"/>
      <c r="R85" s="319"/>
      <c r="S85" s="319"/>
      <c r="T85" s="320"/>
      <c r="U85" s="321">
        <v>45050</v>
      </c>
      <c r="V85" s="270" t="str">
        <f ca="1">IFERROR(IF(E85&lt;&gt;"",VLOOKUP(E85,'Color Lineup'!N:N,1,0),""),"CHECK")</f>
        <v>HJP20</v>
      </c>
    </row>
    <row r="86" spans="3:22">
      <c r="C86" s="1">
        <f>+IF(D86=1,COUNTIF($D$2:D86,D86),0)</f>
        <v>26</v>
      </c>
      <c r="D86" s="1">
        <f>+COUNTIF($E$2:E86,E86)</f>
        <v>1</v>
      </c>
      <c r="E86" s="1" t="str">
        <f t="shared" si="2"/>
        <v>LP4V8</v>
      </c>
      <c r="F86" s="323">
        <f t="shared" si="3"/>
        <v>84</v>
      </c>
      <c r="G86" s="317" t="s">
        <v>1395</v>
      </c>
      <c r="H86" s="317" t="s">
        <v>519</v>
      </c>
      <c r="I86" s="317" t="s">
        <v>1396</v>
      </c>
      <c r="J86" s="317">
        <v>1</v>
      </c>
      <c r="K86" s="317" t="s">
        <v>561</v>
      </c>
      <c r="L86" s="317" t="s">
        <v>1397</v>
      </c>
      <c r="M86" s="317">
        <v>0</v>
      </c>
      <c r="N86" s="333" t="s">
        <v>30</v>
      </c>
      <c r="O86" s="318"/>
      <c r="P86" s="319"/>
      <c r="Q86" s="320"/>
      <c r="R86" s="319"/>
      <c r="S86" s="319"/>
      <c r="T86" s="320"/>
      <c r="U86" s="321">
        <v>45050</v>
      </c>
      <c r="V86" s="270" t="str">
        <f ca="1">IFERROR(IF(E86&lt;&gt;"",VLOOKUP(E86,'Color Lineup'!N:N,1,0),""),"CHECK")</f>
        <v>LP4V8</v>
      </c>
    </row>
    <row r="87" spans="3:22">
      <c r="C87" s="1">
        <f>+IF(D87=1,COUNTIF($D$2:D87,D87),0)</f>
        <v>0</v>
      </c>
      <c r="D87" s="1">
        <f>+COUNTIF($E$2:E87,E87)</f>
        <v>5</v>
      </c>
      <c r="E87" s="1" t="str">
        <f t="shared" si="2"/>
        <v>LH3Q3</v>
      </c>
      <c r="F87" s="323">
        <f t="shared" si="3"/>
        <v>85</v>
      </c>
      <c r="G87" s="317" t="s">
        <v>1398</v>
      </c>
      <c r="H87" s="317" t="s">
        <v>682</v>
      </c>
      <c r="I87" s="317" t="s">
        <v>1392</v>
      </c>
      <c r="J87" s="317">
        <v>2</v>
      </c>
      <c r="K87" s="317" t="s">
        <v>585</v>
      </c>
      <c r="L87" s="317" t="s">
        <v>972</v>
      </c>
      <c r="M87" s="317">
        <v>0</v>
      </c>
      <c r="N87" s="333" t="s">
        <v>630</v>
      </c>
      <c r="O87" s="318"/>
      <c r="P87" s="319"/>
      <c r="Q87" s="320"/>
      <c r="R87" s="319"/>
      <c r="S87" s="319"/>
      <c r="T87" s="320"/>
      <c r="U87" s="321">
        <v>45050</v>
      </c>
      <c r="V87" s="270" t="str">
        <f ca="1">IFERROR(IF(E87&lt;&gt;"",VLOOKUP(E87,'Color Lineup'!N:N,1,0),""),"CHECK")</f>
        <v>LH3Q3</v>
      </c>
    </row>
    <row r="88" spans="3:22">
      <c r="C88" s="1">
        <f>+IF(D88=1,COUNTIF($D$2:D88,D88),0)</f>
        <v>0</v>
      </c>
      <c r="D88" s="1">
        <f>+COUNTIF($E$2:E88,E88)</f>
        <v>2</v>
      </c>
      <c r="E88" s="1" t="str">
        <f t="shared" si="2"/>
        <v>MY4R0</v>
      </c>
      <c r="F88" s="323">
        <f t="shared" si="3"/>
        <v>86</v>
      </c>
      <c r="G88" s="317" t="s">
        <v>1399</v>
      </c>
      <c r="H88" s="317" t="s">
        <v>518</v>
      </c>
      <c r="I88" s="317" t="s">
        <v>1289</v>
      </c>
      <c r="J88" s="317">
        <v>7</v>
      </c>
      <c r="K88" s="317" t="s">
        <v>759</v>
      </c>
      <c r="L88" s="317" t="s">
        <v>815</v>
      </c>
      <c r="M88" s="317">
        <v>0</v>
      </c>
      <c r="N88" s="333" t="s">
        <v>21</v>
      </c>
      <c r="O88" s="318"/>
      <c r="P88" s="319"/>
      <c r="Q88" s="320"/>
      <c r="R88" s="319"/>
      <c r="S88" s="319"/>
      <c r="T88" s="320"/>
      <c r="U88" s="321">
        <v>45050</v>
      </c>
      <c r="V88" s="270" t="str">
        <f ca="1">IFERROR(IF(E88&lt;&gt;"",VLOOKUP(E88,'Color Lineup'!N:N,1,0),""),"CHECK")</f>
        <v>MY4R0</v>
      </c>
    </row>
    <row r="89" spans="3:22">
      <c r="C89" s="1">
        <f>+IF(D89=1,COUNTIF($D$2:D89,D89),0)</f>
        <v>0</v>
      </c>
      <c r="D89" s="1">
        <f>+COUNTIF($E$2:E89,E89)</f>
        <v>4</v>
      </c>
      <c r="E89" s="1" t="str">
        <f t="shared" si="2"/>
        <v>LHP20</v>
      </c>
      <c r="F89" s="323">
        <f t="shared" si="3"/>
        <v>87</v>
      </c>
      <c r="G89" s="317" t="s">
        <v>1400</v>
      </c>
      <c r="H89" s="317" t="s">
        <v>682</v>
      </c>
      <c r="I89" s="317" t="s">
        <v>1392</v>
      </c>
      <c r="J89" s="317">
        <v>3</v>
      </c>
      <c r="K89" s="317" t="s">
        <v>585</v>
      </c>
      <c r="L89" s="317" t="s">
        <v>973</v>
      </c>
      <c r="M89" s="317">
        <v>0</v>
      </c>
      <c r="N89" s="333" t="s">
        <v>633</v>
      </c>
      <c r="O89" s="318"/>
      <c r="P89" s="319"/>
      <c r="Q89" s="320"/>
      <c r="R89" s="319"/>
      <c r="S89" s="319"/>
      <c r="T89" s="320"/>
      <c r="U89" s="321">
        <v>45050</v>
      </c>
      <c r="V89" s="270" t="str">
        <f ca="1">IFERROR(IF(E89&lt;&gt;"",VLOOKUP(E89,'Color Lineup'!N:N,1,0),""),"CHECK")</f>
        <v>LHP20</v>
      </c>
    </row>
    <row r="90" spans="3:22">
      <c r="C90" s="1">
        <f>+IF(D90=1,COUNTIF($D$2:D90,D90),0)</f>
        <v>0</v>
      </c>
      <c r="D90" s="1">
        <f>+COUNTIF($E$2:E90,E90)</f>
        <v>18</v>
      </c>
      <c r="E90" s="1" t="str">
        <f t="shared" si="2"/>
        <v>LH089</v>
      </c>
      <c r="F90" s="323">
        <f t="shared" si="3"/>
        <v>88</v>
      </c>
      <c r="G90" s="317" t="s">
        <v>1401</v>
      </c>
      <c r="H90" s="317" t="s">
        <v>682</v>
      </c>
      <c r="I90" s="317" t="s">
        <v>1392</v>
      </c>
      <c r="J90" s="317">
        <v>4</v>
      </c>
      <c r="K90" s="317" t="s">
        <v>585</v>
      </c>
      <c r="L90" s="317" t="s">
        <v>974</v>
      </c>
      <c r="M90" s="317">
        <v>0</v>
      </c>
      <c r="N90" s="333" t="s">
        <v>465</v>
      </c>
      <c r="O90" s="318"/>
      <c r="P90" s="319"/>
      <c r="Q90" s="320"/>
      <c r="R90" s="319"/>
      <c r="S90" s="319"/>
      <c r="T90" s="320"/>
      <c r="U90" s="321">
        <v>45050</v>
      </c>
      <c r="V90" s="270" t="str">
        <f ca="1">IFERROR(IF(E90&lt;&gt;"",VLOOKUP(E90,'Color Lineup'!N:N,1,0),""),"CHECK")</f>
        <v>LH089</v>
      </c>
    </row>
    <row r="91" spans="3:22">
      <c r="C91" s="1">
        <f>+IF(D91=1,COUNTIF($D$2:D91,D91),0)</f>
        <v>0</v>
      </c>
      <c r="D91" s="1">
        <f>+COUNTIF($E$2:E91,E91)</f>
        <v>3</v>
      </c>
      <c r="E91" s="1" t="str">
        <f t="shared" si="2"/>
        <v>MV4R0</v>
      </c>
      <c r="F91" s="323">
        <f t="shared" si="3"/>
        <v>89</v>
      </c>
      <c r="G91" s="317" t="s">
        <v>1402</v>
      </c>
      <c r="H91" s="317" t="s">
        <v>518</v>
      </c>
      <c r="I91" s="317" t="s">
        <v>1267</v>
      </c>
      <c r="J91" s="317">
        <v>8</v>
      </c>
      <c r="K91" s="317" t="s">
        <v>758</v>
      </c>
      <c r="L91" s="317" t="s">
        <v>816</v>
      </c>
      <c r="M91" s="317">
        <v>0</v>
      </c>
      <c r="N91" s="333" t="s">
        <v>21</v>
      </c>
      <c r="O91" s="318"/>
      <c r="P91" s="319"/>
      <c r="Q91" s="320"/>
      <c r="R91" s="319"/>
      <c r="S91" s="319"/>
      <c r="T91" s="320"/>
      <c r="U91" s="321">
        <v>45050</v>
      </c>
      <c r="V91" s="270" t="str">
        <f ca="1">IFERROR(IF(E91&lt;&gt;"",VLOOKUP(E91,'Color Lineup'!N:N,1,0),""),"CHECK")</f>
        <v>MV4R0</v>
      </c>
    </row>
    <row r="92" spans="3:22">
      <c r="C92" s="1">
        <f>+IF(D92=1,COUNTIF($D$2:D92,D92),0)</f>
        <v>0</v>
      </c>
      <c r="D92" s="1">
        <f>+COUNTIF($E$2:E92,E92)</f>
        <v>8</v>
      </c>
      <c r="E92" s="1" t="str">
        <f t="shared" si="2"/>
        <v>JH040</v>
      </c>
      <c r="F92" s="323">
        <f t="shared" si="3"/>
        <v>90</v>
      </c>
      <c r="G92" s="317" t="s">
        <v>1403</v>
      </c>
      <c r="H92" s="317" t="s">
        <v>520</v>
      </c>
      <c r="I92" s="317" t="s">
        <v>1305</v>
      </c>
      <c r="J92" s="317">
        <v>9</v>
      </c>
      <c r="K92" s="317" t="s">
        <v>452</v>
      </c>
      <c r="L92" s="317" t="s">
        <v>881</v>
      </c>
      <c r="M92" s="317">
        <v>0</v>
      </c>
      <c r="N92" s="333" t="s">
        <v>28</v>
      </c>
      <c r="O92" s="318"/>
      <c r="P92" s="319"/>
      <c r="Q92" s="320"/>
      <c r="R92" s="319"/>
      <c r="S92" s="319"/>
      <c r="T92" s="320"/>
      <c r="U92" s="321">
        <v>45050</v>
      </c>
      <c r="V92" s="270" t="str">
        <f ca="1">IFERROR(IF(E92&lt;&gt;"",VLOOKUP(E92,'Color Lineup'!N:N,1,0),""),"CHECK")</f>
        <v>JH040</v>
      </c>
    </row>
    <row r="93" spans="3:22">
      <c r="C93" s="1">
        <f>+IF(D93=1,COUNTIF($D$2:D93,D93),0)</f>
        <v>27</v>
      </c>
      <c r="D93" s="1">
        <f>+COUNTIF($E$2:E93,E93)</f>
        <v>1</v>
      </c>
      <c r="E93" s="1" t="str">
        <f t="shared" si="2"/>
        <v>HJ3Q3</v>
      </c>
      <c r="F93" s="323">
        <f t="shared" si="3"/>
        <v>91</v>
      </c>
      <c r="G93" s="317" t="s">
        <v>1404</v>
      </c>
      <c r="H93" s="317" t="s">
        <v>682</v>
      </c>
      <c r="I93" s="317" t="s">
        <v>1375</v>
      </c>
      <c r="J93" s="317">
        <v>5</v>
      </c>
      <c r="K93" s="317" t="s">
        <v>679</v>
      </c>
      <c r="L93" s="317" t="s">
        <v>975</v>
      </c>
      <c r="M93" s="317">
        <v>0</v>
      </c>
      <c r="N93" s="333" t="s">
        <v>630</v>
      </c>
      <c r="O93" s="318"/>
      <c r="P93" s="319"/>
      <c r="Q93" s="320"/>
      <c r="R93" s="319"/>
      <c r="S93" s="319"/>
      <c r="T93" s="320"/>
      <c r="U93" s="321">
        <v>45050</v>
      </c>
      <c r="V93" s="270" t="str">
        <f ca="1">IFERROR(IF(E93&lt;&gt;"",VLOOKUP(E93,'Color Lineup'!N:N,1,0),""),"CHECK")</f>
        <v>HJ3Q3</v>
      </c>
    </row>
    <row r="94" spans="3:22">
      <c r="C94" s="1">
        <f>+IF(D94=1,COUNTIF($D$2:D94,D94),0)</f>
        <v>0</v>
      </c>
      <c r="D94" s="1">
        <f>+COUNTIF($E$2:E94,E94)</f>
        <v>9</v>
      </c>
      <c r="E94" s="1" t="str">
        <f t="shared" si="2"/>
        <v>MX089</v>
      </c>
      <c r="F94" s="323">
        <f t="shared" si="3"/>
        <v>92</v>
      </c>
      <c r="G94" s="317" t="s">
        <v>1405</v>
      </c>
      <c r="H94" s="317" t="s">
        <v>518</v>
      </c>
      <c r="I94" s="317" t="s">
        <v>1348</v>
      </c>
      <c r="J94" s="317">
        <v>8</v>
      </c>
      <c r="K94" s="317" t="s">
        <v>760</v>
      </c>
      <c r="L94" s="317" t="s">
        <v>817</v>
      </c>
      <c r="M94" s="317">
        <v>0</v>
      </c>
      <c r="N94" s="333" t="s">
        <v>465</v>
      </c>
      <c r="O94" s="318"/>
      <c r="P94" s="319"/>
      <c r="Q94" s="320"/>
      <c r="R94" s="319"/>
      <c r="S94" s="319"/>
      <c r="T94" s="320"/>
      <c r="U94" s="321">
        <v>45050</v>
      </c>
      <c r="V94" s="270" t="str">
        <f ca="1">IFERROR(IF(E94&lt;&gt;"",VLOOKUP(E94,'Color Lineup'!N:N,1,0),""),"CHECK")</f>
        <v>MX089</v>
      </c>
    </row>
    <row r="95" spans="3:22">
      <c r="C95" s="1">
        <f>+IF(D95=1,COUNTIF($D$2:D95,D95),0)</f>
        <v>0</v>
      </c>
      <c r="D95" s="1">
        <f>+COUNTIF($E$2:E95,E95)</f>
        <v>7</v>
      </c>
      <c r="E95" s="1" t="str">
        <f t="shared" si="2"/>
        <v>LHX12</v>
      </c>
      <c r="F95" s="323">
        <f t="shared" si="3"/>
        <v>93</v>
      </c>
      <c r="G95" s="317" t="s">
        <v>1406</v>
      </c>
      <c r="H95" s="317" t="s">
        <v>682</v>
      </c>
      <c r="I95" s="317" t="s">
        <v>1392</v>
      </c>
      <c r="J95" s="317">
        <v>5</v>
      </c>
      <c r="K95" s="317" t="s">
        <v>585</v>
      </c>
      <c r="L95" s="317" t="s">
        <v>977</v>
      </c>
      <c r="M95" s="317">
        <v>0</v>
      </c>
      <c r="N95" s="333" t="s">
        <v>632</v>
      </c>
      <c r="O95" s="318"/>
      <c r="P95" s="319"/>
      <c r="Q95" s="320"/>
      <c r="R95" s="319"/>
      <c r="S95" s="319"/>
      <c r="T95" s="320"/>
      <c r="U95" s="321">
        <v>45050</v>
      </c>
      <c r="V95" s="270" t="str">
        <f ca="1">IFERROR(IF(E95&lt;&gt;"",VLOOKUP(E95,'Color Lineup'!N:N,1,0),""),"CHECK")</f>
        <v>LHX12</v>
      </c>
    </row>
    <row r="96" spans="3:22">
      <c r="C96" s="1">
        <f>+IF(D96=1,COUNTIF($D$2:D96,D96),0)</f>
        <v>0</v>
      </c>
      <c r="D96" s="1">
        <f>+COUNTIF($E$2:E96,E96)</f>
        <v>2</v>
      </c>
      <c r="E96" s="1" t="str">
        <f t="shared" si="2"/>
        <v>MX040</v>
      </c>
      <c r="F96" s="323">
        <f t="shared" si="3"/>
        <v>94</v>
      </c>
      <c r="G96" s="317" t="s">
        <v>1407</v>
      </c>
      <c r="H96" s="317" t="s">
        <v>518</v>
      </c>
      <c r="I96" s="317" t="s">
        <v>1348</v>
      </c>
      <c r="J96" s="317">
        <v>9</v>
      </c>
      <c r="K96" s="317" t="s">
        <v>760</v>
      </c>
      <c r="L96" s="317" t="s">
        <v>818</v>
      </c>
      <c r="M96" s="317">
        <v>0</v>
      </c>
      <c r="N96" s="333" t="s">
        <v>28</v>
      </c>
      <c r="O96" s="318"/>
      <c r="P96" s="319"/>
      <c r="Q96" s="320"/>
      <c r="R96" s="319"/>
      <c r="S96" s="319"/>
      <c r="T96" s="320"/>
      <c r="U96" s="321">
        <v>45050</v>
      </c>
      <c r="V96" s="270" t="str">
        <f ca="1">IFERROR(IF(E96&lt;&gt;"",VLOOKUP(E96,'Color Lineup'!N:N,1,0),""),"CHECK")</f>
        <v>MX040</v>
      </c>
    </row>
    <row r="97" spans="3:22">
      <c r="C97" s="1">
        <f>+IF(D97=1,COUNTIF($D$2:D97,D97),0)</f>
        <v>0</v>
      </c>
      <c r="D97" s="1">
        <f>+COUNTIF($E$2:E97,E97)</f>
        <v>8</v>
      </c>
      <c r="E97" s="1" t="str">
        <f t="shared" si="2"/>
        <v>LHX12</v>
      </c>
      <c r="F97" s="323">
        <f t="shared" si="3"/>
        <v>95</v>
      </c>
      <c r="G97" s="317" t="s">
        <v>1408</v>
      </c>
      <c r="H97" s="317" t="s">
        <v>682</v>
      </c>
      <c r="I97" s="317" t="s">
        <v>1392</v>
      </c>
      <c r="J97" s="317">
        <v>6</v>
      </c>
      <c r="K97" s="317" t="s">
        <v>585</v>
      </c>
      <c r="L97" s="317" t="s">
        <v>978</v>
      </c>
      <c r="M97" s="317">
        <v>0</v>
      </c>
      <c r="N97" s="333" t="s">
        <v>632</v>
      </c>
      <c r="O97" s="318"/>
      <c r="P97" s="319"/>
      <c r="Q97" s="320"/>
      <c r="R97" s="319"/>
      <c r="S97" s="319"/>
      <c r="T97" s="320"/>
      <c r="U97" s="321">
        <v>45050</v>
      </c>
      <c r="V97" s="270" t="str">
        <f ca="1">IFERROR(IF(E97&lt;&gt;"",VLOOKUP(E97,'Color Lineup'!N:N,1,0),""),"CHECK")</f>
        <v>LHX12</v>
      </c>
    </row>
    <row r="98" spans="3:22">
      <c r="C98" s="1">
        <f>+IF(D98=1,COUNTIF($D$2:D98,D98),0)</f>
        <v>0</v>
      </c>
      <c r="D98" s="1">
        <f>+COUNTIF($E$2:E98,E98)</f>
        <v>10</v>
      </c>
      <c r="E98" s="1" t="str">
        <f t="shared" si="2"/>
        <v>MX089</v>
      </c>
      <c r="F98" s="323">
        <f t="shared" si="3"/>
        <v>96</v>
      </c>
      <c r="G98" s="317" t="s">
        <v>1409</v>
      </c>
      <c r="H98" s="317" t="s">
        <v>518</v>
      </c>
      <c r="I98" s="317" t="s">
        <v>1348</v>
      </c>
      <c r="J98" s="317">
        <v>10</v>
      </c>
      <c r="K98" s="317" t="s">
        <v>760</v>
      </c>
      <c r="L98" s="317" t="s">
        <v>819</v>
      </c>
      <c r="M98" s="317">
        <v>0</v>
      </c>
      <c r="N98" s="333" t="s">
        <v>465</v>
      </c>
      <c r="O98" s="318"/>
      <c r="P98" s="319"/>
      <c r="Q98" s="320"/>
      <c r="R98" s="319"/>
      <c r="S98" s="319"/>
      <c r="T98" s="320"/>
      <c r="U98" s="321">
        <v>45051</v>
      </c>
      <c r="V98" s="270" t="str">
        <f ca="1">IFERROR(IF(E98&lt;&gt;"",VLOOKUP(E98,'Color Lineup'!N:N,1,0),""),"CHECK")</f>
        <v>MX089</v>
      </c>
    </row>
    <row r="99" spans="3:22">
      <c r="C99" s="1">
        <f>+IF(D99=1,COUNTIF($D$2:D99,D99),0)</f>
        <v>28</v>
      </c>
      <c r="D99" s="1">
        <f>+COUNTIF($E$2:E99,E99)</f>
        <v>1</v>
      </c>
      <c r="E99" s="1" t="str">
        <f t="shared" si="2"/>
        <v>LT089</v>
      </c>
      <c r="F99" s="323">
        <f t="shared" si="3"/>
        <v>97</v>
      </c>
      <c r="G99" s="317" t="s">
        <v>1410</v>
      </c>
      <c r="H99" s="317" t="s">
        <v>519</v>
      </c>
      <c r="I99" s="317" t="s">
        <v>1252</v>
      </c>
      <c r="J99" s="317">
        <v>10</v>
      </c>
      <c r="K99" s="317" t="s">
        <v>559</v>
      </c>
      <c r="L99" s="317" t="s">
        <v>1411</v>
      </c>
      <c r="M99" s="317">
        <v>0</v>
      </c>
      <c r="N99" s="333" t="s">
        <v>465</v>
      </c>
      <c r="O99" s="318"/>
      <c r="P99" s="319"/>
      <c r="Q99" s="320"/>
      <c r="R99" s="319"/>
      <c r="S99" s="319"/>
      <c r="T99" s="320"/>
      <c r="U99" s="321">
        <v>45051</v>
      </c>
      <c r="V99" s="270" t="str">
        <f ca="1">IFERROR(IF(E99&lt;&gt;"",VLOOKUP(E99,'Color Lineup'!N:N,1,0),""),"CHECK")</f>
        <v>LT089</v>
      </c>
    </row>
    <row r="100" spans="3:22">
      <c r="C100" s="1">
        <f>+IF(D100=1,COUNTIF($D$2:D100,D100),0)</f>
        <v>0</v>
      </c>
      <c r="D100" s="1">
        <f>+COUNTIF($E$2:E100,E100)</f>
        <v>6</v>
      </c>
      <c r="E100" s="1" t="str">
        <f t="shared" si="2"/>
        <v>LH3Q3</v>
      </c>
      <c r="F100" s="323">
        <f t="shared" si="3"/>
        <v>98</v>
      </c>
      <c r="G100" s="317" t="s">
        <v>1412</v>
      </c>
      <c r="H100" s="317" t="s">
        <v>682</v>
      </c>
      <c r="I100" s="317" t="s">
        <v>1392</v>
      </c>
      <c r="J100" s="317">
        <v>7</v>
      </c>
      <c r="K100" s="317" t="s">
        <v>585</v>
      </c>
      <c r="L100" s="317" t="s">
        <v>979</v>
      </c>
      <c r="M100" s="317">
        <v>0</v>
      </c>
      <c r="N100" s="333" t="s">
        <v>630</v>
      </c>
      <c r="O100" s="318"/>
      <c r="P100" s="319"/>
      <c r="Q100" s="320"/>
      <c r="R100" s="319"/>
      <c r="S100" s="319"/>
      <c r="T100" s="320"/>
      <c r="U100" s="321">
        <v>45051</v>
      </c>
      <c r="V100" s="270" t="str">
        <f ca="1">IFERROR(IF(E100&lt;&gt;"",VLOOKUP(E100,'Color Lineup'!N:N,1,0),""),"CHECK")</f>
        <v>LH3Q3</v>
      </c>
    </row>
    <row r="101" spans="3:22">
      <c r="C101" s="1">
        <f>+IF(D101=1,COUNTIF($D$2:D101,D101),0)</f>
        <v>0</v>
      </c>
      <c r="D101" s="1">
        <f>+COUNTIF($E$2:E101,E101)</f>
        <v>7</v>
      </c>
      <c r="E101" s="1" t="str">
        <f t="shared" si="2"/>
        <v>HJ089</v>
      </c>
      <c r="F101" s="323">
        <f t="shared" si="3"/>
        <v>99</v>
      </c>
      <c r="G101" s="317" t="s">
        <v>1413</v>
      </c>
      <c r="H101" s="317" t="s">
        <v>682</v>
      </c>
      <c r="I101" s="317" t="s">
        <v>1375</v>
      </c>
      <c r="J101" s="317">
        <v>6</v>
      </c>
      <c r="K101" s="317" t="s">
        <v>679</v>
      </c>
      <c r="L101" s="317" t="s">
        <v>980</v>
      </c>
      <c r="M101" s="317">
        <v>0</v>
      </c>
      <c r="N101" s="333" t="s">
        <v>465</v>
      </c>
      <c r="O101" s="318"/>
      <c r="P101" s="319"/>
      <c r="Q101" s="320"/>
      <c r="R101" s="319"/>
      <c r="S101" s="319"/>
      <c r="T101" s="320"/>
      <c r="U101" s="321">
        <v>45051</v>
      </c>
      <c r="V101" s="270" t="str">
        <f ca="1">IFERROR(IF(E101&lt;&gt;"",VLOOKUP(E101,'Color Lineup'!N:N,1,0),""),"CHECK")</f>
        <v>HJ089</v>
      </c>
    </row>
    <row r="102" spans="3:22">
      <c r="C102" s="1">
        <f>+IF(D102=1,COUNTIF($D$2:D102,D102),0)</f>
        <v>0</v>
      </c>
      <c r="D102" s="1">
        <f>+COUNTIF($E$2:E102,E102)</f>
        <v>4</v>
      </c>
      <c r="E102" s="1" t="str">
        <f t="shared" si="2"/>
        <v>MV4R0</v>
      </c>
      <c r="F102" s="323">
        <f t="shared" si="3"/>
        <v>100</v>
      </c>
      <c r="G102" s="317" t="s">
        <v>1414</v>
      </c>
      <c r="H102" s="317" t="s">
        <v>518</v>
      </c>
      <c r="I102" s="317" t="s">
        <v>1267</v>
      </c>
      <c r="J102" s="317">
        <v>9</v>
      </c>
      <c r="K102" s="317" t="s">
        <v>758</v>
      </c>
      <c r="L102" s="317" t="s">
        <v>820</v>
      </c>
      <c r="M102" s="317">
        <v>0</v>
      </c>
      <c r="N102" s="333" t="s">
        <v>21</v>
      </c>
      <c r="O102" s="318"/>
      <c r="P102" s="319"/>
      <c r="Q102" s="320"/>
      <c r="R102" s="319"/>
      <c r="S102" s="319"/>
      <c r="T102" s="320"/>
      <c r="U102" s="321">
        <v>45051</v>
      </c>
      <c r="V102" s="270" t="str">
        <f ca="1">IFERROR(IF(E102&lt;&gt;"",VLOOKUP(E102,'Color Lineup'!N:N,1,0),""),"CHECK")</f>
        <v>MV4R0</v>
      </c>
    </row>
    <row r="103" spans="3:22">
      <c r="C103" s="1">
        <f>+IF(D103=1,COUNTIF($D$2:D103,D103),0)</f>
        <v>0</v>
      </c>
      <c r="D103" s="1">
        <f>+COUNTIF($E$2:E103,E103)</f>
        <v>19</v>
      </c>
      <c r="E103" s="1" t="str">
        <f t="shared" si="2"/>
        <v>LH089</v>
      </c>
      <c r="F103" s="323">
        <f t="shared" si="3"/>
        <v>101</v>
      </c>
      <c r="G103" s="317" t="s">
        <v>1415</v>
      </c>
      <c r="H103" s="317" t="s">
        <v>682</v>
      </c>
      <c r="I103" s="317" t="s">
        <v>1392</v>
      </c>
      <c r="J103" s="317">
        <v>8</v>
      </c>
      <c r="K103" s="317" t="s">
        <v>585</v>
      </c>
      <c r="L103" s="317" t="s">
        <v>981</v>
      </c>
      <c r="M103" s="317">
        <v>0</v>
      </c>
      <c r="N103" s="333" t="s">
        <v>465</v>
      </c>
      <c r="O103" s="318"/>
      <c r="P103" s="319"/>
      <c r="Q103" s="320"/>
      <c r="R103" s="319"/>
      <c r="S103" s="319"/>
      <c r="T103" s="320"/>
      <c r="U103" s="321">
        <v>45051</v>
      </c>
      <c r="V103" s="270" t="str">
        <f ca="1">IFERROR(IF(E103&lt;&gt;"",VLOOKUP(E103,'Color Lineup'!N:N,1,0),""),"CHECK")</f>
        <v>LH089</v>
      </c>
    </row>
    <row r="104" spans="3:22">
      <c r="C104" s="1">
        <f>+IF(D104=1,COUNTIF($D$2:D104,D104),0)</f>
        <v>29</v>
      </c>
      <c r="D104" s="1">
        <f>+COUNTIF($E$2:E104,E104)</f>
        <v>1</v>
      </c>
      <c r="E104" s="1" t="str">
        <f t="shared" si="2"/>
        <v>MY3R3</v>
      </c>
      <c r="F104" s="323">
        <f t="shared" si="3"/>
        <v>102</v>
      </c>
      <c r="G104" s="317" t="s">
        <v>1416</v>
      </c>
      <c r="H104" s="317" t="s">
        <v>518</v>
      </c>
      <c r="I104" s="317" t="s">
        <v>1289</v>
      </c>
      <c r="J104" s="317">
        <v>8</v>
      </c>
      <c r="K104" s="317" t="s">
        <v>759</v>
      </c>
      <c r="L104" s="317" t="s">
        <v>821</v>
      </c>
      <c r="M104" s="317">
        <v>0</v>
      </c>
      <c r="N104" s="333" t="s">
        <v>354</v>
      </c>
      <c r="O104" s="318"/>
      <c r="P104" s="319"/>
      <c r="Q104" s="320"/>
      <c r="R104" s="319"/>
      <c r="S104" s="319"/>
      <c r="T104" s="320"/>
      <c r="U104" s="321">
        <v>45051</v>
      </c>
      <c r="V104" s="270" t="str">
        <f ca="1">IFERROR(IF(E104&lt;&gt;"",VLOOKUP(E104,'Color Lineup'!N:N,1,0),""),"CHECK")</f>
        <v>MY3R3</v>
      </c>
    </row>
    <row r="105" spans="3:22">
      <c r="C105" s="1">
        <f>+IF(D105=1,COUNTIF($D$2:D105,D105),0)</f>
        <v>0</v>
      </c>
      <c r="D105" s="1">
        <f>+COUNTIF($E$2:E105,E105)</f>
        <v>20</v>
      </c>
      <c r="E105" s="1" t="str">
        <f t="shared" si="2"/>
        <v>LH089</v>
      </c>
      <c r="F105" s="323">
        <f t="shared" si="3"/>
        <v>103</v>
      </c>
      <c r="G105" s="317" t="s">
        <v>1417</v>
      </c>
      <c r="H105" s="317" t="s">
        <v>682</v>
      </c>
      <c r="I105" s="317" t="s">
        <v>1392</v>
      </c>
      <c r="J105" s="317">
        <v>9</v>
      </c>
      <c r="K105" s="317" t="s">
        <v>585</v>
      </c>
      <c r="L105" s="317" t="s">
        <v>982</v>
      </c>
      <c r="M105" s="317">
        <v>0</v>
      </c>
      <c r="N105" s="333" t="s">
        <v>465</v>
      </c>
      <c r="O105" s="318"/>
      <c r="P105" s="319"/>
      <c r="Q105" s="320"/>
      <c r="R105" s="319"/>
      <c r="S105" s="319"/>
      <c r="T105" s="320"/>
      <c r="U105" s="321">
        <v>45051</v>
      </c>
      <c r="V105" s="270" t="str">
        <f ca="1">IFERROR(IF(E105&lt;&gt;"",VLOOKUP(E105,'Color Lineup'!N:N,1,0),""),"CHECK")</f>
        <v>LH089</v>
      </c>
    </row>
    <row r="106" spans="3:22">
      <c r="C106" s="1">
        <f>+IF(D106=1,COUNTIF($D$2:D106,D106),0)</f>
        <v>0</v>
      </c>
      <c r="D106" s="1">
        <f>+COUNTIF($E$2:E106,E106)</f>
        <v>8</v>
      </c>
      <c r="E106" s="1" t="str">
        <f t="shared" si="2"/>
        <v>MX4R0</v>
      </c>
      <c r="F106" s="323">
        <f t="shared" si="3"/>
        <v>104</v>
      </c>
      <c r="G106" s="317" t="s">
        <v>1418</v>
      </c>
      <c r="H106" s="317" t="s">
        <v>518</v>
      </c>
      <c r="I106" s="317" t="s">
        <v>1115</v>
      </c>
      <c r="J106" s="317">
        <v>1</v>
      </c>
      <c r="K106" s="317" t="s">
        <v>760</v>
      </c>
      <c r="L106" s="317" t="s">
        <v>822</v>
      </c>
      <c r="M106" s="317">
        <v>0</v>
      </c>
      <c r="N106" s="333" t="s">
        <v>21</v>
      </c>
      <c r="O106" s="318"/>
      <c r="P106" s="319"/>
      <c r="Q106" s="320"/>
      <c r="R106" s="319"/>
      <c r="S106" s="319"/>
      <c r="T106" s="320"/>
      <c r="U106" s="321">
        <v>45051</v>
      </c>
      <c r="V106" s="270" t="str">
        <f ca="1">IFERROR(IF(E106&lt;&gt;"",VLOOKUP(E106,'Color Lineup'!N:N,1,0),""),"CHECK")</f>
        <v>MX4R0</v>
      </c>
    </row>
    <row r="107" spans="3:22">
      <c r="C107" s="1">
        <f>+IF(D107=1,COUNTIF($D$2:D107,D107),0)</f>
        <v>0</v>
      </c>
      <c r="D107" s="1">
        <f>+COUNTIF($E$2:E107,E107)</f>
        <v>2</v>
      </c>
      <c r="E107" s="1" t="str">
        <f t="shared" si="2"/>
        <v>HJP20</v>
      </c>
      <c r="F107" s="323">
        <f t="shared" si="3"/>
        <v>105</v>
      </c>
      <c r="G107" s="317" t="s">
        <v>1419</v>
      </c>
      <c r="H107" s="317" t="s">
        <v>682</v>
      </c>
      <c r="I107" s="317" t="s">
        <v>1375</v>
      </c>
      <c r="J107" s="317">
        <v>7</v>
      </c>
      <c r="K107" s="317" t="s">
        <v>679</v>
      </c>
      <c r="L107" s="317" t="s">
        <v>984</v>
      </c>
      <c r="M107" s="317">
        <v>0</v>
      </c>
      <c r="N107" s="333" t="s">
        <v>633</v>
      </c>
      <c r="O107" s="318"/>
      <c r="P107" s="319"/>
      <c r="Q107" s="320"/>
      <c r="R107" s="319"/>
      <c r="S107" s="319"/>
      <c r="T107" s="320"/>
      <c r="U107" s="321">
        <v>45051</v>
      </c>
      <c r="V107" s="270" t="str">
        <f ca="1">IFERROR(IF(E107&lt;&gt;"",VLOOKUP(E107,'Color Lineup'!N:N,1,0),""),"CHECK")</f>
        <v>HJP20</v>
      </c>
    </row>
    <row r="108" spans="3:22">
      <c r="C108" s="1">
        <f>+IF(D108=1,COUNTIF($D$2:D108,D108),0)</f>
        <v>0</v>
      </c>
      <c r="D108" s="1">
        <f>+COUNTIF($E$2:E108,E108)</f>
        <v>2</v>
      </c>
      <c r="E108" s="1" t="str">
        <f t="shared" si="2"/>
        <v>MX3R3</v>
      </c>
      <c r="F108" s="323">
        <f t="shared" si="3"/>
        <v>106</v>
      </c>
      <c r="G108" s="317" t="s">
        <v>1420</v>
      </c>
      <c r="H108" s="317" t="s">
        <v>518</v>
      </c>
      <c r="I108" s="317" t="s">
        <v>1115</v>
      </c>
      <c r="J108" s="317">
        <v>2</v>
      </c>
      <c r="K108" s="317" t="s">
        <v>760</v>
      </c>
      <c r="L108" s="317" t="s">
        <v>823</v>
      </c>
      <c r="M108" s="317">
        <v>0</v>
      </c>
      <c r="N108" s="333" t="s">
        <v>354</v>
      </c>
      <c r="O108" s="318"/>
      <c r="P108" s="319"/>
      <c r="Q108" s="320"/>
      <c r="R108" s="319"/>
      <c r="S108" s="319"/>
      <c r="T108" s="320"/>
      <c r="U108" s="321">
        <v>45051</v>
      </c>
      <c r="V108" s="270" t="str">
        <f ca="1">IFERROR(IF(E108&lt;&gt;"",VLOOKUP(E108,'Color Lineup'!N:N,1,0),""),"CHECK")</f>
        <v>MX3R3</v>
      </c>
    </row>
    <row r="109" spans="3:22">
      <c r="C109" s="1">
        <f>+IF(D109=1,COUNTIF($D$2:D109,D109),0)</f>
        <v>0</v>
      </c>
      <c r="D109" s="1">
        <f>+COUNTIF($E$2:E109,E109)</f>
        <v>2</v>
      </c>
      <c r="E109" s="1" t="str">
        <f t="shared" si="2"/>
        <v>LHS28</v>
      </c>
      <c r="F109" s="323">
        <f t="shared" si="3"/>
        <v>107</v>
      </c>
      <c r="G109" s="317" t="s">
        <v>1421</v>
      </c>
      <c r="H109" s="317" t="s">
        <v>682</v>
      </c>
      <c r="I109" s="317" t="s">
        <v>1392</v>
      </c>
      <c r="J109" s="317">
        <v>10</v>
      </c>
      <c r="K109" s="317" t="s">
        <v>585</v>
      </c>
      <c r="L109" s="317" t="s">
        <v>985</v>
      </c>
      <c r="M109" s="317">
        <v>0</v>
      </c>
      <c r="N109" s="333" t="s">
        <v>631</v>
      </c>
      <c r="O109" s="318"/>
      <c r="P109" s="319"/>
      <c r="Q109" s="320"/>
      <c r="R109" s="319"/>
      <c r="S109" s="319"/>
      <c r="T109" s="320"/>
      <c r="U109" s="321">
        <v>45051</v>
      </c>
      <c r="V109" s="270" t="str">
        <f ca="1">IFERROR(IF(E109&lt;&gt;"",VLOOKUP(E109,'Color Lineup'!N:N,1,0),""),"CHECK")</f>
        <v>LHS28</v>
      </c>
    </row>
    <row r="110" spans="3:22">
      <c r="C110" s="1">
        <f>+IF(D110=1,COUNTIF($D$2:D110,D110),0)</f>
        <v>0</v>
      </c>
      <c r="D110" s="1">
        <f>+COUNTIF($E$2:E110,E110)</f>
        <v>21</v>
      </c>
      <c r="E110" s="1" t="str">
        <f t="shared" si="2"/>
        <v>LH089</v>
      </c>
      <c r="F110" s="323">
        <f t="shared" si="3"/>
        <v>108</v>
      </c>
      <c r="G110" s="317" t="s">
        <v>1422</v>
      </c>
      <c r="H110" s="317" t="s">
        <v>682</v>
      </c>
      <c r="I110" s="317" t="s">
        <v>1423</v>
      </c>
      <c r="J110" s="317">
        <v>1</v>
      </c>
      <c r="K110" s="317" t="s">
        <v>585</v>
      </c>
      <c r="L110" s="317" t="s">
        <v>986</v>
      </c>
      <c r="M110" s="317">
        <v>0</v>
      </c>
      <c r="N110" s="333" t="s">
        <v>465</v>
      </c>
      <c r="O110" s="318"/>
      <c r="P110" s="319"/>
      <c r="Q110" s="320"/>
      <c r="R110" s="319"/>
      <c r="S110" s="319"/>
      <c r="T110" s="320"/>
      <c r="U110" s="321">
        <v>45051</v>
      </c>
      <c r="V110" s="270" t="str">
        <f ca="1">IFERROR(IF(E110&lt;&gt;"",VLOOKUP(E110,'Color Lineup'!N:N,1,0),""),"CHECK")</f>
        <v>LH089</v>
      </c>
    </row>
    <row r="111" spans="3:22">
      <c r="C111" s="1">
        <f>+IF(D111=1,COUNTIF($D$2:D111,D111),0)</f>
        <v>0</v>
      </c>
      <c r="D111" s="1">
        <f>+COUNTIF($E$2:E111,E111)</f>
        <v>5</v>
      </c>
      <c r="E111" s="1" t="str">
        <f t="shared" si="2"/>
        <v>MV4R0</v>
      </c>
      <c r="F111" s="323">
        <f t="shared" si="3"/>
        <v>109</v>
      </c>
      <c r="G111" s="317" t="s">
        <v>1424</v>
      </c>
      <c r="H111" s="317" t="s">
        <v>518</v>
      </c>
      <c r="I111" s="317" t="s">
        <v>1267</v>
      </c>
      <c r="J111" s="317">
        <v>10</v>
      </c>
      <c r="K111" s="317" t="s">
        <v>758</v>
      </c>
      <c r="L111" s="317" t="s">
        <v>824</v>
      </c>
      <c r="M111" s="317">
        <v>0</v>
      </c>
      <c r="N111" s="333" t="s">
        <v>21</v>
      </c>
      <c r="O111" s="318"/>
      <c r="P111" s="319"/>
      <c r="Q111" s="320"/>
      <c r="R111" s="319"/>
      <c r="S111" s="319"/>
      <c r="T111" s="320"/>
      <c r="U111" s="321">
        <v>45051</v>
      </c>
      <c r="V111" s="270" t="str">
        <f ca="1">IFERROR(IF(E111&lt;&gt;"",VLOOKUP(E111,'Color Lineup'!N:N,1,0),""),"CHECK")</f>
        <v>MV4R0</v>
      </c>
    </row>
    <row r="112" spans="3:22">
      <c r="C112" s="1">
        <f>+IF(D112=1,COUNTIF($D$2:D112,D112),0)</f>
        <v>0</v>
      </c>
      <c r="D112" s="1">
        <f>+COUNTIF($E$2:E112,E112)</f>
        <v>22</v>
      </c>
      <c r="E112" s="1" t="str">
        <f t="shared" si="2"/>
        <v>LH089</v>
      </c>
      <c r="F112" s="323">
        <f t="shared" si="3"/>
        <v>110</v>
      </c>
      <c r="G112" s="317" t="s">
        <v>1425</v>
      </c>
      <c r="H112" s="317" t="s">
        <v>682</v>
      </c>
      <c r="I112" s="317" t="s">
        <v>1423</v>
      </c>
      <c r="J112" s="317">
        <v>2</v>
      </c>
      <c r="K112" s="317" t="s">
        <v>585</v>
      </c>
      <c r="L112" s="317" t="s">
        <v>987</v>
      </c>
      <c r="M112" s="317">
        <v>0</v>
      </c>
      <c r="N112" s="333" t="s">
        <v>465</v>
      </c>
      <c r="O112" s="318"/>
      <c r="P112" s="319"/>
      <c r="Q112" s="320"/>
      <c r="R112" s="319"/>
      <c r="S112" s="319"/>
      <c r="T112" s="320"/>
      <c r="U112" s="321">
        <v>45051</v>
      </c>
      <c r="V112" s="270" t="str">
        <f ca="1">IFERROR(IF(E112&lt;&gt;"",VLOOKUP(E112,'Color Lineup'!N:N,1,0),""),"CHECK")</f>
        <v>LH089</v>
      </c>
    </row>
    <row r="113" spans="3:22">
      <c r="C113" s="1">
        <f>+IF(D113=1,COUNTIF($D$2:D113,D113),0)</f>
        <v>0</v>
      </c>
      <c r="D113" s="1">
        <f>+COUNTIF($E$2:E113,E113)</f>
        <v>11</v>
      </c>
      <c r="E113" s="1" t="str">
        <f t="shared" si="2"/>
        <v>MX089</v>
      </c>
      <c r="F113" s="323">
        <f t="shared" si="3"/>
        <v>111</v>
      </c>
      <c r="G113" s="317" t="s">
        <v>1426</v>
      </c>
      <c r="H113" s="317" t="s">
        <v>518</v>
      </c>
      <c r="I113" s="317" t="s">
        <v>1115</v>
      </c>
      <c r="J113" s="317">
        <v>3</v>
      </c>
      <c r="K113" s="317" t="s">
        <v>760</v>
      </c>
      <c r="L113" s="317" t="s">
        <v>825</v>
      </c>
      <c r="M113" s="317">
        <v>0</v>
      </c>
      <c r="N113" s="333" t="s">
        <v>465</v>
      </c>
      <c r="O113" s="318"/>
      <c r="P113" s="319"/>
      <c r="Q113" s="320"/>
      <c r="R113" s="319"/>
      <c r="S113" s="319"/>
      <c r="T113" s="320"/>
      <c r="U113" s="321">
        <v>45051</v>
      </c>
      <c r="V113" s="270" t="str">
        <f ca="1">IFERROR(IF(E113&lt;&gt;"",VLOOKUP(E113,'Color Lineup'!N:N,1,0),""),"CHECK")</f>
        <v>MX089</v>
      </c>
    </row>
    <row r="114" spans="3:22">
      <c r="C114" s="1">
        <f>+IF(D114=1,COUNTIF($D$2:D114,D114),0)</f>
        <v>0</v>
      </c>
      <c r="D114" s="1">
        <f>+COUNTIF($E$2:E114,E114)</f>
        <v>8</v>
      </c>
      <c r="E114" s="1" t="str">
        <f t="shared" si="2"/>
        <v>HJ089</v>
      </c>
      <c r="F114" s="323">
        <f t="shared" si="3"/>
        <v>112</v>
      </c>
      <c r="G114" s="317" t="s">
        <v>1427</v>
      </c>
      <c r="H114" s="317" t="s">
        <v>682</v>
      </c>
      <c r="I114" s="317" t="s">
        <v>1375</v>
      </c>
      <c r="J114" s="317">
        <v>8</v>
      </c>
      <c r="K114" s="317" t="s">
        <v>679</v>
      </c>
      <c r="L114" s="317" t="s">
        <v>988</v>
      </c>
      <c r="M114" s="317">
        <v>0</v>
      </c>
      <c r="N114" s="333" t="s">
        <v>465</v>
      </c>
      <c r="O114" s="318"/>
      <c r="P114" s="319"/>
      <c r="Q114" s="320"/>
      <c r="R114" s="319"/>
      <c r="S114" s="319"/>
      <c r="T114" s="320"/>
      <c r="U114" s="321">
        <v>45051</v>
      </c>
      <c r="V114" s="270" t="str">
        <f ca="1">IFERROR(IF(E114&lt;&gt;"",VLOOKUP(E114,'Color Lineup'!N:N,1,0),""),"CHECK")</f>
        <v>HJ089</v>
      </c>
    </row>
    <row r="115" spans="3:22">
      <c r="C115" s="1">
        <f>+IF(D115=1,COUNTIF($D$2:D115,D115),0)</f>
        <v>0</v>
      </c>
      <c r="D115" s="1">
        <f>+COUNTIF($E$2:E115,E115)</f>
        <v>3</v>
      </c>
      <c r="E115" s="1" t="str">
        <f t="shared" si="2"/>
        <v>MY4R0</v>
      </c>
      <c r="F115" s="323">
        <f t="shared" si="3"/>
        <v>113</v>
      </c>
      <c r="G115" s="317" t="s">
        <v>1428</v>
      </c>
      <c r="H115" s="317" t="s">
        <v>518</v>
      </c>
      <c r="I115" s="317" t="s">
        <v>1289</v>
      </c>
      <c r="J115" s="317">
        <v>9</v>
      </c>
      <c r="K115" s="317" t="s">
        <v>759</v>
      </c>
      <c r="L115" s="317" t="s">
        <v>826</v>
      </c>
      <c r="M115" s="317">
        <v>0</v>
      </c>
      <c r="N115" s="333" t="s">
        <v>21</v>
      </c>
      <c r="O115" s="318"/>
      <c r="P115" s="319"/>
      <c r="Q115" s="320"/>
      <c r="R115" s="319"/>
      <c r="S115" s="319"/>
      <c r="T115" s="320"/>
      <c r="U115" s="321">
        <v>45051</v>
      </c>
      <c r="V115" s="270" t="str">
        <f ca="1">IFERROR(IF(E115&lt;&gt;"",VLOOKUP(E115,'Color Lineup'!N:N,1,0),""),"CHECK")</f>
        <v>MY4R0</v>
      </c>
    </row>
    <row r="116" spans="3:22">
      <c r="C116" s="1">
        <f>+IF(D116=1,COUNTIF($D$2:D116,D116),0)</f>
        <v>0</v>
      </c>
      <c r="D116" s="1">
        <f>+COUNTIF($E$2:E116,E116)</f>
        <v>9</v>
      </c>
      <c r="E116" s="1" t="str">
        <f t="shared" si="2"/>
        <v>LHX12</v>
      </c>
      <c r="F116" s="323">
        <f t="shared" si="3"/>
        <v>114</v>
      </c>
      <c r="G116" s="317" t="s">
        <v>1429</v>
      </c>
      <c r="H116" s="317" t="s">
        <v>682</v>
      </c>
      <c r="I116" s="317" t="s">
        <v>1423</v>
      </c>
      <c r="J116" s="317">
        <v>3</v>
      </c>
      <c r="K116" s="317" t="s">
        <v>585</v>
      </c>
      <c r="L116" s="317" t="s">
        <v>989</v>
      </c>
      <c r="M116" s="317">
        <v>0</v>
      </c>
      <c r="N116" s="333" t="s">
        <v>632</v>
      </c>
      <c r="O116" s="318"/>
      <c r="P116" s="319"/>
      <c r="Q116" s="320"/>
      <c r="R116" s="319"/>
      <c r="S116" s="319"/>
      <c r="T116" s="320"/>
      <c r="U116" s="321">
        <v>45051</v>
      </c>
      <c r="V116" s="270" t="str">
        <f ca="1">IFERROR(IF(E116&lt;&gt;"",VLOOKUP(E116,'Color Lineup'!N:N,1,0),""),"CHECK")</f>
        <v>LHX12</v>
      </c>
    </row>
    <row r="117" spans="3:22">
      <c r="C117" s="1">
        <f>+IF(D117=1,COUNTIF($D$2:D117,D117),0)</f>
        <v>0</v>
      </c>
      <c r="D117" s="1">
        <f>+COUNTIF($E$2:E117,E117)</f>
        <v>23</v>
      </c>
      <c r="E117" s="1" t="str">
        <f t="shared" si="2"/>
        <v>LH089</v>
      </c>
      <c r="F117" s="323">
        <f t="shared" si="3"/>
        <v>115</v>
      </c>
      <c r="G117" s="317" t="s">
        <v>1430</v>
      </c>
      <c r="H117" s="317" t="s">
        <v>682</v>
      </c>
      <c r="I117" s="317" t="s">
        <v>1423</v>
      </c>
      <c r="J117" s="317">
        <v>4</v>
      </c>
      <c r="K117" s="317" t="s">
        <v>585</v>
      </c>
      <c r="L117" s="317" t="s">
        <v>990</v>
      </c>
      <c r="M117" s="317">
        <v>0</v>
      </c>
      <c r="N117" s="333" t="s">
        <v>465</v>
      </c>
      <c r="O117" s="318"/>
      <c r="P117" s="319"/>
      <c r="Q117" s="320"/>
      <c r="R117" s="319"/>
      <c r="S117" s="319"/>
      <c r="T117" s="320"/>
      <c r="U117" s="321">
        <v>45051</v>
      </c>
      <c r="V117" s="270" t="str">
        <f ca="1">IFERROR(IF(E117&lt;&gt;"",VLOOKUP(E117,'Color Lineup'!N:N,1,0),""),"CHECK")</f>
        <v>LH089</v>
      </c>
    </row>
    <row r="118" spans="3:22">
      <c r="C118" s="1">
        <f>+IF(D118=1,COUNTIF($D$2:D118,D118),0)</f>
        <v>0</v>
      </c>
      <c r="D118" s="1">
        <f>+COUNTIF($E$2:E118,E118)</f>
        <v>9</v>
      </c>
      <c r="E118" s="1" t="str">
        <f t="shared" si="2"/>
        <v>MX4R0</v>
      </c>
      <c r="F118" s="323">
        <f t="shared" si="3"/>
        <v>116</v>
      </c>
      <c r="G118" s="317" t="s">
        <v>1431</v>
      </c>
      <c r="H118" s="317" t="s">
        <v>518</v>
      </c>
      <c r="I118" s="317" t="s">
        <v>1115</v>
      </c>
      <c r="J118" s="317">
        <v>4</v>
      </c>
      <c r="K118" s="317" t="s">
        <v>760</v>
      </c>
      <c r="L118" s="317" t="s">
        <v>827</v>
      </c>
      <c r="M118" s="317">
        <v>0</v>
      </c>
      <c r="N118" s="333" t="s">
        <v>21</v>
      </c>
      <c r="O118" s="318"/>
      <c r="P118" s="319"/>
      <c r="Q118" s="320"/>
      <c r="R118" s="319"/>
      <c r="S118" s="319"/>
      <c r="T118" s="320"/>
      <c r="U118" s="321">
        <v>45051</v>
      </c>
      <c r="V118" s="270" t="str">
        <f ca="1">IFERROR(IF(E118&lt;&gt;"",VLOOKUP(E118,'Color Lineup'!N:N,1,0),""),"CHECK")</f>
        <v>MX4R0</v>
      </c>
    </row>
    <row r="119" spans="3:22">
      <c r="C119" s="1">
        <f>+IF(D119=1,COUNTIF($D$2:D119,D119),0)</f>
        <v>0</v>
      </c>
      <c r="D119" s="1">
        <f>+COUNTIF($E$2:E119,E119)</f>
        <v>9</v>
      </c>
      <c r="E119" s="1" t="str">
        <f t="shared" si="2"/>
        <v>HJ089</v>
      </c>
      <c r="F119" s="323">
        <f t="shared" si="3"/>
        <v>117</v>
      </c>
      <c r="G119" s="317" t="s">
        <v>1432</v>
      </c>
      <c r="H119" s="317" t="s">
        <v>682</v>
      </c>
      <c r="I119" s="317" t="s">
        <v>1375</v>
      </c>
      <c r="J119" s="317">
        <v>9</v>
      </c>
      <c r="K119" s="317" t="s">
        <v>679</v>
      </c>
      <c r="L119" s="317" t="s">
        <v>991</v>
      </c>
      <c r="M119" s="317">
        <v>0</v>
      </c>
      <c r="N119" s="333" t="s">
        <v>465</v>
      </c>
      <c r="O119" s="318"/>
      <c r="P119" s="319"/>
      <c r="Q119" s="320"/>
      <c r="R119" s="319"/>
      <c r="S119" s="319"/>
      <c r="T119" s="320"/>
      <c r="U119" s="321">
        <v>45051</v>
      </c>
      <c r="V119" s="270" t="str">
        <f ca="1">IFERROR(IF(E119&lt;&gt;"",VLOOKUP(E119,'Color Lineup'!N:N,1,0),""),"CHECK")</f>
        <v>HJ089</v>
      </c>
    </row>
    <row r="120" spans="3:22">
      <c r="C120" s="1">
        <f>+IF(D120=1,COUNTIF($D$2:D120,D120),0)</f>
        <v>30</v>
      </c>
      <c r="D120" s="1">
        <f>+COUNTIF($E$2:E120,E120)</f>
        <v>1</v>
      </c>
      <c r="E120" s="1" t="str">
        <f t="shared" si="2"/>
        <v>LN218</v>
      </c>
      <c r="F120" s="323">
        <f t="shared" si="3"/>
        <v>118</v>
      </c>
      <c r="G120" s="317" t="s">
        <v>1433</v>
      </c>
      <c r="H120" s="317" t="s">
        <v>519</v>
      </c>
      <c r="I120" s="317" t="s">
        <v>1345</v>
      </c>
      <c r="J120" s="317">
        <v>2</v>
      </c>
      <c r="K120" s="317" t="s">
        <v>555</v>
      </c>
      <c r="L120" s="317" t="s">
        <v>1434</v>
      </c>
      <c r="M120" s="317">
        <v>0</v>
      </c>
      <c r="N120" s="333" t="s">
        <v>20</v>
      </c>
      <c r="O120" s="318"/>
      <c r="P120" s="319"/>
      <c r="Q120" s="320"/>
      <c r="R120" s="319"/>
      <c r="S120" s="319"/>
      <c r="T120" s="320"/>
      <c r="U120" s="321">
        <v>45051</v>
      </c>
      <c r="V120" s="270" t="str">
        <f ca="1">IFERROR(IF(E120&lt;&gt;"",VLOOKUP(E120,'Color Lineup'!N:N,1,0),""),"CHECK")</f>
        <v>LN218</v>
      </c>
    </row>
    <row r="121" spans="3:22">
      <c r="C121" s="1">
        <f>+IF(D121=1,COUNTIF($D$2:D121,D121),0)</f>
        <v>31</v>
      </c>
      <c r="D121" s="1">
        <f>+COUNTIF($E$2:E121,E121)</f>
        <v>1</v>
      </c>
      <c r="E121" s="1" t="str">
        <f t="shared" si="2"/>
        <v>MV218</v>
      </c>
      <c r="F121" s="323">
        <f t="shared" si="3"/>
        <v>119</v>
      </c>
      <c r="G121" s="317" t="s">
        <v>1435</v>
      </c>
      <c r="H121" s="317" t="s">
        <v>518</v>
      </c>
      <c r="I121" s="317" t="s">
        <v>1098</v>
      </c>
      <c r="J121" s="317">
        <v>1</v>
      </c>
      <c r="K121" s="317" t="s">
        <v>758</v>
      </c>
      <c r="L121" s="317" t="s">
        <v>828</v>
      </c>
      <c r="M121" s="317">
        <v>0</v>
      </c>
      <c r="N121" s="333" t="s">
        <v>20</v>
      </c>
      <c r="O121" s="318"/>
      <c r="P121" s="319"/>
      <c r="Q121" s="320"/>
      <c r="R121" s="319"/>
      <c r="S121" s="319"/>
      <c r="T121" s="320"/>
      <c r="U121" s="321">
        <v>45051</v>
      </c>
      <c r="V121" s="270" t="str">
        <f ca="1">IFERROR(IF(E121&lt;&gt;"",VLOOKUP(E121,'Color Lineup'!N:N,1,0),""),"CHECK")</f>
        <v>MV218</v>
      </c>
    </row>
    <row r="122" spans="3:22">
      <c r="C122" s="1">
        <f>+IF(D122=1,COUNTIF($D$2:D122,D122),0)</f>
        <v>0</v>
      </c>
      <c r="D122" s="1">
        <f>+COUNTIF($E$2:E122,E122)</f>
        <v>10</v>
      </c>
      <c r="E122" s="1" t="str">
        <f t="shared" si="2"/>
        <v>LHX12</v>
      </c>
      <c r="F122" s="323">
        <f t="shared" si="3"/>
        <v>120</v>
      </c>
      <c r="G122" s="317" t="s">
        <v>1436</v>
      </c>
      <c r="H122" s="317" t="s">
        <v>682</v>
      </c>
      <c r="I122" s="317" t="s">
        <v>1423</v>
      </c>
      <c r="J122" s="317">
        <v>5</v>
      </c>
      <c r="K122" s="317" t="s">
        <v>585</v>
      </c>
      <c r="L122" s="317" t="s">
        <v>992</v>
      </c>
      <c r="M122" s="317">
        <v>0</v>
      </c>
      <c r="N122" s="333" t="s">
        <v>632</v>
      </c>
      <c r="O122" s="318"/>
      <c r="P122" s="319"/>
      <c r="Q122" s="320"/>
      <c r="R122" s="319"/>
      <c r="S122" s="319"/>
      <c r="T122" s="320"/>
      <c r="U122" s="321">
        <v>45051</v>
      </c>
      <c r="V122" s="270" t="str">
        <f ca="1">IFERROR(IF(E122&lt;&gt;"",VLOOKUP(E122,'Color Lineup'!N:N,1,0),""),"CHECK")</f>
        <v>LHX12</v>
      </c>
    </row>
    <row r="123" spans="3:22">
      <c r="C123" s="1">
        <f>+IF(D123=1,COUNTIF($D$2:D123,D123),0)</f>
        <v>0</v>
      </c>
      <c r="D123" s="1">
        <f>+COUNTIF($E$2:E123,E123)</f>
        <v>3</v>
      </c>
      <c r="E123" s="1" t="str">
        <f t="shared" si="2"/>
        <v>MX3R3</v>
      </c>
      <c r="F123" s="323">
        <f t="shared" si="3"/>
        <v>121</v>
      </c>
      <c r="G123" s="317" t="s">
        <v>1437</v>
      </c>
      <c r="H123" s="317" t="s">
        <v>518</v>
      </c>
      <c r="I123" s="317" t="s">
        <v>1115</v>
      </c>
      <c r="J123" s="317">
        <v>5</v>
      </c>
      <c r="K123" s="317" t="s">
        <v>760</v>
      </c>
      <c r="L123" s="317" t="s">
        <v>829</v>
      </c>
      <c r="M123" s="317">
        <v>0</v>
      </c>
      <c r="N123" s="333" t="s">
        <v>354</v>
      </c>
      <c r="O123" s="318"/>
      <c r="P123" s="319"/>
      <c r="Q123" s="320"/>
      <c r="R123" s="319"/>
      <c r="S123" s="319"/>
      <c r="T123" s="320"/>
      <c r="U123" s="321">
        <v>45051</v>
      </c>
      <c r="V123" s="270" t="str">
        <f ca="1">IFERROR(IF(E123&lt;&gt;"",VLOOKUP(E123,'Color Lineup'!N:N,1,0),""),"CHECK")</f>
        <v>MX3R3</v>
      </c>
    </row>
    <row r="124" spans="3:22">
      <c r="C124" s="1">
        <f>+IF(D124=1,COUNTIF($D$2:D124,D124),0)</f>
        <v>0</v>
      </c>
      <c r="D124" s="1">
        <f>+COUNTIF($E$2:E124,E124)</f>
        <v>11</v>
      </c>
      <c r="E124" s="1" t="str">
        <f t="shared" si="2"/>
        <v>LHX12</v>
      </c>
      <c r="F124" s="323">
        <f t="shared" si="3"/>
        <v>122</v>
      </c>
      <c r="G124" s="317" t="s">
        <v>1438</v>
      </c>
      <c r="H124" s="317" t="s">
        <v>682</v>
      </c>
      <c r="I124" s="317" t="s">
        <v>1423</v>
      </c>
      <c r="J124" s="317">
        <v>6</v>
      </c>
      <c r="K124" s="317" t="s">
        <v>585</v>
      </c>
      <c r="L124" s="317" t="s">
        <v>993</v>
      </c>
      <c r="M124" s="317">
        <v>0</v>
      </c>
      <c r="N124" s="333" t="s">
        <v>632</v>
      </c>
      <c r="O124" s="318"/>
      <c r="P124" s="319"/>
      <c r="Q124" s="320"/>
      <c r="R124" s="319"/>
      <c r="S124" s="319"/>
      <c r="T124" s="320"/>
      <c r="U124" s="321">
        <v>45051</v>
      </c>
      <c r="V124" s="270" t="str">
        <f ca="1">IFERROR(IF(E124&lt;&gt;"",VLOOKUP(E124,'Color Lineup'!N:N,1,0),""),"CHECK")</f>
        <v>LHX12</v>
      </c>
    </row>
    <row r="125" spans="3:22">
      <c r="C125" s="1">
        <f>+IF(D125=1,COUNTIF($D$2:D125,D125),0)</f>
        <v>0</v>
      </c>
      <c r="D125" s="1">
        <f>+COUNTIF($E$2:E125,E125)</f>
        <v>2</v>
      </c>
      <c r="E125" s="1" t="str">
        <f t="shared" si="2"/>
        <v>MY040</v>
      </c>
      <c r="F125" s="323">
        <f t="shared" si="3"/>
        <v>123</v>
      </c>
      <c r="G125" s="317" t="s">
        <v>1439</v>
      </c>
      <c r="H125" s="317" t="s">
        <v>518</v>
      </c>
      <c r="I125" s="317" t="s">
        <v>1289</v>
      </c>
      <c r="J125" s="317">
        <v>10</v>
      </c>
      <c r="K125" s="317" t="s">
        <v>759</v>
      </c>
      <c r="L125" s="317" t="s">
        <v>831</v>
      </c>
      <c r="M125" s="317">
        <v>0</v>
      </c>
      <c r="N125" s="333" t="s">
        <v>28</v>
      </c>
      <c r="O125" s="318"/>
      <c r="P125" s="319"/>
      <c r="Q125" s="320"/>
      <c r="R125" s="319"/>
      <c r="S125" s="319"/>
      <c r="T125" s="320"/>
      <c r="U125" s="321">
        <v>45051</v>
      </c>
      <c r="V125" s="270" t="str">
        <f ca="1">IFERROR(IF(E125&lt;&gt;"",VLOOKUP(E125,'Color Lineup'!N:N,1,0),""),"CHECK")</f>
        <v>MY040</v>
      </c>
    </row>
    <row r="126" spans="3:22">
      <c r="C126" s="1">
        <f>+IF(D126=1,COUNTIF($D$2:D126,D126),0)</f>
        <v>32</v>
      </c>
      <c r="D126" s="1">
        <f>+COUNTIF($E$2:E126,E126)</f>
        <v>1</v>
      </c>
      <c r="E126" s="1" t="str">
        <f t="shared" si="2"/>
        <v>LP040</v>
      </c>
      <c r="F126" s="323">
        <f t="shared" si="3"/>
        <v>124</v>
      </c>
      <c r="G126" s="317" t="s">
        <v>1440</v>
      </c>
      <c r="H126" s="317" t="s">
        <v>519</v>
      </c>
      <c r="I126" s="317" t="s">
        <v>1396</v>
      </c>
      <c r="J126" s="317">
        <v>2</v>
      </c>
      <c r="K126" s="317" t="s">
        <v>561</v>
      </c>
      <c r="L126" s="317" t="s">
        <v>1441</v>
      </c>
      <c r="M126" s="317">
        <v>0</v>
      </c>
      <c r="N126" s="333" t="s">
        <v>28</v>
      </c>
      <c r="O126" s="318"/>
      <c r="P126" s="319"/>
      <c r="Q126" s="320"/>
      <c r="R126" s="319"/>
      <c r="S126" s="319"/>
      <c r="T126" s="320"/>
      <c r="U126" s="321">
        <v>45051</v>
      </c>
      <c r="V126" s="270" t="str">
        <f ca="1">IFERROR(IF(E126&lt;&gt;"",VLOOKUP(E126,'Color Lineup'!N:N,1,0),""),"CHECK")</f>
        <v>LP040</v>
      </c>
    </row>
    <row r="127" spans="3:22">
      <c r="C127" s="1">
        <f>+IF(D127=1,COUNTIF($D$2:D127,D127),0)</f>
        <v>0</v>
      </c>
      <c r="D127" s="1">
        <f>+COUNTIF($E$2:E127,E127)</f>
        <v>12</v>
      </c>
      <c r="E127" s="1" t="str">
        <f t="shared" si="2"/>
        <v>LHX12</v>
      </c>
      <c r="F127" s="323">
        <f t="shared" si="3"/>
        <v>125</v>
      </c>
      <c r="G127" s="317" t="s">
        <v>1442</v>
      </c>
      <c r="H127" s="317" t="s">
        <v>682</v>
      </c>
      <c r="I127" s="317" t="s">
        <v>1423</v>
      </c>
      <c r="J127" s="317">
        <v>7</v>
      </c>
      <c r="K127" s="317" t="s">
        <v>585</v>
      </c>
      <c r="L127" s="317" t="s">
        <v>994</v>
      </c>
      <c r="M127" s="317">
        <v>0</v>
      </c>
      <c r="N127" s="333" t="s">
        <v>632</v>
      </c>
      <c r="O127" s="318"/>
      <c r="P127" s="319"/>
      <c r="Q127" s="320"/>
      <c r="R127" s="319"/>
      <c r="S127" s="319"/>
      <c r="T127" s="320"/>
      <c r="U127" s="321">
        <v>45051</v>
      </c>
      <c r="V127" s="270" t="str">
        <f ca="1">IFERROR(IF(E127&lt;&gt;"",VLOOKUP(E127,'Color Lineup'!N:N,1,0),""),"CHECK")</f>
        <v>LHX12</v>
      </c>
    </row>
    <row r="128" spans="3:22">
      <c r="C128" s="1">
        <f>+IF(D128=1,COUNTIF($D$2:D128,D128),0)</f>
        <v>0</v>
      </c>
      <c r="D128" s="1">
        <f>+COUNTIF($E$2:E128,E128)</f>
        <v>10</v>
      </c>
      <c r="E128" s="1" t="str">
        <f t="shared" si="2"/>
        <v>HJ089</v>
      </c>
      <c r="F128" s="323">
        <f t="shared" si="3"/>
        <v>126</v>
      </c>
      <c r="G128" s="317" t="s">
        <v>1443</v>
      </c>
      <c r="H128" s="317" t="s">
        <v>682</v>
      </c>
      <c r="I128" s="317" t="s">
        <v>1375</v>
      </c>
      <c r="J128" s="317">
        <v>10</v>
      </c>
      <c r="K128" s="317" t="s">
        <v>679</v>
      </c>
      <c r="L128" s="317" t="s">
        <v>995</v>
      </c>
      <c r="M128" s="317">
        <v>0</v>
      </c>
      <c r="N128" s="333" t="s">
        <v>465</v>
      </c>
      <c r="O128" s="318"/>
      <c r="P128" s="319"/>
      <c r="Q128" s="320"/>
      <c r="R128" s="319"/>
      <c r="S128" s="319"/>
      <c r="T128" s="320"/>
      <c r="U128" s="321">
        <v>45051</v>
      </c>
      <c r="V128" s="270" t="str">
        <f ca="1">IFERROR(IF(E128&lt;&gt;"",VLOOKUP(E128,'Color Lineup'!N:N,1,0),""),"CHECK")</f>
        <v>HJ089</v>
      </c>
    </row>
    <row r="129" spans="3:22">
      <c r="C129" s="1">
        <f>+IF(D129=1,COUNTIF($D$2:D129,D129),0)</f>
        <v>0</v>
      </c>
      <c r="D129" s="1">
        <f>+COUNTIF($E$2:E129,E129)</f>
        <v>10</v>
      </c>
      <c r="E129" s="1" t="str">
        <f t="shared" si="2"/>
        <v>MX4R0</v>
      </c>
      <c r="F129" s="323">
        <f t="shared" si="3"/>
        <v>127</v>
      </c>
      <c r="G129" s="317" t="s">
        <v>1444</v>
      </c>
      <c r="H129" s="317" t="s">
        <v>518</v>
      </c>
      <c r="I129" s="317" t="s">
        <v>1115</v>
      </c>
      <c r="J129" s="317">
        <v>6</v>
      </c>
      <c r="K129" s="317" t="s">
        <v>760</v>
      </c>
      <c r="L129" s="317" t="s">
        <v>832</v>
      </c>
      <c r="M129" s="317">
        <v>0</v>
      </c>
      <c r="N129" s="333" t="s">
        <v>21</v>
      </c>
      <c r="O129" s="318"/>
      <c r="P129" s="319"/>
      <c r="Q129" s="320"/>
      <c r="R129" s="319"/>
      <c r="S129" s="319"/>
      <c r="T129" s="320"/>
      <c r="U129" s="321">
        <v>45051</v>
      </c>
      <c r="V129" s="270" t="str">
        <f ca="1">IFERROR(IF(E129&lt;&gt;"",VLOOKUP(E129,'Color Lineup'!N:N,1,0),""),"CHECK")</f>
        <v>MX4R0</v>
      </c>
    </row>
    <row r="130" spans="3:22">
      <c r="C130" s="1">
        <f>+IF(D130=1,COUNTIF($D$2:D130,D130),0)</f>
        <v>0</v>
      </c>
      <c r="D130" s="1">
        <f>+COUNTIF($E$2:E130,E130)</f>
        <v>7</v>
      </c>
      <c r="E130" s="1" t="str">
        <f t="shared" si="2"/>
        <v>LH3Q3</v>
      </c>
      <c r="F130" s="323">
        <f t="shared" si="3"/>
        <v>128</v>
      </c>
      <c r="G130" s="317" t="s">
        <v>1445</v>
      </c>
      <c r="H130" s="317" t="s">
        <v>682</v>
      </c>
      <c r="I130" s="317" t="s">
        <v>1423</v>
      </c>
      <c r="J130" s="317">
        <v>8</v>
      </c>
      <c r="K130" s="317" t="s">
        <v>585</v>
      </c>
      <c r="L130" s="317" t="s">
        <v>996</v>
      </c>
      <c r="M130" s="317">
        <v>0</v>
      </c>
      <c r="N130" s="333" t="s">
        <v>630</v>
      </c>
      <c r="O130" s="318"/>
      <c r="P130" s="319"/>
      <c r="Q130" s="320"/>
      <c r="R130" s="319"/>
      <c r="S130" s="319"/>
      <c r="T130" s="320"/>
      <c r="U130" s="321">
        <v>45051</v>
      </c>
      <c r="V130" s="270" t="str">
        <f ca="1">IFERROR(IF(E130&lt;&gt;"",VLOOKUP(E130,'Color Lineup'!N:N,1,0),""),"CHECK")</f>
        <v>LH3Q3</v>
      </c>
    </row>
    <row r="131" spans="3:22">
      <c r="C131" s="1">
        <f>+IF(D131=1,COUNTIF($D$2:D131,D131),0)</f>
        <v>0</v>
      </c>
      <c r="D131" s="1">
        <f>+COUNTIF($E$2:E131,E131)</f>
        <v>6</v>
      </c>
      <c r="E131" s="1" t="str">
        <f t="shared" si="2"/>
        <v>MV4R0</v>
      </c>
      <c r="F131" s="323">
        <f t="shared" si="3"/>
        <v>129</v>
      </c>
      <c r="G131" s="317" t="s">
        <v>1446</v>
      </c>
      <c r="H131" s="317" t="s">
        <v>518</v>
      </c>
      <c r="I131" s="317" t="s">
        <v>1098</v>
      </c>
      <c r="J131" s="317">
        <v>2</v>
      </c>
      <c r="K131" s="317" t="s">
        <v>758</v>
      </c>
      <c r="L131" s="317" t="s">
        <v>834</v>
      </c>
      <c r="M131" s="317">
        <v>0</v>
      </c>
      <c r="N131" s="333" t="s">
        <v>21</v>
      </c>
      <c r="O131" s="318"/>
      <c r="P131" s="319"/>
      <c r="Q131" s="320"/>
      <c r="R131" s="319"/>
      <c r="S131" s="319"/>
      <c r="T131" s="320"/>
      <c r="U131" s="321">
        <v>45051</v>
      </c>
      <c r="V131" s="270" t="str">
        <f ca="1">IFERROR(IF(E131&lt;&gt;"",VLOOKUP(E131,'Color Lineup'!N:N,1,0),""),"CHECK")</f>
        <v>MV4R0</v>
      </c>
    </row>
    <row r="132" spans="3:22">
      <c r="C132" s="1">
        <f>+IF(D132=1,COUNTIF($D$2:D132,D132),0)</f>
        <v>0</v>
      </c>
      <c r="D132" s="1">
        <f>+COUNTIF($E$2:E132,E132)</f>
        <v>9</v>
      </c>
      <c r="E132" s="1" t="str">
        <f t="shared" ref="E132:E195" si="4">+K132&amp;N132</f>
        <v>JH040</v>
      </c>
      <c r="F132" s="323">
        <f t="shared" si="3"/>
        <v>130</v>
      </c>
      <c r="G132" s="317" t="s">
        <v>1447</v>
      </c>
      <c r="H132" s="317" t="s">
        <v>520</v>
      </c>
      <c r="I132" s="317" t="s">
        <v>1305</v>
      </c>
      <c r="J132" s="317">
        <v>10</v>
      </c>
      <c r="K132" s="317" t="s">
        <v>452</v>
      </c>
      <c r="L132" s="317" t="s">
        <v>884</v>
      </c>
      <c r="M132" s="317">
        <v>0</v>
      </c>
      <c r="N132" s="333" t="s">
        <v>28</v>
      </c>
      <c r="O132" s="318"/>
      <c r="P132" s="319"/>
      <c r="Q132" s="320"/>
      <c r="R132" s="319"/>
      <c r="S132" s="319"/>
      <c r="T132" s="320"/>
      <c r="U132" s="321">
        <v>45051</v>
      </c>
      <c r="V132" s="270" t="str">
        <f ca="1">IFERROR(IF(E132&lt;&gt;"",VLOOKUP(E132,'Color Lineup'!N:N,1,0),""),"CHECK")</f>
        <v>JH040</v>
      </c>
    </row>
    <row r="133" spans="3:22">
      <c r="C133" s="1">
        <f>+IF(D133=1,COUNTIF($D$2:D133,D133),0)</f>
        <v>0</v>
      </c>
      <c r="D133" s="1">
        <f>+COUNTIF($E$2:E133,E133)</f>
        <v>24</v>
      </c>
      <c r="E133" s="1" t="str">
        <f t="shared" si="4"/>
        <v>LH089</v>
      </c>
      <c r="F133" s="323">
        <f t="shared" ref="F133:F196" si="5">ROW()-2</f>
        <v>131</v>
      </c>
      <c r="G133" s="317" t="s">
        <v>1448</v>
      </c>
      <c r="H133" s="317" t="s">
        <v>682</v>
      </c>
      <c r="I133" s="317" t="s">
        <v>1423</v>
      </c>
      <c r="J133" s="317">
        <v>9</v>
      </c>
      <c r="K133" s="317" t="s">
        <v>585</v>
      </c>
      <c r="L133" s="317" t="s">
        <v>997</v>
      </c>
      <c r="M133" s="317">
        <v>0</v>
      </c>
      <c r="N133" s="333" t="s">
        <v>465</v>
      </c>
      <c r="O133" s="318"/>
      <c r="P133" s="319"/>
      <c r="Q133" s="320"/>
      <c r="R133" s="319"/>
      <c r="S133" s="319"/>
      <c r="T133" s="320"/>
      <c r="U133" s="321">
        <v>45051</v>
      </c>
      <c r="V133" s="270" t="str">
        <f ca="1">IFERROR(IF(E133&lt;&gt;"",VLOOKUP(E133,'Color Lineup'!N:N,1,0),""),"CHECK")</f>
        <v>LH089</v>
      </c>
    </row>
    <row r="134" spans="3:22">
      <c r="C134" s="1">
        <f>+IF(D134=1,COUNTIF($D$2:D134,D134),0)</f>
        <v>0</v>
      </c>
      <c r="D134" s="1">
        <f>+COUNTIF($E$2:E134,E134)</f>
        <v>4</v>
      </c>
      <c r="E134" s="1" t="str">
        <f t="shared" si="4"/>
        <v>MX3R3</v>
      </c>
      <c r="F134" s="323">
        <f t="shared" si="5"/>
        <v>132</v>
      </c>
      <c r="G134" s="317" t="s">
        <v>1449</v>
      </c>
      <c r="H134" s="317" t="s">
        <v>518</v>
      </c>
      <c r="I134" s="317" t="s">
        <v>1115</v>
      </c>
      <c r="J134" s="317">
        <v>7</v>
      </c>
      <c r="K134" s="317" t="s">
        <v>760</v>
      </c>
      <c r="L134" s="317" t="s">
        <v>835</v>
      </c>
      <c r="M134" s="317">
        <v>0</v>
      </c>
      <c r="N134" s="333" t="s">
        <v>354</v>
      </c>
      <c r="O134" s="318"/>
      <c r="P134" s="319"/>
      <c r="Q134" s="320"/>
      <c r="R134" s="319"/>
      <c r="S134" s="319"/>
      <c r="T134" s="320"/>
      <c r="U134" s="321">
        <v>45051</v>
      </c>
      <c r="V134" s="270" t="str">
        <f ca="1">IFERROR(IF(E134&lt;&gt;"",VLOOKUP(E134,'Color Lineup'!N:N,1,0),""),"CHECK")</f>
        <v>MX3R3</v>
      </c>
    </row>
    <row r="135" spans="3:22">
      <c r="C135" s="1">
        <f>+IF(D135=1,COUNTIF($D$2:D135,D135),0)</f>
        <v>0</v>
      </c>
      <c r="D135" s="1">
        <f>+COUNTIF($E$2:E135,E135)</f>
        <v>25</v>
      </c>
      <c r="E135" s="1" t="str">
        <f t="shared" si="4"/>
        <v>LH089</v>
      </c>
      <c r="F135" s="323">
        <f t="shared" si="5"/>
        <v>133</v>
      </c>
      <c r="G135" s="317" t="s">
        <v>1450</v>
      </c>
      <c r="H135" s="317" t="s">
        <v>682</v>
      </c>
      <c r="I135" s="317" t="s">
        <v>1423</v>
      </c>
      <c r="J135" s="317">
        <v>10</v>
      </c>
      <c r="K135" s="317" t="s">
        <v>585</v>
      </c>
      <c r="L135" s="317" t="s">
        <v>998</v>
      </c>
      <c r="M135" s="317">
        <v>0</v>
      </c>
      <c r="N135" s="333" t="s">
        <v>465</v>
      </c>
      <c r="O135" s="318"/>
      <c r="P135" s="319"/>
      <c r="Q135" s="320"/>
      <c r="R135" s="319"/>
      <c r="S135" s="319"/>
      <c r="T135" s="320"/>
      <c r="U135" s="321">
        <v>45051</v>
      </c>
      <c r="V135" s="270" t="str">
        <f ca="1">IFERROR(IF(E135&lt;&gt;"",VLOOKUP(E135,'Color Lineup'!N:N,1,0),""),"CHECK")</f>
        <v>LH089</v>
      </c>
    </row>
    <row r="136" spans="3:22">
      <c r="C136" s="1">
        <f>+IF(D136=1,COUNTIF($D$2:D136,D136),0)</f>
        <v>33</v>
      </c>
      <c r="D136" s="1">
        <f>+COUNTIF($E$2:E136,E136)</f>
        <v>1</v>
      </c>
      <c r="E136" s="1" t="str">
        <f t="shared" si="4"/>
        <v>MX1D6</v>
      </c>
      <c r="F136" s="323">
        <f t="shared" si="5"/>
        <v>134</v>
      </c>
      <c r="G136" s="317" t="s">
        <v>1451</v>
      </c>
      <c r="H136" s="317" t="s">
        <v>518</v>
      </c>
      <c r="I136" s="317" t="s">
        <v>1115</v>
      </c>
      <c r="J136" s="317">
        <v>8</v>
      </c>
      <c r="K136" s="317" t="s">
        <v>760</v>
      </c>
      <c r="L136" s="317" t="s">
        <v>836</v>
      </c>
      <c r="M136" s="317">
        <v>0</v>
      </c>
      <c r="N136" s="333" t="s">
        <v>29</v>
      </c>
      <c r="O136" s="318"/>
      <c r="P136" s="319"/>
      <c r="Q136" s="320"/>
      <c r="R136" s="319"/>
      <c r="S136" s="319"/>
      <c r="T136" s="320"/>
      <c r="U136" s="321">
        <v>45051</v>
      </c>
      <c r="V136" s="270" t="str">
        <f ca="1">IFERROR(IF(E136&lt;&gt;"",VLOOKUP(E136,'Color Lineup'!N:N,1,0),""),"CHECK")</f>
        <v>MX1D6</v>
      </c>
    </row>
    <row r="137" spans="3:22">
      <c r="C137" s="1">
        <f>+IF(D137=1,COUNTIF($D$2:D137,D137),0)</f>
        <v>0</v>
      </c>
      <c r="D137" s="1">
        <f>+COUNTIF($E$2:E137,E137)</f>
        <v>3</v>
      </c>
      <c r="E137" s="1" t="str">
        <f t="shared" si="4"/>
        <v>HJP20</v>
      </c>
      <c r="F137" s="323">
        <f t="shared" si="5"/>
        <v>135</v>
      </c>
      <c r="G137" s="317" t="s">
        <v>1452</v>
      </c>
      <c r="H137" s="317" t="s">
        <v>682</v>
      </c>
      <c r="I137" s="317" t="s">
        <v>1453</v>
      </c>
      <c r="J137" s="317">
        <v>1</v>
      </c>
      <c r="K137" s="317" t="s">
        <v>679</v>
      </c>
      <c r="L137" s="317" t="s">
        <v>999</v>
      </c>
      <c r="M137" s="317">
        <v>0</v>
      </c>
      <c r="N137" s="333" t="s">
        <v>633</v>
      </c>
      <c r="O137" s="318"/>
      <c r="P137" s="319"/>
      <c r="Q137" s="320"/>
      <c r="R137" s="319"/>
      <c r="S137" s="319"/>
      <c r="T137" s="320"/>
      <c r="U137" s="321">
        <v>45051</v>
      </c>
      <c r="V137" s="270" t="str">
        <f ca="1">IFERROR(IF(E137&lt;&gt;"",VLOOKUP(E137,'Color Lineup'!N:N,1,0),""),"CHECK")</f>
        <v>HJP20</v>
      </c>
    </row>
    <row r="138" spans="3:22">
      <c r="C138" s="1">
        <f>+IF(D138=1,COUNTIF($D$2:D138,D138),0)</f>
        <v>0</v>
      </c>
      <c r="D138" s="1">
        <f>+COUNTIF($E$2:E138,E138)</f>
        <v>26</v>
      </c>
      <c r="E138" s="1" t="str">
        <f t="shared" si="4"/>
        <v>LH089</v>
      </c>
      <c r="F138" s="323">
        <f t="shared" si="5"/>
        <v>136</v>
      </c>
      <c r="G138" s="317" t="s">
        <v>1454</v>
      </c>
      <c r="H138" s="317" t="s">
        <v>682</v>
      </c>
      <c r="I138" s="317" t="s">
        <v>1455</v>
      </c>
      <c r="J138" s="317">
        <v>1</v>
      </c>
      <c r="K138" s="317" t="s">
        <v>585</v>
      </c>
      <c r="L138" s="317" t="s">
        <v>1000</v>
      </c>
      <c r="M138" s="317">
        <v>0</v>
      </c>
      <c r="N138" s="333" t="s">
        <v>465</v>
      </c>
      <c r="O138" s="318"/>
      <c r="P138" s="319"/>
      <c r="Q138" s="320"/>
      <c r="R138" s="319"/>
      <c r="S138" s="319"/>
      <c r="T138" s="320"/>
      <c r="U138" s="321">
        <v>45051</v>
      </c>
      <c r="V138" s="270" t="str">
        <f ca="1">IFERROR(IF(E138&lt;&gt;"",VLOOKUP(E138,'Color Lineup'!N:N,1,0),""),"CHECK")</f>
        <v>LH089</v>
      </c>
    </row>
    <row r="139" spans="3:22">
      <c r="C139" s="1">
        <f>+IF(D139=1,COUNTIF($D$2:D139,D139),0)</f>
        <v>34</v>
      </c>
      <c r="D139" s="1">
        <f>+COUNTIF($E$2:E139,E139)</f>
        <v>1</v>
      </c>
      <c r="E139" s="1" t="str">
        <f t="shared" si="4"/>
        <v>LT218</v>
      </c>
      <c r="F139" s="323">
        <f t="shared" si="5"/>
        <v>137</v>
      </c>
      <c r="G139" s="317" t="s">
        <v>1456</v>
      </c>
      <c r="H139" s="317" t="s">
        <v>519</v>
      </c>
      <c r="I139" s="317" t="s">
        <v>1457</v>
      </c>
      <c r="J139" s="317">
        <v>1</v>
      </c>
      <c r="K139" s="317" t="s">
        <v>559</v>
      </c>
      <c r="L139" s="317" t="s">
        <v>1458</v>
      </c>
      <c r="M139" s="317">
        <v>0</v>
      </c>
      <c r="N139" s="333" t="s">
        <v>20</v>
      </c>
      <c r="O139" s="318"/>
      <c r="P139" s="319"/>
      <c r="Q139" s="320"/>
      <c r="R139" s="319"/>
      <c r="S139" s="319"/>
      <c r="T139" s="320"/>
      <c r="U139" s="321">
        <v>45051</v>
      </c>
      <c r="V139" s="270" t="str">
        <f ca="1">IFERROR(IF(E139&lt;&gt;"",VLOOKUP(E139,'Color Lineup'!N:N,1,0),""),"CHECK")</f>
        <v>LT218</v>
      </c>
    </row>
    <row r="140" spans="3:22">
      <c r="C140" s="1">
        <f>+IF(D140=1,COUNTIF($D$2:D140,D140),0)</f>
        <v>0</v>
      </c>
      <c r="D140" s="1">
        <f>+COUNTIF($E$2:E140,E140)</f>
        <v>4</v>
      </c>
      <c r="E140" s="1" t="str">
        <f t="shared" si="4"/>
        <v>MY4R0</v>
      </c>
      <c r="F140" s="323">
        <f t="shared" si="5"/>
        <v>138</v>
      </c>
      <c r="G140" s="317" t="s">
        <v>1459</v>
      </c>
      <c r="H140" s="317" t="s">
        <v>518</v>
      </c>
      <c r="I140" s="317" t="s">
        <v>1460</v>
      </c>
      <c r="J140" s="317">
        <v>1</v>
      </c>
      <c r="K140" s="317" t="s">
        <v>759</v>
      </c>
      <c r="L140" s="317" t="s">
        <v>838</v>
      </c>
      <c r="M140" s="317">
        <v>0</v>
      </c>
      <c r="N140" s="333" t="s">
        <v>21</v>
      </c>
      <c r="O140" s="318"/>
      <c r="P140" s="319"/>
      <c r="Q140" s="320"/>
      <c r="R140" s="319"/>
      <c r="S140" s="319"/>
      <c r="T140" s="320"/>
      <c r="U140" s="321">
        <v>45051</v>
      </c>
      <c r="V140" s="270" t="str">
        <f ca="1">IFERROR(IF(E140&lt;&gt;"",VLOOKUP(E140,'Color Lineup'!N:N,1,0),""),"CHECK")</f>
        <v>MY4R0</v>
      </c>
    </row>
    <row r="141" spans="3:22">
      <c r="C141" s="1">
        <f>+IF(D141=1,COUNTIF($D$2:D141,D141),0)</f>
        <v>0</v>
      </c>
      <c r="D141" s="1">
        <f>+COUNTIF($E$2:E141,E141)</f>
        <v>27</v>
      </c>
      <c r="E141" s="1" t="str">
        <f t="shared" si="4"/>
        <v>LH089</v>
      </c>
      <c r="F141" s="323">
        <f t="shared" si="5"/>
        <v>139</v>
      </c>
      <c r="G141" s="317" t="s">
        <v>1461</v>
      </c>
      <c r="H141" s="317" t="s">
        <v>682</v>
      </c>
      <c r="I141" s="317" t="s">
        <v>1455</v>
      </c>
      <c r="J141" s="317">
        <v>2</v>
      </c>
      <c r="K141" s="317" t="s">
        <v>585</v>
      </c>
      <c r="L141" s="317" t="s">
        <v>1001</v>
      </c>
      <c r="M141" s="317">
        <v>0</v>
      </c>
      <c r="N141" s="333" t="s">
        <v>465</v>
      </c>
      <c r="O141" s="318"/>
      <c r="P141" s="319"/>
      <c r="Q141" s="320"/>
      <c r="R141" s="319"/>
      <c r="S141" s="319"/>
      <c r="T141" s="320"/>
      <c r="U141" s="321">
        <v>45051</v>
      </c>
      <c r="V141" s="270" t="str">
        <f ca="1">IFERROR(IF(E141&lt;&gt;"",VLOOKUP(E141,'Color Lineup'!N:N,1,0),""),"CHECK")</f>
        <v>LH089</v>
      </c>
    </row>
    <row r="142" spans="3:22">
      <c r="C142" s="1">
        <f>+IF(D142=1,COUNTIF($D$2:D142,D142),0)</f>
        <v>0</v>
      </c>
      <c r="D142" s="1">
        <f>+COUNTIF($E$2:E142,E142)</f>
        <v>2</v>
      </c>
      <c r="E142" s="1" t="str">
        <f t="shared" si="4"/>
        <v>MV218</v>
      </c>
      <c r="F142" s="323">
        <f t="shared" si="5"/>
        <v>140</v>
      </c>
      <c r="G142" s="317" t="s">
        <v>1462</v>
      </c>
      <c r="H142" s="317" t="s">
        <v>518</v>
      </c>
      <c r="I142" s="317" t="s">
        <v>1098</v>
      </c>
      <c r="J142" s="317">
        <v>3</v>
      </c>
      <c r="K142" s="317" t="s">
        <v>758</v>
      </c>
      <c r="L142" s="317" t="s">
        <v>839</v>
      </c>
      <c r="M142" s="317">
        <v>0</v>
      </c>
      <c r="N142" s="333" t="s">
        <v>20</v>
      </c>
      <c r="O142" s="318"/>
      <c r="P142" s="319"/>
      <c r="Q142" s="320"/>
      <c r="R142" s="319"/>
      <c r="S142" s="319"/>
      <c r="T142" s="320"/>
      <c r="U142" s="321">
        <v>45051</v>
      </c>
      <c r="V142" s="270" t="str">
        <f ca="1">IFERROR(IF(E142&lt;&gt;"",VLOOKUP(E142,'Color Lineup'!N:N,1,0),""),"CHECK")</f>
        <v>MV218</v>
      </c>
    </row>
    <row r="143" spans="3:22">
      <c r="C143" s="1">
        <f>+IF(D143=1,COUNTIF($D$2:D143,D143),0)</f>
        <v>0</v>
      </c>
      <c r="D143" s="1">
        <f>+COUNTIF($E$2:E143,E143)</f>
        <v>11</v>
      </c>
      <c r="E143" s="1" t="str">
        <f t="shared" si="4"/>
        <v>HJ089</v>
      </c>
      <c r="F143" s="323">
        <f t="shared" si="5"/>
        <v>141</v>
      </c>
      <c r="G143" s="317" t="s">
        <v>1463</v>
      </c>
      <c r="H143" s="317" t="s">
        <v>682</v>
      </c>
      <c r="I143" s="317" t="s">
        <v>1453</v>
      </c>
      <c r="J143" s="317">
        <v>2</v>
      </c>
      <c r="K143" s="317" t="s">
        <v>679</v>
      </c>
      <c r="L143" s="317" t="s">
        <v>1003</v>
      </c>
      <c r="M143" s="317">
        <v>0</v>
      </c>
      <c r="N143" s="333" t="s">
        <v>465</v>
      </c>
      <c r="O143" s="318"/>
      <c r="P143" s="319"/>
      <c r="Q143" s="320"/>
      <c r="R143" s="319"/>
      <c r="S143" s="319"/>
      <c r="T143" s="320"/>
      <c r="U143" s="321">
        <v>45051</v>
      </c>
      <c r="V143" s="270" t="str">
        <f ca="1">IFERROR(IF(E143&lt;&gt;"",VLOOKUP(E143,'Color Lineup'!N:N,1,0),""),"CHECK")</f>
        <v>HJ089</v>
      </c>
    </row>
    <row r="144" spans="3:22">
      <c r="C144" s="1">
        <f>+IF(D144=1,COUNTIF($D$2:D144,D144),0)</f>
        <v>0</v>
      </c>
      <c r="D144" s="1">
        <f>+COUNTIF($E$2:E144,E144)</f>
        <v>11</v>
      </c>
      <c r="E144" s="1" t="str">
        <f t="shared" si="4"/>
        <v>MX4R0</v>
      </c>
      <c r="F144" s="323">
        <f t="shared" si="5"/>
        <v>142</v>
      </c>
      <c r="G144" s="317" t="s">
        <v>1464</v>
      </c>
      <c r="H144" s="317" t="s">
        <v>518</v>
      </c>
      <c r="I144" s="317" t="s">
        <v>1115</v>
      </c>
      <c r="J144" s="317">
        <v>9</v>
      </c>
      <c r="K144" s="317" t="s">
        <v>760</v>
      </c>
      <c r="L144" s="317" t="s">
        <v>841</v>
      </c>
      <c r="M144" s="317">
        <v>0</v>
      </c>
      <c r="N144" s="333" t="s">
        <v>21</v>
      </c>
      <c r="O144" s="318"/>
      <c r="P144" s="319"/>
      <c r="Q144" s="320"/>
      <c r="R144" s="319"/>
      <c r="S144" s="319"/>
      <c r="T144" s="320"/>
      <c r="U144" s="321">
        <v>45051</v>
      </c>
      <c r="V144" s="270" t="str">
        <f ca="1">IFERROR(IF(E144&lt;&gt;"",VLOOKUP(E144,'Color Lineup'!N:N,1,0),""),"CHECK")</f>
        <v>MX4R0</v>
      </c>
    </row>
    <row r="145" spans="3:22">
      <c r="C145" s="1">
        <f>+IF(D145=1,COUNTIF($D$2:D145,D145),0)</f>
        <v>0</v>
      </c>
      <c r="D145" s="1">
        <f>+COUNTIF($E$2:E145,E145)</f>
        <v>2</v>
      </c>
      <c r="E145" s="1" t="str">
        <f t="shared" si="4"/>
        <v>LT089</v>
      </c>
      <c r="F145" s="323">
        <f t="shared" si="5"/>
        <v>143</v>
      </c>
      <c r="G145" s="317" t="s">
        <v>1465</v>
      </c>
      <c r="H145" s="317" t="s">
        <v>519</v>
      </c>
      <c r="I145" s="317" t="s">
        <v>1457</v>
      </c>
      <c r="J145" s="317">
        <v>2</v>
      </c>
      <c r="K145" s="317" t="s">
        <v>559</v>
      </c>
      <c r="L145" s="317" t="s">
        <v>1466</v>
      </c>
      <c r="M145" s="317">
        <v>0</v>
      </c>
      <c r="N145" s="333" t="s">
        <v>465</v>
      </c>
      <c r="O145" s="318"/>
      <c r="P145" s="319"/>
      <c r="Q145" s="320"/>
      <c r="R145" s="319"/>
      <c r="S145" s="319"/>
      <c r="T145" s="320"/>
      <c r="U145" s="321">
        <v>45051</v>
      </c>
      <c r="V145" s="270" t="str">
        <f ca="1">IFERROR(IF(E145&lt;&gt;"",VLOOKUP(E145,'Color Lineup'!N:N,1,0),""),"CHECK")</f>
        <v>LT089</v>
      </c>
    </row>
    <row r="146" spans="3:22">
      <c r="C146" s="1">
        <f>+IF(D146=1,COUNTIF($D$2:D146,D146),0)</f>
        <v>35</v>
      </c>
      <c r="D146" s="1">
        <f>+COUNTIF($E$2:E146,E146)</f>
        <v>1</v>
      </c>
      <c r="E146" s="1" t="str">
        <f t="shared" si="4"/>
        <v>CXX12</v>
      </c>
      <c r="F146" s="323">
        <f t="shared" si="5"/>
        <v>144</v>
      </c>
      <c r="G146" s="317" t="s">
        <v>1467</v>
      </c>
      <c r="H146" s="317" t="s">
        <v>682</v>
      </c>
      <c r="I146" s="317" t="s">
        <v>1244</v>
      </c>
      <c r="J146" s="317">
        <v>9</v>
      </c>
      <c r="K146" s="317" t="s">
        <v>680</v>
      </c>
      <c r="L146" s="317" t="s">
        <v>1004</v>
      </c>
      <c r="M146" s="317">
        <v>0</v>
      </c>
      <c r="N146" s="333" t="s">
        <v>632</v>
      </c>
      <c r="O146" s="318"/>
      <c r="P146" s="319"/>
      <c r="Q146" s="320"/>
      <c r="R146" s="319"/>
      <c r="S146" s="319"/>
      <c r="T146" s="320"/>
      <c r="U146" s="321">
        <v>45051</v>
      </c>
      <c r="V146" s="270" t="str">
        <f ca="1">IFERROR(IF(E146&lt;&gt;"",VLOOKUP(E146,'Color Lineup'!N:N,1,0),""),"CHECK")</f>
        <v>CXX12</v>
      </c>
    </row>
    <row r="147" spans="3:22">
      <c r="C147" s="1">
        <f>+IF(D147=1,COUNTIF($D$2:D147,D147),0)</f>
        <v>36</v>
      </c>
      <c r="D147" s="1">
        <f>+COUNTIF($E$2:E147,E147)</f>
        <v>1</v>
      </c>
      <c r="E147" s="1" t="str">
        <f t="shared" si="4"/>
        <v>HKW09</v>
      </c>
      <c r="F147" s="323">
        <f t="shared" si="5"/>
        <v>145</v>
      </c>
      <c r="G147" s="317" t="s">
        <v>1468</v>
      </c>
      <c r="H147" s="317" t="s">
        <v>682</v>
      </c>
      <c r="I147" s="317" t="s">
        <v>1086</v>
      </c>
      <c r="J147" s="317">
        <v>5</v>
      </c>
      <c r="K147" s="317" t="s">
        <v>681</v>
      </c>
      <c r="L147" s="317" t="s">
        <v>1005</v>
      </c>
      <c r="M147" s="317">
        <v>0</v>
      </c>
      <c r="N147" s="333" t="s">
        <v>635</v>
      </c>
      <c r="O147" s="318"/>
      <c r="P147" s="319"/>
      <c r="Q147" s="320"/>
      <c r="R147" s="319"/>
      <c r="S147" s="319"/>
      <c r="T147" s="320"/>
      <c r="U147" s="321">
        <v>45051</v>
      </c>
      <c r="V147" s="270" t="str">
        <f ca="1">IFERROR(IF(E147&lt;&gt;"",VLOOKUP(E147,'Color Lineup'!N:N,1,0),""),"CHECK")</f>
        <v>HKW09</v>
      </c>
    </row>
    <row r="148" spans="3:22">
      <c r="C148" s="1">
        <f>+IF(D148=1,COUNTIF($D$2:D148,D148),0)</f>
        <v>37</v>
      </c>
      <c r="D148" s="1">
        <f>+COUNTIF($E$2:E148,E148)</f>
        <v>1</v>
      </c>
      <c r="E148" s="1" t="str">
        <f t="shared" si="4"/>
        <v>MX218</v>
      </c>
      <c r="F148" s="323">
        <f t="shared" si="5"/>
        <v>146</v>
      </c>
      <c r="G148" s="317" t="s">
        <v>1469</v>
      </c>
      <c r="H148" s="317" t="s">
        <v>518</v>
      </c>
      <c r="I148" s="317" t="s">
        <v>1115</v>
      </c>
      <c r="J148" s="317">
        <v>10</v>
      </c>
      <c r="K148" s="317" t="s">
        <v>760</v>
      </c>
      <c r="L148" s="317" t="s">
        <v>842</v>
      </c>
      <c r="M148" s="317">
        <v>0</v>
      </c>
      <c r="N148" s="333" t="s">
        <v>20</v>
      </c>
      <c r="O148" s="318"/>
      <c r="P148" s="319"/>
      <c r="Q148" s="320"/>
      <c r="R148" s="319"/>
      <c r="S148" s="319"/>
      <c r="T148" s="320"/>
      <c r="U148" s="321">
        <v>45051</v>
      </c>
      <c r="V148" s="270" t="str">
        <f ca="1">IFERROR(IF(E148&lt;&gt;"",VLOOKUP(E148,'Color Lineup'!N:N,1,0),""),"CHECK")</f>
        <v>MX218</v>
      </c>
    </row>
    <row r="149" spans="3:22">
      <c r="C149" s="1">
        <f>+IF(D149=1,COUNTIF($D$2:D149,D149),0)</f>
        <v>0</v>
      </c>
      <c r="D149" s="1">
        <f>+COUNTIF($E$2:E149,E149)</f>
        <v>8</v>
      </c>
      <c r="E149" s="1" t="str">
        <f t="shared" si="4"/>
        <v>LH3Q3</v>
      </c>
      <c r="F149" s="323">
        <f t="shared" si="5"/>
        <v>147</v>
      </c>
      <c r="G149" s="317" t="s">
        <v>1470</v>
      </c>
      <c r="H149" s="317" t="s">
        <v>682</v>
      </c>
      <c r="I149" s="317" t="s">
        <v>1455</v>
      </c>
      <c r="J149" s="317">
        <v>3</v>
      </c>
      <c r="K149" s="317" t="s">
        <v>585</v>
      </c>
      <c r="L149" s="317" t="s">
        <v>1006</v>
      </c>
      <c r="M149" s="317">
        <v>0</v>
      </c>
      <c r="N149" s="333" t="s">
        <v>630</v>
      </c>
      <c r="O149" s="318"/>
      <c r="P149" s="319"/>
      <c r="Q149" s="320"/>
      <c r="R149" s="319"/>
      <c r="S149" s="319"/>
      <c r="T149" s="320"/>
      <c r="U149" s="321">
        <v>45051</v>
      </c>
      <c r="V149" s="270" t="str">
        <f ca="1">IFERROR(IF(E149&lt;&gt;"",VLOOKUP(E149,'Color Lineup'!N:N,1,0),""),"CHECK")</f>
        <v>LH3Q3</v>
      </c>
    </row>
    <row r="150" spans="3:22">
      <c r="C150" s="1">
        <f>+IF(D150=1,COUNTIF($D$2:D150,D150),0)</f>
        <v>0</v>
      </c>
      <c r="D150" s="1">
        <f>+COUNTIF($E$2:E150,E150)</f>
        <v>5</v>
      </c>
      <c r="E150" s="1" t="str">
        <f t="shared" si="4"/>
        <v>MX3R3</v>
      </c>
      <c r="F150" s="323">
        <f t="shared" si="5"/>
        <v>148</v>
      </c>
      <c r="G150" s="317" t="s">
        <v>1471</v>
      </c>
      <c r="H150" s="317" t="s">
        <v>518</v>
      </c>
      <c r="I150" s="317" t="s">
        <v>1118</v>
      </c>
      <c r="J150" s="317">
        <v>1</v>
      </c>
      <c r="K150" s="317" t="s">
        <v>760</v>
      </c>
      <c r="L150" s="317" t="s">
        <v>843</v>
      </c>
      <c r="M150" s="317">
        <v>0</v>
      </c>
      <c r="N150" s="333" t="s">
        <v>354</v>
      </c>
      <c r="O150" s="318"/>
      <c r="P150" s="319"/>
      <c r="Q150" s="320"/>
      <c r="R150" s="319"/>
      <c r="S150" s="319"/>
      <c r="T150" s="320"/>
      <c r="U150" s="321">
        <v>45051</v>
      </c>
      <c r="V150" s="270" t="str">
        <f ca="1">IFERROR(IF(E150&lt;&gt;"",VLOOKUP(E150,'Color Lineup'!N:N,1,0),""),"CHECK")</f>
        <v>MX3R3</v>
      </c>
    </row>
    <row r="151" spans="3:22">
      <c r="C151" s="1">
        <f>+IF(D151=1,COUNTIF($D$2:D151,D151),0)</f>
        <v>0</v>
      </c>
      <c r="D151" s="1">
        <f>+COUNTIF($E$2:E151,E151)</f>
        <v>28</v>
      </c>
      <c r="E151" s="1" t="str">
        <f t="shared" si="4"/>
        <v>LH089</v>
      </c>
      <c r="F151" s="323">
        <f t="shared" si="5"/>
        <v>149</v>
      </c>
      <c r="G151" s="317" t="s">
        <v>1472</v>
      </c>
      <c r="H151" s="317" t="s">
        <v>682</v>
      </c>
      <c r="I151" s="317" t="s">
        <v>1455</v>
      </c>
      <c r="J151" s="317">
        <v>4</v>
      </c>
      <c r="K151" s="317" t="s">
        <v>585</v>
      </c>
      <c r="L151" s="317" t="s">
        <v>788</v>
      </c>
      <c r="M151" s="317">
        <v>0</v>
      </c>
      <c r="N151" s="333" t="s">
        <v>465</v>
      </c>
      <c r="O151" s="318"/>
      <c r="P151" s="319"/>
      <c r="Q151" s="320"/>
      <c r="R151" s="319"/>
      <c r="S151" s="319"/>
      <c r="T151" s="320"/>
      <c r="U151" s="321">
        <v>45051</v>
      </c>
      <c r="V151" s="270" t="str">
        <f ca="1">IFERROR(IF(E151&lt;&gt;"",VLOOKUP(E151,'Color Lineup'!N:N,1,0),""),"CHECK")</f>
        <v>LH089</v>
      </c>
    </row>
    <row r="152" spans="3:22">
      <c r="C152" s="1">
        <f>+IF(D152=1,COUNTIF($D$2:D152,D152),0)</f>
        <v>0</v>
      </c>
      <c r="D152" s="1">
        <f>+COUNTIF($E$2:E152,E152)</f>
        <v>2</v>
      </c>
      <c r="E152" s="1" t="str">
        <f t="shared" si="4"/>
        <v>LP040</v>
      </c>
      <c r="F152" s="323">
        <f t="shared" si="5"/>
        <v>150</v>
      </c>
      <c r="G152" s="317" t="s">
        <v>1473</v>
      </c>
      <c r="H152" s="317" t="s">
        <v>519</v>
      </c>
      <c r="I152" s="317" t="s">
        <v>1396</v>
      </c>
      <c r="J152" s="317">
        <v>3</v>
      </c>
      <c r="K152" s="317" t="s">
        <v>561</v>
      </c>
      <c r="L152" s="317" t="s">
        <v>1474</v>
      </c>
      <c r="M152" s="317">
        <v>0</v>
      </c>
      <c r="N152" s="333" t="s">
        <v>28</v>
      </c>
      <c r="O152" s="318"/>
      <c r="P152" s="319"/>
      <c r="Q152" s="320"/>
      <c r="R152" s="319"/>
      <c r="S152" s="319"/>
      <c r="T152" s="320"/>
      <c r="U152" s="321">
        <v>45051</v>
      </c>
      <c r="V152" s="270" t="str">
        <f ca="1">IFERROR(IF(E152&lt;&gt;"",VLOOKUP(E152,'Color Lineup'!N:N,1,0),""),"CHECK")</f>
        <v>LP040</v>
      </c>
    </row>
    <row r="153" spans="3:22">
      <c r="C153" s="1">
        <f>+IF(D153=1,COUNTIF($D$2:D153,D153),0)</f>
        <v>0</v>
      </c>
      <c r="D153" s="1">
        <f>+COUNTIF($E$2:E153,E153)</f>
        <v>3</v>
      </c>
      <c r="E153" s="1" t="str">
        <f t="shared" si="4"/>
        <v>MV040</v>
      </c>
      <c r="F153" s="323">
        <f t="shared" si="5"/>
        <v>151</v>
      </c>
      <c r="G153" s="317" t="s">
        <v>1475</v>
      </c>
      <c r="H153" s="317" t="s">
        <v>518</v>
      </c>
      <c r="I153" s="317" t="s">
        <v>1098</v>
      </c>
      <c r="J153" s="317">
        <v>4</v>
      </c>
      <c r="K153" s="317" t="s">
        <v>758</v>
      </c>
      <c r="L153" s="317" t="s">
        <v>844</v>
      </c>
      <c r="M153" s="317">
        <v>0</v>
      </c>
      <c r="N153" s="333" t="s">
        <v>28</v>
      </c>
      <c r="O153" s="318"/>
      <c r="P153" s="319"/>
      <c r="Q153" s="320"/>
      <c r="R153" s="319"/>
      <c r="S153" s="319"/>
      <c r="T153" s="320"/>
      <c r="U153" s="321">
        <v>45051</v>
      </c>
      <c r="V153" s="270" t="str">
        <f ca="1">IFERROR(IF(E153&lt;&gt;"",VLOOKUP(E153,'Color Lineup'!N:N,1,0),""),"CHECK")</f>
        <v>MV040</v>
      </c>
    </row>
    <row r="154" spans="3:22">
      <c r="C154" s="1">
        <f>+IF(D154=1,COUNTIF($D$2:D154,D154),0)</f>
        <v>0</v>
      </c>
      <c r="D154" s="1">
        <f>+COUNTIF($E$2:E154,E154)</f>
        <v>12</v>
      </c>
      <c r="E154" s="1" t="str">
        <f t="shared" si="4"/>
        <v>HJ089</v>
      </c>
      <c r="F154" s="323">
        <f t="shared" si="5"/>
        <v>152</v>
      </c>
      <c r="G154" s="317" t="s">
        <v>1476</v>
      </c>
      <c r="H154" s="317" t="s">
        <v>682</v>
      </c>
      <c r="I154" s="317" t="s">
        <v>1453</v>
      </c>
      <c r="J154" s="317">
        <v>3</v>
      </c>
      <c r="K154" s="317" t="s">
        <v>679</v>
      </c>
      <c r="L154" s="317" t="s">
        <v>863</v>
      </c>
      <c r="M154" s="317">
        <v>0</v>
      </c>
      <c r="N154" s="333" t="s">
        <v>465</v>
      </c>
      <c r="O154" s="318"/>
      <c r="P154" s="319"/>
      <c r="Q154" s="320"/>
      <c r="R154" s="319"/>
      <c r="S154" s="319"/>
      <c r="T154" s="320"/>
      <c r="U154" s="321">
        <v>45051</v>
      </c>
      <c r="V154" s="270" t="str">
        <f ca="1">IFERROR(IF(E154&lt;&gt;"",VLOOKUP(E154,'Color Lineup'!N:N,1,0),""),"CHECK")</f>
        <v>HJ089</v>
      </c>
    </row>
    <row r="155" spans="3:22">
      <c r="C155" s="1">
        <f>+IF(D155=1,COUNTIF($D$2:D155,D155),0)</f>
        <v>0</v>
      </c>
      <c r="D155" s="1">
        <f>+COUNTIF($E$2:E155,E155)</f>
        <v>2</v>
      </c>
      <c r="E155" s="1" t="str">
        <f t="shared" si="4"/>
        <v>MY3R3</v>
      </c>
      <c r="F155" s="323">
        <f t="shared" si="5"/>
        <v>153</v>
      </c>
      <c r="G155" s="317" t="s">
        <v>1477</v>
      </c>
      <c r="H155" s="317" t="s">
        <v>518</v>
      </c>
      <c r="I155" s="317" t="s">
        <v>1460</v>
      </c>
      <c r="J155" s="317">
        <v>2</v>
      </c>
      <c r="K155" s="317" t="s">
        <v>759</v>
      </c>
      <c r="L155" s="317" t="s">
        <v>845</v>
      </c>
      <c r="M155" s="317">
        <v>0</v>
      </c>
      <c r="N155" s="333" t="s">
        <v>354</v>
      </c>
      <c r="O155" s="318"/>
      <c r="P155" s="319"/>
      <c r="Q155" s="320"/>
      <c r="R155" s="319"/>
      <c r="S155" s="319"/>
      <c r="T155" s="320"/>
      <c r="U155" s="321">
        <v>45051</v>
      </c>
      <c r="V155" s="270" t="str">
        <f ca="1">IFERROR(IF(E155&lt;&gt;"",VLOOKUP(E155,'Color Lineup'!N:N,1,0),""),"CHECK")</f>
        <v>MY3R3</v>
      </c>
    </row>
    <row r="156" spans="3:22">
      <c r="C156" s="1">
        <f>+IF(D156=1,COUNTIF($D$2:D156,D156),0)</f>
        <v>38</v>
      </c>
      <c r="D156" s="1">
        <f>+COUNTIF($E$2:E156,E156)</f>
        <v>1</v>
      </c>
      <c r="E156" s="1" t="str">
        <f t="shared" si="4"/>
        <v>CXW09</v>
      </c>
      <c r="F156" s="323">
        <f t="shared" si="5"/>
        <v>154</v>
      </c>
      <c r="G156" s="317" t="s">
        <v>1478</v>
      </c>
      <c r="H156" s="317" t="s">
        <v>682</v>
      </c>
      <c r="I156" s="317" t="s">
        <v>1244</v>
      </c>
      <c r="J156" s="317">
        <v>10</v>
      </c>
      <c r="K156" s="317" t="s">
        <v>680</v>
      </c>
      <c r="L156" s="317" t="s">
        <v>866</v>
      </c>
      <c r="M156" s="317">
        <v>0</v>
      </c>
      <c r="N156" s="333" t="s">
        <v>635</v>
      </c>
      <c r="O156" s="318"/>
      <c r="P156" s="319"/>
      <c r="Q156" s="320"/>
      <c r="R156" s="319"/>
      <c r="S156" s="319"/>
      <c r="T156" s="320"/>
      <c r="U156" s="321">
        <v>45051</v>
      </c>
      <c r="V156" s="270" t="str">
        <f ca="1">IFERROR(IF(E156&lt;&gt;"",VLOOKUP(E156,'Color Lineup'!N:N,1,0),""),"CHECK")</f>
        <v>CXW09</v>
      </c>
    </row>
    <row r="157" spans="3:22">
      <c r="C157" s="1">
        <f>+IF(D157=1,COUNTIF($D$2:D157,D157),0)</f>
        <v>0</v>
      </c>
      <c r="D157" s="1">
        <f>+COUNTIF($E$2:E157,E157)</f>
        <v>12</v>
      </c>
      <c r="E157" s="1" t="str">
        <f t="shared" si="4"/>
        <v>MX089</v>
      </c>
      <c r="F157" s="323">
        <f t="shared" si="5"/>
        <v>155</v>
      </c>
      <c r="G157" s="317" t="s">
        <v>1479</v>
      </c>
      <c r="H157" s="317" t="s">
        <v>518</v>
      </c>
      <c r="I157" s="317" t="s">
        <v>1118</v>
      </c>
      <c r="J157" s="317">
        <v>2</v>
      </c>
      <c r="K157" s="317" t="s">
        <v>760</v>
      </c>
      <c r="L157" s="317" t="s">
        <v>846</v>
      </c>
      <c r="M157" s="317">
        <v>0</v>
      </c>
      <c r="N157" s="333" t="s">
        <v>465</v>
      </c>
      <c r="O157" s="318"/>
      <c r="P157" s="319"/>
      <c r="Q157" s="320"/>
      <c r="R157" s="319"/>
      <c r="S157" s="319"/>
      <c r="T157" s="320"/>
      <c r="U157" s="321">
        <v>45051</v>
      </c>
      <c r="V157" s="270" t="str">
        <f ca="1">IFERROR(IF(E157&lt;&gt;"",VLOOKUP(E157,'Color Lineup'!N:N,1,0),""),"CHECK")</f>
        <v>MX089</v>
      </c>
    </row>
    <row r="158" spans="3:22">
      <c r="C158" s="1">
        <f>+IF(D158=1,COUNTIF($D$2:D158,D158),0)</f>
        <v>0</v>
      </c>
      <c r="D158" s="1">
        <f>+COUNTIF($E$2:E158,E158)</f>
        <v>10</v>
      </c>
      <c r="E158" s="1" t="str">
        <f t="shared" si="4"/>
        <v>JH040</v>
      </c>
      <c r="F158" s="323">
        <f t="shared" si="5"/>
        <v>156</v>
      </c>
      <c r="G158" s="317" t="s">
        <v>1480</v>
      </c>
      <c r="H158" s="317" t="s">
        <v>520</v>
      </c>
      <c r="I158" s="317" t="s">
        <v>1481</v>
      </c>
      <c r="J158" s="317">
        <v>1</v>
      </c>
      <c r="K158" s="317" t="s">
        <v>452</v>
      </c>
      <c r="L158" s="317" t="s">
        <v>887</v>
      </c>
      <c r="M158" s="317">
        <v>0</v>
      </c>
      <c r="N158" s="333" t="s">
        <v>28</v>
      </c>
      <c r="O158" s="318"/>
      <c r="P158" s="319"/>
      <c r="Q158" s="320"/>
      <c r="R158" s="319"/>
      <c r="S158" s="319"/>
      <c r="T158" s="320"/>
      <c r="U158" s="321">
        <v>45051</v>
      </c>
      <c r="V158" s="270" t="str">
        <f ca="1">IFERROR(IF(E158&lt;&gt;"",VLOOKUP(E158,'Color Lineup'!N:N,1,0),""),"CHECK")</f>
        <v>JH040</v>
      </c>
    </row>
    <row r="159" spans="3:22">
      <c r="C159" s="1">
        <f>+IF(D159=1,COUNTIF($D$2:D159,D159),0)</f>
        <v>0</v>
      </c>
      <c r="D159" s="1">
        <f>+COUNTIF($E$2:E159,E159)</f>
        <v>29</v>
      </c>
      <c r="E159" s="1" t="str">
        <f t="shared" si="4"/>
        <v>LH089</v>
      </c>
      <c r="F159" s="323">
        <f t="shared" si="5"/>
        <v>157</v>
      </c>
      <c r="G159" s="317" t="s">
        <v>1482</v>
      </c>
      <c r="H159" s="317" t="s">
        <v>682</v>
      </c>
      <c r="I159" s="317" t="s">
        <v>1455</v>
      </c>
      <c r="J159" s="317">
        <v>5</v>
      </c>
      <c r="K159" s="317" t="s">
        <v>585</v>
      </c>
      <c r="L159" s="317" t="s">
        <v>869</v>
      </c>
      <c r="M159" s="317">
        <v>0</v>
      </c>
      <c r="N159" s="333" t="s">
        <v>465</v>
      </c>
      <c r="O159" s="318"/>
      <c r="P159" s="319"/>
      <c r="Q159" s="320"/>
      <c r="R159" s="319"/>
      <c r="S159" s="319"/>
      <c r="T159" s="320"/>
      <c r="U159" s="321">
        <v>45051</v>
      </c>
      <c r="V159" s="270" t="str">
        <f ca="1">IFERROR(IF(E159&lt;&gt;"",VLOOKUP(E159,'Color Lineup'!N:N,1,0),""),"CHECK")</f>
        <v>LH089</v>
      </c>
    </row>
    <row r="160" spans="3:22">
      <c r="C160" s="1">
        <f>+IF(D160=1,COUNTIF($D$2:D160,D160),0)</f>
        <v>0</v>
      </c>
      <c r="D160" s="1">
        <f>+COUNTIF($E$2:E160,E160)</f>
        <v>2</v>
      </c>
      <c r="E160" s="1" t="str">
        <f t="shared" si="4"/>
        <v>MX218</v>
      </c>
      <c r="F160" s="323">
        <f t="shared" si="5"/>
        <v>158</v>
      </c>
      <c r="G160" s="317" t="s">
        <v>1483</v>
      </c>
      <c r="H160" s="317" t="s">
        <v>518</v>
      </c>
      <c r="I160" s="317" t="s">
        <v>1118</v>
      </c>
      <c r="J160" s="317">
        <v>3</v>
      </c>
      <c r="K160" s="317" t="s">
        <v>760</v>
      </c>
      <c r="L160" s="317" t="s">
        <v>847</v>
      </c>
      <c r="M160" s="317">
        <v>0</v>
      </c>
      <c r="N160" s="333" t="s">
        <v>20</v>
      </c>
      <c r="O160" s="318"/>
      <c r="P160" s="319"/>
      <c r="Q160" s="320"/>
      <c r="R160" s="319"/>
      <c r="S160" s="319"/>
      <c r="T160" s="320"/>
      <c r="U160" s="321">
        <v>45051</v>
      </c>
      <c r="V160" s="270" t="str">
        <f ca="1">IFERROR(IF(E160&lt;&gt;"",VLOOKUP(E160,'Color Lineup'!N:N,1,0),""),"CHECK")</f>
        <v>MX218</v>
      </c>
    </row>
    <row r="161" spans="3:22">
      <c r="C161" s="1">
        <f>+IF(D161=1,COUNTIF($D$2:D161,D161),0)</f>
        <v>0</v>
      </c>
      <c r="D161" s="1">
        <f>+COUNTIF($E$2:E161,E161)</f>
        <v>2</v>
      </c>
      <c r="E161" s="1" t="str">
        <f t="shared" si="4"/>
        <v>HKW09</v>
      </c>
      <c r="F161" s="323">
        <f t="shared" si="5"/>
        <v>159</v>
      </c>
      <c r="G161" s="317" t="s">
        <v>1484</v>
      </c>
      <c r="H161" s="317" t="s">
        <v>682</v>
      </c>
      <c r="I161" s="317" t="s">
        <v>1086</v>
      </c>
      <c r="J161" s="317">
        <v>6</v>
      </c>
      <c r="K161" s="317" t="s">
        <v>681</v>
      </c>
      <c r="L161" s="317" t="s">
        <v>872</v>
      </c>
      <c r="M161" s="317">
        <v>0</v>
      </c>
      <c r="N161" s="333" t="s">
        <v>635</v>
      </c>
      <c r="O161" s="318"/>
      <c r="P161" s="319"/>
      <c r="Q161" s="320"/>
      <c r="R161" s="319"/>
      <c r="S161" s="319"/>
      <c r="T161" s="320"/>
      <c r="U161" s="321">
        <v>45051</v>
      </c>
      <c r="V161" s="270" t="str">
        <f ca="1">IFERROR(IF(E161&lt;&gt;"",VLOOKUP(E161,'Color Lineup'!N:N,1,0),""),"CHECK")</f>
        <v>HKW09</v>
      </c>
    </row>
    <row r="162" spans="3:22">
      <c r="C162" s="1">
        <f>+IF(D162=1,COUNTIF($D$2:D162,D162),0)</f>
        <v>0</v>
      </c>
      <c r="D162" s="1">
        <f>+COUNTIF($E$2:E162,E162)</f>
        <v>4</v>
      </c>
      <c r="E162" s="1" t="str">
        <f t="shared" si="4"/>
        <v>MV040</v>
      </c>
      <c r="F162" s="323">
        <f t="shared" si="5"/>
        <v>160</v>
      </c>
      <c r="G162" s="317" t="s">
        <v>1485</v>
      </c>
      <c r="H162" s="317" t="s">
        <v>518</v>
      </c>
      <c r="I162" s="317" t="s">
        <v>1098</v>
      </c>
      <c r="J162" s="317">
        <v>5</v>
      </c>
      <c r="K162" s="317" t="s">
        <v>758</v>
      </c>
      <c r="L162" s="317" t="s">
        <v>848</v>
      </c>
      <c r="M162" s="317">
        <v>0</v>
      </c>
      <c r="N162" s="333" t="s">
        <v>28</v>
      </c>
      <c r="O162" s="318"/>
      <c r="P162" s="319"/>
      <c r="Q162" s="320"/>
      <c r="R162" s="319"/>
      <c r="S162" s="319"/>
      <c r="T162" s="320"/>
      <c r="U162" s="321">
        <v>45051</v>
      </c>
      <c r="V162" s="270" t="str">
        <f ca="1">IFERROR(IF(E162&lt;&gt;"",VLOOKUP(E162,'Color Lineup'!N:N,1,0),""),"CHECK")</f>
        <v>MV040</v>
      </c>
    </row>
    <row r="163" spans="3:22">
      <c r="C163" s="1">
        <f>+IF(D163=1,COUNTIF($D$2:D163,D163),0)</f>
        <v>0</v>
      </c>
      <c r="D163" s="1">
        <f>+COUNTIF($E$2:E163,E163)</f>
        <v>30</v>
      </c>
      <c r="E163" s="1" t="str">
        <f t="shared" si="4"/>
        <v>LH089</v>
      </c>
      <c r="F163" s="323">
        <f t="shared" si="5"/>
        <v>161</v>
      </c>
      <c r="G163" s="317" t="s">
        <v>1486</v>
      </c>
      <c r="H163" s="317" t="s">
        <v>682</v>
      </c>
      <c r="I163" s="317" t="s">
        <v>1455</v>
      </c>
      <c r="J163" s="317">
        <v>6</v>
      </c>
      <c r="K163" s="317" t="s">
        <v>585</v>
      </c>
      <c r="L163" s="317" t="s">
        <v>875</v>
      </c>
      <c r="M163" s="317">
        <v>0</v>
      </c>
      <c r="N163" s="333" t="s">
        <v>465</v>
      </c>
      <c r="O163" s="318"/>
      <c r="P163" s="319"/>
      <c r="Q163" s="320"/>
      <c r="R163" s="319"/>
      <c r="S163" s="319"/>
      <c r="T163" s="320"/>
      <c r="U163" s="321">
        <v>45051</v>
      </c>
      <c r="V163" s="270" t="str">
        <f ca="1">IFERROR(IF(E163&lt;&gt;"",VLOOKUP(E163,'Color Lineup'!N:N,1,0),""),"CHECK")</f>
        <v>LH089</v>
      </c>
    </row>
    <row r="164" spans="3:22">
      <c r="C164" s="1">
        <f>+IF(D164=1,COUNTIF($D$2:D164,D164),0)</f>
        <v>0</v>
      </c>
      <c r="D164" s="1">
        <f>+COUNTIF($E$2:E164,E164)</f>
        <v>12</v>
      </c>
      <c r="E164" s="1" t="str">
        <f t="shared" si="4"/>
        <v>MX4R0</v>
      </c>
      <c r="F164" s="323">
        <f t="shared" si="5"/>
        <v>162</v>
      </c>
      <c r="G164" s="317" t="s">
        <v>1487</v>
      </c>
      <c r="H164" s="317" t="s">
        <v>518</v>
      </c>
      <c r="I164" s="317" t="s">
        <v>1118</v>
      </c>
      <c r="J164" s="317">
        <v>4</v>
      </c>
      <c r="K164" s="317" t="s">
        <v>760</v>
      </c>
      <c r="L164" s="317" t="s">
        <v>849</v>
      </c>
      <c r="M164" s="317">
        <v>0</v>
      </c>
      <c r="N164" s="333" t="s">
        <v>21</v>
      </c>
      <c r="O164" s="318"/>
      <c r="P164" s="319"/>
      <c r="Q164" s="320"/>
      <c r="R164" s="319"/>
      <c r="S164" s="319"/>
      <c r="T164" s="320"/>
      <c r="U164" s="321">
        <v>45051</v>
      </c>
      <c r="V164" s="270" t="str">
        <f ca="1">IFERROR(IF(E164&lt;&gt;"",VLOOKUP(E164,'Color Lineup'!N:N,1,0),""),"CHECK")</f>
        <v>MX4R0</v>
      </c>
    </row>
    <row r="165" spans="3:22">
      <c r="C165" s="1">
        <f>+IF(D165=1,COUNTIF($D$2:D165,D165),0)</f>
        <v>39</v>
      </c>
      <c r="D165" s="1">
        <f>+COUNTIF($E$2:E165,E165)</f>
        <v>1</v>
      </c>
      <c r="E165" s="1" t="str">
        <f t="shared" si="4"/>
        <v>JL4V8</v>
      </c>
      <c r="F165" s="323">
        <f t="shared" si="5"/>
        <v>163</v>
      </c>
      <c r="G165" s="317" t="s">
        <v>1488</v>
      </c>
      <c r="H165" s="317" t="s">
        <v>520</v>
      </c>
      <c r="I165" s="317" t="s">
        <v>1489</v>
      </c>
      <c r="J165" s="317">
        <v>1</v>
      </c>
      <c r="K165" s="317" t="s">
        <v>454</v>
      </c>
      <c r="L165" s="317" t="s">
        <v>890</v>
      </c>
      <c r="M165" s="317">
        <v>0</v>
      </c>
      <c r="N165" s="333" t="s">
        <v>30</v>
      </c>
      <c r="O165" s="318"/>
      <c r="P165" s="319"/>
      <c r="Q165" s="320"/>
      <c r="R165" s="319"/>
      <c r="S165" s="319"/>
      <c r="T165" s="320"/>
      <c r="U165" s="321">
        <v>45051</v>
      </c>
      <c r="V165" s="270" t="str">
        <f ca="1">IFERROR(IF(E165&lt;&gt;"",VLOOKUP(E165,'Color Lineup'!N:N,1,0),""),"CHECK")</f>
        <v>JL4V8</v>
      </c>
    </row>
    <row r="166" spans="3:22">
      <c r="C166" s="1">
        <f>+IF(D166=1,COUNTIF($D$2:D166,D166),0)</f>
        <v>0</v>
      </c>
      <c r="D166" s="1">
        <f>+COUNTIF($E$2:E166,E166)</f>
        <v>13</v>
      </c>
      <c r="E166" s="1" t="str">
        <f t="shared" si="4"/>
        <v>HJ089</v>
      </c>
      <c r="F166" s="323">
        <f t="shared" si="5"/>
        <v>164</v>
      </c>
      <c r="G166" s="317" t="s">
        <v>1490</v>
      </c>
      <c r="H166" s="317" t="s">
        <v>682</v>
      </c>
      <c r="I166" s="317" t="s">
        <v>1453</v>
      </c>
      <c r="J166" s="317">
        <v>4</v>
      </c>
      <c r="K166" s="317" t="s">
        <v>679</v>
      </c>
      <c r="L166" s="317" t="s">
        <v>879</v>
      </c>
      <c r="M166" s="317">
        <v>0</v>
      </c>
      <c r="N166" s="333" t="s">
        <v>465</v>
      </c>
      <c r="O166" s="318"/>
      <c r="P166" s="319"/>
      <c r="Q166" s="320"/>
      <c r="R166" s="319"/>
      <c r="S166" s="319"/>
      <c r="T166" s="320"/>
      <c r="U166" s="321">
        <v>45051</v>
      </c>
      <c r="V166" s="270" t="str">
        <f ca="1">IFERROR(IF(E166&lt;&gt;"",VLOOKUP(E166,'Color Lineup'!N:N,1,0),""),"CHECK")</f>
        <v>HJ089</v>
      </c>
    </row>
    <row r="167" spans="3:22">
      <c r="C167" s="1">
        <f>+IF(D167=1,COUNTIF($D$2:D167,D167),0)</f>
        <v>0</v>
      </c>
      <c r="D167" s="1">
        <f>+COUNTIF($E$2:E167,E167)</f>
        <v>3</v>
      </c>
      <c r="E167" s="1" t="str">
        <f t="shared" si="4"/>
        <v>MY040</v>
      </c>
      <c r="F167" s="323">
        <f t="shared" si="5"/>
        <v>165</v>
      </c>
      <c r="G167" s="317" t="s">
        <v>1491</v>
      </c>
      <c r="H167" s="317" t="s">
        <v>518</v>
      </c>
      <c r="I167" s="317" t="s">
        <v>1460</v>
      </c>
      <c r="J167" s="317">
        <v>3</v>
      </c>
      <c r="K167" s="317" t="s">
        <v>759</v>
      </c>
      <c r="L167" s="317" t="s">
        <v>850</v>
      </c>
      <c r="M167" s="317">
        <v>0</v>
      </c>
      <c r="N167" s="333" t="s">
        <v>28</v>
      </c>
      <c r="O167" s="318"/>
      <c r="P167" s="319"/>
      <c r="Q167" s="320"/>
      <c r="R167" s="319"/>
      <c r="S167" s="319"/>
      <c r="T167" s="320"/>
      <c r="U167" s="321">
        <v>45051</v>
      </c>
      <c r="V167" s="270" t="str">
        <f ca="1">IFERROR(IF(E167&lt;&gt;"",VLOOKUP(E167,'Color Lineup'!N:N,1,0),""),"CHECK")</f>
        <v>MY040</v>
      </c>
    </row>
    <row r="168" spans="3:22">
      <c r="C168" s="1">
        <f>+IF(D168=1,COUNTIF($D$2:D168,D168),0)</f>
        <v>0</v>
      </c>
      <c r="D168" s="1">
        <f>+COUNTIF($E$2:E168,E168)</f>
        <v>2</v>
      </c>
      <c r="E168" s="1" t="str">
        <f t="shared" si="4"/>
        <v>CXW09</v>
      </c>
      <c r="F168" s="323">
        <f t="shared" si="5"/>
        <v>166</v>
      </c>
      <c r="G168" s="317" t="s">
        <v>1492</v>
      </c>
      <c r="H168" s="317" t="s">
        <v>682</v>
      </c>
      <c r="I168" s="317" t="s">
        <v>1493</v>
      </c>
      <c r="J168" s="317">
        <v>1</v>
      </c>
      <c r="K168" s="317" t="s">
        <v>680</v>
      </c>
      <c r="L168" s="317" t="s">
        <v>883</v>
      </c>
      <c r="M168" s="317">
        <v>0</v>
      </c>
      <c r="N168" s="333" t="s">
        <v>635</v>
      </c>
      <c r="O168" s="318"/>
      <c r="P168" s="319"/>
      <c r="Q168" s="320"/>
      <c r="R168" s="319"/>
      <c r="S168" s="319"/>
      <c r="T168" s="320"/>
      <c r="U168" s="321">
        <v>45051</v>
      </c>
      <c r="V168" s="270" t="str">
        <f ca="1">IFERROR(IF(E168&lt;&gt;"",VLOOKUP(E168,'Color Lineup'!N:N,1,0),""),"CHECK")</f>
        <v>CXW09</v>
      </c>
    </row>
    <row r="169" spans="3:22">
      <c r="C169" s="1">
        <f>+IF(D169=1,COUNTIF($D$2:D169,D169),0)</f>
        <v>0</v>
      </c>
      <c r="D169" s="1">
        <f>+COUNTIF($E$2:E169,E169)</f>
        <v>3</v>
      </c>
      <c r="E169" s="1" t="str">
        <f t="shared" si="4"/>
        <v>MX040</v>
      </c>
      <c r="F169" s="323">
        <f t="shared" si="5"/>
        <v>167</v>
      </c>
      <c r="G169" s="317" t="s">
        <v>1494</v>
      </c>
      <c r="H169" s="317" t="s">
        <v>518</v>
      </c>
      <c r="I169" s="317" t="s">
        <v>1118</v>
      </c>
      <c r="J169" s="317">
        <v>5</v>
      </c>
      <c r="K169" s="317" t="s">
        <v>760</v>
      </c>
      <c r="L169" s="317" t="s">
        <v>851</v>
      </c>
      <c r="M169" s="317">
        <v>0</v>
      </c>
      <c r="N169" s="333" t="s">
        <v>28</v>
      </c>
      <c r="O169" s="318"/>
      <c r="P169" s="319"/>
      <c r="Q169" s="320"/>
      <c r="R169" s="319"/>
      <c r="S169" s="319"/>
      <c r="T169" s="320"/>
      <c r="U169" s="321">
        <v>45051</v>
      </c>
      <c r="V169" s="270" t="str">
        <f ca="1">IFERROR(IF(E169&lt;&gt;"",VLOOKUP(E169,'Color Lineup'!N:N,1,0),""),"CHECK")</f>
        <v>MX040</v>
      </c>
    </row>
    <row r="170" spans="3:22">
      <c r="C170" s="1">
        <f>+IF(D170=1,COUNTIF($D$2:D170,D170),0)</f>
        <v>0</v>
      </c>
      <c r="D170" s="1">
        <f>+COUNTIF($E$2:E170,E170)</f>
        <v>31</v>
      </c>
      <c r="E170" s="1" t="str">
        <f t="shared" si="4"/>
        <v>LH089</v>
      </c>
      <c r="F170" s="323">
        <f t="shared" si="5"/>
        <v>168</v>
      </c>
      <c r="G170" s="317" t="s">
        <v>1495</v>
      </c>
      <c r="H170" s="317" t="s">
        <v>682</v>
      </c>
      <c r="I170" s="317" t="s">
        <v>1455</v>
      </c>
      <c r="J170" s="317">
        <v>7</v>
      </c>
      <c r="K170" s="317" t="s">
        <v>585</v>
      </c>
      <c r="L170" s="317" t="s">
        <v>888</v>
      </c>
      <c r="M170" s="317">
        <v>0</v>
      </c>
      <c r="N170" s="333" t="s">
        <v>465</v>
      </c>
      <c r="O170" s="318"/>
      <c r="P170" s="319"/>
      <c r="Q170" s="320"/>
      <c r="R170" s="319"/>
      <c r="S170" s="319"/>
      <c r="T170" s="320"/>
      <c r="U170" s="321">
        <v>45051</v>
      </c>
      <c r="V170" s="270" t="str">
        <f ca="1">IFERROR(IF(E170&lt;&gt;"",VLOOKUP(E170,'Color Lineup'!N:N,1,0),""),"CHECK")</f>
        <v>LH089</v>
      </c>
    </row>
    <row r="171" spans="3:22">
      <c r="C171" s="1">
        <f>+IF(D171=1,COUNTIF($D$2:D171,D171),0)</f>
        <v>0</v>
      </c>
      <c r="D171" s="1">
        <f>+COUNTIF($E$2:E171,E171)</f>
        <v>2</v>
      </c>
      <c r="E171" s="1" t="str">
        <f t="shared" si="4"/>
        <v>LN089</v>
      </c>
      <c r="F171" s="323">
        <f t="shared" si="5"/>
        <v>169</v>
      </c>
      <c r="G171" s="317" t="s">
        <v>1496</v>
      </c>
      <c r="H171" s="317" t="s">
        <v>519</v>
      </c>
      <c r="I171" s="317" t="s">
        <v>1345</v>
      </c>
      <c r="J171" s="317">
        <v>3</v>
      </c>
      <c r="K171" s="317" t="s">
        <v>555</v>
      </c>
      <c r="L171" s="317" t="s">
        <v>1497</v>
      </c>
      <c r="M171" s="317">
        <v>0</v>
      </c>
      <c r="N171" s="333" t="s">
        <v>465</v>
      </c>
      <c r="O171" s="318"/>
      <c r="P171" s="319"/>
      <c r="Q171" s="320"/>
      <c r="R171" s="319"/>
      <c r="S171" s="319"/>
      <c r="T171" s="320"/>
      <c r="U171" s="321">
        <v>45051</v>
      </c>
      <c r="V171" s="270" t="str">
        <f ca="1">IFERROR(IF(E171&lt;&gt;"",VLOOKUP(E171,'Color Lineup'!N:N,1,0),""),"CHECK")</f>
        <v>LN089</v>
      </c>
    </row>
    <row r="172" spans="3:22">
      <c r="C172" s="1">
        <f>+IF(D172=1,COUNTIF($D$2:D172,D172),0)</f>
        <v>0</v>
      </c>
      <c r="D172" s="1">
        <f>+COUNTIF($E$2:E172,E172)</f>
        <v>5</v>
      </c>
      <c r="E172" s="1" t="str">
        <f t="shared" si="4"/>
        <v>MV040</v>
      </c>
      <c r="F172" s="323">
        <f t="shared" si="5"/>
        <v>170</v>
      </c>
      <c r="G172" s="317" t="s">
        <v>1498</v>
      </c>
      <c r="H172" s="317" t="s">
        <v>518</v>
      </c>
      <c r="I172" s="317" t="s">
        <v>1098</v>
      </c>
      <c r="J172" s="317">
        <v>6</v>
      </c>
      <c r="K172" s="317" t="s">
        <v>758</v>
      </c>
      <c r="L172" s="317" t="s">
        <v>852</v>
      </c>
      <c r="M172" s="317">
        <v>0</v>
      </c>
      <c r="N172" s="333" t="s">
        <v>28</v>
      </c>
      <c r="O172" s="318"/>
      <c r="P172" s="319"/>
      <c r="Q172" s="320"/>
      <c r="R172" s="319"/>
      <c r="S172" s="319"/>
      <c r="T172" s="320"/>
      <c r="U172" s="321">
        <v>45051</v>
      </c>
      <c r="V172" s="270" t="str">
        <f ca="1">IFERROR(IF(E172&lt;&gt;"",VLOOKUP(E172,'Color Lineup'!N:N,1,0),""),"CHECK")</f>
        <v>MV040</v>
      </c>
    </row>
    <row r="173" spans="3:22">
      <c r="C173" s="1">
        <f>+IF(D173=1,COUNTIF($D$2:D173,D173),0)</f>
        <v>0</v>
      </c>
      <c r="D173" s="1">
        <f>+COUNTIF($E$2:E173,E173)</f>
        <v>32</v>
      </c>
      <c r="E173" s="1" t="str">
        <f t="shared" si="4"/>
        <v>LH089</v>
      </c>
      <c r="F173" s="323">
        <f t="shared" si="5"/>
        <v>171</v>
      </c>
      <c r="G173" s="317" t="s">
        <v>1499</v>
      </c>
      <c r="H173" s="317" t="s">
        <v>682</v>
      </c>
      <c r="I173" s="317" t="s">
        <v>1455</v>
      </c>
      <c r="J173" s="317">
        <v>8</v>
      </c>
      <c r="K173" s="317" t="s">
        <v>585</v>
      </c>
      <c r="L173" s="317" t="s">
        <v>892</v>
      </c>
      <c r="M173" s="317">
        <v>0</v>
      </c>
      <c r="N173" s="333" t="s">
        <v>465</v>
      </c>
      <c r="O173" s="318"/>
      <c r="P173" s="319"/>
      <c r="Q173" s="320"/>
      <c r="R173" s="319"/>
      <c r="S173" s="319"/>
      <c r="T173" s="320"/>
      <c r="U173" s="321">
        <v>45051</v>
      </c>
      <c r="V173" s="270" t="str">
        <f ca="1">IFERROR(IF(E173&lt;&gt;"",VLOOKUP(E173,'Color Lineup'!N:N,1,0),""),"CHECK")</f>
        <v>LH089</v>
      </c>
    </row>
    <row r="174" spans="3:22">
      <c r="C174" s="1">
        <f>+IF(D174=1,COUNTIF($D$2:D174,D174),0)</f>
        <v>0</v>
      </c>
      <c r="D174" s="1">
        <f>+COUNTIF($E$2:E174,E174)</f>
        <v>13</v>
      </c>
      <c r="E174" s="1" t="str">
        <f t="shared" si="4"/>
        <v>MX4R0</v>
      </c>
      <c r="F174" s="323">
        <f t="shared" si="5"/>
        <v>172</v>
      </c>
      <c r="G174" s="317" t="s">
        <v>1500</v>
      </c>
      <c r="H174" s="317" t="s">
        <v>518</v>
      </c>
      <c r="I174" s="317" t="s">
        <v>1118</v>
      </c>
      <c r="J174" s="317">
        <v>6</v>
      </c>
      <c r="K174" s="317" t="s">
        <v>760</v>
      </c>
      <c r="L174" s="317" t="s">
        <v>853</v>
      </c>
      <c r="M174" s="317">
        <v>0</v>
      </c>
      <c r="N174" s="333" t="s">
        <v>21</v>
      </c>
      <c r="O174" s="318"/>
      <c r="P174" s="319"/>
      <c r="Q174" s="320"/>
      <c r="R174" s="319"/>
      <c r="S174" s="319"/>
      <c r="T174" s="320"/>
      <c r="U174" s="321">
        <v>45051</v>
      </c>
      <c r="V174" s="270" t="str">
        <f ca="1">IFERROR(IF(E174&lt;&gt;"",VLOOKUP(E174,'Color Lineup'!N:N,1,0),""),"CHECK")</f>
        <v>MX4R0</v>
      </c>
    </row>
    <row r="175" spans="3:22">
      <c r="C175" s="1">
        <f>+IF(D175=1,COUNTIF($D$2:D175,D175),0)</f>
        <v>0</v>
      </c>
      <c r="D175" s="1">
        <f>+COUNTIF($E$2:E175,E175)</f>
        <v>2</v>
      </c>
      <c r="E175" s="1" t="str">
        <f t="shared" si="4"/>
        <v>HJ3Q3</v>
      </c>
      <c r="F175" s="323">
        <f t="shared" si="5"/>
        <v>173</v>
      </c>
      <c r="G175" s="317" t="s">
        <v>1501</v>
      </c>
      <c r="H175" s="317" t="s">
        <v>682</v>
      </c>
      <c r="I175" s="317" t="s">
        <v>1453</v>
      </c>
      <c r="J175" s="317">
        <v>5</v>
      </c>
      <c r="K175" s="317" t="s">
        <v>679</v>
      </c>
      <c r="L175" s="317" t="s">
        <v>896</v>
      </c>
      <c r="M175" s="317">
        <v>0</v>
      </c>
      <c r="N175" s="333" t="s">
        <v>630</v>
      </c>
      <c r="O175" s="318"/>
      <c r="P175" s="319"/>
      <c r="Q175" s="320"/>
      <c r="R175" s="319"/>
      <c r="S175" s="319"/>
      <c r="T175" s="320"/>
      <c r="U175" s="321">
        <v>45051</v>
      </c>
      <c r="V175" s="270" t="str">
        <f ca="1">IFERROR(IF(E175&lt;&gt;"",VLOOKUP(E175,'Color Lineup'!N:N,1,0),""),"CHECK")</f>
        <v>HJ3Q3</v>
      </c>
    </row>
    <row r="176" spans="3:22">
      <c r="C176" s="1">
        <f>+IF(D176=1,COUNTIF($D$2:D176,D176),0)</f>
        <v>0</v>
      </c>
      <c r="D176" s="1">
        <f>+COUNTIF($E$2:E176,E176)</f>
        <v>3</v>
      </c>
      <c r="E176" s="1" t="str">
        <f t="shared" si="4"/>
        <v>MX218</v>
      </c>
      <c r="F176" s="323">
        <f t="shared" si="5"/>
        <v>174</v>
      </c>
      <c r="G176" s="317" t="s">
        <v>1502</v>
      </c>
      <c r="H176" s="317" t="s">
        <v>518</v>
      </c>
      <c r="I176" s="317" t="s">
        <v>1118</v>
      </c>
      <c r="J176" s="317">
        <v>7</v>
      </c>
      <c r="K176" s="317" t="s">
        <v>760</v>
      </c>
      <c r="L176" s="317" t="s">
        <v>854</v>
      </c>
      <c r="M176" s="317">
        <v>0</v>
      </c>
      <c r="N176" s="333" t="s">
        <v>20</v>
      </c>
      <c r="O176" s="318"/>
      <c r="P176" s="319"/>
      <c r="Q176" s="320"/>
      <c r="R176" s="319"/>
      <c r="S176" s="319"/>
      <c r="T176" s="320"/>
      <c r="U176" s="321">
        <v>45051</v>
      </c>
      <c r="V176" s="270" t="str">
        <f ca="1">IFERROR(IF(E176&lt;&gt;"",VLOOKUP(E176,'Color Lineup'!N:N,1,0),""),"CHECK")</f>
        <v>MX218</v>
      </c>
    </row>
    <row r="177" spans="3:22">
      <c r="C177" s="1">
        <f>+IF(D177=1,COUNTIF($D$2:D177,D177),0)</f>
        <v>40</v>
      </c>
      <c r="D177" s="1">
        <f>+COUNTIF($E$2:E177,E177)</f>
        <v>1</v>
      </c>
      <c r="E177" s="1" t="str">
        <f t="shared" si="4"/>
        <v>LT4V8</v>
      </c>
      <c r="F177" s="323">
        <f t="shared" si="5"/>
        <v>175</v>
      </c>
      <c r="G177" s="317" t="s">
        <v>1503</v>
      </c>
      <c r="H177" s="317" t="s">
        <v>519</v>
      </c>
      <c r="I177" s="317" t="s">
        <v>1457</v>
      </c>
      <c r="J177" s="317">
        <v>3</v>
      </c>
      <c r="K177" s="317" t="s">
        <v>559</v>
      </c>
      <c r="L177" s="317" t="s">
        <v>1504</v>
      </c>
      <c r="M177" s="317">
        <v>0</v>
      </c>
      <c r="N177" s="333" t="s">
        <v>30</v>
      </c>
      <c r="O177" s="318"/>
      <c r="P177" s="319"/>
      <c r="Q177" s="320"/>
      <c r="R177" s="319"/>
      <c r="S177" s="319"/>
      <c r="T177" s="320"/>
      <c r="U177" s="321">
        <v>45051</v>
      </c>
      <c r="V177" s="270" t="str">
        <f ca="1">IFERROR(IF(E177&lt;&gt;"",VLOOKUP(E177,'Color Lineup'!N:N,1,0),""),"CHECK")</f>
        <v>LT4V8</v>
      </c>
    </row>
    <row r="178" spans="3:22">
      <c r="C178" s="1">
        <f>+IF(D178=1,COUNTIF($D$2:D178,D178),0)</f>
        <v>0</v>
      </c>
      <c r="D178" s="1">
        <f>+COUNTIF($E$2:E178,E178)</f>
        <v>5</v>
      </c>
      <c r="E178" s="1" t="str">
        <f t="shared" si="4"/>
        <v>MY4R0</v>
      </c>
      <c r="F178" s="323">
        <f t="shared" si="5"/>
        <v>176</v>
      </c>
      <c r="G178" s="317" t="s">
        <v>1505</v>
      </c>
      <c r="H178" s="317" t="s">
        <v>518</v>
      </c>
      <c r="I178" s="317" t="s">
        <v>1460</v>
      </c>
      <c r="J178" s="317">
        <v>4</v>
      </c>
      <c r="K178" s="317" t="s">
        <v>759</v>
      </c>
      <c r="L178" s="317" t="s">
        <v>855</v>
      </c>
      <c r="M178" s="317">
        <v>0</v>
      </c>
      <c r="N178" s="333" t="s">
        <v>21</v>
      </c>
      <c r="O178" s="318"/>
      <c r="P178" s="319"/>
      <c r="Q178" s="320"/>
      <c r="R178" s="319"/>
      <c r="S178" s="319"/>
      <c r="T178" s="320"/>
      <c r="U178" s="321">
        <v>45051</v>
      </c>
      <c r="V178" s="270" t="str">
        <f ca="1">IFERROR(IF(E178&lt;&gt;"",VLOOKUP(E178,'Color Lineup'!N:N,1,0),""),"CHECK")</f>
        <v>MY4R0</v>
      </c>
    </row>
    <row r="179" spans="3:22">
      <c r="C179" s="1">
        <f>+IF(D179=1,COUNTIF($D$2:D179,D179),0)</f>
        <v>41</v>
      </c>
      <c r="D179" s="1">
        <f>+COUNTIF($E$2:E179,E179)</f>
        <v>1</v>
      </c>
      <c r="E179" s="1" t="str">
        <f t="shared" si="4"/>
        <v>HKX12</v>
      </c>
      <c r="F179" s="323">
        <f t="shared" si="5"/>
        <v>177</v>
      </c>
      <c r="G179" s="317" t="s">
        <v>1506</v>
      </c>
      <c r="H179" s="317" t="s">
        <v>682</v>
      </c>
      <c r="I179" s="317" t="s">
        <v>1086</v>
      </c>
      <c r="J179" s="317">
        <v>7</v>
      </c>
      <c r="K179" s="317" t="s">
        <v>681</v>
      </c>
      <c r="L179" s="317" t="s">
        <v>900</v>
      </c>
      <c r="M179" s="317">
        <v>0</v>
      </c>
      <c r="N179" s="333" t="s">
        <v>632</v>
      </c>
      <c r="O179" s="318"/>
      <c r="P179" s="319"/>
      <c r="Q179" s="320"/>
      <c r="R179" s="319"/>
      <c r="S179" s="319"/>
      <c r="T179" s="320"/>
      <c r="U179" s="321">
        <v>45051</v>
      </c>
      <c r="V179" s="270" t="str">
        <f ca="1">IFERROR(IF(E179&lt;&gt;"",VLOOKUP(E179,'Color Lineup'!N:N,1,0),""),"CHECK")</f>
        <v>HKX12</v>
      </c>
    </row>
    <row r="180" spans="3:22">
      <c r="C180" s="1">
        <f>+IF(D180=1,COUNTIF($D$2:D180,D180),0)</f>
        <v>0</v>
      </c>
      <c r="D180" s="1">
        <f>+COUNTIF($E$2:E180,E180)</f>
        <v>6</v>
      </c>
      <c r="E180" s="1" t="str">
        <f t="shared" si="4"/>
        <v>MV040</v>
      </c>
      <c r="F180" s="323">
        <f t="shared" si="5"/>
        <v>178</v>
      </c>
      <c r="G180" s="317" t="s">
        <v>1507</v>
      </c>
      <c r="H180" s="317" t="s">
        <v>518</v>
      </c>
      <c r="I180" s="317" t="s">
        <v>1098</v>
      </c>
      <c r="J180" s="317">
        <v>7</v>
      </c>
      <c r="K180" s="317" t="s">
        <v>758</v>
      </c>
      <c r="L180" s="317" t="s">
        <v>856</v>
      </c>
      <c r="M180" s="317">
        <v>0</v>
      </c>
      <c r="N180" s="333" t="s">
        <v>28</v>
      </c>
      <c r="O180" s="318"/>
      <c r="P180" s="319"/>
      <c r="Q180" s="320"/>
      <c r="R180" s="319"/>
      <c r="S180" s="319"/>
      <c r="T180" s="320"/>
      <c r="U180" s="321">
        <v>45051</v>
      </c>
      <c r="V180" s="270" t="str">
        <f ca="1">IFERROR(IF(E180&lt;&gt;"",VLOOKUP(E180,'Color Lineup'!N:N,1,0),""),"CHECK")</f>
        <v>MV040</v>
      </c>
    </row>
    <row r="181" spans="3:22">
      <c r="C181" s="1">
        <f>+IF(D181=1,COUNTIF($D$2:D181,D181),0)</f>
        <v>0</v>
      </c>
      <c r="D181" s="1">
        <f>+COUNTIF($E$2:E181,E181)</f>
        <v>33</v>
      </c>
      <c r="E181" s="1" t="str">
        <f t="shared" si="4"/>
        <v>LH089</v>
      </c>
      <c r="F181" s="323">
        <f t="shared" si="5"/>
        <v>179</v>
      </c>
      <c r="G181" s="317" t="s">
        <v>1508</v>
      </c>
      <c r="H181" s="317" t="s">
        <v>682</v>
      </c>
      <c r="I181" s="317" t="s">
        <v>1455</v>
      </c>
      <c r="J181" s="317">
        <v>9</v>
      </c>
      <c r="K181" s="317" t="s">
        <v>585</v>
      </c>
      <c r="L181" s="317" t="s">
        <v>903</v>
      </c>
      <c r="M181" s="317">
        <v>0</v>
      </c>
      <c r="N181" s="333" t="s">
        <v>465</v>
      </c>
      <c r="O181" s="318"/>
      <c r="P181" s="319"/>
      <c r="Q181" s="320"/>
      <c r="R181" s="319"/>
      <c r="S181" s="319"/>
      <c r="T181" s="320"/>
      <c r="U181" s="321">
        <v>45051</v>
      </c>
      <c r="V181" s="270" t="str">
        <f ca="1">IFERROR(IF(E181&lt;&gt;"",VLOOKUP(E181,'Color Lineup'!N:N,1,0),""),"CHECK")</f>
        <v>LH089</v>
      </c>
    </row>
    <row r="182" spans="3:22">
      <c r="C182" s="1">
        <f>+IF(D182=1,COUNTIF($D$2:D182,D182),0)</f>
        <v>0</v>
      </c>
      <c r="D182" s="1">
        <f>+COUNTIF($E$2:E182,E182)</f>
        <v>13</v>
      </c>
      <c r="E182" s="1" t="str">
        <f t="shared" si="4"/>
        <v>MX089</v>
      </c>
      <c r="F182" s="323">
        <f t="shared" si="5"/>
        <v>180</v>
      </c>
      <c r="G182" s="317" t="s">
        <v>1509</v>
      </c>
      <c r="H182" s="317" t="s">
        <v>518</v>
      </c>
      <c r="I182" s="317" t="s">
        <v>1118</v>
      </c>
      <c r="J182" s="317">
        <v>8</v>
      </c>
      <c r="K182" s="317" t="s">
        <v>760</v>
      </c>
      <c r="L182" s="317" t="s">
        <v>857</v>
      </c>
      <c r="M182" s="317">
        <v>0</v>
      </c>
      <c r="N182" s="333" t="s">
        <v>465</v>
      </c>
      <c r="O182" s="318"/>
      <c r="P182" s="319"/>
      <c r="Q182" s="320"/>
      <c r="R182" s="319"/>
      <c r="S182" s="319"/>
      <c r="T182" s="320"/>
      <c r="U182" s="321">
        <v>45051</v>
      </c>
      <c r="V182" s="270" t="str">
        <f ca="1">IFERROR(IF(E182&lt;&gt;"",VLOOKUP(E182,'Color Lineup'!N:N,1,0),""),"CHECK")</f>
        <v>MX089</v>
      </c>
    </row>
    <row r="183" spans="3:22">
      <c r="C183" s="1">
        <f>+IF(D183=1,COUNTIF($D$2:D183,D183),0)</f>
        <v>42</v>
      </c>
      <c r="D183" s="1">
        <f>+COUNTIF($E$2:E183,E183)</f>
        <v>1</v>
      </c>
      <c r="E183" s="1" t="str">
        <f t="shared" si="4"/>
        <v>CXS28</v>
      </c>
      <c r="F183" s="323">
        <f t="shared" si="5"/>
        <v>181</v>
      </c>
      <c r="G183" s="317" t="s">
        <v>1510</v>
      </c>
      <c r="H183" s="317" t="s">
        <v>682</v>
      </c>
      <c r="I183" s="317" t="s">
        <v>1493</v>
      </c>
      <c r="J183" s="317">
        <v>2</v>
      </c>
      <c r="K183" s="317" t="s">
        <v>680</v>
      </c>
      <c r="L183" s="317" t="s">
        <v>906</v>
      </c>
      <c r="M183" s="317">
        <v>0</v>
      </c>
      <c r="N183" s="333" t="s">
        <v>631</v>
      </c>
      <c r="O183" s="318"/>
      <c r="P183" s="319"/>
      <c r="Q183" s="320"/>
      <c r="R183" s="319"/>
      <c r="S183" s="319"/>
      <c r="T183" s="320"/>
      <c r="U183" s="321">
        <v>45051</v>
      </c>
      <c r="V183" s="270" t="str">
        <f ca="1">IFERROR(IF(E183&lt;&gt;"",VLOOKUP(E183,'Color Lineup'!N:N,1,0),""),"CHECK")</f>
        <v>CXS28</v>
      </c>
    </row>
    <row r="184" spans="3:22">
      <c r="C184" s="1">
        <f>+IF(D184=1,COUNTIF($D$2:D184,D184),0)</f>
        <v>0</v>
      </c>
      <c r="D184" s="1">
        <f>+COUNTIF($E$2:E184,E184)</f>
        <v>3</v>
      </c>
      <c r="E184" s="1" t="str">
        <f t="shared" si="4"/>
        <v>LP040</v>
      </c>
      <c r="F184" s="323">
        <f t="shared" si="5"/>
        <v>182</v>
      </c>
      <c r="G184" s="317" t="s">
        <v>1511</v>
      </c>
      <c r="H184" s="317" t="s">
        <v>519</v>
      </c>
      <c r="I184" s="317" t="s">
        <v>1396</v>
      </c>
      <c r="J184" s="317">
        <v>4</v>
      </c>
      <c r="K184" s="317" t="s">
        <v>561</v>
      </c>
      <c r="L184" s="317" t="s">
        <v>1512</v>
      </c>
      <c r="M184" s="317">
        <v>0</v>
      </c>
      <c r="N184" s="333" t="s">
        <v>28</v>
      </c>
      <c r="O184" s="318"/>
      <c r="P184" s="319"/>
      <c r="Q184" s="320"/>
      <c r="R184" s="319"/>
      <c r="S184" s="319"/>
      <c r="T184" s="320"/>
      <c r="U184" s="321">
        <v>45051</v>
      </c>
      <c r="V184" s="270" t="str">
        <f ca="1">IFERROR(IF(E184&lt;&gt;"",VLOOKUP(E184,'Color Lineup'!N:N,1,0),""),"CHECK")</f>
        <v>LP040</v>
      </c>
    </row>
    <row r="185" spans="3:22">
      <c r="C185" s="1">
        <f>+IF(D185=1,COUNTIF($D$2:D185,D185),0)</f>
        <v>0</v>
      </c>
      <c r="D185" s="1">
        <f>+COUNTIF($E$2:E185,E185)</f>
        <v>4</v>
      </c>
      <c r="E185" s="1" t="str">
        <f t="shared" si="4"/>
        <v>MX218</v>
      </c>
      <c r="F185" s="323">
        <f t="shared" si="5"/>
        <v>183</v>
      </c>
      <c r="G185" s="317" t="s">
        <v>1513</v>
      </c>
      <c r="H185" s="317" t="s">
        <v>518</v>
      </c>
      <c r="I185" s="317" t="s">
        <v>1118</v>
      </c>
      <c r="J185" s="317">
        <v>9</v>
      </c>
      <c r="K185" s="317" t="s">
        <v>760</v>
      </c>
      <c r="L185" s="317" t="s">
        <v>858</v>
      </c>
      <c r="M185" s="317">
        <v>0</v>
      </c>
      <c r="N185" s="333" t="s">
        <v>20</v>
      </c>
      <c r="O185" s="318"/>
      <c r="P185" s="319"/>
      <c r="Q185" s="320"/>
      <c r="R185" s="319"/>
      <c r="S185" s="319"/>
      <c r="T185" s="320"/>
      <c r="U185" s="321">
        <v>45051</v>
      </c>
      <c r="V185" s="270" t="str">
        <f ca="1">IFERROR(IF(E185&lt;&gt;"",VLOOKUP(E185,'Color Lineup'!N:N,1,0),""),"CHECK")</f>
        <v>MX218</v>
      </c>
    </row>
    <row r="186" spans="3:22">
      <c r="C186" s="1">
        <f>+IF(D186=1,COUNTIF($D$2:D186,D186),0)</f>
        <v>0</v>
      </c>
      <c r="D186" s="1">
        <f>+COUNTIF($E$2:E186,E186)</f>
        <v>34</v>
      </c>
      <c r="E186" s="1" t="str">
        <f t="shared" si="4"/>
        <v>LH089</v>
      </c>
      <c r="F186" s="323">
        <f t="shared" si="5"/>
        <v>184</v>
      </c>
      <c r="G186" s="317" t="s">
        <v>1514</v>
      </c>
      <c r="H186" s="317" t="s">
        <v>682</v>
      </c>
      <c r="I186" s="317" t="s">
        <v>1455</v>
      </c>
      <c r="J186" s="317">
        <v>10</v>
      </c>
      <c r="K186" s="317" t="s">
        <v>585</v>
      </c>
      <c r="L186" s="317" t="s">
        <v>909</v>
      </c>
      <c r="M186" s="317">
        <v>0</v>
      </c>
      <c r="N186" s="333" t="s">
        <v>465</v>
      </c>
      <c r="O186" s="318"/>
      <c r="P186" s="319"/>
      <c r="Q186" s="320"/>
      <c r="R186" s="319"/>
      <c r="S186" s="319"/>
      <c r="T186" s="320"/>
      <c r="U186" s="321">
        <v>45051</v>
      </c>
      <c r="V186" s="270" t="str">
        <f ca="1">IFERROR(IF(E186&lt;&gt;"",VLOOKUP(E186,'Color Lineup'!N:N,1,0),""),"CHECK")</f>
        <v>LH089</v>
      </c>
    </row>
    <row r="187" spans="3:22">
      <c r="C187" s="1">
        <f>+IF(D187=1,COUNTIF($D$2:D187,D187),0)</f>
        <v>0</v>
      </c>
      <c r="D187" s="1">
        <f>+COUNTIF($E$2:E187,E187)</f>
        <v>11</v>
      </c>
      <c r="E187" s="1" t="str">
        <f t="shared" si="4"/>
        <v>JH040</v>
      </c>
      <c r="F187" s="323">
        <f t="shared" si="5"/>
        <v>185</v>
      </c>
      <c r="G187" s="317" t="s">
        <v>1515</v>
      </c>
      <c r="H187" s="317" t="s">
        <v>520</v>
      </c>
      <c r="I187" s="317" t="s">
        <v>1481</v>
      </c>
      <c r="J187" s="317">
        <v>2</v>
      </c>
      <c r="K187" s="317" t="s">
        <v>452</v>
      </c>
      <c r="L187" s="317" t="s">
        <v>893</v>
      </c>
      <c r="M187" s="317">
        <v>0</v>
      </c>
      <c r="N187" s="333" t="s">
        <v>28</v>
      </c>
      <c r="O187" s="318"/>
      <c r="P187" s="319"/>
      <c r="Q187" s="320"/>
      <c r="R187" s="319"/>
      <c r="S187" s="319"/>
      <c r="T187" s="320"/>
      <c r="U187" s="321">
        <v>45051</v>
      </c>
      <c r="V187" s="270" t="str">
        <f ca="1">IFERROR(IF(E187&lt;&gt;"",VLOOKUP(E187,'Color Lineup'!N:N,1,0),""),"CHECK")</f>
        <v>JH040</v>
      </c>
    </row>
    <row r="188" spans="3:22">
      <c r="C188" s="1">
        <f>+IF(D188=1,COUNTIF($D$2:D188,D188),0)</f>
        <v>43</v>
      </c>
      <c r="D188" s="1">
        <f>+COUNTIF($E$2:E188,E188)</f>
        <v>1</v>
      </c>
      <c r="E188" s="1" t="str">
        <f t="shared" si="4"/>
        <v>MV3R3</v>
      </c>
      <c r="F188" s="323">
        <f t="shared" si="5"/>
        <v>186</v>
      </c>
      <c r="G188" s="317" t="s">
        <v>1516</v>
      </c>
      <c r="H188" s="317" t="s">
        <v>518</v>
      </c>
      <c r="I188" s="317" t="s">
        <v>1098</v>
      </c>
      <c r="J188" s="317">
        <v>8</v>
      </c>
      <c r="K188" s="317" t="s">
        <v>758</v>
      </c>
      <c r="L188" s="317" t="s">
        <v>859</v>
      </c>
      <c r="M188" s="317">
        <v>0</v>
      </c>
      <c r="N188" s="333" t="s">
        <v>354</v>
      </c>
      <c r="O188" s="318"/>
      <c r="P188" s="319"/>
      <c r="Q188" s="320"/>
      <c r="R188" s="319"/>
      <c r="S188" s="319"/>
      <c r="T188" s="320"/>
      <c r="U188" s="321">
        <v>45051</v>
      </c>
      <c r="V188" s="270" t="str">
        <f ca="1">IFERROR(IF(E188&lt;&gt;"",VLOOKUP(E188,'Color Lineup'!N:N,1,0),""),"CHECK")</f>
        <v>MV3R3</v>
      </c>
    </row>
    <row r="189" spans="3:22">
      <c r="C189" s="1">
        <f>+IF(D189=1,COUNTIF($D$2:D189,D189),0)</f>
        <v>0</v>
      </c>
      <c r="D189" s="1">
        <f>+COUNTIF($E$2:E189,E189)</f>
        <v>3</v>
      </c>
      <c r="E189" s="1" t="str">
        <f t="shared" si="4"/>
        <v>HJX12</v>
      </c>
      <c r="F189" s="323">
        <f t="shared" si="5"/>
        <v>187</v>
      </c>
      <c r="G189" s="317" t="s">
        <v>1517</v>
      </c>
      <c r="H189" s="317" t="s">
        <v>682</v>
      </c>
      <c r="I189" s="317" t="s">
        <v>1453</v>
      </c>
      <c r="J189" s="317">
        <v>6</v>
      </c>
      <c r="K189" s="317" t="s">
        <v>679</v>
      </c>
      <c r="L189" s="317" t="s">
        <v>912</v>
      </c>
      <c r="M189" s="317">
        <v>0</v>
      </c>
      <c r="N189" s="333" t="s">
        <v>632</v>
      </c>
      <c r="O189" s="318"/>
      <c r="P189" s="319"/>
      <c r="Q189" s="320"/>
      <c r="R189" s="319"/>
      <c r="S189" s="319"/>
      <c r="T189" s="320"/>
      <c r="U189" s="321">
        <v>45051</v>
      </c>
      <c r="V189" s="270" t="str">
        <f ca="1">IFERROR(IF(E189&lt;&gt;"",VLOOKUP(E189,'Color Lineup'!N:N,1,0),""),"CHECK")</f>
        <v>HJX12</v>
      </c>
    </row>
    <row r="190" spans="3:22">
      <c r="C190" s="1">
        <f>+IF(D190=1,COUNTIF($D$2:D190,D190),0)</f>
        <v>0</v>
      </c>
      <c r="D190" s="1">
        <f>+COUNTIF($E$2:E190,E190)</f>
        <v>14</v>
      </c>
      <c r="E190" s="1" t="str">
        <f t="shared" si="4"/>
        <v>MX4R0</v>
      </c>
      <c r="F190" s="323">
        <f t="shared" si="5"/>
        <v>188</v>
      </c>
      <c r="G190" s="317" t="s">
        <v>1518</v>
      </c>
      <c r="H190" s="317" t="s">
        <v>518</v>
      </c>
      <c r="I190" s="317" t="s">
        <v>1118</v>
      </c>
      <c r="J190" s="317">
        <v>10</v>
      </c>
      <c r="K190" s="317" t="s">
        <v>760</v>
      </c>
      <c r="L190" s="317" t="s">
        <v>860</v>
      </c>
      <c r="M190" s="317">
        <v>0</v>
      </c>
      <c r="N190" s="333" t="s">
        <v>21</v>
      </c>
      <c r="O190" s="318"/>
      <c r="P190" s="319"/>
      <c r="Q190" s="320"/>
      <c r="R190" s="319"/>
      <c r="S190" s="319"/>
      <c r="T190" s="320"/>
      <c r="U190" s="321">
        <v>45051</v>
      </c>
      <c r="V190" s="270" t="str">
        <f ca="1">IFERROR(IF(E190&lt;&gt;"",VLOOKUP(E190,'Color Lineup'!N:N,1,0),""),"CHECK")</f>
        <v>MX4R0</v>
      </c>
    </row>
    <row r="191" spans="3:22">
      <c r="C191" s="1">
        <f>+IF(D191=1,COUNTIF($D$2:D191,D191),0)</f>
        <v>0</v>
      </c>
      <c r="D191" s="1">
        <f>+COUNTIF($E$2:E191,E191)</f>
        <v>9</v>
      </c>
      <c r="E191" s="1" t="str">
        <f t="shared" si="4"/>
        <v>LH3Q3</v>
      </c>
      <c r="F191" s="323">
        <f t="shared" si="5"/>
        <v>189</v>
      </c>
      <c r="G191" s="317" t="s">
        <v>1519</v>
      </c>
      <c r="H191" s="317" t="s">
        <v>682</v>
      </c>
      <c r="I191" s="317" t="s">
        <v>1520</v>
      </c>
      <c r="J191" s="317">
        <v>1</v>
      </c>
      <c r="K191" s="317" t="s">
        <v>585</v>
      </c>
      <c r="L191" s="317" t="s">
        <v>915</v>
      </c>
      <c r="M191" s="317">
        <v>0</v>
      </c>
      <c r="N191" s="333" t="s">
        <v>630</v>
      </c>
      <c r="O191" s="318"/>
      <c r="P191" s="319"/>
      <c r="Q191" s="320"/>
      <c r="R191" s="319"/>
      <c r="S191" s="319"/>
      <c r="T191" s="320"/>
      <c r="U191" s="321">
        <v>45051</v>
      </c>
      <c r="V191" s="270" t="str">
        <f ca="1">IFERROR(IF(E191&lt;&gt;"",VLOOKUP(E191,'Color Lineup'!N:N,1,0),""),"CHECK")</f>
        <v>LH3Q3</v>
      </c>
    </row>
    <row r="192" spans="3:22">
      <c r="C192" s="1">
        <f>+IF(D192=1,COUNTIF($D$2:D192,D192),0)</f>
        <v>0</v>
      </c>
      <c r="D192" s="1">
        <f>+COUNTIF($E$2:E192,E192)</f>
        <v>6</v>
      </c>
      <c r="E192" s="1" t="str">
        <f t="shared" si="4"/>
        <v>MY4R0</v>
      </c>
      <c r="F192" s="323">
        <f t="shared" si="5"/>
        <v>190</v>
      </c>
      <c r="G192" s="317" t="s">
        <v>1521</v>
      </c>
      <c r="H192" s="317" t="s">
        <v>518</v>
      </c>
      <c r="I192" s="317" t="s">
        <v>1460</v>
      </c>
      <c r="J192" s="317">
        <v>5</v>
      </c>
      <c r="K192" s="317" t="s">
        <v>759</v>
      </c>
      <c r="L192" s="317" t="s">
        <v>861</v>
      </c>
      <c r="M192" s="317">
        <v>0</v>
      </c>
      <c r="N192" s="333" t="s">
        <v>21</v>
      </c>
      <c r="O192" s="318"/>
      <c r="P192" s="319"/>
      <c r="Q192" s="320"/>
      <c r="R192" s="319"/>
      <c r="S192" s="319"/>
      <c r="T192" s="320"/>
      <c r="U192" s="321">
        <v>45051</v>
      </c>
      <c r="V192" s="270" t="str">
        <f ca="1">IFERROR(IF(E192&lt;&gt;"",VLOOKUP(E192,'Color Lineup'!N:N,1,0),""),"CHECK")</f>
        <v>MY4R0</v>
      </c>
    </row>
    <row r="193" spans="3:22">
      <c r="C193" s="1">
        <f>+IF(D193=1,COUNTIF($D$2:D193,D193),0)</f>
        <v>44</v>
      </c>
      <c r="D193" s="1">
        <f>+COUNTIF($E$2:E193,E193)</f>
        <v>1</v>
      </c>
      <c r="E193" s="1" t="str">
        <f t="shared" si="4"/>
        <v>JL1D6</v>
      </c>
      <c r="F193" s="323">
        <f t="shared" si="5"/>
        <v>191</v>
      </c>
      <c r="G193" s="317" t="s">
        <v>1522</v>
      </c>
      <c r="H193" s="317" t="s">
        <v>520</v>
      </c>
      <c r="I193" s="317" t="s">
        <v>1489</v>
      </c>
      <c r="J193" s="317">
        <v>2</v>
      </c>
      <c r="K193" s="317" t="s">
        <v>454</v>
      </c>
      <c r="L193" s="317" t="s">
        <v>897</v>
      </c>
      <c r="M193" s="317">
        <v>0</v>
      </c>
      <c r="N193" s="333" t="s">
        <v>29</v>
      </c>
      <c r="O193" s="318"/>
      <c r="P193" s="319"/>
      <c r="Q193" s="320"/>
      <c r="R193" s="319"/>
      <c r="S193" s="319"/>
      <c r="T193" s="320"/>
      <c r="U193" s="321">
        <v>45051</v>
      </c>
      <c r="V193" s="270" t="str">
        <f ca="1">IFERROR(IF(E193&lt;&gt;"",VLOOKUP(E193,'Color Lineup'!N:N,1,0),""),"CHECK")</f>
        <v>JL1D6</v>
      </c>
    </row>
    <row r="194" spans="3:22">
      <c r="C194" s="1">
        <f>+IF(D194=1,COUNTIF($D$2:D194,D194),0)</f>
        <v>0</v>
      </c>
      <c r="D194" s="1">
        <f>+COUNTIF($E$2:E194,E194)</f>
        <v>3</v>
      </c>
      <c r="E194" s="1" t="str">
        <f t="shared" si="4"/>
        <v>HKW09</v>
      </c>
      <c r="F194" s="323">
        <f t="shared" si="5"/>
        <v>192</v>
      </c>
      <c r="G194" s="317" t="s">
        <v>1523</v>
      </c>
      <c r="H194" s="317" t="s">
        <v>682</v>
      </c>
      <c r="I194" s="317" t="s">
        <v>1086</v>
      </c>
      <c r="J194" s="317">
        <v>8</v>
      </c>
      <c r="K194" s="317" t="s">
        <v>681</v>
      </c>
      <c r="L194" s="317" t="s">
        <v>917</v>
      </c>
      <c r="M194" s="317">
        <v>0</v>
      </c>
      <c r="N194" s="333" t="s">
        <v>635</v>
      </c>
      <c r="O194" s="318"/>
      <c r="P194" s="319"/>
      <c r="Q194" s="320"/>
      <c r="R194" s="319"/>
      <c r="S194" s="319"/>
      <c r="T194" s="320"/>
      <c r="U194" s="321">
        <v>45051</v>
      </c>
      <c r="V194" s="270" t="str">
        <f ca="1">IFERROR(IF(E194&lt;&gt;"",VLOOKUP(E194,'Color Lineup'!N:N,1,0),""),"CHECK")</f>
        <v>HKW09</v>
      </c>
    </row>
    <row r="195" spans="3:22">
      <c r="C195" s="1">
        <f>+IF(D195=1,COUNTIF($D$2:D195,D195),0)</f>
        <v>0</v>
      </c>
      <c r="D195" s="1">
        <f>+COUNTIF($E$2:E195,E195)</f>
        <v>5</v>
      </c>
      <c r="E195" s="1" t="str">
        <f t="shared" si="4"/>
        <v>MX218</v>
      </c>
      <c r="F195" s="323">
        <f t="shared" si="5"/>
        <v>193</v>
      </c>
      <c r="G195" s="317" t="s">
        <v>1524</v>
      </c>
      <c r="H195" s="317" t="s">
        <v>518</v>
      </c>
      <c r="I195" s="317" t="s">
        <v>1119</v>
      </c>
      <c r="J195" s="317">
        <v>1</v>
      </c>
      <c r="K195" s="317" t="s">
        <v>760</v>
      </c>
      <c r="L195" s="317" t="s">
        <v>862</v>
      </c>
      <c r="M195" s="317">
        <v>0</v>
      </c>
      <c r="N195" s="333" t="s">
        <v>20</v>
      </c>
      <c r="O195" s="318"/>
      <c r="P195" s="319"/>
      <c r="Q195" s="320"/>
      <c r="R195" s="319"/>
      <c r="S195" s="319"/>
      <c r="T195" s="320"/>
      <c r="U195" s="321">
        <v>45051</v>
      </c>
      <c r="V195" s="270" t="str">
        <f ca="1">IFERROR(IF(E195&lt;&gt;"",VLOOKUP(E195,'Color Lineup'!N:N,1,0),""),"CHECK")</f>
        <v>MX218</v>
      </c>
    </row>
    <row r="196" spans="3:22">
      <c r="C196" s="1">
        <f>+IF(D196=1,COUNTIF($D$2:D196,D196),0)</f>
        <v>0</v>
      </c>
      <c r="D196" s="1">
        <f>+COUNTIF($E$2:E196,E196)</f>
        <v>2</v>
      </c>
      <c r="E196" s="1" t="str">
        <f t="shared" ref="E196:E259" si="6">+K196&amp;N196</f>
        <v>CXX12</v>
      </c>
      <c r="F196" s="323">
        <f t="shared" si="5"/>
        <v>194</v>
      </c>
      <c r="G196" s="317" t="s">
        <v>1525</v>
      </c>
      <c r="H196" s="317" t="s">
        <v>682</v>
      </c>
      <c r="I196" s="317" t="s">
        <v>1493</v>
      </c>
      <c r="J196" s="317">
        <v>3</v>
      </c>
      <c r="K196" s="317" t="s">
        <v>680</v>
      </c>
      <c r="L196" s="317" t="s">
        <v>918</v>
      </c>
      <c r="M196" s="317">
        <v>0</v>
      </c>
      <c r="N196" s="333" t="s">
        <v>632</v>
      </c>
      <c r="O196" s="318"/>
      <c r="P196" s="319"/>
      <c r="Q196" s="320"/>
      <c r="R196" s="319"/>
      <c r="S196" s="319"/>
      <c r="T196" s="320"/>
      <c r="U196" s="321">
        <v>45051</v>
      </c>
      <c r="V196" s="270" t="str">
        <f ca="1">IFERROR(IF(E196&lt;&gt;"",VLOOKUP(E196,'Color Lineup'!N:N,1,0),""),"CHECK")</f>
        <v>CXX12</v>
      </c>
    </row>
    <row r="197" spans="3:22">
      <c r="C197" s="1">
        <f>+IF(D197=1,COUNTIF($D$2:D197,D197),0)</f>
        <v>0</v>
      </c>
      <c r="D197" s="1">
        <f>+COUNTIF($E$2:E197,E197)</f>
        <v>15</v>
      </c>
      <c r="E197" s="1" t="str">
        <f t="shared" si="6"/>
        <v>MX4R0</v>
      </c>
      <c r="F197" s="323">
        <f t="shared" ref="F197:F260" si="7">ROW()-2</f>
        <v>195</v>
      </c>
      <c r="G197" s="317" t="s">
        <v>1526</v>
      </c>
      <c r="H197" s="317" t="s">
        <v>518</v>
      </c>
      <c r="I197" s="317" t="s">
        <v>1119</v>
      </c>
      <c r="J197" s="317">
        <v>2</v>
      </c>
      <c r="K197" s="317" t="s">
        <v>760</v>
      </c>
      <c r="L197" s="317" t="s">
        <v>864</v>
      </c>
      <c r="M197" s="317">
        <v>0</v>
      </c>
      <c r="N197" s="333" t="s">
        <v>21</v>
      </c>
      <c r="O197" s="318"/>
      <c r="P197" s="319"/>
      <c r="Q197" s="320"/>
      <c r="R197" s="319"/>
      <c r="S197" s="319"/>
      <c r="T197" s="320"/>
      <c r="U197" s="321">
        <v>45051</v>
      </c>
      <c r="V197" s="270" t="str">
        <f ca="1">IFERROR(IF(E197&lt;&gt;"",VLOOKUP(E197,'Color Lineup'!N:N,1,0),""),"CHECK")</f>
        <v>MX4R0</v>
      </c>
    </row>
    <row r="198" spans="3:22">
      <c r="C198" s="1">
        <f>+IF(D198=1,COUNTIF($D$2:D198,D198),0)</f>
        <v>0</v>
      </c>
      <c r="D198" s="1">
        <f>+COUNTIF($E$2:E198,E198)</f>
        <v>35</v>
      </c>
      <c r="E198" s="1" t="str">
        <f t="shared" si="6"/>
        <v>LH089</v>
      </c>
      <c r="F198" s="323">
        <f t="shared" si="7"/>
        <v>196</v>
      </c>
      <c r="G198" s="317" t="s">
        <v>1527</v>
      </c>
      <c r="H198" s="317" t="s">
        <v>682</v>
      </c>
      <c r="I198" s="317" t="s">
        <v>1520</v>
      </c>
      <c r="J198" s="317">
        <v>2</v>
      </c>
      <c r="K198" s="317" t="s">
        <v>585</v>
      </c>
      <c r="L198" s="317" t="s">
        <v>919</v>
      </c>
      <c r="M198" s="317">
        <v>0</v>
      </c>
      <c r="N198" s="333" t="s">
        <v>465</v>
      </c>
      <c r="O198" s="318"/>
      <c r="P198" s="319"/>
      <c r="Q198" s="320"/>
      <c r="R198" s="319"/>
      <c r="S198" s="319"/>
      <c r="T198" s="320"/>
      <c r="U198" s="321">
        <v>45051</v>
      </c>
      <c r="V198" s="270" t="str">
        <f ca="1">IFERROR(IF(E198&lt;&gt;"",VLOOKUP(E198,'Color Lineup'!N:N,1,0),""),"CHECK")</f>
        <v>LH089</v>
      </c>
    </row>
    <row r="199" spans="3:22">
      <c r="C199" s="1">
        <f>+IF(D199=1,COUNTIF($D$2:D199,D199),0)</f>
        <v>45</v>
      </c>
      <c r="D199" s="1">
        <f>+COUNTIF($E$2:E199,E199)</f>
        <v>1</v>
      </c>
      <c r="E199" s="1" t="str">
        <f t="shared" si="6"/>
        <v>AA089</v>
      </c>
      <c r="F199" s="323">
        <f t="shared" si="7"/>
        <v>197</v>
      </c>
      <c r="G199" s="317" t="s">
        <v>1528</v>
      </c>
      <c r="H199" s="317" t="s">
        <v>520</v>
      </c>
      <c r="I199" s="317" t="s">
        <v>1529</v>
      </c>
      <c r="J199" s="317">
        <v>1</v>
      </c>
      <c r="K199" s="317" t="s">
        <v>455</v>
      </c>
      <c r="L199" s="317" t="s">
        <v>931</v>
      </c>
      <c r="M199" s="317">
        <v>0</v>
      </c>
      <c r="N199" s="333" t="s">
        <v>465</v>
      </c>
      <c r="O199" s="318"/>
      <c r="P199" s="319"/>
      <c r="Q199" s="320"/>
      <c r="R199" s="319"/>
      <c r="S199" s="319"/>
      <c r="T199" s="320"/>
      <c r="U199" s="321">
        <v>45051</v>
      </c>
      <c r="V199" s="270" t="str">
        <f ca="1">IFERROR(IF(E199&lt;&gt;"",VLOOKUP(E199,'Color Lineup'!N:N,1,0),""),"CHECK")</f>
        <v>AA089</v>
      </c>
    </row>
    <row r="200" spans="3:22">
      <c r="C200" s="1">
        <f>+IF(D200=1,COUNTIF($D$2:D200,D200),0)</f>
        <v>0</v>
      </c>
      <c r="D200" s="1">
        <f>+COUNTIF($E$2:E200,E200)</f>
        <v>7</v>
      </c>
      <c r="E200" s="1" t="str">
        <f t="shared" si="6"/>
        <v>MV040</v>
      </c>
      <c r="F200" s="323">
        <f t="shared" si="7"/>
        <v>198</v>
      </c>
      <c r="G200" s="317" t="s">
        <v>1530</v>
      </c>
      <c r="H200" s="317" t="s">
        <v>518</v>
      </c>
      <c r="I200" s="317" t="s">
        <v>1098</v>
      </c>
      <c r="J200" s="317">
        <v>9</v>
      </c>
      <c r="K200" s="317" t="s">
        <v>758</v>
      </c>
      <c r="L200" s="317" t="s">
        <v>865</v>
      </c>
      <c r="M200" s="317">
        <v>0</v>
      </c>
      <c r="N200" s="333" t="s">
        <v>28</v>
      </c>
      <c r="O200" s="318"/>
      <c r="P200" s="319"/>
      <c r="Q200" s="320"/>
      <c r="R200" s="319"/>
      <c r="S200" s="319"/>
      <c r="T200" s="320"/>
      <c r="U200" s="321">
        <v>45051</v>
      </c>
      <c r="V200" s="270" t="str">
        <f ca="1">IFERROR(IF(E200&lt;&gt;"",VLOOKUP(E200,'Color Lineup'!N:N,1,0),""),"CHECK")</f>
        <v>MV040</v>
      </c>
    </row>
    <row r="201" spans="3:22">
      <c r="C201" s="1">
        <f>+IF(D201=1,COUNTIF($D$2:D201,D201),0)</f>
        <v>0</v>
      </c>
      <c r="D201" s="1">
        <f>+COUNTIF($E$2:E201,E201)</f>
        <v>14</v>
      </c>
      <c r="E201" s="1" t="str">
        <f t="shared" si="6"/>
        <v>HJ089</v>
      </c>
      <c r="F201" s="323">
        <f t="shared" si="7"/>
        <v>199</v>
      </c>
      <c r="G201" s="317" t="s">
        <v>1531</v>
      </c>
      <c r="H201" s="317" t="s">
        <v>682</v>
      </c>
      <c r="I201" s="317" t="s">
        <v>1453</v>
      </c>
      <c r="J201" s="317">
        <v>7</v>
      </c>
      <c r="K201" s="317" t="s">
        <v>679</v>
      </c>
      <c r="L201" s="317" t="s">
        <v>920</v>
      </c>
      <c r="M201" s="317">
        <v>0</v>
      </c>
      <c r="N201" s="333" t="s">
        <v>465</v>
      </c>
      <c r="O201" s="318"/>
      <c r="P201" s="319"/>
      <c r="Q201" s="320"/>
      <c r="R201" s="319"/>
      <c r="S201" s="319"/>
      <c r="T201" s="320"/>
      <c r="U201" s="321">
        <v>45051</v>
      </c>
      <c r="V201" s="270" t="str">
        <f ca="1">IFERROR(IF(E201&lt;&gt;"",VLOOKUP(E201,'Color Lineup'!N:N,1,0),""),"CHECK")</f>
        <v>HJ089</v>
      </c>
    </row>
    <row r="202" spans="3:22">
      <c r="C202" s="1">
        <f>+IF(D202=1,COUNTIF($D$2:D202,D202),0)</f>
        <v>0</v>
      </c>
      <c r="D202" s="1">
        <f>+COUNTIF($E$2:E202,E202)</f>
        <v>7</v>
      </c>
      <c r="E202" s="1" t="str">
        <f t="shared" si="6"/>
        <v>MY4R0</v>
      </c>
      <c r="F202" s="323">
        <f t="shared" si="7"/>
        <v>200</v>
      </c>
      <c r="G202" s="317" t="s">
        <v>1532</v>
      </c>
      <c r="H202" s="317" t="s">
        <v>518</v>
      </c>
      <c r="I202" s="317" t="s">
        <v>1460</v>
      </c>
      <c r="J202" s="317">
        <v>6</v>
      </c>
      <c r="K202" s="317" t="s">
        <v>759</v>
      </c>
      <c r="L202" s="317" t="s">
        <v>867</v>
      </c>
      <c r="M202" s="317">
        <v>0</v>
      </c>
      <c r="N202" s="333" t="s">
        <v>21</v>
      </c>
      <c r="O202" s="318"/>
      <c r="P202" s="319"/>
      <c r="Q202" s="320"/>
      <c r="R202" s="319"/>
      <c r="S202" s="319"/>
      <c r="T202" s="320"/>
      <c r="U202" s="321">
        <v>45051</v>
      </c>
      <c r="V202" s="270" t="str">
        <f ca="1">IFERROR(IF(E202&lt;&gt;"",VLOOKUP(E202,'Color Lineup'!N:N,1,0),""),"CHECK")</f>
        <v>MY4R0</v>
      </c>
    </row>
    <row r="203" spans="3:22">
      <c r="C203" s="1">
        <f>+IF(D203=1,COUNTIF($D$2:D203,D203),0)</f>
        <v>0</v>
      </c>
      <c r="D203" s="1">
        <f>+COUNTIF($E$2:E203,E203)</f>
        <v>36</v>
      </c>
      <c r="E203" s="1" t="str">
        <f t="shared" si="6"/>
        <v>LH089</v>
      </c>
      <c r="F203" s="323">
        <f t="shared" si="7"/>
        <v>201</v>
      </c>
      <c r="G203" s="317" t="s">
        <v>1533</v>
      </c>
      <c r="H203" s="317" t="s">
        <v>682</v>
      </c>
      <c r="I203" s="317" t="s">
        <v>1520</v>
      </c>
      <c r="J203" s="317">
        <v>3</v>
      </c>
      <c r="K203" s="317" t="s">
        <v>585</v>
      </c>
      <c r="L203" s="317" t="s">
        <v>921</v>
      </c>
      <c r="M203" s="317">
        <v>0</v>
      </c>
      <c r="N203" s="333" t="s">
        <v>465</v>
      </c>
      <c r="O203" s="318"/>
      <c r="P203" s="319"/>
      <c r="Q203" s="320"/>
      <c r="R203" s="319"/>
      <c r="S203" s="319"/>
      <c r="T203" s="320"/>
      <c r="U203" s="321">
        <v>45051</v>
      </c>
      <c r="V203" s="270" t="str">
        <f ca="1">IFERROR(IF(E203&lt;&gt;"",VLOOKUP(E203,'Color Lineup'!N:N,1,0),""),"CHECK")</f>
        <v>LH089</v>
      </c>
    </row>
    <row r="204" spans="3:22">
      <c r="C204" s="1">
        <f>+IF(D204=1,COUNTIF($D$2:D204,D204),0)</f>
        <v>0</v>
      </c>
      <c r="D204" s="1">
        <f>+COUNTIF($E$2:E204,E204)</f>
        <v>4</v>
      </c>
      <c r="E204" s="1" t="str">
        <f t="shared" si="6"/>
        <v>MX040</v>
      </c>
      <c r="F204" s="323">
        <f t="shared" si="7"/>
        <v>202</v>
      </c>
      <c r="G204" s="317" t="s">
        <v>1534</v>
      </c>
      <c r="H204" s="317" t="s">
        <v>518</v>
      </c>
      <c r="I204" s="317" t="s">
        <v>1119</v>
      </c>
      <c r="J204" s="317">
        <v>3</v>
      </c>
      <c r="K204" s="317" t="s">
        <v>760</v>
      </c>
      <c r="L204" s="317" t="s">
        <v>868</v>
      </c>
      <c r="M204" s="317">
        <v>0</v>
      </c>
      <c r="N204" s="333" t="s">
        <v>28</v>
      </c>
      <c r="O204" s="318"/>
      <c r="P204" s="319"/>
      <c r="Q204" s="320"/>
      <c r="R204" s="319"/>
      <c r="S204" s="319"/>
      <c r="T204" s="320"/>
      <c r="U204" s="321">
        <v>45051</v>
      </c>
      <c r="V204" s="270" t="str">
        <f ca="1">IFERROR(IF(E204&lt;&gt;"",VLOOKUP(E204,'Color Lineup'!N:N,1,0),""),"CHECK")</f>
        <v>MX040</v>
      </c>
    </row>
    <row r="205" spans="3:22">
      <c r="C205" s="1">
        <f>+IF(D205=1,COUNTIF($D$2:D205,D205),0)</f>
        <v>46</v>
      </c>
      <c r="D205" s="1">
        <f>+COUNTIF($E$2:E205,E205)</f>
        <v>1</v>
      </c>
      <c r="E205" s="1" t="str">
        <f t="shared" si="6"/>
        <v>CXP20</v>
      </c>
      <c r="F205" s="323">
        <f t="shared" si="7"/>
        <v>203</v>
      </c>
      <c r="G205" s="317" t="s">
        <v>1535</v>
      </c>
      <c r="H205" s="317" t="s">
        <v>682</v>
      </c>
      <c r="I205" s="317" t="s">
        <v>1493</v>
      </c>
      <c r="J205" s="317">
        <v>4</v>
      </c>
      <c r="K205" s="317" t="s">
        <v>680</v>
      </c>
      <c r="L205" s="317" t="s">
        <v>922</v>
      </c>
      <c r="M205" s="317">
        <v>0</v>
      </c>
      <c r="N205" s="333" t="s">
        <v>633</v>
      </c>
      <c r="O205" s="318"/>
      <c r="P205" s="319"/>
      <c r="Q205" s="320"/>
      <c r="R205" s="319"/>
      <c r="S205" s="319"/>
      <c r="T205" s="320"/>
      <c r="U205" s="321">
        <v>45051</v>
      </c>
      <c r="V205" s="270" t="str">
        <f ca="1">IFERROR(IF(E205&lt;&gt;"",VLOOKUP(E205,'Color Lineup'!N:N,1,0),""),"CHECK")</f>
        <v>CXP20</v>
      </c>
    </row>
    <row r="206" spans="3:22">
      <c r="C206" s="1">
        <f>+IF(D206=1,COUNTIF($D$2:D206,D206),0)</f>
        <v>0</v>
      </c>
      <c r="D206" s="1">
        <f>+COUNTIF($E$2:E206,E206)</f>
        <v>3</v>
      </c>
      <c r="E206" s="1" t="str">
        <f t="shared" si="6"/>
        <v>LT089</v>
      </c>
      <c r="F206" s="323">
        <f t="shared" si="7"/>
        <v>204</v>
      </c>
      <c r="G206" s="317" t="s">
        <v>1536</v>
      </c>
      <c r="H206" s="317" t="s">
        <v>519</v>
      </c>
      <c r="I206" s="317" t="s">
        <v>1457</v>
      </c>
      <c r="J206" s="317">
        <v>4</v>
      </c>
      <c r="K206" s="317" t="s">
        <v>559</v>
      </c>
      <c r="L206" s="317" t="s">
        <v>1537</v>
      </c>
      <c r="M206" s="317">
        <v>0</v>
      </c>
      <c r="N206" s="333" t="s">
        <v>465</v>
      </c>
      <c r="O206" s="318"/>
      <c r="P206" s="319"/>
      <c r="Q206" s="320"/>
      <c r="R206" s="319"/>
      <c r="S206" s="319"/>
      <c r="T206" s="320"/>
      <c r="U206" s="321">
        <v>45051</v>
      </c>
      <c r="V206" s="270" t="str">
        <f ca="1">IFERROR(IF(E206&lt;&gt;"",VLOOKUP(E206,'Color Lineup'!N:N,1,0),""),"CHECK")</f>
        <v>LT089</v>
      </c>
    </row>
    <row r="207" spans="3:22">
      <c r="C207" s="1">
        <f>+IF(D207=1,COUNTIF($D$2:D207,D207),0)</f>
        <v>0</v>
      </c>
      <c r="D207" s="1">
        <f>+COUNTIF($E$2:E207,E207)</f>
        <v>14</v>
      </c>
      <c r="E207" s="1" t="str">
        <f t="shared" si="6"/>
        <v>MX089</v>
      </c>
      <c r="F207" s="323">
        <f t="shared" si="7"/>
        <v>205</v>
      </c>
      <c r="G207" s="317" t="s">
        <v>1538</v>
      </c>
      <c r="H207" s="317" t="s">
        <v>518</v>
      </c>
      <c r="I207" s="317" t="s">
        <v>1119</v>
      </c>
      <c r="J207" s="317">
        <v>4</v>
      </c>
      <c r="K207" s="317" t="s">
        <v>760</v>
      </c>
      <c r="L207" s="317" t="s">
        <v>870</v>
      </c>
      <c r="M207" s="317">
        <v>0</v>
      </c>
      <c r="N207" s="333" t="s">
        <v>465</v>
      </c>
      <c r="O207" s="318"/>
      <c r="P207" s="319"/>
      <c r="Q207" s="320"/>
      <c r="R207" s="319"/>
      <c r="S207" s="319"/>
      <c r="T207" s="320"/>
      <c r="U207" s="321">
        <v>45051</v>
      </c>
      <c r="V207" s="270" t="str">
        <f ca="1">IFERROR(IF(E207&lt;&gt;"",VLOOKUP(E207,'Color Lineup'!N:N,1,0),""),"CHECK")</f>
        <v>MX089</v>
      </c>
    </row>
    <row r="208" spans="3:22">
      <c r="C208" s="1">
        <f>+IF(D208=1,COUNTIF($D$2:D208,D208),0)</f>
        <v>0</v>
      </c>
      <c r="D208" s="1">
        <f>+COUNTIF($E$2:E208,E208)</f>
        <v>37</v>
      </c>
      <c r="E208" s="1" t="str">
        <f t="shared" si="6"/>
        <v>LH089</v>
      </c>
      <c r="F208" s="323">
        <f t="shared" si="7"/>
        <v>206</v>
      </c>
      <c r="G208" s="317" t="s">
        <v>1539</v>
      </c>
      <c r="H208" s="317" t="s">
        <v>682</v>
      </c>
      <c r="I208" s="317" t="s">
        <v>1520</v>
      </c>
      <c r="J208" s="317">
        <v>4</v>
      </c>
      <c r="K208" s="317" t="s">
        <v>585</v>
      </c>
      <c r="L208" s="317" t="s">
        <v>923</v>
      </c>
      <c r="M208" s="317">
        <v>0</v>
      </c>
      <c r="N208" s="333" t="s">
        <v>465</v>
      </c>
      <c r="O208" s="318"/>
      <c r="P208" s="319"/>
      <c r="Q208" s="320"/>
      <c r="R208" s="319"/>
      <c r="S208" s="319"/>
      <c r="T208" s="320"/>
      <c r="U208" s="321">
        <v>45051</v>
      </c>
      <c r="V208" s="270" t="str">
        <f ca="1">IFERROR(IF(E208&lt;&gt;"",VLOOKUP(E208,'Color Lineup'!N:N,1,0),""),"CHECK")</f>
        <v>LH089</v>
      </c>
    </row>
    <row r="209" spans="3:22">
      <c r="C209" s="1">
        <f>+IF(D209=1,COUNTIF($D$2:D209,D209),0)</f>
        <v>0</v>
      </c>
      <c r="D209" s="1">
        <f>+COUNTIF($E$2:E209,E209)</f>
        <v>7</v>
      </c>
      <c r="E209" s="1" t="str">
        <f t="shared" si="6"/>
        <v>MV4R0</v>
      </c>
      <c r="F209" s="323">
        <f t="shared" si="7"/>
        <v>207</v>
      </c>
      <c r="G209" s="317" t="s">
        <v>1540</v>
      </c>
      <c r="H209" s="317" t="s">
        <v>518</v>
      </c>
      <c r="I209" s="317" t="s">
        <v>1098</v>
      </c>
      <c r="J209" s="317">
        <v>10</v>
      </c>
      <c r="K209" s="317" t="s">
        <v>758</v>
      </c>
      <c r="L209" s="317" t="s">
        <v>871</v>
      </c>
      <c r="M209" s="317">
        <v>0</v>
      </c>
      <c r="N209" s="333" t="s">
        <v>21</v>
      </c>
      <c r="O209" s="318"/>
      <c r="P209" s="319"/>
      <c r="Q209" s="320"/>
      <c r="R209" s="319"/>
      <c r="S209" s="319"/>
      <c r="T209" s="320"/>
      <c r="U209" s="321">
        <v>45051</v>
      </c>
      <c r="V209" s="270" t="str">
        <f ca="1">IFERROR(IF(E209&lt;&gt;"",VLOOKUP(E209,'Color Lineup'!N:N,1,0),""),"CHECK")</f>
        <v>MV4R0</v>
      </c>
    </row>
    <row r="210" spans="3:22">
      <c r="C210" s="1">
        <f>+IF(D210=1,COUNTIF($D$2:D210,D210),0)</f>
        <v>0</v>
      </c>
      <c r="D210" s="1">
        <f>+COUNTIF($E$2:E210,E210)</f>
        <v>4</v>
      </c>
      <c r="E210" s="1" t="str">
        <f t="shared" si="6"/>
        <v>HKW09</v>
      </c>
      <c r="F210" s="323">
        <f t="shared" si="7"/>
        <v>208</v>
      </c>
      <c r="G210" s="317" t="s">
        <v>1541</v>
      </c>
      <c r="H210" s="317" t="s">
        <v>682</v>
      </c>
      <c r="I210" s="317" t="s">
        <v>1086</v>
      </c>
      <c r="J210" s="317">
        <v>9</v>
      </c>
      <c r="K210" s="317" t="s">
        <v>681</v>
      </c>
      <c r="L210" s="317" t="s">
        <v>924</v>
      </c>
      <c r="M210" s="317">
        <v>0</v>
      </c>
      <c r="N210" s="333" t="s">
        <v>635</v>
      </c>
      <c r="O210" s="318"/>
      <c r="P210" s="319"/>
      <c r="Q210" s="320"/>
      <c r="R210" s="319"/>
      <c r="S210" s="319"/>
      <c r="T210" s="320"/>
      <c r="U210" s="321">
        <v>45051</v>
      </c>
      <c r="V210" s="270" t="str">
        <f ca="1">IFERROR(IF(E210&lt;&gt;"",VLOOKUP(E210,'Color Lineup'!N:N,1,0),""),"CHECK")</f>
        <v>HKW09</v>
      </c>
    </row>
    <row r="211" spans="3:22">
      <c r="C211" s="1">
        <f>+IF(D211=1,COUNTIF($D$2:D211,D211),0)</f>
        <v>0</v>
      </c>
      <c r="D211" s="1">
        <f>+COUNTIF($E$2:E211,E211)</f>
        <v>4</v>
      </c>
      <c r="E211" s="1" t="str">
        <f t="shared" si="6"/>
        <v>MY040</v>
      </c>
      <c r="F211" s="323">
        <f t="shared" si="7"/>
        <v>209</v>
      </c>
      <c r="G211" s="317" t="s">
        <v>1542</v>
      </c>
      <c r="H211" s="317" t="s">
        <v>518</v>
      </c>
      <c r="I211" s="317" t="s">
        <v>1460</v>
      </c>
      <c r="J211" s="317">
        <v>7</v>
      </c>
      <c r="K211" s="317" t="s">
        <v>759</v>
      </c>
      <c r="L211" s="317" t="s">
        <v>873</v>
      </c>
      <c r="M211" s="317">
        <v>0</v>
      </c>
      <c r="N211" s="333" t="s">
        <v>28</v>
      </c>
      <c r="O211" s="318"/>
      <c r="P211" s="319"/>
      <c r="Q211" s="320"/>
      <c r="R211" s="319"/>
      <c r="S211" s="319"/>
      <c r="T211" s="320"/>
      <c r="U211" s="321">
        <v>45051</v>
      </c>
      <c r="V211" s="270" t="str">
        <f ca="1">IFERROR(IF(E211&lt;&gt;"",VLOOKUP(E211,'Color Lineup'!N:N,1,0),""),"CHECK")</f>
        <v>MY040</v>
      </c>
    </row>
    <row r="212" spans="3:22">
      <c r="C212" s="1">
        <f>+IF(D212=1,COUNTIF($D$2:D212,D212),0)</f>
        <v>0</v>
      </c>
      <c r="D212" s="1">
        <f>+COUNTIF($E$2:E212,E212)</f>
        <v>4</v>
      </c>
      <c r="E212" s="1" t="str">
        <f t="shared" si="6"/>
        <v>LP040</v>
      </c>
      <c r="F212" s="323">
        <f t="shared" si="7"/>
        <v>210</v>
      </c>
      <c r="G212" s="317" t="s">
        <v>1543</v>
      </c>
      <c r="H212" s="317" t="s">
        <v>519</v>
      </c>
      <c r="I212" s="317" t="s">
        <v>1396</v>
      </c>
      <c r="J212" s="317">
        <v>5</v>
      </c>
      <c r="K212" s="317" t="s">
        <v>561</v>
      </c>
      <c r="L212" s="317" t="s">
        <v>1544</v>
      </c>
      <c r="M212" s="317">
        <v>0</v>
      </c>
      <c r="N212" s="333" t="s">
        <v>28</v>
      </c>
      <c r="O212" s="318"/>
      <c r="P212" s="319"/>
      <c r="Q212" s="320"/>
      <c r="R212" s="319"/>
      <c r="S212" s="319"/>
      <c r="T212" s="320"/>
      <c r="U212" s="321">
        <v>45051</v>
      </c>
      <c r="V212" s="270" t="str">
        <f ca="1">IFERROR(IF(E212&lt;&gt;"",VLOOKUP(E212,'Color Lineup'!N:N,1,0),""),"CHECK")</f>
        <v>LP040</v>
      </c>
    </row>
    <row r="213" spans="3:22">
      <c r="C213" s="1">
        <f>+IF(D213=1,COUNTIF($D$2:D213,D213),0)</f>
        <v>0</v>
      </c>
      <c r="D213" s="1">
        <f>+COUNTIF($E$2:E213,E213)</f>
        <v>4</v>
      </c>
      <c r="E213" s="1" t="str">
        <f t="shared" si="6"/>
        <v>HJP20</v>
      </c>
      <c r="F213" s="323">
        <f t="shared" si="7"/>
        <v>211</v>
      </c>
      <c r="G213" s="317" t="s">
        <v>1545</v>
      </c>
      <c r="H213" s="317" t="s">
        <v>682</v>
      </c>
      <c r="I213" s="317" t="s">
        <v>1453</v>
      </c>
      <c r="J213" s="317">
        <v>8</v>
      </c>
      <c r="K213" s="317" t="s">
        <v>679</v>
      </c>
      <c r="L213" s="317" t="s">
        <v>925</v>
      </c>
      <c r="M213" s="317">
        <v>0</v>
      </c>
      <c r="N213" s="333" t="s">
        <v>633</v>
      </c>
      <c r="O213" s="318"/>
      <c r="P213" s="319"/>
      <c r="Q213" s="320"/>
      <c r="R213" s="319"/>
      <c r="S213" s="319"/>
      <c r="T213" s="320"/>
      <c r="U213" s="321">
        <v>45051</v>
      </c>
      <c r="V213" s="270" t="str">
        <f ca="1">IFERROR(IF(E213&lt;&gt;"",VLOOKUP(E213,'Color Lineup'!N:N,1,0),""),"CHECK")</f>
        <v>HJP20</v>
      </c>
    </row>
    <row r="214" spans="3:22">
      <c r="C214" s="1">
        <f>+IF(D214=1,COUNTIF($D$2:D214,D214),0)</f>
        <v>0</v>
      </c>
      <c r="D214" s="1">
        <f>+COUNTIF($E$2:E214,E214)</f>
        <v>16</v>
      </c>
      <c r="E214" s="1" t="str">
        <f t="shared" si="6"/>
        <v>MX4R0</v>
      </c>
      <c r="F214" s="323">
        <f t="shared" si="7"/>
        <v>212</v>
      </c>
      <c r="G214" s="317" t="s">
        <v>1546</v>
      </c>
      <c r="H214" s="317" t="s">
        <v>518</v>
      </c>
      <c r="I214" s="317" t="s">
        <v>1119</v>
      </c>
      <c r="J214" s="317">
        <v>5</v>
      </c>
      <c r="K214" s="317" t="s">
        <v>760</v>
      </c>
      <c r="L214" s="317" t="s">
        <v>874</v>
      </c>
      <c r="M214" s="317">
        <v>0</v>
      </c>
      <c r="N214" s="333" t="s">
        <v>21</v>
      </c>
      <c r="O214" s="318"/>
      <c r="P214" s="319"/>
      <c r="Q214" s="320"/>
      <c r="R214" s="319"/>
      <c r="S214" s="319"/>
      <c r="T214" s="320"/>
      <c r="U214" s="321">
        <v>45051</v>
      </c>
      <c r="V214" s="270" t="str">
        <f ca="1">IFERROR(IF(E214&lt;&gt;"",VLOOKUP(E214,'Color Lineup'!N:N,1,0),""),"CHECK")</f>
        <v>MX4R0</v>
      </c>
    </row>
    <row r="215" spans="3:22">
      <c r="C215" s="1">
        <f>+IF(D215=1,COUNTIF($D$2:D215,D215),0)</f>
        <v>0</v>
      </c>
      <c r="D215" s="1">
        <f>+COUNTIF($E$2:E215,E215)</f>
        <v>5</v>
      </c>
      <c r="E215" s="1" t="str">
        <f t="shared" si="6"/>
        <v>LHP20</v>
      </c>
      <c r="F215" s="323">
        <f t="shared" si="7"/>
        <v>213</v>
      </c>
      <c r="G215" s="317" t="s">
        <v>1547</v>
      </c>
      <c r="H215" s="317" t="s">
        <v>682</v>
      </c>
      <c r="I215" s="317" t="s">
        <v>1520</v>
      </c>
      <c r="J215" s="317">
        <v>5</v>
      </c>
      <c r="K215" s="317" t="s">
        <v>585</v>
      </c>
      <c r="L215" s="317" t="s">
        <v>926</v>
      </c>
      <c r="M215" s="317">
        <v>0</v>
      </c>
      <c r="N215" s="333" t="s">
        <v>633</v>
      </c>
      <c r="O215" s="318"/>
      <c r="P215" s="319"/>
      <c r="Q215" s="320"/>
      <c r="R215" s="319"/>
      <c r="S215" s="319"/>
      <c r="T215" s="320"/>
      <c r="U215" s="321">
        <v>45051</v>
      </c>
      <c r="V215" s="270" t="str">
        <f ca="1">IFERROR(IF(E215&lt;&gt;"",VLOOKUP(E215,'Color Lineup'!N:N,1,0),""),"CHECK")</f>
        <v>LHP20</v>
      </c>
    </row>
    <row r="216" spans="3:22">
      <c r="C216" s="1">
        <f>+IF(D216=1,COUNTIF($D$2:D216,D216),0)</f>
        <v>0</v>
      </c>
      <c r="D216" s="1">
        <f>+COUNTIF($E$2:E216,E216)</f>
        <v>5</v>
      </c>
      <c r="E216" s="1" t="str">
        <f t="shared" si="6"/>
        <v>MX040</v>
      </c>
      <c r="F216" s="323">
        <f t="shared" si="7"/>
        <v>214</v>
      </c>
      <c r="G216" s="317" t="s">
        <v>1548</v>
      </c>
      <c r="H216" s="317" t="s">
        <v>518</v>
      </c>
      <c r="I216" s="317" t="s">
        <v>1119</v>
      </c>
      <c r="J216" s="317">
        <v>6</v>
      </c>
      <c r="K216" s="317" t="s">
        <v>760</v>
      </c>
      <c r="L216" s="317" t="s">
        <v>876</v>
      </c>
      <c r="M216" s="317">
        <v>0</v>
      </c>
      <c r="N216" s="333" t="s">
        <v>28</v>
      </c>
      <c r="O216" s="318"/>
      <c r="P216" s="319"/>
      <c r="Q216" s="320"/>
      <c r="R216" s="319"/>
      <c r="S216" s="319"/>
      <c r="T216" s="320"/>
      <c r="U216" s="321">
        <v>45051</v>
      </c>
      <c r="V216" s="270" t="str">
        <f ca="1">IFERROR(IF(E216&lt;&gt;"",VLOOKUP(E216,'Color Lineup'!N:N,1,0),""),"CHECK")</f>
        <v>MX040</v>
      </c>
    </row>
    <row r="217" spans="3:22">
      <c r="C217" s="1">
        <f>+IF(D217=1,COUNTIF($D$2:D217,D217),0)</f>
        <v>0</v>
      </c>
      <c r="D217" s="1">
        <f>+COUNTIF($E$2:E217,E217)</f>
        <v>38</v>
      </c>
      <c r="E217" s="1" t="str">
        <f t="shared" si="6"/>
        <v>LH089</v>
      </c>
      <c r="F217" s="323">
        <f t="shared" si="7"/>
        <v>215</v>
      </c>
      <c r="G217" s="317" t="s">
        <v>1549</v>
      </c>
      <c r="H217" s="317" t="s">
        <v>682</v>
      </c>
      <c r="I217" s="317" t="s">
        <v>1520</v>
      </c>
      <c r="J217" s="317">
        <v>6</v>
      </c>
      <c r="K217" s="317" t="s">
        <v>585</v>
      </c>
      <c r="L217" s="317" t="s">
        <v>927</v>
      </c>
      <c r="M217" s="317">
        <v>0</v>
      </c>
      <c r="N217" s="333" t="s">
        <v>465</v>
      </c>
      <c r="O217" s="318"/>
      <c r="P217" s="319"/>
      <c r="Q217" s="320"/>
      <c r="R217" s="319"/>
      <c r="S217" s="319"/>
      <c r="T217" s="320"/>
      <c r="U217" s="321">
        <v>45051</v>
      </c>
      <c r="V217" s="270" t="str">
        <f ca="1">IFERROR(IF(E217&lt;&gt;"",VLOOKUP(E217,'Color Lineup'!N:N,1,0),""),"CHECK")</f>
        <v>LH089</v>
      </c>
    </row>
    <row r="218" spans="3:22">
      <c r="C218" s="1">
        <f>+IF(D218=1,COUNTIF($D$2:D218,D218),0)</f>
        <v>0</v>
      </c>
      <c r="D218" s="1">
        <f>+COUNTIF($E$2:E218,E218)</f>
        <v>8</v>
      </c>
      <c r="E218" s="1" t="str">
        <f t="shared" si="6"/>
        <v>MV040</v>
      </c>
      <c r="F218" s="323">
        <f t="shared" si="7"/>
        <v>216</v>
      </c>
      <c r="G218" s="317" t="s">
        <v>1550</v>
      </c>
      <c r="H218" s="317" t="s">
        <v>518</v>
      </c>
      <c r="I218" s="317" t="s">
        <v>1100</v>
      </c>
      <c r="J218" s="317">
        <v>1</v>
      </c>
      <c r="K218" s="317" t="s">
        <v>758</v>
      </c>
      <c r="L218" s="317" t="s">
        <v>877</v>
      </c>
      <c r="M218" s="317">
        <v>0</v>
      </c>
      <c r="N218" s="333" t="s">
        <v>28</v>
      </c>
      <c r="O218" s="318"/>
      <c r="P218" s="319"/>
      <c r="Q218" s="320"/>
      <c r="R218" s="319"/>
      <c r="S218" s="319"/>
      <c r="T218" s="320"/>
      <c r="U218" s="321">
        <v>45051</v>
      </c>
      <c r="V218" s="270" t="str">
        <f ca="1">IFERROR(IF(E218&lt;&gt;"",VLOOKUP(E218,'Color Lineup'!N:N,1,0),""),"CHECK")</f>
        <v>MV040</v>
      </c>
    </row>
    <row r="219" spans="3:22">
      <c r="C219" s="1">
        <f>+IF(D219=1,COUNTIF($D$2:D219,D219),0)</f>
        <v>0</v>
      </c>
      <c r="D219" s="1">
        <f>+COUNTIF($E$2:E219,E219)</f>
        <v>3</v>
      </c>
      <c r="E219" s="1" t="str">
        <f t="shared" si="6"/>
        <v>LN089</v>
      </c>
      <c r="F219" s="323">
        <f t="shared" si="7"/>
        <v>217</v>
      </c>
      <c r="G219" s="317" t="s">
        <v>1551</v>
      </c>
      <c r="H219" s="317" t="s">
        <v>519</v>
      </c>
      <c r="I219" s="317" t="s">
        <v>1345</v>
      </c>
      <c r="J219" s="317">
        <v>4</v>
      </c>
      <c r="K219" s="317" t="s">
        <v>555</v>
      </c>
      <c r="L219" s="317" t="s">
        <v>1552</v>
      </c>
      <c r="M219" s="317">
        <v>0</v>
      </c>
      <c r="N219" s="333" t="s">
        <v>465</v>
      </c>
      <c r="O219" s="318"/>
      <c r="P219" s="319"/>
      <c r="Q219" s="320"/>
      <c r="R219" s="319"/>
      <c r="S219" s="319"/>
      <c r="T219" s="320"/>
      <c r="U219" s="321">
        <v>45051</v>
      </c>
      <c r="V219" s="270" t="str">
        <f ca="1">IFERROR(IF(E219&lt;&gt;"",VLOOKUP(E219,'Color Lineup'!N:N,1,0),""),"CHECK")</f>
        <v>LN089</v>
      </c>
    </row>
    <row r="220" spans="3:22">
      <c r="C220" s="1">
        <f>+IF(D220=1,COUNTIF($D$2:D220,D220),0)</f>
        <v>0</v>
      </c>
      <c r="D220" s="1">
        <f>+COUNTIF($E$2:E220,E220)</f>
        <v>3</v>
      </c>
      <c r="E220" s="1" t="str">
        <f t="shared" si="6"/>
        <v>CXW09</v>
      </c>
      <c r="F220" s="323">
        <f t="shared" si="7"/>
        <v>218</v>
      </c>
      <c r="G220" s="317" t="s">
        <v>1553</v>
      </c>
      <c r="H220" s="317" t="s">
        <v>682</v>
      </c>
      <c r="I220" s="317" t="s">
        <v>1493</v>
      </c>
      <c r="J220" s="317">
        <v>5</v>
      </c>
      <c r="K220" s="317" t="s">
        <v>680</v>
      </c>
      <c r="L220" s="317" t="s">
        <v>928</v>
      </c>
      <c r="M220" s="317">
        <v>0</v>
      </c>
      <c r="N220" s="333" t="s">
        <v>635</v>
      </c>
      <c r="O220" s="318"/>
      <c r="P220" s="319"/>
      <c r="Q220" s="320"/>
      <c r="R220" s="319"/>
      <c r="S220" s="319"/>
      <c r="T220" s="320"/>
      <c r="U220" s="321">
        <v>45051</v>
      </c>
      <c r="V220" s="270" t="str">
        <f ca="1">IFERROR(IF(E220&lt;&gt;"",VLOOKUP(E220,'Color Lineup'!N:N,1,0),""),"CHECK")</f>
        <v>CXW09</v>
      </c>
    </row>
    <row r="221" spans="3:22">
      <c r="C221" s="1">
        <f>+IF(D221=1,COUNTIF($D$2:D221,D221),0)</f>
        <v>0</v>
      </c>
      <c r="D221" s="1">
        <f>+COUNTIF($E$2:E221,E221)</f>
        <v>15</v>
      </c>
      <c r="E221" s="1" t="str">
        <f t="shared" si="6"/>
        <v>MX089</v>
      </c>
      <c r="F221" s="323">
        <f t="shared" si="7"/>
        <v>219</v>
      </c>
      <c r="G221" s="317" t="s">
        <v>1554</v>
      </c>
      <c r="H221" s="317" t="s">
        <v>518</v>
      </c>
      <c r="I221" s="317" t="s">
        <v>1119</v>
      </c>
      <c r="J221" s="317">
        <v>7</v>
      </c>
      <c r="K221" s="317" t="s">
        <v>760</v>
      </c>
      <c r="L221" s="317" t="s">
        <v>880</v>
      </c>
      <c r="M221" s="317">
        <v>0</v>
      </c>
      <c r="N221" s="333" t="s">
        <v>465</v>
      </c>
      <c r="O221" s="318"/>
      <c r="P221" s="319"/>
      <c r="Q221" s="320"/>
      <c r="R221" s="319"/>
      <c r="S221" s="319"/>
      <c r="T221" s="320"/>
      <c r="U221" s="321">
        <v>45051</v>
      </c>
      <c r="V221" s="270" t="str">
        <f ca="1">IFERROR(IF(E221&lt;&gt;"",VLOOKUP(E221,'Color Lineup'!N:N,1,0),""),"CHECK")</f>
        <v>MX089</v>
      </c>
    </row>
    <row r="222" spans="3:22">
      <c r="C222" s="1">
        <f>+IF(D222=1,COUNTIF($D$2:D222,D222),0)</f>
        <v>0</v>
      </c>
      <c r="D222" s="1">
        <f>+COUNTIF($E$2:E222,E222)</f>
        <v>3</v>
      </c>
      <c r="E222" s="1" t="str">
        <f t="shared" si="6"/>
        <v>HJ3Q3</v>
      </c>
      <c r="F222" s="323">
        <f t="shared" si="7"/>
        <v>220</v>
      </c>
      <c r="G222" s="317" t="s">
        <v>1555</v>
      </c>
      <c r="H222" s="317" t="s">
        <v>682</v>
      </c>
      <c r="I222" s="317" t="s">
        <v>1453</v>
      </c>
      <c r="J222" s="317">
        <v>9</v>
      </c>
      <c r="K222" s="317" t="s">
        <v>679</v>
      </c>
      <c r="L222" s="317" t="s">
        <v>929</v>
      </c>
      <c r="M222" s="317">
        <v>0</v>
      </c>
      <c r="N222" s="333" t="s">
        <v>630</v>
      </c>
      <c r="O222" s="318"/>
      <c r="P222" s="319"/>
      <c r="Q222" s="320"/>
      <c r="R222" s="319"/>
      <c r="S222" s="319"/>
      <c r="T222" s="320"/>
      <c r="U222" s="321">
        <v>45051</v>
      </c>
      <c r="V222" s="270" t="str">
        <f ca="1">IFERROR(IF(E222&lt;&gt;"",VLOOKUP(E222,'Color Lineup'!N:N,1,0),""),"CHECK")</f>
        <v>HJ3Q3</v>
      </c>
    </row>
    <row r="223" spans="3:22">
      <c r="C223" s="1">
        <f>+IF(D223=1,COUNTIF($D$2:D223,D223),0)</f>
        <v>0</v>
      </c>
      <c r="D223" s="1">
        <f>+COUNTIF($E$2:E223,E223)</f>
        <v>5</v>
      </c>
      <c r="E223" s="1" t="str">
        <f t="shared" si="6"/>
        <v>MY040</v>
      </c>
      <c r="F223" s="323">
        <f t="shared" si="7"/>
        <v>221</v>
      </c>
      <c r="G223" s="317" t="s">
        <v>1556</v>
      </c>
      <c r="H223" s="317" t="s">
        <v>518</v>
      </c>
      <c r="I223" s="317" t="s">
        <v>1460</v>
      </c>
      <c r="J223" s="317">
        <v>8</v>
      </c>
      <c r="K223" s="317" t="s">
        <v>759</v>
      </c>
      <c r="L223" s="317" t="s">
        <v>882</v>
      </c>
      <c r="M223" s="317">
        <v>0</v>
      </c>
      <c r="N223" s="333" t="s">
        <v>28</v>
      </c>
      <c r="O223" s="318"/>
      <c r="P223" s="319"/>
      <c r="Q223" s="320"/>
      <c r="R223" s="319"/>
      <c r="S223" s="319"/>
      <c r="T223" s="320"/>
      <c r="U223" s="321">
        <v>45051</v>
      </c>
      <c r="V223" s="270" t="str">
        <f ca="1">IFERROR(IF(E223&lt;&gt;"",VLOOKUP(E223,'Color Lineup'!N:N,1,0),""),"CHECK")</f>
        <v>MY040</v>
      </c>
    </row>
    <row r="224" spans="3:22">
      <c r="C224" s="1">
        <f>+IF(D224=1,COUNTIF($D$2:D224,D224),0)</f>
        <v>0</v>
      </c>
      <c r="D224" s="1">
        <f>+COUNTIF($E$2:E224,E224)</f>
        <v>39</v>
      </c>
      <c r="E224" s="1" t="str">
        <f t="shared" si="6"/>
        <v>LH089</v>
      </c>
      <c r="F224" s="323">
        <f t="shared" si="7"/>
        <v>222</v>
      </c>
      <c r="G224" s="317" t="s">
        <v>1557</v>
      </c>
      <c r="H224" s="317" t="s">
        <v>682</v>
      </c>
      <c r="I224" s="317" t="s">
        <v>1520</v>
      </c>
      <c r="J224" s="317">
        <v>7</v>
      </c>
      <c r="K224" s="317" t="s">
        <v>585</v>
      </c>
      <c r="L224" s="317" t="s">
        <v>930</v>
      </c>
      <c r="M224" s="317">
        <v>0</v>
      </c>
      <c r="N224" s="333" t="s">
        <v>465</v>
      </c>
      <c r="O224" s="318"/>
      <c r="P224" s="319"/>
      <c r="Q224" s="320"/>
      <c r="R224" s="319"/>
      <c r="S224" s="319"/>
      <c r="T224" s="320"/>
      <c r="U224" s="321">
        <v>45051</v>
      </c>
      <c r="V224" s="270" t="str">
        <f ca="1">IFERROR(IF(E224&lt;&gt;"",VLOOKUP(E224,'Color Lineup'!N:N,1,0),""),"CHECK")</f>
        <v>LH089</v>
      </c>
    </row>
    <row r="225" spans="3:22">
      <c r="C225" s="1">
        <f>+IF(D225=1,COUNTIF($D$2:D225,D225),0)</f>
        <v>0</v>
      </c>
      <c r="D225" s="1">
        <f>+COUNTIF($E$2:E225,E225)</f>
        <v>2</v>
      </c>
      <c r="E225" s="1" t="str">
        <f t="shared" si="6"/>
        <v>LT4V8</v>
      </c>
      <c r="F225" s="323">
        <f t="shared" si="7"/>
        <v>223</v>
      </c>
      <c r="G225" s="317" t="s">
        <v>1558</v>
      </c>
      <c r="H225" s="317" t="s">
        <v>519</v>
      </c>
      <c r="I225" s="317" t="s">
        <v>1457</v>
      </c>
      <c r="J225" s="317">
        <v>5</v>
      </c>
      <c r="K225" s="317" t="s">
        <v>559</v>
      </c>
      <c r="L225" s="317" t="s">
        <v>1559</v>
      </c>
      <c r="M225" s="317">
        <v>0</v>
      </c>
      <c r="N225" s="333" t="s">
        <v>30</v>
      </c>
      <c r="O225" s="318"/>
      <c r="P225" s="319"/>
      <c r="Q225" s="320"/>
      <c r="R225" s="319"/>
      <c r="S225" s="319"/>
      <c r="T225" s="320"/>
      <c r="U225" s="321">
        <v>45051</v>
      </c>
      <c r="V225" s="270" t="str">
        <f ca="1">IFERROR(IF(E225&lt;&gt;"",VLOOKUP(E225,'Color Lineup'!N:N,1,0),""),"CHECK")</f>
        <v>LT4V8</v>
      </c>
    </row>
    <row r="226" spans="3:22">
      <c r="C226" s="1">
        <f>+IF(D226=1,COUNTIF($D$2:D226,D226),0)</f>
        <v>0</v>
      </c>
      <c r="D226" s="1">
        <f>+COUNTIF($E$2:E226,E226)</f>
        <v>17</v>
      </c>
      <c r="E226" s="1" t="str">
        <f t="shared" si="6"/>
        <v>MX4R0</v>
      </c>
      <c r="F226" s="323">
        <f t="shared" si="7"/>
        <v>224</v>
      </c>
      <c r="G226" s="317" t="s">
        <v>1560</v>
      </c>
      <c r="H226" s="317" t="s">
        <v>518</v>
      </c>
      <c r="I226" s="317" t="s">
        <v>1119</v>
      </c>
      <c r="J226" s="317">
        <v>8</v>
      </c>
      <c r="K226" s="317" t="s">
        <v>760</v>
      </c>
      <c r="L226" s="317" t="s">
        <v>885</v>
      </c>
      <c r="M226" s="317">
        <v>0</v>
      </c>
      <c r="N226" s="333" t="s">
        <v>21</v>
      </c>
      <c r="O226" s="318"/>
      <c r="P226" s="319"/>
      <c r="Q226" s="320"/>
      <c r="R226" s="319"/>
      <c r="S226" s="319"/>
      <c r="T226" s="320"/>
      <c r="U226" s="321">
        <v>45051</v>
      </c>
      <c r="V226" s="270" t="str">
        <f ca="1">IFERROR(IF(E226&lt;&gt;"",VLOOKUP(E226,'Color Lineup'!N:N,1,0),""),"CHECK")</f>
        <v>MX4R0</v>
      </c>
    </row>
    <row r="227" spans="3:22">
      <c r="C227" s="1">
        <f>+IF(D227=1,COUNTIF($D$2:D227,D227),0)</f>
        <v>0</v>
      </c>
      <c r="D227" s="1">
        <f>+COUNTIF($E$2:E227,E227)</f>
        <v>5</v>
      </c>
      <c r="E227" s="1" t="str">
        <f t="shared" si="6"/>
        <v>HKW09</v>
      </c>
      <c r="F227" s="323">
        <f t="shared" si="7"/>
        <v>225</v>
      </c>
      <c r="G227" s="317" t="s">
        <v>1561</v>
      </c>
      <c r="H227" s="317" t="s">
        <v>682</v>
      </c>
      <c r="I227" s="317" t="s">
        <v>1086</v>
      </c>
      <c r="J227" s="317">
        <v>10</v>
      </c>
      <c r="K227" s="317" t="s">
        <v>681</v>
      </c>
      <c r="L227" s="317" t="s">
        <v>932</v>
      </c>
      <c r="M227" s="317">
        <v>0</v>
      </c>
      <c r="N227" s="333" t="s">
        <v>635</v>
      </c>
      <c r="O227" s="318"/>
      <c r="P227" s="319"/>
      <c r="Q227" s="320"/>
      <c r="R227" s="319"/>
      <c r="S227" s="319"/>
      <c r="T227" s="320"/>
      <c r="U227" s="321">
        <v>45051</v>
      </c>
      <c r="V227" s="270" t="str">
        <f ca="1">IFERROR(IF(E227&lt;&gt;"",VLOOKUP(E227,'Color Lineup'!N:N,1,0),""),"CHECK")</f>
        <v>HKW09</v>
      </c>
    </row>
    <row r="228" spans="3:22">
      <c r="C228" s="1">
        <f>+IF(D228=1,COUNTIF($D$2:D228,D228),0)</f>
        <v>47</v>
      </c>
      <c r="D228" s="1">
        <f>+COUNTIF($E$2:E228,E228)</f>
        <v>1</v>
      </c>
      <c r="E228" s="1" t="str">
        <f t="shared" si="6"/>
        <v>MV1D6</v>
      </c>
      <c r="F228" s="323">
        <f t="shared" si="7"/>
        <v>226</v>
      </c>
      <c r="G228" s="317" t="s">
        <v>1562</v>
      </c>
      <c r="H228" s="317" t="s">
        <v>518</v>
      </c>
      <c r="I228" s="317" t="s">
        <v>1100</v>
      </c>
      <c r="J228" s="317">
        <v>2</v>
      </c>
      <c r="K228" s="317" t="s">
        <v>758</v>
      </c>
      <c r="L228" s="317" t="s">
        <v>886</v>
      </c>
      <c r="M228" s="317">
        <v>0</v>
      </c>
      <c r="N228" s="333" t="s">
        <v>29</v>
      </c>
      <c r="O228" s="318"/>
      <c r="P228" s="319"/>
      <c r="Q228" s="320"/>
      <c r="R228" s="319"/>
      <c r="S228" s="319"/>
      <c r="T228" s="320"/>
      <c r="U228" s="321">
        <v>45051</v>
      </c>
      <c r="V228" s="270" t="str">
        <f ca="1">IFERROR(IF(E228&lt;&gt;"",VLOOKUP(E228,'Color Lineup'!N:N,1,0),""),"CHECK")</f>
        <v>MV1D6</v>
      </c>
    </row>
    <row r="229" spans="3:22">
      <c r="C229" s="1">
        <f>+IF(D229=1,COUNTIF($D$2:D229,D229),0)</f>
        <v>0</v>
      </c>
      <c r="D229" s="1">
        <f>+COUNTIF($E$2:E229,E229)</f>
        <v>40</v>
      </c>
      <c r="E229" s="1" t="str">
        <f t="shared" si="6"/>
        <v>LH089</v>
      </c>
      <c r="F229" s="323">
        <f t="shared" si="7"/>
        <v>227</v>
      </c>
      <c r="G229" s="317" t="s">
        <v>1563</v>
      </c>
      <c r="H229" s="317" t="s">
        <v>682</v>
      </c>
      <c r="I229" s="317" t="s">
        <v>1520</v>
      </c>
      <c r="J229" s="317">
        <v>8</v>
      </c>
      <c r="K229" s="317" t="s">
        <v>585</v>
      </c>
      <c r="L229" s="317" t="s">
        <v>933</v>
      </c>
      <c r="M229" s="317">
        <v>0</v>
      </c>
      <c r="N229" s="333" t="s">
        <v>465</v>
      </c>
      <c r="O229" s="318"/>
      <c r="P229" s="319"/>
      <c r="Q229" s="320"/>
      <c r="R229" s="319"/>
      <c r="S229" s="319"/>
      <c r="T229" s="320"/>
      <c r="U229" s="321">
        <v>45051</v>
      </c>
      <c r="V229" s="270" t="str">
        <f ca="1">IFERROR(IF(E229&lt;&gt;"",VLOOKUP(E229,'Color Lineup'!N:N,1,0),""),"CHECK")</f>
        <v>LH089</v>
      </c>
    </row>
    <row r="230" spans="3:22">
      <c r="C230" s="1">
        <f>+IF(D230=1,COUNTIF($D$2:D230,D230),0)</f>
        <v>0</v>
      </c>
      <c r="D230" s="1">
        <f>+COUNTIF($E$2:E230,E230)</f>
        <v>16</v>
      </c>
      <c r="E230" s="1" t="str">
        <f t="shared" si="6"/>
        <v>MX089</v>
      </c>
      <c r="F230" s="323">
        <f t="shared" si="7"/>
        <v>228</v>
      </c>
      <c r="G230" s="317" t="s">
        <v>1564</v>
      </c>
      <c r="H230" s="317" t="s">
        <v>518</v>
      </c>
      <c r="I230" s="317" t="s">
        <v>1119</v>
      </c>
      <c r="J230" s="317">
        <v>9</v>
      </c>
      <c r="K230" s="317" t="s">
        <v>760</v>
      </c>
      <c r="L230" s="317" t="s">
        <v>889</v>
      </c>
      <c r="M230" s="317">
        <v>0</v>
      </c>
      <c r="N230" s="333" t="s">
        <v>465</v>
      </c>
      <c r="O230" s="318"/>
      <c r="P230" s="319"/>
      <c r="Q230" s="320"/>
      <c r="R230" s="319"/>
      <c r="S230" s="319"/>
      <c r="T230" s="320"/>
      <c r="U230" s="321">
        <v>45052</v>
      </c>
      <c r="V230" s="270" t="str">
        <f ca="1">IFERROR(IF(E230&lt;&gt;"",VLOOKUP(E230,'Color Lineup'!N:N,1,0),""),"CHECK")</f>
        <v>MX089</v>
      </c>
    </row>
    <row r="231" spans="3:22">
      <c r="C231" s="1">
        <f>+IF(D231=1,COUNTIF($D$2:D231,D231),0)</f>
        <v>0</v>
      </c>
      <c r="D231" s="1">
        <f>+COUNTIF($E$2:E231,E231)</f>
        <v>3</v>
      </c>
      <c r="E231" s="1" t="str">
        <f t="shared" si="6"/>
        <v>CXX12</v>
      </c>
      <c r="F231" s="323">
        <f t="shared" si="7"/>
        <v>229</v>
      </c>
      <c r="G231" s="317" t="s">
        <v>1565</v>
      </c>
      <c r="H231" s="317" t="s">
        <v>682</v>
      </c>
      <c r="I231" s="317" t="s">
        <v>1493</v>
      </c>
      <c r="J231" s="317">
        <v>6</v>
      </c>
      <c r="K231" s="317" t="s">
        <v>680</v>
      </c>
      <c r="L231" s="317" t="s">
        <v>934</v>
      </c>
      <c r="M231" s="317">
        <v>0</v>
      </c>
      <c r="N231" s="333" t="s">
        <v>632</v>
      </c>
      <c r="O231" s="318"/>
      <c r="P231" s="319"/>
      <c r="Q231" s="320"/>
      <c r="R231" s="319"/>
      <c r="S231" s="319"/>
      <c r="T231" s="320"/>
      <c r="U231" s="321">
        <v>45052</v>
      </c>
      <c r="V231" s="270" t="str">
        <f ca="1">IFERROR(IF(E231&lt;&gt;"",VLOOKUP(E231,'Color Lineup'!N:N,1,0),""),"CHECK")</f>
        <v>CXX12</v>
      </c>
    </row>
    <row r="232" spans="3:22">
      <c r="C232" s="1">
        <f>+IF(D232=1,COUNTIF($D$2:D232,D232),0)</f>
        <v>0</v>
      </c>
      <c r="D232" s="1">
        <f>+COUNTIF($E$2:E232,E232)</f>
        <v>12</v>
      </c>
      <c r="E232" s="1" t="str">
        <f t="shared" si="6"/>
        <v>JH040</v>
      </c>
      <c r="F232" s="323">
        <f t="shared" si="7"/>
        <v>230</v>
      </c>
      <c r="G232" s="317" t="s">
        <v>1566</v>
      </c>
      <c r="H232" s="317" t="s">
        <v>520</v>
      </c>
      <c r="I232" s="317" t="s">
        <v>1481</v>
      </c>
      <c r="J232" s="317">
        <v>3</v>
      </c>
      <c r="K232" s="317" t="s">
        <v>452</v>
      </c>
      <c r="L232" s="317" t="s">
        <v>938</v>
      </c>
      <c r="M232" s="317">
        <v>0</v>
      </c>
      <c r="N232" s="333" t="s">
        <v>28</v>
      </c>
      <c r="O232" s="318"/>
      <c r="P232" s="319"/>
      <c r="Q232" s="320"/>
      <c r="R232" s="319"/>
      <c r="S232" s="319"/>
      <c r="T232" s="320"/>
      <c r="U232" s="321">
        <v>45052</v>
      </c>
      <c r="V232" s="270" t="str">
        <f ca="1">IFERROR(IF(E232&lt;&gt;"",VLOOKUP(E232,'Color Lineup'!N:N,1,0),""),"CHECK")</f>
        <v>JH040</v>
      </c>
    </row>
    <row r="233" spans="3:22">
      <c r="C233" s="1">
        <f>+IF(D233=1,COUNTIF($D$2:D233,D233),0)</f>
        <v>0</v>
      </c>
      <c r="D233" s="1">
        <f>+COUNTIF($E$2:E233,E233)</f>
        <v>3</v>
      </c>
      <c r="E233" s="1" t="str">
        <f t="shared" si="6"/>
        <v>MY089</v>
      </c>
      <c r="F233" s="323">
        <f t="shared" si="7"/>
        <v>231</v>
      </c>
      <c r="G233" s="317" t="s">
        <v>1567</v>
      </c>
      <c r="H233" s="317" t="s">
        <v>518</v>
      </c>
      <c r="I233" s="317" t="s">
        <v>1460</v>
      </c>
      <c r="J233" s="317">
        <v>9</v>
      </c>
      <c r="K233" s="317" t="s">
        <v>759</v>
      </c>
      <c r="L233" s="317" t="s">
        <v>891</v>
      </c>
      <c r="M233" s="317">
        <v>0</v>
      </c>
      <c r="N233" s="333" t="s">
        <v>465</v>
      </c>
      <c r="O233" s="318"/>
      <c r="P233" s="319"/>
      <c r="Q233" s="320"/>
      <c r="R233" s="319"/>
      <c r="S233" s="319"/>
      <c r="T233" s="320"/>
      <c r="U233" s="321">
        <v>45052</v>
      </c>
      <c r="V233" s="270" t="str">
        <f ca="1">IFERROR(IF(E233&lt;&gt;"",VLOOKUP(E233,'Color Lineup'!N:N,1,0),""),"CHECK")</f>
        <v>MY089</v>
      </c>
    </row>
    <row r="234" spans="3:22">
      <c r="C234" s="1">
        <f>+IF(D234=1,COUNTIF($D$2:D234,D234),0)</f>
        <v>0</v>
      </c>
      <c r="D234" s="1">
        <f>+COUNTIF($E$2:E234,E234)</f>
        <v>5</v>
      </c>
      <c r="E234" s="1" t="str">
        <f t="shared" si="6"/>
        <v>HJP20</v>
      </c>
      <c r="F234" s="323">
        <f t="shared" si="7"/>
        <v>232</v>
      </c>
      <c r="G234" s="317" t="s">
        <v>1568</v>
      </c>
      <c r="H234" s="317" t="s">
        <v>682</v>
      </c>
      <c r="I234" s="317" t="s">
        <v>1453</v>
      </c>
      <c r="J234" s="317">
        <v>10</v>
      </c>
      <c r="K234" s="317" t="s">
        <v>679</v>
      </c>
      <c r="L234" s="317" t="s">
        <v>935</v>
      </c>
      <c r="M234" s="317">
        <v>0</v>
      </c>
      <c r="N234" s="333" t="s">
        <v>633</v>
      </c>
      <c r="O234" s="318"/>
      <c r="P234" s="319"/>
      <c r="Q234" s="320"/>
      <c r="R234" s="319"/>
      <c r="S234" s="319"/>
      <c r="T234" s="320"/>
      <c r="U234" s="321">
        <v>45052</v>
      </c>
      <c r="V234" s="270" t="str">
        <f ca="1">IFERROR(IF(E234&lt;&gt;"",VLOOKUP(E234,'Color Lineup'!N:N,1,0),""),"CHECK")</f>
        <v>HJP20</v>
      </c>
    </row>
    <row r="235" spans="3:22">
      <c r="C235" s="1">
        <f>+IF(D235=1,COUNTIF($D$2:D235,D235),0)</f>
        <v>0</v>
      </c>
      <c r="D235" s="1">
        <f>+COUNTIF($E$2:E235,E235)</f>
        <v>2</v>
      </c>
      <c r="E235" s="1" t="str">
        <f t="shared" si="6"/>
        <v>MX1D6</v>
      </c>
      <c r="F235" s="323">
        <f t="shared" si="7"/>
        <v>233</v>
      </c>
      <c r="G235" s="317" t="s">
        <v>1569</v>
      </c>
      <c r="H235" s="317" t="s">
        <v>518</v>
      </c>
      <c r="I235" s="317" t="s">
        <v>1119</v>
      </c>
      <c r="J235" s="317">
        <v>10</v>
      </c>
      <c r="K235" s="317" t="s">
        <v>760</v>
      </c>
      <c r="L235" s="317" t="s">
        <v>894</v>
      </c>
      <c r="M235" s="317">
        <v>0</v>
      </c>
      <c r="N235" s="333" t="s">
        <v>29</v>
      </c>
      <c r="O235" s="318"/>
      <c r="P235" s="319"/>
      <c r="Q235" s="320"/>
      <c r="R235" s="319"/>
      <c r="S235" s="319"/>
      <c r="T235" s="320"/>
      <c r="U235" s="321">
        <v>45052</v>
      </c>
      <c r="V235" s="270" t="str">
        <f ca="1">IFERROR(IF(E235&lt;&gt;"",VLOOKUP(E235,'Color Lineup'!N:N,1,0),""),"CHECK")</f>
        <v>MX1D6</v>
      </c>
    </row>
    <row r="236" spans="3:22">
      <c r="C236" s="1">
        <f>+IF(D236=1,COUNTIF($D$2:D236,D236),0)</f>
        <v>0</v>
      </c>
      <c r="D236" s="1">
        <f>+COUNTIF($E$2:E236,E236)</f>
        <v>13</v>
      </c>
      <c r="E236" s="1" t="str">
        <f t="shared" si="6"/>
        <v>LHX12</v>
      </c>
      <c r="F236" s="323">
        <f t="shared" si="7"/>
        <v>234</v>
      </c>
      <c r="G236" s="317" t="s">
        <v>1570</v>
      </c>
      <c r="H236" s="317" t="s">
        <v>682</v>
      </c>
      <c r="I236" s="317" t="s">
        <v>1520</v>
      </c>
      <c r="J236" s="317">
        <v>9</v>
      </c>
      <c r="K236" s="317" t="s">
        <v>585</v>
      </c>
      <c r="L236" s="317" t="s">
        <v>936</v>
      </c>
      <c r="M236" s="317">
        <v>0</v>
      </c>
      <c r="N236" s="333" t="s">
        <v>632</v>
      </c>
      <c r="O236" s="318"/>
      <c r="P236" s="319"/>
      <c r="Q236" s="320"/>
      <c r="R236" s="319"/>
      <c r="S236" s="319"/>
      <c r="T236" s="320"/>
      <c r="U236" s="321">
        <v>45052</v>
      </c>
      <c r="V236" s="270" t="str">
        <f ca="1">IFERROR(IF(E236&lt;&gt;"",VLOOKUP(E236,'Color Lineup'!N:N,1,0),""),"CHECK")</f>
        <v>LHX12</v>
      </c>
    </row>
    <row r="237" spans="3:22">
      <c r="C237" s="1">
        <f>+IF(D237=1,COUNTIF($D$2:D237,D237),0)</f>
        <v>0</v>
      </c>
      <c r="D237" s="1">
        <f>+COUNTIF($E$2:E237,E237)</f>
        <v>8</v>
      </c>
      <c r="E237" s="1" t="str">
        <f t="shared" si="6"/>
        <v>MV4R0</v>
      </c>
      <c r="F237" s="323">
        <f t="shared" si="7"/>
        <v>235</v>
      </c>
      <c r="G237" s="317" t="s">
        <v>1571</v>
      </c>
      <c r="H237" s="317" t="s">
        <v>518</v>
      </c>
      <c r="I237" s="317" t="s">
        <v>1100</v>
      </c>
      <c r="J237" s="317">
        <v>3</v>
      </c>
      <c r="K237" s="317" t="s">
        <v>758</v>
      </c>
      <c r="L237" s="317" t="s">
        <v>895</v>
      </c>
      <c r="M237" s="317">
        <v>0</v>
      </c>
      <c r="N237" s="333" t="s">
        <v>21</v>
      </c>
      <c r="O237" s="318"/>
      <c r="P237" s="319"/>
      <c r="Q237" s="320"/>
      <c r="R237" s="319"/>
      <c r="S237" s="319"/>
      <c r="T237" s="320"/>
      <c r="U237" s="321">
        <v>45052</v>
      </c>
      <c r="V237" s="270" t="str">
        <f ca="1">IFERROR(IF(E237&lt;&gt;"",VLOOKUP(E237,'Color Lineup'!N:N,1,0),""),"CHECK")</f>
        <v>MV4R0</v>
      </c>
    </row>
    <row r="238" spans="3:22">
      <c r="C238" s="1">
        <f>+IF(D238=1,COUNTIF($D$2:D238,D238),0)</f>
        <v>0</v>
      </c>
      <c r="D238" s="1">
        <f>+COUNTIF($E$2:E238,E238)</f>
        <v>2</v>
      </c>
      <c r="E238" s="1" t="str">
        <f t="shared" si="6"/>
        <v>AA089</v>
      </c>
      <c r="F238" s="323">
        <f t="shared" si="7"/>
        <v>236</v>
      </c>
      <c r="G238" s="317" t="s">
        <v>1572</v>
      </c>
      <c r="H238" s="317" t="s">
        <v>520</v>
      </c>
      <c r="I238" s="317" t="s">
        <v>1529</v>
      </c>
      <c r="J238" s="317">
        <v>2</v>
      </c>
      <c r="K238" s="317" t="s">
        <v>455</v>
      </c>
      <c r="L238" s="317" t="s">
        <v>946</v>
      </c>
      <c r="M238" s="317">
        <v>0</v>
      </c>
      <c r="N238" s="333" t="s">
        <v>465</v>
      </c>
      <c r="O238" s="318"/>
      <c r="P238" s="319"/>
      <c r="Q238" s="320"/>
      <c r="R238" s="319"/>
      <c r="S238" s="319"/>
      <c r="T238" s="320"/>
      <c r="U238" s="321">
        <v>45052</v>
      </c>
      <c r="V238" s="270" t="str">
        <f ca="1">IFERROR(IF(E238&lt;&gt;"",VLOOKUP(E238,'Color Lineup'!N:N,1,0),""),"CHECK")</f>
        <v>AA089</v>
      </c>
    </row>
    <row r="239" spans="3:22">
      <c r="C239" s="1">
        <f>+IF(D239=1,COUNTIF($D$2:D239,D239),0)</f>
        <v>0</v>
      </c>
      <c r="D239" s="1">
        <f>+COUNTIF($E$2:E239,E239)</f>
        <v>6</v>
      </c>
      <c r="E239" s="1" t="str">
        <f t="shared" si="6"/>
        <v>LHP20</v>
      </c>
      <c r="F239" s="323">
        <f t="shared" si="7"/>
        <v>237</v>
      </c>
      <c r="G239" s="317" t="s">
        <v>1573</v>
      </c>
      <c r="H239" s="317" t="s">
        <v>682</v>
      </c>
      <c r="I239" s="317" t="s">
        <v>1520</v>
      </c>
      <c r="J239" s="317">
        <v>10</v>
      </c>
      <c r="K239" s="317" t="s">
        <v>585</v>
      </c>
      <c r="L239" s="317" t="s">
        <v>937</v>
      </c>
      <c r="M239" s="317">
        <v>0</v>
      </c>
      <c r="N239" s="333" t="s">
        <v>633</v>
      </c>
      <c r="O239" s="318"/>
      <c r="P239" s="319"/>
      <c r="Q239" s="320"/>
      <c r="R239" s="319"/>
      <c r="S239" s="319"/>
      <c r="T239" s="320"/>
      <c r="U239" s="321">
        <v>45052</v>
      </c>
      <c r="V239" s="270" t="str">
        <f ca="1">IFERROR(IF(E239&lt;&gt;"",VLOOKUP(E239,'Color Lineup'!N:N,1,0),""),"CHECK")</f>
        <v>LHP20</v>
      </c>
    </row>
    <row r="240" spans="3:22">
      <c r="C240" s="1">
        <f>+IF(D240=1,COUNTIF($D$2:D240,D240),0)</f>
        <v>0</v>
      </c>
      <c r="D240" s="1">
        <f>+COUNTIF($E$2:E240,E240)</f>
        <v>6</v>
      </c>
      <c r="E240" s="1" t="str">
        <f t="shared" si="6"/>
        <v>MX218</v>
      </c>
      <c r="F240" s="323">
        <f t="shared" si="7"/>
        <v>238</v>
      </c>
      <c r="G240" s="317" t="s">
        <v>1574</v>
      </c>
      <c r="H240" s="317" t="s">
        <v>518</v>
      </c>
      <c r="I240" s="317" t="s">
        <v>1121</v>
      </c>
      <c r="J240" s="317">
        <v>1</v>
      </c>
      <c r="K240" s="317" t="s">
        <v>760</v>
      </c>
      <c r="L240" s="317" t="s">
        <v>898</v>
      </c>
      <c r="M240" s="317">
        <v>0</v>
      </c>
      <c r="N240" s="333" t="s">
        <v>20</v>
      </c>
      <c r="O240" s="318"/>
      <c r="P240" s="319"/>
      <c r="Q240" s="320"/>
      <c r="R240" s="319"/>
      <c r="S240" s="319"/>
      <c r="T240" s="320"/>
      <c r="U240" s="321">
        <v>45052</v>
      </c>
      <c r="V240" s="270" t="str">
        <f ca="1">IFERROR(IF(E240&lt;&gt;"",VLOOKUP(E240,'Color Lineup'!N:N,1,0),""),"CHECK")</f>
        <v>MX218</v>
      </c>
    </row>
    <row r="241" spans="3:22">
      <c r="C241" s="1">
        <f>+IF(D241=1,COUNTIF($D$2:D241,D241),0)</f>
        <v>0</v>
      </c>
      <c r="D241" s="1">
        <f>+COUNTIF($E$2:E241,E241)</f>
        <v>6</v>
      </c>
      <c r="E241" s="1" t="str">
        <f t="shared" si="6"/>
        <v>HKW09</v>
      </c>
      <c r="F241" s="323">
        <f t="shared" si="7"/>
        <v>239</v>
      </c>
      <c r="G241" s="317" t="s">
        <v>1575</v>
      </c>
      <c r="H241" s="317" t="s">
        <v>682</v>
      </c>
      <c r="I241" s="317" t="s">
        <v>1576</v>
      </c>
      <c r="J241" s="317">
        <v>1</v>
      </c>
      <c r="K241" s="317" t="s">
        <v>681</v>
      </c>
      <c r="L241" s="317" t="s">
        <v>939</v>
      </c>
      <c r="M241" s="317">
        <v>0</v>
      </c>
      <c r="N241" s="333" t="s">
        <v>635</v>
      </c>
      <c r="O241" s="318"/>
      <c r="P241" s="319"/>
      <c r="Q241" s="320"/>
      <c r="R241" s="319"/>
      <c r="S241" s="319"/>
      <c r="T241" s="320"/>
      <c r="U241" s="321">
        <v>45052</v>
      </c>
      <c r="V241" s="270" t="str">
        <f ca="1">IFERROR(IF(E241&lt;&gt;"",VLOOKUP(E241,'Color Lineup'!N:N,1,0),""),"CHECK")</f>
        <v>HKW09</v>
      </c>
    </row>
    <row r="242" spans="3:22">
      <c r="C242" s="1">
        <f>+IF(D242=1,COUNTIF($D$2:D242,D242),0)</f>
        <v>0</v>
      </c>
      <c r="D242" s="1">
        <f>+COUNTIF($E$2:E242,E242)</f>
        <v>18</v>
      </c>
      <c r="E242" s="1" t="str">
        <f t="shared" si="6"/>
        <v>MX4R0</v>
      </c>
      <c r="F242" s="323">
        <f t="shared" si="7"/>
        <v>240</v>
      </c>
      <c r="G242" s="317" t="s">
        <v>1577</v>
      </c>
      <c r="H242" s="317" t="s">
        <v>518</v>
      </c>
      <c r="I242" s="317" t="s">
        <v>1121</v>
      </c>
      <c r="J242" s="317">
        <v>2</v>
      </c>
      <c r="K242" s="317" t="s">
        <v>760</v>
      </c>
      <c r="L242" s="317" t="s">
        <v>899</v>
      </c>
      <c r="M242" s="317">
        <v>0</v>
      </c>
      <c r="N242" s="333" t="s">
        <v>21</v>
      </c>
      <c r="O242" s="318"/>
      <c r="P242" s="319"/>
      <c r="Q242" s="320"/>
      <c r="R242" s="319"/>
      <c r="S242" s="319"/>
      <c r="T242" s="320"/>
      <c r="U242" s="321">
        <v>45052</v>
      </c>
      <c r="V242" s="270" t="str">
        <f ca="1">IFERROR(IF(E242&lt;&gt;"",VLOOKUP(E242,'Color Lineup'!N:N,1,0),""),"CHECK")</f>
        <v>MX4R0</v>
      </c>
    </row>
    <row r="243" spans="3:22">
      <c r="C243" s="1">
        <f>+IF(D243=1,COUNTIF($D$2:D243,D243),0)</f>
        <v>0</v>
      </c>
      <c r="D243" s="1">
        <f>+COUNTIF($E$2:E243,E243)</f>
        <v>2</v>
      </c>
      <c r="E243" s="1" t="str">
        <f t="shared" si="6"/>
        <v>MY218</v>
      </c>
      <c r="F243" s="323">
        <f t="shared" si="7"/>
        <v>241</v>
      </c>
      <c r="G243" s="317" t="s">
        <v>1578</v>
      </c>
      <c r="H243" s="317" t="s">
        <v>518</v>
      </c>
      <c r="I243" s="317" t="s">
        <v>1460</v>
      </c>
      <c r="J243" s="317">
        <v>10</v>
      </c>
      <c r="K243" s="317" t="s">
        <v>759</v>
      </c>
      <c r="L243" s="317" t="s">
        <v>901</v>
      </c>
      <c r="M243" s="317">
        <v>0</v>
      </c>
      <c r="N243" s="333" t="s">
        <v>20</v>
      </c>
      <c r="O243" s="318"/>
      <c r="P243" s="319"/>
      <c r="Q243" s="320"/>
      <c r="R243" s="319"/>
      <c r="S243" s="319"/>
      <c r="T243" s="320"/>
      <c r="U243" s="321">
        <v>45052</v>
      </c>
      <c r="V243" s="270" t="str">
        <f ca="1">IFERROR(IF(E243&lt;&gt;"",VLOOKUP(E243,'Color Lineup'!N:N,1,0),""),"CHECK")</f>
        <v>MY218</v>
      </c>
    </row>
    <row r="244" spans="3:22">
      <c r="C244" s="1">
        <f>+IF(D244=1,COUNTIF($D$2:D244,D244),0)</f>
        <v>0</v>
      </c>
      <c r="D244" s="1">
        <f>+COUNTIF($E$2:E244,E244)</f>
        <v>5</v>
      </c>
      <c r="E244" s="1" t="str">
        <f t="shared" si="6"/>
        <v>LP040</v>
      </c>
      <c r="F244" s="323">
        <f t="shared" si="7"/>
        <v>242</v>
      </c>
      <c r="G244" s="317" t="s">
        <v>1579</v>
      </c>
      <c r="H244" s="317" t="s">
        <v>519</v>
      </c>
      <c r="I244" s="317" t="s">
        <v>1396</v>
      </c>
      <c r="J244" s="317">
        <v>6</v>
      </c>
      <c r="K244" s="317" t="s">
        <v>561</v>
      </c>
      <c r="L244" s="317" t="s">
        <v>1580</v>
      </c>
      <c r="M244" s="317">
        <v>0</v>
      </c>
      <c r="N244" s="333" t="s">
        <v>28</v>
      </c>
      <c r="O244" s="318"/>
      <c r="P244" s="319"/>
      <c r="Q244" s="320"/>
      <c r="R244" s="319"/>
      <c r="S244" s="319"/>
      <c r="T244" s="320"/>
      <c r="U244" s="321">
        <v>45052</v>
      </c>
      <c r="V244" s="270" t="str">
        <f ca="1">IFERROR(IF(E244&lt;&gt;"",VLOOKUP(E244,'Color Lineup'!N:N,1,0),""),"CHECK")</f>
        <v>LP040</v>
      </c>
    </row>
    <row r="245" spans="3:22">
      <c r="C245" s="1">
        <f>+IF(D245=1,COUNTIF($D$2:D245,D245),0)</f>
        <v>0</v>
      </c>
      <c r="D245" s="1">
        <f>+COUNTIF($E$2:E245,E245)</f>
        <v>2</v>
      </c>
      <c r="E245" s="1" t="str">
        <f t="shared" si="6"/>
        <v>CXS28</v>
      </c>
      <c r="F245" s="323">
        <f t="shared" si="7"/>
        <v>243</v>
      </c>
      <c r="G245" s="317" t="s">
        <v>1581</v>
      </c>
      <c r="H245" s="317" t="s">
        <v>682</v>
      </c>
      <c r="I245" s="317" t="s">
        <v>1493</v>
      </c>
      <c r="J245" s="317">
        <v>7</v>
      </c>
      <c r="K245" s="317" t="s">
        <v>680</v>
      </c>
      <c r="L245" s="317" t="s">
        <v>940</v>
      </c>
      <c r="M245" s="317">
        <v>0</v>
      </c>
      <c r="N245" s="333" t="s">
        <v>631</v>
      </c>
      <c r="O245" s="318"/>
      <c r="P245" s="319"/>
      <c r="Q245" s="320"/>
      <c r="R245" s="319"/>
      <c r="S245" s="319"/>
      <c r="T245" s="320"/>
      <c r="U245" s="321">
        <v>45052</v>
      </c>
      <c r="V245" s="270" t="str">
        <f ca="1">IFERROR(IF(E245&lt;&gt;"",VLOOKUP(E245,'Color Lineup'!N:N,1,0),""),"CHECK")</f>
        <v>CXS28</v>
      </c>
    </row>
    <row r="246" spans="3:22">
      <c r="C246" s="1">
        <f>+IF(D246=1,COUNTIF($D$2:D246,D246),0)</f>
        <v>0</v>
      </c>
      <c r="D246" s="1">
        <f>+COUNTIF($E$2:E246,E246)</f>
        <v>9</v>
      </c>
      <c r="E246" s="1" t="str">
        <f t="shared" si="6"/>
        <v>MV040</v>
      </c>
      <c r="F246" s="323">
        <f t="shared" si="7"/>
        <v>244</v>
      </c>
      <c r="G246" s="317" t="s">
        <v>1582</v>
      </c>
      <c r="H246" s="317" t="s">
        <v>518</v>
      </c>
      <c r="I246" s="317" t="s">
        <v>1100</v>
      </c>
      <c r="J246" s="317">
        <v>4</v>
      </c>
      <c r="K246" s="317" t="s">
        <v>758</v>
      </c>
      <c r="L246" s="317" t="s">
        <v>902</v>
      </c>
      <c r="M246" s="317">
        <v>0</v>
      </c>
      <c r="N246" s="333" t="s">
        <v>28</v>
      </c>
      <c r="O246" s="318"/>
      <c r="P246" s="319"/>
      <c r="Q246" s="320"/>
      <c r="R246" s="319"/>
      <c r="S246" s="319"/>
      <c r="T246" s="320"/>
      <c r="U246" s="321">
        <v>45052</v>
      </c>
      <c r="V246" s="270" t="str">
        <f ca="1">IFERROR(IF(E246&lt;&gt;"",VLOOKUP(E246,'Color Lineup'!N:N,1,0),""),"CHECK")</f>
        <v>MV040</v>
      </c>
    </row>
    <row r="247" spans="3:22">
      <c r="C247" s="1">
        <f>+IF(D247=1,COUNTIF($D$2:D247,D247),0)</f>
        <v>0</v>
      </c>
      <c r="D247" s="1">
        <f>+COUNTIF($E$2:E247,E247)</f>
        <v>4</v>
      </c>
      <c r="E247" s="1" t="str">
        <f t="shared" si="6"/>
        <v>HJ3Q3</v>
      </c>
      <c r="F247" s="323">
        <f t="shared" si="7"/>
        <v>245</v>
      </c>
      <c r="G247" s="317" t="s">
        <v>1583</v>
      </c>
      <c r="H247" s="317" t="s">
        <v>682</v>
      </c>
      <c r="I247" s="317" t="s">
        <v>1584</v>
      </c>
      <c r="J247" s="317">
        <v>1</v>
      </c>
      <c r="K247" s="317" t="s">
        <v>679</v>
      </c>
      <c r="L247" s="317" t="s">
        <v>941</v>
      </c>
      <c r="M247" s="317">
        <v>0</v>
      </c>
      <c r="N247" s="333" t="s">
        <v>630</v>
      </c>
      <c r="O247" s="318"/>
      <c r="P247" s="319"/>
      <c r="Q247" s="320"/>
      <c r="R247" s="319"/>
      <c r="S247" s="319"/>
      <c r="T247" s="320"/>
      <c r="U247" s="321">
        <v>45052</v>
      </c>
      <c r="V247" s="270" t="str">
        <f ca="1">IFERROR(IF(E247&lt;&gt;"",VLOOKUP(E247,'Color Lineup'!N:N,1,0),""),"CHECK")</f>
        <v>HJ3Q3</v>
      </c>
    </row>
    <row r="248" spans="3:22">
      <c r="C248" s="1">
        <f>+IF(D248=1,COUNTIF($D$2:D248,D248),0)</f>
        <v>0</v>
      </c>
      <c r="D248" s="1">
        <f>+COUNTIF($E$2:E248,E248)</f>
        <v>6</v>
      </c>
      <c r="E248" s="1" t="str">
        <f t="shared" si="6"/>
        <v>MX3R3</v>
      </c>
      <c r="F248" s="323">
        <f t="shared" si="7"/>
        <v>246</v>
      </c>
      <c r="G248" s="317" t="s">
        <v>1585</v>
      </c>
      <c r="H248" s="317" t="s">
        <v>518</v>
      </c>
      <c r="I248" s="317" t="s">
        <v>1121</v>
      </c>
      <c r="J248" s="317">
        <v>3</v>
      </c>
      <c r="K248" s="317" t="s">
        <v>760</v>
      </c>
      <c r="L248" s="317" t="s">
        <v>904</v>
      </c>
      <c r="M248" s="317">
        <v>0</v>
      </c>
      <c r="N248" s="333" t="s">
        <v>354</v>
      </c>
      <c r="O248" s="318"/>
      <c r="P248" s="319"/>
      <c r="Q248" s="320"/>
      <c r="R248" s="319"/>
      <c r="S248" s="319"/>
      <c r="T248" s="320"/>
      <c r="U248" s="321">
        <v>45052</v>
      </c>
      <c r="V248" s="270" t="str">
        <f ca="1">IFERROR(IF(E248&lt;&gt;"",VLOOKUP(E248,'Color Lineup'!N:N,1,0),""),"CHECK")</f>
        <v>MX3R3</v>
      </c>
    </row>
    <row r="249" spans="3:22">
      <c r="C249" s="1">
        <f>+IF(D249=1,COUNTIF($D$2:D249,D249),0)</f>
        <v>0</v>
      </c>
      <c r="D249" s="1">
        <f>+COUNTIF($E$2:E249,E249)</f>
        <v>41</v>
      </c>
      <c r="E249" s="1" t="str">
        <f t="shared" si="6"/>
        <v>LH089</v>
      </c>
      <c r="F249" s="323">
        <f t="shared" si="7"/>
        <v>247</v>
      </c>
      <c r="G249" s="317" t="s">
        <v>1586</v>
      </c>
      <c r="H249" s="317" t="s">
        <v>682</v>
      </c>
      <c r="I249" s="317" t="s">
        <v>1587</v>
      </c>
      <c r="J249" s="317">
        <v>1</v>
      </c>
      <c r="K249" s="317" t="s">
        <v>585</v>
      </c>
      <c r="L249" s="317" t="s">
        <v>942</v>
      </c>
      <c r="M249" s="317">
        <v>0</v>
      </c>
      <c r="N249" s="333" t="s">
        <v>465</v>
      </c>
      <c r="O249" s="318"/>
      <c r="P249" s="319"/>
      <c r="Q249" s="320"/>
      <c r="R249" s="319"/>
      <c r="S249" s="319"/>
      <c r="T249" s="320"/>
      <c r="U249" s="321">
        <v>45052</v>
      </c>
      <c r="V249" s="270" t="str">
        <f ca="1">IFERROR(IF(E249&lt;&gt;"",VLOOKUP(E249,'Color Lineup'!N:N,1,0),""),"CHECK")</f>
        <v>LH089</v>
      </c>
    </row>
    <row r="250" spans="3:22">
      <c r="C250" s="1">
        <f>+IF(D250=1,COUNTIF($D$2:D250,D250),0)</f>
        <v>0</v>
      </c>
      <c r="D250" s="1">
        <f>+COUNTIF($E$2:E250,E250)</f>
        <v>2</v>
      </c>
      <c r="E250" s="1" t="str">
        <f t="shared" si="6"/>
        <v>LT218</v>
      </c>
      <c r="F250" s="323">
        <f t="shared" si="7"/>
        <v>248</v>
      </c>
      <c r="G250" s="317" t="s">
        <v>1588</v>
      </c>
      <c r="H250" s="317" t="s">
        <v>519</v>
      </c>
      <c r="I250" s="317" t="s">
        <v>1457</v>
      </c>
      <c r="J250" s="317">
        <v>6</v>
      </c>
      <c r="K250" s="317" t="s">
        <v>559</v>
      </c>
      <c r="L250" s="317" t="s">
        <v>1589</v>
      </c>
      <c r="M250" s="317">
        <v>0</v>
      </c>
      <c r="N250" s="333" t="s">
        <v>20</v>
      </c>
      <c r="O250" s="318"/>
      <c r="P250" s="319"/>
      <c r="Q250" s="320"/>
      <c r="R250" s="319"/>
      <c r="S250" s="319"/>
      <c r="T250" s="320"/>
      <c r="U250" s="321">
        <v>45052</v>
      </c>
      <c r="V250" s="270" t="str">
        <f ca="1">IFERROR(IF(E250&lt;&gt;"",VLOOKUP(E250,'Color Lineup'!N:N,1,0),""),"CHECK")</f>
        <v>LT218</v>
      </c>
    </row>
    <row r="251" spans="3:22">
      <c r="C251" s="1">
        <f>+IF(D251=1,COUNTIF($D$2:D251,D251),0)</f>
        <v>0</v>
      </c>
      <c r="D251" s="1">
        <f>+COUNTIF($E$2:E251,E251)</f>
        <v>17</v>
      </c>
      <c r="E251" s="1" t="str">
        <f t="shared" si="6"/>
        <v>MX089</v>
      </c>
      <c r="F251" s="323">
        <f t="shared" si="7"/>
        <v>249</v>
      </c>
      <c r="G251" s="317" t="s">
        <v>1590</v>
      </c>
      <c r="H251" s="317" t="s">
        <v>518</v>
      </c>
      <c r="I251" s="317" t="s">
        <v>1121</v>
      </c>
      <c r="J251" s="317">
        <v>4</v>
      </c>
      <c r="K251" s="317" t="s">
        <v>760</v>
      </c>
      <c r="L251" s="317" t="s">
        <v>905</v>
      </c>
      <c r="M251" s="317">
        <v>0</v>
      </c>
      <c r="N251" s="333" t="s">
        <v>465</v>
      </c>
      <c r="O251" s="318"/>
      <c r="P251" s="319"/>
      <c r="Q251" s="320"/>
      <c r="R251" s="319"/>
      <c r="S251" s="319"/>
      <c r="T251" s="320"/>
      <c r="U251" s="321">
        <v>45052</v>
      </c>
      <c r="V251" s="270" t="str">
        <f ca="1">IFERROR(IF(E251&lt;&gt;"",VLOOKUP(E251,'Color Lineup'!N:N,1,0),""),"CHECK")</f>
        <v>MX089</v>
      </c>
    </row>
    <row r="252" spans="3:22">
      <c r="C252" s="1">
        <f>+IF(D252=1,COUNTIF($D$2:D252,D252),0)</f>
        <v>0</v>
      </c>
      <c r="D252" s="1">
        <f>+COUNTIF($E$2:E252,E252)</f>
        <v>13</v>
      </c>
      <c r="E252" s="1" t="str">
        <f t="shared" si="6"/>
        <v>JH040</v>
      </c>
      <c r="F252" s="323">
        <f t="shared" si="7"/>
        <v>250</v>
      </c>
      <c r="G252" s="317" t="s">
        <v>1591</v>
      </c>
      <c r="H252" s="317" t="s">
        <v>520</v>
      </c>
      <c r="I252" s="317" t="s">
        <v>1481</v>
      </c>
      <c r="J252" s="317">
        <v>4</v>
      </c>
      <c r="K252" s="317" t="s">
        <v>452</v>
      </c>
      <c r="L252" s="317" t="s">
        <v>969</v>
      </c>
      <c r="M252" s="317">
        <v>0</v>
      </c>
      <c r="N252" s="333" t="s">
        <v>28</v>
      </c>
      <c r="O252" s="318"/>
      <c r="P252" s="319"/>
      <c r="Q252" s="320"/>
      <c r="R252" s="319"/>
      <c r="S252" s="319"/>
      <c r="T252" s="320"/>
      <c r="U252" s="321">
        <v>45052</v>
      </c>
      <c r="V252" s="270" t="str">
        <f ca="1">IFERROR(IF(E252&lt;&gt;"",VLOOKUP(E252,'Color Lineup'!N:N,1,0),""),"CHECK")</f>
        <v>JH040</v>
      </c>
    </row>
    <row r="253" spans="3:22">
      <c r="C253" s="1">
        <f>+IF(D253=1,COUNTIF($D$2:D253,D253),0)</f>
        <v>0</v>
      </c>
      <c r="D253" s="1">
        <f>+COUNTIF($E$2:E253,E253)</f>
        <v>3</v>
      </c>
      <c r="E253" s="1" t="str">
        <f t="shared" si="6"/>
        <v>LHS28</v>
      </c>
      <c r="F253" s="323">
        <f t="shared" si="7"/>
        <v>251</v>
      </c>
      <c r="G253" s="317" t="s">
        <v>1592</v>
      </c>
      <c r="H253" s="317" t="s">
        <v>682</v>
      </c>
      <c r="I253" s="317" t="s">
        <v>1587</v>
      </c>
      <c r="J253" s="317">
        <v>2</v>
      </c>
      <c r="K253" s="317" t="s">
        <v>585</v>
      </c>
      <c r="L253" s="317" t="s">
        <v>943</v>
      </c>
      <c r="M253" s="317">
        <v>0</v>
      </c>
      <c r="N253" s="333" t="s">
        <v>631</v>
      </c>
      <c r="O253" s="318"/>
      <c r="P253" s="319"/>
      <c r="Q253" s="320"/>
      <c r="R253" s="319"/>
      <c r="S253" s="319"/>
      <c r="T253" s="320"/>
      <c r="U253" s="321">
        <v>45052</v>
      </c>
      <c r="V253" s="270" t="str">
        <f ca="1">IFERROR(IF(E253&lt;&gt;"",VLOOKUP(E253,'Color Lineup'!N:N,1,0),""),"CHECK")</f>
        <v>LHS28</v>
      </c>
    </row>
    <row r="254" spans="3:22">
      <c r="C254" s="1">
        <f>+IF(D254=1,COUNTIF($D$2:D254,D254),0)</f>
        <v>0</v>
      </c>
      <c r="D254" s="1">
        <f>+COUNTIF($E$2:E254,E254)</f>
        <v>9</v>
      </c>
      <c r="E254" s="1" t="str">
        <f t="shared" si="6"/>
        <v>MV4R0</v>
      </c>
      <c r="F254" s="323">
        <f t="shared" si="7"/>
        <v>252</v>
      </c>
      <c r="G254" s="317" t="s">
        <v>1593</v>
      </c>
      <c r="H254" s="317" t="s">
        <v>518</v>
      </c>
      <c r="I254" s="317" t="s">
        <v>1100</v>
      </c>
      <c r="J254" s="317">
        <v>5</v>
      </c>
      <c r="K254" s="317" t="s">
        <v>758</v>
      </c>
      <c r="L254" s="317" t="s">
        <v>907</v>
      </c>
      <c r="M254" s="317">
        <v>0</v>
      </c>
      <c r="N254" s="333" t="s">
        <v>21</v>
      </c>
      <c r="O254" s="318"/>
      <c r="P254" s="319"/>
      <c r="Q254" s="320"/>
      <c r="R254" s="319"/>
      <c r="S254" s="319"/>
      <c r="T254" s="320"/>
      <c r="U254" s="321">
        <v>45052</v>
      </c>
      <c r="V254" s="270" t="str">
        <f ca="1">IFERROR(IF(E254&lt;&gt;"",VLOOKUP(E254,'Color Lineup'!N:N,1,0),""),"CHECK")</f>
        <v>MV4R0</v>
      </c>
    </row>
    <row r="255" spans="3:22">
      <c r="C255" s="1">
        <f>+IF(D255=1,COUNTIF($D$2:D255,D255),0)</f>
        <v>0</v>
      </c>
      <c r="D255" s="1">
        <f>+COUNTIF($E$2:E255,E255)</f>
        <v>42</v>
      </c>
      <c r="E255" s="1" t="str">
        <f t="shared" si="6"/>
        <v>LH089</v>
      </c>
      <c r="F255" s="323">
        <f t="shared" si="7"/>
        <v>253</v>
      </c>
      <c r="G255" s="317" t="s">
        <v>1594</v>
      </c>
      <c r="H255" s="317" t="s">
        <v>682</v>
      </c>
      <c r="I255" s="317" t="s">
        <v>1587</v>
      </c>
      <c r="J255" s="317">
        <v>3</v>
      </c>
      <c r="K255" s="317" t="s">
        <v>585</v>
      </c>
      <c r="L255" s="317" t="s">
        <v>944</v>
      </c>
      <c r="M255" s="317">
        <v>0</v>
      </c>
      <c r="N255" s="333" t="s">
        <v>465</v>
      </c>
      <c r="O255" s="318"/>
      <c r="P255" s="319"/>
      <c r="Q255" s="320"/>
      <c r="R255" s="319"/>
      <c r="S255" s="319"/>
      <c r="T255" s="320"/>
      <c r="U255" s="321">
        <v>45052</v>
      </c>
      <c r="V255" s="270" t="str">
        <f ca="1">IFERROR(IF(E255&lt;&gt;"",VLOOKUP(E255,'Color Lineup'!N:N,1,0),""),"CHECK")</f>
        <v>LH089</v>
      </c>
    </row>
    <row r="256" spans="3:22">
      <c r="C256" s="1">
        <f>+IF(D256=1,COUNTIF($D$2:D256,D256),0)</f>
        <v>0</v>
      </c>
      <c r="D256" s="1">
        <f>+COUNTIF($E$2:E256,E256)</f>
        <v>6</v>
      </c>
      <c r="E256" s="1" t="str">
        <f t="shared" si="6"/>
        <v>MY040</v>
      </c>
      <c r="F256" s="323">
        <f t="shared" si="7"/>
        <v>254</v>
      </c>
      <c r="G256" s="317" t="s">
        <v>1595</v>
      </c>
      <c r="H256" s="317" t="s">
        <v>518</v>
      </c>
      <c r="I256" s="317" t="s">
        <v>1107</v>
      </c>
      <c r="J256" s="317">
        <v>1</v>
      </c>
      <c r="K256" s="317" t="s">
        <v>759</v>
      </c>
      <c r="L256" s="317" t="s">
        <v>908</v>
      </c>
      <c r="M256" s="317">
        <v>0</v>
      </c>
      <c r="N256" s="333" t="s">
        <v>28</v>
      </c>
      <c r="O256" s="318"/>
      <c r="P256" s="319"/>
      <c r="Q256" s="320"/>
      <c r="R256" s="319"/>
      <c r="S256" s="319"/>
      <c r="T256" s="320"/>
      <c r="U256" s="321">
        <v>45052</v>
      </c>
      <c r="V256" s="270" t="str">
        <f ca="1">IFERROR(IF(E256&lt;&gt;"",VLOOKUP(E256,'Color Lineup'!N:N,1,0),""),"CHECK")</f>
        <v>MY040</v>
      </c>
    </row>
    <row r="257" spans="3:22">
      <c r="C257" s="1">
        <f>+IF(D257=1,COUNTIF($D$2:D257,D257),0)</f>
        <v>0</v>
      </c>
      <c r="D257" s="1">
        <f>+COUNTIF($E$2:E257,E257)</f>
        <v>7</v>
      </c>
      <c r="E257" s="1" t="str">
        <f t="shared" si="6"/>
        <v>HKW09</v>
      </c>
      <c r="F257" s="323">
        <f t="shared" si="7"/>
        <v>255</v>
      </c>
      <c r="G257" s="317" t="s">
        <v>1596</v>
      </c>
      <c r="H257" s="317" t="s">
        <v>682</v>
      </c>
      <c r="I257" s="317" t="s">
        <v>1576</v>
      </c>
      <c r="J257" s="317">
        <v>2</v>
      </c>
      <c r="K257" s="317" t="s">
        <v>681</v>
      </c>
      <c r="L257" s="317" t="s">
        <v>945</v>
      </c>
      <c r="M257" s="317">
        <v>0</v>
      </c>
      <c r="N257" s="333" t="s">
        <v>635</v>
      </c>
      <c r="O257" s="318"/>
      <c r="P257" s="319"/>
      <c r="Q257" s="320"/>
      <c r="R257" s="319"/>
      <c r="S257" s="319"/>
      <c r="T257" s="320"/>
      <c r="U257" s="321">
        <v>45052</v>
      </c>
      <c r="V257" s="270" t="str">
        <f ca="1">IFERROR(IF(E257&lt;&gt;"",VLOOKUP(E257,'Color Lineup'!N:N,1,0),""),"CHECK")</f>
        <v>HKW09</v>
      </c>
    </row>
    <row r="258" spans="3:22">
      <c r="C258" s="1">
        <f>+IF(D258=1,COUNTIF($D$2:D258,D258),0)</f>
        <v>48</v>
      </c>
      <c r="D258" s="1">
        <f>+COUNTIF($E$2:E258,E258)</f>
        <v>1</v>
      </c>
      <c r="E258" s="1" t="str">
        <f t="shared" si="6"/>
        <v>AA218</v>
      </c>
      <c r="F258" s="323">
        <f t="shared" si="7"/>
        <v>256</v>
      </c>
      <c r="G258" s="317" t="s">
        <v>1597</v>
      </c>
      <c r="H258" s="317" t="s">
        <v>520</v>
      </c>
      <c r="I258" s="317" t="s">
        <v>1529</v>
      </c>
      <c r="J258" s="317">
        <v>3</v>
      </c>
      <c r="K258" s="317" t="s">
        <v>455</v>
      </c>
      <c r="L258" s="317" t="s">
        <v>976</v>
      </c>
      <c r="M258" s="317">
        <v>0</v>
      </c>
      <c r="N258" s="333" t="s">
        <v>20</v>
      </c>
      <c r="O258" s="318"/>
      <c r="P258" s="319"/>
      <c r="Q258" s="320"/>
      <c r="R258" s="319"/>
      <c r="S258" s="319"/>
      <c r="T258" s="320"/>
      <c r="U258" s="321">
        <v>45052</v>
      </c>
      <c r="V258" s="270" t="str">
        <f ca="1">IFERROR(IF(E258&lt;&gt;"",VLOOKUP(E258,'Color Lineup'!N:N,1,0),""),"CHECK")</f>
        <v>AA218</v>
      </c>
    </row>
    <row r="259" spans="3:22">
      <c r="C259" s="1">
        <f>+IF(D259=1,COUNTIF($D$2:D259,D259),0)</f>
        <v>0</v>
      </c>
      <c r="D259" s="1">
        <f>+COUNTIF($E$2:E259,E259)</f>
        <v>19</v>
      </c>
      <c r="E259" s="1" t="str">
        <f t="shared" si="6"/>
        <v>MX4R0</v>
      </c>
      <c r="F259" s="323">
        <f t="shared" si="7"/>
        <v>257</v>
      </c>
      <c r="G259" s="317" t="s">
        <v>1598</v>
      </c>
      <c r="H259" s="317" t="s">
        <v>518</v>
      </c>
      <c r="I259" s="317" t="s">
        <v>1121</v>
      </c>
      <c r="J259" s="317">
        <v>5</v>
      </c>
      <c r="K259" s="317" t="s">
        <v>760</v>
      </c>
      <c r="L259" s="317" t="s">
        <v>910</v>
      </c>
      <c r="M259" s="317">
        <v>0</v>
      </c>
      <c r="N259" s="333" t="s">
        <v>21</v>
      </c>
      <c r="O259" s="318"/>
      <c r="P259" s="319"/>
      <c r="Q259" s="320"/>
      <c r="R259" s="319"/>
      <c r="S259" s="319"/>
      <c r="T259" s="320"/>
      <c r="U259" s="321">
        <v>45052</v>
      </c>
      <c r="V259" s="270" t="str">
        <f ca="1">IFERROR(IF(E259&lt;&gt;"",VLOOKUP(E259,'Color Lineup'!N:N,1,0),""),"CHECK")</f>
        <v>MX4R0</v>
      </c>
    </row>
    <row r="260" spans="3:22">
      <c r="C260" s="1">
        <f>+IF(D260=1,COUNTIF($D$2:D260,D260),0)</f>
        <v>0</v>
      </c>
      <c r="D260" s="1">
        <f>+COUNTIF($E$2:E260,E260)</f>
        <v>15</v>
      </c>
      <c r="E260" s="1" t="str">
        <f t="shared" ref="E260:E323" si="8">+K260&amp;N260</f>
        <v>HJ089</v>
      </c>
      <c r="F260" s="323">
        <f t="shared" si="7"/>
        <v>258</v>
      </c>
      <c r="G260" s="317" t="s">
        <v>1599</v>
      </c>
      <c r="H260" s="317" t="s">
        <v>682</v>
      </c>
      <c r="I260" s="317" t="s">
        <v>1584</v>
      </c>
      <c r="J260" s="317">
        <v>2</v>
      </c>
      <c r="K260" s="317" t="s">
        <v>679</v>
      </c>
      <c r="L260" s="317" t="s">
        <v>947</v>
      </c>
      <c r="M260" s="317">
        <v>0</v>
      </c>
      <c r="N260" s="333" t="s">
        <v>465</v>
      </c>
      <c r="O260" s="318"/>
      <c r="P260" s="319"/>
      <c r="Q260" s="320"/>
      <c r="R260" s="319"/>
      <c r="S260" s="319"/>
      <c r="T260" s="320"/>
      <c r="U260" s="321">
        <v>45052</v>
      </c>
      <c r="V260" s="270" t="str">
        <f ca="1">IFERROR(IF(E260&lt;&gt;"",VLOOKUP(E260,'Color Lineup'!N:N,1,0),""),"CHECK")</f>
        <v>HJ089</v>
      </c>
    </row>
    <row r="261" spans="3:22">
      <c r="C261" s="1">
        <f>+IF(D261=1,COUNTIF($D$2:D261,D261),0)</f>
        <v>0</v>
      </c>
      <c r="D261" s="1">
        <f>+COUNTIF($E$2:E261,E261)</f>
        <v>20</v>
      </c>
      <c r="E261" s="1" t="str">
        <f t="shared" si="8"/>
        <v>MX4R0</v>
      </c>
      <c r="F261" s="323">
        <f t="shared" ref="F261:F324" si="9">ROW()-2</f>
        <v>259</v>
      </c>
      <c r="G261" s="317" t="s">
        <v>1600</v>
      </c>
      <c r="H261" s="317" t="s">
        <v>518</v>
      </c>
      <c r="I261" s="317" t="s">
        <v>1121</v>
      </c>
      <c r="J261" s="317">
        <v>6</v>
      </c>
      <c r="K261" s="317" t="s">
        <v>760</v>
      </c>
      <c r="L261" s="317" t="s">
        <v>911</v>
      </c>
      <c r="M261" s="317">
        <v>0</v>
      </c>
      <c r="N261" s="333" t="s">
        <v>21</v>
      </c>
      <c r="O261" s="318"/>
      <c r="P261" s="319"/>
      <c r="Q261" s="320"/>
      <c r="R261" s="319"/>
      <c r="S261" s="319"/>
      <c r="T261" s="320"/>
      <c r="U261" s="321">
        <v>45052</v>
      </c>
      <c r="V261" s="270" t="str">
        <f ca="1">IFERROR(IF(E261&lt;&gt;"",VLOOKUP(E261,'Color Lineup'!N:N,1,0),""),"CHECK")</f>
        <v>MX4R0</v>
      </c>
    </row>
    <row r="262" spans="3:22">
      <c r="C262" s="1">
        <f>+IF(D262=1,COUNTIF($D$2:D262,D262),0)</f>
        <v>0</v>
      </c>
      <c r="D262" s="1">
        <f>+COUNTIF($E$2:E262,E262)</f>
        <v>4</v>
      </c>
      <c r="E262" s="1" t="str">
        <f t="shared" si="8"/>
        <v>CXW09</v>
      </c>
      <c r="F262" s="323">
        <f t="shared" si="9"/>
        <v>260</v>
      </c>
      <c r="G262" s="317" t="s">
        <v>1601</v>
      </c>
      <c r="H262" s="317" t="s">
        <v>682</v>
      </c>
      <c r="I262" s="317" t="s">
        <v>1493</v>
      </c>
      <c r="J262" s="317">
        <v>8</v>
      </c>
      <c r="K262" s="317" t="s">
        <v>680</v>
      </c>
      <c r="L262" s="317" t="s">
        <v>948</v>
      </c>
      <c r="M262" s="317">
        <v>0</v>
      </c>
      <c r="N262" s="333" t="s">
        <v>635</v>
      </c>
      <c r="O262" s="318"/>
      <c r="P262" s="319"/>
      <c r="Q262" s="320"/>
      <c r="R262" s="319"/>
      <c r="S262" s="319"/>
      <c r="T262" s="320"/>
      <c r="U262" s="321">
        <v>45052</v>
      </c>
      <c r="V262" s="270" t="str">
        <f ca="1">IFERROR(IF(E262&lt;&gt;"",VLOOKUP(E262,'Color Lineup'!N:N,1,0),""),"CHECK")</f>
        <v>CXW09</v>
      </c>
    </row>
    <row r="263" spans="3:22">
      <c r="C263" s="1">
        <f>+IF(D263=1,COUNTIF($D$2:D263,D263),0)</f>
        <v>0</v>
      </c>
      <c r="D263" s="1">
        <f>+COUNTIF($E$2:E263,E263)</f>
        <v>3</v>
      </c>
      <c r="E263" s="1" t="str">
        <f t="shared" si="8"/>
        <v>MV218</v>
      </c>
      <c r="F263" s="323">
        <f t="shared" si="9"/>
        <v>261</v>
      </c>
      <c r="G263" s="317" t="s">
        <v>1602</v>
      </c>
      <c r="H263" s="317" t="s">
        <v>518</v>
      </c>
      <c r="I263" s="317" t="s">
        <v>1100</v>
      </c>
      <c r="J263" s="317">
        <v>6</v>
      </c>
      <c r="K263" s="317" t="s">
        <v>758</v>
      </c>
      <c r="L263" s="317" t="s">
        <v>913</v>
      </c>
      <c r="M263" s="317">
        <v>0</v>
      </c>
      <c r="N263" s="333" t="s">
        <v>20</v>
      </c>
      <c r="O263" s="318"/>
      <c r="P263" s="319"/>
      <c r="Q263" s="320"/>
      <c r="R263" s="319"/>
      <c r="S263" s="319"/>
      <c r="T263" s="320"/>
      <c r="U263" s="321">
        <v>45052</v>
      </c>
      <c r="V263" s="270" t="str">
        <f ca="1">IFERROR(IF(E263&lt;&gt;"",VLOOKUP(E263,'Color Lineup'!N:N,1,0),""),"CHECK")</f>
        <v>MV218</v>
      </c>
    </row>
    <row r="264" spans="3:22">
      <c r="C264" s="1">
        <f>+IF(D264=1,COUNTIF($D$2:D264,D264),0)</f>
        <v>0</v>
      </c>
      <c r="D264" s="1">
        <f>+COUNTIF($E$2:E264,E264)</f>
        <v>6</v>
      </c>
      <c r="E264" s="1" t="str">
        <f t="shared" si="8"/>
        <v>LP040</v>
      </c>
      <c r="F264" s="323">
        <f t="shared" si="9"/>
        <v>262</v>
      </c>
      <c r="G264" s="317" t="s">
        <v>1603</v>
      </c>
      <c r="H264" s="317" t="s">
        <v>519</v>
      </c>
      <c r="I264" s="317" t="s">
        <v>1396</v>
      </c>
      <c r="J264" s="317">
        <v>7</v>
      </c>
      <c r="K264" s="317" t="s">
        <v>561</v>
      </c>
      <c r="L264" s="317" t="s">
        <v>1604</v>
      </c>
      <c r="M264" s="317">
        <v>0</v>
      </c>
      <c r="N264" s="333" t="s">
        <v>28</v>
      </c>
      <c r="O264" s="318"/>
      <c r="P264" s="319"/>
      <c r="Q264" s="320"/>
      <c r="R264" s="319"/>
      <c r="S264" s="319"/>
      <c r="T264" s="320"/>
      <c r="U264" s="321">
        <v>45052</v>
      </c>
      <c r="V264" s="270" t="str">
        <f ca="1">IFERROR(IF(E264&lt;&gt;"",VLOOKUP(E264,'Color Lineup'!N:N,1,0),""),"CHECK")</f>
        <v>LP040</v>
      </c>
    </row>
    <row r="265" spans="3:22">
      <c r="C265" s="1">
        <f>+IF(D265=1,COUNTIF($D$2:D265,D265),0)</f>
        <v>0</v>
      </c>
      <c r="D265" s="1">
        <f>+COUNTIF($E$2:E265,E265)</f>
        <v>14</v>
      </c>
      <c r="E265" s="1" t="str">
        <f t="shared" si="8"/>
        <v>LHX12</v>
      </c>
      <c r="F265" s="323">
        <f t="shared" si="9"/>
        <v>263</v>
      </c>
      <c r="G265" s="317" t="s">
        <v>1605</v>
      </c>
      <c r="H265" s="317" t="s">
        <v>682</v>
      </c>
      <c r="I265" s="317" t="s">
        <v>1587</v>
      </c>
      <c r="J265" s="317">
        <v>4</v>
      </c>
      <c r="K265" s="317" t="s">
        <v>585</v>
      </c>
      <c r="L265" s="317" t="s">
        <v>949</v>
      </c>
      <c r="M265" s="317">
        <v>0</v>
      </c>
      <c r="N265" s="333" t="s">
        <v>632</v>
      </c>
      <c r="O265" s="318"/>
      <c r="P265" s="319"/>
      <c r="Q265" s="320"/>
      <c r="R265" s="319"/>
      <c r="S265" s="319"/>
      <c r="T265" s="320"/>
      <c r="U265" s="321">
        <v>45052</v>
      </c>
      <c r="V265" s="270" t="str">
        <f ca="1">IFERROR(IF(E265&lt;&gt;"",VLOOKUP(E265,'Color Lineup'!N:N,1,0),""),"CHECK")</f>
        <v>LHX12</v>
      </c>
    </row>
    <row r="266" spans="3:22">
      <c r="C266" s="1">
        <f>+IF(D266=1,COUNTIF($D$2:D266,D266),0)</f>
        <v>0</v>
      </c>
      <c r="D266" s="1">
        <f>+COUNTIF($E$2:E266,E266)</f>
        <v>4</v>
      </c>
      <c r="E266" s="1" t="str">
        <f t="shared" si="8"/>
        <v>MY089</v>
      </c>
      <c r="F266" s="323">
        <f t="shared" si="9"/>
        <v>264</v>
      </c>
      <c r="G266" s="317" t="s">
        <v>1606</v>
      </c>
      <c r="H266" s="317" t="s">
        <v>518</v>
      </c>
      <c r="I266" s="317" t="s">
        <v>1107</v>
      </c>
      <c r="J266" s="317">
        <v>2</v>
      </c>
      <c r="K266" s="317" t="s">
        <v>759</v>
      </c>
      <c r="L266" s="317" t="s">
        <v>914</v>
      </c>
      <c r="M266" s="317">
        <v>0</v>
      </c>
      <c r="N266" s="333" t="s">
        <v>465</v>
      </c>
      <c r="O266" s="318"/>
      <c r="P266" s="319"/>
      <c r="Q266" s="320"/>
      <c r="R266" s="319"/>
      <c r="S266" s="319"/>
      <c r="T266" s="320"/>
      <c r="U266" s="321">
        <v>45052</v>
      </c>
      <c r="V266" s="270" t="str">
        <f ca="1">IFERROR(IF(E266&lt;&gt;"",VLOOKUP(E266,'Color Lineup'!N:N,1,0),""),"CHECK")</f>
        <v>MY089</v>
      </c>
    </row>
    <row r="267" spans="3:22">
      <c r="C267" s="1">
        <f>+IF(D267=1,COUNTIF($D$2:D267,D267),0)</f>
        <v>0</v>
      </c>
      <c r="D267" s="1">
        <f>+COUNTIF($E$2:E267,E267)</f>
        <v>16</v>
      </c>
      <c r="E267" s="1" t="str">
        <f t="shared" si="8"/>
        <v>HJ089</v>
      </c>
      <c r="F267" s="323">
        <f t="shared" si="9"/>
        <v>265</v>
      </c>
      <c r="G267" s="317" t="s">
        <v>1607</v>
      </c>
      <c r="H267" s="317" t="s">
        <v>682</v>
      </c>
      <c r="I267" s="317" t="s">
        <v>1584</v>
      </c>
      <c r="J267" s="317">
        <v>3</v>
      </c>
      <c r="K267" s="317" t="s">
        <v>679</v>
      </c>
      <c r="L267" s="317" t="s">
        <v>950</v>
      </c>
      <c r="M267" s="317">
        <v>0</v>
      </c>
      <c r="N267" s="333" t="s">
        <v>465</v>
      </c>
      <c r="O267" s="318"/>
      <c r="P267" s="319"/>
      <c r="Q267" s="320"/>
      <c r="R267" s="319"/>
      <c r="S267" s="319"/>
      <c r="T267" s="320"/>
      <c r="U267" s="321">
        <v>45052</v>
      </c>
      <c r="V267" s="270" t="str">
        <f ca="1">IFERROR(IF(E267&lt;&gt;"",VLOOKUP(E267,'Color Lineup'!N:N,1,0),""),"CHECK")</f>
        <v>HJ089</v>
      </c>
    </row>
    <row r="268" spans="3:22">
      <c r="C268" s="1">
        <f>+IF(D268=1,COUNTIF($D$2:D268,D268),0)</f>
        <v>0</v>
      </c>
      <c r="D268" s="1">
        <f>+COUNTIF($E$2:E268,E268)</f>
        <v>18</v>
      </c>
      <c r="E268" s="1" t="str">
        <f t="shared" si="8"/>
        <v>MX089</v>
      </c>
      <c r="F268" s="323">
        <f t="shared" si="9"/>
        <v>266</v>
      </c>
      <c r="G268" s="317" t="s">
        <v>1608</v>
      </c>
      <c r="H268" s="317" t="s">
        <v>518</v>
      </c>
      <c r="I268" s="317" t="s">
        <v>1121</v>
      </c>
      <c r="J268" s="317">
        <v>7</v>
      </c>
      <c r="K268" s="317" t="s">
        <v>760</v>
      </c>
      <c r="L268" s="317" t="s">
        <v>916</v>
      </c>
      <c r="M268" s="317">
        <v>0</v>
      </c>
      <c r="N268" s="333" t="s">
        <v>465</v>
      </c>
      <c r="O268" s="318"/>
      <c r="P268" s="319"/>
      <c r="Q268" s="320"/>
      <c r="R268" s="319"/>
      <c r="S268" s="319"/>
      <c r="T268" s="320"/>
      <c r="U268" s="321">
        <v>45052</v>
      </c>
      <c r="V268" s="270" t="str">
        <f ca="1">IFERROR(IF(E268&lt;&gt;"",VLOOKUP(E268,'Color Lineup'!N:N,1,0),""),"CHECK")</f>
        <v>MX089</v>
      </c>
    </row>
    <row r="269" spans="3:22">
      <c r="C269" s="1">
        <f>+IF(D269=1,COUNTIF($D$2:D269,D269),0)</f>
        <v>0</v>
      </c>
      <c r="D269" s="1">
        <f>+COUNTIF($E$2:E269,E269)</f>
        <v>2</v>
      </c>
      <c r="E269" s="1" t="str">
        <f t="shared" si="8"/>
        <v>CXP20</v>
      </c>
      <c r="F269" s="323">
        <f t="shared" si="9"/>
        <v>267</v>
      </c>
      <c r="G269" s="317" t="s">
        <v>1609</v>
      </c>
      <c r="H269" s="317" t="s">
        <v>682</v>
      </c>
      <c r="I269" s="317" t="s">
        <v>1493</v>
      </c>
      <c r="J269" s="317">
        <v>9</v>
      </c>
      <c r="K269" s="317" t="s">
        <v>680</v>
      </c>
      <c r="L269" s="317" t="s">
        <v>951</v>
      </c>
      <c r="M269" s="317">
        <v>0</v>
      </c>
      <c r="N269" s="333" t="s">
        <v>633</v>
      </c>
      <c r="O269" s="318"/>
      <c r="P269" s="319"/>
      <c r="Q269" s="320"/>
      <c r="R269" s="319"/>
      <c r="S269" s="319"/>
      <c r="T269" s="320"/>
      <c r="U269" s="321">
        <v>45052</v>
      </c>
      <c r="V269" s="270" t="str">
        <f ca="1">IFERROR(IF(E269&lt;&gt;"",VLOOKUP(E269,'Color Lineup'!N:N,1,0),""),"CHECK")</f>
        <v>CXP20</v>
      </c>
    </row>
    <row r="270" spans="3:22">
      <c r="C270" s="1">
        <f>+IF(D270=1,COUNTIF($D$2:D270,D270),0)</f>
        <v>0</v>
      </c>
      <c r="D270" s="1">
        <f>+COUNTIF($E$2:E270,E270)</f>
        <v>3</v>
      </c>
      <c r="E270" s="1" t="str">
        <f t="shared" si="8"/>
        <v>MX1D6</v>
      </c>
      <c r="F270" s="323">
        <f t="shared" si="9"/>
        <v>268</v>
      </c>
      <c r="G270" s="317" t="s">
        <v>1610</v>
      </c>
      <c r="H270" s="317" t="s">
        <v>518</v>
      </c>
      <c r="I270" s="317" t="s">
        <v>1121</v>
      </c>
      <c r="J270" s="317">
        <v>8</v>
      </c>
      <c r="K270" s="317" t="s">
        <v>760</v>
      </c>
      <c r="L270" s="317" t="s">
        <v>789</v>
      </c>
      <c r="M270" s="317">
        <v>0</v>
      </c>
      <c r="N270" s="333" t="s">
        <v>29</v>
      </c>
      <c r="O270" s="318"/>
      <c r="P270" s="319"/>
      <c r="Q270" s="320"/>
      <c r="R270" s="319"/>
      <c r="S270" s="319"/>
      <c r="T270" s="320"/>
      <c r="U270" s="321">
        <v>45052</v>
      </c>
      <c r="V270" s="270" t="str">
        <f ca="1">IFERROR(IF(E270&lt;&gt;"",VLOOKUP(E270,'Color Lineup'!N:N,1,0),""),"CHECK")</f>
        <v>MX1D6</v>
      </c>
    </row>
    <row r="271" spans="3:22">
      <c r="C271" s="1">
        <f>+IF(D271=1,COUNTIF($D$2:D271,D271),0)</f>
        <v>0</v>
      </c>
      <c r="D271" s="1">
        <f>+COUNTIF($E$2:E271,E271)</f>
        <v>3</v>
      </c>
      <c r="E271" s="1" t="str">
        <f t="shared" si="8"/>
        <v>LT218</v>
      </c>
      <c r="F271" s="323">
        <f t="shared" si="9"/>
        <v>269</v>
      </c>
      <c r="G271" s="317" t="s">
        <v>1611</v>
      </c>
      <c r="H271" s="317" t="s">
        <v>519</v>
      </c>
      <c r="I271" s="317" t="s">
        <v>1457</v>
      </c>
      <c r="J271" s="317">
        <v>7</v>
      </c>
      <c r="K271" s="317" t="s">
        <v>559</v>
      </c>
      <c r="L271" s="317" t="s">
        <v>1612</v>
      </c>
      <c r="M271" s="317">
        <v>0</v>
      </c>
      <c r="N271" s="333" t="s">
        <v>20</v>
      </c>
      <c r="O271" s="318"/>
      <c r="P271" s="319"/>
      <c r="Q271" s="320"/>
      <c r="R271" s="319"/>
      <c r="S271" s="319"/>
      <c r="T271" s="320"/>
      <c r="U271" s="321">
        <v>45052</v>
      </c>
      <c r="V271" s="270" t="str">
        <f ca="1">IFERROR(IF(E271&lt;&gt;"",VLOOKUP(E271,'Color Lineup'!N:N,1,0),""),"CHECK")</f>
        <v>LT218</v>
      </c>
    </row>
    <row r="272" spans="3:22">
      <c r="C272" s="1">
        <f>+IF(D272=1,COUNTIF($D$2:D272,D272),0)</f>
        <v>0</v>
      </c>
      <c r="D272" s="1">
        <f>+COUNTIF($E$2:E272,E272)</f>
        <v>43</v>
      </c>
      <c r="E272" s="1" t="str">
        <f t="shared" si="8"/>
        <v>LH089</v>
      </c>
      <c r="F272" s="323">
        <f t="shared" si="9"/>
        <v>270</v>
      </c>
      <c r="G272" s="317" t="s">
        <v>1613</v>
      </c>
      <c r="H272" s="317" t="s">
        <v>682</v>
      </c>
      <c r="I272" s="317" t="s">
        <v>1587</v>
      </c>
      <c r="J272" s="317">
        <v>5</v>
      </c>
      <c r="K272" s="317" t="s">
        <v>585</v>
      </c>
      <c r="L272" s="317" t="s">
        <v>952</v>
      </c>
      <c r="M272" s="317">
        <v>0</v>
      </c>
      <c r="N272" s="333" t="s">
        <v>465</v>
      </c>
      <c r="O272" s="318"/>
      <c r="P272" s="319"/>
      <c r="Q272" s="320"/>
      <c r="R272" s="319"/>
      <c r="S272" s="319"/>
      <c r="T272" s="320"/>
      <c r="U272" s="321">
        <v>45052</v>
      </c>
      <c r="V272" s="270" t="str">
        <f ca="1">IFERROR(IF(E272&lt;&gt;"",VLOOKUP(E272,'Color Lineup'!N:N,1,0),""),"CHECK")</f>
        <v>LH089</v>
      </c>
    </row>
    <row r="273" spans="3:22">
      <c r="C273" s="1">
        <f>+IF(D273=1,COUNTIF($D$2:D273,D273),0)</f>
        <v>0</v>
      </c>
      <c r="D273" s="1">
        <f>+COUNTIF($E$2:E273,E273)</f>
        <v>10</v>
      </c>
      <c r="E273" s="1" t="str">
        <f t="shared" si="8"/>
        <v>MV4R0</v>
      </c>
      <c r="F273" s="323">
        <f t="shared" si="9"/>
        <v>271</v>
      </c>
      <c r="G273" s="317" t="s">
        <v>1614</v>
      </c>
      <c r="H273" s="317" t="s">
        <v>518</v>
      </c>
      <c r="I273" s="317" t="s">
        <v>1100</v>
      </c>
      <c r="J273" s="317">
        <v>7</v>
      </c>
      <c r="K273" s="317" t="s">
        <v>758</v>
      </c>
      <c r="L273" s="317" t="s">
        <v>790</v>
      </c>
      <c r="M273" s="317">
        <v>0</v>
      </c>
      <c r="N273" s="333" t="s">
        <v>21</v>
      </c>
      <c r="O273" s="318"/>
      <c r="P273" s="319"/>
      <c r="Q273" s="320"/>
      <c r="R273" s="319"/>
      <c r="S273" s="319"/>
      <c r="T273" s="320"/>
      <c r="U273" s="321">
        <v>45052</v>
      </c>
      <c r="V273" s="270" t="str">
        <f ca="1">IFERROR(IF(E273&lt;&gt;"",VLOOKUP(E273,'Color Lineup'!N:N,1,0),""),"CHECK")</f>
        <v>MV4R0</v>
      </c>
    </row>
    <row r="274" spans="3:22">
      <c r="C274" s="1">
        <f>+IF(D274=1,COUNTIF($D$2:D274,D274),0)</f>
        <v>49</v>
      </c>
      <c r="D274" s="1">
        <f>+COUNTIF($E$2:E274,E274)</f>
        <v>1</v>
      </c>
      <c r="E274" s="1" t="str">
        <f t="shared" si="8"/>
        <v>HKP20</v>
      </c>
      <c r="F274" s="323">
        <f t="shared" si="9"/>
        <v>272</v>
      </c>
      <c r="G274" s="317" t="s">
        <v>1615</v>
      </c>
      <c r="H274" s="317" t="s">
        <v>682</v>
      </c>
      <c r="I274" s="317" t="s">
        <v>1576</v>
      </c>
      <c r="J274" s="317">
        <v>3</v>
      </c>
      <c r="K274" s="317" t="s">
        <v>681</v>
      </c>
      <c r="L274" s="317" t="s">
        <v>953</v>
      </c>
      <c r="M274" s="317">
        <v>0</v>
      </c>
      <c r="N274" s="333" t="s">
        <v>633</v>
      </c>
      <c r="O274" s="318"/>
      <c r="P274" s="319"/>
      <c r="Q274" s="320"/>
      <c r="R274" s="319"/>
      <c r="S274" s="319"/>
      <c r="T274" s="320"/>
      <c r="U274" s="321">
        <v>45052</v>
      </c>
      <c r="V274" s="270" t="str">
        <f ca="1">IFERROR(IF(E274&lt;&gt;"",VLOOKUP(E274,'Color Lineup'!N:N,1,0),""),"CHECK")</f>
        <v>HKP20</v>
      </c>
    </row>
    <row r="275" spans="3:22">
      <c r="C275" s="1">
        <f>+IF(D275=1,COUNTIF($D$2:D275,D275),0)</f>
        <v>0</v>
      </c>
      <c r="D275" s="1">
        <f>+COUNTIF($E$2:E275,E275)</f>
        <v>19</v>
      </c>
      <c r="E275" s="1" t="str">
        <f t="shared" si="8"/>
        <v>MX089</v>
      </c>
      <c r="F275" s="323">
        <f t="shared" si="9"/>
        <v>273</v>
      </c>
      <c r="G275" s="317" t="s">
        <v>1616</v>
      </c>
      <c r="H275" s="317" t="s">
        <v>518</v>
      </c>
      <c r="I275" s="317" t="s">
        <v>1121</v>
      </c>
      <c r="J275" s="317">
        <v>9</v>
      </c>
      <c r="K275" s="317" t="s">
        <v>760</v>
      </c>
      <c r="L275" s="317" t="s">
        <v>791</v>
      </c>
      <c r="M275" s="317">
        <v>0</v>
      </c>
      <c r="N275" s="333" t="s">
        <v>465</v>
      </c>
      <c r="O275" s="318"/>
      <c r="P275" s="319"/>
      <c r="Q275" s="320"/>
      <c r="R275" s="319"/>
      <c r="S275" s="319"/>
      <c r="T275" s="320"/>
      <c r="U275" s="321">
        <v>45052</v>
      </c>
      <c r="V275" s="270" t="str">
        <f ca="1">IFERROR(IF(E275&lt;&gt;"",VLOOKUP(E275,'Color Lineup'!N:N,1,0),""),"CHECK")</f>
        <v>MX089</v>
      </c>
    </row>
    <row r="276" spans="3:22">
      <c r="C276" s="1">
        <f>+IF(D276=1,COUNTIF($D$2:D276,D276),0)</f>
        <v>0</v>
      </c>
      <c r="D276" s="1">
        <f>+COUNTIF($E$2:E276,E276)</f>
        <v>7</v>
      </c>
      <c r="E276" s="1" t="str">
        <f t="shared" si="8"/>
        <v>LHP20</v>
      </c>
      <c r="F276" s="323">
        <f t="shared" si="9"/>
        <v>274</v>
      </c>
      <c r="G276" s="317" t="s">
        <v>1617</v>
      </c>
      <c r="H276" s="317" t="s">
        <v>682</v>
      </c>
      <c r="I276" s="317" t="s">
        <v>1587</v>
      </c>
      <c r="J276" s="317">
        <v>6</v>
      </c>
      <c r="K276" s="317" t="s">
        <v>585</v>
      </c>
      <c r="L276" s="317" t="s">
        <v>954</v>
      </c>
      <c r="M276" s="317">
        <v>0</v>
      </c>
      <c r="N276" s="333" t="s">
        <v>633</v>
      </c>
      <c r="O276" s="318"/>
      <c r="P276" s="319"/>
      <c r="Q276" s="320"/>
      <c r="R276" s="319"/>
      <c r="S276" s="319"/>
      <c r="T276" s="320"/>
      <c r="U276" s="321">
        <v>45052</v>
      </c>
      <c r="V276" s="270" t="str">
        <f ca="1">IFERROR(IF(E276&lt;&gt;"",VLOOKUP(E276,'Color Lineup'!N:N,1,0),""),"CHECK")</f>
        <v>LHP20</v>
      </c>
    </row>
    <row r="277" spans="3:22">
      <c r="C277" s="1">
        <f>+IF(D277=1,COUNTIF($D$2:D277,D277),0)</f>
        <v>0</v>
      </c>
      <c r="D277" s="1">
        <f>+COUNTIF($E$2:E277,E277)</f>
        <v>14</v>
      </c>
      <c r="E277" s="1" t="str">
        <f t="shared" si="8"/>
        <v>JH040</v>
      </c>
      <c r="F277" s="323">
        <f t="shared" si="9"/>
        <v>275</v>
      </c>
      <c r="G277" s="317" t="s">
        <v>1618</v>
      </c>
      <c r="H277" s="317" t="s">
        <v>520</v>
      </c>
      <c r="I277" s="317" t="s">
        <v>1481</v>
      </c>
      <c r="J277" s="317">
        <v>5</v>
      </c>
      <c r="K277" s="317" t="s">
        <v>452</v>
      </c>
      <c r="L277" s="317" t="s">
        <v>983</v>
      </c>
      <c r="M277" s="317">
        <v>0</v>
      </c>
      <c r="N277" s="333" t="s">
        <v>28</v>
      </c>
      <c r="O277" s="318"/>
      <c r="P277" s="319"/>
      <c r="Q277" s="320"/>
      <c r="R277" s="319"/>
      <c r="S277" s="319"/>
      <c r="T277" s="320"/>
      <c r="U277" s="321">
        <v>45052</v>
      </c>
      <c r="V277" s="270" t="str">
        <f ca="1">IFERROR(IF(E277&lt;&gt;"",VLOOKUP(E277,'Color Lineup'!N:N,1,0),""),"CHECK")</f>
        <v>JH040</v>
      </c>
    </row>
    <row r="278" spans="3:22">
      <c r="C278" s="1">
        <f>+IF(D278=1,COUNTIF($D$2:D278,D278),0)</f>
        <v>0</v>
      </c>
      <c r="D278" s="1">
        <f>+COUNTIF($E$2:E278,E278)</f>
        <v>8</v>
      </c>
      <c r="E278" s="1" t="str">
        <f t="shared" si="8"/>
        <v>MY4R0</v>
      </c>
      <c r="F278" s="323">
        <f t="shared" si="9"/>
        <v>276</v>
      </c>
      <c r="G278" s="317" t="s">
        <v>1619</v>
      </c>
      <c r="H278" s="317" t="s">
        <v>518</v>
      </c>
      <c r="I278" s="317" t="s">
        <v>1107</v>
      </c>
      <c r="J278" s="317">
        <v>3</v>
      </c>
      <c r="K278" s="317" t="s">
        <v>759</v>
      </c>
      <c r="L278" s="317" t="s">
        <v>792</v>
      </c>
      <c r="M278" s="317">
        <v>0</v>
      </c>
      <c r="N278" s="333" t="s">
        <v>21</v>
      </c>
      <c r="O278" s="318"/>
      <c r="P278" s="319"/>
      <c r="Q278" s="320"/>
      <c r="R278" s="319"/>
      <c r="S278" s="319"/>
      <c r="T278" s="320"/>
      <c r="U278" s="321">
        <v>45052</v>
      </c>
      <c r="V278" s="270" t="str">
        <f ca="1">IFERROR(IF(E278&lt;&gt;"",VLOOKUP(E278,'Color Lineup'!N:N,1,0),""),"CHECK")</f>
        <v>MY4R0</v>
      </c>
    </row>
    <row r="279" spans="3:22">
      <c r="C279" s="1">
        <f>+IF(D279=1,COUNTIF($D$2:D279,D279),0)</f>
        <v>0</v>
      </c>
      <c r="D279" s="1">
        <f>+COUNTIF($E$2:E279,E279)</f>
        <v>17</v>
      </c>
      <c r="E279" s="1" t="str">
        <f t="shared" si="8"/>
        <v>HJ089</v>
      </c>
      <c r="F279" s="323">
        <f t="shared" si="9"/>
        <v>277</v>
      </c>
      <c r="G279" s="317" t="s">
        <v>1620</v>
      </c>
      <c r="H279" s="317" t="s">
        <v>682</v>
      </c>
      <c r="I279" s="317" t="s">
        <v>1584</v>
      </c>
      <c r="J279" s="317">
        <v>4</v>
      </c>
      <c r="K279" s="317" t="s">
        <v>679</v>
      </c>
      <c r="L279" s="317" t="s">
        <v>955</v>
      </c>
      <c r="M279" s="317">
        <v>0</v>
      </c>
      <c r="N279" s="333" t="s">
        <v>465</v>
      </c>
      <c r="O279" s="318"/>
      <c r="P279" s="319"/>
      <c r="Q279" s="320"/>
      <c r="R279" s="319"/>
      <c r="S279" s="319"/>
      <c r="T279" s="320"/>
      <c r="U279" s="321">
        <v>45052</v>
      </c>
      <c r="V279" s="270" t="str">
        <f ca="1">IFERROR(IF(E279&lt;&gt;"",VLOOKUP(E279,'Color Lineup'!N:N,1,0),""),"CHECK")</f>
        <v>HJ089</v>
      </c>
    </row>
    <row r="280" spans="3:22">
      <c r="C280" s="1">
        <f>+IF(D280=1,COUNTIF($D$2:D280,D280),0)</f>
        <v>0</v>
      </c>
      <c r="D280" s="1">
        <f>+COUNTIF($E$2:E280,E280)</f>
        <v>20</v>
      </c>
      <c r="E280" s="1" t="str">
        <f t="shared" si="8"/>
        <v>MX089</v>
      </c>
      <c r="F280" s="323">
        <f t="shared" si="9"/>
        <v>278</v>
      </c>
      <c r="G280" s="317" t="s">
        <v>1621</v>
      </c>
      <c r="H280" s="317" t="s">
        <v>518</v>
      </c>
      <c r="I280" s="317" t="s">
        <v>1121</v>
      </c>
      <c r="J280" s="317">
        <v>10</v>
      </c>
      <c r="K280" s="317" t="s">
        <v>760</v>
      </c>
      <c r="L280" s="317" t="s">
        <v>793</v>
      </c>
      <c r="M280" s="317">
        <v>0</v>
      </c>
      <c r="N280" s="333" t="s">
        <v>465</v>
      </c>
      <c r="O280" s="318"/>
      <c r="P280" s="319"/>
      <c r="Q280" s="320"/>
      <c r="R280" s="319"/>
      <c r="S280" s="319"/>
      <c r="T280" s="320"/>
      <c r="U280" s="321">
        <v>45052</v>
      </c>
      <c r="V280" s="270" t="str">
        <f ca="1">IFERROR(IF(E280&lt;&gt;"",VLOOKUP(E280,'Color Lineup'!N:N,1,0),""),"CHECK")</f>
        <v>MX089</v>
      </c>
    </row>
    <row r="281" spans="3:22">
      <c r="C281" s="1">
        <f>+IF(D281=1,COUNTIF($D$2:D281,D281),0)</f>
        <v>0</v>
      </c>
      <c r="D281" s="1">
        <f>+COUNTIF($E$2:E281,E281)</f>
        <v>3</v>
      </c>
      <c r="E281" s="1" t="str">
        <f t="shared" si="8"/>
        <v>CXS28</v>
      </c>
      <c r="F281" s="323">
        <f t="shared" si="9"/>
        <v>279</v>
      </c>
      <c r="G281" s="317" t="s">
        <v>1622</v>
      </c>
      <c r="H281" s="317" t="s">
        <v>682</v>
      </c>
      <c r="I281" s="317" t="s">
        <v>1493</v>
      </c>
      <c r="J281" s="317">
        <v>10</v>
      </c>
      <c r="K281" s="317" t="s">
        <v>680</v>
      </c>
      <c r="L281" s="317" t="s">
        <v>956</v>
      </c>
      <c r="M281" s="317">
        <v>0</v>
      </c>
      <c r="N281" s="333" t="s">
        <v>631</v>
      </c>
      <c r="O281" s="318"/>
      <c r="P281" s="319"/>
      <c r="Q281" s="320"/>
      <c r="R281" s="319"/>
      <c r="S281" s="319"/>
      <c r="T281" s="320"/>
      <c r="U281" s="321">
        <v>45052</v>
      </c>
      <c r="V281" s="270" t="str">
        <f ca="1">IFERROR(IF(E281&lt;&gt;"",VLOOKUP(E281,'Color Lineup'!N:N,1,0),""),"CHECK")</f>
        <v>CXS28</v>
      </c>
    </row>
    <row r="282" spans="3:22">
      <c r="C282" s="1">
        <f>+IF(D282=1,COUNTIF($D$2:D282,D282),0)</f>
        <v>0</v>
      </c>
      <c r="D282" s="1">
        <f>+COUNTIF($E$2:E282,E282)</f>
        <v>10</v>
      </c>
      <c r="E282" s="1" t="str">
        <f t="shared" si="8"/>
        <v>MV040</v>
      </c>
      <c r="F282" s="323">
        <f t="shared" si="9"/>
        <v>280</v>
      </c>
      <c r="G282" s="317" t="s">
        <v>1623</v>
      </c>
      <c r="H282" s="317" t="s">
        <v>518</v>
      </c>
      <c r="I282" s="317" t="s">
        <v>1100</v>
      </c>
      <c r="J282" s="317">
        <v>8</v>
      </c>
      <c r="K282" s="317" t="s">
        <v>758</v>
      </c>
      <c r="L282" s="317" t="s">
        <v>794</v>
      </c>
      <c r="M282" s="317">
        <v>0</v>
      </c>
      <c r="N282" s="333" t="s">
        <v>28</v>
      </c>
      <c r="O282" s="318"/>
      <c r="P282" s="319"/>
      <c r="Q282" s="320"/>
      <c r="R282" s="319"/>
      <c r="S282" s="319"/>
      <c r="T282" s="320"/>
      <c r="U282" s="321">
        <v>45052</v>
      </c>
      <c r="V282" s="270" t="str">
        <f ca="1">IFERROR(IF(E282&lt;&gt;"",VLOOKUP(E282,'Color Lineup'!N:N,1,0),""),"CHECK")</f>
        <v>MV040</v>
      </c>
    </row>
    <row r="283" spans="3:22">
      <c r="C283" s="1">
        <f>+IF(D283=1,COUNTIF($D$2:D283,D283),0)</f>
        <v>0</v>
      </c>
      <c r="D283" s="1">
        <f>+COUNTIF($E$2:E283,E283)</f>
        <v>8</v>
      </c>
      <c r="E283" s="1" t="str">
        <f t="shared" si="8"/>
        <v>LHP20</v>
      </c>
      <c r="F283" s="323">
        <f t="shared" si="9"/>
        <v>281</v>
      </c>
      <c r="G283" s="317" t="s">
        <v>1624</v>
      </c>
      <c r="H283" s="317" t="s">
        <v>682</v>
      </c>
      <c r="I283" s="317" t="s">
        <v>1587</v>
      </c>
      <c r="J283" s="317">
        <v>7</v>
      </c>
      <c r="K283" s="317" t="s">
        <v>585</v>
      </c>
      <c r="L283" s="317" t="s">
        <v>957</v>
      </c>
      <c r="M283" s="317">
        <v>0</v>
      </c>
      <c r="N283" s="333" t="s">
        <v>633</v>
      </c>
      <c r="O283" s="318"/>
      <c r="P283" s="319"/>
      <c r="Q283" s="320"/>
      <c r="R283" s="319"/>
      <c r="S283" s="319"/>
      <c r="T283" s="320"/>
      <c r="U283" s="321">
        <v>45052</v>
      </c>
      <c r="V283" s="270" t="str">
        <f ca="1">IFERROR(IF(E283&lt;&gt;"",VLOOKUP(E283,'Color Lineup'!N:N,1,0),""),"CHECK")</f>
        <v>LHP20</v>
      </c>
    </row>
    <row r="284" spans="3:22">
      <c r="C284" s="1">
        <f>+IF(D284=1,COUNTIF($D$2:D284,D284),0)</f>
        <v>0</v>
      </c>
      <c r="D284" s="1">
        <f>+COUNTIF($E$2:E284,E284)</f>
        <v>2</v>
      </c>
      <c r="E284" s="1" t="str">
        <f t="shared" si="8"/>
        <v>AA218</v>
      </c>
      <c r="F284" s="323">
        <f t="shared" si="9"/>
        <v>282</v>
      </c>
      <c r="G284" s="317" t="s">
        <v>1625</v>
      </c>
      <c r="H284" s="317" t="s">
        <v>520</v>
      </c>
      <c r="I284" s="317" t="s">
        <v>1529</v>
      </c>
      <c r="J284" s="317">
        <v>4</v>
      </c>
      <c r="K284" s="317" t="s">
        <v>455</v>
      </c>
      <c r="L284" s="317" t="s">
        <v>1002</v>
      </c>
      <c r="M284" s="317">
        <v>0</v>
      </c>
      <c r="N284" s="333" t="s">
        <v>20</v>
      </c>
      <c r="O284" s="318"/>
      <c r="P284" s="319"/>
      <c r="Q284" s="320"/>
      <c r="R284" s="319"/>
      <c r="S284" s="319"/>
      <c r="T284" s="320"/>
      <c r="U284" s="321">
        <v>45052</v>
      </c>
      <c r="V284" s="270" t="str">
        <f ca="1">IFERROR(IF(E284&lt;&gt;"",VLOOKUP(E284,'Color Lineup'!N:N,1,0),""),"CHECK")</f>
        <v>AA218</v>
      </c>
    </row>
    <row r="285" spans="3:22">
      <c r="C285" s="1">
        <f>+IF(D285=1,COUNTIF($D$2:D285,D285),0)</f>
        <v>0</v>
      </c>
      <c r="D285" s="1">
        <f>+COUNTIF($E$2:E285,E285)</f>
        <v>7</v>
      </c>
      <c r="E285" s="1" t="str">
        <f t="shared" si="8"/>
        <v>MX218</v>
      </c>
      <c r="F285" s="323">
        <f t="shared" si="9"/>
        <v>283</v>
      </c>
      <c r="G285" s="317" t="s">
        <v>1626</v>
      </c>
      <c r="H285" s="317" t="s">
        <v>518</v>
      </c>
      <c r="I285" s="317" t="s">
        <v>1124</v>
      </c>
      <c r="J285" s="317">
        <v>1</v>
      </c>
      <c r="K285" s="317" t="s">
        <v>760</v>
      </c>
      <c r="L285" s="317" t="s">
        <v>795</v>
      </c>
      <c r="M285" s="317">
        <v>0</v>
      </c>
      <c r="N285" s="333" t="s">
        <v>20</v>
      </c>
      <c r="O285" s="318"/>
      <c r="P285" s="319"/>
      <c r="Q285" s="320"/>
      <c r="R285" s="319"/>
      <c r="S285" s="319"/>
      <c r="T285" s="320"/>
      <c r="U285" s="321">
        <v>45052</v>
      </c>
      <c r="V285" s="270" t="str">
        <f ca="1">IFERROR(IF(E285&lt;&gt;"",VLOOKUP(E285,'Color Lineup'!N:N,1,0),""),"CHECK")</f>
        <v>MX218</v>
      </c>
    </row>
    <row r="286" spans="3:22">
      <c r="C286" s="1">
        <f>+IF(D286=1,COUNTIF($D$2:D286,D286),0)</f>
        <v>0</v>
      </c>
      <c r="D286" s="1">
        <f>+COUNTIF($E$2:E286,E286)</f>
        <v>8</v>
      </c>
      <c r="E286" s="1" t="str">
        <f t="shared" si="8"/>
        <v>HKW09</v>
      </c>
      <c r="F286" s="323">
        <f t="shared" si="9"/>
        <v>284</v>
      </c>
      <c r="G286" s="317" t="s">
        <v>1627</v>
      </c>
      <c r="H286" s="317" t="s">
        <v>682</v>
      </c>
      <c r="I286" s="317" t="s">
        <v>1576</v>
      </c>
      <c r="J286" s="317">
        <v>4</v>
      </c>
      <c r="K286" s="317" t="s">
        <v>681</v>
      </c>
      <c r="L286" s="317" t="s">
        <v>958</v>
      </c>
      <c r="M286" s="317">
        <v>0</v>
      </c>
      <c r="N286" s="333" t="s">
        <v>635</v>
      </c>
      <c r="O286" s="318"/>
      <c r="P286" s="319"/>
      <c r="Q286" s="320"/>
      <c r="R286" s="319"/>
      <c r="S286" s="319"/>
      <c r="T286" s="320"/>
      <c r="U286" s="321">
        <v>45052</v>
      </c>
      <c r="V286" s="270" t="str">
        <f ca="1">IFERROR(IF(E286&lt;&gt;"",VLOOKUP(E286,'Color Lineup'!N:N,1,0),""),"CHECK")</f>
        <v>HKW09</v>
      </c>
    </row>
    <row r="287" spans="3:22">
      <c r="C287" s="1">
        <f>+IF(D287=1,COUNTIF($D$2:D287,D287),0)</f>
        <v>50</v>
      </c>
      <c r="D287" s="1">
        <f>+COUNTIF($E$2:E287,E287)</f>
        <v>1</v>
      </c>
      <c r="E287" s="1" t="str">
        <f t="shared" si="8"/>
        <v>MY1D6</v>
      </c>
      <c r="F287" s="323">
        <f t="shared" si="9"/>
        <v>285</v>
      </c>
      <c r="G287" s="317" t="s">
        <v>1628</v>
      </c>
      <c r="H287" s="317" t="s">
        <v>518</v>
      </c>
      <c r="I287" s="317" t="s">
        <v>1107</v>
      </c>
      <c r="J287" s="317">
        <v>4</v>
      </c>
      <c r="K287" s="317" t="s">
        <v>759</v>
      </c>
      <c r="L287" s="317" t="s">
        <v>796</v>
      </c>
      <c r="M287" s="317">
        <v>0</v>
      </c>
      <c r="N287" s="333" t="s">
        <v>29</v>
      </c>
      <c r="O287" s="318"/>
      <c r="P287" s="319"/>
      <c r="Q287" s="320"/>
      <c r="R287" s="319"/>
      <c r="S287" s="319"/>
      <c r="T287" s="320"/>
      <c r="U287" s="321">
        <v>45052</v>
      </c>
      <c r="V287" s="270" t="str">
        <f ca="1">IFERROR(IF(E287&lt;&gt;"",VLOOKUP(E287,'Color Lineup'!N:N,1,0),""),"CHECK")</f>
        <v>MY1D6</v>
      </c>
    </row>
    <row r="288" spans="3:22">
      <c r="C288" s="1">
        <f>+IF(D288=1,COUNTIF($D$2:D288,D288),0)</f>
        <v>0</v>
      </c>
      <c r="D288" s="1">
        <f>+COUNTIF($E$2:E288,E288)</f>
        <v>44</v>
      </c>
      <c r="E288" s="1" t="str">
        <f t="shared" si="8"/>
        <v>LH089</v>
      </c>
      <c r="F288" s="323">
        <f t="shared" si="9"/>
        <v>286</v>
      </c>
      <c r="G288" s="317" t="s">
        <v>1629</v>
      </c>
      <c r="H288" s="317" t="s">
        <v>682</v>
      </c>
      <c r="I288" s="317" t="s">
        <v>1587</v>
      </c>
      <c r="J288" s="317">
        <v>8</v>
      </c>
      <c r="K288" s="317" t="s">
        <v>585</v>
      </c>
      <c r="L288" s="317" t="s">
        <v>959</v>
      </c>
      <c r="M288" s="317">
        <v>0</v>
      </c>
      <c r="N288" s="333" t="s">
        <v>465</v>
      </c>
      <c r="O288" s="318"/>
      <c r="P288" s="319"/>
      <c r="Q288" s="320"/>
      <c r="R288" s="319"/>
      <c r="S288" s="319"/>
      <c r="T288" s="320"/>
      <c r="U288" s="321">
        <v>45052</v>
      </c>
      <c r="V288" s="270" t="str">
        <f ca="1">IFERROR(IF(E288&lt;&gt;"",VLOOKUP(E288,'Color Lineup'!N:N,1,0),""),"CHECK")</f>
        <v>LH089</v>
      </c>
    </row>
    <row r="289" spans="3:22">
      <c r="C289" s="1">
        <f>+IF(D289=1,COUNTIF($D$2:D289,D289),0)</f>
        <v>0</v>
      </c>
      <c r="D289" s="1">
        <f>+COUNTIF($E$2:E289,E289)</f>
        <v>21</v>
      </c>
      <c r="E289" s="1" t="str">
        <f t="shared" si="8"/>
        <v>MX089</v>
      </c>
      <c r="F289" s="323">
        <f t="shared" si="9"/>
        <v>287</v>
      </c>
      <c r="G289" s="317" t="s">
        <v>1630</v>
      </c>
      <c r="H289" s="317" t="s">
        <v>518</v>
      </c>
      <c r="I289" s="317" t="s">
        <v>1124</v>
      </c>
      <c r="J289" s="317">
        <v>2</v>
      </c>
      <c r="K289" s="317" t="s">
        <v>760</v>
      </c>
      <c r="L289" s="317" t="s">
        <v>797</v>
      </c>
      <c r="M289" s="317">
        <v>0</v>
      </c>
      <c r="N289" s="333" t="s">
        <v>465</v>
      </c>
      <c r="O289" s="318"/>
      <c r="P289" s="319"/>
      <c r="Q289" s="320"/>
      <c r="R289" s="319"/>
      <c r="S289" s="319"/>
      <c r="T289" s="320"/>
      <c r="U289" s="321">
        <v>45052</v>
      </c>
      <c r="V289" s="270" t="str">
        <f ca="1">IFERROR(IF(E289&lt;&gt;"",VLOOKUP(E289,'Color Lineup'!N:N,1,0),""),"CHECK")</f>
        <v>MX089</v>
      </c>
    </row>
    <row r="290" spans="3:22">
      <c r="C290" s="1">
        <f>+IF(D290=1,COUNTIF($D$2:D290,D290),0)</f>
        <v>0</v>
      </c>
      <c r="D290" s="1">
        <f>+COUNTIF($E$2:E290,E290)</f>
        <v>7</v>
      </c>
      <c r="E290" s="1" t="str">
        <f t="shared" si="8"/>
        <v>LP040</v>
      </c>
      <c r="F290" s="323">
        <f t="shared" si="9"/>
        <v>288</v>
      </c>
      <c r="G290" s="317" t="s">
        <v>1631</v>
      </c>
      <c r="H290" s="317" t="s">
        <v>519</v>
      </c>
      <c r="I290" s="317" t="s">
        <v>1396</v>
      </c>
      <c r="J290" s="317">
        <v>8</v>
      </c>
      <c r="K290" s="317" t="s">
        <v>561</v>
      </c>
      <c r="L290" s="317" t="s">
        <v>1632</v>
      </c>
      <c r="M290" s="317">
        <v>0</v>
      </c>
      <c r="N290" s="333" t="s">
        <v>28</v>
      </c>
      <c r="O290" s="318"/>
      <c r="P290" s="319"/>
      <c r="Q290" s="320"/>
      <c r="R290" s="319"/>
      <c r="S290" s="319"/>
      <c r="T290" s="320"/>
      <c r="U290" s="321">
        <v>45052</v>
      </c>
      <c r="V290" s="270" t="str">
        <f ca="1">IFERROR(IF(E290&lt;&gt;"",VLOOKUP(E290,'Color Lineup'!N:N,1,0),""),"CHECK")</f>
        <v>LP040</v>
      </c>
    </row>
    <row r="291" spans="3:22">
      <c r="C291" s="1">
        <f>+IF(D291=1,COUNTIF($D$2:D291,D291),0)</f>
        <v>0</v>
      </c>
      <c r="D291" s="1">
        <f>+COUNTIF($E$2:E291,E291)</f>
        <v>18</v>
      </c>
      <c r="E291" s="1" t="str">
        <f t="shared" si="8"/>
        <v>HJ089</v>
      </c>
      <c r="F291" s="323">
        <f t="shared" si="9"/>
        <v>289</v>
      </c>
      <c r="G291" s="317" t="s">
        <v>1633</v>
      </c>
      <c r="H291" s="317" t="s">
        <v>682</v>
      </c>
      <c r="I291" s="317" t="s">
        <v>1584</v>
      </c>
      <c r="J291" s="317">
        <v>5</v>
      </c>
      <c r="K291" s="317" t="s">
        <v>679</v>
      </c>
      <c r="L291" s="317" t="s">
        <v>960</v>
      </c>
      <c r="M291" s="317">
        <v>0</v>
      </c>
      <c r="N291" s="333" t="s">
        <v>465</v>
      </c>
      <c r="O291" s="318"/>
      <c r="P291" s="319"/>
      <c r="Q291" s="320"/>
      <c r="R291" s="319"/>
      <c r="S291" s="319"/>
      <c r="T291" s="320"/>
      <c r="U291" s="321">
        <v>45052</v>
      </c>
      <c r="V291" s="270" t="str">
        <f ca="1">IFERROR(IF(E291&lt;&gt;"",VLOOKUP(E291,'Color Lineup'!N:N,1,0),""),"CHECK")</f>
        <v>HJ089</v>
      </c>
    </row>
    <row r="292" spans="3:22">
      <c r="C292" s="1">
        <f>+IF(D292=1,COUNTIF($D$2:D292,D292),0)</f>
        <v>0</v>
      </c>
      <c r="D292" s="1">
        <f>+COUNTIF($E$2:E292,E292)</f>
        <v>2</v>
      </c>
      <c r="E292" s="1" t="str">
        <f t="shared" si="8"/>
        <v>MV1D6</v>
      </c>
      <c r="F292" s="323">
        <f t="shared" si="9"/>
        <v>290</v>
      </c>
      <c r="G292" s="317" t="s">
        <v>1634</v>
      </c>
      <c r="H292" s="317" t="s">
        <v>518</v>
      </c>
      <c r="I292" s="317" t="s">
        <v>1100</v>
      </c>
      <c r="J292" s="317">
        <v>9</v>
      </c>
      <c r="K292" s="317" t="s">
        <v>758</v>
      </c>
      <c r="L292" s="317" t="s">
        <v>798</v>
      </c>
      <c r="M292" s="317">
        <v>0</v>
      </c>
      <c r="N292" s="333" t="s">
        <v>29</v>
      </c>
      <c r="O292" s="318"/>
      <c r="P292" s="319"/>
      <c r="Q292" s="320"/>
      <c r="R292" s="319"/>
      <c r="S292" s="319"/>
      <c r="T292" s="320"/>
      <c r="U292" s="321">
        <v>45052</v>
      </c>
      <c r="V292" s="270" t="str">
        <f ca="1">IFERROR(IF(E292&lt;&gt;"",VLOOKUP(E292,'Color Lineup'!N:N,1,0),""),"CHECK")</f>
        <v>MV1D6</v>
      </c>
    </row>
    <row r="293" spans="3:22">
      <c r="C293" s="1">
        <f>+IF(D293=1,COUNTIF($D$2:D293,D293),0)</f>
        <v>0</v>
      </c>
      <c r="D293" s="1">
        <f>+COUNTIF($E$2:E293,E293)</f>
        <v>5</v>
      </c>
      <c r="E293" s="1" t="str">
        <f t="shared" si="8"/>
        <v>CXW09</v>
      </c>
      <c r="F293" s="323">
        <f t="shared" si="9"/>
        <v>291</v>
      </c>
      <c r="G293" s="317" t="s">
        <v>1635</v>
      </c>
      <c r="H293" s="317" t="s">
        <v>682</v>
      </c>
      <c r="I293" s="317" t="s">
        <v>1636</v>
      </c>
      <c r="J293" s="317">
        <v>1</v>
      </c>
      <c r="K293" s="317" t="s">
        <v>680</v>
      </c>
      <c r="L293" s="317" t="s">
        <v>961</v>
      </c>
      <c r="M293" s="317">
        <v>0</v>
      </c>
      <c r="N293" s="333" t="s">
        <v>635</v>
      </c>
      <c r="O293" s="318"/>
      <c r="P293" s="319"/>
      <c r="Q293" s="320"/>
      <c r="R293" s="319"/>
      <c r="S293" s="319"/>
      <c r="T293" s="320"/>
      <c r="U293" s="321">
        <v>45052</v>
      </c>
      <c r="V293" s="270" t="str">
        <f ca="1">IFERROR(IF(E293&lt;&gt;"",VLOOKUP(E293,'Color Lineup'!N:N,1,0),""),"CHECK")</f>
        <v>CXW09</v>
      </c>
    </row>
    <row r="294" spans="3:22">
      <c r="C294" s="1">
        <f>+IF(D294=1,COUNTIF($D$2:D294,D294),0)</f>
        <v>0</v>
      </c>
      <c r="D294" s="1">
        <f>+COUNTIF($E$2:E294,E294)</f>
        <v>22</v>
      </c>
      <c r="E294" s="1" t="str">
        <f t="shared" si="8"/>
        <v>MX089</v>
      </c>
      <c r="F294" s="323">
        <f t="shared" si="9"/>
        <v>292</v>
      </c>
      <c r="G294" s="317" t="s">
        <v>1637</v>
      </c>
      <c r="H294" s="317" t="s">
        <v>518</v>
      </c>
      <c r="I294" s="317" t="s">
        <v>1124</v>
      </c>
      <c r="J294" s="317">
        <v>3</v>
      </c>
      <c r="K294" s="317" t="s">
        <v>760</v>
      </c>
      <c r="L294" s="317" t="s">
        <v>799</v>
      </c>
      <c r="M294" s="317">
        <v>0</v>
      </c>
      <c r="N294" s="333" t="s">
        <v>465</v>
      </c>
      <c r="O294" s="318"/>
      <c r="P294" s="319"/>
      <c r="Q294" s="320"/>
      <c r="R294" s="319"/>
      <c r="S294" s="319"/>
      <c r="T294" s="320"/>
      <c r="U294" s="321">
        <v>45052</v>
      </c>
      <c r="V294" s="270" t="str">
        <f ca="1">IFERROR(IF(E294&lt;&gt;"",VLOOKUP(E294,'Color Lineup'!N:N,1,0),""),"CHECK")</f>
        <v>MX089</v>
      </c>
    </row>
    <row r="295" spans="3:22">
      <c r="C295" s="1">
        <f>+IF(D295=1,COUNTIF($D$2:D295,D295),0)</f>
        <v>0</v>
      </c>
      <c r="D295" s="1">
        <f>+COUNTIF($E$2:E295,E295)</f>
        <v>45</v>
      </c>
      <c r="E295" s="1" t="str">
        <f t="shared" si="8"/>
        <v>LH089</v>
      </c>
      <c r="F295" s="323">
        <f t="shared" si="9"/>
        <v>293</v>
      </c>
      <c r="G295" s="317" t="s">
        <v>1638</v>
      </c>
      <c r="H295" s="317" t="s">
        <v>682</v>
      </c>
      <c r="I295" s="317" t="s">
        <v>1587</v>
      </c>
      <c r="J295" s="317">
        <v>9</v>
      </c>
      <c r="K295" s="317" t="s">
        <v>585</v>
      </c>
      <c r="L295" s="317" t="s">
        <v>962</v>
      </c>
      <c r="M295" s="317">
        <v>0</v>
      </c>
      <c r="N295" s="333" t="s">
        <v>465</v>
      </c>
      <c r="O295" s="318"/>
      <c r="P295" s="319"/>
      <c r="Q295" s="320"/>
      <c r="R295" s="319"/>
      <c r="S295" s="319"/>
      <c r="T295" s="320"/>
      <c r="U295" s="321">
        <v>45052</v>
      </c>
      <c r="V295" s="270" t="str">
        <f ca="1">IFERROR(IF(E295&lt;&gt;"",VLOOKUP(E295,'Color Lineup'!N:N,1,0),""),"CHECK")</f>
        <v>LH089</v>
      </c>
    </row>
    <row r="296" spans="3:22">
      <c r="C296" s="1">
        <f>+IF(D296=1,COUNTIF($D$2:D296,D296),0)</f>
        <v>0</v>
      </c>
      <c r="D296" s="1">
        <f>+COUNTIF($E$2:E296,E296)</f>
        <v>23</v>
      </c>
      <c r="E296" s="1" t="str">
        <f t="shared" si="8"/>
        <v>MX089</v>
      </c>
      <c r="F296" s="323">
        <f t="shared" si="9"/>
        <v>294</v>
      </c>
      <c r="G296" s="317" t="s">
        <v>1639</v>
      </c>
      <c r="H296" s="317" t="s">
        <v>518</v>
      </c>
      <c r="I296" s="317" t="s">
        <v>1124</v>
      </c>
      <c r="J296" s="317">
        <v>4</v>
      </c>
      <c r="K296" s="317" t="s">
        <v>760</v>
      </c>
      <c r="L296" s="317" t="s">
        <v>800</v>
      </c>
      <c r="M296" s="317">
        <v>0</v>
      </c>
      <c r="N296" s="333" t="s">
        <v>465</v>
      </c>
      <c r="O296" s="318"/>
      <c r="P296" s="319"/>
      <c r="Q296" s="320"/>
      <c r="R296" s="319"/>
      <c r="S296" s="319"/>
      <c r="T296" s="320"/>
      <c r="U296" s="321">
        <v>45052</v>
      </c>
      <c r="V296" s="270" t="str">
        <f ca="1">IFERROR(IF(E296&lt;&gt;"",VLOOKUP(E296,'Color Lineup'!N:N,1,0),""),"CHECK")</f>
        <v>MX089</v>
      </c>
    </row>
    <row r="297" spans="3:22">
      <c r="C297" s="1">
        <f>+IF(D297=1,COUNTIF($D$2:D297,D297),0)</f>
        <v>0</v>
      </c>
      <c r="D297" s="1">
        <f>+COUNTIF($E$2:E297,E297)</f>
        <v>3</v>
      </c>
      <c r="E297" s="1" t="str">
        <f t="shared" si="8"/>
        <v>LT4V8</v>
      </c>
      <c r="F297" s="323">
        <f t="shared" si="9"/>
        <v>295</v>
      </c>
      <c r="G297" s="317" t="s">
        <v>1640</v>
      </c>
      <c r="H297" s="317" t="s">
        <v>519</v>
      </c>
      <c r="I297" s="317" t="s">
        <v>1457</v>
      </c>
      <c r="J297" s="317">
        <v>8</v>
      </c>
      <c r="K297" s="317" t="s">
        <v>559</v>
      </c>
      <c r="L297" s="317" t="s">
        <v>1641</v>
      </c>
      <c r="M297" s="317">
        <v>0</v>
      </c>
      <c r="N297" s="333" t="s">
        <v>30</v>
      </c>
      <c r="O297" s="318"/>
      <c r="P297" s="319"/>
      <c r="Q297" s="320"/>
      <c r="R297" s="319"/>
      <c r="S297" s="319"/>
      <c r="T297" s="320"/>
      <c r="U297" s="321">
        <v>45052</v>
      </c>
      <c r="V297" s="270" t="str">
        <f ca="1">IFERROR(IF(E297&lt;&gt;"",VLOOKUP(E297,'Color Lineup'!N:N,1,0),""),"CHECK")</f>
        <v>LT4V8</v>
      </c>
    </row>
    <row r="298" spans="3:22">
      <c r="C298" s="1">
        <f>+IF(D298=1,COUNTIF($D$2:D298,D298),0)</f>
        <v>0</v>
      </c>
      <c r="D298" s="1">
        <f>+COUNTIF($E$2:E298,E298)</f>
        <v>10</v>
      </c>
      <c r="E298" s="1" t="str">
        <f t="shared" si="8"/>
        <v>LH3Q3</v>
      </c>
      <c r="F298" s="323">
        <f t="shared" si="9"/>
        <v>296</v>
      </c>
      <c r="G298" s="317" t="s">
        <v>1642</v>
      </c>
      <c r="H298" s="317" t="s">
        <v>682</v>
      </c>
      <c r="I298" s="317" t="s">
        <v>1587</v>
      </c>
      <c r="J298" s="317">
        <v>10</v>
      </c>
      <c r="K298" s="317" t="s">
        <v>585</v>
      </c>
      <c r="L298" s="317" t="s">
        <v>963</v>
      </c>
      <c r="M298" s="317">
        <v>0</v>
      </c>
      <c r="N298" s="333" t="s">
        <v>630</v>
      </c>
      <c r="O298" s="318"/>
      <c r="P298" s="319"/>
      <c r="Q298" s="320"/>
      <c r="R298" s="319"/>
      <c r="S298" s="319"/>
      <c r="T298" s="320"/>
      <c r="U298" s="321">
        <v>45052</v>
      </c>
      <c r="V298" s="270" t="str">
        <f ca="1">IFERROR(IF(E298&lt;&gt;"",VLOOKUP(E298,'Color Lineup'!N:N,1,0),""),"CHECK")</f>
        <v>LH3Q3</v>
      </c>
    </row>
    <row r="299" spans="3:22">
      <c r="C299" s="1">
        <f>+IF(D299=1,COUNTIF($D$2:D299,D299),0)</f>
        <v>0</v>
      </c>
      <c r="D299" s="1">
        <f>+COUNTIF($E$2:E299,E299)</f>
        <v>9</v>
      </c>
      <c r="E299" s="1" t="str">
        <f t="shared" si="8"/>
        <v>MY4R0</v>
      </c>
      <c r="F299" s="323">
        <f t="shared" si="9"/>
        <v>297</v>
      </c>
      <c r="G299" s="317" t="s">
        <v>1643</v>
      </c>
      <c r="H299" s="317" t="s">
        <v>518</v>
      </c>
      <c r="I299" s="317" t="s">
        <v>1107</v>
      </c>
      <c r="J299" s="317">
        <v>5</v>
      </c>
      <c r="K299" s="317" t="s">
        <v>759</v>
      </c>
      <c r="L299" s="317" t="s">
        <v>801</v>
      </c>
      <c r="M299" s="317">
        <v>0</v>
      </c>
      <c r="N299" s="333" t="s">
        <v>21</v>
      </c>
      <c r="O299" s="318"/>
      <c r="P299" s="319"/>
      <c r="Q299" s="320"/>
      <c r="R299" s="319"/>
      <c r="S299" s="319"/>
      <c r="T299" s="320"/>
      <c r="U299" s="321">
        <v>45052</v>
      </c>
      <c r="V299" s="270" t="str">
        <f ca="1">IFERROR(IF(E299&lt;&gt;"",VLOOKUP(E299,'Color Lineup'!N:N,1,0),""),"CHECK")</f>
        <v>MY4R0</v>
      </c>
    </row>
    <row r="300" spans="3:22">
      <c r="C300" s="1">
        <f>+IF(D300=1,COUNTIF($D$2:D300,D300),0)</f>
        <v>0</v>
      </c>
      <c r="D300" s="1">
        <f>+COUNTIF($E$2:E300,E300)</f>
        <v>9</v>
      </c>
      <c r="E300" s="1" t="str">
        <f t="shared" si="8"/>
        <v>HKW09</v>
      </c>
      <c r="F300" s="323">
        <f t="shared" si="9"/>
        <v>298</v>
      </c>
      <c r="G300" s="317" t="s">
        <v>1644</v>
      </c>
      <c r="H300" s="317" t="s">
        <v>682</v>
      </c>
      <c r="I300" s="317" t="s">
        <v>1576</v>
      </c>
      <c r="J300" s="317">
        <v>5</v>
      </c>
      <c r="K300" s="317" t="s">
        <v>681</v>
      </c>
      <c r="L300" s="317" t="s">
        <v>964</v>
      </c>
      <c r="M300" s="317">
        <v>0</v>
      </c>
      <c r="N300" s="333" t="s">
        <v>635</v>
      </c>
      <c r="O300" s="318"/>
      <c r="P300" s="319"/>
      <c r="Q300" s="320"/>
      <c r="R300" s="319"/>
      <c r="S300" s="319"/>
      <c r="T300" s="320"/>
      <c r="U300" s="321">
        <v>45052</v>
      </c>
      <c r="V300" s="270" t="str">
        <f ca="1">IFERROR(IF(E300&lt;&gt;"",VLOOKUP(E300,'Color Lineup'!N:N,1,0),""),"CHECK")</f>
        <v>HKW09</v>
      </c>
    </row>
    <row r="301" spans="3:22">
      <c r="C301" s="1">
        <f>+IF(D301=1,COUNTIF($D$2:D301,D301),0)</f>
        <v>0</v>
      </c>
      <c r="D301" s="1">
        <f>+COUNTIF($E$2:E301,E301)</f>
        <v>2</v>
      </c>
      <c r="E301" s="1" t="str">
        <f t="shared" si="8"/>
        <v>JH1D6</v>
      </c>
      <c r="F301" s="323">
        <f t="shared" si="9"/>
        <v>299</v>
      </c>
      <c r="G301" s="317" t="s">
        <v>1645</v>
      </c>
      <c r="H301" s="317" t="s">
        <v>520</v>
      </c>
      <c r="I301" s="317" t="s">
        <v>1481</v>
      </c>
      <c r="J301" s="317">
        <v>6</v>
      </c>
      <c r="K301" s="317" t="s">
        <v>452</v>
      </c>
      <c r="L301" s="317" t="s">
        <v>1007</v>
      </c>
      <c r="M301" s="317">
        <v>0</v>
      </c>
      <c r="N301" s="333" t="s">
        <v>29</v>
      </c>
      <c r="O301" s="318"/>
      <c r="P301" s="319"/>
      <c r="Q301" s="320"/>
      <c r="R301" s="319"/>
      <c r="S301" s="319"/>
      <c r="T301" s="320"/>
      <c r="U301" s="321">
        <v>45052</v>
      </c>
      <c r="V301" s="270" t="str">
        <f ca="1">IFERROR(IF(E301&lt;&gt;"",VLOOKUP(E301,'Color Lineup'!N:N,1,0),""),"CHECK")</f>
        <v>JH1D6</v>
      </c>
    </row>
    <row r="302" spans="3:22">
      <c r="C302" s="1">
        <f>+IF(D302=1,COUNTIF($D$2:D302,D302),0)</f>
        <v>0</v>
      </c>
      <c r="D302" s="1">
        <f>+COUNTIF($E$2:E302,E302)</f>
        <v>4</v>
      </c>
      <c r="E302" s="1" t="str">
        <f t="shared" si="8"/>
        <v>MV218</v>
      </c>
      <c r="F302" s="323">
        <f t="shared" si="9"/>
        <v>300</v>
      </c>
      <c r="G302" s="317" t="s">
        <v>1646</v>
      </c>
      <c r="H302" s="317" t="s">
        <v>518</v>
      </c>
      <c r="I302" s="317" t="s">
        <v>1100</v>
      </c>
      <c r="J302" s="317">
        <v>10</v>
      </c>
      <c r="K302" s="317" t="s">
        <v>758</v>
      </c>
      <c r="L302" s="317" t="s">
        <v>802</v>
      </c>
      <c r="M302" s="317">
        <v>0</v>
      </c>
      <c r="N302" s="333" t="s">
        <v>20</v>
      </c>
      <c r="O302" s="318"/>
      <c r="P302" s="319"/>
      <c r="Q302" s="320"/>
      <c r="R302" s="319"/>
      <c r="S302" s="319"/>
      <c r="T302" s="320"/>
      <c r="U302" s="321">
        <v>45052</v>
      </c>
      <c r="V302" s="270" t="str">
        <f ca="1">IFERROR(IF(E302&lt;&gt;"",VLOOKUP(E302,'Color Lineup'!N:N,1,0),""),"CHECK")</f>
        <v>MV218</v>
      </c>
    </row>
    <row r="303" spans="3:22">
      <c r="C303" s="1">
        <f>+IF(D303=1,COUNTIF($D$2:D303,D303),0)</f>
        <v>0</v>
      </c>
      <c r="D303" s="1">
        <f>+COUNTIF($E$2:E303,E303)</f>
        <v>3</v>
      </c>
      <c r="E303" s="1" t="str">
        <f t="shared" si="8"/>
        <v>AA218</v>
      </c>
      <c r="F303" s="323">
        <f t="shared" si="9"/>
        <v>301</v>
      </c>
      <c r="G303" s="317" t="s">
        <v>1647</v>
      </c>
      <c r="H303" s="317" t="s">
        <v>520</v>
      </c>
      <c r="I303" s="317" t="s">
        <v>1529</v>
      </c>
      <c r="J303" s="317">
        <v>5</v>
      </c>
      <c r="K303" s="317" t="s">
        <v>455</v>
      </c>
      <c r="L303" s="317" t="s">
        <v>1008</v>
      </c>
      <c r="M303" s="317">
        <v>0</v>
      </c>
      <c r="N303" s="333" t="s">
        <v>20</v>
      </c>
      <c r="O303" s="318"/>
      <c r="P303" s="319"/>
      <c r="Q303" s="320"/>
      <c r="R303" s="319"/>
      <c r="S303" s="319"/>
      <c r="T303" s="320"/>
      <c r="U303" s="321">
        <v>45052</v>
      </c>
      <c r="V303" s="270" t="str">
        <f ca="1">IFERROR(IF(E303&lt;&gt;"",VLOOKUP(E303,'Color Lineup'!N:N,1,0),""),"CHECK")</f>
        <v>AA218</v>
      </c>
    </row>
    <row r="304" spans="3:22">
      <c r="C304" s="1">
        <f>+IF(D304=1,COUNTIF($D$2:D304,D304),0)</f>
        <v>0</v>
      </c>
      <c r="D304" s="1">
        <f>+COUNTIF($E$2:E304,E304)</f>
        <v>19</v>
      </c>
      <c r="E304" s="1" t="str">
        <f t="shared" si="8"/>
        <v>HJ089</v>
      </c>
      <c r="F304" s="323">
        <f t="shared" si="9"/>
        <v>302</v>
      </c>
      <c r="G304" s="317" t="s">
        <v>1648</v>
      </c>
      <c r="H304" s="317" t="s">
        <v>682</v>
      </c>
      <c r="I304" s="317" t="s">
        <v>1584</v>
      </c>
      <c r="J304" s="317">
        <v>6</v>
      </c>
      <c r="K304" s="317" t="s">
        <v>679</v>
      </c>
      <c r="L304" s="317" t="s">
        <v>965</v>
      </c>
      <c r="M304" s="317">
        <v>0</v>
      </c>
      <c r="N304" s="333" t="s">
        <v>465</v>
      </c>
      <c r="O304" s="318"/>
      <c r="P304" s="319"/>
      <c r="Q304" s="320"/>
      <c r="R304" s="319"/>
      <c r="S304" s="319"/>
      <c r="T304" s="320"/>
      <c r="U304" s="321">
        <v>45052</v>
      </c>
      <c r="V304" s="270" t="str">
        <f ca="1">IFERROR(IF(E304&lt;&gt;"",VLOOKUP(E304,'Color Lineup'!N:N,1,0),""),"CHECK")</f>
        <v>HJ089</v>
      </c>
    </row>
    <row r="305" spans="3:22">
      <c r="C305" s="1">
        <f>+IF(D305=1,COUNTIF($D$2:D305,D305),0)</f>
        <v>0</v>
      </c>
      <c r="D305" s="1">
        <f>+COUNTIF($E$2:E305,E305)</f>
        <v>24</v>
      </c>
      <c r="E305" s="1" t="str">
        <f t="shared" si="8"/>
        <v>MX089</v>
      </c>
      <c r="F305" s="323">
        <f t="shared" si="9"/>
        <v>303</v>
      </c>
      <c r="G305" s="317" t="s">
        <v>1649</v>
      </c>
      <c r="H305" s="317" t="s">
        <v>518</v>
      </c>
      <c r="I305" s="317" t="s">
        <v>1124</v>
      </c>
      <c r="J305" s="317">
        <v>5</v>
      </c>
      <c r="K305" s="317" t="s">
        <v>760</v>
      </c>
      <c r="L305" s="317" t="s">
        <v>803</v>
      </c>
      <c r="M305" s="317">
        <v>0</v>
      </c>
      <c r="N305" s="333" t="s">
        <v>465</v>
      </c>
      <c r="O305" s="318"/>
      <c r="P305" s="319"/>
      <c r="Q305" s="320"/>
      <c r="R305" s="319"/>
      <c r="S305" s="319"/>
      <c r="T305" s="320"/>
      <c r="U305" s="321">
        <v>45052</v>
      </c>
      <c r="V305" s="270" t="str">
        <f ca="1">IFERROR(IF(E305&lt;&gt;"",VLOOKUP(E305,'Color Lineup'!N:N,1,0),""),"CHECK")</f>
        <v>MX089</v>
      </c>
    </row>
    <row r="306" spans="3:22">
      <c r="C306" s="1">
        <f>+IF(D306=1,COUNTIF($D$2:D306,D306),0)</f>
        <v>0</v>
      </c>
      <c r="D306" s="1">
        <f>+COUNTIF($E$2:E306,E306)</f>
        <v>6</v>
      </c>
      <c r="E306" s="1" t="str">
        <f t="shared" si="8"/>
        <v>CXW09</v>
      </c>
      <c r="F306" s="323">
        <f t="shared" si="9"/>
        <v>304</v>
      </c>
      <c r="G306" s="317" t="s">
        <v>1650</v>
      </c>
      <c r="H306" s="317" t="s">
        <v>682</v>
      </c>
      <c r="I306" s="317" t="s">
        <v>1636</v>
      </c>
      <c r="J306" s="317">
        <v>2</v>
      </c>
      <c r="K306" s="317" t="s">
        <v>680</v>
      </c>
      <c r="L306" s="317" t="s">
        <v>966</v>
      </c>
      <c r="M306" s="317">
        <v>0</v>
      </c>
      <c r="N306" s="333" t="s">
        <v>635</v>
      </c>
      <c r="O306" s="318"/>
      <c r="P306" s="319"/>
      <c r="Q306" s="320"/>
      <c r="R306" s="319"/>
      <c r="S306" s="319"/>
      <c r="T306" s="320"/>
      <c r="U306" s="321">
        <v>45052</v>
      </c>
      <c r="V306" s="270" t="str">
        <f ca="1">IFERROR(IF(E306&lt;&gt;"",VLOOKUP(E306,'Color Lineup'!N:N,1,0),""),"CHECK")</f>
        <v>CXW09</v>
      </c>
    </row>
    <row r="307" spans="3:22">
      <c r="C307" s="1">
        <f>+IF(D307=1,COUNTIF($D$2:D307,D307),0)</f>
        <v>0</v>
      </c>
      <c r="D307" s="1">
        <f>+COUNTIF($E$2:E307,E307)</f>
        <v>21</v>
      </c>
      <c r="E307" s="1" t="str">
        <f t="shared" si="8"/>
        <v>MX4R0</v>
      </c>
      <c r="F307" s="323">
        <f t="shared" si="9"/>
        <v>305</v>
      </c>
      <c r="G307" s="317" t="s">
        <v>1651</v>
      </c>
      <c r="H307" s="317" t="s">
        <v>518</v>
      </c>
      <c r="I307" s="317" t="s">
        <v>1124</v>
      </c>
      <c r="J307" s="317">
        <v>6</v>
      </c>
      <c r="K307" s="317" t="s">
        <v>760</v>
      </c>
      <c r="L307" s="317" t="s">
        <v>804</v>
      </c>
      <c r="M307" s="317">
        <v>0</v>
      </c>
      <c r="N307" s="333" t="s">
        <v>21</v>
      </c>
      <c r="O307" s="318"/>
      <c r="P307" s="319"/>
      <c r="Q307" s="320"/>
      <c r="R307" s="319"/>
      <c r="S307" s="319"/>
      <c r="T307" s="320"/>
      <c r="U307" s="321">
        <v>45052</v>
      </c>
      <c r="V307" s="270" t="str">
        <f ca="1">IFERROR(IF(E307&lt;&gt;"",VLOOKUP(E307,'Color Lineup'!N:N,1,0),""),"CHECK")</f>
        <v>MX4R0</v>
      </c>
    </row>
    <row r="308" spans="3:22">
      <c r="C308" s="1">
        <f>+IF(D308=1,COUNTIF($D$2:D308,D308),0)</f>
        <v>0</v>
      </c>
      <c r="D308" s="1">
        <f>+COUNTIF($E$2:E308,E308)</f>
        <v>3</v>
      </c>
      <c r="E308" s="1" t="str">
        <f t="shared" si="8"/>
        <v>MY218</v>
      </c>
      <c r="F308" s="323">
        <f t="shared" si="9"/>
        <v>306</v>
      </c>
      <c r="G308" s="317" t="s">
        <v>1652</v>
      </c>
      <c r="H308" s="317" t="s">
        <v>518</v>
      </c>
      <c r="I308" s="317" t="s">
        <v>1107</v>
      </c>
      <c r="J308" s="317">
        <v>6</v>
      </c>
      <c r="K308" s="317" t="s">
        <v>759</v>
      </c>
      <c r="L308" s="317" t="s">
        <v>805</v>
      </c>
      <c r="M308" s="317">
        <v>0</v>
      </c>
      <c r="N308" s="333" t="s">
        <v>20</v>
      </c>
      <c r="O308" s="318"/>
      <c r="P308" s="319"/>
      <c r="Q308" s="320"/>
      <c r="R308" s="319"/>
      <c r="S308" s="319"/>
      <c r="T308" s="320"/>
      <c r="U308" s="321">
        <v>45052</v>
      </c>
      <c r="V308" s="270" t="str">
        <f ca="1">IFERROR(IF(E308&lt;&gt;"",VLOOKUP(E308,'Color Lineup'!N:N,1,0),""),"CHECK")</f>
        <v>MY218</v>
      </c>
    </row>
    <row r="309" spans="3:22">
      <c r="C309" s="1">
        <f>+IF(D309=1,COUNTIF($D$2:D309,D309),0)</f>
        <v>0</v>
      </c>
      <c r="D309" s="1">
        <f>+COUNTIF($E$2:E309,E309)</f>
        <v>8</v>
      </c>
      <c r="E309" s="1" t="str">
        <f t="shared" si="8"/>
        <v>LP040</v>
      </c>
      <c r="F309" s="323">
        <f t="shared" si="9"/>
        <v>307</v>
      </c>
      <c r="G309" s="317" t="s">
        <v>1653</v>
      </c>
      <c r="H309" s="317" t="s">
        <v>519</v>
      </c>
      <c r="I309" s="317" t="s">
        <v>1396</v>
      </c>
      <c r="J309" s="317">
        <v>9</v>
      </c>
      <c r="K309" s="317" t="s">
        <v>561</v>
      </c>
      <c r="L309" s="317" t="s">
        <v>1654</v>
      </c>
      <c r="M309" s="317">
        <v>0</v>
      </c>
      <c r="N309" s="333" t="s">
        <v>28</v>
      </c>
      <c r="O309" s="318"/>
      <c r="P309" s="319"/>
      <c r="Q309" s="320"/>
      <c r="R309" s="319"/>
      <c r="S309" s="319"/>
      <c r="T309" s="320"/>
      <c r="U309" s="321">
        <v>45052</v>
      </c>
      <c r="V309" s="270" t="str">
        <f ca="1">IFERROR(IF(E309&lt;&gt;"",VLOOKUP(E309,'Color Lineup'!N:N,1,0),""),"CHECK")</f>
        <v>LP040</v>
      </c>
    </row>
    <row r="310" spans="3:22">
      <c r="C310" s="1">
        <f>+IF(D310=1,COUNTIF($D$2:D310,D310),0)</f>
        <v>0</v>
      </c>
      <c r="D310" s="1">
        <f>+COUNTIF($E$2:E310,E310)</f>
        <v>46</v>
      </c>
      <c r="E310" s="1" t="str">
        <f t="shared" si="8"/>
        <v>LH089</v>
      </c>
      <c r="F310" s="323">
        <f t="shared" si="9"/>
        <v>308</v>
      </c>
      <c r="G310" s="317" t="s">
        <v>1655</v>
      </c>
      <c r="H310" s="317" t="s">
        <v>682</v>
      </c>
      <c r="I310" s="317" t="s">
        <v>1656</v>
      </c>
      <c r="J310" s="317">
        <v>1</v>
      </c>
      <c r="K310" s="317" t="s">
        <v>585</v>
      </c>
      <c r="L310" s="317" t="s">
        <v>967</v>
      </c>
      <c r="M310" s="317">
        <v>0</v>
      </c>
      <c r="N310" s="333" t="s">
        <v>465</v>
      </c>
      <c r="O310" s="318"/>
      <c r="P310" s="319"/>
      <c r="Q310" s="320"/>
      <c r="R310" s="319"/>
      <c r="S310" s="319"/>
      <c r="T310" s="320"/>
      <c r="U310" s="321">
        <v>45052</v>
      </c>
      <c r="V310" s="270" t="str">
        <f ca="1">IFERROR(IF(E310&lt;&gt;"",VLOOKUP(E310,'Color Lineup'!N:N,1,0),""),"CHECK")</f>
        <v>LH089</v>
      </c>
    </row>
    <row r="311" spans="3:22">
      <c r="C311" s="1">
        <f>+IF(D311=1,COUNTIF($D$2:D311,D311),0)</f>
        <v>0</v>
      </c>
      <c r="D311" s="1">
        <f>+COUNTIF($E$2:E311,E311)</f>
        <v>11</v>
      </c>
      <c r="E311" s="1" t="str">
        <f t="shared" si="8"/>
        <v>MV040</v>
      </c>
      <c r="F311" s="323">
        <f t="shared" si="9"/>
        <v>309</v>
      </c>
      <c r="G311" s="317" t="s">
        <v>1657</v>
      </c>
      <c r="H311" s="317" t="s">
        <v>518</v>
      </c>
      <c r="I311" s="317" t="s">
        <v>1102</v>
      </c>
      <c r="J311" s="317">
        <v>1</v>
      </c>
      <c r="K311" s="317" t="s">
        <v>758</v>
      </c>
      <c r="L311" s="317" t="s">
        <v>806</v>
      </c>
      <c r="M311" s="317">
        <v>0</v>
      </c>
      <c r="N311" s="333" t="s">
        <v>28</v>
      </c>
      <c r="O311" s="318"/>
      <c r="P311" s="319"/>
      <c r="Q311" s="320"/>
      <c r="R311" s="319"/>
      <c r="S311" s="319"/>
      <c r="T311" s="320"/>
      <c r="U311" s="321">
        <v>45052</v>
      </c>
      <c r="V311" s="270" t="str">
        <f ca="1">IFERROR(IF(E311&lt;&gt;"",VLOOKUP(E311,'Color Lineup'!N:N,1,0),""),"CHECK")</f>
        <v>MV040</v>
      </c>
    </row>
    <row r="312" spans="3:22">
      <c r="C312" s="1">
        <f>+IF(D312=1,COUNTIF($D$2:D312,D312),0)</f>
        <v>0</v>
      </c>
      <c r="D312" s="1">
        <f>+COUNTIF($E$2:E312,E312)</f>
        <v>20</v>
      </c>
      <c r="E312" s="1" t="str">
        <f t="shared" si="8"/>
        <v>HJ089</v>
      </c>
      <c r="F312" s="323">
        <f t="shared" si="9"/>
        <v>310</v>
      </c>
      <c r="G312" s="317" t="s">
        <v>1658</v>
      </c>
      <c r="H312" s="317" t="s">
        <v>682</v>
      </c>
      <c r="I312" s="317" t="s">
        <v>1584</v>
      </c>
      <c r="J312" s="317">
        <v>7</v>
      </c>
      <c r="K312" s="317" t="s">
        <v>679</v>
      </c>
      <c r="L312" s="317" t="s">
        <v>968</v>
      </c>
      <c r="M312" s="317">
        <v>0</v>
      </c>
      <c r="N312" s="333" t="s">
        <v>465</v>
      </c>
      <c r="O312" s="318"/>
      <c r="P312" s="319"/>
      <c r="Q312" s="320"/>
      <c r="R312" s="319"/>
      <c r="S312" s="319"/>
      <c r="T312" s="320"/>
      <c r="U312" s="321">
        <v>45052</v>
      </c>
      <c r="V312" s="270" t="str">
        <f ca="1">IFERROR(IF(E312&lt;&gt;"",VLOOKUP(E312,'Color Lineup'!N:N,1,0),""),"CHECK")</f>
        <v>HJ089</v>
      </c>
    </row>
    <row r="313" spans="3:22">
      <c r="C313" s="1">
        <f>+IF(D313=1,COUNTIF($D$2:D313,D313),0)</f>
        <v>0</v>
      </c>
      <c r="D313" s="1">
        <f>+COUNTIF($E$2:E313,E313)</f>
        <v>7</v>
      </c>
      <c r="E313" s="1" t="str">
        <f t="shared" si="8"/>
        <v>MX3R3</v>
      </c>
      <c r="F313" s="323">
        <f t="shared" si="9"/>
        <v>311</v>
      </c>
      <c r="G313" s="317" t="s">
        <v>1659</v>
      </c>
      <c r="H313" s="317" t="s">
        <v>518</v>
      </c>
      <c r="I313" s="317" t="s">
        <v>1124</v>
      </c>
      <c r="J313" s="317">
        <v>7</v>
      </c>
      <c r="K313" s="317" t="s">
        <v>760</v>
      </c>
      <c r="L313" s="317" t="s">
        <v>807</v>
      </c>
      <c r="M313" s="317">
        <v>0</v>
      </c>
      <c r="N313" s="333" t="s">
        <v>354</v>
      </c>
      <c r="O313" s="318"/>
      <c r="P313" s="319"/>
      <c r="Q313" s="320"/>
      <c r="R313" s="319"/>
      <c r="S313" s="319"/>
      <c r="T313" s="320"/>
      <c r="U313" s="321">
        <v>45052</v>
      </c>
      <c r="V313" s="270" t="str">
        <f ca="1">IFERROR(IF(E313&lt;&gt;"",VLOOKUP(E313,'Color Lineup'!N:N,1,0),""),"CHECK")</f>
        <v>MX3R3</v>
      </c>
    </row>
    <row r="314" spans="3:22">
      <c r="C314" s="1">
        <f>+IF(D314=1,COUNTIF($D$2:D314,D314),0)</f>
        <v>0</v>
      </c>
      <c r="D314" s="1">
        <f>+COUNTIF($E$2:E314,E314)</f>
        <v>4</v>
      </c>
      <c r="E314" s="1" t="str">
        <f t="shared" si="8"/>
        <v>LHS28</v>
      </c>
      <c r="F314" s="323">
        <f t="shared" si="9"/>
        <v>312</v>
      </c>
      <c r="G314" s="317" t="s">
        <v>1660</v>
      </c>
      <c r="H314" s="317" t="s">
        <v>682</v>
      </c>
      <c r="I314" s="317" t="s">
        <v>1656</v>
      </c>
      <c r="J314" s="317">
        <v>2</v>
      </c>
      <c r="K314" s="317" t="s">
        <v>585</v>
      </c>
      <c r="L314" s="317" t="s">
        <v>970</v>
      </c>
      <c r="M314" s="317">
        <v>0</v>
      </c>
      <c r="N314" s="333" t="s">
        <v>631</v>
      </c>
      <c r="O314" s="318"/>
      <c r="P314" s="319"/>
      <c r="Q314" s="320"/>
      <c r="R314" s="319"/>
      <c r="S314" s="319"/>
      <c r="T314" s="320"/>
      <c r="U314" s="321">
        <v>45052</v>
      </c>
      <c r="V314" s="270" t="str">
        <f ca="1">IFERROR(IF(E314&lt;&gt;"",VLOOKUP(E314,'Color Lineup'!N:N,1,0),""),"CHECK")</f>
        <v>LHS28</v>
      </c>
    </row>
    <row r="315" spans="3:22">
      <c r="C315" s="1">
        <f>+IF(D315=1,COUNTIF($D$2:D315,D315),0)</f>
        <v>0</v>
      </c>
      <c r="D315" s="1">
        <f>+COUNTIF($E$2:E315,E315)</f>
        <v>4</v>
      </c>
      <c r="E315" s="1" t="str">
        <f t="shared" si="8"/>
        <v>LT089</v>
      </c>
      <c r="F315" s="323">
        <f t="shared" si="9"/>
        <v>313</v>
      </c>
      <c r="G315" s="317" t="s">
        <v>1661</v>
      </c>
      <c r="H315" s="317" t="s">
        <v>519</v>
      </c>
      <c r="I315" s="317" t="s">
        <v>1457</v>
      </c>
      <c r="J315" s="317">
        <v>9</v>
      </c>
      <c r="K315" s="317" t="s">
        <v>559</v>
      </c>
      <c r="L315" s="317" t="s">
        <v>1662</v>
      </c>
      <c r="M315" s="317">
        <v>0</v>
      </c>
      <c r="N315" s="333" t="s">
        <v>465</v>
      </c>
      <c r="O315" s="318"/>
      <c r="P315" s="319"/>
      <c r="Q315" s="320"/>
      <c r="R315" s="319"/>
      <c r="S315" s="319"/>
      <c r="T315" s="320"/>
      <c r="U315" s="321">
        <v>45052</v>
      </c>
      <c r="V315" s="270" t="str">
        <f ca="1">IFERROR(IF(E315&lt;&gt;"",VLOOKUP(E315,'Color Lineup'!N:N,1,0),""),"CHECK")</f>
        <v>LT089</v>
      </c>
    </row>
    <row r="316" spans="3:22">
      <c r="C316" s="1">
        <f>+IF(D316=1,COUNTIF($D$2:D316,D316),0)</f>
        <v>0</v>
      </c>
      <c r="D316" s="1">
        <f>+COUNTIF($E$2:E316,E316)</f>
        <v>22</v>
      </c>
      <c r="E316" s="1" t="str">
        <f t="shared" si="8"/>
        <v>MX4R0</v>
      </c>
      <c r="F316" s="323">
        <f t="shared" si="9"/>
        <v>314</v>
      </c>
      <c r="G316" s="317" t="s">
        <v>1663</v>
      </c>
      <c r="H316" s="317" t="s">
        <v>518</v>
      </c>
      <c r="I316" s="317" t="s">
        <v>1124</v>
      </c>
      <c r="J316" s="317">
        <v>8</v>
      </c>
      <c r="K316" s="317" t="s">
        <v>760</v>
      </c>
      <c r="L316" s="317" t="s">
        <v>808</v>
      </c>
      <c r="M316" s="317">
        <v>0</v>
      </c>
      <c r="N316" s="333" t="s">
        <v>21</v>
      </c>
      <c r="O316" s="318"/>
      <c r="P316" s="319"/>
      <c r="Q316" s="320"/>
      <c r="R316" s="319"/>
      <c r="S316" s="319"/>
      <c r="T316" s="320"/>
      <c r="U316" s="321">
        <v>45052</v>
      </c>
      <c r="V316" s="270" t="str">
        <f ca="1">IFERROR(IF(E316&lt;&gt;"",VLOOKUP(E316,'Color Lineup'!N:N,1,0),""),"CHECK")</f>
        <v>MX4R0</v>
      </c>
    </row>
    <row r="317" spans="3:22">
      <c r="C317" s="1">
        <f>+IF(D317=1,COUNTIF($D$2:D317,D317),0)</f>
        <v>0</v>
      </c>
      <c r="D317" s="1">
        <f>+COUNTIF($E$2:E317,E317)</f>
        <v>10</v>
      </c>
      <c r="E317" s="1" t="str">
        <f t="shared" si="8"/>
        <v>HKW09</v>
      </c>
      <c r="F317" s="323">
        <f t="shared" si="9"/>
        <v>315</v>
      </c>
      <c r="G317" s="317" t="s">
        <v>1664</v>
      </c>
      <c r="H317" s="317" t="s">
        <v>682</v>
      </c>
      <c r="I317" s="317" t="s">
        <v>1576</v>
      </c>
      <c r="J317" s="317">
        <v>6</v>
      </c>
      <c r="K317" s="317" t="s">
        <v>681</v>
      </c>
      <c r="L317" s="317" t="s">
        <v>971</v>
      </c>
      <c r="M317" s="317">
        <v>0</v>
      </c>
      <c r="N317" s="333" t="s">
        <v>635</v>
      </c>
      <c r="O317" s="318"/>
      <c r="P317" s="319"/>
      <c r="Q317" s="320"/>
      <c r="R317" s="319"/>
      <c r="S317" s="319"/>
      <c r="T317" s="320"/>
      <c r="U317" s="321">
        <v>45052</v>
      </c>
      <c r="V317" s="270" t="str">
        <f ca="1">IFERROR(IF(E317&lt;&gt;"",VLOOKUP(E317,'Color Lineup'!N:N,1,0),""),"CHECK")</f>
        <v>HKW09</v>
      </c>
    </row>
    <row r="318" spans="3:22">
      <c r="C318" s="1">
        <f>+IF(D318=1,COUNTIF($D$2:D318,D318),0)</f>
        <v>0</v>
      </c>
      <c r="D318" s="1">
        <f>+COUNTIF($E$2:E318,E318)</f>
        <v>2</v>
      </c>
      <c r="E318" s="1" t="str">
        <f t="shared" si="8"/>
        <v>MV3R3</v>
      </c>
      <c r="F318" s="323">
        <f t="shared" si="9"/>
        <v>316</v>
      </c>
      <c r="G318" s="317" t="s">
        <v>1665</v>
      </c>
      <c r="H318" s="317" t="s">
        <v>518</v>
      </c>
      <c r="I318" s="317" t="s">
        <v>1102</v>
      </c>
      <c r="J318" s="317">
        <v>2</v>
      </c>
      <c r="K318" s="317" t="s">
        <v>758</v>
      </c>
      <c r="L318" s="317" t="s">
        <v>809</v>
      </c>
      <c r="M318" s="317">
        <v>0</v>
      </c>
      <c r="N318" s="333" t="s">
        <v>354</v>
      </c>
      <c r="O318" s="318"/>
      <c r="P318" s="319"/>
      <c r="Q318" s="320"/>
      <c r="R318" s="319"/>
      <c r="S318" s="319"/>
      <c r="T318" s="320"/>
      <c r="U318" s="321">
        <v>45052</v>
      </c>
      <c r="V318" s="270" t="str">
        <f ca="1">IFERROR(IF(E318&lt;&gt;"",VLOOKUP(E318,'Color Lineup'!N:N,1,0),""),"CHECK")</f>
        <v>MV3R3</v>
      </c>
    </row>
    <row r="319" spans="3:22">
      <c r="C319" s="1">
        <f>+IF(D319=1,COUNTIF($D$2:D319,D319),0)</f>
        <v>0</v>
      </c>
      <c r="D319" s="1">
        <f>+COUNTIF($E$2:E319,E319)</f>
        <v>7</v>
      </c>
      <c r="E319" s="1" t="str">
        <f t="shared" si="8"/>
        <v>CXW09</v>
      </c>
      <c r="F319" s="323">
        <f t="shared" si="9"/>
        <v>317</v>
      </c>
      <c r="G319" s="317" t="s">
        <v>1666</v>
      </c>
      <c r="H319" s="317" t="s">
        <v>682</v>
      </c>
      <c r="I319" s="317" t="s">
        <v>1636</v>
      </c>
      <c r="J319" s="317">
        <v>3</v>
      </c>
      <c r="K319" s="317" t="s">
        <v>680</v>
      </c>
      <c r="L319" s="317" t="s">
        <v>972</v>
      </c>
      <c r="M319" s="317">
        <v>0</v>
      </c>
      <c r="N319" s="333" t="s">
        <v>635</v>
      </c>
      <c r="O319" s="318"/>
      <c r="P319" s="319"/>
      <c r="Q319" s="320"/>
      <c r="R319" s="319"/>
      <c r="S319" s="319"/>
      <c r="T319" s="320"/>
      <c r="U319" s="321">
        <v>45052</v>
      </c>
      <c r="V319" s="270" t="str">
        <f ca="1">IFERROR(IF(E319&lt;&gt;"",VLOOKUP(E319,'Color Lineup'!N:N,1,0),""),"CHECK")</f>
        <v>CXW09</v>
      </c>
    </row>
    <row r="320" spans="3:22">
      <c r="C320" s="1">
        <f>+IF(D320=1,COUNTIF($D$2:D320,D320),0)</f>
        <v>0</v>
      </c>
      <c r="D320" s="1">
        <f>+COUNTIF($E$2:E320,E320)</f>
        <v>23</v>
      </c>
      <c r="E320" s="1" t="str">
        <f t="shared" si="8"/>
        <v>MX4R0</v>
      </c>
      <c r="F320" s="323">
        <f t="shared" si="9"/>
        <v>318</v>
      </c>
      <c r="G320" s="317" t="s">
        <v>1667</v>
      </c>
      <c r="H320" s="317" t="s">
        <v>518</v>
      </c>
      <c r="I320" s="317" t="s">
        <v>1124</v>
      </c>
      <c r="J320" s="317">
        <v>9</v>
      </c>
      <c r="K320" s="317" t="s">
        <v>760</v>
      </c>
      <c r="L320" s="317" t="s">
        <v>810</v>
      </c>
      <c r="M320" s="317">
        <v>0</v>
      </c>
      <c r="N320" s="333" t="s">
        <v>21</v>
      </c>
      <c r="O320" s="318"/>
      <c r="P320" s="319"/>
      <c r="Q320" s="320"/>
      <c r="R320" s="319"/>
      <c r="S320" s="319"/>
      <c r="T320" s="320"/>
      <c r="U320" s="321">
        <v>45052</v>
      </c>
      <c r="V320" s="270" t="str">
        <f ca="1">IFERROR(IF(E320&lt;&gt;"",VLOOKUP(E320,'Color Lineup'!N:N,1,0),""),"CHECK")</f>
        <v>MX4R0</v>
      </c>
    </row>
    <row r="321" spans="3:22">
      <c r="C321" s="1">
        <f>+IF(D321=1,COUNTIF($D$2:D321,D321),0)</f>
        <v>0</v>
      </c>
      <c r="D321" s="1">
        <f>+COUNTIF($E$2:E321,E321)</f>
        <v>11</v>
      </c>
      <c r="E321" s="1" t="str">
        <f t="shared" si="8"/>
        <v>LH3Q3</v>
      </c>
      <c r="F321" s="323">
        <f t="shared" si="9"/>
        <v>319</v>
      </c>
      <c r="G321" s="317" t="s">
        <v>1668</v>
      </c>
      <c r="H321" s="317" t="s">
        <v>682</v>
      </c>
      <c r="I321" s="317" t="s">
        <v>1656</v>
      </c>
      <c r="J321" s="317">
        <v>3</v>
      </c>
      <c r="K321" s="317" t="s">
        <v>585</v>
      </c>
      <c r="L321" s="317" t="s">
        <v>973</v>
      </c>
      <c r="M321" s="317">
        <v>0</v>
      </c>
      <c r="N321" s="333" t="s">
        <v>630</v>
      </c>
      <c r="O321" s="318"/>
      <c r="P321" s="319"/>
      <c r="Q321" s="320"/>
      <c r="R321" s="319"/>
      <c r="S321" s="319"/>
      <c r="T321" s="320"/>
      <c r="U321" s="321">
        <v>45052</v>
      </c>
      <c r="V321" s="270" t="str">
        <f ca="1">IFERROR(IF(E321&lt;&gt;"",VLOOKUP(E321,'Color Lineup'!N:N,1,0),""),"CHECK")</f>
        <v>LH3Q3</v>
      </c>
    </row>
    <row r="322" spans="3:22">
      <c r="C322" s="1">
        <f>+IF(D322=1,COUNTIF($D$2:D322,D322),0)</f>
        <v>0</v>
      </c>
      <c r="D322" s="1">
        <f>+COUNTIF($E$2:E322,E322)</f>
        <v>15</v>
      </c>
      <c r="E322" s="1" t="str">
        <f t="shared" si="8"/>
        <v>JH040</v>
      </c>
      <c r="F322" s="323">
        <f t="shared" si="9"/>
        <v>320</v>
      </c>
      <c r="G322" s="317" t="s">
        <v>1669</v>
      </c>
      <c r="H322" s="317" t="s">
        <v>520</v>
      </c>
      <c r="I322" s="317" t="s">
        <v>1481</v>
      </c>
      <c r="J322" s="317">
        <v>7</v>
      </c>
      <c r="K322" s="317" t="s">
        <v>452</v>
      </c>
      <c r="L322" s="317" t="s">
        <v>1009</v>
      </c>
      <c r="M322" s="317">
        <v>0</v>
      </c>
      <c r="N322" s="333" t="s">
        <v>28</v>
      </c>
      <c r="O322" s="318"/>
      <c r="P322" s="319"/>
      <c r="Q322" s="320"/>
      <c r="R322" s="319"/>
      <c r="S322" s="319"/>
      <c r="T322" s="320"/>
      <c r="U322" s="321">
        <v>45052</v>
      </c>
      <c r="V322" s="270" t="str">
        <f ca="1">IFERROR(IF(E322&lt;&gt;"",VLOOKUP(E322,'Color Lineup'!N:N,1,0),""),"CHECK")</f>
        <v>JH040</v>
      </c>
    </row>
    <row r="323" spans="3:22">
      <c r="C323" s="1">
        <f>+IF(D323=1,COUNTIF($D$2:D323,D323),0)</f>
        <v>0</v>
      </c>
      <c r="D323" s="1">
        <f>+COUNTIF($E$2:E323,E323)</f>
        <v>7</v>
      </c>
      <c r="E323" s="1" t="str">
        <f t="shared" si="8"/>
        <v>MY040</v>
      </c>
      <c r="F323" s="323">
        <f t="shared" si="9"/>
        <v>321</v>
      </c>
      <c r="G323" s="317" t="s">
        <v>1670</v>
      </c>
      <c r="H323" s="317" t="s">
        <v>518</v>
      </c>
      <c r="I323" s="317" t="s">
        <v>1107</v>
      </c>
      <c r="J323" s="317">
        <v>7</v>
      </c>
      <c r="K323" s="317" t="s">
        <v>759</v>
      </c>
      <c r="L323" s="317" t="s">
        <v>811</v>
      </c>
      <c r="M323" s="317">
        <v>0</v>
      </c>
      <c r="N323" s="333" t="s">
        <v>28</v>
      </c>
      <c r="O323" s="318"/>
      <c r="P323" s="319"/>
      <c r="Q323" s="320"/>
      <c r="R323" s="319"/>
      <c r="S323" s="319"/>
      <c r="T323" s="320"/>
      <c r="U323" s="321">
        <v>45052</v>
      </c>
      <c r="V323" s="270" t="str">
        <f ca="1">IFERROR(IF(E323&lt;&gt;"",VLOOKUP(E323,'Color Lineup'!N:N,1,0),""),"CHECK")</f>
        <v>MY040</v>
      </c>
    </row>
    <row r="324" spans="3:22">
      <c r="C324" s="1">
        <f>+IF(D324=1,COUNTIF($D$2:D324,D324),0)</f>
        <v>0</v>
      </c>
      <c r="D324" s="1">
        <f>+COUNTIF($E$2:E324,E324)</f>
        <v>21</v>
      </c>
      <c r="E324" s="1" t="str">
        <f t="shared" ref="E324:E387" si="10">+K324&amp;N324</f>
        <v>HJ089</v>
      </c>
      <c r="F324" s="323">
        <f t="shared" si="9"/>
        <v>322</v>
      </c>
      <c r="G324" s="317" t="s">
        <v>1671</v>
      </c>
      <c r="H324" s="317" t="s">
        <v>682</v>
      </c>
      <c r="I324" s="317" t="s">
        <v>1584</v>
      </c>
      <c r="J324" s="317">
        <v>8</v>
      </c>
      <c r="K324" s="317" t="s">
        <v>679</v>
      </c>
      <c r="L324" s="317" t="s">
        <v>974</v>
      </c>
      <c r="M324" s="317">
        <v>0</v>
      </c>
      <c r="N324" s="333" t="s">
        <v>465</v>
      </c>
      <c r="O324" s="318"/>
      <c r="P324" s="319"/>
      <c r="Q324" s="320"/>
      <c r="R324" s="319"/>
      <c r="S324" s="319"/>
      <c r="T324" s="320"/>
      <c r="U324" s="321">
        <v>45052</v>
      </c>
      <c r="V324" s="270" t="str">
        <f ca="1">IFERROR(IF(E324&lt;&gt;"",VLOOKUP(E324,'Color Lineup'!N:N,1,0),""),"CHECK")</f>
        <v>HJ089</v>
      </c>
    </row>
    <row r="325" spans="3:22">
      <c r="C325" s="1">
        <f>+IF(D325=1,COUNTIF($D$2:D325,D325),0)</f>
        <v>0</v>
      </c>
      <c r="D325" s="1">
        <f>+COUNTIF($E$2:E325,E325)</f>
        <v>6</v>
      </c>
      <c r="E325" s="1" t="str">
        <f t="shared" si="10"/>
        <v>MX040</v>
      </c>
      <c r="F325" s="323">
        <f t="shared" ref="F325:F388" si="11">ROW()-2</f>
        <v>323</v>
      </c>
      <c r="G325" s="317" t="s">
        <v>1672</v>
      </c>
      <c r="H325" s="317" t="s">
        <v>518</v>
      </c>
      <c r="I325" s="317" t="s">
        <v>1124</v>
      </c>
      <c r="J325" s="317">
        <v>10</v>
      </c>
      <c r="K325" s="317" t="s">
        <v>760</v>
      </c>
      <c r="L325" s="317" t="s">
        <v>813</v>
      </c>
      <c r="M325" s="317">
        <v>0</v>
      </c>
      <c r="N325" s="333" t="s">
        <v>28</v>
      </c>
      <c r="O325" s="318"/>
      <c r="P325" s="319"/>
      <c r="Q325" s="320"/>
      <c r="R325" s="319"/>
      <c r="S325" s="319"/>
      <c r="T325" s="320"/>
      <c r="U325" s="321">
        <v>45052</v>
      </c>
      <c r="V325" s="270" t="str">
        <f ca="1">IFERROR(IF(E325&lt;&gt;"",VLOOKUP(E325,'Color Lineup'!N:N,1,0),""),"CHECK")</f>
        <v>MX040</v>
      </c>
    </row>
    <row r="326" spans="3:22">
      <c r="C326" s="1">
        <f>+IF(D326=1,COUNTIF($D$2:D326,D326),0)</f>
        <v>0</v>
      </c>
      <c r="D326" s="1">
        <f>+COUNTIF($E$2:E326,E326)</f>
        <v>47</v>
      </c>
      <c r="E326" s="1" t="str">
        <f t="shared" si="10"/>
        <v>LH089</v>
      </c>
      <c r="F326" s="323">
        <f t="shared" si="11"/>
        <v>324</v>
      </c>
      <c r="G326" s="317" t="s">
        <v>1673</v>
      </c>
      <c r="H326" s="317" t="s">
        <v>682</v>
      </c>
      <c r="I326" s="317" t="s">
        <v>1656</v>
      </c>
      <c r="J326" s="317">
        <v>4</v>
      </c>
      <c r="K326" s="317" t="s">
        <v>585</v>
      </c>
      <c r="L326" s="317" t="s">
        <v>975</v>
      </c>
      <c r="M326" s="317">
        <v>0</v>
      </c>
      <c r="N326" s="333" t="s">
        <v>465</v>
      </c>
      <c r="O326" s="318"/>
      <c r="P326" s="319"/>
      <c r="Q326" s="320"/>
      <c r="R326" s="319"/>
      <c r="S326" s="319"/>
      <c r="T326" s="320"/>
      <c r="U326" s="321">
        <v>45052</v>
      </c>
      <c r="V326" s="270" t="str">
        <f ca="1">IFERROR(IF(E326&lt;&gt;"",VLOOKUP(E326,'Color Lineup'!N:N,1,0),""),"CHECK")</f>
        <v>LH089</v>
      </c>
    </row>
    <row r="327" spans="3:22">
      <c r="C327" s="1">
        <f>+IF(D327=1,COUNTIF($D$2:D327,D327),0)</f>
        <v>0</v>
      </c>
      <c r="D327" s="1">
        <f>+COUNTIF($E$2:E327,E327)</f>
        <v>7</v>
      </c>
      <c r="E327" s="1" t="str">
        <f t="shared" si="10"/>
        <v>MX040</v>
      </c>
      <c r="F327" s="323">
        <f t="shared" si="11"/>
        <v>325</v>
      </c>
      <c r="G327" s="317" t="s">
        <v>1674</v>
      </c>
      <c r="H327" s="317" t="s">
        <v>518</v>
      </c>
      <c r="I327" s="317" t="s">
        <v>1127</v>
      </c>
      <c r="J327" s="317">
        <v>1</v>
      </c>
      <c r="K327" s="317" t="s">
        <v>760</v>
      </c>
      <c r="L327" s="317" t="s">
        <v>814</v>
      </c>
      <c r="M327" s="317">
        <v>0</v>
      </c>
      <c r="N327" s="333" t="s">
        <v>28</v>
      </c>
      <c r="O327" s="318"/>
      <c r="P327" s="319"/>
      <c r="Q327" s="320"/>
      <c r="R327" s="319"/>
      <c r="S327" s="319"/>
      <c r="T327" s="320"/>
      <c r="U327" s="321">
        <v>45052</v>
      </c>
      <c r="V327" s="270" t="str">
        <f ca="1">IFERROR(IF(E327&lt;&gt;"",VLOOKUP(E327,'Color Lineup'!N:N,1,0),""),"CHECK")</f>
        <v>MX040</v>
      </c>
    </row>
    <row r="328" spans="3:22">
      <c r="C328" s="1">
        <f>+IF(D328=1,COUNTIF($D$2:D328,D328),0)</f>
        <v>0</v>
      </c>
      <c r="D328" s="1">
        <f>+COUNTIF($E$2:E328,E328)</f>
        <v>4</v>
      </c>
      <c r="E328" s="1" t="str">
        <f t="shared" si="10"/>
        <v>AA218</v>
      </c>
      <c r="F328" s="323">
        <f t="shared" si="11"/>
        <v>326</v>
      </c>
      <c r="G328" s="317" t="s">
        <v>1675</v>
      </c>
      <c r="H328" s="317" t="s">
        <v>520</v>
      </c>
      <c r="I328" s="317" t="s">
        <v>1529</v>
      </c>
      <c r="J328" s="317">
        <v>6</v>
      </c>
      <c r="K328" s="317" t="s">
        <v>455</v>
      </c>
      <c r="L328" s="317" t="s">
        <v>1010</v>
      </c>
      <c r="M328" s="317">
        <v>0</v>
      </c>
      <c r="N328" s="333" t="s">
        <v>20</v>
      </c>
      <c r="O328" s="318"/>
      <c r="P328" s="319"/>
      <c r="Q328" s="320"/>
      <c r="R328" s="319"/>
      <c r="S328" s="319"/>
      <c r="T328" s="320"/>
      <c r="U328" s="321">
        <v>45052</v>
      </c>
      <c r="V328" s="270" t="str">
        <f ca="1">IFERROR(IF(E328&lt;&gt;"",VLOOKUP(E328,'Color Lineup'!N:N,1,0),""),"CHECK")</f>
        <v>AA218</v>
      </c>
    </row>
    <row r="329" spans="3:22">
      <c r="C329" s="1">
        <f>+IF(D329=1,COUNTIF($D$2:D329,D329),0)</f>
        <v>0</v>
      </c>
      <c r="D329" s="1">
        <f>+COUNTIF($E$2:E329,E329)</f>
        <v>8</v>
      </c>
      <c r="E329" s="1" t="str">
        <f t="shared" si="10"/>
        <v>CXW09</v>
      </c>
      <c r="F329" s="323">
        <f t="shared" si="11"/>
        <v>327</v>
      </c>
      <c r="G329" s="317" t="s">
        <v>1676</v>
      </c>
      <c r="H329" s="317" t="s">
        <v>682</v>
      </c>
      <c r="I329" s="317" t="s">
        <v>1636</v>
      </c>
      <c r="J329" s="317">
        <v>4</v>
      </c>
      <c r="K329" s="317" t="s">
        <v>680</v>
      </c>
      <c r="L329" s="317" t="s">
        <v>977</v>
      </c>
      <c r="M329" s="317">
        <v>0</v>
      </c>
      <c r="N329" s="333" t="s">
        <v>635</v>
      </c>
      <c r="O329" s="318"/>
      <c r="P329" s="319"/>
      <c r="Q329" s="320"/>
      <c r="R329" s="319"/>
      <c r="S329" s="319"/>
      <c r="T329" s="320"/>
      <c r="U329" s="321">
        <v>45052</v>
      </c>
      <c r="V329" s="270" t="str">
        <f ca="1">IFERROR(IF(E329&lt;&gt;"",VLOOKUP(E329,'Color Lineup'!N:N,1,0),""),"CHECK")</f>
        <v>CXW09</v>
      </c>
    </row>
    <row r="330" spans="3:22">
      <c r="C330" s="1">
        <f>+IF(D330=1,COUNTIF($D$2:D330,D330),0)</f>
        <v>0</v>
      </c>
      <c r="D330" s="1">
        <f>+COUNTIF($E$2:E330,E330)</f>
        <v>11</v>
      </c>
      <c r="E330" s="1" t="str">
        <f t="shared" si="10"/>
        <v>MV4R0</v>
      </c>
      <c r="F330" s="323">
        <f t="shared" si="11"/>
        <v>328</v>
      </c>
      <c r="G330" s="317" t="s">
        <v>1677</v>
      </c>
      <c r="H330" s="317" t="s">
        <v>518</v>
      </c>
      <c r="I330" s="317" t="s">
        <v>1102</v>
      </c>
      <c r="J330" s="317">
        <v>3</v>
      </c>
      <c r="K330" s="317" t="s">
        <v>758</v>
      </c>
      <c r="L330" s="317" t="s">
        <v>815</v>
      </c>
      <c r="M330" s="317">
        <v>0</v>
      </c>
      <c r="N330" s="333" t="s">
        <v>21</v>
      </c>
      <c r="O330" s="318"/>
      <c r="P330" s="319"/>
      <c r="Q330" s="320"/>
      <c r="R330" s="319"/>
      <c r="S330" s="319"/>
      <c r="T330" s="320"/>
      <c r="U330" s="321">
        <v>45054</v>
      </c>
      <c r="V330" s="270" t="str">
        <f ca="1">IFERROR(IF(E330&lt;&gt;"",VLOOKUP(E330,'Color Lineup'!N:N,1,0),""),"CHECK")</f>
        <v>MV4R0</v>
      </c>
    </row>
    <row r="331" spans="3:22">
      <c r="C331" s="1">
        <f>+IF(D331=1,COUNTIF($D$2:D331,D331),0)</f>
        <v>0</v>
      </c>
      <c r="D331" s="1">
        <f>+COUNTIF($E$2:E331,E331)</f>
        <v>11</v>
      </c>
      <c r="E331" s="1" t="str">
        <f t="shared" si="10"/>
        <v>HKW09</v>
      </c>
      <c r="F331" s="323">
        <f t="shared" si="11"/>
        <v>329</v>
      </c>
      <c r="G331" s="317" t="s">
        <v>1678</v>
      </c>
      <c r="H331" s="317" t="s">
        <v>682</v>
      </c>
      <c r="I331" s="317" t="s">
        <v>1576</v>
      </c>
      <c r="J331" s="317">
        <v>7</v>
      </c>
      <c r="K331" s="317" t="s">
        <v>681</v>
      </c>
      <c r="L331" s="317" t="s">
        <v>978</v>
      </c>
      <c r="M331" s="317">
        <v>0</v>
      </c>
      <c r="N331" s="333" t="s">
        <v>635</v>
      </c>
      <c r="O331" s="318"/>
      <c r="P331" s="319"/>
      <c r="Q331" s="320"/>
      <c r="R331" s="319"/>
      <c r="S331" s="319"/>
      <c r="T331" s="320"/>
      <c r="U331" s="321">
        <v>45054</v>
      </c>
      <c r="V331" s="270" t="str">
        <f ca="1">IFERROR(IF(E331&lt;&gt;"",VLOOKUP(E331,'Color Lineup'!N:N,1,0),""),"CHECK")</f>
        <v>HKW09</v>
      </c>
    </row>
    <row r="332" spans="3:22">
      <c r="C332" s="1">
        <f>+IF(D332=1,COUNTIF($D$2:D332,D332),0)</f>
        <v>0</v>
      </c>
      <c r="D332" s="1">
        <f>+COUNTIF($E$2:E332,E332)</f>
        <v>2</v>
      </c>
      <c r="E332" s="1" t="str">
        <f t="shared" si="10"/>
        <v>MY1D6</v>
      </c>
      <c r="F332" s="323">
        <f t="shared" si="11"/>
        <v>330</v>
      </c>
      <c r="G332" s="317" t="s">
        <v>1679</v>
      </c>
      <c r="H332" s="317" t="s">
        <v>518</v>
      </c>
      <c r="I332" s="317" t="s">
        <v>1107</v>
      </c>
      <c r="J332" s="317">
        <v>8</v>
      </c>
      <c r="K332" s="317" t="s">
        <v>759</v>
      </c>
      <c r="L332" s="317" t="s">
        <v>816</v>
      </c>
      <c r="M332" s="317">
        <v>0</v>
      </c>
      <c r="N332" s="333" t="s">
        <v>29</v>
      </c>
      <c r="O332" s="318"/>
      <c r="P332" s="319"/>
      <c r="Q332" s="320"/>
      <c r="R332" s="319"/>
      <c r="S332" s="319"/>
      <c r="T332" s="320"/>
      <c r="U332" s="321">
        <v>45054</v>
      </c>
      <c r="V332" s="270" t="str">
        <f ca="1">IFERROR(IF(E332&lt;&gt;"",VLOOKUP(E332,'Color Lineup'!N:N,1,0),""),"CHECK")</f>
        <v>MY1D6</v>
      </c>
    </row>
    <row r="333" spans="3:22">
      <c r="C333" s="1">
        <f>+IF(D333=1,COUNTIF($D$2:D333,D333),0)</f>
        <v>0</v>
      </c>
      <c r="D333" s="1">
        <f>+COUNTIF($E$2:E333,E333)</f>
        <v>48</v>
      </c>
      <c r="E333" s="1" t="str">
        <f t="shared" si="10"/>
        <v>LH089</v>
      </c>
      <c r="F333" s="323">
        <f t="shared" si="11"/>
        <v>331</v>
      </c>
      <c r="G333" s="317" t="s">
        <v>1680</v>
      </c>
      <c r="H333" s="317" t="s">
        <v>682</v>
      </c>
      <c r="I333" s="317" t="s">
        <v>1656</v>
      </c>
      <c r="J333" s="317">
        <v>5</v>
      </c>
      <c r="K333" s="317" t="s">
        <v>585</v>
      </c>
      <c r="L333" s="317" t="s">
        <v>979</v>
      </c>
      <c r="M333" s="317">
        <v>0</v>
      </c>
      <c r="N333" s="333" t="s">
        <v>465</v>
      </c>
      <c r="O333" s="318"/>
      <c r="P333" s="319"/>
      <c r="Q333" s="320"/>
      <c r="R333" s="319"/>
      <c r="S333" s="319"/>
      <c r="T333" s="320"/>
      <c r="U333" s="321">
        <v>45054</v>
      </c>
      <c r="V333" s="270" t="str">
        <f ca="1">IFERROR(IF(E333&lt;&gt;"",VLOOKUP(E333,'Color Lineup'!N:N,1,0),""),"CHECK")</f>
        <v>LH089</v>
      </c>
    </row>
    <row r="334" spans="3:22">
      <c r="C334" s="1">
        <f>+IF(D334=1,COUNTIF($D$2:D334,D334),0)</f>
        <v>0</v>
      </c>
      <c r="D334" s="1">
        <f>+COUNTIF($E$2:E334,E334)</f>
        <v>24</v>
      </c>
      <c r="E334" s="1" t="str">
        <f t="shared" si="10"/>
        <v>MX4R0</v>
      </c>
      <c r="F334" s="323">
        <f t="shared" si="11"/>
        <v>332</v>
      </c>
      <c r="G334" s="317" t="s">
        <v>1681</v>
      </c>
      <c r="H334" s="317" t="s">
        <v>518</v>
      </c>
      <c r="I334" s="317" t="s">
        <v>1127</v>
      </c>
      <c r="J334" s="317">
        <v>2</v>
      </c>
      <c r="K334" s="317" t="s">
        <v>760</v>
      </c>
      <c r="L334" s="317" t="s">
        <v>817</v>
      </c>
      <c r="M334" s="317">
        <v>0</v>
      </c>
      <c r="N334" s="333" t="s">
        <v>21</v>
      </c>
      <c r="O334" s="318"/>
      <c r="P334" s="319"/>
      <c r="Q334" s="320"/>
      <c r="R334" s="319"/>
      <c r="S334" s="319"/>
      <c r="T334" s="320"/>
      <c r="U334" s="321">
        <v>45054</v>
      </c>
      <c r="V334" s="270" t="str">
        <f ca="1">IFERROR(IF(E334&lt;&gt;"",VLOOKUP(E334,'Color Lineup'!N:N,1,0),""),"CHECK")</f>
        <v>MX4R0</v>
      </c>
    </row>
    <row r="335" spans="3:22">
      <c r="C335" s="1">
        <f>+IF(D335=1,COUNTIF($D$2:D335,D335),0)</f>
        <v>0</v>
      </c>
      <c r="D335" s="1">
        <f>+COUNTIF($E$2:E335,E335)</f>
        <v>5</v>
      </c>
      <c r="E335" s="1" t="str">
        <f t="shared" si="10"/>
        <v>LT089</v>
      </c>
      <c r="F335" s="323">
        <f t="shared" si="11"/>
        <v>333</v>
      </c>
      <c r="G335" s="317" t="s">
        <v>1682</v>
      </c>
      <c r="H335" s="317" t="s">
        <v>519</v>
      </c>
      <c r="I335" s="317" t="s">
        <v>1457</v>
      </c>
      <c r="J335" s="317">
        <v>10</v>
      </c>
      <c r="K335" s="317" t="s">
        <v>559</v>
      </c>
      <c r="L335" s="317" t="s">
        <v>1683</v>
      </c>
      <c r="M335" s="317">
        <v>0</v>
      </c>
      <c r="N335" s="333" t="s">
        <v>465</v>
      </c>
      <c r="O335" s="318"/>
      <c r="P335" s="319"/>
      <c r="Q335" s="320"/>
      <c r="R335" s="319"/>
      <c r="S335" s="319"/>
      <c r="T335" s="320"/>
      <c r="U335" s="321">
        <v>45054</v>
      </c>
      <c r="V335" s="270" t="str">
        <f ca="1">IFERROR(IF(E335&lt;&gt;"",VLOOKUP(E335,'Color Lineup'!N:N,1,0),""),"CHECK")</f>
        <v>LT089</v>
      </c>
    </row>
    <row r="336" spans="3:22">
      <c r="C336" s="1">
        <f>+IF(D336=1,COUNTIF($D$2:D336,D336),0)</f>
        <v>0</v>
      </c>
      <c r="D336" s="1">
        <f>+COUNTIF($E$2:E336,E336)</f>
        <v>22</v>
      </c>
      <c r="E336" s="1" t="str">
        <f t="shared" si="10"/>
        <v>HJ089</v>
      </c>
      <c r="F336" s="323">
        <f t="shared" si="11"/>
        <v>334</v>
      </c>
      <c r="G336" s="317" t="s">
        <v>1684</v>
      </c>
      <c r="H336" s="317" t="s">
        <v>682</v>
      </c>
      <c r="I336" s="317" t="s">
        <v>1584</v>
      </c>
      <c r="J336" s="317">
        <v>9</v>
      </c>
      <c r="K336" s="317" t="s">
        <v>679</v>
      </c>
      <c r="L336" s="317" t="s">
        <v>980</v>
      </c>
      <c r="M336" s="317">
        <v>0</v>
      </c>
      <c r="N336" s="333" t="s">
        <v>465</v>
      </c>
      <c r="O336" s="318"/>
      <c r="P336" s="319"/>
      <c r="Q336" s="320"/>
      <c r="R336" s="319"/>
      <c r="S336" s="319"/>
      <c r="T336" s="320"/>
      <c r="U336" s="321">
        <v>45054</v>
      </c>
      <c r="V336" s="270" t="str">
        <f ca="1">IFERROR(IF(E336&lt;&gt;"",VLOOKUP(E336,'Color Lineup'!N:N,1,0),""),"CHECK")</f>
        <v>HJ089</v>
      </c>
    </row>
    <row r="337" spans="3:22">
      <c r="C337" s="1">
        <f>+IF(D337=1,COUNTIF($D$2:D337,D337),0)</f>
        <v>0</v>
      </c>
      <c r="D337" s="1">
        <f>+COUNTIF($E$2:E337,E337)</f>
        <v>8</v>
      </c>
      <c r="E337" s="1" t="str">
        <f t="shared" si="10"/>
        <v>MX3R3</v>
      </c>
      <c r="F337" s="323">
        <f t="shared" si="11"/>
        <v>335</v>
      </c>
      <c r="G337" s="317" t="s">
        <v>1685</v>
      </c>
      <c r="H337" s="317" t="s">
        <v>518</v>
      </c>
      <c r="I337" s="317" t="s">
        <v>1127</v>
      </c>
      <c r="J337" s="317">
        <v>3</v>
      </c>
      <c r="K337" s="317" t="s">
        <v>760</v>
      </c>
      <c r="L337" s="317" t="s">
        <v>818</v>
      </c>
      <c r="M337" s="317">
        <v>0</v>
      </c>
      <c r="N337" s="333" t="s">
        <v>354</v>
      </c>
      <c r="O337" s="318"/>
      <c r="P337" s="319"/>
      <c r="Q337" s="320"/>
      <c r="R337" s="319"/>
      <c r="S337" s="319"/>
      <c r="T337" s="320"/>
      <c r="U337" s="321">
        <v>45054</v>
      </c>
      <c r="V337" s="270" t="str">
        <f ca="1">IFERROR(IF(E337&lt;&gt;"",VLOOKUP(E337,'Color Lineup'!N:N,1,0),""),"CHECK")</f>
        <v>MX3R3</v>
      </c>
    </row>
    <row r="338" spans="3:22">
      <c r="C338" s="1">
        <f>+IF(D338=1,COUNTIF($D$2:D338,D338),0)</f>
        <v>0</v>
      </c>
      <c r="D338" s="1">
        <f>+COUNTIF($E$2:E338,E338)</f>
        <v>49</v>
      </c>
      <c r="E338" s="1" t="str">
        <f t="shared" si="10"/>
        <v>LH089</v>
      </c>
      <c r="F338" s="323">
        <f t="shared" si="11"/>
        <v>336</v>
      </c>
      <c r="G338" s="317" t="s">
        <v>1686</v>
      </c>
      <c r="H338" s="317" t="s">
        <v>682</v>
      </c>
      <c r="I338" s="317" t="s">
        <v>1656</v>
      </c>
      <c r="J338" s="317">
        <v>6</v>
      </c>
      <c r="K338" s="317" t="s">
        <v>585</v>
      </c>
      <c r="L338" s="317" t="s">
        <v>981</v>
      </c>
      <c r="M338" s="317">
        <v>0</v>
      </c>
      <c r="N338" s="333" t="s">
        <v>465</v>
      </c>
      <c r="O338" s="318"/>
      <c r="P338" s="319"/>
      <c r="Q338" s="320"/>
      <c r="R338" s="319"/>
      <c r="S338" s="319"/>
      <c r="T338" s="320"/>
      <c r="U338" s="321">
        <v>45054</v>
      </c>
      <c r="V338" s="270" t="str">
        <f ca="1">IFERROR(IF(E338&lt;&gt;"",VLOOKUP(E338,'Color Lineup'!N:N,1,0),""),"CHECK")</f>
        <v>LH089</v>
      </c>
    </row>
    <row r="339" spans="3:22">
      <c r="C339" s="1">
        <f>+IF(D339=1,COUNTIF($D$2:D339,D339),0)</f>
        <v>0</v>
      </c>
      <c r="D339" s="1">
        <f>+COUNTIF($E$2:E339,E339)</f>
        <v>12</v>
      </c>
      <c r="E339" s="1" t="str">
        <f t="shared" si="10"/>
        <v>MV040</v>
      </c>
      <c r="F339" s="323">
        <f t="shared" si="11"/>
        <v>337</v>
      </c>
      <c r="G339" s="317" t="s">
        <v>1687</v>
      </c>
      <c r="H339" s="317" t="s">
        <v>518</v>
      </c>
      <c r="I339" s="317" t="s">
        <v>1102</v>
      </c>
      <c r="J339" s="317">
        <v>4</v>
      </c>
      <c r="K339" s="317" t="s">
        <v>758</v>
      </c>
      <c r="L339" s="317" t="s">
        <v>819</v>
      </c>
      <c r="M339" s="317">
        <v>0</v>
      </c>
      <c r="N339" s="333" t="s">
        <v>28</v>
      </c>
      <c r="O339" s="318"/>
      <c r="P339" s="319"/>
      <c r="Q339" s="320"/>
      <c r="R339" s="319"/>
      <c r="S339" s="319"/>
      <c r="T339" s="320"/>
      <c r="U339" s="321">
        <v>45054</v>
      </c>
      <c r="V339" s="270" t="str">
        <f ca="1">IFERROR(IF(E339&lt;&gt;"",VLOOKUP(E339,'Color Lineup'!N:N,1,0),""),"CHECK")</f>
        <v>MV040</v>
      </c>
    </row>
    <row r="340" spans="3:22">
      <c r="C340" s="1">
        <f>+IF(D340=1,COUNTIF($D$2:D340,D340),0)</f>
        <v>0</v>
      </c>
      <c r="D340" s="1">
        <f>+COUNTIF($E$2:E340,E340)</f>
        <v>9</v>
      </c>
      <c r="E340" s="1" t="str">
        <f t="shared" si="10"/>
        <v>CXW09</v>
      </c>
      <c r="F340" s="323">
        <f t="shared" si="11"/>
        <v>338</v>
      </c>
      <c r="G340" s="317" t="s">
        <v>1688</v>
      </c>
      <c r="H340" s="317" t="s">
        <v>682</v>
      </c>
      <c r="I340" s="317" t="s">
        <v>1636</v>
      </c>
      <c r="J340" s="317">
        <v>5</v>
      </c>
      <c r="K340" s="317" t="s">
        <v>680</v>
      </c>
      <c r="L340" s="317" t="s">
        <v>982</v>
      </c>
      <c r="M340" s="317">
        <v>0</v>
      </c>
      <c r="N340" s="333" t="s">
        <v>635</v>
      </c>
      <c r="O340" s="318"/>
      <c r="P340" s="319"/>
      <c r="Q340" s="320"/>
      <c r="R340" s="319"/>
      <c r="S340" s="319"/>
      <c r="T340" s="320"/>
      <c r="U340" s="321">
        <v>45054</v>
      </c>
      <c r="V340" s="270" t="str">
        <f ca="1">IFERROR(IF(E340&lt;&gt;"",VLOOKUP(E340,'Color Lineup'!N:N,1,0),""),"CHECK")</f>
        <v>CXW09</v>
      </c>
    </row>
    <row r="341" spans="3:22">
      <c r="C341" s="1">
        <f>+IF(D341=1,COUNTIF($D$2:D341,D341),0)</f>
        <v>0</v>
      </c>
      <c r="D341" s="1">
        <f>+COUNTIF($E$2:E341,E341)</f>
        <v>2</v>
      </c>
      <c r="E341" s="1" t="str">
        <f t="shared" si="10"/>
        <v>LP4V8</v>
      </c>
      <c r="F341" s="323">
        <f t="shared" si="11"/>
        <v>339</v>
      </c>
      <c r="G341" s="317" t="s">
        <v>1689</v>
      </c>
      <c r="H341" s="317" t="s">
        <v>519</v>
      </c>
      <c r="I341" s="317" t="s">
        <v>1396</v>
      </c>
      <c r="J341" s="317">
        <v>10</v>
      </c>
      <c r="K341" s="317" t="s">
        <v>561</v>
      </c>
      <c r="L341" s="317" t="s">
        <v>1690</v>
      </c>
      <c r="M341" s="317">
        <v>0</v>
      </c>
      <c r="N341" s="333" t="s">
        <v>30</v>
      </c>
      <c r="O341" s="318"/>
      <c r="P341" s="319"/>
      <c r="Q341" s="320"/>
      <c r="R341" s="319"/>
      <c r="S341" s="319"/>
      <c r="T341" s="320"/>
      <c r="U341" s="321">
        <v>45054</v>
      </c>
      <c r="V341" s="270" t="str">
        <f ca="1">IFERROR(IF(E341&lt;&gt;"",VLOOKUP(E341,'Color Lineup'!N:N,1,0),""),"CHECK")</f>
        <v>LP4V8</v>
      </c>
    </row>
    <row r="342" spans="3:22">
      <c r="C342" s="1">
        <f>+IF(D342=1,COUNTIF($D$2:D342,D342),0)</f>
        <v>0</v>
      </c>
      <c r="D342" s="1">
        <f>+COUNTIF($E$2:E342,E342)</f>
        <v>8</v>
      </c>
      <c r="E342" s="1" t="str">
        <f t="shared" si="10"/>
        <v>MX040</v>
      </c>
      <c r="F342" s="323">
        <f t="shared" si="11"/>
        <v>340</v>
      </c>
      <c r="G342" s="317" t="s">
        <v>1691</v>
      </c>
      <c r="H342" s="317" t="s">
        <v>518</v>
      </c>
      <c r="I342" s="317" t="s">
        <v>1127</v>
      </c>
      <c r="J342" s="317">
        <v>4</v>
      </c>
      <c r="K342" s="317" t="s">
        <v>760</v>
      </c>
      <c r="L342" s="317" t="s">
        <v>820</v>
      </c>
      <c r="M342" s="317">
        <v>0</v>
      </c>
      <c r="N342" s="333" t="s">
        <v>28</v>
      </c>
      <c r="O342" s="318"/>
      <c r="P342" s="319"/>
      <c r="Q342" s="320"/>
      <c r="R342" s="319"/>
      <c r="S342" s="319"/>
      <c r="T342" s="320"/>
      <c r="U342" s="321">
        <v>45054</v>
      </c>
      <c r="V342" s="270" t="str">
        <f ca="1">IFERROR(IF(E342&lt;&gt;"",VLOOKUP(E342,'Color Lineup'!N:N,1,0),""),"CHECK")</f>
        <v>MX040</v>
      </c>
    </row>
    <row r="343" spans="3:22">
      <c r="C343" s="1">
        <f>+IF(D343=1,COUNTIF($D$2:D343,D343),0)</f>
        <v>0</v>
      </c>
      <c r="D343" s="1">
        <f>+COUNTIF($E$2:E343,E343)</f>
        <v>50</v>
      </c>
      <c r="E343" s="1" t="str">
        <f t="shared" si="10"/>
        <v>LH089</v>
      </c>
      <c r="F343" s="323">
        <f t="shared" si="11"/>
        <v>341</v>
      </c>
      <c r="G343" s="317" t="s">
        <v>1692</v>
      </c>
      <c r="H343" s="317" t="s">
        <v>682</v>
      </c>
      <c r="I343" s="317" t="s">
        <v>1656</v>
      </c>
      <c r="J343" s="317">
        <v>7</v>
      </c>
      <c r="K343" s="317" t="s">
        <v>585</v>
      </c>
      <c r="L343" s="317" t="s">
        <v>984</v>
      </c>
      <c r="M343" s="317">
        <v>0</v>
      </c>
      <c r="N343" s="333" t="s">
        <v>465</v>
      </c>
      <c r="O343" s="318"/>
      <c r="P343" s="319"/>
      <c r="Q343" s="320"/>
      <c r="R343" s="319"/>
      <c r="S343" s="319"/>
      <c r="T343" s="320"/>
      <c r="U343" s="321">
        <v>45054</v>
      </c>
      <c r="V343" s="270" t="str">
        <f ca="1">IFERROR(IF(E343&lt;&gt;"",VLOOKUP(E343,'Color Lineup'!N:N,1,0),""),"CHECK")</f>
        <v>LH089</v>
      </c>
    </row>
    <row r="344" spans="3:22">
      <c r="C344" s="1">
        <f>+IF(D344=1,COUNTIF($D$2:D344,D344),0)</f>
        <v>0</v>
      </c>
      <c r="D344" s="1">
        <f>+COUNTIF($E$2:E344,E344)</f>
        <v>10</v>
      </c>
      <c r="E344" s="1" t="str">
        <f t="shared" si="10"/>
        <v>MY4R0</v>
      </c>
      <c r="F344" s="323">
        <f t="shared" si="11"/>
        <v>342</v>
      </c>
      <c r="G344" s="317" t="s">
        <v>1693</v>
      </c>
      <c r="H344" s="317" t="s">
        <v>518</v>
      </c>
      <c r="I344" s="317" t="s">
        <v>1107</v>
      </c>
      <c r="J344" s="317">
        <v>9</v>
      </c>
      <c r="K344" s="317" t="s">
        <v>759</v>
      </c>
      <c r="L344" s="317" t="s">
        <v>821</v>
      </c>
      <c r="M344" s="317">
        <v>0</v>
      </c>
      <c r="N344" s="333" t="s">
        <v>21</v>
      </c>
      <c r="O344" s="318"/>
      <c r="P344" s="319"/>
      <c r="Q344" s="320"/>
      <c r="R344" s="319"/>
      <c r="S344" s="319"/>
      <c r="T344" s="320"/>
      <c r="U344" s="321">
        <v>45054</v>
      </c>
      <c r="V344" s="270" t="str">
        <f ca="1">IFERROR(IF(E344&lt;&gt;"",VLOOKUP(E344,'Color Lineup'!N:N,1,0),""),"CHECK")</f>
        <v>MY4R0</v>
      </c>
    </row>
    <row r="345" spans="3:22">
      <c r="C345" s="1">
        <f>+IF(D345=1,COUNTIF($D$2:D345,D345),0)</f>
        <v>0</v>
      </c>
      <c r="D345" s="1">
        <f>+COUNTIF($E$2:E345,E345)</f>
        <v>12</v>
      </c>
      <c r="E345" s="1" t="str">
        <f t="shared" si="10"/>
        <v>HKW09</v>
      </c>
      <c r="F345" s="323">
        <f t="shared" si="11"/>
        <v>343</v>
      </c>
      <c r="G345" s="317" t="s">
        <v>1694</v>
      </c>
      <c r="H345" s="317" t="s">
        <v>682</v>
      </c>
      <c r="I345" s="317" t="s">
        <v>1576</v>
      </c>
      <c r="J345" s="317">
        <v>8</v>
      </c>
      <c r="K345" s="317" t="s">
        <v>681</v>
      </c>
      <c r="L345" s="317" t="s">
        <v>985</v>
      </c>
      <c r="M345" s="317">
        <v>0</v>
      </c>
      <c r="N345" s="333" t="s">
        <v>635</v>
      </c>
      <c r="O345" s="318"/>
      <c r="P345" s="319"/>
      <c r="Q345" s="320"/>
      <c r="R345" s="319"/>
      <c r="S345" s="319"/>
      <c r="T345" s="320"/>
      <c r="U345" s="321">
        <v>45054</v>
      </c>
      <c r="V345" s="270" t="str">
        <f ca="1">IFERROR(IF(E345&lt;&gt;"",VLOOKUP(E345,'Color Lineup'!N:N,1,0),""),"CHECK")</f>
        <v>HKW09</v>
      </c>
    </row>
    <row r="346" spans="3:22">
      <c r="C346" s="1">
        <f>+IF(D346=1,COUNTIF($D$2:D346,D346),0)</f>
        <v>0</v>
      </c>
      <c r="D346" s="1">
        <f>+COUNTIF($E$2:E346,E346)</f>
        <v>9</v>
      </c>
      <c r="E346" s="1" t="str">
        <f t="shared" si="10"/>
        <v>MX3R3</v>
      </c>
      <c r="F346" s="323">
        <f t="shared" si="11"/>
        <v>344</v>
      </c>
      <c r="G346" s="317" t="s">
        <v>1695</v>
      </c>
      <c r="H346" s="317" t="s">
        <v>518</v>
      </c>
      <c r="I346" s="317" t="s">
        <v>1127</v>
      </c>
      <c r="J346" s="317">
        <v>5</v>
      </c>
      <c r="K346" s="317" t="s">
        <v>760</v>
      </c>
      <c r="L346" s="317" t="s">
        <v>822</v>
      </c>
      <c r="M346" s="317">
        <v>0</v>
      </c>
      <c r="N346" s="333" t="s">
        <v>354</v>
      </c>
      <c r="O346" s="318"/>
      <c r="P346" s="319"/>
      <c r="Q346" s="320"/>
      <c r="R346" s="319"/>
      <c r="S346" s="319"/>
      <c r="T346" s="320"/>
      <c r="U346" s="321">
        <v>45054</v>
      </c>
      <c r="V346" s="270" t="str">
        <f ca="1">IFERROR(IF(E346&lt;&gt;"",VLOOKUP(E346,'Color Lineup'!N:N,1,0),""),"CHECK")</f>
        <v>MX3R3</v>
      </c>
    </row>
    <row r="347" spans="3:22">
      <c r="C347" s="1">
        <f>+IF(D347=1,COUNTIF($D$2:D347,D347),0)</f>
        <v>0</v>
      </c>
      <c r="D347" s="1">
        <f>+COUNTIF($E$2:E347,E347)</f>
        <v>23</v>
      </c>
      <c r="E347" s="1" t="str">
        <f t="shared" si="10"/>
        <v>HJ089</v>
      </c>
      <c r="F347" s="323">
        <f t="shared" si="11"/>
        <v>345</v>
      </c>
      <c r="G347" s="317" t="s">
        <v>1696</v>
      </c>
      <c r="H347" s="317" t="s">
        <v>682</v>
      </c>
      <c r="I347" s="317" t="s">
        <v>1584</v>
      </c>
      <c r="J347" s="317">
        <v>10</v>
      </c>
      <c r="K347" s="317" t="s">
        <v>679</v>
      </c>
      <c r="L347" s="317" t="s">
        <v>986</v>
      </c>
      <c r="M347" s="317">
        <v>0</v>
      </c>
      <c r="N347" s="333" t="s">
        <v>465</v>
      </c>
      <c r="O347" s="318"/>
      <c r="P347" s="319"/>
      <c r="Q347" s="320"/>
      <c r="R347" s="319"/>
      <c r="S347" s="319"/>
      <c r="T347" s="320"/>
      <c r="U347" s="321">
        <v>45054</v>
      </c>
      <c r="V347" s="270" t="str">
        <f ca="1">IFERROR(IF(E347&lt;&gt;"",VLOOKUP(E347,'Color Lineup'!N:N,1,0),""),"CHECK")</f>
        <v>HJ089</v>
      </c>
    </row>
    <row r="348" spans="3:22">
      <c r="C348" s="1">
        <f>+IF(D348=1,COUNTIF($D$2:D348,D348),0)</f>
        <v>0</v>
      </c>
      <c r="D348" s="1">
        <f>+COUNTIF($E$2:E348,E348)</f>
        <v>2</v>
      </c>
      <c r="E348" s="1" t="str">
        <f t="shared" si="10"/>
        <v>LN218</v>
      </c>
      <c r="F348" s="323">
        <f t="shared" si="11"/>
        <v>346</v>
      </c>
      <c r="G348" s="317" t="s">
        <v>1697</v>
      </c>
      <c r="H348" s="317" t="s">
        <v>519</v>
      </c>
      <c r="I348" s="317" t="s">
        <v>1345</v>
      </c>
      <c r="J348" s="317">
        <v>5</v>
      </c>
      <c r="K348" s="317" t="s">
        <v>555</v>
      </c>
      <c r="L348" s="317" t="s">
        <v>1698</v>
      </c>
      <c r="M348" s="317">
        <v>0</v>
      </c>
      <c r="N348" s="333" t="s">
        <v>20</v>
      </c>
      <c r="O348" s="318"/>
      <c r="P348" s="319"/>
      <c r="Q348" s="320"/>
      <c r="R348" s="319"/>
      <c r="S348" s="319"/>
      <c r="T348" s="320"/>
      <c r="U348" s="321">
        <v>45054</v>
      </c>
      <c r="V348" s="270" t="str">
        <f ca="1">IFERROR(IF(E348&lt;&gt;"",VLOOKUP(E348,'Color Lineup'!N:N,1,0),""),"CHECK")</f>
        <v>LN218</v>
      </c>
    </row>
    <row r="349" spans="3:22">
      <c r="C349" s="1">
        <f>+IF(D349=1,COUNTIF($D$2:D349,D349),0)</f>
        <v>0</v>
      </c>
      <c r="D349" s="1">
        <f>+COUNTIF($E$2:E349,E349)</f>
        <v>3</v>
      </c>
      <c r="E349" s="1" t="str">
        <f t="shared" si="10"/>
        <v>MV1D6</v>
      </c>
      <c r="F349" s="323">
        <f t="shared" si="11"/>
        <v>347</v>
      </c>
      <c r="G349" s="317" t="s">
        <v>1699</v>
      </c>
      <c r="H349" s="317" t="s">
        <v>518</v>
      </c>
      <c r="I349" s="317" t="s">
        <v>1102</v>
      </c>
      <c r="J349" s="317">
        <v>5</v>
      </c>
      <c r="K349" s="317" t="s">
        <v>758</v>
      </c>
      <c r="L349" s="317" t="s">
        <v>823</v>
      </c>
      <c r="M349" s="317">
        <v>0</v>
      </c>
      <c r="N349" s="333" t="s">
        <v>29</v>
      </c>
      <c r="O349" s="318"/>
      <c r="P349" s="319"/>
      <c r="Q349" s="320"/>
      <c r="R349" s="319"/>
      <c r="S349" s="319"/>
      <c r="T349" s="320"/>
      <c r="U349" s="321">
        <v>45054</v>
      </c>
      <c r="V349" s="270" t="str">
        <f ca="1">IFERROR(IF(E349&lt;&gt;"",VLOOKUP(E349,'Color Lineup'!N:N,1,0),""),"CHECK")</f>
        <v>MV1D6</v>
      </c>
    </row>
    <row r="350" spans="3:22">
      <c r="C350" s="1">
        <f>+IF(D350=1,COUNTIF($D$2:D350,D350),0)</f>
        <v>0</v>
      </c>
      <c r="D350" s="1">
        <f>+COUNTIF($E$2:E350,E350)</f>
        <v>51</v>
      </c>
      <c r="E350" s="1" t="str">
        <f t="shared" si="10"/>
        <v>LH089</v>
      </c>
      <c r="F350" s="323">
        <f t="shared" si="11"/>
        <v>348</v>
      </c>
      <c r="G350" s="317" t="s">
        <v>1700</v>
      </c>
      <c r="H350" s="317" t="s">
        <v>682</v>
      </c>
      <c r="I350" s="317" t="s">
        <v>1656</v>
      </c>
      <c r="J350" s="317">
        <v>8</v>
      </c>
      <c r="K350" s="317" t="s">
        <v>585</v>
      </c>
      <c r="L350" s="317" t="s">
        <v>987</v>
      </c>
      <c r="M350" s="317">
        <v>0</v>
      </c>
      <c r="N350" s="333" t="s">
        <v>465</v>
      </c>
      <c r="O350" s="318"/>
      <c r="P350" s="319"/>
      <c r="Q350" s="320"/>
      <c r="R350" s="319"/>
      <c r="S350" s="319"/>
      <c r="T350" s="320"/>
      <c r="U350" s="321">
        <v>45054</v>
      </c>
      <c r="V350" s="270" t="str">
        <f ca="1">IFERROR(IF(E350&lt;&gt;"",VLOOKUP(E350,'Color Lineup'!N:N,1,0),""),"CHECK")</f>
        <v>LH089</v>
      </c>
    </row>
    <row r="351" spans="3:22">
      <c r="C351" s="1">
        <f>+IF(D351=1,COUNTIF($D$2:D351,D351),0)</f>
        <v>0</v>
      </c>
      <c r="D351" s="1">
        <f>+COUNTIF($E$2:E351,E351)</f>
        <v>4</v>
      </c>
      <c r="E351" s="1" t="str">
        <f t="shared" si="10"/>
        <v>MX1D6</v>
      </c>
      <c r="F351" s="323">
        <f t="shared" si="11"/>
        <v>349</v>
      </c>
      <c r="G351" s="317" t="s">
        <v>1701</v>
      </c>
      <c r="H351" s="317" t="s">
        <v>518</v>
      </c>
      <c r="I351" s="317" t="s">
        <v>1127</v>
      </c>
      <c r="J351" s="317">
        <v>6</v>
      </c>
      <c r="K351" s="317" t="s">
        <v>760</v>
      </c>
      <c r="L351" s="317" t="s">
        <v>824</v>
      </c>
      <c r="M351" s="317">
        <v>0</v>
      </c>
      <c r="N351" s="333" t="s">
        <v>29</v>
      </c>
      <c r="O351" s="318"/>
      <c r="P351" s="319"/>
      <c r="Q351" s="320"/>
      <c r="R351" s="319"/>
      <c r="S351" s="319"/>
      <c r="T351" s="320"/>
      <c r="U351" s="321">
        <v>45054</v>
      </c>
      <c r="V351" s="270" t="str">
        <f ca="1">IFERROR(IF(E351&lt;&gt;"",VLOOKUP(E351,'Color Lineup'!N:N,1,0),""),"CHECK")</f>
        <v>MX1D6</v>
      </c>
    </row>
    <row r="352" spans="3:22">
      <c r="C352" s="1">
        <f>+IF(D352=1,COUNTIF($D$2:D352,D352),0)</f>
        <v>0</v>
      </c>
      <c r="D352" s="1">
        <f>+COUNTIF($E$2:E352,E352)</f>
        <v>6</v>
      </c>
      <c r="E352" s="1" t="str">
        <f t="shared" si="10"/>
        <v>LT089</v>
      </c>
      <c r="F352" s="323">
        <f t="shared" si="11"/>
        <v>350</v>
      </c>
      <c r="G352" s="317" t="s">
        <v>1702</v>
      </c>
      <c r="H352" s="317" t="s">
        <v>519</v>
      </c>
      <c r="I352" s="317" t="s">
        <v>1703</v>
      </c>
      <c r="J352" s="317">
        <v>1</v>
      </c>
      <c r="K352" s="317" t="s">
        <v>559</v>
      </c>
      <c r="L352" s="317" t="s">
        <v>1704</v>
      </c>
      <c r="M352" s="317">
        <v>0</v>
      </c>
      <c r="N352" s="333" t="s">
        <v>465</v>
      </c>
      <c r="O352" s="318"/>
      <c r="P352" s="319"/>
      <c r="Q352" s="320"/>
      <c r="R352" s="319"/>
      <c r="S352" s="319"/>
      <c r="T352" s="320"/>
      <c r="U352" s="321">
        <v>45054</v>
      </c>
      <c r="V352" s="270" t="str">
        <f ca="1">IFERROR(IF(E352&lt;&gt;"",VLOOKUP(E352,'Color Lineup'!N:N,1,0),""),"CHECK")</f>
        <v>LT089</v>
      </c>
    </row>
    <row r="353" spans="3:22">
      <c r="C353" s="1">
        <f>+IF(D353=1,COUNTIF($D$2:D353,D353),0)</f>
        <v>0</v>
      </c>
      <c r="D353" s="1">
        <f>+COUNTIF($E$2:E353,E353)</f>
        <v>10</v>
      </c>
      <c r="E353" s="1" t="str">
        <f t="shared" si="10"/>
        <v>CXW09</v>
      </c>
      <c r="F353" s="323">
        <f t="shared" si="11"/>
        <v>351</v>
      </c>
      <c r="G353" s="317" t="s">
        <v>1705</v>
      </c>
      <c r="H353" s="317" t="s">
        <v>682</v>
      </c>
      <c r="I353" s="317" t="s">
        <v>1636</v>
      </c>
      <c r="J353" s="317">
        <v>6</v>
      </c>
      <c r="K353" s="317" t="s">
        <v>680</v>
      </c>
      <c r="L353" s="317" t="s">
        <v>988</v>
      </c>
      <c r="M353" s="317">
        <v>0</v>
      </c>
      <c r="N353" s="333" t="s">
        <v>635</v>
      </c>
      <c r="O353" s="318"/>
      <c r="P353" s="319"/>
      <c r="Q353" s="320"/>
      <c r="R353" s="319"/>
      <c r="S353" s="319"/>
      <c r="T353" s="320"/>
      <c r="U353" s="321">
        <v>45054</v>
      </c>
      <c r="V353" s="270" t="str">
        <f ca="1">IFERROR(IF(E353&lt;&gt;"",VLOOKUP(E353,'Color Lineup'!N:N,1,0),""),"CHECK")</f>
        <v>CXW09</v>
      </c>
    </row>
    <row r="354" spans="3:22">
      <c r="C354" s="1">
        <f>+IF(D354=1,COUNTIF($D$2:D354,D354),0)</f>
        <v>0</v>
      </c>
      <c r="D354" s="1">
        <f>+COUNTIF($E$2:E354,E354)</f>
        <v>25</v>
      </c>
      <c r="E354" s="1" t="str">
        <f t="shared" si="10"/>
        <v>MX4R0</v>
      </c>
      <c r="F354" s="323">
        <f t="shared" si="11"/>
        <v>352</v>
      </c>
      <c r="G354" s="317" t="s">
        <v>1706</v>
      </c>
      <c r="H354" s="317" t="s">
        <v>518</v>
      </c>
      <c r="I354" s="317" t="s">
        <v>1127</v>
      </c>
      <c r="J354" s="317">
        <v>7</v>
      </c>
      <c r="K354" s="317" t="s">
        <v>760</v>
      </c>
      <c r="L354" s="317" t="s">
        <v>825</v>
      </c>
      <c r="M354" s="317">
        <v>0</v>
      </c>
      <c r="N354" s="333" t="s">
        <v>21</v>
      </c>
      <c r="O354" s="318"/>
      <c r="P354" s="319"/>
      <c r="Q354" s="320"/>
      <c r="R354" s="319"/>
      <c r="S354" s="319"/>
      <c r="T354" s="320"/>
      <c r="U354" s="321">
        <v>45054</v>
      </c>
      <c r="V354" s="270" t="str">
        <f ca="1">IFERROR(IF(E354&lt;&gt;"",VLOOKUP(E354,'Color Lineup'!N:N,1,0),""),"CHECK")</f>
        <v>MX4R0</v>
      </c>
    </row>
    <row r="355" spans="3:22">
      <c r="C355" s="1">
        <f>+IF(D355=1,COUNTIF($D$2:D355,D355),0)</f>
        <v>0</v>
      </c>
      <c r="D355" s="1">
        <f>+COUNTIF($E$2:E355,E355)</f>
        <v>24</v>
      </c>
      <c r="E355" s="1" t="str">
        <f t="shared" si="10"/>
        <v>HJ089</v>
      </c>
      <c r="F355" s="323">
        <f t="shared" si="11"/>
        <v>353</v>
      </c>
      <c r="G355" s="317" t="s">
        <v>1707</v>
      </c>
      <c r="H355" s="317" t="s">
        <v>682</v>
      </c>
      <c r="I355" s="317" t="s">
        <v>1708</v>
      </c>
      <c r="J355" s="317">
        <v>1</v>
      </c>
      <c r="K355" s="317" t="s">
        <v>679</v>
      </c>
      <c r="L355" s="317" t="s">
        <v>989</v>
      </c>
      <c r="M355" s="317">
        <v>0</v>
      </c>
      <c r="N355" s="333" t="s">
        <v>465</v>
      </c>
      <c r="O355" s="318"/>
      <c r="P355" s="319"/>
      <c r="Q355" s="320"/>
      <c r="R355" s="319"/>
      <c r="S355" s="319"/>
      <c r="T355" s="320"/>
      <c r="U355" s="321">
        <v>45054</v>
      </c>
      <c r="V355" s="270" t="str">
        <f ca="1">IFERROR(IF(E355&lt;&gt;"",VLOOKUP(E355,'Color Lineup'!N:N,1,0),""),"CHECK")</f>
        <v>HJ089</v>
      </c>
    </row>
    <row r="356" spans="3:22">
      <c r="C356" s="1">
        <f>+IF(D356=1,COUNTIF($D$2:D356,D356),0)</f>
        <v>0</v>
      </c>
      <c r="D356" s="1">
        <f>+COUNTIF($E$2:E356,E356)</f>
        <v>13</v>
      </c>
      <c r="E356" s="1" t="str">
        <f t="shared" si="10"/>
        <v>MV040</v>
      </c>
      <c r="F356" s="323">
        <f t="shared" si="11"/>
        <v>354</v>
      </c>
      <c r="G356" s="317" t="s">
        <v>1709</v>
      </c>
      <c r="H356" s="317" t="s">
        <v>518</v>
      </c>
      <c r="I356" s="317" t="s">
        <v>1102</v>
      </c>
      <c r="J356" s="317">
        <v>6</v>
      </c>
      <c r="K356" s="317" t="s">
        <v>758</v>
      </c>
      <c r="L356" s="317" t="s">
        <v>826</v>
      </c>
      <c r="M356" s="317">
        <v>0</v>
      </c>
      <c r="N356" s="333" t="s">
        <v>28</v>
      </c>
      <c r="O356" s="318"/>
      <c r="P356" s="319"/>
      <c r="Q356" s="320"/>
      <c r="R356" s="319"/>
      <c r="S356" s="319"/>
      <c r="T356" s="320"/>
      <c r="U356" s="321">
        <v>45054</v>
      </c>
      <c r="V356" s="270" t="str">
        <f ca="1">IFERROR(IF(E356&lt;&gt;"",VLOOKUP(E356,'Color Lineup'!N:N,1,0),""),"CHECK")</f>
        <v>MV040</v>
      </c>
    </row>
    <row r="357" spans="3:22">
      <c r="C357" s="1">
        <f>+IF(D357=1,COUNTIF($D$2:D357,D357),0)</f>
        <v>0</v>
      </c>
      <c r="D357" s="1">
        <f>+COUNTIF($E$2:E357,E357)</f>
        <v>52</v>
      </c>
      <c r="E357" s="1" t="str">
        <f t="shared" si="10"/>
        <v>LH089</v>
      </c>
      <c r="F357" s="323">
        <f t="shared" si="11"/>
        <v>355</v>
      </c>
      <c r="G357" s="317" t="s">
        <v>1710</v>
      </c>
      <c r="H357" s="317" t="s">
        <v>682</v>
      </c>
      <c r="I357" s="317" t="s">
        <v>1656</v>
      </c>
      <c r="J357" s="317">
        <v>9</v>
      </c>
      <c r="K357" s="317" t="s">
        <v>585</v>
      </c>
      <c r="L357" s="317" t="s">
        <v>990</v>
      </c>
      <c r="M357" s="317">
        <v>0</v>
      </c>
      <c r="N357" s="333" t="s">
        <v>465</v>
      </c>
      <c r="O357" s="318"/>
      <c r="P357" s="319"/>
      <c r="Q357" s="320"/>
      <c r="R357" s="319"/>
      <c r="S357" s="319"/>
      <c r="T357" s="320"/>
      <c r="U357" s="321">
        <v>45054</v>
      </c>
      <c r="V357" s="270" t="str">
        <f ca="1">IFERROR(IF(E357&lt;&gt;"",VLOOKUP(E357,'Color Lineup'!N:N,1,0),""),"CHECK")</f>
        <v>LH089</v>
      </c>
    </row>
    <row r="358" spans="3:22">
      <c r="C358" s="1">
        <f>+IF(D358=1,COUNTIF($D$2:D358,D358),0)</f>
        <v>0</v>
      </c>
      <c r="D358" s="1">
        <f>+COUNTIF($E$2:E358,E358)</f>
        <v>16</v>
      </c>
      <c r="E358" s="1" t="str">
        <f t="shared" si="10"/>
        <v>JH040</v>
      </c>
      <c r="F358" s="323">
        <f t="shared" si="11"/>
        <v>356</v>
      </c>
      <c r="G358" s="317" t="s">
        <v>1711</v>
      </c>
      <c r="H358" s="317" t="s">
        <v>520</v>
      </c>
      <c r="I358" s="317" t="s">
        <v>1481</v>
      </c>
      <c r="J358" s="317">
        <v>8</v>
      </c>
      <c r="K358" s="317" t="s">
        <v>452</v>
      </c>
      <c r="L358" s="317" t="s">
        <v>1011</v>
      </c>
      <c r="M358" s="317">
        <v>0</v>
      </c>
      <c r="N358" s="333" t="s">
        <v>28</v>
      </c>
      <c r="O358" s="318"/>
      <c r="P358" s="319"/>
      <c r="Q358" s="320"/>
      <c r="R358" s="319"/>
      <c r="S358" s="319"/>
      <c r="T358" s="320"/>
      <c r="U358" s="321">
        <v>45054</v>
      </c>
      <c r="V358" s="270" t="str">
        <f ca="1">IFERROR(IF(E358&lt;&gt;"",VLOOKUP(E358,'Color Lineup'!N:N,1,0),""),"CHECK")</f>
        <v>JH040</v>
      </c>
    </row>
    <row r="359" spans="3:22">
      <c r="C359" s="1">
        <f>+IF(D359=1,COUNTIF($D$2:D359,D359),0)</f>
        <v>0</v>
      </c>
      <c r="D359" s="1">
        <f>+COUNTIF($E$2:E359,E359)</f>
        <v>4</v>
      </c>
      <c r="E359" s="1" t="str">
        <f t="shared" si="10"/>
        <v>MY218</v>
      </c>
      <c r="F359" s="323">
        <f t="shared" si="11"/>
        <v>357</v>
      </c>
      <c r="G359" s="317" t="s">
        <v>1712</v>
      </c>
      <c r="H359" s="317" t="s">
        <v>518</v>
      </c>
      <c r="I359" s="317" t="s">
        <v>1107</v>
      </c>
      <c r="J359" s="317">
        <v>10</v>
      </c>
      <c r="K359" s="317" t="s">
        <v>759</v>
      </c>
      <c r="L359" s="317" t="s">
        <v>827</v>
      </c>
      <c r="M359" s="317">
        <v>0</v>
      </c>
      <c r="N359" s="333" t="s">
        <v>20</v>
      </c>
      <c r="O359" s="318"/>
      <c r="P359" s="319"/>
      <c r="Q359" s="320"/>
      <c r="R359" s="319"/>
      <c r="S359" s="319"/>
      <c r="T359" s="320"/>
      <c r="U359" s="321">
        <v>45054</v>
      </c>
      <c r="V359" s="270" t="str">
        <f ca="1">IFERROR(IF(E359&lt;&gt;"",VLOOKUP(E359,'Color Lineup'!N:N,1,0),""),"CHECK")</f>
        <v>MY218</v>
      </c>
    </row>
    <row r="360" spans="3:22">
      <c r="C360" s="1">
        <f>+IF(D360=1,COUNTIF($D$2:D360,D360),0)</f>
        <v>0</v>
      </c>
      <c r="D360" s="1">
        <f>+COUNTIF($E$2:E360,E360)</f>
        <v>13</v>
      </c>
      <c r="E360" s="1" t="str">
        <f t="shared" si="10"/>
        <v>HKW09</v>
      </c>
      <c r="F360" s="323">
        <f t="shared" si="11"/>
        <v>358</v>
      </c>
      <c r="G360" s="317" t="s">
        <v>1713</v>
      </c>
      <c r="H360" s="317" t="s">
        <v>682</v>
      </c>
      <c r="I360" s="317" t="s">
        <v>1576</v>
      </c>
      <c r="J360" s="317">
        <v>9</v>
      </c>
      <c r="K360" s="317" t="s">
        <v>681</v>
      </c>
      <c r="L360" s="317" t="s">
        <v>991</v>
      </c>
      <c r="M360" s="317">
        <v>0</v>
      </c>
      <c r="N360" s="333" t="s">
        <v>635</v>
      </c>
      <c r="O360" s="318"/>
      <c r="P360" s="319"/>
      <c r="Q360" s="320"/>
      <c r="R360" s="319"/>
      <c r="S360" s="319"/>
      <c r="T360" s="320"/>
      <c r="U360" s="321">
        <v>45054</v>
      </c>
      <c r="V360" s="270" t="str">
        <f ca="1">IFERROR(IF(E360&lt;&gt;"",VLOOKUP(E360,'Color Lineup'!N:N,1,0),""),"CHECK")</f>
        <v>HKW09</v>
      </c>
    </row>
    <row r="361" spans="3:22">
      <c r="C361" s="1">
        <f>+IF(D361=1,COUNTIF($D$2:D361,D361),0)</f>
        <v>0</v>
      </c>
      <c r="D361" s="1">
        <f>+COUNTIF($E$2:E361,E361)</f>
        <v>5</v>
      </c>
      <c r="E361" s="1" t="str">
        <f t="shared" si="10"/>
        <v>MX1D6</v>
      </c>
      <c r="F361" s="323">
        <f t="shared" si="11"/>
        <v>359</v>
      </c>
      <c r="G361" s="317" t="s">
        <v>1714</v>
      </c>
      <c r="H361" s="317" t="s">
        <v>518</v>
      </c>
      <c r="I361" s="317" t="s">
        <v>1127</v>
      </c>
      <c r="J361" s="317">
        <v>8</v>
      </c>
      <c r="K361" s="317" t="s">
        <v>760</v>
      </c>
      <c r="L361" s="317" t="s">
        <v>828</v>
      </c>
      <c r="M361" s="317">
        <v>0</v>
      </c>
      <c r="N361" s="333" t="s">
        <v>29</v>
      </c>
      <c r="O361" s="318"/>
      <c r="P361" s="319"/>
      <c r="Q361" s="320"/>
      <c r="R361" s="319"/>
      <c r="S361" s="319"/>
      <c r="T361" s="320"/>
      <c r="U361" s="321">
        <v>45054</v>
      </c>
      <c r="V361" s="270" t="str">
        <f ca="1">IFERROR(IF(E361&lt;&gt;"",VLOOKUP(E361,'Color Lineup'!N:N,1,0),""),"CHECK")</f>
        <v>MX1D6</v>
      </c>
    </row>
    <row r="362" spans="3:22">
      <c r="C362" s="1">
        <f>+IF(D362=1,COUNTIF($D$2:D362,D362),0)</f>
        <v>0</v>
      </c>
      <c r="D362" s="1">
        <f>+COUNTIF($E$2:E362,E362)</f>
        <v>12</v>
      </c>
      <c r="E362" s="1" t="str">
        <f t="shared" si="10"/>
        <v>LH3Q3</v>
      </c>
      <c r="F362" s="323">
        <f t="shared" si="11"/>
        <v>360</v>
      </c>
      <c r="G362" s="317" t="s">
        <v>1715</v>
      </c>
      <c r="H362" s="317" t="s">
        <v>682</v>
      </c>
      <c r="I362" s="317" t="s">
        <v>1656</v>
      </c>
      <c r="J362" s="317">
        <v>10</v>
      </c>
      <c r="K362" s="317" t="s">
        <v>585</v>
      </c>
      <c r="L362" s="317" t="s">
        <v>992</v>
      </c>
      <c r="M362" s="317">
        <v>0</v>
      </c>
      <c r="N362" s="333" t="s">
        <v>630</v>
      </c>
      <c r="O362" s="318"/>
      <c r="P362" s="319"/>
      <c r="Q362" s="320"/>
      <c r="R362" s="319"/>
      <c r="S362" s="319"/>
      <c r="T362" s="320"/>
      <c r="U362" s="321">
        <v>45054</v>
      </c>
      <c r="V362" s="270" t="str">
        <f ca="1">IFERROR(IF(E362&lt;&gt;"",VLOOKUP(E362,'Color Lineup'!N:N,1,0),""),"CHECK")</f>
        <v>LH3Q3</v>
      </c>
    </row>
    <row r="363" spans="3:22">
      <c r="C363" s="1">
        <f>+IF(D363=1,COUNTIF($D$2:D363,D363),0)</f>
        <v>0</v>
      </c>
      <c r="D363" s="1">
        <f>+COUNTIF($E$2:E363,E363)</f>
        <v>25</v>
      </c>
      <c r="E363" s="1" t="str">
        <f t="shared" si="10"/>
        <v>MX089</v>
      </c>
      <c r="F363" s="323">
        <f t="shared" si="11"/>
        <v>361</v>
      </c>
      <c r="G363" s="317" t="s">
        <v>1716</v>
      </c>
      <c r="H363" s="317" t="s">
        <v>518</v>
      </c>
      <c r="I363" s="317" t="s">
        <v>1127</v>
      </c>
      <c r="J363" s="317">
        <v>9</v>
      </c>
      <c r="K363" s="317" t="s">
        <v>760</v>
      </c>
      <c r="L363" s="317" t="s">
        <v>829</v>
      </c>
      <c r="M363" s="317">
        <v>0</v>
      </c>
      <c r="N363" s="333" t="s">
        <v>465</v>
      </c>
      <c r="O363" s="318"/>
      <c r="P363" s="319"/>
      <c r="Q363" s="320"/>
      <c r="R363" s="319"/>
      <c r="S363" s="319"/>
      <c r="T363" s="320"/>
      <c r="U363" s="321">
        <v>45054</v>
      </c>
      <c r="V363" s="270" t="str">
        <f ca="1">IFERROR(IF(E363&lt;&gt;"",VLOOKUP(E363,'Color Lineup'!N:N,1,0),""),"CHECK")</f>
        <v>MX089</v>
      </c>
    </row>
    <row r="364" spans="3:22">
      <c r="C364" s="1">
        <f>+IF(D364=1,COUNTIF($D$2:D364,D364),0)</f>
        <v>0</v>
      </c>
      <c r="D364" s="1">
        <f>+COUNTIF($E$2:E364,E364)</f>
        <v>9</v>
      </c>
      <c r="E364" s="1" t="str">
        <f t="shared" si="10"/>
        <v>LP040</v>
      </c>
      <c r="F364" s="323">
        <f t="shared" si="11"/>
        <v>362</v>
      </c>
      <c r="G364" s="317" t="s">
        <v>1717</v>
      </c>
      <c r="H364" s="317" t="s">
        <v>519</v>
      </c>
      <c r="I364" s="317" t="s">
        <v>1718</v>
      </c>
      <c r="J364" s="317">
        <v>1</v>
      </c>
      <c r="K364" s="317" t="s">
        <v>561</v>
      </c>
      <c r="L364" s="317" t="s">
        <v>1719</v>
      </c>
      <c r="M364" s="317">
        <v>0</v>
      </c>
      <c r="N364" s="333" t="s">
        <v>28</v>
      </c>
      <c r="O364" s="318"/>
      <c r="P364" s="319"/>
      <c r="Q364" s="320"/>
      <c r="R364" s="319"/>
      <c r="S364" s="319"/>
      <c r="T364" s="320"/>
      <c r="U364" s="321">
        <v>45054</v>
      </c>
      <c r="V364" s="270" t="str">
        <f ca="1">IFERROR(IF(E364&lt;&gt;"",VLOOKUP(E364,'Color Lineup'!N:N,1,0),""),"CHECK")</f>
        <v>LP040</v>
      </c>
    </row>
    <row r="365" spans="3:22">
      <c r="C365" s="1">
        <f>+IF(D365=1,COUNTIF($D$2:D365,D365),0)</f>
        <v>0</v>
      </c>
      <c r="D365" s="1">
        <f>+COUNTIF($E$2:E365,E365)</f>
        <v>11</v>
      </c>
      <c r="E365" s="1" t="str">
        <f t="shared" si="10"/>
        <v>CXW09</v>
      </c>
      <c r="F365" s="323">
        <f t="shared" si="11"/>
        <v>363</v>
      </c>
      <c r="G365" s="317" t="s">
        <v>1720</v>
      </c>
      <c r="H365" s="317" t="s">
        <v>682</v>
      </c>
      <c r="I365" s="317" t="s">
        <v>1636</v>
      </c>
      <c r="J365" s="317">
        <v>7</v>
      </c>
      <c r="K365" s="317" t="s">
        <v>680</v>
      </c>
      <c r="L365" s="317" t="s">
        <v>993</v>
      </c>
      <c r="M365" s="317">
        <v>0</v>
      </c>
      <c r="N365" s="333" t="s">
        <v>635</v>
      </c>
      <c r="O365" s="318"/>
      <c r="P365" s="319"/>
      <c r="Q365" s="320"/>
      <c r="R365" s="319"/>
      <c r="S365" s="319"/>
      <c r="T365" s="320"/>
      <c r="U365" s="321">
        <v>45054</v>
      </c>
      <c r="V365" s="270" t="str">
        <f ca="1">IFERROR(IF(E365&lt;&gt;"",VLOOKUP(E365,'Color Lineup'!N:N,1,0),""),"CHECK")</f>
        <v>CXW09</v>
      </c>
    </row>
    <row r="366" spans="3:22">
      <c r="C366" s="1">
        <f>+IF(D366=1,COUNTIF($D$2:D366,D366),0)</f>
        <v>0</v>
      </c>
      <c r="D366" s="1">
        <f>+COUNTIF($E$2:E366,E366)</f>
        <v>14</v>
      </c>
      <c r="E366" s="1" t="str">
        <f t="shared" si="10"/>
        <v>MV040</v>
      </c>
      <c r="F366" s="323">
        <f t="shared" si="11"/>
        <v>364</v>
      </c>
      <c r="G366" s="317" t="s">
        <v>1721</v>
      </c>
      <c r="H366" s="317" t="s">
        <v>518</v>
      </c>
      <c r="I366" s="317" t="s">
        <v>1102</v>
      </c>
      <c r="J366" s="317">
        <v>7</v>
      </c>
      <c r="K366" s="317" t="s">
        <v>758</v>
      </c>
      <c r="L366" s="317" t="s">
        <v>831</v>
      </c>
      <c r="M366" s="317">
        <v>0</v>
      </c>
      <c r="N366" s="333" t="s">
        <v>28</v>
      </c>
      <c r="O366" s="318"/>
      <c r="P366" s="319"/>
      <c r="Q366" s="320"/>
      <c r="R366" s="319"/>
      <c r="S366" s="319"/>
      <c r="T366" s="320"/>
      <c r="U366" s="321">
        <v>45054</v>
      </c>
      <c r="V366" s="270" t="str">
        <f ca="1">IFERROR(IF(E366&lt;&gt;"",VLOOKUP(E366,'Color Lineup'!N:N,1,0),""),"CHECK")</f>
        <v>MV040</v>
      </c>
    </row>
    <row r="367" spans="3:22">
      <c r="C367" s="1">
        <f>+IF(D367=1,COUNTIF($D$2:D367,D367),0)</f>
        <v>51</v>
      </c>
      <c r="D367" s="1">
        <f>+COUNTIF($E$2:E367,E367)</f>
        <v>1</v>
      </c>
      <c r="E367" s="1" t="str">
        <f t="shared" si="10"/>
        <v>HJS28</v>
      </c>
      <c r="F367" s="323">
        <f t="shared" si="11"/>
        <v>365</v>
      </c>
      <c r="G367" s="317" t="s">
        <v>1722</v>
      </c>
      <c r="H367" s="317" t="s">
        <v>682</v>
      </c>
      <c r="I367" s="317" t="s">
        <v>1708</v>
      </c>
      <c r="J367" s="317">
        <v>2</v>
      </c>
      <c r="K367" s="317" t="s">
        <v>679</v>
      </c>
      <c r="L367" s="317" t="s">
        <v>994</v>
      </c>
      <c r="M367" s="317">
        <v>0</v>
      </c>
      <c r="N367" s="333" t="s">
        <v>631</v>
      </c>
      <c r="O367" s="318"/>
      <c r="P367" s="319"/>
      <c r="Q367" s="320"/>
      <c r="R367" s="319"/>
      <c r="S367" s="319"/>
      <c r="T367" s="320"/>
      <c r="U367" s="321">
        <v>45054</v>
      </c>
      <c r="V367" s="270" t="str">
        <f ca="1">IFERROR(IF(E367&lt;&gt;"",VLOOKUP(E367,'Color Lineup'!N:N,1,0),""),"CHECK")</f>
        <v>HJS28</v>
      </c>
    </row>
    <row r="368" spans="3:22">
      <c r="C368" s="1">
        <f>+IF(D368=1,COUNTIF($D$2:D368,D368),0)</f>
        <v>0</v>
      </c>
      <c r="D368" s="1">
        <f>+COUNTIF($E$2:E368,E368)</f>
        <v>8</v>
      </c>
      <c r="E368" s="1" t="str">
        <f t="shared" si="10"/>
        <v>MX218</v>
      </c>
      <c r="F368" s="323">
        <f t="shared" si="11"/>
        <v>366</v>
      </c>
      <c r="G368" s="317" t="s">
        <v>1723</v>
      </c>
      <c r="H368" s="317" t="s">
        <v>518</v>
      </c>
      <c r="I368" s="317" t="s">
        <v>1127</v>
      </c>
      <c r="J368" s="317">
        <v>10</v>
      </c>
      <c r="K368" s="317" t="s">
        <v>760</v>
      </c>
      <c r="L368" s="317" t="s">
        <v>832</v>
      </c>
      <c r="M368" s="317">
        <v>0</v>
      </c>
      <c r="N368" s="333" t="s">
        <v>20</v>
      </c>
      <c r="O368" s="318"/>
      <c r="P368" s="319"/>
      <c r="Q368" s="320"/>
      <c r="R368" s="319"/>
      <c r="S368" s="319"/>
      <c r="T368" s="320"/>
      <c r="U368" s="321">
        <v>45054</v>
      </c>
      <c r="V368" s="270" t="str">
        <f ca="1">IFERROR(IF(E368&lt;&gt;"",VLOOKUP(E368,'Color Lineup'!N:N,1,0),""),"CHECK")</f>
        <v>MX218</v>
      </c>
    </row>
    <row r="369" spans="3:22">
      <c r="C369" s="1">
        <f>+IF(D369=1,COUNTIF($D$2:D369,D369),0)</f>
        <v>0</v>
      </c>
      <c r="D369" s="1">
        <f>+COUNTIF($E$2:E369,E369)</f>
        <v>13</v>
      </c>
      <c r="E369" s="1" t="str">
        <f t="shared" si="10"/>
        <v>LH3Q3</v>
      </c>
      <c r="F369" s="323">
        <f t="shared" si="11"/>
        <v>367</v>
      </c>
      <c r="G369" s="317" t="s">
        <v>1724</v>
      </c>
      <c r="H369" s="317" t="s">
        <v>682</v>
      </c>
      <c r="I369" s="317" t="s">
        <v>1725</v>
      </c>
      <c r="J369" s="317">
        <v>1</v>
      </c>
      <c r="K369" s="317" t="s">
        <v>585</v>
      </c>
      <c r="L369" s="317" t="s">
        <v>995</v>
      </c>
      <c r="M369" s="317">
        <v>0</v>
      </c>
      <c r="N369" s="333" t="s">
        <v>630</v>
      </c>
      <c r="O369" s="318"/>
      <c r="P369" s="319"/>
      <c r="Q369" s="320"/>
      <c r="R369" s="319"/>
      <c r="S369" s="319"/>
      <c r="T369" s="320"/>
      <c r="U369" s="321">
        <v>45054</v>
      </c>
      <c r="V369" s="270" t="str">
        <f ca="1">IFERROR(IF(E369&lt;&gt;"",VLOOKUP(E369,'Color Lineup'!N:N,1,0),""),"CHECK")</f>
        <v>LH3Q3</v>
      </c>
    </row>
    <row r="370" spans="3:22">
      <c r="C370" s="1">
        <f>+IF(D370=1,COUNTIF($D$2:D370,D370),0)</f>
        <v>0</v>
      </c>
      <c r="D370" s="1">
        <f>+COUNTIF($E$2:E370,E370)</f>
        <v>11</v>
      </c>
      <c r="E370" s="1" t="str">
        <f t="shared" si="10"/>
        <v>MY4R0</v>
      </c>
      <c r="F370" s="323">
        <f t="shared" si="11"/>
        <v>368</v>
      </c>
      <c r="G370" s="317" t="s">
        <v>1726</v>
      </c>
      <c r="H370" s="317" t="s">
        <v>518</v>
      </c>
      <c r="I370" s="317" t="s">
        <v>1112</v>
      </c>
      <c r="J370" s="317">
        <v>1</v>
      </c>
      <c r="K370" s="317" t="s">
        <v>759</v>
      </c>
      <c r="L370" s="317" t="s">
        <v>834</v>
      </c>
      <c r="M370" s="317">
        <v>0</v>
      </c>
      <c r="N370" s="333" t="s">
        <v>21</v>
      </c>
      <c r="O370" s="318"/>
      <c r="P370" s="319"/>
      <c r="Q370" s="320"/>
      <c r="R370" s="319"/>
      <c r="S370" s="319"/>
      <c r="T370" s="320"/>
      <c r="U370" s="321">
        <v>45054</v>
      </c>
      <c r="V370" s="270" t="str">
        <f ca="1">IFERROR(IF(E370&lt;&gt;"",VLOOKUP(E370,'Color Lineup'!N:N,1,0),""),"CHECK")</f>
        <v>MY4R0</v>
      </c>
    </row>
    <row r="371" spans="3:22">
      <c r="C371" s="1">
        <f>+IF(D371=1,COUNTIF($D$2:D371,D371),0)</f>
        <v>0</v>
      </c>
      <c r="D371" s="1">
        <f>+COUNTIF($E$2:E371,E371)</f>
        <v>7</v>
      </c>
      <c r="E371" s="1" t="str">
        <f t="shared" si="10"/>
        <v>LT089</v>
      </c>
      <c r="F371" s="323">
        <f t="shared" si="11"/>
        <v>369</v>
      </c>
      <c r="G371" s="317" t="s">
        <v>1727</v>
      </c>
      <c r="H371" s="317" t="s">
        <v>519</v>
      </c>
      <c r="I371" s="317" t="s">
        <v>1703</v>
      </c>
      <c r="J371" s="317">
        <v>2</v>
      </c>
      <c r="K371" s="317" t="s">
        <v>559</v>
      </c>
      <c r="L371" s="317" t="s">
        <v>1728</v>
      </c>
      <c r="M371" s="317">
        <v>0</v>
      </c>
      <c r="N371" s="333" t="s">
        <v>465</v>
      </c>
      <c r="O371" s="318"/>
      <c r="P371" s="319"/>
      <c r="Q371" s="320"/>
      <c r="R371" s="319"/>
      <c r="S371" s="319"/>
      <c r="T371" s="320"/>
      <c r="U371" s="321">
        <v>45054</v>
      </c>
      <c r="V371" s="270" t="str">
        <f ca="1">IFERROR(IF(E371&lt;&gt;"",VLOOKUP(E371,'Color Lineup'!N:N,1,0),""),"CHECK")</f>
        <v>LT089</v>
      </c>
    </row>
    <row r="372" spans="3:22">
      <c r="C372" s="1">
        <f>+IF(D372=1,COUNTIF($D$2:D372,D372),0)</f>
        <v>0</v>
      </c>
      <c r="D372" s="1">
        <f>+COUNTIF($E$2:E372,E372)</f>
        <v>14</v>
      </c>
      <c r="E372" s="1" t="str">
        <f t="shared" si="10"/>
        <v>HKW09</v>
      </c>
      <c r="F372" s="323">
        <f t="shared" si="11"/>
        <v>370</v>
      </c>
      <c r="G372" s="317" t="s">
        <v>1729</v>
      </c>
      <c r="H372" s="317" t="s">
        <v>682</v>
      </c>
      <c r="I372" s="317" t="s">
        <v>1576</v>
      </c>
      <c r="J372" s="317">
        <v>10</v>
      </c>
      <c r="K372" s="317" t="s">
        <v>681</v>
      </c>
      <c r="L372" s="317" t="s">
        <v>996</v>
      </c>
      <c r="M372" s="317">
        <v>0</v>
      </c>
      <c r="N372" s="333" t="s">
        <v>635</v>
      </c>
      <c r="O372" s="318"/>
      <c r="P372" s="319"/>
      <c r="Q372" s="320"/>
      <c r="R372" s="319"/>
      <c r="S372" s="319"/>
      <c r="T372" s="320"/>
      <c r="U372" s="321">
        <v>45054</v>
      </c>
      <c r="V372" s="270" t="str">
        <f ca="1">IFERROR(IF(E372&lt;&gt;"",VLOOKUP(E372,'Color Lineup'!N:N,1,0),""),"CHECK")</f>
        <v>HKW09</v>
      </c>
    </row>
    <row r="373" spans="3:22">
      <c r="C373" s="1">
        <f>+IF(D373=1,COUNTIF($D$2:D373,D373),0)</f>
        <v>0</v>
      </c>
      <c r="D373" s="1">
        <f>+COUNTIF($E$2:E373,E373)</f>
        <v>9</v>
      </c>
      <c r="E373" s="1" t="str">
        <f t="shared" si="10"/>
        <v>MX218</v>
      </c>
      <c r="F373" s="323">
        <f t="shared" si="11"/>
        <v>371</v>
      </c>
      <c r="G373" s="317" t="s">
        <v>1730</v>
      </c>
      <c r="H373" s="317" t="s">
        <v>518</v>
      </c>
      <c r="I373" s="317" t="s">
        <v>1129</v>
      </c>
      <c r="J373" s="317">
        <v>1</v>
      </c>
      <c r="K373" s="317" t="s">
        <v>760</v>
      </c>
      <c r="L373" s="317" t="s">
        <v>835</v>
      </c>
      <c r="M373" s="317">
        <v>0</v>
      </c>
      <c r="N373" s="333" t="s">
        <v>20</v>
      </c>
      <c r="O373" s="318"/>
      <c r="P373" s="319"/>
      <c r="Q373" s="320"/>
      <c r="R373" s="319"/>
      <c r="S373" s="319"/>
      <c r="T373" s="320"/>
      <c r="U373" s="321">
        <v>45054</v>
      </c>
      <c r="V373" s="270" t="str">
        <f ca="1">IFERROR(IF(E373&lt;&gt;"",VLOOKUP(E373,'Color Lineup'!N:N,1,0),""),"CHECK")</f>
        <v>MX218</v>
      </c>
    </row>
    <row r="374" spans="3:22">
      <c r="C374" s="1">
        <f>+IF(D374=1,COUNTIF($D$2:D374,D374),0)</f>
        <v>0</v>
      </c>
      <c r="D374" s="1">
        <f>+COUNTIF($E$2:E374,E374)</f>
        <v>12</v>
      </c>
      <c r="E374" s="1" t="str">
        <f t="shared" si="10"/>
        <v>MV4R0</v>
      </c>
      <c r="F374" s="323">
        <f t="shared" si="11"/>
        <v>372</v>
      </c>
      <c r="G374" s="317" t="s">
        <v>1731</v>
      </c>
      <c r="H374" s="317" t="s">
        <v>518</v>
      </c>
      <c r="I374" s="317" t="s">
        <v>1102</v>
      </c>
      <c r="J374" s="317">
        <v>8</v>
      </c>
      <c r="K374" s="317" t="s">
        <v>758</v>
      </c>
      <c r="L374" s="317" t="s">
        <v>836</v>
      </c>
      <c r="M374" s="317">
        <v>0</v>
      </c>
      <c r="N374" s="333" t="s">
        <v>21</v>
      </c>
      <c r="O374" s="318"/>
      <c r="P374" s="319"/>
      <c r="Q374" s="320"/>
      <c r="R374" s="319"/>
      <c r="S374" s="319"/>
      <c r="T374" s="320"/>
      <c r="U374" s="321">
        <v>45054</v>
      </c>
      <c r="V374" s="270" t="str">
        <f ca="1">IFERROR(IF(E374&lt;&gt;"",VLOOKUP(E374,'Color Lineup'!N:N,1,0),""),"CHECK")</f>
        <v>MV4R0</v>
      </c>
    </row>
    <row r="375" spans="3:22">
      <c r="C375" s="1">
        <f>+IF(D375=1,COUNTIF($D$2:D375,D375),0)</f>
        <v>0</v>
      </c>
      <c r="D375" s="1">
        <f>+COUNTIF($E$2:E375,E375)</f>
        <v>53</v>
      </c>
      <c r="E375" s="1" t="str">
        <f t="shared" si="10"/>
        <v>LH089</v>
      </c>
      <c r="F375" s="323">
        <f t="shared" si="11"/>
        <v>373</v>
      </c>
      <c r="G375" s="317" t="s">
        <v>1732</v>
      </c>
      <c r="H375" s="317" t="s">
        <v>682</v>
      </c>
      <c r="I375" s="317" t="s">
        <v>1725</v>
      </c>
      <c r="J375" s="317">
        <v>2</v>
      </c>
      <c r="K375" s="317" t="s">
        <v>585</v>
      </c>
      <c r="L375" s="317" t="s">
        <v>997</v>
      </c>
      <c r="M375" s="317">
        <v>0</v>
      </c>
      <c r="N375" s="333" t="s">
        <v>465</v>
      </c>
      <c r="O375" s="318"/>
      <c r="P375" s="319"/>
      <c r="Q375" s="320"/>
      <c r="R375" s="319"/>
      <c r="S375" s="319"/>
      <c r="T375" s="320"/>
      <c r="U375" s="321">
        <v>45054</v>
      </c>
      <c r="V375" s="270" t="str">
        <f ca="1">IFERROR(IF(E375&lt;&gt;"",VLOOKUP(E375,'Color Lineup'!N:N,1,0),""),"CHECK")</f>
        <v>LH089</v>
      </c>
    </row>
    <row r="376" spans="3:22">
      <c r="C376" s="1">
        <f>+IF(D376=1,COUNTIF($D$2:D376,D376),0)</f>
        <v>0</v>
      </c>
      <c r="D376" s="1">
        <f>+COUNTIF($E$2:E376,E376)</f>
        <v>26</v>
      </c>
      <c r="E376" s="1" t="str">
        <f t="shared" si="10"/>
        <v>MX089</v>
      </c>
      <c r="F376" s="323">
        <f t="shared" si="11"/>
        <v>374</v>
      </c>
      <c r="G376" s="317" t="s">
        <v>1733</v>
      </c>
      <c r="H376" s="317" t="s">
        <v>518</v>
      </c>
      <c r="I376" s="317" t="s">
        <v>1129</v>
      </c>
      <c r="J376" s="317">
        <v>2</v>
      </c>
      <c r="K376" s="317" t="s">
        <v>760</v>
      </c>
      <c r="L376" s="317" t="s">
        <v>838</v>
      </c>
      <c r="M376" s="317">
        <v>0</v>
      </c>
      <c r="N376" s="333" t="s">
        <v>465</v>
      </c>
      <c r="O376" s="318"/>
      <c r="P376" s="319"/>
      <c r="Q376" s="320"/>
      <c r="R376" s="319"/>
      <c r="S376" s="319"/>
      <c r="T376" s="320"/>
      <c r="U376" s="321">
        <v>45054</v>
      </c>
      <c r="V376" s="270" t="str">
        <f ca="1">IFERROR(IF(E376&lt;&gt;"",VLOOKUP(E376,'Color Lineup'!N:N,1,0),""),"CHECK")</f>
        <v>MX089</v>
      </c>
    </row>
    <row r="377" spans="3:22">
      <c r="C377" s="1">
        <f>+IF(D377=1,COUNTIF($D$2:D377,D377),0)</f>
        <v>0</v>
      </c>
      <c r="D377" s="1">
        <f>+COUNTIF($E$2:E377,E377)</f>
        <v>17</v>
      </c>
      <c r="E377" s="1" t="str">
        <f t="shared" si="10"/>
        <v>JH040</v>
      </c>
      <c r="F377" s="323">
        <f t="shared" si="11"/>
        <v>375</v>
      </c>
      <c r="G377" s="317" t="s">
        <v>1734</v>
      </c>
      <c r="H377" s="317" t="s">
        <v>520</v>
      </c>
      <c r="I377" s="317" t="s">
        <v>1481</v>
      </c>
      <c r="J377" s="317">
        <v>9</v>
      </c>
      <c r="K377" s="317" t="s">
        <v>452</v>
      </c>
      <c r="L377" s="317" t="s">
        <v>1012</v>
      </c>
      <c r="M377" s="317">
        <v>0</v>
      </c>
      <c r="N377" s="333" t="s">
        <v>28</v>
      </c>
      <c r="O377" s="318"/>
      <c r="P377" s="319"/>
      <c r="Q377" s="320"/>
      <c r="R377" s="319"/>
      <c r="S377" s="319"/>
      <c r="T377" s="320"/>
      <c r="U377" s="321">
        <v>45054</v>
      </c>
      <c r="V377" s="270" t="str">
        <f ca="1">IFERROR(IF(E377&lt;&gt;"",VLOOKUP(E377,'Color Lineup'!N:N,1,0),""),"CHECK")</f>
        <v>JH040</v>
      </c>
    </row>
    <row r="378" spans="3:22">
      <c r="C378" s="1">
        <f>+IF(D378=1,COUNTIF($D$2:D378,D378),0)</f>
        <v>0</v>
      </c>
      <c r="D378" s="1">
        <f>+COUNTIF($E$2:E378,E378)</f>
        <v>12</v>
      </c>
      <c r="E378" s="1" t="str">
        <f t="shared" si="10"/>
        <v>CXW09</v>
      </c>
      <c r="F378" s="323">
        <f t="shared" si="11"/>
        <v>376</v>
      </c>
      <c r="G378" s="317" t="s">
        <v>1735</v>
      </c>
      <c r="H378" s="317" t="s">
        <v>682</v>
      </c>
      <c r="I378" s="317" t="s">
        <v>1636</v>
      </c>
      <c r="J378" s="317">
        <v>8</v>
      </c>
      <c r="K378" s="317" t="s">
        <v>680</v>
      </c>
      <c r="L378" s="317" t="s">
        <v>998</v>
      </c>
      <c r="M378" s="317">
        <v>0</v>
      </c>
      <c r="N378" s="333" t="s">
        <v>635</v>
      </c>
      <c r="O378" s="318"/>
      <c r="P378" s="319"/>
      <c r="Q378" s="320"/>
      <c r="R378" s="319"/>
      <c r="S378" s="319"/>
      <c r="T378" s="320"/>
      <c r="U378" s="321">
        <v>45054</v>
      </c>
      <c r="V378" s="270" t="str">
        <f ca="1">IFERROR(IF(E378&lt;&gt;"",VLOOKUP(E378,'Color Lineup'!N:N,1,0),""),"CHECK")</f>
        <v>CXW09</v>
      </c>
    </row>
    <row r="379" spans="3:22">
      <c r="C379" s="1">
        <f>+IF(D379=1,COUNTIF($D$2:D379,D379),0)</f>
        <v>0</v>
      </c>
      <c r="D379" s="1">
        <f>+COUNTIF($E$2:E379,E379)</f>
        <v>27</v>
      </c>
      <c r="E379" s="1" t="str">
        <f t="shared" si="10"/>
        <v>MX089</v>
      </c>
      <c r="F379" s="323">
        <f t="shared" si="11"/>
        <v>377</v>
      </c>
      <c r="G379" s="317" t="s">
        <v>1736</v>
      </c>
      <c r="H379" s="317" t="s">
        <v>518</v>
      </c>
      <c r="I379" s="317" t="s">
        <v>1129</v>
      </c>
      <c r="J379" s="317">
        <v>3</v>
      </c>
      <c r="K379" s="317" t="s">
        <v>760</v>
      </c>
      <c r="L379" s="317" t="s">
        <v>839</v>
      </c>
      <c r="M379" s="317">
        <v>0</v>
      </c>
      <c r="N379" s="333" t="s">
        <v>465</v>
      </c>
      <c r="O379" s="318"/>
      <c r="P379" s="319"/>
      <c r="Q379" s="320"/>
      <c r="R379" s="319"/>
      <c r="S379" s="319"/>
      <c r="T379" s="320"/>
      <c r="U379" s="321">
        <v>45054</v>
      </c>
      <c r="V379" s="270" t="str">
        <f ca="1">IFERROR(IF(E379&lt;&gt;"",VLOOKUP(E379,'Color Lineup'!N:N,1,0),""),"CHECK")</f>
        <v>MX089</v>
      </c>
    </row>
    <row r="380" spans="3:22">
      <c r="C380" s="1">
        <f>+IF(D380=1,COUNTIF($D$2:D380,D380),0)</f>
        <v>0</v>
      </c>
      <c r="D380" s="1">
        <f>+COUNTIF($E$2:E380,E380)</f>
        <v>25</v>
      </c>
      <c r="E380" s="1" t="str">
        <f t="shared" si="10"/>
        <v>HJ089</v>
      </c>
      <c r="F380" s="323">
        <f t="shared" si="11"/>
        <v>378</v>
      </c>
      <c r="G380" s="317" t="s">
        <v>1737</v>
      </c>
      <c r="H380" s="317" t="s">
        <v>682</v>
      </c>
      <c r="I380" s="317" t="s">
        <v>1708</v>
      </c>
      <c r="J380" s="317">
        <v>3</v>
      </c>
      <c r="K380" s="317" t="s">
        <v>679</v>
      </c>
      <c r="L380" s="317" t="s">
        <v>999</v>
      </c>
      <c r="M380" s="317">
        <v>0</v>
      </c>
      <c r="N380" s="333" t="s">
        <v>465</v>
      </c>
      <c r="O380" s="318"/>
      <c r="P380" s="319"/>
      <c r="Q380" s="320"/>
      <c r="R380" s="319"/>
      <c r="S380" s="319"/>
      <c r="T380" s="320"/>
      <c r="U380" s="321">
        <v>45054</v>
      </c>
      <c r="V380" s="270" t="str">
        <f ca="1">IFERROR(IF(E380&lt;&gt;"",VLOOKUP(E380,'Color Lineup'!N:N,1,0),""),"CHECK")</f>
        <v>HJ089</v>
      </c>
    </row>
    <row r="381" spans="3:22">
      <c r="C381" s="1">
        <f>+IF(D381=1,COUNTIF($D$2:D381,D381),0)</f>
        <v>0</v>
      </c>
      <c r="D381" s="1">
        <f>+COUNTIF($E$2:E381,E381)</f>
        <v>12</v>
      </c>
      <c r="E381" s="1" t="str">
        <f t="shared" si="10"/>
        <v>MY4R0</v>
      </c>
      <c r="F381" s="323">
        <f t="shared" si="11"/>
        <v>379</v>
      </c>
      <c r="G381" s="317" t="s">
        <v>1738</v>
      </c>
      <c r="H381" s="317" t="s">
        <v>518</v>
      </c>
      <c r="I381" s="317" t="s">
        <v>1112</v>
      </c>
      <c r="J381" s="317">
        <v>2</v>
      </c>
      <c r="K381" s="317" t="s">
        <v>759</v>
      </c>
      <c r="L381" s="317" t="s">
        <v>841</v>
      </c>
      <c r="M381" s="317">
        <v>0</v>
      </c>
      <c r="N381" s="333" t="s">
        <v>21</v>
      </c>
      <c r="O381" s="318"/>
      <c r="P381" s="319"/>
      <c r="Q381" s="320"/>
      <c r="R381" s="319"/>
      <c r="S381" s="319"/>
      <c r="T381" s="320"/>
      <c r="U381" s="321">
        <v>45054</v>
      </c>
      <c r="V381" s="270" t="str">
        <f ca="1">IFERROR(IF(E381&lt;&gt;"",VLOOKUP(E381,'Color Lineup'!N:N,1,0),""),"CHECK")</f>
        <v>MY4R0</v>
      </c>
    </row>
    <row r="382" spans="3:22">
      <c r="C382" s="1">
        <f>+IF(D382=1,COUNTIF($D$2:D382,D382),0)</f>
        <v>0</v>
      </c>
      <c r="D382" s="1">
        <f>+COUNTIF($E$2:E382,E382)</f>
        <v>5</v>
      </c>
      <c r="E382" s="1" t="str">
        <f t="shared" si="10"/>
        <v>LHS28</v>
      </c>
      <c r="F382" s="323">
        <f t="shared" si="11"/>
        <v>380</v>
      </c>
      <c r="G382" s="317" t="s">
        <v>1739</v>
      </c>
      <c r="H382" s="317" t="s">
        <v>682</v>
      </c>
      <c r="I382" s="317" t="s">
        <v>1725</v>
      </c>
      <c r="J382" s="317">
        <v>3</v>
      </c>
      <c r="K382" s="317" t="s">
        <v>585</v>
      </c>
      <c r="L382" s="317" t="s">
        <v>1000</v>
      </c>
      <c r="M382" s="317">
        <v>0</v>
      </c>
      <c r="N382" s="333" t="s">
        <v>631</v>
      </c>
      <c r="O382" s="318"/>
      <c r="P382" s="319"/>
      <c r="Q382" s="320"/>
      <c r="R382" s="319"/>
      <c r="S382" s="319"/>
      <c r="T382" s="320"/>
      <c r="U382" s="321">
        <v>45054</v>
      </c>
      <c r="V382" s="270" t="str">
        <f ca="1">IFERROR(IF(E382&lt;&gt;"",VLOOKUP(E382,'Color Lineup'!N:N,1,0),""),"CHECK")</f>
        <v>LHS28</v>
      </c>
    </row>
    <row r="383" spans="3:22">
      <c r="C383" s="1">
        <f>+IF(D383=1,COUNTIF($D$2:D383,D383),0)</f>
        <v>0</v>
      </c>
      <c r="D383" s="1">
        <f>+COUNTIF($E$2:E383,E383)</f>
        <v>3</v>
      </c>
      <c r="E383" s="1" t="str">
        <f t="shared" si="10"/>
        <v>MV089</v>
      </c>
      <c r="F383" s="323">
        <f t="shared" si="11"/>
        <v>381</v>
      </c>
      <c r="G383" s="317" t="s">
        <v>1740</v>
      </c>
      <c r="H383" s="317" t="s">
        <v>518</v>
      </c>
      <c r="I383" s="317" t="s">
        <v>1102</v>
      </c>
      <c r="J383" s="317">
        <v>9</v>
      </c>
      <c r="K383" s="317" t="s">
        <v>758</v>
      </c>
      <c r="L383" s="317" t="s">
        <v>842</v>
      </c>
      <c r="M383" s="317">
        <v>0</v>
      </c>
      <c r="N383" s="333" t="s">
        <v>465</v>
      </c>
      <c r="O383" s="318"/>
      <c r="P383" s="319"/>
      <c r="Q383" s="320"/>
      <c r="R383" s="319"/>
      <c r="S383" s="319"/>
      <c r="T383" s="320"/>
      <c r="U383" s="321">
        <v>45054</v>
      </c>
      <c r="V383" s="270" t="str">
        <f ca="1">IFERROR(IF(E383&lt;&gt;"",VLOOKUP(E383,'Color Lineup'!N:N,1,0),""),"CHECK")</f>
        <v>MV089</v>
      </c>
    </row>
    <row r="384" spans="3:22">
      <c r="C384" s="1">
        <f>+IF(D384=1,COUNTIF($D$2:D384,D384),0)</f>
        <v>0</v>
      </c>
      <c r="D384" s="1">
        <f>+COUNTIF($E$2:E384,E384)</f>
        <v>10</v>
      </c>
      <c r="E384" s="1" t="str">
        <f t="shared" si="10"/>
        <v>LP040</v>
      </c>
      <c r="F384" s="323">
        <f t="shared" si="11"/>
        <v>382</v>
      </c>
      <c r="G384" s="317" t="s">
        <v>1741</v>
      </c>
      <c r="H384" s="317" t="s">
        <v>519</v>
      </c>
      <c r="I384" s="317" t="s">
        <v>1718</v>
      </c>
      <c r="J384" s="317">
        <v>2</v>
      </c>
      <c r="K384" s="317" t="s">
        <v>561</v>
      </c>
      <c r="L384" s="317" t="s">
        <v>1742</v>
      </c>
      <c r="M384" s="317">
        <v>0</v>
      </c>
      <c r="N384" s="333" t="s">
        <v>28</v>
      </c>
      <c r="O384" s="318"/>
      <c r="P384" s="319"/>
      <c r="Q384" s="320"/>
      <c r="R384" s="319"/>
      <c r="S384" s="319"/>
      <c r="T384" s="320"/>
      <c r="U384" s="321">
        <v>45054</v>
      </c>
      <c r="V384" s="270" t="str">
        <f ca="1">IFERROR(IF(E384&lt;&gt;"",VLOOKUP(E384,'Color Lineup'!N:N,1,0),""),"CHECK")</f>
        <v>LP040</v>
      </c>
    </row>
    <row r="385" spans="3:22">
      <c r="C385" s="1">
        <f>+IF(D385=1,COUNTIF($D$2:D385,D385),0)</f>
        <v>0</v>
      </c>
      <c r="D385" s="1">
        <f>+COUNTIF($E$2:E385,E385)</f>
        <v>54</v>
      </c>
      <c r="E385" s="1" t="str">
        <f t="shared" si="10"/>
        <v>LH089</v>
      </c>
      <c r="F385" s="323">
        <f t="shared" si="11"/>
        <v>383</v>
      </c>
      <c r="G385" s="317" t="s">
        <v>1743</v>
      </c>
      <c r="H385" s="317" t="s">
        <v>682</v>
      </c>
      <c r="I385" s="317" t="s">
        <v>1725</v>
      </c>
      <c r="J385" s="317">
        <v>4</v>
      </c>
      <c r="K385" s="317" t="s">
        <v>585</v>
      </c>
      <c r="L385" s="317" t="s">
        <v>1001</v>
      </c>
      <c r="M385" s="317">
        <v>0</v>
      </c>
      <c r="N385" s="333" t="s">
        <v>465</v>
      </c>
      <c r="O385" s="318"/>
      <c r="P385" s="319"/>
      <c r="Q385" s="320"/>
      <c r="R385" s="319"/>
      <c r="S385" s="319"/>
      <c r="T385" s="320"/>
      <c r="U385" s="321">
        <v>45054</v>
      </c>
      <c r="V385" s="270" t="str">
        <f ca="1">IFERROR(IF(E385&lt;&gt;"",VLOOKUP(E385,'Color Lineup'!N:N,1,0),""),"CHECK")</f>
        <v>LH089</v>
      </c>
    </row>
    <row r="386" spans="3:22">
      <c r="C386" s="1">
        <f>+IF(D386=1,COUNTIF($D$2:D386,D386),0)</f>
        <v>0</v>
      </c>
      <c r="D386" s="1">
        <f>+COUNTIF($E$2:E386,E386)</f>
        <v>26</v>
      </c>
      <c r="E386" s="1" t="str">
        <f t="shared" si="10"/>
        <v>MX4R0</v>
      </c>
      <c r="F386" s="323">
        <f t="shared" si="11"/>
        <v>384</v>
      </c>
      <c r="G386" s="317" t="s">
        <v>1744</v>
      </c>
      <c r="H386" s="317" t="s">
        <v>518</v>
      </c>
      <c r="I386" s="317" t="s">
        <v>1129</v>
      </c>
      <c r="J386" s="317">
        <v>4</v>
      </c>
      <c r="K386" s="317" t="s">
        <v>760</v>
      </c>
      <c r="L386" s="317" t="s">
        <v>843</v>
      </c>
      <c r="M386" s="317">
        <v>0</v>
      </c>
      <c r="N386" s="333" t="s">
        <v>21</v>
      </c>
      <c r="O386" s="318"/>
      <c r="P386" s="319"/>
      <c r="Q386" s="320"/>
      <c r="R386" s="319"/>
      <c r="S386" s="319"/>
      <c r="T386" s="320"/>
      <c r="U386" s="321">
        <v>45054</v>
      </c>
      <c r="V386" s="270" t="str">
        <f ca="1">IFERROR(IF(E386&lt;&gt;"",VLOOKUP(E386,'Color Lineup'!N:N,1,0),""),"CHECK")</f>
        <v>MX4R0</v>
      </c>
    </row>
    <row r="387" spans="3:22">
      <c r="C387" s="1">
        <f>+IF(D387=1,COUNTIF($D$2:D387,D387),0)</f>
        <v>0</v>
      </c>
      <c r="D387" s="1">
        <f>+COUNTIF($E$2:E387,E387)</f>
        <v>15</v>
      </c>
      <c r="E387" s="1" t="str">
        <f t="shared" si="10"/>
        <v>HKW09</v>
      </c>
      <c r="F387" s="323">
        <f t="shared" si="11"/>
        <v>385</v>
      </c>
      <c r="G387" s="317" t="s">
        <v>1745</v>
      </c>
      <c r="H387" s="317" t="s">
        <v>682</v>
      </c>
      <c r="I387" s="317" t="s">
        <v>1746</v>
      </c>
      <c r="J387" s="317">
        <v>1</v>
      </c>
      <c r="K387" s="317" t="s">
        <v>681</v>
      </c>
      <c r="L387" s="317" t="s">
        <v>1003</v>
      </c>
      <c r="M387" s="317">
        <v>0</v>
      </c>
      <c r="N387" s="333" t="s">
        <v>635</v>
      </c>
      <c r="O387" s="318"/>
      <c r="P387" s="319"/>
      <c r="Q387" s="320"/>
      <c r="R387" s="319"/>
      <c r="S387" s="319"/>
      <c r="T387" s="320"/>
      <c r="U387" s="321">
        <v>45054</v>
      </c>
      <c r="V387" s="270" t="str">
        <f ca="1">IFERROR(IF(E387&lt;&gt;"",VLOOKUP(E387,'Color Lineup'!N:N,1,0),""),"CHECK")</f>
        <v>HKW09</v>
      </c>
    </row>
    <row r="388" spans="3:22">
      <c r="C388" s="1">
        <f>+IF(D388=1,COUNTIF($D$2:D388,D388),0)</f>
        <v>0</v>
      </c>
      <c r="D388" s="1">
        <f>+COUNTIF($E$2:E388,E388)</f>
        <v>28</v>
      </c>
      <c r="E388" s="1" t="str">
        <f t="shared" ref="E388:E451" si="12">+K388&amp;N388</f>
        <v>MX089</v>
      </c>
      <c r="F388" s="323">
        <f t="shared" si="11"/>
        <v>386</v>
      </c>
      <c r="G388" s="317" t="s">
        <v>1747</v>
      </c>
      <c r="H388" s="317" t="s">
        <v>518</v>
      </c>
      <c r="I388" s="317" t="s">
        <v>1129</v>
      </c>
      <c r="J388" s="317">
        <v>5</v>
      </c>
      <c r="K388" s="317" t="s">
        <v>760</v>
      </c>
      <c r="L388" s="317" t="s">
        <v>844</v>
      </c>
      <c r="M388" s="317">
        <v>0</v>
      </c>
      <c r="N388" s="333" t="s">
        <v>465</v>
      </c>
      <c r="O388" s="318"/>
      <c r="P388" s="319"/>
      <c r="Q388" s="320"/>
      <c r="R388" s="319"/>
      <c r="S388" s="319"/>
      <c r="T388" s="320"/>
      <c r="U388" s="321">
        <v>45054</v>
      </c>
      <c r="V388" s="270" t="str">
        <f ca="1">IFERROR(IF(E388&lt;&gt;"",VLOOKUP(E388,'Color Lineup'!N:N,1,0),""),"CHECK")</f>
        <v>MX089</v>
      </c>
    </row>
    <row r="389" spans="3:22">
      <c r="C389" s="1">
        <f>+IF(D389=1,COUNTIF($D$2:D389,D389),0)</f>
        <v>0</v>
      </c>
      <c r="D389" s="1">
        <f>+COUNTIF($E$2:E389,E389)</f>
        <v>26</v>
      </c>
      <c r="E389" s="1" t="str">
        <f t="shared" si="12"/>
        <v>HJ089</v>
      </c>
      <c r="F389" s="323">
        <f t="shared" ref="F389:F452" si="13">ROW()-2</f>
        <v>387</v>
      </c>
      <c r="G389" s="317" t="s">
        <v>1748</v>
      </c>
      <c r="H389" s="317" t="s">
        <v>682</v>
      </c>
      <c r="I389" s="317" t="s">
        <v>1708</v>
      </c>
      <c r="J389" s="317">
        <v>4</v>
      </c>
      <c r="K389" s="317" t="s">
        <v>679</v>
      </c>
      <c r="L389" s="317" t="s">
        <v>1004</v>
      </c>
      <c r="M389" s="317">
        <v>0</v>
      </c>
      <c r="N389" s="333" t="s">
        <v>465</v>
      </c>
      <c r="O389" s="318"/>
      <c r="P389" s="319"/>
      <c r="Q389" s="320"/>
      <c r="R389" s="319"/>
      <c r="S389" s="319"/>
      <c r="T389" s="320"/>
      <c r="U389" s="321">
        <v>45054</v>
      </c>
      <c r="V389" s="270" t="str">
        <f ca="1">IFERROR(IF(E389&lt;&gt;"",VLOOKUP(E389,'Color Lineup'!N:N,1,0),""),"CHECK")</f>
        <v>HJ089</v>
      </c>
    </row>
    <row r="390" spans="3:22">
      <c r="C390" s="1">
        <f>+IF(D390=1,COUNTIF($D$2:D390,D390),0)</f>
        <v>0</v>
      </c>
      <c r="D390" s="1">
        <f>+COUNTIF($E$2:E390,E390)</f>
        <v>4</v>
      </c>
      <c r="E390" s="1" t="str">
        <f t="shared" si="12"/>
        <v>LT218</v>
      </c>
      <c r="F390" s="323">
        <f t="shared" si="13"/>
        <v>388</v>
      </c>
      <c r="G390" s="317" t="s">
        <v>1749</v>
      </c>
      <c r="H390" s="317" t="s">
        <v>519</v>
      </c>
      <c r="I390" s="317" t="s">
        <v>1703</v>
      </c>
      <c r="J390" s="317">
        <v>3</v>
      </c>
      <c r="K390" s="317" t="s">
        <v>559</v>
      </c>
      <c r="L390" s="317" t="s">
        <v>1750</v>
      </c>
      <c r="M390" s="317">
        <v>0</v>
      </c>
      <c r="N390" s="333" t="s">
        <v>20</v>
      </c>
      <c r="O390" s="318"/>
      <c r="P390" s="319"/>
      <c r="Q390" s="320"/>
      <c r="R390" s="319"/>
      <c r="S390" s="319"/>
      <c r="T390" s="320"/>
      <c r="U390" s="321">
        <v>45054</v>
      </c>
      <c r="V390" s="270" t="str">
        <f ca="1">IFERROR(IF(E390&lt;&gt;"",VLOOKUP(E390,'Color Lineup'!N:N,1,0),""),"CHECK")</f>
        <v>LT218</v>
      </c>
    </row>
    <row r="391" spans="3:22">
      <c r="C391" s="1">
        <f>+IF(D391=1,COUNTIF($D$2:D391,D391),0)</f>
        <v>0</v>
      </c>
      <c r="D391" s="1">
        <f>+COUNTIF($E$2:E391,E391)</f>
        <v>15</v>
      </c>
      <c r="E391" s="1" t="str">
        <f t="shared" si="12"/>
        <v>MV040</v>
      </c>
      <c r="F391" s="323">
        <f t="shared" si="13"/>
        <v>389</v>
      </c>
      <c r="G391" s="317" t="s">
        <v>1751</v>
      </c>
      <c r="H391" s="317" t="s">
        <v>518</v>
      </c>
      <c r="I391" s="317" t="s">
        <v>1102</v>
      </c>
      <c r="J391" s="317">
        <v>10</v>
      </c>
      <c r="K391" s="317" t="s">
        <v>758</v>
      </c>
      <c r="L391" s="317" t="s">
        <v>845</v>
      </c>
      <c r="M391" s="317">
        <v>0</v>
      </c>
      <c r="N391" s="333" t="s">
        <v>28</v>
      </c>
      <c r="O391" s="318"/>
      <c r="P391" s="319"/>
      <c r="Q391" s="320"/>
      <c r="R391" s="319"/>
      <c r="S391" s="319"/>
      <c r="T391" s="320"/>
      <c r="U391" s="321">
        <v>45054</v>
      </c>
      <c r="V391" s="270" t="str">
        <f ca="1">IFERROR(IF(E391&lt;&gt;"",VLOOKUP(E391,'Color Lineup'!N:N,1,0),""),"CHECK")</f>
        <v>MV040</v>
      </c>
    </row>
    <row r="392" spans="3:22">
      <c r="C392" s="1">
        <f>+IF(D392=1,COUNTIF($D$2:D392,D392),0)</f>
        <v>0</v>
      </c>
      <c r="D392" s="1">
        <f>+COUNTIF($E$2:E392,E392)</f>
        <v>13</v>
      </c>
      <c r="E392" s="1" t="str">
        <f t="shared" si="12"/>
        <v>CXW09</v>
      </c>
      <c r="F392" s="323">
        <f t="shared" si="13"/>
        <v>390</v>
      </c>
      <c r="G392" s="317" t="s">
        <v>1752</v>
      </c>
      <c r="H392" s="317" t="s">
        <v>682</v>
      </c>
      <c r="I392" s="317" t="s">
        <v>1636</v>
      </c>
      <c r="J392" s="317">
        <v>9</v>
      </c>
      <c r="K392" s="317" t="s">
        <v>680</v>
      </c>
      <c r="L392" s="317" t="s">
        <v>1005</v>
      </c>
      <c r="M392" s="317">
        <v>0</v>
      </c>
      <c r="N392" s="333" t="s">
        <v>635</v>
      </c>
      <c r="O392" s="318"/>
      <c r="P392" s="319"/>
      <c r="Q392" s="320"/>
      <c r="R392" s="319"/>
      <c r="S392" s="319"/>
      <c r="T392" s="320"/>
      <c r="U392" s="321">
        <v>45054</v>
      </c>
      <c r="V392" s="270" t="str">
        <f ca="1">IFERROR(IF(E392&lt;&gt;"",VLOOKUP(E392,'Color Lineup'!N:N,1,0),""),"CHECK")</f>
        <v>CXW09</v>
      </c>
    </row>
    <row r="393" spans="3:22">
      <c r="C393" s="1">
        <f>+IF(D393=1,COUNTIF($D$2:D393,D393),0)</f>
        <v>0</v>
      </c>
      <c r="D393" s="1">
        <f>+COUNTIF($E$2:E393,E393)</f>
        <v>10</v>
      </c>
      <c r="E393" s="1" t="str">
        <f t="shared" si="12"/>
        <v>MX218</v>
      </c>
      <c r="F393" s="323">
        <f t="shared" si="13"/>
        <v>391</v>
      </c>
      <c r="G393" s="317" t="s">
        <v>1753</v>
      </c>
      <c r="H393" s="317" t="s">
        <v>518</v>
      </c>
      <c r="I393" s="317" t="s">
        <v>1129</v>
      </c>
      <c r="J393" s="317">
        <v>6</v>
      </c>
      <c r="K393" s="317" t="s">
        <v>760</v>
      </c>
      <c r="L393" s="317" t="s">
        <v>846</v>
      </c>
      <c r="M393" s="317">
        <v>0</v>
      </c>
      <c r="N393" s="333" t="s">
        <v>20</v>
      </c>
      <c r="O393" s="318"/>
      <c r="P393" s="319"/>
      <c r="Q393" s="320"/>
      <c r="R393" s="319"/>
      <c r="S393" s="319"/>
      <c r="T393" s="320"/>
      <c r="U393" s="321">
        <v>45054</v>
      </c>
      <c r="V393" s="270" t="str">
        <f ca="1">IFERROR(IF(E393&lt;&gt;"",VLOOKUP(E393,'Color Lineup'!N:N,1,0),""),"CHECK")</f>
        <v>MX218</v>
      </c>
    </row>
    <row r="394" spans="3:22">
      <c r="C394" s="1">
        <f>+IF(D394=1,COUNTIF($D$2:D394,D394),0)</f>
        <v>0</v>
      </c>
      <c r="D394" s="1">
        <f>+COUNTIF($E$2:E394,E394)</f>
        <v>15</v>
      </c>
      <c r="E394" s="1" t="str">
        <f t="shared" si="12"/>
        <v>LHX12</v>
      </c>
      <c r="F394" s="323">
        <f t="shared" si="13"/>
        <v>392</v>
      </c>
      <c r="G394" s="317" t="s">
        <v>1754</v>
      </c>
      <c r="H394" s="317" t="s">
        <v>682</v>
      </c>
      <c r="I394" s="317" t="s">
        <v>1725</v>
      </c>
      <c r="J394" s="317">
        <v>5</v>
      </c>
      <c r="K394" s="317" t="s">
        <v>585</v>
      </c>
      <c r="L394" s="317" t="s">
        <v>1006</v>
      </c>
      <c r="M394" s="317">
        <v>0</v>
      </c>
      <c r="N394" s="333" t="s">
        <v>632</v>
      </c>
      <c r="O394" s="318"/>
      <c r="P394" s="319"/>
      <c r="Q394" s="320"/>
      <c r="R394" s="319"/>
      <c r="S394" s="319"/>
      <c r="T394" s="320"/>
      <c r="U394" s="321">
        <v>45054</v>
      </c>
      <c r="V394" s="270" t="str">
        <f ca="1">IFERROR(IF(E394&lt;&gt;"",VLOOKUP(E394,'Color Lineup'!N:N,1,0),""),"CHECK")</f>
        <v>LHX12</v>
      </c>
    </row>
    <row r="395" spans="3:22">
      <c r="C395" s="1">
        <f>+IF(D395=1,COUNTIF($D$2:D395,D395),0)</f>
        <v>0</v>
      </c>
      <c r="D395" s="1">
        <f>+COUNTIF($E$2:E395,E395)</f>
        <v>8</v>
      </c>
      <c r="E395" s="1" t="str">
        <f t="shared" si="12"/>
        <v>MY040</v>
      </c>
      <c r="F395" s="323">
        <f t="shared" si="13"/>
        <v>393</v>
      </c>
      <c r="G395" s="317" t="s">
        <v>1755</v>
      </c>
      <c r="H395" s="317" t="s">
        <v>518</v>
      </c>
      <c r="I395" s="317" t="s">
        <v>1112</v>
      </c>
      <c r="J395" s="317">
        <v>3</v>
      </c>
      <c r="K395" s="317" t="s">
        <v>759</v>
      </c>
      <c r="L395" s="317" t="s">
        <v>847</v>
      </c>
      <c r="M395" s="317">
        <v>0</v>
      </c>
      <c r="N395" s="333" t="s">
        <v>28</v>
      </c>
      <c r="O395" s="318"/>
      <c r="P395" s="319"/>
      <c r="Q395" s="320"/>
      <c r="R395" s="319"/>
      <c r="S395" s="319"/>
      <c r="T395" s="320"/>
      <c r="U395" s="321">
        <v>45054</v>
      </c>
      <c r="V395" s="270" t="str">
        <f ca="1">IFERROR(IF(E395&lt;&gt;"",VLOOKUP(E395,'Color Lineup'!N:N,1,0),""),"CHECK")</f>
        <v>MY040</v>
      </c>
    </row>
    <row r="396" spans="3:22">
      <c r="C396" s="1">
        <f>+IF(D396=1,COUNTIF($D$2:D396,D396),0)</f>
        <v>0</v>
      </c>
      <c r="D396" s="1">
        <f>+COUNTIF($E$2:E396,E396)</f>
        <v>55</v>
      </c>
      <c r="E396" s="1" t="str">
        <f t="shared" si="12"/>
        <v>LH089</v>
      </c>
      <c r="F396" s="323">
        <f t="shared" si="13"/>
        <v>394</v>
      </c>
      <c r="G396" s="317" t="s">
        <v>1756</v>
      </c>
      <c r="H396" s="317" t="s">
        <v>682</v>
      </c>
      <c r="I396" s="317" t="s">
        <v>1725</v>
      </c>
      <c r="J396" s="317">
        <v>6</v>
      </c>
      <c r="K396" s="317" t="s">
        <v>585</v>
      </c>
      <c r="L396" s="317" t="s">
        <v>788</v>
      </c>
      <c r="M396" s="317">
        <v>0</v>
      </c>
      <c r="N396" s="333" t="s">
        <v>465</v>
      </c>
      <c r="O396" s="318"/>
      <c r="P396" s="319"/>
      <c r="Q396" s="320"/>
      <c r="R396" s="319"/>
      <c r="S396" s="319"/>
      <c r="T396" s="320"/>
      <c r="U396" s="321">
        <v>45054</v>
      </c>
      <c r="V396" s="270" t="str">
        <f ca="1">IFERROR(IF(E396&lt;&gt;"",VLOOKUP(E396,'Color Lineup'!N:N,1,0),""),"CHECK")</f>
        <v>LH089</v>
      </c>
    </row>
    <row r="397" spans="3:22">
      <c r="C397" s="1">
        <f>+IF(D397=1,COUNTIF($D$2:D397,D397),0)</f>
        <v>0</v>
      </c>
      <c r="D397" s="1">
        <f>+COUNTIF($E$2:E397,E397)</f>
        <v>18</v>
      </c>
      <c r="E397" s="1" t="str">
        <f t="shared" si="12"/>
        <v>JH040</v>
      </c>
      <c r="F397" s="323">
        <f t="shared" si="13"/>
        <v>395</v>
      </c>
      <c r="G397" s="317" t="s">
        <v>1757</v>
      </c>
      <c r="H397" s="317" t="s">
        <v>520</v>
      </c>
      <c r="I397" s="317" t="s">
        <v>1481</v>
      </c>
      <c r="J397" s="317">
        <v>10</v>
      </c>
      <c r="K397" s="317" t="s">
        <v>452</v>
      </c>
      <c r="L397" s="317" t="s">
        <v>1013</v>
      </c>
      <c r="M397" s="317">
        <v>0</v>
      </c>
      <c r="N397" s="333" t="s">
        <v>28</v>
      </c>
      <c r="O397" s="318"/>
      <c r="P397" s="319"/>
      <c r="Q397" s="320"/>
      <c r="R397" s="319"/>
      <c r="S397" s="319"/>
      <c r="T397" s="320"/>
      <c r="U397" s="321">
        <v>45054</v>
      </c>
      <c r="V397" s="270" t="str">
        <f ca="1">IFERROR(IF(E397&lt;&gt;"",VLOOKUP(E397,'Color Lineup'!N:N,1,0),""),"CHECK")</f>
        <v>JH040</v>
      </c>
    </row>
    <row r="398" spans="3:22">
      <c r="C398" s="1">
        <f>+IF(D398=1,COUNTIF($D$2:D398,D398),0)</f>
        <v>0</v>
      </c>
      <c r="D398" s="1">
        <f>+COUNTIF($E$2:E398,E398)</f>
        <v>9</v>
      </c>
      <c r="E398" s="1" t="str">
        <f t="shared" si="12"/>
        <v>MX040</v>
      </c>
      <c r="F398" s="323">
        <f t="shared" si="13"/>
        <v>396</v>
      </c>
      <c r="G398" s="317" t="s">
        <v>1758</v>
      </c>
      <c r="H398" s="317" t="s">
        <v>518</v>
      </c>
      <c r="I398" s="317" t="s">
        <v>1129</v>
      </c>
      <c r="J398" s="317">
        <v>7</v>
      </c>
      <c r="K398" s="317" t="s">
        <v>760</v>
      </c>
      <c r="L398" s="317" t="s">
        <v>848</v>
      </c>
      <c r="M398" s="317">
        <v>0</v>
      </c>
      <c r="N398" s="333" t="s">
        <v>28</v>
      </c>
      <c r="O398" s="318"/>
      <c r="P398" s="319"/>
      <c r="Q398" s="320"/>
      <c r="R398" s="319"/>
      <c r="S398" s="319"/>
      <c r="T398" s="320"/>
      <c r="U398" s="321">
        <v>45054</v>
      </c>
      <c r="V398" s="270" t="str">
        <f ca="1">IFERROR(IF(E398&lt;&gt;"",VLOOKUP(E398,'Color Lineup'!N:N,1,0),""),"CHECK")</f>
        <v>MX040</v>
      </c>
    </row>
    <row r="399" spans="3:22">
      <c r="C399" s="1">
        <f>+IF(D399=1,COUNTIF($D$2:D399,D399),0)</f>
        <v>0</v>
      </c>
      <c r="D399" s="1">
        <f>+COUNTIF($E$2:E399,E399)</f>
        <v>6</v>
      </c>
      <c r="E399" s="1" t="str">
        <f t="shared" si="12"/>
        <v>HJP20</v>
      </c>
      <c r="F399" s="323">
        <f t="shared" si="13"/>
        <v>397</v>
      </c>
      <c r="G399" s="317" t="s">
        <v>1759</v>
      </c>
      <c r="H399" s="317" t="s">
        <v>682</v>
      </c>
      <c r="I399" s="317" t="s">
        <v>1708</v>
      </c>
      <c r="J399" s="317">
        <v>5</v>
      </c>
      <c r="K399" s="317" t="s">
        <v>679</v>
      </c>
      <c r="L399" s="317" t="s">
        <v>863</v>
      </c>
      <c r="M399" s="317">
        <v>0</v>
      </c>
      <c r="N399" s="333" t="s">
        <v>633</v>
      </c>
      <c r="O399" s="318"/>
      <c r="P399" s="319"/>
      <c r="Q399" s="320"/>
      <c r="R399" s="319"/>
      <c r="S399" s="319"/>
      <c r="T399" s="320"/>
      <c r="U399" s="321">
        <v>45054</v>
      </c>
      <c r="V399" s="270" t="str">
        <f ca="1">IFERROR(IF(E399&lt;&gt;"",VLOOKUP(E399,'Color Lineup'!N:N,1,0),""),"CHECK")</f>
        <v>HJP20</v>
      </c>
    </row>
    <row r="400" spans="3:22">
      <c r="C400" s="1">
        <f>+IF(D400=1,COUNTIF($D$2:D400,D400),0)</f>
        <v>0</v>
      </c>
      <c r="D400" s="1">
        <f>+COUNTIF($E$2:E400,E400)</f>
        <v>13</v>
      </c>
      <c r="E400" s="1" t="str">
        <f t="shared" si="12"/>
        <v>MV4R0</v>
      </c>
      <c r="F400" s="323">
        <f t="shared" si="13"/>
        <v>398</v>
      </c>
      <c r="G400" s="317" t="s">
        <v>1760</v>
      </c>
      <c r="H400" s="317" t="s">
        <v>518</v>
      </c>
      <c r="I400" s="317" t="s">
        <v>1103</v>
      </c>
      <c r="J400" s="317">
        <v>1</v>
      </c>
      <c r="K400" s="317" t="s">
        <v>758</v>
      </c>
      <c r="L400" s="317" t="s">
        <v>849</v>
      </c>
      <c r="M400" s="317">
        <v>0</v>
      </c>
      <c r="N400" s="333" t="s">
        <v>21</v>
      </c>
      <c r="O400" s="318"/>
      <c r="P400" s="319"/>
      <c r="Q400" s="320"/>
      <c r="R400" s="319"/>
      <c r="S400" s="319"/>
      <c r="T400" s="320"/>
      <c r="U400" s="321">
        <v>45054</v>
      </c>
      <c r="V400" s="270" t="str">
        <f ca="1">IFERROR(IF(E400&lt;&gt;"",VLOOKUP(E400,'Color Lineup'!N:N,1,0),""),"CHECK")</f>
        <v>MV4R0</v>
      </c>
    </row>
    <row r="401" spans="3:22">
      <c r="C401" s="1">
        <f>+IF(D401=1,COUNTIF($D$2:D401,D401),0)</f>
        <v>0</v>
      </c>
      <c r="D401" s="1">
        <f>+COUNTIF($E$2:E401,E401)</f>
        <v>14</v>
      </c>
      <c r="E401" s="1" t="str">
        <f t="shared" si="12"/>
        <v>CXW09</v>
      </c>
      <c r="F401" s="323">
        <f t="shared" si="13"/>
        <v>399</v>
      </c>
      <c r="G401" s="317" t="s">
        <v>1761</v>
      </c>
      <c r="H401" s="317" t="s">
        <v>682</v>
      </c>
      <c r="I401" s="317" t="s">
        <v>1636</v>
      </c>
      <c r="J401" s="317">
        <v>10</v>
      </c>
      <c r="K401" s="317" t="s">
        <v>680</v>
      </c>
      <c r="L401" s="317" t="s">
        <v>866</v>
      </c>
      <c r="M401" s="317">
        <v>0</v>
      </c>
      <c r="N401" s="333" t="s">
        <v>635</v>
      </c>
      <c r="O401" s="318"/>
      <c r="P401" s="319"/>
      <c r="Q401" s="320"/>
      <c r="R401" s="319"/>
      <c r="S401" s="319"/>
      <c r="T401" s="320"/>
      <c r="U401" s="321">
        <v>45054</v>
      </c>
      <c r="V401" s="270" t="str">
        <f ca="1">IFERROR(IF(E401&lt;&gt;"",VLOOKUP(E401,'Color Lineup'!N:N,1,0),""),"CHECK")</f>
        <v>CXW09</v>
      </c>
    </row>
    <row r="402" spans="3:22">
      <c r="C402" s="1">
        <f>+IF(D402=1,COUNTIF($D$2:D402,D402),0)</f>
        <v>0</v>
      </c>
      <c r="D402" s="1">
        <f>+COUNTIF($E$2:E402,E402)</f>
        <v>10</v>
      </c>
      <c r="E402" s="1" t="str">
        <f t="shared" si="12"/>
        <v>MX3R3</v>
      </c>
      <c r="F402" s="323">
        <f t="shared" si="13"/>
        <v>400</v>
      </c>
      <c r="G402" s="317" t="s">
        <v>1762</v>
      </c>
      <c r="H402" s="317" t="s">
        <v>518</v>
      </c>
      <c r="I402" s="317" t="s">
        <v>1129</v>
      </c>
      <c r="J402" s="317">
        <v>8</v>
      </c>
      <c r="K402" s="317" t="s">
        <v>760</v>
      </c>
      <c r="L402" s="317" t="s">
        <v>850</v>
      </c>
      <c r="M402" s="317">
        <v>0</v>
      </c>
      <c r="N402" s="333" t="s">
        <v>354</v>
      </c>
      <c r="O402" s="318"/>
      <c r="P402" s="319"/>
      <c r="Q402" s="320"/>
      <c r="R402" s="319"/>
      <c r="S402" s="319"/>
      <c r="T402" s="320"/>
      <c r="U402" s="321">
        <v>45054</v>
      </c>
      <c r="V402" s="270" t="str">
        <f ca="1">IFERROR(IF(E402&lt;&gt;"",VLOOKUP(E402,'Color Lineup'!N:N,1,0),""),"CHECK")</f>
        <v>MX3R3</v>
      </c>
    </row>
    <row r="403" spans="3:22">
      <c r="C403" s="1">
        <f>+IF(D403=1,COUNTIF($D$2:D403,D403),0)</f>
        <v>0</v>
      </c>
      <c r="D403" s="1">
        <f>+COUNTIF($E$2:E403,E403)</f>
        <v>11</v>
      </c>
      <c r="E403" s="1" t="str">
        <f t="shared" si="12"/>
        <v>LP040</v>
      </c>
      <c r="F403" s="323">
        <f t="shared" si="13"/>
        <v>401</v>
      </c>
      <c r="G403" s="317" t="s">
        <v>1763</v>
      </c>
      <c r="H403" s="317" t="s">
        <v>519</v>
      </c>
      <c r="I403" s="317" t="s">
        <v>1718</v>
      </c>
      <c r="J403" s="317">
        <v>3</v>
      </c>
      <c r="K403" s="317" t="s">
        <v>561</v>
      </c>
      <c r="L403" s="317" t="s">
        <v>1764</v>
      </c>
      <c r="M403" s="317">
        <v>0</v>
      </c>
      <c r="N403" s="333" t="s">
        <v>28</v>
      </c>
      <c r="O403" s="318"/>
      <c r="P403" s="319"/>
      <c r="Q403" s="320"/>
      <c r="R403" s="319"/>
      <c r="S403" s="319"/>
      <c r="T403" s="320"/>
      <c r="U403" s="321">
        <v>45054</v>
      </c>
      <c r="V403" s="270" t="str">
        <f ca="1">IFERROR(IF(E403&lt;&gt;"",VLOOKUP(E403,'Color Lineup'!N:N,1,0),""),"CHECK")</f>
        <v>LP040</v>
      </c>
    </row>
    <row r="404" spans="3:22">
      <c r="C404" s="1">
        <f>+IF(D404=1,COUNTIF($D$2:D404,D404),0)</f>
        <v>0</v>
      </c>
      <c r="D404" s="1">
        <f>+COUNTIF($E$2:E404,E404)</f>
        <v>16</v>
      </c>
      <c r="E404" s="1" t="str">
        <f t="shared" si="12"/>
        <v>HKW09</v>
      </c>
      <c r="F404" s="323">
        <f t="shared" si="13"/>
        <v>402</v>
      </c>
      <c r="G404" s="317" t="s">
        <v>1765</v>
      </c>
      <c r="H404" s="317" t="s">
        <v>682</v>
      </c>
      <c r="I404" s="317" t="s">
        <v>1746</v>
      </c>
      <c r="J404" s="317">
        <v>2</v>
      </c>
      <c r="K404" s="317" t="s">
        <v>681</v>
      </c>
      <c r="L404" s="317" t="s">
        <v>869</v>
      </c>
      <c r="M404" s="317">
        <v>0</v>
      </c>
      <c r="N404" s="333" t="s">
        <v>635</v>
      </c>
      <c r="O404" s="318"/>
      <c r="P404" s="319"/>
      <c r="Q404" s="320"/>
      <c r="R404" s="319"/>
      <c r="S404" s="319"/>
      <c r="T404" s="320"/>
      <c r="U404" s="321">
        <v>45054</v>
      </c>
      <c r="V404" s="270" t="str">
        <f ca="1">IFERROR(IF(E404&lt;&gt;"",VLOOKUP(E404,'Color Lineup'!N:N,1,0),""),"CHECK")</f>
        <v>HKW09</v>
      </c>
    </row>
    <row r="405" spans="3:22">
      <c r="C405" s="1">
        <f>+IF(D405=1,COUNTIF($D$2:D405,D405),0)</f>
        <v>0</v>
      </c>
      <c r="D405" s="1">
        <f>+COUNTIF($E$2:E405,E405)</f>
        <v>29</v>
      </c>
      <c r="E405" s="1" t="str">
        <f t="shared" si="12"/>
        <v>MX089</v>
      </c>
      <c r="F405" s="323">
        <f t="shared" si="13"/>
        <v>403</v>
      </c>
      <c r="G405" s="317" t="s">
        <v>1766</v>
      </c>
      <c r="H405" s="317" t="s">
        <v>518</v>
      </c>
      <c r="I405" s="317" t="s">
        <v>1129</v>
      </c>
      <c r="J405" s="317">
        <v>9</v>
      </c>
      <c r="K405" s="317" t="s">
        <v>760</v>
      </c>
      <c r="L405" s="317" t="s">
        <v>851</v>
      </c>
      <c r="M405" s="317">
        <v>0</v>
      </c>
      <c r="N405" s="333" t="s">
        <v>465</v>
      </c>
      <c r="O405" s="318"/>
      <c r="P405" s="319"/>
      <c r="Q405" s="320"/>
      <c r="R405" s="319"/>
      <c r="S405" s="319"/>
      <c r="T405" s="320"/>
      <c r="U405" s="321">
        <v>45054</v>
      </c>
      <c r="V405" s="270" t="str">
        <f ca="1">IFERROR(IF(E405&lt;&gt;"",VLOOKUP(E405,'Color Lineup'!N:N,1,0),""),"CHECK")</f>
        <v>MX089</v>
      </c>
    </row>
    <row r="406" spans="3:22">
      <c r="C406" s="1">
        <f>+IF(D406=1,COUNTIF($D$2:D406,D406),0)</f>
        <v>0</v>
      </c>
      <c r="D406" s="1">
        <f>+COUNTIF($E$2:E406,E406)</f>
        <v>16</v>
      </c>
      <c r="E406" s="1" t="str">
        <f t="shared" si="12"/>
        <v>LHX12</v>
      </c>
      <c r="F406" s="323">
        <f t="shared" si="13"/>
        <v>404</v>
      </c>
      <c r="G406" s="317" t="s">
        <v>1767</v>
      </c>
      <c r="H406" s="317" t="s">
        <v>682</v>
      </c>
      <c r="I406" s="317" t="s">
        <v>1725</v>
      </c>
      <c r="J406" s="317">
        <v>7</v>
      </c>
      <c r="K406" s="317" t="s">
        <v>585</v>
      </c>
      <c r="L406" s="317" t="s">
        <v>872</v>
      </c>
      <c r="M406" s="317">
        <v>0</v>
      </c>
      <c r="N406" s="333" t="s">
        <v>632</v>
      </c>
      <c r="O406" s="318"/>
      <c r="P406" s="319"/>
      <c r="Q406" s="320"/>
      <c r="R406" s="319"/>
      <c r="S406" s="319"/>
      <c r="T406" s="320"/>
      <c r="U406" s="321">
        <v>45054</v>
      </c>
      <c r="V406" s="270" t="str">
        <f ca="1">IFERROR(IF(E406&lt;&gt;"",VLOOKUP(E406,'Color Lineup'!N:N,1,0),""),"CHECK")</f>
        <v>LHX12</v>
      </c>
    </row>
    <row r="407" spans="3:22">
      <c r="C407" s="1">
        <f>+IF(D407=1,COUNTIF($D$2:D407,D407),0)</f>
        <v>0</v>
      </c>
      <c r="D407" s="1">
        <f>+COUNTIF($E$2:E407,E407)</f>
        <v>9</v>
      </c>
      <c r="E407" s="1" t="str">
        <f t="shared" si="12"/>
        <v>MY040</v>
      </c>
      <c r="F407" s="323">
        <f t="shared" si="13"/>
        <v>405</v>
      </c>
      <c r="G407" s="317" t="s">
        <v>1768</v>
      </c>
      <c r="H407" s="317" t="s">
        <v>518</v>
      </c>
      <c r="I407" s="317" t="s">
        <v>1112</v>
      </c>
      <c r="J407" s="317">
        <v>4</v>
      </c>
      <c r="K407" s="317" t="s">
        <v>759</v>
      </c>
      <c r="L407" s="317" t="s">
        <v>852</v>
      </c>
      <c r="M407" s="317">
        <v>0</v>
      </c>
      <c r="N407" s="333" t="s">
        <v>28</v>
      </c>
      <c r="O407" s="318"/>
      <c r="P407" s="319"/>
      <c r="Q407" s="320"/>
      <c r="R407" s="319"/>
      <c r="S407" s="319"/>
      <c r="T407" s="320"/>
      <c r="U407" s="321">
        <v>45054</v>
      </c>
      <c r="V407" s="270" t="str">
        <f ca="1">IFERROR(IF(E407&lt;&gt;"",VLOOKUP(E407,'Color Lineup'!N:N,1,0),""),"CHECK")</f>
        <v>MY040</v>
      </c>
    </row>
    <row r="408" spans="3:22">
      <c r="C408" s="1">
        <f>+IF(D408=1,COUNTIF($D$2:D408,D408),0)</f>
        <v>0</v>
      </c>
      <c r="D408" s="1">
        <f>+COUNTIF($E$2:E408,E408)</f>
        <v>17</v>
      </c>
      <c r="E408" s="1" t="str">
        <f t="shared" si="12"/>
        <v>LHX12</v>
      </c>
      <c r="F408" s="323">
        <f t="shared" si="13"/>
        <v>406</v>
      </c>
      <c r="G408" s="317" t="s">
        <v>1769</v>
      </c>
      <c r="H408" s="317" t="s">
        <v>682</v>
      </c>
      <c r="I408" s="317" t="s">
        <v>1725</v>
      </c>
      <c r="J408" s="317">
        <v>8</v>
      </c>
      <c r="K408" s="317" t="s">
        <v>585</v>
      </c>
      <c r="L408" s="317" t="s">
        <v>875</v>
      </c>
      <c r="M408" s="317">
        <v>0</v>
      </c>
      <c r="N408" s="333" t="s">
        <v>632</v>
      </c>
      <c r="O408" s="318"/>
      <c r="P408" s="319"/>
      <c r="Q408" s="320"/>
      <c r="R408" s="319"/>
      <c r="S408" s="319"/>
      <c r="T408" s="320"/>
      <c r="U408" s="321">
        <v>45054</v>
      </c>
      <c r="V408" s="270" t="str">
        <f ca="1">IFERROR(IF(E408&lt;&gt;"",VLOOKUP(E408,'Color Lineup'!N:N,1,0),""),"CHECK")</f>
        <v>LHX12</v>
      </c>
    </row>
    <row r="409" spans="3:22">
      <c r="C409" s="1">
        <f>+IF(D409=1,COUNTIF($D$2:D409,D409),0)</f>
        <v>0</v>
      </c>
      <c r="D409" s="1">
        <f>+COUNTIF($E$2:E409,E409)</f>
        <v>8</v>
      </c>
      <c r="E409" s="1" t="str">
        <f t="shared" si="12"/>
        <v>LT089</v>
      </c>
      <c r="F409" s="323">
        <f t="shared" si="13"/>
        <v>407</v>
      </c>
      <c r="G409" s="317" t="s">
        <v>1770</v>
      </c>
      <c r="H409" s="317" t="s">
        <v>519</v>
      </c>
      <c r="I409" s="317" t="s">
        <v>1703</v>
      </c>
      <c r="J409" s="317">
        <v>4</v>
      </c>
      <c r="K409" s="317" t="s">
        <v>559</v>
      </c>
      <c r="L409" s="317" t="s">
        <v>1771</v>
      </c>
      <c r="M409" s="317">
        <v>0</v>
      </c>
      <c r="N409" s="333" t="s">
        <v>465</v>
      </c>
      <c r="O409" s="318"/>
      <c r="P409" s="319"/>
      <c r="Q409" s="320"/>
      <c r="R409" s="319"/>
      <c r="S409" s="319"/>
      <c r="T409" s="320"/>
      <c r="U409" s="321">
        <v>45054</v>
      </c>
      <c r="V409" s="270" t="str">
        <f ca="1">IFERROR(IF(E409&lt;&gt;"",VLOOKUP(E409,'Color Lineup'!N:N,1,0),""),"CHECK")</f>
        <v>LT089</v>
      </c>
    </row>
    <row r="410" spans="3:22">
      <c r="C410" s="1">
        <f>+IF(D410=1,COUNTIF($D$2:D410,D410),0)</f>
        <v>0</v>
      </c>
      <c r="D410" s="1">
        <f>+COUNTIF($E$2:E410,E410)</f>
        <v>16</v>
      </c>
      <c r="E410" s="1" t="str">
        <f t="shared" si="12"/>
        <v>MV040</v>
      </c>
      <c r="F410" s="323">
        <f t="shared" si="13"/>
        <v>408</v>
      </c>
      <c r="G410" s="317" t="s">
        <v>1772</v>
      </c>
      <c r="H410" s="317" t="s">
        <v>518</v>
      </c>
      <c r="I410" s="317" t="s">
        <v>1103</v>
      </c>
      <c r="J410" s="317">
        <v>2</v>
      </c>
      <c r="K410" s="317" t="s">
        <v>758</v>
      </c>
      <c r="L410" s="317" t="s">
        <v>853</v>
      </c>
      <c r="M410" s="317">
        <v>0</v>
      </c>
      <c r="N410" s="333" t="s">
        <v>28</v>
      </c>
      <c r="O410" s="318"/>
      <c r="P410" s="319"/>
      <c r="Q410" s="320"/>
      <c r="R410" s="319"/>
      <c r="S410" s="319"/>
      <c r="T410" s="320"/>
      <c r="U410" s="321">
        <v>45054</v>
      </c>
      <c r="V410" s="270" t="str">
        <f ca="1">IFERROR(IF(E410&lt;&gt;"",VLOOKUP(E410,'Color Lineup'!N:N,1,0),""),"CHECK")</f>
        <v>MV040</v>
      </c>
    </row>
    <row r="411" spans="3:22">
      <c r="C411" s="1">
        <f>+IF(D411=1,COUNTIF($D$2:D411,D411),0)</f>
        <v>0</v>
      </c>
      <c r="D411" s="1">
        <f>+COUNTIF($E$2:E411,E411)</f>
        <v>4</v>
      </c>
      <c r="E411" s="1" t="str">
        <f t="shared" si="12"/>
        <v>HJX12</v>
      </c>
      <c r="F411" s="323">
        <f t="shared" si="13"/>
        <v>409</v>
      </c>
      <c r="G411" s="317" t="s">
        <v>1773</v>
      </c>
      <c r="H411" s="317" t="s">
        <v>682</v>
      </c>
      <c r="I411" s="317" t="s">
        <v>1708</v>
      </c>
      <c r="J411" s="317">
        <v>6</v>
      </c>
      <c r="K411" s="317" t="s">
        <v>679</v>
      </c>
      <c r="L411" s="317" t="s">
        <v>879</v>
      </c>
      <c r="M411" s="317">
        <v>0</v>
      </c>
      <c r="N411" s="333" t="s">
        <v>632</v>
      </c>
      <c r="O411" s="318"/>
      <c r="P411" s="319"/>
      <c r="Q411" s="320"/>
      <c r="R411" s="319"/>
      <c r="S411" s="319"/>
      <c r="T411" s="320"/>
      <c r="U411" s="321">
        <v>45054</v>
      </c>
      <c r="V411" s="270" t="str">
        <f ca="1">IFERROR(IF(E411&lt;&gt;"",VLOOKUP(E411,'Color Lineup'!N:N,1,0),""),"CHECK")</f>
        <v>HJX12</v>
      </c>
    </row>
    <row r="412" spans="3:22">
      <c r="C412" s="1">
        <f>+IF(D412=1,COUNTIF($D$2:D412,D412),0)</f>
        <v>0</v>
      </c>
      <c r="D412" s="1">
        <f>+COUNTIF($E$2:E412,E412)</f>
        <v>30</v>
      </c>
      <c r="E412" s="1" t="str">
        <f t="shared" si="12"/>
        <v>MX089</v>
      </c>
      <c r="F412" s="323">
        <f t="shared" si="13"/>
        <v>410</v>
      </c>
      <c r="G412" s="317" t="s">
        <v>1774</v>
      </c>
      <c r="H412" s="317" t="s">
        <v>518</v>
      </c>
      <c r="I412" s="317" t="s">
        <v>1129</v>
      </c>
      <c r="J412" s="317">
        <v>10</v>
      </c>
      <c r="K412" s="317" t="s">
        <v>760</v>
      </c>
      <c r="L412" s="317" t="s">
        <v>854</v>
      </c>
      <c r="M412" s="317">
        <v>0</v>
      </c>
      <c r="N412" s="333" t="s">
        <v>465</v>
      </c>
      <c r="O412" s="318"/>
      <c r="P412" s="319"/>
      <c r="Q412" s="320"/>
      <c r="R412" s="319"/>
      <c r="S412" s="319"/>
      <c r="T412" s="320"/>
      <c r="U412" s="321">
        <v>45054</v>
      </c>
      <c r="V412" s="270" t="str">
        <f ca="1">IFERROR(IF(E412&lt;&gt;"",VLOOKUP(E412,'Color Lineup'!N:N,1,0),""),"CHECK")</f>
        <v>MX089</v>
      </c>
    </row>
    <row r="413" spans="3:22">
      <c r="C413" s="1">
        <f>+IF(D413=1,COUNTIF($D$2:D413,D413),0)</f>
        <v>0</v>
      </c>
      <c r="D413" s="1">
        <f>+COUNTIF($E$2:E413,E413)</f>
        <v>4</v>
      </c>
      <c r="E413" s="1" t="str">
        <f t="shared" si="12"/>
        <v>CXS28</v>
      </c>
      <c r="F413" s="323">
        <f t="shared" si="13"/>
        <v>411</v>
      </c>
      <c r="G413" s="317" t="s">
        <v>1775</v>
      </c>
      <c r="H413" s="317" t="s">
        <v>682</v>
      </c>
      <c r="I413" s="317" t="s">
        <v>1776</v>
      </c>
      <c r="J413" s="317">
        <v>1</v>
      </c>
      <c r="K413" s="317" t="s">
        <v>680</v>
      </c>
      <c r="L413" s="317" t="s">
        <v>883</v>
      </c>
      <c r="M413" s="317">
        <v>0</v>
      </c>
      <c r="N413" s="333" t="s">
        <v>631</v>
      </c>
      <c r="O413" s="318"/>
      <c r="P413" s="319"/>
      <c r="Q413" s="320"/>
      <c r="R413" s="319"/>
      <c r="S413" s="319"/>
      <c r="T413" s="320"/>
      <c r="U413" s="321">
        <v>45054</v>
      </c>
      <c r="V413" s="270" t="str">
        <f ca="1">IFERROR(IF(E413&lt;&gt;"",VLOOKUP(E413,'Color Lineup'!N:N,1,0),""),"CHECK")</f>
        <v>CXS28</v>
      </c>
    </row>
    <row r="414" spans="3:22">
      <c r="C414" s="1">
        <f>+IF(D414=1,COUNTIF($D$2:D414,D414),0)</f>
        <v>0</v>
      </c>
      <c r="D414" s="1">
        <f>+COUNTIF($E$2:E414,E414)</f>
        <v>27</v>
      </c>
      <c r="E414" s="1" t="str">
        <f t="shared" si="12"/>
        <v>MX4R0</v>
      </c>
      <c r="F414" s="323">
        <f t="shared" si="13"/>
        <v>412</v>
      </c>
      <c r="G414" s="317" t="s">
        <v>1777</v>
      </c>
      <c r="H414" s="317" t="s">
        <v>518</v>
      </c>
      <c r="I414" s="317" t="s">
        <v>1131</v>
      </c>
      <c r="J414" s="317">
        <v>1</v>
      </c>
      <c r="K414" s="317" t="s">
        <v>760</v>
      </c>
      <c r="L414" s="317" t="s">
        <v>855</v>
      </c>
      <c r="M414" s="317">
        <v>0</v>
      </c>
      <c r="N414" s="333" t="s">
        <v>21</v>
      </c>
      <c r="O414" s="318"/>
      <c r="P414" s="319"/>
      <c r="Q414" s="320"/>
      <c r="R414" s="319"/>
      <c r="S414" s="319"/>
      <c r="T414" s="320"/>
      <c r="U414" s="321">
        <v>45054</v>
      </c>
      <c r="V414" s="270" t="str">
        <f ca="1">IFERROR(IF(E414&lt;&gt;"",VLOOKUP(E414,'Color Lineup'!N:N,1,0),""),"CHECK")</f>
        <v>MX4R0</v>
      </c>
    </row>
    <row r="415" spans="3:22">
      <c r="C415" s="1">
        <f>+IF(D415=1,COUNTIF($D$2:D415,D415),0)</f>
        <v>0</v>
      </c>
      <c r="D415" s="1">
        <f>+COUNTIF($E$2:E415,E415)</f>
        <v>56</v>
      </c>
      <c r="E415" s="1" t="str">
        <f t="shared" si="12"/>
        <v>LH089</v>
      </c>
      <c r="F415" s="323">
        <f t="shared" si="13"/>
        <v>413</v>
      </c>
      <c r="G415" s="317" t="s">
        <v>1778</v>
      </c>
      <c r="H415" s="317" t="s">
        <v>682</v>
      </c>
      <c r="I415" s="317" t="s">
        <v>1725</v>
      </c>
      <c r="J415" s="317">
        <v>9</v>
      </c>
      <c r="K415" s="317" t="s">
        <v>585</v>
      </c>
      <c r="L415" s="317" t="s">
        <v>888</v>
      </c>
      <c r="M415" s="317">
        <v>0</v>
      </c>
      <c r="N415" s="333" t="s">
        <v>465</v>
      </c>
      <c r="O415" s="318"/>
      <c r="P415" s="319"/>
      <c r="Q415" s="320"/>
      <c r="R415" s="319"/>
      <c r="S415" s="319"/>
      <c r="T415" s="320"/>
      <c r="U415" s="321">
        <v>45054</v>
      </c>
      <c r="V415" s="270" t="str">
        <f ca="1">IFERROR(IF(E415&lt;&gt;"",VLOOKUP(E415,'Color Lineup'!N:N,1,0),""),"CHECK")</f>
        <v>LH089</v>
      </c>
    </row>
    <row r="416" spans="3:22">
      <c r="C416" s="1">
        <f>+IF(D416=1,COUNTIF($D$2:D416,D416),0)</f>
        <v>0</v>
      </c>
      <c r="D416" s="1">
        <f>+COUNTIF($E$2:E416,E416)</f>
        <v>19</v>
      </c>
      <c r="E416" s="1" t="str">
        <f t="shared" si="12"/>
        <v>JH040</v>
      </c>
      <c r="F416" s="323">
        <f t="shared" si="13"/>
        <v>414</v>
      </c>
      <c r="G416" s="317" t="s">
        <v>1779</v>
      </c>
      <c r="H416" s="317" t="s">
        <v>520</v>
      </c>
      <c r="I416" s="317" t="s">
        <v>1780</v>
      </c>
      <c r="J416" s="317">
        <v>1</v>
      </c>
      <c r="K416" s="317" t="s">
        <v>452</v>
      </c>
      <c r="L416" s="317" t="s">
        <v>1014</v>
      </c>
      <c r="M416" s="317">
        <v>0</v>
      </c>
      <c r="N416" s="333" t="s">
        <v>28</v>
      </c>
      <c r="O416" s="318"/>
      <c r="P416" s="319"/>
      <c r="Q416" s="320"/>
      <c r="R416" s="319"/>
      <c r="S416" s="319"/>
      <c r="T416" s="320"/>
      <c r="U416" s="321">
        <v>45054</v>
      </c>
      <c r="V416" s="270" t="str">
        <f ca="1">IFERROR(IF(E416&lt;&gt;"",VLOOKUP(E416,'Color Lineup'!N:N,1,0),""),"CHECK")</f>
        <v>JH040</v>
      </c>
    </row>
    <row r="417" spans="3:22">
      <c r="C417" s="1">
        <f>+IF(D417=1,COUNTIF($D$2:D417,D417),0)</f>
        <v>0</v>
      </c>
      <c r="D417" s="1">
        <f>+COUNTIF($E$2:E417,E417)</f>
        <v>17</v>
      </c>
      <c r="E417" s="1" t="str">
        <f t="shared" si="12"/>
        <v>MV040</v>
      </c>
      <c r="F417" s="323">
        <f t="shared" si="13"/>
        <v>415</v>
      </c>
      <c r="G417" s="317" t="s">
        <v>1781</v>
      </c>
      <c r="H417" s="317" t="s">
        <v>518</v>
      </c>
      <c r="I417" s="317" t="s">
        <v>1103</v>
      </c>
      <c r="J417" s="317">
        <v>3</v>
      </c>
      <c r="K417" s="317" t="s">
        <v>758</v>
      </c>
      <c r="L417" s="317" t="s">
        <v>856</v>
      </c>
      <c r="M417" s="317">
        <v>0</v>
      </c>
      <c r="N417" s="333" t="s">
        <v>28</v>
      </c>
      <c r="O417" s="318"/>
      <c r="P417" s="319"/>
      <c r="Q417" s="320"/>
      <c r="R417" s="319"/>
      <c r="S417" s="319"/>
      <c r="T417" s="320"/>
      <c r="U417" s="321">
        <v>45054</v>
      </c>
      <c r="V417" s="270" t="str">
        <f ca="1">IFERROR(IF(E417&lt;&gt;"",VLOOKUP(E417,'Color Lineup'!N:N,1,0),""),"CHECK")</f>
        <v>MV040</v>
      </c>
    </row>
    <row r="418" spans="3:22">
      <c r="C418" s="1">
        <f>+IF(D418=1,COUNTIF($D$2:D418,D418),0)</f>
        <v>0</v>
      </c>
      <c r="D418" s="1">
        <f>+COUNTIF($E$2:E418,E418)</f>
        <v>17</v>
      </c>
      <c r="E418" s="1" t="str">
        <f t="shared" si="12"/>
        <v>HKW09</v>
      </c>
      <c r="F418" s="323">
        <f t="shared" si="13"/>
        <v>416</v>
      </c>
      <c r="G418" s="317" t="s">
        <v>1782</v>
      </c>
      <c r="H418" s="317" t="s">
        <v>682</v>
      </c>
      <c r="I418" s="317" t="s">
        <v>1746</v>
      </c>
      <c r="J418" s="317">
        <v>3</v>
      </c>
      <c r="K418" s="317" t="s">
        <v>681</v>
      </c>
      <c r="L418" s="317" t="s">
        <v>892</v>
      </c>
      <c r="M418" s="317">
        <v>0</v>
      </c>
      <c r="N418" s="333" t="s">
        <v>635</v>
      </c>
      <c r="O418" s="318"/>
      <c r="P418" s="319"/>
      <c r="Q418" s="320"/>
      <c r="R418" s="319"/>
      <c r="S418" s="319"/>
      <c r="T418" s="320"/>
      <c r="U418" s="321">
        <v>45054</v>
      </c>
      <c r="V418" s="270" t="str">
        <f ca="1">IFERROR(IF(E418&lt;&gt;"",VLOOKUP(E418,'Color Lineup'!N:N,1,0),""),"CHECK")</f>
        <v>HKW09</v>
      </c>
    </row>
    <row r="419" spans="3:22">
      <c r="C419" s="1">
        <f>+IF(D419=1,COUNTIF($D$2:D419,D419),0)</f>
        <v>0</v>
      </c>
      <c r="D419" s="1">
        <f>+COUNTIF($E$2:E419,E419)</f>
        <v>31</v>
      </c>
      <c r="E419" s="1" t="str">
        <f t="shared" si="12"/>
        <v>MX089</v>
      </c>
      <c r="F419" s="323">
        <f t="shared" si="13"/>
        <v>417</v>
      </c>
      <c r="G419" s="317" t="s">
        <v>1783</v>
      </c>
      <c r="H419" s="317" t="s">
        <v>518</v>
      </c>
      <c r="I419" s="317" t="s">
        <v>1131</v>
      </c>
      <c r="J419" s="317">
        <v>2</v>
      </c>
      <c r="K419" s="317" t="s">
        <v>760</v>
      </c>
      <c r="L419" s="317" t="s">
        <v>857</v>
      </c>
      <c r="M419" s="317">
        <v>0</v>
      </c>
      <c r="N419" s="333" t="s">
        <v>465</v>
      </c>
      <c r="O419" s="318"/>
      <c r="P419" s="319"/>
      <c r="Q419" s="320"/>
      <c r="R419" s="319"/>
      <c r="S419" s="319"/>
      <c r="T419" s="320"/>
      <c r="U419" s="321">
        <v>45054</v>
      </c>
      <c r="V419" s="270" t="str">
        <f ca="1">IFERROR(IF(E419&lt;&gt;"",VLOOKUP(E419,'Color Lineup'!N:N,1,0),""),"CHECK")</f>
        <v>MX089</v>
      </c>
    </row>
    <row r="420" spans="3:22">
      <c r="C420" s="1">
        <f>+IF(D420=1,COUNTIF($D$2:D420,D420),0)</f>
        <v>0</v>
      </c>
      <c r="D420" s="1">
        <f>+COUNTIF($E$2:E420,E420)</f>
        <v>12</v>
      </c>
      <c r="E420" s="1" t="str">
        <f t="shared" si="12"/>
        <v>LP040</v>
      </c>
      <c r="F420" s="323">
        <f t="shared" si="13"/>
        <v>418</v>
      </c>
      <c r="G420" s="317" t="s">
        <v>1784</v>
      </c>
      <c r="H420" s="317" t="s">
        <v>519</v>
      </c>
      <c r="I420" s="317" t="s">
        <v>1718</v>
      </c>
      <c r="J420" s="317">
        <v>4</v>
      </c>
      <c r="K420" s="317" t="s">
        <v>561</v>
      </c>
      <c r="L420" s="317" t="s">
        <v>1785</v>
      </c>
      <c r="M420" s="317">
        <v>0</v>
      </c>
      <c r="N420" s="333" t="s">
        <v>28</v>
      </c>
      <c r="O420" s="318"/>
      <c r="P420" s="319"/>
      <c r="Q420" s="320"/>
      <c r="R420" s="319"/>
      <c r="S420" s="319"/>
      <c r="T420" s="320"/>
      <c r="U420" s="321">
        <v>45054</v>
      </c>
      <c r="V420" s="270" t="str">
        <f ca="1">IFERROR(IF(E420&lt;&gt;"",VLOOKUP(E420,'Color Lineup'!N:N,1,0),""),"CHECK")</f>
        <v>LP040</v>
      </c>
    </row>
    <row r="421" spans="3:22">
      <c r="C421" s="1">
        <f>+IF(D421=1,COUNTIF($D$2:D421,D421),0)</f>
        <v>0</v>
      </c>
      <c r="D421" s="1">
        <f>+COUNTIF($E$2:E421,E421)</f>
        <v>57</v>
      </c>
      <c r="E421" s="1" t="str">
        <f t="shared" si="12"/>
        <v>LH089</v>
      </c>
      <c r="F421" s="323">
        <f t="shared" si="13"/>
        <v>419</v>
      </c>
      <c r="G421" s="317" t="s">
        <v>1786</v>
      </c>
      <c r="H421" s="317" t="s">
        <v>682</v>
      </c>
      <c r="I421" s="317" t="s">
        <v>1725</v>
      </c>
      <c r="J421" s="317">
        <v>10</v>
      </c>
      <c r="K421" s="317" t="s">
        <v>585</v>
      </c>
      <c r="L421" s="317" t="s">
        <v>896</v>
      </c>
      <c r="M421" s="317">
        <v>0</v>
      </c>
      <c r="N421" s="333" t="s">
        <v>465</v>
      </c>
      <c r="O421" s="318"/>
      <c r="P421" s="319"/>
      <c r="Q421" s="320"/>
      <c r="R421" s="319"/>
      <c r="S421" s="319"/>
      <c r="T421" s="320"/>
      <c r="U421" s="321">
        <v>45054</v>
      </c>
      <c r="V421" s="270" t="str">
        <f ca="1">IFERROR(IF(E421&lt;&gt;"",VLOOKUP(E421,'Color Lineup'!N:N,1,0),""),"CHECK")</f>
        <v>LH089</v>
      </c>
    </row>
    <row r="422" spans="3:22">
      <c r="C422" s="1">
        <f>+IF(D422=1,COUNTIF($D$2:D422,D422),0)</f>
        <v>0</v>
      </c>
      <c r="D422" s="1">
        <f>+COUNTIF($E$2:E422,E422)</f>
        <v>9</v>
      </c>
      <c r="E422" s="1" t="str">
        <f t="shared" si="12"/>
        <v>LT089</v>
      </c>
      <c r="F422" s="323">
        <f t="shared" si="13"/>
        <v>420</v>
      </c>
      <c r="G422" s="317" t="s">
        <v>1787</v>
      </c>
      <c r="H422" s="317" t="s">
        <v>519</v>
      </c>
      <c r="I422" s="317" t="s">
        <v>1703</v>
      </c>
      <c r="J422" s="317">
        <v>5</v>
      </c>
      <c r="K422" s="317" t="s">
        <v>559</v>
      </c>
      <c r="L422" s="317" t="s">
        <v>1097</v>
      </c>
      <c r="M422" s="317">
        <v>0</v>
      </c>
      <c r="N422" s="333" t="s">
        <v>465</v>
      </c>
      <c r="O422" s="318"/>
      <c r="P422" s="319"/>
      <c r="Q422" s="320"/>
      <c r="R422" s="319"/>
      <c r="S422" s="319"/>
      <c r="T422" s="320"/>
      <c r="U422" s="321">
        <v>45054</v>
      </c>
      <c r="V422" s="270" t="str">
        <f ca="1">IFERROR(IF(E422&lt;&gt;"",VLOOKUP(E422,'Color Lineup'!N:N,1,0),""),"CHECK")</f>
        <v>LT089</v>
      </c>
    </row>
    <row r="423" spans="3:22">
      <c r="C423" s="1">
        <f>+IF(D423=1,COUNTIF($D$2:D423,D423),0)</f>
        <v>0</v>
      </c>
      <c r="D423" s="1">
        <f>+COUNTIF($E$2:E423,E423)</f>
        <v>3</v>
      </c>
      <c r="E423" s="1" t="str">
        <f t="shared" si="12"/>
        <v>MY3R3</v>
      </c>
      <c r="F423" s="323">
        <f t="shared" si="13"/>
        <v>421</v>
      </c>
      <c r="G423" s="317" t="s">
        <v>1788</v>
      </c>
      <c r="H423" s="317" t="s">
        <v>518</v>
      </c>
      <c r="I423" s="317" t="s">
        <v>1112</v>
      </c>
      <c r="J423" s="317">
        <v>5</v>
      </c>
      <c r="K423" s="317" t="s">
        <v>759</v>
      </c>
      <c r="L423" s="317" t="s">
        <v>858</v>
      </c>
      <c r="M423" s="317">
        <v>0</v>
      </c>
      <c r="N423" s="333" t="s">
        <v>354</v>
      </c>
      <c r="O423" s="318"/>
      <c r="P423" s="319"/>
      <c r="Q423" s="320"/>
      <c r="R423" s="319"/>
      <c r="S423" s="319"/>
      <c r="T423" s="320"/>
      <c r="U423" s="321">
        <v>45054</v>
      </c>
      <c r="V423" s="270" t="str">
        <f ca="1">IFERROR(IF(E423&lt;&gt;"",VLOOKUP(E423,'Color Lineup'!N:N,1,0),""),"CHECK")</f>
        <v>MY3R3</v>
      </c>
    </row>
    <row r="424" spans="3:22">
      <c r="C424" s="1">
        <f>+IF(D424=1,COUNTIF($D$2:D424,D424),0)</f>
        <v>0</v>
      </c>
      <c r="D424" s="1">
        <f>+COUNTIF($E$2:E424,E424)</f>
        <v>2</v>
      </c>
      <c r="E424" s="1" t="str">
        <f t="shared" si="12"/>
        <v>HJS28</v>
      </c>
      <c r="F424" s="323">
        <f t="shared" si="13"/>
        <v>422</v>
      </c>
      <c r="G424" s="317" t="s">
        <v>1789</v>
      </c>
      <c r="H424" s="317" t="s">
        <v>682</v>
      </c>
      <c r="I424" s="317" t="s">
        <v>1708</v>
      </c>
      <c r="J424" s="317">
        <v>7</v>
      </c>
      <c r="K424" s="317" t="s">
        <v>679</v>
      </c>
      <c r="L424" s="317" t="s">
        <v>900</v>
      </c>
      <c r="M424" s="317">
        <v>0</v>
      </c>
      <c r="N424" s="333" t="s">
        <v>631</v>
      </c>
      <c r="O424" s="318"/>
      <c r="P424" s="319"/>
      <c r="Q424" s="320"/>
      <c r="R424" s="319"/>
      <c r="S424" s="319"/>
      <c r="T424" s="320"/>
      <c r="U424" s="321">
        <v>45054</v>
      </c>
      <c r="V424" s="270" t="str">
        <f ca="1">IFERROR(IF(E424&lt;&gt;"",VLOOKUP(E424,'Color Lineup'!N:N,1,0),""),"CHECK")</f>
        <v>HJS28</v>
      </c>
    </row>
    <row r="425" spans="3:22">
      <c r="C425" s="1">
        <f>+IF(D425=1,COUNTIF($D$2:D425,D425),0)</f>
        <v>0</v>
      </c>
      <c r="D425" s="1">
        <f>+COUNTIF($E$2:E425,E425)</f>
        <v>11</v>
      </c>
      <c r="E425" s="1" t="str">
        <f t="shared" si="12"/>
        <v>MX3R3</v>
      </c>
      <c r="F425" s="323">
        <f t="shared" si="13"/>
        <v>423</v>
      </c>
      <c r="G425" s="317" t="s">
        <v>1790</v>
      </c>
      <c r="H425" s="317" t="s">
        <v>518</v>
      </c>
      <c r="I425" s="317" t="s">
        <v>1131</v>
      </c>
      <c r="J425" s="317">
        <v>3</v>
      </c>
      <c r="K425" s="317" t="s">
        <v>760</v>
      </c>
      <c r="L425" s="317" t="s">
        <v>859</v>
      </c>
      <c r="M425" s="317">
        <v>0</v>
      </c>
      <c r="N425" s="333" t="s">
        <v>354</v>
      </c>
      <c r="O425" s="318"/>
      <c r="P425" s="319"/>
      <c r="Q425" s="320"/>
      <c r="R425" s="319"/>
      <c r="S425" s="319"/>
      <c r="T425" s="320"/>
      <c r="U425" s="321">
        <v>45054</v>
      </c>
      <c r="V425" s="270" t="str">
        <f ca="1">IFERROR(IF(E425&lt;&gt;"",VLOOKUP(E425,'Color Lineup'!N:N,1,0),""),"CHECK")</f>
        <v>MX3R3</v>
      </c>
    </row>
    <row r="426" spans="3:22">
      <c r="C426" s="1">
        <f>+IF(D426=1,COUNTIF($D$2:D426,D426),0)</f>
        <v>0</v>
      </c>
      <c r="D426" s="1">
        <f>+COUNTIF($E$2:E426,E426)</f>
        <v>3</v>
      </c>
      <c r="E426" s="1" t="str">
        <f t="shared" si="12"/>
        <v>CXP20</v>
      </c>
      <c r="F426" s="323">
        <f t="shared" si="13"/>
        <v>424</v>
      </c>
      <c r="G426" s="317" t="s">
        <v>1791</v>
      </c>
      <c r="H426" s="317" t="s">
        <v>682</v>
      </c>
      <c r="I426" s="317" t="s">
        <v>1776</v>
      </c>
      <c r="J426" s="317">
        <v>2</v>
      </c>
      <c r="K426" s="317" t="s">
        <v>680</v>
      </c>
      <c r="L426" s="317" t="s">
        <v>903</v>
      </c>
      <c r="M426" s="317">
        <v>0</v>
      </c>
      <c r="N426" s="333" t="s">
        <v>633</v>
      </c>
      <c r="O426" s="318"/>
      <c r="P426" s="319"/>
      <c r="Q426" s="320"/>
      <c r="R426" s="319"/>
      <c r="S426" s="319"/>
      <c r="T426" s="320"/>
      <c r="U426" s="321">
        <v>45054</v>
      </c>
      <c r="V426" s="270" t="str">
        <f ca="1">IFERROR(IF(E426&lt;&gt;"",VLOOKUP(E426,'Color Lineup'!N:N,1,0),""),"CHECK")</f>
        <v>CXP20</v>
      </c>
    </row>
    <row r="427" spans="3:22">
      <c r="C427" s="1">
        <f>+IF(D427=1,COUNTIF($D$2:D427,D427),0)</f>
        <v>0</v>
      </c>
      <c r="D427" s="1">
        <f>+COUNTIF($E$2:E427,E427)</f>
        <v>32</v>
      </c>
      <c r="E427" s="1" t="str">
        <f t="shared" si="12"/>
        <v>MX089</v>
      </c>
      <c r="F427" s="323">
        <f t="shared" si="13"/>
        <v>425</v>
      </c>
      <c r="G427" s="317" t="s">
        <v>1792</v>
      </c>
      <c r="H427" s="317" t="s">
        <v>518</v>
      </c>
      <c r="I427" s="317" t="s">
        <v>1131</v>
      </c>
      <c r="J427" s="317">
        <v>4</v>
      </c>
      <c r="K427" s="317" t="s">
        <v>760</v>
      </c>
      <c r="L427" s="317" t="s">
        <v>860</v>
      </c>
      <c r="M427" s="317">
        <v>0</v>
      </c>
      <c r="N427" s="333" t="s">
        <v>465</v>
      </c>
      <c r="O427" s="318"/>
      <c r="P427" s="319"/>
      <c r="Q427" s="320"/>
      <c r="R427" s="319"/>
      <c r="S427" s="319"/>
      <c r="T427" s="320"/>
      <c r="U427" s="321">
        <v>45054</v>
      </c>
      <c r="V427" s="270" t="str">
        <f ca="1">IFERROR(IF(E427&lt;&gt;"",VLOOKUP(E427,'Color Lineup'!N:N,1,0),""),"CHECK")</f>
        <v>MX089</v>
      </c>
    </row>
    <row r="428" spans="3:22">
      <c r="C428" s="1">
        <f>+IF(D428=1,COUNTIF($D$2:D428,D428),0)</f>
        <v>0</v>
      </c>
      <c r="D428" s="1">
        <f>+COUNTIF($E$2:E428,E428)</f>
        <v>3</v>
      </c>
      <c r="E428" s="1" t="str">
        <f t="shared" si="12"/>
        <v>JH1D6</v>
      </c>
      <c r="F428" s="323">
        <f t="shared" si="13"/>
        <v>426</v>
      </c>
      <c r="G428" s="317" t="s">
        <v>1793</v>
      </c>
      <c r="H428" s="317" t="s">
        <v>520</v>
      </c>
      <c r="I428" s="317" t="s">
        <v>1780</v>
      </c>
      <c r="J428" s="317">
        <v>2</v>
      </c>
      <c r="K428" s="317" t="s">
        <v>452</v>
      </c>
      <c r="L428" s="317" t="s">
        <v>1015</v>
      </c>
      <c r="M428" s="317">
        <v>0</v>
      </c>
      <c r="N428" s="333" t="s">
        <v>29</v>
      </c>
      <c r="O428" s="318"/>
      <c r="P428" s="319"/>
      <c r="Q428" s="320"/>
      <c r="R428" s="319"/>
      <c r="S428" s="319"/>
      <c r="T428" s="320"/>
      <c r="U428" s="321">
        <v>45054</v>
      </c>
      <c r="V428" s="270" t="str">
        <f ca="1">IFERROR(IF(E428&lt;&gt;"",VLOOKUP(E428,'Color Lineup'!N:N,1,0),""),"CHECK")</f>
        <v>JH1D6</v>
      </c>
    </row>
    <row r="429" spans="3:22">
      <c r="C429" s="1">
        <f>+IF(D429=1,COUNTIF($D$2:D429,D429),0)</f>
        <v>0</v>
      </c>
      <c r="D429" s="1">
        <f>+COUNTIF($E$2:E429,E429)</f>
        <v>9</v>
      </c>
      <c r="E429" s="1" t="str">
        <f t="shared" si="12"/>
        <v>LHP20</v>
      </c>
      <c r="F429" s="323">
        <f t="shared" si="13"/>
        <v>427</v>
      </c>
      <c r="G429" s="317" t="s">
        <v>1794</v>
      </c>
      <c r="H429" s="317" t="s">
        <v>682</v>
      </c>
      <c r="I429" s="317" t="s">
        <v>1795</v>
      </c>
      <c r="J429" s="317">
        <v>1</v>
      </c>
      <c r="K429" s="317" t="s">
        <v>585</v>
      </c>
      <c r="L429" s="317" t="s">
        <v>906</v>
      </c>
      <c r="M429" s="317">
        <v>0</v>
      </c>
      <c r="N429" s="333" t="s">
        <v>633</v>
      </c>
      <c r="O429" s="318"/>
      <c r="P429" s="319"/>
      <c r="Q429" s="320"/>
      <c r="R429" s="319"/>
      <c r="S429" s="319"/>
      <c r="T429" s="320"/>
      <c r="U429" s="321">
        <v>45054</v>
      </c>
      <c r="V429" s="270" t="str">
        <f ca="1">IFERROR(IF(E429&lt;&gt;"",VLOOKUP(E429,'Color Lineup'!N:N,1,0),""),"CHECK")</f>
        <v>LHP20</v>
      </c>
    </row>
    <row r="430" spans="3:22">
      <c r="C430" s="1">
        <f>+IF(D430=1,COUNTIF($D$2:D430,D430),0)</f>
        <v>0</v>
      </c>
      <c r="D430" s="1">
        <f>+COUNTIF($E$2:E430,E430)</f>
        <v>18</v>
      </c>
      <c r="E430" s="1" t="str">
        <f t="shared" si="12"/>
        <v>MV040</v>
      </c>
      <c r="F430" s="323">
        <f t="shared" si="13"/>
        <v>428</v>
      </c>
      <c r="G430" s="317" t="s">
        <v>1796</v>
      </c>
      <c r="H430" s="317" t="s">
        <v>518</v>
      </c>
      <c r="I430" s="317" t="s">
        <v>1103</v>
      </c>
      <c r="J430" s="317">
        <v>4</v>
      </c>
      <c r="K430" s="317" t="s">
        <v>758</v>
      </c>
      <c r="L430" s="317" t="s">
        <v>861</v>
      </c>
      <c r="M430" s="317">
        <v>0</v>
      </c>
      <c r="N430" s="333" t="s">
        <v>28</v>
      </c>
      <c r="O430" s="318"/>
      <c r="P430" s="319"/>
      <c r="Q430" s="320"/>
      <c r="R430" s="319"/>
      <c r="S430" s="319"/>
      <c r="T430" s="320"/>
      <c r="U430" s="321">
        <v>45054</v>
      </c>
      <c r="V430" s="270" t="str">
        <f ca="1">IFERROR(IF(E430&lt;&gt;"",VLOOKUP(E430,'Color Lineup'!N:N,1,0),""),"CHECK")</f>
        <v>MV040</v>
      </c>
    </row>
    <row r="431" spans="3:22">
      <c r="C431" s="1">
        <f>+IF(D431=1,COUNTIF($D$2:D431,D431),0)</f>
        <v>0</v>
      </c>
      <c r="D431" s="1">
        <f>+COUNTIF($E$2:E431,E431)</f>
        <v>10</v>
      </c>
      <c r="E431" s="1" t="str">
        <f t="shared" si="12"/>
        <v>LHP20</v>
      </c>
      <c r="F431" s="323">
        <f t="shared" si="13"/>
        <v>429</v>
      </c>
      <c r="G431" s="317" t="s">
        <v>1797</v>
      </c>
      <c r="H431" s="317" t="s">
        <v>682</v>
      </c>
      <c r="I431" s="317" t="s">
        <v>1795</v>
      </c>
      <c r="J431" s="317">
        <v>2</v>
      </c>
      <c r="K431" s="317" t="s">
        <v>585</v>
      </c>
      <c r="L431" s="317" t="s">
        <v>909</v>
      </c>
      <c r="M431" s="317">
        <v>0</v>
      </c>
      <c r="N431" s="333" t="s">
        <v>633</v>
      </c>
      <c r="O431" s="318"/>
      <c r="P431" s="319"/>
      <c r="Q431" s="320"/>
      <c r="R431" s="319"/>
      <c r="S431" s="319"/>
      <c r="T431" s="320"/>
      <c r="U431" s="321">
        <v>45054</v>
      </c>
      <c r="V431" s="270" t="str">
        <f ca="1">IFERROR(IF(E431&lt;&gt;"",VLOOKUP(E431,'Color Lineup'!N:N,1,0),""),"CHECK")</f>
        <v>LHP20</v>
      </c>
    </row>
    <row r="432" spans="3:22">
      <c r="C432" s="1">
        <f>+IF(D432=1,COUNTIF($D$2:D432,D432),0)</f>
        <v>0</v>
      </c>
      <c r="D432" s="1">
        <f>+COUNTIF($E$2:E432,E432)</f>
        <v>13</v>
      </c>
      <c r="E432" s="1" t="str">
        <f t="shared" si="12"/>
        <v>MY4R0</v>
      </c>
      <c r="F432" s="323">
        <f t="shared" si="13"/>
        <v>430</v>
      </c>
      <c r="G432" s="317" t="s">
        <v>1798</v>
      </c>
      <c r="H432" s="317" t="s">
        <v>518</v>
      </c>
      <c r="I432" s="317" t="s">
        <v>1112</v>
      </c>
      <c r="J432" s="317">
        <v>6</v>
      </c>
      <c r="K432" s="317" t="s">
        <v>759</v>
      </c>
      <c r="L432" s="317" t="s">
        <v>862</v>
      </c>
      <c r="M432" s="317">
        <v>0</v>
      </c>
      <c r="N432" s="333" t="s">
        <v>21</v>
      </c>
      <c r="O432" s="318"/>
      <c r="P432" s="319"/>
      <c r="Q432" s="320"/>
      <c r="R432" s="319"/>
      <c r="S432" s="319"/>
      <c r="T432" s="320"/>
      <c r="U432" s="321">
        <v>45054</v>
      </c>
      <c r="V432" s="270" t="str">
        <f ca="1">IFERROR(IF(E432&lt;&gt;"",VLOOKUP(E432,'Color Lineup'!N:N,1,0),""),"CHECK")</f>
        <v>MY4R0</v>
      </c>
    </row>
    <row r="433" spans="3:22">
      <c r="C433" s="1">
        <f>+IF(D433=1,COUNTIF($D$2:D433,D433),0)</f>
        <v>0</v>
      </c>
      <c r="D433" s="1">
        <f>+COUNTIF($E$2:E433,E433)</f>
        <v>2</v>
      </c>
      <c r="E433" s="1" t="str">
        <f t="shared" si="12"/>
        <v>HKP20</v>
      </c>
      <c r="F433" s="323">
        <f t="shared" si="13"/>
        <v>431</v>
      </c>
      <c r="G433" s="317" t="s">
        <v>1799</v>
      </c>
      <c r="H433" s="317" t="s">
        <v>682</v>
      </c>
      <c r="I433" s="317" t="s">
        <v>1746</v>
      </c>
      <c r="J433" s="317">
        <v>4</v>
      </c>
      <c r="K433" s="317" t="s">
        <v>681</v>
      </c>
      <c r="L433" s="317" t="s">
        <v>912</v>
      </c>
      <c r="M433" s="317">
        <v>0</v>
      </c>
      <c r="N433" s="333" t="s">
        <v>633</v>
      </c>
      <c r="O433" s="318"/>
      <c r="P433" s="319"/>
      <c r="Q433" s="320"/>
      <c r="R433" s="319"/>
      <c r="S433" s="319"/>
      <c r="T433" s="320"/>
      <c r="U433" s="321">
        <v>45054</v>
      </c>
      <c r="V433" s="270" t="str">
        <f ca="1">IFERROR(IF(E433&lt;&gt;"",VLOOKUP(E433,'Color Lineup'!N:N,1,0),""),"CHECK")</f>
        <v>HKP20</v>
      </c>
    </row>
    <row r="434" spans="3:22">
      <c r="C434" s="1">
        <f>+IF(D434=1,COUNTIF($D$2:D434,D434),0)</f>
        <v>0</v>
      </c>
      <c r="D434" s="1">
        <f>+COUNTIF($E$2:E434,E434)</f>
        <v>10</v>
      </c>
      <c r="E434" s="1" t="str">
        <f t="shared" si="12"/>
        <v>LT089</v>
      </c>
      <c r="F434" s="323">
        <f t="shared" si="13"/>
        <v>432</v>
      </c>
      <c r="G434" s="317" t="s">
        <v>1800</v>
      </c>
      <c r="H434" s="317" t="s">
        <v>519</v>
      </c>
      <c r="I434" s="317" t="s">
        <v>1703</v>
      </c>
      <c r="J434" s="317">
        <v>6</v>
      </c>
      <c r="K434" s="317" t="s">
        <v>559</v>
      </c>
      <c r="L434" s="317" t="s">
        <v>1099</v>
      </c>
      <c r="M434" s="317">
        <v>0</v>
      </c>
      <c r="N434" s="333" t="s">
        <v>465</v>
      </c>
      <c r="O434" s="318"/>
      <c r="P434" s="319"/>
      <c r="Q434" s="320"/>
      <c r="R434" s="319"/>
      <c r="S434" s="319"/>
      <c r="T434" s="320"/>
      <c r="U434" s="321">
        <v>45054</v>
      </c>
      <c r="V434" s="270" t="str">
        <f ca="1">IFERROR(IF(E434&lt;&gt;"",VLOOKUP(E434,'Color Lineup'!N:N,1,0),""),"CHECK")</f>
        <v>LT089</v>
      </c>
    </row>
    <row r="435" spans="3:22">
      <c r="C435" s="1">
        <f>+IF(D435=1,COUNTIF($D$2:D435,D435),0)</f>
        <v>0</v>
      </c>
      <c r="D435" s="1">
        <f>+COUNTIF($E$2:E435,E435)</f>
        <v>33</v>
      </c>
      <c r="E435" s="1" t="str">
        <f t="shared" si="12"/>
        <v>MX089</v>
      </c>
      <c r="F435" s="323">
        <f t="shared" si="13"/>
        <v>433</v>
      </c>
      <c r="G435" s="317" t="s">
        <v>1801</v>
      </c>
      <c r="H435" s="317" t="s">
        <v>518</v>
      </c>
      <c r="I435" s="317" t="s">
        <v>1131</v>
      </c>
      <c r="J435" s="317">
        <v>5</v>
      </c>
      <c r="K435" s="317" t="s">
        <v>760</v>
      </c>
      <c r="L435" s="317" t="s">
        <v>864</v>
      </c>
      <c r="M435" s="317">
        <v>0</v>
      </c>
      <c r="N435" s="333" t="s">
        <v>465</v>
      </c>
      <c r="O435" s="318"/>
      <c r="P435" s="319"/>
      <c r="Q435" s="320"/>
      <c r="R435" s="319"/>
      <c r="S435" s="319"/>
      <c r="T435" s="320"/>
      <c r="U435" s="321">
        <v>45054</v>
      </c>
      <c r="V435" s="270" t="str">
        <f ca="1">IFERROR(IF(E435&lt;&gt;"",VLOOKUP(E435,'Color Lineup'!N:N,1,0),""),"CHECK")</f>
        <v>MX089</v>
      </c>
    </row>
    <row r="436" spans="3:22">
      <c r="C436" s="1">
        <f>+IF(D436=1,COUNTIF($D$2:D436,D436),0)</f>
        <v>0</v>
      </c>
      <c r="D436" s="1">
        <f>+COUNTIF($E$2:E436,E436)</f>
        <v>27</v>
      </c>
      <c r="E436" s="1" t="str">
        <f t="shared" si="12"/>
        <v>HJ089</v>
      </c>
      <c r="F436" s="323">
        <f t="shared" si="13"/>
        <v>434</v>
      </c>
      <c r="G436" s="317" t="s">
        <v>1802</v>
      </c>
      <c r="H436" s="317" t="s">
        <v>682</v>
      </c>
      <c r="I436" s="317" t="s">
        <v>1708</v>
      </c>
      <c r="J436" s="317">
        <v>8</v>
      </c>
      <c r="K436" s="317" t="s">
        <v>679</v>
      </c>
      <c r="L436" s="317" t="s">
        <v>915</v>
      </c>
      <c r="M436" s="317">
        <v>0</v>
      </c>
      <c r="N436" s="333" t="s">
        <v>465</v>
      </c>
      <c r="O436" s="318"/>
      <c r="P436" s="319"/>
      <c r="Q436" s="320"/>
      <c r="R436" s="319"/>
      <c r="S436" s="319"/>
      <c r="T436" s="320"/>
      <c r="U436" s="321">
        <v>45054</v>
      </c>
      <c r="V436" s="270" t="str">
        <f ca="1">IFERROR(IF(E436&lt;&gt;"",VLOOKUP(E436,'Color Lineup'!N:N,1,0),""),"CHECK")</f>
        <v>HJ089</v>
      </c>
    </row>
    <row r="437" spans="3:22">
      <c r="C437" s="1">
        <f>+IF(D437=1,COUNTIF($D$2:D437,D437),0)</f>
        <v>0</v>
      </c>
      <c r="D437" s="1">
        <f>+COUNTIF($E$2:E437,E437)</f>
        <v>28</v>
      </c>
      <c r="E437" s="1" t="str">
        <f t="shared" si="12"/>
        <v>MX4R0</v>
      </c>
      <c r="F437" s="323">
        <f t="shared" si="13"/>
        <v>435</v>
      </c>
      <c r="G437" s="317" t="s">
        <v>1803</v>
      </c>
      <c r="H437" s="317" t="s">
        <v>518</v>
      </c>
      <c r="I437" s="317" t="s">
        <v>1131</v>
      </c>
      <c r="J437" s="317">
        <v>6</v>
      </c>
      <c r="K437" s="317" t="s">
        <v>760</v>
      </c>
      <c r="L437" s="317" t="s">
        <v>865</v>
      </c>
      <c r="M437" s="317">
        <v>0</v>
      </c>
      <c r="N437" s="333" t="s">
        <v>21</v>
      </c>
      <c r="O437" s="318"/>
      <c r="P437" s="319"/>
      <c r="Q437" s="320"/>
      <c r="R437" s="319"/>
      <c r="S437" s="319"/>
      <c r="T437" s="320"/>
      <c r="U437" s="321">
        <v>45054</v>
      </c>
      <c r="V437" s="270" t="str">
        <f ca="1">IFERROR(IF(E437&lt;&gt;"",VLOOKUP(E437,'Color Lineup'!N:N,1,0),""),"CHECK")</f>
        <v>MX4R0</v>
      </c>
    </row>
    <row r="438" spans="3:22">
      <c r="C438" s="1">
        <f>+IF(D438=1,COUNTIF($D$2:D438,D438),0)</f>
        <v>0</v>
      </c>
      <c r="D438" s="1">
        <f>+COUNTIF($E$2:E438,E438)</f>
        <v>14</v>
      </c>
      <c r="E438" s="1" t="str">
        <f t="shared" si="12"/>
        <v>MV4R0</v>
      </c>
      <c r="F438" s="323">
        <f t="shared" si="13"/>
        <v>436</v>
      </c>
      <c r="G438" s="317" t="s">
        <v>1804</v>
      </c>
      <c r="H438" s="317" t="s">
        <v>518</v>
      </c>
      <c r="I438" s="317" t="s">
        <v>1103</v>
      </c>
      <c r="J438" s="317">
        <v>5</v>
      </c>
      <c r="K438" s="317" t="s">
        <v>758</v>
      </c>
      <c r="L438" s="317" t="s">
        <v>867</v>
      </c>
      <c r="M438" s="317">
        <v>0</v>
      </c>
      <c r="N438" s="333" t="s">
        <v>21</v>
      </c>
      <c r="O438" s="318"/>
      <c r="P438" s="319"/>
      <c r="Q438" s="320"/>
      <c r="R438" s="319"/>
      <c r="S438" s="319"/>
      <c r="T438" s="320"/>
      <c r="U438" s="321">
        <v>45054</v>
      </c>
      <c r="V438" s="270" t="str">
        <f ca="1">IFERROR(IF(E438&lt;&gt;"",VLOOKUP(E438,'Color Lineup'!N:N,1,0),""),"CHECK")</f>
        <v>MV4R0</v>
      </c>
    </row>
    <row r="439" spans="3:22">
      <c r="C439" s="1">
        <f>+IF(D439=1,COUNTIF($D$2:D439,D439),0)</f>
        <v>0</v>
      </c>
      <c r="D439" s="1">
        <f>+COUNTIF($E$2:E439,E439)</f>
        <v>4</v>
      </c>
      <c r="E439" s="1" t="str">
        <f t="shared" si="12"/>
        <v>CXX12</v>
      </c>
      <c r="F439" s="323">
        <f t="shared" si="13"/>
        <v>437</v>
      </c>
      <c r="G439" s="317" t="s">
        <v>1805</v>
      </c>
      <c r="H439" s="317" t="s">
        <v>682</v>
      </c>
      <c r="I439" s="317" t="s">
        <v>1776</v>
      </c>
      <c r="J439" s="317">
        <v>3</v>
      </c>
      <c r="K439" s="317" t="s">
        <v>680</v>
      </c>
      <c r="L439" s="317" t="s">
        <v>917</v>
      </c>
      <c r="M439" s="317">
        <v>0</v>
      </c>
      <c r="N439" s="333" t="s">
        <v>632</v>
      </c>
      <c r="O439" s="318"/>
      <c r="P439" s="319"/>
      <c r="Q439" s="320"/>
      <c r="R439" s="319"/>
      <c r="S439" s="319"/>
      <c r="T439" s="320"/>
      <c r="U439" s="321">
        <v>45054</v>
      </c>
      <c r="V439" s="270" t="str">
        <f ca="1">IFERROR(IF(E439&lt;&gt;"",VLOOKUP(E439,'Color Lineup'!N:N,1,0),""),"CHECK")</f>
        <v>CXX12</v>
      </c>
    </row>
    <row r="440" spans="3:22">
      <c r="C440" s="1">
        <f>+IF(D440=1,COUNTIF($D$2:D440,D440),0)</f>
        <v>0</v>
      </c>
      <c r="D440" s="1">
        <f>+COUNTIF($E$2:E440,E440)</f>
        <v>34</v>
      </c>
      <c r="E440" s="1" t="str">
        <f t="shared" si="12"/>
        <v>MX089</v>
      </c>
      <c r="F440" s="323">
        <f t="shared" si="13"/>
        <v>438</v>
      </c>
      <c r="G440" s="317" t="s">
        <v>1806</v>
      </c>
      <c r="H440" s="317" t="s">
        <v>518</v>
      </c>
      <c r="I440" s="317" t="s">
        <v>1131</v>
      </c>
      <c r="J440" s="317">
        <v>7</v>
      </c>
      <c r="K440" s="317" t="s">
        <v>760</v>
      </c>
      <c r="L440" s="317" t="s">
        <v>868</v>
      </c>
      <c r="M440" s="317">
        <v>0</v>
      </c>
      <c r="N440" s="333" t="s">
        <v>465</v>
      </c>
      <c r="O440" s="318"/>
      <c r="P440" s="319"/>
      <c r="Q440" s="320"/>
      <c r="R440" s="319"/>
      <c r="S440" s="319"/>
      <c r="T440" s="320"/>
      <c r="U440" s="321">
        <v>45054</v>
      </c>
      <c r="V440" s="270" t="str">
        <f ca="1">IFERROR(IF(E440&lt;&gt;"",VLOOKUP(E440,'Color Lineup'!N:N,1,0),""),"CHECK")</f>
        <v>MX089</v>
      </c>
    </row>
    <row r="441" spans="3:22">
      <c r="C441" s="1">
        <f>+IF(D441=1,COUNTIF($D$2:D441,D441),0)</f>
        <v>0</v>
      </c>
      <c r="D441" s="1">
        <f>+COUNTIF($E$2:E441,E441)</f>
        <v>13</v>
      </c>
      <c r="E441" s="1" t="str">
        <f t="shared" si="12"/>
        <v>LP040</v>
      </c>
      <c r="F441" s="323">
        <f t="shared" si="13"/>
        <v>439</v>
      </c>
      <c r="G441" s="317" t="s">
        <v>1807</v>
      </c>
      <c r="H441" s="317" t="s">
        <v>519</v>
      </c>
      <c r="I441" s="317" t="s">
        <v>1718</v>
      </c>
      <c r="J441" s="317">
        <v>5</v>
      </c>
      <c r="K441" s="317" t="s">
        <v>561</v>
      </c>
      <c r="L441" s="317" t="s">
        <v>1101</v>
      </c>
      <c r="M441" s="317">
        <v>0</v>
      </c>
      <c r="N441" s="333" t="s">
        <v>28</v>
      </c>
      <c r="O441" s="318"/>
      <c r="P441" s="319"/>
      <c r="Q441" s="320"/>
      <c r="R441" s="319"/>
      <c r="S441" s="319"/>
      <c r="T441" s="320"/>
      <c r="U441" s="321">
        <v>45054</v>
      </c>
      <c r="V441" s="270" t="str">
        <f ca="1">IFERROR(IF(E441&lt;&gt;"",VLOOKUP(E441,'Color Lineup'!N:N,1,0),""),"CHECK")</f>
        <v>LP040</v>
      </c>
    </row>
    <row r="442" spans="3:22">
      <c r="C442" s="1">
        <f>+IF(D442=1,COUNTIF($D$2:D442,D442),0)</f>
        <v>0</v>
      </c>
      <c r="D442" s="1">
        <f>+COUNTIF($E$2:E442,E442)</f>
        <v>58</v>
      </c>
      <c r="E442" s="1" t="str">
        <f t="shared" si="12"/>
        <v>LH089</v>
      </c>
      <c r="F442" s="323">
        <f t="shared" si="13"/>
        <v>440</v>
      </c>
      <c r="G442" s="317" t="s">
        <v>1808</v>
      </c>
      <c r="H442" s="317" t="s">
        <v>682</v>
      </c>
      <c r="I442" s="317" t="s">
        <v>1795</v>
      </c>
      <c r="J442" s="317">
        <v>3</v>
      </c>
      <c r="K442" s="317" t="s">
        <v>585</v>
      </c>
      <c r="L442" s="317" t="s">
        <v>918</v>
      </c>
      <c r="M442" s="317">
        <v>0</v>
      </c>
      <c r="N442" s="333" t="s">
        <v>465</v>
      </c>
      <c r="O442" s="318"/>
      <c r="P442" s="319"/>
      <c r="Q442" s="320"/>
      <c r="R442" s="319"/>
      <c r="S442" s="319"/>
      <c r="T442" s="320"/>
      <c r="U442" s="321">
        <v>45054</v>
      </c>
      <c r="V442" s="270" t="str">
        <f ca="1">IFERROR(IF(E442&lt;&gt;"",VLOOKUP(E442,'Color Lineup'!N:N,1,0),""),"CHECK")</f>
        <v>LH089</v>
      </c>
    </row>
    <row r="443" spans="3:22">
      <c r="C443" s="1">
        <f>+IF(D443=1,COUNTIF($D$2:D443,D443),0)</f>
        <v>0</v>
      </c>
      <c r="D443" s="1">
        <f>+COUNTIF($E$2:E443,E443)</f>
        <v>5</v>
      </c>
      <c r="E443" s="1" t="str">
        <f t="shared" si="12"/>
        <v>MY089</v>
      </c>
      <c r="F443" s="323">
        <f t="shared" si="13"/>
        <v>441</v>
      </c>
      <c r="G443" s="317" t="s">
        <v>1809</v>
      </c>
      <c r="H443" s="317" t="s">
        <v>518</v>
      </c>
      <c r="I443" s="317" t="s">
        <v>1112</v>
      </c>
      <c r="J443" s="317">
        <v>7</v>
      </c>
      <c r="K443" s="317" t="s">
        <v>759</v>
      </c>
      <c r="L443" s="317" t="s">
        <v>870</v>
      </c>
      <c r="M443" s="317">
        <v>0</v>
      </c>
      <c r="N443" s="333" t="s">
        <v>465</v>
      </c>
      <c r="O443" s="318"/>
      <c r="P443" s="319"/>
      <c r="Q443" s="320"/>
      <c r="R443" s="319"/>
      <c r="S443" s="319"/>
      <c r="T443" s="320"/>
      <c r="U443" s="321">
        <v>45054</v>
      </c>
      <c r="V443" s="270" t="str">
        <f ca="1">IFERROR(IF(E443&lt;&gt;"",VLOOKUP(E443,'Color Lineup'!N:N,1,0),""),"CHECK")</f>
        <v>MY089</v>
      </c>
    </row>
    <row r="444" spans="3:22">
      <c r="C444" s="1">
        <f>+IF(D444=1,COUNTIF($D$2:D444,D444),0)</f>
        <v>0</v>
      </c>
      <c r="D444" s="1">
        <f>+COUNTIF($E$2:E444,E444)</f>
        <v>18</v>
      </c>
      <c r="E444" s="1" t="str">
        <f t="shared" si="12"/>
        <v>LHX12</v>
      </c>
      <c r="F444" s="323">
        <f t="shared" si="13"/>
        <v>442</v>
      </c>
      <c r="G444" s="317" t="s">
        <v>1810</v>
      </c>
      <c r="H444" s="317" t="s">
        <v>682</v>
      </c>
      <c r="I444" s="317" t="s">
        <v>1795</v>
      </c>
      <c r="J444" s="317">
        <v>4</v>
      </c>
      <c r="K444" s="317" t="s">
        <v>585</v>
      </c>
      <c r="L444" s="317" t="s">
        <v>919</v>
      </c>
      <c r="M444" s="317">
        <v>0</v>
      </c>
      <c r="N444" s="333" t="s">
        <v>632</v>
      </c>
      <c r="O444" s="318"/>
      <c r="P444" s="319"/>
      <c r="Q444" s="320"/>
      <c r="R444" s="319"/>
      <c r="S444" s="319"/>
      <c r="T444" s="320"/>
      <c r="U444" s="321">
        <v>45054</v>
      </c>
      <c r="V444" s="270" t="str">
        <f ca="1">IFERROR(IF(E444&lt;&gt;"",VLOOKUP(E444,'Color Lineup'!N:N,1,0),""),"CHECK")</f>
        <v>LHX12</v>
      </c>
    </row>
    <row r="445" spans="3:22">
      <c r="C445" s="1">
        <f>+IF(D445=1,COUNTIF($D$2:D445,D445),0)</f>
        <v>0</v>
      </c>
      <c r="D445" s="1">
        <f>+COUNTIF($E$2:E445,E445)</f>
        <v>12</v>
      </c>
      <c r="E445" s="1" t="str">
        <f t="shared" si="12"/>
        <v>MX3R3</v>
      </c>
      <c r="F445" s="323">
        <f t="shared" si="13"/>
        <v>443</v>
      </c>
      <c r="G445" s="317" t="s">
        <v>1811</v>
      </c>
      <c r="H445" s="317" t="s">
        <v>518</v>
      </c>
      <c r="I445" s="317" t="s">
        <v>1131</v>
      </c>
      <c r="J445" s="317">
        <v>8</v>
      </c>
      <c r="K445" s="317" t="s">
        <v>760</v>
      </c>
      <c r="L445" s="317" t="s">
        <v>871</v>
      </c>
      <c r="M445" s="317">
        <v>0</v>
      </c>
      <c r="N445" s="333" t="s">
        <v>354</v>
      </c>
      <c r="O445" s="318"/>
      <c r="P445" s="319"/>
      <c r="Q445" s="320"/>
      <c r="R445" s="319"/>
      <c r="S445" s="319"/>
      <c r="T445" s="320"/>
      <c r="U445" s="321">
        <v>45054</v>
      </c>
      <c r="V445" s="270" t="str">
        <f ca="1">IFERROR(IF(E445&lt;&gt;"",VLOOKUP(E445,'Color Lineup'!N:N,1,0),""),"CHECK")</f>
        <v>MX3R3</v>
      </c>
    </row>
    <row r="446" spans="3:22">
      <c r="C446" s="1">
        <f>+IF(D446=1,COUNTIF($D$2:D446,D446),0)</f>
        <v>0</v>
      </c>
      <c r="D446" s="1">
        <f>+COUNTIF($E$2:E446,E446)</f>
        <v>28</v>
      </c>
      <c r="E446" s="1" t="str">
        <f t="shared" si="12"/>
        <v>HJ089</v>
      </c>
      <c r="F446" s="323">
        <f t="shared" si="13"/>
        <v>444</v>
      </c>
      <c r="G446" s="317" t="s">
        <v>1812</v>
      </c>
      <c r="H446" s="317" t="s">
        <v>682</v>
      </c>
      <c r="I446" s="317" t="s">
        <v>1708</v>
      </c>
      <c r="J446" s="317">
        <v>9</v>
      </c>
      <c r="K446" s="317" t="s">
        <v>679</v>
      </c>
      <c r="L446" s="317" t="s">
        <v>920</v>
      </c>
      <c r="M446" s="317">
        <v>0</v>
      </c>
      <c r="N446" s="333" t="s">
        <v>465</v>
      </c>
      <c r="O446" s="318"/>
      <c r="P446" s="319"/>
      <c r="Q446" s="320"/>
      <c r="R446" s="319"/>
      <c r="S446" s="319"/>
      <c r="T446" s="320"/>
      <c r="U446" s="321">
        <v>45054</v>
      </c>
      <c r="V446" s="270" t="str">
        <f ca="1">IFERROR(IF(E446&lt;&gt;"",VLOOKUP(E446,'Color Lineup'!N:N,1,0),""),"CHECK")</f>
        <v>HJ089</v>
      </c>
    </row>
    <row r="447" spans="3:22">
      <c r="C447" s="1">
        <f>+IF(D447=1,COUNTIF($D$2:D447,D447),0)</f>
        <v>0</v>
      </c>
      <c r="D447" s="1">
        <f>+COUNTIF($E$2:E447,E447)</f>
        <v>3</v>
      </c>
      <c r="E447" s="1" t="str">
        <f t="shared" si="12"/>
        <v>LS089</v>
      </c>
      <c r="F447" s="323">
        <f t="shared" si="13"/>
        <v>445</v>
      </c>
      <c r="G447" s="317" t="s">
        <v>1813</v>
      </c>
      <c r="H447" s="317" t="s">
        <v>519</v>
      </c>
      <c r="I447" s="317" t="s">
        <v>1368</v>
      </c>
      <c r="J447" s="317">
        <v>2</v>
      </c>
      <c r="K447" s="317" t="s">
        <v>557</v>
      </c>
      <c r="L447" s="317" t="s">
        <v>1105</v>
      </c>
      <c r="M447" s="317">
        <v>0</v>
      </c>
      <c r="N447" s="333" t="s">
        <v>465</v>
      </c>
      <c r="O447" s="318"/>
      <c r="P447" s="319"/>
      <c r="Q447" s="320"/>
      <c r="R447" s="319"/>
      <c r="S447" s="319"/>
      <c r="T447" s="320"/>
      <c r="U447" s="321">
        <v>45054</v>
      </c>
      <c r="V447" s="270" t="str">
        <f ca="1">IFERROR(IF(E447&lt;&gt;"",VLOOKUP(E447,'Color Lineup'!N:N,1,0),""),"CHECK")</f>
        <v>LS089</v>
      </c>
    </row>
    <row r="448" spans="3:22">
      <c r="C448" s="1">
        <f>+IF(D448=1,COUNTIF($D$2:D448,D448),0)</f>
        <v>0</v>
      </c>
      <c r="D448" s="1">
        <f>+COUNTIF($E$2:E448,E448)</f>
        <v>5</v>
      </c>
      <c r="E448" s="1" t="str">
        <f t="shared" si="12"/>
        <v>MV218</v>
      </c>
      <c r="F448" s="323">
        <f t="shared" si="13"/>
        <v>446</v>
      </c>
      <c r="G448" s="317" t="s">
        <v>1814</v>
      </c>
      <c r="H448" s="317" t="s">
        <v>518</v>
      </c>
      <c r="I448" s="317" t="s">
        <v>1103</v>
      </c>
      <c r="J448" s="317">
        <v>6</v>
      </c>
      <c r="K448" s="317" t="s">
        <v>758</v>
      </c>
      <c r="L448" s="317" t="s">
        <v>873</v>
      </c>
      <c r="M448" s="317">
        <v>0</v>
      </c>
      <c r="N448" s="333" t="s">
        <v>20</v>
      </c>
      <c r="O448" s="318"/>
      <c r="P448" s="319"/>
      <c r="Q448" s="320"/>
      <c r="R448" s="319"/>
      <c r="S448" s="319"/>
      <c r="T448" s="320"/>
      <c r="U448" s="321">
        <v>45054</v>
      </c>
      <c r="V448" s="270" t="str">
        <f ca="1">IFERROR(IF(E448&lt;&gt;"",VLOOKUP(E448,'Color Lineup'!N:N,1,0),""),"CHECK")</f>
        <v>MV218</v>
      </c>
    </row>
    <row r="449" spans="3:22">
      <c r="C449" s="1">
        <f>+IF(D449=1,COUNTIF($D$2:D449,D449),0)</f>
        <v>0</v>
      </c>
      <c r="D449" s="1">
        <f>+COUNTIF($E$2:E449,E449)</f>
        <v>15</v>
      </c>
      <c r="E449" s="1" t="str">
        <f t="shared" si="12"/>
        <v>CXW09</v>
      </c>
      <c r="F449" s="323">
        <f t="shared" si="13"/>
        <v>447</v>
      </c>
      <c r="G449" s="317" t="s">
        <v>1815</v>
      </c>
      <c r="H449" s="317" t="s">
        <v>682</v>
      </c>
      <c r="I449" s="317" t="s">
        <v>1776</v>
      </c>
      <c r="J449" s="317">
        <v>4</v>
      </c>
      <c r="K449" s="317" t="s">
        <v>680</v>
      </c>
      <c r="L449" s="317" t="s">
        <v>921</v>
      </c>
      <c r="M449" s="317">
        <v>0</v>
      </c>
      <c r="N449" s="333" t="s">
        <v>635</v>
      </c>
      <c r="O449" s="318"/>
      <c r="P449" s="319"/>
      <c r="Q449" s="320"/>
      <c r="R449" s="319"/>
      <c r="S449" s="319"/>
      <c r="T449" s="320"/>
      <c r="U449" s="321">
        <v>45054</v>
      </c>
      <c r="V449" s="270" t="str">
        <f ca="1">IFERROR(IF(E449&lt;&gt;"",VLOOKUP(E449,'Color Lineup'!N:N,1,0),""),"CHECK")</f>
        <v>CXW09</v>
      </c>
    </row>
    <row r="450" spans="3:22">
      <c r="C450" s="1">
        <f>+IF(D450=1,COUNTIF($D$2:D450,D450),0)</f>
        <v>0</v>
      </c>
      <c r="D450" s="1">
        <f>+COUNTIF($E$2:E450,E450)</f>
        <v>10</v>
      </c>
      <c r="E450" s="1" t="str">
        <f t="shared" si="12"/>
        <v>MX040</v>
      </c>
      <c r="F450" s="323">
        <f t="shared" si="13"/>
        <v>448</v>
      </c>
      <c r="G450" s="317" t="s">
        <v>1816</v>
      </c>
      <c r="H450" s="317" t="s">
        <v>518</v>
      </c>
      <c r="I450" s="317" t="s">
        <v>1131</v>
      </c>
      <c r="J450" s="317">
        <v>9</v>
      </c>
      <c r="K450" s="317" t="s">
        <v>760</v>
      </c>
      <c r="L450" s="317" t="s">
        <v>874</v>
      </c>
      <c r="M450" s="317">
        <v>0</v>
      </c>
      <c r="N450" s="333" t="s">
        <v>28</v>
      </c>
      <c r="O450" s="318"/>
      <c r="P450" s="319"/>
      <c r="Q450" s="320"/>
      <c r="R450" s="319"/>
      <c r="S450" s="319"/>
      <c r="T450" s="320"/>
      <c r="U450" s="321">
        <v>45054</v>
      </c>
      <c r="V450" s="270" t="str">
        <f ca="1">IFERROR(IF(E450&lt;&gt;"",VLOOKUP(E450,'Color Lineup'!N:N,1,0),""),"CHECK")</f>
        <v>MX040</v>
      </c>
    </row>
    <row r="451" spans="3:22">
      <c r="C451" s="1">
        <f>+IF(D451=1,COUNTIF($D$2:D451,D451),0)</f>
        <v>0</v>
      </c>
      <c r="D451" s="1">
        <f>+COUNTIF($E$2:E451,E451)</f>
        <v>59</v>
      </c>
      <c r="E451" s="1" t="str">
        <f t="shared" si="12"/>
        <v>LH089</v>
      </c>
      <c r="F451" s="323">
        <f t="shared" si="13"/>
        <v>449</v>
      </c>
      <c r="G451" s="317" t="s">
        <v>1817</v>
      </c>
      <c r="H451" s="317" t="s">
        <v>682</v>
      </c>
      <c r="I451" s="317" t="s">
        <v>1795</v>
      </c>
      <c r="J451" s="317">
        <v>5</v>
      </c>
      <c r="K451" s="317" t="s">
        <v>585</v>
      </c>
      <c r="L451" s="317" t="s">
        <v>922</v>
      </c>
      <c r="M451" s="317">
        <v>0</v>
      </c>
      <c r="N451" s="333" t="s">
        <v>465</v>
      </c>
      <c r="O451" s="318"/>
      <c r="P451" s="319"/>
      <c r="Q451" s="320"/>
      <c r="R451" s="319"/>
      <c r="S451" s="319"/>
      <c r="T451" s="320"/>
      <c r="U451" s="321">
        <v>45054</v>
      </c>
      <c r="V451" s="270" t="str">
        <f ca="1">IFERROR(IF(E451&lt;&gt;"",VLOOKUP(E451,'Color Lineup'!N:N,1,0),""),"CHECK")</f>
        <v>LH089</v>
      </c>
    </row>
    <row r="452" spans="3:22">
      <c r="C452" s="1">
        <f>+IF(D452=1,COUNTIF($D$2:D452,D452),0)</f>
        <v>0</v>
      </c>
      <c r="D452" s="1">
        <f>+COUNTIF($E$2:E452,E452)</f>
        <v>6</v>
      </c>
      <c r="E452" s="1" t="str">
        <f t="shared" ref="E452:E515" si="14">+K452&amp;N452</f>
        <v>MY089</v>
      </c>
      <c r="F452" s="323">
        <f t="shared" si="13"/>
        <v>450</v>
      </c>
      <c r="G452" s="317" t="s">
        <v>1818</v>
      </c>
      <c r="H452" s="317" t="s">
        <v>518</v>
      </c>
      <c r="I452" s="317" t="s">
        <v>1112</v>
      </c>
      <c r="J452" s="317">
        <v>8</v>
      </c>
      <c r="K452" s="317" t="s">
        <v>759</v>
      </c>
      <c r="L452" s="317" t="s">
        <v>876</v>
      </c>
      <c r="M452" s="317">
        <v>0</v>
      </c>
      <c r="N452" s="333" t="s">
        <v>465</v>
      </c>
      <c r="O452" s="318"/>
      <c r="P452" s="319"/>
      <c r="Q452" s="320"/>
      <c r="R452" s="319"/>
      <c r="S452" s="319"/>
      <c r="T452" s="320"/>
      <c r="U452" s="321">
        <v>45054</v>
      </c>
      <c r="V452" s="270" t="str">
        <f ca="1">IFERROR(IF(E452&lt;&gt;"",VLOOKUP(E452,'Color Lineup'!N:N,1,0),""),"CHECK")</f>
        <v>MY089</v>
      </c>
    </row>
    <row r="453" spans="3:22">
      <c r="C453" s="1">
        <f>+IF(D453=1,COUNTIF($D$2:D453,D453),0)</f>
        <v>0</v>
      </c>
      <c r="D453" s="1">
        <f>+COUNTIF($E$2:E453,E453)</f>
        <v>18</v>
      </c>
      <c r="E453" s="1" t="str">
        <f t="shared" si="14"/>
        <v>HKW09</v>
      </c>
      <c r="F453" s="323">
        <f t="shared" ref="F453:F516" si="15">ROW()-2</f>
        <v>451</v>
      </c>
      <c r="G453" s="317" t="s">
        <v>1819</v>
      </c>
      <c r="H453" s="317" t="s">
        <v>682</v>
      </c>
      <c r="I453" s="317" t="s">
        <v>1746</v>
      </c>
      <c r="J453" s="317">
        <v>5</v>
      </c>
      <c r="K453" s="317" t="s">
        <v>681</v>
      </c>
      <c r="L453" s="317" t="s">
        <v>923</v>
      </c>
      <c r="M453" s="317">
        <v>0</v>
      </c>
      <c r="N453" s="333" t="s">
        <v>635</v>
      </c>
      <c r="O453" s="318"/>
      <c r="P453" s="319"/>
      <c r="Q453" s="320"/>
      <c r="R453" s="319"/>
      <c r="S453" s="319"/>
      <c r="T453" s="320"/>
      <c r="U453" s="321">
        <v>45054</v>
      </c>
      <c r="V453" s="270" t="str">
        <f ca="1">IFERROR(IF(E453&lt;&gt;"",VLOOKUP(E453,'Color Lineup'!N:N,1,0),""),"CHECK")</f>
        <v>HKW09</v>
      </c>
    </row>
    <row r="454" spans="3:22">
      <c r="C454" s="1">
        <f>+IF(D454=1,COUNTIF($D$2:D454,D454),0)</f>
        <v>0</v>
      </c>
      <c r="D454" s="1">
        <f>+COUNTIF($E$2:E454,E454)</f>
        <v>20</v>
      </c>
      <c r="E454" s="1" t="str">
        <f t="shared" si="14"/>
        <v>JH040</v>
      </c>
      <c r="F454" s="323">
        <f t="shared" si="15"/>
        <v>452</v>
      </c>
      <c r="G454" s="317" t="s">
        <v>1820</v>
      </c>
      <c r="H454" s="317" t="s">
        <v>520</v>
      </c>
      <c r="I454" s="317" t="s">
        <v>1780</v>
      </c>
      <c r="J454" s="317">
        <v>3</v>
      </c>
      <c r="K454" s="317" t="s">
        <v>452</v>
      </c>
      <c r="L454" s="317" t="s">
        <v>1016</v>
      </c>
      <c r="M454" s="317">
        <v>0</v>
      </c>
      <c r="N454" s="333" t="s">
        <v>28</v>
      </c>
      <c r="O454" s="318"/>
      <c r="P454" s="319"/>
      <c r="Q454" s="320"/>
      <c r="R454" s="319"/>
      <c r="S454" s="319"/>
      <c r="T454" s="320"/>
      <c r="U454" s="321">
        <v>45054</v>
      </c>
      <c r="V454" s="270" t="str">
        <f ca="1">IFERROR(IF(E454&lt;&gt;"",VLOOKUP(E454,'Color Lineup'!N:N,1,0),""),"CHECK")</f>
        <v>JH040</v>
      </c>
    </row>
    <row r="455" spans="3:22">
      <c r="C455" s="1">
        <f>+IF(D455=1,COUNTIF($D$2:D455,D455),0)</f>
        <v>0</v>
      </c>
      <c r="D455" s="1">
        <f>+COUNTIF($E$2:E455,E455)</f>
        <v>35</v>
      </c>
      <c r="E455" s="1" t="str">
        <f t="shared" si="14"/>
        <v>MX089</v>
      </c>
      <c r="F455" s="323">
        <f t="shared" si="15"/>
        <v>453</v>
      </c>
      <c r="G455" s="317" t="s">
        <v>1821</v>
      </c>
      <c r="H455" s="317" t="s">
        <v>518</v>
      </c>
      <c r="I455" s="317" t="s">
        <v>1131</v>
      </c>
      <c r="J455" s="317">
        <v>10</v>
      </c>
      <c r="K455" s="317" t="s">
        <v>760</v>
      </c>
      <c r="L455" s="317" t="s">
        <v>877</v>
      </c>
      <c r="M455" s="317">
        <v>0</v>
      </c>
      <c r="N455" s="333" t="s">
        <v>465</v>
      </c>
      <c r="O455" s="318"/>
      <c r="P455" s="319"/>
      <c r="Q455" s="320"/>
      <c r="R455" s="319"/>
      <c r="S455" s="319"/>
      <c r="T455" s="320"/>
      <c r="U455" s="321">
        <v>45054</v>
      </c>
      <c r="V455" s="270" t="str">
        <f ca="1">IFERROR(IF(E455&lt;&gt;"",VLOOKUP(E455,'Color Lineup'!N:N,1,0),""),"CHECK")</f>
        <v>MX089</v>
      </c>
    </row>
    <row r="456" spans="3:22">
      <c r="C456" s="1">
        <f>+IF(D456=1,COUNTIF($D$2:D456,D456),0)</f>
        <v>0</v>
      </c>
      <c r="D456" s="1">
        <f>+COUNTIF($E$2:E456,E456)</f>
        <v>11</v>
      </c>
      <c r="E456" s="1" t="str">
        <f t="shared" si="14"/>
        <v>LHP20</v>
      </c>
      <c r="F456" s="323">
        <f t="shared" si="15"/>
        <v>454</v>
      </c>
      <c r="G456" s="317" t="s">
        <v>1822</v>
      </c>
      <c r="H456" s="317" t="s">
        <v>682</v>
      </c>
      <c r="I456" s="317" t="s">
        <v>1795</v>
      </c>
      <c r="J456" s="317">
        <v>6</v>
      </c>
      <c r="K456" s="317" t="s">
        <v>585</v>
      </c>
      <c r="L456" s="317" t="s">
        <v>924</v>
      </c>
      <c r="M456" s="317">
        <v>0</v>
      </c>
      <c r="N456" s="333" t="s">
        <v>633</v>
      </c>
      <c r="O456" s="318"/>
      <c r="P456" s="319"/>
      <c r="Q456" s="320"/>
      <c r="R456" s="319"/>
      <c r="S456" s="319"/>
      <c r="T456" s="320"/>
      <c r="U456" s="321">
        <v>45054</v>
      </c>
      <c r="V456" s="270" t="str">
        <f ca="1">IFERROR(IF(E456&lt;&gt;"",VLOOKUP(E456,'Color Lineup'!N:N,1,0),""),"CHECK")</f>
        <v>LHP20</v>
      </c>
    </row>
    <row r="457" spans="3:22">
      <c r="C457" s="1">
        <f>+IF(D457=1,COUNTIF($D$2:D457,D457),0)</f>
        <v>0</v>
      </c>
      <c r="D457" s="1">
        <f>+COUNTIF($E$2:E457,E457)</f>
        <v>15</v>
      </c>
      <c r="E457" s="1" t="str">
        <f t="shared" si="14"/>
        <v>MV4R0</v>
      </c>
      <c r="F457" s="323">
        <f t="shared" si="15"/>
        <v>455</v>
      </c>
      <c r="G457" s="317" t="s">
        <v>1823</v>
      </c>
      <c r="H457" s="317" t="s">
        <v>518</v>
      </c>
      <c r="I457" s="317" t="s">
        <v>1103</v>
      </c>
      <c r="J457" s="317">
        <v>7</v>
      </c>
      <c r="K457" s="317" t="s">
        <v>758</v>
      </c>
      <c r="L457" s="317" t="s">
        <v>880</v>
      </c>
      <c r="M457" s="317">
        <v>0</v>
      </c>
      <c r="N457" s="333" t="s">
        <v>21</v>
      </c>
      <c r="O457" s="318"/>
      <c r="P457" s="319"/>
      <c r="Q457" s="320"/>
      <c r="R457" s="319"/>
      <c r="S457" s="319"/>
      <c r="T457" s="320"/>
      <c r="U457" s="321">
        <v>45054</v>
      </c>
      <c r="V457" s="270" t="str">
        <f ca="1">IFERROR(IF(E457&lt;&gt;"",VLOOKUP(E457,'Color Lineup'!N:N,1,0),""),"CHECK")</f>
        <v>MV4R0</v>
      </c>
    </row>
    <row r="458" spans="3:22">
      <c r="C458" s="1">
        <f>+IF(D458=1,COUNTIF($D$2:D458,D458),0)</f>
        <v>0</v>
      </c>
      <c r="D458" s="1">
        <f>+COUNTIF($E$2:E458,E458)</f>
        <v>29</v>
      </c>
      <c r="E458" s="1" t="str">
        <f t="shared" si="14"/>
        <v>HJ089</v>
      </c>
      <c r="F458" s="323">
        <f t="shared" si="15"/>
        <v>456</v>
      </c>
      <c r="G458" s="317" t="s">
        <v>1824</v>
      </c>
      <c r="H458" s="317" t="s">
        <v>682</v>
      </c>
      <c r="I458" s="317" t="s">
        <v>1708</v>
      </c>
      <c r="J458" s="317">
        <v>10</v>
      </c>
      <c r="K458" s="317" t="s">
        <v>679</v>
      </c>
      <c r="L458" s="317" t="s">
        <v>925</v>
      </c>
      <c r="M458" s="317">
        <v>0</v>
      </c>
      <c r="N458" s="333" t="s">
        <v>465</v>
      </c>
      <c r="O458" s="318"/>
      <c r="P458" s="319"/>
      <c r="Q458" s="320"/>
      <c r="R458" s="319"/>
      <c r="S458" s="319"/>
      <c r="T458" s="320"/>
      <c r="U458" s="321">
        <v>45054</v>
      </c>
      <c r="V458" s="270" t="str">
        <f ca="1">IFERROR(IF(E458&lt;&gt;"",VLOOKUP(E458,'Color Lineup'!N:N,1,0),""),"CHECK")</f>
        <v>HJ089</v>
      </c>
    </row>
    <row r="459" spans="3:22">
      <c r="C459" s="1">
        <f>+IF(D459=1,COUNTIF($D$2:D459,D459),0)</f>
        <v>0</v>
      </c>
      <c r="D459" s="1">
        <f>+COUNTIF($E$2:E459,E459)</f>
        <v>36</v>
      </c>
      <c r="E459" s="1" t="str">
        <f t="shared" si="14"/>
        <v>MX089</v>
      </c>
      <c r="F459" s="323">
        <f t="shared" si="15"/>
        <v>457</v>
      </c>
      <c r="G459" s="317" t="s">
        <v>1825</v>
      </c>
      <c r="H459" s="317" t="s">
        <v>518</v>
      </c>
      <c r="I459" s="317" t="s">
        <v>1134</v>
      </c>
      <c r="J459" s="317">
        <v>1</v>
      </c>
      <c r="K459" s="317" t="s">
        <v>760</v>
      </c>
      <c r="L459" s="317" t="s">
        <v>882</v>
      </c>
      <c r="M459" s="317">
        <v>0</v>
      </c>
      <c r="N459" s="333" t="s">
        <v>465</v>
      </c>
      <c r="O459" s="318"/>
      <c r="P459" s="319"/>
      <c r="Q459" s="320"/>
      <c r="R459" s="319"/>
      <c r="S459" s="319"/>
      <c r="T459" s="320"/>
      <c r="U459" s="321">
        <v>45054</v>
      </c>
      <c r="V459" s="270" t="str">
        <f ca="1">IFERROR(IF(E459&lt;&gt;"",VLOOKUP(E459,'Color Lineup'!N:N,1,0),""),"CHECK")</f>
        <v>MX089</v>
      </c>
    </row>
    <row r="460" spans="3:22">
      <c r="C460" s="1">
        <f>+IF(D460=1,COUNTIF($D$2:D460,D460),0)</f>
        <v>0</v>
      </c>
      <c r="D460" s="1">
        <f>+COUNTIF($E$2:E460,E460)</f>
        <v>5</v>
      </c>
      <c r="E460" s="1" t="str">
        <f t="shared" si="14"/>
        <v>LT218</v>
      </c>
      <c r="F460" s="323">
        <f t="shared" si="15"/>
        <v>458</v>
      </c>
      <c r="G460" s="317" t="s">
        <v>1826</v>
      </c>
      <c r="H460" s="317" t="s">
        <v>519</v>
      </c>
      <c r="I460" s="317" t="s">
        <v>1703</v>
      </c>
      <c r="J460" s="317">
        <v>7</v>
      </c>
      <c r="K460" s="317" t="s">
        <v>559</v>
      </c>
      <c r="L460" s="317" t="s">
        <v>1108</v>
      </c>
      <c r="M460" s="317">
        <v>0</v>
      </c>
      <c r="N460" s="333" t="s">
        <v>20</v>
      </c>
      <c r="O460" s="318"/>
      <c r="P460" s="319"/>
      <c r="Q460" s="320"/>
      <c r="R460" s="319"/>
      <c r="S460" s="319"/>
      <c r="T460" s="320"/>
      <c r="U460" s="321">
        <v>45054</v>
      </c>
      <c r="V460" s="270" t="str">
        <f ca="1">IFERROR(IF(E460&lt;&gt;"",VLOOKUP(E460,'Color Lineup'!N:N,1,0),""),"CHECK")</f>
        <v>LT218</v>
      </c>
    </row>
    <row r="461" spans="3:22">
      <c r="C461" s="1">
        <f>+IF(D461=1,COUNTIF($D$2:D461,D461),0)</f>
        <v>0</v>
      </c>
      <c r="D461" s="1">
        <f>+COUNTIF($E$2:E461,E461)</f>
        <v>4</v>
      </c>
      <c r="E461" s="1" t="str">
        <f t="shared" si="14"/>
        <v>CXP20</v>
      </c>
      <c r="F461" s="323">
        <f t="shared" si="15"/>
        <v>459</v>
      </c>
      <c r="G461" s="317" t="s">
        <v>1827</v>
      </c>
      <c r="H461" s="317" t="s">
        <v>682</v>
      </c>
      <c r="I461" s="317" t="s">
        <v>1776</v>
      </c>
      <c r="J461" s="317">
        <v>5</v>
      </c>
      <c r="K461" s="317" t="s">
        <v>680</v>
      </c>
      <c r="L461" s="317" t="s">
        <v>926</v>
      </c>
      <c r="M461" s="317">
        <v>0</v>
      </c>
      <c r="N461" s="333" t="s">
        <v>633</v>
      </c>
      <c r="O461" s="318"/>
      <c r="P461" s="319"/>
      <c r="Q461" s="320"/>
      <c r="R461" s="319"/>
      <c r="S461" s="319"/>
      <c r="T461" s="320"/>
      <c r="U461" s="321">
        <v>45054</v>
      </c>
      <c r="V461" s="270" t="str">
        <f ca="1">IFERROR(IF(E461&lt;&gt;"",VLOOKUP(E461,'Color Lineup'!N:N,1,0),""),"CHECK")</f>
        <v>CXP20</v>
      </c>
    </row>
    <row r="462" spans="3:22">
      <c r="C462" s="1">
        <f>+IF(D462=1,COUNTIF($D$2:D462,D462),0)</f>
        <v>0</v>
      </c>
      <c r="D462" s="1">
        <f>+COUNTIF($E$2:E462,E462)</f>
        <v>37</v>
      </c>
      <c r="E462" s="1" t="str">
        <f t="shared" si="14"/>
        <v>MX089</v>
      </c>
      <c r="F462" s="323">
        <f t="shared" si="15"/>
        <v>460</v>
      </c>
      <c r="G462" s="317" t="s">
        <v>1828</v>
      </c>
      <c r="H462" s="317" t="s">
        <v>518</v>
      </c>
      <c r="I462" s="317" t="s">
        <v>1134</v>
      </c>
      <c r="J462" s="317">
        <v>2</v>
      </c>
      <c r="K462" s="317" t="s">
        <v>760</v>
      </c>
      <c r="L462" s="317" t="s">
        <v>885</v>
      </c>
      <c r="M462" s="317">
        <v>0</v>
      </c>
      <c r="N462" s="333" t="s">
        <v>465</v>
      </c>
      <c r="O462" s="318"/>
      <c r="P462" s="319"/>
      <c r="Q462" s="320"/>
      <c r="R462" s="319"/>
      <c r="S462" s="319"/>
      <c r="T462" s="320"/>
      <c r="U462" s="321">
        <v>45054</v>
      </c>
      <c r="V462" s="270" t="str">
        <f ca="1">IFERROR(IF(E462&lt;&gt;"",VLOOKUP(E462,'Color Lineup'!N:N,1,0),""),"CHECK")</f>
        <v>MX089</v>
      </c>
    </row>
    <row r="463" spans="3:22">
      <c r="C463" s="1">
        <f>+IF(D463=1,COUNTIF($D$2:D463,D463),0)</f>
        <v>0</v>
      </c>
      <c r="D463" s="1">
        <f>+COUNTIF($E$2:E463,E463)</f>
        <v>12</v>
      </c>
      <c r="E463" s="1" t="str">
        <f t="shared" si="14"/>
        <v>LHP20</v>
      </c>
      <c r="F463" s="323">
        <f t="shared" si="15"/>
        <v>461</v>
      </c>
      <c r="G463" s="317" t="s">
        <v>1829</v>
      </c>
      <c r="H463" s="317" t="s">
        <v>682</v>
      </c>
      <c r="I463" s="317" t="s">
        <v>1795</v>
      </c>
      <c r="J463" s="317">
        <v>7</v>
      </c>
      <c r="K463" s="317" t="s">
        <v>585</v>
      </c>
      <c r="L463" s="317" t="s">
        <v>927</v>
      </c>
      <c r="M463" s="317">
        <v>0</v>
      </c>
      <c r="N463" s="333" t="s">
        <v>633</v>
      </c>
      <c r="O463" s="318"/>
      <c r="P463" s="319"/>
      <c r="Q463" s="320"/>
      <c r="R463" s="319"/>
      <c r="S463" s="319"/>
      <c r="T463" s="320"/>
      <c r="U463" s="321">
        <v>45054</v>
      </c>
      <c r="V463" s="270" t="str">
        <f ca="1">IFERROR(IF(E463&lt;&gt;"",VLOOKUP(E463,'Color Lineup'!N:N,1,0),""),"CHECK")</f>
        <v>LHP20</v>
      </c>
    </row>
    <row r="464" spans="3:22">
      <c r="C464" s="1">
        <f>+IF(D464=1,COUNTIF($D$2:D464,D464),0)</f>
        <v>0</v>
      </c>
      <c r="D464" s="1">
        <f>+COUNTIF($E$2:E464,E464)</f>
        <v>6</v>
      </c>
      <c r="E464" s="1" t="str">
        <f t="shared" si="14"/>
        <v>MV218</v>
      </c>
      <c r="F464" s="323">
        <f t="shared" si="15"/>
        <v>462</v>
      </c>
      <c r="G464" s="317" t="s">
        <v>1830</v>
      </c>
      <c r="H464" s="317" t="s">
        <v>518</v>
      </c>
      <c r="I464" s="317" t="s">
        <v>1103</v>
      </c>
      <c r="J464" s="317">
        <v>8</v>
      </c>
      <c r="K464" s="317" t="s">
        <v>758</v>
      </c>
      <c r="L464" s="317" t="s">
        <v>886</v>
      </c>
      <c r="M464" s="317">
        <v>0</v>
      </c>
      <c r="N464" s="333" t="s">
        <v>20</v>
      </c>
      <c r="O464" s="318"/>
      <c r="P464" s="319"/>
      <c r="Q464" s="320"/>
      <c r="R464" s="319"/>
      <c r="S464" s="319"/>
      <c r="T464" s="320"/>
      <c r="U464" s="321">
        <v>45054</v>
      </c>
      <c r="V464" s="270" t="str">
        <f ca="1">IFERROR(IF(E464&lt;&gt;"",VLOOKUP(E464,'Color Lineup'!N:N,1,0),""),"CHECK")</f>
        <v>MV218</v>
      </c>
    </row>
    <row r="465" spans="3:22">
      <c r="C465" s="1">
        <f>+IF(D465=1,COUNTIF($D$2:D465,D465),0)</f>
        <v>0</v>
      </c>
      <c r="D465" s="1">
        <f>+COUNTIF($E$2:E465,E465)</f>
        <v>13</v>
      </c>
      <c r="E465" s="1" t="str">
        <f t="shared" si="14"/>
        <v>LHP20</v>
      </c>
      <c r="F465" s="323">
        <f t="shared" si="15"/>
        <v>463</v>
      </c>
      <c r="G465" s="317" t="s">
        <v>1831</v>
      </c>
      <c r="H465" s="317" t="s">
        <v>682</v>
      </c>
      <c r="I465" s="317" t="s">
        <v>1795</v>
      </c>
      <c r="J465" s="317">
        <v>8</v>
      </c>
      <c r="K465" s="317" t="s">
        <v>585</v>
      </c>
      <c r="L465" s="317" t="s">
        <v>928</v>
      </c>
      <c r="M465" s="317">
        <v>0</v>
      </c>
      <c r="N465" s="333" t="s">
        <v>633</v>
      </c>
      <c r="O465" s="318"/>
      <c r="P465" s="319"/>
      <c r="Q465" s="320"/>
      <c r="R465" s="319"/>
      <c r="S465" s="319"/>
      <c r="T465" s="320"/>
      <c r="U465" s="321">
        <v>45054</v>
      </c>
      <c r="V465" s="270" t="str">
        <f ca="1">IFERROR(IF(E465&lt;&gt;"",VLOOKUP(E465,'Color Lineup'!N:N,1,0),""),"CHECK")</f>
        <v>LHP20</v>
      </c>
    </row>
    <row r="466" spans="3:22">
      <c r="C466" s="1">
        <f>+IF(D466=1,COUNTIF($D$2:D466,D466),0)</f>
        <v>0</v>
      </c>
      <c r="D466" s="1">
        <f>+COUNTIF($E$2:E466,E466)</f>
        <v>4</v>
      </c>
      <c r="E466" s="1" t="str">
        <f t="shared" si="14"/>
        <v>MY3R3</v>
      </c>
      <c r="F466" s="323">
        <f t="shared" si="15"/>
        <v>464</v>
      </c>
      <c r="G466" s="317" t="s">
        <v>1832</v>
      </c>
      <c r="H466" s="317" t="s">
        <v>518</v>
      </c>
      <c r="I466" s="317" t="s">
        <v>1112</v>
      </c>
      <c r="J466" s="317">
        <v>9</v>
      </c>
      <c r="K466" s="317" t="s">
        <v>759</v>
      </c>
      <c r="L466" s="317" t="s">
        <v>889</v>
      </c>
      <c r="M466" s="317">
        <v>0</v>
      </c>
      <c r="N466" s="333" t="s">
        <v>354</v>
      </c>
      <c r="O466" s="318"/>
      <c r="P466" s="319"/>
      <c r="Q466" s="320"/>
      <c r="R466" s="319"/>
      <c r="S466" s="319"/>
      <c r="T466" s="320"/>
      <c r="U466" s="321">
        <v>45054</v>
      </c>
      <c r="V466" s="270" t="str">
        <f ca="1">IFERROR(IF(E466&lt;&gt;"",VLOOKUP(E466,'Color Lineup'!N:N,1,0),""),"CHECK")</f>
        <v>MY3R3</v>
      </c>
    </row>
    <row r="467" spans="3:22">
      <c r="C467" s="1">
        <f>+IF(D467=1,COUNTIF($D$2:D467,D467),0)</f>
        <v>52</v>
      </c>
      <c r="D467" s="1">
        <f>+COUNTIF($E$2:E467,E467)</f>
        <v>1</v>
      </c>
      <c r="E467" s="1" t="str">
        <f t="shared" si="14"/>
        <v>LP1D6</v>
      </c>
      <c r="F467" s="323">
        <f t="shared" si="15"/>
        <v>465</v>
      </c>
      <c r="G467" s="317" t="s">
        <v>1833</v>
      </c>
      <c r="H467" s="317" t="s">
        <v>519</v>
      </c>
      <c r="I467" s="317" t="s">
        <v>1718</v>
      </c>
      <c r="J467" s="317">
        <v>6</v>
      </c>
      <c r="K467" s="317" t="s">
        <v>561</v>
      </c>
      <c r="L467" s="317" t="s">
        <v>1111</v>
      </c>
      <c r="M467" s="317">
        <v>0</v>
      </c>
      <c r="N467" s="333" t="s">
        <v>29</v>
      </c>
      <c r="O467" s="318"/>
      <c r="P467" s="319"/>
      <c r="Q467" s="320"/>
      <c r="R467" s="319"/>
      <c r="S467" s="319"/>
      <c r="T467" s="320"/>
      <c r="U467" s="321">
        <v>45055</v>
      </c>
      <c r="V467" s="270" t="str">
        <f ca="1">IFERROR(IF(E467&lt;&gt;"",VLOOKUP(E467,'Color Lineup'!N:N,1,0),""),"CHECK")</f>
        <v>LP1D6</v>
      </c>
    </row>
    <row r="468" spans="3:22">
      <c r="C468" s="1">
        <f>+IF(D468=1,COUNTIF($D$2:D468,D468),0)</f>
        <v>0</v>
      </c>
      <c r="D468" s="1">
        <f>+COUNTIF($E$2:E468,E468)</f>
        <v>19</v>
      </c>
      <c r="E468" s="1" t="str">
        <f t="shared" si="14"/>
        <v>HKW09</v>
      </c>
      <c r="F468" s="323">
        <f t="shared" si="15"/>
        <v>466</v>
      </c>
      <c r="G468" s="317" t="s">
        <v>1834</v>
      </c>
      <c r="H468" s="317" t="s">
        <v>682</v>
      </c>
      <c r="I468" s="317" t="s">
        <v>1746</v>
      </c>
      <c r="J468" s="317">
        <v>6</v>
      </c>
      <c r="K468" s="317" t="s">
        <v>681</v>
      </c>
      <c r="L468" s="317" t="s">
        <v>929</v>
      </c>
      <c r="M468" s="317">
        <v>0</v>
      </c>
      <c r="N468" s="333" t="s">
        <v>635</v>
      </c>
      <c r="O468" s="318"/>
      <c r="P468" s="319"/>
      <c r="Q468" s="320"/>
      <c r="R468" s="319"/>
      <c r="S468" s="319"/>
      <c r="T468" s="320"/>
      <c r="U468" s="321">
        <v>45055</v>
      </c>
      <c r="V468" s="270" t="str">
        <f ca="1">IFERROR(IF(E468&lt;&gt;"",VLOOKUP(E468,'Color Lineup'!N:N,1,0),""),"CHECK")</f>
        <v>HKW09</v>
      </c>
    </row>
    <row r="469" spans="3:22">
      <c r="C469" s="1">
        <f>+IF(D469=1,COUNTIF($D$2:D469,D469),0)</f>
        <v>0</v>
      </c>
      <c r="D469" s="1">
        <f>+COUNTIF($E$2:E469,E469)</f>
        <v>38</v>
      </c>
      <c r="E469" s="1" t="str">
        <f t="shared" si="14"/>
        <v>MX089</v>
      </c>
      <c r="F469" s="323">
        <f t="shared" si="15"/>
        <v>467</v>
      </c>
      <c r="G469" s="317" t="s">
        <v>1835</v>
      </c>
      <c r="H469" s="317" t="s">
        <v>518</v>
      </c>
      <c r="I469" s="317" t="s">
        <v>1134</v>
      </c>
      <c r="J469" s="317">
        <v>3</v>
      </c>
      <c r="K469" s="317" t="s">
        <v>760</v>
      </c>
      <c r="L469" s="317" t="s">
        <v>891</v>
      </c>
      <c r="M469" s="317">
        <v>0</v>
      </c>
      <c r="N469" s="333" t="s">
        <v>465</v>
      </c>
      <c r="O469" s="318"/>
      <c r="P469" s="319"/>
      <c r="Q469" s="320"/>
      <c r="R469" s="319"/>
      <c r="S469" s="319"/>
      <c r="T469" s="320"/>
      <c r="U469" s="321">
        <v>45055</v>
      </c>
      <c r="V469" s="270" t="str">
        <f ca="1">IFERROR(IF(E469&lt;&gt;"",VLOOKUP(E469,'Color Lineup'!N:N,1,0),""),"CHECK")</f>
        <v>MX089</v>
      </c>
    </row>
    <row r="470" spans="3:22">
      <c r="C470" s="1">
        <f>+IF(D470=1,COUNTIF($D$2:D470,D470),0)</f>
        <v>0</v>
      </c>
      <c r="D470" s="1">
        <f>+COUNTIF($E$2:E470,E470)</f>
        <v>5</v>
      </c>
      <c r="E470" s="1" t="str">
        <f t="shared" si="14"/>
        <v>HJ3Q3</v>
      </c>
      <c r="F470" s="323">
        <f t="shared" si="15"/>
        <v>468</v>
      </c>
      <c r="G470" s="317" t="s">
        <v>1836</v>
      </c>
      <c r="H470" s="317" t="s">
        <v>682</v>
      </c>
      <c r="I470" s="317" t="s">
        <v>1837</v>
      </c>
      <c r="J470" s="317">
        <v>1</v>
      </c>
      <c r="K470" s="317" t="s">
        <v>679</v>
      </c>
      <c r="L470" s="317" t="s">
        <v>930</v>
      </c>
      <c r="M470" s="317">
        <v>0</v>
      </c>
      <c r="N470" s="333" t="s">
        <v>630</v>
      </c>
      <c r="O470" s="318"/>
      <c r="P470" s="319"/>
      <c r="Q470" s="320"/>
      <c r="R470" s="319"/>
      <c r="S470" s="319"/>
      <c r="T470" s="320"/>
      <c r="U470" s="321">
        <v>45055</v>
      </c>
      <c r="V470" s="270" t="str">
        <f ca="1">IFERROR(IF(E470&lt;&gt;"",VLOOKUP(E470,'Color Lineup'!N:N,1,0),""),"CHECK")</f>
        <v>HJ3Q3</v>
      </c>
    </row>
    <row r="471" spans="3:22">
      <c r="C471" s="1">
        <f>+IF(D471=1,COUNTIF($D$2:D471,D471),0)</f>
        <v>0</v>
      </c>
      <c r="D471" s="1">
        <f>+COUNTIF($E$2:E471,E471)</f>
        <v>39</v>
      </c>
      <c r="E471" s="1" t="str">
        <f t="shared" si="14"/>
        <v>MX089</v>
      </c>
      <c r="F471" s="323">
        <f t="shared" si="15"/>
        <v>469</v>
      </c>
      <c r="G471" s="317" t="s">
        <v>1838</v>
      </c>
      <c r="H471" s="317" t="s">
        <v>518</v>
      </c>
      <c r="I471" s="317" t="s">
        <v>1134</v>
      </c>
      <c r="J471" s="317">
        <v>4</v>
      </c>
      <c r="K471" s="317" t="s">
        <v>760</v>
      </c>
      <c r="L471" s="317" t="s">
        <v>894</v>
      </c>
      <c r="M471" s="317">
        <v>0</v>
      </c>
      <c r="N471" s="333" t="s">
        <v>465</v>
      </c>
      <c r="O471" s="318"/>
      <c r="P471" s="319"/>
      <c r="Q471" s="320"/>
      <c r="R471" s="319"/>
      <c r="S471" s="319"/>
      <c r="T471" s="320"/>
      <c r="U471" s="321">
        <v>45055</v>
      </c>
      <c r="V471" s="270" t="str">
        <f ca="1">IFERROR(IF(E471&lt;&gt;"",VLOOKUP(E471,'Color Lineup'!N:N,1,0),""),"CHECK")</f>
        <v>MX089</v>
      </c>
    </row>
    <row r="472" spans="3:22">
      <c r="C472" s="1">
        <f>+IF(D472=1,COUNTIF($D$2:D472,D472),0)</f>
        <v>0</v>
      </c>
      <c r="D472" s="1">
        <f>+COUNTIF($E$2:E472,E472)</f>
        <v>16</v>
      </c>
      <c r="E472" s="1" t="str">
        <f t="shared" si="14"/>
        <v>CXW09</v>
      </c>
      <c r="F472" s="323">
        <f t="shared" si="15"/>
        <v>470</v>
      </c>
      <c r="G472" s="317" t="s">
        <v>1839</v>
      </c>
      <c r="H472" s="317" t="s">
        <v>682</v>
      </c>
      <c r="I472" s="317" t="s">
        <v>1776</v>
      </c>
      <c r="J472" s="317">
        <v>6</v>
      </c>
      <c r="K472" s="317" t="s">
        <v>680</v>
      </c>
      <c r="L472" s="317" t="s">
        <v>932</v>
      </c>
      <c r="M472" s="317">
        <v>0</v>
      </c>
      <c r="N472" s="333" t="s">
        <v>635</v>
      </c>
      <c r="O472" s="318"/>
      <c r="P472" s="319"/>
      <c r="Q472" s="320"/>
      <c r="R472" s="319"/>
      <c r="S472" s="319"/>
      <c r="T472" s="320"/>
      <c r="U472" s="321">
        <v>45055</v>
      </c>
      <c r="V472" s="270" t="str">
        <f ca="1">IFERROR(IF(E472&lt;&gt;"",VLOOKUP(E472,'Color Lineup'!N:N,1,0),""),"CHECK")</f>
        <v>CXW09</v>
      </c>
    </row>
    <row r="473" spans="3:22">
      <c r="C473" s="1">
        <f>+IF(D473=1,COUNTIF($D$2:D473,D473),0)</f>
        <v>0</v>
      </c>
      <c r="D473" s="1">
        <f>+COUNTIF($E$2:E473,E473)</f>
        <v>4</v>
      </c>
      <c r="E473" s="1" t="str">
        <f t="shared" si="14"/>
        <v>JH1D6</v>
      </c>
      <c r="F473" s="323">
        <f t="shared" si="15"/>
        <v>471</v>
      </c>
      <c r="G473" s="317" t="s">
        <v>1840</v>
      </c>
      <c r="H473" s="317" t="s">
        <v>520</v>
      </c>
      <c r="I473" s="317" t="s">
        <v>1780</v>
      </c>
      <c r="J473" s="317">
        <v>4</v>
      </c>
      <c r="K473" s="317" t="s">
        <v>452</v>
      </c>
      <c r="L473" s="317" t="s">
        <v>1017</v>
      </c>
      <c r="M473" s="317">
        <v>0</v>
      </c>
      <c r="N473" s="333" t="s">
        <v>29</v>
      </c>
      <c r="O473" s="318"/>
      <c r="P473" s="319"/>
      <c r="Q473" s="320"/>
      <c r="R473" s="319"/>
      <c r="S473" s="319"/>
      <c r="T473" s="320"/>
      <c r="U473" s="321">
        <v>45055</v>
      </c>
      <c r="V473" s="270" t="str">
        <f ca="1">IFERROR(IF(E473&lt;&gt;"",VLOOKUP(E473,'Color Lineup'!N:N,1,0),""),"CHECK")</f>
        <v>JH1D6</v>
      </c>
    </row>
    <row r="474" spans="3:22">
      <c r="C474" s="1">
        <f>+IF(D474=1,COUNTIF($D$2:D474,D474),0)</f>
        <v>0</v>
      </c>
      <c r="D474" s="1">
        <f>+COUNTIF($E$2:E474,E474)</f>
        <v>16</v>
      </c>
      <c r="E474" s="1" t="str">
        <f t="shared" si="14"/>
        <v>MV4R0</v>
      </c>
      <c r="F474" s="323">
        <f t="shared" si="15"/>
        <v>472</v>
      </c>
      <c r="G474" s="317" t="s">
        <v>1841</v>
      </c>
      <c r="H474" s="317" t="s">
        <v>518</v>
      </c>
      <c r="I474" s="317" t="s">
        <v>1103</v>
      </c>
      <c r="J474" s="317">
        <v>9</v>
      </c>
      <c r="K474" s="317" t="s">
        <v>758</v>
      </c>
      <c r="L474" s="317" t="s">
        <v>895</v>
      </c>
      <c r="M474" s="317">
        <v>0</v>
      </c>
      <c r="N474" s="333" t="s">
        <v>21</v>
      </c>
      <c r="O474" s="318"/>
      <c r="P474" s="319"/>
      <c r="Q474" s="320"/>
      <c r="R474" s="319"/>
      <c r="S474" s="319"/>
      <c r="T474" s="320"/>
      <c r="U474" s="321">
        <v>45055</v>
      </c>
      <c r="V474" s="270" t="str">
        <f ca="1">IFERROR(IF(E474&lt;&gt;"",VLOOKUP(E474,'Color Lineup'!N:N,1,0),""),"CHECK")</f>
        <v>MV4R0</v>
      </c>
    </row>
    <row r="475" spans="3:22">
      <c r="C475" s="1">
        <f>+IF(D475=1,COUNTIF($D$2:D475,D475),0)</f>
        <v>0</v>
      </c>
      <c r="D475" s="1">
        <f>+COUNTIF($E$2:E475,E475)</f>
        <v>14</v>
      </c>
      <c r="E475" s="1" t="str">
        <f t="shared" si="14"/>
        <v>LH3Q3</v>
      </c>
      <c r="F475" s="323">
        <f t="shared" si="15"/>
        <v>473</v>
      </c>
      <c r="G475" s="317" t="s">
        <v>1842</v>
      </c>
      <c r="H475" s="317" t="s">
        <v>682</v>
      </c>
      <c r="I475" s="317" t="s">
        <v>1795</v>
      </c>
      <c r="J475" s="317">
        <v>9</v>
      </c>
      <c r="K475" s="317" t="s">
        <v>585</v>
      </c>
      <c r="L475" s="317" t="s">
        <v>933</v>
      </c>
      <c r="M475" s="317">
        <v>0</v>
      </c>
      <c r="N475" s="333" t="s">
        <v>630</v>
      </c>
      <c r="O475" s="318"/>
      <c r="P475" s="319"/>
      <c r="Q475" s="320"/>
      <c r="R475" s="319"/>
      <c r="S475" s="319"/>
      <c r="T475" s="320"/>
      <c r="U475" s="321">
        <v>45055</v>
      </c>
      <c r="V475" s="270" t="str">
        <f ca="1">IFERROR(IF(E475&lt;&gt;"",VLOOKUP(E475,'Color Lineup'!N:N,1,0),""),"CHECK")</f>
        <v>LH3Q3</v>
      </c>
    </row>
    <row r="476" spans="3:22">
      <c r="C476" s="1">
        <f>+IF(D476=1,COUNTIF($D$2:D476,D476),0)</f>
        <v>0</v>
      </c>
      <c r="D476" s="1">
        <f>+COUNTIF($E$2:E476,E476)</f>
        <v>7</v>
      </c>
      <c r="E476" s="1" t="str">
        <f t="shared" si="14"/>
        <v>MY089</v>
      </c>
      <c r="F476" s="323">
        <f t="shared" si="15"/>
        <v>474</v>
      </c>
      <c r="G476" s="317" t="s">
        <v>1843</v>
      </c>
      <c r="H476" s="317" t="s">
        <v>518</v>
      </c>
      <c r="I476" s="317" t="s">
        <v>1112</v>
      </c>
      <c r="J476" s="317">
        <v>10</v>
      </c>
      <c r="K476" s="317" t="s">
        <v>759</v>
      </c>
      <c r="L476" s="317" t="s">
        <v>898</v>
      </c>
      <c r="M476" s="317">
        <v>0</v>
      </c>
      <c r="N476" s="333" t="s">
        <v>465</v>
      </c>
      <c r="O476" s="318"/>
      <c r="P476" s="319"/>
      <c r="Q476" s="320"/>
      <c r="R476" s="319"/>
      <c r="S476" s="319"/>
      <c r="T476" s="320"/>
      <c r="U476" s="321">
        <v>45055</v>
      </c>
      <c r="V476" s="270" t="str">
        <f ca="1">IFERROR(IF(E476&lt;&gt;"",VLOOKUP(E476,'Color Lineup'!N:N,1,0),""),"CHECK")</f>
        <v>MY089</v>
      </c>
    </row>
    <row r="477" spans="3:22">
      <c r="C477" s="1">
        <f>+IF(D477=1,COUNTIF($D$2:D477,D477),0)</f>
        <v>0</v>
      </c>
      <c r="D477" s="1">
        <f>+COUNTIF($E$2:E477,E477)</f>
        <v>19</v>
      </c>
      <c r="E477" s="1" t="str">
        <f t="shared" si="14"/>
        <v>LHX12</v>
      </c>
      <c r="F477" s="323">
        <f t="shared" si="15"/>
        <v>475</v>
      </c>
      <c r="G477" s="317" t="s">
        <v>1844</v>
      </c>
      <c r="H477" s="317" t="s">
        <v>682</v>
      </c>
      <c r="I477" s="317" t="s">
        <v>1795</v>
      </c>
      <c r="J477" s="317">
        <v>10</v>
      </c>
      <c r="K477" s="317" t="s">
        <v>585</v>
      </c>
      <c r="L477" s="317" t="s">
        <v>934</v>
      </c>
      <c r="M477" s="317">
        <v>0</v>
      </c>
      <c r="N477" s="333" t="s">
        <v>632</v>
      </c>
      <c r="O477" s="318"/>
      <c r="P477" s="319"/>
      <c r="Q477" s="320"/>
      <c r="R477" s="319"/>
      <c r="S477" s="319"/>
      <c r="T477" s="320"/>
      <c r="U477" s="321">
        <v>45055</v>
      </c>
      <c r="V477" s="270" t="str">
        <f ca="1">IFERROR(IF(E477&lt;&gt;"",VLOOKUP(E477,'Color Lineup'!N:N,1,0),""),"CHECK")</f>
        <v>LHX12</v>
      </c>
    </row>
    <row r="478" spans="3:22">
      <c r="C478" s="1">
        <f>+IF(D478=1,COUNTIF($D$2:D478,D478),0)</f>
        <v>0</v>
      </c>
      <c r="D478" s="1">
        <f>+COUNTIF($E$2:E478,E478)</f>
        <v>13</v>
      </c>
      <c r="E478" s="1" t="str">
        <f t="shared" si="14"/>
        <v>MX3R3</v>
      </c>
      <c r="F478" s="323">
        <f t="shared" si="15"/>
        <v>476</v>
      </c>
      <c r="G478" s="317" t="s">
        <v>1845</v>
      </c>
      <c r="H478" s="317" t="s">
        <v>518</v>
      </c>
      <c r="I478" s="317" t="s">
        <v>1134</v>
      </c>
      <c r="J478" s="317">
        <v>5</v>
      </c>
      <c r="K478" s="317" t="s">
        <v>760</v>
      </c>
      <c r="L478" s="317" t="s">
        <v>899</v>
      </c>
      <c r="M478" s="317">
        <v>0</v>
      </c>
      <c r="N478" s="333" t="s">
        <v>354</v>
      </c>
      <c r="O478" s="318"/>
      <c r="P478" s="319"/>
      <c r="Q478" s="320"/>
      <c r="R478" s="319"/>
      <c r="S478" s="319"/>
      <c r="T478" s="320"/>
      <c r="U478" s="321">
        <v>45055</v>
      </c>
      <c r="V478" s="270" t="str">
        <f ca="1">IFERROR(IF(E478&lt;&gt;"",VLOOKUP(E478,'Color Lineup'!N:N,1,0),""),"CHECK")</f>
        <v>MX3R3</v>
      </c>
    </row>
    <row r="479" spans="3:22">
      <c r="C479" s="1">
        <f>+IF(D479=1,COUNTIF($D$2:D479,D479),0)</f>
        <v>0</v>
      </c>
      <c r="D479" s="1">
        <f>+COUNTIF($E$2:E479,E479)</f>
        <v>11</v>
      </c>
      <c r="E479" s="1" t="str">
        <f t="shared" si="14"/>
        <v>LT089</v>
      </c>
      <c r="F479" s="323">
        <f t="shared" si="15"/>
        <v>477</v>
      </c>
      <c r="G479" s="317" t="s">
        <v>1846</v>
      </c>
      <c r="H479" s="317" t="s">
        <v>519</v>
      </c>
      <c r="I479" s="317" t="s">
        <v>1703</v>
      </c>
      <c r="J479" s="317">
        <v>8</v>
      </c>
      <c r="K479" s="317" t="s">
        <v>559</v>
      </c>
      <c r="L479" s="317" t="s">
        <v>1116</v>
      </c>
      <c r="M479" s="317">
        <v>0</v>
      </c>
      <c r="N479" s="333" t="s">
        <v>465</v>
      </c>
      <c r="O479" s="318"/>
      <c r="P479" s="319"/>
      <c r="Q479" s="320"/>
      <c r="R479" s="319"/>
      <c r="S479" s="319"/>
      <c r="T479" s="320"/>
      <c r="U479" s="321">
        <v>45055</v>
      </c>
      <c r="V479" s="270" t="str">
        <f ca="1">IFERROR(IF(E479&lt;&gt;"",VLOOKUP(E479,'Color Lineup'!N:N,1,0),""),"CHECK")</f>
        <v>LT089</v>
      </c>
    </row>
    <row r="480" spans="3:22">
      <c r="C480" s="1">
        <f>+IF(D480=1,COUNTIF($D$2:D480,D480),0)</f>
        <v>0</v>
      </c>
      <c r="D480" s="1">
        <f>+COUNTIF($E$2:E480,E480)</f>
        <v>20</v>
      </c>
      <c r="E480" s="1" t="str">
        <f t="shared" si="14"/>
        <v>LHX12</v>
      </c>
      <c r="F480" s="323">
        <f t="shared" si="15"/>
        <v>478</v>
      </c>
      <c r="G480" s="317" t="s">
        <v>1847</v>
      </c>
      <c r="H480" s="317" t="s">
        <v>682</v>
      </c>
      <c r="I480" s="317" t="s">
        <v>1848</v>
      </c>
      <c r="J480" s="317">
        <v>1</v>
      </c>
      <c r="K480" s="317" t="s">
        <v>585</v>
      </c>
      <c r="L480" s="317" t="s">
        <v>935</v>
      </c>
      <c r="M480" s="317">
        <v>0</v>
      </c>
      <c r="N480" s="333" t="s">
        <v>632</v>
      </c>
      <c r="O480" s="318"/>
      <c r="P480" s="319"/>
      <c r="Q480" s="320"/>
      <c r="R480" s="319"/>
      <c r="S480" s="319"/>
      <c r="T480" s="320"/>
      <c r="U480" s="321">
        <v>45055</v>
      </c>
      <c r="V480" s="270" t="str">
        <f ca="1">IFERROR(IF(E480&lt;&gt;"",VLOOKUP(E480,'Color Lineup'!N:N,1,0),""),"CHECK")</f>
        <v>LHX12</v>
      </c>
    </row>
    <row r="481" spans="3:22">
      <c r="C481" s="1">
        <f>+IF(D481=1,COUNTIF($D$2:D481,D481),0)</f>
        <v>0</v>
      </c>
      <c r="D481" s="1">
        <f>+COUNTIF($E$2:E481,E481)</f>
        <v>29</v>
      </c>
      <c r="E481" s="1" t="str">
        <f t="shared" si="14"/>
        <v>MX4R0</v>
      </c>
      <c r="F481" s="323">
        <f t="shared" si="15"/>
        <v>479</v>
      </c>
      <c r="G481" s="317" t="s">
        <v>1849</v>
      </c>
      <c r="H481" s="317" t="s">
        <v>518</v>
      </c>
      <c r="I481" s="317" t="s">
        <v>1134</v>
      </c>
      <c r="J481" s="317">
        <v>6</v>
      </c>
      <c r="K481" s="317" t="s">
        <v>760</v>
      </c>
      <c r="L481" s="317" t="s">
        <v>901</v>
      </c>
      <c r="M481" s="317">
        <v>0</v>
      </c>
      <c r="N481" s="333" t="s">
        <v>21</v>
      </c>
      <c r="O481" s="318"/>
      <c r="P481" s="319"/>
      <c r="Q481" s="320"/>
      <c r="R481" s="319"/>
      <c r="S481" s="319"/>
      <c r="T481" s="320"/>
      <c r="U481" s="321">
        <v>45055</v>
      </c>
      <c r="V481" s="270" t="str">
        <f ca="1">IFERROR(IF(E481&lt;&gt;"",VLOOKUP(E481,'Color Lineup'!N:N,1,0),""),"CHECK")</f>
        <v>MX4R0</v>
      </c>
    </row>
    <row r="482" spans="3:22">
      <c r="C482" s="1">
        <f>+IF(D482=1,COUNTIF($D$2:D482,D482),0)</f>
        <v>0</v>
      </c>
      <c r="D482" s="1">
        <f>+COUNTIF($E$2:E482,E482)</f>
        <v>20</v>
      </c>
      <c r="E482" s="1" t="str">
        <f t="shared" si="14"/>
        <v>HKW09</v>
      </c>
      <c r="F482" s="323">
        <f t="shared" si="15"/>
        <v>480</v>
      </c>
      <c r="G482" s="317" t="s">
        <v>1850</v>
      </c>
      <c r="H482" s="317" t="s">
        <v>682</v>
      </c>
      <c r="I482" s="317" t="s">
        <v>1746</v>
      </c>
      <c r="J482" s="317">
        <v>7</v>
      </c>
      <c r="K482" s="317" t="s">
        <v>681</v>
      </c>
      <c r="L482" s="317" t="s">
        <v>936</v>
      </c>
      <c r="M482" s="317">
        <v>0</v>
      </c>
      <c r="N482" s="333" t="s">
        <v>635</v>
      </c>
      <c r="O482" s="318"/>
      <c r="P482" s="319"/>
      <c r="Q482" s="320"/>
      <c r="R482" s="319"/>
      <c r="S482" s="319"/>
      <c r="T482" s="320"/>
      <c r="U482" s="321">
        <v>45055</v>
      </c>
      <c r="V482" s="270" t="str">
        <f ca="1">IFERROR(IF(E482&lt;&gt;"",VLOOKUP(E482,'Color Lineup'!N:N,1,0),""),"CHECK")</f>
        <v>HKW09</v>
      </c>
    </row>
    <row r="483" spans="3:22">
      <c r="C483" s="1">
        <f>+IF(D483=1,COUNTIF($D$2:D483,D483),0)</f>
        <v>0</v>
      </c>
      <c r="D483" s="1">
        <f>+COUNTIF($E$2:E483,E483)</f>
        <v>19</v>
      </c>
      <c r="E483" s="1" t="str">
        <f t="shared" si="14"/>
        <v>MV040</v>
      </c>
      <c r="F483" s="323">
        <f t="shared" si="15"/>
        <v>481</v>
      </c>
      <c r="G483" s="317" t="s">
        <v>1851</v>
      </c>
      <c r="H483" s="317" t="s">
        <v>518</v>
      </c>
      <c r="I483" s="317" t="s">
        <v>1103</v>
      </c>
      <c r="J483" s="317">
        <v>10</v>
      </c>
      <c r="K483" s="317" t="s">
        <v>758</v>
      </c>
      <c r="L483" s="317" t="s">
        <v>902</v>
      </c>
      <c r="M483" s="317">
        <v>0</v>
      </c>
      <c r="N483" s="333" t="s">
        <v>28</v>
      </c>
      <c r="O483" s="318"/>
      <c r="P483" s="319"/>
      <c r="Q483" s="320"/>
      <c r="R483" s="319"/>
      <c r="S483" s="319"/>
      <c r="T483" s="320"/>
      <c r="U483" s="321">
        <v>45055</v>
      </c>
      <c r="V483" s="270" t="str">
        <f ca="1">IFERROR(IF(E483&lt;&gt;"",VLOOKUP(E483,'Color Lineup'!N:N,1,0),""),"CHECK")</f>
        <v>MV040</v>
      </c>
    </row>
    <row r="484" spans="3:22">
      <c r="C484" s="1">
        <f>+IF(D484=1,COUNTIF($D$2:D484,D484),0)</f>
        <v>0</v>
      </c>
      <c r="D484" s="1">
        <f>+COUNTIF($E$2:E484,E484)</f>
        <v>5</v>
      </c>
      <c r="E484" s="1" t="str">
        <f t="shared" si="14"/>
        <v>HJX12</v>
      </c>
      <c r="F484" s="323">
        <f t="shared" si="15"/>
        <v>482</v>
      </c>
      <c r="G484" s="317" t="s">
        <v>1852</v>
      </c>
      <c r="H484" s="317" t="s">
        <v>682</v>
      </c>
      <c r="I484" s="317" t="s">
        <v>1837</v>
      </c>
      <c r="J484" s="317">
        <v>2</v>
      </c>
      <c r="K484" s="317" t="s">
        <v>679</v>
      </c>
      <c r="L484" s="317" t="s">
        <v>937</v>
      </c>
      <c r="M484" s="317">
        <v>0</v>
      </c>
      <c r="N484" s="333" t="s">
        <v>632</v>
      </c>
      <c r="O484" s="318"/>
      <c r="P484" s="319"/>
      <c r="Q484" s="320"/>
      <c r="R484" s="319"/>
      <c r="S484" s="319"/>
      <c r="T484" s="320"/>
      <c r="U484" s="321">
        <v>45055</v>
      </c>
      <c r="V484" s="270" t="str">
        <f ca="1">IFERROR(IF(E484&lt;&gt;"",VLOOKUP(E484,'Color Lineup'!N:N,1,0),""),"CHECK")</f>
        <v>HJX12</v>
      </c>
    </row>
    <row r="485" spans="3:22">
      <c r="C485" s="1">
        <f>+IF(D485=1,COUNTIF($D$2:D485,D485),0)</f>
        <v>0</v>
      </c>
      <c r="D485" s="1">
        <f>+COUNTIF($E$2:E485,E485)</f>
        <v>14</v>
      </c>
      <c r="E485" s="1" t="str">
        <f t="shared" si="14"/>
        <v>MX3R3</v>
      </c>
      <c r="F485" s="323">
        <f t="shared" si="15"/>
        <v>483</v>
      </c>
      <c r="G485" s="317" t="s">
        <v>1853</v>
      </c>
      <c r="H485" s="317" t="s">
        <v>518</v>
      </c>
      <c r="I485" s="317" t="s">
        <v>1134</v>
      </c>
      <c r="J485" s="317">
        <v>7</v>
      </c>
      <c r="K485" s="317" t="s">
        <v>760</v>
      </c>
      <c r="L485" s="317" t="s">
        <v>904</v>
      </c>
      <c r="M485" s="317">
        <v>0</v>
      </c>
      <c r="N485" s="333" t="s">
        <v>354</v>
      </c>
      <c r="O485" s="318"/>
      <c r="P485" s="319"/>
      <c r="Q485" s="320"/>
      <c r="R485" s="319"/>
      <c r="S485" s="319"/>
      <c r="T485" s="320"/>
      <c r="U485" s="321">
        <v>45055</v>
      </c>
      <c r="V485" s="270" t="str">
        <f ca="1">IFERROR(IF(E485&lt;&gt;"",VLOOKUP(E485,'Color Lineup'!N:N,1,0),""),"CHECK")</f>
        <v>MX3R3</v>
      </c>
    </row>
    <row r="486" spans="3:22">
      <c r="C486" s="1">
        <f>+IF(D486=1,COUNTIF($D$2:D486,D486),0)</f>
        <v>0</v>
      </c>
      <c r="D486" s="1">
        <f>+COUNTIF($E$2:E486,E486)</f>
        <v>21</v>
      </c>
      <c r="E486" s="1" t="str">
        <f t="shared" si="14"/>
        <v>JH040</v>
      </c>
      <c r="F486" s="323">
        <f t="shared" si="15"/>
        <v>484</v>
      </c>
      <c r="G486" s="317" t="s">
        <v>1854</v>
      </c>
      <c r="H486" s="317" t="s">
        <v>520</v>
      </c>
      <c r="I486" s="317" t="s">
        <v>1780</v>
      </c>
      <c r="J486" s="317">
        <v>5</v>
      </c>
      <c r="K486" s="317" t="s">
        <v>452</v>
      </c>
      <c r="L486" s="317" t="s">
        <v>1018</v>
      </c>
      <c r="M486" s="317">
        <v>0</v>
      </c>
      <c r="N486" s="333" t="s">
        <v>28</v>
      </c>
      <c r="O486" s="318"/>
      <c r="P486" s="319"/>
      <c r="Q486" s="320"/>
      <c r="R486" s="319"/>
      <c r="S486" s="319"/>
      <c r="T486" s="320"/>
      <c r="U486" s="321">
        <v>45055</v>
      </c>
      <c r="V486" s="270" t="str">
        <f ca="1">IFERROR(IF(E486&lt;&gt;"",VLOOKUP(E486,'Color Lineup'!N:N,1,0),""),"CHECK")</f>
        <v>JH040</v>
      </c>
    </row>
    <row r="487" spans="3:22">
      <c r="C487" s="1">
        <f>+IF(D487=1,COUNTIF($D$2:D487,D487),0)</f>
        <v>0</v>
      </c>
      <c r="D487" s="1">
        <f>+COUNTIF($E$2:E487,E487)</f>
        <v>17</v>
      </c>
      <c r="E487" s="1" t="str">
        <f t="shared" si="14"/>
        <v>CXW09</v>
      </c>
      <c r="F487" s="323">
        <f t="shared" si="15"/>
        <v>485</v>
      </c>
      <c r="G487" s="317" t="s">
        <v>1855</v>
      </c>
      <c r="H487" s="317" t="s">
        <v>682</v>
      </c>
      <c r="I487" s="317" t="s">
        <v>1776</v>
      </c>
      <c r="J487" s="317">
        <v>7</v>
      </c>
      <c r="K487" s="317" t="s">
        <v>680</v>
      </c>
      <c r="L487" s="317" t="s">
        <v>939</v>
      </c>
      <c r="M487" s="317">
        <v>0</v>
      </c>
      <c r="N487" s="333" t="s">
        <v>635</v>
      </c>
      <c r="O487" s="318"/>
      <c r="P487" s="319"/>
      <c r="Q487" s="320"/>
      <c r="R487" s="319"/>
      <c r="S487" s="319"/>
      <c r="T487" s="320"/>
      <c r="U487" s="321">
        <v>45055</v>
      </c>
      <c r="V487" s="270" t="str">
        <f ca="1">IFERROR(IF(E487&lt;&gt;"",VLOOKUP(E487,'Color Lineup'!N:N,1,0),""),"CHECK")</f>
        <v>CXW09</v>
      </c>
    </row>
    <row r="488" spans="3:22">
      <c r="C488" s="1">
        <f>+IF(D488=1,COUNTIF($D$2:D488,D488),0)</f>
        <v>0</v>
      </c>
      <c r="D488" s="1">
        <f>+COUNTIF($E$2:E488,E488)</f>
        <v>10</v>
      </c>
      <c r="E488" s="1" t="str">
        <f t="shared" si="14"/>
        <v>MY040</v>
      </c>
      <c r="F488" s="323">
        <f t="shared" si="15"/>
        <v>486</v>
      </c>
      <c r="G488" s="317" t="s">
        <v>1856</v>
      </c>
      <c r="H488" s="317" t="s">
        <v>518</v>
      </c>
      <c r="I488" s="317" t="s">
        <v>1117</v>
      </c>
      <c r="J488" s="317">
        <v>1</v>
      </c>
      <c r="K488" s="317" t="s">
        <v>759</v>
      </c>
      <c r="L488" s="317" t="s">
        <v>905</v>
      </c>
      <c r="M488" s="317">
        <v>0</v>
      </c>
      <c r="N488" s="333" t="s">
        <v>28</v>
      </c>
      <c r="O488" s="318"/>
      <c r="P488" s="319"/>
      <c r="Q488" s="320"/>
      <c r="R488" s="319"/>
      <c r="S488" s="319"/>
      <c r="T488" s="320"/>
      <c r="U488" s="321">
        <v>45055</v>
      </c>
      <c r="V488" s="270" t="str">
        <f ca="1">IFERROR(IF(E488&lt;&gt;"",VLOOKUP(E488,'Color Lineup'!N:N,1,0),""),"CHECK")</f>
        <v>MY040</v>
      </c>
    </row>
    <row r="489" spans="3:22">
      <c r="C489" s="1">
        <f>+IF(D489=1,COUNTIF($D$2:D489,D489),0)</f>
        <v>0</v>
      </c>
      <c r="D489" s="1">
        <f>+COUNTIF($E$2:E489,E489)</f>
        <v>6</v>
      </c>
      <c r="E489" s="1" t="str">
        <f t="shared" si="14"/>
        <v>LT218</v>
      </c>
      <c r="F489" s="323">
        <f t="shared" si="15"/>
        <v>487</v>
      </c>
      <c r="G489" s="317" t="s">
        <v>1857</v>
      </c>
      <c r="H489" s="317" t="s">
        <v>519</v>
      </c>
      <c r="I489" s="317" t="s">
        <v>1703</v>
      </c>
      <c r="J489" s="317">
        <v>9</v>
      </c>
      <c r="K489" s="317" t="s">
        <v>559</v>
      </c>
      <c r="L489" s="317" t="s">
        <v>1123</v>
      </c>
      <c r="M489" s="317">
        <v>0</v>
      </c>
      <c r="N489" s="333" t="s">
        <v>20</v>
      </c>
      <c r="O489" s="318"/>
      <c r="P489" s="319"/>
      <c r="Q489" s="320"/>
      <c r="R489" s="319"/>
      <c r="S489" s="319"/>
      <c r="T489" s="320"/>
      <c r="U489" s="321">
        <v>45055</v>
      </c>
      <c r="V489" s="270" t="str">
        <f ca="1">IFERROR(IF(E489&lt;&gt;"",VLOOKUP(E489,'Color Lineup'!N:N,1,0),""),"CHECK")</f>
        <v>LT218</v>
      </c>
    </row>
    <row r="490" spans="3:22">
      <c r="C490" s="1">
        <f>+IF(D490=1,COUNTIF($D$2:D490,D490),0)</f>
        <v>0</v>
      </c>
      <c r="D490" s="1">
        <f>+COUNTIF($E$2:E490,E490)</f>
        <v>15</v>
      </c>
      <c r="E490" s="1" t="str">
        <f t="shared" si="14"/>
        <v>LH3Q3</v>
      </c>
      <c r="F490" s="323">
        <f t="shared" si="15"/>
        <v>488</v>
      </c>
      <c r="G490" s="317" t="s">
        <v>1858</v>
      </c>
      <c r="H490" s="317" t="s">
        <v>682</v>
      </c>
      <c r="I490" s="317" t="s">
        <v>1848</v>
      </c>
      <c r="J490" s="317">
        <v>2</v>
      </c>
      <c r="K490" s="317" t="s">
        <v>585</v>
      </c>
      <c r="L490" s="317" t="s">
        <v>940</v>
      </c>
      <c r="M490" s="317">
        <v>0</v>
      </c>
      <c r="N490" s="333" t="s">
        <v>630</v>
      </c>
      <c r="O490" s="318"/>
      <c r="P490" s="319"/>
      <c r="Q490" s="320"/>
      <c r="R490" s="319"/>
      <c r="S490" s="319"/>
      <c r="T490" s="320"/>
      <c r="U490" s="321">
        <v>45055</v>
      </c>
      <c r="V490" s="270" t="str">
        <f ca="1">IFERROR(IF(E490&lt;&gt;"",VLOOKUP(E490,'Color Lineup'!N:N,1,0),""),"CHECK")</f>
        <v>LH3Q3</v>
      </c>
    </row>
    <row r="491" spans="3:22">
      <c r="C491" s="1">
        <f>+IF(D491=1,COUNTIF($D$2:D491,D491),0)</f>
        <v>0</v>
      </c>
      <c r="D491" s="1">
        <f>+COUNTIF($E$2:E491,E491)</f>
        <v>11</v>
      </c>
      <c r="E491" s="1" t="str">
        <f t="shared" si="14"/>
        <v>MX218</v>
      </c>
      <c r="F491" s="323">
        <f t="shared" si="15"/>
        <v>489</v>
      </c>
      <c r="G491" s="317" t="s">
        <v>1859</v>
      </c>
      <c r="H491" s="317" t="s">
        <v>518</v>
      </c>
      <c r="I491" s="317" t="s">
        <v>1134</v>
      </c>
      <c r="J491" s="317">
        <v>8</v>
      </c>
      <c r="K491" s="317" t="s">
        <v>760</v>
      </c>
      <c r="L491" s="317" t="s">
        <v>907</v>
      </c>
      <c r="M491" s="317">
        <v>0</v>
      </c>
      <c r="N491" s="333" t="s">
        <v>20</v>
      </c>
      <c r="O491" s="318"/>
      <c r="P491" s="319"/>
      <c r="Q491" s="320"/>
      <c r="R491" s="319"/>
      <c r="S491" s="319"/>
      <c r="T491" s="320"/>
      <c r="U491" s="321">
        <v>45055</v>
      </c>
      <c r="V491" s="270" t="str">
        <f ca="1">IFERROR(IF(E491&lt;&gt;"",VLOOKUP(E491,'Color Lineup'!N:N,1,0),""),"CHECK")</f>
        <v>MX218</v>
      </c>
    </row>
    <row r="492" spans="3:22">
      <c r="C492" s="1">
        <f>+IF(D492=1,COUNTIF($D$2:D492,D492),0)</f>
        <v>0</v>
      </c>
      <c r="D492" s="1">
        <f>+COUNTIF($E$2:E492,E492)</f>
        <v>3</v>
      </c>
      <c r="E492" s="1" t="str">
        <f t="shared" si="14"/>
        <v>HJS28</v>
      </c>
      <c r="F492" s="323">
        <f t="shared" si="15"/>
        <v>490</v>
      </c>
      <c r="G492" s="317" t="s">
        <v>1860</v>
      </c>
      <c r="H492" s="317" t="s">
        <v>682</v>
      </c>
      <c r="I492" s="317" t="s">
        <v>1837</v>
      </c>
      <c r="J492" s="317">
        <v>3</v>
      </c>
      <c r="K492" s="317" t="s">
        <v>679</v>
      </c>
      <c r="L492" s="317" t="s">
        <v>941</v>
      </c>
      <c r="M492" s="317">
        <v>0</v>
      </c>
      <c r="N492" s="333" t="s">
        <v>631</v>
      </c>
      <c r="O492" s="318"/>
      <c r="P492" s="319"/>
      <c r="Q492" s="320"/>
      <c r="R492" s="319"/>
      <c r="S492" s="319"/>
      <c r="T492" s="320"/>
      <c r="U492" s="321">
        <v>45055</v>
      </c>
      <c r="V492" s="270" t="str">
        <f ca="1">IFERROR(IF(E492&lt;&gt;"",VLOOKUP(E492,'Color Lineup'!N:N,1,0),""),"CHECK")</f>
        <v>HJS28</v>
      </c>
    </row>
    <row r="493" spans="3:22">
      <c r="C493" s="1">
        <f>+IF(D493=1,COUNTIF($D$2:D493,D493),0)</f>
        <v>0</v>
      </c>
      <c r="D493" s="1">
        <f>+COUNTIF($E$2:E493,E493)</f>
        <v>4</v>
      </c>
      <c r="E493" s="1" t="str">
        <f t="shared" si="14"/>
        <v>MV1D6</v>
      </c>
      <c r="F493" s="323">
        <f t="shared" si="15"/>
        <v>491</v>
      </c>
      <c r="G493" s="317" t="s">
        <v>1861</v>
      </c>
      <c r="H493" s="317" t="s">
        <v>518</v>
      </c>
      <c r="I493" s="317" t="s">
        <v>1104</v>
      </c>
      <c r="J493" s="317">
        <v>1</v>
      </c>
      <c r="K493" s="317" t="s">
        <v>758</v>
      </c>
      <c r="L493" s="317" t="s">
        <v>908</v>
      </c>
      <c r="M493" s="317">
        <v>0</v>
      </c>
      <c r="N493" s="333" t="s">
        <v>29</v>
      </c>
      <c r="O493" s="318"/>
      <c r="P493" s="319"/>
      <c r="Q493" s="320"/>
      <c r="R493" s="319"/>
      <c r="S493" s="319"/>
      <c r="T493" s="320"/>
      <c r="U493" s="321">
        <v>45055</v>
      </c>
      <c r="V493" s="270" t="str">
        <f ca="1">IFERROR(IF(E493&lt;&gt;"",VLOOKUP(E493,'Color Lineup'!N:N,1,0),""),"CHECK")</f>
        <v>MV1D6</v>
      </c>
    </row>
    <row r="494" spans="3:22">
      <c r="C494" s="1">
        <f>+IF(D494=1,COUNTIF($D$2:D494,D494),0)</f>
        <v>0</v>
      </c>
      <c r="D494" s="1">
        <f>+COUNTIF($E$2:E494,E494)</f>
        <v>21</v>
      </c>
      <c r="E494" s="1" t="str">
        <f t="shared" si="14"/>
        <v>LHX12</v>
      </c>
      <c r="F494" s="323">
        <f t="shared" si="15"/>
        <v>492</v>
      </c>
      <c r="G494" s="317" t="s">
        <v>1862</v>
      </c>
      <c r="H494" s="317" t="s">
        <v>682</v>
      </c>
      <c r="I494" s="317" t="s">
        <v>1848</v>
      </c>
      <c r="J494" s="317">
        <v>3</v>
      </c>
      <c r="K494" s="317" t="s">
        <v>585</v>
      </c>
      <c r="L494" s="317" t="s">
        <v>942</v>
      </c>
      <c r="M494" s="317">
        <v>0</v>
      </c>
      <c r="N494" s="333" t="s">
        <v>632</v>
      </c>
      <c r="O494" s="318"/>
      <c r="P494" s="319"/>
      <c r="Q494" s="320"/>
      <c r="R494" s="319"/>
      <c r="S494" s="319"/>
      <c r="T494" s="320"/>
      <c r="U494" s="321">
        <v>45055</v>
      </c>
      <c r="V494" s="270" t="str">
        <f ca="1">IFERROR(IF(E494&lt;&gt;"",VLOOKUP(E494,'Color Lineup'!N:N,1,0),""),"CHECK")</f>
        <v>LHX12</v>
      </c>
    </row>
    <row r="495" spans="3:22">
      <c r="C495" s="1">
        <f>+IF(D495=1,COUNTIF($D$2:D495,D495),0)</f>
        <v>0</v>
      </c>
      <c r="D495" s="1">
        <f>+COUNTIF($E$2:E495,E495)</f>
        <v>2</v>
      </c>
      <c r="E495" s="1" t="str">
        <f t="shared" si="14"/>
        <v>LP1D6</v>
      </c>
      <c r="F495" s="323">
        <f t="shared" si="15"/>
        <v>493</v>
      </c>
      <c r="G495" s="317" t="s">
        <v>1863</v>
      </c>
      <c r="H495" s="317" t="s">
        <v>519</v>
      </c>
      <c r="I495" s="317" t="s">
        <v>1718</v>
      </c>
      <c r="J495" s="317">
        <v>7</v>
      </c>
      <c r="K495" s="317" t="s">
        <v>561</v>
      </c>
      <c r="L495" s="317" t="s">
        <v>1125</v>
      </c>
      <c r="M495" s="317">
        <v>0</v>
      </c>
      <c r="N495" s="333" t="s">
        <v>29</v>
      </c>
      <c r="O495" s="318"/>
      <c r="P495" s="319"/>
      <c r="Q495" s="320"/>
      <c r="R495" s="319"/>
      <c r="S495" s="319"/>
      <c r="T495" s="320"/>
      <c r="U495" s="321">
        <v>45055</v>
      </c>
      <c r="V495" s="270" t="str">
        <f ca="1">IFERROR(IF(E495&lt;&gt;"",VLOOKUP(E495,'Color Lineup'!N:N,1,0),""),"CHECK")</f>
        <v>LP1D6</v>
      </c>
    </row>
    <row r="496" spans="3:22">
      <c r="C496" s="1">
        <f>+IF(D496=1,COUNTIF($D$2:D496,D496),0)</f>
        <v>0</v>
      </c>
      <c r="D496" s="1">
        <f>+COUNTIF($E$2:E496,E496)</f>
        <v>30</v>
      </c>
      <c r="E496" s="1" t="str">
        <f t="shared" si="14"/>
        <v>MX4R0</v>
      </c>
      <c r="F496" s="323">
        <f t="shared" si="15"/>
        <v>494</v>
      </c>
      <c r="G496" s="317" t="s">
        <v>1864</v>
      </c>
      <c r="H496" s="317" t="s">
        <v>518</v>
      </c>
      <c r="I496" s="317" t="s">
        <v>1134</v>
      </c>
      <c r="J496" s="317">
        <v>9</v>
      </c>
      <c r="K496" s="317" t="s">
        <v>760</v>
      </c>
      <c r="L496" s="317" t="s">
        <v>910</v>
      </c>
      <c r="M496" s="317">
        <v>0</v>
      </c>
      <c r="N496" s="333" t="s">
        <v>21</v>
      </c>
      <c r="O496" s="318"/>
      <c r="P496" s="319"/>
      <c r="Q496" s="320"/>
      <c r="R496" s="319"/>
      <c r="S496" s="319"/>
      <c r="T496" s="320"/>
      <c r="U496" s="321">
        <v>45055</v>
      </c>
      <c r="V496" s="270" t="str">
        <f ca="1">IFERROR(IF(E496&lt;&gt;"",VLOOKUP(E496,'Color Lineup'!N:N,1,0),""),"CHECK")</f>
        <v>MX4R0</v>
      </c>
    </row>
    <row r="497" spans="3:22">
      <c r="C497" s="1">
        <f>+IF(D497=1,COUNTIF($D$2:D497,D497),0)</f>
        <v>0</v>
      </c>
      <c r="D497" s="1">
        <f>+COUNTIF($E$2:E497,E497)</f>
        <v>18</v>
      </c>
      <c r="E497" s="1" t="str">
        <f t="shared" si="14"/>
        <v>CXW09</v>
      </c>
      <c r="F497" s="323">
        <f t="shared" si="15"/>
        <v>495</v>
      </c>
      <c r="G497" s="317" t="s">
        <v>1865</v>
      </c>
      <c r="H497" s="317" t="s">
        <v>682</v>
      </c>
      <c r="I497" s="317" t="s">
        <v>1776</v>
      </c>
      <c r="J497" s="317">
        <v>8</v>
      </c>
      <c r="K497" s="317" t="s">
        <v>680</v>
      </c>
      <c r="L497" s="317" t="s">
        <v>943</v>
      </c>
      <c r="M497" s="317">
        <v>0</v>
      </c>
      <c r="N497" s="333" t="s">
        <v>635</v>
      </c>
      <c r="O497" s="318"/>
      <c r="P497" s="319"/>
      <c r="Q497" s="320"/>
      <c r="R497" s="319"/>
      <c r="S497" s="319"/>
      <c r="T497" s="320"/>
      <c r="U497" s="321">
        <v>45055</v>
      </c>
      <c r="V497" s="270" t="str">
        <f ca="1">IFERROR(IF(E497&lt;&gt;"",VLOOKUP(E497,'Color Lineup'!N:N,1,0),""),"CHECK")</f>
        <v>CXW09</v>
      </c>
    </row>
    <row r="498" spans="3:22">
      <c r="C498" s="1">
        <f>+IF(D498=1,COUNTIF($D$2:D498,D498),0)</f>
        <v>0</v>
      </c>
      <c r="D498" s="1">
        <f>+COUNTIF($E$2:E498,E498)</f>
        <v>12</v>
      </c>
      <c r="E498" s="1" t="str">
        <f t="shared" si="14"/>
        <v>MX218</v>
      </c>
      <c r="F498" s="323">
        <f t="shared" si="15"/>
        <v>496</v>
      </c>
      <c r="G498" s="317" t="s">
        <v>1866</v>
      </c>
      <c r="H498" s="317" t="s">
        <v>518</v>
      </c>
      <c r="I498" s="317" t="s">
        <v>1134</v>
      </c>
      <c r="J498" s="317">
        <v>10</v>
      </c>
      <c r="K498" s="317" t="s">
        <v>760</v>
      </c>
      <c r="L498" s="317" t="s">
        <v>911</v>
      </c>
      <c r="M498" s="317">
        <v>0</v>
      </c>
      <c r="N498" s="333" t="s">
        <v>20</v>
      </c>
      <c r="O498" s="318"/>
      <c r="P498" s="319"/>
      <c r="Q498" s="320"/>
      <c r="R498" s="319"/>
      <c r="S498" s="319"/>
      <c r="T498" s="320"/>
      <c r="U498" s="321">
        <v>45055</v>
      </c>
      <c r="V498" s="270" t="str">
        <f ca="1">IFERROR(IF(E498&lt;&gt;"",VLOOKUP(E498,'Color Lineup'!N:N,1,0),""),"CHECK")</f>
        <v>MX218</v>
      </c>
    </row>
    <row r="499" spans="3:22">
      <c r="C499" s="1">
        <f>+IF(D499=1,COUNTIF($D$2:D499,D499),0)</f>
        <v>0</v>
      </c>
      <c r="D499" s="1">
        <f>+COUNTIF($E$2:E499,E499)</f>
        <v>2</v>
      </c>
      <c r="E499" s="1" t="str">
        <f t="shared" si="14"/>
        <v>HKX12</v>
      </c>
      <c r="F499" s="323">
        <f t="shared" si="15"/>
        <v>497</v>
      </c>
      <c r="G499" s="317" t="s">
        <v>1867</v>
      </c>
      <c r="H499" s="317" t="s">
        <v>682</v>
      </c>
      <c r="I499" s="317" t="s">
        <v>1746</v>
      </c>
      <c r="J499" s="317">
        <v>8</v>
      </c>
      <c r="K499" s="317" t="s">
        <v>681</v>
      </c>
      <c r="L499" s="317" t="s">
        <v>944</v>
      </c>
      <c r="M499" s="317">
        <v>0</v>
      </c>
      <c r="N499" s="333" t="s">
        <v>632</v>
      </c>
      <c r="O499" s="318"/>
      <c r="P499" s="319"/>
      <c r="Q499" s="320"/>
      <c r="R499" s="319"/>
      <c r="S499" s="319"/>
      <c r="T499" s="320"/>
      <c r="U499" s="321">
        <v>45055</v>
      </c>
      <c r="V499" s="270" t="str">
        <f ca="1">IFERROR(IF(E499&lt;&gt;"",VLOOKUP(E499,'Color Lineup'!N:N,1,0),""),"CHECK")</f>
        <v>HKX12</v>
      </c>
    </row>
    <row r="500" spans="3:22">
      <c r="C500" s="1">
        <f>+IF(D500=1,COUNTIF($D$2:D500,D500),0)</f>
        <v>0</v>
      </c>
      <c r="D500" s="1">
        <f>+COUNTIF($E$2:E500,E500)</f>
        <v>14</v>
      </c>
      <c r="E500" s="1" t="str">
        <f t="shared" si="14"/>
        <v>MY4R0</v>
      </c>
      <c r="F500" s="323">
        <f t="shared" si="15"/>
        <v>498</v>
      </c>
      <c r="G500" s="317" t="s">
        <v>1868</v>
      </c>
      <c r="H500" s="317" t="s">
        <v>518</v>
      </c>
      <c r="I500" s="317" t="s">
        <v>1117</v>
      </c>
      <c r="J500" s="317">
        <v>2</v>
      </c>
      <c r="K500" s="317" t="s">
        <v>759</v>
      </c>
      <c r="L500" s="317" t="s">
        <v>913</v>
      </c>
      <c r="M500" s="317">
        <v>0</v>
      </c>
      <c r="N500" s="333" t="s">
        <v>21</v>
      </c>
      <c r="O500" s="318"/>
      <c r="P500" s="319"/>
      <c r="Q500" s="320"/>
      <c r="R500" s="319"/>
      <c r="S500" s="319"/>
      <c r="T500" s="320"/>
      <c r="U500" s="321">
        <v>45055</v>
      </c>
      <c r="V500" s="270" t="str">
        <f ca="1">IFERROR(IF(E500&lt;&gt;"",VLOOKUP(E500,'Color Lineup'!N:N,1,0),""),"CHECK")</f>
        <v>MY4R0</v>
      </c>
    </row>
    <row r="501" spans="3:22">
      <c r="C501" s="1">
        <f>+IF(D501=1,COUNTIF($D$2:D501,D501),0)</f>
        <v>0</v>
      </c>
      <c r="D501" s="1">
        <f>+COUNTIF($E$2:E501,E501)</f>
        <v>22</v>
      </c>
      <c r="E501" s="1" t="str">
        <f t="shared" si="14"/>
        <v>JH040</v>
      </c>
      <c r="F501" s="323">
        <f t="shared" si="15"/>
        <v>499</v>
      </c>
      <c r="G501" s="317" t="s">
        <v>1869</v>
      </c>
      <c r="H501" s="317" t="s">
        <v>520</v>
      </c>
      <c r="I501" s="317" t="s">
        <v>1780</v>
      </c>
      <c r="J501" s="317">
        <v>6</v>
      </c>
      <c r="K501" s="317" t="s">
        <v>452</v>
      </c>
      <c r="L501" s="317" t="s">
        <v>1019</v>
      </c>
      <c r="M501" s="317">
        <v>0</v>
      </c>
      <c r="N501" s="333" t="s">
        <v>28</v>
      </c>
      <c r="O501" s="318"/>
      <c r="P501" s="319"/>
      <c r="Q501" s="320"/>
      <c r="R501" s="319"/>
      <c r="S501" s="319"/>
      <c r="T501" s="320"/>
      <c r="U501" s="321">
        <v>45055</v>
      </c>
      <c r="V501" s="270" t="str">
        <f ca="1">IFERROR(IF(E501&lt;&gt;"",VLOOKUP(E501,'Color Lineup'!N:N,1,0),""),"CHECK")</f>
        <v>JH040</v>
      </c>
    </row>
    <row r="502" spans="3:22">
      <c r="C502" s="1">
        <f>+IF(D502=1,COUNTIF($D$2:D502,D502),0)</f>
        <v>0</v>
      </c>
      <c r="D502" s="1">
        <f>+COUNTIF($E$2:E502,E502)</f>
        <v>60</v>
      </c>
      <c r="E502" s="1" t="str">
        <f t="shared" si="14"/>
        <v>LH089</v>
      </c>
      <c r="F502" s="323">
        <f t="shared" si="15"/>
        <v>500</v>
      </c>
      <c r="G502" s="317" t="s">
        <v>1870</v>
      </c>
      <c r="H502" s="317" t="s">
        <v>682</v>
      </c>
      <c r="I502" s="317" t="s">
        <v>1848</v>
      </c>
      <c r="J502" s="317">
        <v>4</v>
      </c>
      <c r="K502" s="317" t="s">
        <v>585</v>
      </c>
      <c r="L502" s="317" t="s">
        <v>945</v>
      </c>
      <c r="M502" s="317">
        <v>0</v>
      </c>
      <c r="N502" s="333" t="s">
        <v>465</v>
      </c>
      <c r="O502" s="318"/>
      <c r="P502" s="319"/>
      <c r="Q502" s="320"/>
      <c r="R502" s="319"/>
      <c r="S502" s="319"/>
      <c r="T502" s="320"/>
      <c r="U502" s="321">
        <v>45055</v>
      </c>
      <c r="V502" s="270" t="str">
        <f ca="1">IFERROR(IF(E502&lt;&gt;"",VLOOKUP(E502,'Color Lineup'!N:N,1,0),""),"CHECK")</f>
        <v>LH089</v>
      </c>
    </row>
    <row r="503" spans="3:22">
      <c r="C503" s="1">
        <f>+IF(D503=1,COUNTIF($D$2:D503,D503),0)</f>
        <v>0</v>
      </c>
      <c r="D503" s="1">
        <f>+COUNTIF($E$2:E503,E503)</f>
        <v>17</v>
      </c>
      <c r="E503" s="1" t="str">
        <f t="shared" si="14"/>
        <v>MV4R0</v>
      </c>
      <c r="F503" s="323">
        <f t="shared" si="15"/>
        <v>501</v>
      </c>
      <c r="G503" s="317" t="s">
        <v>1871</v>
      </c>
      <c r="H503" s="317" t="s">
        <v>518</v>
      </c>
      <c r="I503" s="317" t="s">
        <v>1104</v>
      </c>
      <c r="J503" s="317">
        <v>2</v>
      </c>
      <c r="K503" s="317" t="s">
        <v>758</v>
      </c>
      <c r="L503" s="317" t="s">
        <v>914</v>
      </c>
      <c r="M503" s="317">
        <v>0</v>
      </c>
      <c r="N503" s="333" t="s">
        <v>21</v>
      </c>
      <c r="O503" s="318"/>
      <c r="P503" s="319"/>
      <c r="Q503" s="320"/>
      <c r="R503" s="319"/>
      <c r="S503" s="319"/>
      <c r="T503" s="320"/>
      <c r="U503" s="321">
        <v>45055</v>
      </c>
      <c r="V503" s="270" t="str">
        <f ca="1">IFERROR(IF(E503&lt;&gt;"",VLOOKUP(E503,'Color Lineup'!N:N,1,0),""),"CHECK")</f>
        <v>MV4R0</v>
      </c>
    </row>
    <row r="504" spans="3:22">
      <c r="C504" s="1">
        <f>+IF(D504=1,COUNTIF($D$2:D504,D504),0)</f>
        <v>0</v>
      </c>
      <c r="D504" s="1">
        <f>+COUNTIF($E$2:E504,E504)</f>
        <v>31</v>
      </c>
      <c r="E504" s="1" t="str">
        <f t="shared" si="14"/>
        <v>MX4R0</v>
      </c>
      <c r="F504" s="323">
        <f t="shared" si="15"/>
        <v>502</v>
      </c>
      <c r="G504" s="317" t="s">
        <v>1872</v>
      </c>
      <c r="H504" s="317" t="s">
        <v>518</v>
      </c>
      <c r="I504" s="317" t="s">
        <v>1873</v>
      </c>
      <c r="J504" s="317">
        <v>1</v>
      </c>
      <c r="K504" s="317" t="s">
        <v>760</v>
      </c>
      <c r="L504" s="317" t="s">
        <v>916</v>
      </c>
      <c r="M504" s="317">
        <v>0</v>
      </c>
      <c r="N504" s="333" t="s">
        <v>21</v>
      </c>
      <c r="O504" s="318"/>
      <c r="P504" s="319"/>
      <c r="Q504" s="320"/>
      <c r="R504" s="319"/>
      <c r="S504" s="319"/>
      <c r="T504" s="320"/>
      <c r="U504" s="321">
        <v>45055</v>
      </c>
      <c r="V504" s="270" t="str">
        <f ca="1">IFERROR(IF(E504&lt;&gt;"",VLOOKUP(E504,'Color Lineup'!N:N,1,0),""),"CHECK")</f>
        <v>MX4R0</v>
      </c>
    </row>
    <row r="505" spans="3:22">
      <c r="C505" s="1">
        <f>+IF(D505=1,COUNTIF($D$2:D505,D505),0)</f>
        <v>0</v>
      </c>
      <c r="D505" s="1">
        <f>+COUNTIF($E$2:E505,E505)</f>
        <v>6</v>
      </c>
      <c r="E505" s="1" t="str">
        <f t="shared" si="14"/>
        <v>HJX12</v>
      </c>
      <c r="F505" s="323">
        <f t="shared" si="15"/>
        <v>503</v>
      </c>
      <c r="G505" s="317" t="s">
        <v>1874</v>
      </c>
      <c r="H505" s="317" t="s">
        <v>682</v>
      </c>
      <c r="I505" s="317" t="s">
        <v>1837</v>
      </c>
      <c r="J505" s="317">
        <v>4</v>
      </c>
      <c r="K505" s="317" t="s">
        <v>679</v>
      </c>
      <c r="L505" s="317" t="s">
        <v>947</v>
      </c>
      <c r="M505" s="317">
        <v>0</v>
      </c>
      <c r="N505" s="333" t="s">
        <v>632</v>
      </c>
      <c r="O505" s="318"/>
      <c r="P505" s="319"/>
      <c r="Q505" s="320"/>
      <c r="R505" s="319"/>
      <c r="S505" s="319"/>
      <c r="T505" s="320"/>
      <c r="U505" s="321">
        <v>45055</v>
      </c>
      <c r="V505" s="270" t="str">
        <f ca="1">IFERROR(IF(E505&lt;&gt;"",VLOOKUP(E505,'Color Lineup'!N:N,1,0),""),"CHECK")</f>
        <v>HJX12</v>
      </c>
    </row>
    <row r="506" spans="3:22">
      <c r="C506" s="1">
        <f>+IF(D506=1,COUNTIF($D$2:D506,D506),0)</f>
        <v>0</v>
      </c>
      <c r="D506" s="1">
        <f>+COUNTIF($E$2:E506,E506)</f>
        <v>40</v>
      </c>
      <c r="E506" s="1" t="str">
        <f t="shared" si="14"/>
        <v>MX089</v>
      </c>
      <c r="F506" s="323">
        <f t="shared" si="15"/>
        <v>504</v>
      </c>
      <c r="G506" s="317" t="s">
        <v>1875</v>
      </c>
      <c r="H506" s="317" t="s">
        <v>518</v>
      </c>
      <c r="I506" s="317" t="s">
        <v>1873</v>
      </c>
      <c r="J506" s="317">
        <v>2</v>
      </c>
      <c r="K506" s="317" t="s">
        <v>760</v>
      </c>
      <c r="L506" s="317" t="s">
        <v>789</v>
      </c>
      <c r="M506" s="317">
        <v>0</v>
      </c>
      <c r="N506" s="333" t="s">
        <v>465</v>
      </c>
      <c r="O506" s="318"/>
      <c r="P506" s="319"/>
      <c r="Q506" s="320"/>
      <c r="R506" s="319"/>
      <c r="S506" s="319"/>
      <c r="T506" s="320"/>
      <c r="U506" s="321">
        <v>45055</v>
      </c>
      <c r="V506" s="270" t="str">
        <f ca="1">IFERROR(IF(E506&lt;&gt;"",VLOOKUP(E506,'Color Lineup'!N:N,1,0),""),"CHECK")</f>
        <v>MX089</v>
      </c>
    </row>
    <row r="507" spans="3:22">
      <c r="C507" s="1">
        <f>+IF(D507=1,COUNTIF($D$2:D507,D507),0)</f>
        <v>0</v>
      </c>
      <c r="D507" s="1">
        <f>+COUNTIF($E$2:E507,E507)</f>
        <v>61</v>
      </c>
      <c r="E507" s="1" t="str">
        <f t="shared" si="14"/>
        <v>LH089</v>
      </c>
      <c r="F507" s="323">
        <f t="shared" si="15"/>
        <v>505</v>
      </c>
      <c r="G507" s="317" t="s">
        <v>1876</v>
      </c>
      <c r="H507" s="317" t="s">
        <v>682</v>
      </c>
      <c r="I507" s="317" t="s">
        <v>1848</v>
      </c>
      <c r="J507" s="317">
        <v>5</v>
      </c>
      <c r="K507" s="317" t="s">
        <v>585</v>
      </c>
      <c r="L507" s="317" t="s">
        <v>948</v>
      </c>
      <c r="M507" s="317">
        <v>0</v>
      </c>
      <c r="N507" s="333" t="s">
        <v>465</v>
      </c>
      <c r="O507" s="318"/>
      <c r="P507" s="319"/>
      <c r="Q507" s="320"/>
      <c r="R507" s="319"/>
      <c r="S507" s="319"/>
      <c r="T507" s="320"/>
      <c r="U507" s="321">
        <v>45055</v>
      </c>
      <c r="V507" s="270" t="str">
        <f ca="1">IFERROR(IF(E507&lt;&gt;"",VLOOKUP(E507,'Color Lineup'!N:N,1,0),""),"CHECK")</f>
        <v>LH089</v>
      </c>
    </row>
    <row r="508" spans="3:22">
      <c r="C508" s="1">
        <f>+IF(D508=1,COUNTIF($D$2:D508,D508),0)</f>
        <v>0</v>
      </c>
      <c r="D508" s="1">
        <f>+COUNTIF($E$2:E508,E508)</f>
        <v>12</v>
      </c>
      <c r="E508" s="1" t="str">
        <f t="shared" si="14"/>
        <v>LT089</v>
      </c>
      <c r="F508" s="323">
        <f t="shared" si="15"/>
        <v>506</v>
      </c>
      <c r="G508" s="317" t="s">
        <v>1877</v>
      </c>
      <c r="H508" s="317" t="s">
        <v>519</v>
      </c>
      <c r="I508" s="317" t="s">
        <v>1703</v>
      </c>
      <c r="J508" s="317">
        <v>10</v>
      </c>
      <c r="K508" s="317" t="s">
        <v>559</v>
      </c>
      <c r="L508" s="317" t="s">
        <v>1132</v>
      </c>
      <c r="M508" s="317">
        <v>0</v>
      </c>
      <c r="N508" s="333" t="s">
        <v>465</v>
      </c>
      <c r="O508" s="318"/>
      <c r="P508" s="319"/>
      <c r="Q508" s="320"/>
      <c r="R508" s="319"/>
      <c r="S508" s="319"/>
      <c r="T508" s="320"/>
      <c r="U508" s="321">
        <v>45055</v>
      </c>
      <c r="V508" s="270" t="str">
        <f ca="1">IFERROR(IF(E508&lt;&gt;"",VLOOKUP(E508,'Color Lineup'!N:N,1,0),""),"CHECK")</f>
        <v>LT089</v>
      </c>
    </row>
    <row r="509" spans="3:22">
      <c r="C509" s="1">
        <f>+IF(D509=1,COUNTIF($D$2:D509,D509),0)</f>
        <v>0</v>
      </c>
      <c r="D509" s="1">
        <f>+COUNTIF($E$2:E509,E509)</f>
        <v>20</v>
      </c>
      <c r="E509" s="1" t="str">
        <f t="shared" si="14"/>
        <v>MV040</v>
      </c>
      <c r="F509" s="323">
        <f t="shared" si="15"/>
        <v>507</v>
      </c>
      <c r="G509" s="317" t="s">
        <v>1878</v>
      </c>
      <c r="H509" s="317" t="s">
        <v>518</v>
      </c>
      <c r="I509" s="317" t="s">
        <v>1104</v>
      </c>
      <c r="J509" s="317">
        <v>3</v>
      </c>
      <c r="K509" s="317" t="s">
        <v>758</v>
      </c>
      <c r="L509" s="317" t="s">
        <v>790</v>
      </c>
      <c r="M509" s="317">
        <v>0</v>
      </c>
      <c r="N509" s="333" t="s">
        <v>28</v>
      </c>
      <c r="O509" s="318"/>
      <c r="P509" s="319"/>
      <c r="Q509" s="320"/>
      <c r="R509" s="319"/>
      <c r="S509" s="319"/>
      <c r="T509" s="320"/>
      <c r="U509" s="321">
        <v>45055</v>
      </c>
      <c r="V509" s="270" t="str">
        <f ca="1">IFERROR(IF(E509&lt;&gt;"",VLOOKUP(E509,'Color Lineup'!N:N,1,0),""),"CHECK")</f>
        <v>MV040</v>
      </c>
    </row>
    <row r="510" spans="3:22">
      <c r="C510" s="1">
        <f>+IF(D510=1,COUNTIF($D$2:D510,D510),0)</f>
        <v>0</v>
      </c>
      <c r="D510" s="1">
        <f>+COUNTIF($E$2:E510,E510)</f>
        <v>19</v>
      </c>
      <c r="E510" s="1" t="str">
        <f t="shared" si="14"/>
        <v>CXW09</v>
      </c>
      <c r="F510" s="323">
        <f t="shared" si="15"/>
        <v>508</v>
      </c>
      <c r="G510" s="317" t="s">
        <v>1879</v>
      </c>
      <c r="H510" s="317" t="s">
        <v>682</v>
      </c>
      <c r="I510" s="317" t="s">
        <v>1776</v>
      </c>
      <c r="J510" s="317">
        <v>9</v>
      </c>
      <c r="K510" s="317" t="s">
        <v>680</v>
      </c>
      <c r="L510" s="317" t="s">
        <v>949</v>
      </c>
      <c r="M510" s="317">
        <v>0</v>
      </c>
      <c r="N510" s="333" t="s">
        <v>635</v>
      </c>
      <c r="O510" s="318"/>
      <c r="P510" s="319"/>
      <c r="Q510" s="320"/>
      <c r="R510" s="319"/>
      <c r="S510" s="319"/>
      <c r="T510" s="320"/>
      <c r="U510" s="321">
        <v>45055</v>
      </c>
      <c r="V510" s="270" t="str">
        <f ca="1">IFERROR(IF(E510&lt;&gt;"",VLOOKUP(E510,'Color Lineup'!N:N,1,0),""),"CHECK")</f>
        <v>CXW09</v>
      </c>
    </row>
    <row r="511" spans="3:22">
      <c r="C511" s="1">
        <f>+IF(D511=1,COUNTIF($D$2:D511,D511),0)</f>
        <v>0</v>
      </c>
      <c r="D511" s="1">
        <f>+COUNTIF($E$2:E511,E511)</f>
        <v>8</v>
      </c>
      <c r="E511" s="1" t="str">
        <f t="shared" si="14"/>
        <v>MY089</v>
      </c>
      <c r="F511" s="323">
        <f t="shared" si="15"/>
        <v>509</v>
      </c>
      <c r="G511" s="317" t="s">
        <v>1880</v>
      </c>
      <c r="H511" s="317" t="s">
        <v>518</v>
      </c>
      <c r="I511" s="317" t="s">
        <v>1117</v>
      </c>
      <c r="J511" s="317">
        <v>3</v>
      </c>
      <c r="K511" s="317" t="s">
        <v>759</v>
      </c>
      <c r="L511" s="317" t="s">
        <v>791</v>
      </c>
      <c r="M511" s="317">
        <v>0</v>
      </c>
      <c r="N511" s="333" t="s">
        <v>465</v>
      </c>
      <c r="O511" s="318"/>
      <c r="P511" s="319"/>
      <c r="Q511" s="320"/>
      <c r="R511" s="319"/>
      <c r="S511" s="319"/>
      <c r="T511" s="320"/>
      <c r="U511" s="321">
        <v>45055</v>
      </c>
      <c r="V511" s="270" t="str">
        <f ca="1">IFERROR(IF(E511&lt;&gt;"",VLOOKUP(E511,'Color Lineup'!N:N,1,0),""),"CHECK")</f>
        <v>MY089</v>
      </c>
    </row>
    <row r="512" spans="3:22">
      <c r="C512" s="1">
        <f>+IF(D512=1,COUNTIF($D$2:D512,D512),0)</f>
        <v>0</v>
      </c>
      <c r="D512" s="1">
        <f>+COUNTIF($E$2:E512,E512)</f>
        <v>21</v>
      </c>
      <c r="E512" s="1" t="str">
        <f t="shared" si="14"/>
        <v>HKW09</v>
      </c>
      <c r="F512" s="323">
        <f t="shared" si="15"/>
        <v>510</v>
      </c>
      <c r="G512" s="317" t="s">
        <v>1881</v>
      </c>
      <c r="H512" s="317" t="s">
        <v>682</v>
      </c>
      <c r="I512" s="317" t="s">
        <v>1746</v>
      </c>
      <c r="J512" s="317">
        <v>9</v>
      </c>
      <c r="K512" s="317" t="s">
        <v>681</v>
      </c>
      <c r="L512" s="317" t="s">
        <v>950</v>
      </c>
      <c r="M512" s="317">
        <v>0</v>
      </c>
      <c r="N512" s="333" t="s">
        <v>635</v>
      </c>
      <c r="O512" s="318"/>
      <c r="P512" s="319"/>
      <c r="Q512" s="320"/>
      <c r="R512" s="319"/>
      <c r="S512" s="319"/>
      <c r="T512" s="320"/>
      <c r="U512" s="321">
        <v>45055</v>
      </c>
      <c r="V512" s="270" t="str">
        <f ca="1">IFERROR(IF(E512&lt;&gt;"",VLOOKUP(E512,'Color Lineup'!N:N,1,0),""),"CHECK")</f>
        <v>HKW09</v>
      </c>
    </row>
    <row r="513" spans="3:22">
      <c r="C513" s="1">
        <f>+IF(D513=1,COUNTIF($D$2:D513,D513),0)</f>
        <v>0</v>
      </c>
      <c r="D513" s="1">
        <f>+COUNTIF($E$2:E513,E513)</f>
        <v>41</v>
      </c>
      <c r="E513" s="1" t="str">
        <f t="shared" si="14"/>
        <v>MX089</v>
      </c>
      <c r="F513" s="323">
        <f t="shared" si="15"/>
        <v>511</v>
      </c>
      <c r="G513" s="317" t="s">
        <v>1882</v>
      </c>
      <c r="H513" s="317" t="s">
        <v>518</v>
      </c>
      <c r="I513" s="317" t="s">
        <v>1873</v>
      </c>
      <c r="J513" s="317">
        <v>3</v>
      </c>
      <c r="K513" s="317" t="s">
        <v>760</v>
      </c>
      <c r="L513" s="317" t="s">
        <v>792</v>
      </c>
      <c r="M513" s="317">
        <v>0</v>
      </c>
      <c r="N513" s="333" t="s">
        <v>465</v>
      </c>
      <c r="O513" s="318"/>
      <c r="P513" s="319"/>
      <c r="Q513" s="320"/>
      <c r="R513" s="319"/>
      <c r="S513" s="319"/>
      <c r="T513" s="320"/>
      <c r="U513" s="321">
        <v>45055</v>
      </c>
      <c r="V513" s="270" t="str">
        <f ca="1">IFERROR(IF(E513&lt;&gt;"",VLOOKUP(E513,'Color Lineup'!N:N,1,0),""),"CHECK")</f>
        <v>MX089</v>
      </c>
    </row>
    <row r="514" spans="3:22">
      <c r="C514" s="1">
        <f>+IF(D514=1,COUNTIF($D$2:D514,D514),0)</f>
        <v>0</v>
      </c>
      <c r="D514" s="1">
        <f>+COUNTIF($E$2:E514,E514)</f>
        <v>3</v>
      </c>
      <c r="E514" s="1" t="str">
        <f t="shared" si="14"/>
        <v>LP1D6</v>
      </c>
      <c r="F514" s="323">
        <f t="shared" si="15"/>
        <v>512</v>
      </c>
      <c r="G514" s="317" t="s">
        <v>1883</v>
      </c>
      <c r="H514" s="317" t="s">
        <v>519</v>
      </c>
      <c r="I514" s="317" t="s">
        <v>1718</v>
      </c>
      <c r="J514" s="317">
        <v>8</v>
      </c>
      <c r="K514" s="317" t="s">
        <v>561</v>
      </c>
      <c r="L514" s="317" t="s">
        <v>1140</v>
      </c>
      <c r="M514" s="317">
        <v>0</v>
      </c>
      <c r="N514" s="333" t="s">
        <v>29</v>
      </c>
      <c r="O514" s="318"/>
      <c r="P514" s="319"/>
      <c r="Q514" s="320"/>
      <c r="R514" s="319"/>
      <c r="S514" s="319"/>
      <c r="T514" s="320"/>
      <c r="U514" s="321">
        <v>45055</v>
      </c>
      <c r="V514" s="270" t="str">
        <f ca="1">IFERROR(IF(E514&lt;&gt;"",VLOOKUP(E514,'Color Lineup'!N:N,1,0),""),"CHECK")</f>
        <v>LP1D6</v>
      </c>
    </row>
    <row r="515" spans="3:22">
      <c r="C515" s="1">
        <f>+IF(D515=1,COUNTIF($D$2:D515,D515),0)</f>
        <v>0</v>
      </c>
      <c r="D515" s="1">
        <f>+COUNTIF($E$2:E515,E515)</f>
        <v>16</v>
      </c>
      <c r="E515" s="1" t="str">
        <f t="shared" si="14"/>
        <v>LH3Q3</v>
      </c>
      <c r="F515" s="323">
        <f t="shared" si="15"/>
        <v>513</v>
      </c>
      <c r="G515" s="317" t="s">
        <v>1884</v>
      </c>
      <c r="H515" s="317" t="s">
        <v>682</v>
      </c>
      <c r="I515" s="317" t="s">
        <v>1848</v>
      </c>
      <c r="J515" s="317">
        <v>6</v>
      </c>
      <c r="K515" s="317" t="s">
        <v>585</v>
      </c>
      <c r="L515" s="317" t="s">
        <v>951</v>
      </c>
      <c r="M515" s="317">
        <v>0</v>
      </c>
      <c r="N515" s="333" t="s">
        <v>630</v>
      </c>
      <c r="O515" s="318"/>
      <c r="P515" s="319"/>
      <c r="Q515" s="320"/>
      <c r="R515" s="319"/>
      <c r="S515" s="319"/>
      <c r="T515" s="320"/>
      <c r="U515" s="321">
        <v>45055</v>
      </c>
      <c r="V515" s="270" t="str">
        <f ca="1">IFERROR(IF(E515&lt;&gt;"",VLOOKUP(E515,'Color Lineup'!N:N,1,0),""),"CHECK")</f>
        <v>LH3Q3</v>
      </c>
    </row>
    <row r="516" spans="3:22">
      <c r="C516" s="1">
        <f>+IF(D516=1,COUNTIF($D$2:D516,D516),0)</f>
        <v>0</v>
      </c>
      <c r="D516" s="1">
        <f>+COUNTIF($E$2:E516,E516)</f>
        <v>42</v>
      </c>
      <c r="E516" s="1" t="str">
        <f t="shared" ref="E516:E579" si="16">+K516&amp;N516</f>
        <v>MX089</v>
      </c>
      <c r="F516" s="323">
        <f t="shared" si="15"/>
        <v>514</v>
      </c>
      <c r="G516" s="317" t="s">
        <v>1885</v>
      </c>
      <c r="H516" s="317" t="s">
        <v>518</v>
      </c>
      <c r="I516" s="317" t="s">
        <v>1873</v>
      </c>
      <c r="J516" s="317">
        <v>4</v>
      </c>
      <c r="K516" s="317" t="s">
        <v>760</v>
      </c>
      <c r="L516" s="317" t="s">
        <v>793</v>
      </c>
      <c r="M516" s="317">
        <v>0</v>
      </c>
      <c r="N516" s="333" t="s">
        <v>465</v>
      </c>
      <c r="O516" s="318"/>
      <c r="P516" s="319"/>
      <c r="Q516" s="320"/>
      <c r="R516" s="319"/>
      <c r="S516" s="319"/>
      <c r="T516" s="320"/>
      <c r="U516" s="321">
        <v>45055</v>
      </c>
      <c r="V516" s="270" t="str">
        <f ca="1">IFERROR(IF(E516&lt;&gt;"",VLOOKUP(E516,'Color Lineup'!N:N,1,0),""),"CHECK")</f>
        <v>MX089</v>
      </c>
    </row>
    <row r="517" spans="3:22">
      <c r="C517" s="1">
        <f>+IF(D517=1,COUNTIF($D$2:D517,D517),0)</f>
        <v>0</v>
      </c>
      <c r="D517" s="1">
        <f>+COUNTIF($E$2:E517,E517)</f>
        <v>6</v>
      </c>
      <c r="E517" s="1" t="str">
        <f t="shared" si="16"/>
        <v>HJ3Q3</v>
      </c>
      <c r="F517" s="323">
        <f t="shared" ref="F517:F580" si="17">ROW()-2</f>
        <v>515</v>
      </c>
      <c r="G517" s="317" t="s">
        <v>1886</v>
      </c>
      <c r="H517" s="317" t="s">
        <v>682</v>
      </c>
      <c r="I517" s="317" t="s">
        <v>1837</v>
      </c>
      <c r="J517" s="317">
        <v>5</v>
      </c>
      <c r="K517" s="317" t="s">
        <v>679</v>
      </c>
      <c r="L517" s="317" t="s">
        <v>952</v>
      </c>
      <c r="M517" s="317">
        <v>0</v>
      </c>
      <c r="N517" s="333" t="s">
        <v>630</v>
      </c>
      <c r="O517" s="318"/>
      <c r="P517" s="319"/>
      <c r="Q517" s="320"/>
      <c r="R517" s="319"/>
      <c r="S517" s="319"/>
      <c r="T517" s="320"/>
      <c r="U517" s="321">
        <v>45055</v>
      </c>
      <c r="V517" s="270" t="str">
        <f ca="1">IFERROR(IF(E517&lt;&gt;"",VLOOKUP(E517,'Color Lineup'!N:N,1,0),""),"CHECK")</f>
        <v>HJ3Q3</v>
      </c>
    </row>
    <row r="518" spans="3:22">
      <c r="C518" s="1">
        <f>+IF(D518=1,COUNTIF($D$2:D518,D518),0)</f>
        <v>0</v>
      </c>
      <c r="D518" s="1">
        <f>+COUNTIF($E$2:E518,E518)</f>
        <v>21</v>
      </c>
      <c r="E518" s="1" t="str">
        <f t="shared" si="16"/>
        <v>MV040</v>
      </c>
      <c r="F518" s="323">
        <f t="shared" si="17"/>
        <v>516</v>
      </c>
      <c r="G518" s="317" t="s">
        <v>1887</v>
      </c>
      <c r="H518" s="317" t="s">
        <v>518</v>
      </c>
      <c r="I518" s="317" t="s">
        <v>1104</v>
      </c>
      <c r="J518" s="317">
        <v>4</v>
      </c>
      <c r="K518" s="317" t="s">
        <v>758</v>
      </c>
      <c r="L518" s="317" t="s">
        <v>794</v>
      </c>
      <c r="M518" s="317">
        <v>0</v>
      </c>
      <c r="N518" s="333" t="s">
        <v>28</v>
      </c>
      <c r="O518" s="318"/>
      <c r="P518" s="319"/>
      <c r="Q518" s="320"/>
      <c r="R518" s="319"/>
      <c r="S518" s="319"/>
      <c r="T518" s="320"/>
      <c r="U518" s="321">
        <v>45055</v>
      </c>
      <c r="V518" s="270" t="str">
        <f ca="1">IFERROR(IF(E518&lt;&gt;"",VLOOKUP(E518,'Color Lineup'!N:N,1,0),""),"CHECK")</f>
        <v>MV040</v>
      </c>
    </row>
    <row r="519" spans="3:22">
      <c r="C519" s="1">
        <f>+IF(D519=1,COUNTIF($D$2:D519,D519),0)</f>
        <v>0</v>
      </c>
      <c r="D519" s="1">
        <f>+COUNTIF($E$2:E519,E519)</f>
        <v>17</v>
      </c>
      <c r="E519" s="1" t="str">
        <f t="shared" si="16"/>
        <v>LH3Q3</v>
      </c>
      <c r="F519" s="323">
        <f t="shared" si="17"/>
        <v>517</v>
      </c>
      <c r="G519" s="317" t="s">
        <v>1888</v>
      </c>
      <c r="H519" s="317" t="s">
        <v>682</v>
      </c>
      <c r="I519" s="317" t="s">
        <v>1848</v>
      </c>
      <c r="J519" s="317">
        <v>7</v>
      </c>
      <c r="K519" s="317" t="s">
        <v>585</v>
      </c>
      <c r="L519" s="317" t="s">
        <v>953</v>
      </c>
      <c r="M519" s="317">
        <v>0</v>
      </c>
      <c r="N519" s="333" t="s">
        <v>630</v>
      </c>
      <c r="O519" s="318"/>
      <c r="P519" s="319"/>
      <c r="Q519" s="320"/>
      <c r="R519" s="319"/>
      <c r="S519" s="319"/>
      <c r="T519" s="320"/>
      <c r="U519" s="321">
        <v>45055</v>
      </c>
      <c r="V519" s="270" t="str">
        <f ca="1">IFERROR(IF(E519&lt;&gt;"",VLOOKUP(E519,'Color Lineup'!N:N,1,0),""),"CHECK")</f>
        <v>LH3Q3</v>
      </c>
    </row>
    <row r="520" spans="3:22">
      <c r="C520" s="1">
        <f>+IF(D520=1,COUNTIF($D$2:D520,D520),0)</f>
        <v>0</v>
      </c>
      <c r="D520" s="1">
        <f>+COUNTIF($E$2:E520,E520)</f>
        <v>32</v>
      </c>
      <c r="E520" s="1" t="str">
        <f t="shared" si="16"/>
        <v>MX4R0</v>
      </c>
      <c r="F520" s="323">
        <f t="shared" si="17"/>
        <v>518</v>
      </c>
      <c r="G520" s="317" t="s">
        <v>1889</v>
      </c>
      <c r="H520" s="317" t="s">
        <v>518</v>
      </c>
      <c r="I520" s="317" t="s">
        <v>1873</v>
      </c>
      <c r="J520" s="317">
        <v>5</v>
      </c>
      <c r="K520" s="317" t="s">
        <v>760</v>
      </c>
      <c r="L520" s="317" t="s">
        <v>795</v>
      </c>
      <c r="M520" s="317">
        <v>0</v>
      </c>
      <c r="N520" s="333" t="s">
        <v>21</v>
      </c>
      <c r="O520" s="318"/>
      <c r="P520" s="319"/>
      <c r="Q520" s="320"/>
      <c r="R520" s="319"/>
      <c r="S520" s="319"/>
      <c r="T520" s="320"/>
      <c r="U520" s="321">
        <v>45055</v>
      </c>
      <c r="V520" s="270" t="str">
        <f ca="1">IFERROR(IF(E520&lt;&gt;"",VLOOKUP(E520,'Color Lineup'!N:N,1,0),""),"CHECK")</f>
        <v>MX4R0</v>
      </c>
    </row>
    <row r="521" spans="3:22">
      <c r="C521" s="1">
        <f>+IF(D521=1,COUNTIF($D$2:D521,D521),0)</f>
        <v>0</v>
      </c>
      <c r="D521" s="1">
        <f>+COUNTIF($E$2:E521,E521)</f>
        <v>23</v>
      </c>
      <c r="E521" s="1" t="str">
        <f t="shared" si="16"/>
        <v>JH040</v>
      </c>
      <c r="F521" s="323">
        <f t="shared" si="17"/>
        <v>519</v>
      </c>
      <c r="G521" s="317" t="s">
        <v>1890</v>
      </c>
      <c r="H521" s="317" t="s">
        <v>520</v>
      </c>
      <c r="I521" s="317" t="s">
        <v>1780</v>
      </c>
      <c r="J521" s="317">
        <v>7</v>
      </c>
      <c r="K521" s="317" t="s">
        <v>452</v>
      </c>
      <c r="L521" s="317" t="s">
        <v>1020</v>
      </c>
      <c r="M521" s="317">
        <v>0</v>
      </c>
      <c r="N521" s="333" t="s">
        <v>28</v>
      </c>
      <c r="O521" s="318"/>
      <c r="P521" s="319"/>
      <c r="Q521" s="320"/>
      <c r="R521" s="319"/>
      <c r="S521" s="319"/>
      <c r="T521" s="320"/>
      <c r="U521" s="321">
        <v>45055</v>
      </c>
      <c r="V521" s="270" t="str">
        <f ca="1">IFERROR(IF(E521&lt;&gt;"",VLOOKUP(E521,'Color Lineup'!N:N,1,0),""),"CHECK")</f>
        <v>JH040</v>
      </c>
    </row>
    <row r="522" spans="3:22">
      <c r="C522" s="1">
        <f>+IF(D522=1,COUNTIF($D$2:D522,D522),0)</f>
        <v>0</v>
      </c>
      <c r="D522" s="1">
        <f>+COUNTIF($E$2:E522,E522)</f>
        <v>20</v>
      </c>
      <c r="E522" s="1" t="str">
        <f t="shared" si="16"/>
        <v>CXW09</v>
      </c>
      <c r="F522" s="323">
        <f t="shared" si="17"/>
        <v>520</v>
      </c>
      <c r="G522" s="317" t="s">
        <v>1891</v>
      </c>
      <c r="H522" s="317" t="s">
        <v>682</v>
      </c>
      <c r="I522" s="317" t="s">
        <v>1776</v>
      </c>
      <c r="J522" s="317">
        <v>10</v>
      </c>
      <c r="K522" s="317" t="s">
        <v>680</v>
      </c>
      <c r="L522" s="317" t="s">
        <v>954</v>
      </c>
      <c r="M522" s="317">
        <v>0</v>
      </c>
      <c r="N522" s="333" t="s">
        <v>635</v>
      </c>
      <c r="O522" s="318"/>
      <c r="P522" s="319"/>
      <c r="Q522" s="320"/>
      <c r="R522" s="319"/>
      <c r="S522" s="319"/>
      <c r="T522" s="320"/>
      <c r="U522" s="321">
        <v>45055</v>
      </c>
      <c r="V522" s="270" t="str">
        <f ca="1">IFERROR(IF(E522&lt;&gt;"",VLOOKUP(E522,'Color Lineup'!N:N,1,0),""),"CHECK")</f>
        <v>CXW09</v>
      </c>
    </row>
    <row r="523" spans="3:22">
      <c r="C523" s="1">
        <f>+IF(D523=1,COUNTIF($D$2:D523,D523),0)</f>
        <v>0</v>
      </c>
      <c r="D523" s="1">
        <f>+COUNTIF($E$2:E523,E523)</f>
        <v>5</v>
      </c>
      <c r="E523" s="1" t="str">
        <f t="shared" si="16"/>
        <v>MY218</v>
      </c>
      <c r="F523" s="323">
        <f t="shared" si="17"/>
        <v>521</v>
      </c>
      <c r="G523" s="317" t="s">
        <v>1892</v>
      </c>
      <c r="H523" s="317" t="s">
        <v>518</v>
      </c>
      <c r="I523" s="317" t="s">
        <v>1117</v>
      </c>
      <c r="J523" s="317">
        <v>4</v>
      </c>
      <c r="K523" s="317" t="s">
        <v>759</v>
      </c>
      <c r="L523" s="317" t="s">
        <v>796</v>
      </c>
      <c r="M523" s="317">
        <v>0</v>
      </c>
      <c r="N523" s="333" t="s">
        <v>20</v>
      </c>
      <c r="O523" s="318"/>
      <c r="P523" s="319"/>
      <c r="Q523" s="320"/>
      <c r="R523" s="319"/>
      <c r="S523" s="319"/>
      <c r="T523" s="320"/>
      <c r="U523" s="321">
        <v>45055</v>
      </c>
      <c r="V523" s="270" t="str">
        <f ca="1">IFERROR(IF(E523&lt;&gt;"",VLOOKUP(E523,'Color Lineup'!N:N,1,0),""),"CHECK")</f>
        <v>MY218</v>
      </c>
    </row>
    <row r="524" spans="3:22">
      <c r="C524" s="1">
        <f>+IF(D524=1,COUNTIF($D$2:D524,D524),0)</f>
        <v>0</v>
      </c>
      <c r="D524" s="1">
        <f>+COUNTIF($E$2:E524,E524)</f>
        <v>62</v>
      </c>
      <c r="E524" s="1" t="str">
        <f t="shared" si="16"/>
        <v>LH089</v>
      </c>
      <c r="F524" s="323">
        <f t="shared" si="17"/>
        <v>522</v>
      </c>
      <c r="G524" s="317" t="s">
        <v>1893</v>
      </c>
      <c r="H524" s="317" t="s">
        <v>682</v>
      </c>
      <c r="I524" s="317" t="s">
        <v>1848</v>
      </c>
      <c r="J524" s="317">
        <v>8</v>
      </c>
      <c r="K524" s="317" t="s">
        <v>585</v>
      </c>
      <c r="L524" s="317" t="s">
        <v>955</v>
      </c>
      <c r="M524" s="317">
        <v>0</v>
      </c>
      <c r="N524" s="333" t="s">
        <v>465</v>
      </c>
      <c r="O524" s="318"/>
      <c r="P524" s="319"/>
      <c r="Q524" s="320"/>
      <c r="R524" s="319"/>
      <c r="S524" s="319"/>
      <c r="T524" s="320"/>
      <c r="U524" s="321">
        <v>45055</v>
      </c>
      <c r="V524" s="270" t="str">
        <f ca="1">IFERROR(IF(E524&lt;&gt;"",VLOOKUP(E524,'Color Lineup'!N:N,1,0),""),"CHECK")</f>
        <v>LH089</v>
      </c>
    </row>
    <row r="525" spans="3:22">
      <c r="C525" s="1">
        <f>+IF(D525=1,COUNTIF($D$2:D525,D525),0)</f>
        <v>0</v>
      </c>
      <c r="D525" s="1">
        <f>+COUNTIF($E$2:E525,E525)</f>
        <v>33</v>
      </c>
      <c r="E525" s="1" t="str">
        <f t="shared" si="16"/>
        <v>MX4R0</v>
      </c>
      <c r="F525" s="323">
        <f t="shared" si="17"/>
        <v>523</v>
      </c>
      <c r="G525" s="317" t="s">
        <v>1894</v>
      </c>
      <c r="H525" s="317" t="s">
        <v>518</v>
      </c>
      <c r="I525" s="317" t="s">
        <v>1873</v>
      </c>
      <c r="J525" s="317">
        <v>6</v>
      </c>
      <c r="K525" s="317" t="s">
        <v>760</v>
      </c>
      <c r="L525" s="317" t="s">
        <v>797</v>
      </c>
      <c r="M525" s="317">
        <v>0</v>
      </c>
      <c r="N525" s="333" t="s">
        <v>21</v>
      </c>
      <c r="O525" s="318"/>
      <c r="P525" s="319"/>
      <c r="Q525" s="320"/>
      <c r="R525" s="319"/>
      <c r="S525" s="319"/>
      <c r="T525" s="320"/>
      <c r="U525" s="321">
        <v>45055</v>
      </c>
      <c r="V525" s="270" t="str">
        <f ca="1">IFERROR(IF(E525&lt;&gt;"",VLOOKUP(E525,'Color Lineup'!N:N,1,0),""),"CHECK")</f>
        <v>MX4R0</v>
      </c>
    </row>
    <row r="526" spans="3:22">
      <c r="C526" s="1">
        <f>+IF(D526=1,COUNTIF($D$2:D526,D526),0)</f>
        <v>0</v>
      </c>
      <c r="D526" s="1">
        <f>+COUNTIF($E$2:E526,E526)</f>
        <v>22</v>
      </c>
      <c r="E526" s="1" t="str">
        <f t="shared" si="16"/>
        <v>HKW09</v>
      </c>
      <c r="F526" s="323">
        <f t="shared" si="17"/>
        <v>524</v>
      </c>
      <c r="G526" s="317" t="s">
        <v>1895</v>
      </c>
      <c r="H526" s="317" t="s">
        <v>682</v>
      </c>
      <c r="I526" s="317" t="s">
        <v>1746</v>
      </c>
      <c r="J526" s="317">
        <v>10</v>
      </c>
      <c r="K526" s="317" t="s">
        <v>681</v>
      </c>
      <c r="L526" s="317" t="s">
        <v>956</v>
      </c>
      <c r="M526" s="317">
        <v>0</v>
      </c>
      <c r="N526" s="333" t="s">
        <v>635</v>
      </c>
      <c r="O526" s="318"/>
      <c r="P526" s="319"/>
      <c r="Q526" s="320"/>
      <c r="R526" s="319"/>
      <c r="S526" s="319"/>
      <c r="T526" s="320"/>
      <c r="U526" s="321">
        <v>45055</v>
      </c>
      <c r="V526" s="270" t="str">
        <f ca="1">IFERROR(IF(E526&lt;&gt;"",VLOOKUP(E526,'Color Lineup'!N:N,1,0),""),"CHECK")</f>
        <v>HKW09</v>
      </c>
    </row>
    <row r="527" spans="3:22">
      <c r="C527" s="1">
        <f>+IF(D527=1,COUNTIF($D$2:D527,D527),0)</f>
        <v>0</v>
      </c>
      <c r="D527" s="1">
        <f>+COUNTIF($E$2:E527,E527)</f>
        <v>13</v>
      </c>
      <c r="E527" s="1" t="str">
        <f t="shared" si="16"/>
        <v>LT089</v>
      </c>
      <c r="F527" s="323">
        <f t="shared" si="17"/>
        <v>525</v>
      </c>
      <c r="G527" s="317" t="s">
        <v>1896</v>
      </c>
      <c r="H527" s="317" t="s">
        <v>519</v>
      </c>
      <c r="I527" s="317" t="s">
        <v>1897</v>
      </c>
      <c r="J527" s="317">
        <v>1</v>
      </c>
      <c r="K527" s="317" t="s">
        <v>559</v>
      </c>
      <c r="L527" s="317" t="s">
        <v>1145</v>
      </c>
      <c r="M527" s="317">
        <v>0</v>
      </c>
      <c r="N527" s="333" t="s">
        <v>465</v>
      </c>
      <c r="O527" s="318"/>
      <c r="P527" s="319"/>
      <c r="Q527" s="320"/>
      <c r="R527" s="319"/>
      <c r="S527" s="319"/>
      <c r="T527" s="320"/>
      <c r="U527" s="321">
        <v>45055</v>
      </c>
      <c r="V527" s="270" t="str">
        <f ca="1">IFERROR(IF(E527&lt;&gt;"",VLOOKUP(E527,'Color Lineup'!N:N,1,0),""),"CHECK")</f>
        <v>LT089</v>
      </c>
    </row>
    <row r="528" spans="3:22">
      <c r="C528" s="1">
        <f>+IF(D528=1,COUNTIF($D$2:D528,D528),0)</f>
        <v>0</v>
      </c>
      <c r="D528" s="1">
        <f>+COUNTIF($E$2:E528,E528)</f>
        <v>5</v>
      </c>
      <c r="E528" s="1" t="str">
        <f t="shared" si="16"/>
        <v>MV1D6</v>
      </c>
      <c r="F528" s="323">
        <f t="shared" si="17"/>
        <v>526</v>
      </c>
      <c r="G528" s="317" t="s">
        <v>1898</v>
      </c>
      <c r="H528" s="317" t="s">
        <v>518</v>
      </c>
      <c r="I528" s="317" t="s">
        <v>1104</v>
      </c>
      <c r="J528" s="317">
        <v>5</v>
      </c>
      <c r="K528" s="317" t="s">
        <v>758</v>
      </c>
      <c r="L528" s="317" t="s">
        <v>798</v>
      </c>
      <c r="M528" s="317">
        <v>0</v>
      </c>
      <c r="N528" s="333" t="s">
        <v>29</v>
      </c>
      <c r="O528" s="318"/>
      <c r="P528" s="319"/>
      <c r="Q528" s="320"/>
      <c r="R528" s="319"/>
      <c r="S528" s="319"/>
      <c r="T528" s="320"/>
      <c r="U528" s="321">
        <v>45055</v>
      </c>
      <c r="V528" s="270" t="str">
        <f ca="1">IFERROR(IF(E528&lt;&gt;"",VLOOKUP(E528,'Color Lineup'!N:N,1,0),""),"CHECK")</f>
        <v>MV1D6</v>
      </c>
    </row>
    <row r="529" spans="3:22">
      <c r="C529" s="1">
        <f>+IF(D529=1,COUNTIF($D$2:D529,D529),0)</f>
        <v>0</v>
      </c>
      <c r="D529" s="1">
        <f>+COUNTIF($E$2:E529,E529)</f>
        <v>4</v>
      </c>
      <c r="E529" s="1" t="str">
        <f t="shared" si="16"/>
        <v>HJS28</v>
      </c>
      <c r="F529" s="323">
        <f t="shared" si="17"/>
        <v>527</v>
      </c>
      <c r="G529" s="317" t="s">
        <v>1899</v>
      </c>
      <c r="H529" s="317" t="s">
        <v>682</v>
      </c>
      <c r="I529" s="317" t="s">
        <v>1837</v>
      </c>
      <c r="J529" s="317">
        <v>6</v>
      </c>
      <c r="K529" s="317" t="s">
        <v>679</v>
      </c>
      <c r="L529" s="317" t="s">
        <v>957</v>
      </c>
      <c r="M529" s="317">
        <v>0</v>
      </c>
      <c r="N529" s="333" t="s">
        <v>631</v>
      </c>
      <c r="O529" s="318"/>
      <c r="P529" s="319"/>
      <c r="Q529" s="320"/>
      <c r="R529" s="319"/>
      <c r="S529" s="319"/>
      <c r="T529" s="320"/>
      <c r="U529" s="321">
        <v>45055</v>
      </c>
      <c r="V529" s="270" t="str">
        <f ca="1">IFERROR(IF(E529&lt;&gt;"",VLOOKUP(E529,'Color Lineup'!N:N,1,0),""),"CHECK")</f>
        <v>HJS28</v>
      </c>
    </row>
    <row r="530" spans="3:22">
      <c r="C530" s="1">
        <f>+IF(D530=1,COUNTIF($D$2:D530,D530),0)</f>
        <v>0</v>
      </c>
      <c r="D530" s="1">
        <f>+COUNTIF($E$2:E530,E530)</f>
        <v>34</v>
      </c>
      <c r="E530" s="1" t="str">
        <f t="shared" si="16"/>
        <v>MX4R0</v>
      </c>
      <c r="F530" s="323">
        <f t="shared" si="17"/>
        <v>528</v>
      </c>
      <c r="G530" s="317" t="s">
        <v>1900</v>
      </c>
      <c r="H530" s="317" t="s">
        <v>518</v>
      </c>
      <c r="I530" s="317" t="s">
        <v>1873</v>
      </c>
      <c r="J530" s="317">
        <v>7</v>
      </c>
      <c r="K530" s="317" t="s">
        <v>760</v>
      </c>
      <c r="L530" s="317" t="s">
        <v>799</v>
      </c>
      <c r="M530" s="317">
        <v>0</v>
      </c>
      <c r="N530" s="333" t="s">
        <v>21</v>
      </c>
      <c r="O530" s="318"/>
      <c r="P530" s="319"/>
      <c r="Q530" s="320"/>
      <c r="R530" s="319"/>
      <c r="S530" s="319"/>
      <c r="T530" s="320"/>
      <c r="U530" s="321">
        <v>45055</v>
      </c>
      <c r="V530" s="270" t="str">
        <f ca="1">IFERROR(IF(E530&lt;&gt;"",VLOOKUP(E530,'Color Lineup'!N:N,1,0),""),"CHECK")</f>
        <v>MX4R0</v>
      </c>
    </row>
    <row r="531" spans="3:22">
      <c r="C531" s="1">
        <f>+IF(D531=1,COUNTIF($D$2:D531,D531),0)</f>
        <v>0</v>
      </c>
      <c r="D531" s="1">
        <f>+COUNTIF($E$2:E531,E531)</f>
        <v>63</v>
      </c>
      <c r="E531" s="1" t="str">
        <f t="shared" si="16"/>
        <v>LH089</v>
      </c>
      <c r="F531" s="323">
        <f t="shared" si="17"/>
        <v>529</v>
      </c>
      <c r="G531" s="317" t="s">
        <v>1901</v>
      </c>
      <c r="H531" s="317" t="s">
        <v>682</v>
      </c>
      <c r="I531" s="317" t="s">
        <v>1848</v>
      </c>
      <c r="J531" s="317">
        <v>9</v>
      </c>
      <c r="K531" s="317" t="s">
        <v>585</v>
      </c>
      <c r="L531" s="317" t="s">
        <v>958</v>
      </c>
      <c r="M531" s="317">
        <v>0</v>
      </c>
      <c r="N531" s="333" t="s">
        <v>465</v>
      </c>
      <c r="O531" s="318"/>
      <c r="P531" s="319"/>
      <c r="Q531" s="320"/>
      <c r="R531" s="319"/>
      <c r="S531" s="319"/>
      <c r="T531" s="320"/>
      <c r="U531" s="321">
        <v>45055</v>
      </c>
      <c r="V531" s="270" t="str">
        <f ca="1">IFERROR(IF(E531&lt;&gt;"",VLOOKUP(E531,'Color Lineup'!N:N,1,0),""),"CHECK")</f>
        <v>LH089</v>
      </c>
    </row>
    <row r="532" spans="3:22">
      <c r="C532" s="1">
        <f>+IF(D532=1,COUNTIF($D$2:D532,D532),0)</f>
        <v>0</v>
      </c>
      <c r="D532" s="1">
        <f>+COUNTIF($E$2:E532,E532)</f>
        <v>11</v>
      </c>
      <c r="E532" s="1" t="str">
        <f t="shared" si="16"/>
        <v>MY040</v>
      </c>
      <c r="F532" s="323">
        <f t="shared" si="17"/>
        <v>530</v>
      </c>
      <c r="G532" s="317" t="s">
        <v>1902</v>
      </c>
      <c r="H532" s="317" t="s">
        <v>518</v>
      </c>
      <c r="I532" s="317" t="s">
        <v>1117</v>
      </c>
      <c r="J532" s="317">
        <v>5</v>
      </c>
      <c r="K532" s="317" t="s">
        <v>759</v>
      </c>
      <c r="L532" s="317" t="s">
        <v>800</v>
      </c>
      <c r="M532" s="317">
        <v>0</v>
      </c>
      <c r="N532" s="333" t="s">
        <v>28</v>
      </c>
      <c r="O532" s="318"/>
      <c r="P532" s="319"/>
      <c r="Q532" s="320"/>
      <c r="R532" s="319"/>
      <c r="S532" s="319"/>
      <c r="T532" s="320"/>
      <c r="U532" s="321">
        <v>45055</v>
      </c>
      <c r="V532" s="270" t="str">
        <f ca="1">IFERROR(IF(E532&lt;&gt;"",VLOOKUP(E532,'Color Lineup'!N:N,1,0),""),"CHECK")</f>
        <v>MY040</v>
      </c>
    </row>
    <row r="533" spans="3:22">
      <c r="C533" s="1">
        <f>+IF(D533=1,COUNTIF($D$2:D533,D533),0)</f>
        <v>0</v>
      </c>
      <c r="D533" s="1">
        <f>+COUNTIF($E$2:E533,E533)</f>
        <v>5</v>
      </c>
      <c r="E533" s="1" t="str">
        <f t="shared" si="16"/>
        <v>CXP20</v>
      </c>
      <c r="F533" s="323">
        <f t="shared" si="17"/>
        <v>531</v>
      </c>
      <c r="G533" s="317" t="s">
        <v>1903</v>
      </c>
      <c r="H533" s="317" t="s">
        <v>682</v>
      </c>
      <c r="I533" s="317" t="s">
        <v>1904</v>
      </c>
      <c r="J533" s="317">
        <v>1</v>
      </c>
      <c r="K533" s="317" t="s">
        <v>680</v>
      </c>
      <c r="L533" s="317" t="s">
        <v>959</v>
      </c>
      <c r="M533" s="317">
        <v>0</v>
      </c>
      <c r="N533" s="333" t="s">
        <v>633</v>
      </c>
      <c r="O533" s="318"/>
      <c r="P533" s="319"/>
      <c r="Q533" s="320"/>
      <c r="R533" s="319"/>
      <c r="S533" s="319"/>
      <c r="T533" s="320"/>
      <c r="U533" s="321">
        <v>45055</v>
      </c>
      <c r="V533" s="270" t="str">
        <f ca="1">IFERROR(IF(E533&lt;&gt;"",VLOOKUP(E533,'Color Lineup'!N:N,1,0),""),"CHECK")</f>
        <v>CXP20</v>
      </c>
    </row>
    <row r="534" spans="3:22">
      <c r="C534" s="1">
        <f>+IF(D534=1,COUNTIF($D$2:D534,D534),0)</f>
        <v>0</v>
      </c>
      <c r="D534" s="1">
        <f>+COUNTIF($E$2:E534,E534)</f>
        <v>24</v>
      </c>
      <c r="E534" s="1" t="str">
        <f t="shared" si="16"/>
        <v>JH040</v>
      </c>
      <c r="F534" s="323">
        <f t="shared" si="17"/>
        <v>532</v>
      </c>
      <c r="G534" s="317" t="s">
        <v>1905</v>
      </c>
      <c r="H534" s="317" t="s">
        <v>520</v>
      </c>
      <c r="I534" s="317" t="s">
        <v>1780</v>
      </c>
      <c r="J534" s="317">
        <v>8</v>
      </c>
      <c r="K534" s="317" t="s">
        <v>452</v>
      </c>
      <c r="L534" s="317" t="s">
        <v>1021</v>
      </c>
      <c r="M534" s="317">
        <v>0</v>
      </c>
      <c r="N534" s="333" t="s">
        <v>28</v>
      </c>
      <c r="O534" s="318"/>
      <c r="P534" s="319"/>
      <c r="Q534" s="320"/>
      <c r="R534" s="319"/>
      <c r="S534" s="319"/>
      <c r="T534" s="320"/>
      <c r="U534" s="321">
        <v>45055</v>
      </c>
      <c r="V534" s="270" t="str">
        <f ca="1">IFERROR(IF(E534&lt;&gt;"",VLOOKUP(E534,'Color Lineup'!N:N,1,0),""),"CHECK")</f>
        <v>JH040</v>
      </c>
    </row>
    <row r="535" spans="3:22">
      <c r="C535" s="1">
        <f>+IF(D535=1,COUNTIF($D$2:D535,D535),0)</f>
        <v>0</v>
      </c>
      <c r="D535" s="1">
        <f>+COUNTIF($E$2:E535,E535)</f>
        <v>43</v>
      </c>
      <c r="E535" s="1" t="str">
        <f t="shared" si="16"/>
        <v>MX089</v>
      </c>
      <c r="F535" s="323">
        <f t="shared" si="17"/>
        <v>533</v>
      </c>
      <c r="G535" s="317" t="s">
        <v>1906</v>
      </c>
      <c r="H535" s="317" t="s">
        <v>518</v>
      </c>
      <c r="I535" s="317" t="s">
        <v>1873</v>
      </c>
      <c r="J535" s="317">
        <v>8</v>
      </c>
      <c r="K535" s="317" t="s">
        <v>760</v>
      </c>
      <c r="L535" s="317" t="s">
        <v>801</v>
      </c>
      <c r="M535" s="317">
        <v>0</v>
      </c>
      <c r="N535" s="333" t="s">
        <v>465</v>
      </c>
      <c r="O535" s="318"/>
      <c r="P535" s="319"/>
      <c r="Q535" s="320"/>
      <c r="R535" s="319"/>
      <c r="S535" s="319"/>
      <c r="T535" s="320"/>
      <c r="U535" s="321">
        <v>45055</v>
      </c>
      <c r="V535" s="270" t="str">
        <f ca="1">IFERROR(IF(E535&lt;&gt;"",VLOOKUP(E535,'Color Lineup'!N:N,1,0),""),"CHECK")</f>
        <v>MX089</v>
      </c>
    </row>
    <row r="536" spans="3:22">
      <c r="C536" s="1">
        <f>+IF(D536=1,COUNTIF($D$2:D536,D536),0)</f>
        <v>0</v>
      </c>
      <c r="D536" s="1">
        <f>+COUNTIF($E$2:E536,E536)</f>
        <v>18</v>
      </c>
      <c r="E536" s="1" t="str">
        <f t="shared" si="16"/>
        <v>LH3Q3</v>
      </c>
      <c r="F536" s="323">
        <f t="shared" si="17"/>
        <v>534</v>
      </c>
      <c r="G536" s="317" t="s">
        <v>1907</v>
      </c>
      <c r="H536" s="317" t="s">
        <v>682</v>
      </c>
      <c r="I536" s="317" t="s">
        <v>1848</v>
      </c>
      <c r="J536" s="317">
        <v>10</v>
      </c>
      <c r="K536" s="317" t="s">
        <v>585</v>
      </c>
      <c r="L536" s="317" t="s">
        <v>960</v>
      </c>
      <c r="M536" s="317">
        <v>0</v>
      </c>
      <c r="N536" s="333" t="s">
        <v>630</v>
      </c>
      <c r="O536" s="318"/>
      <c r="P536" s="319"/>
      <c r="Q536" s="320"/>
      <c r="R536" s="319"/>
      <c r="S536" s="319"/>
      <c r="T536" s="320"/>
      <c r="U536" s="321">
        <v>45055</v>
      </c>
      <c r="V536" s="270" t="str">
        <f ca="1">IFERROR(IF(E536&lt;&gt;"",VLOOKUP(E536,'Color Lineup'!N:N,1,0),""),"CHECK")</f>
        <v>LH3Q3</v>
      </c>
    </row>
    <row r="537" spans="3:22">
      <c r="C537" s="1">
        <f>+IF(D537=1,COUNTIF($D$2:D537,D537),0)</f>
        <v>0</v>
      </c>
      <c r="D537" s="1">
        <f>+COUNTIF($E$2:E537,E537)</f>
        <v>18</v>
      </c>
      <c r="E537" s="1" t="str">
        <f t="shared" si="16"/>
        <v>MV4R0</v>
      </c>
      <c r="F537" s="323">
        <f t="shared" si="17"/>
        <v>535</v>
      </c>
      <c r="G537" s="317" t="s">
        <v>1908</v>
      </c>
      <c r="H537" s="317" t="s">
        <v>518</v>
      </c>
      <c r="I537" s="317" t="s">
        <v>1104</v>
      </c>
      <c r="J537" s="317">
        <v>6</v>
      </c>
      <c r="K537" s="317" t="s">
        <v>758</v>
      </c>
      <c r="L537" s="317" t="s">
        <v>802</v>
      </c>
      <c r="M537" s="317">
        <v>0</v>
      </c>
      <c r="N537" s="333" t="s">
        <v>21</v>
      </c>
      <c r="O537" s="318"/>
      <c r="P537" s="319"/>
      <c r="Q537" s="320"/>
      <c r="R537" s="319"/>
      <c r="S537" s="319"/>
      <c r="T537" s="320"/>
      <c r="U537" s="321">
        <v>45055</v>
      </c>
      <c r="V537" s="270" t="str">
        <f ca="1">IFERROR(IF(E537&lt;&gt;"",VLOOKUP(E537,'Color Lineup'!N:N,1,0),""),"CHECK")</f>
        <v>MV4R0</v>
      </c>
    </row>
    <row r="538" spans="3:22">
      <c r="C538" s="1">
        <f>+IF(D538=1,COUNTIF($D$2:D538,D538),0)</f>
        <v>0</v>
      </c>
      <c r="D538" s="1">
        <f>+COUNTIF($E$2:E538,E538)</f>
        <v>7</v>
      </c>
      <c r="E538" s="1" t="str">
        <f t="shared" si="16"/>
        <v>HJX12</v>
      </c>
      <c r="F538" s="323">
        <f t="shared" si="17"/>
        <v>536</v>
      </c>
      <c r="G538" s="317" t="s">
        <v>1909</v>
      </c>
      <c r="H538" s="317" t="s">
        <v>682</v>
      </c>
      <c r="I538" s="317" t="s">
        <v>1837</v>
      </c>
      <c r="J538" s="317">
        <v>7</v>
      </c>
      <c r="K538" s="317" t="s">
        <v>679</v>
      </c>
      <c r="L538" s="317" t="s">
        <v>961</v>
      </c>
      <c r="M538" s="317">
        <v>0</v>
      </c>
      <c r="N538" s="333" t="s">
        <v>632</v>
      </c>
      <c r="O538" s="318"/>
      <c r="P538" s="319"/>
      <c r="Q538" s="320"/>
      <c r="R538" s="319"/>
      <c r="S538" s="319"/>
      <c r="T538" s="320"/>
      <c r="U538" s="321">
        <v>45055</v>
      </c>
      <c r="V538" s="270" t="str">
        <f ca="1">IFERROR(IF(E538&lt;&gt;"",VLOOKUP(E538,'Color Lineup'!N:N,1,0),""),"CHECK")</f>
        <v>HJX12</v>
      </c>
    </row>
    <row r="539" spans="3:22">
      <c r="C539" s="1">
        <f>+IF(D539=1,COUNTIF($D$2:D539,D539),0)</f>
        <v>0</v>
      </c>
      <c r="D539" s="1">
        <f>+COUNTIF($E$2:E539,E539)</f>
        <v>13</v>
      </c>
      <c r="E539" s="1" t="str">
        <f t="shared" si="16"/>
        <v>MX218</v>
      </c>
      <c r="F539" s="323">
        <f t="shared" si="17"/>
        <v>537</v>
      </c>
      <c r="G539" s="317" t="s">
        <v>1910</v>
      </c>
      <c r="H539" s="317" t="s">
        <v>518</v>
      </c>
      <c r="I539" s="317" t="s">
        <v>1873</v>
      </c>
      <c r="J539" s="317">
        <v>9</v>
      </c>
      <c r="K539" s="317" t="s">
        <v>760</v>
      </c>
      <c r="L539" s="317" t="s">
        <v>803</v>
      </c>
      <c r="M539" s="317">
        <v>0</v>
      </c>
      <c r="N539" s="333" t="s">
        <v>20</v>
      </c>
      <c r="O539" s="318"/>
      <c r="P539" s="319"/>
      <c r="Q539" s="320"/>
      <c r="R539" s="319"/>
      <c r="S539" s="319"/>
      <c r="T539" s="320"/>
      <c r="U539" s="321">
        <v>45055</v>
      </c>
      <c r="V539" s="270" t="str">
        <f ca="1">IFERROR(IF(E539&lt;&gt;"",VLOOKUP(E539,'Color Lineup'!N:N,1,0),""),"CHECK")</f>
        <v>MX218</v>
      </c>
    </row>
    <row r="540" spans="3:22">
      <c r="C540" s="1">
        <f>+IF(D540=1,COUNTIF($D$2:D540,D540),0)</f>
        <v>0</v>
      </c>
      <c r="D540" s="1">
        <f>+COUNTIF($E$2:E540,E540)</f>
        <v>7</v>
      </c>
      <c r="E540" s="1" t="str">
        <f t="shared" si="16"/>
        <v>LT218</v>
      </c>
      <c r="F540" s="323">
        <f t="shared" si="17"/>
        <v>538</v>
      </c>
      <c r="G540" s="317" t="s">
        <v>1911</v>
      </c>
      <c r="H540" s="317" t="s">
        <v>519</v>
      </c>
      <c r="I540" s="317" t="s">
        <v>1897</v>
      </c>
      <c r="J540" s="317">
        <v>2</v>
      </c>
      <c r="K540" s="317" t="s">
        <v>559</v>
      </c>
      <c r="L540" s="317" t="s">
        <v>1154</v>
      </c>
      <c r="M540" s="317">
        <v>0</v>
      </c>
      <c r="N540" s="333" t="s">
        <v>20</v>
      </c>
      <c r="O540" s="318"/>
      <c r="P540" s="319"/>
      <c r="Q540" s="320"/>
      <c r="R540" s="319"/>
      <c r="S540" s="319"/>
      <c r="T540" s="320"/>
      <c r="U540" s="321">
        <v>45055</v>
      </c>
      <c r="V540" s="270" t="str">
        <f ca="1">IFERROR(IF(E540&lt;&gt;"",VLOOKUP(E540,'Color Lineup'!N:N,1,0),""),"CHECK")</f>
        <v>LT218</v>
      </c>
    </row>
    <row r="541" spans="3:22">
      <c r="C541" s="1">
        <f>+IF(D541=1,COUNTIF($D$2:D541,D541),0)</f>
        <v>0</v>
      </c>
      <c r="D541" s="1">
        <f>+COUNTIF($E$2:E541,E541)</f>
        <v>23</v>
      </c>
      <c r="E541" s="1" t="str">
        <f t="shared" si="16"/>
        <v>HKW09</v>
      </c>
      <c r="F541" s="323">
        <f t="shared" si="17"/>
        <v>539</v>
      </c>
      <c r="G541" s="317" t="s">
        <v>1912</v>
      </c>
      <c r="H541" s="317" t="s">
        <v>682</v>
      </c>
      <c r="I541" s="317" t="s">
        <v>1913</v>
      </c>
      <c r="J541" s="317">
        <v>1</v>
      </c>
      <c r="K541" s="317" t="s">
        <v>681</v>
      </c>
      <c r="L541" s="317" t="s">
        <v>962</v>
      </c>
      <c r="M541" s="317">
        <v>0</v>
      </c>
      <c r="N541" s="333" t="s">
        <v>635</v>
      </c>
      <c r="O541" s="318"/>
      <c r="P541" s="319"/>
      <c r="Q541" s="320"/>
      <c r="R541" s="319"/>
      <c r="S541" s="319"/>
      <c r="T541" s="320"/>
      <c r="U541" s="321">
        <v>45055</v>
      </c>
      <c r="V541" s="270" t="str">
        <f ca="1">IFERROR(IF(E541&lt;&gt;"",VLOOKUP(E541,'Color Lineup'!N:N,1,0),""),"CHECK")</f>
        <v>HKW09</v>
      </c>
    </row>
    <row r="542" spans="3:22">
      <c r="C542" s="1">
        <f>+IF(D542=1,COUNTIF($D$2:D542,D542),0)</f>
        <v>0</v>
      </c>
      <c r="D542" s="1">
        <f>+COUNTIF($E$2:E542,E542)</f>
        <v>11</v>
      </c>
      <c r="E542" s="1" t="str">
        <f t="shared" si="16"/>
        <v>MX040</v>
      </c>
      <c r="F542" s="323">
        <f t="shared" si="17"/>
        <v>540</v>
      </c>
      <c r="G542" s="317" t="s">
        <v>1914</v>
      </c>
      <c r="H542" s="317" t="s">
        <v>518</v>
      </c>
      <c r="I542" s="317" t="s">
        <v>1873</v>
      </c>
      <c r="J542" s="317">
        <v>10</v>
      </c>
      <c r="K542" s="317" t="s">
        <v>760</v>
      </c>
      <c r="L542" s="317" t="s">
        <v>804</v>
      </c>
      <c r="M542" s="317">
        <v>0</v>
      </c>
      <c r="N542" s="333" t="s">
        <v>28</v>
      </c>
      <c r="O542" s="318"/>
      <c r="P542" s="319"/>
      <c r="Q542" s="320"/>
      <c r="R542" s="319"/>
      <c r="S542" s="319"/>
      <c r="T542" s="320"/>
      <c r="U542" s="321">
        <v>45055</v>
      </c>
      <c r="V542" s="270" t="str">
        <f ca="1">IFERROR(IF(E542&lt;&gt;"",VLOOKUP(E542,'Color Lineup'!N:N,1,0),""),"CHECK")</f>
        <v>MX040</v>
      </c>
    </row>
    <row r="543" spans="3:22">
      <c r="C543" s="1">
        <f>+IF(D543=1,COUNTIF($D$2:D543,D543),0)</f>
        <v>0</v>
      </c>
      <c r="D543" s="1">
        <f>+COUNTIF($E$2:E543,E543)</f>
        <v>64</v>
      </c>
      <c r="E543" s="1" t="str">
        <f t="shared" si="16"/>
        <v>LH089</v>
      </c>
      <c r="F543" s="323">
        <f t="shared" si="17"/>
        <v>541</v>
      </c>
      <c r="G543" s="317" t="s">
        <v>1915</v>
      </c>
      <c r="H543" s="317" t="s">
        <v>682</v>
      </c>
      <c r="I543" s="317" t="s">
        <v>1916</v>
      </c>
      <c r="J543" s="317">
        <v>1</v>
      </c>
      <c r="K543" s="317" t="s">
        <v>585</v>
      </c>
      <c r="L543" s="317" t="s">
        <v>963</v>
      </c>
      <c r="M543" s="317">
        <v>0</v>
      </c>
      <c r="N543" s="333" t="s">
        <v>465</v>
      </c>
      <c r="O543" s="318"/>
      <c r="P543" s="319"/>
      <c r="Q543" s="320"/>
      <c r="R543" s="319"/>
      <c r="S543" s="319"/>
      <c r="T543" s="320"/>
      <c r="U543" s="321">
        <v>45055</v>
      </c>
      <c r="V543" s="270" t="str">
        <f ca="1">IFERROR(IF(E543&lt;&gt;"",VLOOKUP(E543,'Color Lineup'!N:N,1,0),""),"CHECK")</f>
        <v>LH089</v>
      </c>
    </row>
    <row r="544" spans="3:22">
      <c r="C544" s="1">
        <f>+IF(D544=1,COUNTIF($D$2:D544,D544),0)</f>
        <v>0</v>
      </c>
      <c r="D544" s="1">
        <f>+COUNTIF($E$2:E544,E544)</f>
        <v>5</v>
      </c>
      <c r="E544" s="1" t="str">
        <f t="shared" si="16"/>
        <v>MY3R3</v>
      </c>
      <c r="F544" s="323">
        <f t="shared" si="17"/>
        <v>542</v>
      </c>
      <c r="G544" s="317" t="s">
        <v>1917</v>
      </c>
      <c r="H544" s="317" t="s">
        <v>518</v>
      </c>
      <c r="I544" s="317" t="s">
        <v>1117</v>
      </c>
      <c r="J544" s="317">
        <v>6</v>
      </c>
      <c r="K544" s="317" t="s">
        <v>759</v>
      </c>
      <c r="L544" s="317" t="s">
        <v>805</v>
      </c>
      <c r="M544" s="317">
        <v>0</v>
      </c>
      <c r="N544" s="333" t="s">
        <v>354</v>
      </c>
      <c r="O544" s="318"/>
      <c r="P544" s="319"/>
      <c r="Q544" s="320"/>
      <c r="R544" s="319"/>
      <c r="S544" s="319"/>
      <c r="T544" s="320"/>
      <c r="U544" s="321">
        <v>45055</v>
      </c>
      <c r="V544" s="270" t="str">
        <f ca="1">IFERROR(IF(E544&lt;&gt;"",VLOOKUP(E544,'Color Lineup'!N:N,1,0),""),"CHECK")</f>
        <v>MY3R3</v>
      </c>
    </row>
    <row r="545" spans="3:22">
      <c r="C545" s="1">
        <f>+IF(D545=1,COUNTIF($D$2:D545,D545),0)</f>
        <v>0</v>
      </c>
      <c r="D545" s="1">
        <f>+COUNTIF($E$2:E545,E545)</f>
        <v>21</v>
      </c>
      <c r="E545" s="1" t="str">
        <f t="shared" si="16"/>
        <v>CXW09</v>
      </c>
      <c r="F545" s="323">
        <f t="shared" si="17"/>
        <v>543</v>
      </c>
      <c r="G545" s="317" t="s">
        <v>1918</v>
      </c>
      <c r="H545" s="317" t="s">
        <v>682</v>
      </c>
      <c r="I545" s="317" t="s">
        <v>1904</v>
      </c>
      <c r="J545" s="317">
        <v>2</v>
      </c>
      <c r="K545" s="317" t="s">
        <v>680</v>
      </c>
      <c r="L545" s="317" t="s">
        <v>964</v>
      </c>
      <c r="M545" s="317">
        <v>0</v>
      </c>
      <c r="N545" s="333" t="s">
        <v>635</v>
      </c>
      <c r="O545" s="318"/>
      <c r="P545" s="319"/>
      <c r="Q545" s="320"/>
      <c r="R545" s="319"/>
      <c r="S545" s="319"/>
      <c r="T545" s="320"/>
      <c r="U545" s="321">
        <v>45055</v>
      </c>
      <c r="V545" s="270" t="str">
        <f ca="1">IFERROR(IF(E545&lt;&gt;"",VLOOKUP(E545,'Color Lineup'!N:N,1,0),""),"CHECK")</f>
        <v>CXW09</v>
      </c>
    </row>
    <row r="546" spans="3:22">
      <c r="C546" s="1">
        <f>+IF(D546=1,COUNTIF($D$2:D546,D546),0)</f>
        <v>53</v>
      </c>
      <c r="D546" s="1">
        <f>+COUNTIF($E$2:E546,E546)</f>
        <v>1</v>
      </c>
      <c r="E546" s="1" t="str">
        <f t="shared" si="16"/>
        <v>LP218</v>
      </c>
      <c r="F546" s="323">
        <f t="shared" si="17"/>
        <v>544</v>
      </c>
      <c r="G546" s="317" t="s">
        <v>1919</v>
      </c>
      <c r="H546" s="317" t="s">
        <v>519</v>
      </c>
      <c r="I546" s="317" t="s">
        <v>1718</v>
      </c>
      <c r="J546" s="317">
        <v>9</v>
      </c>
      <c r="K546" s="317" t="s">
        <v>561</v>
      </c>
      <c r="L546" s="317" t="s">
        <v>1159</v>
      </c>
      <c r="M546" s="317">
        <v>0</v>
      </c>
      <c r="N546" s="333" t="s">
        <v>20</v>
      </c>
      <c r="O546" s="318"/>
      <c r="P546" s="319"/>
      <c r="Q546" s="320"/>
      <c r="R546" s="319"/>
      <c r="S546" s="319"/>
      <c r="T546" s="320"/>
      <c r="U546" s="321">
        <v>45055</v>
      </c>
      <c r="V546" s="270" t="str">
        <f ca="1">IFERROR(IF(E546&lt;&gt;"",VLOOKUP(E546,'Color Lineup'!N:N,1,0),""),"CHECK")</f>
        <v>LP218</v>
      </c>
    </row>
    <row r="547" spans="3:22">
      <c r="C547" s="1">
        <f>+IF(D547=1,COUNTIF($D$2:D547,D547),0)</f>
        <v>0</v>
      </c>
      <c r="D547" s="1">
        <f>+COUNTIF($E$2:E547,E547)</f>
        <v>19</v>
      </c>
      <c r="E547" s="1" t="str">
        <f t="shared" si="16"/>
        <v>MV4R0</v>
      </c>
      <c r="F547" s="323">
        <f t="shared" si="17"/>
        <v>545</v>
      </c>
      <c r="G547" s="317" t="s">
        <v>1920</v>
      </c>
      <c r="H547" s="317" t="s">
        <v>518</v>
      </c>
      <c r="I547" s="317" t="s">
        <v>1104</v>
      </c>
      <c r="J547" s="317">
        <v>7</v>
      </c>
      <c r="K547" s="317" t="s">
        <v>758</v>
      </c>
      <c r="L547" s="317" t="s">
        <v>806</v>
      </c>
      <c r="M547" s="317">
        <v>0</v>
      </c>
      <c r="N547" s="333" t="s">
        <v>21</v>
      </c>
      <c r="O547" s="318"/>
      <c r="P547" s="319"/>
      <c r="Q547" s="320"/>
      <c r="R547" s="319"/>
      <c r="S547" s="319"/>
      <c r="T547" s="320"/>
      <c r="U547" s="321">
        <v>45055</v>
      </c>
      <c r="V547" s="270" t="str">
        <f ca="1">IFERROR(IF(E547&lt;&gt;"",VLOOKUP(E547,'Color Lineup'!N:N,1,0),""),"CHECK")</f>
        <v>MV4R0</v>
      </c>
    </row>
    <row r="548" spans="3:22">
      <c r="C548" s="1">
        <f>+IF(D548=1,COUNTIF($D$2:D548,D548),0)</f>
        <v>0</v>
      </c>
      <c r="D548" s="1">
        <f>+COUNTIF($E$2:E548,E548)</f>
        <v>6</v>
      </c>
      <c r="E548" s="1" t="str">
        <f t="shared" si="16"/>
        <v>LHS28</v>
      </c>
      <c r="F548" s="323">
        <f t="shared" si="17"/>
        <v>546</v>
      </c>
      <c r="G548" s="317" t="s">
        <v>1921</v>
      </c>
      <c r="H548" s="317" t="s">
        <v>682</v>
      </c>
      <c r="I548" s="317" t="s">
        <v>1916</v>
      </c>
      <c r="J548" s="317">
        <v>2</v>
      </c>
      <c r="K548" s="317" t="s">
        <v>585</v>
      </c>
      <c r="L548" s="317" t="s">
        <v>965</v>
      </c>
      <c r="M548" s="317">
        <v>0</v>
      </c>
      <c r="N548" s="333" t="s">
        <v>631</v>
      </c>
      <c r="O548" s="318"/>
      <c r="P548" s="319"/>
      <c r="Q548" s="320"/>
      <c r="R548" s="319"/>
      <c r="S548" s="319"/>
      <c r="T548" s="320"/>
      <c r="U548" s="321">
        <v>45055</v>
      </c>
      <c r="V548" s="270" t="str">
        <f ca="1">IFERROR(IF(E548&lt;&gt;"",VLOOKUP(E548,'Color Lineup'!N:N,1,0),""),"CHECK")</f>
        <v>LHS28</v>
      </c>
    </row>
    <row r="549" spans="3:22">
      <c r="C549" s="1">
        <f>+IF(D549=1,COUNTIF($D$2:D549,D549),0)</f>
        <v>0</v>
      </c>
      <c r="D549" s="1">
        <f>+COUNTIF($E$2:E549,E549)</f>
        <v>15</v>
      </c>
      <c r="E549" s="1" t="str">
        <f t="shared" si="16"/>
        <v>MX3R3</v>
      </c>
      <c r="F549" s="323">
        <f t="shared" si="17"/>
        <v>547</v>
      </c>
      <c r="G549" s="317" t="s">
        <v>1922</v>
      </c>
      <c r="H549" s="317" t="s">
        <v>518</v>
      </c>
      <c r="I549" s="317" t="s">
        <v>1137</v>
      </c>
      <c r="J549" s="317">
        <v>1</v>
      </c>
      <c r="K549" s="317" t="s">
        <v>760</v>
      </c>
      <c r="L549" s="317" t="s">
        <v>807</v>
      </c>
      <c r="M549" s="317">
        <v>0</v>
      </c>
      <c r="N549" s="333" t="s">
        <v>354</v>
      </c>
      <c r="O549" s="318"/>
      <c r="P549" s="319"/>
      <c r="Q549" s="320"/>
      <c r="R549" s="319"/>
      <c r="S549" s="319"/>
      <c r="T549" s="320"/>
      <c r="U549" s="321">
        <v>45055</v>
      </c>
      <c r="V549" s="270" t="str">
        <f ca="1">IFERROR(IF(E549&lt;&gt;"",VLOOKUP(E549,'Color Lineup'!N:N,1,0),""),"CHECK")</f>
        <v>MX3R3</v>
      </c>
    </row>
    <row r="550" spans="3:22">
      <c r="C550" s="1">
        <f>+IF(D550=1,COUNTIF($D$2:D550,D550),0)</f>
        <v>0</v>
      </c>
      <c r="D550" s="1">
        <f>+COUNTIF($E$2:E550,E550)</f>
        <v>30</v>
      </c>
      <c r="E550" s="1" t="str">
        <f t="shared" si="16"/>
        <v>HJ089</v>
      </c>
      <c r="F550" s="323">
        <f t="shared" si="17"/>
        <v>548</v>
      </c>
      <c r="G550" s="317" t="s">
        <v>1923</v>
      </c>
      <c r="H550" s="317" t="s">
        <v>682</v>
      </c>
      <c r="I550" s="317" t="s">
        <v>1837</v>
      </c>
      <c r="J550" s="317">
        <v>8</v>
      </c>
      <c r="K550" s="317" t="s">
        <v>679</v>
      </c>
      <c r="L550" s="317" t="s">
        <v>966</v>
      </c>
      <c r="M550" s="317">
        <v>0</v>
      </c>
      <c r="N550" s="333" t="s">
        <v>465</v>
      </c>
      <c r="O550" s="318"/>
      <c r="P550" s="319"/>
      <c r="Q550" s="320"/>
      <c r="R550" s="319"/>
      <c r="S550" s="319"/>
      <c r="T550" s="320"/>
      <c r="U550" s="321">
        <v>45055</v>
      </c>
      <c r="V550" s="270" t="str">
        <f ca="1">IFERROR(IF(E550&lt;&gt;"",VLOOKUP(E550,'Color Lineup'!N:N,1,0),""),"CHECK")</f>
        <v>HJ089</v>
      </c>
    </row>
    <row r="551" spans="3:22">
      <c r="C551" s="1">
        <f>+IF(D551=1,COUNTIF($D$2:D551,D551),0)</f>
        <v>0</v>
      </c>
      <c r="D551" s="1">
        <f>+COUNTIF($E$2:E551,E551)</f>
        <v>16</v>
      </c>
      <c r="E551" s="1" t="str">
        <f t="shared" si="16"/>
        <v>MX3R3</v>
      </c>
      <c r="F551" s="323">
        <f t="shared" si="17"/>
        <v>549</v>
      </c>
      <c r="G551" s="317" t="s">
        <v>1924</v>
      </c>
      <c r="H551" s="317" t="s">
        <v>518</v>
      </c>
      <c r="I551" s="317" t="s">
        <v>1137</v>
      </c>
      <c r="J551" s="317">
        <v>2</v>
      </c>
      <c r="K551" s="317" t="s">
        <v>760</v>
      </c>
      <c r="L551" s="317" t="s">
        <v>808</v>
      </c>
      <c r="M551" s="317">
        <v>0</v>
      </c>
      <c r="N551" s="333" t="s">
        <v>354</v>
      </c>
      <c r="O551" s="318"/>
      <c r="P551" s="319"/>
      <c r="Q551" s="320"/>
      <c r="R551" s="319"/>
      <c r="S551" s="319"/>
      <c r="T551" s="320"/>
      <c r="U551" s="321">
        <v>45055</v>
      </c>
      <c r="V551" s="270" t="str">
        <f ca="1">IFERROR(IF(E551&lt;&gt;"",VLOOKUP(E551,'Color Lineup'!N:N,1,0),""),"CHECK")</f>
        <v>MX3R3</v>
      </c>
    </row>
    <row r="552" spans="3:22">
      <c r="C552" s="1">
        <f>+IF(D552=1,COUNTIF($D$2:D552,D552),0)</f>
        <v>0</v>
      </c>
      <c r="D552" s="1">
        <f>+COUNTIF($E$2:E552,E552)</f>
        <v>19</v>
      </c>
      <c r="E552" s="1" t="str">
        <f t="shared" si="16"/>
        <v>LH3Q3</v>
      </c>
      <c r="F552" s="323">
        <f t="shared" si="17"/>
        <v>550</v>
      </c>
      <c r="G552" s="317" t="s">
        <v>1925</v>
      </c>
      <c r="H552" s="317" t="s">
        <v>682</v>
      </c>
      <c r="I552" s="317" t="s">
        <v>1916</v>
      </c>
      <c r="J552" s="317">
        <v>3</v>
      </c>
      <c r="K552" s="317" t="s">
        <v>585</v>
      </c>
      <c r="L552" s="317" t="s">
        <v>967</v>
      </c>
      <c r="M552" s="317">
        <v>0</v>
      </c>
      <c r="N552" s="333" t="s">
        <v>630</v>
      </c>
      <c r="O552" s="318"/>
      <c r="P552" s="319"/>
      <c r="Q552" s="320"/>
      <c r="R552" s="319"/>
      <c r="S552" s="319"/>
      <c r="T552" s="320"/>
      <c r="U552" s="321">
        <v>45055</v>
      </c>
      <c r="V552" s="270" t="str">
        <f ca="1">IFERROR(IF(E552&lt;&gt;"",VLOOKUP(E552,'Color Lineup'!N:N,1,0),""),"CHECK")</f>
        <v>LH3Q3</v>
      </c>
    </row>
    <row r="553" spans="3:22">
      <c r="C553" s="1">
        <f>+IF(D553=1,COUNTIF($D$2:D553,D553),0)</f>
        <v>54</v>
      </c>
      <c r="D553" s="1">
        <f>+COUNTIF($E$2:E553,E553)</f>
        <v>1</v>
      </c>
      <c r="E553" s="1" t="str">
        <f t="shared" si="16"/>
        <v>JH4V8</v>
      </c>
      <c r="F553" s="323">
        <f t="shared" si="17"/>
        <v>551</v>
      </c>
      <c r="G553" s="317" t="s">
        <v>1926</v>
      </c>
      <c r="H553" s="317" t="s">
        <v>520</v>
      </c>
      <c r="I553" s="317" t="s">
        <v>1780</v>
      </c>
      <c r="J553" s="317">
        <v>9</v>
      </c>
      <c r="K553" s="317" t="s">
        <v>452</v>
      </c>
      <c r="L553" s="317" t="s">
        <v>1022</v>
      </c>
      <c r="M553" s="317">
        <v>0</v>
      </c>
      <c r="N553" s="333" t="s">
        <v>30</v>
      </c>
      <c r="O553" s="318"/>
      <c r="P553" s="319"/>
      <c r="Q553" s="320"/>
      <c r="R553" s="319"/>
      <c r="S553" s="319"/>
      <c r="T553" s="320"/>
      <c r="U553" s="321">
        <v>45055</v>
      </c>
      <c r="V553" s="270" t="str">
        <f ca="1">IFERROR(IF(E553&lt;&gt;"",VLOOKUP(E553,'Color Lineup'!N:N,1,0),""),"CHECK")</f>
        <v>JH4V8</v>
      </c>
    </row>
    <row r="554" spans="3:22">
      <c r="C554" s="1">
        <f>+IF(D554=1,COUNTIF($D$2:D554,D554),0)</f>
        <v>0</v>
      </c>
      <c r="D554" s="1">
        <f>+COUNTIF($E$2:E554,E554)</f>
        <v>22</v>
      </c>
      <c r="E554" s="1" t="str">
        <f t="shared" si="16"/>
        <v>MV040</v>
      </c>
      <c r="F554" s="323">
        <f t="shared" si="17"/>
        <v>552</v>
      </c>
      <c r="G554" s="317" t="s">
        <v>1927</v>
      </c>
      <c r="H554" s="317" t="s">
        <v>518</v>
      </c>
      <c r="I554" s="317" t="s">
        <v>1104</v>
      </c>
      <c r="J554" s="317">
        <v>8</v>
      </c>
      <c r="K554" s="317" t="s">
        <v>758</v>
      </c>
      <c r="L554" s="317" t="s">
        <v>809</v>
      </c>
      <c r="M554" s="317">
        <v>0</v>
      </c>
      <c r="N554" s="333" t="s">
        <v>28</v>
      </c>
      <c r="O554" s="318"/>
      <c r="P554" s="319"/>
      <c r="Q554" s="320"/>
      <c r="R554" s="319"/>
      <c r="S554" s="319"/>
      <c r="T554" s="320"/>
      <c r="U554" s="321">
        <v>45055</v>
      </c>
      <c r="V554" s="270" t="str">
        <f ca="1">IFERROR(IF(E554&lt;&gt;"",VLOOKUP(E554,'Color Lineup'!N:N,1,0),""),"CHECK")</f>
        <v>MV040</v>
      </c>
    </row>
    <row r="555" spans="3:22">
      <c r="C555" s="1">
        <f>+IF(D555=1,COUNTIF($D$2:D555,D555),0)</f>
        <v>0</v>
      </c>
      <c r="D555" s="1">
        <f>+COUNTIF($E$2:E555,E555)</f>
        <v>5</v>
      </c>
      <c r="E555" s="1" t="str">
        <f t="shared" si="16"/>
        <v>CXS28</v>
      </c>
      <c r="F555" s="323">
        <f t="shared" si="17"/>
        <v>553</v>
      </c>
      <c r="G555" s="317" t="s">
        <v>1928</v>
      </c>
      <c r="H555" s="317" t="s">
        <v>682</v>
      </c>
      <c r="I555" s="317" t="s">
        <v>1904</v>
      </c>
      <c r="J555" s="317">
        <v>3</v>
      </c>
      <c r="K555" s="317" t="s">
        <v>680</v>
      </c>
      <c r="L555" s="317" t="s">
        <v>968</v>
      </c>
      <c r="M555" s="317">
        <v>0</v>
      </c>
      <c r="N555" s="333" t="s">
        <v>631</v>
      </c>
      <c r="O555" s="318"/>
      <c r="P555" s="319"/>
      <c r="Q555" s="320"/>
      <c r="R555" s="319"/>
      <c r="S555" s="319"/>
      <c r="T555" s="320"/>
      <c r="U555" s="321">
        <v>45055</v>
      </c>
      <c r="V555" s="270" t="str">
        <f ca="1">IFERROR(IF(E555&lt;&gt;"",VLOOKUP(E555,'Color Lineup'!N:N,1,0),""),"CHECK")</f>
        <v>CXS28</v>
      </c>
    </row>
    <row r="556" spans="3:22">
      <c r="C556" s="1">
        <f>+IF(D556=1,COUNTIF($D$2:D556,D556),0)</f>
        <v>0</v>
      </c>
      <c r="D556" s="1">
        <f>+COUNTIF($E$2:E556,E556)</f>
        <v>44</v>
      </c>
      <c r="E556" s="1" t="str">
        <f t="shared" si="16"/>
        <v>MX089</v>
      </c>
      <c r="F556" s="323">
        <f t="shared" si="17"/>
        <v>554</v>
      </c>
      <c r="G556" s="317" t="s">
        <v>1929</v>
      </c>
      <c r="H556" s="317" t="s">
        <v>518</v>
      </c>
      <c r="I556" s="317" t="s">
        <v>1137</v>
      </c>
      <c r="J556" s="317">
        <v>3</v>
      </c>
      <c r="K556" s="317" t="s">
        <v>760</v>
      </c>
      <c r="L556" s="317" t="s">
        <v>810</v>
      </c>
      <c r="M556" s="317">
        <v>0</v>
      </c>
      <c r="N556" s="333" t="s">
        <v>465</v>
      </c>
      <c r="O556" s="318"/>
      <c r="P556" s="319"/>
      <c r="Q556" s="320"/>
      <c r="R556" s="319"/>
      <c r="S556" s="319"/>
      <c r="T556" s="320"/>
      <c r="U556" s="321">
        <v>45055</v>
      </c>
      <c r="V556" s="270" t="str">
        <f ca="1">IFERROR(IF(E556&lt;&gt;"",VLOOKUP(E556,'Color Lineup'!N:N,1,0),""),"CHECK")</f>
        <v>MX089</v>
      </c>
    </row>
    <row r="557" spans="3:22">
      <c r="C557" s="1">
        <f>+IF(D557=1,COUNTIF($D$2:D557,D557),0)</f>
        <v>0</v>
      </c>
      <c r="D557" s="1">
        <f>+COUNTIF($E$2:E557,E557)</f>
        <v>3</v>
      </c>
      <c r="E557" s="1" t="str">
        <f t="shared" si="16"/>
        <v>HKP20</v>
      </c>
      <c r="F557" s="323">
        <f t="shared" si="17"/>
        <v>555</v>
      </c>
      <c r="G557" s="317" t="s">
        <v>1930</v>
      </c>
      <c r="H557" s="317" t="s">
        <v>682</v>
      </c>
      <c r="I557" s="317" t="s">
        <v>1913</v>
      </c>
      <c r="J557" s="317">
        <v>2</v>
      </c>
      <c r="K557" s="317" t="s">
        <v>681</v>
      </c>
      <c r="L557" s="317" t="s">
        <v>970</v>
      </c>
      <c r="M557" s="317">
        <v>0</v>
      </c>
      <c r="N557" s="333" t="s">
        <v>633</v>
      </c>
      <c r="O557" s="318"/>
      <c r="P557" s="319"/>
      <c r="Q557" s="320"/>
      <c r="R557" s="319"/>
      <c r="S557" s="319"/>
      <c r="T557" s="320"/>
      <c r="U557" s="321">
        <v>45055</v>
      </c>
      <c r="V557" s="270" t="str">
        <f ca="1">IFERROR(IF(E557&lt;&gt;"",VLOOKUP(E557,'Color Lineup'!N:N,1,0),""),"CHECK")</f>
        <v>HKP20</v>
      </c>
    </row>
    <row r="558" spans="3:22">
      <c r="C558" s="1">
        <f>+IF(D558=1,COUNTIF($D$2:D558,D558),0)</f>
        <v>0</v>
      </c>
      <c r="D558" s="1">
        <f>+COUNTIF($E$2:E558,E558)</f>
        <v>14</v>
      </c>
      <c r="E558" s="1" t="str">
        <f t="shared" si="16"/>
        <v>LT089</v>
      </c>
      <c r="F558" s="323">
        <f t="shared" si="17"/>
        <v>556</v>
      </c>
      <c r="G558" s="317" t="s">
        <v>1931</v>
      </c>
      <c r="H558" s="317" t="s">
        <v>519</v>
      </c>
      <c r="I558" s="317" t="s">
        <v>1897</v>
      </c>
      <c r="J558" s="317">
        <v>3</v>
      </c>
      <c r="K558" s="317" t="s">
        <v>559</v>
      </c>
      <c r="L558" s="317" t="s">
        <v>1165</v>
      </c>
      <c r="M558" s="317">
        <v>0</v>
      </c>
      <c r="N558" s="333" t="s">
        <v>465</v>
      </c>
      <c r="O558" s="318"/>
      <c r="P558" s="319"/>
      <c r="Q558" s="320"/>
      <c r="R558" s="319"/>
      <c r="S558" s="319"/>
      <c r="T558" s="320"/>
      <c r="U558" s="321">
        <v>45055</v>
      </c>
      <c r="V558" s="270" t="str">
        <f ca="1">IFERROR(IF(E558&lt;&gt;"",VLOOKUP(E558,'Color Lineup'!N:N,1,0),""),"CHECK")</f>
        <v>LT089</v>
      </c>
    </row>
    <row r="559" spans="3:22">
      <c r="C559" s="1">
        <f>+IF(D559=1,COUNTIF($D$2:D559,D559),0)</f>
        <v>0</v>
      </c>
      <c r="D559" s="1">
        <f>+COUNTIF($E$2:E559,E559)</f>
        <v>15</v>
      </c>
      <c r="E559" s="1" t="str">
        <f t="shared" si="16"/>
        <v>MY4R0</v>
      </c>
      <c r="F559" s="323">
        <f t="shared" si="17"/>
        <v>557</v>
      </c>
      <c r="G559" s="317" t="s">
        <v>1932</v>
      </c>
      <c r="H559" s="317" t="s">
        <v>518</v>
      </c>
      <c r="I559" s="317" t="s">
        <v>1117</v>
      </c>
      <c r="J559" s="317">
        <v>7</v>
      </c>
      <c r="K559" s="317" t="s">
        <v>759</v>
      </c>
      <c r="L559" s="317" t="s">
        <v>811</v>
      </c>
      <c r="M559" s="317">
        <v>0</v>
      </c>
      <c r="N559" s="333" t="s">
        <v>21</v>
      </c>
      <c r="O559" s="318"/>
      <c r="P559" s="319"/>
      <c r="Q559" s="320"/>
      <c r="R559" s="319"/>
      <c r="S559" s="319"/>
      <c r="T559" s="320"/>
      <c r="U559" s="321">
        <v>45055</v>
      </c>
      <c r="V559" s="270" t="str">
        <f ca="1">IFERROR(IF(E559&lt;&gt;"",VLOOKUP(E559,'Color Lineup'!N:N,1,0),""),"CHECK")</f>
        <v>MY4R0</v>
      </c>
    </row>
    <row r="560" spans="3:22">
      <c r="C560" s="1">
        <f>+IF(D560=1,COUNTIF($D$2:D560,D560),0)</f>
        <v>0</v>
      </c>
      <c r="D560" s="1">
        <f>+COUNTIF($E$2:E560,E560)</f>
        <v>25</v>
      </c>
      <c r="E560" s="1" t="str">
        <f t="shared" si="16"/>
        <v>JH040</v>
      </c>
      <c r="F560" s="323">
        <f t="shared" si="17"/>
        <v>558</v>
      </c>
      <c r="G560" s="317" t="s">
        <v>1933</v>
      </c>
      <c r="H560" s="317" t="s">
        <v>520</v>
      </c>
      <c r="I560" s="317" t="s">
        <v>1780</v>
      </c>
      <c r="J560" s="317">
        <v>10</v>
      </c>
      <c r="K560" s="317" t="s">
        <v>452</v>
      </c>
      <c r="L560" s="317" t="s">
        <v>1023</v>
      </c>
      <c r="M560" s="317">
        <v>0</v>
      </c>
      <c r="N560" s="333" t="s">
        <v>28</v>
      </c>
      <c r="O560" s="318"/>
      <c r="P560" s="319"/>
      <c r="Q560" s="320"/>
      <c r="R560" s="319"/>
      <c r="S560" s="319"/>
      <c r="T560" s="320"/>
      <c r="U560" s="321">
        <v>45055</v>
      </c>
      <c r="V560" s="270" t="str">
        <f ca="1">IFERROR(IF(E560&lt;&gt;"",VLOOKUP(E560,'Color Lineup'!N:N,1,0),""),"CHECK")</f>
        <v>JH040</v>
      </c>
    </row>
    <row r="561" spans="3:22">
      <c r="C561" s="1">
        <f>+IF(D561=1,COUNTIF($D$2:D561,D561),0)</f>
        <v>0</v>
      </c>
      <c r="D561" s="1">
        <f>+COUNTIF($E$2:E561,E561)</f>
        <v>31</v>
      </c>
      <c r="E561" s="1" t="str">
        <f t="shared" si="16"/>
        <v>HJ089</v>
      </c>
      <c r="F561" s="323">
        <f t="shared" si="17"/>
        <v>559</v>
      </c>
      <c r="G561" s="317" t="s">
        <v>1934</v>
      </c>
      <c r="H561" s="317" t="s">
        <v>682</v>
      </c>
      <c r="I561" s="317" t="s">
        <v>1837</v>
      </c>
      <c r="J561" s="317">
        <v>9</v>
      </c>
      <c r="K561" s="317" t="s">
        <v>679</v>
      </c>
      <c r="L561" s="317" t="s">
        <v>971</v>
      </c>
      <c r="M561" s="317">
        <v>0</v>
      </c>
      <c r="N561" s="333" t="s">
        <v>465</v>
      </c>
      <c r="O561" s="318"/>
      <c r="P561" s="319"/>
      <c r="Q561" s="320"/>
      <c r="R561" s="319"/>
      <c r="S561" s="319"/>
      <c r="T561" s="320"/>
      <c r="U561" s="321">
        <v>45055</v>
      </c>
      <c r="V561" s="270" t="str">
        <f ca="1">IFERROR(IF(E561&lt;&gt;"",VLOOKUP(E561,'Color Lineup'!N:N,1,0),""),"CHECK")</f>
        <v>HJ089</v>
      </c>
    </row>
    <row r="562" spans="3:22">
      <c r="C562" s="1">
        <f>+IF(D562=1,COUNTIF($D$2:D562,D562),0)</f>
        <v>0</v>
      </c>
      <c r="D562" s="1">
        <f>+COUNTIF($E$2:E562,E562)</f>
        <v>35</v>
      </c>
      <c r="E562" s="1" t="str">
        <f t="shared" si="16"/>
        <v>MX4R0</v>
      </c>
      <c r="F562" s="323">
        <f t="shared" si="17"/>
        <v>560</v>
      </c>
      <c r="G562" s="317" t="s">
        <v>1935</v>
      </c>
      <c r="H562" s="317" t="s">
        <v>518</v>
      </c>
      <c r="I562" s="317" t="s">
        <v>1137</v>
      </c>
      <c r="J562" s="317">
        <v>4</v>
      </c>
      <c r="K562" s="317" t="s">
        <v>760</v>
      </c>
      <c r="L562" s="317" t="s">
        <v>813</v>
      </c>
      <c r="M562" s="317">
        <v>0</v>
      </c>
      <c r="N562" s="333" t="s">
        <v>21</v>
      </c>
      <c r="O562" s="318"/>
      <c r="P562" s="319"/>
      <c r="Q562" s="320"/>
      <c r="R562" s="319"/>
      <c r="S562" s="319"/>
      <c r="T562" s="320"/>
      <c r="U562" s="321">
        <v>45055</v>
      </c>
      <c r="V562" s="270" t="str">
        <f ca="1">IFERROR(IF(E562&lt;&gt;"",VLOOKUP(E562,'Color Lineup'!N:N,1,0),""),"CHECK")</f>
        <v>MX4R0</v>
      </c>
    </row>
    <row r="563" spans="3:22">
      <c r="C563" s="1">
        <f>+IF(D563=1,COUNTIF($D$2:D563,D563),0)</f>
        <v>0</v>
      </c>
      <c r="D563" s="1">
        <f>+COUNTIF($E$2:E563,E563)</f>
        <v>65</v>
      </c>
      <c r="E563" s="1" t="str">
        <f t="shared" si="16"/>
        <v>LH089</v>
      </c>
      <c r="F563" s="323">
        <f t="shared" si="17"/>
        <v>561</v>
      </c>
      <c r="G563" s="317" t="s">
        <v>1936</v>
      </c>
      <c r="H563" s="317" t="s">
        <v>682</v>
      </c>
      <c r="I563" s="317" t="s">
        <v>1916</v>
      </c>
      <c r="J563" s="317">
        <v>4</v>
      </c>
      <c r="K563" s="317" t="s">
        <v>585</v>
      </c>
      <c r="L563" s="317" t="s">
        <v>972</v>
      </c>
      <c r="M563" s="317">
        <v>0</v>
      </c>
      <c r="N563" s="333" t="s">
        <v>465</v>
      </c>
      <c r="O563" s="318"/>
      <c r="P563" s="319"/>
      <c r="Q563" s="320"/>
      <c r="R563" s="319"/>
      <c r="S563" s="319"/>
      <c r="T563" s="320"/>
      <c r="U563" s="321">
        <v>45055</v>
      </c>
      <c r="V563" s="270" t="str">
        <f ca="1">IFERROR(IF(E563&lt;&gt;"",VLOOKUP(E563,'Color Lineup'!N:N,1,0),""),"CHECK")</f>
        <v>LH089</v>
      </c>
    </row>
    <row r="564" spans="3:22">
      <c r="C564" s="1">
        <f>+IF(D564=1,COUNTIF($D$2:D564,D564),0)</f>
        <v>0</v>
      </c>
      <c r="D564" s="1">
        <f>+COUNTIF($E$2:E564,E564)</f>
        <v>36</v>
      </c>
      <c r="E564" s="1" t="str">
        <f t="shared" si="16"/>
        <v>MX4R0</v>
      </c>
      <c r="F564" s="323">
        <f t="shared" si="17"/>
        <v>562</v>
      </c>
      <c r="G564" s="317" t="s">
        <v>1937</v>
      </c>
      <c r="H564" s="317" t="s">
        <v>518</v>
      </c>
      <c r="I564" s="317" t="s">
        <v>1137</v>
      </c>
      <c r="J564" s="317">
        <v>5</v>
      </c>
      <c r="K564" s="317" t="s">
        <v>760</v>
      </c>
      <c r="L564" s="317" t="s">
        <v>814</v>
      </c>
      <c r="M564" s="317">
        <v>0</v>
      </c>
      <c r="N564" s="333" t="s">
        <v>21</v>
      </c>
      <c r="O564" s="318"/>
      <c r="P564" s="319"/>
      <c r="Q564" s="320"/>
      <c r="R564" s="319"/>
      <c r="S564" s="319"/>
      <c r="T564" s="320"/>
      <c r="U564" s="321">
        <v>45055</v>
      </c>
      <c r="V564" s="270" t="str">
        <f ca="1">IFERROR(IF(E564&lt;&gt;"",VLOOKUP(E564,'Color Lineup'!N:N,1,0),""),"CHECK")</f>
        <v>MX4R0</v>
      </c>
    </row>
    <row r="565" spans="3:22">
      <c r="C565" s="1">
        <f>+IF(D565=1,COUNTIF($D$2:D565,D565),0)</f>
        <v>0</v>
      </c>
      <c r="D565" s="1">
        <f>+COUNTIF($E$2:E565,E565)</f>
        <v>22</v>
      </c>
      <c r="E565" s="1" t="str">
        <f t="shared" si="16"/>
        <v>LHX12</v>
      </c>
      <c r="F565" s="323">
        <f t="shared" si="17"/>
        <v>563</v>
      </c>
      <c r="G565" s="317" t="s">
        <v>1938</v>
      </c>
      <c r="H565" s="317" t="s">
        <v>682</v>
      </c>
      <c r="I565" s="317" t="s">
        <v>1916</v>
      </c>
      <c r="J565" s="317">
        <v>5</v>
      </c>
      <c r="K565" s="317" t="s">
        <v>585</v>
      </c>
      <c r="L565" s="317" t="s">
        <v>973</v>
      </c>
      <c r="M565" s="317">
        <v>0</v>
      </c>
      <c r="N565" s="333" t="s">
        <v>632</v>
      </c>
      <c r="O565" s="318"/>
      <c r="P565" s="319"/>
      <c r="Q565" s="320"/>
      <c r="R565" s="319"/>
      <c r="S565" s="319"/>
      <c r="T565" s="320"/>
      <c r="U565" s="321">
        <v>45055</v>
      </c>
      <c r="V565" s="270" t="str">
        <f ca="1">IFERROR(IF(E565&lt;&gt;"",VLOOKUP(E565,'Color Lineup'!N:N,1,0),""),"CHECK")</f>
        <v>LHX12</v>
      </c>
    </row>
    <row r="566" spans="3:22">
      <c r="C566" s="1">
        <f>+IF(D566=1,COUNTIF($D$2:D566,D566),0)</f>
        <v>0</v>
      </c>
      <c r="D566" s="1">
        <f>+COUNTIF($E$2:E566,E566)</f>
        <v>8</v>
      </c>
      <c r="E566" s="1" t="str">
        <f t="shared" si="16"/>
        <v>LT218</v>
      </c>
      <c r="F566" s="323">
        <f t="shared" si="17"/>
        <v>564</v>
      </c>
      <c r="G566" s="317" t="s">
        <v>1939</v>
      </c>
      <c r="H566" s="317" t="s">
        <v>519</v>
      </c>
      <c r="I566" s="317" t="s">
        <v>1897</v>
      </c>
      <c r="J566" s="317">
        <v>4</v>
      </c>
      <c r="K566" s="317" t="s">
        <v>559</v>
      </c>
      <c r="L566" s="317" t="s">
        <v>1171</v>
      </c>
      <c r="M566" s="317">
        <v>0</v>
      </c>
      <c r="N566" s="333" t="s">
        <v>20</v>
      </c>
      <c r="O566" s="318"/>
      <c r="P566" s="319"/>
      <c r="Q566" s="320"/>
      <c r="R566" s="319"/>
      <c r="S566" s="319"/>
      <c r="T566" s="320"/>
      <c r="U566" s="321">
        <v>45055</v>
      </c>
      <c r="V566" s="270" t="str">
        <f ca="1">IFERROR(IF(E566&lt;&gt;"",VLOOKUP(E566,'Color Lineup'!N:N,1,0),""),"CHECK")</f>
        <v>LT218</v>
      </c>
    </row>
    <row r="567" spans="3:22">
      <c r="C567" s="1">
        <f>+IF(D567=1,COUNTIF($D$2:D567,D567),0)</f>
        <v>0</v>
      </c>
      <c r="D567" s="1">
        <f>+COUNTIF($E$2:E567,E567)</f>
        <v>23</v>
      </c>
      <c r="E567" s="1" t="str">
        <f t="shared" si="16"/>
        <v>MV040</v>
      </c>
      <c r="F567" s="323">
        <f t="shared" si="17"/>
        <v>565</v>
      </c>
      <c r="G567" s="317" t="s">
        <v>1940</v>
      </c>
      <c r="H567" s="317" t="s">
        <v>518</v>
      </c>
      <c r="I567" s="317" t="s">
        <v>1104</v>
      </c>
      <c r="J567" s="317">
        <v>9</v>
      </c>
      <c r="K567" s="317" t="s">
        <v>758</v>
      </c>
      <c r="L567" s="317" t="s">
        <v>815</v>
      </c>
      <c r="M567" s="317">
        <v>0</v>
      </c>
      <c r="N567" s="333" t="s">
        <v>28</v>
      </c>
      <c r="O567" s="318"/>
      <c r="P567" s="319"/>
      <c r="Q567" s="320"/>
      <c r="R567" s="319"/>
      <c r="S567" s="319"/>
      <c r="T567" s="320"/>
      <c r="U567" s="321">
        <v>45055</v>
      </c>
      <c r="V567" s="270" t="str">
        <f ca="1">IFERROR(IF(E567&lt;&gt;"",VLOOKUP(E567,'Color Lineup'!N:N,1,0),""),"CHECK")</f>
        <v>MV040</v>
      </c>
    </row>
    <row r="568" spans="3:22">
      <c r="C568" s="1">
        <f>+IF(D568=1,COUNTIF($D$2:D568,D568),0)</f>
        <v>0</v>
      </c>
      <c r="D568" s="1">
        <f>+COUNTIF($E$2:E568,E568)</f>
        <v>6</v>
      </c>
      <c r="E568" s="1" t="str">
        <f t="shared" si="16"/>
        <v>MY218</v>
      </c>
      <c r="F568" s="323">
        <f t="shared" si="17"/>
        <v>566</v>
      </c>
      <c r="G568" s="317" t="s">
        <v>1941</v>
      </c>
      <c r="H568" s="317" t="s">
        <v>518</v>
      </c>
      <c r="I568" s="317" t="s">
        <v>1117</v>
      </c>
      <c r="J568" s="317">
        <v>8</v>
      </c>
      <c r="K568" s="317" t="s">
        <v>759</v>
      </c>
      <c r="L568" s="317" t="s">
        <v>816</v>
      </c>
      <c r="M568" s="317">
        <v>0</v>
      </c>
      <c r="N568" s="333" t="s">
        <v>20</v>
      </c>
      <c r="O568" s="318"/>
      <c r="P568" s="319"/>
      <c r="Q568" s="320"/>
      <c r="R568" s="319"/>
      <c r="S568" s="319"/>
      <c r="T568" s="320"/>
      <c r="U568" s="321">
        <v>45055</v>
      </c>
      <c r="V568" s="270" t="str">
        <f ca="1">IFERROR(IF(E568&lt;&gt;"",VLOOKUP(E568,'Color Lineup'!N:N,1,0),""),"CHECK")</f>
        <v>MY218</v>
      </c>
    </row>
    <row r="569" spans="3:22">
      <c r="C569" s="1">
        <f>+IF(D569=1,COUNTIF($D$2:D569,D569),0)</f>
        <v>0</v>
      </c>
      <c r="D569" s="1">
        <f>+COUNTIF($E$2:E569,E569)</f>
        <v>22</v>
      </c>
      <c r="E569" s="1" t="str">
        <f t="shared" si="16"/>
        <v>CXW09</v>
      </c>
      <c r="F569" s="323">
        <f t="shared" si="17"/>
        <v>567</v>
      </c>
      <c r="G569" s="317" t="s">
        <v>1942</v>
      </c>
      <c r="H569" s="317" t="s">
        <v>682</v>
      </c>
      <c r="I569" s="317" t="s">
        <v>1904</v>
      </c>
      <c r="J569" s="317">
        <v>4</v>
      </c>
      <c r="K569" s="317" t="s">
        <v>680</v>
      </c>
      <c r="L569" s="317" t="s">
        <v>974</v>
      </c>
      <c r="M569" s="317">
        <v>0</v>
      </c>
      <c r="N569" s="333" t="s">
        <v>635</v>
      </c>
      <c r="O569" s="318"/>
      <c r="P569" s="319"/>
      <c r="Q569" s="320"/>
      <c r="R569" s="319"/>
      <c r="S569" s="319"/>
      <c r="T569" s="320"/>
      <c r="U569" s="321">
        <v>45055</v>
      </c>
      <c r="V569" s="270" t="str">
        <f ca="1">IFERROR(IF(E569&lt;&gt;"",VLOOKUP(E569,'Color Lineup'!N:N,1,0),""),"CHECK")</f>
        <v>CXW09</v>
      </c>
    </row>
    <row r="570" spans="3:22">
      <c r="C570" s="1">
        <f>+IF(D570=1,COUNTIF($D$2:D570,D570),0)</f>
        <v>0</v>
      </c>
      <c r="D570" s="1">
        <f>+COUNTIF($E$2:E570,E570)</f>
        <v>14</v>
      </c>
      <c r="E570" s="1" t="str">
        <f t="shared" si="16"/>
        <v>MX218</v>
      </c>
      <c r="F570" s="323">
        <f t="shared" si="17"/>
        <v>568</v>
      </c>
      <c r="G570" s="317" t="s">
        <v>1943</v>
      </c>
      <c r="H570" s="317" t="s">
        <v>518</v>
      </c>
      <c r="I570" s="317" t="s">
        <v>1137</v>
      </c>
      <c r="J570" s="317">
        <v>6</v>
      </c>
      <c r="K570" s="317" t="s">
        <v>760</v>
      </c>
      <c r="L570" s="317" t="s">
        <v>817</v>
      </c>
      <c r="M570" s="317">
        <v>0</v>
      </c>
      <c r="N570" s="333" t="s">
        <v>20</v>
      </c>
      <c r="O570" s="318"/>
      <c r="P570" s="319"/>
      <c r="Q570" s="320"/>
      <c r="R570" s="319"/>
      <c r="S570" s="319"/>
      <c r="T570" s="320"/>
      <c r="U570" s="321">
        <v>45055</v>
      </c>
      <c r="V570" s="270" t="str">
        <f ca="1">IFERROR(IF(E570&lt;&gt;"",VLOOKUP(E570,'Color Lineup'!N:N,1,0),""),"CHECK")</f>
        <v>MX218</v>
      </c>
    </row>
    <row r="571" spans="3:22">
      <c r="C571" s="1">
        <f>+IF(D571=1,COUNTIF($D$2:D571,D571),0)</f>
        <v>0</v>
      </c>
      <c r="D571" s="1">
        <f>+COUNTIF($E$2:E571,E571)</f>
        <v>3</v>
      </c>
      <c r="E571" s="1" t="str">
        <f t="shared" si="16"/>
        <v>HKX12</v>
      </c>
      <c r="F571" s="323">
        <f t="shared" si="17"/>
        <v>569</v>
      </c>
      <c r="G571" s="317" t="s">
        <v>1944</v>
      </c>
      <c r="H571" s="317" t="s">
        <v>682</v>
      </c>
      <c r="I571" s="317" t="s">
        <v>1913</v>
      </c>
      <c r="J571" s="317">
        <v>3</v>
      </c>
      <c r="K571" s="317" t="s">
        <v>681</v>
      </c>
      <c r="L571" s="317" t="s">
        <v>975</v>
      </c>
      <c r="M571" s="317">
        <v>0</v>
      </c>
      <c r="N571" s="333" t="s">
        <v>632</v>
      </c>
      <c r="O571" s="318"/>
      <c r="P571" s="319"/>
      <c r="Q571" s="320"/>
      <c r="R571" s="319"/>
      <c r="S571" s="319"/>
      <c r="T571" s="320"/>
      <c r="U571" s="321">
        <v>45055</v>
      </c>
      <c r="V571" s="270" t="str">
        <f ca="1">IFERROR(IF(E571&lt;&gt;"",VLOOKUP(E571,'Color Lineup'!N:N,1,0),""),"CHECK")</f>
        <v>HKX12</v>
      </c>
    </row>
    <row r="572" spans="3:22">
      <c r="C572" s="1">
        <f>+IF(D572=1,COUNTIF($D$2:D572,D572),0)</f>
        <v>0</v>
      </c>
      <c r="D572" s="1">
        <f>+COUNTIF($E$2:E572,E572)</f>
        <v>14</v>
      </c>
      <c r="E572" s="1" t="str">
        <f t="shared" si="16"/>
        <v>LP040</v>
      </c>
      <c r="F572" s="323">
        <f t="shared" si="17"/>
        <v>570</v>
      </c>
      <c r="G572" s="317" t="s">
        <v>1945</v>
      </c>
      <c r="H572" s="317" t="s">
        <v>519</v>
      </c>
      <c r="I572" s="317" t="s">
        <v>1718</v>
      </c>
      <c r="J572" s="317">
        <v>10</v>
      </c>
      <c r="K572" s="317" t="s">
        <v>561</v>
      </c>
      <c r="L572" s="317" t="s">
        <v>1176</v>
      </c>
      <c r="M572" s="317">
        <v>0</v>
      </c>
      <c r="N572" s="333" t="s">
        <v>28</v>
      </c>
      <c r="O572" s="318"/>
      <c r="P572" s="319"/>
      <c r="Q572" s="320"/>
      <c r="R572" s="319"/>
      <c r="S572" s="319"/>
      <c r="T572" s="320"/>
      <c r="U572" s="321">
        <v>45055</v>
      </c>
      <c r="V572" s="270" t="str">
        <f ca="1">IFERROR(IF(E572&lt;&gt;"",VLOOKUP(E572,'Color Lineup'!N:N,1,0),""),"CHECK")</f>
        <v>LP040</v>
      </c>
    </row>
    <row r="573" spans="3:22">
      <c r="C573" s="1">
        <f>+IF(D573=1,COUNTIF($D$2:D573,D573),0)</f>
        <v>0</v>
      </c>
      <c r="D573" s="1">
        <f>+COUNTIF($E$2:E573,E573)</f>
        <v>37</v>
      </c>
      <c r="E573" s="1" t="str">
        <f t="shared" si="16"/>
        <v>MX4R0</v>
      </c>
      <c r="F573" s="323">
        <f t="shared" si="17"/>
        <v>571</v>
      </c>
      <c r="G573" s="317" t="s">
        <v>1946</v>
      </c>
      <c r="H573" s="317" t="s">
        <v>518</v>
      </c>
      <c r="I573" s="317" t="s">
        <v>1137</v>
      </c>
      <c r="J573" s="317">
        <v>7</v>
      </c>
      <c r="K573" s="317" t="s">
        <v>760</v>
      </c>
      <c r="L573" s="317" t="s">
        <v>818</v>
      </c>
      <c r="M573" s="317">
        <v>0</v>
      </c>
      <c r="N573" s="333" t="s">
        <v>21</v>
      </c>
      <c r="O573" s="318"/>
      <c r="P573" s="319"/>
      <c r="Q573" s="320"/>
      <c r="R573" s="319"/>
      <c r="S573" s="319"/>
      <c r="T573" s="320"/>
      <c r="U573" s="321">
        <v>45055</v>
      </c>
      <c r="V573" s="270" t="str">
        <f ca="1">IFERROR(IF(E573&lt;&gt;"",VLOOKUP(E573,'Color Lineup'!N:N,1,0),""),"CHECK")</f>
        <v>MX4R0</v>
      </c>
    </row>
    <row r="574" spans="3:22">
      <c r="C574" s="1">
        <f>+IF(D574=1,COUNTIF($D$2:D574,D574),0)</f>
        <v>0</v>
      </c>
      <c r="D574" s="1">
        <f>+COUNTIF($E$2:E574,E574)</f>
        <v>32</v>
      </c>
      <c r="E574" s="1" t="str">
        <f t="shared" si="16"/>
        <v>HJ089</v>
      </c>
      <c r="F574" s="323">
        <f t="shared" si="17"/>
        <v>572</v>
      </c>
      <c r="G574" s="317" t="s">
        <v>1947</v>
      </c>
      <c r="H574" s="317" t="s">
        <v>682</v>
      </c>
      <c r="I574" s="317" t="s">
        <v>1837</v>
      </c>
      <c r="J574" s="317">
        <v>10</v>
      </c>
      <c r="K574" s="317" t="s">
        <v>679</v>
      </c>
      <c r="L574" s="317" t="s">
        <v>977</v>
      </c>
      <c r="M574" s="317">
        <v>0</v>
      </c>
      <c r="N574" s="333" t="s">
        <v>465</v>
      </c>
      <c r="O574" s="318"/>
      <c r="P574" s="319"/>
      <c r="Q574" s="320"/>
      <c r="R574" s="319"/>
      <c r="S574" s="319"/>
      <c r="T574" s="320"/>
      <c r="U574" s="321">
        <v>45055</v>
      </c>
      <c r="V574" s="270" t="str">
        <f ca="1">IFERROR(IF(E574&lt;&gt;"",VLOOKUP(E574,'Color Lineup'!N:N,1,0),""),"CHECK")</f>
        <v>HJ089</v>
      </c>
    </row>
    <row r="575" spans="3:22">
      <c r="C575" s="1">
        <f>+IF(D575=1,COUNTIF($D$2:D575,D575),0)</f>
        <v>0</v>
      </c>
      <c r="D575" s="1">
        <f>+COUNTIF($E$2:E575,E575)</f>
        <v>20</v>
      </c>
      <c r="E575" s="1" t="str">
        <f t="shared" si="16"/>
        <v>MV4R0</v>
      </c>
      <c r="F575" s="323">
        <f t="shared" si="17"/>
        <v>573</v>
      </c>
      <c r="G575" s="317" t="s">
        <v>1948</v>
      </c>
      <c r="H575" s="317" t="s">
        <v>518</v>
      </c>
      <c r="I575" s="317" t="s">
        <v>1104</v>
      </c>
      <c r="J575" s="317">
        <v>10</v>
      </c>
      <c r="K575" s="317" t="s">
        <v>758</v>
      </c>
      <c r="L575" s="317" t="s">
        <v>819</v>
      </c>
      <c r="M575" s="317">
        <v>0</v>
      </c>
      <c r="N575" s="333" t="s">
        <v>21</v>
      </c>
      <c r="O575" s="318"/>
      <c r="P575" s="319"/>
      <c r="Q575" s="320"/>
      <c r="R575" s="319"/>
      <c r="S575" s="319"/>
      <c r="T575" s="320"/>
      <c r="U575" s="321">
        <v>45055</v>
      </c>
      <c r="V575" s="270" t="str">
        <f ca="1">IFERROR(IF(E575&lt;&gt;"",VLOOKUP(E575,'Color Lineup'!N:N,1,0),""),"CHECK")</f>
        <v>MV4R0</v>
      </c>
    </row>
    <row r="576" spans="3:22">
      <c r="C576" s="1">
        <f>+IF(D576=1,COUNTIF($D$2:D576,D576),0)</f>
        <v>0</v>
      </c>
      <c r="D576" s="1">
        <f>+COUNTIF($E$2:E576,E576)</f>
        <v>66</v>
      </c>
      <c r="E576" s="1" t="str">
        <f t="shared" si="16"/>
        <v>LH089</v>
      </c>
      <c r="F576" s="323">
        <f t="shared" si="17"/>
        <v>574</v>
      </c>
      <c r="G576" s="317" t="s">
        <v>1949</v>
      </c>
      <c r="H576" s="317" t="s">
        <v>682</v>
      </c>
      <c r="I576" s="317" t="s">
        <v>1916</v>
      </c>
      <c r="J576" s="317">
        <v>6</v>
      </c>
      <c r="K576" s="317" t="s">
        <v>585</v>
      </c>
      <c r="L576" s="317" t="s">
        <v>978</v>
      </c>
      <c r="M576" s="317">
        <v>0</v>
      </c>
      <c r="N576" s="333" t="s">
        <v>465</v>
      </c>
      <c r="O576" s="318"/>
      <c r="P576" s="319"/>
      <c r="Q576" s="320"/>
      <c r="R576" s="319"/>
      <c r="S576" s="319"/>
      <c r="T576" s="320"/>
      <c r="U576" s="321">
        <v>45055</v>
      </c>
      <c r="V576" s="270" t="str">
        <f ca="1">IFERROR(IF(E576&lt;&gt;"",VLOOKUP(E576,'Color Lineup'!N:N,1,0),""),"CHECK")</f>
        <v>LH089</v>
      </c>
    </row>
    <row r="577" spans="3:22">
      <c r="C577" s="1">
        <f>+IF(D577=1,COUNTIF($D$2:D577,D577),0)</f>
        <v>0</v>
      </c>
      <c r="D577" s="1">
        <f>+COUNTIF($E$2:E577,E577)</f>
        <v>38</v>
      </c>
      <c r="E577" s="1" t="str">
        <f t="shared" si="16"/>
        <v>MX4R0</v>
      </c>
      <c r="F577" s="323">
        <f t="shared" si="17"/>
        <v>575</v>
      </c>
      <c r="G577" s="317" t="s">
        <v>1950</v>
      </c>
      <c r="H577" s="317" t="s">
        <v>518</v>
      </c>
      <c r="I577" s="317" t="s">
        <v>1137</v>
      </c>
      <c r="J577" s="317">
        <v>8</v>
      </c>
      <c r="K577" s="317" t="s">
        <v>760</v>
      </c>
      <c r="L577" s="317" t="s">
        <v>820</v>
      </c>
      <c r="M577" s="317">
        <v>0</v>
      </c>
      <c r="N577" s="333" t="s">
        <v>21</v>
      </c>
      <c r="O577" s="318"/>
      <c r="P577" s="319"/>
      <c r="Q577" s="320"/>
      <c r="R577" s="319"/>
      <c r="S577" s="319"/>
      <c r="T577" s="320"/>
      <c r="U577" s="321">
        <v>45055</v>
      </c>
      <c r="V577" s="270" t="str">
        <f ca="1">IFERROR(IF(E577&lt;&gt;"",VLOOKUP(E577,'Color Lineup'!N:N,1,0),""),"CHECK")</f>
        <v>MX4R0</v>
      </c>
    </row>
    <row r="578" spans="3:22">
      <c r="C578" s="1">
        <f>+IF(D578=1,COUNTIF($D$2:D578,D578),0)</f>
        <v>0</v>
      </c>
      <c r="D578" s="1">
        <f>+COUNTIF($E$2:E578,E578)</f>
        <v>67</v>
      </c>
      <c r="E578" s="1" t="str">
        <f t="shared" si="16"/>
        <v>LH089</v>
      </c>
      <c r="F578" s="323">
        <f t="shared" si="17"/>
        <v>576</v>
      </c>
      <c r="G578" s="317" t="s">
        <v>1951</v>
      </c>
      <c r="H578" s="317" t="s">
        <v>682</v>
      </c>
      <c r="I578" s="317" t="s">
        <v>1916</v>
      </c>
      <c r="J578" s="317">
        <v>7</v>
      </c>
      <c r="K578" s="317" t="s">
        <v>585</v>
      </c>
      <c r="L578" s="317" t="s">
        <v>979</v>
      </c>
      <c r="M578" s="317">
        <v>0</v>
      </c>
      <c r="N578" s="333" t="s">
        <v>465</v>
      </c>
      <c r="O578" s="318"/>
      <c r="P578" s="319"/>
      <c r="Q578" s="320"/>
      <c r="R578" s="319"/>
      <c r="S578" s="319"/>
      <c r="T578" s="320"/>
      <c r="U578" s="321">
        <v>45055</v>
      </c>
      <c r="V578" s="270" t="str">
        <f ca="1">IFERROR(IF(E578&lt;&gt;"",VLOOKUP(E578,'Color Lineup'!N:N,1,0),""),"CHECK")</f>
        <v>LH089</v>
      </c>
    </row>
    <row r="579" spans="3:22">
      <c r="C579" s="1">
        <f>+IF(D579=1,COUNTIF($D$2:D579,D579),0)</f>
        <v>0</v>
      </c>
      <c r="D579" s="1">
        <f>+COUNTIF($E$2:E579,E579)</f>
        <v>4</v>
      </c>
      <c r="E579" s="1" t="str">
        <f t="shared" si="16"/>
        <v>LS089</v>
      </c>
      <c r="F579" s="323">
        <f t="shared" si="17"/>
        <v>577</v>
      </c>
      <c r="G579" s="317" t="s">
        <v>1952</v>
      </c>
      <c r="H579" s="317" t="s">
        <v>519</v>
      </c>
      <c r="I579" s="317" t="s">
        <v>1368</v>
      </c>
      <c r="J579" s="317">
        <v>3</v>
      </c>
      <c r="K579" s="317" t="s">
        <v>557</v>
      </c>
      <c r="L579" s="317" t="s">
        <v>1183</v>
      </c>
      <c r="M579" s="317">
        <v>0</v>
      </c>
      <c r="N579" s="333" t="s">
        <v>465</v>
      </c>
      <c r="O579" s="318"/>
      <c r="P579" s="319"/>
      <c r="Q579" s="320"/>
      <c r="R579" s="319"/>
      <c r="S579" s="319"/>
      <c r="T579" s="320"/>
      <c r="U579" s="321">
        <v>45055</v>
      </c>
      <c r="V579" s="270" t="str">
        <f ca="1">IFERROR(IF(E579&lt;&gt;"",VLOOKUP(E579,'Color Lineup'!N:N,1,0),""),"CHECK")</f>
        <v>LS089</v>
      </c>
    </row>
    <row r="580" spans="3:22">
      <c r="C580" s="1">
        <f>+IF(D580=1,COUNTIF($D$2:D580,D580),0)</f>
        <v>0</v>
      </c>
      <c r="D580" s="1">
        <f>+COUNTIF($E$2:E580,E580)</f>
        <v>9</v>
      </c>
      <c r="E580" s="1" t="str">
        <f t="shared" ref="E580:E643" si="18">+K580&amp;N580</f>
        <v>MY089</v>
      </c>
      <c r="F580" s="323">
        <f t="shared" si="17"/>
        <v>578</v>
      </c>
      <c r="G580" s="317" t="s">
        <v>1953</v>
      </c>
      <c r="H580" s="317" t="s">
        <v>518</v>
      </c>
      <c r="I580" s="317" t="s">
        <v>1117</v>
      </c>
      <c r="J580" s="317">
        <v>9</v>
      </c>
      <c r="K580" s="317" t="s">
        <v>759</v>
      </c>
      <c r="L580" s="317" t="s">
        <v>821</v>
      </c>
      <c r="M580" s="317">
        <v>0</v>
      </c>
      <c r="N580" s="333" t="s">
        <v>465</v>
      </c>
      <c r="O580" s="318"/>
      <c r="P580" s="319"/>
      <c r="Q580" s="320"/>
      <c r="R580" s="319"/>
      <c r="S580" s="319"/>
      <c r="T580" s="320"/>
      <c r="U580" s="321">
        <v>45055</v>
      </c>
      <c r="V580" s="270" t="str">
        <f ca="1">IFERROR(IF(E580&lt;&gt;"",VLOOKUP(E580,'Color Lineup'!N:N,1,0),""),"CHECK")</f>
        <v>MY089</v>
      </c>
    </row>
    <row r="581" spans="3:22">
      <c r="C581" s="1">
        <f>+IF(D581=1,COUNTIF($D$2:D581,D581),0)</f>
        <v>0</v>
      </c>
      <c r="D581" s="1">
        <f>+COUNTIF($E$2:E581,E581)</f>
        <v>23</v>
      </c>
      <c r="E581" s="1" t="str">
        <f t="shared" si="18"/>
        <v>CXW09</v>
      </c>
      <c r="F581" s="323">
        <f t="shared" ref="F581:F644" si="19">ROW()-2</f>
        <v>579</v>
      </c>
      <c r="G581" s="317" t="s">
        <v>1954</v>
      </c>
      <c r="H581" s="317" t="s">
        <v>682</v>
      </c>
      <c r="I581" s="317" t="s">
        <v>1904</v>
      </c>
      <c r="J581" s="317">
        <v>5</v>
      </c>
      <c r="K581" s="317" t="s">
        <v>680</v>
      </c>
      <c r="L581" s="317" t="s">
        <v>980</v>
      </c>
      <c r="M581" s="317">
        <v>0</v>
      </c>
      <c r="N581" s="333" t="s">
        <v>635</v>
      </c>
      <c r="O581" s="318"/>
      <c r="P581" s="319"/>
      <c r="Q581" s="320"/>
      <c r="R581" s="319"/>
      <c r="S581" s="319"/>
      <c r="T581" s="320"/>
      <c r="U581" s="321">
        <v>45055</v>
      </c>
      <c r="V581" s="270" t="str">
        <f ca="1">IFERROR(IF(E581&lt;&gt;"",VLOOKUP(E581,'Color Lineup'!N:N,1,0),""),"CHECK")</f>
        <v>CXW09</v>
      </c>
    </row>
    <row r="582" spans="3:22">
      <c r="C582" s="1">
        <f>+IF(D582=1,COUNTIF($D$2:D582,D582),0)</f>
        <v>0</v>
      </c>
      <c r="D582" s="1">
        <f>+COUNTIF($E$2:E582,E582)</f>
        <v>45</v>
      </c>
      <c r="E582" s="1" t="str">
        <f t="shared" si="18"/>
        <v>MX089</v>
      </c>
      <c r="F582" s="323">
        <f t="shared" si="19"/>
        <v>580</v>
      </c>
      <c r="G582" s="317" t="s">
        <v>1955</v>
      </c>
      <c r="H582" s="317" t="s">
        <v>518</v>
      </c>
      <c r="I582" s="317" t="s">
        <v>1137</v>
      </c>
      <c r="J582" s="317">
        <v>9</v>
      </c>
      <c r="K582" s="317" t="s">
        <v>760</v>
      </c>
      <c r="L582" s="317" t="s">
        <v>822</v>
      </c>
      <c r="M582" s="317">
        <v>0</v>
      </c>
      <c r="N582" s="333" t="s">
        <v>465</v>
      </c>
      <c r="O582" s="318"/>
      <c r="P582" s="319"/>
      <c r="Q582" s="320"/>
      <c r="R582" s="319"/>
      <c r="S582" s="319"/>
      <c r="T582" s="320"/>
      <c r="U582" s="321">
        <v>45055</v>
      </c>
      <c r="V582" s="270" t="str">
        <f ca="1">IFERROR(IF(E582&lt;&gt;"",VLOOKUP(E582,'Color Lineup'!N:N,1,0),""),"CHECK")</f>
        <v>MX089</v>
      </c>
    </row>
    <row r="583" spans="3:22">
      <c r="C583" s="1">
        <f>+IF(D583=1,COUNTIF($D$2:D583,D583),0)</f>
        <v>0</v>
      </c>
      <c r="D583" s="1">
        <f>+COUNTIF($E$2:E583,E583)</f>
        <v>5</v>
      </c>
      <c r="E583" s="1" t="str">
        <f t="shared" si="18"/>
        <v>HJS28</v>
      </c>
      <c r="F583" s="323">
        <f t="shared" si="19"/>
        <v>581</v>
      </c>
      <c r="G583" s="317" t="s">
        <v>1956</v>
      </c>
      <c r="H583" s="317" t="s">
        <v>682</v>
      </c>
      <c r="I583" s="317" t="s">
        <v>1957</v>
      </c>
      <c r="J583" s="317">
        <v>1</v>
      </c>
      <c r="K583" s="317" t="s">
        <v>679</v>
      </c>
      <c r="L583" s="317" t="s">
        <v>981</v>
      </c>
      <c r="M583" s="317">
        <v>0</v>
      </c>
      <c r="N583" s="333" t="s">
        <v>631</v>
      </c>
      <c r="O583" s="318"/>
      <c r="P583" s="319"/>
      <c r="Q583" s="320"/>
      <c r="R583" s="319"/>
      <c r="S583" s="319"/>
      <c r="T583" s="320"/>
      <c r="U583" s="321">
        <v>45055</v>
      </c>
      <c r="V583" s="270" t="str">
        <f ca="1">IFERROR(IF(E583&lt;&gt;"",VLOOKUP(E583,'Color Lineup'!N:N,1,0),""),"CHECK")</f>
        <v>HJS28</v>
      </c>
    </row>
    <row r="584" spans="3:22">
      <c r="C584" s="1">
        <f>+IF(D584=1,COUNTIF($D$2:D584,D584),0)</f>
        <v>0</v>
      </c>
      <c r="D584" s="1">
        <f>+COUNTIF($E$2:E584,E584)</f>
        <v>6</v>
      </c>
      <c r="E584" s="1" t="str">
        <f t="shared" si="18"/>
        <v>MV1D6</v>
      </c>
      <c r="F584" s="323">
        <f t="shared" si="19"/>
        <v>582</v>
      </c>
      <c r="G584" s="317" t="s">
        <v>1958</v>
      </c>
      <c r="H584" s="317" t="s">
        <v>518</v>
      </c>
      <c r="I584" s="317" t="s">
        <v>1106</v>
      </c>
      <c r="J584" s="317">
        <v>1</v>
      </c>
      <c r="K584" s="317" t="s">
        <v>758</v>
      </c>
      <c r="L584" s="317" t="s">
        <v>823</v>
      </c>
      <c r="M584" s="317">
        <v>0</v>
      </c>
      <c r="N584" s="333" t="s">
        <v>29</v>
      </c>
      <c r="O584" s="318"/>
      <c r="P584" s="319"/>
      <c r="Q584" s="320"/>
      <c r="R584" s="319"/>
      <c r="S584" s="319"/>
      <c r="T584" s="320"/>
      <c r="U584" s="321">
        <v>45055</v>
      </c>
      <c r="V584" s="270" t="str">
        <f ca="1">IFERROR(IF(E584&lt;&gt;"",VLOOKUP(E584,'Color Lineup'!N:N,1,0),""),"CHECK")</f>
        <v>MV1D6</v>
      </c>
    </row>
    <row r="585" spans="3:22">
      <c r="C585" s="1">
        <f>+IF(D585=1,COUNTIF($D$2:D585,D585),0)</f>
        <v>0</v>
      </c>
      <c r="D585" s="1">
        <f>+COUNTIF($E$2:E585,E585)</f>
        <v>9</v>
      </c>
      <c r="E585" s="1" t="str">
        <f t="shared" si="18"/>
        <v>LT218</v>
      </c>
      <c r="F585" s="323">
        <f t="shared" si="19"/>
        <v>583</v>
      </c>
      <c r="G585" s="317" t="s">
        <v>1959</v>
      </c>
      <c r="H585" s="317" t="s">
        <v>519</v>
      </c>
      <c r="I585" s="317" t="s">
        <v>1897</v>
      </c>
      <c r="J585" s="317">
        <v>5</v>
      </c>
      <c r="K585" s="317" t="s">
        <v>559</v>
      </c>
      <c r="L585" s="317" t="s">
        <v>1191</v>
      </c>
      <c r="M585" s="317">
        <v>0</v>
      </c>
      <c r="N585" s="333" t="s">
        <v>20</v>
      </c>
      <c r="O585" s="318"/>
      <c r="P585" s="319"/>
      <c r="Q585" s="320"/>
      <c r="R585" s="319"/>
      <c r="S585" s="319"/>
      <c r="T585" s="320"/>
      <c r="U585" s="321">
        <v>45055</v>
      </c>
      <c r="V585" s="270" t="str">
        <f ca="1">IFERROR(IF(E585&lt;&gt;"",VLOOKUP(E585,'Color Lineup'!N:N,1,0),""),"CHECK")</f>
        <v>LT218</v>
      </c>
    </row>
    <row r="586" spans="3:22">
      <c r="C586" s="1">
        <f>+IF(D586=1,COUNTIF($D$2:D586,D586),0)</f>
        <v>0</v>
      </c>
      <c r="D586" s="1">
        <f>+COUNTIF($E$2:E586,E586)</f>
        <v>20</v>
      </c>
      <c r="E586" s="1" t="str">
        <f t="shared" si="18"/>
        <v>LH3Q3</v>
      </c>
      <c r="F586" s="323">
        <f t="shared" si="19"/>
        <v>584</v>
      </c>
      <c r="G586" s="317" t="s">
        <v>1960</v>
      </c>
      <c r="H586" s="317" t="s">
        <v>682</v>
      </c>
      <c r="I586" s="317" t="s">
        <v>1916</v>
      </c>
      <c r="J586" s="317">
        <v>8</v>
      </c>
      <c r="K586" s="317" t="s">
        <v>585</v>
      </c>
      <c r="L586" s="317" t="s">
        <v>982</v>
      </c>
      <c r="M586" s="317">
        <v>0</v>
      </c>
      <c r="N586" s="333" t="s">
        <v>630</v>
      </c>
      <c r="O586" s="318"/>
      <c r="P586" s="319"/>
      <c r="Q586" s="320"/>
      <c r="R586" s="319"/>
      <c r="S586" s="319"/>
      <c r="T586" s="320"/>
      <c r="U586" s="321">
        <v>45055</v>
      </c>
      <c r="V586" s="270" t="str">
        <f ca="1">IFERROR(IF(E586&lt;&gt;"",VLOOKUP(E586,'Color Lineup'!N:N,1,0),""),"CHECK")</f>
        <v>LH3Q3</v>
      </c>
    </row>
    <row r="587" spans="3:22">
      <c r="C587" s="1">
        <f>+IF(D587=1,COUNTIF($D$2:D587,D587),0)</f>
        <v>0</v>
      </c>
      <c r="D587" s="1">
        <f>+COUNTIF($E$2:E587,E587)</f>
        <v>39</v>
      </c>
      <c r="E587" s="1" t="str">
        <f t="shared" si="18"/>
        <v>MX4R0</v>
      </c>
      <c r="F587" s="323">
        <f t="shared" si="19"/>
        <v>585</v>
      </c>
      <c r="G587" s="317" t="s">
        <v>1961</v>
      </c>
      <c r="H587" s="317" t="s">
        <v>518</v>
      </c>
      <c r="I587" s="317" t="s">
        <v>1137</v>
      </c>
      <c r="J587" s="317">
        <v>10</v>
      </c>
      <c r="K587" s="317" t="s">
        <v>760</v>
      </c>
      <c r="L587" s="317" t="s">
        <v>824</v>
      </c>
      <c r="M587" s="317">
        <v>0</v>
      </c>
      <c r="N587" s="333" t="s">
        <v>21</v>
      </c>
      <c r="O587" s="318"/>
      <c r="P587" s="319"/>
      <c r="Q587" s="320"/>
      <c r="R587" s="319"/>
      <c r="S587" s="319"/>
      <c r="T587" s="320"/>
      <c r="U587" s="321">
        <v>45055</v>
      </c>
      <c r="V587" s="270" t="str">
        <f ca="1">IFERROR(IF(E587&lt;&gt;"",VLOOKUP(E587,'Color Lineup'!N:N,1,0),""),"CHECK")</f>
        <v>MX4R0</v>
      </c>
    </row>
    <row r="588" spans="3:22">
      <c r="C588" s="1">
        <f>+IF(D588=1,COUNTIF($D$2:D588,D588),0)</f>
        <v>0</v>
      </c>
      <c r="D588" s="1">
        <f>+COUNTIF($E$2:E588,E588)</f>
        <v>24</v>
      </c>
      <c r="E588" s="1" t="str">
        <f t="shared" si="18"/>
        <v>HKW09</v>
      </c>
      <c r="F588" s="323">
        <f t="shared" si="19"/>
        <v>586</v>
      </c>
      <c r="G588" s="317" t="s">
        <v>1962</v>
      </c>
      <c r="H588" s="317" t="s">
        <v>682</v>
      </c>
      <c r="I588" s="317" t="s">
        <v>1913</v>
      </c>
      <c r="J588" s="317">
        <v>4</v>
      </c>
      <c r="K588" s="317" t="s">
        <v>681</v>
      </c>
      <c r="L588" s="317" t="s">
        <v>984</v>
      </c>
      <c r="M588" s="317">
        <v>0</v>
      </c>
      <c r="N588" s="333" t="s">
        <v>635</v>
      </c>
      <c r="O588" s="318"/>
      <c r="P588" s="319"/>
      <c r="Q588" s="320"/>
      <c r="R588" s="319"/>
      <c r="S588" s="319"/>
      <c r="T588" s="320"/>
      <c r="U588" s="321">
        <v>45055</v>
      </c>
      <c r="V588" s="270" t="str">
        <f ca="1">IFERROR(IF(E588&lt;&gt;"",VLOOKUP(E588,'Color Lineup'!N:N,1,0),""),"CHECK")</f>
        <v>HKW09</v>
      </c>
    </row>
    <row r="589" spans="3:22">
      <c r="C589" s="1">
        <f>+IF(D589=1,COUNTIF($D$2:D589,D589),0)</f>
        <v>0</v>
      </c>
      <c r="D589" s="1">
        <f>+COUNTIF($E$2:E589,E589)</f>
        <v>17</v>
      </c>
      <c r="E589" s="1" t="str">
        <f t="shared" si="18"/>
        <v>MX3R3</v>
      </c>
      <c r="F589" s="323">
        <f t="shared" si="19"/>
        <v>587</v>
      </c>
      <c r="G589" s="317" t="s">
        <v>1963</v>
      </c>
      <c r="H589" s="317" t="s">
        <v>518</v>
      </c>
      <c r="I589" s="317" t="s">
        <v>1139</v>
      </c>
      <c r="J589" s="317">
        <v>1</v>
      </c>
      <c r="K589" s="317" t="s">
        <v>760</v>
      </c>
      <c r="L589" s="317" t="s">
        <v>825</v>
      </c>
      <c r="M589" s="317">
        <v>0</v>
      </c>
      <c r="N589" s="333" t="s">
        <v>354</v>
      </c>
      <c r="O589" s="318"/>
      <c r="P589" s="319"/>
      <c r="Q589" s="320"/>
      <c r="R589" s="319"/>
      <c r="S589" s="319"/>
      <c r="T589" s="320"/>
      <c r="U589" s="321">
        <v>45055</v>
      </c>
      <c r="V589" s="270" t="str">
        <f ca="1">IFERROR(IF(E589&lt;&gt;"",VLOOKUP(E589,'Color Lineup'!N:N,1,0),""),"CHECK")</f>
        <v>MX3R3</v>
      </c>
    </row>
    <row r="590" spans="3:22">
      <c r="C590" s="1">
        <f>+IF(D590=1,COUNTIF($D$2:D590,D590),0)</f>
        <v>0</v>
      </c>
      <c r="D590" s="1">
        <f>+COUNTIF($E$2:E590,E590)</f>
        <v>68</v>
      </c>
      <c r="E590" s="1" t="str">
        <f t="shared" si="18"/>
        <v>LH089</v>
      </c>
      <c r="F590" s="323">
        <f t="shared" si="19"/>
        <v>588</v>
      </c>
      <c r="G590" s="317" t="s">
        <v>1964</v>
      </c>
      <c r="H590" s="317" t="s">
        <v>682</v>
      </c>
      <c r="I590" s="317" t="s">
        <v>1916</v>
      </c>
      <c r="J590" s="317">
        <v>9</v>
      </c>
      <c r="K590" s="317" t="s">
        <v>585</v>
      </c>
      <c r="L590" s="317" t="s">
        <v>985</v>
      </c>
      <c r="M590" s="317">
        <v>0</v>
      </c>
      <c r="N590" s="333" t="s">
        <v>465</v>
      </c>
      <c r="O590" s="318"/>
      <c r="P590" s="319"/>
      <c r="Q590" s="320"/>
      <c r="R590" s="319"/>
      <c r="S590" s="319"/>
      <c r="T590" s="320"/>
      <c r="U590" s="321">
        <v>45055</v>
      </c>
      <c r="V590" s="270" t="str">
        <f ca="1">IFERROR(IF(E590&lt;&gt;"",VLOOKUP(E590,'Color Lineup'!N:N,1,0),""),"CHECK")</f>
        <v>LH089</v>
      </c>
    </row>
    <row r="591" spans="3:22">
      <c r="C591" s="1">
        <f>+IF(D591=1,COUNTIF($D$2:D591,D591),0)</f>
        <v>0</v>
      </c>
      <c r="D591" s="1">
        <f>+COUNTIF($E$2:E591,E591)</f>
        <v>16</v>
      </c>
      <c r="E591" s="1" t="str">
        <f t="shared" si="18"/>
        <v>MY4R0</v>
      </c>
      <c r="F591" s="323">
        <f t="shared" si="19"/>
        <v>589</v>
      </c>
      <c r="G591" s="317" t="s">
        <v>1965</v>
      </c>
      <c r="H591" s="317" t="s">
        <v>518</v>
      </c>
      <c r="I591" s="317" t="s">
        <v>1117</v>
      </c>
      <c r="J591" s="317">
        <v>10</v>
      </c>
      <c r="K591" s="317" t="s">
        <v>759</v>
      </c>
      <c r="L591" s="317" t="s">
        <v>826</v>
      </c>
      <c r="M591" s="317">
        <v>0</v>
      </c>
      <c r="N591" s="333" t="s">
        <v>21</v>
      </c>
      <c r="O591" s="318"/>
      <c r="P591" s="319"/>
      <c r="Q591" s="320"/>
      <c r="R591" s="319"/>
      <c r="S591" s="319"/>
      <c r="T591" s="320"/>
      <c r="U591" s="321">
        <v>45055</v>
      </c>
      <c r="V591" s="270" t="str">
        <f ca="1">IFERROR(IF(E591&lt;&gt;"",VLOOKUP(E591,'Color Lineup'!N:N,1,0),""),"CHECK")</f>
        <v>MY4R0</v>
      </c>
    </row>
    <row r="592" spans="3:22">
      <c r="C592" s="1">
        <f>+IF(D592=1,COUNTIF($D$2:D592,D592),0)</f>
        <v>0</v>
      </c>
      <c r="D592" s="1">
        <f>+COUNTIF($E$2:E592,E592)</f>
        <v>26</v>
      </c>
      <c r="E592" s="1" t="str">
        <f t="shared" si="18"/>
        <v>JH040</v>
      </c>
      <c r="F592" s="323">
        <f t="shared" si="19"/>
        <v>590</v>
      </c>
      <c r="G592" s="317" t="s">
        <v>1966</v>
      </c>
      <c r="H592" s="317" t="s">
        <v>520</v>
      </c>
      <c r="I592" s="317" t="s">
        <v>1967</v>
      </c>
      <c r="J592" s="317">
        <v>1</v>
      </c>
      <c r="K592" s="317" t="s">
        <v>452</v>
      </c>
      <c r="L592" s="317" t="s">
        <v>1024</v>
      </c>
      <c r="M592" s="317">
        <v>0</v>
      </c>
      <c r="N592" s="333" t="s">
        <v>28</v>
      </c>
      <c r="O592" s="318"/>
      <c r="P592" s="319"/>
      <c r="Q592" s="320"/>
      <c r="R592" s="319"/>
      <c r="S592" s="319"/>
      <c r="T592" s="320"/>
      <c r="U592" s="321">
        <v>45055</v>
      </c>
      <c r="V592" s="270" t="str">
        <f ca="1">IFERROR(IF(E592&lt;&gt;"",VLOOKUP(E592,'Color Lineup'!N:N,1,0),""),"CHECK")</f>
        <v>JH040</v>
      </c>
    </row>
    <row r="593" spans="3:22">
      <c r="C593" s="1">
        <f>+IF(D593=1,COUNTIF($D$2:D593,D593),0)</f>
        <v>0</v>
      </c>
      <c r="D593" s="1">
        <f>+COUNTIF($E$2:E593,E593)</f>
        <v>24</v>
      </c>
      <c r="E593" s="1" t="str">
        <f t="shared" si="18"/>
        <v>CXW09</v>
      </c>
      <c r="F593" s="323">
        <f t="shared" si="19"/>
        <v>591</v>
      </c>
      <c r="G593" s="317" t="s">
        <v>1968</v>
      </c>
      <c r="H593" s="317" t="s">
        <v>682</v>
      </c>
      <c r="I593" s="317" t="s">
        <v>1904</v>
      </c>
      <c r="J593" s="317">
        <v>6</v>
      </c>
      <c r="K593" s="317" t="s">
        <v>680</v>
      </c>
      <c r="L593" s="317" t="s">
        <v>986</v>
      </c>
      <c r="M593" s="317">
        <v>0</v>
      </c>
      <c r="N593" s="333" t="s">
        <v>635</v>
      </c>
      <c r="O593" s="318"/>
      <c r="P593" s="319"/>
      <c r="Q593" s="320"/>
      <c r="R593" s="319"/>
      <c r="S593" s="319"/>
      <c r="T593" s="320"/>
      <c r="U593" s="321">
        <v>45055</v>
      </c>
      <c r="V593" s="270" t="str">
        <f ca="1">IFERROR(IF(E593&lt;&gt;"",VLOOKUP(E593,'Color Lineup'!N:N,1,0),""),"CHECK")</f>
        <v>CXW09</v>
      </c>
    </row>
    <row r="594" spans="3:22">
      <c r="C594" s="1">
        <f>+IF(D594=1,COUNTIF($D$2:D594,D594),0)</f>
        <v>0</v>
      </c>
      <c r="D594" s="1">
        <f>+COUNTIF($E$2:E594,E594)</f>
        <v>24</v>
      </c>
      <c r="E594" s="1" t="str">
        <f t="shared" si="18"/>
        <v>MV040</v>
      </c>
      <c r="F594" s="323">
        <f t="shared" si="19"/>
        <v>592</v>
      </c>
      <c r="G594" s="317" t="s">
        <v>1969</v>
      </c>
      <c r="H594" s="317" t="s">
        <v>518</v>
      </c>
      <c r="I594" s="317" t="s">
        <v>1106</v>
      </c>
      <c r="J594" s="317">
        <v>2</v>
      </c>
      <c r="K594" s="317" t="s">
        <v>758</v>
      </c>
      <c r="L594" s="317" t="s">
        <v>827</v>
      </c>
      <c r="M594" s="317">
        <v>0</v>
      </c>
      <c r="N594" s="333" t="s">
        <v>28</v>
      </c>
      <c r="O594" s="318"/>
      <c r="P594" s="319"/>
      <c r="Q594" s="320"/>
      <c r="R594" s="319"/>
      <c r="S594" s="319"/>
      <c r="T594" s="320"/>
      <c r="U594" s="321">
        <v>45055</v>
      </c>
      <c r="V594" s="270" t="str">
        <f ca="1">IFERROR(IF(E594&lt;&gt;"",VLOOKUP(E594,'Color Lineup'!N:N,1,0),""),"CHECK")</f>
        <v>MV040</v>
      </c>
    </row>
    <row r="595" spans="3:22">
      <c r="C595" s="1">
        <f>+IF(D595=1,COUNTIF($D$2:D595,D595),0)</f>
        <v>0</v>
      </c>
      <c r="D595" s="1">
        <f>+COUNTIF($E$2:E595,E595)</f>
        <v>6</v>
      </c>
      <c r="E595" s="1" t="str">
        <f t="shared" si="18"/>
        <v>HJS28</v>
      </c>
      <c r="F595" s="323">
        <f t="shared" si="19"/>
        <v>593</v>
      </c>
      <c r="G595" s="317" t="s">
        <v>1970</v>
      </c>
      <c r="H595" s="317" t="s">
        <v>682</v>
      </c>
      <c r="I595" s="317" t="s">
        <v>1957</v>
      </c>
      <c r="J595" s="317">
        <v>2</v>
      </c>
      <c r="K595" s="317" t="s">
        <v>679</v>
      </c>
      <c r="L595" s="317" t="s">
        <v>987</v>
      </c>
      <c r="M595" s="317">
        <v>0</v>
      </c>
      <c r="N595" s="333" t="s">
        <v>631</v>
      </c>
      <c r="O595" s="318"/>
      <c r="P595" s="319"/>
      <c r="Q595" s="320"/>
      <c r="R595" s="319"/>
      <c r="S595" s="319"/>
      <c r="T595" s="320"/>
      <c r="U595" s="321">
        <v>45055</v>
      </c>
      <c r="V595" s="270" t="str">
        <f ca="1">IFERROR(IF(E595&lt;&gt;"",VLOOKUP(E595,'Color Lineup'!N:N,1,0),""),"CHECK")</f>
        <v>HJS28</v>
      </c>
    </row>
    <row r="596" spans="3:22">
      <c r="C596" s="1">
        <f>+IF(D596=1,COUNTIF($D$2:D596,D596),0)</f>
        <v>0</v>
      </c>
      <c r="D596" s="1">
        <f>+COUNTIF($E$2:E596,E596)</f>
        <v>40</v>
      </c>
      <c r="E596" s="1" t="str">
        <f t="shared" si="18"/>
        <v>MX4R0</v>
      </c>
      <c r="F596" s="323">
        <f t="shared" si="19"/>
        <v>594</v>
      </c>
      <c r="G596" s="317" t="s">
        <v>1971</v>
      </c>
      <c r="H596" s="317" t="s">
        <v>518</v>
      </c>
      <c r="I596" s="317" t="s">
        <v>1139</v>
      </c>
      <c r="J596" s="317">
        <v>2</v>
      </c>
      <c r="K596" s="317" t="s">
        <v>760</v>
      </c>
      <c r="L596" s="317" t="s">
        <v>828</v>
      </c>
      <c r="M596" s="317">
        <v>0</v>
      </c>
      <c r="N596" s="333" t="s">
        <v>21</v>
      </c>
      <c r="O596" s="318"/>
      <c r="P596" s="319"/>
      <c r="Q596" s="320"/>
      <c r="R596" s="319"/>
      <c r="S596" s="319"/>
      <c r="T596" s="320"/>
      <c r="U596" s="321">
        <v>45055</v>
      </c>
      <c r="V596" s="270" t="str">
        <f ca="1">IFERROR(IF(E596&lt;&gt;"",VLOOKUP(E596,'Color Lineup'!N:N,1,0),""),"CHECK")</f>
        <v>MX4R0</v>
      </c>
    </row>
    <row r="597" spans="3:22">
      <c r="C597" s="1">
        <f>+IF(D597=1,COUNTIF($D$2:D597,D597),0)</f>
        <v>0</v>
      </c>
      <c r="D597" s="1">
        <f>+COUNTIF($E$2:E597,E597)</f>
        <v>69</v>
      </c>
      <c r="E597" s="1" t="str">
        <f t="shared" si="18"/>
        <v>LH089</v>
      </c>
      <c r="F597" s="323">
        <f t="shared" si="19"/>
        <v>595</v>
      </c>
      <c r="G597" s="317" t="s">
        <v>1972</v>
      </c>
      <c r="H597" s="317" t="s">
        <v>682</v>
      </c>
      <c r="I597" s="317" t="s">
        <v>1916</v>
      </c>
      <c r="J597" s="317">
        <v>10</v>
      </c>
      <c r="K597" s="317" t="s">
        <v>585</v>
      </c>
      <c r="L597" s="317" t="s">
        <v>988</v>
      </c>
      <c r="M597" s="317">
        <v>0</v>
      </c>
      <c r="N597" s="333" t="s">
        <v>465</v>
      </c>
      <c r="O597" s="318"/>
      <c r="P597" s="319"/>
      <c r="Q597" s="320"/>
      <c r="R597" s="319"/>
      <c r="S597" s="319"/>
      <c r="T597" s="320"/>
      <c r="U597" s="321">
        <v>45055</v>
      </c>
      <c r="V597" s="270" t="str">
        <f ca="1">IFERROR(IF(E597&lt;&gt;"",VLOOKUP(E597,'Color Lineup'!N:N,1,0),""),"CHECK")</f>
        <v>LH089</v>
      </c>
    </row>
    <row r="598" spans="3:22">
      <c r="C598" s="1">
        <f>+IF(D598=1,COUNTIF($D$2:D598,D598),0)</f>
        <v>0</v>
      </c>
      <c r="D598" s="1">
        <f>+COUNTIF($E$2:E598,E598)</f>
        <v>4</v>
      </c>
      <c r="E598" s="1" t="str">
        <f t="shared" si="18"/>
        <v>LP1D6</v>
      </c>
      <c r="F598" s="323">
        <f t="shared" si="19"/>
        <v>596</v>
      </c>
      <c r="G598" s="317" t="s">
        <v>1973</v>
      </c>
      <c r="H598" s="317" t="s">
        <v>519</v>
      </c>
      <c r="I598" s="317" t="s">
        <v>1974</v>
      </c>
      <c r="J598" s="317">
        <v>1</v>
      </c>
      <c r="K598" s="317" t="s">
        <v>561</v>
      </c>
      <c r="L598" s="317" t="s">
        <v>1194</v>
      </c>
      <c r="M598" s="317">
        <v>0</v>
      </c>
      <c r="N598" s="333" t="s">
        <v>29</v>
      </c>
      <c r="O598" s="318"/>
      <c r="P598" s="319"/>
      <c r="Q598" s="320"/>
      <c r="R598" s="319"/>
      <c r="S598" s="319"/>
      <c r="T598" s="320"/>
      <c r="U598" s="321">
        <v>45055</v>
      </c>
      <c r="V598" s="270" t="str">
        <f ca="1">IFERROR(IF(E598&lt;&gt;"",VLOOKUP(E598,'Color Lineup'!N:N,1,0),""),"CHECK")</f>
        <v>LP1D6</v>
      </c>
    </row>
    <row r="599" spans="3:22">
      <c r="C599" s="1">
        <f>+IF(D599=1,COUNTIF($D$2:D599,D599),0)</f>
        <v>0</v>
      </c>
      <c r="D599" s="1">
        <f>+COUNTIF($E$2:E599,E599)</f>
        <v>41</v>
      </c>
      <c r="E599" s="1" t="str">
        <f t="shared" si="18"/>
        <v>MX4R0</v>
      </c>
      <c r="F599" s="323">
        <f t="shared" si="19"/>
        <v>597</v>
      </c>
      <c r="G599" s="317" t="s">
        <v>1975</v>
      </c>
      <c r="H599" s="317" t="s">
        <v>518</v>
      </c>
      <c r="I599" s="317" t="s">
        <v>1139</v>
      </c>
      <c r="J599" s="317">
        <v>3</v>
      </c>
      <c r="K599" s="317" t="s">
        <v>760</v>
      </c>
      <c r="L599" s="317" t="s">
        <v>829</v>
      </c>
      <c r="M599" s="317">
        <v>0</v>
      </c>
      <c r="N599" s="333" t="s">
        <v>21</v>
      </c>
      <c r="O599" s="318"/>
      <c r="P599" s="319"/>
      <c r="Q599" s="320"/>
      <c r="R599" s="319"/>
      <c r="S599" s="319"/>
      <c r="T599" s="320"/>
      <c r="U599" s="321">
        <v>45055</v>
      </c>
      <c r="V599" s="270" t="str">
        <f ca="1">IFERROR(IF(E599&lt;&gt;"",VLOOKUP(E599,'Color Lineup'!N:N,1,0),""),"CHECK")</f>
        <v>MX4R0</v>
      </c>
    </row>
    <row r="600" spans="3:22">
      <c r="C600" s="1">
        <f>+IF(D600=1,COUNTIF($D$2:D600,D600),0)</f>
        <v>55</v>
      </c>
      <c r="D600" s="1">
        <f>+COUNTIF($E$2:E600,E600)</f>
        <v>1</v>
      </c>
      <c r="E600" s="1" t="str">
        <f t="shared" si="18"/>
        <v>HKS28</v>
      </c>
      <c r="F600" s="323">
        <f t="shared" si="19"/>
        <v>598</v>
      </c>
      <c r="G600" s="317" t="s">
        <v>1976</v>
      </c>
      <c r="H600" s="317" t="s">
        <v>682</v>
      </c>
      <c r="I600" s="317" t="s">
        <v>1913</v>
      </c>
      <c r="J600" s="317">
        <v>5</v>
      </c>
      <c r="K600" s="317" t="s">
        <v>681</v>
      </c>
      <c r="L600" s="317" t="s">
        <v>989</v>
      </c>
      <c r="M600" s="317">
        <v>0</v>
      </c>
      <c r="N600" s="333" t="s">
        <v>631</v>
      </c>
      <c r="O600" s="318"/>
      <c r="P600" s="319"/>
      <c r="Q600" s="320"/>
      <c r="R600" s="319"/>
      <c r="S600" s="319"/>
      <c r="T600" s="320"/>
      <c r="U600" s="321">
        <v>45055</v>
      </c>
      <c r="V600" s="270" t="str">
        <f ca="1">IFERROR(IF(E600&lt;&gt;"",VLOOKUP(E600,'Color Lineup'!N:N,1,0),""),"CHECK")</f>
        <v>HKS28</v>
      </c>
    </row>
    <row r="601" spans="3:22">
      <c r="C601" s="1">
        <f>+IF(D601=1,COUNTIF($D$2:D601,D601),0)</f>
        <v>0</v>
      </c>
      <c r="D601" s="1">
        <f>+COUNTIF($E$2:E601,E601)</f>
        <v>4</v>
      </c>
      <c r="E601" s="1" t="str">
        <f t="shared" si="18"/>
        <v>MV089</v>
      </c>
      <c r="F601" s="323">
        <f t="shared" si="19"/>
        <v>599</v>
      </c>
      <c r="G601" s="317" t="s">
        <v>1977</v>
      </c>
      <c r="H601" s="317" t="s">
        <v>518</v>
      </c>
      <c r="I601" s="317" t="s">
        <v>1106</v>
      </c>
      <c r="J601" s="317">
        <v>3</v>
      </c>
      <c r="K601" s="317" t="s">
        <v>758</v>
      </c>
      <c r="L601" s="317" t="s">
        <v>831</v>
      </c>
      <c r="M601" s="317">
        <v>0</v>
      </c>
      <c r="N601" s="333" t="s">
        <v>465</v>
      </c>
      <c r="O601" s="318"/>
      <c r="P601" s="319"/>
      <c r="Q601" s="320"/>
      <c r="R601" s="319"/>
      <c r="S601" s="319"/>
      <c r="T601" s="320"/>
      <c r="U601" s="321">
        <v>45055</v>
      </c>
      <c r="V601" s="270" t="str">
        <f ca="1">IFERROR(IF(E601&lt;&gt;"",VLOOKUP(E601,'Color Lineup'!N:N,1,0),""),"CHECK")</f>
        <v>MV089</v>
      </c>
    </row>
    <row r="602" spans="3:22">
      <c r="C602" s="1">
        <f>+IF(D602=1,COUNTIF($D$2:D602,D602),0)</f>
        <v>0</v>
      </c>
      <c r="D602" s="1">
        <f>+COUNTIF($E$2:E602,E602)</f>
        <v>21</v>
      </c>
      <c r="E602" s="1" t="str">
        <f t="shared" si="18"/>
        <v>LH3Q3</v>
      </c>
      <c r="F602" s="323">
        <f t="shared" si="19"/>
        <v>600</v>
      </c>
      <c r="G602" s="317" t="s">
        <v>1978</v>
      </c>
      <c r="H602" s="317" t="s">
        <v>682</v>
      </c>
      <c r="I602" s="317" t="s">
        <v>1979</v>
      </c>
      <c r="J602" s="317">
        <v>1</v>
      </c>
      <c r="K602" s="317" t="s">
        <v>585</v>
      </c>
      <c r="L602" s="317" t="s">
        <v>990</v>
      </c>
      <c r="M602" s="317">
        <v>0</v>
      </c>
      <c r="N602" s="333" t="s">
        <v>630</v>
      </c>
      <c r="O602" s="318"/>
      <c r="P602" s="319"/>
      <c r="Q602" s="320"/>
      <c r="R602" s="319"/>
      <c r="S602" s="319"/>
      <c r="T602" s="320"/>
      <c r="U602" s="321">
        <v>45055</v>
      </c>
      <c r="V602" s="270" t="str">
        <f ca="1">IFERROR(IF(E602&lt;&gt;"",VLOOKUP(E602,'Color Lineup'!N:N,1,0),""),"CHECK")</f>
        <v>LH3Q3</v>
      </c>
    </row>
    <row r="603" spans="3:22">
      <c r="C603" s="1">
        <f>+IF(D603=1,COUNTIF($D$2:D603,D603),0)</f>
        <v>0</v>
      </c>
      <c r="D603" s="1">
        <f>+COUNTIF($E$2:E603,E603)</f>
        <v>7</v>
      </c>
      <c r="E603" s="1" t="str">
        <f t="shared" si="18"/>
        <v>MY218</v>
      </c>
      <c r="F603" s="323">
        <f t="shared" si="19"/>
        <v>601</v>
      </c>
      <c r="G603" s="317" t="s">
        <v>1980</v>
      </c>
      <c r="H603" s="317" t="s">
        <v>518</v>
      </c>
      <c r="I603" s="317" t="s">
        <v>1120</v>
      </c>
      <c r="J603" s="317">
        <v>1</v>
      </c>
      <c r="K603" s="317" t="s">
        <v>759</v>
      </c>
      <c r="L603" s="317" t="s">
        <v>832</v>
      </c>
      <c r="M603" s="317">
        <v>0</v>
      </c>
      <c r="N603" s="333" t="s">
        <v>20</v>
      </c>
      <c r="O603" s="318"/>
      <c r="P603" s="319"/>
      <c r="Q603" s="320"/>
      <c r="R603" s="319"/>
      <c r="S603" s="319"/>
      <c r="T603" s="320"/>
      <c r="U603" s="321">
        <v>45055</v>
      </c>
      <c r="V603" s="270" t="str">
        <f ca="1">IFERROR(IF(E603&lt;&gt;"",VLOOKUP(E603,'Color Lineup'!N:N,1,0),""),"CHECK")</f>
        <v>MY218</v>
      </c>
    </row>
    <row r="604" spans="3:22">
      <c r="C604" s="1">
        <f>+IF(D604=1,COUNTIF($D$2:D604,D604),0)</f>
        <v>0</v>
      </c>
      <c r="D604" s="1">
        <f>+COUNTIF($E$2:E604,E604)</f>
        <v>25</v>
      </c>
      <c r="E604" s="1" t="str">
        <f t="shared" si="18"/>
        <v>CXW09</v>
      </c>
      <c r="F604" s="323">
        <f t="shared" si="19"/>
        <v>602</v>
      </c>
      <c r="G604" s="317" t="s">
        <v>1981</v>
      </c>
      <c r="H604" s="317" t="s">
        <v>682</v>
      </c>
      <c r="I604" s="317" t="s">
        <v>1904</v>
      </c>
      <c r="J604" s="317">
        <v>7</v>
      </c>
      <c r="K604" s="317" t="s">
        <v>680</v>
      </c>
      <c r="L604" s="317" t="s">
        <v>991</v>
      </c>
      <c r="M604" s="317">
        <v>0</v>
      </c>
      <c r="N604" s="333" t="s">
        <v>635</v>
      </c>
      <c r="O604" s="318"/>
      <c r="P604" s="319"/>
      <c r="Q604" s="320"/>
      <c r="R604" s="319"/>
      <c r="S604" s="319"/>
      <c r="T604" s="320"/>
      <c r="U604" s="321">
        <v>45055</v>
      </c>
      <c r="V604" s="270" t="str">
        <f ca="1">IFERROR(IF(E604&lt;&gt;"",VLOOKUP(E604,'Color Lineup'!N:N,1,0),""),"CHECK")</f>
        <v>CXW09</v>
      </c>
    </row>
    <row r="605" spans="3:22">
      <c r="C605" s="1">
        <f>+IF(D605=1,COUNTIF($D$2:D605,D605),0)</f>
        <v>0</v>
      </c>
      <c r="D605" s="1">
        <f>+COUNTIF($E$2:E605,E605)</f>
        <v>10</v>
      </c>
      <c r="E605" s="1" t="str">
        <f t="shared" si="18"/>
        <v>LT218</v>
      </c>
      <c r="F605" s="323">
        <f t="shared" si="19"/>
        <v>603</v>
      </c>
      <c r="G605" s="317" t="s">
        <v>1982</v>
      </c>
      <c r="H605" s="317" t="s">
        <v>519</v>
      </c>
      <c r="I605" s="317" t="s">
        <v>1897</v>
      </c>
      <c r="J605" s="317">
        <v>6</v>
      </c>
      <c r="K605" s="317" t="s">
        <v>559</v>
      </c>
      <c r="L605" s="317" t="s">
        <v>1200</v>
      </c>
      <c r="M605" s="317">
        <v>0</v>
      </c>
      <c r="N605" s="333" t="s">
        <v>20</v>
      </c>
      <c r="O605" s="318"/>
      <c r="P605" s="319"/>
      <c r="Q605" s="320"/>
      <c r="R605" s="319"/>
      <c r="S605" s="319"/>
      <c r="T605" s="320"/>
      <c r="U605" s="321">
        <v>45055</v>
      </c>
      <c r="V605" s="270" t="str">
        <f ca="1">IFERROR(IF(E605&lt;&gt;"",VLOOKUP(E605,'Color Lineup'!N:N,1,0),""),"CHECK")</f>
        <v>LT218</v>
      </c>
    </row>
    <row r="606" spans="3:22">
      <c r="C606" s="1">
        <f>+IF(D606=1,COUNTIF($D$2:D606,D606),0)</f>
        <v>0</v>
      </c>
      <c r="D606" s="1">
        <f>+COUNTIF($E$2:E606,E606)</f>
        <v>42</v>
      </c>
      <c r="E606" s="1" t="str">
        <f t="shared" si="18"/>
        <v>MX4R0</v>
      </c>
      <c r="F606" s="323">
        <f t="shared" si="19"/>
        <v>604</v>
      </c>
      <c r="G606" s="317" t="s">
        <v>1983</v>
      </c>
      <c r="H606" s="317" t="s">
        <v>518</v>
      </c>
      <c r="I606" s="317" t="s">
        <v>1139</v>
      </c>
      <c r="J606" s="317">
        <v>4</v>
      </c>
      <c r="K606" s="317" t="s">
        <v>760</v>
      </c>
      <c r="L606" s="317" t="s">
        <v>834</v>
      </c>
      <c r="M606" s="317">
        <v>0</v>
      </c>
      <c r="N606" s="333" t="s">
        <v>21</v>
      </c>
      <c r="O606" s="318"/>
      <c r="P606" s="319"/>
      <c r="Q606" s="320"/>
      <c r="R606" s="319"/>
      <c r="S606" s="319"/>
      <c r="T606" s="320"/>
      <c r="U606" s="321">
        <v>45056</v>
      </c>
      <c r="V606" s="270" t="str">
        <f ca="1">IFERROR(IF(E606&lt;&gt;"",VLOOKUP(E606,'Color Lineup'!N:N,1,0),""),"CHECK")</f>
        <v>MX4R0</v>
      </c>
    </row>
    <row r="607" spans="3:22">
      <c r="C607" s="1">
        <f>+IF(D607=1,COUNTIF($D$2:D607,D607),0)</f>
        <v>0</v>
      </c>
      <c r="D607" s="1">
        <f>+COUNTIF($E$2:E607,E607)</f>
        <v>7</v>
      </c>
      <c r="E607" s="1" t="str">
        <f t="shared" si="18"/>
        <v>HJP20</v>
      </c>
      <c r="F607" s="323">
        <f t="shared" si="19"/>
        <v>605</v>
      </c>
      <c r="G607" s="317" t="s">
        <v>1984</v>
      </c>
      <c r="H607" s="317" t="s">
        <v>682</v>
      </c>
      <c r="I607" s="317" t="s">
        <v>1957</v>
      </c>
      <c r="J607" s="317">
        <v>3</v>
      </c>
      <c r="K607" s="317" t="s">
        <v>679</v>
      </c>
      <c r="L607" s="317" t="s">
        <v>992</v>
      </c>
      <c r="M607" s="317">
        <v>0</v>
      </c>
      <c r="N607" s="333" t="s">
        <v>633</v>
      </c>
      <c r="O607" s="318"/>
      <c r="P607" s="319"/>
      <c r="Q607" s="320"/>
      <c r="R607" s="319"/>
      <c r="S607" s="319"/>
      <c r="T607" s="320"/>
      <c r="U607" s="321">
        <v>45056</v>
      </c>
      <c r="V607" s="270" t="str">
        <f ca="1">IFERROR(IF(E607&lt;&gt;"",VLOOKUP(E607,'Color Lineup'!N:N,1,0),""),"CHECK")</f>
        <v>HJP20</v>
      </c>
    </row>
    <row r="608" spans="3:22">
      <c r="C608" s="1">
        <f>+IF(D608=1,COUNTIF($D$2:D608,D608),0)</f>
        <v>0</v>
      </c>
      <c r="D608" s="1">
        <f>+COUNTIF($E$2:E608,E608)</f>
        <v>46</v>
      </c>
      <c r="E608" s="1" t="str">
        <f t="shared" si="18"/>
        <v>MX089</v>
      </c>
      <c r="F608" s="323">
        <f t="shared" si="19"/>
        <v>606</v>
      </c>
      <c r="G608" s="317" t="s">
        <v>1985</v>
      </c>
      <c r="H608" s="317" t="s">
        <v>518</v>
      </c>
      <c r="I608" s="317" t="s">
        <v>1139</v>
      </c>
      <c r="J608" s="317">
        <v>5</v>
      </c>
      <c r="K608" s="317" t="s">
        <v>760</v>
      </c>
      <c r="L608" s="317" t="s">
        <v>835</v>
      </c>
      <c r="M608" s="317">
        <v>0</v>
      </c>
      <c r="N608" s="333" t="s">
        <v>465</v>
      </c>
      <c r="O608" s="318"/>
      <c r="P608" s="319"/>
      <c r="Q608" s="320"/>
      <c r="R608" s="319"/>
      <c r="S608" s="319"/>
      <c r="T608" s="320"/>
      <c r="U608" s="321">
        <v>45056</v>
      </c>
      <c r="V608" s="270" t="str">
        <f ca="1">IFERROR(IF(E608&lt;&gt;"",VLOOKUP(E608,'Color Lineup'!N:N,1,0),""),"CHECK")</f>
        <v>MX089</v>
      </c>
    </row>
    <row r="609" spans="3:22">
      <c r="C609" s="1">
        <f>+IF(D609=1,COUNTIF($D$2:D609,D609),0)</f>
        <v>0</v>
      </c>
      <c r="D609" s="1">
        <f>+COUNTIF($E$2:E609,E609)</f>
        <v>70</v>
      </c>
      <c r="E609" s="1" t="str">
        <f t="shared" si="18"/>
        <v>LH089</v>
      </c>
      <c r="F609" s="323">
        <f t="shared" si="19"/>
        <v>607</v>
      </c>
      <c r="G609" s="317" t="s">
        <v>1986</v>
      </c>
      <c r="H609" s="317" t="s">
        <v>682</v>
      </c>
      <c r="I609" s="317" t="s">
        <v>1979</v>
      </c>
      <c r="J609" s="317">
        <v>2</v>
      </c>
      <c r="K609" s="317" t="s">
        <v>585</v>
      </c>
      <c r="L609" s="317" t="s">
        <v>993</v>
      </c>
      <c r="M609" s="317">
        <v>0</v>
      </c>
      <c r="N609" s="333" t="s">
        <v>465</v>
      </c>
      <c r="O609" s="318"/>
      <c r="P609" s="319"/>
      <c r="Q609" s="320"/>
      <c r="R609" s="319"/>
      <c r="S609" s="319"/>
      <c r="T609" s="320"/>
      <c r="U609" s="321">
        <v>45056</v>
      </c>
      <c r="V609" s="270" t="str">
        <f ca="1">IFERROR(IF(E609&lt;&gt;"",VLOOKUP(E609,'Color Lineup'!N:N,1,0),""),"CHECK")</f>
        <v>LH089</v>
      </c>
    </row>
    <row r="610" spans="3:22">
      <c r="C610" s="1">
        <f>+IF(D610=1,COUNTIF($D$2:D610,D610),0)</f>
        <v>0</v>
      </c>
      <c r="D610" s="1">
        <f>+COUNTIF($E$2:E610,E610)</f>
        <v>21</v>
      </c>
      <c r="E610" s="1" t="str">
        <f t="shared" si="18"/>
        <v>MV4R0</v>
      </c>
      <c r="F610" s="323">
        <f t="shared" si="19"/>
        <v>608</v>
      </c>
      <c r="G610" s="317" t="s">
        <v>1987</v>
      </c>
      <c r="H610" s="317" t="s">
        <v>518</v>
      </c>
      <c r="I610" s="317" t="s">
        <v>1106</v>
      </c>
      <c r="J610" s="317">
        <v>4</v>
      </c>
      <c r="K610" s="317" t="s">
        <v>758</v>
      </c>
      <c r="L610" s="317" t="s">
        <v>836</v>
      </c>
      <c r="M610" s="317">
        <v>0</v>
      </c>
      <c r="N610" s="333" t="s">
        <v>21</v>
      </c>
      <c r="O610" s="318"/>
      <c r="P610" s="319"/>
      <c r="Q610" s="320"/>
      <c r="R610" s="319"/>
      <c r="S610" s="319"/>
      <c r="T610" s="320"/>
      <c r="U610" s="321">
        <v>45056</v>
      </c>
      <c r="V610" s="270" t="str">
        <f ca="1">IFERROR(IF(E610&lt;&gt;"",VLOOKUP(E610,'Color Lineup'!N:N,1,0),""),"CHECK")</f>
        <v>MV4R0</v>
      </c>
    </row>
    <row r="611" spans="3:22">
      <c r="C611" s="1">
        <f>+IF(D611=1,COUNTIF($D$2:D611,D611),0)</f>
        <v>0</v>
      </c>
      <c r="D611" s="1">
        <f>+COUNTIF($E$2:E611,E611)</f>
        <v>27</v>
      </c>
      <c r="E611" s="1" t="str">
        <f t="shared" si="18"/>
        <v>JH040</v>
      </c>
      <c r="F611" s="323">
        <f t="shared" si="19"/>
        <v>609</v>
      </c>
      <c r="G611" s="317" t="s">
        <v>1988</v>
      </c>
      <c r="H611" s="317" t="s">
        <v>520</v>
      </c>
      <c r="I611" s="317" t="s">
        <v>1967</v>
      </c>
      <c r="J611" s="317">
        <v>2</v>
      </c>
      <c r="K611" s="317" t="s">
        <v>452</v>
      </c>
      <c r="L611" s="317" t="s">
        <v>1025</v>
      </c>
      <c r="M611" s="317">
        <v>0</v>
      </c>
      <c r="N611" s="333" t="s">
        <v>28</v>
      </c>
      <c r="O611" s="318"/>
      <c r="P611" s="319"/>
      <c r="Q611" s="320"/>
      <c r="R611" s="319"/>
      <c r="S611" s="319"/>
      <c r="T611" s="320"/>
      <c r="U611" s="321">
        <v>45056</v>
      </c>
      <c r="V611" s="270" t="str">
        <f ca="1">IFERROR(IF(E611&lt;&gt;"",VLOOKUP(E611,'Color Lineup'!N:N,1,0),""),"CHECK")</f>
        <v>JH040</v>
      </c>
    </row>
    <row r="612" spans="3:22">
      <c r="C612" s="1">
        <f>+IF(D612=1,COUNTIF($D$2:D612,D612),0)</f>
        <v>0</v>
      </c>
      <c r="D612" s="1">
        <f>+COUNTIF($E$2:E612,E612)</f>
        <v>71</v>
      </c>
      <c r="E612" s="1" t="str">
        <f t="shared" si="18"/>
        <v>LH089</v>
      </c>
      <c r="F612" s="323">
        <f t="shared" si="19"/>
        <v>610</v>
      </c>
      <c r="G612" s="317" t="s">
        <v>1989</v>
      </c>
      <c r="H612" s="317" t="s">
        <v>682</v>
      </c>
      <c r="I612" s="317" t="s">
        <v>1979</v>
      </c>
      <c r="J612" s="317">
        <v>3</v>
      </c>
      <c r="K612" s="317" t="s">
        <v>585</v>
      </c>
      <c r="L612" s="317" t="s">
        <v>994</v>
      </c>
      <c r="M612" s="317">
        <v>0</v>
      </c>
      <c r="N612" s="333" t="s">
        <v>465</v>
      </c>
      <c r="O612" s="318"/>
      <c r="P612" s="319"/>
      <c r="Q612" s="320"/>
      <c r="R612" s="319"/>
      <c r="S612" s="319"/>
      <c r="T612" s="320"/>
      <c r="U612" s="321">
        <v>45056</v>
      </c>
      <c r="V612" s="270" t="str">
        <f ca="1">IFERROR(IF(E612&lt;&gt;"",VLOOKUP(E612,'Color Lineup'!N:N,1,0),""),"CHECK")</f>
        <v>LH089</v>
      </c>
    </row>
    <row r="613" spans="3:22">
      <c r="C613" s="1">
        <f>+IF(D613=1,COUNTIF($D$2:D613,D613),0)</f>
        <v>0</v>
      </c>
      <c r="D613" s="1">
        <f>+COUNTIF($E$2:E613,E613)</f>
        <v>18</v>
      </c>
      <c r="E613" s="1" t="str">
        <f t="shared" si="18"/>
        <v>MX3R3</v>
      </c>
      <c r="F613" s="323">
        <f t="shared" si="19"/>
        <v>611</v>
      </c>
      <c r="G613" s="317" t="s">
        <v>1990</v>
      </c>
      <c r="H613" s="317" t="s">
        <v>518</v>
      </c>
      <c r="I613" s="317" t="s">
        <v>1139</v>
      </c>
      <c r="J613" s="317">
        <v>6</v>
      </c>
      <c r="K613" s="317" t="s">
        <v>760</v>
      </c>
      <c r="L613" s="317" t="s">
        <v>838</v>
      </c>
      <c r="M613" s="317">
        <v>0</v>
      </c>
      <c r="N613" s="333" t="s">
        <v>354</v>
      </c>
      <c r="O613" s="318"/>
      <c r="P613" s="319"/>
      <c r="Q613" s="320"/>
      <c r="R613" s="319"/>
      <c r="S613" s="319"/>
      <c r="T613" s="320"/>
      <c r="U613" s="321">
        <v>45056</v>
      </c>
      <c r="V613" s="270" t="str">
        <f ca="1">IFERROR(IF(E613&lt;&gt;"",VLOOKUP(E613,'Color Lineup'!N:N,1,0),""),"CHECK")</f>
        <v>MX3R3</v>
      </c>
    </row>
    <row r="614" spans="3:22">
      <c r="C614" s="1">
        <f>+IF(D614=1,COUNTIF($D$2:D614,D614),0)</f>
        <v>0</v>
      </c>
      <c r="D614" s="1">
        <f>+COUNTIF($E$2:E614,E614)</f>
        <v>4</v>
      </c>
      <c r="E614" s="1" t="str">
        <f t="shared" si="18"/>
        <v>HKP20</v>
      </c>
      <c r="F614" s="323">
        <f t="shared" si="19"/>
        <v>612</v>
      </c>
      <c r="G614" s="317" t="s">
        <v>1991</v>
      </c>
      <c r="H614" s="317" t="s">
        <v>682</v>
      </c>
      <c r="I614" s="317" t="s">
        <v>1913</v>
      </c>
      <c r="J614" s="317">
        <v>6</v>
      </c>
      <c r="K614" s="317" t="s">
        <v>681</v>
      </c>
      <c r="L614" s="317" t="s">
        <v>995</v>
      </c>
      <c r="M614" s="317">
        <v>0</v>
      </c>
      <c r="N614" s="333" t="s">
        <v>633</v>
      </c>
      <c r="O614" s="318"/>
      <c r="P614" s="319"/>
      <c r="Q614" s="320"/>
      <c r="R614" s="319"/>
      <c r="S614" s="319"/>
      <c r="T614" s="320"/>
      <c r="U614" s="321">
        <v>45056</v>
      </c>
      <c r="V614" s="270" t="str">
        <f ca="1">IFERROR(IF(E614&lt;&gt;"",VLOOKUP(E614,'Color Lineup'!N:N,1,0),""),"CHECK")</f>
        <v>HKP20</v>
      </c>
    </row>
    <row r="615" spans="3:22">
      <c r="C615" s="1">
        <f>+IF(D615=1,COUNTIF($D$2:D615,D615),0)</f>
        <v>0</v>
      </c>
      <c r="D615" s="1">
        <f>+COUNTIF($E$2:E615,E615)</f>
        <v>8</v>
      </c>
      <c r="E615" s="1" t="str">
        <f t="shared" si="18"/>
        <v>MY218</v>
      </c>
      <c r="F615" s="323">
        <f t="shared" si="19"/>
        <v>613</v>
      </c>
      <c r="G615" s="317" t="s">
        <v>1992</v>
      </c>
      <c r="H615" s="317" t="s">
        <v>518</v>
      </c>
      <c r="I615" s="317" t="s">
        <v>1120</v>
      </c>
      <c r="J615" s="317">
        <v>2</v>
      </c>
      <c r="K615" s="317" t="s">
        <v>759</v>
      </c>
      <c r="L615" s="317" t="s">
        <v>839</v>
      </c>
      <c r="M615" s="317">
        <v>0</v>
      </c>
      <c r="N615" s="333" t="s">
        <v>20</v>
      </c>
      <c r="O615" s="318"/>
      <c r="P615" s="319"/>
      <c r="Q615" s="320"/>
      <c r="R615" s="319"/>
      <c r="S615" s="319"/>
      <c r="T615" s="320"/>
      <c r="U615" s="321">
        <v>45056</v>
      </c>
      <c r="V615" s="270" t="str">
        <f ca="1">IFERROR(IF(E615&lt;&gt;"",VLOOKUP(E615,'Color Lineup'!N:N,1,0),""),"CHECK")</f>
        <v>MY218</v>
      </c>
    </row>
    <row r="616" spans="3:22">
      <c r="C616" s="1">
        <f>+IF(D616=1,COUNTIF($D$2:D616,D616),0)</f>
        <v>0</v>
      </c>
      <c r="D616" s="1">
        <f>+COUNTIF($E$2:E616,E616)</f>
        <v>33</v>
      </c>
      <c r="E616" s="1" t="str">
        <f t="shared" si="18"/>
        <v>HJ089</v>
      </c>
      <c r="F616" s="323">
        <f t="shared" si="19"/>
        <v>614</v>
      </c>
      <c r="G616" s="317" t="s">
        <v>1993</v>
      </c>
      <c r="H616" s="317" t="s">
        <v>682</v>
      </c>
      <c r="I616" s="317" t="s">
        <v>1957</v>
      </c>
      <c r="J616" s="317">
        <v>4</v>
      </c>
      <c r="K616" s="317" t="s">
        <v>679</v>
      </c>
      <c r="L616" s="317" t="s">
        <v>996</v>
      </c>
      <c r="M616" s="317">
        <v>0</v>
      </c>
      <c r="N616" s="333" t="s">
        <v>465</v>
      </c>
      <c r="O616" s="318"/>
      <c r="P616" s="319"/>
      <c r="Q616" s="320"/>
      <c r="R616" s="319"/>
      <c r="S616" s="319"/>
      <c r="T616" s="320"/>
      <c r="U616" s="321">
        <v>45056</v>
      </c>
      <c r="V616" s="270" t="str">
        <f ca="1">IFERROR(IF(E616&lt;&gt;"",VLOOKUP(E616,'Color Lineup'!N:N,1,0),""),"CHECK")</f>
        <v>HJ089</v>
      </c>
    </row>
    <row r="617" spans="3:22">
      <c r="C617" s="1">
        <f>+IF(D617=1,COUNTIF($D$2:D617,D617),0)</f>
        <v>0</v>
      </c>
      <c r="D617" s="1">
        <f>+COUNTIF($E$2:E617,E617)</f>
        <v>15</v>
      </c>
      <c r="E617" s="1" t="str">
        <f t="shared" si="18"/>
        <v>LP040</v>
      </c>
      <c r="F617" s="323">
        <f t="shared" si="19"/>
        <v>615</v>
      </c>
      <c r="G617" s="317" t="s">
        <v>1994</v>
      </c>
      <c r="H617" s="317" t="s">
        <v>519</v>
      </c>
      <c r="I617" s="317" t="s">
        <v>1974</v>
      </c>
      <c r="J617" s="317">
        <v>2</v>
      </c>
      <c r="K617" s="317" t="s">
        <v>561</v>
      </c>
      <c r="L617" s="317" t="s">
        <v>1210</v>
      </c>
      <c r="M617" s="317">
        <v>0</v>
      </c>
      <c r="N617" s="333" t="s">
        <v>28</v>
      </c>
      <c r="O617" s="318"/>
      <c r="P617" s="319"/>
      <c r="Q617" s="320"/>
      <c r="R617" s="319"/>
      <c r="S617" s="319"/>
      <c r="T617" s="320"/>
      <c r="U617" s="321">
        <v>45056</v>
      </c>
      <c r="V617" s="270" t="str">
        <f ca="1">IFERROR(IF(E617&lt;&gt;"",VLOOKUP(E617,'Color Lineup'!N:N,1,0),""),"CHECK")</f>
        <v>LP040</v>
      </c>
    </row>
    <row r="618" spans="3:22">
      <c r="C618" s="1">
        <f>+IF(D618=1,COUNTIF($D$2:D618,D618),0)</f>
        <v>0</v>
      </c>
      <c r="D618" s="1">
        <f>+COUNTIF($E$2:E618,E618)</f>
        <v>47</v>
      </c>
      <c r="E618" s="1" t="str">
        <f t="shared" si="18"/>
        <v>MX089</v>
      </c>
      <c r="F618" s="323">
        <f t="shared" si="19"/>
        <v>616</v>
      </c>
      <c r="G618" s="317" t="s">
        <v>1995</v>
      </c>
      <c r="H618" s="317" t="s">
        <v>518</v>
      </c>
      <c r="I618" s="317" t="s">
        <v>1139</v>
      </c>
      <c r="J618" s="317">
        <v>7</v>
      </c>
      <c r="K618" s="317" t="s">
        <v>760</v>
      </c>
      <c r="L618" s="317" t="s">
        <v>841</v>
      </c>
      <c r="M618" s="317">
        <v>0</v>
      </c>
      <c r="N618" s="333" t="s">
        <v>465</v>
      </c>
      <c r="O618" s="318"/>
      <c r="P618" s="319"/>
      <c r="Q618" s="320"/>
      <c r="R618" s="319"/>
      <c r="S618" s="319"/>
      <c r="T618" s="320"/>
      <c r="U618" s="321">
        <v>45056</v>
      </c>
      <c r="V618" s="270" t="str">
        <f ca="1">IFERROR(IF(E618&lt;&gt;"",VLOOKUP(E618,'Color Lineup'!N:N,1,0),""),"CHECK")</f>
        <v>MX089</v>
      </c>
    </row>
    <row r="619" spans="3:22">
      <c r="C619" s="1">
        <f>+IF(D619=1,COUNTIF($D$2:D619,D619),0)</f>
        <v>0</v>
      </c>
      <c r="D619" s="1">
        <f>+COUNTIF($E$2:E619,E619)</f>
        <v>26</v>
      </c>
      <c r="E619" s="1" t="str">
        <f t="shared" si="18"/>
        <v>CXW09</v>
      </c>
      <c r="F619" s="323">
        <f t="shared" si="19"/>
        <v>617</v>
      </c>
      <c r="G619" s="317" t="s">
        <v>1996</v>
      </c>
      <c r="H619" s="317" t="s">
        <v>682</v>
      </c>
      <c r="I619" s="317" t="s">
        <v>1904</v>
      </c>
      <c r="J619" s="317">
        <v>8</v>
      </c>
      <c r="K619" s="317" t="s">
        <v>680</v>
      </c>
      <c r="L619" s="317" t="s">
        <v>997</v>
      </c>
      <c r="M619" s="317">
        <v>0</v>
      </c>
      <c r="N619" s="333" t="s">
        <v>635</v>
      </c>
      <c r="O619" s="318"/>
      <c r="P619" s="319"/>
      <c r="Q619" s="320"/>
      <c r="R619" s="319"/>
      <c r="S619" s="319"/>
      <c r="T619" s="320"/>
      <c r="U619" s="321">
        <v>45056</v>
      </c>
      <c r="V619" s="270" t="str">
        <f ca="1">IFERROR(IF(E619&lt;&gt;"",VLOOKUP(E619,'Color Lineup'!N:N,1,0),""),"CHECK")</f>
        <v>CXW09</v>
      </c>
    </row>
    <row r="620" spans="3:22">
      <c r="C620" s="1">
        <f>+IF(D620=1,COUNTIF($D$2:D620,D620),0)</f>
        <v>0</v>
      </c>
      <c r="D620" s="1">
        <f>+COUNTIF($E$2:E620,E620)</f>
        <v>25</v>
      </c>
      <c r="E620" s="1" t="str">
        <f t="shared" si="18"/>
        <v>MV040</v>
      </c>
      <c r="F620" s="323">
        <f t="shared" si="19"/>
        <v>618</v>
      </c>
      <c r="G620" s="317" t="s">
        <v>1997</v>
      </c>
      <c r="H620" s="317" t="s">
        <v>518</v>
      </c>
      <c r="I620" s="317" t="s">
        <v>1106</v>
      </c>
      <c r="J620" s="317">
        <v>5</v>
      </c>
      <c r="K620" s="317" t="s">
        <v>758</v>
      </c>
      <c r="L620" s="317" t="s">
        <v>842</v>
      </c>
      <c r="M620" s="317">
        <v>0</v>
      </c>
      <c r="N620" s="333" t="s">
        <v>28</v>
      </c>
      <c r="O620" s="318"/>
      <c r="P620" s="319"/>
      <c r="Q620" s="320"/>
      <c r="R620" s="319"/>
      <c r="S620" s="319"/>
      <c r="T620" s="320"/>
      <c r="U620" s="321">
        <v>45056</v>
      </c>
      <c r="V620" s="270" t="str">
        <f ca="1">IFERROR(IF(E620&lt;&gt;"",VLOOKUP(E620,'Color Lineup'!N:N,1,0),""),"CHECK")</f>
        <v>MV040</v>
      </c>
    </row>
    <row r="621" spans="3:22">
      <c r="C621" s="1">
        <f>+IF(D621=1,COUNTIF($D$2:D621,D621),0)</f>
        <v>0</v>
      </c>
      <c r="D621" s="1">
        <f>+COUNTIF($E$2:E621,E621)</f>
        <v>23</v>
      </c>
      <c r="E621" s="1" t="str">
        <f t="shared" si="18"/>
        <v>LHX12</v>
      </c>
      <c r="F621" s="323">
        <f t="shared" si="19"/>
        <v>619</v>
      </c>
      <c r="G621" s="317" t="s">
        <v>1998</v>
      </c>
      <c r="H621" s="317" t="s">
        <v>682</v>
      </c>
      <c r="I621" s="317" t="s">
        <v>1979</v>
      </c>
      <c r="J621" s="317">
        <v>4</v>
      </c>
      <c r="K621" s="317" t="s">
        <v>585</v>
      </c>
      <c r="L621" s="317" t="s">
        <v>998</v>
      </c>
      <c r="M621" s="317">
        <v>0</v>
      </c>
      <c r="N621" s="333" t="s">
        <v>632</v>
      </c>
      <c r="O621" s="318"/>
      <c r="P621" s="319"/>
      <c r="Q621" s="320"/>
      <c r="R621" s="319"/>
      <c r="S621" s="319"/>
      <c r="T621" s="320"/>
      <c r="U621" s="321">
        <v>45056</v>
      </c>
      <c r="V621" s="270" t="str">
        <f ca="1">IFERROR(IF(E621&lt;&gt;"",VLOOKUP(E621,'Color Lineup'!N:N,1,0),""),"CHECK")</f>
        <v>LHX12</v>
      </c>
    </row>
    <row r="622" spans="3:22">
      <c r="C622" s="1">
        <f>+IF(D622=1,COUNTIF($D$2:D622,D622),0)</f>
        <v>0</v>
      </c>
      <c r="D622" s="1">
        <f>+COUNTIF($E$2:E622,E622)</f>
        <v>12</v>
      </c>
      <c r="E622" s="1" t="str">
        <f t="shared" si="18"/>
        <v>MX040</v>
      </c>
      <c r="F622" s="323">
        <f t="shared" si="19"/>
        <v>620</v>
      </c>
      <c r="G622" s="317" t="s">
        <v>1999</v>
      </c>
      <c r="H622" s="317" t="s">
        <v>518</v>
      </c>
      <c r="I622" s="317" t="s">
        <v>1139</v>
      </c>
      <c r="J622" s="317">
        <v>8</v>
      </c>
      <c r="K622" s="317" t="s">
        <v>760</v>
      </c>
      <c r="L622" s="317" t="s">
        <v>843</v>
      </c>
      <c r="M622" s="317">
        <v>0</v>
      </c>
      <c r="N622" s="333" t="s">
        <v>28</v>
      </c>
      <c r="O622" s="318"/>
      <c r="P622" s="319"/>
      <c r="Q622" s="320"/>
      <c r="R622" s="319"/>
      <c r="S622" s="319"/>
      <c r="T622" s="320"/>
      <c r="U622" s="321">
        <v>45056</v>
      </c>
      <c r="V622" s="270" t="str">
        <f ca="1">IFERROR(IF(E622&lt;&gt;"",VLOOKUP(E622,'Color Lineup'!N:N,1,0),""),"CHECK")</f>
        <v>MX040</v>
      </c>
    </row>
    <row r="623" spans="3:22">
      <c r="C623" s="1">
        <f>+IF(D623=1,COUNTIF($D$2:D623,D623),0)</f>
        <v>0</v>
      </c>
      <c r="D623" s="1">
        <f>+COUNTIF($E$2:E623,E623)</f>
        <v>72</v>
      </c>
      <c r="E623" s="1" t="str">
        <f t="shared" si="18"/>
        <v>LH089</v>
      </c>
      <c r="F623" s="323">
        <f t="shared" si="19"/>
        <v>621</v>
      </c>
      <c r="G623" s="317" t="s">
        <v>2000</v>
      </c>
      <c r="H623" s="317" t="s">
        <v>682</v>
      </c>
      <c r="I623" s="317" t="s">
        <v>1979</v>
      </c>
      <c r="J623" s="317">
        <v>5</v>
      </c>
      <c r="K623" s="317" t="s">
        <v>585</v>
      </c>
      <c r="L623" s="317" t="s">
        <v>999</v>
      </c>
      <c r="M623" s="317">
        <v>0</v>
      </c>
      <c r="N623" s="333" t="s">
        <v>465</v>
      </c>
      <c r="O623" s="318"/>
      <c r="P623" s="319"/>
      <c r="Q623" s="320"/>
      <c r="R623" s="319"/>
      <c r="S623" s="319"/>
      <c r="T623" s="320"/>
      <c r="U623" s="321">
        <v>45056</v>
      </c>
      <c r="V623" s="270" t="str">
        <f ca="1">IFERROR(IF(E623&lt;&gt;"",VLOOKUP(E623,'Color Lineup'!N:N,1,0),""),"CHECK")</f>
        <v>LH089</v>
      </c>
    </row>
    <row r="624" spans="3:22">
      <c r="C624" s="1">
        <f>+IF(D624=1,COUNTIF($D$2:D624,D624),0)</f>
        <v>0</v>
      </c>
      <c r="D624" s="1">
        <f>+COUNTIF($E$2:E624,E624)</f>
        <v>11</v>
      </c>
      <c r="E624" s="1" t="str">
        <f t="shared" si="18"/>
        <v>LT218</v>
      </c>
      <c r="F624" s="323">
        <f t="shared" si="19"/>
        <v>622</v>
      </c>
      <c r="G624" s="317" t="s">
        <v>2001</v>
      </c>
      <c r="H624" s="317" t="s">
        <v>519</v>
      </c>
      <c r="I624" s="317" t="s">
        <v>1897</v>
      </c>
      <c r="J624" s="317">
        <v>7</v>
      </c>
      <c r="K624" s="317" t="s">
        <v>559</v>
      </c>
      <c r="L624" s="317" t="s">
        <v>1213</v>
      </c>
      <c r="M624" s="317">
        <v>0</v>
      </c>
      <c r="N624" s="333" t="s">
        <v>20</v>
      </c>
      <c r="O624" s="318"/>
      <c r="P624" s="319"/>
      <c r="Q624" s="320"/>
      <c r="R624" s="319"/>
      <c r="S624" s="319"/>
      <c r="T624" s="320"/>
      <c r="U624" s="321">
        <v>45056</v>
      </c>
      <c r="V624" s="270" t="str">
        <f ca="1">IFERROR(IF(E624&lt;&gt;"",VLOOKUP(E624,'Color Lineup'!N:N,1,0),""),"CHECK")</f>
        <v>LT218</v>
      </c>
    </row>
    <row r="625" spans="3:22">
      <c r="C625" s="1">
        <f>+IF(D625=1,COUNTIF($D$2:D625,D625),0)</f>
        <v>0</v>
      </c>
      <c r="D625" s="1">
        <f>+COUNTIF($E$2:E625,E625)</f>
        <v>48</v>
      </c>
      <c r="E625" s="1" t="str">
        <f t="shared" si="18"/>
        <v>MX089</v>
      </c>
      <c r="F625" s="323">
        <f t="shared" si="19"/>
        <v>623</v>
      </c>
      <c r="G625" s="317" t="s">
        <v>2002</v>
      </c>
      <c r="H625" s="317" t="s">
        <v>518</v>
      </c>
      <c r="I625" s="317" t="s">
        <v>1139</v>
      </c>
      <c r="J625" s="317">
        <v>9</v>
      </c>
      <c r="K625" s="317" t="s">
        <v>760</v>
      </c>
      <c r="L625" s="317" t="s">
        <v>844</v>
      </c>
      <c r="M625" s="317">
        <v>0</v>
      </c>
      <c r="N625" s="333" t="s">
        <v>465</v>
      </c>
      <c r="O625" s="318"/>
      <c r="P625" s="319"/>
      <c r="Q625" s="320"/>
      <c r="R625" s="319"/>
      <c r="S625" s="319"/>
      <c r="T625" s="320"/>
      <c r="U625" s="321">
        <v>45056</v>
      </c>
      <c r="V625" s="270" t="str">
        <f ca="1">IFERROR(IF(E625&lt;&gt;"",VLOOKUP(E625,'Color Lineup'!N:N,1,0),""),"CHECK")</f>
        <v>MX089</v>
      </c>
    </row>
    <row r="626" spans="3:22">
      <c r="C626" s="1">
        <f>+IF(D626=1,COUNTIF($D$2:D626,D626),0)</f>
        <v>0</v>
      </c>
      <c r="D626" s="1">
        <f>+COUNTIF($E$2:E626,E626)</f>
        <v>34</v>
      </c>
      <c r="E626" s="1" t="str">
        <f t="shared" si="18"/>
        <v>HJ089</v>
      </c>
      <c r="F626" s="323">
        <f t="shared" si="19"/>
        <v>624</v>
      </c>
      <c r="G626" s="317" t="s">
        <v>2003</v>
      </c>
      <c r="H626" s="317" t="s">
        <v>682</v>
      </c>
      <c r="I626" s="317" t="s">
        <v>1957</v>
      </c>
      <c r="J626" s="317">
        <v>5</v>
      </c>
      <c r="K626" s="317" t="s">
        <v>679</v>
      </c>
      <c r="L626" s="317" t="s">
        <v>1000</v>
      </c>
      <c r="M626" s="317">
        <v>0</v>
      </c>
      <c r="N626" s="333" t="s">
        <v>465</v>
      </c>
      <c r="O626" s="318"/>
      <c r="P626" s="319"/>
      <c r="Q626" s="320"/>
      <c r="R626" s="319"/>
      <c r="S626" s="319"/>
      <c r="T626" s="320"/>
      <c r="U626" s="321">
        <v>45056</v>
      </c>
      <c r="V626" s="270" t="str">
        <f ca="1">IFERROR(IF(E626&lt;&gt;"",VLOOKUP(E626,'Color Lineup'!N:N,1,0),""),"CHECK")</f>
        <v>HJ089</v>
      </c>
    </row>
    <row r="627" spans="3:22">
      <c r="C627" s="1">
        <f>+IF(D627=1,COUNTIF($D$2:D627,D627),0)</f>
        <v>0</v>
      </c>
      <c r="D627" s="1">
        <f>+COUNTIF($E$2:E627,E627)</f>
        <v>17</v>
      </c>
      <c r="E627" s="1" t="str">
        <f t="shared" si="18"/>
        <v>MY4R0</v>
      </c>
      <c r="F627" s="323">
        <f t="shared" si="19"/>
        <v>625</v>
      </c>
      <c r="G627" s="317" t="s">
        <v>2004</v>
      </c>
      <c r="H627" s="317" t="s">
        <v>518</v>
      </c>
      <c r="I627" s="317" t="s">
        <v>1120</v>
      </c>
      <c r="J627" s="317">
        <v>3</v>
      </c>
      <c r="K627" s="317" t="s">
        <v>759</v>
      </c>
      <c r="L627" s="317" t="s">
        <v>845</v>
      </c>
      <c r="M627" s="317">
        <v>0</v>
      </c>
      <c r="N627" s="333" t="s">
        <v>21</v>
      </c>
      <c r="O627" s="318"/>
      <c r="P627" s="319"/>
      <c r="Q627" s="320"/>
      <c r="R627" s="319"/>
      <c r="S627" s="319"/>
      <c r="T627" s="320"/>
      <c r="U627" s="321">
        <v>45056</v>
      </c>
      <c r="V627" s="270" t="str">
        <f ca="1">IFERROR(IF(E627&lt;&gt;"",VLOOKUP(E627,'Color Lineup'!N:N,1,0),""),"CHECK")</f>
        <v>MY4R0</v>
      </c>
    </row>
    <row r="628" spans="3:22">
      <c r="C628" s="1">
        <f>+IF(D628=1,COUNTIF($D$2:D628,D628),0)</f>
        <v>0</v>
      </c>
      <c r="D628" s="1">
        <f>+COUNTIF($E$2:E628,E628)</f>
        <v>28</v>
      </c>
      <c r="E628" s="1" t="str">
        <f t="shared" si="18"/>
        <v>JH040</v>
      </c>
      <c r="F628" s="323">
        <f t="shared" si="19"/>
        <v>626</v>
      </c>
      <c r="G628" s="317" t="s">
        <v>2005</v>
      </c>
      <c r="H628" s="317" t="s">
        <v>520</v>
      </c>
      <c r="I628" s="317" t="s">
        <v>1967</v>
      </c>
      <c r="J628" s="317">
        <v>3</v>
      </c>
      <c r="K628" s="317" t="s">
        <v>452</v>
      </c>
      <c r="L628" s="317" t="s">
        <v>1026</v>
      </c>
      <c r="M628" s="317">
        <v>0</v>
      </c>
      <c r="N628" s="333" t="s">
        <v>28</v>
      </c>
      <c r="O628" s="318"/>
      <c r="P628" s="319"/>
      <c r="Q628" s="320"/>
      <c r="R628" s="319"/>
      <c r="S628" s="319"/>
      <c r="T628" s="320"/>
      <c r="U628" s="321">
        <v>45056</v>
      </c>
      <c r="V628" s="270" t="str">
        <f ca="1">IFERROR(IF(E628&lt;&gt;"",VLOOKUP(E628,'Color Lineup'!N:N,1,0),""),"CHECK")</f>
        <v>JH040</v>
      </c>
    </row>
    <row r="629" spans="3:22">
      <c r="C629" s="1">
        <f>+IF(D629=1,COUNTIF($D$2:D629,D629),0)</f>
        <v>0</v>
      </c>
      <c r="D629" s="1">
        <f>+COUNTIF($E$2:E629,E629)</f>
        <v>27</v>
      </c>
      <c r="E629" s="1" t="str">
        <f t="shared" si="18"/>
        <v>CXW09</v>
      </c>
      <c r="F629" s="323">
        <f t="shared" si="19"/>
        <v>627</v>
      </c>
      <c r="G629" s="317" t="s">
        <v>2006</v>
      </c>
      <c r="H629" s="317" t="s">
        <v>682</v>
      </c>
      <c r="I629" s="317" t="s">
        <v>1904</v>
      </c>
      <c r="J629" s="317">
        <v>9</v>
      </c>
      <c r="K629" s="317" t="s">
        <v>680</v>
      </c>
      <c r="L629" s="317" t="s">
        <v>1001</v>
      </c>
      <c r="M629" s="317">
        <v>0</v>
      </c>
      <c r="N629" s="333" t="s">
        <v>635</v>
      </c>
      <c r="O629" s="318"/>
      <c r="P629" s="319"/>
      <c r="Q629" s="320"/>
      <c r="R629" s="319"/>
      <c r="S629" s="319"/>
      <c r="T629" s="320"/>
      <c r="U629" s="321">
        <v>45056</v>
      </c>
      <c r="V629" s="270" t="str">
        <f ca="1">IFERROR(IF(E629&lt;&gt;"",VLOOKUP(E629,'Color Lineup'!N:N,1,0),""),"CHECK")</f>
        <v>CXW09</v>
      </c>
    </row>
    <row r="630" spans="3:22">
      <c r="C630" s="1">
        <f>+IF(D630=1,COUNTIF($D$2:D630,D630),0)</f>
        <v>0</v>
      </c>
      <c r="D630" s="1">
        <f>+COUNTIF($E$2:E630,E630)</f>
        <v>22</v>
      </c>
      <c r="E630" s="1" t="str">
        <f t="shared" si="18"/>
        <v>MV4R0</v>
      </c>
      <c r="F630" s="323">
        <f t="shared" si="19"/>
        <v>628</v>
      </c>
      <c r="G630" s="317" t="s">
        <v>2007</v>
      </c>
      <c r="H630" s="317" t="s">
        <v>518</v>
      </c>
      <c r="I630" s="317" t="s">
        <v>1106</v>
      </c>
      <c r="J630" s="317">
        <v>6</v>
      </c>
      <c r="K630" s="317" t="s">
        <v>758</v>
      </c>
      <c r="L630" s="317" t="s">
        <v>846</v>
      </c>
      <c r="M630" s="317">
        <v>0</v>
      </c>
      <c r="N630" s="333" t="s">
        <v>21</v>
      </c>
      <c r="O630" s="318"/>
      <c r="P630" s="319"/>
      <c r="Q630" s="320"/>
      <c r="R630" s="319"/>
      <c r="S630" s="319"/>
      <c r="T630" s="320"/>
      <c r="U630" s="321">
        <v>45056</v>
      </c>
      <c r="V630" s="270" t="str">
        <f ca="1">IFERROR(IF(E630&lt;&gt;"",VLOOKUP(E630,'Color Lineup'!N:N,1,0),""),"CHECK")</f>
        <v>MV4R0</v>
      </c>
    </row>
    <row r="631" spans="3:22">
      <c r="C631" s="1">
        <f>+IF(D631=1,COUNTIF($D$2:D631,D631),0)</f>
        <v>0</v>
      </c>
      <c r="D631" s="1">
        <f>+COUNTIF($E$2:E631,E631)</f>
        <v>43</v>
      </c>
      <c r="E631" s="1" t="str">
        <f t="shared" si="18"/>
        <v>MX4R0</v>
      </c>
      <c r="F631" s="323">
        <f t="shared" si="19"/>
        <v>629</v>
      </c>
      <c r="G631" s="317" t="s">
        <v>2008</v>
      </c>
      <c r="H631" s="317" t="s">
        <v>518</v>
      </c>
      <c r="I631" s="317" t="s">
        <v>1139</v>
      </c>
      <c r="J631" s="317">
        <v>10</v>
      </c>
      <c r="K631" s="317" t="s">
        <v>760</v>
      </c>
      <c r="L631" s="317" t="s">
        <v>847</v>
      </c>
      <c r="M631" s="317">
        <v>0</v>
      </c>
      <c r="N631" s="333" t="s">
        <v>21</v>
      </c>
      <c r="O631" s="318"/>
      <c r="P631" s="319"/>
      <c r="Q631" s="320"/>
      <c r="R631" s="319"/>
      <c r="S631" s="319"/>
      <c r="T631" s="320"/>
      <c r="U631" s="321">
        <v>45056</v>
      </c>
      <c r="V631" s="270" t="str">
        <f ca="1">IFERROR(IF(E631&lt;&gt;"",VLOOKUP(E631,'Color Lineup'!N:N,1,0),""),"CHECK")</f>
        <v>MX4R0</v>
      </c>
    </row>
    <row r="632" spans="3:22">
      <c r="C632" s="1">
        <f>+IF(D632=1,COUNTIF($D$2:D632,D632),0)</f>
        <v>0</v>
      </c>
      <c r="D632" s="1">
        <f>+COUNTIF($E$2:E632,E632)</f>
        <v>25</v>
      </c>
      <c r="E632" s="1" t="str">
        <f t="shared" si="18"/>
        <v>HKW09</v>
      </c>
      <c r="F632" s="323">
        <f t="shared" si="19"/>
        <v>630</v>
      </c>
      <c r="G632" s="317" t="s">
        <v>2009</v>
      </c>
      <c r="H632" s="317" t="s">
        <v>682</v>
      </c>
      <c r="I632" s="317" t="s">
        <v>1913</v>
      </c>
      <c r="J632" s="317">
        <v>7</v>
      </c>
      <c r="K632" s="317" t="s">
        <v>681</v>
      </c>
      <c r="L632" s="317" t="s">
        <v>1003</v>
      </c>
      <c r="M632" s="317">
        <v>0</v>
      </c>
      <c r="N632" s="333" t="s">
        <v>635</v>
      </c>
      <c r="O632" s="318"/>
      <c r="P632" s="319"/>
      <c r="Q632" s="320"/>
      <c r="R632" s="319"/>
      <c r="S632" s="319"/>
      <c r="T632" s="320"/>
      <c r="U632" s="321">
        <v>45056</v>
      </c>
      <c r="V632" s="270" t="str">
        <f ca="1">IFERROR(IF(E632&lt;&gt;"",VLOOKUP(E632,'Color Lineup'!N:N,1,0),""),"CHECK")</f>
        <v>HKW09</v>
      </c>
    </row>
    <row r="633" spans="3:22">
      <c r="C633" s="1">
        <f>+IF(D633=1,COUNTIF($D$2:D633,D633),0)</f>
        <v>0</v>
      </c>
      <c r="D633" s="1">
        <f>+COUNTIF($E$2:E633,E633)</f>
        <v>15</v>
      </c>
      <c r="E633" s="1" t="str">
        <f t="shared" si="18"/>
        <v>MX218</v>
      </c>
      <c r="F633" s="323">
        <f t="shared" si="19"/>
        <v>631</v>
      </c>
      <c r="G633" s="317" t="s">
        <v>2010</v>
      </c>
      <c r="H633" s="317" t="s">
        <v>518</v>
      </c>
      <c r="I633" s="317" t="s">
        <v>1142</v>
      </c>
      <c r="J633" s="317">
        <v>1</v>
      </c>
      <c r="K633" s="317" t="s">
        <v>760</v>
      </c>
      <c r="L633" s="317" t="s">
        <v>848</v>
      </c>
      <c r="M633" s="317">
        <v>0</v>
      </c>
      <c r="N633" s="333" t="s">
        <v>20</v>
      </c>
      <c r="O633" s="318"/>
      <c r="P633" s="319"/>
      <c r="Q633" s="320"/>
      <c r="R633" s="319"/>
      <c r="S633" s="319"/>
      <c r="T633" s="320"/>
      <c r="U633" s="321">
        <v>45056</v>
      </c>
      <c r="V633" s="270" t="str">
        <f ca="1">IFERROR(IF(E633&lt;&gt;"",VLOOKUP(E633,'Color Lineup'!N:N,1,0),""),"CHECK")</f>
        <v>MX218</v>
      </c>
    </row>
    <row r="634" spans="3:22">
      <c r="C634" s="1">
        <f>+IF(D634=1,COUNTIF($D$2:D634,D634),0)</f>
        <v>0</v>
      </c>
      <c r="D634" s="1">
        <f>+COUNTIF($E$2:E634,E634)</f>
        <v>15</v>
      </c>
      <c r="E634" s="1" t="str">
        <f t="shared" si="18"/>
        <v>LT089</v>
      </c>
      <c r="F634" s="323">
        <f t="shared" si="19"/>
        <v>632</v>
      </c>
      <c r="G634" s="317" t="s">
        <v>2011</v>
      </c>
      <c r="H634" s="317" t="s">
        <v>519</v>
      </c>
      <c r="I634" s="317" t="s">
        <v>1897</v>
      </c>
      <c r="J634" s="317">
        <v>8</v>
      </c>
      <c r="K634" s="317" t="s">
        <v>559</v>
      </c>
      <c r="L634" s="317" t="s">
        <v>1219</v>
      </c>
      <c r="M634" s="317">
        <v>0</v>
      </c>
      <c r="N634" s="333" t="s">
        <v>465</v>
      </c>
      <c r="O634" s="318"/>
      <c r="P634" s="319"/>
      <c r="Q634" s="320"/>
      <c r="R634" s="319"/>
      <c r="S634" s="319"/>
      <c r="T634" s="320"/>
      <c r="U634" s="321">
        <v>45056</v>
      </c>
      <c r="V634" s="270" t="str">
        <f ca="1">IFERROR(IF(E634&lt;&gt;"",VLOOKUP(E634,'Color Lineup'!N:N,1,0),""),"CHECK")</f>
        <v>LT089</v>
      </c>
    </row>
    <row r="635" spans="3:22">
      <c r="C635" s="1">
        <f>+IF(D635=1,COUNTIF($D$2:D635,D635),0)</f>
        <v>0</v>
      </c>
      <c r="D635" s="1">
        <f>+COUNTIF($E$2:E635,E635)</f>
        <v>14</v>
      </c>
      <c r="E635" s="1" t="str">
        <f t="shared" si="18"/>
        <v>LHP20</v>
      </c>
      <c r="F635" s="323">
        <f t="shared" si="19"/>
        <v>633</v>
      </c>
      <c r="G635" s="317" t="s">
        <v>2012</v>
      </c>
      <c r="H635" s="317" t="s">
        <v>682</v>
      </c>
      <c r="I635" s="317" t="s">
        <v>1979</v>
      </c>
      <c r="J635" s="317">
        <v>6</v>
      </c>
      <c r="K635" s="317" t="s">
        <v>585</v>
      </c>
      <c r="L635" s="317" t="s">
        <v>1004</v>
      </c>
      <c r="M635" s="317">
        <v>0</v>
      </c>
      <c r="N635" s="333" t="s">
        <v>633</v>
      </c>
      <c r="O635" s="318"/>
      <c r="P635" s="319"/>
      <c r="Q635" s="320"/>
      <c r="R635" s="319"/>
      <c r="S635" s="319"/>
      <c r="T635" s="320"/>
      <c r="U635" s="321">
        <v>45056</v>
      </c>
      <c r="V635" s="270" t="str">
        <f ca="1">IFERROR(IF(E635&lt;&gt;"",VLOOKUP(E635,'Color Lineup'!N:N,1,0),""),"CHECK")</f>
        <v>LHP20</v>
      </c>
    </row>
    <row r="636" spans="3:22">
      <c r="C636" s="1">
        <f>+IF(D636=1,COUNTIF($D$2:D636,D636),0)</f>
        <v>0</v>
      </c>
      <c r="D636" s="1">
        <f>+COUNTIF($E$2:E636,E636)</f>
        <v>23</v>
      </c>
      <c r="E636" s="1" t="str">
        <f t="shared" si="18"/>
        <v>MV4R0</v>
      </c>
      <c r="F636" s="323">
        <f t="shared" si="19"/>
        <v>634</v>
      </c>
      <c r="G636" s="317" t="s">
        <v>2013</v>
      </c>
      <c r="H636" s="317" t="s">
        <v>518</v>
      </c>
      <c r="I636" s="317" t="s">
        <v>1106</v>
      </c>
      <c r="J636" s="317">
        <v>7</v>
      </c>
      <c r="K636" s="317" t="s">
        <v>758</v>
      </c>
      <c r="L636" s="317" t="s">
        <v>849</v>
      </c>
      <c r="M636" s="317">
        <v>0</v>
      </c>
      <c r="N636" s="333" t="s">
        <v>21</v>
      </c>
      <c r="O636" s="318"/>
      <c r="P636" s="319"/>
      <c r="Q636" s="320"/>
      <c r="R636" s="319"/>
      <c r="S636" s="319"/>
      <c r="T636" s="320"/>
      <c r="U636" s="321">
        <v>45056</v>
      </c>
      <c r="V636" s="270" t="str">
        <f ca="1">IFERROR(IF(E636&lt;&gt;"",VLOOKUP(E636,'Color Lineup'!N:N,1,0),""),"CHECK")</f>
        <v>MV4R0</v>
      </c>
    </row>
    <row r="637" spans="3:22">
      <c r="C637" s="1">
        <f>+IF(D637=1,COUNTIF($D$2:D637,D637),0)</f>
        <v>0</v>
      </c>
      <c r="D637" s="1">
        <f>+COUNTIF($E$2:E637,E637)</f>
        <v>73</v>
      </c>
      <c r="E637" s="1" t="str">
        <f t="shared" si="18"/>
        <v>LH089</v>
      </c>
      <c r="F637" s="323">
        <f t="shared" si="19"/>
        <v>635</v>
      </c>
      <c r="G637" s="317" t="s">
        <v>2014</v>
      </c>
      <c r="H637" s="317" t="s">
        <v>682</v>
      </c>
      <c r="I637" s="317" t="s">
        <v>1979</v>
      </c>
      <c r="J637" s="317">
        <v>7</v>
      </c>
      <c r="K637" s="317" t="s">
        <v>585</v>
      </c>
      <c r="L637" s="317" t="s">
        <v>1005</v>
      </c>
      <c r="M637" s="317">
        <v>0</v>
      </c>
      <c r="N637" s="333" t="s">
        <v>465</v>
      </c>
      <c r="O637" s="318"/>
      <c r="P637" s="319"/>
      <c r="Q637" s="320"/>
      <c r="R637" s="319"/>
      <c r="S637" s="319"/>
      <c r="T637" s="320"/>
      <c r="U637" s="321">
        <v>45056</v>
      </c>
      <c r="V637" s="270" t="str">
        <f ca="1">IFERROR(IF(E637&lt;&gt;"",VLOOKUP(E637,'Color Lineup'!N:N,1,0),""),"CHECK")</f>
        <v>LH089</v>
      </c>
    </row>
    <row r="638" spans="3:22">
      <c r="C638" s="1">
        <f>+IF(D638=1,COUNTIF($D$2:D638,D638),0)</f>
        <v>0</v>
      </c>
      <c r="D638" s="1">
        <f>+COUNTIF($E$2:E638,E638)</f>
        <v>10</v>
      </c>
      <c r="E638" s="1" t="str">
        <f t="shared" si="18"/>
        <v>MY089</v>
      </c>
      <c r="F638" s="323">
        <f t="shared" si="19"/>
        <v>636</v>
      </c>
      <c r="G638" s="317" t="s">
        <v>2015</v>
      </c>
      <c r="H638" s="317" t="s">
        <v>518</v>
      </c>
      <c r="I638" s="317" t="s">
        <v>1120</v>
      </c>
      <c r="J638" s="317">
        <v>4</v>
      </c>
      <c r="K638" s="317" t="s">
        <v>759</v>
      </c>
      <c r="L638" s="317" t="s">
        <v>850</v>
      </c>
      <c r="M638" s="317">
        <v>0</v>
      </c>
      <c r="N638" s="333" t="s">
        <v>465</v>
      </c>
      <c r="O638" s="318"/>
      <c r="P638" s="319"/>
      <c r="Q638" s="320"/>
      <c r="R638" s="319"/>
      <c r="S638" s="319"/>
      <c r="T638" s="320"/>
      <c r="U638" s="321">
        <v>45056</v>
      </c>
      <c r="V638" s="270" t="str">
        <f ca="1">IFERROR(IF(E638&lt;&gt;"",VLOOKUP(E638,'Color Lineup'!N:N,1,0),""),"CHECK")</f>
        <v>MY089</v>
      </c>
    </row>
    <row r="639" spans="3:22">
      <c r="C639" s="1">
        <f>+IF(D639=1,COUNTIF($D$2:D639,D639),0)</f>
        <v>0</v>
      </c>
      <c r="D639" s="1">
        <f>+COUNTIF($E$2:E639,E639)</f>
        <v>35</v>
      </c>
      <c r="E639" s="1" t="str">
        <f t="shared" si="18"/>
        <v>HJ089</v>
      </c>
      <c r="F639" s="323">
        <f t="shared" si="19"/>
        <v>637</v>
      </c>
      <c r="G639" s="317" t="s">
        <v>2016</v>
      </c>
      <c r="H639" s="317" t="s">
        <v>682</v>
      </c>
      <c r="I639" s="317" t="s">
        <v>1957</v>
      </c>
      <c r="J639" s="317">
        <v>6</v>
      </c>
      <c r="K639" s="317" t="s">
        <v>679</v>
      </c>
      <c r="L639" s="317" t="s">
        <v>1006</v>
      </c>
      <c r="M639" s="317">
        <v>0</v>
      </c>
      <c r="N639" s="333" t="s">
        <v>465</v>
      </c>
      <c r="O639" s="318"/>
      <c r="P639" s="319"/>
      <c r="Q639" s="320"/>
      <c r="R639" s="319"/>
      <c r="S639" s="319"/>
      <c r="T639" s="320"/>
      <c r="U639" s="321">
        <v>45056</v>
      </c>
      <c r="V639" s="270" t="str">
        <f ca="1">IFERROR(IF(E639&lt;&gt;"",VLOOKUP(E639,'Color Lineup'!N:N,1,0),""),"CHECK")</f>
        <v>HJ089</v>
      </c>
    </row>
    <row r="640" spans="3:22">
      <c r="C640" s="1">
        <f>+IF(D640=1,COUNTIF($D$2:D640,D640),0)</f>
        <v>0</v>
      </c>
      <c r="D640" s="1">
        <f>+COUNTIF($E$2:E640,E640)</f>
        <v>16</v>
      </c>
      <c r="E640" s="1" t="str">
        <f t="shared" si="18"/>
        <v>LP040</v>
      </c>
      <c r="F640" s="323">
        <f t="shared" si="19"/>
        <v>638</v>
      </c>
      <c r="G640" s="317" t="s">
        <v>2017</v>
      </c>
      <c r="H640" s="317" t="s">
        <v>519</v>
      </c>
      <c r="I640" s="317" t="s">
        <v>1974</v>
      </c>
      <c r="J640" s="317">
        <v>3</v>
      </c>
      <c r="K640" s="317" t="s">
        <v>561</v>
      </c>
      <c r="L640" s="317" t="s">
        <v>1223</v>
      </c>
      <c r="M640" s="317">
        <v>0</v>
      </c>
      <c r="N640" s="333" t="s">
        <v>28</v>
      </c>
      <c r="O640" s="318"/>
      <c r="P640" s="319"/>
      <c r="Q640" s="320"/>
      <c r="R640" s="319"/>
      <c r="S640" s="319"/>
      <c r="T640" s="320"/>
      <c r="U640" s="321">
        <v>45056</v>
      </c>
      <c r="V640" s="270" t="str">
        <f ca="1">IFERROR(IF(E640&lt;&gt;"",VLOOKUP(E640,'Color Lineup'!N:N,1,0),""),"CHECK")</f>
        <v>LP040</v>
      </c>
    </row>
    <row r="641" spans="3:22">
      <c r="C641" s="1">
        <f>+IF(D641=1,COUNTIF($D$2:D641,D641),0)</f>
        <v>0</v>
      </c>
      <c r="D641" s="1">
        <f>+COUNTIF($E$2:E641,E641)</f>
        <v>44</v>
      </c>
      <c r="E641" s="1" t="str">
        <f t="shared" si="18"/>
        <v>MX4R0</v>
      </c>
      <c r="F641" s="323">
        <f t="shared" si="19"/>
        <v>639</v>
      </c>
      <c r="G641" s="317" t="s">
        <v>2018</v>
      </c>
      <c r="H641" s="317" t="s">
        <v>518</v>
      </c>
      <c r="I641" s="317" t="s">
        <v>1142</v>
      </c>
      <c r="J641" s="317">
        <v>2</v>
      </c>
      <c r="K641" s="317" t="s">
        <v>760</v>
      </c>
      <c r="L641" s="317" t="s">
        <v>851</v>
      </c>
      <c r="M641" s="317">
        <v>0</v>
      </c>
      <c r="N641" s="333" t="s">
        <v>21</v>
      </c>
      <c r="O641" s="318"/>
      <c r="P641" s="319"/>
      <c r="Q641" s="320"/>
      <c r="R641" s="319"/>
      <c r="S641" s="319"/>
      <c r="T641" s="320"/>
      <c r="U641" s="321">
        <v>45056</v>
      </c>
      <c r="V641" s="270" t="str">
        <f ca="1">IFERROR(IF(E641&lt;&gt;"",VLOOKUP(E641,'Color Lineup'!N:N,1,0),""),"CHECK")</f>
        <v>MX4R0</v>
      </c>
    </row>
    <row r="642" spans="3:22">
      <c r="C642" s="1">
        <f>+IF(D642=1,COUNTIF($D$2:D642,D642),0)</f>
        <v>0</v>
      </c>
      <c r="D642" s="1">
        <f>+COUNTIF($E$2:E642,E642)</f>
        <v>5</v>
      </c>
      <c r="E642" s="1" t="str">
        <f t="shared" si="18"/>
        <v>CXX12</v>
      </c>
      <c r="F642" s="323">
        <f t="shared" si="19"/>
        <v>640</v>
      </c>
      <c r="G642" s="317" t="s">
        <v>2019</v>
      </c>
      <c r="H642" s="317" t="s">
        <v>682</v>
      </c>
      <c r="I642" s="317" t="s">
        <v>1904</v>
      </c>
      <c r="J642" s="317">
        <v>10</v>
      </c>
      <c r="K642" s="317" t="s">
        <v>680</v>
      </c>
      <c r="L642" s="317" t="s">
        <v>788</v>
      </c>
      <c r="M642" s="317">
        <v>0</v>
      </c>
      <c r="N642" s="333" t="s">
        <v>632</v>
      </c>
      <c r="O642" s="318"/>
      <c r="P642" s="319"/>
      <c r="Q642" s="320"/>
      <c r="R642" s="319"/>
      <c r="S642" s="319"/>
      <c r="T642" s="320"/>
      <c r="U642" s="321">
        <v>45056</v>
      </c>
      <c r="V642" s="270" t="str">
        <f ca="1">IFERROR(IF(E642&lt;&gt;"",VLOOKUP(E642,'Color Lineup'!N:N,1,0),""),"CHECK")</f>
        <v>CXX12</v>
      </c>
    </row>
    <row r="643" spans="3:22">
      <c r="C643" s="1">
        <f>+IF(D643=1,COUNTIF($D$2:D643,D643),0)</f>
        <v>0</v>
      </c>
      <c r="D643" s="1">
        <f>+COUNTIF($E$2:E643,E643)</f>
        <v>16</v>
      </c>
      <c r="E643" s="1" t="str">
        <f t="shared" si="18"/>
        <v>MX218</v>
      </c>
      <c r="F643" s="323">
        <f t="shared" si="19"/>
        <v>641</v>
      </c>
      <c r="G643" s="317" t="s">
        <v>2020</v>
      </c>
      <c r="H643" s="317" t="s">
        <v>518</v>
      </c>
      <c r="I643" s="317" t="s">
        <v>1142</v>
      </c>
      <c r="J643" s="317">
        <v>3</v>
      </c>
      <c r="K643" s="317" t="s">
        <v>760</v>
      </c>
      <c r="L643" s="317" t="s">
        <v>852</v>
      </c>
      <c r="M643" s="317">
        <v>0</v>
      </c>
      <c r="N643" s="333" t="s">
        <v>20</v>
      </c>
      <c r="O643" s="318"/>
      <c r="P643" s="319"/>
      <c r="Q643" s="320"/>
      <c r="R643" s="319"/>
      <c r="S643" s="319"/>
      <c r="T643" s="320"/>
      <c r="U643" s="321">
        <v>45056</v>
      </c>
      <c r="V643" s="270" t="str">
        <f ca="1">IFERROR(IF(E643&lt;&gt;"",VLOOKUP(E643,'Color Lineup'!N:N,1,0),""),"CHECK")</f>
        <v>MX218</v>
      </c>
    </row>
    <row r="644" spans="3:22">
      <c r="C644" s="1">
        <f>+IF(D644=1,COUNTIF($D$2:D644,D644),0)</f>
        <v>0</v>
      </c>
      <c r="D644" s="1">
        <f>+COUNTIF($E$2:E644,E644)</f>
        <v>74</v>
      </c>
      <c r="E644" s="1" t="str">
        <f t="shared" ref="E644:E707" si="20">+K644&amp;N644</f>
        <v>LH089</v>
      </c>
      <c r="F644" s="323">
        <f t="shared" si="19"/>
        <v>642</v>
      </c>
      <c r="G644" s="317" t="s">
        <v>2021</v>
      </c>
      <c r="H644" s="317" t="s">
        <v>682</v>
      </c>
      <c r="I644" s="317" t="s">
        <v>1979</v>
      </c>
      <c r="J644" s="317">
        <v>8</v>
      </c>
      <c r="K644" s="317" t="s">
        <v>585</v>
      </c>
      <c r="L644" s="317" t="s">
        <v>863</v>
      </c>
      <c r="M644" s="317">
        <v>0</v>
      </c>
      <c r="N644" s="333" t="s">
        <v>465</v>
      </c>
      <c r="O644" s="318"/>
      <c r="P644" s="319"/>
      <c r="Q644" s="320"/>
      <c r="R644" s="319"/>
      <c r="S644" s="319"/>
      <c r="T644" s="320"/>
      <c r="U644" s="321">
        <v>45056</v>
      </c>
      <c r="V644" s="270" t="str">
        <f ca="1">IFERROR(IF(E644&lt;&gt;"",VLOOKUP(E644,'Color Lineup'!N:N,1,0),""),"CHECK")</f>
        <v>LH089</v>
      </c>
    </row>
    <row r="645" spans="3:22">
      <c r="C645" s="1">
        <f>+IF(D645=1,COUNTIF($D$2:D645,D645),0)</f>
        <v>0</v>
      </c>
      <c r="D645" s="1">
        <f>+COUNTIF($E$2:E645,E645)</f>
        <v>3</v>
      </c>
      <c r="E645" s="1" t="str">
        <f t="shared" si="20"/>
        <v>MV3R3</v>
      </c>
      <c r="F645" s="323">
        <f t="shared" ref="F645:F708" si="21">ROW()-2</f>
        <v>643</v>
      </c>
      <c r="G645" s="317" t="s">
        <v>2022</v>
      </c>
      <c r="H645" s="317" t="s">
        <v>518</v>
      </c>
      <c r="I645" s="317" t="s">
        <v>1106</v>
      </c>
      <c r="J645" s="317">
        <v>8</v>
      </c>
      <c r="K645" s="317" t="s">
        <v>758</v>
      </c>
      <c r="L645" s="317" t="s">
        <v>853</v>
      </c>
      <c r="M645" s="317">
        <v>0</v>
      </c>
      <c r="N645" s="333" t="s">
        <v>354</v>
      </c>
      <c r="O645" s="318"/>
      <c r="P645" s="319"/>
      <c r="Q645" s="320"/>
      <c r="R645" s="319"/>
      <c r="S645" s="319"/>
      <c r="T645" s="320"/>
      <c r="U645" s="321">
        <v>45056</v>
      </c>
      <c r="V645" s="270" t="str">
        <f ca="1">IFERROR(IF(E645&lt;&gt;"",VLOOKUP(E645,'Color Lineup'!N:N,1,0),""),"CHECK")</f>
        <v>MV3R3</v>
      </c>
    </row>
    <row r="646" spans="3:22">
      <c r="C646" s="1">
        <f>+IF(D646=1,COUNTIF($D$2:D646,D646),0)</f>
        <v>0</v>
      </c>
      <c r="D646" s="1">
        <f>+COUNTIF($E$2:E646,E646)</f>
        <v>5</v>
      </c>
      <c r="E646" s="1" t="str">
        <f t="shared" si="20"/>
        <v>HKP20</v>
      </c>
      <c r="F646" s="323">
        <f t="shared" si="21"/>
        <v>644</v>
      </c>
      <c r="G646" s="317" t="s">
        <v>2023</v>
      </c>
      <c r="H646" s="317" t="s">
        <v>682</v>
      </c>
      <c r="I646" s="317" t="s">
        <v>1913</v>
      </c>
      <c r="J646" s="317">
        <v>8</v>
      </c>
      <c r="K646" s="317" t="s">
        <v>681</v>
      </c>
      <c r="L646" s="317" t="s">
        <v>866</v>
      </c>
      <c r="M646" s="317">
        <v>0</v>
      </c>
      <c r="N646" s="333" t="s">
        <v>633</v>
      </c>
      <c r="O646" s="318"/>
      <c r="P646" s="319"/>
      <c r="Q646" s="320"/>
      <c r="R646" s="319"/>
      <c r="S646" s="319"/>
      <c r="T646" s="320"/>
      <c r="U646" s="321">
        <v>45056</v>
      </c>
      <c r="V646" s="270" t="str">
        <f ca="1">IFERROR(IF(E646&lt;&gt;"",VLOOKUP(E646,'Color Lineup'!N:N,1,0),""),"CHECK")</f>
        <v>HKP20</v>
      </c>
    </row>
    <row r="647" spans="3:22">
      <c r="C647" s="1">
        <f>+IF(D647=1,COUNTIF($D$2:D647,D647),0)</f>
        <v>0</v>
      </c>
      <c r="D647" s="1">
        <f>+COUNTIF($E$2:E647,E647)</f>
        <v>5</v>
      </c>
      <c r="E647" s="1" t="str">
        <f t="shared" si="20"/>
        <v>JH1D6</v>
      </c>
      <c r="F647" s="323">
        <f t="shared" si="21"/>
        <v>645</v>
      </c>
      <c r="G647" s="317" t="s">
        <v>2024</v>
      </c>
      <c r="H647" s="317" t="s">
        <v>520</v>
      </c>
      <c r="I647" s="317" t="s">
        <v>1967</v>
      </c>
      <c r="J647" s="317">
        <v>4</v>
      </c>
      <c r="K647" s="317" t="s">
        <v>452</v>
      </c>
      <c r="L647" s="317" t="s">
        <v>1027</v>
      </c>
      <c r="M647" s="317">
        <v>0</v>
      </c>
      <c r="N647" s="333" t="s">
        <v>29</v>
      </c>
      <c r="O647" s="318"/>
      <c r="P647" s="319"/>
      <c r="Q647" s="320"/>
      <c r="R647" s="319"/>
      <c r="S647" s="319"/>
      <c r="T647" s="320"/>
      <c r="U647" s="321">
        <v>45056</v>
      </c>
      <c r="V647" s="270" t="str">
        <f ca="1">IFERROR(IF(E647&lt;&gt;"",VLOOKUP(E647,'Color Lineup'!N:N,1,0),""),"CHECK")</f>
        <v>JH1D6</v>
      </c>
    </row>
    <row r="648" spans="3:22">
      <c r="C648" s="1">
        <f>+IF(D648=1,COUNTIF($D$2:D648,D648),0)</f>
        <v>0</v>
      </c>
      <c r="D648" s="1">
        <f>+COUNTIF($E$2:E648,E648)</f>
        <v>17</v>
      </c>
      <c r="E648" s="1" t="str">
        <f t="shared" si="20"/>
        <v>MX218</v>
      </c>
      <c r="F648" s="323">
        <f t="shared" si="21"/>
        <v>646</v>
      </c>
      <c r="G648" s="317" t="s">
        <v>2025</v>
      </c>
      <c r="H648" s="317" t="s">
        <v>518</v>
      </c>
      <c r="I648" s="317" t="s">
        <v>1142</v>
      </c>
      <c r="J648" s="317">
        <v>4</v>
      </c>
      <c r="K648" s="317" t="s">
        <v>760</v>
      </c>
      <c r="L648" s="317" t="s">
        <v>854</v>
      </c>
      <c r="M648" s="317">
        <v>0</v>
      </c>
      <c r="N648" s="333" t="s">
        <v>20</v>
      </c>
      <c r="O648" s="318"/>
      <c r="P648" s="319"/>
      <c r="Q648" s="320"/>
      <c r="R648" s="319"/>
      <c r="S648" s="319"/>
      <c r="T648" s="320"/>
      <c r="U648" s="321">
        <v>45056</v>
      </c>
      <c r="V648" s="270" t="str">
        <f ca="1">IFERROR(IF(E648&lt;&gt;"",VLOOKUP(E648,'Color Lineup'!N:N,1,0),""),"CHECK")</f>
        <v>MX218</v>
      </c>
    </row>
    <row r="649" spans="3:22">
      <c r="C649" s="1">
        <f>+IF(D649=1,COUNTIF($D$2:D649,D649),0)</f>
        <v>0</v>
      </c>
      <c r="D649" s="1">
        <f>+COUNTIF($E$2:E649,E649)</f>
        <v>7</v>
      </c>
      <c r="E649" s="1" t="str">
        <f t="shared" si="20"/>
        <v>LHS28</v>
      </c>
      <c r="F649" s="323">
        <f t="shared" si="21"/>
        <v>647</v>
      </c>
      <c r="G649" s="317" t="s">
        <v>2026</v>
      </c>
      <c r="H649" s="317" t="s">
        <v>682</v>
      </c>
      <c r="I649" s="317" t="s">
        <v>1979</v>
      </c>
      <c r="J649" s="317">
        <v>9</v>
      </c>
      <c r="K649" s="317" t="s">
        <v>585</v>
      </c>
      <c r="L649" s="317" t="s">
        <v>869</v>
      </c>
      <c r="M649" s="317">
        <v>0</v>
      </c>
      <c r="N649" s="333" t="s">
        <v>631</v>
      </c>
      <c r="O649" s="318"/>
      <c r="P649" s="319"/>
      <c r="Q649" s="320"/>
      <c r="R649" s="319"/>
      <c r="S649" s="319"/>
      <c r="T649" s="320"/>
      <c r="U649" s="321">
        <v>45056</v>
      </c>
      <c r="V649" s="270" t="str">
        <f ca="1">IFERROR(IF(E649&lt;&gt;"",VLOOKUP(E649,'Color Lineup'!N:N,1,0),""),"CHECK")</f>
        <v>LHS28</v>
      </c>
    </row>
    <row r="650" spans="3:22">
      <c r="C650" s="1">
        <f>+IF(D650=1,COUNTIF($D$2:D650,D650),0)</f>
        <v>0</v>
      </c>
      <c r="D650" s="1">
        <f>+COUNTIF($E$2:E650,E650)</f>
        <v>11</v>
      </c>
      <c r="E650" s="1" t="str">
        <f t="shared" si="20"/>
        <v>MY089</v>
      </c>
      <c r="F650" s="323">
        <f t="shared" si="21"/>
        <v>648</v>
      </c>
      <c r="G650" s="317" t="s">
        <v>2027</v>
      </c>
      <c r="H650" s="317" t="s">
        <v>518</v>
      </c>
      <c r="I650" s="317" t="s">
        <v>1120</v>
      </c>
      <c r="J650" s="317">
        <v>5</v>
      </c>
      <c r="K650" s="317" t="s">
        <v>759</v>
      </c>
      <c r="L650" s="317" t="s">
        <v>855</v>
      </c>
      <c r="M650" s="317">
        <v>0</v>
      </c>
      <c r="N650" s="333" t="s">
        <v>465</v>
      </c>
      <c r="O650" s="318"/>
      <c r="P650" s="319"/>
      <c r="Q650" s="320"/>
      <c r="R650" s="319"/>
      <c r="S650" s="319"/>
      <c r="T650" s="320"/>
      <c r="U650" s="321">
        <v>45056</v>
      </c>
      <c r="V650" s="270" t="str">
        <f ca="1">IFERROR(IF(E650&lt;&gt;"",VLOOKUP(E650,'Color Lineup'!N:N,1,0),""),"CHECK")</f>
        <v>MY089</v>
      </c>
    </row>
    <row r="651" spans="3:22">
      <c r="C651" s="1">
        <f>+IF(D651=1,COUNTIF($D$2:D651,D651),0)</f>
        <v>0</v>
      </c>
      <c r="D651" s="1">
        <f>+COUNTIF($E$2:E651,E651)</f>
        <v>8</v>
      </c>
      <c r="E651" s="1" t="str">
        <f t="shared" si="20"/>
        <v>HJP20</v>
      </c>
      <c r="F651" s="323">
        <f t="shared" si="21"/>
        <v>649</v>
      </c>
      <c r="G651" s="317" t="s">
        <v>2028</v>
      </c>
      <c r="H651" s="317" t="s">
        <v>682</v>
      </c>
      <c r="I651" s="317" t="s">
        <v>1957</v>
      </c>
      <c r="J651" s="317">
        <v>7</v>
      </c>
      <c r="K651" s="317" t="s">
        <v>679</v>
      </c>
      <c r="L651" s="317" t="s">
        <v>872</v>
      </c>
      <c r="M651" s="317">
        <v>0</v>
      </c>
      <c r="N651" s="333" t="s">
        <v>633</v>
      </c>
      <c r="O651" s="318"/>
      <c r="P651" s="319"/>
      <c r="Q651" s="320"/>
      <c r="R651" s="319"/>
      <c r="S651" s="319"/>
      <c r="T651" s="320"/>
      <c r="U651" s="321">
        <v>45056</v>
      </c>
      <c r="V651" s="270" t="str">
        <f ca="1">IFERROR(IF(E651&lt;&gt;"",VLOOKUP(E651,'Color Lineup'!N:N,1,0),""),"CHECK")</f>
        <v>HJP20</v>
      </c>
    </row>
    <row r="652" spans="3:22">
      <c r="C652" s="1">
        <f>+IF(D652=1,COUNTIF($D$2:D652,D652),0)</f>
        <v>0</v>
      </c>
      <c r="D652" s="1">
        <f>+COUNTIF($E$2:E652,E652)</f>
        <v>49</v>
      </c>
      <c r="E652" s="1" t="str">
        <f t="shared" si="20"/>
        <v>MX089</v>
      </c>
      <c r="F652" s="323">
        <f t="shared" si="21"/>
        <v>650</v>
      </c>
      <c r="G652" s="317" t="s">
        <v>2029</v>
      </c>
      <c r="H652" s="317" t="s">
        <v>518</v>
      </c>
      <c r="I652" s="317" t="s">
        <v>1142</v>
      </c>
      <c r="J652" s="317">
        <v>5</v>
      </c>
      <c r="K652" s="317" t="s">
        <v>760</v>
      </c>
      <c r="L652" s="317" t="s">
        <v>856</v>
      </c>
      <c r="M652" s="317">
        <v>0</v>
      </c>
      <c r="N652" s="333" t="s">
        <v>465</v>
      </c>
      <c r="O652" s="318"/>
      <c r="P652" s="319"/>
      <c r="Q652" s="320"/>
      <c r="R652" s="319"/>
      <c r="S652" s="319"/>
      <c r="T652" s="320"/>
      <c r="U652" s="321">
        <v>45056</v>
      </c>
      <c r="V652" s="270" t="str">
        <f ca="1">IFERROR(IF(E652&lt;&gt;"",VLOOKUP(E652,'Color Lineup'!N:N,1,0),""),"CHECK")</f>
        <v>MX089</v>
      </c>
    </row>
    <row r="653" spans="3:22">
      <c r="C653" s="1">
        <f>+IF(D653=1,COUNTIF($D$2:D653,D653),0)</f>
        <v>0</v>
      </c>
      <c r="D653" s="1">
        <f>+COUNTIF($E$2:E653,E653)</f>
        <v>16</v>
      </c>
      <c r="E653" s="1" t="str">
        <f t="shared" si="20"/>
        <v>LT089</v>
      </c>
      <c r="F653" s="323">
        <f t="shared" si="21"/>
        <v>651</v>
      </c>
      <c r="G653" s="317" t="s">
        <v>2030</v>
      </c>
      <c r="H653" s="317" t="s">
        <v>519</v>
      </c>
      <c r="I653" s="317" t="s">
        <v>1897</v>
      </c>
      <c r="J653" s="317">
        <v>9</v>
      </c>
      <c r="K653" s="317" t="s">
        <v>559</v>
      </c>
      <c r="L653" s="317" t="s">
        <v>1226</v>
      </c>
      <c r="M653" s="317">
        <v>0</v>
      </c>
      <c r="N653" s="333" t="s">
        <v>465</v>
      </c>
      <c r="O653" s="318"/>
      <c r="P653" s="319"/>
      <c r="Q653" s="320"/>
      <c r="R653" s="319"/>
      <c r="S653" s="319"/>
      <c r="T653" s="320"/>
      <c r="U653" s="321">
        <v>45056</v>
      </c>
      <c r="V653" s="270" t="str">
        <f ca="1">IFERROR(IF(E653&lt;&gt;"",VLOOKUP(E653,'Color Lineup'!N:N,1,0),""),"CHECK")</f>
        <v>LT089</v>
      </c>
    </row>
    <row r="654" spans="3:22">
      <c r="C654" s="1">
        <f>+IF(D654=1,COUNTIF($D$2:D654,D654),0)</f>
        <v>0</v>
      </c>
      <c r="D654" s="1">
        <f>+COUNTIF($E$2:E654,E654)</f>
        <v>6</v>
      </c>
      <c r="E654" s="1" t="str">
        <f t="shared" si="20"/>
        <v>CXX12</v>
      </c>
      <c r="F654" s="323">
        <f t="shared" si="21"/>
        <v>652</v>
      </c>
      <c r="G654" s="317" t="s">
        <v>2031</v>
      </c>
      <c r="H654" s="317" t="s">
        <v>682</v>
      </c>
      <c r="I654" s="317" t="s">
        <v>2032</v>
      </c>
      <c r="J654" s="317">
        <v>1</v>
      </c>
      <c r="K654" s="317" t="s">
        <v>680</v>
      </c>
      <c r="L654" s="317" t="s">
        <v>875</v>
      </c>
      <c r="M654" s="317">
        <v>0</v>
      </c>
      <c r="N654" s="333" t="s">
        <v>632</v>
      </c>
      <c r="O654" s="318"/>
      <c r="P654" s="319"/>
      <c r="Q654" s="320"/>
      <c r="R654" s="319"/>
      <c r="S654" s="319"/>
      <c r="T654" s="320"/>
      <c r="U654" s="321">
        <v>45056</v>
      </c>
      <c r="V654" s="270" t="str">
        <f ca="1">IFERROR(IF(E654&lt;&gt;"",VLOOKUP(E654,'Color Lineup'!N:N,1,0),""),"CHECK")</f>
        <v>CXX12</v>
      </c>
    </row>
    <row r="655" spans="3:22">
      <c r="C655" s="1">
        <f>+IF(D655=1,COUNTIF($D$2:D655,D655),0)</f>
        <v>0</v>
      </c>
      <c r="D655" s="1">
        <f>+COUNTIF($E$2:E655,E655)</f>
        <v>26</v>
      </c>
      <c r="E655" s="1" t="str">
        <f t="shared" si="20"/>
        <v>MV040</v>
      </c>
      <c r="F655" s="323">
        <f t="shared" si="21"/>
        <v>653</v>
      </c>
      <c r="G655" s="317" t="s">
        <v>2033</v>
      </c>
      <c r="H655" s="317" t="s">
        <v>518</v>
      </c>
      <c r="I655" s="317" t="s">
        <v>1106</v>
      </c>
      <c r="J655" s="317">
        <v>9</v>
      </c>
      <c r="K655" s="317" t="s">
        <v>758</v>
      </c>
      <c r="L655" s="317" t="s">
        <v>857</v>
      </c>
      <c r="M655" s="317">
        <v>0</v>
      </c>
      <c r="N655" s="333" t="s">
        <v>28</v>
      </c>
      <c r="O655" s="318"/>
      <c r="P655" s="319"/>
      <c r="Q655" s="320"/>
      <c r="R655" s="319"/>
      <c r="S655" s="319"/>
      <c r="T655" s="320"/>
      <c r="U655" s="321">
        <v>45056</v>
      </c>
      <c r="V655" s="270" t="str">
        <f ca="1">IFERROR(IF(E655&lt;&gt;"",VLOOKUP(E655,'Color Lineup'!N:N,1,0),""),"CHECK")</f>
        <v>MV040</v>
      </c>
    </row>
    <row r="656" spans="3:22">
      <c r="C656" s="1">
        <f>+IF(D656=1,COUNTIF($D$2:D656,D656),0)</f>
        <v>0</v>
      </c>
      <c r="D656" s="1">
        <f>+COUNTIF($E$2:E656,E656)</f>
        <v>75</v>
      </c>
      <c r="E656" s="1" t="str">
        <f t="shared" si="20"/>
        <v>LH089</v>
      </c>
      <c r="F656" s="323">
        <f t="shared" si="21"/>
        <v>654</v>
      </c>
      <c r="G656" s="317" t="s">
        <v>2034</v>
      </c>
      <c r="H656" s="317" t="s">
        <v>682</v>
      </c>
      <c r="I656" s="317" t="s">
        <v>1979</v>
      </c>
      <c r="J656" s="317">
        <v>10</v>
      </c>
      <c r="K656" s="317" t="s">
        <v>585</v>
      </c>
      <c r="L656" s="317" t="s">
        <v>879</v>
      </c>
      <c r="M656" s="317">
        <v>0</v>
      </c>
      <c r="N656" s="333" t="s">
        <v>465</v>
      </c>
      <c r="O656" s="318"/>
      <c r="P656" s="319"/>
      <c r="Q656" s="320"/>
      <c r="R656" s="319"/>
      <c r="S656" s="319"/>
      <c r="T656" s="320"/>
      <c r="U656" s="321">
        <v>45056</v>
      </c>
      <c r="V656" s="270" t="str">
        <f ca="1">IFERROR(IF(E656&lt;&gt;"",VLOOKUP(E656,'Color Lineup'!N:N,1,0),""),"CHECK")</f>
        <v>LH089</v>
      </c>
    </row>
    <row r="657" spans="3:22">
      <c r="C657" s="1">
        <f>+IF(D657=1,COUNTIF($D$2:D657,D657),0)</f>
        <v>0</v>
      </c>
      <c r="D657" s="1">
        <f>+COUNTIF($E$2:E657,E657)</f>
        <v>13</v>
      </c>
      <c r="E657" s="1" t="str">
        <f t="shared" si="20"/>
        <v>MX040</v>
      </c>
      <c r="F657" s="323">
        <f t="shared" si="21"/>
        <v>655</v>
      </c>
      <c r="G657" s="317" t="s">
        <v>2035</v>
      </c>
      <c r="H657" s="317" t="s">
        <v>518</v>
      </c>
      <c r="I657" s="317" t="s">
        <v>1142</v>
      </c>
      <c r="J657" s="317">
        <v>6</v>
      </c>
      <c r="K657" s="317" t="s">
        <v>760</v>
      </c>
      <c r="L657" s="317" t="s">
        <v>858</v>
      </c>
      <c r="M657" s="317">
        <v>0</v>
      </c>
      <c r="N657" s="333" t="s">
        <v>28</v>
      </c>
      <c r="O657" s="318"/>
      <c r="P657" s="319"/>
      <c r="Q657" s="320"/>
      <c r="R657" s="319"/>
      <c r="S657" s="319"/>
      <c r="T657" s="320"/>
      <c r="U657" s="321">
        <v>45056</v>
      </c>
      <c r="V657" s="270" t="str">
        <f ca="1">IFERROR(IF(E657&lt;&gt;"",VLOOKUP(E657,'Color Lineup'!N:N,1,0),""),"CHECK")</f>
        <v>MX040</v>
      </c>
    </row>
    <row r="658" spans="3:22">
      <c r="C658" s="1">
        <f>+IF(D658=1,COUNTIF($D$2:D658,D658),0)</f>
        <v>0</v>
      </c>
      <c r="D658" s="1">
        <f>+COUNTIF($E$2:E658,E658)</f>
        <v>26</v>
      </c>
      <c r="E658" s="1" t="str">
        <f t="shared" si="20"/>
        <v>HKW09</v>
      </c>
      <c r="F658" s="323">
        <f t="shared" si="21"/>
        <v>656</v>
      </c>
      <c r="G658" s="317" t="s">
        <v>2036</v>
      </c>
      <c r="H658" s="317" t="s">
        <v>682</v>
      </c>
      <c r="I658" s="317" t="s">
        <v>1913</v>
      </c>
      <c r="J658" s="317">
        <v>9</v>
      </c>
      <c r="K658" s="317" t="s">
        <v>681</v>
      </c>
      <c r="L658" s="317" t="s">
        <v>883</v>
      </c>
      <c r="M658" s="317">
        <v>0</v>
      </c>
      <c r="N658" s="333" t="s">
        <v>635</v>
      </c>
      <c r="O658" s="318"/>
      <c r="P658" s="319"/>
      <c r="Q658" s="320"/>
      <c r="R658" s="319"/>
      <c r="S658" s="319"/>
      <c r="T658" s="320"/>
      <c r="U658" s="321">
        <v>45056</v>
      </c>
      <c r="V658" s="270" t="str">
        <f ca="1">IFERROR(IF(E658&lt;&gt;"",VLOOKUP(E658,'Color Lineup'!N:N,1,0),""),"CHECK")</f>
        <v>HKW09</v>
      </c>
    </row>
    <row r="659" spans="3:22">
      <c r="C659" s="1">
        <f>+IF(D659=1,COUNTIF($D$2:D659,D659),0)</f>
        <v>0</v>
      </c>
      <c r="D659" s="1">
        <f>+COUNTIF($E$2:E659,E659)</f>
        <v>50</v>
      </c>
      <c r="E659" s="1" t="str">
        <f t="shared" si="20"/>
        <v>MX089</v>
      </c>
      <c r="F659" s="323">
        <f t="shared" si="21"/>
        <v>657</v>
      </c>
      <c r="G659" s="317" t="s">
        <v>2037</v>
      </c>
      <c r="H659" s="317" t="s">
        <v>518</v>
      </c>
      <c r="I659" s="317" t="s">
        <v>1142</v>
      </c>
      <c r="J659" s="317">
        <v>7</v>
      </c>
      <c r="K659" s="317" t="s">
        <v>760</v>
      </c>
      <c r="L659" s="317" t="s">
        <v>859</v>
      </c>
      <c r="M659" s="317">
        <v>0</v>
      </c>
      <c r="N659" s="333" t="s">
        <v>465</v>
      </c>
      <c r="O659" s="318"/>
      <c r="P659" s="319"/>
      <c r="Q659" s="320"/>
      <c r="R659" s="319"/>
      <c r="S659" s="319"/>
      <c r="T659" s="320"/>
      <c r="U659" s="321">
        <v>45056</v>
      </c>
      <c r="V659" s="270" t="str">
        <f ca="1">IFERROR(IF(E659&lt;&gt;"",VLOOKUP(E659,'Color Lineup'!N:N,1,0),""),"CHECK")</f>
        <v>MX089</v>
      </c>
    </row>
    <row r="660" spans="3:22">
      <c r="C660" s="1">
        <f>+IF(D660=1,COUNTIF($D$2:D660,D660),0)</f>
        <v>0</v>
      </c>
      <c r="D660" s="1">
        <f>+COUNTIF($E$2:E660,E660)</f>
        <v>3</v>
      </c>
      <c r="E660" s="1" t="str">
        <f t="shared" si="20"/>
        <v>LP4V8</v>
      </c>
      <c r="F660" s="323">
        <f t="shared" si="21"/>
        <v>658</v>
      </c>
      <c r="G660" s="317" t="s">
        <v>2038</v>
      </c>
      <c r="H660" s="317" t="s">
        <v>519</v>
      </c>
      <c r="I660" s="317" t="s">
        <v>1974</v>
      </c>
      <c r="J660" s="317">
        <v>4</v>
      </c>
      <c r="K660" s="317" t="s">
        <v>561</v>
      </c>
      <c r="L660" s="317" t="s">
        <v>1228</v>
      </c>
      <c r="M660" s="317">
        <v>0</v>
      </c>
      <c r="N660" s="333" t="s">
        <v>30</v>
      </c>
      <c r="O660" s="318"/>
      <c r="P660" s="319"/>
      <c r="Q660" s="320"/>
      <c r="R660" s="319"/>
      <c r="S660" s="319"/>
      <c r="T660" s="320"/>
      <c r="U660" s="321">
        <v>45056</v>
      </c>
      <c r="V660" s="270" t="str">
        <f ca="1">IFERROR(IF(E660&lt;&gt;"",VLOOKUP(E660,'Color Lineup'!N:N,1,0),""),"CHECK")</f>
        <v>LP4V8</v>
      </c>
    </row>
    <row r="661" spans="3:22">
      <c r="C661" s="1">
        <f>+IF(D661=1,COUNTIF($D$2:D661,D661),0)</f>
        <v>0</v>
      </c>
      <c r="D661" s="1">
        <f>+COUNTIF($E$2:E661,E661)</f>
        <v>76</v>
      </c>
      <c r="E661" s="1" t="str">
        <f t="shared" si="20"/>
        <v>LH089</v>
      </c>
      <c r="F661" s="323">
        <f t="shared" si="21"/>
        <v>659</v>
      </c>
      <c r="G661" s="317" t="s">
        <v>2039</v>
      </c>
      <c r="H661" s="317" t="s">
        <v>682</v>
      </c>
      <c r="I661" s="317" t="s">
        <v>2040</v>
      </c>
      <c r="J661" s="317">
        <v>1</v>
      </c>
      <c r="K661" s="317" t="s">
        <v>585</v>
      </c>
      <c r="L661" s="317" t="s">
        <v>888</v>
      </c>
      <c r="M661" s="317">
        <v>0</v>
      </c>
      <c r="N661" s="333" t="s">
        <v>465</v>
      </c>
      <c r="O661" s="318"/>
      <c r="P661" s="319"/>
      <c r="Q661" s="320"/>
      <c r="R661" s="319"/>
      <c r="S661" s="319"/>
      <c r="T661" s="320"/>
      <c r="U661" s="321">
        <v>45056</v>
      </c>
      <c r="V661" s="270" t="str">
        <f ca="1">IFERROR(IF(E661&lt;&gt;"",VLOOKUP(E661,'Color Lineup'!N:N,1,0),""),"CHECK")</f>
        <v>LH089</v>
      </c>
    </row>
    <row r="662" spans="3:22">
      <c r="C662" s="1">
        <f>+IF(D662=1,COUNTIF($D$2:D662,D662),0)</f>
        <v>0</v>
      </c>
      <c r="D662" s="1">
        <f>+COUNTIF($E$2:E662,E662)</f>
        <v>3</v>
      </c>
      <c r="E662" s="1" t="str">
        <f t="shared" si="20"/>
        <v>MY1D6</v>
      </c>
      <c r="F662" s="323">
        <f t="shared" si="21"/>
        <v>660</v>
      </c>
      <c r="G662" s="317" t="s">
        <v>2041</v>
      </c>
      <c r="H662" s="317" t="s">
        <v>518</v>
      </c>
      <c r="I662" s="317" t="s">
        <v>1120</v>
      </c>
      <c r="J662" s="317">
        <v>6</v>
      </c>
      <c r="K662" s="317" t="s">
        <v>759</v>
      </c>
      <c r="L662" s="317" t="s">
        <v>860</v>
      </c>
      <c r="M662" s="317">
        <v>0</v>
      </c>
      <c r="N662" s="333" t="s">
        <v>29</v>
      </c>
      <c r="O662" s="318"/>
      <c r="P662" s="319"/>
      <c r="Q662" s="320"/>
      <c r="R662" s="319"/>
      <c r="S662" s="319"/>
      <c r="T662" s="320"/>
      <c r="U662" s="321">
        <v>45056</v>
      </c>
      <c r="V662" s="270" t="str">
        <f ca="1">IFERROR(IF(E662&lt;&gt;"",VLOOKUP(E662,'Color Lineup'!N:N,1,0),""),"CHECK")</f>
        <v>MY1D6</v>
      </c>
    </row>
    <row r="663" spans="3:22">
      <c r="C663" s="1">
        <f>+IF(D663=1,COUNTIF($D$2:D663,D663),0)</f>
        <v>0</v>
      </c>
      <c r="D663" s="1">
        <f>+COUNTIF($E$2:E663,E663)</f>
        <v>7</v>
      </c>
      <c r="E663" s="1" t="str">
        <f t="shared" si="20"/>
        <v>HJ3Q3</v>
      </c>
      <c r="F663" s="323">
        <f t="shared" si="21"/>
        <v>661</v>
      </c>
      <c r="G663" s="317" t="s">
        <v>2042</v>
      </c>
      <c r="H663" s="317" t="s">
        <v>682</v>
      </c>
      <c r="I663" s="317" t="s">
        <v>1957</v>
      </c>
      <c r="J663" s="317">
        <v>8</v>
      </c>
      <c r="K663" s="317" t="s">
        <v>679</v>
      </c>
      <c r="L663" s="317" t="s">
        <v>892</v>
      </c>
      <c r="M663" s="317">
        <v>0</v>
      </c>
      <c r="N663" s="333" t="s">
        <v>630</v>
      </c>
      <c r="O663" s="318"/>
      <c r="P663" s="319"/>
      <c r="Q663" s="320"/>
      <c r="R663" s="319"/>
      <c r="S663" s="319"/>
      <c r="T663" s="320"/>
      <c r="U663" s="321">
        <v>45056</v>
      </c>
      <c r="V663" s="270" t="str">
        <f ca="1">IFERROR(IF(E663&lt;&gt;"",VLOOKUP(E663,'Color Lineup'!N:N,1,0),""),"CHECK")</f>
        <v>HJ3Q3</v>
      </c>
    </row>
    <row r="664" spans="3:22">
      <c r="C664" s="1">
        <f>+IF(D664=1,COUNTIF($D$2:D664,D664),0)</f>
        <v>0</v>
      </c>
      <c r="D664" s="1">
        <f>+COUNTIF($E$2:E664,E664)</f>
        <v>27</v>
      </c>
      <c r="E664" s="1" t="str">
        <f t="shared" si="20"/>
        <v>MV040</v>
      </c>
      <c r="F664" s="323">
        <f t="shared" si="21"/>
        <v>662</v>
      </c>
      <c r="G664" s="317" t="s">
        <v>2043</v>
      </c>
      <c r="H664" s="317" t="s">
        <v>518</v>
      </c>
      <c r="I664" s="317" t="s">
        <v>1106</v>
      </c>
      <c r="J664" s="317">
        <v>10</v>
      </c>
      <c r="K664" s="317" t="s">
        <v>758</v>
      </c>
      <c r="L664" s="317" t="s">
        <v>861</v>
      </c>
      <c r="M664" s="317">
        <v>0</v>
      </c>
      <c r="N664" s="333" t="s">
        <v>28</v>
      </c>
      <c r="O664" s="318"/>
      <c r="P664" s="319"/>
      <c r="Q664" s="320"/>
      <c r="R664" s="319"/>
      <c r="S664" s="319"/>
      <c r="T664" s="320"/>
      <c r="U664" s="321">
        <v>45056</v>
      </c>
      <c r="V664" s="270" t="str">
        <f ca="1">IFERROR(IF(E664&lt;&gt;"",VLOOKUP(E664,'Color Lineup'!N:N,1,0),""),"CHECK")</f>
        <v>MV040</v>
      </c>
    </row>
    <row r="665" spans="3:22">
      <c r="C665" s="1">
        <f>+IF(D665=1,COUNTIF($D$2:D665,D665),0)</f>
        <v>0</v>
      </c>
      <c r="D665" s="1">
        <f>+COUNTIF($E$2:E665,E665)</f>
        <v>7</v>
      </c>
      <c r="E665" s="1" t="str">
        <f t="shared" si="20"/>
        <v>CXX12</v>
      </c>
      <c r="F665" s="323">
        <f t="shared" si="21"/>
        <v>663</v>
      </c>
      <c r="G665" s="317" t="s">
        <v>2044</v>
      </c>
      <c r="H665" s="317" t="s">
        <v>682</v>
      </c>
      <c r="I665" s="317" t="s">
        <v>2032</v>
      </c>
      <c r="J665" s="317">
        <v>2</v>
      </c>
      <c r="K665" s="317" t="s">
        <v>680</v>
      </c>
      <c r="L665" s="317" t="s">
        <v>896</v>
      </c>
      <c r="M665" s="317">
        <v>0</v>
      </c>
      <c r="N665" s="333" t="s">
        <v>632</v>
      </c>
      <c r="O665" s="318"/>
      <c r="P665" s="319"/>
      <c r="Q665" s="320"/>
      <c r="R665" s="319"/>
      <c r="S665" s="319"/>
      <c r="T665" s="320"/>
      <c r="U665" s="321">
        <v>45056</v>
      </c>
      <c r="V665" s="270" t="str">
        <f ca="1">IFERROR(IF(E665&lt;&gt;"",VLOOKUP(E665,'Color Lineup'!N:N,1,0),""),"CHECK")</f>
        <v>CXX12</v>
      </c>
    </row>
    <row r="666" spans="3:22">
      <c r="C666" s="1">
        <f>+IF(D666=1,COUNTIF($D$2:D666,D666),0)</f>
        <v>0</v>
      </c>
      <c r="D666" s="1">
        <f>+COUNTIF($E$2:E666,E666)</f>
        <v>29</v>
      </c>
      <c r="E666" s="1" t="str">
        <f t="shared" si="20"/>
        <v>JH040</v>
      </c>
      <c r="F666" s="323">
        <f t="shared" si="21"/>
        <v>664</v>
      </c>
      <c r="G666" s="317" t="s">
        <v>2045</v>
      </c>
      <c r="H666" s="317" t="s">
        <v>520</v>
      </c>
      <c r="I666" s="317" t="s">
        <v>1967</v>
      </c>
      <c r="J666" s="317">
        <v>5</v>
      </c>
      <c r="K666" s="317" t="s">
        <v>452</v>
      </c>
      <c r="L666" s="317" t="s">
        <v>1028</v>
      </c>
      <c r="M666" s="317">
        <v>0</v>
      </c>
      <c r="N666" s="333" t="s">
        <v>28</v>
      </c>
      <c r="O666" s="318"/>
      <c r="P666" s="319"/>
      <c r="Q666" s="320"/>
      <c r="R666" s="319"/>
      <c r="S666" s="319"/>
      <c r="T666" s="320"/>
      <c r="U666" s="321">
        <v>45056</v>
      </c>
      <c r="V666" s="270" t="str">
        <f ca="1">IFERROR(IF(E666&lt;&gt;"",VLOOKUP(E666,'Color Lineup'!N:N,1,0),""),"CHECK")</f>
        <v>JH040</v>
      </c>
    </row>
    <row r="667" spans="3:22">
      <c r="C667" s="1">
        <f>+IF(D667=1,COUNTIF($D$2:D667,D667),0)</f>
        <v>0</v>
      </c>
      <c r="D667" s="1">
        <f>+COUNTIF($E$2:E667,E667)</f>
        <v>45</v>
      </c>
      <c r="E667" s="1" t="str">
        <f t="shared" si="20"/>
        <v>MX4R0</v>
      </c>
      <c r="F667" s="323">
        <f t="shared" si="21"/>
        <v>665</v>
      </c>
      <c r="G667" s="317" t="s">
        <v>2046</v>
      </c>
      <c r="H667" s="317" t="s">
        <v>518</v>
      </c>
      <c r="I667" s="317" t="s">
        <v>1142</v>
      </c>
      <c r="J667" s="317">
        <v>8</v>
      </c>
      <c r="K667" s="317" t="s">
        <v>760</v>
      </c>
      <c r="L667" s="317" t="s">
        <v>862</v>
      </c>
      <c r="M667" s="317">
        <v>0</v>
      </c>
      <c r="N667" s="333" t="s">
        <v>21</v>
      </c>
      <c r="O667" s="318"/>
      <c r="P667" s="319"/>
      <c r="Q667" s="320"/>
      <c r="R667" s="319"/>
      <c r="S667" s="319"/>
      <c r="T667" s="320"/>
      <c r="U667" s="321">
        <v>45056</v>
      </c>
      <c r="V667" s="270" t="str">
        <f ca="1">IFERROR(IF(E667&lt;&gt;"",VLOOKUP(E667,'Color Lineup'!N:N,1,0),""),"CHECK")</f>
        <v>MX4R0</v>
      </c>
    </row>
    <row r="668" spans="3:22">
      <c r="C668" s="1">
        <f>+IF(D668=1,COUNTIF($D$2:D668,D668),0)</f>
        <v>0</v>
      </c>
      <c r="D668" s="1">
        <f>+COUNTIF($E$2:E668,E668)</f>
        <v>77</v>
      </c>
      <c r="E668" s="1" t="str">
        <f t="shared" si="20"/>
        <v>LH089</v>
      </c>
      <c r="F668" s="323">
        <f t="shared" si="21"/>
        <v>666</v>
      </c>
      <c r="G668" s="317" t="s">
        <v>2047</v>
      </c>
      <c r="H668" s="317" t="s">
        <v>682</v>
      </c>
      <c r="I668" s="317" t="s">
        <v>2040</v>
      </c>
      <c r="J668" s="317">
        <v>2</v>
      </c>
      <c r="K668" s="317" t="s">
        <v>585</v>
      </c>
      <c r="L668" s="317" t="s">
        <v>900</v>
      </c>
      <c r="M668" s="317">
        <v>0</v>
      </c>
      <c r="N668" s="333" t="s">
        <v>465</v>
      </c>
      <c r="O668" s="318"/>
      <c r="P668" s="319"/>
      <c r="Q668" s="320"/>
      <c r="R668" s="319"/>
      <c r="S668" s="319"/>
      <c r="T668" s="320"/>
      <c r="U668" s="321">
        <v>45056</v>
      </c>
      <c r="V668" s="270" t="str">
        <f ca="1">IFERROR(IF(E668&lt;&gt;"",VLOOKUP(E668,'Color Lineup'!N:N,1,0),""),"CHECK")</f>
        <v>LH089</v>
      </c>
    </row>
    <row r="669" spans="3:22">
      <c r="C669" s="1">
        <f>+IF(D669=1,COUNTIF($D$2:D669,D669),0)</f>
        <v>0</v>
      </c>
      <c r="D669" s="1">
        <f>+COUNTIF($E$2:E669,E669)</f>
        <v>51</v>
      </c>
      <c r="E669" s="1" t="str">
        <f t="shared" si="20"/>
        <v>MX089</v>
      </c>
      <c r="F669" s="323">
        <f t="shared" si="21"/>
        <v>667</v>
      </c>
      <c r="G669" s="317" t="s">
        <v>2048</v>
      </c>
      <c r="H669" s="317" t="s">
        <v>518</v>
      </c>
      <c r="I669" s="317" t="s">
        <v>1142</v>
      </c>
      <c r="J669" s="317">
        <v>9</v>
      </c>
      <c r="K669" s="317" t="s">
        <v>760</v>
      </c>
      <c r="L669" s="317" t="s">
        <v>864</v>
      </c>
      <c r="M669" s="317">
        <v>0</v>
      </c>
      <c r="N669" s="333" t="s">
        <v>465</v>
      </c>
      <c r="O669" s="318"/>
      <c r="P669" s="319"/>
      <c r="Q669" s="320"/>
      <c r="R669" s="319"/>
      <c r="S669" s="319"/>
      <c r="T669" s="320"/>
      <c r="U669" s="321">
        <v>45056</v>
      </c>
      <c r="V669" s="270" t="str">
        <f ca="1">IFERROR(IF(E669&lt;&gt;"",VLOOKUP(E669,'Color Lineup'!N:N,1,0),""),"CHECK")</f>
        <v>MX089</v>
      </c>
    </row>
    <row r="670" spans="3:22">
      <c r="C670" s="1">
        <f>+IF(D670=1,COUNTIF($D$2:D670,D670),0)</f>
        <v>0</v>
      </c>
      <c r="D670" s="1">
        <f>+COUNTIF($E$2:E670,E670)</f>
        <v>78</v>
      </c>
      <c r="E670" s="1" t="str">
        <f t="shared" si="20"/>
        <v>LH089</v>
      </c>
      <c r="F670" s="323">
        <f t="shared" si="21"/>
        <v>668</v>
      </c>
      <c r="G670" s="317" t="s">
        <v>2049</v>
      </c>
      <c r="H670" s="317" t="s">
        <v>682</v>
      </c>
      <c r="I670" s="317" t="s">
        <v>2040</v>
      </c>
      <c r="J670" s="317">
        <v>3</v>
      </c>
      <c r="K670" s="317" t="s">
        <v>585</v>
      </c>
      <c r="L670" s="317" t="s">
        <v>903</v>
      </c>
      <c r="M670" s="317">
        <v>0</v>
      </c>
      <c r="N670" s="333" t="s">
        <v>465</v>
      </c>
      <c r="O670" s="318"/>
      <c r="P670" s="319"/>
      <c r="Q670" s="320"/>
      <c r="R670" s="319"/>
      <c r="S670" s="319"/>
      <c r="T670" s="320"/>
      <c r="U670" s="321">
        <v>45056</v>
      </c>
      <c r="V670" s="270" t="str">
        <f ca="1">IFERROR(IF(E670&lt;&gt;"",VLOOKUP(E670,'Color Lineup'!N:N,1,0),""),"CHECK")</f>
        <v>LH089</v>
      </c>
    </row>
    <row r="671" spans="3:22">
      <c r="C671" s="1">
        <f>+IF(D671=1,COUNTIF($D$2:D671,D671),0)</f>
        <v>0</v>
      </c>
      <c r="D671" s="1">
        <f>+COUNTIF($E$2:E671,E671)</f>
        <v>28</v>
      </c>
      <c r="E671" s="1" t="str">
        <f t="shared" si="20"/>
        <v>MV040</v>
      </c>
      <c r="F671" s="323">
        <f t="shared" si="21"/>
        <v>669</v>
      </c>
      <c r="G671" s="317" t="s">
        <v>2050</v>
      </c>
      <c r="H671" s="317" t="s">
        <v>518</v>
      </c>
      <c r="I671" s="317" t="s">
        <v>1109</v>
      </c>
      <c r="J671" s="317">
        <v>1</v>
      </c>
      <c r="K671" s="317" t="s">
        <v>758</v>
      </c>
      <c r="L671" s="317" t="s">
        <v>865</v>
      </c>
      <c r="M671" s="317">
        <v>0</v>
      </c>
      <c r="N671" s="333" t="s">
        <v>28</v>
      </c>
      <c r="O671" s="318"/>
      <c r="P671" s="319"/>
      <c r="Q671" s="320"/>
      <c r="R671" s="319"/>
      <c r="S671" s="319"/>
      <c r="T671" s="320"/>
      <c r="U671" s="321">
        <v>45056</v>
      </c>
      <c r="V671" s="270" t="str">
        <f ca="1">IFERROR(IF(E671&lt;&gt;"",VLOOKUP(E671,'Color Lineup'!N:N,1,0),""),"CHECK")</f>
        <v>MV040</v>
      </c>
    </row>
    <row r="672" spans="3:22">
      <c r="C672" s="1">
        <f>+IF(D672=1,COUNTIF($D$2:D672,D672),0)</f>
        <v>0</v>
      </c>
      <c r="D672" s="1">
        <f>+COUNTIF($E$2:E672,E672)</f>
        <v>4</v>
      </c>
      <c r="E672" s="1" t="str">
        <f t="shared" si="20"/>
        <v>HKX12</v>
      </c>
      <c r="F672" s="323">
        <f t="shared" si="21"/>
        <v>670</v>
      </c>
      <c r="G672" s="317" t="s">
        <v>2051</v>
      </c>
      <c r="H672" s="317" t="s">
        <v>682</v>
      </c>
      <c r="I672" s="317" t="s">
        <v>1913</v>
      </c>
      <c r="J672" s="317">
        <v>10</v>
      </c>
      <c r="K672" s="317" t="s">
        <v>681</v>
      </c>
      <c r="L672" s="317" t="s">
        <v>906</v>
      </c>
      <c r="M672" s="317">
        <v>0</v>
      </c>
      <c r="N672" s="333" t="s">
        <v>632</v>
      </c>
      <c r="O672" s="318"/>
      <c r="P672" s="319"/>
      <c r="Q672" s="320"/>
      <c r="R672" s="319"/>
      <c r="S672" s="319"/>
      <c r="T672" s="320"/>
      <c r="U672" s="321">
        <v>45056</v>
      </c>
      <c r="V672" s="270" t="str">
        <f ca="1">IFERROR(IF(E672&lt;&gt;"",VLOOKUP(E672,'Color Lineup'!N:N,1,0),""),"CHECK")</f>
        <v>HKX12</v>
      </c>
    </row>
    <row r="673" spans="3:22">
      <c r="C673" s="1">
        <f>+IF(D673=1,COUNTIF($D$2:D673,D673),0)</f>
        <v>0</v>
      </c>
      <c r="D673" s="1">
        <f>+COUNTIF($E$2:E673,E673)</f>
        <v>17</v>
      </c>
      <c r="E673" s="1" t="str">
        <f t="shared" si="20"/>
        <v>LT089</v>
      </c>
      <c r="F673" s="323">
        <f t="shared" si="21"/>
        <v>671</v>
      </c>
      <c r="G673" s="317" t="s">
        <v>2052</v>
      </c>
      <c r="H673" s="317" t="s">
        <v>519</v>
      </c>
      <c r="I673" s="317" t="s">
        <v>1897</v>
      </c>
      <c r="J673" s="317">
        <v>10</v>
      </c>
      <c r="K673" s="317" t="s">
        <v>559</v>
      </c>
      <c r="L673" s="317" t="s">
        <v>1229</v>
      </c>
      <c r="M673" s="317">
        <v>0</v>
      </c>
      <c r="N673" s="333" t="s">
        <v>465</v>
      </c>
      <c r="O673" s="318"/>
      <c r="P673" s="319"/>
      <c r="Q673" s="320"/>
      <c r="R673" s="319"/>
      <c r="S673" s="319"/>
      <c r="T673" s="320"/>
      <c r="U673" s="321">
        <v>45056</v>
      </c>
      <c r="V673" s="270" t="str">
        <f ca="1">IFERROR(IF(E673&lt;&gt;"",VLOOKUP(E673,'Color Lineup'!N:N,1,0),""),"CHECK")</f>
        <v>LT089</v>
      </c>
    </row>
    <row r="674" spans="3:22">
      <c r="C674" s="1">
        <f>+IF(D674=1,COUNTIF($D$2:D674,D674),0)</f>
        <v>0</v>
      </c>
      <c r="D674" s="1">
        <f>+COUNTIF($E$2:E674,E674)</f>
        <v>46</v>
      </c>
      <c r="E674" s="1" t="str">
        <f t="shared" si="20"/>
        <v>MX4R0</v>
      </c>
      <c r="F674" s="323">
        <f t="shared" si="21"/>
        <v>672</v>
      </c>
      <c r="G674" s="317" t="s">
        <v>2053</v>
      </c>
      <c r="H674" s="317" t="s">
        <v>518</v>
      </c>
      <c r="I674" s="317" t="s">
        <v>1142</v>
      </c>
      <c r="J674" s="317">
        <v>10</v>
      </c>
      <c r="K674" s="317" t="s">
        <v>760</v>
      </c>
      <c r="L674" s="317" t="s">
        <v>867</v>
      </c>
      <c r="M674" s="317">
        <v>0</v>
      </c>
      <c r="N674" s="333" t="s">
        <v>21</v>
      </c>
      <c r="O674" s="318"/>
      <c r="P674" s="319"/>
      <c r="Q674" s="320"/>
      <c r="R674" s="319"/>
      <c r="S674" s="319"/>
      <c r="T674" s="320"/>
      <c r="U674" s="321">
        <v>45056</v>
      </c>
      <c r="V674" s="270" t="str">
        <f ca="1">IFERROR(IF(E674&lt;&gt;"",VLOOKUP(E674,'Color Lineup'!N:N,1,0),""),"CHECK")</f>
        <v>MX4R0</v>
      </c>
    </row>
    <row r="675" spans="3:22">
      <c r="C675" s="1">
        <f>+IF(D675=1,COUNTIF($D$2:D675,D675),0)</f>
        <v>0</v>
      </c>
      <c r="D675" s="1">
        <f>+COUNTIF($E$2:E675,E675)</f>
        <v>79</v>
      </c>
      <c r="E675" s="1" t="str">
        <f t="shared" si="20"/>
        <v>LH089</v>
      </c>
      <c r="F675" s="323">
        <f t="shared" si="21"/>
        <v>673</v>
      </c>
      <c r="G675" s="317" t="s">
        <v>2054</v>
      </c>
      <c r="H675" s="317" t="s">
        <v>682</v>
      </c>
      <c r="I675" s="317" t="s">
        <v>2040</v>
      </c>
      <c r="J675" s="317">
        <v>4</v>
      </c>
      <c r="K675" s="317" t="s">
        <v>585</v>
      </c>
      <c r="L675" s="317" t="s">
        <v>909</v>
      </c>
      <c r="M675" s="317">
        <v>0</v>
      </c>
      <c r="N675" s="333" t="s">
        <v>465</v>
      </c>
      <c r="O675" s="318"/>
      <c r="P675" s="319"/>
      <c r="Q675" s="320"/>
      <c r="R675" s="319"/>
      <c r="S675" s="319"/>
      <c r="T675" s="320"/>
      <c r="U675" s="321">
        <v>45056</v>
      </c>
      <c r="V675" s="270" t="str">
        <f ca="1">IFERROR(IF(E675&lt;&gt;"",VLOOKUP(E675,'Color Lineup'!N:N,1,0),""),"CHECK")</f>
        <v>LH089</v>
      </c>
    </row>
    <row r="676" spans="3:22">
      <c r="C676" s="1">
        <f>+IF(D676=1,COUNTIF($D$2:D676,D676),0)</f>
        <v>0</v>
      </c>
      <c r="D676" s="1">
        <f>+COUNTIF($E$2:E676,E676)</f>
        <v>4</v>
      </c>
      <c r="E676" s="1" t="str">
        <f t="shared" si="20"/>
        <v>MY1D6</v>
      </c>
      <c r="F676" s="323">
        <f t="shared" si="21"/>
        <v>674</v>
      </c>
      <c r="G676" s="317" t="s">
        <v>2055</v>
      </c>
      <c r="H676" s="317" t="s">
        <v>518</v>
      </c>
      <c r="I676" s="317" t="s">
        <v>1120</v>
      </c>
      <c r="J676" s="317">
        <v>7</v>
      </c>
      <c r="K676" s="317" t="s">
        <v>759</v>
      </c>
      <c r="L676" s="317" t="s">
        <v>868</v>
      </c>
      <c r="M676" s="317">
        <v>0</v>
      </c>
      <c r="N676" s="333" t="s">
        <v>29</v>
      </c>
      <c r="O676" s="318"/>
      <c r="P676" s="319"/>
      <c r="Q676" s="320"/>
      <c r="R676" s="319"/>
      <c r="S676" s="319"/>
      <c r="T676" s="320"/>
      <c r="U676" s="321">
        <v>45056</v>
      </c>
      <c r="V676" s="270" t="str">
        <f ca="1">IFERROR(IF(E676&lt;&gt;"",VLOOKUP(E676,'Color Lineup'!N:N,1,0),""),"CHECK")</f>
        <v>MY1D6</v>
      </c>
    </row>
    <row r="677" spans="3:22">
      <c r="C677" s="1">
        <f>+IF(D677=1,COUNTIF($D$2:D677,D677),0)</f>
        <v>0</v>
      </c>
      <c r="D677" s="1">
        <f>+COUNTIF($E$2:E677,E677)</f>
        <v>36</v>
      </c>
      <c r="E677" s="1" t="str">
        <f t="shared" si="20"/>
        <v>HJ089</v>
      </c>
      <c r="F677" s="323">
        <f t="shared" si="21"/>
        <v>675</v>
      </c>
      <c r="G677" s="317" t="s">
        <v>2056</v>
      </c>
      <c r="H677" s="317" t="s">
        <v>682</v>
      </c>
      <c r="I677" s="317" t="s">
        <v>1957</v>
      </c>
      <c r="J677" s="317">
        <v>9</v>
      </c>
      <c r="K677" s="317" t="s">
        <v>679</v>
      </c>
      <c r="L677" s="317" t="s">
        <v>912</v>
      </c>
      <c r="M677" s="317">
        <v>0</v>
      </c>
      <c r="N677" s="333" t="s">
        <v>465</v>
      </c>
      <c r="O677" s="318"/>
      <c r="P677" s="319"/>
      <c r="Q677" s="320"/>
      <c r="R677" s="319"/>
      <c r="S677" s="319"/>
      <c r="T677" s="320"/>
      <c r="U677" s="321">
        <v>45056</v>
      </c>
      <c r="V677" s="270" t="str">
        <f ca="1">IFERROR(IF(E677&lt;&gt;"",VLOOKUP(E677,'Color Lineup'!N:N,1,0),""),"CHECK")</f>
        <v>HJ089</v>
      </c>
    </row>
    <row r="678" spans="3:22">
      <c r="C678" s="1">
        <f>+IF(D678=1,COUNTIF($D$2:D678,D678),0)</f>
        <v>0</v>
      </c>
      <c r="D678" s="1">
        <f>+COUNTIF($E$2:E678,E678)</f>
        <v>14</v>
      </c>
      <c r="E678" s="1" t="str">
        <f t="shared" si="20"/>
        <v>MX040</v>
      </c>
      <c r="F678" s="323">
        <f t="shared" si="21"/>
        <v>676</v>
      </c>
      <c r="G678" s="317" t="s">
        <v>2057</v>
      </c>
      <c r="H678" s="317" t="s">
        <v>518</v>
      </c>
      <c r="I678" s="317" t="s">
        <v>1144</v>
      </c>
      <c r="J678" s="317">
        <v>1</v>
      </c>
      <c r="K678" s="317" t="s">
        <v>760</v>
      </c>
      <c r="L678" s="317" t="s">
        <v>870</v>
      </c>
      <c r="M678" s="317">
        <v>0</v>
      </c>
      <c r="N678" s="333" t="s">
        <v>28</v>
      </c>
      <c r="O678" s="318"/>
      <c r="P678" s="319"/>
      <c r="Q678" s="320"/>
      <c r="R678" s="319"/>
      <c r="S678" s="319"/>
      <c r="T678" s="320"/>
      <c r="U678" s="321">
        <v>45056</v>
      </c>
      <c r="V678" s="270" t="str">
        <f ca="1">IFERROR(IF(E678&lt;&gt;"",VLOOKUP(E678,'Color Lineup'!N:N,1,0),""),"CHECK")</f>
        <v>MX040</v>
      </c>
    </row>
    <row r="679" spans="3:22">
      <c r="C679" s="1">
        <f>+IF(D679=1,COUNTIF($D$2:D679,D679),0)</f>
        <v>0</v>
      </c>
      <c r="D679" s="1">
        <f>+COUNTIF($E$2:E679,E679)</f>
        <v>17</v>
      </c>
      <c r="E679" s="1" t="str">
        <f t="shared" si="20"/>
        <v>LP040</v>
      </c>
      <c r="F679" s="323">
        <f t="shared" si="21"/>
        <v>677</v>
      </c>
      <c r="G679" s="317" t="s">
        <v>2058</v>
      </c>
      <c r="H679" s="317" t="s">
        <v>519</v>
      </c>
      <c r="I679" s="317" t="s">
        <v>1974</v>
      </c>
      <c r="J679" s="317">
        <v>5</v>
      </c>
      <c r="K679" s="317" t="s">
        <v>561</v>
      </c>
      <c r="L679" s="317" t="s">
        <v>1230</v>
      </c>
      <c r="M679" s="317">
        <v>0</v>
      </c>
      <c r="N679" s="333" t="s">
        <v>28</v>
      </c>
      <c r="O679" s="318"/>
      <c r="P679" s="319"/>
      <c r="Q679" s="320"/>
      <c r="R679" s="319"/>
      <c r="S679" s="319"/>
      <c r="T679" s="320"/>
      <c r="U679" s="321">
        <v>45056</v>
      </c>
      <c r="V679" s="270" t="str">
        <f ca="1">IFERROR(IF(E679&lt;&gt;"",VLOOKUP(E679,'Color Lineup'!N:N,1,0),""),"CHECK")</f>
        <v>LP040</v>
      </c>
    </row>
    <row r="680" spans="3:22">
      <c r="C680" s="1">
        <f>+IF(D680=1,COUNTIF($D$2:D680,D680),0)</f>
        <v>0</v>
      </c>
      <c r="D680" s="1">
        <f>+COUNTIF($E$2:E680,E680)</f>
        <v>28</v>
      </c>
      <c r="E680" s="1" t="str">
        <f t="shared" si="20"/>
        <v>CXW09</v>
      </c>
      <c r="F680" s="323">
        <f t="shared" si="21"/>
        <v>678</v>
      </c>
      <c r="G680" s="317" t="s">
        <v>2059</v>
      </c>
      <c r="H680" s="317" t="s">
        <v>682</v>
      </c>
      <c r="I680" s="317" t="s">
        <v>2032</v>
      </c>
      <c r="J680" s="317">
        <v>3</v>
      </c>
      <c r="K680" s="317" t="s">
        <v>680</v>
      </c>
      <c r="L680" s="317" t="s">
        <v>915</v>
      </c>
      <c r="M680" s="317">
        <v>0</v>
      </c>
      <c r="N680" s="333" t="s">
        <v>635</v>
      </c>
      <c r="O680" s="318"/>
      <c r="P680" s="319"/>
      <c r="Q680" s="320"/>
      <c r="R680" s="319"/>
      <c r="S680" s="319"/>
      <c r="T680" s="320"/>
      <c r="U680" s="321">
        <v>45056</v>
      </c>
      <c r="V680" s="270" t="str">
        <f ca="1">IFERROR(IF(E680&lt;&gt;"",VLOOKUP(E680,'Color Lineup'!N:N,1,0),""),"CHECK")</f>
        <v>CXW09</v>
      </c>
    </row>
    <row r="681" spans="3:22">
      <c r="C681" s="1">
        <f>+IF(D681=1,COUNTIF($D$2:D681,D681),0)</f>
        <v>0</v>
      </c>
      <c r="D681" s="1">
        <f>+COUNTIF($E$2:E681,E681)</f>
        <v>19</v>
      </c>
      <c r="E681" s="1" t="str">
        <f t="shared" si="20"/>
        <v>MX3R3</v>
      </c>
      <c r="F681" s="323">
        <f t="shared" si="21"/>
        <v>679</v>
      </c>
      <c r="G681" s="317" t="s">
        <v>2060</v>
      </c>
      <c r="H681" s="317" t="s">
        <v>518</v>
      </c>
      <c r="I681" s="317" t="s">
        <v>1144</v>
      </c>
      <c r="J681" s="317">
        <v>2</v>
      </c>
      <c r="K681" s="317" t="s">
        <v>760</v>
      </c>
      <c r="L681" s="317" t="s">
        <v>871</v>
      </c>
      <c r="M681" s="317">
        <v>0</v>
      </c>
      <c r="N681" s="333" t="s">
        <v>354</v>
      </c>
      <c r="O681" s="318"/>
      <c r="P681" s="319"/>
      <c r="Q681" s="320"/>
      <c r="R681" s="319"/>
      <c r="S681" s="319"/>
      <c r="T681" s="320"/>
      <c r="U681" s="321">
        <v>45056</v>
      </c>
      <c r="V681" s="270" t="str">
        <f ca="1">IFERROR(IF(E681&lt;&gt;"",VLOOKUP(E681,'Color Lineup'!N:N,1,0),""),"CHECK")</f>
        <v>MX3R3</v>
      </c>
    </row>
    <row r="682" spans="3:22">
      <c r="C682" s="1">
        <f>+IF(D682=1,COUNTIF($D$2:D682,D682),0)</f>
        <v>0</v>
      </c>
      <c r="D682" s="1">
        <f>+COUNTIF($E$2:E682,E682)</f>
        <v>80</v>
      </c>
      <c r="E682" s="1" t="str">
        <f t="shared" si="20"/>
        <v>LH089</v>
      </c>
      <c r="F682" s="323">
        <f t="shared" si="21"/>
        <v>680</v>
      </c>
      <c r="G682" s="317" t="s">
        <v>2061</v>
      </c>
      <c r="H682" s="317" t="s">
        <v>682</v>
      </c>
      <c r="I682" s="317" t="s">
        <v>2040</v>
      </c>
      <c r="J682" s="317">
        <v>5</v>
      </c>
      <c r="K682" s="317" t="s">
        <v>585</v>
      </c>
      <c r="L682" s="317" t="s">
        <v>917</v>
      </c>
      <c r="M682" s="317">
        <v>0</v>
      </c>
      <c r="N682" s="333" t="s">
        <v>465</v>
      </c>
      <c r="O682" s="318"/>
      <c r="P682" s="319"/>
      <c r="Q682" s="320"/>
      <c r="R682" s="319"/>
      <c r="S682" s="319"/>
      <c r="T682" s="320"/>
      <c r="U682" s="321">
        <v>45056</v>
      </c>
      <c r="V682" s="270" t="str">
        <f ca="1">IFERROR(IF(E682&lt;&gt;"",VLOOKUP(E682,'Color Lineup'!N:N,1,0),""),"CHECK")</f>
        <v>LH089</v>
      </c>
    </row>
    <row r="683" spans="3:22">
      <c r="C683" s="1">
        <f>+IF(D683=1,COUNTIF($D$2:D683,D683),0)</f>
        <v>0</v>
      </c>
      <c r="D683" s="1">
        <f>+COUNTIF($E$2:E683,E683)</f>
        <v>29</v>
      </c>
      <c r="E683" s="1" t="str">
        <f t="shared" si="20"/>
        <v>MV040</v>
      </c>
      <c r="F683" s="323">
        <f t="shared" si="21"/>
        <v>681</v>
      </c>
      <c r="G683" s="317" t="s">
        <v>2062</v>
      </c>
      <c r="H683" s="317" t="s">
        <v>518</v>
      </c>
      <c r="I683" s="317" t="s">
        <v>1109</v>
      </c>
      <c r="J683" s="317">
        <v>2</v>
      </c>
      <c r="K683" s="317" t="s">
        <v>758</v>
      </c>
      <c r="L683" s="317" t="s">
        <v>873</v>
      </c>
      <c r="M683" s="317">
        <v>0</v>
      </c>
      <c r="N683" s="333" t="s">
        <v>28</v>
      </c>
      <c r="O683" s="318"/>
      <c r="P683" s="319"/>
      <c r="Q683" s="320"/>
      <c r="R683" s="319"/>
      <c r="S683" s="319"/>
      <c r="T683" s="320"/>
      <c r="U683" s="321">
        <v>45056</v>
      </c>
      <c r="V683" s="270" t="str">
        <f ca="1">IFERROR(IF(E683&lt;&gt;"",VLOOKUP(E683,'Color Lineup'!N:N,1,0),""),"CHECK")</f>
        <v>MV040</v>
      </c>
    </row>
    <row r="684" spans="3:22">
      <c r="C684" s="1">
        <f>+IF(D684=1,COUNTIF($D$2:D684,D684),0)</f>
        <v>0</v>
      </c>
      <c r="D684" s="1">
        <f>+COUNTIF($E$2:E684,E684)</f>
        <v>27</v>
      </c>
      <c r="E684" s="1" t="str">
        <f t="shared" si="20"/>
        <v>HKW09</v>
      </c>
      <c r="F684" s="323">
        <f t="shared" si="21"/>
        <v>682</v>
      </c>
      <c r="G684" s="317" t="s">
        <v>2063</v>
      </c>
      <c r="H684" s="317" t="s">
        <v>682</v>
      </c>
      <c r="I684" s="317" t="s">
        <v>2064</v>
      </c>
      <c r="J684" s="317">
        <v>1</v>
      </c>
      <c r="K684" s="317" t="s">
        <v>681</v>
      </c>
      <c r="L684" s="317" t="s">
        <v>918</v>
      </c>
      <c r="M684" s="317">
        <v>0</v>
      </c>
      <c r="N684" s="333" t="s">
        <v>635</v>
      </c>
      <c r="O684" s="318"/>
      <c r="P684" s="319"/>
      <c r="Q684" s="320"/>
      <c r="R684" s="319"/>
      <c r="S684" s="319"/>
      <c r="T684" s="320"/>
      <c r="U684" s="321">
        <v>45056</v>
      </c>
      <c r="V684" s="270" t="str">
        <f ca="1">IFERROR(IF(E684&lt;&gt;"",VLOOKUP(E684,'Color Lineup'!N:N,1,0),""),"CHECK")</f>
        <v>HKW09</v>
      </c>
    </row>
    <row r="685" spans="3:22">
      <c r="C685" s="1">
        <f>+IF(D685=1,COUNTIF($D$2:D685,D685),0)</f>
        <v>0</v>
      </c>
      <c r="D685" s="1">
        <f>+COUNTIF($E$2:E685,E685)</f>
        <v>6</v>
      </c>
      <c r="E685" s="1" t="str">
        <f t="shared" si="20"/>
        <v>JH1D6</v>
      </c>
      <c r="F685" s="323">
        <f t="shared" si="21"/>
        <v>683</v>
      </c>
      <c r="G685" s="317" t="s">
        <v>2065</v>
      </c>
      <c r="H685" s="317" t="s">
        <v>520</v>
      </c>
      <c r="I685" s="317" t="s">
        <v>1967</v>
      </c>
      <c r="J685" s="317">
        <v>6</v>
      </c>
      <c r="K685" s="317" t="s">
        <v>452</v>
      </c>
      <c r="L685" s="317" t="s">
        <v>1029</v>
      </c>
      <c r="M685" s="317">
        <v>0</v>
      </c>
      <c r="N685" s="333" t="s">
        <v>29</v>
      </c>
      <c r="O685" s="318"/>
      <c r="P685" s="319"/>
      <c r="Q685" s="320"/>
      <c r="R685" s="319"/>
      <c r="S685" s="319"/>
      <c r="T685" s="320"/>
      <c r="U685" s="321">
        <v>45056</v>
      </c>
      <c r="V685" s="270" t="str">
        <f ca="1">IFERROR(IF(E685&lt;&gt;"",VLOOKUP(E685,'Color Lineup'!N:N,1,0),""),"CHECK")</f>
        <v>JH1D6</v>
      </c>
    </row>
    <row r="686" spans="3:22">
      <c r="C686" s="1">
        <f>+IF(D686=1,COUNTIF($D$2:D686,D686),0)</f>
        <v>0</v>
      </c>
      <c r="D686" s="1">
        <f>+COUNTIF($E$2:E686,E686)</f>
        <v>18</v>
      </c>
      <c r="E686" s="1" t="str">
        <f t="shared" si="20"/>
        <v>MY4R0</v>
      </c>
      <c r="F686" s="323">
        <f t="shared" si="21"/>
        <v>684</v>
      </c>
      <c r="G686" s="317" t="s">
        <v>2066</v>
      </c>
      <c r="H686" s="317" t="s">
        <v>518</v>
      </c>
      <c r="I686" s="317" t="s">
        <v>1120</v>
      </c>
      <c r="J686" s="317">
        <v>8</v>
      </c>
      <c r="K686" s="317" t="s">
        <v>759</v>
      </c>
      <c r="L686" s="317" t="s">
        <v>874</v>
      </c>
      <c r="M686" s="317">
        <v>0</v>
      </c>
      <c r="N686" s="333" t="s">
        <v>21</v>
      </c>
      <c r="O686" s="318"/>
      <c r="P686" s="319"/>
      <c r="Q686" s="320"/>
      <c r="R686" s="319"/>
      <c r="S686" s="319"/>
      <c r="T686" s="320"/>
      <c r="U686" s="321">
        <v>45056</v>
      </c>
      <c r="V686" s="270" t="str">
        <f ca="1">IFERROR(IF(E686&lt;&gt;"",VLOOKUP(E686,'Color Lineup'!N:N,1,0),""),"CHECK")</f>
        <v>MY4R0</v>
      </c>
    </row>
    <row r="687" spans="3:22">
      <c r="C687" s="1">
        <f>+IF(D687=1,COUNTIF($D$2:D687,D687),0)</f>
        <v>0</v>
      </c>
      <c r="D687" s="1">
        <f>+COUNTIF($E$2:E687,E687)</f>
        <v>24</v>
      </c>
      <c r="E687" s="1" t="str">
        <f t="shared" si="20"/>
        <v>LHX12</v>
      </c>
      <c r="F687" s="323">
        <f t="shared" si="21"/>
        <v>685</v>
      </c>
      <c r="G687" s="317" t="s">
        <v>2067</v>
      </c>
      <c r="H687" s="317" t="s">
        <v>682</v>
      </c>
      <c r="I687" s="317" t="s">
        <v>2040</v>
      </c>
      <c r="J687" s="317">
        <v>6</v>
      </c>
      <c r="K687" s="317" t="s">
        <v>585</v>
      </c>
      <c r="L687" s="317" t="s">
        <v>919</v>
      </c>
      <c r="M687" s="317">
        <v>0</v>
      </c>
      <c r="N687" s="333" t="s">
        <v>632</v>
      </c>
      <c r="O687" s="318"/>
      <c r="P687" s="319"/>
      <c r="Q687" s="320"/>
      <c r="R687" s="319"/>
      <c r="S687" s="319"/>
      <c r="T687" s="320"/>
      <c r="U687" s="321">
        <v>45056</v>
      </c>
      <c r="V687" s="270" t="str">
        <f ca="1">IFERROR(IF(E687&lt;&gt;"",VLOOKUP(E687,'Color Lineup'!N:N,1,0),""),"CHECK")</f>
        <v>LHX12</v>
      </c>
    </row>
    <row r="688" spans="3:22">
      <c r="C688" s="1">
        <f>+IF(D688=1,COUNTIF($D$2:D688,D688),0)</f>
        <v>0</v>
      </c>
      <c r="D688" s="1">
        <f>+COUNTIF($E$2:E688,E688)</f>
        <v>52</v>
      </c>
      <c r="E688" s="1" t="str">
        <f t="shared" si="20"/>
        <v>MX089</v>
      </c>
      <c r="F688" s="323">
        <f t="shared" si="21"/>
        <v>686</v>
      </c>
      <c r="G688" s="317" t="s">
        <v>2068</v>
      </c>
      <c r="H688" s="317" t="s">
        <v>518</v>
      </c>
      <c r="I688" s="317" t="s">
        <v>1144</v>
      </c>
      <c r="J688" s="317">
        <v>3</v>
      </c>
      <c r="K688" s="317" t="s">
        <v>760</v>
      </c>
      <c r="L688" s="317" t="s">
        <v>876</v>
      </c>
      <c r="M688" s="317">
        <v>0</v>
      </c>
      <c r="N688" s="333" t="s">
        <v>465</v>
      </c>
      <c r="O688" s="318"/>
      <c r="P688" s="319"/>
      <c r="Q688" s="320"/>
      <c r="R688" s="319"/>
      <c r="S688" s="319"/>
      <c r="T688" s="320"/>
      <c r="U688" s="321">
        <v>45056</v>
      </c>
      <c r="V688" s="270" t="str">
        <f ca="1">IFERROR(IF(E688&lt;&gt;"",VLOOKUP(E688,'Color Lineup'!N:N,1,0),""),"CHECK")</f>
        <v>MX089</v>
      </c>
    </row>
    <row r="689" spans="3:22">
      <c r="C689" s="1">
        <f>+IF(D689=1,COUNTIF($D$2:D689,D689),0)</f>
        <v>0</v>
      </c>
      <c r="D689" s="1">
        <f>+COUNTIF($E$2:E689,E689)</f>
        <v>37</v>
      </c>
      <c r="E689" s="1" t="str">
        <f t="shared" si="20"/>
        <v>HJ089</v>
      </c>
      <c r="F689" s="323">
        <f t="shared" si="21"/>
        <v>687</v>
      </c>
      <c r="G689" s="317" t="s">
        <v>2069</v>
      </c>
      <c r="H689" s="317" t="s">
        <v>682</v>
      </c>
      <c r="I689" s="317" t="s">
        <v>1957</v>
      </c>
      <c r="J689" s="317">
        <v>10</v>
      </c>
      <c r="K689" s="317" t="s">
        <v>679</v>
      </c>
      <c r="L689" s="317" t="s">
        <v>920</v>
      </c>
      <c r="M689" s="317">
        <v>0</v>
      </c>
      <c r="N689" s="333" t="s">
        <v>465</v>
      </c>
      <c r="O689" s="318"/>
      <c r="P689" s="319"/>
      <c r="Q689" s="320"/>
      <c r="R689" s="319"/>
      <c r="S689" s="319"/>
      <c r="T689" s="320"/>
      <c r="U689" s="321">
        <v>45056</v>
      </c>
      <c r="V689" s="270" t="str">
        <f ca="1">IFERROR(IF(E689&lt;&gt;"",VLOOKUP(E689,'Color Lineup'!N:N,1,0),""),"CHECK")</f>
        <v>HJ089</v>
      </c>
    </row>
    <row r="690" spans="3:22">
      <c r="C690" s="1">
        <f>+IF(D690=1,COUNTIF($D$2:D690,D690),0)</f>
        <v>0</v>
      </c>
      <c r="D690" s="1">
        <f>+COUNTIF($E$2:E690,E690)</f>
        <v>47</v>
      </c>
      <c r="E690" s="1" t="str">
        <f t="shared" si="20"/>
        <v>MX4R0</v>
      </c>
      <c r="F690" s="323">
        <f t="shared" si="21"/>
        <v>688</v>
      </c>
      <c r="G690" s="317" t="s">
        <v>2070</v>
      </c>
      <c r="H690" s="317" t="s">
        <v>518</v>
      </c>
      <c r="I690" s="317" t="s">
        <v>1144</v>
      </c>
      <c r="J690" s="317">
        <v>4</v>
      </c>
      <c r="K690" s="317" t="s">
        <v>760</v>
      </c>
      <c r="L690" s="317" t="s">
        <v>877</v>
      </c>
      <c r="M690" s="317">
        <v>0</v>
      </c>
      <c r="N690" s="333" t="s">
        <v>21</v>
      </c>
      <c r="O690" s="318"/>
      <c r="P690" s="319"/>
      <c r="Q690" s="320"/>
      <c r="R690" s="319"/>
      <c r="S690" s="319"/>
      <c r="T690" s="320"/>
      <c r="U690" s="321">
        <v>45056</v>
      </c>
      <c r="V690" s="270" t="str">
        <f ca="1">IFERROR(IF(E690&lt;&gt;"",VLOOKUP(E690,'Color Lineup'!N:N,1,0),""),"CHECK")</f>
        <v>MX4R0</v>
      </c>
    </row>
    <row r="691" spans="3:22">
      <c r="C691" s="1">
        <f>+IF(D691=1,COUNTIF($D$2:D691,D691),0)</f>
        <v>0</v>
      </c>
      <c r="D691" s="1">
        <f>+COUNTIF($E$2:E691,E691)</f>
        <v>29</v>
      </c>
      <c r="E691" s="1" t="str">
        <f t="shared" si="20"/>
        <v>CXW09</v>
      </c>
      <c r="F691" s="323">
        <f t="shared" si="21"/>
        <v>689</v>
      </c>
      <c r="G691" s="317" t="s">
        <v>2071</v>
      </c>
      <c r="H691" s="317" t="s">
        <v>682</v>
      </c>
      <c r="I691" s="317" t="s">
        <v>2032</v>
      </c>
      <c r="J691" s="317">
        <v>4</v>
      </c>
      <c r="K691" s="317" t="s">
        <v>680</v>
      </c>
      <c r="L691" s="317" t="s">
        <v>921</v>
      </c>
      <c r="M691" s="317">
        <v>0</v>
      </c>
      <c r="N691" s="333" t="s">
        <v>635</v>
      </c>
      <c r="O691" s="318"/>
      <c r="P691" s="319"/>
      <c r="Q691" s="320"/>
      <c r="R691" s="319"/>
      <c r="S691" s="319"/>
      <c r="T691" s="320"/>
      <c r="U691" s="321">
        <v>45056</v>
      </c>
      <c r="V691" s="270" t="str">
        <f ca="1">IFERROR(IF(E691&lt;&gt;"",VLOOKUP(E691,'Color Lineup'!N:N,1,0),""),"CHECK")</f>
        <v>CXW09</v>
      </c>
    </row>
    <row r="692" spans="3:22">
      <c r="C692" s="1">
        <f>+IF(D692=1,COUNTIF($D$2:D692,D692),0)</f>
        <v>0</v>
      </c>
      <c r="D692" s="1">
        <f>+COUNTIF($E$2:E692,E692)</f>
        <v>12</v>
      </c>
      <c r="E692" s="1" t="str">
        <f t="shared" si="20"/>
        <v>LT218</v>
      </c>
      <c r="F692" s="323">
        <f t="shared" si="21"/>
        <v>690</v>
      </c>
      <c r="G692" s="317" t="s">
        <v>2072</v>
      </c>
      <c r="H692" s="317" t="s">
        <v>519</v>
      </c>
      <c r="I692" s="317" t="s">
        <v>2073</v>
      </c>
      <c r="J692" s="317">
        <v>1</v>
      </c>
      <c r="K692" s="317" t="s">
        <v>559</v>
      </c>
      <c r="L692" s="317" t="s">
        <v>1231</v>
      </c>
      <c r="M692" s="317">
        <v>0</v>
      </c>
      <c r="N692" s="333" t="s">
        <v>20</v>
      </c>
      <c r="O692" s="318"/>
      <c r="P692" s="319"/>
      <c r="Q692" s="320"/>
      <c r="R692" s="319"/>
      <c r="S692" s="319"/>
      <c r="T692" s="320"/>
      <c r="U692" s="321">
        <v>45056</v>
      </c>
      <c r="V692" s="270" t="str">
        <f ca="1">IFERROR(IF(E692&lt;&gt;"",VLOOKUP(E692,'Color Lineup'!N:N,1,0),""),"CHECK")</f>
        <v>LT218</v>
      </c>
    </row>
    <row r="693" spans="3:22">
      <c r="C693" s="1">
        <f>+IF(D693=1,COUNTIF($D$2:D693,D693),0)</f>
        <v>0</v>
      </c>
      <c r="D693" s="1">
        <f>+COUNTIF($E$2:E693,E693)</f>
        <v>7</v>
      </c>
      <c r="E693" s="1" t="str">
        <f t="shared" si="20"/>
        <v>MV1D6</v>
      </c>
      <c r="F693" s="323">
        <f t="shared" si="21"/>
        <v>691</v>
      </c>
      <c r="G693" s="317" t="s">
        <v>2074</v>
      </c>
      <c r="H693" s="317" t="s">
        <v>518</v>
      </c>
      <c r="I693" s="317" t="s">
        <v>1109</v>
      </c>
      <c r="J693" s="317">
        <v>3</v>
      </c>
      <c r="K693" s="317" t="s">
        <v>758</v>
      </c>
      <c r="L693" s="317" t="s">
        <v>880</v>
      </c>
      <c r="M693" s="317">
        <v>0</v>
      </c>
      <c r="N693" s="333" t="s">
        <v>29</v>
      </c>
      <c r="O693" s="318"/>
      <c r="P693" s="319"/>
      <c r="Q693" s="320"/>
      <c r="R693" s="319"/>
      <c r="S693" s="319"/>
      <c r="T693" s="320"/>
      <c r="U693" s="321">
        <v>45056</v>
      </c>
      <c r="V693" s="270" t="str">
        <f ca="1">IFERROR(IF(E693&lt;&gt;"",VLOOKUP(E693,'Color Lineup'!N:N,1,0),""),"CHECK")</f>
        <v>MV1D6</v>
      </c>
    </row>
    <row r="694" spans="3:22">
      <c r="C694" s="1">
        <f>+IF(D694=1,COUNTIF($D$2:D694,D694),0)</f>
        <v>0</v>
      </c>
      <c r="D694" s="1">
        <f>+COUNTIF($E$2:E694,E694)</f>
        <v>25</v>
      </c>
      <c r="E694" s="1" t="str">
        <f t="shared" si="20"/>
        <v>LHX12</v>
      </c>
      <c r="F694" s="323">
        <f t="shared" si="21"/>
        <v>692</v>
      </c>
      <c r="G694" s="317" t="s">
        <v>2075</v>
      </c>
      <c r="H694" s="317" t="s">
        <v>682</v>
      </c>
      <c r="I694" s="317" t="s">
        <v>2040</v>
      </c>
      <c r="J694" s="317">
        <v>7</v>
      </c>
      <c r="K694" s="317" t="s">
        <v>585</v>
      </c>
      <c r="L694" s="317" t="s">
        <v>922</v>
      </c>
      <c r="M694" s="317">
        <v>0</v>
      </c>
      <c r="N694" s="333" t="s">
        <v>632</v>
      </c>
      <c r="O694" s="318"/>
      <c r="P694" s="319"/>
      <c r="Q694" s="320"/>
      <c r="R694" s="319"/>
      <c r="S694" s="319"/>
      <c r="T694" s="320"/>
      <c r="U694" s="321">
        <v>45056</v>
      </c>
      <c r="V694" s="270" t="str">
        <f ca="1">IFERROR(IF(E694&lt;&gt;"",VLOOKUP(E694,'Color Lineup'!N:N,1,0),""),"CHECK")</f>
        <v>LHX12</v>
      </c>
    </row>
    <row r="695" spans="3:22">
      <c r="C695" s="1">
        <f>+IF(D695=1,COUNTIF($D$2:D695,D695),0)</f>
        <v>0</v>
      </c>
      <c r="D695" s="1">
        <f>+COUNTIF($E$2:E695,E695)</f>
        <v>20</v>
      </c>
      <c r="E695" s="1" t="str">
        <f t="shared" si="20"/>
        <v>MX3R3</v>
      </c>
      <c r="F695" s="323">
        <f t="shared" si="21"/>
        <v>693</v>
      </c>
      <c r="G695" s="317" t="s">
        <v>2076</v>
      </c>
      <c r="H695" s="317" t="s">
        <v>518</v>
      </c>
      <c r="I695" s="317" t="s">
        <v>1144</v>
      </c>
      <c r="J695" s="317">
        <v>5</v>
      </c>
      <c r="K695" s="317" t="s">
        <v>760</v>
      </c>
      <c r="L695" s="317" t="s">
        <v>882</v>
      </c>
      <c r="M695" s="317">
        <v>0</v>
      </c>
      <c r="N695" s="333" t="s">
        <v>354</v>
      </c>
      <c r="O695" s="318"/>
      <c r="P695" s="319"/>
      <c r="Q695" s="320"/>
      <c r="R695" s="319"/>
      <c r="S695" s="319"/>
      <c r="T695" s="320"/>
      <c r="U695" s="321">
        <v>45056</v>
      </c>
      <c r="V695" s="270" t="str">
        <f ca="1">IFERROR(IF(E695&lt;&gt;"",VLOOKUP(E695,'Color Lineup'!N:N,1,0),""),"CHECK")</f>
        <v>MX3R3</v>
      </c>
    </row>
    <row r="696" spans="3:22">
      <c r="C696" s="1">
        <f>+IF(D696=1,COUNTIF($D$2:D696,D696),0)</f>
        <v>0</v>
      </c>
      <c r="D696" s="1">
        <f>+COUNTIF($E$2:E696,E696)</f>
        <v>12</v>
      </c>
      <c r="E696" s="1" t="str">
        <f t="shared" si="20"/>
        <v>MY040</v>
      </c>
      <c r="F696" s="323">
        <f t="shared" si="21"/>
        <v>694</v>
      </c>
      <c r="G696" s="317" t="s">
        <v>2077</v>
      </c>
      <c r="H696" s="317" t="s">
        <v>518</v>
      </c>
      <c r="I696" s="317" t="s">
        <v>1120</v>
      </c>
      <c r="J696" s="317">
        <v>9</v>
      </c>
      <c r="K696" s="317" t="s">
        <v>759</v>
      </c>
      <c r="L696" s="317" t="s">
        <v>885</v>
      </c>
      <c r="M696" s="317">
        <v>0</v>
      </c>
      <c r="N696" s="333" t="s">
        <v>28</v>
      </c>
      <c r="O696" s="318"/>
      <c r="P696" s="319"/>
      <c r="Q696" s="320"/>
      <c r="R696" s="319"/>
      <c r="S696" s="319"/>
      <c r="T696" s="320"/>
      <c r="U696" s="321">
        <v>45056</v>
      </c>
      <c r="V696" s="270" t="str">
        <f ca="1">IFERROR(IF(E696&lt;&gt;"",VLOOKUP(E696,'Color Lineup'!N:N,1,0),""),"CHECK")</f>
        <v>MY040</v>
      </c>
    </row>
    <row r="697" spans="3:22">
      <c r="C697" s="1">
        <f>+IF(D697=1,COUNTIF($D$2:D697,D697),0)</f>
        <v>0</v>
      </c>
      <c r="D697" s="1">
        <f>+COUNTIF($E$2:E697,E697)</f>
        <v>30</v>
      </c>
      <c r="E697" s="1" t="str">
        <f t="shared" si="20"/>
        <v>JH040</v>
      </c>
      <c r="F697" s="323">
        <f t="shared" si="21"/>
        <v>695</v>
      </c>
      <c r="G697" s="317" t="s">
        <v>2078</v>
      </c>
      <c r="H697" s="317" t="s">
        <v>520</v>
      </c>
      <c r="I697" s="317" t="s">
        <v>1967</v>
      </c>
      <c r="J697" s="317">
        <v>7</v>
      </c>
      <c r="K697" s="317" t="s">
        <v>452</v>
      </c>
      <c r="L697" s="317" t="s">
        <v>1030</v>
      </c>
      <c r="M697" s="317">
        <v>0</v>
      </c>
      <c r="N697" s="333" t="s">
        <v>28</v>
      </c>
      <c r="O697" s="318"/>
      <c r="P697" s="319"/>
      <c r="Q697" s="320"/>
      <c r="R697" s="319"/>
      <c r="S697" s="319"/>
      <c r="T697" s="320"/>
      <c r="U697" s="321">
        <v>45056</v>
      </c>
      <c r="V697" s="270" t="str">
        <f ca="1">IFERROR(IF(E697&lt;&gt;"",VLOOKUP(E697,'Color Lineup'!N:N,1,0),""),"CHECK")</f>
        <v>JH040</v>
      </c>
    </row>
    <row r="698" spans="3:22">
      <c r="C698" s="1">
        <f>+IF(D698=1,COUNTIF($D$2:D698,D698),0)</f>
        <v>0</v>
      </c>
      <c r="D698" s="1">
        <f>+COUNTIF($E$2:E698,E698)</f>
        <v>26</v>
      </c>
      <c r="E698" s="1" t="str">
        <f t="shared" si="20"/>
        <v>LHX12</v>
      </c>
      <c r="F698" s="323">
        <f t="shared" si="21"/>
        <v>696</v>
      </c>
      <c r="G698" s="317" t="s">
        <v>2079</v>
      </c>
      <c r="H698" s="317" t="s">
        <v>682</v>
      </c>
      <c r="I698" s="317" t="s">
        <v>2040</v>
      </c>
      <c r="J698" s="317">
        <v>8</v>
      </c>
      <c r="K698" s="317" t="s">
        <v>585</v>
      </c>
      <c r="L698" s="317" t="s">
        <v>923</v>
      </c>
      <c r="M698" s="317">
        <v>0</v>
      </c>
      <c r="N698" s="333" t="s">
        <v>632</v>
      </c>
      <c r="O698" s="318"/>
      <c r="P698" s="319"/>
      <c r="Q698" s="320"/>
      <c r="R698" s="319"/>
      <c r="S698" s="319"/>
      <c r="T698" s="320"/>
      <c r="U698" s="321">
        <v>45056</v>
      </c>
      <c r="V698" s="270" t="str">
        <f ca="1">IFERROR(IF(E698&lt;&gt;"",VLOOKUP(E698,'Color Lineup'!N:N,1,0),""),"CHECK")</f>
        <v>LHX12</v>
      </c>
    </row>
    <row r="699" spans="3:22">
      <c r="C699" s="1">
        <f>+IF(D699=1,COUNTIF($D$2:D699,D699),0)</f>
        <v>0</v>
      </c>
      <c r="D699" s="1">
        <f>+COUNTIF($E$2:E699,E699)</f>
        <v>18</v>
      </c>
      <c r="E699" s="1" t="str">
        <f t="shared" si="20"/>
        <v>LT089</v>
      </c>
      <c r="F699" s="323">
        <f t="shared" si="21"/>
        <v>697</v>
      </c>
      <c r="G699" s="317" t="s">
        <v>2080</v>
      </c>
      <c r="H699" s="317" t="s">
        <v>519</v>
      </c>
      <c r="I699" s="317" t="s">
        <v>2073</v>
      </c>
      <c r="J699" s="317">
        <v>2</v>
      </c>
      <c r="K699" s="317" t="s">
        <v>559</v>
      </c>
      <c r="L699" s="317" t="s">
        <v>1233</v>
      </c>
      <c r="M699" s="317">
        <v>0</v>
      </c>
      <c r="N699" s="333" t="s">
        <v>465</v>
      </c>
      <c r="O699" s="318"/>
      <c r="P699" s="319"/>
      <c r="Q699" s="320"/>
      <c r="R699" s="319"/>
      <c r="S699" s="319"/>
      <c r="T699" s="320"/>
      <c r="U699" s="321">
        <v>45056</v>
      </c>
      <c r="V699" s="270" t="str">
        <f ca="1">IFERROR(IF(E699&lt;&gt;"",VLOOKUP(E699,'Color Lineup'!N:N,1,0),""),"CHECK")</f>
        <v>LT089</v>
      </c>
    </row>
    <row r="700" spans="3:22">
      <c r="C700" s="1">
        <f>+IF(D700=1,COUNTIF($D$2:D700,D700),0)</f>
        <v>0</v>
      </c>
      <c r="D700" s="1">
        <f>+COUNTIF($E$2:E700,E700)</f>
        <v>15</v>
      </c>
      <c r="E700" s="1" t="str">
        <f t="shared" si="20"/>
        <v>MX040</v>
      </c>
      <c r="F700" s="323">
        <f t="shared" si="21"/>
        <v>698</v>
      </c>
      <c r="G700" s="317" t="s">
        <v>2081</v>
      </c>
      <c r="H700" s="317" t="s">
        <v>518</v>
      </c>
      <c r="I700" s="317" t="s">
        <v>1144</v>
      </c>
      <c r="J700" s="317">
        <v>6</v>
      </c>
      <c r="K700" s="317" t="s">
        <v>760</v>
      </c>
      <c r="L700" s="317" t="s">
        <v>886</v>
      </c>
      <c r="M700" s="317">
        <v>0</v>
      </c>
      <c r="N700" s="333" t="s">
        <v>28</v>
      </c>
      <c r="O700" s="318"/>
      <c r="P700" s="319"/>
      <c r="Q700" s="320"/>
      <c r="R700" s="319"/>
      <c r="S700" s="319"/>
      <c r="T700" s="320"/>
      <c r="U700" s="321">
        <v>45056</v>
      </c>
      <c r="V700" s="270" t="str">
        <f ca="1">IFERROR(IF(E700&lt;&gt;"",VLOOKUP(E700,'Color Lineup'!N:N,1,0),""),"CHECK")</f>
        <v>MX040</v>
      </c>
    </row>
    <row r="701" spans="3:22">
      <c r="C701" s="1">
        <f>+IF(D701=1,COUNTIF($D$2:D701,D701),0)</f>
        <v>0</v>
      </c>
      <c r="D701" s="1">
        <f>+COUNTIF($E$2:E701,E701)</f>
        <v>2</v>
      </c>
      <c r="E701" s="1" t="str">
        <f t="shared" si="20"/>
        <v>HKS28</v>
      </c>
      <c r="F701" s="323">
        <f t="shared" si="21"/>
        <v>699</v>
      </c>
      <c r="G701" s="317" t="s">
        <v>2082</v>
      </c>
      <c r="H701" s="317" t="s">
        <v>682</v>
      </c>
      <c r="I701" s="317" t="s">
        <v>2064</v>
      </c>
      <c r="J701" s="317">
        <v>2</v>
      </c>
      <c r="K701" s="317" t="s">
        <v>681</v>
      </c>
      <c r="L701" s="317" t="s">
        <v>924</v>
      </c>
      <c r="M701" s="317">
        <v>0</v>
      </c>
      <c r="N701" s="333" t="s">
        <v>631</v>
      </c>
      <c r="O701" s="318"/>
      <c r="P701" s="319"/>
      <c r="Q701" s="320"/>
      <c r="R701" s="319"/>
      <c r="S701" s="319"/>
      <c r="T701" s="320"/>
      <c r="U701" s="321">
        <v>45056</v>
      </c>
      <c r="V701" s="270" t="str">
        <f ca="1">IFERROR(IF(E701&lt;&gt;"",VLOOKUP(E701,'Color Lineup'!N:N,1,0),""),"CHECK")</f>
        <v>HKS28</v>
      </c>
    </row>
    <row r="702" spans="3:22">
      <c r="C702" s="1">
        <f>+IF(D702=1,COUNTIF($D$2:D702,D702),0)</f>
        <v>0</v>
      </c>
      <c r="D702" s="1">
        <f>+COUNTIF($E$2:E702,E702)</f>
        <v>4</v>
      </c>
      <c r="E702" s="1" t="str">
        <f t="shared" si="20"/>
        <v>MV3R3</v>
      </c>
      <c r="F702" s="323">
        <f t="shared" si="21"/>
        <v>700</v>
      </c>
      <c r="G702" s="317" t="s">
        <v>2083</v>
      </c>
      <c r="H702" s="317" t="s">
        <v>518</v>
      </c>
      <c r="I702" s="317" t="s">
        <v>1109</v>
      </c>
      <c r="J702" s="317">
        <v>4</v>
      </c>
      <c r="K702" s="317" t="s">
        <v>758</v>
      </c>
      <c r="L702" s="317" t="s">
        <v>889</v>
      </c>
      <c r="M702" s="317">
        <v>0</v>
      </c>
      <c r="N702" s="333" t="s">
        <v>354</v>
      </c>
      <c r="O702" s="318"/>
      <c r="P702" s="319"/>
      <c r="Q702" s="320"/>
      <c r="R702" s="319"/>
      <c r="S702" s="319"/>
      <c r="T702" s="320"/>
      <c r="U702" s="321">
        <v>45056</v>
      </c>
      <c r="V702" s="270" t="str">
        <f ca="1">IFERROR(IF(E702&lt;&gt;"",VLOOKUP(E702,'Color Lineup'!N:N,1,0),""),"CHECK")</f>
        <v>MV3R3</v>
      </c>
    </row>
    <row r="703" spans="3:22">
      <c r="C703" s="1">
        <f>+IF(D703=1,COUNTIF($D$2:D703,D703),0)</f>
        <v>0</v>
      </c>
      <c r="D703" s="1">
        <f>+COUNTIF($E$2:E703,E703)</f>
        <v>7</v>
      </c>
      <c r="E703" s="1" t="str">
        <f t="shared" si="20"/>
        <v>HJS28</v>
      </c>
      <c r="F703" s="323">
        <f t="shared" si="21"/>
        <v>701</v>
      </c>
      <c r="G703" s="317" t="s">
        <v>2084</v>
      </c>
      <c r="H703" s="317" t="s">
        <v>682</v>
      </c>
      <c r="I703" s="317" t="s">
        <v>2085</v>
      </c>
      <c r="J703" s="317">
        <v>1</v>
      </c>
      <c r="K703" s="317" t="s">
        <v>679</v>
      </c>
      <c r="L703" s="317" t="s">
        <v>925</v>
      </c>
      <c r="M703" s="317">
        <v>0</v>
      </c>
      <c r="N703" s="333" t="s">
        <v>631</v>
      </c>
      <c r="O703" s="318"/>
      <c r="P703" s="319"/>
      <c r="Q703" s="320"/>
      <c r="R703" s="319"/>
      <c r="S703" s="319"/>
      <c r="T703" s="320"/>
      <c r="U703" s="321">
        <v>45056</v>
      </c>
      <c r="V703" s="270" t="str">
        <f ca="1">IFERROR(IF(E703&lt;&gt;"",VLOOKUP(E703,'Color Lineup'!N:N,1,0),""),"CHECK")</f>
        <v>HJS28</v>
      </c>
    </row>
    <row r="704" spans="3:22">
      <c r="C704" s="1">
        <f>+IF(D704=1,COUNTIF($D$2:D704,D704),0)</f>
        <v>0</v>
      </c>
      <c r="D704" s="1">
        <f>+COUNTIF($E$2:E704,E704)</f>
        <v>53</v>
      </c>
      <c r="E704" s="1" t="str">
        <f t="shared" si="20"/>
        <v>MX089</v>
      </c>
      <c r="F704" s="323">
        <f t="shared" si="21"/>
        <v>702</v>
      </c>
      <c r="G704" s="317" t="s">
        <v>2086</v>
      </c>
      <c r="H704" s="317" t="s">
        <v>518</v>
      </c>
      <c r="I704" s="317" t="s">
        <v>1144</v>
      </c>
      <c r="J704" s="317">
        <v>7</v>
      </c>
      <c r="K704" s="317" t="s">
        <v>760</v>
      </c>
      <c r="L704" s="317" t="s">
        <v>891</v>
      </c>
      <c r="M704" s="317">
        <v>0</v>
      </c>
      <c r="N704" s="333" t="s">
        <v>465</v>
      </c>
      <c r="O704" s="318"/>
      <c r="P704" s="319"/>
      <c r="Q704" s="320"/>
      <c r="R704" s="319"/>
      <c r="S704" s="319"/>
      <c r="T704" s="320"/>
      <c r="U704" s="321">
        <v>45056</v>
      </c>
      <c r="V704" s="270" t="str">
        <f ca="1">IFERROR(IF(E704&lt;&gt;"",VLOOKUP(E704,'Color Lineup'!N:N,1,0),""),"CHECK")</f>
        <v>MX089</v>
      </c>
    </row>
    <row r="705" spans="3:22">
      <c r="C705" s="1">
        <f>+IF(D705=1,COUNTIF($D$2:D705,D705),0)</f>
        <v>0</v>
      </c>
      <c r="D705" s="1">
        <f>+COUNTIF($E$2:E705,E705)</f>
        <v>5</v>
      </c>
      <c r="E705" s="1" t="str">
        <f t="shared" si="20"/>
        <v>LP1D6</v>
      </c>
      <c r="F705" s="323">
        <f t="shared" si="21"/>
        <v>703</v>
      </c>
      <c r="G705" s="317" t="s">
        <v>2087</v>
      </c>
      <c r="H705" s="317" t="s">
        <v>519</v>
      </c>
      <c r="I705" s="317" t="s">
        <v>1974</v>
      </c>
      <c r="J705" s="317">
        <v>6</v>
      </c>
      <c r="K705" s="317" t="s">
        <v>561</v>
      </c>
      <c r="L705" s="317" t="s">
        <v>1234</v>
      </c>
      <c r="M705" s="317">
        <v>0</v>
      </c>
      <c r="N705" s="333" t="s">
        <v>29</v>
      </c>
      <c r="O705" s="318"/>
      <c r="P705" s="319"/>
      <c r="Q705" s="320"/>
      <c r="R705" s="319"/>
      <c r="S705" s="319"/>
      <c r="T705" s="320"/>
      <c r="U705" s="321">
        <v>45056</v>
      </c>
      <c r="V705" s="270" t="str">
        <f ca="1">IFERROR(IF(E705&lt;&gt;"",VLOOKUP(E705,'Color Lineup'!N:N,1,0),""),"CHECK")</f>
        <v>LP1D6</v>
      </c>
    </row>
    <row r="706" spans="3:22">
      <c r="C706" s="1">
        <f>+IF(D706=1,COUNTIF($D$2:D706,D706),0)</f>
        <v>0</v>
      </c>
      <c r="D706" s="1">
        <f>+COUNTIF($E$2:E706,E706)</f>
        <v>30</v>
      </c>
      <c r="E706" s="1" t="str">
        <f t="shared" si="20"/>
        <v>CXW09</v>
      </c>
      <c r="F706" s="323">
        <f t="shared" si="21"/>
        <v>704</v>
      </c>
      <c r="G706" s="317" t="s">
        <v>2088</v>
      </c>
      <c r="H706" s="317" t="s">
        <v>682</v>
      </c>
      <c r="I706" s="317" t="s">
        <v>2032</v>
      </c>
      <c r="J706" s="317">
        <v>5</v>
      </c>
      <c r="K706" s="317" t="s">
        <v>680</v>
      </c>
      <c r="L706" s="317" t="s">
        <v>926</v>
      </c>
      <c r="M706" s="317">
        <v>0</v>
      </c>
      <c r="N706" s="333" t="s">
        <v>635</v>
      </c>
      <c r="O706" s="318"/>
      <c r="P706" s="319"/>
      <c r="Q706" s="320"/>
      <c r="R706" s="319"/>
      <c r="S706" s="319"/>
      <c r="T706" s="320"/>
      <c r="U706" s="321">
        <v>45056</v>
      </c>
      <c r="V706" s="270" t="str">
        <f ca="1">IFERROR(IF(E706&lt;&gt;"",VLOOKUP(E706,'Color Lineup'!N:N,1,0),""),"CHECK")</f>
        <v>CXW09</v>
      </c>
    </row>
    <row r="707" spans="3:22">
      <c r="C707" s="1">
        <f>+IF(D707=1,COUNTIF($D$2:D707,D707),0)</f>
        <v>0</v>
      </c>
      <c r="D707" s="1">
        <f>+COUNTIF($E$2:E707,E707)</f>
        <v>19</v>
      </c>
      <c r="E707" s="1" t="str">
        <f t="shared" si="20"/>
        <v>MY4R0</v>
      </c>
      <c r="F707" s="323">
        <f t="shared" si="21"/>
        <v>705</v>
      </c>
      <c r="G707" s="317" t="s">
        <v>2089</v>
      </c>
      <c r="H707" s="317" t="s">
        <v>518</v>
      </c>
      <c r="I707" s="317" t="s">
        <v>1120</v>
      </c>
      <c r="J707" s="317">
        <v>10</v>
      </c>
      <c r="K707" s="317" t="s">
        <v>759</v>
      </c>
      <c r="L707" s="317" t="s">
        <v>894</v>
      </c>
      <c r="M707" s="317">
        <v>0</v>
      </c>
      <c r="N707" s="333" t="s">
        <v>21</v>
      </c>
      <c r="O707" s="318"/>
      <c r="P707" s="319"/>
      <c r="Q707" s="320"/>
      <c r="R707" s="319"/>
      <c r="S707" s="319"/>
      <c r="T707" s="320"/>
      <c r="U707" s="321">
        <v>45056</v>
      </c>
      <c r="V707" s="270" t="str">
        <f ca="1">IFERROR(IF(E707&lt;&gt;"",VLOOKUP(E707,'Color Lineup'!N:N,1,0),""),"CHECK")</f>
        <v>MY4R0</v>
      </c>
    </row>
    <row r="708" spans="3:22">
      <c r="C708" s="1">
        <f>+IF(D708=1,COUNTIF($D$2:D708,D708),0)</f>
        <v>0</v>
      </c>
      <c r="D708" s="1">
        <f>+COUNTIF($E$2:E708,E708)</f>
        <v>81</v>
      </c>
      <c r="E708" s="1" t="str">
        <f t="shared" ref="E708:E771" si="22">+K708&amp;N708</f>
        <v>LH089</v>
      </c>
      <c r="F708" s="323">
        <f t="shared" si="21"/>
        <v>706</v>
      </c>
      <c r="G708" s="317" t="s">
        <v>2090</v>
      </c>
      <c r="H708" s="317" t="s">
        <v>682</v>
      </c>
      <c r="I708" s="317" t="s">
        <v>2040</v>
      </c>
      <c r="J708" s="317">
        <v>9</v>
      </c>
      <c r="K708" s="317" t="s">
        <v>585</v>
      </c>
      <c r="L708" s="317" t="s">
        <v>927</v>
      </c>
      <c r="M708" s="317">
        <v>0</v>
      </c>
      <c r="N708" s="333" t="s">
        <v>465</v>
      </c>
      <c r="O708" s="318"/>
      <c r="P708" s="319"/>
      <c r="Q708" s="320"/>
      <c r="R708" s="319"/>
      <c r="S708" s="319"/>
      <c r="T708" s="320"/>
      <c r="U708" s="321">
        <v>45056</v>
      </c>
      <c r="V708" s="270" t="str">
        <f ca="1">IFERROR(IF(E708&lt;&gt;"",VLOOKUP(E708,'Color Lineup'!N:N,1,0),""),"CHECK")</f>
        <v>LH089</v>
      </c>
    </row>
    <row r="709" spans="3:22">
      <c r="C709" s="1">
        <f>+IF(D709=1,COUNTIF($D$2:D709,D709),0)</f>
        <v>0</v>
      </c>
      <c r="D709" s="1">
        <f>+COUNTIF($E$2:E709,E709)</f>
        <v>48</v>
      </c>
      <c r="E709" s="1" t="str">
        <f t="shared" si="22"/>
        <v>MX4R0</v>
      </c>
      <c r="F709" s="323">
        <f t="shared" ref="F709:F772" si="23">ROW()-2</f>
        <v>707</v>
      </c>
      <c r="G709" s="317" t="s">
        <v>2091</v>
      </c>
      <c r="H709" s="317" t="s">
        <v>518</v>
      </c>
      <c r="I709" s="317" t="s">
        <v>1144</v>
      </c>
      <c r="J709" s="317">
        <v>8</v>
      </c>
      <c r="K709" s="317" t="s">
        <v>760</v>
      </c>
      <c r="L709" s="317" t="s">
        <v>895</v>
      </c>
      <c r="M709" s="317">
        <v>0</v>
      </c>
      <c r="N709" s="333" t="s">
        <v>21</v>
      </c>
      <c r="O709" s="318"/>
      <c r="P709" s="319"/>
      <c r="Q709" s="320"/>
      <c r="R709" s="319"/>
      <c r="S709" s="319"/>
      <c r="T709" s="320"/>
      <c r="U709" s="321">
        <v>45056</v>
      </c>
      <c r="V709" s="270" t="str">
        <f ca="1">IFERROR(IF(E709&lt;&gt;"",VLOOKUP(E709,'Color Lineup'!N:N,1,0),""),"CHECK")</f>
        <v>MX4R0</v>
      </c>
    </row>
    <row r="710" spans="3:22">
      <c r="C710" s="1">
        <f>+IF(D710=1,COUNTIF($D$2:D710,D710),0)</f>
        <v>0</v>
      </c>
      <c r="D710" s="1">
        <f>+COUNTIF($E$2:E710,E710)</f>
        <v>8</v>
      </c>
      <c r="E710" s="1" t="str">
        <f t="shared" si="22"/>
        <v>LHS28</v>
      </c>
      <c r="F710" s="323">
        <f t="shared" si="23"/>
        <v>708</v>
      </c>
      <c r="G710" s="317" t="s">
        <v>2092</v>
      </c>
      <c r="H710" s="317" t="s">
        <v>682</v>
      </c>
      <c r="I710" s="317" t="s">
        <v>2040</v>
      </c>
      <c r="J710" s="317">
        <v>10</v>
      </c>
      <c r="K710" s="317" t="s">
        <v>585</v>
      </c>
      <c r="L710" s="317" t="s">
        <v>928</v>
      </c>
      <c r="M710" s="317">
        <v>0</v>
      </c>
      <c r="N710" s="333" t="s">
        <v>631</v>
      </c>
      <c r="O710" s="318"/>
      <c r="P710" s="319"/>
      <c r="Q710" s="320"/>
      <c r="R710" s="319"/>
      <c r="S710" s="319"/>
      <c r="T710" s="320"/>
      <c r="U710" s="321">
        <v>45056</v>
      </c>
      <c r="V710" s="270" t="str">
        <f ca="1">IFERROR(IF(E710&lt;&gt;"",VLOOKUP(E710,'Color Lineup'!N:N,1,0),""),"CHECK")</f>
        <v>LHS28</v>
      </c>
    </row>
    <row r="711" spans="3:22">
      <c r="C711" s="1">
        <f>+IF(D711=1,COUNTIF($D$2:D711,D711),0)</f>
        <v>0</v>
      </c>
      <c r="D711" s="1">
        <f>+COUNTIF($E$2:E711,E711)</f>
        <v>4</v>
      </c>
      <c r="E711" s="1" t="str">
        <f t="shared" si="22"/>
        <v>LN089</v>
      </c>
      <c r="F711" s="323">
        <f t="shared" si="23"/>
        <v>709</v>
      </c>
      <c r="G711" s="317" t="s">
        <v>2093</v>
      </c>
      <c r="H711" s="317" t="s">
        <v>519</v>
      </c>
      <c r="I711" s="317" t="s">
        <v>1345</v>
      </c>
      <c r="J711" s="317">
        <v>6</v>
      </c>
      <c r="K711" s="317" t="s">
        <v>555</v>
      </c>
      <c r="L711" s="317" t="s">
        <v>1235</v>
      </c>
      <c r="M711" s="317">
        <v>0</v>
      </c>
      <c r="N711" s="333" t="s">
        <v>465</v>
      </c>
      <c r="O711" s="318"/>
      <c r="P711" s="319"/>
      <c r="Q711" s="320"/>
      <c r="R711" s="319"/>
      <c r="S711" s="319"/>
      <c r="T711" s="320"/>
      <c r="U711" s="321">
        <v>45056</v>
      </c>
      <c r="V711" s="270" t="str">
        <f ca="1">IFERROR(IF(E711&lt;&gt;"",VLOOKUP(E711,'Color Lineup'!N:N,1,0),""),"CHECK")</f>
        <v>LN089</v>
      </c>
    </row>
    <row r="712" spans="3:22">
      <c r="C712" s="1">
        <f>+IF(D712=1,COUNTIF($D$2:D712,D712),0)</f>
        <v>0</v>
      </c>
      <c r="D712" s="1">
        <f>+COUNTIF($E$2:E712,E712)</f>
        <v>30</v>
      </c>
      <c r="E712" s="1" t="str">
        <f t="shared" si="22"/>
        <v>MV040</v>
      </c>
      <c r="F712" s="323">
        <f t="shared" si="23"/>
        <v>710</v>
      </c>
      <c r="G712" s="317" t="s">
        <v>2094</v>
      </c>
      <c r="H712" s="317" t="s">
        <v>518</v>
      </c>
      <c r="I712" s="317" t="s">
        <v>1109</v>
      </c>
      <c r="J712" s="317">
        <v>5</v>
      </c>
      <c r="K712" s="317" t="s">
        <v>758</v>
      </c>
      <c r="L712" s="317" t="s">
        <v>898</v>
      </c>
      <c r="M712" s="317">
        <v>0</v>
      </c>
      <c r="N712" s="333" t="s">
        <v>28</v>
      </c>
      <c r="O712" s="318"/>
      <c r="P712" s="319"/>
      <c r="Q712" s="320"/>
      <c r="R712" s="319"/>
      <c r="S712" s="319"/>
      <c r="T712" s="320"/>
      <c r="U712" s="321">
        <v>45056</v>
      </c>
      <c r="V712" s="270" t="str">
        <f ca="1">IFERROR(IF(E712&lt;&gt;"",VLOOKUP(E712,'Color Lineup'!N:N,1,0),""),"CHECK")</f>
        <v>MV040</v>
      </c>
    </row>
    <row r="713" spans="3:22">
      <c r="C713" s="1">
        <f>+IF(D713=1,COUNTIF($D$2:D713,D713),0)</f>
        <v>0</v>
      </c>
      <c r="D713" s="1">
        <f>+COUNTIF($E$2:E713,E713)</f>
        <v>28</v>
      </c>
      <c r="E713" s="1" t="str">
        <f t="shared" si="22"/>
        <v>HKW09</v>
      </c>
      <c r="F713" s="323">
        <f t="shared" si="23"/>
        <v>711</v>
      </c>
      <c r="G713" s="317" t="s">
        <v>2095</v>
      </c>
      <c r="H713" s="317" t="s">
        <v>682</v>
      </c>
      <c r="I713" s="317" t="s">
        <v>2064</v>
      </c>
      <c r="J713" s="317">
        <v>3</v>
      </c>
      <c r="K713" s="317" t="s">
        <v>681</v>
      </c>
      <c r="L713" s="317" t="s">
        <v>929</v>
      </c>
      <c r="M713" s="317">
        <v>0</v>
      </c>
      <c r="N713" s="333" t="s">
        <v>635</v>
      </c>
      <c r="O713" s="318"/>
      <c r="P713" s="319"/>
      <c r="Q713" s="320"/>
      <c r="R713" s="319"/>
      <c r="S713" s="319"/>
      <c r="T713" s="320"/>
      <c r="U713" s="321">
        <v>45056</v>
      </c>
      <c r="V713" s="270" t="str">
        <f ca="1">IFERROR(IF(E713&lt;&gt;"",VLOOKUP(E713,'Color Lineup'!N:N,1,0),""),"CHECK")</f>
        <v>HKW09</v>
      </c>
    </row>
    <row r="714" spans="3:22">
      <c r="C714" s="1">
        <f>+IF(D714=1,COUNTIF($D$2:D714,D714),0)</f>
        <v>0</v>
      </c>
      <c r="D714" s="1">
        <f>+COUNTIF($E$2:E714,E714)</f>
        <v>6</v>
      </c>
      <c r="E714" s="1" t="str">
        <f t="shared" si="22"/>
        <v>MX1D6</v>
      </c>
      <c r="F714" s="323">
        <f t="shared" si="23"/>
        <v>712</v>
      </c>
      <c r="G714" s="317" t="s">
        <v>2096</v>
      </c>
      <c r="H714" s="317" t="s">
        <v>518</v>
      </c>
      <c r="I714" s="317" t="s">
        <v>1144</v>
      </c>
      <c r="J714" s="317">
        <v>9</v>
      </c>
      <c r="K714" s="317" t="s">
        <v>760</v>
      </c>
      <c r="L714" s="317" t="s">
        <v>899</v>
      </c>
      <c r="M714" s="317">
        <v>0</v>
      </c>
      <c r="N714" s="333" t="s">
        <v>29</v>
      </c>
      <c r="O714" s="318"/>
      <c r="P714" s="319"/>
      <c r="Q714" s="320"/>
      <c r="R714" s="319"/>
      <c r="S714" s="319"/>
      <c r="T714" s="320"/>
      <c r="U714" s="321">
        <v>45056</v>
      </c>
      <c r="V714" s="270" t="str">
        <f ca="1">IFERROR(IF(E714&lt;&gt;"",VLOOKUP(E714,'Color Lineup'!N:N,1,0),""),"CHECK")</f>
        <v>MX1D6</v>
      </c>
    </row>
    <row r="715" spans="3:22">
      <c r="C715" s="1">
        <f>+IF(D715=1,COUNTIF($D$2:D715,D715),0)</f>
        <v>0</v>
      </c>
      <c r="D715" s="1">
        <f>+COUNTIF($E$2:E715,E715)</f>
        <v>8</v>
      </c>
      <c r="E715" s="1" t="str">
        <f t="shared" si="22"/>
        <v>HJ3Q3</v>
      </c>
      <c r="F715" s="323">
        <f t="shared" si="23"/>
        <v>713</v>
      </c>
      <c r="G715" s="317" t="s">
        <v>2097</v>
      </c>
      <c r="H715" s="317" t="s">
        <v>682</v>
      </c>
      <c r="I715" s="317" t="s">
        <v>2085</v>
      </c>
      <c r="J715" s="317">
        <v>2</v>
      </c>
      <c r="K715" s="317" t="s">
        <v>679</v>
      </c>
      <c r="L715" s="317" t="s">
        <v>930</v>
      </c>
      <c r="M715" s="317">
        <v>0</v>
      </c>
      <c r="N715" s="333" t="s">
        <v>630</v>
      </c>
      <c r="O715" s="318"/>
      <c r="P715" s="319"/>
      <c r="Q715" s="320"/>
      <c r="R715" s="319"/>
      <c r="S715" s="319"/>
      <c r="T715" s="320"/>
      <c r="U715" s="321">
        <v>45056</v>
      </c>
      <c r="V715" s="270" t="str">
        <f ca="1">IFERROR(IF(E715&lt;&gt;"",VLOOKUP(E715,'Color Lineup'!N:N,1,0),""),"CHECK")</f>
        <v>HJ3Q3</v>
      </c>
    </row>
    <row r="716" spans="3:22">
      <c r="C716" s="1">
        <f>+IF(D716=1,COUNTIF($D$2:D716,D716),0)</f>
        <v>0</v>
      </c>
      <c r="D716" s="1">
        <f>+COUNTIF($E$2:E716,E716)</f>
        <v>54</v>
      </c>
      <c r="E716" s="1" t="str">
        <f t="shared" si="22"/>
        <v>MX089</v>
      </c>
      <c r="F716" s="323">
        <f t="shared" si="23"/>
        <v>714</v>
      </c>
      <c r="G716" s="317" t="s">
        <v>2098</v>
      </c>
      <c r="H716" s="317" t="s">
        <v>518</v>
      </c>
      <c r="I716" s="317" t="s">
        <v>1144</v>
      </c>
      <c r="J716" s="317">
        <v>10</v>
      </c>
      <c r="K716" s="317" t="s">
        <v>760</v>
      </c>
      <c r="L716" s="317" t="s">
        <v>901</v>
      </c>
      <c r="M716" s="317">
        <v>0</v>
      </c>
      <c r="N716" s="333" t="s">
        <v>465</v>
      </c>
      <c r="O716" s="318"/>
      <c r="P716" s="319"/>
      <c r="Q716" s="320"/>
      <c r="R716" s="319"/>
      <c r="S716" s="319"/>
      <c r="T716" s="320"/>
      <c r="U716" s="321">
        <v>45056</v>
      </c>
      <c r="V716" s="270" t="str">
        <f ca="1">IFERROR(IF(E716&lt;&gt;"",VLOOKUP(E716,'Color Lineup'!N:N,1,0),""),"CHECK")</f>
        <v>MX089</v>
      </c>
    </row>
    <row r="717" spans="3:22">
      <c r="C717" s="1">
        <f>+IF(D717=1,COUNTIF($D$2:D717,D717),0)</f>
        <v>0</v>
      </c>
      <c r="D717" s="1">
        <f>+COUNTIF($E$2:E717,E717)</f>
        <v>31</v>
      </c>
      <c r="E717" s="1" t="str">
        <f t="shared" si="22"/>
        <v>CXW09</v>
      </c>
      <c r="F717" s="323">
        <f t="shared" si="23"/>
        <v>715</v>
      </c>
      <c r="G717" s="317" t="s">
        <v>2099</v>
      </c>
      <c r="H717" s="317" t="s">
        <v>682</v>
      </c>
      <c r="I717" s="317" t="s">
        <v>2032</v>
      </c>
      <c r="J717" s="317">
        <v>6</v>
      </c>
      <c r="K717" s="317" t="s">
        <v>680</v>
      </c>
      <c r="L717" s="317" t="s">
        <v>932</v>
      </c>
      <c r="M717" s="317">
        <v>0</v>
      </c>
      <c r="N717" s="333" t="s">
        <v>635</v>
      </c>
      <c r="O717" s="318"/>
      <c r="P717" s="319"/>
      <c r="Q717" s="320"/>
      <c r="R717" s="319"/>
      <c r="S717" s="319"/>
      <c r="T717" s="320"/>
      <c r="U717" s="321">
        <v>45056</v>
      </c>
      <c r="V717" s="270" t="str">
        <f ca="1">IFERROR(IF(E717&lt;&gt;"",VLOOKUP(E717,'Color Lineup'!N:N,1,0),""),"CHECK")</f>
        <v>CXW09</v>
      </c>
    </row>
    <row r="718" spans="3:22">
      <c r="C718" s="1">
        <f>+IF(D718=1,COUNTIF($D$2:D718,D718),0)</f>
        <v>0</v>
      </c>
      <c r="D718" s="1">
        <f>+COUNTIF($E$2:E718,E718)</f>
        <v>5</v>
      </c>
      <c r="E718" s="1" t="str">
        <f t="shared" si="22"/>
        <v>LS089</v>
      </c>
      <c r="F718" s="323">
        <f t="shared" si="23"/>
        <v>716</v>
      </c>
      <c r="G718" s="317" t="s">
        <v>2100</v>
      </c>
      <c r="H718" s="317" t="s">
        <v>519</v>
      </c>
      <c r="I718" s="317" t="s">
        <v>1368</v>
      </c>
      <c r="J718" s="317">
        <v>4</v>
      </c>
      <c r="K718" s="317" t="s">
        <v>557</v>
      </c>
      <c r="L718" s="317" t="s">
        <v>1236</v>
      </c>
      <c r="M718" s="317">
        <v>0</v>
      </c>
      <c r="N718" s="333" t="s">
        <v>465</v>
      </c>
      <c r="O718" s="318"/>
      <c r="P718" s="319"/>
      <c r="Q718" s="320"/>
      <c r="R718" s="319"/>
      <c r="S718" s="319"/>
      <c r="T718" s="320"/>
      <c r="U718" s="321">
        <v>45056</v>
      </c>
      <c r="V718" s="270" t="str">
        <f ca="1">IFERROR(IF(E718&lt;&gt;"",VLOOKUP(E718,'Color Lineup'!N:N,1,0),""),"CHECK")</f>
        <v>LS089</v>
      </c>
    </row>
    <row r="719" spans="3:22">
      <c r="C719" s="1">
        <f>+IF(D719=1,COUNTIF($D$2:D719,D719),0)</f>
        <v>0</v>
      </c>
      <c r="D719" s="1">
        <f>+COUNTIF($E$2:E719,E719)</f>
        <v>8</v>
      </c>
      <c r="E719" s="1" t="str">
        <f t="shared" si="22"/>
        <v>MV1D6</v>
      </c>
      <c r="F719" s="323">
        <f t="shared" si="23"/>
        <v>717</v>
      </c>
      <c r="G719" s="317" t="s">
        <v>2101</v>
      </c>
      <c r="H719" s="317" t="s">
        <v>518</v>
      </c>
      <c r="I719" s="317" t="s">
        <v>1109</v>
      </c>
      <c r="J719" s="317">
        <v>6</v>
      </c>
      <c r="K719" s="317" t="s">
        <v>758</v>
      </c>
      <c r="L719" s="317" t="s">
        <v>902</v>
      </c>
      <c r="M719" s="317">
        <v>0</v>
      </c>
      <c r="N719" s="333" t="s">
        <v>29</v>
      </c>
      <c r="O719" s="318"/>
      <c r="P719" s="319"/>
      <c r="Q719" s="320"/>
      <c r="R719" s="319"/>
      <c r="S719" s="319"/>
      <c r="T719" s="320"/>
      <c r="U719" s="321">
        <v>45056</v>
      </c>
      <c r="V719" s="270" t="str">
        <f ca="1">IFERROR(IF(E719&lt;&gt;"",VLOOKUP(E719,'Color Lineup'!N:N,1,0),""),"CHECK")</f>
        <v>MV1D6</v>
      </c>
    </row>
    <row r="720" spans="3:22">
      <c r="C720" s="1">
        <f>+IF(D720=1,COUNTIF($D$2:D720,D720),0)</f>
        <v>0</v>
      </c>
      <c r="D720" s="1">
        <f>+COUNTIF($E$2:E720,E720)</f>
        <v>9</v>
      </c>
      <c r="E720" s="1" t="str">
        <f t="shared" si="22"/>
        <v>LHS28</v>
      </c>
      <c r="F720" s="323">
        <f t="shared" si="23"/>
        <v>718</v>
      </c>
      <c r="G720" s="317" t="s">
        <v>2102</v>
      </c>
      <c r="H720" s="317" t="s">
        <v>682</v>
      </c>
      <c r="I720" s="317" t="s">
        <v>2103</v>
      </c>
      <c r="J720" s="317">
        <v>1</v>
      </c>
      <c r="K720" s="317" t="s">
        <v>585</v>
      </c>
      <c r="L720" s="317" t="s">
        <v>933</v>
      </c>
      <c r="M720" s="317">
        <v>0</v>
      </c>
      <c r="N720" s="333" t="s">
        <v>631</v>
      </c>
      <c r="O720" s="318"/>
      <c r="P720" s="319"/>
      <c r="Q720" s="320"/>
      <c r="R720" s="319"/>
      <c r="S720" s="319"/>
      <c r="T720" s="320"/>
      <c r="U720" s="321">
        <v>45056</v>
      </c>
      <c r="V720" s="270" t="str">
        <f ca="1">IFERROR(IF(E720&lt;&gt;"",VLOOKUP(E720,'Color Lineup'!N:N,1,0),""),"CHECK")</f>
        <v>LHS28</v>
      </c>
    </row>
    <row r="721" spans="3:22">
      <c r="C721" s="1">
        <f>+IF(D721=1,COUNTIF($D$2:D721,D721),0)</f>
        <v>0</v>
      </c>
      <c r="D721" s="1">
        <f>+COUNTIF($E$2:E721,E721)</f>
        <v>13</v>
      </c>
      <c r="E721" s="1" t="str">
        <f t="shared" si="22"/>
        <v>MY040</v>
      </c>
      <c r="F721" s="323">
        <f t="shared" si="23"/>
        <v>719</v>
      </c>
      <c r="G721" s="317" t="s">
        <v>2104</v>
      </c>
      <c r="H721" s="317" t="s">
        <v>518</v>
      </c>
      <c r="I721" s="317" t="s">
        <v>1126</v>
      </c>
      <c r="J721" s="317">
        <v>1</v>
      </c>
      <c r="K721" s="317" t="s">
        <v>759</v>
      </c>
      <c r="L721" s="317" t="s">
        <v>904</v>
      </c>
      <c r="M721" s="317">
        <v>0</v>
      </c>
      <c r="N721" s="333" t="s">
        <v>28</v>
      </c>
      <c r="O721" s="318"/>
      <c r="P721" s="319"/>
      <c r="Q721" s="320"/>
      <c r="R721" s="319"/>
      <c r="S721" s="319"/>
      <c r="T721" s="320"/>
      <c r="U721" s="321">
        <v>45056</v>
      </c>
      <c r="V721" s="270" t="str">
        <f ca="1">IFERROR(IF(E721&lt;&gt;"",VLOOKUP(E721,'Color Lineup'!N:N,1,0),""),"CHECK")</f>
        <v>MY040</v>
      </c>
    </row>
    <row r="722" spans="3:22">
      <c r="C722" s="1">
        <f>+IF(D722=1,COUNTIF($D$2:D722,D722),0)</f>
        <v>0</v>
      </c>
      <c r="D722" s="1">
        <f>+COUNTIF($E$2:E722,E722)</f>
        <v>10</v>
      </c>
      <c r="E722" s="1" t="str">
        <f t="shared" si="22"/>
        <v>LHS28</v>
      </c>
      <c r="F722" s="323">
        <f t="shared" si="23"/>
        <v>720</v>
      </c>
      <c r="G722" s="317" t="s">
        <v>2105</v>
      </c>
      <c r="H722" s="317" t="s">
        <v>682</v>
      </c>
      <c r="I722" s="317" t="s">
        <v>2103</v>
      </c>
      <c r="J722" s="317">
        <v>2</v>
      </c>
      <c r="K722" s="317" t="s">
        <v>585</v>
      </c>
      <c r="L722" s="317" t="s">
        <v>934</v>
      </c>
      <c r="M722" s="317">
        <v>0</v>
      </c>
      <c r="N722" s="333" t="s">
        <v>631</v>
      </c>
      <c r="O722" s="318"/>
      <c r="P722" s="319"/>
      <c r="Q722" s="320"/>
      <c r="R722" s="319"/>
      <c r="S722" s="319"/>
      <c r="T722" s="320"/>
      <c r="U722" s="321">
        <v>45056</v>
      </c>
      <c r="V722" s="270" t="str">
        <f ca="1">IFERROR(IF(E722&lt;&gt;"",VLOOKUP(E722,'Color Lineup'!N:N,1,0),""),"CHECK")</f>
        <v>LHS28</v>
      </c>
    </row>
    <row r="723" spans="3:22">
      <c r="C723" s="1">
        <f>+IF(D723=1,COUNTIF($D$2:D723,D723),0)</f>
        <v>0</v>
      </c>
      <c r="D723" s="1">
        <f>+COUNTIF($E$2:E723,E723)</f>
        <v>16</v>
      </c>
      <c r="E723" s="1" t="str">
        <f t="shared" si="22"/>
        <v>MX040</v>
      </c>
      <c r="F723" s="323">
        <f t="shared" si="23"/>
        <v>721</v>
      </c>
      <c r="G723" s="317" t="s">
        <v>2106</v>
      </c>
      <c r="H723" s="317" t="s">
        <v>518</v>
      </c>
      <c r="I723" s="317" t="s">
        <v>1147</v>
      </c>
      <c r="J723" s="317">
        <v>1</v>
      </c>
      <c r="K723" s="317" t="s">
        <v>760</v>
      </c>
      <c r="L723" s="317" t="s">
        <v>905</v>
      </c>
      <c r="M723" s="317">
        <v>0</v>
      </c>
      <c r="N723" s="333" t="s">
        <v>28</v>
      </c>
      <c r="O723" s="318"/>
      <c r="P723" s="319"/>
      <c r="Q723" s="320"/>
      <c r="R723" s="319"/>
      <c r="S723" s="319"/>
      <c r="T723" s="320"/>
      <c r="U723" s="321">
        <v>45056</v>
      </c>
      <c r="V723" s="270" t="str">
        <f ca="1">IFERROR(IF(E723&lt;&gt;"",VLOOKUP(E723,'Color Lineup'!N:N,1,0),""),"CHECK")</f>
        <v>MX040</v>
      </c>
    </row>
    <row r="724" spans="3:22">
      <c r="C724" s="1">
        <f>+IF(D724=1,COUNTIF($D$2:D724,D724),0)</f>
        <v>0</v>
      </c>
      <c r="D724" s="1">
        <f>+COUNTIF($E$2:E724,E724)</f>
        <v>19</v>
      </c>
      <c r="E724" s="1" t="str">
        <f t="shared" si="22"/>
        <v>LT089</v>
      </c>
      <c r="F724" s="323">
        <f t="shared" si="23"/>
        <v>722</v>
      </c>
      <c r="G724" s="317" t="s">
        <v>2107</v>
      </c>
      <c r="H724" s="317" t="s">
        <v>519</v>
      </c>
      <c r="I724" s="317" t="s">
        <v>2073</v>
      </c>
      <c r="J724" s="317">
        <v>3</v>
      </c>
      <c r="K724" s="317" t="s">
        <v>559</v>
      </c>
      <c r="L724" s="317" t="s">
        <v>1237</v>
      </c>
      <c r="M724" s="317">
        <v>0</v>
      </c>
      <c r="N724" s="333" t="s">
        <v>465</v>
      </c>
      <c r="O724" s="318"/>
      <c r="P724" s="319"/>
      <c r="Q724" s="320"/>
      <c r="R724" s="319"/>
      <c r="S724" s="319"/>
      <c r="T724" s="320"/>
      <c r="U724" s="321">
        <v>45056</v>
      </c>
      <c r="V724" s="270" t="str">
        <f ca="1">IFERROR(IF(E724&lt;&gt;"",VLOOKUP(E724,'Color Lineup'!N:N,1,0),""),"CHECK")</f>
        <v>LT089</v>
      </c>
    </row>
    <row r="725" spans="3:22">
      <c r="C725" s="1">
        <f>+IF(D725=1,COUNTIF($D$2:D725,D725),0)</f>
        <v>0</v>
      </c>
      <c r="D725" s="1">
        <f>+COUNTIF($E$2:E725,E725)</f>
        <v>15</v>
      </c>
      <c r="E725" s="1" t="str">
        <f t="shared" si="22"/>
        <v>LHP20</v>
      </c>
      <c r="F725" s="323">
        <f t="shared" si="23"/>
        <v>723</v>
      </c>
      <c r="G725" s="317" t="s">
        <v>2108</v>
      </c>
      <c r="H725" s="317" t="s">
        <v>682</v>
      </c>
      <c r="I725" s="317" t="s">
        <v>2103</v>
      </c>
      <c r="J725" s="317">
        <v>3</v>
      </c>
      <c r="K725" s="317" t="s">
        <v>585</v>
      </c>
      <c r="L725" s="317" t="s">
        <v>935</v>
      </c>
      <c r="M725" s="317">
        <v>0</v>
      </c>
      <c r="N725" s="333" t="s">
        <v>633</v>
      </c>
      <c r="O725" s="318"/>
      <c r="P725" s="319"/>
      <c r="Q725" s="320"/>
      <c r="R725" s="319"/>
      <c r="S725" s="319"/>
      <c r="T725" s="320"/>
      <c r="U725" s="321">
        <v>45056</v>
      </c>
      <c r="V725" s="270" t="str">
        <f ca="1">IFERROR(IF(E725&lt;&gt;"",VLOOKUP(E725,'Color Lineup'!N:N,1,0),""),"CHECK")</f>
        <v>LHP20</v>
      </c>
    </row>
    <row r="726" spans="3:22">
      <c r="C726" s="1">
        <f>+IF(D726=1,COUNTIF($D$2:D726,D726),0)</f>
        <v>0</v>
      </c>
      <c r="D726" s="1">
        <f>+COUNTIF($E$2:E726,E726)</f>
        <v>49</v>
      </c>
      <c r="E726" s="1" t="str">
        <f t="shared" si="22"/>
        <v>MX4R0</v>
      </c>
      <c r="F726" s="323">
        <f t="shared" si="23"/>
        <v>724</v>
      </c>
      <c r="G726" s="317" t="s">
        <v>2109</v>
      </c>
      <c r="H726" s="317" t="s">
        <v>518</v>
      </c>
      <c r="I726" s="317" t="s">
        <v>1147</v>
      </c>
      <c r="J726" s="317">
        <v>2</v>
      </c>
      <c r="K726" s="317" t="s">
        <v>760</v>
      </c>
      <c r="L726" s="317" t="s">
        <v>907</v>
      </c>
      <c r="M726" s="317">
        <v>0</v>
      </c>
      <c r="N726" s="333" t="s">
        <v>21</v>
      </c>
      <c r="O726" s="318"/>
      <c r="P726" s="319"/>
      <c r="Q726" s="320"/>
      <c r="R726" s="319"/>
      <c r="S726" s="319"/>
      <c r="T726" s="320"/>
      <c r="U726" s="321">
        <v>45056</v>
      </c>
      <c r="V726" s="270" t="str">
        <f ca="1">IFERROR(IF(E726&lt;&gt;"",VLOOKUP(E726,'Color Lineup'!N:N,1,0),""),"CHECK")</f>
        <v>MX4R0</v>
      </c>
    </row>
    <row r="727" spans="3:22">
      <c r="C727" s="1">
        <f>+IF(D727=1,COUNTIF($D$2:D727,D727),0)</f>
        <v>0</v>
      </c>
      <c r="D727" s="1">
        <f>+COUNTIF($E$2:E727,E727)</f>
        <v>29</v>
      </c>
      <c r="E727" s="1" t="str">
        <f t="shared" si="22"/>
        <v>HKW09</v>
      </c>
      <c r="F727" s="323">
        <f t="shared" si="23"/>
        <v>725</v>
      </c>
      <c r="G727" s="317" t="s">
        <v>2110</v>
      </c>
      <c r="H727" s="317" t="s">
        <v>682</v>
      </c>
      <c r="I727" s="317" t="s">
        <v>2064</v>
      </c>
      <c r="J727" s="317">
        <v>4</v>
      </c>
      <c r="K727" s="317" t="s">
        <v>681</v>
      </c>
      <c r="L727" s="317" t="s">
        <v>936</v>
      </c>
      <c r="M727" s="317">
        <v>0</v>
      </c>
      <c r="N727" s="333" t="s">
        <v>635</v>
      </c>
      <c r="O727" s="318"/>
      <c r="P727" s="319"/>
      <c r="Q727" s="320"/>
      <c r="R727" s="319"/>
      <c r="S727" s="319"/>
      <c r="T727" s="320"/>
      <c r="U727" s="321">
        <v>45056</v>
      </c>
      <c r="V727" s="270" t="str">
        <f ca="1">IFERROR(IF(E727&lt;&gt;"",VLOOKUP(E727,'Color Lineup'!N:N,1,0),""),"CHECK")</f>
        <v>HKW09</v>
      </c>
    </row>
    <row r="728" spans="3:22">
      <c r="C728" s="1">
        <f>+IF(D728=1,COUNTIF($D$2:D728,D728),0)</f>
        <v>0</v>
      </c>
      <c r="D728" s="1">
        <f>+COUNTIF($E$2:E728,E728)</f>
        <v>9</v>
      </c>
      <c r="E728" s="1" t="str">
        <f t="shared" si="22"/>
        <v>MV1D6</v>
      </c>
      <c r="F728" s="323">
        <f t="shared" si="23"/>
        <v>726</v>
      </c>
      <c r="G728" s="317" t="s">
        <v>2111</v>
      </c>
      <c r="H728" s="317" t="s">
        <v>518</v>
      </c>
      <c r="I728" s="317" t="s">
        <v>1109</v>
      </c>
      <c r="J728" s="317">
        <v>7</v>
      </c>
      <c r="K728" s="317" t="s">
        <v>758</v>
      </c>
      <c r="L728" s="317" t="s">
        <v>908</v>
      </c>
      <c r="M728" s="317">
        <v>0</v>
      </c>
      <c r="N728" s="333" t="s">
        <v>29</v>
      </c>
      <c r="O728" s="318"/>
      <c r="P728" s="319"/>
      <c r="Q728" s="320"/>
      <c r="R728" s="319"/>
      <c r="S728" s="319"/>
      <c r="T728" s="320"/>
      <c r="U728" s="321">
        <v>45056</v>
      </c>
      <c r="V728" s="270" t="str">
        <f ca="1">IFERROR(IF(E728&lt;&gt;"",VLOOKUP(E728,'Color Lineup'!N:N,1,0),""),"CHECK")</f>
        <v>MV1D6</v>
      </c>
    </row>
    <row r="729" spans="3:22">
      <c r="C729" s="1">
        <f>+IF(D729=1,COUNTIF($D$2:D729,D729),0)</f>
        <v>0</v>
      </c>
      <c r="D729" s="1">
        <f>+COUNTIF($E$2:E729,E729)</f>
        <v>38</v>
      </c>
      <c r="E729" s="1" t="str">
        <f t="shared" si="22"/>
        <v>HJ089</v>
      </c>
      <c r="F729" s="323">
        <f t="shared" si="23"/>
        <v>727</v>
      </c>
      <c r="G729" s="317" t="s">
        <v>2112</v>
      </c>
      <c r="H729" s="317" t="s">
        <v>682</v>
      </c>
      <c r="I729" s="317" t="s">
        <v>2085</v>
      </c>
      <c r="J729" s="317">
        <v>3</v>
      </c>
      <c r="K729" s="317" t="s">
        <v>679</v>
      </c>
      <c r="L729" s="317" t="s">
        <v>937</v>
      </c>
      <c r="M729" s="317">
        <v>0</v>
      </c>
      <c r="N729" s="333" t="s">
        <v>465</v>
      </c>
      <c r="O729" s="318"/>
      <c r="P729" s="319"/>
      <c r="Q729" s="320"/>
      <c r="R729" s="319"/>
      <c r="S729" s="319"/>
      <c r="T729" s="320"/>
      <c r="U729" s="321">
        <v>45056</v>
      </c>
      <c r="V729" s="270" t="str">
        <f ca="1">IFERROR(IF(E729&lt;&gt;"",VLOOKUP(E729,'Color Lineup'!N:N,1,0),""),"CHECK")</f>
        <v>HJ089</v>
      </c>
    </row>
    <row r="730" spans="3:22">
      <c r="C730" s="1">
        <f>+IF(D730=1,COUNTIF($D$2:D730,D730),0)</f>
        <v>0</v>
      </c>
      <c r="D730" s="1">
        <f>+COUNTIF($E$2:E730,E730)</f>
        <v>20</v>
      </c>
      <c r="E730" s="1" t="str">
        <f t="shared" si="22"/>
        <v>MY4R0</v>
      </c>
      <c r="F730" s="323">
        <f t="shared" si="23"/>
        <v>728</v>
      </c>
      <c r="G730" s="317" t="s">
        <v>2113</v>
      </c>
      <c r="H730" s="317" t="s">
        <v>518</v>
      </c>
      <c r="I730" s="317" t="s">
        <v>1126</v>
      </c>
      <c r="J730" s="317">
        <v>2</v>
      </c>
      <c r="K730" s="317" t="s">
        <v>759</v>
      </c>
      <c r="L730" s="317" t="s">
        <v>910</v>
      </c>
      <c r="M730" s="317">
        <v>0</v>
      </c>
      <c r="N730" s="333" t="s">
        <v>21</v>
      </c>
      <c r="O730" s="318"/>
      <c r="P730" s="319"/>
      <c r="Q730" s="320"/>
      <c r="R730" s="319"/>
      <c r="S730" s="319"/>
      <c r="T730" s="320"/>
      <c r="U730" s="321">
        <v>45056</v>
      </c>
      <c r="V730" s="270" t="str">
        <f ca="1">IFERROR(IF(E730&lt;&gt;"",VLOOKUP(E730,'Color Lineup'!N:N,1,0),""),"CHECK")</f>
        <v>MY4R0</v>
      </c>
    </row>
    <row r="731" spans="3:22">
      <c r="C731" s="1">
        <f>+IF(D731=1,COUNTIF($D$2:D731,D731),0)</f>
        <v>0</v>
      </c>
      <c r="D731" s="1">
        <f>+COUNTIF($E$2:E731,E731)</f>
        <v>18</v>
      </c>
      <c r="E731" s="1" t="str">
        <f t="shared" si="22"/>
        <v>LP040</v>
      </c>
      <c r="F731" s="323">
        <f t="shared" si="23"/>
        <v>729</v>
      </c>
      <c r="G731" s="317" t="s">
        <v>2114</v>
      </c>
      <c r="H731" s="317" t="s">
        <v>519</v>
      </c>
      <c r="I731" s="317" t="s">
        <v>1974</v>
      </c>
      <c r="J731" s="317">
        <v>7</v>
      </c>
      <c r="K731" s="317" t="s">
        <v>561</v>
      </c>
      <c r="L731" s="317" t="s">
        <v>1238</v>
      </c>
      <c r="M731" s="317">
        <v>0</v>
      </c>
      <c r="N731" s="333" t="s">
        <v>28</v>
      </c>
      <c r="O731" s="318"/>
      <c r="P731" s="319"/>
      <c r="Q731" s="320"/>
      <c r="R731" s="319"/>
      <c r="S731" s="319"/>
      <c r="T731" s="320"/>
      <c r="U731" s="321">
        <v>45056</v>
      </c>
      <c r="V731" s="270" t="str">
        <f ca="1">IFERROR(IF(E731&lt;&gt;"",VLOOKUP(E731,'Color Lineup'!N:N,1,0),""),"CHECK")</f>
        <v>LP040</v>
      </c>
    </row>
    <row r="732" spans="3:22">
      <c r="C732" s="1">
        <f>+IF(D732=1,COUNTIF($D$2:D732,D732),0)</f>
        <v>0</v>
      </c>
      <c r="D732" s="1">
        <f>+COUNTIF($E$2:E732,E732)</f>
        <v>32</v>
      </c>
      <c r="E732" s="1" t="str">
        <f t="shared" si="22"/>
        <v>CXW09</v>
      </c>
      <c r="F732" s="323">
        <f t="shared" si="23"/>
        <v>730</v>
      </c>
      <c r="G732" s="317" t="s">
        <v>2115</v>
      </c>
      <c r="H732" s="317" t="s">
        <v>682</v>
      </c>
      <c r="I732" s="317" t="s">
        <v>2032</v>
      </c>
      <c r="J732" s="317">
        <v>7</v>
      </c>
      <c r="K732" s="317" t="s">
        <v>680</v>
      </c>
      <c r="L732" s="317" t="s">
        <v>939</v>
      </c>
      <c r="M732" s="317">
        <v>0</v>
      </c>
      <c r="N732" s="333" t="s">
        <v>635</v>
      </c>
      <c r="O732" s="318"/>
      <c r="P732" s="319"/>
      <c r="Q732" s="320"/>
      <c r="R732" s="319"/>
      <c r="S732" s="319"/>
      <c r="T732" s="320"/>
      <c r="U732" s="321">
        <v>45056</v>
      </c>
      <c r="V732" s="270" t="str">
        <f ca="1">IFERROR(IF(E732&lt;&gt;"",VLOOKUP(E732,'Color Lineup'!N:N,1,0),""),"CHECK")</f>
        <v>CXW09</v>
      </c>
    </row>
    <row r="733" spans="3:22">
      <c r="C733" s="1">
        <f>+IF(D733=1,COUNTIF($D$2:D733,D733),0)</f>
        <v>0</v>
      </c>
      <c r="D733" s="1">
        <f>+COUNTIF($E$2:E733,E733)</f>
        <v>21</v>
      </c>
      <c r="E733" s="1" t="str">
        <f t="shared" si="22"/>
        <v>MX3R3</v>
      </c>
      <c r="F733" s="323">
        <f t="shared" si="23"/>
        <v>731</v>
      </c>
      <c r="G733" s="317" t="s">
        <v>2116</v>
      </c>
      <c r="H733" s="317" t="s">
        <v>518</v>
      </c>
      <c r="I733" s="317" t="s">
        <v>1147</v>
      </c>
      <c r="J733" s="317">
        <v>3</v>
      </c>
      <c r="K733" s="317" t="s">
        <v>760</v>
      </c>
      <c r="L733" s="317" t="s">
        <v>911</v>
      </c>
      <c r="M733" s="317">
        <v>0</v>
      </c>
      <c r="N733" s="333" t="s">
        <v>354</v>
      </c>
      <c r="O733" s="318"/>
      <c r="P733" s="319"/>
      <c r="Q733" s="320"/>
      <c r="R733" s="319"/>
      <c r="S733" s="319"/>
      <c r="T733" s="320"/>
      <c r="U733" s="321">
        <v>45056</v>
      </c>
      <c r="V733" s="270" t="str">
        <f ca="1">IFERROR(IF(E733&lt;&gt;"",VLOOKUP(E733,'Color Lineup'!N:N,1,0),""),"CHECK")</f>
        <v>MX3R3</v>
      </c>
    </row>
    <row r="734" spans="3:22">
      <c r="C734" s="1">
        <f>+IF(D734=1,COUNTIF($D$2:D734,D734),0)</f>
        <v>0</v>
      </c>
      <c r="D734" s="1">
        <f>+COUNTIF($E$2:E734,E734)</f>
        <v>22</v>
      </c>
      <c r="E734" s="1" t="str">
        <f t="shared" si="22"/>
        <v>LH3Q3</v>
      </c>
      <c r="F734" s="323">
        <f t="shared" si="23"/>
        <v>732</v>
      </c>
      <c r="G734" s="317" t="s">
        <v>2117</v>
      </c>
      <c r="H734" s="317" t="s">
        <v>682</v>
      </c>
      <c r="I734" s="317" t="s">
        <v>2103</v>
      </c>
      <c r="J734" s="317">
        <v>4</v>
      </c>
      <c r="K734" s="317" t="s">
        <v>585</v>
      </c>
      <c r="L734" s="317" t="s">
        <v>940</v>
      </c>
      <c r="M734" s="317">
        <v>0</v>
      </c>
      <c r="N734" s="333" t="s">
        <v>630</v>
      </c>
      <c r="O734" s="318"/>
      <c r="P734" s="319"/>
      <c r="Q734" s="320"/>
      <c r="R734" s="319"/>
      <c r="S734" s="319"/>
      <c r="T734" s="320"/>
      <c r="U734" s="321">
        <v>45056</v>
      </c>
      <c r="V734" s="270" t="str">
        <f ca="1">IFERROR(IF(E734&lt;&gt;"",VLOOKUP(E734,'Color Lineup'!N:N,1,0),""),"CHECK")</f>
        <v>LH3Q3</v>
      </c>
    </row>
    <row r="735" spans="3:22">
      <c r="C735" s="1">
        <f>+IF(D735=1,COUNTIF($D$2:D735,D735),0)</f>
        <v>0</v>
      </c>
      <c r="D735" s="1">
        <f>+COUNTIF($E$2:E735,E735)</f>
        <v>22</v>
      </c>
      <c r="E735" s="1" t="str">
        <f t="shared" si="22"/>
        <v>MX3R3</v>
      </c>
      <c r="F735" s="323">
        <f t="shared" si="23"/>
        <v>733</v>
      </c>
      <c r="G735" s="317" t="s">
        <v>2118</v>
      </c>
      <c r="H735" s="317" t="s">
        <v>518</v>
      </c>
      <c r="I735" s="317" t="s">
        <v>1147</v>
      </c>
      <c r="J735" s="317">
        <v>4</v>
      </c>
      <c r="K735" s="317" t="s">
        <v>760</v>
      </c>
      <c r="L735" s="317" t="s">
        <v>913</v>
      </c>
      <c r="M735" s="317">
        <v>0</v>
      </c>
      <c r="N735" s="333" t="s">
        <v>354</v>
      </c>
      <c r="O735" s="318"/>
      <c r="P735" s="319"/>
      <c r="Q735" s="320"/>
      <c r="R735" s="319"/>
      <c r="S735" s="319"/>
      <c r="T735" s="320"/>
      <c r="U735" s="321">
        <v>45056</v>
      </c>
      <c r="V735" s="270" t="str">
        <f ca="1">IFERROR(IF(E735&lt;&gt;"",VLOOKUP(E735,'Color Lineup'!N:N,1,0),""),"CHECK")</f>
        <v>MX3R3</v>
      </c>
    </row>
    <row r="736" spans="3:22">
      <c r="C736" s="1">
        <f>+IF(D736=1,COUNTIF($D$2:D736,D736),0)</f>
        <v>0</v>
      </c>
      <c r="D736" s="1">
        <f>+COUNTIF($E$2:E736,E736)</f>
        <v>39</v>
      </c>
      <c r="E736" s="1" t="str">
        <f t="shared" si="22"/>
        <v>HJ089</v>
      </c>
      <c r="F736" s="323">
        <f t="shared" si="23"/>
        <v>734</v>
      </c>
      <c r="G736" s="317" t="s">
        <v>2119</v>
      </c>
      <c r="H736" s="317" t="s">
        <v>682</v>
      </c>
      <c r="I736" s="317" t="s">
        <v>2085</v>
      </c>
      <c r="J736" s="317">
        <v>4</v>
      </c>
      <c r="K736" s="317" t="s">
        <v>679</v>
      </c>
      <c r="L736" s="317" t="s">
        <v>941</v>
      </c>
      <c r="M736" s="317">
        <v>0</v>
      </c>
      <c r="N736" s="333" t="s">
        <v>465</v>
      </c>
      <c r="O736" s="318"/>
      <c r="P736" s="319"/>
      <c r="Q736" s="320"/>
      <c r="R736" s="319"/>
      <c r="S736" s="319"/>
      <c r="T736" s="320"/>
      <c r="U736" s="321">
        <v>45056</v>
      </c>
      <c r="V736" s="270" t="str">
        <f ca="1">IFERROR(IF(E736&lt;&gt;"",VLOOKUP(E736,'Color Lineup'!N:N,1,0),""),"CHECK")</f>
        <v>HJ089</v>
      </c>
    </row>
    <row r="737" spans="3:22">
      <c r="C737" s="1">
        <f>+IF(D737=1,COUNTIF($D$2:D737,D737),0)</f>
        <v>0</v>
      </c>
      <c r="D737" s="1">
        <f>+COUNTIF($E$2:E737,E737)</f>
        <v>31</v>
      </c>
      <c r="E737" s="1" t="str">
        <f t="shared" si="22"/>
        <v>JH040</v>
      </c>
      <c r="F737" s="323">
        <f t="shared" si="23"/>
        <v>735</v>
      </c>
      <c r="G737" s="317" t="s">
        <v>2120</v>
      </c>
      <c r="H737" s="317" t="s">
        <v>520</v>
      </c>
      <c r="I737" s="317" t="s">
        <v>1967</v>
      </c>
      <c r="J737" s="317">
        <v>8</v>
      </c>
      <c r="K737" s="317" t="s">
        <v>452</v>
      </c>
      <c r="L737" s="317" t="s">
        <v>1031</v>
      </c>
      <c r="M737" s="317">
        <v>0</v>
      </c>
      <c r="N737" s="333" t="s">
        <v>28</v>
      </c>
      <c r="O737" s="318"/>
      <c r="P737" s="319"/>
      <c r="Q737" s="320"/>
      <c r="R737" s="319"/>
      <c r="S737" s="319"/>
      <c r="T737" s="320"/>
      <c r="U737" s="321">
        <v>45056</v>
      </c>
      <c r="V737" s="270" t="str">
        <f ca="1">IFERROR(IF(E737&lt;&gt;"",VLOOKUP(E737,'Color Lineup'!N:N,1,0),""),"CHECK")</f>
        <v>JH040</v>
      </c>
    </row>
    <row r="738" spans="3:22">
      <c r="C738" s="1">
        <f>+IF(D738=1,COUNTIF($D$2:D738,D738),0)</f>
        <v>0</v>
      </c>
      <c r="D738" s="1">
        <f>+COUNTIF($E$2:E738,E738)</f>
        <v>10</v>
      </c>
      <c r="E738" s="1" t="str">
        <f t="shared" si="22"/>
        <v>MV1D6</v>
      </c>
      <c r="F738" s="323">
        <f t="shared" si="23"/>
        <v>736</v>
      </c>
      <c r="G738" s="317" t="s">
        <v>2121</v>
      </c>
      <c r="H738" s="317" t="s">
        <v>518</v>
      </c>
      <c r="I738" s="317" t="s">
        <v>1109</v>
      </c>
      <c r="J738" s="317">
        <v>8</v>
      </c>
      <c r="K738" s="317" t="s">
        <v>758</v>
      </c>
      <c r="L738" s="317" t="s">
        <v>914</v>
      </c>
      <c r="M738" s="317">
        <v>0</v>
      </c>
      <c r="N738" s="333" t="s">
        <v>29</v>
      </c>
      <c r="O738" s="318"/>
      <c r="P738" s="319"/>
      <c r="Q738" s="320"/>
      <c r="R738" s="319"/>
      <c r="S738" s="319"/>
      <c r="T738" s="320"/>
      <c r="U738" s="321">
        <v>45056</v>
      </c>
      <c r="V738" s="270" t="str">
        <f ca="1">IFERROR(IF(E738&lt;&gt;"",VLOOKUP(E738,'Color Lineup'!N:N,1,0),""),"CHECK")</f>
        <v>MV1D6</v>
      </c>
    </row>
    <row r="739" spans="3:22">
      <c r="C739" s="1">
        <f>+IF(D739=1,COUNTIF($D$2:D739,D739),0)</f>
        <v>0</v>
      </c>
      <c r="D739" s="1">
        <f>+COUNTIF($E$2:E739,E739)</f>
        <v>23</v>
      </c>
      <c r="E739" s="1" t="str">
        <f t="shared" si="22"/>
        <v>LH3Q3</v>
      </c>
      <c r="F739" s="323">
        <f t="shared" si="23"/>
        <v>737</v>
      </c>
      <c r="G739" s="317" t="s">
        <v>2122</v>
      </c>
      <c r="H739" s="317" t="s">
        <v>682</v>
      </c>
      <c r="I739" s="317" t="s">
        <v>2103</v>
      </c>
      <c r="J739" s="317">
        <v>5</v>
      </c>
      <c r="K739" s="317" t="s">
        <v>585</v>
      </c>
      <c r="L739" s="317" t="s">
        <v>942</v>
      </c>
      <c r="M739" s="317">
        <v>0</v>
      </c>
      <c r="N739" s="333" t="s">
        <v>630</v>
      </c>
      <c r="O739" s="318"/>
      <c r="P739" s="319"/>
      <c r="Q739" s="320"/>
      <c r="R739" s="319"/>
      <c r="S739" s="319"/>
      <c r="T739" s="320"/>
      <c r="U739" s="321">
        <v>45056</v>
      </c>
      <c r="V739" s="270" t="str">
        <f ca="1">IFERROR(IF(E739&lt;&gt;"",VLOOKUP(E739,'Color Lineup'!N:N,1,0),""),"CHECK")</f>
        <v>LH3Q3</v>
      </c>
    </row>
    <row r="740" spans="3:22">
      <c r="C740" s="1">
        <f>+IF(D740=1,COUNTIF($D$2:D740,D740),0)</f>
        <v>0</v>
      </c>
      <c r="D740" s="1">
        <f>+COUNTIF($E$2:E740,E740)</f>
        <v>17</v>
      </c>
      <c r="E740" s="1" t="str">
        <f t="shared" si="22"/>
        <v>MX040</v>
      </c>
      <c r="F740" s="323">
        <f t="shared" si="23"/>
        <v>738</v>
      </c>
      <c r="G740" s="317" t="s">
        <v>2123</v>
      </c>
      <c r="H740" s="317" t="s">
        <v>518</v>
      </c>
      <c r="I740" s="317" t="s">
        <v>1147</v>
      </c>
      <c r="J740" s="317">
        <v>5</v>
      </c>
      <c r="K740" s="317" t="s">
        <v>760</v>
      </c>
      <c r="L740" s="317" t="s">
        <v>916</v>
      </c>
      <c r="M740" s="317">
        <v>0</v>
      </c>
      <c r="N740" s="333" t="s">
        <v>28</v>
      </c>
      <c r="O740" s="318"/>
      <c r="P740" s="319"/>
      <c r="Q740" s="320"/>
      <c r="R740" s="319"/>
      <c r="S740" s="319"/>
      <c r="T740" s="320"/>
      <c r="U740" s="321">
        <v>45056</v>
      </c>
      <c r="V740" s="270" t="str">
        <f ca="1">IFERROR(IF(E740&lt;&gt;"",VLOOKUP(E740,'Color Lineup'!N:N,1,0),""),"CHECK")</f>
        <v>MX040</v>
      </c>
    </row>
    <row r="741" spans="3:22">
      <c r="C741" s="1">
        <f>+IF(D741=1,COUNTIF($D$2:D741,D741),0)</f>
        <v>0</v>
      </c>
      <c r="D741" s="1">
        <f>+COUNTIF($E$2:E741,E741)</f>
        <v>8</v>
      </c>
      <c r="E741" s="1" t="str">
        <f t="shared" si="22"/>
        <v>CXX12</v>
      </c>
      <c r="F741" s="323">
        <f t="shared" si="23"/>
        <v>739</v>
      </c>
      <c r="G741" s="317" t="s">
        <v>2124</v>
      </c>
      <c r="H741" s="317" t="s">
        <v>682</v>
      </c>
      <c r="I741" s="317" t="s">
        <v>2032</v>
      </c>
      <c r="J741" s="317">
        <v>8</v>
      </c>
      <c r="K741" s="317" t="s">
        <v>680</v>
      </c>
      <c r="L741" s="317" t="s">
        <v>943</v>
      </c>
      <c r="M741" s="317">
        <v>0</v>
      </c>
      <c r="N741" s="333" t="s">
        <v>632</v>
      </c>
      <c r="O741" s="318"/>
      <c r="P741" s="319"/>
      <c r="Q741" s="320"/>
      <c r="R741" s="319"/>
      <c r="S741" s="319"/>
      <c r="T741" s="320"/>
      <c r="U741" s="321">
        <v>45056</v>
      </c>
      <c r="V741" s="270" t="str">
        <f ca="1">IFERROR(IF(E741&lt;&gt;"",VLOOKUP(E741,'Color Lineup'!N:N,1,0),""),"CHECK")</f>
        <v>CXX12</v>
      </c>
    </row>
    <row r="742" spans="3:22">
      <c r="C742" s="1">
        <f>+IF(D742=1,COUNTIF($D$2:D742,D742),0)</f>
        <v>0</v>
      </c>
      <c r="D742" s="1">
        <f>+COUNTIF($E$2:E742,E742)</f>
        <v>6</v>
      </c>
      <c r="E742" s="1" t="str">
        <f t="shared" si="22"/>
        <v>MY3R3</v>
      </c>
      <c r="F742" s="323">
        <f t="shared" si="23"/>
        <v>740</v>
      </c>
      <c r="G742" s="317" t="s">
        <v>2125</v>
      </c>
      <c r="H742" s="317" t="s">
        <v>518</v>
      </c>
      <c r="I742" s="317" t="s">
        <v>1126</v>
      </c>
      <c r="J742" s="317">
        <v>3</v>
      </c>
      <c r="K742" s="317" t="s">
        <v>759</v>
      </c>
      <c r="L742" s="317" t="s">
        <v>789</v>
      </c>
      <c r="M742" s="317">
        <v>0</v>
      </c>
      <c r="N742" s="333" t="s">
        <v>354</v>
      </c>
      <c r="O742" s="318"/>
      <c r="P742" s="319"/>
      <c r="Q742" s="320"/>
      <c r="R742" s="319"/>
      <c r="S742" s="319"/>
      <c r="T742" s="320"/>
      <c r="U742" s="321">
        <v>45056</v>
      </c>
      <c r="V742" s="270" t="str">
        <f ca="1">IFERROR(IF(E742&lt;&gt;"",VLOOKUP(E742,'Color Lineup'!N:N,1,0),""),"CHECK")</f>
        <v>MY3R3</v>
      </c>
    </row>
    <row r="743" spans="3:22">
      <c r="C743" s="1">
        <f>+IF(D743=1,COUNTIF($D$2:D743,D743),0)</f>
        <v>0</v>
      </c>
      <c r="D743" s="1">
        <f>+COUNTIF($E$2:E743,E743)</f>
        <v>30</v>
      </c>
      <c r="E743" s="1" t="str">
        <f t="shared" si="22"/>
        <v>HKW09</v>
      </c>
      <c r="F743" s="323">
        <f t="shared" si="23"/>
        <v>741</v>
      </c>
      <c r="G743" s="317" t="s">
        <v>2126</v>
      </c>
      <c r="H743" s="317" t="s">
        <v>682</v>
      </c>
      <c r="I743" s="317" t="s">
        <v>2064</v>
      </c>
      <c r="J743" s="317">
        <v>5</v>
      </c>
      <c r="K743" s="317" t="s">
        <v>681</v>
      </c>
      <c r="L743" s="317" t="s">
        <v>944</v>
      </c>
      <c r="M743" s="317">
        <v>0</v>
      </c>
      <c r="N743" s="333" t="s">
        <v>635</v>
      </c>
      <c r="O743" s="318"/>
      <c r="P743" s="319"/>
      <c r="Q743" s="320"/>
      <c r="R743" s="319"/>
      <c r="S743" s="319"/>
      <c r="T743" s="320"/>
      <c r="U743" s="321">
        <v>45056</v>
      </c>
      <c r="V743" s="270" t="str">
        <f ca="1">IFERROR(IF(E743&lt;&gt;"",VLOOKUP(E743,'Color Lineup'!N:N,1,0),""),"CHECK")</f>
        <v>HKW09</v>
      </c>
    </row>
    <row r="744" spans="3:22">
      <c r="C744" s="1">
        <f>+IF(D744=1,COUNTIF($D$2:D744,D744),0)</f>
        <v>0</v>
      </c>
      <c r="D744" s="1">
        <f>+COUNTIF($E$2:E744,E744)</f>
        <v>20</v>
      </c>
      <c r="E744" s="1" t="str">
        <f t="shared" si="22"/>
        <v>LT089</v>
      </c>
      <c r="F744" s="323">
        <f t="shared" si="23"/>
        <v>742</v>
      </c>
      <c r="G744" s="317" t="s">
        <v>2127</v>
      </c>
      <c r="H744" s="317" t="s">
        <v>519</v>
      </c>
      <c r="I744" s="317" t="s">
        <v>2073</v>
      </c>
      <c r="J744" s="317">
        <v>4</v>
      </c>
      <c r="K744" s="317" t="s">
        <v>559</v>
      </c>
      <c r="L744" s="317" t="s">
        <v>1239</v>
      </c>
      <c r="M744" s="317">
        <v>0</v>
      </c>
      <c r="N744" s="333" t="s">
        <v>465</v>
      </c>
      <c r="O744" s="318"/>
      <c r="P744" s="319"/>
      <c r="Q744" s="320"/>
      <c r="R744" s="319"/>
      <c r="S744" s="319"/>
      <c r="T744" s="320"/>
      <c r="U744" s="321">
        <v>45056</v>
      </c>
      <c r="V744" s="270" t="str">
        <f ca="1">IFERROR(IF(E744&lt;&gt;"",VLOOKUP(E744,'Color Lineup'!N:N,1,0),""),"CHECK")</f>
        <v>LT089</v>
      </c>
    </row>
    <row r="745" spans="3:22">
      <c r="C745" s="1">
        <f>+IF(D745=1,COUNTIF($D$2:D745,D745),0)</f>
        <v>0</v>
      </c>
      <c r="D745" s="1">
        <f>+COUNTIF($E$2:E745,E745)</f>
        <v>55</v>
      </c>
      <c r="E745" s="1" t="str">
        <f t="shared" si="22"/>
        <v>MX089</v>
      </c>
      <c r="F745" s="323">
        <f t="shared" si="23"/>
        <v>743</v>
      </c>
      <c r="G745" s="317" t="s">
        <v>2128</v>
      </c>
      <c r="H745" s="317" t="s">
        <v>518</v>
      </c>
      <c r="I745" s="317" t="s">
        <v>1147</v>
      </c>
      <c r="J745" s="317">
        <v>6</v>
      </c>
      <c r="K745" s="317" t="s">
        <v>760</v>
      </c>
      <c r="L745" s="317" t="s">
        <v>790</v>
      </c>
      <c r="M745" s="317">
        <v>0</v>
      </c>
      <c r="N745" s="333" t="s">
        <v>465</v>
      </c>
      <c r="O745" s="318"/>
      <c r="P745" s="319"/>
      <c r="Q745" s="320"/>
      <c r="R745" s="319"/>
      <c r="S745" s="319"/>
      <c r="T745" s="320"/>
      <c r="U745" s="321">
        <v>45057</v>
      </c>
      <c r="V745" s="270" t="str">
        <f ca="1">IFERROR(IF(E745&lt;&gt;"",VLOOKUP(E745,'Color Lineup'!N:N,1,0),""),"CHECK")</f>
        <v>MX089</v>
      </c>
    </row>
    <row r="746" spans="3:22">
      <c r="C746" s="1">
        <f>+IF(D746=1,COUNTIF($D$2:D746,D746),0)</f>
        <v>0</v>
      </c>
      <c r="D746" s="1">
        <f>+COUNTIF($E$2:E746,E746)</f>
        <v>11</v>
      </c>
      <c r="E746" s="1" t="str">
        <f t="shared" si="22"/>
        <v>LHS28</v>
      </c>
      <c r="F746" s="323">
        <f t="shared" si="23"/>
        <v>744</v>
      </c>
      <c r="G746" s="317" t="s">
        <v>2129</v>
      </c>
      <c r="H746" s="317" t="s">
        <v>682</v>
      </c>
      <c r="I746" s="317" t="s">
        <v>2103</v>
      </c>
      <c r="J746" s="317">
        <v>6</v>
      </c>
      <c r="K746" s="317" t="s">
        <v>585</v>
      </c>
      <c r="L746" s="317" t="s">
        <v>945</v>
      </c>
      <c r="M746" s="317">
        <v>0</v>
      </c>
      <c r="N746" s="333" t="s">
        <v>631</v>
      </c>
      <c r="O746" s="318"/>
      <c r="P746" s="319"/>
      <c r="Q746" s="320"/>
      <c r="R746" s="319"/>
      <c r="S746" s="319"/>
      <c r="T746" s="320"/>
      <c r="U746" s="321">
        <v>45057</v>
      </c>
      <c r="V746" s="270" t="str">
        <f ca="1">IFERROR(IF(E746&lt;&gt;"",VLOOKUP(E746,'Color Lineup'!N:N,1,0),""),"CHECK")</f>
        <v>LHS28</v>
      </c>
    </row>
    <row r="747" spans="3:22">
      <c r="C747" s="1">
        <f>+IF(D747=1,COUNTIF($D$2:D747,D747),0)</f>
        <v>0</v>
      </c>
      <c r="D747" s="1">
        <f>+COUNTIF($E$2:E747,E747)</f>
        <v>24</v>
      </c>
      <c r="E747" s="1" t="str">
        <f t="shared" si="22"/>
        <v>MV4R0</v>
      </c>
      <c r="F747" s="323">
        <f t="shared" si="23"/>
        <v>745</v>
      </c>
      <c r="G747" s="317" t="s">
        <v>2130</v>
      </c>
      <c r="H747" s="317" t="s">
        <v>518</v>
      </c>
      <c r="I747" s="317" t="s">
        <v>1109</v>
      </c>
      <c r="J747" s="317">
        <v>9</v>
      </c>
      <c r="K747" s="317" t="s">
        <v>758</v>
      </c>
      <c r="L747" s="317" t="s">
        <v>791</v>
      </c>
      <c r="M747" s="317">
        <v>0</v>
      </c>
      <c r="N747" s="333" t="s">
        <v>21</v>
      </c>
      <c r="O747" s="318"/>
      <c r="P747" s="319"/>
      <c r="Q747" s="320"/>
      <c r="R747" s="319"/>
      <c r="S747" s="319"/>
      <c r="T747" s="320"/>
      <c r="U747" s="321">
        <v>45057</v>
      </c>
      <c r="V747" s="270" t="str">
        <f ca="1">IFERROR(IF(E747&lt;&gt;"",VLOOKUP(E747,'Color Lineup'!N:N,1,0),""),"CHECK")</f>
        <v>MV4R0</v>
      </c>
    </row>
    <row r="748" spans="3:22">
      <c r="C748" s="1">
        <f>+IF(D748=1,COUNTIF($D$2:D748,D748),0)</f>
        <v>0</v>
      </c>
      <c r="D748" s="1">
        <f>+COUNTIF($E$2:E748,E748)</f>
        <v>9</v>
      </c>
      <c r="E748" s="1" t="str">
        <f t="shared" si="22"/>
        <v>HJP20</v>
      </c>
      <c r="F748" s="323">
        <f t="shared" si="23"/>
        <v>746</v>
      </c>
      <c r="G748" s="317" t="s">
        <v>2131</v>
      </c>
      <c r="H748" s="317" t="s">
        <v>682</v>
      </c>
      <c r="I748" s="317" t="s">
        <v>2085</v>
      </c>
      <c r="J748" s="317">
        <v>5</v>
      </c>
      <c r="K748" s="317" t="s">
        <v>679</v>
      </c>
      <c r="L748" s="317" t="s">
        <v>947</v>
      </c>
      <c r="M748" s="317">
        <v>0</v>
      </c>
      <c r="N748" s="333" t="s">
        <v>633</v>
      </c>
      <c r="O748" s="318"/>
      <c r="P748" s="319"/>
      <c r="Q748" s="320"/>
      <c r="R748" s="319"/>
      <c r="S748" s="319"/>
      <c r="T748" s="320"/>
      <c r="U748" s="321">
        <v>45057</v>
      </c>
      <c r="V748" s="270" t="str">
        <f ca="1">IFERROR(IF(E748&lt;&gt;"",VLOOKUP(E748,'Color Lineup'!N:N,1,0),""),"CHECK")</f>
        <v>HJP20</v>
      </c>
    </row>
    <row r="749" spans="3:22">
      <c r="C749" s="1">
        <f>+IF(D749=1,COUNTIF($D$2:D749,D749),0)</f>
        <v>0</v>
      </c>
      <c r="D749" s="1">
        <f>+COUNTIF($E$2:E749,E749)</f>
        <v>50</v>
      </c>
      <c r="E749" s="1" t="str">
        <f t="shared" si="22"/>
        <v>MX4R0</v>
      </c>
      <c r="F749" s="323">
        <f t="shared" si="23"/>
        <v>747</v>
      </c>
      <c r="G749" s="317" t="s">
        <v>2132</v>
      </c>
      <c r="H749" s="317" t="s">
        <v>518</v>
      </c>
      <c r="I749" s="317" t="s">
        <v>1147</v>
      </c>
      <c r="J749" s="317">
        <v>7</v>
      </c>
      <c r="K749" s="317" t="s">
        <v>760</v>
      </c>
      <c r="L749" s="317" t="s">
        <v>792</v>
      </c>
      <c r="M749" s="317">
        <v>0</v>
      </c>
      <c r="N749" s="333" t="s">
        <v>21</v>
      </c>
      <c r="O749" s="318"/>
      <c r="P749" s="319"/>
      <c r="Q749" s="320"/>
      <c r="R749" s="319"/>
      <c r="S749" s="319"/>
      <c r="T749" s="320"/>
      <c r="U749" s="321">
        <v>45057</v>
      </c>
      <c r="V749" s="270" t="str">
        <f ca="1">IFERROR(IF(E749&lt;&gt;"",VLOOKUP(E749,'Color Lineup'!N:N,1,0),""),"CHECK")</f>
        <v>MX4R0</v>
      </c>
    </row>
    <row r="750" spans="3:22">
      <c r="C750" s="1">
        <f>+IF(D750=1,COUNTIF($D$2:D750,D750),0)</f>
        <v>0</v>
      </c>
      <c r="D750" s="1">
        <f>+COUNTIF($E$2:E750,E750)</f>
        <v>19</v>
      </c>
      <c r="E750" s="1" t="str">
        <f t="shared" si="22"/>
        <v>LP040</v>
      </c>
      <c r="F750" s="323">
        <f t="shared" si="23"/>
        <v>748</v>
      </c>
      <c r="G750" s="317" t="s">
        <v>2133</v>
      </c>
      <c r="H750" s="317" t="s">
        <v>519</v>
      </c>
      <c r="I750" s="317" t="s">
        <v>1974</v>
      </c>
      <c r="J750" s="317">
        <v>8</v>
      </c>
      <c r="K750" s="317" t="s">
        <v>561</v>
      </c>
      <c r="L750" s="317" t="s">
        <v>1240</v>
      </c>
      <c r="M750" s="317">
        <v>0</v>
      </c>
      <c r="N750" s="333" t="s">
        <v>28</v>
      </c>
      <c r="O750" s="318"/>
      <c r="P750" s="319"/>
      <c r="Q750" s="320"/>
      <c r="R750" s="319"/>
      <c r="S750" s="319"/>
      <c r="T750" s="320"/>
      <c r="U750" s="321">
        <v>45057</v>
      </c>
      <c r="V750" s="270" t="str">
        <f ca="1">IFERROR(IF(E750&lt;&gt;"",VLOOKUP(E750,'Color Lineup'!N:N,1,0),""),"CHECK")</f>
        <v>LP040</v>
      </c>
    </row>
    <row r="751" spans="3:22">
      <c r="C751" s="1">
        <f>+IF(D751=1,COUNTIF($D$2:D751,D751),0)</f>
        <v>0</v>
      </c>
      <c r="D751" s="1">
        <f>+COUNTIF($E$2:E751,E751)</f>
        <v>24</v>
      </c>
      <c r="E751" s="1" t="str">
        <f t="shared" si="22"/>
        <v>LH3Q3</v>
      </c>
      <c r="F751" s="323">
        <f t="shared" si="23"/>
        <v>749</v>
      </c>
      <c r="G751" s="317" t="s">
        <v>2134</v>
      </c>
      <c r="H751" s="317" t="s">
        <v>682</v>
      </c>
      <c r="I751" s="317" t="s">
        <v>2103</v>
      </c>
      <c r="J751" s="317">
        <v>7</v>
      </c>
      <c r="K751" s="317" t="s">
        <v>585</v>
      </c>
      <c r="L751" s="317" t="s">
        <v>948</v>
      </c>
      <c r="M751" s="317">
        <v>0</v>
      </c>
      <c r="N751" s="333" t="s">
        <v>630</v>
      </c>
      <c r="O751" s="318"/>
      <c r="P751" s="319"/>
      <c r="Q751" s="320"/>
      <c r="R751" s="319"/>
      <c r="S751" s="319"/>
      <c r="T751" s="320"/>
      <c r="U751" s="321">
        <v>45057</v>
      </c>
      <c r="V751" s="270" t="str">
        <f ca="1">IFERROR(IF(E751&lt;&gt;"",VLOOKUP(E751,'Color Lineup'!N:N,1,0),""),"CHECK")</f>
        <v>LH3Q3</v>
      </c>
    </row>
    <row r="752" spans="3:22">
      <c r="C752" s="1">
        <f>+IF(D752=1,COUNTIF($D$2:D752,D752),0)</f>
        <v>0</v>
      </c>
      <c r="D752" s="1">
        <f>+COUNTIF($E$2:E752,E752)</f>
        <v>51</v>
      </c>
      <c r="E752" s="1" t="str">
        <f t="shared" si="22"/>
        <v>MX4R0</v>
      </c>
      <c r="F752" s="323">
        <f t="shared" si="23"/>
        <v>750</v>
      </c>
      <c r="G752" s="317" t="s">
        <v>2135</v>
      </c>
      <c r="H752" s="317" t="s">
        <v>518</v>
      </c>
      <c r="I752" s="317" t="s">
        <v>1147</v>
      </c>
      <c r="J752" s="317">
        <v>8</v>
      </c>
      <c r="K752" s="317" t="s">
        <v>760</v>
      </c>
      <c r="L752" s="317" t="s">
        <v>793</v>
      </c>
      <c r="M752" s="317">
        <v>0</v>
      </c>
      <c r="N752" s="333" t="s">
        <v>21</v>
      </c>
      <c r="O752" s="318"/>
      <c r="P752" s="319"/>
      <c r="Q752" s="320"/>
      <c r="R752" s="319"/>
      <c r="S752" s="319"/>
      <c r="T752" s="320"/>
      <c r="U752" s="321">
        <v>45057</v>
      </c>
      <c r="V752" s="270" t="str">
        <f ca="1">IFERROR(IF(E752&lt;&gt;"",VLOOKUP(E752,'Color Lineup'!N:N,1,0),""),"CHECK")</f>
        <v>MX4R0</v>
      </c>
    </row>
    <row r="753" spans="3:22">
      <c r="C753" s="1">
        <f>+IF(D753=1,COUNTIF($D$2:D753,D753),0)</f>
        <v>0</v>
      </c>
      <c r="D753" s="1">
        <f>+COUNTIF($E$2:E753,E753)</f>
        <v>33</v>
      </c>
      <c r="E753" s="1" t="str">
        <f t="shared" si="22"/>
        <v>CXW09</v>
      </c>
      <c r="F753" s="323">
        <f t="shared" si="23"/>
        <v>751</v>
      </c>
      <c r="G753" s="317" t="s">
        <v>2136</v>
      </c>
      <c r="H753" s="317" t="s">
        <v>682</v>
      </c>
      <c r="I753" s="317" t="s">
        <v>2032</v>
      </c>
      <c r="J753" s="317">
        <v>9</v>
      </c>
      <c r="K753" s="317" t="s">
        <v>680</v>
      </c>
      <c r="L753" s="317" t="s">
        <v>949</v>
      </c>
      <c r="M753" s="317">
        <v>0</v>
      </c>
      <c r="N753" s="333" t="s">
        <v>635</v>
      </c>
      <c r="O753" s="318"/>
      <c r="P753" s="319"/>
      <c r="Q753" s="320"/>
      <c r="R753" s="319"/>
      <c r="S753" s="319"/>
      <c r="T753" s="320"/>
      <c r="U753" s="321">
        <v>45057</v>
      </c>
      <c r="V753" s="270" t="str">
        <f ca="1">IFERROR(IF(E753&lt;&gt;"",VLOOKUP(E753,'Color Lineup'!N:N,1,0),""),"CHECK")</f>
        <v>CXW09</v>
      </c>
    </row>
    <row r="754" spans="3:22">
      <c r="C754" s="1">
        <f>+IF(D754=1,COUNTIF($D$2:D754,D754),0)</f>
        <v>0</v>
      </c>
      <c r="D754" s="1">
        <f>+COUNTIF($E$2:E754,E754)</f>
        <v>14</v>
      </c>
      <c r="E754" s="1" t="str">
        <f t="shared" si="22"/>
        <v>MY040</v>
      </c>
      <c r="F754" s="323">
        <f t="shared" si="23"/>
        <v>752</v>
      </c>
      <c r="G754" s="317" t="s">
        <v>2137</v>
      </c>
      <c r="H754" s="317" t="s">
        <v>518</v>
      </c>
      <c r="I754" s="317" t="s">
        <v>1126</v>
      </c>
      <c r="J754" s="317">
        <v>4</v>
      </c>
      <c r="K754" s="317" t="s">
        <v>759</v>
      </c>
      <c r="L754" s="317" t="s">
        <v>794</v>
      </c>
      <c r="M754" s="317">
        <v>0</v>
      </c>
      <c r="N754" s="333" t="s">
        <v>28</v>
      </c>
      <c r="O754" s="318"/>
      <c r="P754" s="319"/>
      <c r="Q754" s="320"/>
      <c r="R754" s="319"/>
      <c r="S754" s="319"/>
      <c r="T754" s="320"/>
      <c r="U754" s="321">
        <v>45057</v>
      </c>
      <c r="V754" s="270" t="str">
        <f ca="1">IFERROR(IF(E754&lt;&gt;"",VLOOKUP(E754,'Color Lineup'!N:N,1,0),""),"CHECK")</f>
        <v>MY040</v>
      </c>
    </row>
    <row r="755" spans="3:22">
      <c r="C755" s="1">
        <f>+IF(D755=1,COUNTIF($D$2:D755,D755),0)</f>
        <v>0</v>
      </c>
      <c r="D755" s="1">
        <f>+COUNTIF($E$2:E755,E755)</f>
        <v>16</v>
      </c>
      <c r="E755" s="1" t="str">
        <f t="shared" si="22"/>
        <v>LHP20</v>
      </c>
      <c r="F755" s="323">
        <f t="shared" si="23"/>
        <v>753</v>
      </c>
      <c r="G755" s="317" t="s">
        <v>2138</v>
      </c>
      <c r="H755" s="317" t="s">
        <v>682</v>
      </c>
      <c r="I755" s="317" t="s">
        <v>2103</v>
      </c>
      <c r="J755" s="317">
        <v>8</v>
      </c>
      <c r="K755" s="317" t="s">
        <v>585</v>
      </c>
      <c r="L755" s="317" t="s">
        <v>950</v>
      </c>
      <c r="M755" s="317">
        <v>0</v>
      </c>
      <c r="N755" s="333" t="s">
        <v>633</v>
      </c>
      <c r="O755" s="318"/>
      <c r="P755" s="319"/>
      <c r="Q755" s="320"/>
      <c r="R755" s="319"/>
      <c r="S755" s="319"/>
      <c r="T755" s="320"/>
      <c r="U755" s="321">
        <v>45057</v>
      </c>
      <c r="V755" s="270" t="str">
        <f ca="1">IFERROR(IF(E755&lt;&gt;"",VLOOKUP(E755,'Color Lineup'!N:N,1,0),""),"CHECK")</f>
        <v>LHP20</v>
      </c>
    </row>
    <row r="756" spans="3:22">
      <c r="C756" s="1">
        <f>+IF(D756=1,COUNTIF($D$2:D756,D756),0)</f>
        <v>0</v>
      </c>
      <c r="D756" s="1">
        <f>+COUNTIF($E$2:E756,E756)</f>
        <v>21</v>
      </c>
      <c r="E756" s="1" t="str">
        <f t="shared" si="22"/>
        <v>LT089</v>
      </c>
      <c r="F756" s="323">
        <f t="shared" si="23"/>
        <v>754</v>
      </c>
      <c r="G756" s="317" t="s">
        <v>2139</v>
      </c>
      <c r="H756" s="317" t="s">
        <v>519</v>
      </c>
      <c r="I756" s="317" t="s">
        <v>2073</v>
      </c>
      <c r="J756" s="317">
        <v>5</v>
      </c>
      <c r="K756" s="317" t="s">
        <v>559</v>
      </c>
      <c r="L756" s="317" t="s">
        <v>1241</v>
      </c>
      <c r="M756" s="317">
        <v>0</v>
      </c>
      <c r="N756" s="333" t="s">
        <v>465</v>
      </c>
      <c r="O756" s="318"/>
      <c r="P756" s="319"/>
      <c r="Q756" s="320"/>
      <c r="R756" s="319"/>
      <c r="S756" s="319"/>
      <c r="T756" s="320"/>
      <c r="U756" s="321">
        <v>45057</v>
      </c>
      <c r="V756" s="270" t="str">
        <f ca="1">IFERROR(IF(E756&lt;&gt;"",VLOOKUP(E756,'Color Lineup'!N:N,1,0),""),"CHECK")</f>
        <v>LT089</v>
      </c>
    </row>
    <row r="757" spans="3:22">
      <c r="C757" s="1">
        <f>+IF(D757=1,COUNTIF($D$2:D757,D757),0)</f>
        <v>0</v>
      </c>
      <c r="D757" s="1">
        <f>+COUNTIF($E$2:E757,E757)</f>
        <v>25</v>
      </c>
      <c r="E757" s="1" t="str">
        <f t="shared" si="22"/>
        <v>MV4R0</v>
      </c>
      <c r="F757" s="323">
        <f t="shared" si="23"/>
        <v>755</v>
      </c>
      <c r="G757" s="317" t="s">
        <v>2140</v>
      </c>
      <c r="H757" s="317" t="s">
        <v>518</v>
      </c>
      <c r="I757" s="317" t="s">
        <v>1109</v>
      </c>
      <c r="J757" s="317">
        <v>10</v>
      </c>
      <c r="K757" s="317" t="s">
        <v>758</v>
      </c>
      <c r="L757" s="317" t="s">
        <v>795</v>
      </c>
      <c r="M757" s="317">
        <v>0</v>
      </c>
      <c r="N757" s="333" t="s">
        <v>21</v>
      </c>
      <c r="O757" s="318"/>
      <c r="P757" s="319"/>
      <c r="Q757" s="320"/>
      <c r="R757" s="319"/>
      <c r="S757" s="319"/>
      <c r="T757" s="320"/>
      <c r="U757" s="321">
        <v>45057</v>
      </c>
      <c r="V757" s="270" t="str">
        <f ca="1">IFERROR(IF(E757&lt;&gt;"",VLOOKUP(E757,'Color Lineup'!N:N,1,0),""),"CHECK")</f>
        <v>MV4R0</v>
      </c>
    </row>
    <row r="758" spans="3:22">
      <c r="C758" s="1">
        <f>+IF(D758=1,COUNTIF($D$2:D758,D758),0)</f>
        <v>0</v>
      </c>
      <c r="D758" s="1">
        <f>+COUNTIF($E$2:E758,E758)</f>
        <v>31</v>
      </c>
      <c r="E758" s="1" t="str">
        <f t="shared" si="22"/>
        <v>HKW09</v>
      </c>
      <c r="F758" s="323">
        <f t="shared" si="23"/>
        <v>756</v>
      </c>
      <c r="G758" s="317" t="s">
        <v>2141</v>
      </c>
      <c r="H758" s="317" t="s">
        <v>682</v>
      </c>
      <c r="I758" s="317" t="s">
        <v>2064</v>
      </c>
      <c r="J758" s="317">
        <v>6</v>
      </c>
      <c r="K758" s="317" t="s">
        <v>681</v>
      </c>
      <c r="L758" s="317" t="s">
        <v>951</v>
      </c>
      <c r="M758" s="317">
        <v>0</v>
      </c>
      <c r="N758" s="333" t="s">
        <v>635</v>
      </c>
      <c r="O758" s="318"/>
      <c r="P758" s="319"/>
      <c r="Q758" s="320"/>
      <c r="R758" s="319"/>
      <c r="S758" s="319"/>
      <c r="T758" s="320"/>
      <c r="U758" s="321">
        <v>45057</v>
      </c>
      <c r="V758" s="270" t="str">
        <f ca="1">IFERROR(IF(E758&lt;&gt;"",VLOOKUP(E758,'Color Lineup'!N:N,1,0),""),"CHECK")</f>
        <v>HKW09</v>
      </c>
    </row>
    <row r="759" spans="3:22">
      <c r="C759" s="1">
        <f>+IF(D759=1,COUNTIF($D$2:D759,D759),0)</f>
        <v>0</v>
      </c>
      <c r="D759" s="1">
        <f>+COUNTIF($E$2:E759,E759)</f>
        <v>23</v>
      </c>
      <c r="E759" s="1" t="str">
        <f t="shared" si="22"/>
        <v>MX3R3</v>
      </c>
      <c r="F759" s="323">
        <f t="shared" si="23"/>
        <v>757</v>
      </c>
      <c r="G759" s="317" t="s">
        <v>2142</v>
      </c>
      <c r="H759" s="317" t="s">
        <v>518</v>
      </c>
      <c r="I759" s="317" t="s">
        <v>1147</v>
      </c>
      <c r="J759" s="317">
        <v>9</v>
      </c>
      <c r="K759" s="317" t="s">
        <v>760</v>
      </c>
      <c r="L759" s="317" t="s">
        <v>796</v>
      </c>
      <c r="M759" s="317">
        <v>0</v>
      </c>
      <c r="N759" s="333" t="s">
        <v>354</v>
      </c>
      <c r="O759" s="318"/>
      <c r="P759" s="319"/>
      <c r="Q759" s="320"/>
      <c r="R759" s="319"/>
      <c r="S759" s="319"/>
      <c r="T759" s="320"/>
      <c r="U759" s="321">
        <v>45057</v>
      </c>
      <c r="V759" s="270" t="str">
        <f ca="1">IFERROR(IF(E759&lt;&gt;"",VLOOKUP(E759,'Color Lineup'!N:N,1,0),""),"CHECK")</f>
        <v>MX3R3</v>
      </c>
    </row>
    <row r="760" spans="3:22">
      <c r="C760" s="1">
        <f>+IF(D760=1,COUNTIF($D$2:D760,D760),0)</f>
        <v>0</v>
      </c>
      <c r="D760" s="1">
        <f>+COUNTIF($E$2:E760,E760)</f>
        <v>18</v>
      </c>
      <c r="E760" s="1" t="str">
        <f t="shared" si="22"/>
        <v>MX218</v>
      </c>
      <c r="F760" s="323">
        <f t="shared" si="23"/>
        <v>758</v>
      </c>
      <c r="G760" s="317" t="s">
        <v>2143</v>
      </c>
      <c r="H760" s="317" t="s">
        <v>518</v>
      </c>
      <c r="I760" s="317" t="s">
        <v>1147</v>
      </c>
      <c r="J760" s="317">
        <v>10</v>
      </c>
      <c r="K760" s="317" t="s">
        <v>760</v>
      </c>
      <c r="L760" s="317" t="s">
        <v>797</v>
      </c>
      <c r="M760" s="317">
        <v>0</v>
      </c>
      <c r="N760" s="333" t="s">
        <v>20</v>
      </c>
      <c r="O760" s="318"/>
      <c r="P760" s="319"/>
      <c r="Q760" s="320"/>
      <c r="R760" s="319"/>
      <c r="S760" s="319"/>
      <c r="T760" s="320"/>
      <c r="U760" s="321">
        <v>45057</v>
      </c>
      <c r="V760" s="270" t="str">
        <f ca="1">IFERROR(IF(E760&lt;&gt;"",VLOOKUP(E760,'Color Lineup'!N:N,1,0),""),"CHECK")</f>
        <v>MX218</v>
      </c>
    </row>
    <row r="761" spans="3:22">
      <c r="C761" s="1">
        <f>+IF(D761=1,COUNTIF($D$2:D761,D761),0)</f>
        <v>0</v>
      </c>
      <c r="D761" s="1">
        <f>+COUNTIF($E$2:E761,E761)</f>
        <v>9</v>
      </c>
      <c r="E761" s="1" t="str">
        <f t="shared" si="22"/>
        <v>HJ3Q3</v>
      </c>
      <c r="F761" s="323">
        <f t="shared" si="23"/>
        <v>759</v>
      </c>
      <c r="G761" s="317" t="s">
        <v>2144</v>
      </c>
      <c r="H761" s="317" t="s">
        <v>682</v>
      </c>
      <c r="I761" s="317" t="s">
        <v>2085</v>
      </c>
      <c r="J761" s="317">
        <v>6</v>
      </c>
      <c r="K761" s="317" t="s">
        <v>679</v>
      </c>
      <c r="L761" s="317" t="s">
        <v>952</v>
      </c>
      <c r="M761" s="317">
        <v>0</v>
      </c>
      <c r="N761" s="333" t="s">
        <v>630</v>
      </c>
      <c r="O761" s="318"/>
      <c r="P761" s="319"/>
      <c r="Q761" s="320"/>
      <c r="R761" s="319"/>
      <c r="S761" s="319"/>
      <c r="T761" s="320"/>
      <c r="U761" s="321">
        <v>45057</v>
      </c>
      <c r="V761" s="270" t="str">
        <f ca="1">IFERROR(IF(E761&lt;&gt;"",VLOOKUP(E761,'Color Lineup'!N:N,1,0),""),"CHECK")</f>
        <v>HJ3Q3</v>
      </c>
    </row>
    <row r="762" spans="3:22">
      <c r="C762" s="1">
        <f>+IF(D762=1,COUNTIF($D$2:D762,D762),0)</f>
        <v>0</v>
      </c>
      <c r="D762" s="1">
        <f>+COUNTIF($E$2:E762,E762)</f>
        <v>26</v>
      </c>
      <c r="E762" s="1" t="str">
        <f t="shared" si="22"/>
        <v>MV4R0</v>
      </c>
      <c r="F762" s="323">
        <f t="shared" si="23"/>
        <v>760</v>
      </c>
      <c r="G762" s="317" t="s">
        <v>2145</v>
      </c>
      <c r="H762" s="317" t="s">
        <v>518</v>
      </c>
      <c r="I762" s="317" t="s">
        <v>1113</v>
      </c>
      <c r="J762" s="317">
        <v>1</v>
      </c>
      <c r="K762" s="317" t="s">
        <v>758</v>
      </c>
      <c r="L762" s="317" t="s">
        <v>798</v>
      </c>
      <c r="M762" s="317">
        <v>0</v>
      </c>
      <c r="N762" s="333" t="s">
        <v>21</v>
      </c>
      <c r="O762" s="318"/>
      <c r="P762" s="319"/>
      <c r="Q762" s="320"/>
      <c r="R762" s="319"/>
      <c r="S762" s="319"/>
      <c r="T762" s="320"/>
      <c r="U762" s="321">
        <v>45057</v>
      </c>
      <c r="V762" s="270" t="str">
        <f ca="1">IFERROR(IF(E762&lt;&gt;"",VLOOKUP(E762,'Color Lineup'!N:N,1,0),""),"CHECK")</f>
        <v>MV4R0</v>
      </c>
    </row>
    <row r="763" spans="3:22">
      <c r="C763" s="1">
        <f>+IF(D763=1,COUNTIF($D$2:D763,D763),0)</f>
        <v>0</v>
      </c>
      <c r="D763" s="1">
        <f>+COUNTIF($E$2:E763,E763)</f>
        <v>2</v>
      </c>
      <c r="E763" s="1" t="str">
        <f t="shared" si="22"/>
        <v>LP218</v>
      </c>
      <c r="F763" s="323">
        <f t="shared" si="23"/>
        <v>761</v>
      </c>
      <c r="G763" s="317" t="s">
        <v>2146</v>
      </c>
      <c r="H763" s="317" t="s">
        <v>519</v>
      </c>
      <c r="I763" s="317" t="s">
        <v>1974</v>
      </c>
      <c r="J763" s="317">
        <v>9</v>
      </c>
      <c r="K763" s="317" t="s">
        <v>561</v>
      </c>
      <c r="L763" s="317" t="s">
        <v>1242</v>
      </c>
      <c r="M763" s="317">
        <v>0</v>
      </c>
      <c r="N763" s="333" t="s">
        <v>20</v>
      </c>
      <c r="O763" s="318"/>
      <c r="P763" s="319"/>
      <c r="Q763" s="320"/>
      <c r="R763" s="319"/>
      <c r="S763" s="319"/>
      <c r="T763" s="320"/>
      <c r="U763" s="321">
        <v>45057</v>
      </c>
      <c r="V763" s="270" t="str">
        <f ca="1">IFERROR(IF(E763&lt;&gt;"",VLOOKUP(E763,'Color Lineup'!N:N,1,0),""),"CHECK")</f>
        <v>LP218</v>
      </c>
    </row>
    <row r="764" spans="3:22">
      <c r="C764" s="1">
        <f>+IF(D764=1,COUNTIF($D$2:D764,D764),0)</f>
        <v>0</v>
      </c>
      <c r="D764" s="1">
        <f>+COUNTIF($E$2:E764,E764)</f>
        <v>12</v>
      </c>
      <c r="E764" s="1" t="str">
        <f t="shared" si="22"/>
        <v>LHS28</v>
      </c>
      <c r="F764" s="323">
        <f t="shared" si="23"/>
        <v>762</v>
      </c>
      <c r="G764" s="317" t="s">
        <v>2147</v>
      </c>
      <c r="H764" s="317" t="s">
        <v>682</v>
      </c>
      <c r="I764" s="317" t="s">
        <v>2103</v>
      </c>
      <c r="J764" s="317">
        <v>9</v>
      </c>
      <c r="K764" s="317" t="s">
        <v>585</v>
      </c>
      <c r="L764" s="317" t="s">
        <v>953</v>
      </c>
      <c r="M764" s="317">
        <v>0</v>
      </c>
      <c r="N764" s="333" t="s">
        <v>631</v>
      </c>
      <c r="O764" s="318"/>
      <c r="P764" s="319"/>
      <c r="Q764" s="320"/>
      <c r="R764" s="319"/>
      <c r="S764" s="319"/>
      <c r="T764" s="320"/>
      <c r="U764" s="321">
        <v>45057</v>
      </c>
      <c r="V764" s="270" t="str">
        <f ca="1">IFERROR(IF(E764&lt;&gt;"",VLOOKUP(E764,'Color Lineup'!N:N,1,0),""),"CHECK")</f>
        <v>LHS28</v>
      </c>
    </row>
    <row r="765" spans="3:22">
      <c r="C765" s="1">
        <f>+IF(D765=1,COUNTIF($D$2:D765,D765),0)</f>
        <v>0</v>
      </c>
      <c r="D765" s="1">
        <f>+COUNTIF($E$2:E765,E765)</f>
        <v>15</v>
      </c>
      <c r="E765" s="1" t="str">
        <f t="shared" si="22"/>
        <v>MY040</v>
      </c>
      <c r="F765" s="323">
        <f t="shared" si="23"/>
        <v>763</v>
      </c>
      <c r="G765" s="317" t="s">
        <v>2148</v>
      </c>
      <c r="H765" s="317" t="s">
        <v>518</v>
      </c>
      <c r="I765" s="317" t="s">
        <v>1126</v>
      </c>
      <c r="J765" s="317">
        <v>5</v>
      </c>
      <c r="K765" s="317" t="s">
        <v>759</v>
      </c>
      <c r="L765" s="317" t="s">
        <v>799</v>
      </c>
      <c r="M765" s="317">
        <v>0</v>
      </c>
      <c r="N765" s="333" t="s">
        <v>28</v>
      </c>
      <c r="O765" s="318"/>
      <c r="P765" s="319"/>
      <c r="Q765" s="320"/>
      <c r="R765" s="319"/>
      <c r="S765" s="319"/>
      <c r="T765" s="320"/>
      <c r="U765" s="321">
        <v>45057</v>
      </c>
      <c r="V765" s="270" t="str">
        <f ca="1">IFERROR(IF(E765&lt;&gt;"",VLOOKUP(E765,'Color Lineup'!N:N,1,0),""),"CHECK")</f>
        <v>MY040</v>
      </c>
    </row>
    <row r="766" spans="3:22">
      <c r="C766" s="1">
        <f>+IF(D766=1,COUNTIF($D$2:D766,D766),0)</f>
        <v>0</v>
      </c>
      <c r="D766" s="1">
        <f>+COUNTIF($E$2:E766,E766)</f>
        <v>34</v>
      </c>
      <c r="E766" s="1" t="str">
        <f t="shared" si="22"/>
        <v>CXW09</v>
      </c>
      <c r="F766" s="323">
        <f t="shared" si="23"/>
        <v>764</v>
      </c>
      <c r="G766" s="317" t="s">
        <v>2149</v>
      </c>
      <c r="H766" s="317" t="s">
        <v>682</v>
      </c>
      <c r="I766" s="317" t="s">
        <v>2032</v>
      </c>
      <c r="J766" s="317">
        <v>10</v>
      </c>
      <c r="K766" s="317" t="s">
        <v>680</v>
      </c>
      <c r="L766" s="317" t="s">
        <v>954</v>
      </c>
      <c r="M766" s="317">
        <v>0</v>
      </c>
      <c r="N766" s="333" t="s">
        <v>635</v>
      </c>
      <c r="O766" s="318"/>
      <c r="P766" s="319"/>
      <c r="Q766" s="320"/>
      <c r="R766" s="319"/>
      <c r="S766" s="319"/>
      <c r="T766" s="320"/>
      <c r="U766" s="321">
        <v>45057</v>
      </c>
      <c r="V766" s="270" t="str">
        <f ca="1">IFERROR(IF(E766&lt;&gt;"",VLOOKUP(E766,'Color Lineup'!N:N,1,0),""),"CHECK")</f>
        <v>CXW09</v>
      </c>
    </row>
    <row r="767" spans="3:22">
      <c r="C767" s="1">
        <f>+IF(D767=1,COUNTIF($D$2:D767,D767),0)</f>
        <v>0</v>
      </c>
      <c r="D767" s="1">
        <f>+COUNTIF($E$2:E767,E767)</f>
        <v>32</v>
      </c>
      <c r="E767" s="1" t="str">
        <f t="shared" si="22"/>
        <v>JH040</v>
      </c>
      <c r="F767" s="323">
        <f t="shared" si="23"/>
        <v>765</v>
      </c>
      <c r="G767" s="317" t="s">
        <v>2150</v>
      </c>
      <c r="H767" s="317" t="s">
        <v>520</v>
      </c>
      <c r="I767" s="317" t="s">
        <v>1967</v>
      </c>
      <c r="J767" s="317">
        <v>9</v>
      </c>
      <c r="K767" s="317" t="s">
        <v>452</v>
      </c>
      <c r="L767" s="317" t="s">
        <v>1032</v>
      </c>
      <c r="M767" s="317">
        <v>0</v>
      </c>
      <c r="N767" s="333" t="s">
        <v>28</v>
      </c>
      <c r="O767" s="318"/>
      <c r="P767" s="319"/>
      <c r="Q767" s="320"/>
      <c r="R767" s="319"/>
      <c r="S767" s="319"/>
      <c r="T767" s="320"/>
      <c r="U767" s="321">
        <v>45057</v>
      </c>
      <c r="V767" s="270" t="str">
        <f ca="1">IFERROR(IF(E767&lt;&gt;"",VLOOKUP(E767,'Color Lineup'!N:N,1,0),""),"CHECK")</f>
        <v>JH040</v>
      </c>
    </row>
    <row r="768" spans="3:22">
      <c r="C768" s="1">
        <f>+IF(D768=1,COUNTIF($D$2:D768,D768),0)</f>
        <v>0</v>
      </c>
      <c r="D768" s="1">
        <f>+COUNTIF($E$2:E768,E768)</f>
        <v>24</v>
      </c>
      <c r="E768" s="1" t="str">
        <f t="shared" si="22"/>
        <v>MX3R3</v>
      </c>
      <c r="F768" s="323">
        <f t="shared" si="23"/>
        <v>766</v>
      </c>
      <c r="G768" s="317" t="s">
        <v>2151</v>
      </c>
      <c r="H768" s="317" t="s">
        <v>518</v>
      </c>
      <c r="I768" s="317" t="s">
        <v>1149</v>
      </c>
      <c r="J768" s="317">
        <v>1</v>
      </c>
      <c r="K768" s="317" t="s">
        <v>760</v>
      </c>
      <c r="L768" s="317" t="s">
        <v>800</v>
      </c>
      <c r="M768" s="317">
        <v>0</v>
      </c>
      <c r="N768" s="333" t="s">
        <v>354</v>
      </c>
      <c r="O768" s="318"/>
      <c r="P768" s="319"/>
      <c r="Q768" s="320"/>
      <c r="R768" s="319"/>
      <c r="S768" s="319"/>
      <c r="T768" s="320"/>
      <c r="U768" s="321">
        <v>45057</v>
      </c>
      <c r="V768" s="270" t="str">
        <f ca="1">IFERROR(IF(E768&lt;&gt;"",VLOOKUP(E768,'Color Lineup'!N:N,1,0),""),"CHECK")</f>
        <v>MX3R3</v>
      </c>
    </row>
    <row r="769" spans="3:22">
      <c r="C769" s="1">
        <f>+IF(D769=1,COUNTIF($D$2:D769,D769),0)</f>
        <v>0</v>
      </c>
      <c r="D769" s="1">
        <f>+COUNTIF($E$2:E769,E769)</f>
        <v>82</v>
      </c>
      <c r="E769" s="1" t="str">
        <f t="shared" si="22"/>
        <v>LH089</v>
      </c>
      <c r="F769" s="323">
        <f t="shared" si="23"/>
        <v>767</v>
      </c>
      <c r="G769" s="317" t="s">
        <v>2152</v>
      </c>
      <c r="H769" s="317" t="s">
        <v>682</v>
      </c>
      <c r="I769" s="317" t="s">
        <v>2103</v>
      </c>
      <c r="J769" s="317">
        <v>10</v>
      </c>
      <c r="K769" s="317" t="s">
        <v>585</v>
      </c>
      <c r="L769" s="317" t="s">
        <v>955</v>
      </c>
      <c r="M769" s="317">
        <v>0</v>
      </c>
      <c r="N769" s="333" t="s">
        <v>465</v>
      </c>
      <c r="O769" s="318"/>
      <c r="P769" s="319"/>
      <c r="Q769" s="320"/>
      <c r="R769" s="319"/>
      <c r="S769" s="319"/>
      <c r="T769" s="320"/>
      <c r="U769" s="321">
        <v>45057</v>
      </c>
      <c r="V769" s="270" t="str">
        <f ca="1">IFERROR(IF(E769&lt;&gt;"",VLOOKUP(E769,'Color Lineup'!N:N,1,0),""),"CHECK")</f>
        <v>LH089</v>
      </c>
    </row>
    <row r="770" spans="3:22">
      <c r="C770" s="1">
        <f>+IF(D770=1,COUNTIF($D$2:D770,D770),0)</f>
        <v>0</v>
      </c>
      <c r="D770" s="1">
        <f>+COUNTIF($E$2:E770,E770)</f>
        <v>52</v>
      </c>
      <c r="E770" s="1" t="str">
        <f t="shared" si="22"/>
        <v>MX4R0</v>
      </c>
      <c r="F770" s="323">
        <f t="shared" si="23"/>
        <v>768</v>
      </c>
      <c r="G770" s="317" t="s">
        <v>2153</v>
      </c>
      <c r="H770" s="317" t="s">
        <v>518</v>
      </c>
      <c r="I770" s="317" t="s">
        <v>1149</v>
      </c>
      <c r="J770" s="317">
        <v>2</v>
      </c>
      <c r="K770" s="317" t="s">
        <v>760</v>
      </c>
      <c r="L770" s="317" t="s">
        <v>801</v>
      </c>
      <c r="M770" s="317">
        <v>0</v>
      </c>
      <c r="N770" s="333" t="s">
        <v>21</v>
      </c>
      <c r="O770" s="318"/>
      <c r="P770" s="319"/>
      <c r="Q770" s="320"/>
      <c r="R770" s="319"/>
      <c r="S770" s="319"/>
      <c r="T770" s="320"/>
      <c r="U770" s="321">
        <v>45057</v>
      </c>
      <c r="V770" s="270" t="str">
        <f ca="1">IFERROR(IF(E770&lt;&gt;"",VLOOKUP(E770,'Color Lineup'!N:N,1,0),""),"CHECK")</f>
        <v>MX4R0</v>
      </c>
    </row>
    <row r="771" spans="3:22">
      <c r="C771" s="1">
        <f>+IF(D771=1,COUNTIF($D$2:D771,D771),0)</f>
        <v>0</v>
      </c>
      <c r="D771" s="1">
        <f>+COUNTIF($E$2:E771,E771)</f>
        <v>40</v>
      </c>
      <c r="E771" s="1" t="str">
        <f t="shared" si="22"/>
        <v>HJ089</v>
      </c>
      <c r="F771" s="323">
        <f t="shared" si="23"/>
        <v>769</v>
      </c>
      <c r="G771" s="317" t="s">
        <v>2154</v>
      </c>
      <c r="H771" s="317" t="s">
        <v>682</v>
      </c>
      <c r="I771" s="317" t="s">
        <v>2085</v>
      </c>
      <c r="J771" s="317">
        <v>7</v>
      </c>
      <c r="K771" s="317" t="s">
        <v>679</v>
      </c>
      <c r="L771" s="317" t="s">
        <v>956</v>
      </c>
      <c r="M771" s="317">
        <v>0</v>
      </c>
      <c r="N771" s="333" t="s">
        <v>465</v>
      </c>
      <c r="O771" s="318"/>
      <c r="P771" s="319"/>
      <c r="Q771" s="320"/>
      <c r="R771" s="319"/>
      <c r="S771" s="319"/>
      <c r="T771" s="320"/>
      <c r="U771" s="321">
        <v>45057</v>
      </c>
      <c r="V771" s="270" t="str">
        <f ca="1">IFERROR(IF(E771&lt;&gt;"",VLOOKUP(E771,'Color Lineup'!N:N,1,0),""),"CHECK")</f>
        <v>HJ089</v>
      </c>
    </row>
    <row r="772" spans="3:22">
      <c r="C772" s="1">
        <f>+IF(D772=1,COUNTIF($D$2:D772,D772),0)</f>
        <v>0</v>
      </c>
      <c r="D772" s="1">
        <f>+COUNTIF($E$2:E772,E772)</f>
        <v>31</v>
      </c>
      <c r="E772" s="1" t="str">
        <f t="shared" ref="E772:E835" si="24">+K772&amp;N772</f>
        <v>MV040</v>
      </c>
      <c r="F772" s="323">
        <f t="shared" si="23"/>
        <v>770</v>
      </c>
      <c r="G772" s="317" t="s">
        <v>2155</v>
      </c>
      <c r="H772" s="317" t="s">
        <v>518</v>
      </c>
      <c r="I772" s="317" t="s">
        <v>1113</v>
      </c>
      <c r="J772" s="317">
        <v>2</v>
      </c>
      <c r="K772" s="317" t="s">
        <v>758</v>
      </c>
      <c r="L772" s="317" t="s">
        <v>802</v>
      </c>
      <c r="M772" s="317">
        <v>0</v>
      </c>
      <c r="N772" s="333" t="s">
        <v>28</v>
      </c>
      <c r="O772" s="318"/>
      <c r="P772" s="319"/>
      <c r="Q772" s="320"/>
      <c r="R772" s="319"/>
      <c r="S772" s="319"/>
      <c r="T772" s="320"/>
      <c r="U772" s="321">
        <v>45057</v>
      </c>
      <c r="V772" s="270" t="str">
        <f ca="1">IFERROR(IF(E772&lt;&gt;"",VLOOKUP(E772,'Color Lineup'!N:N,1,0),""),"CHECK")</f>
        <v>MV040</v>
      </c>
    </row>
    <row r="773" spans="3:22">
      <c r="C773" s="1">
        <f>+IF(D773=1,COUNTIF($D$2:D773,D773),0)</f>
        <v>0</v>
      </c>
      <c r="D773" s="1">
        <f>+COUNTIF($E$2:E773,E773)</f>
        <v>22</v>
      </c>
      <c r="E773" s="1" t="str">
        <f t="shared" si="24"/>
        <v>LT089</v>
      </c>
      <c r="F773" s="323">
        <f t="shared" ref="F773:F836" si="25">ROW()-2</f>
        <v>771</v>
      </c>
      <c r="G773" s="317" t="s">
        <v>2156</v>
      </c>
      <c r="H773" s="317" t="s">
        <v>519</v>
      </c>
      <c r="I773" s="317" t="s">
        <v>2073</v>
      </c>
      <c r="J773" s="317">
        <v>6</v>
      </c>
      <c r="K773" s="317" t="s">
        <v>559</v>
      </c>
      <c r="L773" s="317" t="s">
        <v>1243</v>
      </c>
      <c r="M773" s="317">
        <v>0</v>
      </c>
      <c r="N773" s="333" t="s">
        <v>465</v>
      </c>
      <c r="O773" s="318"/>
      <c r="P773" s="319"/>
      <c r="Q773" s="320"/>
      <c r="R773" s="319"/>
      <c r="S773" s="319"/>
      <c r="T773" s="320"/>
      <c r="U773" s="321">
        <v>45057</v>
      </c>
      <c r="V773" s="270" t="str">
        <f ca="1">IFERROR(IF(E773&lt;&gt;"",VLOOKUP(E773,'Color Lineup'!N:N,1,0),""),"CHECK")</f>
        <v>LT089</v>
      </c>
    </row>
    <row r="774" spans="3:22">
      <c r="C774" s="1">
        <f>+IF(D774=1,COUNTIF($D$2:D774,D774),0)</f>
        <v>0</v>
      </c>
      <c r="D774" s="1">
        <f>+COUNTIF($E$2:E774,E774)</f>
        <v>32</v>
      </c>
      <c r="E774" s="1" t="str">
        <f t="shared" si="24"/>
        <v>HKW09</v>
      </c>
      <c r="F774" s="323">
        <f t="shared" si="25"/>
        <v>772</v>
      </c>
      <c r="G774" s="317" t="s">
        <v>2157</v>
      </c>
      <c r="H774" s="317" t="s">
        <v>682</v>
      </c>
      <c r="I774" s="317" t="s">
        <v>2064</v>
      </c>
      <c r="J774" s="317">
        <v>7</v>
      </c>
      <c r="K774" s="317" t="s">
        <v>681</v>
      </c>
      <c r="L774" s="317" t="s">
        <v>957</v>
      </c>
      <c r="M774" s="317">
        <v>0</v>
      </c>
      <c r="N774" s="333" t="s">
        <v>635</v>
      </c>
      <c r="O774" s="318"/>
      <c r="P774" s="319"/>
      <c r="Q774" s="320"/>
      <c r="R774" s="319"/>
      <c r="S774" s="319"/>
      <c r="T774" s="320"/>
      <c r="U774" s="321">
        <v>45057</v>
      </c>
      <c r="V774" s="270" t="str">
        <f ca="1">IFERROR(IF(E774&lt;&gt;"",VLOOKUP(E774,'Color Lineup'!N:N,1,0),""),"CHECK")</f>
        <v>HKW09</v>
      </c>
    </row>
    <row r="775" spans="3:22">
      <c r="C775" s="1">
        <f>+IF(D775=1,COUNTIF($D$2:D775,D775),0)</f>
        <v>0</v>
      </c>
      <c r="D775" s="1">
        <f>+COUNTIF($E$2:E775,E775)</f>
        <v>53</v>
      </c>
      <c r="E775" s="1" t="str">
        <f t="shared" si="24"/>
        <v>MX4R0</v>
      </c>
      <c r="F775" s="323">
        <f t="shared" si="25"/>
        <v>773</v>
      </c>
      <c r="G775" s="317" t="s">
        <v>2158</v>
      </c>
      <c r="H775" s="317" t="s">
        <v>518</v>
      </c>
      <c r="I775" s="317" t="s">
        <v>1149</v>
      </c>
      <c r="J775" s="317">
        <v>3</v>
      </c>
      <c r="K775" s="317" t="s">
        <v>760</v>
      </c>
      <c r="L775" s="317" t="s">
        <v>803</v>
      </c>
      <c r="M775" s="317">
        <v>0</v>
      </c>
      <c r="N775" s="333" t="s">
        <v>21</v>
      </c>
      <c r="O775" s="318"/>
      <c r="P775" s="319"/>
      <c r="Q775" s="320"/>
      <c r="R775" s="319"/>
      <c r="S775" s="319"/>
      <c r="T775" s="320"/>
      <c r="U775" s="321">
        <v>45057</v>
      </c>
      <c r="V775" s="270" t="str">
        <f ca="1">IFERROR(IF(E775&lt;&gt;"",VLOOKUP(E775,'Color Lineup'!N:N,1,0),""),"CHECK")</f>
        <v>MX4R0</v>
      </c>
    </row>
    <row r="776" spans="3:22">
      <c r="C776" s="1">
        <f>+IF(D776=1,COUNTIF($D$2:D776,D776),0)</f>
        <v>0</v>
      </c>
      <c r="D776" s="1">
        <f>+COUNTIF($E$2:E776,E776)</f>
        <v>27</v>
      </c>
      <c r="E776" s="1" t="str">
        <f t="shared" si="24"/>
        <v>LHX12</v>
      </c>
      <c r="F776" s="323">
        <f t="shared" si="25"/>
        <v>774</v>
      </c>
      <c r="G776" s="317" t="s">
        <v>2159</v>
      </c>
      <c r="H776" s="317" t="s">
        <v>682</v>
      </c>
      <c r="I776" s="317" t="s">
        <v>2160</v>
      </c>
      <c r="J776" s="317">
        <v>1</v>
      </c>
      <c r="K776" s="317" t="s">
        <v>585</v>
      </c>
      <c r="L776" s="317" t="s">
        <v>958</v>
      </c>
      <c r="M776" s="317">
        <v>0</v>
      </c>
      <c r="N776" s="333" t="s">
        <v>632</v>
      </c>
      <c r="O776" s="318"/>
      <c r="P776" s="319"/>
      <c r="Q776" s="320"/>
      <c r="R776" s="319"/>
      <c r="S776" s="319"/>
      <c r="T776" s="320"/>
      <c r="U776" s="321">
        <v>45057</v>
      </c>
      <c r="V776" s="270" t="str">
        <f ca="1">IFERROR(IF(E776&lt;&gt;"",VLOOKUP(E776,'Color Lineup'!N:N,1,0),""),"CHECK")</f>
        <v>LHX12</v>
      </c>
    </row>
    <row r="777" spans="3:22">
      <c r="C777" s="1">
        <f>+IF(D777=1,COUNTIF($D$2:D777,D777),0)</f>
        <v>0</v>
      </c>
      <c r="D777" s="1">
        <f>+COUNTIF($E$2:E777,E777)</f>
        <v>7</v>
      </c>
      <c r="E777" s="1" t="str">
        <f t="shared" si="24"/>
        <v>MY3R3</v>
      </c>
      <c r="F777" s="323">
        <f t="shared" si="25"/>
        <v>775</v>
      </c>
      <c r="G777" s="317" t="s">
        <v>2161</v>
      </c>
      <c r="H777" s="317" t="s">
        <v>518</v>
      </c>
      <c r="I777" s="317" t="s">
        <v>1126</v>
      </c>
      <c r="J777" s="317">
        <v>6</v>
      </c>
      <c r="K777" s="317" t="s">
        <v>759</v>
      </c>
      <c r="L777" s="317" t="s">
        <v>804</v>
      </c>
      <c r="M777" s="317">
        <v>0</v>
      </c>
      <c r="N777" s="333" t="s">
        <v>354</v>
      </c>
      <c r="O777" s="318"/>
      <c r="P777" s="319"/>
      <c r="Q777" s="320"/>
      <c r="R777" s="319"/>
      <c r="S777" s="319"/>
      <c r="T777" s="320"/>
      <c r="U777" s="321">
        <v>45057</v>
      </c>
      <c r="V777" s="270" t="str">
        <f ca="1">IFERROR(IF(E777&lt;&gt;"",VLOOKUP(E777,'Color Lineup'!N:N,1,0),""),"CHECK")</f>
        <v>MY3R3</v>
      </c>
    </row>
    <row r="778" spans="3:22">
      <c r="C778" s="1">
        <f>+IF(D778=1,COUNTIF($D$2:D778,D778),0)</f>
        <v>0</v>
      </c>
      <c r="D778" s="1">
        <f>+COUNTIF($E$2:E778,E778)</f>
        <v>35</v>
      </c>
      <c r="E778" s="1" t="str">
        <f t="shared" si="24"/>
        <v>CXW09</v>
      </c>
      <c r="F778" s="323">
        <f t="shared" si="25"/>
        <v>776</v>
      </c>
      <c r="G778" s="317" t="s">
        <v>2162</v>
      </c>
      <c r="H778" s="317" t="s">
        <v>682</v>
      </c>
      <c r="I778" s="317" t="s">
        <v>2163</v>
      </c>
      <c r="J778" s="317">
        <v>1</v>
      </c>
      <c r="K778" s="317" t="s">
        <v>680</v>
      </c>
      <c r="L778" s="317" t="s">
        <v>959</v>
      </c>
      <c r="M778" s="317">
        <v>0</v>
      </c>
      <c r="N778" s="333" t="s">
        <v>635</v>
      </c>
      <c r="O778" s="318"/>
      <c r="P778" s="319"/>
      <c r="Q778" s="320"/>
      <c r="R778" s="319"/>
      <c r="S778" s="319"/>
      <c r="T778" s="320"/>
      <c r="U778" s="321">
        <v>45057</v>
      </c>
      <c r="V778" s="270" t="str">
        <f ca="1">IFERROR(IF(E778&lt;&gt;"",VLOOKUP(E778,'Color Lineup'!N:N,1,0),""),"CHECK")</f>
        <v>CXW09</v>
      </c>
    </row>
    <row r="779" spans="3:22">
      <c r="C779" s="1">
        <f>+IF(D779=1,COUNTIF($D$2:D779,D779),0)</f>
        <v>0</v>
      </c>
      <c r="D779" s="1">
        <f>+COUNTIF($E$2:E779,E779)</f>
        <v>20</v>
      </c>
      <c r="E779" s="1" t="str">
        <f t="shared" si="24"/>
        <v>LP040</v>
      </c>
      <c r="F779" s="323">
        <f t="shared" si="25"/>
        <v>777</v>
      </c>
      <c r="G779" s="317" t="s">
        <v>2164</v>
      </c>
      <c r="H779" s="317" t="s">
        <v>519</v>
      </c>
      <c r="I779" s="317" t="s">
        <v>1974</v>
      </c>
      <c r="J779" s="317">
        <v>10</v>
      </c>
      <c r="K779" s="317" t="s">
        <v>561</v>
      </c>
      <c r="L779" s="317" t="s">
        <v>1245</v>
      </c>
      <c r="M779" s="317">
        <v>0</v>
      </c>
      <c r="N779" s="333" t="s">
        <v>28</v>
      </c>
      <c r="O779" s="318"/>
      <c r="P779" s="319"/>
      <c r="Q779" s="320"/>
      <c r="R779" s="319"/>
      <c r="S779" s="319"/>
      <c r="T779" s="320"/>
      <c r="U779" s="321">
        <v>45057</v>
      </c>
      <c r="V779" s="270" t="str">
        <f ca="1">IFERROR(IF(E779&lt;&gt;"",VLOOKUP(E779,'Color Lineup'!N:N,1,0),""),"CHECK")</f>
        <v>LP040</v>
      </c>
    </row>
    <row r="780" spans="3:22">
      <c r="C780" s="1">
        <f>+IF(D780=1,COUNTIF($D$2:D780,D780),0)</f>
        <v>0</v>
      </c>
      <c r="D780" s="1">
        <f>+COUNTIF($E$2:E780,E780)</f>
        <v>25</v>
      </c>
      <c r="E780" s="1" t="str">
        <f t="shared" si="24"/>
        <v>MX3R3</v>
      </c>
      <c r="F780" s="323">
        <f t="shared" si="25"/>
        <v>778</v>
      </c>
      <c r="G780" s="317" t="s">
        <v>2165</v>
      </c>
      <c r="H780" s="317" t="s">
        <v>518</v>
      </c>
      <c r="I780" s="317" t="s">
        <v>1149</v>
      </c>
      <c r="J780" s="317">
        <v>4</v>
      </c>
      <c r="K780" s="317" t="s">
        <v>760</v>
      </c>
      <c r="L780" s="317" t="s">
        <v>805</v>
      </c>
      <c r="M780" s="317">
        <v>0</v>
      </c>
      <c r="N780" s="333" t="s">
        <v>354</v>
      </c>
      <c r="O780" s="318"/>
      <c r="P780" s="319"/>
      <c r="Q780" s="320"/>
      <c r="R780" s="319"/>
      <c r="S780" s="319"/>
      <c r="T780" s="320"/>
      <c r="U780" s="321">
        <v>45057</v>
      </c>
      <c r="V780" s="270" t="str">
        <f ca="1">IFERROR(IF(E780&lt;&gt;"",VLOOKUP(E780,'Color Lineup'!N:N,1,0),""),"CHECK")</f>
        <v>MX3R3</v>
      </c>
    </row>
    <row r="781" spans="3:22">
      <c r="C781" s="1">
        <f>+IF(D781=1,COUNTIF($D$2:D781,D781),0)</f>
        <v>0</v>
      </c>
      <c r="D781" s="1">
        <f>+COUNTIF($E$2:E781,E781)</f>
        <v>41</v>
      </c>
      <c r="E781" s="1" t="str">
        <f t="shared" si="24"/>
        <v>HJ089</v>
      </c>
      <c r="F781" s="323">
        <f t="shared" si="25"/>
        <v>779</v>
      </c>
      <c r="G781" s="317" t="s">
        <v>2166</v>
      </c>
      <c r="H781" s="317" t="s">
        <v>682</v>
      </c>
      <c r="I781" s="317" t="s">
        <v>2085</v>
      </c>
      <c r="J781" s="317">
        <v>8</v>
      </c>
      <c r="K781" s="317" t="s">
        <v>679</v>
      </c>
      <c r="L781" s="317" t="s">
        <v>960</v>
      </c>
      <c r="M781" s="317">
        <v>0</v>
      </c>
      <c r="N781" s="333" t="s">
        <v>465</v>
      </c>
      <c r="O781" s="318"/>
      <c r="P781" s="319"/>
      <c r="Q781" s="320"/>
      <c r="R781" s="319"/>
      <c r="S781" s="319"/>
      <c r="T781" s="320"/>
      <c r="U781" s="321">
        <v>45057</v>
      </c>
      <c r="V781" s="270" t="str">
        <f ca="1">IFERROR(IF(E781&lt;&gt;"",VLOOKUP(E781,'Color Lineup'!N:N,1,0),""),"CHECK")</f>
        <v>HJ089</v>
      </c>
    </row>
    <row r="782" spans="3:22">
      <c r="C782" s="1">
        <f>+IF(D782=1,COUNTIF($D$2:D782,D782),0)</f>
        <v>0</v>
      </c>
      <c r="D782" s="1">
        <f>+COUNTIF($E$2:E782,E782)</f>
        <v>5</v>
      </c>
      <c r="E782" s="1" t="str">
        <f t="shared" si="24"/>
        <v>MV089</v>
      </c>
      <c r="F782" s="323">
        <f t="shared" si="25"/>
        <v>780</v>
      </c>
      <c r="G782" s="317" t="s">
        <v>2167</v>
      </c>
      <c r="H782" s="317" t="s">
        <v>518</v>
      </c>
      <c r="I782" s="317" t="s">
        <v>1113</v>
      </c>
      <c r="J782" s="317">
        <v>3</v>
      </c>
      <c r="K782" s="317" t="s">
        <v>758</v>
      </c>
      <c r="L782" s="317" t="s">
        <v>806</v>
      </c>
      <c r="M782" s="317">
        <v>0</v>
      </c>
      <c r="N782" s="333" t="s">
        <v>465</v>
      </c>
      <c r="O782" s="318"/>
      <c r="P782" s="319"/>
      <c r="Q782" s="320"/>
      <c r="R782" s="319"/>
      <c r="S782" s="319"/>
      <c r="T782" s="320"/>
      <c r="U782" s="321">
        <v>45057</v>
      </c>
      <c r="V782" s="270" t="str">
        <f ca="1">IFERROR(IF(E782&lt;&gt;"",VLOOKUP(E782,'Color Lineup'!N:N,1,0),""),"CHECK")</f>
        <v>MV089</v>
      </c>
    </row>
    <row r="783" spans="3:22">
      <c r="C783" s="1">
        <f>+IF(D783=1,COUNTIF($D$2:D783,D783),0)</f>
        <v>0</v>
      </c>
      <c r="D783" s="1">
        <f>+COUNTIF($E$2:E783,E783)</f>
        <v>13</v>
      </c>
      <c r="E783" s="1" t="str">
        <f t="shared" si="24"/>
        <v>LHS28</v>
      </c>
      <c r="F783" s="323">
        <f t="shared" si="25"/>
        <v>781</v>
      </c>
      <c r="G783" s="317" t="s">
        <v>2168</v>
      </c>
      <c r="H783" s="317" t="s">
        <v>682</v>
      </c>
      <c r="I783" s="317" t="s">
        <v>2160</v>
      </c>
      <c r="J783" s="317">
        <v>2</v>
      </c>
      <c r="K783" s="317" t="s">
        <v>585</v>
      </c>
      <c r="L783" s="317" t="s">
        <v>961</v>
      </c>
      <c r="M783" s="317">
        <v>0</v>
      </c>
      <c r="N783" s="333" t="s">
        <v>631</v>
      </c>
      <c r="O783" s="318"/>
      <c r="P783" s="319"/>
      <c r="Q783" s="320"/>
      <c r="R783" s="319"/>
      <c r="S783" s="319"/>
      <c r="T783" s="320"/>
      <c r="U783" s="321">
        <v>45057</v>
      </c>
      <c r="V783" s="270" t="str">
        <f ca="1">IFERROR(IF(E783&lt;&gt;"",VLOOKUP(E783,'Color Lineup'!N:N,1,0),""),"CHECK")</f>
        <v>LHS28</v>
      </c>
    </row>
    <row r="784" spans="3:22">
      <c r="C784" s="1">
        <f>+IF(D784=1,COUNTIF($D$2:D784,D784),0)</f>
        <v>0</v>
      </c>
      <c r="D784" s="1">
        <f>+COUNTIF($E$2:E784,E784)</f>
        <v>54</v>
      </c>
      <c r="E784" s="1" t="str">
        <f t="shared" si="24"/>
        <v>MX4R0</v>
      </c>
      <c r="F784" s="323">
        <f t="shared" si="25"/>
        <v>782</v>
      </c>
      <c r="G784" s="317" t="s">
        <v>2169</v>
      </c>
      <c r="H784" s="317" t="s">
        <v>518</v>
      </c>
      <c r="I784" s="317" t="s">
        <v>1149</v>
      </c>
      <c r="J784" s="317">
        <v>5</v>
      </c>
      <c r="K784" s="317" t="s">
        <v>760</v>
      </c>
      <c r="L784" s="317" t="s">
        <v>807</v>
      </c>
      <c r="M784" s="317">
        <v>0</v>
      </c>
      <c r="N784" s="333" t="s">
        <v>21</v>
      </c>
      <c r="O784" s="318"/>
      <c r="P784" s="319"/>
      <c r="Q784" s="320"/>
      <c r="R784" s="319"/>
      <c r="S784" s="319"/>
      <c r="T784" s="320"/>
      <c r="U784" s="321">
        <v>45057</v>
      </c>
      <c r="V784" s="270" t="str">
        <f ca="1">IFERROR(IF(E784&lt;&gt;"",VLOOKUP(E784,'Color Lineup'!N:N,1,0),""),"CHECK")</f>
        <v>MX4R0</v>
      </c>
    </row>
    <row r="785" spans="3:22">
      <c r="C785" s="1">
        <f>+IF(D785=1,COUNTIF($D$2:D785,D785),0)</f>
        <v>0</v>
      </c>
      <c r="D785" s="1">
        <f>+COUNTIF($E$2:E785,E785)</f>
        <v>83</v>
      </c>
      <c r="E785" s="1" t="str">
        <f t="shared" si="24"/>
        <v>LH089</v>
      </c>
      <c r="F785" s="323">
        <f t="shared" si="25"/>
        <v>783</v>
      </c>
      <c r="G785" s="317" t="s">
        <v>2170</v>
      </c>
      <c r="H785" s="317" t="s">
        <v>682</v>
      </c>
      <c r="I785" s="317" t="s">
        <v>2160</v>
      </c>
      <c r="J785" s="317">
        <v>3</v>
      </c>
      <c r="K785" s="317" t="s">
        <v>585</v>
      </c>
      <c r="L785" s="317" t="s">
        <v>962</v>
      </c>
      <c r="M785" s="317">
        <v>0</v>
      </c>
      <c r="N785" s="333" t="s">
        <v>465</v>
      </c>
      <c r="O785" s="318"/>
      <c r="P785" s="319"/>
      <c r="Q785" s="320"/>
      <c r="R785" s="319"/>
      <c r="S785" s="319"/>
      <c r="T785" s="320"/>
      <c r="U785" s="321">
        <v>45057</v>
      </c>
      <c r="V785" s="270" t="str">
        <f ca="1">IFERROR(IF(E785&lt;&gt;"",VLOOKUP(E785,'Color Lineup'!N:N,1,0),""),"CHECK")</f>
        <v>LH089</v>
      </c>
    </row>
    <row r="786" spans="3:22">
      <c r="C786" s="1">
        <f>+IF(D786=1,COUNTIF($D$2:D786,D786),0)</f>
        <v>0</v>
      </c>
      <c r="D786" s="1">
        <f>+COUNTIF($E$2:E786,E786)</f>
        <v>7</v>
      </c>
      <c r="E786" s="1" t="str">
        <f t="shared" si="24"/>
        <v>JH1D6</v>
      </c>
      <c r="F786" s="323">
        <f t="shared" si="25"/>
        <v>784</v>
      </c>
      <c r="G786" s="317" t="s">
        <v>2171</v>
      </c>
      <c r="H786" s="317" t="s">
        <v>520</v>
      </c>
      <c r="I786" s="317" t="s">
        <v>1967</v>
      </c>
      <c r="J786" s="317">
        <v>10</v>
      </c>
      <c r="K786" s="317" t="s">
        <v>452</v>
      </c>
      <c r="L786" s="317" t="s">
        <v>1033</v>
      </c>
      <c r="M786" s="317">
        <v>0</v>
      </c>
      <c r="N786" s="333" t="s">
        <v>29</v>
      </c>
      <c r="O786" s="318"/>
      <c r="P786" s="319"/>
      <c r="Q786" s="320"/>
      <c r="R786" s="319"/>
      <c r="S786" s="319"/>
      <c r="T786" s="320"/>
      <c r="U786" s="321">
        <v>45057</v>
      </c>
      <c r="V786" s="270" t="str">
        <f ca="1">IFERROR(IF(E786&lt;&gt;"",VLOOKUP(E786,'Color Lineup'!N:N,1,0),""),"CHECK")</f>
        <v>JH1D6</v>
      </c>
    </row>
    <row r="787" spans="3:22">
      <c r="C787" s="1">
        <f>+IF(D787=1,COUNTIF($D$2:D787,D787),0)</f>
        <v>0</v>
      </c>
      <c r="D787" s="1">
        <f>+COUNTIF($E$2:E787,E787)</f>
        <v>16</v>
      </c>
      <c r="E787" s="1" t="str">
        <f t="shared" si="24"/>
        <v>MY040</v>
      </c>
      <c r="F787" s="323">
        <f t="shared" si="25"/>
        <v>785</v>
      </c>
      <c r="G787" s="317" t="s">
        <v>2172</v>
      </c>
      <c r="H787" s="317" t="s">
        <v>518</v>
      </c>
      <c r="I787" s="317" t="s">
        <v>1126</v>
      </c>
      <c r="J787" s="317">
        <v>7</v>
      </c>
      <c r="K787" s="317" t="s">
        <v>759</v>
      </c>
      <c r="L787" s="317" t="s">
        <v>808</v>
      </c>
      <c r="M787" s="317">
        <v>0</v>
      </c>
      <c r="N787" s="333" t="s">
        <v>28</v>
      </c>
      <c r="O787" s="318"/>
      <c r="P787" s="319"/>
      <c r="Q787" s="320"/>
      <c r="R787" s="319"/>
      <c r="S787" s="319"/>
      <c r="T787" s="320"/>
      <c r="U787" s="321">
        <v>45057</v>
      </c>
      <c r="V787" s="270" t="str">
        <f ca="1">IFERROR(IF(E787&lt;&gt;"",VLOOKUP(E787,'Color Lineup'!N:N,1,0),""),"CHECK")</f>
        <v>MY040</v>
      </c>
    </row>
    <row r="788" spans="3:22">
      <c r="C788" s="1">
        <f>+IF(D788=1,COUNTIF($D$2:D788,D788),0)</f>
        <v>0</v>
      </c>
      <c r="D788" s="1">
        <f>+COUNTIF($E$2:E788,E788)</f>
        <v>33</v>
      </c>
      <c r="E788" s="1" t="str">
        <f t="shared" si="24"/>
        <v>HKW09</v>
      </c>
      <c r="F788" s="323">
        <f t="shared" si="25"/>
        <v>786</v>
      </c>
      <c r="G788" s="317" t="s">
        <v>2173</v>
      </c>
      <c r="H788" s="317" t="s">
        <v>682</v>
      </c>
      <c r="I788" s="317" t="s">
        <v>2064</v>
      </c>
      <c r="J788" s="317">
        <v>8</v>
      </c>
      <c r="K788" s="317" t="s">
        <v>681</v>
      </c>
      <c r="L788" s="317" t="s">
        <v>963</v>
      </c>
      <c r="M788" s="317">
        <v>0</v>
      </c>
      <c r="N788" s="333" t="s">
        <v>635</v>
      </c>
      <c r="O788" s="318"/>
      <c r="P788" s="319"/>
      <c r="Q788" s="320"/>
      <c r="R788" s="319"/>
      <c r="S788" s="319"/>
      <c r="T788" s="320"/>
      <c r="U788" s="321">
        <v>45057</v>
      </c>
      <c r="V788" s="270" t="str">
        <f ca="1">IFERROR(IF(E788&lt;&gt;"",VLOOKUP(E788,'Color Lineup'!N:N,1,0),""),"CHECK")</f>
        <v>HKW09</v>
      </c>
    </row>
    <row r="789" spans="3:22">
      <c r="C789" s="1">
        <f>+IF(D789=1,COUNTIF($D$2:D789,D789),0)</f>
        <v>0</v>
      </c>
      <c r="D789" s="1">
        <f>+COUNTIF($E$2:E789,E789)</f>
        <v>55</v>
      </c>
      <c r="E789" s="1" t="str">
        <f t="shared" si="24"/>
        <v>MX4R0</v>
      </c>
      <c r="F789" s="323">
        <f t="shared" si="25"/>
        <v>787</v>
      </c>
      <c r="G789" s="317" t="s">
        <v>2174</v>
      </c>
      <c r="H789" s="317" t="s">
        <v>518</v>
      </c>
      <c r="I789" s="317" t="s">
        <v>1149</v>
      </c>
      <c r="J789" s="317">
        <v>6</v>
      </c>
      <c r="K789" s="317" t="s">
        <v>760</v>
      </c>
      <c r="L789" s="317" t="s">
        <v>809</v>
      </c>
      <c r="M789" s="317">
        <v>0</v>
      </c>
      <c r="N789" s="333" t="s">
        <v>21</v>
      </c>
      <c r="O789" s="318"/>
      <c r="P789" s="319"/>
      <c r="Q789" s="320"/>
      <c r="R789" s="319"/>
      <c r="S789" s="319"/>
      <c r="T789" s="320"/>
      <c r="U789" s="321">
        <v>45057</v>
      </c>
      <c r="V789" s="270" t="str">
        <f ca="1">IFERROR(IF(E789&lt;&gt;"",VLOOKUP(E789,'Color Lineup'!N:N,1,0),""),"CHECK")</f>
        <v>MX4R0</v>
      </c>
    </row>
    <row r="790" spans="3:22">
      <c r="C790" s="1">
        <f>+IF(D790=1,COUNTIF($D$2:D790,D790),0)</f>
        <v>0</v>
      </c>
      <c r="D790" s="1">
        <f>+COUNTIF($E$2:E790,E790)</f>
        <v>6</v>
      </c>
      <c r="E790" s="1" t="str">
        <f t="shared" si="24"/>
        <v>CXS28</v>
      </c>
      <c r="F790" s="323">
        <f t="shared" si="25"/>
        <v>788</v>
      </c>
      <c r="G790" s="317" t="s">
        <v>2175</v>
      </c>
      <c r="H790" s="317" t="s">
        <v>682</v>
      </c>
      <c r="I790" s="317" t="s">
        <v>2163</v>
      </c>
      <c r="J790" s="317">
        <v>2</v>
      </c>
      <c r="K790" s="317" t="s">
        <v>680</v>
      </c>
      <c r="L790" s="317" t="s">
        <v>964</v>
      </c>
      <c r="M790" s="317">
        <v>0</v>
      </c>
      <c r="N790" s="333" t="s">
        <v>631</v>
      </c>
      <c r="O790" s="318"/>
      <c r="P790" s="319"/>
      <c r="Q790" s="320"/>
      <c r="R790" s="319"/>
      <c r="S790" s="319"/>
      <c r="T790" s="320"/>
      <c r="U790" s="321">
        <v>45057</v>
      </c>
      <c r="V790" s="270" t="str">
        <f ca="1">IFERROR(IF(E790&lt;&gt;"",VLOOKUP(E790,'Color Lineup'!N:N,1,0),""),"CHECK")</f>
        <v>CXS28</v>
      </c>
    </row>
    <row r="791" spans="3:22">
      <c r="C791" s="1">
        <f>+IF(D791=1,COUNTIF($D$2:D791,D791),0)</f>
        <v>0</v>
      </c>
      <c r="D791" s="1">
        <f>+COUNTIF($E$2:E791,E791)</f>
        <v>32</v>
      </c>
      <c r="E791" s="1" t="str">
        <f t="shared" si="24"/>
        <v>MV040</v>
      </c>
      <c r="F791" s="323">
        <f t="shared" si="25"/>
        <v>789</v>
      </c>
      <c r="G791" s="317" t="s">
        <v>2176</v>
      </c>
      <c r="H791" s="317" t="s">
        <v>518</v>
      </c>
      <c r="I791" s="317" t="s">
        <v>1113</v>
      </c>
      <c r="J791" s="317">
        <v>4</v>
      </c>
      <c r="K791" s="317" t="s">
        <v>758</v>
      </c>
      <c r="L791" s="317" t="s">
        <v>810</v>
      </c>
      <c r="M791" s="317">
        <v>0</v>
      </c>
      <c r="N791" s="333" t="s">
        <v>28</v>
      </c>
      <c r="O791" s="318"/>
      <c r="P791" s="319"/>
      <c r="Q791" s="320"/>
      <c r="R791" s="319"/>
      <c r="S791" s="319"/>
      <c r="T791" s="320"/>
      <c r="U791" s="321">
        <v>45057</v>
      </c>
      <c r="V791" s="270" t="str">
        <f ca="1">IFERROR(IF(E791&lt;&gt;"",VLOOKUP(E791,'Color Lineup'!N:N,1,0),""),"CHECK")</f>
        <v>MV040</v>
      </c>
    </row>
    <row r="792" spans="3:22">
      <c r="C792" s="1">
        <f>+IF(D792=1,COUNTIF($D$2:D792,D792),0)</f>
        <v>0</v>
      </c>
      <c r="D792" s="1">
        <f>+COUNTIF($E$2:E792,E792)</f>
        <v>23</v>
      </c>
      <c r="E792" s="1" t="str">
        <f t="shared" si="24"/>
        <v>LT089</v>
      </c>
      <c r="F792" s="323">
        <f t="shared" si="25"/>
        <v>790</v>
      </c>
      <c r="G792" s="317" t="s">
        <v>2177</v>
      </c>
      <c r="H792" s="317" t="s">
        <v>519</v>
      </c>
      <c r="I792" s="317" t="s">
        <v>2073</v>
      </c>
      <c r="J792" s="317">
        <v>7</v>
      </c>
      <c r="K792" s="317" t="s">
        <v>559</v>
      </c>
      <c r="L792" s="317" t="s">
        <v>1246</v>
      </c>
      <c r="M792" s="317">
        <v>0</v>
      </c>
      <c r="N792" s="333" t="s">
        <v>465</v>
      </c>
      <c r="O792" s="318"/>
      <c r="P792" s="319"/>
      <c r="Q792" s="320"/>
      <c r="R792" s="319"/>
      <c r="S792" s="319"/>
      <c r="T792" s="320"/>
      <c r="U792" s="321">
        <v>45057</v>
      </c>
      <c r="V792" s="270" t="str">
        <f ca="1">IFERROR(IF(E792&lt;&gt;"",VLOOKUP(E792,'Color Lineup'!N:N,1,0),""),"CHECK")</f>
        <v>LT089</v>
      </c>
    </row>
    <row r="793" spans="3:22">
      <c r="C793" s="1">
        <f>+IF(D793=1,COUNTIF($D$2:D793,D793),0)</f>
        <v>0</v>
      </c>
      <c r="D793" s="1">
        <f>+COUNTIF($E$2:E793,E793)</f>
        <v>8</v>
      </c>
      <c r="E793" s="1" t="str">
        <f t="shared" si="24"/>
        <v>HJX12</v>
      </c>
      <c r="F793" s="323">
        <f t="shared" si="25"/>
        <v>791</v>
      </c>
      <c r="G793" s="317" t="s">
        <v>2178</v>
      </c>
      <c r="H793" s="317" t="s">
        <v>682</v>
      </c>
      <c r="I793" s="317" t="s">
        <v>2085</v>
      </c>
      <c r="J793" s="317">
        <v>9</v>
      </c>
      <c r="K793" s="317" t="s">
        <v>679</v>
      </c>
      <c r="L793" s="317" t="s">
        <v>965</v>
      </c>
      <c r="M793" s="317">
        <v>0</v>
      </c>
      <c r="N793" s="333" t="s">
        <v>632</v>
      </c>
      <c r="O793" s="318"/>
      <c r="P793" s="319"/>
      <c r="Q793" s="320"/>
      <c r="R793" s="319"/>
      <c r="S793" s="319"/>
      <c r="T793" s="320"/>
      <c r="U793" s="321">
        <v>45057</v>
      </c>
      <c r="V793" s="270" t="str">
        <f ca="1">IFERROR(IF(E793&lt;&gt;"",VLOOKUP(E793,'Color Lineup'!N:N,1,0),""),"CHECK")</f>
        <v>HJX12</v>
      </c>
    </row>
    <row r="794" spans="3:22">
      <c r="C794" s="1">
        <f>+IF(D794=1,COUNTIF($D$2:D794,D794),0)</f>
        <v>0</v>
      </c>
      <c r="D794" s="1">
        <f>+COUNTIF($E$2:E794,E794)</f>
        <v>56</v>
      </c>
      <c r="E794" s="1" t="str">
        <f t="shared" si="24"/>
        <v>MX4R0</v>
      </c>
      <c r="F794" s="323">
        <f t="shared" si="25"/>
        <v>792</v>
      </c>
      <c r="G794" s="317" t="s">
        <v>2179</v>
      </c>
      <c r="H794" s="317" t="s">
        <v>518</v>
      </c>
      <c r="I794" s="317" t="s">
        <v>1149</v>
      </c>
      <c r="J794" s="317">
        <v>7</v>
      </c>
      <c r="K794" s="317" t="s">
        <v>760</v>
      </c>
      <c r="L794" s="317" t="s">
        <v>811</v>
      </c>
      <c r="M794" s="317">
        <v>0</v>
      </c>
      <c r="N794" s="333" t="s">
        <v>21</v>
      </c>
      <c r="O794" s="318"/>
      <c r="P794" s="319"/>
      <c r="Q794" s="320"/>
      <c r="R794" s="319"/>
      <c r="S794" s="319"/>
      <c r="T794" s="320"/>
      <c r="U794" s="321">
        <v>45057</v>
      </c>
      <c r="V794" s="270" t="str">
        <f ca="1">IFERROR(IF(E794&lt;&gt;"",VLOOKUP(E794,'Color Lineup'!N:N,1,0),""),"CHECK")</f>
        <v>MX4R0</v>
      </c>
    </row>
    <row r="795" spans="3:22">
      <c r="C795" s="1">
        <f>+IF(D795=1,COUNTIF($D$2:D795,D795),0)</f>
        <v>0</v>
      </c>
      <c r="D795" s="1">
        <f>+COUNTIF($E$2:E795,E795)</f>
        <v>25</v>
      </c>
      <c r="E795" s="1" t="str">
        <f t="shared" si="24"/>
        <v>LH3Q3</v>
      </c>
      <c r="F795" s="323">
        <f t="shared" si="25"/>
        <v>793</v>
      </c>
      <c r="G795" s="317" t="s">
        <v>2180</v>
      </c>
      <c r="H795" s="317" t="s">
        <v>682</v>
      </c>
      <c r="I795" s="317" t="s">
        <v>2160</v>
      </c>
      <c r="J795" s="317">
        <v>4</v>
      </c>
      <c r="K795" s="317" t="s">
        <v>585</v>
      </c>
      <c r="L795" s="317" t="s">
        <v>966</v>
      </c>
      <c r="M795" s="317">
        <v>0</v>
      </c>
      <c r="N795" s="333" t="s">
        <v>630</v>
      </c>
      <c r="O795" s="318"/>
      <c r="P795" s="319"/>
      <c r="Q795" s="320"/>
      <c r="R795" s="319"/>
      <c r="S795" s="319"/>
      <c r="T795" s="320"/>
      <c r="U795" s="321">
        <v>45057</v>
      </c>
      <c r="V795" s="270" t="str">
        <f ca="1">IFERROR(IF(E795&lt;&gt;"",VLOOKUP(E795,'Color Lineup'!N:N,1,0),""),"CHECK")</f>
        <v>LH3Q3</v>
      </c>
    </row>
    <row r="796" spans="3:22">
      <c r="C796" s="1">
        <f>+IF(D796=1,COUNTIF($D$2:D796,D796),0)</f>
        <v>0</v>
      </c>
      <c r="D796" s="1">
        <f>+COUNTIF($E$2:E796,E796)</f>
        <v>26</v>
      </c>
      <c r="E796" s="1" t="str">
        <f t="shared" si="24"/>
        <v>MX3R3</v>
      </c>
      <c r="F796" s="323">
        <f t="shared" si="25"/>
        <v>794</v>
      </c>
      <c r="G796" s="317" t="s">
        <v>2181</v>
      </c>
      <c r="H796" s="317" t="s">
        <v>518</v>
      </c>
      <c r="I796" s="317" t="s">
        <v>1149</v>
      </c>
      <c r="J796" s="317">
        <v>8</v>
      </c>
      <c r="K796" s="317" t="s">
        <v>760</v>
      </c>
      <c r="L796" s="317" t="s">
        <v>813</v>
      </c>
      <c r="M796" s="317">
        <v>0</v>
      </c>
      <c r="N796" s="333" t="s">
        <v>354</v>
      </c>
      <c r="O796" s="318"/>
      <c r="P796" s="319"/>
      <c r="Q796" s="320"/>
      <c r="R796" s="319"/>
      <c r="S796" s="319"/>
      <c r="T796" s="320"/>
      <c r="U796" s="321">
        <v>45057</v>
      </c>
      <c r="V796" s="270" t="str">
        <f ca="1">IFERROR(IF(E796&lt;&gt;"",VLOOKUP(E796,'Color Lineup'!N:N,1,0),""),"CHECK")</f>
        <v>MX3R3</v>
      </c>
    </row>
    <row r="797" spans="3:22">
      <c r="C797" s="1">
        <f>+IF(D797=1,COUNTIF($D$2:D797,D797),0)</f>
        <v>0</v>
      </c>
      <c r="D797" s="1">
        <f>+COUNTIF($E$2:E797,E797)</f>
        <v>28</v>
      </c>
      <c r="E797" s="1" t="str">
        <f t="shared" si="24"/>
        <v>LHX12</v>
      </c>
      <c r="F797" s="323">
        <f t="shared" si="25"/>
        <v>795</v>
      </c>
      <c r="G797" s="317" t="s">
        <v>2182</v>
      </c>
      <c r="H797" s="317" t="s">
        <v>682</v>
      </c>
      <c r="I797" s="317" t="s">
        <v>2160</v>
      </c>
      <c r="J797" s="317">
        <v>5</v>
      </c>
      <c r="K797" s="317" t="s">
        <v>585</v>
      </c>
      <c r="L797" s="317" t="s">
        <v>967</v>
      </c>
      <c r="M797" s="317">
        <v>0</v>
      </c>
      <c r="N797" s="333" t="s">
        <v>632</v>
      </c>
      <c r="O797" s="318"/>
      <c r="P797" s="319"/>
      <c r="Q797" s="320"/>
      <c r="R797" s="319"/>
      <c r="S797" s="319"/>
      <c r="T797" s="320"/>
      <c r="U797" s="321">
        <v>45057</v>
      </c>
      <c r="V797" s="270" t="str">
        <f ca="1">IFERROR(IF(E797&lt;&gt;"",VLOOKUP(E797,'Color Lineup'!N:N,1,0),""),"CHECK")</f>
        <v>LHX12</v>
      </c>
    </row>
    <row r="798" spans="3:22">
      <c r="C798" s="1">
        <f>+IF(D798=1,COUNTIF($D$2:D798,D798),0)</f>
        <v>0</v>
      </c>
      <c r="D798" s="1">
        <f>+COUNTIF($E$2:E798,E798)</f>
        <v>12</v>
      </c>
      <c r="E798" s="1" t="str">
        <f t="shared" si="24"/>
        <v>MY089</v>
      </c>
      <c r="F798" s="323">
        <f t="shared" si="25"/>
        <v>796</v>
      </c>
      <c r="G798" s="317" t="s">
        <v>2183</v>
      </c>
      <c r="H798" s="317" t="s">
        <v>518</v>
      </c>
      <c r="I798" s="317" t="s">
        <v>1126</v>
      </c>
      <c r="J798" s="317">
        <v>8</v>
      </c>
      <c r="K798" s="317" t="s">
        <v>759</v>
      </c>
      <c r="L798" s="317" t="s">
        <v>814</v>
      </c>
      <c r="M798" s="317">
        <v>0</v>
      </c>
      <c r="N798" s="333" t="s">
        <v>465</v>
      </c>
      <c r="O798" s="318"/>
      <c r="P798" s="319"/>
      <c r="Q798" s="320"/>
      <c r="R798" s="319"/>
      <c r="S798" s="319"/>
      <c r="T798" s="320"/>
      <c r="U798" s="321">
        <v>45057</v>
      </c>
      <c r="V798" s="270" t="str">
        <f ca="1">IFERROR(IF(E798&lt;&gt;"",VLOOKUP(E798,'Color Lineup'!N:N,1,0),""),"CHECK")</f>
        <v>MY089</v>
      </c>
    </row>
    <row r="799" spans="3:22">
      <c r="C799" s="1">
        <f>+IF(D799=1,COUNTIF($D$2:D799,D799),0)</f>
        <v>0</v>
      </c>
      <c r="D799" s="1">
        <f>+COUNTIF($E$2:E799,E799)</f>
        <v>4</v>
      </c>
      <c r="E799" s="1" t="str">
        <f t="shared" si="24"/>
        <v>LP4V8</v>
      </c>
      <c r="F799" s="323">
        <f t="shared" si="25"/>
        <v>797</v>
      </c>
      <c r="G799" s="317" t="s">
        <v>2184</v>
      </c>
      <c r="H799" s="317" t="s">
        <v>519</v>
      </c>
      <c r="I799" s="317" t="s">
        <v>2185</v>
      </c>
      <c r="J799" s="317">
        <v>1</v>
      </c>
      <c r="K799" s="317" t="s">
        <v>561</v>
      </c>
      <c r="L799" s="317" t="s">
        <v>1247</v>
      </c>
      <c r="M799" s="317">
        <v>0</v>
      </c>
      <c r="N799" s="333" t="s">
        <v>30</v>
      </c>
      <c r="O799" s="318"/>
      <c r="P799" s="319"/>
      <c r="Q799" s="320"/>
      <c r="R799" s="319"/>
      <c r="S799" s="319"/>
      <c r="T799" s="320"/>
      <c r="U799" s="321">
        <v>45057</v>
      </c>
      <c r="V799" s="270" t="str">
        <f ca="1">IFERROR(IF(E799&lt;&gt;"",VLOOKUP(E799,'Color Lineup'!N:N,1,0),""),"CHECK")</f>
        <v>LP4V8</v>
      </c>
    </row>
    <row r="800" spans="3:22">
      <c r="C800" s="1">
        <f>+IF(D800=1,COUNTIF($D$2:D800,D800),0)</f>
        <v>0</v>
      </c>
      <c r="D800" s="1">
        <f>+COUNTIF($E$2:E800,E800)</f>
        <v>42</v>
      </c>
      <c r="E800" s="1" t="str">
        <f t="shared" si="24"/>
        <v>HJ089</v>
      </c>
      <c r="F800" s="323">
        <f t="shared" si="25"/>
        <v>798</v>
      </c>
      <c r="G800" s="317" t="s">
        <v>2186</v>
      </c>
      <c r="H800" s="317" t="s">
        <v>682</v>
      </c>
      <c r="I800" s="317" t="s">
        <v>2085</v>
      </c>
      <c r="J800" s="317">
        <v>10</v>
      </c>
      <c r="K800" s="317" t="s">
        <v>679</v>
      </c>
      <c r="L800" s="317" t="s">
        <v>968</v>
      </c>
      <c r="M800" s="317">
        <v>0</v>
      </c>
      <c r="N800" s="333" t="s">
        <v>465</v>
      </c>
      <c r="O800" s="318"/>
      <c r="P800" s="319"/>
      <c r="Q800" s="320"/>
      <c r="R800" s="319"/>
      <c r="S800" s="319"/>
      <c r="T800" s="320"/>
      <c r="U800" s="321">
        <v>45057</v>
      </c>
      <c r="V800" s="270" t="str">
        <f ca="1">IFERROR(IF(E800&lt;&gt;"",VLOOKUP(E800,'Color Lineup'!N:N,1,0),""),"CHECK")</f>
        <v>HJ089</v>
      </c>
    </row>
    <row r="801" spans="3:22">
      <c r="C801" s="1">
        <f>+IF(D801=1,COUNTIF($D$2:D801,D801),0)</f>
        <v>0</v>
      </c>
      <c r="D801" s="1">
        <f>+COUNTIF($E$2:E801,E801)</f>
        <v>6</v>
      </c>
      <c r="E801" s="1" t="str">
        <f t="shared" si="24"/>
        <v>MV089</v>
      </c>
      <c r="F801" s="323">
        <f t="shared" si="25"/>
        <v>799</v>
      </c>
      <c r="G801" s="317" t="s">
        <v>2187</v>
      </c>
      <c r="H801" s="317" t="s">
        <v>518</v>
      </c>
      <c r="I801" s="317" t="s">
        <v>1113</v>
      </c>
      <c r="J801" s="317">
        <v>5</v>
      </c>
      <c r="K801" s="317" t="s">
        <v>758</v>
      </c>
      <c r="L801" s="317" t="s">
        <v>815</v>
      </c>
      <c r="M801" s="317">
        <v>0</v>
      </c>
      <c r="N801" s="333" t="s">
        <v>465</v>
      </c>
      <c r="O801" s="318"/>
      <c r="P801" s="319"/>
      <c r="Q801" s="320"/>
      <c r="R801" s="319"/>
      <c r="S801" s="319"/>
      <c r="T801" s="320"/>
      <c r="U801" s="321">
        <v>45057</v>
      </c>
      <c r="V801" s="270" t="str">
        <f ca="1">IFERROR(IF(E801&lt;&gt;"",VLOOKUP(E801,'Color Lineup'!N:N,1,0),""),"CHECK")</f>
        <v>MV089</v>
      </c>
    </row>
    <row r="802" spans="3:22">
      <c r="C802" s="1">
        <f>+IF(D802=1,COUNTIF($D$2:D802,D802),0)</f>
        <v>0</v>
      </c>
      <c r="D802" s="1">
        <f>+COUNTIF($E$2:E802,E802)</f>
        <v>36</v>
      </c>
      <c r="E802" s="1" t="str">
        <f t="shared" si="24"/>
        <v>CXW09</v>
      </c>
      <c r="F802" s="323">
        <f t="shared" si="25"/>
        <v>800</v>
      </c>
      <c r="G802" s="317" t="s">
        <v>2188</v>
      </c>
      <c r="H802" s="317" t="s">
        <v>682</v>
      </c>
      <c r="I802" s="317" t="s">
        <v>2163</v>
      </c>
      <c r="J802" s="317">
        <v>3</v>
      </c>
      <c r="K802" s="317" t="s">
        <v>680</v>
      </c>
      <c r="L802" s="317" t="s">
        <v>970</v>
      </c>
      <c r="M802" s="317">
        <v>0</v>
      </c>
      <c r="N802" s="333" t="s">
        <v>635</v>
      </c>
      <c r="O802" s="318"/>
      <c r="P802" s="319"/>
      <c r="Q802" s="320"/>
      <c r="R802" s="319"/>
      <c r="S802" s="319"/>
      <c r="T802" s="320"/>
      <c r="U802" s="321">
        <v>45057</v>
      </c>
      <c r="V802" s="270" t="str">
        <f ca="1">IFERROR(IF(E802&lt;&gt;"",VLOOKUP(E802,'Color Lineup'!N:N,1,0),""),"CHECK")</f>
        <v>CXW09</v>
      </c>
    </row>
    <row r="803" spans="3:22">
      <c r="C803" s="1">
        <f>+IF(D803=1,COUNTIF($D$2:D803,D803),0)</f>
        <v>0</v>
      </c>
      <c r="D803" s="1">
        <f>+COUNTIF($E$2:E803,E803)</f>
        <v>56</v>
      </c>
      <c r="E803" s="1" t="str">
        <f t="shared" si="24"/>
        <v>MX089</v>
      </c>
      <c r="F803" s="323">
        <f t="shared" si="25"/>
        <v>801</v>
      </c>
      <c r="G803" s="317" t="s">
        <v>2189</v>
      </c>
      <c r="H803" s="317" t="s">
        <v>518</v>
      </c>
      <c r="I803" s="317" t="s">
        <v>1149</v>
      </c>
      <c r="J803" s="317">
        <v>9</v>
      </c>
      <c r="K803" s="317" t="s">
        <v>760</v>
      </c>
      <c r="L803" s="317" t="s">
        <v>816</v>
      </c>
      <c r="M803" s="317">
        <v>0</v>
      </c>
      <c r="N803" s="333" t="s">
        <v>465</v>
      </c>
      <c r="O803" s="318"/>
      <c r="P803" s="319"/>
      <c r="Q803" s="320"/>
      <c r="R803" s="319"/>
      <c r="S803" s="319"/>
      <c r="T803" s="320"/>
      <c r="U803" s="321">
        <v>45057</v>
      </c>
      <c r="V803" s="270" t="str">
        <f ca="1">IFERROR(IF(E803&lt;&gt;"",VLOOKUP(E803,'Color Lineup'!N:N,1,0),""),"CHECK")</f>
        <v>MX089</v>
      </c>
    </row>
    <row r="804" spans="3:22">
      <c r="C804" s="1">
        <f>+IF(D804=1,COUNTIF($D$2:D804,D804),0)</f>
        <v>0</v>
      </c>
      <c r="D804" s="1">
        <f>+COUNTIF($E$2:E804,E804)</f>
        <v>34</v>
      </c>
      <c r="E804" s="1" t="str">
        <f t="shared" si="24"/>
        <v>HKW09</v>
      </c>
      <c r="F804" s="323">
        <f t="shared" si="25"/>
        <v>802</v>
      </c>
      <c r="G804" s="317" t="s">
        <v>2190</v>
      </c>
      <c r="H804" s="317" t="s">
        <v>682</v>
      </c>
      <c r="I804" s="317" t="s">
        <v>2064</v>
      </c>
      <c r="J804" s="317">
        <v>9</v>
      </c>
      <c r="K804" s="317" t="s">
        <v>681</v>
      </c>
      <c r="L804" s="317" t="s">
        <v>971</v>
      </c>
      <c r="M804" s="317">
        <v>0</v>
      </c>
      <c r="N804" s="333" t="s">
        <v>635</v>
      </c>
      <c r="O804" s="318"/>
      <c r="P804" s="319"/>
      <c r="Q804" s="320"/>
      <c r="R804" s="319"/>
      <c r="S804" s="319"/>
      <c r="T804" s="320"/>
      <c r="U804" s="321">
        <v>45057</v>
      </c>
      <c r="V804" s="270" t="str">
        <f ca="1">IFERROR(IF(E804&lt;&gt;"",VLOOKUP(E804,'Color Lineup'!N:N,1,0),""),"CHECK")</f>
        <v>HKW09</v>
      </c>
    </row>
    <row r="805" spans="3:22">
      <c r="C805" s="1">
        <f>+IF(D805=1,COUNTIF($D$2:D805,D805),0)</f>
        <v>0</v>
      </c>
      <c r="D805" s="1">
        <f>+COUNTIF($E$2:E805,E805)</f>
        <v>24</v>
      </c>
      <c r="E805" s="1" t="str">
        <f t="shared" si="24"/>
        <v>LT089</v>
      </c>
      <c r="F805" s="323">
        <f t="shared" si="25"/>
        <v>803</v>
      </c>
      <c r="G805" s="317" t="s">
        <v>2191</v>
      </c>
      <c r="H805" s="317" t="s">
        <v>519</v>
      </c>
      <c r="I805" s="317" t="s">
        <v>2073</v>
      </c>
      <c r="J805" s="317">
        <v>8</v>
      </c>
      <c r="K805" s="317" t="s">
        <v>559</v>
      </c>
      <c r="L805" s="317" t="s">
        <v>1248</v>
      </c>
      <c r="M805" s="317">
        <v>0</v>
      </c>
      <c r="N805" s="333" t="s">
        <v>465</v>
      </c>
      <c r="O805" s="318"/>
      <c r="P805" s="319"/>
      <c r="Q805" s="320"/>
      <c r="R805" s="319"/>
      <c r="S805" s="319"/>
      <c r="T805" s="320"/>
      <c r="U805" s="321">
        <v>45057</v>
      </c>
      <c r="V805" s="270" t="str">
        <f ca="1">IFERROR(IF(E805&lt;&gt;"",VLOOKUP(E805,'Color Lineup'!N:N,1,0),""),"CHECK")</f>
        <v>LT089</v>
      </c>
    </row>
    <row r="806" spans="3:22">
      <c r="C806" s="1">
        <f>+IF(D806=1,COUNTIF($D$2:D806,D806),0)</f>
        <v>0</v>
      </c>
      <c r="D806" s="1">
        <f>+COUNTIF($E$2:E806,E806)</f>
        <v>57</v>
      </c>
      <c r="E806" s="1" t="str">
        <f t="shared" si="24"/>
        <v>MX089</v>
      </c>
      <c r="F806" s="323">
        <f t="shared" si="25"/>
        <v>804</v>
      </c>
      <c r="G806" s="317" t="s">
        <v>2192</v>
      </c>
      <c r="H806" s="317" t="s">
        <v>518</v>
      </c>
      <c r="I806" s="317" t="s">
        <v>1149</v>
      </c>
      <c r="J806" s="317">
        <v>10</v>
      </c>
      <c r="K806" s="317" t="s">
        <v>760</v>
      </c>
      <c r="L806" s="317" t="s">
        <v>817</v>
      </c>
      <c r="M806" s="317">
        <v>0</v>
      </c>
      <c r="N806" s="333" t="s">
        <v>465</v>
      </c>
      <c r="O806" s="318"/>
      <c r="P806" s="319"/>
      <c r="Q806" s="320"/>
      <c r="R806" s="319"/>
      <c r="S806" s="319"/>
      <c r="T806" s="320"/>
      <c r="U806" s="321">
        <v>45057</v>
      </c>
      <c r="V806" s="270" t="str">
        <f ca="1">IFERROR(IF(E806&lt;&gt;"",VLOOKUP(E806,'Color Lineup'!N:N,1,0),""),"CHECK")</f>
        <v>MX089</v>
      </c>
    </row>
    <row r="807" spans="3:22">
      <c r="C807" s="1">
        <f>+IF(D807=1,COUNTIF($D$2:D807,D807),0)</f>
        <v>0</v>
      </c>
      <c r="D807" s="1">
        <f>+COUNTIF($E$2:E807,E807)</f>
        <v>84</v>
      </c>
      <c r="E807" s="1" t="str">
        <f t="shared" si="24"/>
        <v>LH089</v>
      </c>
      <c r="F807" s="323">
        <f t="shared" si="25"/>
        <v>805</v>
      </c>
      <c r="G807" s="317" t="s">
        <v>2193</v>
      </c>
      <c r="H807" s="317" t="s">
        <v>682</v>
      </c>
      <c r="I807" s="317" t="s">
        <v>2160</v>
      </c>
      <c r="J807" s="317">
        <v>6</v>
      </c>
      <c r="K807" s="317" t="s">
        <v>585</v>
      </c>
      <c r="L807" s="317" t="s">
        <v>972</v>
      </c>
      <c r="M807" s="317">
        <v>0</v>
      </c>
      <c r="N807" s="333" t="s">
        <v>465</v>
      </c>
      <c r="O807" s="318"/>
      <c r="P807" s="319"/>
      <c r="Q807" s="320"/>
      <c r="R807" s="319"/>
      <c r="S807" s="319"/>
      <c r="T807" s="320"/>
      <c r="U807" s="321">
        <v>45057</v>
      </c>
      <c r="V807" s="270" t="str">
        <f ca="1">IFERROR(IF(E807&lt;&gt;"",VLOOKUP(E807,'Color Lineup'!N:N,1,0),""),"CHECK")</f>
        <v>LH089</v>
      </c>
    </row>
    <row r="808" spans="3:22">
      <c r="C808" s="1">
        <f>+IF(D808=1,COUNTIF($D$2:D808,D808),0)</f>
        <v>0</v>
      </c>
      <c r="D808" s="1">
        <f>+COUNTIF($E$2:E808,E808)</f>
        <v>33</v>
      </c>
      <c r="E808" s="1" t="str">
        <f t="shared" si="24"/>
        <v>MV040</v>
      </c>
      <c r="F808" s="323">
        <f t="shared" si="25"/>
        <v>806</v>
      </c>
      <c r="G808" s="317" t="s">
        <v>2194</v>
      </c>
      <c r="H808" s="317" t="s">
        <v>518</v>
      </c>
      <c r="I808" s="317" t="s">
        <v>1113</v>
      </c>
      <c r="J808" s="317">
        <v>6</v>
      </c>
      <c r="K808" s="317" t="s">
        <v>758</v>
      </c>
      <c r="L808" s="317" t="s">
        <v>818</v>
      </c>
      <c r="M808" s="317">
        <v>0</v>
      </c>
      <c r="N808" s="333" t="s">
        <v>28</v>
      </c>
      <c r="O808" s="318"/>
      <c r="P808" s="319"/>
      <c r="Q808" s="320"/>
      <c r="R808" s="319"/>
      <c r="S808" s="319"/>
      <c r="T808" s="320"/>
      <c r="U808" s="321">
        <v>45057</v>
      </c>
      <c r="V808" s="270" t="str">
        <f ca="1">IFERROR(IF(E808&lt;&gt;"",VLOOKUP(E808,'Color Lineup'!N:N,1,0),""),"CHECK")</f>
        <v>MV040</v>
      </c>
    </row>
    <row r="809" spans="3:22">
      <c r="C809" s="1">
        <f>+IF(D809=1,COUNTIF($D$2:D809,D809),0)</f>
        <v>0</v>
      </c>
      <c r="D809" s="1">
        <f>+COUNTIF($E$2:E809,E809)</f>
        <v>29</v>
      </c>
      <c r="E809" s="1" t="str">
        <f t="shared" si="24"/>
        <v>LHX12</v>
      </c>
      <c r="F809" s="323">
        <f t="shared" si="25"/>
        <v>807</v>
      </c>
      <c r="G809" s="317" t="s">
        <v>2195</v>
      </c>
      <c r="H809" s="317" t="s">
        <v>682</v>
      </c>
      <c r="I809" s="317" t="s">
        <v>2160</v>
      </c>
      <c r="J809" s="317">
        <v>7</v>
      </c>
      <c r="K809" s="317" t="s">
        <v>585</v>
      </c>
      <c r="L809" s="317" t="s">
        <v>973</v>
      </c>
      <c r="M809" s="317">
        <v>0</v>
      </c>
      <c r="N809" s="333" t="s">
        <v>632</v>
      </c>
      <c r="O809" s="318"/>
      <c r="P809" s="319"/>
      <c r="Q809" s="320"/>
      <c r="R809" s="319"/>
      <c r="S809" s="319"/>
      <c r="T809" s="320"/>
      <c r="U809" s="321">
        <v>45057</v>
      </c>
      <c r="V809" s="270" t="str">
        <f ca="1">IFERROR(IF(E809&lt;&gt;"",VLOOKUP(E809,'Color Lineup'!N:N,1,0),""),"CHECK")</f>
        <v>LHX12</v>
      </c>
    </row>
    <row r="810" spans="3:22">
      <c r="C810" s="1">
        <f>+IF(D810=1,COUNTIF($D$2:D810,D810),0)</f>
        <v>0</v>
      </c>
      <c r="D810" s="1">
        <f>+COUNTIF($E$2:E810,E810)</f>
        <v>19</v>
      </c>
      <c r="E810" s="1" t="str">
        <f t="shared" si="24"/>
        <v>MX218</v>
      </c>
      <c r="F810" s="323">
        <f t="shared" si="25"/>
        <v>808</v>
      </c>
      <c r="G810" s="317" t="s">
        <v>2196</v>
      </c>
      <c r="H810" s="317" t="s">
        <v>518</v>
      </c>
      <c r="I810" s="317" t="s">
        <v>1150</v>
      </c>
      <c r="J810" s="317">
        <v>1</v>
      </c>
      <c r="K810" s="317" t="s">
        <v>760</v>
      </c>
      <c r="L810" s="317" t="s">
        <v>819</v>
      </c>
      <c r="M810" s="317">
        <v>0</v>
      </c>
      <c r="N810" s="333" t="s">
        <v>20</v>
      </c>
      <c r="O810" s="318"/>
      <c r="P810" s="319"/>
      <c r="Q810" s="320"/>
      <c r="R810" s="319"/>
      <c r="S810" s="319"/>
      <c r="T810" s="320"/>
      <c r="U810" s="321">
        <v>45057</v>
      </c>
      <c r="V810" s="270" t="str">
        <f ca="1">IFERROR(IF(E810&lt;&gt;"",VLOOKUP(E810,'Color Lineup'!N:N,1,0),""),"CHECK")</f>
        <v>MX218</v>
      </c>
    </row>
    <row r="811" spans="3:22">
      <c r="C811" s="1">
        <f>+IF(D811=1,COUNTIF($D$2:D811,D811),0)</f>
        <v>0</v>
      </c>
      <c r="D811" s="1">
        <f>+COUNTIF($E$2:E811,E811)</f>
        <v>43</v>
      </c>
      <c r="E811" s="1" t="str">
        <f t="shared" si="24"/>
        <v>HJ089</v>
      </c>
      <c r="F811" s="323">
        <f t="shared" si="25"/>
        <v>809</v>
      </c>
      <c r="G811" s="317" t="s">
        <v>2197</v>
      </c>
      <c r="H811" s="317" t="s">
        <v>682</v>
      </c>
      <c r="I811" s="317" t="s">
        <v>2198</v>
      </c>
      <c r="J811" s="317">
        <v>1</v>
      </c>
      <c r="K811" s="317" t="s">
        <v>679</v>
      </c>
      <c r="L811" s="317" t="s">
        <v>974</v>
      </c>
      <c r="M811" s="317">
        <v>0</v>
      </c>
      <c r="N811" s="333" t="s">
        <v>465</v>
      </c>
      <c r="O811" s="318"/>
      <c r="P811" s="319"/>
      <c r="Q811" s="320"/>
      <c r="R811" s="319"/>
      <c r="S811" s="319"/>
      <c r="T811" s="320"/>
      <c r="U811" s="321">
        <v>45057</v>
      </c>
      <c r="V811" s="270" t="str">
        <f ca="1">IFERROR(IF(E811&lt;&gt;"",VLOOKUP(E811,'Color Lineup'!N:N,1,0),""),"CHECK")</f>
        <v>HJ089</v>
      </c>
    </row>
    <row r="812" spans="3:22">
      <c r="C812" s="1">
        <f>+IF(D812=1,COUNTIF($D$2:D812,D812),0)</f>
        <v>0</v>
      </c>
      <c r="D812" s="1">
        <f>+COUNTIF($E$2:E812,E812)</f>
        <v>6</v>
      </c>
      <c r="E812" s="1" t="str">
        <f t="shared" si="24"/>
        <v>LP1D6</v>
      </c>
      <c r="F812" s="323">
        <f t="shared" si="25"/>
        <v>810</v>
      </c>
      <c r="G812" s="317" t="s">
        <v>2199</v>
      </c>
      <c r="H812" s="317" t="s">
        <v>519</v>
      </c>
      <c r="I812" s="317" t="s">
        <v>2185</v>
      </c>
      <c r="J812" s="317">
        <v>2</v>
      </c>
      <c r="K812" s="317" t="s">
        <v>561</v>
      </c>
      <c r="L812" s="317" t="s">
        <v>1249</v>
      </c>
      <c r="M812" s="317">
        <v>0</v>
      </c>
      <c r="N812" s="333" t="s">
        <v>29</v>
      </c>
      <c r="O812" s="318"/>
      <c r="P812" s="319"/>
      <c r="Q812" s="320"/>
      <c r="R812" s="319"/>
      <c r="S812" s="319"/>
      <c r="T812" s="320"/>
      <c r="U812" s="321">
        <v>45057</v>
      </c>
      <c r="V812" s="270" t="str">
        <f ca="1">IFERROR(IF(E812&lt;&gt;"",VLOOKUP(E812,'Color Lineup'!N:N,1,0),""),"CHECK")</f>
        <v>LP1D6</v>
      </c>
    </row>
    <row r="813" spans="3:22">
      <c r="C813" s="1">
        <f>+IF(D813=1,COUNTIF($D$2:D813,D813),0)</f>
        <v>0</v>
      </c>
      <c r="D813" s="1">
        <f>+COUNTIF($E$2:E813,E813)</f>
        <v>9</v>
      </c>
      <c r="E813" s="1" t="str">
        <f t="shared" si="24"/>
        <v>MY218</v>
      </c>
      <c r="F813" s="323">
        <f t="shared" si="25"/>
        <v>811</v>
      </c>
      <c r="G813" s="317" t="s">
        <v>2200</v>
      </c>
      <c r="H813" s="317" t="s">
        <v>518</v>
      </c>
      <c r="I813" s="317" t="s">
        <v>1126</v>
      </c>
      <c r="J813" s="317">
        <v>9</v>
      </c>
      <c r="K813" s="317" t="s">
        <v>759</v>
      </c>
      <c r="L813" s="317" t="s">
        <v>820</v>
      </c>
      <c r="M813" s="317">
        <v>0</v>
      </c>
      <c r="N813" s="333" t="s">
        <v>20</v>
      </c>
      <c r="O813" s="318"/>
      <c r="P813" s="319"/>
      <c r="Q813" s="320"/>
      <c r="R813" s="319"/>
      <c r="S813" s="319"/>
      <c r="T813" s="320"/>
      <c r="U813" s="321">
        <v>45057</v>
      </c>
      <c r="V813" s="270" t="str">
        <f ca="1">IFERROR(IF(E813&lt;&gt;"",VLOOKUP(E813,'Color Lineup'!N:N,1,0),""),"CHECK")</f>
        <v>MY218</v>
      </c>
    </row>
    <row r="814" spans="3:22">
      <c r="C814" s="1">
        <f>+IF(D814=1,COUNTIF($D$2:D814,D814),0)</f>
        <v>0</v>
      </c>
      <c r="D814" s="1">
        <f>+COUNTIF($E$2:E814,E814)</f>
        <v>37</v>
      </c>
      <c r="E814" s="1" t="str">
        <f t="shared" si="24"/>
        <v>CXW09</v>
      </c>
      <c r="F814" s="323">
        <f t="shared" si="25"/>
        <v>812</v>
      </c>
      <c r="G814" s="317" t="s">
        <v>2201</v>
      </c>
      <c r="H814" s="317" t="s">
        <v>682</v>
      </c>
      <c r="I814" s="317" t="s">
        <v>2163</v>
      </c>
      <c r="J814" s="317">
        <v>4</v>
      </c>
      <c r="K814" s="317" t="s">
        <v>680</v>
      </c>
      <c r="L814" s="317" t="s">
        <v>975</v>
      </c>
      <c r="M814" s="317">
        <v>0</v>
      </c>
      <c r="N814" s="333" t="s">
        <v>635</v>
      </c>
      <c r="O814" s="318"/>
      <c r="P814" s="319"/>
      <c r="Q814" s="320"/>
      <c r="R814" s="319"/>
      <c r="S814" s="319"/>
      <c r="T814" s="320"/>
      <c r="U814" s="321">
        <v>45057</v>
      </c>
      <c r="V814" s="270" t="str">
        <f ca="1">IFERROR(IF(E814&lt;&gt;"",VLOOKUP(E814,'Color Lineup'!N:N,1,0),""),"CHECK")</f>
        <v>CXW09</v>
      </c>
    </row>
    <row r="815" spans="3:22">
      <c r="C815" s="1">
        <f>+IF(D815=1,COUNTIF($D$2:D815,D815),0)</f>
        <v>0</v>
      </c>
      <c r="D815" s="1">
        <f>+COUNTIF($E$2:E815,E815)</f>
        <v>20</v>
      </c>
      <c r="E815" s="1" t="str">
        <f t="shared" si="24"/>
        <v>MX218</v>
      </c>
      <c r="F815" s="323">
        <f t="shared" si="25"/>
        <v>813</v>
      </c>
      <c r="G815" s="317" t="s">
        <v>2202</v>
      </c>
      <c r="H815" s="317" t="s">
        <v>518</v>
      </c>
      <c r="I815" s="317" t="s">
        <v>1150</v>
      </c>
      <c r="J815" s="317">
        <v>2</v>
      </c>
      <c r="K815" s="317" t="s">
        <v>760</v>
      </c>
      <c r="L815" s="317" t="s">
        <v>821</v>
      </c>
      <c r="M815" s="317">
        <v>0</v>
      </c>
      <c r="N815" s="333" t="s">
        <v>20</v>
      </c>
      <c r="O815" s="318"/>
      <c r="P815" s="319"/>
      <c r="Q815" s="320"/>
      <c r="R815" s="319"/>
      <c r="S815" s="319"/>
      <c r="T815" s="320"/>
      <c r="U815" s="321">
        <v>45057</v>
      </c>
      <c r="V815" s="270" t="str">
        <f ca="1">IFERROR(IF(E815&lt;&gt;"",VLOOKUP(E815,'Color Lineup'!N:N,1,0),""),"CHECK")</f>
        <v>MX218</v>
      </c>
    </row>
    <row r="816" spans="3:22">
      <c r="C816" s="1">
        <f>+IF(D816=1,COUNTIF($D$2:D816,D816),0)</f>
        <v>0</v>
      </c>
      <c r="D816" s="1">
        <f>+COUNTIF($E$2:E816,E816)</f>
        <v>85</v>
      </c>
      <c r="E816" s="1" t="str">
        <f t="shared" si="24"/>
        <v>LH089</v>
      </c>
      <c r="F816" s="323">
        <f t="shared" si="25"/>
        <v>814</v>
      </c>
      <c r="G816" s="317" t="s">
        <v>2203</v>
      </c>
      <c r="H816" s="317" t="s">
        <v>682</v>
      </c>
      <c r="I816" s="317" t="s">
        <v>2160</v>
      </c>
      <c r="J816" s="317">
        <v>8</v>
      </c>
      <c r="K816" s="317" t="s">
        <v>585</v>
      </c>
      <c r="L816" s="317" t="s">
        <v>977</v>
      </c>
      <c r="M816" s="317">
        <v>0</v>
      </c>
      <c r="N816" s="333" t="s">
        <v>465</v>
      </c>
      <c r="O816" s="318"/>
      <c r="P816" s="319"/>
      <c r="Q816" s="320"/>
      <c r="R816" s="319"/>
      <c r="S816" s="319"/>
      <c r="T816" s="320"/>
      <c r="U816" s="321">
        <v>45057</v>
      </c>
      <c r="V816" s="270" t="str">
        <f ca="1">IFERROR(IF(E816&lt;&gt;"",VLOOKUP(E816,'Color Lineup'!N:N,1,0),""),"CHECK")</f>
        <v>LH089</v>
      </c>
    </row>
    <row r="817" spans="3:22">
      <c r="C817" s="1">
        <f>+IF(D817=1,COUNTIF($D$2:D817,D817),0)</f>
        <v>0</v>
      </c>
      <c r="D817" s="1">
        <f>+COUNTIF($E$2:E817,E817)</f>
        <v>57</v>
      </c>
      <c r="E817" s="1" t="str">
        <f t="shared" si="24"/>
        <v>MX4R0</v>
      </c>
      <c r="F817" s="323">
        <f t="shared" si="25"/>
        <v>815</v>
      </c>
      <c r="G817" s="317" t="s">
        <v>2204</v>
      </c>
      <c r="H817" s="317" t="s">
        <v>518</v>
      </c>
      <c r="I817" s="317" t="s">
        <v>1150</v>
      </c>
      <c r="J817" s="317">
        <v>3</v>
      </c>
      <c r="K817" s="317" t="s">
        <v>760</v>
      </c>
      <c r="L817" s="317" t="s">
        <v>822</v>
      </c>
      <c r="M817" s="317">
        <v>0</v>
      </c>
      <c r="N817" s="333" t="s">
        <v>21</v>
      </c>
      <c r="O817" s="318"/>
      <c r="P817" s="319"/>
      <c r="Q817" s="320"/>
      <c r="R817" s="319"/>
      <c r="S817" s="319"/>
      <c r="T817" s="320"/>
      <c r="U817" s="321">
        <v>45057</v>
      </c>
      <c r="V817" s="270" t="str">
        <f ca="1">IFERROR(IF(E817&lt;&gt;"",VLOOKUP(E817,'Color Lineup'!N:N,1,0),""),"CHECK")</f>
        <v>MX4R0</v>
      </c>
    </row>
    <row r="818" spans="3:22">
      <c r="C818" s="1">
        <f>+IF(D818=1,COUNTIF($D$2:D818,D818),0)</f>
        <v>0</v>
      </c>
      <c r="D818" s="1">
        <f>+COUNTIF($E$2:E818,E818)</f>
        <v>2</v>
      </c>
      <c r="E818" s="1" t="str">
        <f t="shared" si="24"/>
        <v>JH4V8</v>
      </c>
      <c r="F818" s="323">
        <f t="shared" si="25"/>
        <v>816</v>
      </c>
      <c r="G818" s="317" t="s">
        <v>2205</v>
      </c>
      <c r="H818" s="317" t="s">
        <v>520</v>
      </c>
      <c r="I818" s="317" t="s">
        <v>2206</v>
      </c>
      <c r="J818" s="317">
        <v>1</v>
      </c>
      <c r="K818" s="317" t="s">
        <v>452</v>
      </c>
      <c r="L818" s="317" t="s">
        <v>1034</v>
      </c>
      <c r="M818" s="317">
        <v>0</v>
      </c>
      <c r="N818" s="333" t="s">
        <v>30</v>
      </c>
      <c r="O818" s="318"/>
      <c r="P818" s="319"/>
      <c r="Q818" s="320"/>
      <c r="R818" s="319"/>
      <c r="S818" s="319"/>
      <c r="T818" s="320"/>
      <c r="U818" s="321">
        <v>45057</v>
      </c>
      <c r="V818" s="270" t="str">
        <f ca="1">IFERROR(IF(E818&lt;&gt;"",VLOOKUP(E818,'Color Lineup'!N:N,1,0),""),"CHECK")</f>
        <v>JH4V8</v>
      </c>
    </row>
    <row r="819" spans="3:22">
      <c r="C819" s="1">
        <f>+IF(D819=1,COUNTIF($D$2:D819,D819),0)</f>
        <v>0</v>
      </c>
      <c r="D819" s="1">
        <f>+COUNTIF($E$2:E819,E819)</f>
        <v>35</v>
      </c>
      <c r="E819" s="1" t="str">
        <f t="shared" si="24"/>
        <v>HKW09</v>
      </c>
      <c r="F819" s="323">
        <f t="shared" si="25"/>
        <v>817</v>
      </c>
      <c r="G819" s="317" t="s">
        <v>2207</v>
      </c>
      <c r="H819" s="317" t="s">
        <v>682</v>
      </c>
      <c r="I819" s="317" t="s">
        <v>2064</v>
      </c>
      <c r="J819" s="317">
        <v>10</v>
      </c>
      <c r="K819" s="317" t="s">
        <v>681</v>
      </c>
      <c r="L819" s="317" t="s">
        <v>978</v>
      </c>
      <c r="M819" s="317">
        <v>0</v>
      </c>
      <c r="N819" s="333" t="s">
        <v>635</v>
      </c>
      <c r="O819" s="318"/>
      <c r="P819" s="319"/>
      <c r="Q819" s="320"/>
      <c r="R819" s="319"/>
      <c r="S819" s="319"/>
      <c r="T819" s="320"/>
      <c r="U819" s="321">
        <v>45057</v>
      </c>
      <c r="V819" s="270" t="str">
        <f ca="1">IFERROR(IF(E819&lt;&gt;"",VLOOKUP(E819,'Color Lineup'!N:N,1,0),""),"CHECK")</f>
        <v>HKW09</v>
      </c>
    </row>
    <row r="820" spans="3:22">
      <c r="C820" s="1">
        <f>+IF(D820=1,COUNTIF($D$2:D820,D820),0)</f>
        <v>0</v>
      </c>
      <c r="D820" s="1">
        <f>+COUNTIF($E$2:E820,E820)</f>
        <v>27</v>
      </c>
      <c r="E820" s="1" t="str">
        <f t="shared" si="24"/>
        <v>MV4R0</v>
      </c>
      <c r="F820" s="323">
        <f t="shared" si="25"/>
        <v>818</v>
      </c>
      <c r="G820" s="317" t="s">
        <v>2208</v>
      </c>
      <c r="H820" s="317" t="s">
        <v>518</v>
      </c>
      <c r="I820" s="317" t="s">
        <v>1113</v>
      </c>
      <c r="J820" s="317">
        <v>7</v>
      </c>
      <c r="K820" s="317" t="s">
        <v>758</v>
      </c>
      <c r="L820" s="317" t="s">
        <v>823</v>
      </c>
      <c r="M820" s="317">
        <v>0</v>
      </c>
      <c r="N820" s="333" t="s">
        <v>21</v>
      </c>
      <c r="O820" s="318"/>
      <c r="P820" s="319"/>
      <c r="Q820" s="320"/>
      <c r="R820" s="319"/>
      <c r="S820" s="319"/>
      <c r="T820" s="320"/>
      <c r="U820" s="321">
        <v>45057</v>
      </c>
      <c r="V820" s="270" t="str">
        <f ca="1">IFERROR(IF(E820&lt;&gt;"",VLOOKUP(E820,'Color Lineup'!N:N,1,0),""),"CHECK")</f>
        <v>MV4R0</v>
      </c>
    </row>
    <row r="821" spans="3:22">
      <c r="C821" s="1">
        <f>+IF(D821=1,COUNTIF($D$2:D821,D821),0)</f>
        <v>0</v>
      </c>
      <c r="D821" s="1">
        <f>+COUNTIF($E$2:E821,E821)</f>
        <v>8</v>
      </c>
      <c r="E821" s="1" t="str">
        <f t="shared" si="24"/>
        <v>HJS28</v>
      </c>
      <c r="F821" s="323">
        <f t="shared" si="25"/>
        <v>819</v>
      </c>
      <c r="G821" s="317" t="s">
        <v>2209</v>
      </c>
      <c r="H821" s="317" t="s">
        <v>682</v>
      </c>
      <c r="I821" s="317" t="s">
        <v>2198</v>
      </c>
      <c r="J821" s="317">
        <v>2</v>
      </c>
      <c r="K821" s="317" t="s">
        <v>679</v>
      </c>
      <c r="L821" s="317" t="s">
        <v>979</v>
      </c>
      <c r="M821" s="317">
        <v>0</v>
      </c>
      <c r="N821" s="333" t="s">
        <v>631</v>
      </c>
      <c r="O821" s="318"/>
      <c r="P821" s="319"/>
      <c r="Q821" s="320"/>
      <c r="R821" s="319"/>
      <c r="S821" s="319"/>
      <c r="T821" s="320"/>
      <c r="U821" s="321">
        <v>45057</v>
      </c>
      <c r="V821" s="270" t="str">
        <f ca="1">IFERROR(IF(E821&lt;&gt;"",VLOOKUP(E821,'Color Lineup'!N:N,1,0),""),"CHECK")</f>
        <v>HJS28</v>
      </c>
    </row>
    <row r="822" spans="3:22">
      <c r="C822" s="1">
        <f>+IF(D822=1,COUNTIF($D$2:D822,D822),0)</f>
        <v>0</v>
      </c>
      <c r="D822" s="1">
        <f>+COUNTIF($E$2:E822,E822)</f>
        <v>21</v>
      </c>
      <c r="E822" s="1" t="str">
        <f t="shared" si="24"/>
        <v>MY4R0</v>
      </c>
      <c r="F822" s="323">
        <f t="shared" si="25"/>
        <v>820</v>
      </c>
      <c r="G822" s="317" t="s">
        <v>2210</v>
      </c>
      <c r="H822" s="317" t="s">
        <v>518</v>
      </c>
      <c r="I822" s="317" t="s">
        <v>1126</v>
      </c>
      <c r="J822" s="317">
        <v>10</v>
      </c>
      <c r="K822" s="317" t="s">
        <v>759</v>
      </c>
      <c r="L822" s="317" t="s">
        <v>824</v>
      </c>
      <c r="M822" s="317">
        <v>0</v>
      </c>
      <c r="N822" s="333" t="s">
        <v>21</v>
      </c>
      <c r="O822" s="318"/>
      <c r="P822" s="319"/>
      <c r="Q822" s="320"/>
      <c r="R822" s="319"/>
      <c r="S822" s="319"/>
      <c r="T822" s="320"/>
      <c r="U822" s="321">
        <v>45057</v>
      </c>
      <c r="V822" s="270" t="str">
        <f ca="1">IFERROR(IF(E822&lt;&gt;"",VLOOKUP(E822,'Color Lineup'!N:N,1,0),""),"CHECK")</f>
        <v>MY4R0</v>
      </c>
    </row>
    <row r="823" spans="3:22">
      <c r="C823" s="1">
        <f>+IF(D823=1,COUNTIF($D$2:D823,D823),0)</f>
        <v>0</v>
      </c>
      <c r="D823" s="1">
        <f>+COUNTIF($E$2:E823,E823)</f>
        <v>26</v>
      </c>
      <c r="E823" s="1" t="str">
        <f t="shared" si="24"/>
        <v>LH3Q3</v>
      </c>
      <c r="F823" s="323">
        <f t="shared" si="25"/>
        <v>821</v>
      </c>
      <c r="G823" s="317" t="s">
        <v>2211</v>
      </c>
      <c r="H823" s="317" t="s">
        <v>682</v>
      </c>
      <c r="I823" s="317" t="s">
        <v>2160</v>
      </c>
      <c r="J823" s="317">
        <v>9</v>
      </c>
      <c r="K823" s="317" t="s">
        <v>585</v>
      </c>
      <c r="L823" s="317" t="s">
        <v>980</v>
      </c>
      <c r="M823" s="317">
        <v>0</v>
      </c>
      <c r="N823" s="333" t="s">
        <v>630</v>
      </c>
      <c r="O823" s="318"/>
      <c r="P823" s="319"/>
      <c r="Q823" s="320"/>
      <c r="R823" s="319"/>
      <c r="S823" s="319"/>
      <c r="T823" s="320"/>
      <c r="U823" s="321">
        <v>45057</v>
      </c>
      <c r="V823" s="270" t="str">
        <f ca="1">IFERROR(IF(E823&lt;&gt;"",VLOOKUP(E823,'Color Lineup'!N:N,1,0),""),"CHECK")</f>
        <v>LH3Q3</v>
      </c>
    </row>
    <row r="824" spans="3:22">
      <c r="C824" s="1">
        <f>+IF(D824=1,COUNTIF($D$2:D824,D824),0)</f>
        <v>0</v>
      </c>
      <c r="D824" s="1">
        <f>+COUNTIF($E$2:E824,E824)</f>
        <v>25</v>
      </c>
      <c r="E824" s="1" t="str">
        <f t="shared" si="24"/>
        <v>LT089</v>
      </c>
      <c r="F824" s="323">
        <f t="shared" si="25"/>
        <v>822</v>
      </c>
      <c r="G824" s="317" t="s">
        <v>2212</v>
      </c>
      <c r="H824" s="317" t="s">
        <v>519</v>
      </c>
      <c r="I824" s="317" t="s">
        <v>2073</v>
      </c>
      <c r="J824" s="317">
        <v>9</v>
      </c>
      <c r="K824" s="317" t="s">
        <v>559</v>
      </c>
      <c r="L824" s="317" t="s">
        <v>1250</v>
      </c>
      <c r="M824" s="317">
        <v>0</v>
      </c>
      <c r="N824" s="333" t="s">
        <v>465</v>
      </c>
      <c r="O824" s="318"/>
      <c r="P824" s="319"/>
      <c r="Q824" s="320"/>
      <c r="R824" s="319"/>
      <c r="S824" s="319"/>
      <c r="T824" s="320"/>
      <c r="U824" s="321">
        <v>45057</v>
      </c>
      <c r="V824" s="270" t="str">
        <f ca="1">IFERROR(IF(E824&lt;&gt;"",VLOOKUP(E824,'Color Lineup'!N:N,1,0),""),"CHECK")</f>
        <v>LT089</v>
      </c>
    </row>
    <row r="825" spans="3:22">
      <c r="C825" s="1">
        <f>+IF(D825=1,COUNTIF($D$2:D825,D825),0)</f>
        <v>0</v>
      </c>
      <c r="D825" s="1">
        <f>+COUNTIF($E$2:E825,E825)</f>
        <v>27</v>
      </c>
      <c r="E825" s="1" t="str">
        <f t="shared" si="24"/>
        <v>MX3R3</v>
      </c>
      <c r="F825" s="323">
        <f t="shared" si="25"/>
        <v>823</v>
      </c>
      <c r="G825" s="317" t="s">
        <v>2213</v>
      </c>
      <c r="H825" s="317" t="s">
        <v>518</v>
      </c>
      <c r="I825" s="317" t="s">
        <v>1150</v>
      </c>
      <c r="J825" s="317">
        <v>4</v>
      </c>
      <c r="K825" s="317" t="s">
        <v>760</v>
      </c>
      <c r="L825" s="317" t="s">
        <v>825</v>
      </c>
      <c r="M825" s="317">
        <v>0</v>
      </c>
      <c r="N825" s="333" t="s">
        <v>354</v>
      </c>
      <c r="O825" s="318"/>
      <c r="P825" s="319"/>
      <c r="Q825" s="320"/>
      <c r="R825" s="319"/>
      <c r="S825" s="319"/>
      <c r="T825" s="320"/>
      <c r="U825" s="321">
        <v>45057</v>
      </c>
      <c r="V825" s="270" t="str">
        <f ca="1">IFERROR(IF(E825&lt;&gt;"",VLOOKUP(E825,'Color Lineup'!N:N,1,0),""),"CHECK")</f>
        <v>MX3R3</v>
      </c>
    </row>
    <row r="826" spans="3:22">
      <c r="C826" s="1">
        <f>+IF(D826=1,COUNTIF($D$2:D826,D826),0)</f>
        <v>0</v>
      </c>
      <c r="D826" s="1">
        <f>+COUNTIF($E$2:E826,E826)</f>
        <v>58</v>
      </c>
      <c r="E826" s="1" t="str">
        <f t="shared" si="24"/>
        <v>MX4R0</v>
      </c>
      <c r="F826" s="323">
        <f t="shared" si="25"/>
        <v>824</v>
      </c>
      <c r="G826" s="317" t="s">
        <v>2214</v>
      </c>
      <c r="H826" s="317" t="s">
        <v>518</v>
      </c>
      <c r="I826" s="317" t="s">
        <v>1150</v>
      </c>
      <c r="J826" s="317">
        <v>5</v>
      </c>
      <c r="K826" s="317" t="s">
        <v>760</v>
      </c>
      <c r="L826" s="317" t="s">
        <v>826</v>
      </c>
      <c r="M826" s="317">
        <v>0</v>
      </c>
      <c r="N826" s="333" t="s">
        <v>21</v>
      </c>
      <c r="O826" s="318"/>
      <c r="P826" s="319"/>
      <c r="Q826" s="320"/>
      <c r="R826" s="319"/>
      <c r="S826" s="319"/>
      <c r="T826" s="320"/>
      <c r="U826" s="321">
        <v>45057</v>
      </c>
      <c r="V826" s="270" t="str">
        <f ca="1">IFERROR(IF(E826&lt;&gt;"",VLOOKUP(E826,'Color Lineup'!N:N,1,0),""),"CHECK")</f>
        <v>MX4R0</v>
      </c>
    </row>
    <row r="827" spans="3:22">
      <c r="C827" s="1">
        <f>+IF(D827=1,COUNTIF($D$2:D827,D827),0)</f>
        <v>0</v>
      </c>
      <c r="D827" s="1">
        <f>+COUNTIF($E$2:E827,E827)</f>
        <v>38</v>
      </c>
      <c r="E827" s="1" t="str">
        <f t="shared" si="24"/>
        <v>CXW09</v>
      </c>
      <c r="F827" s="323">
        <f t="shared" si="25"/>
        <v>825</v>
      </c>
      <c r="G827" s="317" t="s">
        <v>2215</v>
      </c>
      <c r="H827" s="317" t="s">
        <v>682</v>
      </c>
      <c r="I827" s="317" t="s">
        <v>2163</v>
      </c>
      <c r="J827" s="317">
        <v>5</v>
      </c>
      <c r="K827" s="317" t="s">
        <v>680</v>
      </c>
      <c r="L827" s="317" t="s">
        <v>981</v>
      </c>
      <c r="M827" s="317">
        <v>0</v>
      </c>
      <c r="N827" s="333" t="s">
        <v>635</v>
      </c>
      <c r="O827" s="318"/>
      <c r="P827" s="319"/>
      <c r="Q827" s="320"/>
      <c r="R827" s="319"/>
      <c r="S827" s="319"/>
      <c r="T827" s="320"/>
      <c r="U827" s="321">
        <v>45057</v>
      </c>
      <c r="V827" s="270" t="str">
        <f ca="1">IFERROR(IF(E827&lt;&gt;"",VLOOKUP(E827,'Color Lineup'!N:N,1,0),""),"CHECK")</f>
        <v>CXW09</v>
      </c>
    </row>
    <row r="828" spans="3:22">
      <c r="C828" s="1">
        <f>+IF(D828=1,COUNTIF($D$2:D828,D828),0)</f>
        <v>0</v>
      </c>
      <c r="D828" s="1">
        <f>+COUNTIF($E$2:E828,E828)</f>
        <v>34</v>
      </c>
      <c r="E828" s="1" t="str">
        <f t="shared" si="24"/>
        <v>MV040</v>
      </c>
      <c r="F828" s="323">
        <f t="shared" si="25"/>
        <v>826</v>
      </c>
      <c r="G828" s="317" t="s">
        <v>2216</v>
      </c>
      <c r="H828" s="317" t="s">
        <v>518</v>
      </c>
      <c r="I828" s="317" t="s">
        <v>1113</v>
      </c>
      <c r="J828" s="317">
        <v>8</v>
      </c>
      <c r="K828" s="317" t="s">
        <v>758</v>
      </c>
      <c r="L828" s="317" t="s">
        <v>827</v>
      </c>
      <c r="M828" s="317">
        <v>0</v>
      </c>
      <c r="N828" s="333" t="s">
        <v>28</v>
      </c>
      <c r="O828" s="318"/>
      <c r="P828" s="319"/>
      <c r="Q828" s="320"/>
      <c r="R828" s="319"/>
      <c r="S828" s="319"/>
      <c r="T828" s="320"/>
      <c r="U828" s="321">
        <v>45057</v>
      </c>
      <c r="V828" s="270" t="str">
        <f ca="1">IFERROR(IF(E828&lt;&gt;"",VLOOKUP(E828,'Color Lineup'!N:N,1,0),""),"CHECK")</f>
        <v>MV040</v>
      </c>
    </row>
    <row r="829" spans="3:22">
      <c r="C829" s="1">
        <f>+IF(D829=1,COUNTIF($D$2:D829,D829),0)</f>
        <v>0</v>
      </c>
      <c r="D829" s="1">
        <f>+COUNTIF($E$2:E829,E829)</f>
        <v>86</v>
      </c>
      <c r="E829" s="1" t="str">
        <f t="shared" si="24"/>
        <v>LH089</v>
      </c>
      <c r="F829" s="323">
        <f t="shared" si="25"/>
        <v>827</v>
      </c>
      <c r="G829" s="317" t="s">
        <v>2217</v>
      </c>
      <c r="H829" s="317" t="s">
        <v>682</v>
      </c>
      <c r="I829" s="317" t="s">
        <v>2160</v>
      </c>
      <c r="J829" s="317">
        <v>10</v>
      </c>
      <c r="K829" s="317" t="s">
        <v>585</v>
      </c>
      <c r="L829" s="317" t="s">
        <v>982</v>
      </c>
      <c r="M829" s="317">
        <v>0</v>
      </c>
      <c r="N829" s="333" t="s">
        <v>465</v>
      </c>
      <c r="O829" s="318"/>
      <c r="P829" s="319"/>
      <c r="Q829" s="320"/>
      <c r="R829" s="319"/>
      <c r="S829" s="319"/>
      <c r="T829" s="320"/>
      <c r="U829" s="321">
        <v>45057</v>
      </c>
      <c r="V829" s="270" t="str">
        <f ca="1">IFERROR(IF(E829&lt;&gt;"",VLOOKUP(E829,'Color Lineup'!N:N,1,0),""),"CHECK")</f>
        <v>LH089</v>
      </c>
    </row>
    <row r="830" spans="3:22">
      <c r="C830" s="1">
        <f>+IF(D830=1,COUNTIF($D$2:D830,D830),0)</f>
        <v>0</v>
      </c>
      <c r="D830" s="1">
        <f>+COUNTIF($E$2:E830,E830)</f>
        <v>28</v>
      </c>
      <c r="E830" s="1" t="str">
        <f t="shared" si="24"/>
        <v>MX3R3</v>
      </c>
      <c r="F830" s="323">
        <f t="shared" si="25"/>
        <v>828</v>
      </c>
      <c r="G830" s="317" t="s">
        <v>2218</v>
      </c>
      <c r="H830" s="317" t="s">
        <v>518</v>
      </c>
      <c r="I830" s="317" t="s">
        <v>1150</v>
      </c>
      <c r="J830" s="317">
        <v>6</v>
      </c>
      <c r="K830" s="317" t="s">
        <v>760</v>
      </c>
      <c r="L830" s="317" t="s">
        <v>828</v>
      </c>
      <c r="M830" s="317">
        <v>0</v>
      </c>
      <c r="N830" s="333" t="s">
        <v>354</v>
      </c>
      <c r="O830" s="318"/>
      <c r="P830" s="319"/>
      <c r="Q830" s="320"/>
      <c r="R830" s="319"/>
      <c r="S830" s="319"/>
      <c r="T830" s="320"/>
      <c r="U830" s="321">
        <v>45057</v>
      </c>
      <c r="V830" s="270" t="str">
        <f ca="1">IFERROR(IF(E830&lt;&gt;"",VLOOKUP(E830,'Color Lineup'!N:N,1,0),""),"CHECK")</f>
        <v>MX3R3</v>
      </c>
    </row>
    <row r="831" spans="3:22">
      <c r="C831" s="1">
        <f>+IF(D831=1,COUNTIF($D$2:D831,D831),0)</f>
        <v>0</v>
      </c>
      <c r="D831" s="1">
        <f>+COUNTIF($E$2:E831,E831)</f>
        <v>21</v>
      </c>
      <c r="E831" s="1" t="str">
        <f t="shared" si="24"/>
        <v>LP040</v>
      </c>
      <c r="F831" s="323">
        <f t="shared" si="25"/>
        <v>829</v>
      </c>
      <c r="G831" s="317" t="s">
        <v>2219</v>
      </c>
      <c r="H831" s="317" t="s">
        <v>519</v>
      </c>
      <c r="I831" s="317" t="s">
        <v>2185</v>
      </c>
      <c r="J831" s="317">
        <v>3</v>
      </c>
      <c r="K831" s="317" t="s">
        <v>561</v>
      </c>
      <c r="L831" s="317" t="s">
        <v>1251</v>
      </c>
      <c r="M831" s="317">
        <v>0</v>
      </c>
      <c r="N831" s="333" t="s">
        <v>28</v>
      </c>
      <c r="O831" s="318"/>
      <c r="P831" s="319"/>
      <c r="Q831" s="320"/>
      <c r="R831" s="319"/>
      <c r="S831" s="319"/>
      <c r="T831" s="320"/>
      <c r="U831" s="321">
        <v>45057</v>
      </c>
      <c r="V831" s="270" t="str">
        <f ca="1">IFERROR(IF(E831&lt;&gt;"",VLOOKUP(E831,'Color Lineup'!N:N,1,0),""),"CHECK")</f>
        <v>LP040</v>
      </c>
    </row>
    <row r="832" spans="3:22">
      <c r="C832" s="1">
        <f>+IF(D832=1,COUNTIF($D$2:D832,D832),0)</f>
        <v>0</v>
      </c>
      <c r="D832" s="1">
        <f>+COUNTIF($E$2:E832,E832)</f>
        <v>10</v>
      </c>
      <c r="E832" s="1" t="str">
        <f t="shared" si="24"/>
        <v>HJP20</v>
      </c>
      <c r="F832" s="323">
        <f t="shared" si="25"/>
        <v>830</v>
      </c>
      <c r="G832" s="317" t="s">
        <v>2220</v>
      </c>
      <c r="H832" s="317" t="s">
        <v>682</v>
      </c>
      <c r="I832" s="317" t="s">
        <v>2198</v>
      </c>
      <c r="J832" s="317">
        <v>3</v>
      </c>
      <c r="K832" s="317" t="s">
        <v>679</v>
      </c>
      <c r="L832" s="317" t="s">
        <v>984</v>
      </c>
      <c r="M832" s="317">
        <v>0</v>
      </c>
      <c r="N832" s="333" t="s">
        <v>633</v>
      </c>
      <c r="O832" s="318"/>
      <c r="P832" s="319"/>
      <c r="Q832" s="320"/>
      <c r="R832" s="319"/>
      <c r="S832" s="319"/>
      <c r="T832" s="320"/>
      <c r="U832" s="321">
        <v>45057</v>
      </c>
      <c r="V832" s="270" t="str">
        <f ca="1">IFERROR(IF(E832&lt;&gt;"",VLOOKUP(E832,'Color Lineup'!N:N,1,0),""),"CHECK")</f>
        <v>HJP20</v>
      </c>
    </row>
    <row r="833" spans="3:22">
      <c r="C833" s="1">
        <f>+IF(D833=1,COUNTIF($D$2:D833,D833),0)</f>
        <v>0</v>
      </c>
      <c r="D833" s="1">
        <f>+COUNTIF($E$2:E833,E833)</f>
        <v>22</v>
      </c>
      <c r="E833" s="1" t="str">
        <f t="shared" si="24"/>
        <v>MY4R0</v>
      </c>
      <c r="F833" s="323">
        <f t="shared" si="25"/>
        <v>831</v>
      </c>
      <c r="G833" s="317" t="s">
        <v>2221</v>
      </c>
      <c r="H833" s="317" t="s">
        <v>518</v>
      </c>
      <c r="I833" s="317" t="s">
        <v>1133</v>
      </c>
      <c r="J833" s="317">
        <v>1</v>
      </c>
      <c r="K833" s="317" t="s">
        <v>759</v>
      </c>
      <c r="L833" s="317" t="s">
        <v>829</v>
      </c>
      <c r="M833" s="317">
        <v>0</v>
      </c>
      <c r="N833" s="333" t="s">
        <v>21</v>
      </c>
      <c r="O833" s="318"/>
      <c r="P833" s="319"/>
      <c r="Q833" s="320"/>
      <c r="R833" s="319"/>
      <c r="S833" s="319"/>
      <c r="T833" s="320"/>
      <c r="U833" s="321">
        <v>45057</v>
      </c>
      <c r="V833" s="270" t="str">
        <f ca="1">IFERROR(IF(E833&lt;&gt;"",VLOOKUP(E833,'Color Lineup'!N:N,1,0),""),"CHECK")</f>
        <v>MY4R0</v>
      </c>
    </row>
    <row r="834" spans="3:22">
      <c r="C834" s="1">
        <f>+IF(D834=1,COUNTIF($D$2:D834,D834),0)</f>
        <v>0</v>
      </c>
      <c r="D834" s="1">
        <f>+COUNTIF($E$2:E834,E834)</f>
        <v>36</v>
      </c>
      <c r="E834" s="1" t="str">
        <f t="shared" si="24"/>
        <v>HKW09</v>
      </c>
      <c r="F834" s="323">
        <f t="shared" si="25"/>
        <v>832</v>
      </c>
      <c r="G834" s="317" t="s">
        <v>2222</v>
      </c>
      <c r="H834" s="317" t="s">
        <v>682</v>
      </c>
      <c r="I834" s="317" t="s">
        <v>2223</v>
      </c>
      <c r="J834" s="317">
        <v>1</v>
      </c>
      <c r="K834" s="317" t="s">
        <v>681</v>
      </c>
      <c r="L834" s="317" t="s">
        <v>985</v>
      </c>
      <c r="M834" s="317">
        <v>0</v>
      </c>
      <c r="N834" s="333" t="s">
        <v>635</v>
      </c>
      <c r="O834" s="318"/>
      <c r="P834" s="319"/>
      <c r="Q834" s="320"/>
      <c r="R834" s="319"/>
      <c r="S834" s="319"/>
      <c r="T834" s="320"/>
      <c r="U834" s="321">
        <v>45057</v>
      </c>
      <c r="V834" s="270" t="str">
        <f ca="1">IFERROR(IF(E834&lt;&gt;"",VLOOKUP(E834,'Color Lineup'!N:N,1,0),""),"CHECK")</f>
        <v>HKW09</v>
      </c>
    </row>
    <row r="835" spans="3:22">
      <c r="C835" s="1">
        <f>+IF(D835=1,COUNTIF($D$2:D835,D835),0)</f>
        <v>0</v>
      </c>
      <c r="D835" s="1">
        <f>+COUNTIF($E$2:E835,E835)</f>
        <v>18</v>
      </c>
      <c r="E835" s="1" t="str">
        <f t="shared" si="24"/>
        <v>MX040</v>
      </c>
      <c r="F835" s="323">
        <f t="shared" si="25"/>
        <v>833</v>
      </c>
      <c r="G835" s="317" t="s">
        <v>2224</v>
      </c>
      <c r="H835" s="317" t="s">
        <v>518</v>
      </c>
      <c r="I835" s="317" t="s">
        <v>1150</v>
      </c>
      <c r="J835" s="317">
        <v>7</v>
      </c>
      <c r="K835" s="317" t="s">
        <v>760</v>
      </c>
      <c r="L835" s="317" t="s">
        <v>831</v>
      </c>
      <c r="M835" s="317">
        <v>0</v>
      </c>
      <c r="N835" s="333" t="s">
        <v>28</v>
      </c>
      <c r="O835" s="318"/>
      <c r="P835" s="319"/>
      <c r="Q835" s="320"/>
      <c r="R835" s="319"/>
      <c r="S835" s="319"/>
      <c r="T835" s="320"/>
      <c r="U835" s="321">
        <v>45057</v>
      </c>
      <c r="V835" s="270" t="str">
        <f ca="1">IFERROR(IF(E835&lt;&gt;"",VLOOKUP(E835,'Color Lineup'!N:N,1,0),""),"CHECK")</f>
        <v>MX040</v>
      </c>
    </row>
    <row r="836" spans="3:22">
      <c r="C836" s="1">
        <f>+IF(D836=1,COUNTIF($D$2:D836,D836),0)</f>
        <v>0</v>
      </c>
      <c r="D836" s="1">
        <f>+COUNTIF($E$2:E836,E836)</f>
        <v>3</v>
      </c>
      <c r="E836" s="1" t="str">
        <f t="shared" ref="E836:E899" si="26">+K836&amp;N836</f>
        <v>JH4V8</v>
      </c>
      <c r="F836" s="323">
        <f t="shared" si="25"/>
        <v>834</v>
      </c>
      <c r="G836" s="317" t="s">
        <v>2225</v>
      </c>
      <c r="H836" s="317" t="s">
        <v>520</v>
      </c>
      <c r="I836" s="317" t="s">
        <v>2206</v>
      </c>
      <c r="J836" s="317">
        <v>2</v>
      </c>
      <c r="K836" s="317" t="s">
        <v>452</v>
      </c>
      <c r="L836" s="317" t="s">
        <v>1035</v>
      </c>
      <c r="M836" s="317">
        <v>0</v>
      </c>
      <c r="N836" s="333" t="s">
        <v>30</v>
      </c>
      <c r="O836" s="318"/>
      <c r="P836" s="319"/>
      <c r="Q836" s="320"/>
      <c r="R836" s="319"/>
      <c r="S836" s="319"/>
      <c r="T836" s="320"/>
      <c r="U836" s="321">
        <v>45057</v>
      </c>
      <c r="V836" s="270" t="str">
        <f ca="1">IFERROR(IF(E836&lt;&gt;"",VLOOKUP(E836,'Color Lineup'!N:N,1,0),""),"CHECK")</f>
        <v>JH4V8</v>
      </c>
    </row>
    <row r="837" spans="3:22">
      <c r="C837" s="1">
        <f>+IF(D837=1,COUNTIF($D$2:D837,D837),0)</f>
        <v>0</v>
      </c>
      <c r="D837" s="1">
        <f>+COUNTIF($E$2:E837,E837)</f>
        <v>27</v>
      </c>
      <c r="E837" s="1" t="str">
        <f t="shared" si="26"/>
        <v>LH3Q3</v>
      </c>
      <c r="F837" s="323">
        <f t="shared" ref="F837:F900" si="27">ROW()-2</f>
        <v>835</v>
      </c>
      <c r="G837" s="317" t="s">
        <v>2226</v>
      </c>
      <c r="H837" s="317" t="s">
        <v>682</v>
      </c>
      <c r="I837" s="317" t="s">
        <v>2227</v>
      </c>
      <c r="J837" s="317">
        <v>1</v>
      </c>
      <c r="K837" s="317" t="s">
        <v>585</v>
      </c>
      <c r="L837" s="317" t="s">
        <v>986</v>
      </c>
      <c r="M837" s="317">
        <v>0</v>
      </c>
      <c r="N837" s="333" t="s">
        <v>630</v>
      </c>
      <c r="O837" s="318"/>
      <c r="P837" s="319"/>
      <c r="Q837" s="320"/>
      <c r="R837" s="319"/>
      <c r="S837" s="319"/>
      <c r="T837" s="320"/>
      <c r="U837" s="321">
        <v>45057</v>
      </c>
      <c r="V837" s="270" t="str">
        <f ca="1">IFERROR(IF(E837&lt;&gt;"",VLOOKUP(E837,'Color Lineup'!N:N,1,0),""),"CHECK")</f>
        <v>LH3Q3</v>
      </c>
    </row>
    <row r="838" spans="3:22">
      <c r="C838" s="1">
        <f>+IF(D838=1,COUNTIF($D$2:D838,D838),0)</f>
        <v>0</v>
      </c>
      <c r="D838" s="1">
        <f>+COUNTIF($E$2:E838,E838)</f>
        <v>2</v>
      </c>
      <c r="E838" s="1" t="str">
        <f t="shared" si="26"/>
        <v>LT1D6</v>
      </c>
      <c r="F838" s="323">
        <f t="shared" si="27"/>
        <v>836</v>
      </c>
      <c r="G838" s="317" t="s">
        <v>2228</v>
      </c>
      <c r="H838" s="317" t="s">
        <v>519</v>
      </c>
      <c r="I838" s="317" t="s">
        <v>2073</v>
      </c>
      <c r="J838" s="317">
        <v>10</v>
      </c>
      <c r="K838" s="317" t="s">
        <v>559</v>
      </c>
      <c r="L838" s="317" t="s">
        <v>1253</v>
      </c>
      <c r="M838" s="317">
        <v>0</v>
      </c>
      <c r="N838" s="333" t="s">
        <v>29</v>
      </c>
      <c r="O838" s="318"/>
      <c r="P838" s="319"/>
      <c r="Q838" s="320"/>
      <c r="R838" s="319"/>
      <c r="S838" s="319"/>
      <c r="T838" s="320"/>
      <c r="U838" s="321">
        <v>45057</v>
      </c>
      <c r="V838" s="270" t="str">
        <f ca="1">IFERROR(IF(E838&lt;&gt;"",VLOOKUP(E838,'Color Lineup'!N:N,1,0),""),"CHECK")</f>
        <v>LT1D6</v>
      </c>
    </row>
    <row r="839" spans="3:22">
      <c r="C839" s="1">
        <f>+IF(D839=1,COUNTIF($D$2:D839,D839),0)</f>
        <v>0</v>
      </c>
      <c r="D839" s="1">
        <f>+COUNTIF($E$2:E839,E839)</f>
        <v>5</v>
      </c>
      <c r="E839" s="1" t="str">
        <f t="shared" si="26"/>
        <v>MV3R3</v>
      </c>
      <c r="F839" s="323">
        <f t="shared" si="27"/>
        <v>837</v>
      </c>
      <c r="G839" s="317" t="s">
        <v>2229</v>
      </c>
      <c r="H839" s="317" t="s">
        <v>518</v>
      </c>
      <c r="I839" s="317" t="s">
        <v>1113</v>
      </c>
      <c r="J839" s="317">
        <v>9</v>
      </c>
      <c r="K839" s="317" t="s">
        <v>758</v>
      </c>
      <c r="L839" s="317" t="s">
        <v>832</v>
      </c>
      <c r="M839" s="317">
        <v>0</v>
      </c>
      <c r="N839" s="333" t="s">
        <v>354</v>
      </c>
      <c r="O839" s="318"/>
      <c r="P839" s="319"/>
      <c r="Q839" s="320"/>
      <c r="R839" s="319"/>
      <c r="S839" s="319"/>
      <c r="T839" s="320"/>
      <c r="U839" s="321">
        <v>45057</v>
      </c>
      <c r="V839" s="270" t="str">
        <f ca="1">IFERROR(IF(E839&lt;&gt;"",VLOOKUP(E839,'Color Lineup'!N:N,1,0),""),"CHECK")</f>
        <v>MV3R3</v>
      </c>
    </row>
    <row r="840" spans="3:22">
      <c r="C840" s="1">
        <f>+IF(D840=1,COUNTIF($D$2:D840,D840),0)</f>
        <v>0</v>
      </c>
      <c r="D840" s="1">
        <f>+COUNTIF($E$2:E840,E840)</f>
        <v>7</v>
      </c>
      <c r="E840" s="1" t="str">
        <f t="shared" si="26"/>
        <v>CXS28</v>
      </c>
      <c r="F840" s="323">
        <f t="shared" si="27"/>
        <v>838</v>
      </c>
      <c r="G840" s="317" t="s">
        <v>2230</v>
      </c>
      <c r="H840" s="317" t="s">
        <v>682</v>
      </c>
      <c r="I840" s="317" t="s">
        <v>2163</v>
      </c>
      <c r="J840" s="317">
        <v>6</v>
      </c>
      <c r="K840" s="317" t="s">
        <v>680</v>
      </c>
      <c r="L840" s="317" t="s">
        <v>987</v>
      </c>
      <c r="M840" s="317">
        <v>0</v>
      </c>
      <c r="N840" s="333" t="s">
        <v>631</v>
      </c>
      <c r="O840" s="318"/>
      <c r="P840" s="319"/>
      <c r="Q840" s="320"/>
      <c r="R840" s="319"/>
      <c r="S840" s="319"/>
      <c r="T840" s="320"/>
      <c r="U840" s="321">
        <v>45057</v>
      </c>
      <c r="V840" s="270" t="str">
        <f ca="1">IFERROR(IF(E840&lt;&gt;"",VLOOKUP(E840,'Color Lineup'!N:N,1,0),""),"CHECK")</f>
        <v>CXS28</v>
      </c>
    </row>
    <row r="841" spans="3:22">
      <c r="C841" s="1">
        <f>+IF(D841=1,COUNTIF($D$2:D841,D841),0)</f>
        <v>0</v>
      </c>
      <c r="D841" s="1">
        <f>+COUNTIF($E$2:E841,E841)</f>
        <v>59</v>
      </c>
      <c r="E841" s="1" t="str">
        <f t="shared" si="26"/>
        <v>MX4R0</v>
      </c>
      <c r="F841" s="323">
        <f t="shared" si="27"/>
        <v>839</v>
      </c>
      <c r="G841" s="317" t="s">
        <v>2231</v>
      </c>
      <c r="H841" s="317" t="s">
        <v>518</v>
      </c>
      <c r="I841" s="317" t="s">
        <v>1150</v>
      </c>
      <c r="J841" s="317">
        <v>8</v>
      </c>
      <c r="K841" s="317" t="s">
        <v>760</v>
      </c>
      <c r="L841" s="317" t="s">
        <v>834</v>
      </c>
      <c r="M841" s="317">
        <v>0</v>
      </c>
      <c r="N841" s="333" t="s">
        <v>21</v>
      </c>
      <c r="O841" s="318"/>
      <c r="P841" s="319"/>
      <c r="Q841" s="320"/>
      <c r="R841" s="319"/>
      <c r="S841" s="319"/>
      <c r="T841" s="320"/>
      <c r="U841" s="321">
        <v>45057</v>
      </c>
      <c r="V841" s="270" t="str">
        <f ca="1">IFERROR(IF(E841&lt;&gt;"",VLOOKUP(E841,'Color Lineup'!N:N,1,0),""),"CHECK")</f>
        <v>MX4R0</v>
      </c>
    </row>
    <row r="842" spans="3:22">
      <c r="C842" s="1">
        <f>+IF(D842=1,COUNTIF($D$2:D842,D842),0)</f>
        <v>0</v>
      </c>
      <c r="D842" s="1">
        <f>+COUNTIF($E$2:E842,E842)</f>
        <v>28</v>
      </c>
      <c r="E842" s="1" t="str">
        <f t="shared" si="26"/>
        <v>LH3Q3</v>
      </c>
      <c r="F842" s="323">
        <f t="shared" si="27"/>
        <v>840</v>
      </c>
      <c r="G842" s="317" t="s">
        <v>2232</v>
      </c>
      <c r="H842" s="317" t="s">
        <v>682</v>
      </c>
      <c r="I842" s="317" t="s">
        <v>2227</v>
      </c>
      <c r="J842" s="317">
        <v>2</v>
      </c>
      <c r="K842" s="317" t="s">
        <v>585</v>
      </c>
      <c r="L842" s="317" t="s">
        <v>988</v>
      </c>
      <c r="M842" s="317">
        <v>0</v>
      </c>
      <c r="N842" s="333" t="s">
        <v>630</v>
      </c>
      <c r="O842" s="318"/>
      <c r="P842" s="319"/>
      <c r="Q842" s="320"/>
      <c r="R842" s="319"/>
      <c r="S842" s="319"/>
      <c r="T842" s="320"/>
      <c r="U842" s="321">
        <v>45057</v>
      </c>
      <c r="V842" s="270" t="str">
        <f ca="1">IFERROR(IF(E842&lt;&gt;"",VLOOKUP(E842,'Color Lineup'!N:N,1,0),""),"CHECK")</f>
        <v>LH3Q3</v>
      </c>
    </row>
    <row r="843" spans="3:22">
      <c r="C843" s="1">
        <f>+IF(D843=1,COUNTIF($D$2:D843,D843),0)</f>
        <v>0</v>
      </c>
      <c r="D843" s="1">
        <f>+COUNTIF($E$2:E843,E843)</f>
        <v>21</v>
      </c>
      <c r="E843" s="1" t="str">
        <f t="shared" si="26"/>
        <v>MX218</v>
      </c>
      <c r="F843" s="323">
        <f t="shared" si="27"/>
        <v>841</v>
      </c>
      <c r="G843" s="317" t="s">
        <v>2233</v>
      </c>
      <c r="H843" s="317" t="s">
        <v>518</v>
      </c>
      <c r="I843" s="317" t="s">
        <v>1150</v>
      </c>
      <c r="J843" s="317">
        <v>9</v>
      </c>
      <c r="K843" s="317" t="s">
        <v>760</v>
      </c>
      <c r="L843" s="317" t="s">
        <v>835</v>
      </c>
      <c r="M843" s="317">
        <v>0</v>
      </c>
      <c r="N843" s="333" t="s">
        <v>20</v>
      </c>
      <c r="O843" s="318"/>
      <c r="P843" s="319"/>
      <c r="Q843" s="320"/>
      <c r="R843" s="319"/>
      <c r="S843" s="319"/>
      <c r="T843" s="320"/>
      <c r="U843" s="321">
        <v>45057</v>
      </c>
      <c r="V843" s="270" t="str">
        <f ca="1">IFERROR(IF(E843&lt;&gt;"",VLOOKUP(E843,'Color Lineup'!N:N,1,0),""),"CHECK")</f>
        <v>MX218</v>
      </c>
    </row>
    <row r="844" spans="3:22">
      <c r="C844" s="1">
        <f>+IF(D844=1,COUNTIF($D$2:D844,D844),0)</f>
        <v>0</v>
      </c>
      <c r="D844" s="1">
        <f>+COUNTIF($E$2:E844,E844)</f>
        <v>22</v>
      </c>
      <c r="E844" s="1" t="str">
        <f t="shared" si="26"/>
        <v>LP040</v>
      </c>
      <c r="F844" s="323">
        <f t="shared" si="27"/>
        <v>842</v>
      </c>
      <c r="G844" s="317" t="s">
        <v>2234</v>
      </c>
      <c r="H844" s="317" t="s">
        <v>519</v>
      </c>
      <c r="I844" s="317" t="s">
        <v>2185</v>
      </c>
      <c r="J844" s="317">
        <v>4</v>
      </c>
      <c r="K844" s="317" t="s">
        <v>561</v>
      </c>
      <c r="L844" s="317" t="s">
        <v>1255</v>
      </c>
      <c r="M844" s="317">
        <v>0</v>
      </c>
      <c r="N844" s="333" t="s">
        <v>28</v>
      </c>
      <c r="O844" s="318"/>
      <c r="P844" s="319"/>
      <c r="Q844" s="320"/>
      <c r="R844" s="319"/>
      <c r="S844" s="319"/>
      <c r="T844" s="320"/>
      <c r="U844" s="321">
        <v>45057</v>
      </c>
      <c r="V844" s="270" t="str">
        <f ca="1">IFERROR(IF(E844&lt;&gt;"",VLOOKUP(E844,'Color Lineup'!N:N,1,0),""),"CHECK")</f>
        <v>LP040</v>
      </c>
    </row>
    <row r="845" spans="3:22">
      <c r="C845" s="1">
        <f>+IF(D845=1,COUNTIF($D$2:D845,D845),0)</f>
        <v>0</v>
      </c>
      <c r="D845" s="1">
        <f>+COUNTIF($E$2:E845,E845)</f>
        <v>44</v>
      </c>
      <c r="E845" s="1" t="str">
        <f t="shared" si="26"/>
        <v>HJ089</v>
      </c>
      <c r="F845" s="323">
        <f t="shared" si="27"/>
        <v>843</v>
      </c>
      <c r="G845" s="317" t="s">
        <v>2235</v>
      </c>
      <c r="H845" s="317" t="s">
        <v>682</v>
      </c>
      <c r="I845" s="317" t="s">
        <v>2198</v>
      </c>
      <c r="J845" s="317">
        <v>4</v>
      </c>
      <c r="K845" s="317" t="s">
        <v>679</v>
      </c>
      <c r="L845" s="317" t="s">
        <v>989</v>
      </c>
      <c r="M845" s="317">
        <v>0</v>
      </c>
      <c r="N845" s="333" t="s">
        <v>465</v>
      </c>
      <c r="O845" s="318"/>
      <c r="P845" s="319"/>
      <c r="Q845" s="320"/>
      <c r="R845" s="319"/>
      <c r="S845" s="319"/>
      <c r="T845" s="320"/>
      <c r="U845" s="321">
        <v>45057</v>
      </c>
      <c r="V845" s="270" t="str">
        <f ca="1">IFERROR(IF(E845&lt;&gt;"",VLOOKUP(E845,'Color Lineup'!N:N,1,0),""),"CHECK")</f>
        <v>HJ089</v>
      </c>
    </row>
    <row r="846" spans="3:22">
      <c r="C846" s="1">
        <f>+IF(D846=1,COUNTIF($D$2:D846,D846),0)</f>
        <v>0</v>
      </c>
      <c r="D846" s="1">
        <f>+COUNTIF($E$2:E846,E846)</f>
        <v>17</v>
      </c>
      <c r="E846" s="1" t="str">
        <f t="shared" si="26"/>
        <v>MY040</v>
      </c>
      <c r="F846" s="323">
        <f t="shared" si="27"/>
        <v>844</v>
      </c>
      <c r="G846" s="317" t="s">
        <v>2236</v>
      </c>
      <c r="H846" s="317" t="s">
        <v>518</v>
      </c>
      <c r="I846" s="317" t="s">
        <v>1133</v>
      </c>
      <c r="J846" s="317">
        <v>2</v>
      </c>
      <c r="K846" s="317" t="s">
        <v>759</v>
      </c>
      <c r="L846" s="317" t="s">
        <v>836</v>
      </c>
      <c r="M846" s="317">
        <v>0</v>
      </c>
      <c r="N846" s="333" t="s">
        <v>28</v>
      </c>
      <c r="O846" s="318"/>
      <c r="P846" s="319"/>
      <c r="Q846" s="320"/>
      <c r="R846" s="319"/>
      <c r="S846" s="319"/>
      <c r="T846" s="320"/>
      <c r="U846" s="321">
        <v>45057</v>
      </c>
      <c r="V846" s="270" t="str">
        <f ca="1">IFERROR(IF(E846&lt;&gt;"",VLOOKUP(E846,'Color Lineup'!N:N,1,0),""),"CHECK")</f>
        <v>MY040</v>
      </c>
    </row>
    <row r="847" spans="3:22">
      <c r="C847" s="1">
        <f>+IF(D847=1,COUNTIF($D$2:D847,D847),0)</f>
        <v>0</v>
      </c>
      <c r="D847" s="1">
        <f>+COUNTIF($E$2:E847,E847)</f>
        <v>29</v>
      </c>
      <c r="E847" s="1" t="str">
        <f t="shared" si="26"/>
        <v>LH3Q3</v>
      </c>
      <c r="F847" s="323">
        <f t="shared" si="27"/>
        <v>845</v>
      </c>
      <c r="G847" s="317" t="s">
        <v>2237</v>
      </c>
      <c r="H847" s="317" t="s">
        <v>682</v>
      </c>
      <c r="I847" s="317" t="s">
        <v>2227</v>
      </c>
      <c r="J847" s="317">
        <v>3</v>
      </c>
      <c r="K847" s="317" t="s">
        <v>585</v>
      </c>
      <c r="L847" s="317" t="s">
        <v>990</v>
      </c>
      <c r="M847" s="317">
        <v>0</v>
      </c>
      <c r="N847" s="333" t="s">
        <v>630</v>
      </c>
      <c r="O847" s="318"/>
      <c r="P847" s="319"/>
      <c r="Q847" s="320"/>
      <c r="R847" s="319"/>
      <c r="S847" s="319"/>
      <c r="T847" s="320"/>
      <c r="U847" s="321">
        <v>45057</v>
      </c>
      <c r="V847" s="270" t="str">
        <f ca="1">IFERROR(IF(E847&lt;&gt;"",VLOOKUP(E847,'Color Lineup'!N:N,1,0),""),"CHECK")</f>
        <v>LH3Q3</v>
      </c>
    </row>
    <row r="848" spans="3:22">
      <c r="C848" s="1">
        <f>+IF(D848=1,COUNTIF($D$2:D848,D848),0)</f>
        <v>0</v>
      </c>
      <c r="D848" s="1">
        <f>+COUNTIF($E$2:E848,E848)</f>
        <v>35</v>
      </c>
      <c r="E848" s="1" t="str">
        <f t="shared" si="26"/>
        <v>MV040</v>
      </c>
      <c r="F848" s="323">
        <f t="shared" si="27"/>
        <v>846</v>
      </c>
      <c r="G848" s="317" t="s">
        <v>2238</v>
      </c>
      <c r="H848" s="317" t="s">
        <v>518</v>
      </c>
      <c r="I848" s="317" t="s">
        <v>1113</v>
      </c>
      <c r="J848" s="317">
        <v>10</v>
      </c>
      <c r="K848" s="317" t="s">
        <v>758</v>
      </c>
      <c r="L848" s="317" t="s">
        <v>838</v>
      </c>
      <c r="M848" s="317">
        <v>0</v>
      </c>
      <c r="N848" s="333" t="s">
        <v>28</v>
      </c>
      <c r="O848" s="318"/>
      <c r="P848" s="319"/>
      <c r="Q848" s="320"/>
      <c r="R848" s="319"/>
      <c r="S848" s="319"/>
      <c r="T848" s="320"/>
      <c r="U848" s="321">
        <v>45057</v>
      </c>
      <c r="V848" s="270" t="str">
        <f ca="1">IFERROR(IF(E848&lt;&gt;"",VLOOKUP(E848,'Color Lineup'!N:N,1,0),""),"CHECK")</f>
        <v>MV040</v>
      </c>
    </row>
    <row r="849" spans="3:22">
      <c r="C849" s="1">
        <f>+IF(D849=1,COUNTIF($D$2:D849,D849),0)</f>
        <v>0</v>
      </c>
      <c r="D849" s="1">
        <f>+COUNTIF($E$2:E849,E849)</f>
        <v>3</v>
      </c>
      <c r="E849" s="1" t="str">
        <f t="shared" si="26"/>
        <v>HKS28</v>
      </c>
      <c r="F849" s="323">
        <f t="shared" si="27"/>
        <v>847</v>
      </c>
      <c r="G849" s="317" t="s">
        <v>2239</v>
      </c>
      <c r="H849" s="317" t="s">
        <v>682</v>
      </c>
      <c r="I849" s="317" t="s">
        <v>2223</v>
      </c>
      <c r="J849" s="317">
        <v>2</v>
      </c>
      <c r="K849" s="317" t="s">
        <v>681</v>
      </c>
      <c r="L849" s="317" t="s">
        <v>991</v>
      </c>
      <c r="M849" s="317">
        <v>0</v>
      </c>
      <c r="N849" s="333" t="s">
        <v>631</v>
      </c>
      <c r="O849" s="318"/>
      <c r="P849" s="319"/>
      <c r="Q849" s="320"/>
      <c r="R849" s="319"/>
      <c r="S849" s="319"/>
      <c r="T849" s="320"/>
      <c r="U849" s="321">
        <v>45057</v>
      </c>
      <c r="V849" s="270" t="str">
        <f ca="1">IFERROR(IF(E849&lt;&gt;"",VLOOKUP(E849,'Color Lineup'!N:N,1,0),""),"CHECK")</f>
        <v>HKS28</v>
      </c>
    </row>
    <row r="850" spans="3:22">
      <c r="C850" s="1">
        <f>+IF(D850=1,COUNTIF($D$2:D850,D850),0)</f>
        <v>0</v>
      </c>
      <c r="D850" s="1">
        <f>+COUNTIF($E$2:E850,E850)</f>
        <v>5</v>
      </c>
      <c r="E850" s="1" t="str">
        <f t="shared" si="26"/>
        <v>LN089</v>
      </c>
      <c r="F850" s="323">
        <f t="shared" si="27"/>
        <v>848</v>
      </c>
      <c r="G850" s="317" t="s">
        <v>2240</v>
      </c>
      <c r="H850" s="317" t="s">
        <v>519</v>
      </c>
      <c r="I850" s="317" t="s">
        <v>1345</v>
      </c>
      <c r="J850" s="317">
        <v>7</v>
      </c>
      <c r="K850" s="317" t="s">
        <v>555</v>
      </c>
      <c r="L850" s="317" t="s">
        <v>1256</v>
      </c>
      <c r="M850" s="317">
        <v>0</v>
      </c>
      <c r="N850" s="333" t="s">
        <v>465</v>
      </c>
      <c r="O850" s="318"/>
      <c r="P850" s="319"/>
      <c r="Q850" s="320"/>
      <c r="R850" s="319"/>
      <c r="S850" s="319"/>
      <c r="T850" s="320"/>
      <c r="U850" s="321">
        <v>45057</v>
      </c>
      <c r="V850" s="270" t="str">
        <f ca="1">IFERROR(IF(E850&lt;&gt;"",VLOOKUP(E850,'Color Lineup'!N:N,1,0),""),"CHECK")</f>
        <v>LN089</v>
      </c>
    </row>
    <row r="851" spans="3:22">
      <c r="C851" s="1">
        <f>+IF(D851=1,COUNTIF($D$2:D851,D851),0)</f>
        <v>0</v>
      </c>
      <c r="D851" s="1">
        <f>+COUNTIF($E$2:E851,E851)</f>
        <v>29</v>
      </c>
      <c r="E851" s="1" t="str">
        <f t="shared" si="26"/>
        <v>MX3R3</v>
      </c>
      <c r="F851" s="323">
        <f t="shared" si="27"/>
        <v>849</v>
      </c>
      <c r="G851" s="317" t="s">
        <v>2241</v>
      </c>
      <c r="H851" s="317" t="s">
        <v>518</v>
      </c>
      <c r="I851" s="317" t="s">
        <v>1150</v>
      </c>
      <c r="J851" s="317">
        <v>10</v>
      </c>
      <c r="K851" s="317" t="s">
        <v>760</v>
      </c>
      <c r="L851" s="317" t="s">
        <v>839</v>
      </c>
      <c r="M851" s="317">
        <v>0</v>
      </c>
      <c r="N851" s="333" t="s">
        <v>354</v>
      </c>
      <c r="O851" s="318"/>
      <c r="P851" s="319"/>
      <c r="Q851" s="320"/>
      <c r="R851" s="319"/>
      <c r="S851" s="319"/>
      <c r="T851" s="320"/>
      <c r="U851" s="321">
        <v>45057</v>
      </c>
      <c r="V851" s="270" t="str">
        <f ca="1">IFERROR(IF(E851&lt;&gt;"",VLOOKUP(E851,'Color Lineup'!N:N,1,0),""),"CHECK")</f>
        <v>MX3R3</v>
      </c>
    </row>
    <row r="852" spans="3:22">
      <c r="C852" s="1">
        <f>+IF(D852=1,COUNTIF($D$2:D852,D852),0)</f>
        <v>0</v>
      </c>
      <c r="D852" s="1">
        <f>+COUNTIF($E$2:E852,E852)</f>
        <v>39</v>
      </c>
      <c r="E852" s="1" t="str">
        <f t="shared" si="26"/>
        <v>CXW09</v>
      </c>
      <c r="F852" s="323">
        <f t="shared" si="27"/>
        <v>850</v>
      </c>
      <c r="G852" s="317" t="s">
        <v>2242</v>
      </c>
      <c r="H852" s="317" t="s">
        <v>682</v>
      </c>
      <c r="I852" s="317" t="s">
        <v>2163</v>
      </c>
      <c r="J852" s="317">
        <v>7</v>
      </c>
      <c r="K852" s="317" t="s">
        <v>680</v>
      </c>
      <c r="L852" s="317" t="s">
        <v>992</v>
      </c>
      <c r="M852" s="317">
        <v>0</v>
      </c>
      <c r="N852" s="333" t="s">
        <v>635</v>
      </c>
      <c r="O852" s="318"/>
      <c r="P852" s="319"/>
      <c r="Q852" s="320"/>
      <c r="R852" s="319"/>
      <c r="S852" s="319"/>
      <c r="T852" s="320"/>
      <c r="U852" s="321">
        <v>45057</v>
      </c>
      <c r="V852" s="270" t="str">
        <f ca="1">IFERROR(IF(E852&lt;&gt;"",VLOOKUP(E852,'Color Lineup'!N:N,1,0),""),"CHECK")</f>
        <v>CXW09</v>
      </c>
    </row>
    <row r="853" spans="3:22">
      <c r="C853" s="1">
        <f>+IF(D853=1,COUNTIF($D$2:D853,D853),0)</f>
        <v>0</v>
      </c>
      <c r="D853" s="1">
        <f>+COUNTIF($E$2:E853,E853)</f>
        <v>60</v>
      </c>
      <c r="E853" s="1" t="str">
        <f t="shared" si="26"/>
        <v>MX4R0</v>
      </c>
      <c r="F853" s="323">
        <f t="shared" si="27"/>
        <v>851</v>
      </c>
      <c r="G853" s="317" t="s">
        <v>2243</v>
      </c>
      <c r="H853" s="317" t="s">
        <v>518</v>
      </c>
      <c r="I853" s="317" t="s">
        <v>1152</v>
      </c>
      <c r="J853" s="317">
        <v>1</v>
      </c>
      <c r="K853" s="317" t="s">
        <v>760</v>
      </c>
      <c r="L853" s="317" t="s">
        <v>841</v>
      </c>
      <c r="M853" s="317">
        <v>0</v>
      </c>
      <c r="N853" s="333" t="s">
        <v>21</v>
      </c>
      <c r="O853" s="318"/>
      <c r="P853" s="319"/>
      <c r="Q853" s="320"/>
      <c r="R853" s="319"/>
      <c r="S853" s="319"/>
      <c r="T853" s="320"/>
      <c r="U853" s="321">
        <v>45057</v>
      </c>
      <c r="V853" s="270" t="str">
        <f ca="1">IFERROR(IF(E853&lt;&gt;"",VLOOKUP(E853,'Color Lineup'!N:N,1,0),""),"CHECK")</f>
        <v>MX4R0</v>
      </c>
    </row>
    <row r="854" spans="3:22">
      <c r="C854" s="1">
        <f>+IF(D854=1,COUNTIF($D$2:D854,D854),0)</f>
        <v>0</v>
      </c>
      <c r="D854" s="1">
        <f>+COUNTIF($E$2:E854,E854)</f>
        <v>87</v>
      </c>
      <c r="E854" s="1" t="str">
        <f t="shared" si="26"/>
        <v>LH089</v>
      </c>
      <c r="F854" s="323">
        <f t="shared" si="27"/>
        <v>852</v>
      </c>
      <c r="G854" s="317" t="s">
        <v>2244</v>
      </c>
      <c r="H854" s="317" t="s">
        <v>682</v>
      </c>
      <c r="I854" s="317" t="s">
        <v>2227</v>
      </c>
      <c r="J854" s="317">
        <v>4</v>
      </c>
      <c r="K854" s="317" t="s">
        <v>585</v>
      </c>
      <c r="L854" s="317" t="s">
        <v>993</v>
      </c>
      <c r="M854" s="317">
        <v>0</v>
      </c>
      <c r="N854" s="333" t="s">
        <v>465</v>
      </c>
      <c r="O854" s="318"/>
      <c r="P854" s="319"/>
      <c r="Q854" s="320"/>
      <c r="R854" s="319"/>
      <c r="S854" s="319"/>
      <c r="T854" s="320"/>
      <c r="U854" s="321">
        <v>45057</v>
      </c>
      <c r="V854" s="270" t="str">
        <f ca="1">IFERROR(IF(E854&lt;&gt;"",VLOOKUP(E854,'Color Lineup'!N:N,1,0),""),"CHECK")</f>
        <v>LH089</v>
      </c>
    </row>
    <row r="855" spans="3:22">
      <c r="C855" s="1">
        <f>+IF(D855=1,COUNTIF($D$2:D855,D855),0)</f>
        <v>0</v>
      </c>
      <c r="D855" s="1">
        <f>+COUNTIF($E$2:E855,E855)</f>
        <v>36</v>
      </c>
      <c r="E855" s="1" t="str">
        <f t="shared" si="26"/>
        <v>MV040</v>
      </c>
      <c r="F855" s="323">
        <f t="shared" si="27"/>
        <v>853</v>
      </c>
      <c r="G855" s="317" t="s">
        <v>2245</v>
      </c>
      <c r="H855" s="317" t="s">
        <v>518</v>
      </c>
      <c r="I855" s="317" t="s">
        <v>1114</v>
      </c>
      <c r="J855" s="317">
        <v>1</v>
      </c>
      <c r="K855" s="317" t="s">
        <v>758</v>
      </c>
      <c r="L855" s="317" t="s">
        <v>842</v>
      </c>
      <c r="M855" s="317">
        <v>0</v>
      </c>
      <c r="N855" s="333" t="s">
        <v>28</v>
      </c>
      <c r="O855" s="318"/>
      <c r="P855" s="319"/>
      <c r="Q855" s="320"/>
      <c r="R855" s="319"/>
      <c r="S855" s="319"/>
      <c r="T855" s="320"/>
      <c r="U855" s="321">
        <v>45057</v>
      </c>
      <c r="V855" s="270" t="str">
        <f ca="1">IFERROR(IF(E855&lt;&gt;"",VLOOKUP(E855,'Color Lineup'!N:N,1,0),""),"CHECK")</f>
        <v>MV040</v>
      </c>
    </row>
    <row r="856" spans="3:22">
      <c r="C856" s="1">
        <f>+IF(D856=1,COUNTIF($D$2:D856,D856),0)</f>
        <v>0</v>
      </c>
      <c r="D856" s="1">
        <f>+COUNTIF($E$2:E856,E856)</f>
        <v>45</v>
      </c>
      <c r="E856" s="1" t="str">
        <f t="shared" si="26"/>
        <v>HJ089</v>
      </c>
      <c r="F856" s="323">
        <f t="shared" si="27"/>
        <v>854</v>
      </c>
      <c r="G856" s="317" t="s">
        <v>2246</v>
      </c>
      <c r="H856" s="317" t="s">
        <v>682</v>
      </c>
      <c r="I856" s="317" t="s">
        <v>2198</v>
      </c>
      <c r="J856" s="317">
        <v>5</v>
      </c>
      <c r="K856" s="317" t="s">
        <v>679</v>
      </c>
      <c r="L856" s="317" t="s">
        <v>994</v>
      </c>
      <c r="M856" s="317">
        <v>0</v>
      </c>
      <c r="N856" s="333" t="s">
        <v>465</v>
      </c>
      <c r="O856" s="318"/>
      <c r="P856" s="319"/>
      <c r="Q856" s="320"/>
      <c r="R856" s="319"/>
      <c r="S856" s="319"/>
      <c r="T856" s="320"/>
      <c r="U856" s="321">
        <v>45057</v>
      </c>
      <c r="V856" s="270" t="str">
        <f ca="1">IFERROR(IF(E856&lt;&gt;"",VLOOKUP(E856,'Color Lineup'!N:N,1,0),""),"CHECK")</f>
        <v>HJ089</v>
      </c>
    </row>
    <row r="857" spans="3:22">
      <c r="C857" s="1">
        <f>+IF(D857=1,COUNTIF($D$2:D857,D857),0)</f>
        <v>56</v>
      </c>
      <c r="D857" s="1">
        <f>+COUNTIF($E$2:E857,E857)</f>
        <v>1</v>
      </c>
      <c r="E857" s="1" t="str">
        <f t="shared" si="26"/>
        <v>LS218</v>
      </c>
      <c r="F857" s="323">
        <f t="shared" si="27"/>
        <v>855</v>
      </c>
      <c r="G857" s="317" t="s">
        <v>2247</v>
      </c>
      <c r="H857" s="317" t="s">
        <v>519</v>
      </c>
      <c r="I857" s="317" t="s">
        <v>1368</v>
      </c>
      <c r="J857" s="317">
        <v>5</v>
      </c>
      <c r="K857" s="317" t="s">
        <v>557</v>
      </c>
      <c r="L857" s="317" t="s">
        <v>1257</v>
      </c>
      <c r="M857" s="317">
        <v>0</v>
      </c>
      <c r="N857" s="333" t="s">
        <v>20</v>
      </c>
      <c r="O857" s="318"/>
      <c r="P857" s="319"/>
      <c r="Q857" s="320"/>
      <c r="R857" s="319"/>
      <c r="S857" s="319"/>
      <c r="T857" s="320"/>
      <c r="U857" s="321">
        <v>45057</v>
      </c>
      <c r="V857" s="270" t="str">
        <f ca="1">IFERROR(IF(E857&lt;&gt;"",VLOOKUP(E857,'Color Lineup'!N:N,1,0),""),"CHECK")</f>
        <v>LS218</v>
      </c>
    </row>
    <row r="858" spans="3:22">
      <c r="C858" s="1">
        <f>+IF(D858=1,COUNTIF($D$2:D858,D858),0)</f>
        <v>0</v>
      </c>
      <c r="D858" s="1">
        <f>+COUNTIF($E$2:E858,E858)</f>
        <v>13</v>
      </c>
      <c r="E858" s="1" t="str">
        <f t="shared" si="26"/>
        <v>MY089</v>
      </c>
      <c r="F858" s="323">
        <f t="shared" si="27"/>
        <v>856</v>
      </c>
      <c r="G858" s="317" t="s">
        <v>2248</v>
      </c>
      <c r="H858" s="317" t="s">
        <v>518</v>
      </c>
      <c r="I858" s="317" t="s">
        <v>1133</v>
      </c>
      <c r="J858" s="317">
        <v>3</v>
      </c>
      <c r="K858" s="317" t="s">
        <v>759</v>
      </c>
      <c r="L858" s="317" t="s">
        <v>843</v>
      </c>
      <c r="M858" s="317">
        <v>0</v>
      </c>
      <c r="N858" s="333" t="s">
        <v>465</v>
      </c>
      <c r="O858" s="318"/>
      <c r="P858" s="319"/>
      <c r="Q858" s="320"/>
      <c r="R858" s="319"/>
      <c r="S858" s="319"/>
      <c r="T858" s="320"/>
      <c r="U858" s="321">
        <v>45057</v>
      </c>
      <c r="V858" s="270" t="str">
        <f ca="1">IFERROR(IF(E858&lt;&gt;"",VLOOKUP(E858,'Color Lineup'!N:N,1,0),""),"CHECK")</f>
        <v>MY089</v>
      </c>
    </row>
    <row r="859" spans="3:22">
      <c r="C859" s="1">
        <f>+IF(D859=1,COUNTIF($D$2:D859,D859),0)</f>
        <v>0</v>
      </c>
      <c r="D859" s="1">
        <f>+COUNTIF($E$2:E859,E859)</f>
        <v>88</v>
      </c>
      <c r="E859" s="1" t="str">
        <f t="shared" si="26"/>
        <v>LH089</v>
      </c>
      <c r="F859" s="323">
        <f t="shared" si="27"/>
        <v>857</v>
      </c>
      <c r="G859" s="317" t="s">
        <v>2249</v>
      </c>
      <c r="H859" s="317" t="s">
        <v>682</v>
      </c>
      <c r="I859" s="317" t="s">
        <v>2227</v>
      </c>
      <c r="J859" s="317">
        <v>5</v>
      </c>
      <c r="K859" s="317" t="s">
        <v>585</v>
      </c>
      <c r="L859" s="317" t="s">
        <v>995</v>
      </c>
      <c r="M859" s="317">
        <v>0</v>
      </c>
      <c r="N859" s="333" t="s">
        <v>465</v>
      </c>
      <c r="O859" s="318"/>
      <c r="P859" s="319"/>
      <c r="Q859" s="320"/>
      <c r="R859" s="319"/>
      <c r="S859" s="319"/>
      <c r="T859" s="320"/>
      <c r="U859" s="321">
        <v>45057</v>
      </c>
      <c r="V859" s="270" t="str">
        <f ca="1">IFERROR(IF(E859&lt;&gt;"",VLOOKUP(E859,'Color Lineup'!N:N,1,0),""),"CHECK")</f>
        <v>LH089</v>
      </c>
    </row>
    <row r="860" spans="3:22">
      <c r="C860" s="1">
        <f>+IF(D860=1,COUNTIF($D$2:D860,D860),0)</f>
        <v>0</v>
      </c>
      <c r="D860" s="1">
        <f>+COUNTIF($E$2:E860,E860)</f>
        <v>61</v>
      </c>
      <c r="E860" s="1" t="str">
        <f t="shared" si="26"/>
        <v>MX4R0</v>
      </c>
      <c r="F860" s="323">
        <f t="shared" si="27"/>
        <v>858</v>
      </c>
      <c r="G860" s="317" t="s">
        <v>2250</v>
      </c>
      <c r="H860" s="317" t="s">
        <v>518</v>
      </c>
      <c r="I860" s="317" t="s">
        <v>1152</v>
      </c>
      <c r="J860" s="317">
        <v>2</v>
      </c>
      <c r="K860" s="317" t="s">
        <v>760</v>
      </c>
      <c r="L860" s="317" t="s">
        <v>844</v>
      </c>
      <c r="M860" s="317">
        <v>0</v>
      </c>
      <c r="N860" s="333" t="s">
        <v>21</v>
      </c>
      <c r="O860" s="318"/>
      <c r="P860" s="319"/>
      <c r="Q860" s="320"/>
      <c r="R860" s="319"/>
      <c r="S860" s="319"/>
      <c r="T860" s="320"/>
      <c r="U860" s="321">
        <v>45057</v>
      </c>
      <c r="V860" s="270" t="str">
        <f ca="1">IFERROR(IF(E860&lt;&gt;"",VLOOKUP(E860,'Color Lineup'!N:N,1,0),""),"CHECK")</f>
        <v>MX4R0</v>
      </c>
    </row>
    <row r="861" spans="3:22">
      <c r="C861" s="1">
        <f>+IF(D861=1,COUNTIF($D$2:D861,D861),0)</f>
        <v>0</v>
      </c>
      <c r="D861" s="1">
        <f>+COUNTIF($E$2:E861,E861)</f>
        <v>89</v>
      </c>
      <c r="E861" s="1" t="str">
        <f t="shared" si="26"/>
        <v>LH089</v>
      </c>
      <c r="F861" s="323">
        <f t="shared" si="27"/>
        <v>859</v>
      </c>
      <c r="G861" s="317" t="s">
        <v>2251</v>
      </c>
      <c r="H861" s="317" t="s">
        <v>682</v>
      </c>
      <c r="I861" s="317" t="s">
        <v>2227</v>
      </c>
      <c r="J861" s="317">
        <v>6</v>
      </c>
      <c r="K861" s="317" t="s">
        <v>585</v>
      </c>
      <c r="L861" s="317" t="s">
        <v>996</v>
      </c>
      <c r="M861" s="317">
        <v>0</v>
      </c>
      <c r="N861" s="333" t="s">
        <v>465</v>
      </c>
      <c r="O861" s="318"/>
      <c r="P861" s="319"/>
      <c r="Q861" s="320"/>
      <c r="R861" s="319"/>
      <c r="S861" s="319"/>
      <c r="T861" s="320"/>
      <c r="U861" s="321">
        <v>45057</v>
      </c>
      <c r="V861" s="270" t="str">
        <f ca="1">IFERROR(IF(E861&lt;&gt;"",VLOOKUP(E861,'Color Lineup'!N:N,1,0),""),"CHECK")</f>
        <v>LH089</v>
      </c>
    </row>
    <row r="862" spans="3:22">
      <c r="C862" s="1">
        <f>+IF(D862=1,COUNTIF($D$2:D862,D862),0)</f>
        <v>0</v>
      </c>
      <c r="D862" s="1">
        <f>+COUNTIF($E$2:E862,E862)</f>
        <v>22</v>
      </c>
      <c r="E862" s="1" t="str">
        <f t="shared" si="26"/>
        <v>MX218</v>
      </c>
      <c r="F862" s="323">
        <f t="shared" si="27"/>
        <v>860</v>
      </c>
      <c r="G862" s="317" t="s">
        <v>2252</v>
      </c>
      <c r="H862" s="317" t="s">
        <v>518</v>
      </c>
      <c r="I862" s="317" t="s">
        <v>1152</v>
      </c>
      <c r="J862" s="317">
        <v>3</v>
      </c>
      <c r="K862" s="317" t="s">
        <v>760</v>
      </c>
      <c r="L862" s="317" t="s">
        <v>845</v>
      </c>
      <c r="M862" s="317">
        <v>0</v>
      </c>
      <c r="N862" s="333" t="s">
        <v>20</v>
      </c>
      <c r="O862" s="318"/>
      <c r="P862" s="319"/>
      <c r="Q862" s="320"/>
      <c r="R862" s="319"/>
      <c r="S862" s="319"/>
      <c r="T862" s="320"/>
      <c r="U862" s="321">
        <v>45057</v>
      </c>
      <c r="V862" s="270" t="str">
        <f ca="1">IFERROR(IF(E862&lt;&gt;"",VLOOKUP(E862,'Color Lineup'!N:N,1,0),""),"CHECK")</f>
        <v>MX218</v>
      </c>
    </row>
    <row r="863" spans="3:22">
      <c r="C863" s="1">
        <f>+IF(D863=1,COUNTIF($D$2:D863,D863),0)</f>
        <v>0</v>
      </c>
      <c r="D863" s="1">
        <f>+COUNTIF($E$2:E863,E863)</f>
        <v>26</v>
      </c>
      <c r="E863" s="1" t="str">
        <f t="shared" si="26"/>
        <v>LT089</v>
      </c>
      <c r="F863" s="323">
        <f t="shared" si="27"/>
        <v>861</v>
      </c>
      <c r="G863" s="317" t="s">
        <v>2253</v>
      </c>
      <c r="H863" s="317" t="s">
        <v>519</v>
      </c>
      <c r="I863" s="317" t="s">
        <v>2254</v>
      </c>
      <c r="J863" s="317">
        <v>1</v>
      </c>
      <c r="K863" s="317" t="s">
        <v>559</v>
      </c>
      <c r="L863" s="317" t="s">
        <v>1258</v>
      </c>
      <c r="M863" s="317">
        <v>0</v>
      </c>
      <c r="N863" s="333" t="s">
        <v>465</v>
      </c>
      <c r="O863" s="318"/>
      <c r="P863" s="319"/>
      <c r="Q863" s="320"/>
      <c r="R863" s="319"/>
      <c r="S863" s="319"/>
      <c r="T863" s="320"/>
      <c r="U863" s="321">
        <v>45057</v>
      </c>
      <c r="V863" s="270" t="str">
        <f ca="1">IFERROR(IF(E863&lt;&gt;"",VLOOKUP(E863,'Color Lineup'!N:N,1,0),""),"CHECK")</f>
        <v>LT089</v>
      </c>
    </row>
    <row r="864" spans="3:22">
      <c r="C864" s="1">
        <f>+IF(D864=1,COUNTIF($D$2:D864,D864),0)</f>
        <v>0</v>
      </c>
      <c r="D864" s="1">
        <f>+COUNTIF($E$2:E864,E864)</f>
        <v>37</v>
      </c>
      <c r="E864" s="1" t="str">
        <f t="shared" si="26"/>
        <v>HKW09</v>
      </c>
      <c r="F864" s="323">
        <f t="shared" si="27"/>
        <v>862</v>
      </c>
      <c r="G864" s="317" t="s">
        <v>2255</v>
      </c>
      <c r="H864" s="317" t="s">
        <v>682</v>
      </c>
      <c r="I864" s="317" t="s">
        <v>2223</v>
      </c>
      <c r="J864" s="317">
        <v>3</v>
      </c>
      <c r="K864" s="317" t="s">
        <v>681</v>
      </c>
      <c r="L864" s="317" t="s">
        <v>997</v>
      </c>
      <c r="M864" s="317">
        <v>0</v>
      </c>
      <c r="N864" s="333" t="s">
        <v>635</v>
      </c>
      <c r="O864" s="318"/>
      <c r="P864" s="319"/>
      <c r="Q864" s="320"/>
      <c r="R864" s="319"/>
      <c r="S864" s="319"/>
      <c r="T864" s="320"/>
      <c r="U864" s="321">
        <v>45057</v>
      </c>
      <c r="V864" s="270" t="str">
        <f ca="1">IFERROR(IF(E864&lt;&gt;"",VLOOKUP(E864,'Color Lineup'!N:N,1,0),""),"CHECK")</f>
        <v>HKW09</v>
      </c>
    </row>
    <row r="865" spans="3:22">
      <c r="C865" s="1">
        <f>+IF(D865=1,COUNTIF($D$2:D865,D865),0)</f>
        <v>0</v>
      </c>
      <c r="D865" s="1">
        <f>+COUNTIF($E$2:E865,E865)</f>
        <v>28</v>
      </c>
      <c r="E865" s="1" t="str">
        <f t="shared" si="26"/>
        <v>MV4R0</v>
      </c>
      <c r="F865" s="323">
        <f t="shared" si="27"/>
        <v>863</v>
      </c>
      <c r="G865" s="317" t="s">
        <v>2256</v>
      </c>
      <c r="H865" s="317" t="s">
        <v>518</v>
      </c>
      <c r="I865" s="317" t="s">
        <v>1114</v>
      </c>
      <c r="J865" s="317">
        <v>2</v>
      </c>
      <c r="K865" s="317" t="s">
        <v>758</v>
      </c>
      <c r="L865" s="317" t="s">
        <v>846</v>
      </c>
      <c r="M865" s="317">
        <v>0</v>
      </c>
      <c r="N865" s="333" t="s">
        <v>21</v>
      </c>
      <c r="O865" s="318"/>
      <c r="P865" s="319"/>
      <c r="Q865" s="320"/>
      <c r="R865" s="319"/>
      <c r="S865" s="319"/>
      <c r="T865" s="320"/>
      <c r="U865" s="321">
        <v>45057</v>
      </c>
      <c r="V865" s="270" t="str">
        <f ca="1">IFERROR(IF(E865&lt;&gt;"",VLOOKUP(E865,'Color Lineup'!N:N,1,0),""),"CHECK")</f>
        <v>MV4R0</v>
      </c>
    </row>
    <row r="866" spans="3:22">
      <c r="C866" s="1">
        <f>+IF(D866=1,COUNTIF($D$2:D866,D866),0)</f>
        <v>0</v>
      </c>
      <c r="D866" s="1">
        <f>+COUNTIF($E$2:E866,E866)</f>
        <v>9</v>
      </c>
      <c r="E866" s="1" t="str">
        <f t="shared" si="26"/>
        <v>HJX12</v>
      </c>
      <c r="F866" s="323">
        <f t="shared" si="27"/>
        <v>864</v>
      </c>
      <c r="G866" s="317" t="s">
        <v>2257</v>
      </c>
      <c r="H866" s="317" t="s">
        <v>682</v>
      </c>
      <c r="I866" s="317" t="s">
        <v>2198</v>
      </c>
      <c r="J866" s="317">
        <v>6</v>
      </c>
      <c r="K866" s="317" t="s">
        <v>679</v>
      </c>
      <c r="L866" s="317" t="s">
        <v>998</v>
      </c>
      <c r="M866" s="317">
        <v>0</v>
      </c>
      <c r="N866" s="333" t="s">
        <v>632</v>
      </c>
      <c r="O866" s="318"/>
      <c r="P866" s="319"/>
      <c r="Q866" s="320"/>
      <c r="R866" s="319"/>
      <c r="S866" s="319"/>
      <c r="T866" s="320"/>
      <c r="U866" s="321">
        <v>45057</v>
      </c>
      <c r="V866" s="270" t="str">
        <f ca="1">IFERROR(IF(E866&lt;&gt;"",VLOOKUP(E866,'Color Lineup'!N:N,1,0),""),"CHECK")</f>
        <v>HJX12</v>
      </c>
    </row>
    <row r="867" spans="3:22">
      <c r="C867" s="1">
        <f>+IF(D867=1,COUNTIF($D$2:D867,D867),0)</f>
        <v>0</v>
      </c>
      <c r="D867" s="1">
        <f>+COUNTIF($E$2:E867,E867)</f>
        <v>19</v>
      </c>
      <c r="E867" s="1" t="str">
        <f t="shared" si="26"/>
        <v>MX040</v>
      </c>
      <c r="F867" s="323">
        <f t="shared" si="27"/>
        <v>865</v>
      </c>
      <c r="G867" s="317" t="s">
        <v>2258</v>
      </c>
      <c r="H867" s="317" t="s">
        <v>518</v>
      </c>
      <c r="I867" s="317" t="s">
        <v>1152</v>
      </c>
      <c r="J867" s="317">
        <v>4</v>
      </c>
      <c r="K867" s="317" t="s">
        <v>760</v>
      </c>
      <c r="L867" s="317" t="s">
        <v>847</v>
      </c>
      <c r="M867" s="317">
        <v>0</v>
      </c>
      <c r="N867" s="333" t="s">
        <v>28</v>
      </c>
      <c r="O867" s="318"/>
      <c r="P867" s="319"/>
      <c r="Q867" s="320"/>
      <c r="R867" s="319"/>
      <c r="S867" s="319"/>
      <c r="T867" s="320"/>
      <c r="U867" s="321">
        <v>45057</v>
      </c>
      <c r="V867" s="270" t="str">
        <f ca="1">IFERROR(IF(E867&lt;&gt;"",VLOOKUP(E867,'Color Lineup'!N:N,1,0),""),"CHECK")</f>
        <v>MX040</v>
      </c>
    </row>
    <row r="868" spans="3:22">
      <c r="C868" s="1">
        <f>+IF(D868=1,COUNTIF($D$2:D868,D868),0)</f>
        <v>0</v>
      </c>
      <c r="D868" s="1">
        <f>+COUNTIF($E$2:E868,E868)</f>
        <v>40</v>
      </c>
      <c r="E868" s="1" t="str">
        <f t="shared" si="26"/>
        <v>CXW09</v>
      </c>
      <c r="F868" s="323">
        <f t="shared" si="27"/>
        <v>866</v>
      </c>
      <c r="G868" s="317" t="s">
        <v>2259</v>
      </c>
      <c r="H868" s="317" t="s">
        <v>682</v>
      </c>
      <c r="I868" s="317" t="s">
        <v>2163</v>
      </c>
      <c r="J868" s="317">
        <v>8</v>
      </c>
      <c r="K868" s="317" t="s">
        <v>680</v>
      </c>
      <c r="L868" s="317" t="s">
        <v>999</v>
      </c>
      <c r="M868" s="317">
        <v>0</v>
      </c>
      <c r="N868" s="333" t="s">
        <v>635</v>
      </c>
      <c r="O868" s="318"/>
      <c r="P868" s="319"/>
      <c r="Q868" s="320"/>
      <c r="R868" s="319"/>
      <c r="S868" s="319"/>
      <c r="T868" s="320"/>
      <c r="U868" s="321">
        <v>45057</v>
      </c>
      <c r="V868" s="270" t="str">
        <f ca="1">IFERROR(IF(E868&lt;&gt;"",VLOOKUP(E868,'Color Lineup'!N:N,1,0),""),"CHECK")</f>
        <v>CXW09</v>
      </c>
    </row>
    <row r="869" spans="3:22">
      <c r="C869" s="1">
        <f>+IF(D869=1,COUNTIF($D$2:D869,D869),0)</f>
        <v>0</v>
      </c>
      <c r="D869" s="1">
        <f>+COUNTIF($E$2:E869,E869)</f>
        <v>18</v>
      </c>
      <c r="E869" s="1" t="str">
        <f t="shared" si="26"/>
        <v>MY040</v>
      </c>
      <c r="F869" s="323">
        <f t="shared" si="27"/>
        <v>867</v>
      </c>
      <c r="G869" s="317" t="s">
        <v>2260</v>
      </c>
      <c r="H869" s="317" t="s">
        <v>518</v>
      </c>
      <c r="I869" s="317" t="s">
        <v>1133</v>
      </c>
      <c r="J869" s="317">
        <v>4</v>
      </c>
      <c r="K869" s="317" t="s">
        <v>759</v>
      </c>
      <c r="L869" s="317" t="s">
        <v>848</v>
      </c>
      <c r="M869" s="317">
        <v>0</v>
      </c>
      <c r="N869" s="333" t="s">
        <v>28</v>
      </c>
      <c r="O869" s="318"/>
      <c r="P869" s="319"/>
      <c r="Q869" s="320"/>
      <c r="R869" s="319"/>
      <c r="S869" s="319"/>
      <c r="T869" s="320"/>
      <c r="U869" s="321">
        <v>45057</v>
      </c>
      <c r="V869" s="270" t="str">
        <f ca="1">IFERROR(IF(E869&lt;&gt;"",VLOOKUP(E869,'Color Lineup'!N:N,1,0),""),"CHECK")</f>
        <v>MY040</v>
      </c>
    </row>
    <row r="870" spans="3:22">
      <c r="C870" s="1">
        <f>+IF(D870=1,COUNTIF($D$2:D870,D870),0)</f>
        <v>0</v>
      </c>
      <c r="D870" s="1">
        <f>+COUNTIF($E$2:E870,E870)</f>
        <v>23</v>
      </c>
      <c r="E870" s="1" t="str">
        <f t="shared" si="26"/>
        <v>LP040</v>
      </c>
      <c r="F870" s="323">
        <f t="shared" si="27"/>
        <v>868</v>
      </c>
      <c r="G870" s="317" t="s">
        <v>2261</v>
      </c>
      <c r="H870" s="317" t="s">
        <v>519</v>
      </c>
      <c r="I870" s="317" t="s">
        <v>2185</v>
      </c>
      <c r="J870" s="317">
        <v>5</v>
      </c>
      <c r="K870" s="317" t="s">
        <v>561</v>
      </c>
      <c r="L870" s="317" t="s">
        <v>1262</v>
      </c>
      <c r="M870" s="317">
        <v>0</v>
      </c>
      <c r="N870" s="333" t="s">
        <v>28</v>
      </c>
      <c r="O870" s="318"/>
      <c r="P870" s="319"/>
      <c r="Q870" s="320"/>
      <c r="R870" s="319"/>
      <c r="S870" s="319"/>
      <c r="T870" s="320"/>
      <c r="U870" s="321">
        <v>45057</v>
      </c>
      <c r="V870" s="270" t="str">
        <f ca="1">IFERROR(IF(E870&lt;&gt;"",VLOOKUP(E870,'Color Lineup'!N:N,1,0),""),"CHECK")</f>
        <v>LP040</v>
      </c>
    </row>
    <row r="871" spans="3:22">
      <c r="C871" s="1">
        <f>+IF(D871=1,COUNTIF($D$2:D871,D871),0)</f>
        <v>0</v>
      </c>
      <c r="D871" s="1">
        <f>+COUNTIF($E$2:E871,E871)</f>
        <v>90</v>
      </c>
      <c r="E871" s="1" t="str">
        <f t="shared" si="26"/>
        <v>LH089</v>
      </c>
      <c r="F871" s="323">
        <f t="shared" si="27"/>
        <v>869</v>
      </c>
      <c r="G871" s="317" t="s">
        <v>2262</v>
      </c>
      <c r="H871" s="317" t="s">
        <v>682</v>
      </c>
      <c r="I871" s="317" t="s">
        <v>2227</v>
      </c>
      <c r="J871" s="317">
        <v>7</v>
      </c>
      <c r="K871" s="317" t="s">
        <v>585</v>
      </c>
      <c r="L871" s="317" t="s">
        <v>1000</v>
      </c>
      <c r="M871" s="317">
        <v>0</v>
      </c>
      <c r="N871" s="333" t="s">
        <v>465</v>
      </c>
      <c r="O871" s="318"/>
      <c r="P871" s="319"/>
      <c r="Q871" s="320"/>
      <c r="R871" s="319"/>
      <c r="S871" s="319"/>
      <c r="T871" s="320"/>
      <c r="U871" s="321">
        <v>45057</v>
      </c>
      <c r="V871" s="270" t="str">
        <f ca="1">IFERROR(IF(E871&lt;&gt;"",VLOOKUP(E871,'Color Lineup'!N:N,1,0),""),"CHECK")</f>
        <v>LH089</v>
      </c>
    </row>
    <row r="872" spans="3:22">
      <c r="C872" s="1">
        <f>+IF(D872=1,COUNTIF($D$2:D872,D872),0)</f>
        <v>0</v>
      </c>
      <c r="D872" s="1">
        <f>+COUNTIF($E$2:E872,E872)</f>
        <v>23</v>
      </c>
      <c r="E872" s="1" t="str">
        <f t="shared" si="26"/>
        <v>MX218</v>
      </c>
      <c r="F872" s="323">
        <f t="shared" si="27"/>
        <v>870</v>
      </c>
      <c r="G872" s="317" t="s">
        <v>2263</v>
      </c>
      <c r="H872" s="317" t="s">
        <v>518</v>
      </c>
      <c r="I872" s="317" t="s">
        <v>1152</v>
      </c>
      <c r="J872" s="317">
        <v>5</v>
      </c>
      <c r="K872" s="317" t="s">
        <v>760</v>
      </c>
      <c r="L872" s="317" t="s">
        <v>849</v>
      </c>
      <c r="M872" s="317">
        <v>0</v>
      </c>
      <c r="N872" s="333" t="s">
        <v>20</v>
      </c>
      <c r="O872" s="318"/>
      <c r="P872" s="319"/>
      <c r="Q872" s="320"/>
      <c r="R872" s="319"/>
      <c r="S872" s="319"/>
      <c r="T872" s="320"/>
      <c r="U872" s="321">
        <v>45057</v>
      </c>
      <c r="V872" s="270" t="str">
        <f ca="1">IFERROR(IF(E872&lt;&gt;"",VLOOKUP(E872,'Color Lineup'!N:N,1,0),""),"CHECK")</f>
        <v>MX218</v>
      </c>
    </row>
    <row r="873" spans="3:22">
      <c r="C873" s="1">
        <f>+IF(D873=1,COUNTIF($D$2:D873,D873),0)</f>
        <v>0</v>
      </c>
      <c r="D873" s="1">
        <f>+COUNTIF($E$2:E873,E873)</f>
        <v>10</v>
      </c>
      <c r="E873" s="1" t="str">
        <f t="shared" si="26"/>
        <v>HJX12</v>
      </c>
      <c r="F873" s="323">
        <f t="shared" si="27"/>
        <v>871</v>
      </c>
      <c r="G873" s="317" t="s">
        <v>2264</v>
      </c>
      <c r="H873" s="317" t="s">
        <v>682</v>
      </c>
      <c r="I873" s="317" t="s">
        <v>2198</v>
      </c>
      <c r="J873" s="317">
        <v>7</v>
      </c>
      <c r="K873" s="317" t="s">
        <v>679</v>
      </c>
      <c r="L873" s="317" t="s">
        <v>1001</v>
      </c>
      <c r="M873" s="317">
        <v>0</v>
      </c>
      <c r="N873" s="333" t="s">
        <v>632</v>
      </c>
      <c r="O873" s="318"/>
      <c r="P873" s="319"/>
      <c r="Q873" s="320"/>
      <c r="R873" s="319"/>
      <c r="S873" s="319"/>
      <c r="T873" s="320"/>
      <c r="U873" s="321">
        <v>45057</v>
      </c>
      <c r="V873" s="270" t="str">
        <f ca="1">IFERROR(IF(E873&lt;&gt;"",VLOOKUP(E873,'Color Lineup'!N:N,1,0),""),"CHECK")</f>
        <v>HJX12</v>
      </c>
    </row>
    <row r="874" spans="3:22">
      <c r="C874" s="1">
        <f>+IF(D874=1,COUNTIF($D$2:D874,D874),0)</f>
        <v>0</v>
      </c>
      <c r="D874" s="1">
        <f>+COUNTIF($E$2:E874,E874)</f>
        <v>7</v>
      </c>
      <c r="E874" s="1" t="str">
        <f t="shared" si="26"/>
        <v>MV089</v>
      </c>
      <c r="F874" s="323">
        <f t="shared" si="27"/>
        <v>872</v>
      </c>
      <c r="G874" s="317" t="s">
        <v>2265</v>
      </c>
      <c r="H874" s="317" t="s">
        <v>518</v>
      </c>
      <c r="I874" s="317" t="s">
        <v>1114</v>
      </c>
      <c r="J874" s="317">
        <v>3</v>
      </c>
      <c r="K874" s="317" t="s">
        <v>758</v>
      </c>
      <c r="L874" s="317" t="s">
        <v>850</v>
      </c>
      <c r="M874" s="317">
        <v>0</v>
      </c>
      <c r="N874" s="333" t="s">
        <v>465</v>
      </c>
      <c r="O874" s="318"/>
      <c r="P874" s="319"/>
      <c r="Q874" s="320"/>
      <c r="R874" s="319"/>
      <c r="S874" s="319"/>
      <c r="T874" s="320"/>
      <c r="U874" s="321">
        <v>45057</v>
      </c>
      <c r="V874" s="270" t="str">
        <f ca="1">IFERROR(IF(E874&lt;&gt;"",VLOOKUP(E874,'Color Lineup'!N:N,1,0),""),"CHECK")</f>
        <v>MV089</v>
      </c>
    </row>
    <row r="875" spans="3:22">
      <c r="C875" s="1">
        <f>+IF(D875=1,COUNTIF($D$2:D875,D875),0)</f>
        <v>0</v>
      </c>
      <c r="D875" s="1">
        <f>+COUNTIF($E$2:E875,E875)</f>
        <v>14</v>
      </c>
      <c r="E875" s="1" t="str">
        <f t="shared" si="26"/>
        <v>LHS28</v>
      </c>
      <c r="F875" s="323">
        <f t="shared" si="27"/>
        <v>873</v>
      </c>
      <c r="G875" s="317" t="s">
        <v>2266</v>
      </c>
      <c r="H875" s="317" t="s">
        <v>682</v>
      </c>
      <c r="I875" s="317" t="s">
        <v>2227</v>
      </c>
      <c r="J875" s="317">
        <v>8</v>
      </c>
      <c r="K875" s="317" t="s">
        <v>585</v>
      </c>
      <c r="L875" s="317" t="s">
        <v>1003</v>
      </c>
      <c r="M875" s="317">
        <v>0</v>
      </c>
      <c r="N875" s="333" t="s">
        <v>631</v>
      </c>
      <c r="O875" s="318"/>
      <c r="P875" s="319"/>
      <c r="Q875" s="320"/>
      <c r="R875" s="319"/>
      <c r="S875" s="319"/>
      <c r="T875" s="320"/>
      <c r="U875" s="321">
        <v>45057</v>
      </c>
      <c r="V875" s="270" t="str">
        <f ca="1">IFERROR(IF(E875&lt;&gt;"",VLOOKUP(E875,'Color Lineup'!N:N,1,0),""),"CHECK")</f>
        <v>LHS28</v>
      </c>
    </row>
    <row r="876" spans="3:22">
      <c r="C876" s="1">
        <f>+IF(D876=1,COUNTIF($D$2:D876,D876),0)</f>
        <v>0</v>
      </c>
      <c r="D876" s="1">
        <f>+COUNTIF($E$2:E876,E876)</f>
        <v>13</v>
      </c>
      <c r="E876" s="1" t="str">
        <f t="shared" si="26"/>
        <v>LT218</v>
      </c>
      <c r="F876" s="323">
        <f t="shared" si="27"/>
        <v>874</v>
      </c>
      <c r="G876" s="317" t="s">
        <v>2267</v>
      </c>
      <c r="H876" s="317" t="s">
        <v>519</v>
      </c>
      <c r="I876" s="317" t="s">
        <v>2254</v>
      </c>
      <c r="J876" s="317">
        <v>2</v>
      </c>
      <c r="K876" s="317" t="s">
        <v>559</v>
      </c>
      <c r="L876" s="317" t="s">
        <v>1264</v>
      </c>
      <c r="M876" s="317">
        <v>0</v>
      </c>
      <c r="N876" s="333" t="s">
        <v>20</v>
      </c>
      <c r="O876" s="318"/>
      <c r="P876" s="319"/>
      <c r="Q876" s="320"/>
      <c r="R876" s="319"/>
      <c r="S876" s="319"/>
      <c r="T876" s="320"/>
      <c r="U876" s="321">
        <v>45057</v>
      </c>
      <c r="V876" s="270" t="str">
        <f ca="1">IFERROR(IF(E876&lt;&gt;"",VLOOKUP(E876,'Color Lineup'!N:N,1,0),""),"CHECK")</f>
        <v>LT218</v>
      </c>
    </row>
    <row r="877" spans="3:22">
      <c r="C877" s="1">
        <f>+IF(D877=1,COUNTIF($D$2:D877,D877),0)</f>
        <v>0</v>
      </c>
      <c r="D877" s="1">
        <f>+COUNTIF($E$2:E877,E877)</f>
        <v>62</v>
      </c>
      <c r="E877" s="1" t="str">
        <f t="shared" si="26"/>
        <v>MX4R0</v>
      </c>
      <c r="F877" s="323">
        <f t="shared" si="27"/>
        <v>875</v>
      </c>
      <c r="G877" s="317" t="s">
        <v>2268</v>
      </c>
      <c r="H877" s="317" t="s">
        <v>518</v>
      </c>
      <c r="I877" s="317" t="s">
        <v>1152</v>
      </c>
      <c r="J877" s="317">
        <v>6</v>
      </c>
      <c r="K877" s="317" t="s">
        <v>760</v>
      </c>
      <c r="L877" s="317" t="s">
        <v>851</v>
      </c>
      <c r="M877" s="317">
        <v>0</v>
      </c>
      <c r="N877" s="333" t="s">
        <v>21</v>
      </c>
      <c r="O877" s="318"/>
      <c r="P877" s="319"/>
      <c r="Q877" s="320"/>
      <c r="R877" s="319"/>
      <c r="S877" s="319"/>
      <c r="T877" s="320"/>
      <c r="U877" s="321">
        <v>45057</v>
      </c>
      <c r="V877" s="270" t="str">
        <f ca="1">IFERROR(IF(E877&lt;&gt;"",VLOOKUP(E877,'Color Lineup'!N:N,1,0),""),"CHECK")</f>
        <v>MX4R0</v>
      </c>
    </row>
    <row r="878" spans="3:22">
      <c r="C878" s="1">
        <f>+IF(D878=1,COUNTIF($D$2:D878,D878),0)</f>
        <v>0</v>
      </c>
      <c r="D878" s="1">
        <f>+COUNTIF($E$2:E878,E878)</f>
        <v>9</v>
      </c>
      <c r="E878" s="1" t="str">
        <f t="shared" si="26"/>
        <v>CXX12</v>
      </c>
      <c r="F878" s="323">
        <f t="shared" si="27"/>
        <v>876</v>
      </c>
      <c r="G878" s="317" t="s">
        <v>2269</v>
      </c>
      <c r="H878" s="317" t="s">
        <v>682</v>
      </c>
      <c r="I878" s="317" t="s">
        <v>2163</v>
      </c>
      <c r="J878" s="317">
        <v>9</v>
      </c>
      <c r="K878" s="317" t="s">
        <v>680</v>
      </c>
      <c r="L878" s="317" t="s">
        <v>1004</v>
      </c>
      <c r="M878" s="317">
        <v>0</v>
      </c>
      <c r="N878" s="333" t="s">
        <v>632</v>
      </c>
      <c r="O878" s="318"/>
      <c r="P878" s="319"/>
      <c r="Q878" s="320"/>
      <c r="R878" s="319"/>
      <c r="S878" s="319"/>
      <c r="T878" s="320"/>
      <c r="U878" s="321">
        <v>45057</v>
      </c>
      <c r="V878" s="270" t="str">
        <f ca="1">IFERROR(IF(E878&lt;&gt;"",VLOOKUP(E878,'Color Lineup'!N:N,1,0),""),"CHECK")</f>
        <v>CXX12</v>
      </c>
    </row>
    <row r="879" spans="3:22">
      <c r="C879" s="1">
        <f>+IF(D879=1,COUNTIF($D$2:D879,D879),0)</f>
        <v>0</v>
      </c>
      <c r="D879" s="1">
        <f>+COUNTIF($E$2:E879,E879)</f>
        <v>58</v>
      </c>
      <c r="E879" s="1" t="str">
        <f t="shared" si="26"/>
        <v>MX089</v>
      </c>
      <c r="F879" s="323">
        <f t="shared" si="27"/>
        <v>877</v>
      </c>
      <c r="G879" s="317" t="s">
        <v>2270</v>
      </c>
      <c r="H879" s="317" t="s">
        <v>518</v>
      </c>
      <c r="I879" s="317" t="s">
        <v>1152</v>
      </c>
      <c r="J879" s="317">
        <v>7</v>
      </c>
      <c r="K879" s="317" t="s">
        <v>760</v>
      </c>
      <c r="L879" s="317" t="s">
        <v>852</v>
      </c>
      <c r="M879" s="317">
        <v>0</v>
      </c>
      <c r="N879" s="333" t="s">
        <v>465</v>
      </c>
      <c r="O879" s="318"/>
      <c r="P879" s="319"/>
      <c r="Q879" s="320"/>
      <c r="R879" s="319"/>
      <c r="S879" s="319"/>
      <c r="T879" s="320"/>
      <c r="U879" s="321">
        <v>45057</v>
      </c>
      <c r="V879" s="270" t="str">
        <f ca="1">IFERROR(IF(E879&lt;&gt;"",VLOOKUP(E879,'Color Lineup'!N:N,1,0),""),"CHECK")</f>
        <v>MX089</v>
      </c>
    </row>
    <row r="880" spans="3:22">
      <c r="C880" s="1">
        <f>+IF(D880=1,COUNTIF($D$2:D880,D880),0)</f>
        <v>0</v>
      </c>
      <c r="D880" s="1">
        <f>+COUNTIF($E$2:E880,E880)</f>
        <v>38</v>
      </c>
      <c r="E880" s="1" t="str">
        <f t="shared" si="26"/>
        <v>HKW09</v>
      </c>
      <c r="F880" s="323">
        <f t="shared" si="27"/>
        <v>878</v>
      </c>
      <c r="G880" s="317" t="s">
        <v>2271</v>
      </c>
      <c r="H880" s="317" t="s">
        <v>682</v>
      </c>
      <c r="I880" s="317" t="s">
        <v>2223</v>
      </c>
      <c r="J880" s="317">
        <v>4</v>
      </c>
      <c r="K880" s="317" t="s">
        <v>681</v>
      </c>
      <c r="L880" s="317" t="s">
        <v>1005</v>
      </c>
      <c r="M880" s="317">
        <v>0</v>
      </c>
      <c r="N880" s="333" t="s">
        <v>635</v>
      </c>
      <c r="O880" s="318"/>
      <c r="P880" s="319"/>
      <c r="Q880" s="320"/>
      <c r="R880" s="319"/>
      <c r="S880" s="319"/>
      <c r="T880" s="320"/>
      <c r="U880" s="321">
        <v>45057</v>
      </c>
      <c r="V880" s="270" t="str">
        <f ca="1">IFERROR(IF(E880&lt;&gt;"",VLOOKUP(E880,'Color Lineup'!N:N,1,0),""),"CHECK")</f>
        <v>HKW09</v>
      </c>
    </row>
    <row r="881" spans="3:22">
      <c r="C881" s="1">
        <f>+IF(D881=1,COUNTIF($D$2:D881,D881),0)</f>
        <v>0</v>
      </c>
      <c r="D881" s="1">
        <f>+COUNTIF($E$2:E881,E881)</f>
        <v>23</v>
      </c>
      <c r="E881" s="1" t="str">
        <f t="shared" si="26"/>
        <v>MY4R0</v>
      </c>
      <c r="F881" s="323">
        <f t="shared" si="27"/>
        <v>879</v>
      </c>
      <c r="G881" s="317" t="s">
        <v>2272</v>
      </c>
      <c r="H881" s="317" t="s">
        <v>518</v>
      </c>
      <c r="I881" s="317" t="s">
        <v>1133</v>
      </c>
      <c r="J881" s="317">
        <v>5</v>
      </c>
      <c r="K881" s="317" t="s">
        <v>759</v>
      </c>
      <c r="L881" s="317" t="s">
        <v>853</v>
      </c>
      <c r="M881" s="317">
        <v>0</v>
      </c>
      <c r="N881" s="333" t="s">
        <v>21</v>
      </c>
      <c r="O881" s="318"/>
      <c r="P881" s="319"/>
      <c r="Q881" s="320"/>
      <c r="R881" s="319"/>
      <c r="S881" s="319"/>
      <c r="T881" s="320"/>
      <c r="U881" s="321">
        <v>45057</v>
      </c>
      <c r="V881" s="270" t="str">
        <f ca="1">IFERROR(IF(E881&lt;&gt;"",VLOOKUP(E881,'Color Lineup'!N:N,1,0),""),"CHECK")</f>
        <v>MY4R0</v>
      </c>
    </row>
    <row r="882" spans="3:22">
      <c r="C882" s="1">
        <f>+IF(D882=1,COUNTIF($D$2:D882,D882),0)</f>
        <v>0</v>
      </c>
      <c r="D882" s="1">
        <f>+COUNTIF($E$2:E882,E882)</f>
        <v>91</v>
      </c>
      <c r="E882" s="1" t="str">
        <f t="shared" si="26"/>
        <v>LH089</v>
      </c>
      <c r="F882" s="323">
        <f t="shared" si="27"/>
        <v>880</v>
      </c>
      <c r="G882" s="317" t="s">
        <v>2273</v>
      </c>
      <c r="H882" s="317" t="s">
        <v>682</v>
      </c>
      <c r="I882" s="317" t="s">
        <v>2227</v>
      </c>
      <c r="J882" s="317">
        <v>9</v>
      </c>
      <c r="K882" s="317" t="s">
        <v>585</v>
      </c>
      <c r="L882" s="317" t="s">
        <v>1006</v>
      </c>
      <c r="M882" s="317">
        <v>0</v>
      </c>
      <c r="N882" s="333" t="s">
        <v>465</v>
      </c>
      <c r="O882" s="318"/>
      <c r="P882" s="319"/>
      <c r="Q882" s="320"/>
      <c r="R882" s="319"/>
      <c r="S882" s="319"/>
      <c r="T882" s="320"/>
      <c r="U882" s="321">
        <v>45057</v>
      </c>
      <c r="V882" s="270" t="str">
        <f ca="1">IFERROR(IF(E882&lt;&gt;"",VLOOKUP(E882,'Color Lineup'!N:N,1,0),""),"CHECK")</f>
        <v>LH089</v>
      </c>
    </row>
    <row r="883" spans="3:22">
      <c r="C883" s="1">
        <f>+IF(D883=1,COUNTIF($D$2:D883,D883),0)</f>
        <v>0</v>
      </c>
      <c r="D883" s="1">
        <f>+COUNTIF($E$2:E883,E883)</f>
        <v>7</v>
      </c>
      <c r="E883" s="1" t="str">
        <f t="shared" si="26"/>
        <v>LP1D6</v>
      </c>
      <c r="F883" s="323">
        <f t="shared" si="27"/>
        <v>881</v>
      </c>
      <c r="G883" s="317" t="s">
        <v>2274</v>
      </c>
      <c r="H883" s="317" t="s">
        <v>519</v>
      </c>
      <c r="I883" s="317" t="s">
        <v>2185</v>
      </c>
      <c r="J883" s="317">
        <v>6</v>
      </c>
      <c r="K883" s="317" t="s">
        <v>561</v>
      </c>
      <c r="L883" s="317" t="s">
        <v>1265</v>
      </c>
      <c r="M883" s="317">
        <v>0</v>
      </c>
      <c r="N883" s="333" t="s">
        <v>29</v>
      </c>
      <c r="O883" s="318"/>
      <c r="P883" s="319"/>
      <c r="Q883" s="320"/>
      <c r="R883" s="319"/>
      <c r="S883" s="319"/>
      <c r="T883" s="320"/>
      <c r="U883" s="321">
        <v>45057</v>
      </c>
      <c r="V883" s="270" t="str">
        <f ca="1">IFERROR(IF(E883&lt;&gt;"",VLOOKUP(E883,'Color Lineup'!N:N,1,0),""),"CHECK")</f>
        <v>LP1D6</v>
      </c>
    </row>
    <row r="884" spans="3:22">
      <c r="C884" s="1">
        <f>+IF(D884=1,COUNTIF($D$2:D884,D884),0)</f>
        <v>0</v>
      </c>
      <c r="D884" s="1">
        <f>+COUNTIF($E$2:E884,E884)</f>
        <v>59</v>
      </c>
      <c r="E884" s="1" t="str">
        <f t="shared" si="26"/>
        <v>MX089</v>
      </c>
      <c r="F884" s="323">
        <f t="shared" si="27"/>
        <v>882</v>
      </c>
      <c r="G884" s="317" t="s">
        <v>2275</v>
      </c>
      <c r="H884" s="317" t="s">
        <v>518</v>
      </c>
      <c r="I884" s="317" t="s">
        <v>1152</v>
      </c>
      <c r="J884" s="317">
        <v>8</v>
      </c>
      <c r="K884" s="317" t="s">
        <v>760</v>
      </c>
      <c r="L884" s="317" t="s">
        <v>854</v>
      </c>
      <c r="M884" s="317">
        <v>0</v>
      </c>
      <c r="N884" s="333" t="s">
        <v>465</v>
      </c>
      <c r="O884" s="318"/>
      <c r="P884" s="319"/>
      <c r="Q884" s="320"/>
      <c r="R884" s="319"/>
      <c r="S884" s="319"/>
      <c r="T884" s="320"/>
      <c r="U884" s="321">
        <v>45058</v>
      </c>
      <c r="V884" s="270" t="str">
        <f ca="1">IFERROR(IF(E884&lt;&gt;"",VLOOKUP(E884,'Color Lineup'!N:N,1,0),""),"CHECK")</f>
        <v>MX089</v>
      </c>
    </row>
    <row r="885" spans="3:22">
      <c r="C885" s="1">
        <f>+IF(D885=1,COUNTIF($D$2:D885,D885),0)</f>
        <v>0</v>
      </c>
      <c r="D885" s="1">
        <f>+COUNTIF($E$2:E885,E885)</f>
        <v>11</v>
      </c>
      <c r="E885" s="1" t="str">
        <f t="shared" si="26"/>
        <v>HJX12</v>
      </c>
      <c r="F885" s="323">
        <f t="shared" si="27"/>
        <v>883</v>
      </c>
      <c r="G885" s="317" t="s">
        <v>2276</v>
      </c>
      <c r="H885" s="317" t="s">
        <v>682</v>
      </c>
      <c r="I885" s="317" t="s">
        <v>2198</v>
      </c>
      <c r="J885" s="317">
        <v>8</v>
      </c>
      <c r="K885" s="317" t="s">
        <v>679</v>
      </c>
      <c r="L885" s="317" t="s">
        <v>788</v>
      </c>
      <c r="M885" s="317">
        <v>0</v>
      </c>
      <c r="N885" s="333" t="s">
        <v>632</v>
      </c>
      <c r="O885" s="318"/>
      <c r="P885" s="319"/>
      <c r="Q885" s="320"/>
      <c r="R885" s="319"/>
      <c r="S885" s="319"/>
      <c r="T885" s="320"/>
      <c r="U885" s="321">
        <v>45058</v>
      </c>
      <c r="V885" s="270" t="str">
        <f ca="1">IFERROR(IF(E885&lt;&gt;"",VLOOKUP(E885,'Color Lineup'!N:N,1,0),""),"CHECK")</f>
        <v>HJX12</v>
      </c>
    </row>
    <row r="886" spans="3:22">
      <c r="C886" s="1">
        <f>+IF(D886=1,COUNTIF($D$2:D886,D886),0)</f>
        <v>0</v>
      </c>
      <c r="D886" s="1">
        <f>+COUNTIF($E$2:E886,E886)</f>
        <v>29</v>
      </c>
      <c r="E886" s="1" t="str">
        <f t="shared" si="26"/>
        <v>MV4R0</v>
      </c>
      <c r="F886" s="323">
        <f t="shared" si="27"/>
        <v>884</v>
      </c>
      <c r="G886" s="317" t="s">
        <v>2277</v>
      </c>
      <c r="H886" s="317" t="s">
        <v>518</v>
      </c>
      <c r="I886" s="317" t="s">
        <v>1114</v>
      </c>
      <c r="J886" s="317">
        <v>4</v>
      </c>
      <c r="K886" s="317" t="s">
        <v>758</v>
      </c>
      <c r="L886" s="317" t="s">
        <v>855</v>
      </c>
      <c r="M886" s="317">
        <v>0</v>
      </c>
      <c r="N886" s="333" t="s">
        <v>21</v>
      </c>
      <c r="O886" s="318"/>
      <c r="P886" s="319"/>
      <c r="Q886" s="320"/>
      <c r="R886" s="319"/>
      <c r="S886" s="319"/>
      <c r="T886" s="320"/>
      <c r="U886" s="321">
        <v>45058</v>
      </c>
      <c r="V886" s="270" t="str">
        <f ca="1">IFERROR(IF(E886&lt;&gt;"",VLOOKUP(E886,'Color Lineup'!N:N,1,0),""),"CHECK")</f>
        <v>MV4R0</v>
      </c>
    </row>
    <row r="887" spans="3:22">
      <c r="C887" s="1">
        <f>+IF(D887=1,COUNTIF($D$2:D887,D887),0)</f>
        <v>0</v>
      </c>
      <c r="D887" s="1">
        <f>+COUNTIF($E$2:E887,E887)</f>
        <v>30</v>
      </c>
      <c r="E887" s="1" t="str">
        <f t="shared" si="26"/>
        <v>LHX12</v>
      </c>
      <c r="F887" s="323">
        <f t="shared" si="27"/>
        <v>885</v>
      </c>
      <c r="G887" s="317" t="s">
        <v>2278</v>
      </c>
      <c r="H887" s="317" t="s">
        <v>682</v>
      </c>
      <c r="I887" s="317" t="s">
        <v>2227</v>
      </c>
      <c r="J887" s="317">
        <v>10</v>
      </c>
      <c r="K887" s="317" t="s">
        <v>585</v>
      </c>
      <c r="L887" s="317" t="s">
        <v>863</v>
      </c>
      <c r="M887" s="317">
        <v>0</v>
      </c>
      <c r="N887" s="333" t="s">
        <v>632</v>
      </c>
      <c r="O887" s="318"/>
      <c r="P887" s="319"/>
      <c r="Q887" s="320"/>
      <c r="R887" s="319"/>
      <c r="S887" s="319"/>
      <c r="T887" s="320"/>
      <c r="U887" s="321">
        <v>45058</v>
      </c>
      <c r="V887" s="270" t="str">
        <f ca="1">IFERROR(IF(E887&lt;&gt;"",VLOOKUP(E887,'Color Lineup'!N:N,1,0),""),"CHECK")</f>
        <v>LHX12</v>
      </c>
    </row>
    <row r="888" spans="3:22">
      <c r="C888" s="1">
        <f>+IF(D888=1,COUNTIF($D$2:D888,D888),0)</f>
        <v>0</v>
      </c>
      <c r="D888" s="1">
        <f>+COUNTIF($E$2:E888,E888)</f>
        <v>63</v>
      </c>
      <c r="E888" s="1" t="str">
        <f t="shared" si="26"/>
        <v>MX4R0</v>
      </c>
      <c r="F888" s="323">
        <f t="shared" si="27"/>
        <v>886</v>
      </c>
      <c r="G888" s="317" t="s">
        <v>2279</v>
      </c>
      <c r="H888" s="317" t="s">
        <v>518</v>
      </c>
      <c r="I888" s="317" t="s">
        <v>1152</v>
      </c>
      <c r="J888" s="317">
        <v>9</v>
      </c>
      <c r="K888" s="317" t="s">
        <v>760</v>
      </c>
      <c r="L888" s="317" t="s">
        <v>856</v>
      </c>
      <c r="M888" s="317">
        <v>0</v>
      </c>
      <c r="N888" s="333" t="s">
        <v>21</v>
      </c>
      <c r="O888" s="318"/>
      <c r="P888" s="319"/>
      <c r="Q888" s="320"/>
      <c r="R888" s="319"/>
      <c r="S888" s="319"/>
      <c r="T888" s="320"/>
      <c r="U888" s="321">
        <v>45058</v>
      </c>
      <c r="V888" s="270" t="str">
        <f ca="1">IFERROR(IF(E888&lt;&gt;"",VLOOKUP(E888,'Color Lineup'!N:N,1,0),""),"CHECK")</f>
        <v>MX4R0</v>
      </c>
    </row>
    <row r="889" spans="3:22">
      <c r="C889" s="1">
        <f>+IF(D889=1,COUNTIF($D$2:D889,D889),0)</f>
        <v>0</v>
      </c>
      <c r="D889" s="1">
        <f>+COUNTIF($E$2:E889,E889)</f>
        <v>27</v>
      </c>
      <c r="E889" s="1" t="str">
        <f t="shared" si="26"/>
        <v>LT089</v>
      </c>
      <c r="F889" s="323">
        <f t="shared" si="27"/>
        <v>887</v>
      </c>
      <c r="G889" s="317" t="s">
        <v>2280</v>
      </c>
      <c r="H889" s="317" t="s">
        <v>519</v>
      </c>
      <c r="I889" s="317" t="s">
        <v>2254</v>
      </c>
      <c r="J889" s="317">
        <v>3</v>
      </c>
      <c r="K889" s="317" t="s">
        <v>559</v>
      </c>
      <c r="L889" s="317" t="s">
        <v>1266</v>
      </c>
      <c r="M889" s="317">
        <v>0</v>
      </c>
      <c r="N889" s="333" t="s">
        <v>465</v>
      </c>
      <c r="O889" s="318"/>
      <c r="P889" s="319"/>
      <c r="Q889" s="320"/>
      <c r="R889" s="319"/>
      <c r="S889" s="319"/>
      <c r="T889" s="320"/>
      <c r="U889" s="321">
        <v>45058</v>
      </c>
      <c r="V889" s="270" t="str">
        <f ca="1">IFERROR(IF(E889&lt;&gt;"",VLOOKUP(E889,'Color Lineup'!N:N,1,0),""),"CHECK")</f>
        <v>LT089</v>
      </c>
    </row>
    <row r="890" spans="3:22">
      <c r="C890" s="1">
        <f>+IF(D890=1,COUNTIF($D$2:D890,D890),0)</f>
        <v>0</v>
      </c>
      <c r="D890" s="1">
        <f>+COUNTIF($E$2:E890,E890)</f>
        <v>19</v>
      </c>
      <c r="E890" s="1" t="str">
        <f t="shared" si="26"/>
        <v>MY040</v>
      </c>
      <c r="F890" s="323">
        <f t="shared" si="27"/>
        <v>888</v>
      </c>
      <c r="G890" s="317" t="s">
        <v>2281</v>
      </c>
      <c r="H890" s="317" t="s">
        <v>518</v>
      </c>
      <c r="I890" s="317" t="s">
        <v>1133</v>
      </c>
      <c r="J890" s="317">
        <v>6</v>
      </c>
      <c r="K890" s="317" t="s">
        <v>759</v>
      </c>
      <c r="L890" s="317" t="s">
        <v>857</v>
      </c>
      <c r="M890" s="317">
        <v>0</v>
      </c>
      <c r="N890" s="333" t="s">
        <v>28</v>
      </c>
      <c r="O890" s="318"/>
      <c r="P890" s="319"/>
      <c r="Q890" s="320"/>
      <c r="R890" s="319"/>
      <c r="S890" s="319"/>
      <c r="T890" s="320"/>
      <c r="U890" s="321">
        <v>45058</v>
      </c>
      <c r="V890" s="270" t="str">
        <f ca="1">IFERROR(IF(E890&lt;&gt;"",VLOOKUP(E890,'Color Lineup'!N:N,1,0),""),"CHECK")</f>
        <v>MY040</v>
      </c>
    </row>
    <row r="891" spans="3:22">
      <c r="C891" s="1">
        <f>+IF(D891=1,COUNTIF($D$2:D891,D891),0)</f>
        <v>0</v>
      </c>
      <c r="D891" s="1">
        <f>+COUNTIF($E$2:E891,E891)</f>
        <v>10</v>
      </c>
      <c r="E891" s="1" t="str">
        <f t="shared" si="26"/>
        <v>CXX12</v>
      </c>
      <c r="F891" s="323">
        <f t="shared" si="27"/>
        <v>889</v>
      </c>
      <c r="G891" s="317" t="s">
        <v>2282</v>
      </c>
      <c r="H891" s="317" t="s">
        <v>682</v>
      </c>
      <c r="I891" s="317" t="s">
        <v>2163</v>
      </c>
      <c r="J891" s="317">
        <v>10</v>
      </c>
      <c r="K891" s="317" t="s">
        <v>680</v>
      </c>
      <c r="L891" s="317" t="s">
        <v>866</v>
      </c>
      <c r="M891" s="317">
        <v>0</v>
      </c>
      <c r="N891" s="333" t="s">
        <v>632</v>
      </c>
      <c r="O891" s="318"/>
      <c r="P891" s="319"/>
      <c r="Q891" s="320"/>
      <c r="R891" s="319"/>
      <c r="S891" s="319"/>
      <c r="T891" s="320"/>
      <c r="U891" s="321">
        <v>45058</v>
      </c>
      <c r="V891" s="270" t="str">
        <f ca="1">IFERROR(IF(E891&lt;&gt;"",VLOOKUP(E891,'Color Lineup'!N:N,1,0),""),"CHECK")</f>
        <v>CXX12</v>
      </c>
    </row>
    <row r="892" spans="3:22">
      <c r="C892" s="1">
        <f>+IF(D892=1,COUNTIF($D$2:D892,D892),0)</f>
        <v>0</v>
      </c>
      <c r="D892" s="1">
        <f>+COUNTIF($E$2:E892,E892)</f>
        <v>60</v>
      </c>
      <c r="E892" s="1" t="str">
        <f t="shared" si="26"/>
        <v>MX089</v>
      </c>
      <c r="F892" s="323">
        <f t="shared" si="27"/>
        <v>890</v>
      </c>
      <c r="G892" s="317" t="s">
        <v>2283</v>
      </c>
      <c r="H892" s="317" t="s">
        <v>518</v>
      </c>
      <c r="I892" s="317" t="s">
        <v>1152</v>
      </c>
      <c r="J892" s="317">
        <v>10</v>
      </c>
      <c r="K892" s="317" t="s">
        <v>760</v>
      </c>
      <c r="L892" s="317" t="s">
        <v>858</v>
      </c>
      <c r="M892" s="317">
        <v>0</v>
      </c>
      <c r="N892" s="333" t="s">
        <v>465</v>
      </c>
      <c r="O892" s="318"/>
      <c r="P892" s="319"/>
      <c r="Q892" s="320"/>
      <c r="R892" s="319"/>
      <c r="S892" s="319"/>
      <c r="T892" s="320"/>
      <c r="U892" s="321">
        <v>45058</v>
      </c>
      <c r="V892" s="270" t="str">
        <f ca="1">IFERROR(IF(E892&lt;&gt;"",VLOOKUP(E892,'Color Lineup'!N:N,1,0),""),"CHECK")</f>
        <v>MX089</v>
      </c>
    </row>
    <row r="893" spans="3:22">
      <c r="C893" s="1">
        <f>+IF(D893=1,COUNTIF($D$2:D893,D893),0)</f>
        <v>0</v>
      </c>
      <c r="D893" s="1">
        <f>+COUNTIF($E$2:E893,E893)</f>
        <v>15</v>
      </c>
      <c r="E893" s="1" t="str">
        <f t="shared" si="26"/>
        <v>LHS28</v>
      </c>
      <c r="F893" s="323">
        <f t="shared" si="27"/>
        <v>891</v>
      </c>
      <c r="G893" s="317" t="s">
        <v>2284</v>
      </c>
      <c r="H893" s="317" t="s">
        <v>682</v>
      </c>
      <c r="I893" s="317" t="s">
        <v>2285</v>
      </c>
      <c r="J893" s="317">
        <v>1</v>
      </c>
      <c r="K893" s="317" t="s">
        <v>585</v>
      </c>
      <c r="L893" s="317" t="s">
        <v>869</v>
      </c>
      <c r="M893" s="317">
        <v>0</v>
      </c>
      <c r="N893" s="333" t="s">
        <v>631</v>
      </c>
      <c r="O893" s="318"/>
      <c r="P893" s="319"/>
      <c r="Q893" s="320"/>
      <c r="R893" s="319"/>
      <c r="S893" s="319"/>
      <c r="T893" s="320"/>
      <c r="U893" s="321">
        <v>45058</v>
      </c>
      <c r="V893" s="270" t="str">
        <f ca="1">IFERROR(IF(E893&lt;&gt;"",VLOOKUP(E893,'Color Lineup'!N:N,1,0),""),"CHECK")</f>
        <v>LHS28</v>
      </c>
    </row>
    <row r="894" spans="3:22">
      <c r="C894" s="1">
        <f>+IF(D894=1,COUNTIF($D$2:D894,D894),0)</f>
        <v>0</v>
      </c>
      <c r="D894" s="1">
        <f>+COUNTIF($E$2:E894,E894)</f>
        <v>30</v>
      </c>
      <c r="E894" s="1" t="str">
        <f t="shared" si="26"/>
        <v>MV4R0</v>
      </c>
      <c r="F894" s="323">
        <f t="shared" si="27"/>
        <v>892</v>
      </c>
      <c r="G894" s="317" t="s">
        <v>2286</v>
      </c>
      <c r="H894" s="317" t="s">
        <v>518</v>
      </c>
      <c r="I894" s="317" t="s">
        <v>1114</v>
      </c>
      <c r="J894" s="317">
        <v>5</v>
      </c>
      <c r="K894" s="317" t="s">
        <v>758</v>
      </c>
      <c r="L894" s="317" t="s">
        <v>859</v>
      </c>
      <c r="M894" s="317">
        <v>0</v>
      </c>
      <c r="N894" s="333" t="s">
        <v>21</v>
      </c>
      <c r="O894" s="318"/>
      <c r="P894" s="319"/>
      <c r="Q894" s="320"/>
      <c r="R894" s="319"/>
      <c r="S894" s="319"/>
      <c r="T894" s="320"/>
      <c r="U894" s="321">
        <v>45058</v>
      </c>
      <c r="V894" s="270" t="str">
        <f ca="1">IFERROR(IF(E894&lt;&gt;"",VLOOKUP(E894,'Color Lineup'!N:N,1,0),""),"CHECK")</f>
        <v>MV4R0</v>
      </c>
    </row>
    <row r="895" spans="3:22">
      <c r="C895" s="1">
        <f>+IF(D895=1,COUNTIF($D$2:D895,D895),0)</f>
        <v>0</v>
      </c>
      <c r="D895" s="1">
        <f>+COUNTIF($E$2:E895,E895)</f>
        <v>24</v>
      </c>
      <c r="E895" s="1" t="str">
        <f t="shared" si="26"/>
        <v>LP040</v>
      </c>
      <c r="F895" s="323">
        <f t="shared" si="27"/>
        <v>893</v>
      </c>
      <c r="G895" s="317" t="s">
        <v>2287</v>
      </c>
      <c r="H895" s="317" t="s">
        <v>519</v>
      </c>
      <c r="I895" s="317" t="s">
        <v>2185</v>
      </c>
      <c r="J895" s="317">
        <v>7</v>
      </c>
      <c r="K895" s="317" t="s">
        <v>561</v>
      </c>
      <c r="L895" s="317" t="s">
        <v>1268</v>
      </c>
      <c r="M895" s="317">
        <v>0</v>
      </c>
      <c r="N895" s="333" t="s">
        <v>28</v>
      </c>
      <c r="O895" s="318"/>
      <c r="P895" s="319"/>
      <c r="Q895" s="320"/>
      <c r="R895" s="319"/>
      <c r="S895" s="319"/>
      <c r="T895" s="320"/>
      <c r="U895" s="321">
        <v>45058</v>
      </c>
      <c r="V895" s="270" t="str">
        <f ca="1">IFERROR(IF(E895&lt;&gt;"",VLOOKUP(E895,'Color Lineup'!N:N,1,0),""),"CHECK")</f>
        <v>LP040</v>
      </c>
    </row>
    <row r="896" spans="3:22">
      <c r="C896" s="1">
        <f>+IF(D896=1,COUNTIF($D$2:D896,D896),0)</f>
        <v>0</v>
      </c>
      <c r="D896" s="1">
        <f>+COUNTIF($E$2:E896,E896)</f>
        <v>6</v>
      </c>
      <c r="E896" s="1" t="str">
        <f t="shared" si="26"/>
        <v>HKP20</v>
      </c>
      <c r="F896" s="323">
        <f t="shared" si="27"/>
        <v>894</v>
      </c>
      <c r="G896" s="317" t="s">
        <v>2288</v>
      </c>
      <c r="H896" s="317" t="s">
        <v>682</v>
      </c>
      <c r="I896" s="317" t="s">
        <v>2223</v>
      </c>
      <c r="J896" s="317">
        <v>5</v>
      </c>
      <c r="K896" s="317" t="s">
        <v>681</v>
      </c>
      <c r="L896" s="317" t="s">
        <v>872</v>
      </c>
      <c r="M896" s="317">
        <v>0</v>
      </c>
      <c r="N896" s="333" t="s">
        <v>633</v>
      </c>
      <c r="O896" s="318"/>
      <c r="P896" s="319"/>
      <c r="Q896" s="320"/>
      <c r="R896" s="319"/>
      <c r="S896" s="319"/>
      <c r="T896" s="320"/>
      <c r="U896" s="321">
        <v>45058</v>
      </c>
      <c r="V896" s="270" t="str">
        <f ca="1">IFERROR(IF(E896&lt;&gt;"",VLOOKUP(E896,'Color Lineup'!N:N,1,0),""),"CHECK")</f>
        <v>HKP20</v>
      </c>
    </row>
    <row r="897" spans="3:22">
      <c r="C897" s="1">
        <f>+IF(D897=1,COUNTIF($D$2:D897,D897),0)</f>
        <v>0</v>
      </c>
      <c r="D897" s="1">
        <f>+COUNTIF($E$2:E897,E897)</f>
        <v>24</v>
      </c>
      <c r="E897" s="1" t="str">
        <f t="shared" si="26"/>
        <v>MX218</v>
      </c>
      <c r="F897" s="323">
        <f t="shared" si="27"/>
        <v>895</v>
      </c>
      <c r="G897" s="317" t="s">
        <v>2289</v>
      </c>
      <c r="H897" s="317" t="s">
        <v>518</v>
      </c>
      <c r="I897" s="317" t="s">
        <v>1155</v>
      </c>
      <c r="J897" s="317">
        <v>1</v>
      </c>
      <c r="K897" s="317" t="s">
        <v>760</v>
      </c>
      <c r="L897" s="317" t="s">
        <v>860</v>
      </c>
      <c r="M897" s="317">
        <v>0</v>
      </c>
      <c r="N897" s="333" t="s">
        <v>20</v>
      </c>
      <c r="O897" s="318"/>
      <c r="P897" s="319"/>
      <c r="Q897" s="320"/>
      <c r="R897" s="319"/>
      <c r="S897" s="319"/>
      <c r="T897" s="320"/>
      <c r="U897" s="321">
        <v>45058</v>
      </c>
      <c r="V897" s="270" t="str">
        <f ca="1">IFERROR(IF(E897&lt;&gt;"",VLOOKUP(E897,'Color Lineup'!N:N,1,0),""),"CHECK")</f>
        <v>MX218</v>
      </c>
    </row>
    <row r="898" spans="3:22">
      <c r="C898" s="1">
        <f>+IF(D898=1,COUNTIF($D$2:D898,D898),0)</f>
        <v>0</v>
      </c>
      <c r="D898" s="1">
        <f>+COUNTIF($E$2:E898,E898)</f>
        <v>46</v>
      </c>
      <c r="E898" s="1" t="str">
        <f t="shared" si="26"/>
        <v>HJ089</v>
      </c>
      <c r="F898" s="323">
        <f t="shared" si="27"/>
        <v>896</v>
      </c>
      <c r="G898" s="317" t="s">
        <v>2290</v>
      </c>
      <c r="H898" s="317" t="s">
        <v>682</v>
      </c>
      <c r="I898" s="317" t="s">
        <v>2198</v>
      </c>
      <c r="J898" s="317">
        <v>9</v>
      </c>
      <c r="K898" s="317" t="s">
        <v>679</v>
      </c>
      <c r="L898" s="317" t="s">
        <v>875</v>
      </c>
      <c r="M898" s="317">
        <v>0</v>
      </c>
      <c r="N898" s="333" t="s">
        <v>465</v>
      </c>
      <c r="O898" s="318"/>
      <c r="P898" s="319"/>
      <c r="Q898" s="320"/>
      <c r="R898" s="319"/>
      <c r="S898" s="319"/>
      <c r="T898" s="320"/>
      <c r="U898" s="321">
        <v>45058</v>
      </c>
      <c r="V898" s="270" t="str">
        <f ca="1">IFERROR(IF(E898&lt;&gt;"",VLOOKUP(E898,'Color Lineup'!N:N,1,0),""),"CHECK")</f>
        <v>HJ089</v>
      </c>
    </row>
    <row r="899" spans="3:22">
      <c r="C899" s="1">
        <f>+IF(D899=1,COUNTIF($D$2:D899,D899),0)</f>
        <v>0</v>
      </c>
      <c r="D899" s="1">
        <f>+COUNTIF($E$2:E899,E899)</f>
        <v>30</v>
      </c>
      <c r="E899" s="1" t="str">
        <f t="shared" si="26"/>
        <v>MX3R3</v>
      </c>
      <c r="F899" s="323">
        <f t="shared" si="27"/>
        <v>897</v>
      </c>
      <c r="G899" s="317" t="s">
        <v>2291</v>
      </c>
      <c r="H899" s="317" t="s">
        <v>518</v>
      </c>
      <c r="I899" s="317" t="s">
        <v>1155</v>
      </c>
      <c r="J899" s="317">
        <v>2</v>
      </c>
      <c r="K899" s="317" t="s">
        <v>760</v>
      </c>
      <c r="L899" s="317" t="s">
        <v>861</v>
      </c>
      <c r="M899" s="317">
        <v>0</v>
      </c>
      <c r="N899" s="333" t="s">
        <v>354</v>
      </c>
      <c r="O899" s="318"/>
      <c r="P899" s="319"/>
      <c r="Q899" s="320"/>
      <c r="R899" s="319"/>
      <c r="S899" s="319"/>
      <c r="T899" s="320"/>
      <c r="U899" s="321">
        <v>45058</v>
      </c>
      <c r="V899" s="270" t="str">
        <f ca="1">IFERROR(IF(E899&lt;&gt;"",VLOOKUP(E899,'Color Lineup'!N:N,1,0),""),"CHECK")</f>
        <v>MX3R3</v>
      </c>
    </row>
    <row r="900" spans="3:22">
      <c r="C900" s="1">
        <f>+IF(D900=1,COUNTIF($D$2:D900,D900),0)</f>
        <v>0</v>
      </c>
      <c r="D900" s="1">
        <f>+COUNTIF($E$2:E900,E900)</f>
        <v>17</v>
      </c>
      <c r="E900" s="1" t="str">
        <f t="shared" ref="E900:E963" si="28">+K900&amp;N900</f>
        <v>LHP20</v>
      </c>
      <c r="F900" s="323">
        <f t="shared" si="27"/>
        <v>898</v>
      </c>
      <c r="G900" s="317" t="s">
        <v>2292</v>
      </c>
      <c r="H900" s="317" t="s">
        <v>682</v>
      </c>
      <c r="I900" s="317" t="s">
        <v>2285</v>
      </c>
      <c r="J900" s="317">
        <v>2</v>
      </c>
      <c r="K900" s="317" t="s">
        <v>585</v>
      </c>
      <c r="L900" s="317" t="s">
        <v>879</v>
      </c>
      <c r="M900" s="317">
        <v>0</v>
      </c>
      <c r="N900" s="333" t="s">
        <v>633</v>
      </c>
      <c r="O900" s="318"/>
      <c r="P900" s="319"/>
      <c r="Q900" s="320"/>
      <c r="R900" s="319"/>
      <c r="S900" s="319"/>
      <c r="T900" s="320"/>
      <c r="U900" s="321">
        <v>45058</v>
      </c>
      <c r="V900" s="270" t="str">
        <f ca="1">IFERROR(IF(E900&lt;&gt;"",VLOOKUP(E900,'Color Lineup'!N:N,1,0),""),"CHECK")</f>
        <v>LHP20</v>
      </c>
    </row>
    <row r="901" spans="3:22">
      <c r="C901" s="1">
        <f>+IF(D901=1,COUNTIF($D$2:D901,D901),0)</f>
        <v>0</v>
      </c>
      <c r="D901" s="1">
        <f>+COUNTIF($E$2:E901,E901)</f>
        <v>31</v>
      </c>
      <c r="E901" s="1" t="str">
        <f t="shared" si="28"/>
        <v>MV4R0</v>
      </c>
      <c r="F901" s="323">
        <f t="shared" ref="F901:F964" si="29">ROW()-2</f>
        <v>899</v>
      </c>
      <c r="G901" s="317" t="s">
        <v>2293</v>
      </c>
      <c r="H901" s="317" t="s">
        <v>518</v>
      </c>
      <c r="I901" s="317" t="s">
        <v>1114</v>
      </c>
      <c r="J901" s="317">
        <v>6</v>
      </c>
      <c r="K901" s="317" t="s">
        <v>758</v>
      </c>
      <c r="L901" s="317" t="s">
        <v>862</v>
      </c>
      <c r="M901" s="317">
        <v>0</v>
      </c>
      <c r="N901" s="333" t="s">
        <v>21</v>
      </c>
      <c r="O901" s="318"/>
      <c r="P901" s="319"/>
      <c r="Q901" s="320"/>
      <c r="R901" s="319"/>
      <c r="S901" s="319"/>
      <c r="T901" s="320"/>
      <c r="U901" s="321">
        <v>45058</v>
      </c>
      <c r="V901" s="270" t="str">
        <f ca="1">IFERROR(IF(E901&lt;&gt;"",VLOOKUP(E901,'Color Lineup'!N:N,1,0),""),"CHECK")</f>
        <v>MV4R0</v>
      </c>
    </row>
    <row r="902" spans="3:22">
      <c r="C902" s="1">
        <f>+IF(D902=1,COUNTIF($D$2:D902,D902),0)</f>
        <v>0</v>
      </c>
      <c r="D902" s="1">
        <f>+COUNTIF($E$2:E902,E902)</f>
        <v>28</v>
      </c>
      <c r="E902" s="1" t="str">
        <f t="shared" si="28"/>
        <v>LT089</v>
      </c>
      <c r="F902" s="323">
        <f t="shared" si="29"/>
        <v>900</v>
      </c>
      <c r="G902" s="317" t="s">
        <v>2294</v>
      </c>
      <c r="H902" s="317" t="s">
        <v>519</v>
      </c>
      <c r="I902" s="317" t="s">
        <v>2254</v>
      </c>
      <c r="J902" s="317">
        <v>4</v>
      </c>
      <c r="K902" s="317" t="s">
        <v>559</v>
      </c>
      <c r="L902" s="317" t="s">
        <v>2295</v>
      </c>
      <c r="M902" s="317">
        <v>0</v>
      </c>
      <c r="N902" s="333" t="s">
        <v>465</v>
      </c>
      <c r="O902" s="318"/>
      <c r="P902" s="319"/>
      <c r="Q902" s="320"/>
      <c r="R902" s="319"/>
      <c r="S902" s="319"/>
      <c r="T902" s="320"/>
      <c r="U902" s="321">
        <v>45058</v>
      </c>
      <c r="V902" s="270" t="str">
        <f ca="1">IFERROR(IF(E902&lt;&gt;"",VLOOKUP(E902,'Color Lineup'!N:N,1,0),""),"CHECK")</f>
        <v>LT089</v>
      </c>
    </row>
    <row r="903" spans="3:22">
      <c r="C903" s="1">
        <f>+IF(D903=1,COUNTIF($D$2:D903,D903),0)</f>
        <v>0</v>
      </c>
      <c r="D903" s="1">
        <f>+COUNTIF($E$2:E903,E903)</f>
        <v>41</v>
      </c>
      <c r="E903" s="1" t="str">
        <f t="shared" si="28"/>
        <v>CXW09</v>
      </c>
      <c r="F903" s="323">
        <f t="shared" si="29"/>
        <v>901</v>
      </c>
      <c r="G903" s="317" t="s">
        <v>2296</v>
      </c>
      <c r="H903" s="317" t="s">
        <v>682</v>
      </c>
      <c r="I903" s="317" t="s">
        <v>2297</v>
      </c>
      <c r="J903" s="317">
        <v>1</v>
      </c>
      <c r="K903" s="317" t="s">
        <v>680</v>
      </c>
      <c r="L903" s="317" t="s">
        <v>883</v>
      </c>
      <c r="M903" s="317">
        <v>0</v>
      </c>
      <c r="N903" s="333" t="s">
        <v>635</v>
      </c>
      <c r="O903" s="318"/>
      <c r="P903" s="319"/>
      <c r="Q903" s="320"/>
      <c r="R903" s="319"/>
      <c r="S903" s="319"/>
      <c r="T903" s="320"/>
      <c r="U903" s="321">
        <v>45058</v>
      </c>
      <c r="V903" s="270" t="str">
        <f ca="1">IFERROR(IF(E903&lt;&gt;"",VLOOKUP(E903,'Color Lineup'!N:N,1,0),""),"CHECK")</f>
        <v>CXW09</v>
      </c>
    </row>
    <row r="904" spans="3:22">
      <c r="C904" s="1">
        <f>+IF(D904=1,COUNTIF($D$2:D904,D904),0)</f>
        <v>0</v>
      </c>
      <c r="D904" s="1">
        <f>+COUNTIF($E$2:E904,E904)</f>
        <v>24</v>
      </c>
      <c r="E904" s="1" t="str">
        <f t="shared" si="28"/>
        <v>MY4R0</v>
      </c>
      <c r="F904" s="323">
        <f t="shared" si="29"/>
        <v>902</v>
      </c>
      <c r="G904" s="317" t="s">
        <v>2298</v>
      </c>
      <c r="H904" s="317" t="s">
        <v>518</v>
      </c>
      <c r="I904" s="317" t="s">
        <v>1133</v>
      </c>
      <c r="J904" s="317">
        <v>7</v>
      </c>
      <c r="K904" s="317" t="s">
        <v>759</v>
      </c>
      <c r="L904" s="317" t="s">
        <v>864</v>
      </c>
      <c r="M904" s="317">
        <v>0</v>
      </c>
      <c r="N904" s="333" t="s">
        <v>21</v>
      </c>
      <c r="O904" s="318"/>
      <c r="P904" s="319"/>
      <c r="Q904" s="320"/>
      <c r="R904" s="319"/>
      <c r="S904" s="319"/>
      <c r="T904" s="320"/>
      <c r="U904" s="321">
        <v>45058</v>
      </c>
      <c r="V904" s="270" t="str">
        <f ca="1">IFERROR(IF(E904&lt;&gt;"",VLOOKUP(E904,'Color Lineup'!N:N,1,0),""),"CHECK")</f>
        <v>MY4R0</v>
      </c>
    </row>
    <row r="905" spans="3:22">
      <c r="C905" s="1">
        <f>+IF(D905=1,COUNTIF($D$2:D905,D905),0)</f>
        <v>0</v>
      </c>
      <c r="D905" s="1">
        <f>+COUNTIF($E$2:E905,E905)</f>
        <v>16</v>
      </c>
      <c r="E905" s="1" t="str">
        <f t="shared" si="28"/>
        <v>LHS28</v>
      </c>
      <c r="F905" s="323">
        <f t="shared" si="29"/>
        <v>903</v>
      </c>
      <c r="G905" s="317" t="s">
        <v>2299</v>
      </c>
      <c r="H905" s="317" t="s">
        <v>682</v>
      </c>
      <c r="I905" s="317" t="s">
        <v>2285</v>
      </c>
      <c r="J905" s="317">
        <v>3</v>
      </c>
      <c r="K905" s="317" t="s">
        <v>585</v>
      </c>
      <c r="L905" s="317" t="s">
        <v>888</v>
      </c>
      <c r="M905" s="317">
        <v>0</v>
      </c>
      <c r="N905" s="333" t="s">
        <v>631</v>
      </c>
      <c r="O905" s="318"/>
      <c r="P905" s="319"/>
      <c r="Q905" s="320"/>
      <c r="R905" s="319"/>
      <c r="S905" s="319"/>
      <c r="T905" s="320"/>
      <c r="U905" s="321">
        <v>45058</v>
      </c>
      <c r="V905" s="270" t="str">
        <f ca="1">IFERROR(IF(E905&lt;&gt;"",VLOOKUP(E905,'Color Lineup'!N:N,1,0),""),"CHECK")</f>
        <v>LHS28</v>
      </c>
    </row>
    <row r="906" spans="3:22">
      <c r="C906" s="1">
        <f>+IF(D906=1,COUNTIF($D$2:D906,D906),0)</f>
        <v>0</v>
      </c>
      <c r="D906" s="1">
        <f>+COUNTIF($E$2:E906,E906)</f>
        <v>5</v>
      </c>
      <c r="E906" s="1" t="str">
        <f t="shared" si="28"/>
        <v>LP4V8</v>
      </c>
      <c r="F906" s="323">
        <f t="shared" si="29"/>
        <v>904</v>
      </c>
      <c r="G906" s="317" t="s">
        <v>2300</v>
      </c>
      <c r="H906" s="317" t="s">
        <v>519</v>
      </c>
      <c r="I906" s="317" t="s">
        <v>2185</v>
      </c>
      <c r="J906" s="317">
        <v>8</v>
      </c>
      <c r="K906" s="317" t="s">
        <v>561</v>
      </c>
      <c r="L906" s="317" t="s">
        <v>2301</v>
      </c>
      <c r="M906" s="317">
        <v>0</v>
      </c>
      <c r="N906" s="333" t="s">
        <v>30</v>
      </c>
      <c r="O906" s="318"/>
      <c r="P906" s="319"/>
      <c r="Q906" s="320"/>
      <c r="R906" s="319"/>
      <c r="S906" s="319"/>
      <c r="T906" s="320"/>
      <c r="U906" s="321">
        <v>45058</v>
      </c>
      <c r="V906" s="270" t="str">
        <f ca="1">IFERROR(IF(E906&lt;&gt;"",VLOOKUP(E906,'Color Lineup'!N:N,1,0),""),"CHECK")</f>
        <v>LP4V8</v>
      </c>
    </row>
    <row r="907" spans="3:22">
      <c r="C907" s="1">
        <f>+IF(D907=1,COUNTIF($D$2:D907,D907),0)</f>
        <v>0</v>
      </c>
      <c r="D907" s="1">
        <f>+COUNTIF($E$2:E907,E907)</f>
        <v>31</v>
      </c>
      <c r="E907" s="1" t="str">
        <f t="shared" si="28"/>
        <v>MX3R3</v>
      </c>
      <c r="F907" s="323">
        <f t="shared" si="29"/>
        <v>905</v>
      </c>
      <c r="G907" s="317" t="s">
        <v>2302</v>
      </c>
      <c r="H907" s="317" t="s">
        <v>518</v>
      </c>
      <c r="I907" s="317" t="s">
        <v>1155</v>
      </c>
      <c r="J907" s="317">
        <v>3</v>
      </c>
      <c r="K907" s="317" t="s">
        <v>760</v>
      </c>
      <c r="L907" s="317" t="s">
        <v>865</v>
      </c>
      <c r="M907" s="317">
        <v>0</v>
      </c>
      <c r="N907" s="333" t="s">
        <v>354</v>
      </c>
      <c r="O907" s="318"/>
      <c r="P907" s="319"/>
      <c r="Q907" s="320"/>
      <c r="R907" s="319"/>
      <c r="S907" s="319"/>
      <c r="T907" s="320"/>
      <c r="U907" s="321">
        <v>45058</v>
      </c>
      <c r="V907" s="270" t="str">
        <f ca="1">IFERROR(IF(E907&lt;&gt;"",VLOOKUP(E907,'Color Lineup'!N:N,1,0),""),"CHECK")</f>
        <v>MX3R3</v>
      </c>
    </row>
    <row r="908" spans="3:22">
      <c r="C908" s="1">
        <f>+IF(D908=1,COUNTIF($D$2:D908,D908),0)</f>
        <v>0</v>
      </c>
      <c r="D908" s="1">
        <f>+COUNTIF($E$2:E908,E908)</f>
        <v>39</v>
      </c>
      <c r="E908" s="1" t="str">
        <f t="shared" si="28"/>
        <v>HKW09</v>
      </c>
      <c r="F908" s="323">
        <f t="shared" si="29"/>
        <v>906</v>
      </c>
      <c r="G908" s="317" t="s">
        <v>2303</v>
      </c>
      <c r="H908" s="317" t="s">
        <v>682</v>
      </c>
      <c r="I908" s="317" t="s">
        <v>2223</v>
      </c>
      <c r="J908" s="317">
        <v>6</v>
      </c>
      <c r="K908" s="317" t="s">
        <v>681</v>
      </c>
      <c r="L908" s="317" t="s">
        <v>892</v>
      </c>
      <c r="M908" s="317">
        <v>0</v>
      </c>
      <c r="N908" s="333" t="s">
        <v>635</v>
      </c>
      <c r="O908" s="318"/>
      <c r="P908" s="319"/>
      <c r="Q908" s="320"/>
      <c r="R908" s="319"/>
      <c r="S908" s="319"/>
      <c r="T908" s="320"/>
      <c r="U908" s="321">
        <v>45058</v>
      </c>
      <c r="V908" s="270" t="str">
        <f ca="1">IFERROR(IF(E908&lt;&gt;"",VLOOKUP(E908,'Color Lineup'!N:N,1,0),""),"CHECK")</f>
        <v>HKW09</v>
      </c>
    </row>
    <row r="909" spans="3:22">
      <c r="C909" s="1">
        <f>+IF(D909=1,COUNTIF($D$2:D909,D909),0)</f>
        <v>0</v>
      </c>
      <c r="D909" s="1">
        <f>+COUNTIF($E$2:E909,E909)</f>
        <v>61</v>
      </c>
      <c r="E909" s="1" t="str">
        <f t="shared" si="28"/>
        <v>MX089</v>
      </c>
      <c r="F909" s="323">
        <f t="shared" si="29"/>
        <v>907</v>
      </c>
      <c r="G909" s="317" t="s">
        <v>2304</v>
      </c>
      <c r="H909" s="317" t="s">
        <v>518</v>
      </c>
      <c r="I909" s="317" t="s">
        <v>1155</v>
      </c>
      <c r="J909" s="317">
        <v>4</v>
      </c>
      <c r="K909" s="317" t="s">
        <v>760</v>
      </c>
      <c r="L909" s="317" t="s">
        <v>867</v>
      </c>
      <c r="M909" s="317">
        <v>0</v>
      </c>
      <c r="N909" s="333" t="s">
        <v>465</v>
      </c>
      <c r="O909" s="318"/>
      <c r="P909" s="319"/>
      <c r="Q909" s="320"/>
      <c r="R909" s="319"/>
      <c r="S909" s="319"/>
      <c r="T909" s="320"/>
      <c r="U909" s="321">
        <v>45058</v>
      </c>
      <c r="V909" s="270" t="str">
        <f ca="1">IFERROR(IF(E909&lt;&gt;"",VLOOKUP(E909,'Color Lineup'!N:N,1,0),""),"CHECK")</f>
        <v>MX089</v>
      </c>
    </row>
    <row r="910" spans="3:22">
      <c r="C910" s="1">
        <f>+IF(D910=1,COUNTIF($D$2:D910,D910),0)</f>
        <v>0</v>
      </c>
      <c r="D910" s="1">
        <f>+COUNTIF($E$2:E910,E910)</f>
        <v>47</v>
      </c>
      <c r="E910" s="1" t="str">
        <f t="shared" si="28"/>
        <v>HJ089</v>
      </c>
      <c r="F910" s="323">
        <f t="shared" si="29"/>
        <v>908</v>
      </c>
      <c r="G910" s="317" t="s">
        <v>2305</v>
      </c>
      <c r="H910" s="317" t="s">
        <v>682</v>
      </c>
      <c r="I910" s="317" t="s">
        <v>2198</v>
      </c>
      <c r="J910" s="317">
        <v>10</v>
      </c>
      <c r="K910" s="317" t="s">
        <v>679</v>
      </c>
      <c r="L910" s="317" t="s">
        <v>896</v>
      </c>
      <c r="M910" s="317">
        <v>0</v>
      </c>
      <c r="N910" s="333" t="s">
        <v>465</v>
      </c>
      <c r="O910" s="318"/>
      <c r="P910" s="319"/>
      <c r="Q910" s="320"/>
      <c r="R910" s="319"/>
      <c r="S910" s="319"/>
      <c r="T910" s="320"/>
      <c r="U910" s="321">
        <v>45058</v>
      </c>
      <c r="V910" s="270" t="str">
        <f ca="1">IFERROR(IF(E910&lt;&gt;"",VLOOKUP(E910,'Color Lineup'!N:N,1,0),""),"CHECK")</f>
        <v>HJ089</v>
      </c>
    </row>
    <row r="911" spans="3:22">
      <c r="C911" s="1">
        <f>+IF(D911=1,COUNTIF($D$2:D911,D911),0)</f>
        <v>0</v>
      </c>
      <c r="D911" s="1">
        <f>+COUNTIF($E$2:E911,E911)</f>
        <v>32</v>
      </c>
      <c r="E911" s="1" t="str">
        <f t="shared" si="28"/>
        <v>MV4R0</v>
      </c>
      <c r="F911" s="323">
        <f t="shared" si="29"/>
        <v>909</v>
      </c>
      <c r="G911" s="317" t="s">
        <v>2306</v>
      </c>
      <c r="H911" s="317" t="s">
        <v>518</v>
      </c>
      <c r="I911" s="317" t="s">
        <v>1114</v>
      </c>
      <c r="J911" s="317">
        <v>7</v>
      </c>
      <c r="K911" s="317" t="s">
        <v>758</v>
      </c>
      <c r="L911" s="317" t="s">
        <v>868</v>
      </c>
      <c r="M911" s="317">
        <v>0</v>
      </c>
      <c r="N911" s="333" t="s">
        <v>21</v>
      </c>
      <c r="O911" s="318"/>
      <c r="P911" s="319"/>
      <c r="Q911" s="320"/>
      <c r="R911" s="319"/>
      <c r="S911" s="319"/>
      <c r="T911" s="320"/>
      <c r="U911" s="321">
        <v>45058</v>
      </c>
      <c r="V911" s="270" t="str">
        <f ca="1">IFERROR(IF(E911&lt;&gt;"",VLOOKUP(E911,'Color Lineup'!N:N,1,0),""),"CHECK")</f>
        <v>MV4R0</v>
      </c>
    </row>
    <row r="912" spans="3:22">
      <c r="C912" s="1">
        <f>+IF(D912=1,COUNTIF($D$2:D912,D912),0)</f>
        <v>0</v>
      </c>
      <c r="D912" s="1">
        <f>+COUNTIF($E$2:E912,E912)</f>
        <v>33</v>
      </c>
      <c r="E912" s="1" t="str">
        <f t="shared" si="28"/>
        <v>JH040</v>
      </c>
      <c r="F912" s="323">
        <f t="shared" si="29"/>
        <v>910</v>
      </c>
      <c r="G912" s="317" t="s">
        <v>2307</v>
      </c>
      <c r="H912" s="317" t="s">
        <v>520</v>
      </c>
      <c r="I912" s="317" t="s">
        <v>2206</v>
      </c>
      <c r="J912" s="317">
        <v>3</v>
      </c>
      <c r="K912" s="317" t="s">
        <v>452</v>
      </c>
      <c r="L912" s="317" t="s">
        <v>1040</v>
      </c>
      <c r="M912" s="317">
        <v>0</v>
      </c>
      <c r="N912" s="333" t="s">
        <v>28</v>
      </c>
      <c r="O912" s="318"/>
      <c r="P912" s="319"/>
      <c r="Q912" s="320"/>
      <c r="R912" s="319"/>
      <c r="S912" s="319"/>
      <c r="T912" s="320"/>
      <c r="U912" s="321">
        <v>45058</v>
      </c>
      <c r="V912" s="270" t="str">
        <f ca="1">IFERROR(IF(E912&lt;&gt;"",VLOOKUP(E912,'Color Lineup'!N:N,1,0),""),"CHECK")</f>
        <v>JH040</v>
      </c>
    </row>
    <row r="913" spans="3:22">
      <c r="C913" s="1">
        <f>+IF(D913=1,COUNTIF($D$2:D913,D913),0)</f>
        <v>0</v>
      </c>
      <c r="D913" s="1">
        <f>+COUNTIF($E$2:E913,E913)</f>
        <v>18</v>
      </c>
      <c r="E913" s="1" t="str">
        <f t="shared" si="28"/>
        <v>LHP20</v>
      </c>
      <c r="F913" s="323">
        <f t="shared" si="29"/>
        <v>911</v>
      </c>
      <c r="G913" s="317" t="s">
        <v>2308</v>
      </c>
      <c r="H913" s="317" t="s">
        <v>682</v>
      </c>
      <c r="I913" s="317" t="s">
        <v>2285</v>
      </c>
      <c r="J913" s="317">
        <v>4</v>
      </c>
      <c r="K913" s="317" t="s">
        <v>585</v>
      </c>
      <c r="L913" s="317" t="s">
        <v>900</v>
      </c>
      <c r="M913" s="317">
        <v>0</v>
      </c>
      <c r="N913" s="333" t="s">
        <v>633</v>
      </c>
      <c r="O913" s="318"/>
      <c r="P913" s="319"/>
      <c r="Q913" s="320"/>
      <c r="R913" s="319"/>
      <c r="S913" s="319"/>
      <c r="T913" s="320"/>
      <c r="U913" s="321">
        <v>45058</v>
      </c>
      <c r="V913" s="270" t="str">
        <f ca="1">IFERROR(IF(E913&lt;&gt;"",VLOOKUP(E913,'Color Lineup'!N:N,1,0),""),"CHECK")</f>
        <v>LHP20</v>
      </c>
    </row>
    <row r="914" spans="3:22">
      <c r="C914" s="1">
        <f>+IF(D914=1,COUNTIF($D$2:D914,D914),0)</f>
        <v>0</v>
      </c>
      <c r="D914" s="1">
        <f>+COUNTIF($E$2:E914,E914)</f>
        <v>64</v>
      </c>
      <c r="E914" s="1" t="str">
        <f t="shared" si="28"/>
        <v>MX4R0</v>
      </c>
      <c r="F914" s="323">
        <f t="shared" si="29"/>
        <v>912</v>
      </c>
      <c r="G914" s="317" t="s">
        <v>2309</v>
      </c>
      <c r="H914" s="317" t="s">
        <v>518</v>
      </c>
      <c r="I914" s="317" t="s">
        <v>1155</v>
      </c>
      <c r="J914" s="317">
        <v>5</v>
      </c>
      <c r="K914" s="317" t="s">
        <v>760</v>
      </c>
      <c r="L914" s="317" t="s">
        <v>870</v>
      </c>
      <c r="M914" s="317">
        <v>0</v>
      </c>
      <c r="N914" s="333" t="s">
        <v>21</v>
      </c>
      <c r="O914" s="318"/>
      <c r="P914" s="319"/>
      <c r="Q914" s="320"/>
      <c r="R914" s="319"/>
      <c r="S914" s="319"/>
      <c r="T914" s="320"/>
      <c r="U914" s="321">
        <v>45058</v>
      </c>
      <c r="V914" s="270" t="str">
        <f ca="1">IFERROR(IF(E914&lt;&gt;"",VLOOKUP(E914,'Color Lineup'!N:N,1,0),""),"CHECK")</f>
        <v>MX4R0</v>
      </c>
    </row>
    <row r="915" spans="3:22">
      <c r="C915" s="1">
        <f>+IF(D915=1,COUNTIF($D$2:D915,D915),0)</f>
        <v>0</v>
      </c>
      <c r="D915" s="1">
        <f>+COUNTIF($E$2:E915,E915)</f>
        <v>42</v>
      </c>
      <c r="E915" s="1" t="str">
        <f t="shared" si="28"/>
        <v>CXW09</v>
      </c>
      <c r="F915" s="323">
        <f t="shared" si="29"/>
        <v>913</v>
      </c>
      <c r="G915" s="317" t="s">
        <v>2310</v>
      </c>
      <c r="H915" s="317" t="s">
        <v>682</v>
      </c>
      <c r="I915" s="317" t="s">
        <v>2297</v>
      </c>
      <c r="J915" s="317">
        <v>2</v>
      </c>
      <c r="K915" s="317" t="s">
        <v>680</v>
      </c>
      <c r="L915" s="317" t="s">
        <v>903</v>
      </c>
      <c r="M915" s="317">
        <v>0</v>
      </c>
      <c r="N915" s="333" t="s">
        <v>635</v>
      </c>
      <c r="O915" s="318"/>
      <c r="P915" s="319"/>
      <c r="Q915" s="320"/>
      <c r="R915" s="319"/>
      <c r="S915" s="319"/>
      <c r="T915" s="320"/>
      <c r="U915" s="321">
        <v>45058</v>
      </c>
      <c r="V915" s="270" t="str">
        <f ca="1">IFERROR(IF(E915&lt;&gt;"",VLOOKUP(E915,'Color Lineup'!N:N,1,0),""),"CHECK")</f>
        <v>CXW09</v>
      </c>
    </row>
    <row r="916" spans="3:22">
      <c r="C916" s="1">
        <f>+IF(D916=1,COUNTIF($D$2:D916,D916),0)</f>
        <v>0</v>
      </c>
      <c r="D916" s="1">
        <f>+COUNTIF($E$2:E916,E916)</f>
        <v>20</v>
      </c>
      <c r="E916" s="1" t="str">
        <f t="shared" si="28"/>
        <v>MY040</v>
      </c>
      <c r="F916" s="323">
        <f t="shared" si="29"/>
        <v>914</v>
      </c>
      <c r="G916" s="317" t="s">
        <v>2311</v>
      </c>
      <c r="H916" s="317" t="s">
        <v>518</v>
      </c>
      <c r="I916" s="317" t="s">
        <v>1133</v>
      </c>
      <c r="J916" s="317">
        <v>8</v>
      </c>
      <c r="K916" s="317" t="s">
        <v>759</v>
      </c>
      <c r="L916" s="317" t="s">
        <v>871</v>
      </c>
      <c r="M916" s="317">
        <v>0</v>
      </c>
      <c r="N916" s="333" t="s">
        <v>28</v>
      </c>
      <c r="O916" s="318"/>
      <c r="P916" s="319"/>
      <c r="Q916" s="320"/>
      <c r="R916" s="319"/>
      <c r="S916" s="319"/>
      <c r="T916" s="320"/>
      <c r="U916" s="321">
        <v>45058</v>
      </c>
      <c r="V916" s="270" t="str">
        <f ca="1">IFERROR(IF(E916&lt;&gt;"",VLOOKUP(E916,'Color Lineup'!N:N,1,0),""),"CHECK")</f>
        <v>MY040</v>
      </c>
    </row>
    <row r="917" spans="3:22">
      <c r="C917" s="1">
        <f>+IF(D917=1,COUNTIF($D$2:D917,D917),0)</f>
        <v>0</v>
      </c>
      <c r="D917" s="1">
        <f>+COUNTIF($E$2:E917,E917)</f>
        <v>30</v>
      </c>
      <c r="E917" s="1" t="str">
        <f t="shared" si="28"/>
        <v>LH3Q3</v>
      </c>
      <c r="F917" s="323">
        <f t="shared" si="29"/>
        <v>915</v>
      </c>
      <c r="G917" s="317" t="s">
        <v>2312</v>
      </c>
      <c r="H917" s="317" t="s">
        <v>682</v>
      </c>
      <c r="I917" s="317" t="s">
        <v>2285</v>
      </c>
      <c r="J917" s="317">
        <v>5</v>
      </c>
      <c r="K917" s="317" t="s">
        <v>585</v>
      </c>
      <c r="L917" s="317" t="s">
        <v>906</v>
      </c>
      <c r="M917" s="317">
        <v>0</v>
      </c>
      <c r="N917" s="333" t="s">
        <v>630</v>
      </c>
      <c r="O917" s="318"/>
      <c r="P917" s="319"/>
      <c r="Q917" s="320"/>
      <c r="R917" s="319"/>
      <c r="S917" s="319"/>
      <c r="T917" s="320"/>
      <c r="U917" s="321">
        <v>45058</v>
      </c>
      <c r="V917" s="270" t="str">
        <f ca="1">IFERROR(IF(E917&lt;&gt;"",VLOOKUP(E917,'Color Lineup'!N:N,1,0),""),"CHECK")</f>
        <v>LH3Q3</v>
      </c>
    </row>
    <row r="918" spans="3:22">
      <c r="C918" s="1">
        <f>+IF(D918=1,COUNTIF($D$2:D918,D918),0)</f>
        <v>0</v>
      </c>
      <c r="D918" s="1">
        <f>+COUNTIF($E$2:E918,E918)</f>
        <v>29</v>
      </c>
      <c r="E918" s="1" t="str">
        <f t="shared" si="28"/>
        <v>LT089</v>
      </c>
      <c r="F918" s="323">
        <f t="shared" si="29"/>
        <v>916</v>
      </c>
      <c r="G918" s="317" t="s">
        <v>2313</v>
      </c>
      <c r="H918" s="317" t="s">
        <v>519</v>
      </c>
      <c r="I918" s="317" t="s">
        <v>2254</v>
      </c>
      <c r="J918" s="317">
        <v>5</v>
      </c>
      <c r="K918" s="317" t="s">
        <v>559</v>
      </c>
      <c r="L918" s="317" t="s">
        <v>2314</v>
      </c>
      <c r="M918" s="317">
        <v>0</v>
      </c>
      <c r="N918" s="333" t="s">
        <v>465</v>
      </c>
      <c r="O918" s="318"/>
      <c r="P918" s="319"/>
      <c r="Q918" s="320"/>
      <c r="R918" s="319"/>
      <c r="S918" s="319"/>
      <c r="T918" s="320"/>
      <c r="U918" s="321">
        <v>45058</v>
      </c>
      <c r="V918" s="270" t="str">
        <f ca="1">IFERROR(IF(E918&lt;&gt;"",VLOOKUP(E918,'Color Lineup'!N:N,1,0),""),"CHECK")</f>
        <v>LT089</v>
      </c>
    </row>
    <row r="919" spans="3:22">
      <c r="C919" s="1">
        <f>+IF(D919=1,COUNTIF($D$2:D919,D919),0)</f>
        <v>0</v>
      </c>
      <c r="D919" s="1">
        <f>+COUNTIF($E$2:E919,E919)</f>
        <v>62</v>
      </c>
      <c r="E919" s="1" t="str">
        <f t="shared" si="28"/>
        <v>MX089</v>
      </c>
      <c r="F919" s="323">
        <f t="shared" si="29"/>
        <v>917</v>
      </c>
      <c r="G919" s="317" t="s">
        <v>2315</v>
      </c>
      <c r="H919" s="317" t="s">
        <v>518</v>
      </c>
      <c r="I919" s="317" t="s">
        <v>1155</v>
      </c>
      <c r="J919" s="317">
        <v>6</v>
      </c>
      <c r="K919" s="317" t="s">
        <v>760</v>
      </c>
      <c r="L919" s="317" t="s">
        <v>873</v>
      </c>
      <c r="M919" s="317">
        <v>0</v>
      </c>
      <c r="N919" s="333" t="s">
        <v>465</v>
      </c>
      <c r="O919" s="318"/>
      <c r="P919" s="319"/>
      <c r="Q919" s="320"/>
      <c r="R919" s="319"/>
      <c r="S919" s="319"/>
      <c r="T919" s="320"/>
      <c r="U919" s="321">
        <v>45058</v>
      </c>
      <c r="V919" s="270" t="str">
        <f ca="1">IFERROR(IF(E919&lt;&gt;"",VLOOKUP(E919,'Color Lineup'!N:N,1,0),""),"CHECK")</f>
        <v>MX089</v>
      </c>
    </row>
    <row r="920" spans="3:22">
      <c r="C920" s="1">
        <f>+IF(D920=1,COUNTIF($D$2:D920,D920),0)</f>
        <v>0</v>
      </c>
      <c r="D920" s="1">
        <f>+COUNTIF($E$2:E920,E920)</f>
        <v>48</v>
      </c>
      <c r="E920" s="1" t="str">
        <f t="shared" si="28"/>
        <v>HJ089</v>
      </c>
      <c r="F920" s="323">
        <f t="shared" si="29"/>
        <v>918</v>
      </c>
      <c r="G920" s="317" t="s">
        <v>2316</v>
      </c>
      <c r="H920" s="317" t="s">
        <v>682</v>
      </c>
      <c r="I920" s="317" t="s">
        <v>2317</v>
      </c>
      <c r="J920" s="317">
        <v>1</v>
      </c>
      <c r="K920" s="317" t="s">
        <v>679</v>
      </c>
      <c r="L920" s="317" t="s">
        <v>909</v>
      </c>
      <c r="M920" s="317">
        <v>0</v>
      </c>
      <c r="N920" s="333" t="s">
        <v>465</v>
      </c>
      <c r="O920" s="318"/>
      <c r="P920" s="319"/>
      <c r="Q920" s="320"/>
      <c r="R920" s="319"/>
      <c r="S920" s="319"/>
      <c r="T920" s="320"/>
      <c r="U920" s="321">
        <v>45058</v>
      </c>
      <c r="V920" s="270" t="str">
        <f ca="1">IFERROR(IF(E920&lt;&gt;"",VLOOKUP(E920,'Color Lineup'!N:N,1,0),""),"CHECK")</f>
        <v>HJ089</v>
      </c>
    </row>
    <row r="921" spans="3:22">
      <c r="C921" s="1">
        <f>+IF(D921=1,COUNTIF($D$2:D921,D921),0)</f>
        <v>0</v>
      </c>
      <c r="D921" s="1">
        <f>+COUNTIF($E$2:E921,E921)</f>
        <v>33</v>
      </c>
      <c r="E921" s="1" t="str">
        <f t="shared" si="28"/>
        <v>MV4R0</v>
      </c>
      <c r="F921" s="323">
        <f t="shared" si="29"/>
        <v>919</v>
      </c>
      <c r="G921" s="317" t="s">
        <v>2318</v>
      </c>
      <c r="H921" s="317" t="s">
        <v>518</v>
      </c>
      <c r="I921" s="317" t="s">
        <v>1114</v>
      </c>
      <c r="J921" s="317">
        <v>8</v>
      </c>
      <c r="K921" s="317" t="s">
        <v>758</v>
      </c>
      <c r="L921" s="317" t="s">
        <v>874</v>
      </c>
      <c r="M921" s="317">
        <v>0</v>
      </c>
      <c r="N921" s="333" t="s">
        <v>21</v>
      </c>
      <c r="O921" s="318"/>
      <c r="P921" s="319"/>
      <c r="Q921" s="320"/>
      <c r="R921" s="319"/>
      <c r="S921" s="319"/>
      <c r="T921" s="320"/>
      <c r="U921" s="321">
        <v>45058</v>
      </c>
      <c r="V921" s="270" t="str">
        <f ca="1">IFERROR(IF(E921&lt;&gt;"",VLOOKUP(E921,'Color Lineup'!N:N,1,0),""),"CHECK")</f>
        <v>MV4R0</v>
      </c>
    </row>
    <row r="922" spans="3:22">
      <c r="C922" s="1">
        <f>+IF(D922=1,COUNTIF($D$2:D922,D922),0)</f>
        <v>0</v>
      </c>
      <c r="D922" s="1">
        <f>+COUNTIF($E$2:E922,E922)</f>
        <v>19</v>
      </c>
      <c r="E922" s="1" t="str">
        <f t="shared" si="28"/>
        <v>LHP20</v>
      </c>
      <c r="F922" s="323">
        <f t="shared" si="29"/>
        <v>920</v>
      </c>
      <c r="G922" s="317" t="s">
        <v>2319</v>
      </c>
      <c r="H922" s="317" t="s">
        <v>682</v>
      </c>
      <c r="I922" s="317" t="s">
        <v>2285</v>
      </c>
      <c r="J922" s="317">
        <v>6</v>
      </c>
      <c r="K922" s="317" t="s">
        <v>585</v>
      </c>
      <c r="L922" s="317" t="s">
        <v>912</v>
      </c>
      <c r="M922" s="317">
        <v>0</v>
      </c>
      <c r="N922" s="333" t="s">
        <v>633</v>
      </c>
      <c r="O922" s="318"/>
      <c r="P922" s="319"/>
      <c r="Q922" s="320"/>
      <c r="R922" s="319"/>
      <c r="S922" s="319"/>
      <c r="T922" s="320"/>
      <c r="U922" s="321">
        <v>45058</v>
      </c>
      <c r="V922" s="270" t="str">
        <f ca="1">IFERROR(IF(E922&lt;&gt;"",VLOOKUP(E922,'Color Lineup'!N:N,1,0),""),"CHECK")</f>
        <v>LHP20</v>
      </c>
    </row>
    <row r="923" spans="3:22">
      <c r="C923" s="1">
        <f>+IF(D923=1,COUNTIF($D$2:D923,D923),0)</f>
        <v>0</v>
      </c>
      <c r="D923" s="1">
        <f>+COUNTIF($E$2:E923,E923)</f>
        <v>25</v>
      </c>
      <c r="E923" s="1" t="str">
        <f t="shared" si="28"/>
        <v>MX218</v>
      </c>
      <c r="F923" s="323">
        <f t="shared" si="29"/>
        <v>921</v>
      </c>
      <c r="G923" s="317" t="s">
        <v>2320</v>
      </c>
      <c r="H923" s="317" t="s">
        <v>518</v>
      </c>
      <c r="I923" s="317" t="s">
        <v>1155</v>
      </c>
      <c r="J923" s="317">
        <v>7</v>
      </c>
      <c r="K923" s="317" t="s">
        <v>760</v>
      </c>
      <c r="L923" s="317" t="s">
        <v>876</v>
      </c>
      <c r="M923" s="317">
        <v>0</v>
      </c>
      <c r="N923" s="333" t="s">
        <v>20</v>
      </c>
      <c r="O923" s="318"/>
      <c r="P923" s="319"/>
      <c r="Q923" s="320"/>
      <c r="R923" s="319"/>
      <c r="S923" s="319"/>
      <c r="T923" s="320"/>
      <c r="U923" s="321">
        <v>45058</v>
      </c>
      <c r="V923" s="270" t="str">
        <f ca="1">IFERROR(IF(E923&lt;&gt;"",VLOOKUP(E923,'Color Lineup'!N:N,1,0),""),"CHECK")</f>
        <v>MX218</v>
      </c>
    </row>
    <row r="924" spans="3:22">
      <c r="C924" s="1">
        <f>+IF(D924=1,COUNTIF($D$2:D924,D924),0)</f>
        <v>0</v>
      </c>
      <c r="D924" s="1">
        <f>+COUNTIF($E$2:E924,E924)</f>
        <v>40</v>
      </c>
      <c r="E924" s="1" t="str">
        <f t="shared" si="28"/>
        <v>HKW09</v>
      </c>
      <c r="F924" s="323">
        <f t="shared" si="29"/>
        <v>922</v>
      </c>
      <c r="G924" s="317" t="s">
        <v>2321</v>
      </c>
      <c r="H924" s="317" t="s">
        <v>682</v>
      </c>
      <c r="I924" s="317" t="s">
        <v>2223</v>
      </c>
      <c r="J924" s="317">
        <v>7</v>
      </c>
      <c r="K924" s="317" t="s">
        <v>681</v>
      </c>
      <c r="L924" s="317" t="s">
        <v>915</v>
      </c>
      <c r="M924" s="317">
        <v>0</v>
      </c>
      <c r="N924" s="333" t="s">
        <v>635</v>
      </c>
      <c r="O924" s="318"/>
      <c r="P924" s="319"/>
      <c r="Q924" s="320"/>
      <c r="R924" s="319"/>
      <c r="S924" s="319"/>
      <c r="T924" s="320"/>
      <c r="U924" s="321">
        <v>45058</v>
      </c>
      <c r="V924" s="270" t="str">
        <f ca="1">IFERROR(IF(E924&lt;&gt;"",VLOOKUP(E924,'Color Lineup'!N:N,1,0),""),"CHECK")</f>
        <v>HKW09</v>
      </c>
    </row>
    <row r="925" spans="3:22">
      <c r="C925" s="1">
        <f>+IF(D925=1,COUNTIF($D$2:D925,D925),0)</f>
        <v>0</v>
      </c>
      <c r="D925" s="1">
        <f>+COUNTIF($E$2:E925,E925)</f>
        <v>25</v>
      </c>
      <c r="E925" s="1" t="str">
        <f t="shared" si="28"/>
        <v>LP040</v>
      </c>
      <c r="F925" s="323">
        <f t="shared" si="29"/>
        <v>923</v>
      </c>
      <c r="G925" s="317" t="s">
        <v>2322</v>
      </c>
      <c r="H925" s="317" t="s">
        <v>519</v>
      </c>
      <c r="I925" s="317" t="s">
        <v>2185</v>
      </c>
      <c r="J925" s="317">
        <v>9</v>
      </c>
      <c r="K925" s="317" t="s">
        <v>561</v>
      </c>
      <c r="L925" s="317" t="s">
        <v>2323</v>
      </c>
      <c r="M925" s="317">
        <v>0</v>
      </c>
      <c r="N925" s="333" t="s">
        <v>28</v>
      </c>
      <c r="O925" s="318"/>
      <c r="P925" s="319"/>
      <c r="Q925" s="320"/>
      <c r="R925" s="319"/>
      <c r="S925" s="319"/>
      <c r="T925" s="320"/>
      <c r="U925" s="321">
        <v>45058</v>
      </c>
      <c r="V925" s="270" t="str">
        <f ca="1">IFERROR(IF(E925&lt;&gt;"",VLOOKUP(E925,'Color Lineup'!N:N,1,0),""),"CHECK")</f>
        <v>LP040</v>
      </c>
    </row>
    <row r="926" spans="3:22">
      <c r="C926" s="1">
        <f>+IF(D926=1,COUNTIF($D$2:D926,D926),0)</f>
        <v>0</v>
      </c>
      <c r="D926" s="1">
        <f>+COUNTIF($E$2:E926,E926)</f>
        <v>5</v>
      </c>
      <c r="E926" s="1" t="str">
        <f t="shared" si="28"/>
        <v>MY1D6</v>
      </c>
      <c r="F926" s="323">
        <f t="shared" si="29"/>
        <v>924</v>
      </c>
      <c r="G926" s="317" t="s">
        <v>2324</v>
      </c>
      <c r="H926" s="317" t="s">
        <v>518</v>
      </c>
      <c r="I926" s="317" t="s">
        <v>1133</v>
      </c>
      <c r="J926" s="317">
        <v>9</v>
      </c>
      <c r="K926" s="317" t="s">
        <v>759</v>
      </c>
      <c r="L926" s="317" t="s">
        <v>877</v>
      </c>
      <c r="M926" s="317">
        <v>0</v>
      </c>
      <c r="N926" s="333" t="s">
        <v>29</v>
      </c>
      <c r="O926" s="318"/>
      <c r="P926" s="319"/>
      <c r="Q926" s="320"/>
      <c r="R926" s="319"/>
      <c r="S926" s="319"/>
      <c r="T926" s="320"/>
      <c r="U926" s="321">
        <v>45058</v>
      </c>
      <c r="V926" s="270" t="str">
        <f ca="1">IFERROR(IF(E926&lt;&gt;"",VLOOKUP(E926,'Color Lineup'!N:N,1,0),""),"CHECK")</f>
        <v>MY1D6</v>
      </c>
    </row>
    <row r="927" spans="3:22">
      <c r="C927" s="1">
        <f>+IF(D927=1,COUNTIF($D$2:D927,D927),0)</f>
        <v>0</v>
      </c>
      <c r="D927" s="1">
        <f>+COUNTIF($E$2:E927,E927)</f>
        <v>8</v>
      </c>
      <c r="E927" s="1" t="str">
        <f t="shared" si="28"/>
        <v>CXS28</v>
      </c>
      <c r="F927" s="323">
        <f t="shared" si="29"/>
        <v>925</v>
      </c>
      <c r="G927" s="317" t="s">
        <v>2325</v>
      </c>
      <c r="H927" s="317" t="s">
        <v>682</v>
      </c>
      <c r="I927" s="317" t="s">
        <v>2297</v>
      </c>
      <c r="J927" s="317">
        <v>3</v>
      </c>
      <c r="K927" s="317" t="s">
        <v>680</v>
      </c>
      <c r="L927" s="317" t="s">
        <v>917</v>
      </c>
      <c r="M927" s="317">
        <v>0</v>
      </c>
      <c r="N927" s="333" t="s">
        <v>631</v>
      </c>
      <c r="O927" s="318"/>
      <c r="P927" s="319"/>
      <c r="Q927" s="320"/>
      <c r="R927" s="319"/>
      <c r="S927" s="319"/>
      <c r="T927" s="320"/>
      <c r="U927" s="321">
        <v>45058</v>
      </c>
      <c r="V927" s="270" t="str">
        <f ca="1">IFERROR(IF(E927&lt;&gt;"",VLOOKUP(E927,'Color Lineup'!N:N,1,0),""),"CHECK")</f>
        <v>CXS28</v>
      </c>
    </row>
    <row r="928" spans="3:22">
      <c r="C928" s="1">
        <f>+IF(D928=1,COUNTIF($D$2:D928,D928),0)</f>
        <v>0</v>
      </c>
      <c r="D928" s="1">
        <f>+COUNTIF($E$2:E928,E928)</f>
        <v>20</v>
      </c>
      <c r="E928" s="1" t="str">
        <f t="shared" si="28"/>
        <v>MX040</v>
      </c>
      <c r="F928" s="323">
        <f t="shared" si="29"/>
        <v>926</v>
      </c>
      <c r="G928" s="317" t="s">
        <v>2326</v>
      </c>
      <c r="H928" s="317" t="s">
        <v>518</v>
      </c>
      <c r="I928" s="317" t="s">
        <v>1155</v>
      </c>
      <c r="J928" s="317">
        <v>8</v>
      </c>
      <c r="K928" s="317" t="s">
        <v>760</v>
      </c>
      <c r="L928" s="317" t="s">
        <v>880</v>
      </c>
      <c r="M928" s="317">
        <v>0</v>
      </c>
      <c r="N928" s="333" t="s">
        <v>28</v>
      </c>
      <c r="O928" s="318"/>
      <c r="P928" s="319"/>
      <c r="Q928" s="320"/>
      <c r="R928" s="319"/>
      <c r="S928" s="319"/>
      <c r="T928" s="320"/>
      <c r="U928" s="321">
        <v>45058</v>
      </c>
      <c r="V928" s="270" t="str">
        <f ca="1">IFERROR(IF(E928&lt;&gt;"",VLOOKUP(E928,'Color Lineup'!N:N,1,0),""),"CHECK")</f>
        <v>MX040</v>
      </c>
    </row>
    <row r="929" spans="3:22">
      <c r="C929" s="1">
        <f>+IF(D929=1,COUNTIF($D$2:D929,D929),0)</f>
        <v>0</v>
      </c>
      <c r="D929" s="1">
        <f>+COUNTIF($E$2:E929,E929)</f>
        <v>92</v>
      </c>
      <c r="E929" s="1" t="str">
        <f t="shared" si="28"/>
        <v>LH089</v>
      </c>
      <c r="F929" s="323">
        <f t="shared" si="29"/>
        <v>927</v>
      </c>
      <c r="G929" s="317" t="s">
        <v>2327</v>
      </c>
      <c r="H929" s="317" t="s">
        <v>682</v>
      </c>
      <c r="I929" s="317" t="s">
        <v>2285</v>
      </c>
      <c r="J929" s="317">
        <v>7</v>
      </c>
      <c r="K929" s="317" t="s">
        <v>585</v>
      </c>
      <c r="L929" s="317" t="s">
        <v>918</v>
      </c>
      <c r="M929" s="317">
        <v>0</v>
      </c>
      <c r="N929" s="333" t="s">
        <v>465</v>
      </c>
      <c r="O929" s="318"/>
      <c r="P929" s="319"/>
      <c r="Q929" s="320"/>
      <c r="R929" s="319"/>
      <c r="S929" s="319"/>
      <c r="T929" s="320"/>
      <c r="U929" s="321">
        <v>45058</v>
      </c>
      <c r="V929" s="270" t="str">
        <f ca="1">IFERROR(IF(E929&lt;&gt;"",VLOOKUP(E929,'Color Lineup'!N:N,1,0),""),"CHECK")</f>
        <v>LH089</v>
      </c>
    </row>
    <row r="930" spans="3:22">
      <c r="C930" s="1">
        <f>+IF(D930=1,COUNTIF($D$2:D930,D930),0)</f>
        <v>0</v>
      </c>
      <c r="D930" s="1">
        <f>+COUNTIF($E$2:E930,E930)</f>
        <v>34</v>
      </c>
      <c r="E930" s="1" t="str">
        <f t="shared" si="28"/>
        <v>MV4R0</v>
      </c>
      <c r="F930" s="323">
        <f t="shared" si="29"/>
        <v>928</v>
      </c>
      <c r="G930" s="317" t="s">
        <v>2328</v>
      </c>
      <c r="H930" s="317" t="s">
        <v>518</v>
      </c>
      <c r="I930" s="317" t="s">
        <v>1114</v>
      </c>
      <c r="J930" s="317">
        <v>9</v>
      </c>
      <c r="K930" s="317" t="s">
        <v>758</v>
      </c>
      <c r="L930" s="317" t="s">
        <v>882</v>
      </c>
      <c r="M930" s="317">
        <v>0</v>
      </c>
      <c r="N930" s="333" t="s">
        <v>21</v>
      </c>
      <c r="O930" s="318"/>
      <c r="P930" s="319"/>
      <c r="Q930" s="320"/>
      <c r="R930" s="319"/>
      <c r="S930" s="319"/>
      <c r="T930" s="320"/>
      <c r="U930" s="321">
        <v>45058</v>
      </c>
      <c r="V930" s="270" t="str">
        <f ca="1">IFERROR(IF(E930&lt;&gt;"",VLOOKUP(E930,'Color Lineup'!N:N,1,0),""),"CHECK")</f>
        <v>MV4R0</v>
      </c>
    </row>
    <row r="931" spans="3:22">
      <c r="C931" s="1">
        <f>+IF(D931=1,COUNTIF($D$2:D931,D931),0)</f>
        <v>0</v>
      </c>
      <c r="D931" s="1">
        <f>+COUNTIF($E$2:E931,E931)</f>
        <v>14</v>
      </c>
      <c r="E931" s="1" t="str">
        <f t="shared" si="28"/>
        <v>LT218</v>
      </c>
      <c r="F931" s="323">
        <f t="shared" si="29"/>
        <v>929</v>
      </c>
      <c r="G931" s="317" t="s">
        <v>2329</v>
      </c>
      <c r="H931" s="317" t="s">
        <v>519</v>
      </c>
      <c r="I931" s="317" t="s">
        <v>2254</v>
      </c>
      <c r="J931" s="317">
        <v>6</v>
      </c>
      <c r="K931" s="317" t="s">
        <v>559</v>
      </c>
      <c r="L931" s="317" t="s">
        <v>2330</v>
      </c>
      <c r="M931" s="317">
        <v>0</v>
      </c>
      <c r="N931" s="333" t="s">
        <v>20</v>
      </c>
      <c r="O931" s="318"/>
      <c r="P931" s="319"/>
      <c r="Q931" s="320"/>
      <c r="R931" s="319"/>
      <c r="S931" s="319"/>
      <c r="T931" s="320"/>
      <c r="U931" s="321">
        <v>45058</v>
      </c>
      <c r="V931" s="270" t="str">
        <f ca="1">IFERROR(IF(E931&lt;&gt;"",VLOOKUP(E931,'Color Lineup'!N:N,1,0),""),"CHECK")</f>
        <v>LT218</v>
      </c>
    </row>
    <row r="932" spans="3:22">
      <c r="C932" s="1">
        <f>+IF(D932=1,COUNTIF($D$2:D932,D932),0)</f>
        <v>0</v>
      </c>
      <c r="D932" s="1">
        <f>+COUNTIF($E$2:E932,E932)</f>
        <v>49</v>
      </c>
      <c r="E932" s="1" t="str">
        <f t="shared" si="28"/>
        <v>HJ089</v>
      </c>
      <c r="F932" s="323">
        <f t="shared" si="29"/>
        <v>930</v>
      </c>
      <c r="G932" s="317" t="s">
        <v>2331</v>
      </c>
      <c r="H932" s="317" t="s">
        <v>682</v>
      </c>
      <c r="I932" s="317" t="s">
        <v>2317</v>
      </c>
      <c r="J932" s="317">
        <v>2</v>
      </c>
      <c r="K932" s="317" t="s">
        <v>679</v>
      </c>
      <c r="L932" s="317" t="s">
        <v>919</v>
      </c>
      <c r="M932" s="317">
        <v>0</v>
      </c>
      <c r="N932" s="333" t="s">
        <v>465</v>
      </c>
      <c r="O932" s="318"/>
      <c r="P932" s="319"/>
      <c r="Q932" s="320"/>
      <c r="R932" s="319"/>
      <c r="S932" s="319"/>
      <c r="T932" s="320"/>
      <c r="U932" s="321">
        <v>45058</v>
      </c>
      <c r="V932" s="270" t="str">
        <f ca="1">IFERROR(IF(E932&lt;&gt;"",VLOOKUP(E932,'Color Lineup'!N:N,1,0),""),"CHECK")</f>
        <v>HJ089</v>
      </c>
    </row>
    <row r="933" spans="3:22">
      <c r="C933" s="1">
        <f>+IF(D933=1,COUNTIF($D$2:D933,D933),0)</f>
        <v>0</v>
      </c>
      <c r="D933" s="1">
        <f>+COUNTIF($E$2:E933,E933)</f>
        <v>26</v>
      </c>
      <c r="E933" s="1" t="str">
        <f t="shared" si="28"/>
        <v>MX218</v>
      </c>
      <c r="F933" s="323">
        <f t="shared" si="29"/>
        <v>931</v>
      </c>
      <c r="G933" s="317" t="s">
        <v>2332</v>
      </c>
      <c r="H933" s="317" t="s">
        <v>518</v>
      </c>
      <c r="I933" s="317" t="s">
        <v>1155</v>
      </c>
      <c r="J933" s="317">
        <v>9</v>
      </c>
      <c r="K933" s="317" t="s">
        <v>760</v>
      </c>
      <c r="L933" s="317" t="s">
        <v>885</v>
      </c>
      <c r="M933" s="317">
        <v>0</v>
      </c>
      <c r="N933" s="333" t="s">
        <v>20</v>
      </c>
      <c r="O933" s="318"/>
      <c r="P933" s="319"/>
      <c r="Q933" s="320"/>
      <c r="R933" s="319"/>
      <c r="S933" s="319"/>
      <c r="T933" s="320"/>
      <c r="U933" s="321">
        <v>45058</v>
      </c>
      <c r="V933" s="270" t="str">
        <f ca="1">IFERROR(IF(E933&lt;&gt;"",VLOOKUP(E933,'Color Lineup'!N:N,1,0),""),"CHECK")</f>
        <v>MX218</v>
      </c>
    </row>
    <row r="934" spans="3:22">
      <c r="C934" s="1">
        <f>+IF(D934=1,COUNTIF($D$2:D934,D934),0)</f>
        <v>0</v>
      </c>
      <c r="D934" s="1">
        <f>+COUNTIF($E$2:E934,E934)</f>
        <v>93</v>
      </c>
      <c r="E934" s="1" t="str">
        <f t="shared" si="28"/>
        <v>LH089</v>
      </c>
      <c r="F934" s="323">
        <f t="shared" si="29"/>
        <v>932</v>
      </c>
      <c r="G934" s="317" t="s">
        <v>2333</v>
      </c>
      <c r="H934" s="317" t="s">
        <v>682</v>
      </c>
      <c r="I934" s="317" t="s">
        <v>2285</v>
      </c>
      <c r="J934" s="317">
        <v>8</v>
      </c>
      <c r="K934" s="317" t="s">
        <v>585</v>
      </c>
      <c r="L934" s="317" t="s">
        <v>920</v>
      </c>
      <c r="M934" s="317">
        <v>0</v>
      </c>
      <c r="N934" s="333" t="s">
        <v>465</v>
      </c>
      <c r="O934" s="318"/>
      <c r="P934" s="319"/>
      <c r="Q934" s="320"/>
      <c r="R934" s="319"/>
      <c r="S934" s="319"/>
      <c r="T934" s="320"/>
      <c r="U934" s="321">
        <v>45058</v>
      </c>
      <c r="V934" s="270" t="str">
        <f ca="1">IFERROR(IF(E934&lt;&gt;"",VLOOKUP(E934,'Color Lineup'!N:N,1,0),""),"CHECK")</f>
        <v>LH089</v>
      </c>
    </row>
    <row r="935" spans="3:22">
      <c r="C935" s="1">
        <f>+IF(D935=1,COUNTIF($D$2:D935,D935),0)</f>
        <v>0</v>
      </c>
      <c r="D935" s="1">
        <f>+COUNTIF($E$2:E935,E935)</f>
        <v>65</v>
      </c>
      <c r="E935" s="1" t="str">
        <f t="shared" si="28"/>
        <v>MX4R0</v>
      </c>
      <c r="F935" s="323">
        <f t="shared" si="29"/>
        <v>933</v>
      </c>
      <c r="G935" s="317" t="s">
        <v>2334</v>
      </c>
      <c r="H935" s="317" t="s">
        <v>518</v>
      </c>
      <c r="I935" s="317" t="s">
        <v>1155</v>
      </c>
      <c r="J935" s="317">
        <v>10</v>
      </c>
      <c r="K935" s="317" t="s">
        <v>760</v>
      </c>
      <c r="L935" s="317" t="s">
        <v>886</v>
      </c>
      <c r="M935" s="317">
        <v>0</v>
      </c>
      <c r="N935" s="333" t="s">
        <v>21</v>
      </c>
      <c r="O935" s="318"/>
      <c r="P935" s="319"/>
      <c r="Q935" s="320"/>
      <c r="R935" s="319"/>
      <c r="S935" s="319"/>
      <c r="T935" s="320"/>
      <c r="U935" s="321">
        <v>45058</v>
      </c>
      <c r="V935" s="270" t="str">
        <f ca="1">IFERROR(IF(E935&lt;&gt;"",VLOOKUP(E935,'Color Lineup'!N:N,1,0),""),"CHECK")</f>
        <v>MX4R0</v>
      </c>
    </row>
    <row r="936" spans="3:22">
      <c r="C936" s="1">
        <f>+IF(D936=1,COUNTIF($D$2:D936,D936),0)</f>
        <v>0</v>
      </c>
      <c r="D936" s="1">
        <f>+COUNTIF($E$2:E936,E936)</f>
        <v>43</v>
      </c>
      <c r="E936" s="1" t="str">
        <f t="shared" si="28"/>
        <v>CXW09</v>
      </c>
      <c r="F936" s="323">
        <f t="shared" si="29"/>
        <v>934</v>
      </c>
      <c r="G936" s="317" t="s">
        <v>2335</v>
      </c>
      <c r="H936" s="317" t="s">
        <v>682</v>
      </c>
      <c r="I936" s="317" t="s">
        <v>2297</v>
      </c>
      <c r="J936" s="317">
        <v>4</v>
      </c>
      <c r="K936" s="317" t="s">
        <v>680</v>
      </c>
      <c r="L936" s="317" t="s">
        <v>921</v>
      </c>
      <c r="M936" s="317">
        <v>0</v>
      </c>
      <c r="N936" s="333" t="s">
        <v>635</v>
      </c>
      <c r="O936" s="318"/>
      <c r="P936" s="319"/>
      <c r="Q936" s="320"/>
      <c r="R936" s="319"/>
      <c r="S936" s="319"/>
      <c r="T936" s="320"/>
      <c r="U936" s="321">
        <v>45058</v>
      </c>
      <c r="V936" s="270" t="str">
        <f ca="1">IFERROR(IF(E936&lt;&gt;"",VLOOKUP(E936,'Color Lineup'!N:N,1,0),""),"CHECK")</f>
        <v>CXW09</v>
      </c>
    </row>
    <row r="937" spans="3:22">
      <c r="C937" s="1">
        <f>+IF(D937=1,COUNTIF($D$2:D937,D937),0)</f>
        <v>0</v>
      </c>
      <c r="D937" s="1">
        <f>+COUNTIF($E$2:E937,E937)</f>
        <v>25</v>
      </c>
      <c r="E937" s="1" t="str">
        <f t="shared" si="28"/>
        <v>MY4R0</v>
      </c>
      <c r="F937" s="323">
        <f t="shared" si="29"/>
        <v>935</v>
      </c>
      <c r="G937" s="317" t="s">
        <v>2336</v>
      </c>
      <c r="H937" s="317" t="s">
        <v>518</v>
      </c>
      <c r="I937" s="317" t="s">
        <v>1133</v>
      </c>
      <c r="J937" s="317">
        <v>10</v>
      </c>
      <c r="K937" s="317" t="s">
        <v>759</v>
      </c>
      <c r="L937" s="317" t="s">
        <v>889</v>
      </c>
      <c r="M937" s="317">
        <v>0</v>
      </c>
      <c r="N937" s="333" t="s">
        <v>21</v>
      </c>
      <c r="O937" s="318"/>
      <c r="P937" s="319"/>
      <c r="Q937" s="320"/>
      <c r="R937" s="319"/>
      <c r="S937" s="319"/>
      <c r="T937" s="320"/>
      <c r="U937" s="321">
        <v>45058</v>
      </c>
      <c r="V937" s="270" t="str">
        <f ca="1">IFERROR(IF(E937&lt;&gt;"",VLOOKUP(E937,'Color Lineup'!N:N,1,0),""),"CHECK")</f>
        <v>MY4R0</v>
      </c>
    </row>
    <row r="938" spans="3:22">
      <c r="C938" s="1">
        <f>+IF(D938=1,COUNTIF($D$2:D938,D938),0)</f>
        <v>0</v>
      </c>
      <c r="D938" s="1">
        <f>+COUNTIF($E$2:E938,E938)</f>
        <v>26</v>
      </c>
      <c r="E938" s="1" t="str">
        <f t="shared" si="28"/>
        <v>LP040</v>
      </c>
      <c r="F938" s="323">
        <f t="shared" si="29"/>
        <v>936</v>
      </c>
      <c r="G938" s="317" t="s">
        <v>2337</v>
      </c>
      <c r="H938" s="317" t="s">
        <v>519</v>
      </c>
      <c r="I938" s="317" t="s">
        <v>2185</v>
      </c>
      <c r="J938" s="317">
        <v>10</v>
      </c>
      <c r="K938" s="317" t="s">
        <v>561</v>
      </c>
      <c r="L938" s="317" t="s">
        <v>1330</v>
      </c>
      <c r="M938" s="317">
        <v>0</v>
      </c>
      <c r="N938" s="333" t="s">
        <v>28</v>
      </c>
      <c r="O938" s="318"/>
      <c r="P938" s="319"/>
      <c r="Q938" s="320"/>
      <c r="R938" s="319"/>
      <c r="S938" s="319"/>
      <c r="T938" s="320"/>
      <c r="U938" s="321">
        <v>45058</v>
      </c>
      <c r="V938" s="270" t="str">
        <f ca="1">IFERROR(IF(E938&lt;&gt;"",VLOOKUP(E938,'Color Lineup'!N:N,1,0),""),"CHECK")</f>
        <v>LP040</v>
      </c>
    </row>
    <row r="939" spans="3:22">
      <c r="C939" s="1">
        <f>+IF(D939=1,COUNTIF($D$2:D939,D939),0)</f>
        <v>0</v>
      </c>
      <c r="D939" s="1">
        <f>+COUNTIF($E$2:E939,E939)</f>
        <v>4</v>
      </c>
      <c r="E939" s="1" t="str">
        <f t="shared" si="28"/>
        <v>HKS28</v>
      </c>
      <c r="F939" s="323">
        <f t="shared" si="29"/>
        <v>937</v>
      </c>
      <c r="G939" s="317" t="s">
        <v>2338</v>
      </c>
      <c r="H939" s="317" t="s">
        <v>682</v>
      </c>
      <c r="I939" s="317" t="s">
        <v>2223</v>
      </c>
      <c r="J939" s="317">
        <v>8</v>
      </c>
      <c r="K939" s="317" t="s">
        <v>681</v>
      </c>
      <c r="L939" s="317" t="s">
        <v>922</v>
      </c>
      <c r="M939" s="317">
        <v>0</v>
      </c>
      <c r="N939" s="333" t="s">
        <v>631</v>
      </c>
      <c r="O939" s="318"/>
      <c r="P939" s="319"/>
      <c r="Q939" s="320"/>
      <c r="R939" s="319"/>
      <c r="S939" s="319"/>
      <c r="T939" s="320"/>
      <c r="U939" s="321">
        <v>45058</v>
      </c>
      <c r="V939" s="270" t="str">
        <f ca="1">IFERROR(IF(E939&lt;&gt;"",VLOOKUP(E939,'Color Lineup'!N:N,1,0),""),"CHECK")</f>
        <v>HKS28</v>
      </c>
    </row>
    <row r="940" spans="3:22">
      <c r="C940" s="1">
        <f>+IF(D940=1,COUNTIF($D$2:D940,D940),0)</f>
        <v>0</v>
      </c>
      <c r="D940" s="1">
        <f>+COUNTIF($E$2:E940,E940)</f>
        <v>35</v>
      </c>
      <c r="E940" s="1" t="str">
        <f t="shared" si="28"/>
        <v>MV4R0</v>
      </c>
      <c r="F940" s="323">
        <f t="shared" si="29"/>
        <v>938</v>
      </c>
      <c r="G940" s="317" t="s">
        <v>2339</v>
      </c>
      <c r="H940" s="317" t="s">
        <v>518</v>
      </c>
      <c r="I940" s="317" t="s">
        <v>1114</v>
      </c>
      <c r="J940" s="317">
        <v>10</v>
      </c>
      <c r="K940" s="317" t="s">
        <v>758</v>
      </c>
      <c r="L940" s="317" t="s">
        <v>891</v>
      </c>
      <c r="M940" s="317">
        <v>0</v>
      </c>
      <c r="N940" s="333" t="s">
        <v>21</v>
      </c>
      <c r="O940" s="318"/>
      <c r="P940" s="319"/>
      <c r="Q940" s="320"/>
      <c r="R940" s="319"/>
      <c r="S940" s="319"/>
      <c r="T940" s="320"/>
      <c r="U940" s="321">
        <v>45058</v>
      </c>
      <c r="V940" s="270" t="str">
        <f ca="1">IFERROR(IF(E940&lt;&gt;"",VLOOKUP(E940,'Color Lineup'!N:N,1,0),""),"CHECK")</f>
        <v>MV4R0</v>
      </c>
    </row>
    <row r="941" spans="3:22">
      <c r="C941" s="1">
        <f>+IF(D941=1,COUNTIF($D$2:D941,D941),0)</f>
        <v>0</v>
      </c>
      <c r="D941" s="1">
        <f>+COUNTIF($E$2:E941,E941)</f>
        <v>94</v>
      </c>
      <c r="E941" s="1" t="str">
        <f t="shared" si="28"/>
        <v>LH089</v>
      </c>
      <c r="F941" s="323">
        <f t="shared" si="29"/>
        <v>939</v>
      </c>
      <c r="G941" s="317" t="s">
        <v>2340</v>
      </c>
      <c r="H941" s="317" t="s">
        <v>682</v>
      </c>
      <c r="I941" s="317" t="s">
        <v>2285</v>
      </c>
      <c r="J941" s="317">
        <v>9</v>
      </c>
      <c r="K941" s="317" t="s">
        <v>585</v>
      </c>
      <c r="L941" s="317" t="s">
        <v>923</v>
      </c>
      <c r="M941" s="317">
        <v>0</v>
      </c>
      <c r="N941" s="333" t="s">
        <v>465</v>
      </c>
      <c r="O941" s="318"/>
      <c r="P941" s="319"/>
      <c r="Q941" s="320"/>
      <c r="R941" s="319"/>
      <c r="S941" s="319"/>
      <c r="T941" s="320"/>
      <c r="U941" s="321">
        <v>45058</v>
      </c>
      <c r="V941" s="270" t="str">
        <f ca="1">IFERROR(IF(E941&lt;&gt;"",VLOOKUP(E941,'Color Lineup'!N:N,1,0),""),"CHECK")</f>
        <v>LH089</v>
      </c>
    </row>
    <row r="942" spans="3:22">
      <c r="C942" s="1">
        <f>+IF(D942=1,COUNTIF($D$2:D942,D942),0)</f>
        <v>0</v>
      </c>
      <c r="D942" s="1">
        <f>+COUNTIF($E$2:E942,E942)</f>
        <v>63</v>
      </c>
      <c r="E942" s="1" t="str">
        <f t="shared" si="28"/>
        <v>MX089</v>
      </c>
      <c r="F942" s="323">
        <f t="shared" si="29"/>
        <v>940</v>
      </c>
      <c r="G942" s="317" t="s">
        <v>2341</v>
      </c>
      <c r="H942" s="317" t="s">
        <v>518</v>
      </c>
      <c r="I942" s="317" t="s">
        <v>2342</v>
      </c>
      <c r="J942" s="317">
        <v>1</v>
      </c>
      <c r="K942" s="317" t="s">
        <v>760</v>
      </c>
      <c r="L942" s="317" t="s">
        <v>894</v>
      </c>
      <c r="M942" s="317">
        <v>0</v>
      </c>
      <c r="N942" s="333" t="s">
        <v>465</v>
      </c>
      <c r="O942" s="318"/>
      <c r="P942" s="319"/>
      <c r="Q942" s="320"/>
      <c r="R942" s="319"/>
      <c r="S942" s="319"/>
      <c r="T942" s="320"/>
      <c r="U942" s="321">
        <v>45058</v>
      </c>
      <c r="V942" s="270" t="str">
        <f ca="1">IFERROR(IF(E942&lt;&gt;"",VLOOKUP(E942,'Color Lineup'!N:N,1,0),""),"CHECK")</f>
        <v>MX089</v>
      </c>
    </row>
    <row r="943" spans="3:22">
      <c r="C943" s="1">
        <f>+IF(D943=1,COUNTIF($D$2:D943,D943),0)</f>
        <v>0</v>
      </c>
      <c r="D943" s="1">
        <f>+COUNTIF($E$2:E943,E943)</f>
        <v>10</v>
      </c>
      <c r="E943" s="1" t="str">
        <f t="shared" si="28"/>
        <v>HJ3Q3</v>
      </c>
      <c r="F943" s="323">
        <f t="shared" si="29"/>
        <v>941</v>
      </c>
      <c r="G943" s="317" t="s">
        <v>2343</v>
      </c>
      <c r="H943" s="317" t="s">
        <v>682</v>
      </c>
      <c r="I943" s="317" t="s">
        <v>2317</v>
      </c>
      <c r="J943" s="317">
        <v>3</v>
      </c>
      <c r="K943" s="317" t="s">
        <v>679</v>
      </c>
      <c r="L943" s="317" t="s">
        <v>924</v>
      </c>
      <c r="M943" s="317">
        <v>0</v>
      </c>
      <c r="N943" s="333" t="s">
        <v>630</v>
      </c>
      <c r="O943" s="318"/>
      <c r="P943" s="319"/>
      <c r="Q943" s="320"/>
      <c r="R943" s="319"/>
      <c r="S943" s="319"/>
      <c r="T943" s="320"/>
      <c r="U943" s="321">
        <v>45058</v>
      </c>
      <c r="V943" s="270" t="str">
        <f ca="1">IFERROR(IF(E943&lt;&gt;"",VLOOKUP(E943,'Color Lineup'!N:N,1,0),""),"CHECK")</f>
        <v>HJ3Q3</v>
      </c>
    </row>
    <row r="944" spans="3:22">
      <c r="C944" s="1">
        <f>+IF(D944=1,COUNTIF($D$2:D944,D944),0)</f>
        <v>0</v>
      </c>
      <c r="D944" s="1">
        <f>+COUNTIF($E$2:E944,E944)</f>
        <v>3</v>
      </c>
      <c r="E944" s="1" t="str">
        <f t="shared" si="28"/>
        <v>LT1D6</v>
      </c>
      <c r="F944" s="323">
        <f t="shared" si="29"/>
        <v>942</v>
      </c>
      <c r="G944" s="317" t="s">
        <v>2344</v>
      </c>
      <c r="H944" s="317" t="s">
        <v>519</v>
      </c>
      <c r="I944" s="317" t="s">
        <v>2254</v>
      </c>
      <c r="J944" s="317">
        <v>7</v>
      </c>
      <c r="K944" s="317" t="s">
        <v>559</v>
      </c>
      <c r="L944" s="317" t="s">
        <v>1346</v>
      </c>
      <c r="M944" s="317">
        <v>0</v>
      </c>
      <c r="N944" s="333" t="s">
        <v>29</v>
      </c>
      <c r="O944" s="318"/>
      <c r="P944" s="319"/>
      <c r="Q944" s="320"/>
      <c r="R944" s="319"/>
      <c r="S944" s="319"/>
      <c r="T944" s="320"/>
      <c r="U944" s="321">
        <v>45058</v>
      </c>
      <c r="V944" s="270" t="str">
        <f ca="1">IFERROR(IF(E944&lt;&gt;"",VLOOKUP(E944,'Color Lineup'!N:N,1,0),""),"CHECK")</f>
        <v>LT1D6</v>
      </c>
    </row>
    <row r="945" spans="3:22">
      <c r="C945" s="1">
        <f>+IF(D945=1,COUNTIF($D$2:D945,D945),0)</f>
        <v>0</v>
      </c>
      <c r="D945" s="1">
        <f>+COUNTIF($E$2:E945,E945)</f>
        <v>64</v>
      </c>
      <c r="E945" s="1" t="str">
        <f t="shared" si="28"/>
        <v>MX089</v>
      </c>
      <c r="F945" s="323">
        <f t="shared" si="29"/>
        <v>943</v>
      </c>
      <c r="G945" s="317" t="s">
        <v>2345</v>
      </c>
      <c r="H945" s="317" t="s">
        <v>518</v>
      </c>
      <c r="I945" s="317" t="s">
        <v>2342</v>
      </c>
      <c r="J945" s="317">
        <v>2</v>
      </c>
      <c r="K945" s="317" t="s">
        <v>760</v>
      </c>
      <c r="L945" s="317" t="s">
        <v>895</v>
      </c>
      <c r="M945" s="317">
        <v>0</v>
      </c>
      <c r="N945" s="333" t="s">
        <v>465</v>
      </c>
      <c r="O945" s="318"/>
      <c r="P945" s="319"/>
      <c r="Q945" s="320"/>
      <c r="R945" s="319"/>
      <c r="S945" s="319"/>
      <c r="T945" s="320"/>
      <c r="U945" s="321">
        <v>45058</v>
      </c>
      <c r="V945" s="270" t="str">
        <f ca="1">IFERROR(IF(E945&lt;&gt;"",VLOOKUP(E945,'Color Lineup'!N:N,1,0),""),"CHECK")</f>
        <v>MX089</v>
      </c>
    </row>
    <row r="946" spans="3:22">
      <c r="C946" s="1">
        <f>+IF(D946=1,COUNTIF($D$2:D946,D946),0)</f>
        <v>0</v>
      </c>
      <c r="D946" s="1">
        <f>+COUNTIF($E$2:E946,E946)</f>
        <v>31</v>
      </c>
      <c r="E946" s="1" t="str">
        <f t="shared" si="28"/>
        <v>LHX12</v>
      </c>
      <c r="F946" s="323">
        <f t="shared" si="29"/>
        <v>944</v>
      </c>
      <c r="G946" s="317" t="s">
        <v>2346</v>
      </c>
      <c r="H946" s="317" t="s">
        <v>682</v>
      </c>
      <c r="I946" s="317" t="s">
        <v>2285</v>
      </c>
      <c r="J946" s="317">
        <v>10</v>
      </c>
      <c r="K946" s="317" t="s">
        <v>585</v>
      </c>
      <c r="L946" s="317" t="s">
        <v>925</v>
      </c>
      <c r="M946" s="317">
        <v>0</v>
      </c>
      <c r="N946" s="333" t="s">
        <v>632</v>
      </c>
      <c r="O946" s="318"/>
      <c r="P946" s="319"/>
      <c r="Q946" s="320"/>
      <c r="R946" s="319"/>
      <c r="S946" s="319"/>
      <c r="T946" s="320"/>
      <c r="U946" s="321">
        <v>45058</v>
      </c>
      <c r="V946" s="270" t="str">
        <f ca="1">IFERROR(IF(E946&lt;&gt;"",VLOOKUP(E946,'Color Lineup'!N:N,1,0),""),"CHECK")</f>
        <v>LHX12</v>
      </c>
    </row>
    <row r="947" spans="3:22">
      <c r="C947" s="1">
        <f>+IF(D947=1,COUNTIF($D$2:D947,D947),0)</f>
        <v>0</v>
      </c>
      <c r="D947" s="1">
        <f>+COUNTIF($E$2:E947,E947)</f>
        <v>37</v>
      </c>
      <c r="E947" s="1" t="str">
        <f t="shared" si="28"/>
        <v>MV040</v>
      </c>
      <c r="F947" s="323">
        <f t="shared" si="29"/>
        <v>945</v>
      </c>
      <c r="G947" s="317" t="s">
        <v>2347</v>
      </c>
      <c r="H947" s="317" t="s">
        <v>518</v>
      </c>
      <c r="I947" s="317" t="s">
        <v>2348</v>
      </c>
      <c r="J947" s="317">
        <v>1</v>
      </c>
      <c r="K947" s="317" t="s">
        <v>758</v>
      </c>
      <c r="L947" s="317" t="s">
        <v>898</v>
      </c>
      <c r="M947" s="317">
        <v>0</v>
      </c>
      <c r="N947" s="333" t="s">
        <v>28</v>
      </c>
      <c r="O947" s="318"/>
      <c r="P947" s="319"/>
      <c r="Q947" s="320"/>
      <c r="R947" s="319"/>
      <c r="S947" s="319"/>
      <c r="T947" s="320"/>
      <c r="U947" s="321">
        <v>45058</v>
      </c>
      <c r="V947" s="270" t="str">
        <f ca="1">IFERROR(IF(E947&lt;&gt;"",VLOOKUP(E947,'Color Lineup'!N:N,1,0),""),"CHECK")</f>
        <v>MV040</v>
      </c>
    </row>
    <row r="948" spans="3:22">
      <c r="C948" s="1">
        <f>+IF(D948=1,COUNTIF($D$2:D948,D948),0)</f>
        <v>0</v>
      </c>
      <c r="D948" s="1">
        <f>+COUNTIF($E$2:E948,E948)</f>
        <v>44</v>
      </c>
      <c r="E948" s="1" t="str">
        <f t="shared" si="28"/>
        <v>CXW09</v>
      </c>
      <c r="F948" s="323">
        <f t="shared" si="29"/>
        <v>946</v>
      </c>
      <c r="G948" s="317" t="s">
        <v>2349</v>
      </c>
      <c r="H948" s="317" t="s">
        <v>682</v>
      </c>
      <c r="I948" s="317" t="s">
        <v>2297</v>
      </c>
      <c r="J948" s="317">
        <v>5</v>
      </c>
      <c r="K948" s="317" t="s">
        <v>680</v>
      </c>
      <c r="L948" s="317" t="s">
        <v>926</v>
      </c>
      <c r="M948" s="317">
        <v>0</v>
      </c>
      <c r="N948" s="333" t="s">
        <v>635</v>
      </c>
      <c r="O948" s="318"/>
      <c r="P948" s="319"/>
      <c r="Q948" s="320"/>
      <c r="R948" s="319"/>
      <c r="S948" s="319"/>
      <c r="T948" s="320"/>
      <c r="U948" s="321">
        <v>45058</v>
      </c>
      <c r="V948" s="270" t="str">
        <f ca="1">IFERROR(IF(E948&lt;&gt;"",VLOOKUP(E948,'Color Lineup'!N:N,1,0),""),"CHECK")</f>
        <v>CXW09</v>
      </c>
    </row>
    <row r="949" spans="3:22">
      <c r="C949" s="1">
        <f>+IF(D949=1,COUNTIF($D$2:D949,D949),0)</f>
        <v>0</v>
      </c>
      <c r="D949" s="1">
        <f>+COUNTIF($E$2:E949,E949)</f>
        <v>65</v>
      </c>
      <c r="E949" s="1" t="str">
        <f t="shared" si="28"/>
        <v>MX089</v>
      </c>
      <c r="F949" s="323">
        <f t="shared" si="29"/>
        <v>947</v>
      </c>
      <c r="G949" s="317" t="s">
        <v>2350</v>
      </c>
      <c r="H949" s="317" t="s">
        <v>518</v>
      </c>
      <c r="I949" s="317" t="s">
        <v>2342</v>
      </c>
      <c r="J949" s="317">
        <v>3</v>
      </c>
      <c r="K949" s="317" t="s">
        <v>760</v>
      </c>
      <c r="L949" s="317" t="s">
        <v>899</v>
      </c>
      <c r="M949" s="317">
        <v>0</v>
      </c>
      <c r="N949" s="333" t="s">
        <v>465</v>
      </c>
      <c r="O949" s="318"/>
      <c r="P949" s="319"/>
      <c r="Q949" s="320"/>
      <c r="R949" s="319"/>
      <c r="S949" s="319"/>
      <c r="T949" s="320"/>
      <c r="U949" s="321">
        <v>45058</v>
      </c>
      <c r="V949" s="270" t="str">
        <f ca="1">IFERROR(IF(E949&lt;&gt;"",VLOOKUP(E949,'Color Lineup'!N:N,1,0),""),"CHECK")</f>
        <v>MX089</v>
      </c>
    </row>
    <row r="950" spans="3:22">
      <c r="C950" s="1">
        <f>+IF(D950=1,COUNTIF($D$2:D950,D950),0)</f>
        <v>0</v>
      </c>
      <c r="D950" s="1">
        <f>+COUNTIF($E$2:E950,E950)</f>
        <v>95</v>
      </c>
      <c r="E950" s="1" t="str">
        <f t="shared" si="28"/>
        <v>LH089</v>
      </c>
      <c r="F950" s="323">
        <f t="shared" si="29"/>
        <v>948</v>
      </c>
      <c r="G950" s="317" t="s">
        <v>2351</v>
      </c>
      <c r="H950" s="317" t="s">
        <v>682</v>
      </c>
      <c r="I950" s="317" t="s">
        <v>2352</v>
      </c>
      <c r="J950" s="317">
        <v>1</v>
      </c>
      <c r="K950" s="317" t="s">
        <v>585</v>
      </c>
      <c r="L950" s="317" t="s">
        <v>927</v>
      </c>
      <c r="M950" s="317">
        <v>0</v>
      </c>
      <c r="N950" s="333" t="s">
        <v>465</v>
      </c>
      <c r="O950" s="318"/>
      <c r="P950" s="319"/>
      <c r="Q950" s="320"/>
      <c r="R950" s="319"/>
      <c r="S950" s="319"/>
      <c r="T950" s="320"/>
      <c r="U950" s="321">
        <v>45058</v>
      </c>
      <c r="V950" s="270" t="str">
        <f ca="1">IFERROR(IF(E950&lt;&gt;"",VLOOKUP(E950,'Color Lineup'!N:N,1,0),""),"CHECK")</f>
        <v>LH089</v>
      </c>
    </row>
    <row r="951" spans="3:22">
      <c r="C951" s="1">
        <f>+IF(D951=1,COUNTIF($D$2:D951,D951),0)</f>
        <v>0</v>
      </c>
      <c r="D951" s="1">
        <f>+COUNTIF($E$2:E951,E951)</f>
        <v>8</v>
      </c>
      <c r="E951" s="1" t="str">
        <f t="shared" si="28"/>
        <v>LP1D6</v>
      </c>
      <c r="F951" s="323">
        <f t="shared" si="29"/>
        <v>949</v>
      </c>
      <c r="G951" s="317" t="s">
        <v>2353</v>
      </c>
      <c r="H951" s="317" t="s">
        <v>519</v>
      </c>
      <c r="I951" s="317" t="s">
        <v>2354</v>
      </c>
      <c r="J951" s="317">
        <v>1</v>
      </c>
      <c r="K951" s="317" t="s">
        <v>561</v>
      </c>
      <c r="L951" s="317" t="s">
        <v>1369</v>
      </c>
      <c r="M951" s="317">
        <v>0</v>
      </c>
      <c r="N951" s="333" t="s">
        <v>29</v>
      </c>
      <c r="O951" s="318"/>
      <c r="P951" s="319"/>
      <c r="Q951" s="320"/>
      <c r="R951" s="319"/>
      <c r="S951" s="319"/>
      <c r="T951" s="320"/>
      <c r="U951" s="321">
        <v>45058</v>
      </c>
      <c r="V951" s="270" t="str">
        <f ca="1">IFERROR(IF(E951&lt;&gt;"",VLOOKUP(E951,'Color Lineup'!N:N,1,0),""),"CHECK")</f>
        <v>LP1D6</v>
      </c>
    </row>
    <row r="952" spans="3:22">
      <c r="C952" s="1">
        <f>+IF(D952=1,COUNTIF($D$2:D952,D952),0)</f>
        <v>0</v>
      </c>
      <c r="D952" s="1">
        <f>+COUNTIF($E$2:E952,E952)</f>
        <v>21</v>
      </c>
      <c r="E952" s="1" t="str">
        <f t="shared" si="28"/>
        <v>MY040</v>
      </c>
      <c r="F952" s="323">
        <f t="shared" si="29"/>
        <v>950</v>
      </c>
      <c r="G952" s="317" t="s">
        <v>2355</v>
      </c>
      <c r="H952" s="317" t="s">
        <v>518</v>
      </c>
      <c r="I952" s="317" t="s">
        <v>1136</v>
      </c>
      <c r="J952" s="317">
        <v>1</v>
      </c>
      <c r="K952" s="317" t="s">
        <v>759</v>
      </c>
      <c r="L952" s="317" t="s">
        <v>901</v>
      </c>
      <c r="M952" s="317">
        <v>0</v>
      </c>
      <c r="N952" s="333" t="s">
        <v>28</v>
      </c>
      <c r="O952" s="318"/>
      <c r="P952" s="319"/>
      <c r="Q952" s="320"/>
      <c r="R952" s="319"/>
      <c r="S952" s="319"/>
      <c r="T952" s="320"/>
      <c r="U952" s="321">
        <v>45058</v>
      </c>
      <c r="V952" s="270" t="str">
        <f ca="1">IFERROR(IF(E952&lt;&gt;"",VLOOKUP(E952,'Color Lineup'!N:N,1,0),""),"CHECK")</f>
        <v>MY040</v>
      </c>
    </row>
    <row r="953" spans="3:22">
      <c r="C953" s="1">
        <f>+IF(D953=1,COUNTIF($D$2:D953,D953),0)</f>
        <v>0</v>
      </c>
      <c r="D953" s="1">
        <f>+COUNTIF($E$2:E953,E953)</f>
        <v>41</v>
      </c>
      <c r="E953" s="1" t="str">
        <f t="shared" si="28"/>
        <v>HKW09</v>
      </c>
      <c r="F953" s="323">
        <f t="shared" si="29"/>
        <v>951</v>
      </c>
      <c r="G953" s="317" t="s">
        <v>2356</v>
      </c>
      <c r="H953" s="317" t="s">
        <v>682</v>
      </c>
      <c r="I953" s="317" t="s">
        <v>2223</v>
      </c>
      <c r="J953" s="317">
        <v>9</v>
      </c>
      <c r="K953" s="317" t="s">
        <v>681</v>
      </c>
      <c r="L953" s="317" t="s">
        <v>928</v>
      </c>
      <c r="M953" s="317">
        <v>0</v>
      </c>
      <c r="N953" s="333" t="s">
        <v>635</v>
      </c>
      <c r="O953" s="318"/>
      <c r="P953" s="319"/>
      <c r="Q953" s="320"/>
      <c r="R953" s="319"/>
      <c r="S953" s="319"/>
      <c r="T953" s="320"/>
      <c r="U953" s="321">
        <v>45058</v>
      </c>
      <c r="V953" s="270" t="str">
        <f ca="1">IFERROR(IF(E953&lt;&gt;"",VLOOKUP(E953,'Color Lineup'!N:N,1,0),""),"CHECK")</f>
        <v>HKW09</v>
      </c>
    </row>
    <row r="954" spans="3:22">
      <c r="C954" s="1">
        <f>+IF(D954=1,COUNTIF($D$2:D954,D954),0)</f>
        <v>0</v>
      </c>
      <c r="D954" s="1">
        <f>+COUNTIF($E$2:E954,E954)</f>
        <v>66</v>
      </c>
      <c r="E954" s="1" t="str">
        <f t="shared" si="28"/>
        <v>MX089</v>
      </c>
      <c r="F954" s="323">
        <f t="shared" si="29"/>
        <v>952</v>
      </c>
      <c r="G954" s="317" t="s">
        <v>2357</v>
      </c>
      <c r="H954" s="317" t="s">
        <v>518</v>
      </c>
      <c r="I954" s="317" t="s">
        <v>2342</v>
      </c>
      <c r="J954" s="317">
        <v>4</v>
      </c>
      <c r="K954" s="317" t="s">
        <v>760</v>
      </c>
      <c r="L954" s="317" t="s">
        <v>902</v>
      </c>
      <c r="M954" s="317">
        <v>0</v>
      </c>
      <c r="N954" s="333" t="s">
        <v>465</v>
      </c>
      <c r="O954" s="318"/>
      <c r="P954" s="319"/>
      <c r="Q954" s="320"/>
      <c r="R954" s="319"/>
      <c r="S954" s="319"/>
      <c r="T954" s="320"/>
      <c r="U954" s="321">
        <v>45058</v>
      </c>
      <c r="V954" s="270" t="str">
        <f ca="1">IFERROR(IF(E954&lt;&gt;"",VLOOKUP(E954,'Color Lineup'!N:N,1,0),""),"CHECK")</f>
        <v>MX089</v>
      </c>
    </row>
    <row r="955" spans="3:22">
      <c r="C955" s="1">
        <f>+IF(D955=1,COUNTIF($D$2:D955,D955),0)</f>
        <v>0</v>
      </c>
      <c r="D955" s="1">
        <f>+COUNTIF($E$2:E955,E955)</f>
        <v>21</v>
      </c>
      <c r="E955" s="1" t="str">
        <f t="shared" si="28"/>
        <v>MX040</v>
      </c>
      <c r="F955" s="323">
        <f t="shared" si="29"/>
        <v>953</v>
      </c>
      <c r="G955" s="317" t="s">
        <v>2358</v>
      </c>
      <c r="H955" s="317" t="s">
        <v>518</v>
      </c>
      <c r="I955" s="317" t="s">
        <v>2342</v>
      </c>
      <c r="J955" s="317">
        <v>5</v>
      </c>
      <c r="K955" s="317" t="s">
        <v>760</v>
      </c>
      <c r="L955" s="317" t="s">
        <v>904</v>
      </c>
      <c r="M955" s="317">
        <v>0</v>
      </c>
      <c r="N955" s="333" t="s">
        <v>28</v>
      </c>
      <c r="O955" s="318"/>
      <c r="P955" s="319"/>
      <c r="Q955" s="320"/>
      <c r="R955" s="319"/>
      <c r="S955" s="319"/>
      <c r="T955" s="320"/>
      <c r="U955" s="321">
        <v>45058</v>
      </c>
      <c r="V955" s="270" t="str">
        <f ca="1">IFERROR(IF(E955&lt;&gt;"",VLOOKUP(E955,'Color Lineup'!N:N,1,0),""),"CHECK")</f>
        <v>MX040</v>
      </c>
    </row>
    <row r="956" spans="3:22">
      <c r="C956" s="1">
        <f>+IF(D956=1,COUNTIF($D$2:D956,D956),0)</f>
        <v>0</v>
      </c>
      <c r="D956" s="1">
        <f>+COUNTIF($E$2:E956,E956)</f>
        <v>50</v>
      </c>
      <c r="E956" s="1" t="str">
        <f t="shared" si="28"/>
        <v>HJ089</v>
      </c>
      <c r="F956" s="323">
        <f t="shared" si="29"/>
        <v>954</v>
      </c>
      <c r="G956" s="317" t="s">
        <v>2359</v>
      </c>
      <c r="H956" s="317" t="s">
        <v>682</v>
      </c>
      <c r="I956" s="317" t="s">
        <v>2317</v>
      </c>
      <c r="J956" s="317">
        <v>4</v>
      </c>
      <c r="K956" s="317" t="s">
        <v>679</v>
      </c>
      <c r="L956" s="317" t="s">
        <v>929</v>
      </c>
      <c r="M956" s="317">
        <v>0</v>
      </c>
      <c r="N956" s="333" t="s">
        <v>465</v>
      </c>
      <c r="O956" s="318"/>
      <c r="P956" s="319"/>
      <c r="Q956" s="320"/>
      <c r="R956" s="319"/>
      <c r="S956" s="319"/>
      <c r="T956" s="320"/>
      <c r="U956" s="321">
        <v>45058</v>
      </c>
      <c r="V956" s="270" t="str">
        <f ca="1">IFERROR(IF(E956&lt;&gt;"",VLOOKUP(E956,'Color Lineup'!N:N,1,0),""),"CHECK")</f>
        <v>HJ089</v>
      </c>
    </row>
    <row r="957" spans="3:22">
      <c r="C957" s="1">
        <f>+IF(D957=1,COUNTIF($D$2:D957,D957),0)</f>
        <v>0</v>
      </c>
      <c r="D957" s="1">
        <f>+COUNTIF($E$2:E957,E957)</f>
        <v>30</v>
      </c>
      <c r="E957" s="1" t="str">
        <f t="shared" si="28"/>
        <v>LT089</v>
      </c>
      <c r="F957" s="323">
        <f t="shared" si="29"/>
        <v>955</v>
      </c>
      <c r="G957" s="317" t="s">
        <v>2360</v>
      </c>
      <c r="H957" s="317" t="s">
        <v>519</v>
      </c>
      <c r="I957" s="317" t="s">
        <v>2254</v>
      </c>
      <c r="J957" s="317">
        <v>8</v>
      </c>
      <c r="K957" s="317" t="s">
        <v>559</v>
      </c>
      <c r="L957" s="317" t="s">
        <v>1387</v>
      </c>
      <c r="M957" s="317">
        <v>0</v>
      </c>
      <c r="N957" s="333" t="s">
        <v>465</v>
      </c>
      <c r="O957" s="318"/>
      <c r="P957" s="319"/>
      <c r="Q957" s="320"/>
      <c r="R957" s="319"/>
      <c r="S957" s="319"/>
      <c r="T957" s="320"/>
      <c r="U957" s="321">
        <v>45058</v>
      </c>
      <c r="V957" s="270" t="str">
        <f ca="1">IFERROR(IF(E957&lt;&gt;"",VLOOKUP(E957,'Color Lineup'!N:N,1,0),""),"CHECK")</f>
        <v>LT089</v>
      </c>
    </row>
    <row r="958" spans="3:22">
      <c r="C958" s="1">
        <f>+IF(D958=1,COUNTIF($D$2:D958,D958),0)</f>
        <v>0</v>
      </c>
      <c r="D958" s="1">
        <f>+COUNTIF($E$2:E958,E958)</f>
        <v>26</v>
      </c>
      <c r="E958" s="1" t="str">
        <f t="shared" si="28"/>
        <v>MY4R0</v>
      </c>
      <c r="F958" s="323">
        <f t="shared" si="29"/>
        <v>956</v>
      </c>
      <c r="G958" s="317" t="s">
        <v>2361</v>
      </c>
      <c r="H958" s="317" t="s">
        <v>518</v>
      </c>
      <c r="I958" s="317" t="s">
        <v>1136</v>
      </c>
      <c r="J958" s="317">
        <v>2</v>
      </c>
      <c r="K958" s="317" t="s">
        <v>759</v>
      </c>
      <c r="L958" s="317" t="s">
        <v>905</v>
      </c>
      <c r="M958" s="317">
        <v>0</v>
      </c>
      <c r="N958" s="333" t="s">
        <v>21</v>
      </c>
      <c r="O958" s="318"/>
      <c r="P958" s="319"/>
      <c r="Q958" s="320"/>
      <c r="R958" s="319"/>
      <c r="S958" s="319"/>
      <c r="T958" s="320"/>
      <c r="U958" s="321">
        <v>45058</v>
      </c>
      <c r="V958" s="270" t="str">
        <f ca="1">IFERROR(IF(E958&lt;&gt;"",VLOOKUP(E958,'Color Lineup'!N:N,1,0),""),"CHECK")</f>
        <v>MY4R0</v>
      </c>
    </row>
    <row r="959" spans="3:22">
      <c r="C959" s="1">
        <f>+IF(D959=1,COUNTIF($D$2:D959,D959),0)</f>
        <v>0</v>
      </c>
      <c r="D959" s="1">
        <f>+COUNTIF($E$2:E959,E959)</f>
        <v>20</v>
      </c>
      <c r="E959" s="1" t="str">
        <f t="shared" si="28"/>
        <v>LHP20</v>
      </c>
      <c r="F959" s="323">
        <f t="shared" si="29"/>
        <v>957</v>
      </c>
      <c r="G959" s="317" t="s">
        <v>2362</v>
      </c>
      <c r="H959" s="317" t="s">
        <v>682</v>
      </c>
      <c r="I959" s="317" t="s">
        <v>2352</v>
      </c>
      <c r="J959" s="317">
        <v>2</v>
      </c>
      <c r="K959" s="317" t="s">
        <v>585</v>
      </c>
      <c r="L959" s="317" t="s">
        <v>930</v>
      </c>
      <c r="M959" s="317">
        <v>0</v>
      </c>
      <c r="N959" s="333" t="s">
        <v>633</v>
      </c>
      <c r="O959" s="318"/>
      <c r="P959" s="319"/>
      <c r="Q959" s="320"/>
      <c r="R959" s="319"/>
      <c r="S959" s="319"/>
      <c r="T959" s="320"/>
      <c r="U959" s="321">
        <v>45058</v>
      </c>
      <c r="V959" s="270" t="str">
        <f ca="1">IFERROR(IF(E959&lt;&gt;"",VLOOKUP(E959,'Color Lineup'!N:N,1,0),""),"CHECK")</f>
        <v>LHP20</v>
      </c>
    </row>
    <row r="960" spans="3:22">
      <c r="C960" s="1">
        <f>+IF(D960=1,COUNTIF($D$2:D960,D960),0)</f>
        <v>0</v>
      </c>
      <c r="D960" s="1">
        <f>+COUNTIF($E$2:E960,E960)</f>
        <v>66</v>
      </c>
      <c r="E960" s="1" t="str">
        <f t="shared" si="28"/>
        <v>MX4R0</v>
      </c>
      <c r="F960" s="323">
        <f t="shared" si="29"/>
        <v>958</v>
      </c>
      <c r="G960" s="317" t="s">
        <v>2363</v>
      </c>
      <c r="H960" s="317" t="s">
        <v>518</v>
      </c>
      <c r="I960" s="317" t="s">
        <v>2342</v>
      </c>
      <c r="J960" s="317">
        <v>6</v>
      </c>
      <c r="K960" s="317" t="s">
        <v>760</v>
      </c>
      <c r="L960" s="317" t="s">
        <v>907</v>
      </c>
      <c r="M960" s="317">
        <v>0</v>
      </c>
      <c r="N960" s="333" t="s">
        <v>21</v>
      </c>
      <c r="O960" s="318"/>
      <c r="P960" s="319"/>
      <c r="Q960" s="320"/>
      <c r="R960" s="319"/>
      <c r="S960" s="319"/>
      <c r="T960" s="320"/>
      <c r="U960" s="321">
        <v>45058</v>
      </c>
      <c r="V960" s="270" t="str">
        <f ca="1">IFERROR(IF(E960&lt;&gt;"",VLOOKUP(E960,'Color Lineup'!N:N,1,0),""),"CHECK")</f>
        <v>MX4R0</v>
      </c>
    </row>
    <row r="961" spans="3:22">
      <c r="C961" s="1">
        <f>+IF(D961=1,COUNTIF($D$2:D961,D961),0)</f>
        <v>0</v>
      </c>
      <c r="D961" s="1">
        <f>+COUNTIF($E$2:E961,E961)</f>
        <v>9</v>
      </c>
      <c r="E961" s="1" t="str">
        <f t="shared" si="28"/>
        <v>CXS28</v>
      </c>
      <c r="F961" s="323">
        <f t="shared" si="29"/>
        <v>959</v>
      </c>
      <c r="G961" s="317" t="s">
        <v>2364</v>
      </c>
      <c r="H961" s="317" t="s">
        <v>682</v>
      </c>
      <c r="I961" s="317" t="s">
        <v>2297</v>
      </c>
      <c r="J961" s="317">
        <v>6</v>
      </c>
      <c r="K961" s="317" t="s">
        <v>680</v>
      </c>
      <c r="L961" s="317" t="s">
        <v>932</v>
      </c>
      <c r="M961" s="317">
        <v>0</v>
      </c>
      <c r="N961" s="333" t="s">
        <v>631</v>
      </c>
      <c r="O961" s="318"/>
      <c r="P961" s="319"/>
      <c r="Q961" s="320"/>
      <c r="R961" s="319"/>
      <c r="S961" s="319"/>
      <c r="T961" s="320"/>
      <c r="U961" s="321">
        <v>45058</v>
      </c>
      <c r="V961" s="270" t="str">
        <f ca="1">IFERROR(IF(E961&lt;&gt;"",VLOOKUP(E961,'Color Lineup'!N:N,1,0),""),"CHECK")</f>
        <v>CXS28</v>
      </c>
    </row>
    <row r="962" spans="3:22">
      <c r="C962" s="1">
        <f>+IF(D962=1,COUNTIF($D$2:D962,D962),0)</f>
        <v>0</v>
      </c>
      <c r="D962" s="1">
        <f>+COUNTIF($E$2:E962,E962)</f>
        <v>67</v>
      </c>
      <c r="E962" s="1" t="str">
        <f t="shared" si="28"/>
        <v>MX4R0</v>
      </c>
      <c r="F962" s="323">
        <f t="shared" si="29"/>
        <v>960</v>
      </c>
      <c r="G962" s="317" t="s">
        <v>2365</v>
      </c>
      <c r="H962" s="317" t="s">
        <v>518</v>
      </c>
      <c r="I962" s="317" t="s">
        <v>2342</v>
      </c>
      <c r="J962" s="317">
        <v>7</v>
      </c>
      <c r="K962" s="317" t="s">
        <v>760</v>
      </c>
      <c r="L962" s="317" t="s">
        <v>908</v>
      </c>
      <c r="M962" s="317">
        <v>0</v>
      </c>
      <c r="N962" s="333" t="s">
        <v>21</v>
      </c>
      <c r="O962" s="318"/>
      <c r="P962" s="319"/>
      <c r="Q962" s="320"/>
      <c r="R962" s="319"/>
      <c r="S962" s="319"/>
      <c r="T962" s="320"/>
      <c r="U962" s="321">
        <v>45058</v>
      </c>
      <c r="V962" s="270" t="str">
        <f ca="1">IFERROR(IF(E962&lt;&gt;"",VLOOKUP(E962,'Color Lineup'!N:N,1,0),""),"CHECK")</f>
        <v>MX4R0</v>
      </c>
    </row>
    <row r="963" spans="3:22">
      <c r="C963" s="1">
        <f>+IF(D963=1,COUNTIF($D$2:D963,D963),0)</f>
        <v>0</v>
      </c>
      <c r="D963" s="1">
        <f>+COUNTIF($E$2:E963,E963)</f>
        <v>3</v>
      </c>
      <c r="E963" s="1" t="str">
        <f t="shared" si="28"/>
        <v>LP218</v>
      </c>
      <c r="F963" s="323">
        <f t="shared" si="29"/>
        <v>961</v>
      </c>
      <c r="G963" s="317" t="s">
        <v>2366</v>
      </c>
      <c r="H963" s="317" t="s">
        <v>519</v>
      </c>
      <c r="I963" s="317" t="s">
        <v>2354</v>
      </c>
      <c r="J963" s="317">
        <v>2</v>
      </c>
      <c r="K963" s="317" t="s">
        <v>561</v>
      </c>
      <c r="L963" s="317" t="s">
        <v>1397</v>
      </c>
      <c r="M963" s="317">
        <v>0</v>
      </c>
      <c r="N963" s="333" t="s">
        <v>20</v>
      </c>
      <c r="O963" s="318"/>
      <c r="P963" s="319"/>
      <c r="Q963" s="320"/>
      <c r="R963" s="319"/>
      <c r="S963" s="319"/>
      <c r="T963" s="320"/>
      <c r="U963" s="321">
        <v>45058</v>
      </c>
      <c r="V963" s="270" t="str">
        <f ca="1">IFERROR(IF(E963&lt;&gt;"",VLOOKUP(E963,'Color Lineup'!N:N,1,0),""),"CHECK")</f>
        <v>LP218</v>
      </c>
    </row>
    <row r="964" spans="3:22">
      <c r="C964" s="1">
        <f>+IF(D964=1,COUNTIF($D$2:D964,D964),0)</f>
        <v>0</v>
      </c>
      <c r="D964" s="1">
        <f>+COUNTIF($E$2:E964,E964)</f>
        <v>32</v>
      </c>
      <c r="E964" s="1" t="str">
        <f t="shared" ref="E964:E1027" si="30">+K964&amp;N964</f>
        <v>LHX12</v>
      </c>
      <c r="F964" s="323">
        <f t="shared" si="29"/>
        <v>962</v>
      </c>
      <c r="G964" s="317" t="s">
        <v>2367</v>
      </c>
      <c r="H964" s="317" t="s">
        <v>682</v>
      </c>
      <c r="I964" s="317" t="s">
        <v>2352</v>
      </c>
      <c r="J964" s="317">
        <v>3</v>
      </c>
      <c r="K964" s="317" t="s">
        <v>585</v>
      </c>
      <c r="L964" s="317" t="s">
        <v>933</v>
      </c>
      <c r="M964" s="317">
        <v>0</v>
      </c>
      <c r="N964" s="333" t="s">
        <v>632</v>
      </c>
      <c r="O964" s="318"/>
      <c r="P964" s="319"/>
      <c r="Q964" s="320"/>
      <c r="R964" s="319"/>
      <c r="S964" s="319"/>
      <c r="T964" s="320"/>
      <c r="U964" s="321">
        <v>45058</v>
      </c>
      <c r="V964" s="270" t="str">
        <f ca="1">IFERROR(IF(E964&lt;&gt;"",VLOOKUP(E964,'Color Lineup'!N:N,1,0),""),"CHECK")</f>
        <v>LHX12</v>
      </c>
    </row>
    <row r="965" spans="3:22">
      <c r="C965" s="1">
        <f>+IF(D965=1,COUNTIF($D$2:D965,D965),0)</f>
        <v>0</v>
      </c>
      <c r="D965" s="1">
        <f>+COUNTIF($E$2:E965,E965)</f>
        <v>67</v>
      </c>
      <c r="E965" s="1" t="str">
        <f t="shared" si="30"/>
        <v>MX089</v>
      </c>
      <c r="F965" s="323">
        <f t="shared" ref="F965:F1028" si="31">ROW()-2</f>
        <v>963</v>
      </c>
      <c r="G965" s="317" t="s">
        <v>2368</v>
      </c>
      <c r="H965" s="317" t="s">
        <v>518</v>
      </c>
      <c r="I965" s="317" t="s">
        <v>2342</v>
      </c>
      <c r="J965" s="317">
        <v>8</v>
      </c>
      <c r="K965" s="317" t="s">
        <v>760</v>
      </c>
      <c r="L965" s="317" t="s">
        <v>910</v>
      </c>
      <c r="M965" s="317">
        <v>0</v>
      </c>
      <c r="N965" s="333" t="s">
        <v>465</v>
      </c>
      <c r="O965" s="318"/>
      <c r="P965" s="319"/>
      <c r="Q965" s="320"/>
      <c r="R965" s="319"/>
      <c r="S965" s="319"/>
      <c r="T965" s="320"/>
      <c r="U965" s="321">
        <v>45058</v>
      </c>
      <c r="V965" s="270" t="str">
        <f ca="1">IFERROR(IF(E965&lt;&gt;"",VLOOKUP(E965,'Color Lineup'!N:N,1,0),""),"CHECK")</f>
        <v>MX089</v>
      </c>
    </row>
    <row r="966" spans="3:22">
      <c r="C966" s="1">
        <f>+IF(D966=1,COUNTIF($D$2:D966,D966),0)</f>
        <v>0</v>
      </c>
      <c r="D966" s="1">
        <f>+COUNTIF($E$2:E966,E966)</f>
        <v>51</v>
      </c>
      <c r="E966" s="1" t="str">
        <f t="shared" si="30"/>
        <v>HJ089</v>
      </c>
      <c r="F966" s="323">
        <f t="shared" si="31"/>
        <v>964</v>
      </c>
      <c r="G966" s="317" t="s">
        <v>2369</v>
      </c>
      <c r="H966" s="317" t="s">
        <v>682</v>
      </c>
      <c r="I966" s="317" t="s">
        <v>2317</v>
      </c>
      <c r="J966" s="317">
        <v>5</v>
      </c>
      <c r="K966" s="317" t="s">
        <v>679</v>
      </c>
      <c r="L966" s="317" t="s">
        <v>934</v>
      </c>
      <c r="M966" s="317">
        <v>0</v>
      </c>
      <c r="N966" s="333" t="s">
        <v>465</v>
      </c>
      <c r="O966" s="318"/>
      <c r="P966" s="319"/>
      <c r="Q966" s="320"/>
      <c r="R966" s="319"/>
      <c r="S966" s="319"/>
      <c r="T966" s="320"/>
      <c r="U966" s="321">
        <v>45058</v>
      </c>
      <c r="V966" s="270" t="str">
        <f ca="1">IFERROR(IF(E966&lt;&gt;"",VLOOKUP(E966,'Color Lineup'!N:N,1,0),""),"CHECK")</f>
        <v>HJ089</v>
      </c>
    </row>
    <row r="967" spans="3:22">
      <c r="C967" s="1">
        <f>+IF(D967=1,COUNTIF($D$2:D967,D967),0)</f>
        <v>0</v>
      </c>
      <c r="D967" s="1">
        <f>+COUNTIF($E$2:E967,E967)</f>
        <v>27</v>
      </c>
      <c r="E967" s="1" t="str">
        <f t="shared" si="30"/>
        <v>MY4R0</v>
      </c>
      <c r="F967" s="323">
        <f t="shared" si="31"/>
        <v>965</v>
      </c>
      <c r="G967" s="317" t="s">
        <v>2370</v>
      </c>
      <c r="H967" s="317" t="s">
        <v>518</v>
      </c>
      <c r="I967" s="317" t="s">
        <v>1136</v>
      </c>
      <c r="J967" s="317">
        <v>3</v>
      </c>
      <c r="K967" s="317" t="s">
        <v>759</v>
      </c>
      <c r="L967" s="317" t="s">
        <v>911</v>
      </c>
      <c r="M967" s="317">
        <v>0</v>
      </c>
      <c r="N967" s="333" t="s">
        <v>21</v>
      </c>
      <c r="O967" s="318"/>
      <c r="P967" s="319"/>
      <c r="Q967" s="320"/>
      <c r="R967" s="319"/>
      <c r="S967" s="319"/>
      <c r="T967" s="320"/>
      <c r="U967" s="321">
        <v>45058</v>
      </c>
      <c r="V967" s="270" t="str">
        <f ca="1">IFERROR(IF(E967&lt;&gt;"",VLOOKUP(E967,'Color Lineup'!N:N,1,0),""),"CHECK")</f>
        <v>MY4R0</v>
      </c>
    </row>
    <row r="968" spans="3:22">
      <c r="C968" s="1">
        <f>+IF(D968=1,COUNTIF($D$2:D968,D968),0)</f>
        <v>0</v>
      </c>
      <c r="D968" s="1">
        <f>+COUNTIF($E$2:E968,E968)</f>
        <v>42</v>
      </c>
      <c r="E968" s="1" t="str">
        <f t="shared" si="30"/>
        <v>HKW09</v>
      </c>
      <c r="F968" s="323">
        <f t="shared" si="31"/>
        <v>966</v>
      </c>
      <c r="G968" s="317" t="s">
        <v>2371</v>
      </c>
      <c r="H968" s="317" t="s">
        <v>682</v>
      </c>
      <c r="I968" s="317" t="s">
        <v>2223</v>
      </c>
      <c r="J968" s="317">
        <v>10</v>
      </c>
      <c r="K968" s="317" t="s">
        <v>681</v>
      </c>
      <c r="L968" s="317" t="s">
        <v>935</v>
      </c>
      <c r="M968" s="317">
        <v>0</v>
      </c>
      <c r="N968" s="333" t="s">
        <v>635</v>
      </c>
      <c r="O968" s="318"/>
      <c r="P968" s="319"/>
      <c r="Q968" s="320"/>
      <c r="R968" s="319"/>
      <c r="S968" s="319"/>
      <c r="T968" s="320"/>
      <c r="U968" s="321">
        <v>45058</v>
      </c>
      <c r="V968" s="270" t="str">
        <f ca="1">IFERROR(IF(E968&lt;&gt;"",VLOOKUP(E968,'Color Lineup'!N:N,1,0),""),"CHECK")</f>
        <v>HKW09</v>
      </c>
    </row>
    <row r="969" spans="3:22">
      <c r="C969" s="1">
        <f>+IF(D969=1,COUNTIF($D$2:D969,D969),0)</f>
        <v>0</v>
      </c>
      <c r="D969" s="1">
        <f>+COUNTIF($E$2:E969,E969)</f>
        <v>68</v>
      </c>
      <c r="E969" s="1" t="str">
        <f t="shared" si="30"/>
        <v>MX4R0</v>
      </c>
      <c r="F969" s="323">
        <f t="shared" si="31"/>
        <v>967</v>
      </c>
      <c r="G969" s="317" t="s">
        <v>2372</v>
      </c>
      <c r="H969" s="317" t="s">
        <v>518</v>
      </c>
      <c r="I969" s="317" t="s">
        <v>2342</v>
      </c>
      <c r="J969" s="317">
        <v>9</v>
      </c>
      <c r="K969" s="317" t="s">
        <v>760</v>
      </c>
      <c r="L969" s="317" t="s">
        <v>913</v>
      </c>
      <c r="M969" s="317">
        <v>0</v>
      </c>
      <c r="N969" s="333" t="s">
        <v>21</v>
      </c>
      <c r="O969" s="318"/>
      <c r="P969" s="319"/>
      <c r="Q969" s="320"/>
      <c r="R969" s="319"/>
      <c r="S969" s="319"/>
      <c r="T969" s="320"/>
      <c r="U969" s="321">
        <v>45058</v>
      </c>
      <c r="V969" s="270" t="str">
        <f ca="1">IFERROR(IF(E969&lt;&gt;"",VLOOKUP(E969,'Color Lineup'!N:N,1,0),""),"CHECK")</f>
        <v>MX4R0</v>
      </c>
    </row>
    <row r="970" spans="3:22">
      <c r="C970" s="1">
        <f>+IF(D970=1,COUNTIF($D$2:D970,D970),0)</f>
        <v>0</v>
      </c>
      <c r="D970" s="1">
        <f>+COUNTIF($E$2:E970,E970)</f>
        <v>4</v>
      </c>
      <c r="E970" s="1" t="str">
        <f t="shared" si="30"/>
        <v>LT4V8</v>
      </c>
      <c r="F970" s="323">
        <f t="shared" si="31"/>
        <v>968</v>
      </c>
      <c r="G970" s="317" t="s">
        <v>2373</v>
      </c>
      <c r="H970" s="317" t="s">
        <v>519</v>
      </c>
      <c r="I970" s="317" t="s">
        <v>2254</v>
      </c>
      <c r="J970" s="317">
        <v>9</v>
      </c>
      <c r="K970" s="317" t="s">
        <v>559</v>
      </c>
      <c r="L970" s="317" t="s">
        <v>1411</v>
      </c>
      <c r="M970" s="317">
        <v>0</v>
      </c>
      <c r="N970" s="333" t="s">
        <v>30</v>
      </c>
      <c r="O970" s="318"/>
      <c r="P970" s="319"/>
      <c r="Q970" s="320"/>
      <c r="R970" s="319"/>
      <c r="S970" s="319"/>
      <c r="T970" s="320"/>
      <c r="U970" s="321">
        <v>45058</v>
      </c>
      <c r="V970" s="270" t="str">
        <f ca="1">IFERROR(IF(E970&lt;&gt;"",VLOOKUP(E970,'Color Lineup'!N:N,1,0),""),"CHECK")</f>
        <v>LT4V8</v>
      </c>
    </row>
    <row r="971" spans="3:22">
      <c r="C971" s="1">
        <f>+IF(D971=1,COUNTIF($D$2:D971,D971),0)</f>
        <v>0</v>
      </c>
      <c r="D971" s="1">
        <f>+COUNTIF($E$2:E971,E971)</f>
        <v>17</v>
      </c>
      <c r="E971" s="1" t="str">
        <f t="shared" si="30"/>
        <v>LHS28</v>
      </c>
      <c r="F971" s="323">
        <f t="shared" si="31"/>
        <v>969</v>
      </c>
      <c r="G971" s="317" t="s">
        <v>2374</v>
      </c>
      <c r="H971" s="317" t="s">
        <v>682</v>
      </c>
      <c r="I971" s="317" t="s">
        <v>2352</v>
      </c>
      <c r="J971" s="317">
        <v>4</v>
      </c>
      <c r="K971" s="317" t="s">
        <v>585</v>
      </c>
      <c r="L971" s="317" t="s">
        <v>936</v>
      </c>
      <c r="M971" s="317">
        <v>0</v>
      </c>
      <c r="N971" s="333" t="s">
        <v>631</v>
      </c>
      <c r="O971" s="318"/>
      <c r="P971" s="319"/>
      <c r="Q971" s="320"/>
      <c r="R971" s="319"/>
      <c r="S971" s="319"/>
      <c r="T971" s="320"/>
      <c r="U971" s="321">
        <v>45058</v>
      </c>
      <c r="V971" s="270" t="str">
        <f ca="1">IFERROR(IF(E971&lt;&gt;"",VLOOKUP(E971,'Color Lineup'!N:N,1,0),""),"CHECK")</f>
        <v>LHS28</v>
      </c>
    </row>
    <row r="972" spans="3:22">
      <c r="C972" s="1">
        <f>+IF(D972=1,COUNTIF($D$2:D972,D972),0)</f>
        <v>0</v>
      </c>
      <c r="D972" s="1">
        <f>+COUNTIF($E$2:E972,E972)</f>
        <v>68</v>
      </c>
      <c r="E972" s="1" t="str">
        <f t="shared" si="30"/>
        <v>MX089</v>
      </c>
      <c r="F972" s="323">
        <f t="shared" si="31"/>
        <v>970</v>
      </c>
      <c r="G972" s="317" t="s">
        <v>2375</v>
      </c>
      <c r="H972" s="317" t="s">
        <v>518</v>
      </c>
      <c r="I972" s="317" t="s">
        <v>2342</v>
      </c>
      <c r="J972" s="317">
        <v>10</v>
      </c>
      <c r="K972" s="317" t="s">
        <v>760</v>
      </c>
      <c r="L972" s="317" t="s">
        <v>914</v>
      </c>
      <c r="M972" s="317">
        <v>0</v>
      </c>
      <c r="N972" s="333" t="s">
        <v>465</v>
      </c>
      <c r="O972" s="318"/>
      <c r="P972" s="319"/>
      <c r="Q972" s="320"/>
      <c r="R972" s="319"/>
      <c r="S972" s="319"/>
      <c r="T972" s="320"/>
      <c r="U972" s="321">
        <v>45058</v>
      </c>
      <c r="V972" s="270" t="str">
        <f ca="1">IFERROR(IF(E972&lt;&gt;"",VLOOKUP(E972,'Color Lineup'!N:N,1,0),""),"CHECK")</f>
        <v>MX089</v>
      </c>
    </row>
    <row r="973" spans="3:22">
      <c r="C973" s="1">
        <f>+IF(D973=1,COUNTIF($D$2:D973,D973),0)</f>
        <v>0</v>
      </c>
      <c r="D973" s="1">
        <f>+COUNTIF($E$2:E973,E973)</f>
        <v>6</v>
      </c>
      <c r="E973" s="1" t="str">
        <f t="shared" si="30"/>
        <v>CXP20</v>
      </c>
      <c r="F973" s="323">
        <f t="shared" si="31"/>
        <v>971</v>
      </c>
      <c r="G973" s="317" t="s">
        <v>2376</v>
      </c>
      <c r="H973" s="317" t="s">
        <v>682</v>
      </c>
      <c r="I973" s="317" t="s">
        <v>2297</v>
      </c>
      <c r="J973" s="317">
        <v>7</v>
      </c>
      <c r="K973" s="317" t="s">
        <v>680</v>
      </c>
      <c r="L973" s="317" t="s">
        <v>937</v>
      </c>
      <c r="M973" s="317">
        <v>0</v>
      </c>
      <c r="N973" s="333" t="s">
        <v>633</v>
      </c>
      <c r="O973" s="318"/>
      <c r="P973" s="319"/>
      <c r="Q973" s="320"/>
      <c r="R973" s="319"/>
      <c r="S973" s="319"/>
      <c r="T973" s="320"/>
      <c r="U973" s="321">
        <v>45058</v>
      </c>
      <c r="V973" s="270" t="str">
        <f ca="1">IFERROR(IF(E973&lt;&gt;"",VLOOKUP(E973,'Color Lineup'!N:N,1,0),""),"CHECK")</f>
        <v>CXP20</v>
      </c>
    </row>
    <row r="974" spans="3:22">
      <c r="C974" s="1">
        <f>+IF(D974=1,COUNTIF($D$2:D974,D974),0)</f>
        <v>0</v>
      </c>
      <c r="D974" s="1">
        <f>+COUNTIF($E$2:E974,E974)</f>
        <v>28</v>
      </c>
      <c r="E974" s="1" t="str">
        <f t="shared" si="30"/>
        <v>MY4R0</v>
      </c>
      <c r="F974" s="323">
        <f t="shared" si="31"/>
        <v>972</v>
      </c>
      <c r="G974" s="317" t="s">
        <v>2377</v>
      </c>
      <c r="H974" s="317" t="s">
        <v>518</v>
      </c>
      <c r="I974" s="317" t="s">
        <v>1136</v>
      </c>
      <c r="J974" s="317">
        <v>4</v>
      </c>
      <c r="K974" s="317" t="s">
        <v>759</v>
      </c>
      <c r="L974" s="317" t="s">
        <v>916</v>
      </c>
      <c r="M974" s="317">
        <v>0</v>
      </c>
      <c r="N974" s="333" t="s">
        <v>21</v>
      </c>
      <c r="O974" s="318"/>
      <c r="P974" s="319"/>
      <c r="Q974" s="320"/>
      <c r="R974" s="319"/>
      <c r="S974" s="319"/>
      <c r="T974" s="320"/>
      <c r="U974" s="321">
        <v>45058</v>
      </c>
      <c r="V974" s="270" t="str">
        <f ca="1">IFERROR(IF(E974&lt;&gt;"",VLOOKUP(E974,'Color Lineup'!N:N,1,0),""),"CHECK")</f>
        <v>MY4R0</v>
      </c>
    </row>
    <row r="975" spans="3:22">
      <c r="C975" s="1">
        <f>+IF(D975=1,COUNTIF($D$2:D975,D975),0)</f>
        <v>0</v>
      </c>
      <c r="D975" s="1">
        <f>+COUNTIF($E$2:E975,E975)</f>
        <v>8</v>
      </c>
      <c r="E975" s="1" t="str">
        <f t="shared" si="30"/>
        <v>JH1D6</v>
      </c>
      <c r="F975" s="323">
        <f t="shared" si="31"/>
        <v>973</v>
      </c>
      <c r="G975" s="317" t="s">
        <v>2378</v>
      </c>
      <c r="H975" s="317" t="s">
        <v>520</v>
      </c>
      <c r="I975" s="317" t="s">
        <v>2206</v>
      </c>
      <c r="J975" s="317">
        <v>4</v>
      </c>
      <c r="K975" s="317" t="s">
        <v>452</v>
      </c>
      <c r="L975" s="317" t="s">
        <v>1041</v>
      </c>
      <c r="M975" s="317">
        <v>0</v>
      </c>
      <c r="N975" s="333" t="s">
        <v>29</v>
      </c>
      <c r="O975" s="318"/>
      <c r="P975" s="319"/>
      <c r="Q975" s="320"/>
      <c r="R975" s="319"/>
      <c r="S975" s="319"/>
      <c r="T975" s="320"/>
      <c r="U975" s="321">
        <v>45058</v>
      </c>
      <c r="V975" s="270" t="str">
        <f ca="1">IFERROR(IF(E975&lt;&gt;"",VLOOKUP(E975,'Color Lineup'!N:N,1,0),""),"CHECK")</f>
        <v>JH1D6</v>
      </c>
    </row>
    <row r="976" spans="3:22">
      <c r="C976" s="1">
        <f>+IF(D976=1,COUNTIF($D$2:D976,D976),0)</f>
        <v>0</v>
      </c>
      <c r="D976" s="1">
        <f>+COUNTIF($E$2:E976,E976)</f>
        <v>96</v>
      </c>
      <c r="E976" s="1" t="str">
        <f t="shared" si="30"/>
        <v>LH089</v>
      </c>
      <c r="F976" s="323">
        <f t="shared" si="31"/>
        <v>974</v>
      </c>
      <c r="G976" s="317" t="s">
        <v>2379</v>
      </c>
      <c r="H976" s="317" t="s">
        <v>682</v>
      </c>
      <c r="I976" s="317" t="s">
        <v>2352</v>
      </c>
      <c r="J976" s="317">
        <v>5</v>
      </c>
      <c r="K976" s="317" t="s">
        <v>585</v>
      </c>
      <c r="L976" s="317" t="s">
        <v>939</v>
      </c>
      <c r="M976" s="317">
        <v>0</v>
      </c>
      <c r="N976" s="333" t="s">
        <v>465</v>
      </c>
      <c r="O976" s="318"/>
      <c r="P976" s="319"/>
      <c r="Q976" s="320"/>
      <c r="R976" s="319"/>
      <c r="S976" s="319"/>
      <c r="T976" s="320"/>
      <c r="U976" s="321">
        <v>45058</v>
      </c>
      <c r="V976" s="270" t="str">
        <f ca="1">IFERROR(IF(E976&lt;&gt;"",VLOOKUP(E976,'Color Lineup'!N:N,1,0),""),"CHECK")</f>
        <v>LH089</v>
      </c>
    </row>
    <row r="977" spans="3:22">
      <c r="C977" s="1">
        <f>+IF(D977=1,COUNTIF($D$2:D977,D977),0)</f>
        <v>0</v>
      </c>
      <c r="D977" s="1">
        <f>+COUNTIF($E$2:E977,E977)</f>
        <v>5</v>
      </c>
      <c r="E977" s="1" t="str">
        <f t="shared" si="30"/>
        <v>LT4V8</v>
      </c>
      <c r="F977" s="323">
        <f t="shared" si="31"/>
        <v>975</v>
      </c>
      <c r="G977" s="317" t="s">
        <v>2380</v>
      </c>
      <c r="H977" s="317" t="s">
        <v>519</v>
      </c>
      <c r="I977" s="317" t="s">
        <v>2254</v>
      </c>
      <c r="J977" s="317">
        <v>10</v>
      </c>
      <c r="K977" s="317" t="s">
        <v>559</v>
      </c>
      <c r="L977" s="317" t="s">
        <v>1434</v>
      </c>
      <c r="M977" s="317">
        <v>0</v>
      </c>
      <c r="N977" s="333" t="s">
        <v>30</v>
      </c>
      <c r="O977" s="318"/>
      <c r="P977" s="319"/>
      <c r="Q977" s="320"/>
      <c r="R977" s="319"/>
      <c r="S977" s="319"/>
      <c r="T977" s="320"/>
      <c r="U977" s="321">
        <v>45058</v>
      </c>
      <c r="V977" s="270" t="str">
        <f ca="1">IFERROR(IF(E977&lt;&gt;"",VLOOKUP(E977,'Color Lineup'!N:N,1,0),""),"CHECK")</f>
        <v>LT4V8</v>
      </c>
    </row>
    <row r="978" spans="3:22">
      <c r="C978" s="1">
        <f>+IF(D978=1,COUNTIF($D$2:D978,D978),0)</f>
        <v>0</v>
      </c>
      <c r="D978" s="1">
        <f>+COUNTIF($E$2:E978,E978)</f>
        <v>27</v>
      </c>
      <c r="E978" s="1" t="str">
        <f t="shared" si="30"/>
        <v>MX218</v>
      </c>
      <c r="F978" s="323">
        <f t="shared" si="31"/>
        <v>976</v>
      </c>
      <c r="G978" s="317" t="s">
        <v>2381</v>
      </c>
      <c r="H978" s="317" t="s">
        <v>518</v>
      </c>
      <c r="I978" s="317" t="s">
        <v>1158</v>
      </c>
      <c r="J978" s="317">
        <v>1</v>
      </c>
      <c r="K978" s="317" t="s">
        <v>760</v>
      </c>
      <c r="L978" s="317" t="s">
        <v>789</v>
      </c>
      <c r="M978" s="317">
        <v>0</v>
      </c>
      <c r="N978" s="333" t="s">
        <v>20</v>
      </c>
      <c r="O978" s="318"/>
      <c r="P978" s="319"/>
      <c r="Q978" s="320"/>
      <c r="R978" s="319"/>
      <c r="S978" s="319"/>
      <c r="T978" s="320"/>
      <c r="U978" s="321">
        <v>45058</v>
      </c>
      <c r="V978" s="270" t="str">
        <f ca="1">IFERROR(IF(E978&lt;&gt;"",VLOOKUP(E978,'Color Lineup'!N:N,1,0),""),"CHECK")</f>
        <v>MX218</v>
      </c>
    </row>
    <row r="979" spans="3:22">
      <c r="C979" s="1">
        <f>+IF(D979=1,COUNTIF($D$2:D979,D979),0)</f>
        <v>0</v>
      </c>
      <c r="D979" s="1">
        <f>+COUNTIF($E$2:E979,E979)</f>
        <v>52</v>
      </c>
      <c r="E979" s="1" t="str">
        <f t="shared" si="30"/>
        <v>HJ089</v>
      </c>
      <c r="F979" s="323">
        <f t="shared" si="31"/>
        <v>977</v>
      </c>
      <c r="G979" s="317" t="s">
        <v>2382</v>
      </c>
      <c r="H979" s="317" t="s">
        <v>682</v>
      </c>
      <c r="I979" s="317" t="s">
        <v>2317</v>
      </c>
      <c r="J979" s="317">
        <v>6</v>
      </c>
      <c r="K979" s="317" t="s">
        <v>679</v>
      </c>
      <c r="L979" s="317" t="s">
        <v>940</v>
      </c>
      <c r="M979" s="317">
        <v>0</v>
      </c>
      <c r="N979" s="333" t="s">
        <v>465</v>
      </c>
      <c r="O979" s="318"/>
      <c r="P979" s="319"/>
      <c r="Q979" s="320"/>
      <c r="R979" s="319"/>
      <c r="S979" s="319"/>
      <c r="T979" s="320"/>
      <c r="U979" s="321">
        <v>45058</v>
      </c>
      <c r="V979" s="270" t="str">
        <f ca="1">IFERROR(IF(E979&lt;&gt;"",VLOOKUP(E979,'Color Lineup'!N:N,1,0),""),"CHECK")</f>
        <v>HJ089</v>
      </c>
    </row>
    <row r="980" spans="3:22">
      <c r="C980" s="1">
        <f>+IF(D980=1,COUNTIF($D$2:D980,D980),0)</f>
        <v>0</v>
      </c>
      <c r="D980" s="1">
        <f>+COUNTIF($E$2:E980,E980)</f>
        <v>32</v>
      </c>
      <c r="E980" s="1" t="str">
        <f t="shared" si="30"/>
        <v>MX3R3</v>
      </c>
      <c r="F980" s="323">
        <f t="shared" si="31"/>
        <v>978</v>
      </c>
      <c r="G980" s="317" t="s">
        <v>2383</v>
      </c>
      <c r="H980" s="317" t="s">
        <v>518</v>
      </c>
      <c r="I980" s="317" t="s">
        <v>1158</v>
      </c>
      <c r="J980" s="317">
        <v>2</v>
      </c>
      <c r="K980" s="317" t="s">
        <v>760</v>
      </c>
      <c r="L980" s="317" t="s">
        <v>790</v>
      </c>
      <c r="M980" s="317">
        <v>0</v>
      </c>
      <c r="N980" s="333" t="s">
        <v>354</v>
      </c>
      <c r="O980" s="318"/>
      <c r="P980" s="319"/>
      <c r="Q980" s="320"/>
      <c r="R980" s="319"/>
      <c r="S980" s="319"/>
      <c r="T980" s="320"/>
      <c r="U980" s="321">
        <v>45058</v>
      </c>
      <c r="V980" s="270" t="str">
        <f ca="1">IFERROR(IF(E980&lt;&gt;"",VLOOKUP(E980,'Color Lineup'!N:N,1,0),""),"CHECK")</f>
        <v>MX3R3</v>
      </c>
    </row>
    <row r="981" spans="3:22">
      <c r="C981" s="1">
        <f>+IF(D981=1,COUNTIF($D$2:D981,D981),0)</f>
        <v>0</v>
      </c>
      <c r="D981" s="1">
        <f>+COUNTIF($E$2:E981,E981)</f>
        <v>18</v>
      </c>
      <c r="E981" s="1" t="str">
        <f t="shared" si="30"/>
        <v>LHS28</v>
      </c>
      <c r="F981" s="323">
        <f t="shared" si="31"/>
        <v>979</v>
      </c>
      <c r="G981" s="317" t="s">
        <v>2384</v>
      </c>
      <c r="H981" s="317" t="s">
        <v>682</v>
      </c>
      <c r="I981" s="317" t="s">
        <v>2352</v>
      </c>
      <c r="J981" s="317">
        <v>6</v>
      </c>
      <c r="K981" s="317" t="s">
        <v>585</v>
      </c>
      <c r="L981" s="317" t="s">
        <v>941</v>
      </c>
      <c r="M981" s="317">
        <v>0</v>
      </c>
      <c r="N981" s="333" t="s">
        <v>631</v>
      </c>
      <c r="O981" s="318"/>
      <c r="P981" s="319"/>
      <c r="Q981" s="320"/>
      <c r="R981" s="319"/>
      <c r="S981" s="319"/>
      <c r="T981" s="320"/>
      <c r="U981" s="321">
        <v>45058</v>
      </c>
      <c r="V981" s="270" t="str">
        <f ca="1">IFERROR(IF(E981&lt;&gt;"",VLOOKUP(E981,'Color Lineup'!N:N,1,0),""),"CHECK")</f>
        <v>LHS28</v>
      </c>
    </row>
    <row r="982" spans="3:22">
      <c r="C982" s="1">
        <f>+IF(D982=1,COUNTIF($D$2:D982,D982),0)</f>
        <v>0</v>
      </c>
      <c r="D982" s="1">
        <f>+COUNTIF($E$2:E982,E982)</f>
        <v>69</v>
      </c>
      <c r="E982" s="1" t="str">
        <f t="shared" si="30"/>
        <v>MX4R0</v>
      </c>
      <c r="F982" s="323">
        <f t="shared" si="31"/>
        <v>980</v>
      </c>
      <c r="G982" s="317" t="s">
        <v>2385</v>
      </c>
      <c r="H982" s="317" t="s">
        <v>518</v>
      </c>
      <c r="I982" s="317" t="s">
        <v>1158</v>
      </c>
      <c r="J982" s="317">
        <v>3</v>
      </c>
      <c r="K982" s="317" t="s">
        <v>760</v>
      </c>
      <c r="L982" s="317" t="s">
        <v>791</v>
      </c>
      <c r="M982" s="317">
        <v>0</v>
      </c>
      <c r="N982" s="333" t="s">
        <v>21</v>
      </c>
      <c r="O982" s="318"/>
      <c r="P982" s="319"/>
      <c r="Q982" s="320"/>
      <c r="R982" s="319"/>
      <c r="S982" s="319"/>
      <c r="T982" s="320"/>
      <c r="U982" s="321">
        <v>45058</v>
      </c>
      <c r="V982" s="270" t="str">
        <f ca="1">IFERROR(IF(E982&lt;&gt;"",VLOOKUP(E982,'Color Lineup'!N:N,1,0),""),"CHECK")</f>
        <v>MX4R0</v>
      </c>
    </row>
    <row r="983" spans="3:22">
      <c r="C983" s="1">
        <f>+IF(D983=1,COUNTIF($D$2:D983,D983),0)</f>
        <v>0</v>
      </c>
      <c r="D983" s="1">
        <f>+COUNTIF($E$2:E983,E983)</f>
        <v>27</v>
      </c>
      <c r="E983" s="1" t="str">
        <f t="shared" si="30"/>
        <v>LP040</v>
      </c>
      <c r="F983" s="323">
        <f t="shared" si="31"/>
        <v>981</v>
      </c>
      <c r="G983" s="317" t="s">
        <v>2386</v>
      </c>
      <c r="H983" s="317" t="s">
        <v>519</v>
      </c>
      <c r="I983" s="317" t="s">
        <v>2354</v>
      </c>
      <c r="J983" s="317">
        <v>3</v>
      </c>
      <c r="K983" s="317" t="s">
        <v>561</v>
      </c>
      <c r="L983" s="317" t="s">
        <v>1441</v>
      </c>
      <c r="M983" s="317">
        <v>0</v>
      </c>
      <c r="N983" s="333" t="s">
        <v>28</v>
      </c>
      <c r="O983" s="318"/>
      <c r="P983" s="319"/>
      <c r="Q983" s="320"/>
      <c r="R983" s="319"/>
      <c r="S983" s="319"/>
      <c r="T983" s="320"/>
      <c r="U983" s="321">
        <v>45058</v>
      </c>
      <c r="V983" s="270" t="str">
        <f ca="1">IFERROR(IF(E983&lt;&gt;"",VLOOKUP(E983,'Color Lineup'!N:N,1,0),""),"CHECK")</f>
        <v>LP040</v>
      </c>
    </row>
    <row r="984" spans="3:22">
      <c r="C984" s="1">
        <f>+IF(D984=1,COUNTIF($D$2:D984,D984),0)</f>
        <v>0</v>
      </c>
      <c r="D984" s="1">
        <f>+COUNTIF($E$2:E984,E984)</f>
        <v>7</v>
      </c>
      <c r="E984" s="1" t="str">
        <f t="shared" si="30"/>
        <v>HKP20</v>
      </c>
      <c r="F984" s="323">
        <f t="shared" si="31"/>
        <v>982</v>
      </c>
      <c r="G984" s="317" t="s">
        <v>2387</v>
      </c>
      <c r="H984" s="317" t="s">
        <v>682</v>
      </c>
      <c r="I984" s="317" t="s">
        <v>2388</v>
      </c>
      <c r="J984" s="317">
        <v>1</v>
      </c>
      <c r="K984" s="317" t="s">
        <v>681</v>
      </c>
      <c r="L984" s="317" t="s">
        <v>942</v>
      </c>
      <c r="M984" s="317">
        <v>0</v>
      </c>
      <c r="N984" s="333" t="s">
        <v>633</v>
      </c>
      <c r="O984" s="318"/>
      <c r="P984" s="319"/>
      <c r="Q984" s="320"/>
      <c r="R984" s="319"/>
      <c r="S984" s="319"/>
      <c r="T984" s="320"/>
      <c r="U984" s="321">
        <v>45058</v>
      </c>
      <c r="V984" s="270" t="str">
        <f ca="1">IFERROR(IF(E984&lt;&gt;"",VLOOKUP(E984,'Color Lineup'!N:N,1,0),""),"CHECK")</f>
        <v>HKP20</v>
      </c>
    </row>
    <row r="985" spans="3:22">
      <c r="C985" s="1">
        <f>+IF(D985=1,COUNTIF($D$2:D985,D985),0)</f>
        <v>0</v>
      </c>
      <c r="D985" s="1">
        <f>+COUNTIF($E$2:E985,E985)</f>
        <v>10</v>
      </c>
      <c r="E985" s="1" t="str">
        <f t="shared" si="30"/>
        <v>MY218</v>
      </c>
      <c r="F985" s="323">
        <f t="shared" si="31"/>
        <v>983</v>
      </c>
      <c r="G985" s="317" t="s">
        <v>2389</v>
      </c>
      <c r="H985" s="317" t="s">
        <v>518</v>
      </c>
      <c r="I985" s="317" t="s">
        <v>1136</v>
      </c>
      <c r="J985" s="317">
        <v>5</v>
      </c>
      <c r="K985" s="317" t="s">
        <v>759</v>
      </c>
      <c r="L985" s="317" t="s">
        <v>792</v>
      </c>
      <c r="M985" s="317">
        <v>0</v>
      </c>
      <c r="N985" s="333" t="s">
        <v>20</v>
      </c>
      <c r="O985" s="318"/>
      <c r="P985" s="319"/>
      <c r="Q985" s="320"/>
      <c r="R985" s="319"/>
      <c r="S985" s="319"/>
      <c r="T985" s="320"/>
      <c r="U985" s="321">
        <v>45058</v>
      </c>
      <c r="V985" s="270" t="str">
        <f ca="1">IFERROR(IF(E985&lt;&gt;"",VLOOKUP(E985,'Color Lineup'!N:N,1,0),""),"CHECK")</f>
        <v>MY218</v>
      </c>
    </row>
    <row r="986" spans="3:22">
      <c r="C986" s="1">
        <f>+IF(D986=1,COUNTIF($D$2:D986,D986),0)</f>
        <v>0</v>
      </c>
      <c r="D986" s="1">
        <f>+COUNTIF($E$2:E986,E986)</f>
        <v>7</v>
      </c>
      <c r="E986" s="1" t="str">
        <f t="shared" si="30"/>
        <v>CXP20</v>
      </c>
      <c r="F986" s="323">
        <f t="shared" si="31"/>
        <v>984</v>
      </c>
      <c r="G986" s="317" t="s">
        <v>2390</v>
      </c>
      <c r="H986" s="317" t="s">
        <v>682</v>
      </c>
      <c r="I986" s="317" t="s">
        <v>2297</v>
      </c>
      <c r="J986" s="317">
        <v>8</v>
      </c>
      <c r="K986" s="317" t="s">
        <v>680</v>
      </c>
      <c r="L986" s="317" t="s">
        <v>943</v>
      </c>
      <c r="M986" s="317">
        <v>0</v>
      </c>
      <c r="N986" s="333" t="s">
        <v>633</v>
      </c>
      <c r="O986" s="318"/>
      <c r="P986" s="319"/>
      <c r="Q986" s="320"/>
      <c r="R986" s="319"/>
      <c r="S986" s="319"/>
      <c r="T986" s="320"/>
      <c r="U986" s="321">
        <v>45058</v>
      </c>
      <c r="V986" s="270" t="str">
        <f ca="1">IFERROR(IF(E986&lt;&gt;"",VLOOKUP(E986,'Color Lineup'!N:N,1,0),""),"CHECK")</f>
        <v>CXP20</v>
      </c>
    </row>
    <row r="987" spans="3:22">
      <c r="C987" s="1">
        <f>+IF(D987=1,COUNTIF($D$2:D987,D987),0)</f>
        <v>0</v>
      </c>
      <c r="D987" s="1">
        <f>+COUNTIF($E$2:E987,E987)</f>
        <v>70</v>
      </c>
      <c r="E987" s="1" t="str">
        <f t="shared" si="30"/>
        <v>MX4R0</v>
      </c>
      <c r="F987" s="323">
        <f t="shared" si="31"/>
        <v>985</v>
      </c>
      <c r="G987" s="317" t="s">
        <v>2391</v>
      </c>
      <c r="H987" s="317" t="s">
        <v>518</v>
      </c>
      <c r="I987" s="317" t="s">
        <v>1158</v>
      </c>
      <c r="J987" s="317">
        <v>4</v>
      </c>
      <c r="K987" s="317" t="s">
        <v>760</v>
      </c>
      <c r="L987" s="317" t="s">
        <v>793</v>
      </c>
      <c r="M987" s="317">
        <v>0</v>
      </c>
      <c r="N987" s="333" t="s">
        <v>21</v>
      </c>
      <c r="O987" s="318"/>
      <c r="P987" s="319"/>
      <c r="Q987" s="320"/>
      <c r="R987" s="319"/>
      <c r="S987" s="319"/>
      <c r="T987" s="320"/>
      <c r="U987" s="321">
        <v>45058</v>
      </c>
      <c r="V987" s="270" t="str">
        <f ca="1">IFERROR(IF(E987&lt;&gt;"",VLOOKUP(E987,'Color Lineup'!N:N,1,0),""),"CHECK")</f>
        <v>MX4R0</v>
      </c>
    </row>
    <row r="988" spans="3:22">
      <c r="C988" s="1">
        <f>+IF(D988=1,COUNTIF($D$2:D988,D988),0)</f>
        <v>0</v>
      </c>
      <c r="D988" s="1">
        <f>+COUNTIF($E$2:E988,E988)</f>
        <v>97</v>
      </c>
      <c r="E988" s="1" t="str">
        <f t="shared" si="30"/>
        <v>LH089</v>
      </c>
      <c r="F988" s="323">
        <f t="shared" si="31"/>
        <v>986</v>
      </c>
      <c r="G988" s="317" t="s">
        <v>2392</v>
      </c>
      <c r="H988" s="317" t="s">
        <v>682</v>
      </c>
      <c r="I988" s="317" t="s">
        <v>2352</v>
      </c>
      <c r="J988" s="317">
        <v>7</v>
      </c>
      <c r="K988" s="317" t="s">
        <v>585</v>
      </c>
      <c r="L988" s="317" t="s">
        <v>944</v>
      </c>
      <c r="M988" s="317">
        <v>0</v>
      </c>
      <c r="N988" s="333" t="s">
        <v>465</v>
      </c>
      <c r="O988" s="318"/>
      <c r="P988" s="319"/>
      <c r="Q988" s="320"/>
      <c r="R988" s="319"/>
      <c r="S988" s="319"/>
      <c r="T988" s="320"/>
      <c r="U988" s="321">
        <v>45058</v>
      </c>
      <c r="V988" s="270" t="str">
        <f ca="1">IFERROR(IF(E988&lt;&gt;"",VLOOKUP(E988,'Color Lineup'!N:N,1,0),""),"CHECK")</f>
        <v>LH089</v>
      </c>
    </row>
    <row r="989" spans="3:22">
      <c r="C989" s="1">
        <f>+IF(D989=1,COUNTIF($D$2:D989,D989),0)</f>
        <v>0</v>
      </c>
      <c r="D989" s="1">
        <f>+COUNTIF($E$2:E989,E989)</f>
        <v>3</v>
      </c>
      <c r="E989" s="1" t="str">
        <f t="shared" si="30"/>
        <v>LN218</v>
      </c>
      <c r="F989" s="323">
        <f t="shared" si="31"/>
        <v>987</v>
      </c>
      <c r="G989" s="317" t="s">
        <v>2393</v>
      </c>
      <c r="H989" s="317" t="s">
        <v>519</v>
      </c>
      <c r="I989" s="317" t="s">
        <v>1345</v>
      </c>
      <c r="J989" s="317">
        <v>8</v>
      </c>
      <c r="K989" s="317" t="s">
        <v>555</v>
      </c>
      <c r="L989" s="317" t="s">
        <v>1458</v>
      </c>
      <c r="M989" s="317">
        <v>0</v>
      </c>
      <c r="N989" s="333" t="s">
        <v>20</v>
      </c>
      <c r="O989" s="318"/>
      <c r="P989" s="319"/>
      <c r="Q989" s="320"/>
      <c r="R989" s="319"/>
      <c r="S989" s="319"/>
      <c r="T989" s="320"/>
      <c r="U989" s="321">
        <v>45058</v>
      </c>
      <c r="V989" s="270" t="str">
        <f ca="1">IFERROR(IF(E989&lt;&gt;"",VLOOKUP(E989,'Color Lineup'!N:N,1,0),""),"CHECK")</f>
        <v>LN218</v>
      </c>
    </row>
    <row r="990" spans="3:22">
      <c r="C990" s="1">
        <f>+IF(D990=1,COUNTIF($D$2:D990,D990),0)</f>
        <v>0</v>
      </c>
      <c r="D990" s="1">
        <f>+COUNTIF($E$2:E990,E990)</f>
        <v>22</v>
      </c>
      <c r="E990" s="1" t="str">
        <f t="shared" si="30"/>
        <v>MX040</v>
      </c>
      <c r="F990" s="323">
        <f t="shared" si="31"/>
        <v>988</v>
      </c>
      <c r="G990" s="317" t="s">
        <v>2394</v>
      </c>
      <c r="H990" s="317" t="s">
        <v>518</v>
      </c>
      <c r="I990" s="317" t="s">
        <v>1158</v>
      </c>
      <c r="J990" s="317">
        <v>5</v>
      </c>
      <c r="K990" s="317" t="s">
        <v>760</v>
      </c>
      <c r="L990" s="317" t="s">
        <v>794</v>
      </c>
      <c r="M990" s="317">
        <v>0</v>
      </c>
      <c r="N990" s="333" t="s">
        <v>28</v>
      </c>
      <c r="O990" s="318"/>
      <c r="P990" s="319"/>
      <c r="Q990" s="320"/>
      <c r="R990" s="319"/>
      <c r="S990" s="319"/>
      <c r="T990" s="320"/>
      <c r="U990" s="321">
        <v>45058</v>
      </c>
      <c r="V990" s="270" t="str">
        <f ca="1">IFERROR(IF(E990&lt;&gt;"",VLOOKUP(E990,'Color Lineup'!N:N,1,0),""),"CHECK")</f>
        <v>MX040</v>
      </c>
    </row>
    <row r="991" spans="3:22">
      <c r="C991" s="1">
        <f>+IF(D991=1,COUNTIF($D$2:D991,D991),0)</f>
        <v>0</v>
      </c>
      <c r="D991" s="1">
        <f>+COUNTIF($E$2:E991,E991)</f>
        <v>53</v>
      </c>
      <c r="E991" s="1" t="str">
        <f t="shared" si="30"/>
        <v>HJ089</v>
      </c>
      <c r="F991" s="323">
        <f t="shared" si="31"/>
        <v>989</v>
      </c>
      <c r="G991" s="317" t="s">
        <v>2395</v>
      </c>
      <c r="H991" s="317" t="s">
        <v>682</v>
      </c>
      <c r="I991" s="317" t="s">
        <v>2317</v>
      </c>
      <c r="J991" s="317">
        <v>7</v>
      </c>
      <c r="K991" s="317" t="s">
        <v>679</v>
      </c>
      <c r="L991" s="317" t="s">
        <v>945</v>
      </c>
      <c r="M991" s="317">
        <v>0</v>
      </c>
      <c r="N991" s="333" t="s">
        <v>465</v>
      </c>
      <c r="O991" s="318"/>
      <c r="P991" s="319"/>
      <c r="Q991" s="320"/>
      <c r="R991" s="319"/>
      <c r="S991" s="319"/>
      <c r="T991" s="320"/>
      <c r="U991" s="321">
        <v>45058</v>
      </c>
      <c r="V991" s="270" t="str">
        <f ca="1">IFERROR(IF(E991&lt;&gt;"",VLOOKUP(E991,'Color Lineup'!N:N,1,0),""),"CHECK")</f>
        <v>HJ089</v>
      </c>
    </row>
    <row r="992" spans="3:22">
      <c r="C992" s="1">
        <f>+IF(D992=1,COUNTIF($D$2:D992,D992),0)</f>
        <v>0</v>
      </c>
      <c r="D992" s="1">
        <f>+COUNTIF($E$2:E992,E992)</f>
        <v>69</v>
      </c>
      <c r="E992" s="1" t="str">
        <f t="shared" si="30"/>
        <v>MX089</v>
      </c>
      <c r="F992" s="323">
        <f t="shared" si="31"/>
        <v>990</v>
      </c>
      <c r="G992" s="317" t="s">
        <v>2396</v>
      </c>
      <c r="H992" s="317" t="s">
        <v>518</v>
      </c>
      <c r="I992" s="317" t="s">
        <v>1158</v>
      </c>
      <c r="J992" s="317">
        <v>6</v>
      </c>
      <c r="K992" s="317" t="s">
        <v>760</v>
      </c>
      <c r="L992" s="317" t="s">
        <v>795</v>
      </c>
      <c r="M992" s="317">
        <v>0</v>
      </c>
      <c r="N992" s="333" t="s">
        <v>465</v>
      </c>
      <c r="O992" s="318"/>
      <c r="P992" s="319"/>
      <c r="Q992" s="320"/>
      <c r="R992" s="319"/>
      <c r="S992" s="319"/>
      <c r="T992" s="320"/>
      <c r="U992" s="321">
        <v>45058</v>
      </c>
      <c r="V992" s="270" t="str">
        <f ca="1">IFERROR(IF(E992&lt;&gt;"",VLOOKUP(E992,'Color Lineup'!N:N,1,0),""),"CHECK")</f>
        <v>MX089</v>
      </c>
    </row>
    <row r="993" spans="3:22">
      <c r="C993" s="1">
        <f>+IF(D993=1,COUNTIF($D$2:D993,D993),0)</f>
        <v>0</v>
      </c>
      <c r="D993" s="1">
        <f>+COUNTIF($E$2:E993,E993)</f>
        <v>21</v>
      </c>
      <c r="E993" s="1" t="str">
        <f t="shared" si="30"/>
        <v>LHP20</v>
      </c>
      <c r="F993" s="323">
        <f t="shared" si="31"/>
        <v>991</v>
      </c>
      <c r="G993" s="317" t="s">
        <v>2397</v>
      </c>
      <c r="H993" s="317" t="s">
        <v>682</v>
      </c>
      <c r="I993" s="317" t="s">
        <v>2352</v>
      </c>
      <c r="J993" s="317">
        <v>8</v>
      </c>
      <c r="K993" s="317" t="s">
        <v>585</v>
      </c>
      <c r="L993" s="317" t="s">
        <v>947</v>
      </c>
      <c r="M993" s="317">
        <v>0</v>
      </c>
      <c r="N993" s="333" t="s">
        <v>633</v>
      </c>
      <c r="O993" s="318"/>
      <c r="P993" s="319"/>
      <c r="Q993" s="320"/>
      <c r="R993" s="319"/>
      <c r="S993" s="319"/>
      <c r="T993" s="320"/>
      <c r="U993" s="321">
        <v>45058</v>
      </c>
      <c r="V993" s="270" t="str">
        <f ca="1">IFERROR(IF(E993&lt;&gt;"",VLOOKUP(E993,'Color Lineup'!N:N,1,0),""),"CHECK")</f>
        <v>LHP20</v>
      </c>
    </row>
    <row r="994" spans="3:22">
      <c r="C994" s="1">
        <f>+IF(D994=1,COUNTIF($D$2:D994,D994),0)</f>
        <v>0</v>
      </c>
      <c r="D994" s="1">
        <f>+COUNTIF($E$2:E994,E994)</f>
        <v>11</v>
      </c>
      <c r="E994" s="1" t="str">
        <f t="shared" si="30"/>
        <v>MY218</v>
      </c>
      <c r="F994" s="323">
        <f t="shared" si="31"/>
        <v>992</v>
      </c>
      <c r="G994" s="317" t="s">
        <v>2398</v>
      </c>
      <c r="H994" s="317" t="s">
        <v>518</v>
      </c>
      <c r="I994" s="317" t="s">
        <v>1136</v>
      </c>
      <c r="J994" s="317">
        <v>6</v>
      </c>
      <c r="K994" s="317" t="s">
        <v>759</v>
      </c>
      <c r="L994" s="317" t="s">
        <v>796</v>
      </c>
      <c r="M994" s="317">
        <v>0</v>
      </c>
      <c r="N994" s="333" t="s">
        <v>20</v>
      </c>
      <c r="O994" s="318"/>
      <c r="P994" s="319"/>
      <c r="Q994" s="320"/>
      <c r="R994" s="319"/>
      <c r="S994" s="319"/>
      <c r="T994" s="320"/>
      <c r="U994" s="321">
        <v>45058</v>
      </c>
      <c r="V994" s="270" t="str">
        <f ca="1">IFERROR(IF(E994&lt;&gt;"",VLOOKUP(E994,'Color Lineup'!N:N,1,0),""),"CHECK")</f>
        <v>MY218</v>
      </c>
    </row>
    <row r="995" spans="3:22">
      <c r="C995" s="1">
        <f>+IF(D995=1,COUNTIF($D$2:D995,D995),0)</f>
        <v>0</v>
      </c>
      <c r="D995" s="1">
        <f>+COUNTIF($E$2:E995,E995)</f>
        <v>98</v>
      </c>
      <c r="E995" s="1" t="str">
        <f t="shared" si="30"/>
        <v>LH089</v>
      </c>
      <c r="F995" s="323">
        <f t="shared" si="31"/>
        <v>993</v>
      </c>
      <c r="G995" s="317" t="s">
        <v>2399</v>
      </c>
      <c r="H995" s="317" t="s">
        <v>682</v>
      </c>
      <c r="I995" s="317" t="s">
        <v>2352</v>
      </c>
      <c r="J995" s="317">
        <v>9</v>
      </c>
      <c r="K995" s="317" t="s">
        <v>585</v>
      </c>
      <c r="L995" s="317" t="s">
        <v>948</v>
      </c>
      <c r="M995" s="317">
        <v>0</v>
      </c>
      <c r="N995" s="333" t="s">
        <v>465</v>
      </c>
      <c r="O995" s="318"/>
      <c r="P995" s="319"/>
      <c r="Q995" s="320"/>
      <c r="R995" s="319"/>
      <c r="S995" s="319"/>
      <c r="T995" s="320"/>
      <c r="U995" s="321">
        <v>45058</v>
      </c>
      <c r="V995" s="270" t="str">
        <f ca="1">IFERROR(IF(E995&lt;&gt;"",VLOOKUP(E995,'Color Lineup'!N:N,1,0),""),"CHECK")</f>
        <v>LH089</v>
      </c>
    </row>
    <row r="996" spans="3:22">
      <c r="C996" s="1">
        <f>+IF(D996=1,COUNTIF($D$2:D996,D996),0)</f>
        <v>0</v>
      </c>
      <c r="D996" s="1">
        <f>+COUNTIF($E$2:E996,E996)</f>
        <v>2</v>
      </c>
      <c r="E996" s="1" t="str">
        <f t="shared" si="30"/>
        <v>LS218</v>
      </c>
      <c r="F996" s="323">
        <f t="shared" si="31"/>
        <v>994</v>
      </c>
      <c r="G996" s="317" t="s">
        <v>2400</v>
      </c>
      <c r="H996" s="317" t="s">
        <v>519</v>
      </c>
      <c r="I996" s="317" t="s">
        <v>1368</v>
      </c>
      <c r="J996" s="317">
        <v>6</v>
      </c>
      <c r="K996" s="317" t="s">
        <v>557</v>
      </c>
      <c r="L996" s="317" t="s">
        <v>1466</v>
      </c>
      <c r="M996" s="317">
        <v>0</v>
      </c>
      <c r="N996" s="333" t="s">
        <v>20</v>
      </c>
      <c r="O996" s="318"/>
      <c r="P996" s="319"/>
      <c r="Q996" s="320"/>
      <c r="R996" s="319"/>
      <c r="S996" s="319"/>
      <c r="T996" s="320"/>
      <c r="U996" s="321">
        <v>45058</v>
      </c>
      <c r="V996" s="270" t="str">
        <f ca="1">IFERROR(IF(E996&lt;&gt;"",VLOOKUP(E996,'Color Lineup'!N:N,1,0),""),"CHECK")</f>
        <v>LS218</v>
      </c>
    </row>
    <row r="997" spans="3:22">
      <c r="C997" s="1">
        <f>+IF(D997=1,COUNTIF($D$2:D997,D997),0)</f>
        <v>0</v>
      </c>
      <c r="D997" s="1">
        <f>+COUNTIF($E$2:E997,E997)</f>
        <v>71</v>
      </c>
      <c r="E997" s="1" t="str">
        <f t="shared" si="30"/>
        <v>MX4R0</v>
      </c>
      <c r="F997" s="323">
        <f t="shared" si="31"/>
        <v>995</v>
      </c>
      <c r="G997" s="317" t="s">
        <v>2401</v>
      </c>
      <c r="H997" s="317" t="s">
        <v>518</v>
      </c>
      <c r="I997" s="317" t="s">
        <v>1158</v>
      </c>
      <c r="J997" s="317">
        <v>7</v>
      </c>
      <c r="K997" s="317" t="s">
        <v>760</v>
      </c>
      <c r="L997" s="317" t="s">
        <v>797</v>
      </c>
      <c r="M997" s="317">
        <v>0</v>
      </c>
      <c r="N997" s="333" t="s">
        <v>21</v>
      </c>
      <c r="O997" s="318"/>
      <c r="P997" s="319"/>
      <c r="Q997" s="320"/>
      <c r="R997" s="319"/>
      <c r="S997" s="319"/>
      <c r="T997" s="320"/>
      <c r="U997" s="321">
        <v>45058</v>
      </c>
      <c r="V997" s="270" t="str">
        <f ca="1">IFERROR(IF(E997&lt;&gt;"",VLOOKUP(E997,'Color Lineup'!N:N,1,0),""),"CHECK")</f>
        <v>MX4R0</v>
      </c>
    </row>
    <row r="998" spans="3:22">
      <c r="C998" s="1">
        <f>+IF(D998=1,COUNTIF($D$2:D998,D998),0)</f>
        <v>0</v>
      </c>
      <c r="D998" s="1">
        <f>+COUNTIF($E$2:E998,E998)</f>
        <v>43</v>
      </c>
      <c r="E998" s="1" t="str">
        <f t="shared" si="30"/>
        <v>HKW09</v>
      </c>
      <c r="F998" s="323">
        <f t="shared" si="31"/>
        <v>996</v>
      </c>
      <c r="G998" s="317" t="s">
        <v>2402</v>
      </c>
      <c r="H998" s="317" t="s">
        <v>682</v>
      </c>
      <c r="I998" s="317" t="s">
        <v>2388</v>
      </c>
      <c r="J998" s="317">
        <v>2</v>
      </c>
      <c r="K998" s="317" t="s">
        <v>681</v>
      </c>
      <c r="L998" s="317" t="s">
        <v>949</v>
      </c>
      <c r="M998" s="317">
        <v>0</v>
      </c>
      <c r="N998" s="333" t="s">
        <v>635</v>
      </c>
      <c r="O998" s="318"/>
      <c r="P998" s="319"/>
      <c r="Q998" s="320"/>
      <c r="R998" s="319"/>
      <c r="S998" s="319"/>
      <c r="T998" s="320"/>
      <c r="U998" s="321">
        <v>45058</v>
      </c>
      <c r="V998" s="270" t="str">
        <f ca="1">IFERROR(IF(E998&lt;&gt;"",VLOOKUP(E998,'Color Lineup'!N:N,1,0),""),"CHECK")</f>
        <v>HKW09</v>
      </c>
    </row>
    <row r="999" spans="3:22">
      <c r="C999" s="1">
        <f>+IF(D999=1,COUNTIF($D$2:D999,D999),0)</f>
        <v>0</v>
      </c>
      <c r="D999" s="1">
        <f>+COUNTIF($E$2:E999,E999)</f>
        <v>23</v>
      </c>
      <c r="E999" s="1" t="str">
        <f t="shared" si="30"/>
        <v>MX040</v>
      </c>
      <c r="F999" s="323">
        <f t="shared" si="31"/>
        <v>997</v>
      </c>
      <c r="G999" s="317" t="s">
        <v>2403</v>
      </c>
      <c r="H999" s="317" t="s">
        <v>518</v>
      </c>
      <c r="I999" s="317" t="s">
        <v>1158</v>
      </c>
      <c r="J999" s="317">
        <v>8</v>
      </c>
      <c r="K999" s="317" t="s">
        <v>760</v>
      </c>
      <c r="L999" s="317" t="s">
        <v>798</v>
      </c>
      <c r="M999" s="317">
        <v>0</v>
      </c>
      <c r="N999" s="333" t="s">
        <v>28</v>
      </c>
      <c r="O999" s="318"/>
      <c r="P999" s="319"/>
      <c r="Q999" s="320"/>
      <c r="R999" s="319"/>
      <c r="S999" s="319"/>
      <c r="T999" s="320"/>
      <c r="U999" s="321">
        <v>45058</v>
      </c>
      <c r="V999" s="270" t="str">
        <f ca="1">IFERROR(IF(E999&lt;&gt;"",VLOOKUP(E999,'Color Lineup'!N:N,1,0),""),"CHECK")</f>
        <v>MX040</v>
      </c>
    </row>
    <row r="1000" spans="3:22">
      <c r="C1000" s="1">
        <f>+IF(D1000=1,COUNTIF($D$2:D1000,D1000),0)</f>
        <v>0</v>
      </c>
      <c r="D1000" s="1">
        <f>+COUNTIF($E$2:E1000,E1000)</f>
        <v>54</v>
      </c>
      <c r="E1000" s="1" t="str">
        <f t="shared" si="30"/>
        <v>HJ089</v>
      </c>
      <c r="F1000" s="323">
        <f t="shared" si="31"/>
        <v>998</v>
      </c>
      <c r="G1000" s="317" t="s">
        <v>2404</v>
      </c>
      <c r="H1000" s="317" t="s">
        <v>682</v>
      </c>
      <c r="I1000" s="317" t="s">
        <v>2317</v>
      </c>
      <c r="J1000" s="317">
        <v>8</v>
      </c>
      <c r="K1000" s="317" t="s">
        <v>679</v>
      </c>
      <c r="L1000" s="317" t="s">
        <v>950</v>
      </c>
      <c r="M1000" s="317">
        <v>0</v>
      </c>
      <c r="N1000" s="333" t="s">
        <v>465</v>
      </c>
      <c r="O1000" s="318"/>
      <c r="P1000" s="319"/>
      <c r="Q1000" s="320"/>
      <c r="R1000" s="319"/>
      <c r="S1000" s="319"/>
      <c r="T1000" s="320"/>
      <c r="U1000" s="321">
        <v>45058</v>
      </c>
      <c r="V1000" s="270" t="str">
        <f ca="1">IFERROR(IF(E1000&lt;&gt;"",VLOOKUP(E1000,'Color Lineup'!N:N,1,0),""),"CHECK")</f>
        <v>HJ089</v>
      </c>
    </row>
    <row r="1001" spans="3:22">
      <c r="C1001" s="1">
        <f>+IF(D1001=1,COUNTIF($D$2:D1001,D1001),0)</f>
        <v>0</v>
      </c>
      <c r="D1001" s="1">
        <f>+COUNTIF($E$2:E1001,E1001)</f>
        <v>14</v>
      </c>
      <c r="E1001" s="1" t="str">
        <f t="shared" si="30"/>
        <v>MY089</v>
      </c>
      <c r="F1001" s="323">
        <f t="shared" si="31"/>
        <v>999</v>
      </c>
      <c r="G1001" s="317" t="s">
        <v>2405</v>
      </c>
      <c r="H1001" s="317" t="s">
        <v>518</v>
      </c>
      <c r="I1001" s="317" t="s">
        <v>1136</v>
      </c>
      <c r="J1001" s="317">
        <v>7</v>
      </c>
      <c r="K1001" s="317" t="s">
        <v>759</v>
      </c>
      <c r="L1001" s="317" t="s">
        <v>799</v>
      </c>
      <c r="M1001" s="317">
        <v>0</v>
      </c>
      <c r="N1001" s="333" t="s">
        <v>465</v>
      </c>
      <c r="O1001" s="318"/>
      <c r="P1001" s="319"/>
      <c r="Q1001" s="320"/>
      <c r="R1001" s="319"/>
      <c r="S1001" s="319"/>
      <c r="T1001" s="320"/>
      <c r="U1001" s="321">
        <v>45058</v>
      </c>
      <c r="V1001" s="270" t="str">
        <f ca="1">IFERROR(IF(E1001&lt;&gt;"",VLOOKUP(E1001,'Color Lineup'!N:N,1,0),""),"CHECK")</f>
        <v>MY089</v>
      </c>
    </row>
    <row r="1002" spans="3:22">
      <c r="C1002" s="1">
        <f>+IF(D1002=1,COUNTIF($D$2:D1002,D1002),0)</f>
        <v>0</v>
      </c>
      <c r="D1002" s="1">
        <f>+COUNTIF($E$2:E1002,E1002)</f>
        <v>31</v>
      </c>
      <c r="E1002" s="1" t="str">
        <f t="shared" si="30"/>
        <v>LT089</v>
      </c>
      <c r="F1002" s="323">
        <f t="shared" si="31"/>
        <v>1000</v>
      </c>
      <c r="G1002" s="317" t="s">
        <v>2406</v>
      </c>
      <c r="H1002" s="317" t="s">
        <v>519</v>
      </c>
      <c r="I1002" s="317" t="s">
        <v>2407</v>
      </c>
      <c r="J1002" s="317">
        <v>1</v>
      </c>
      <c r="K1002" s="317" t="s">
        <v>559</v>
      </c>
      <c r="L1002" s="317" t="s">
        <v>1474</v>
      </c>
      <c r="M1002" s="317">
        <v>0</v>
      </c>
      <c r="N1002" s="333" t="s">
        <v>465</v>
      </c>
      <c r="O1002" s="318"/>
      <c r="P1002" s="319"/>
      <c r="Q1002" s="320"/>
      <c r="R1002" s="319"/>
      <c r="S1002" s="319"/>
      <c r="T1002" s="320"/>
      <c r="U1002" s="321">
        <v>45058</v>
      </c>
      <c r="V1002" s="270" t="str">
        <f ca="1">IFERROR(IF(E1002&lt;&gt;"",VLOOKUP(E1002,'Color Lineup'!N:N,1,0),""),"CHECK")</f>
        <v>LT089</v>
      </c>
    </row>
    <row r="1003" spans="3:22">
      <c r="C1003" s="1">
        <f>+IF(D1003=1,COUNTIF($D$2:D1003,D1003),0)</f>
        <v>0</v>
      </c>
      <c r="D1003" s="1">
        <f>+COUNTIF($E$2:E1003,E1003)</f>
        <v>11</v>
      </c>
      <c r="E1003" s="1" t="str">
        <f t="shared" si="30"/>
        <v>CXX12</v>
      </c>
      <c r="F1003" s="323">
        <f t="shared" si="31"/>
        <v>1001</v>
      </c>
      <c r="G1003" s="317" t="s">
        <v>2408</v>
      </c>
      <c r="H1003" s="317" t="s">
        <v>682</v>
      </c>
      <c r="I1003" s="317" t="s">
        <v>2297</v>
      </c>
      <c r="J1003" s="317">
        <v>9</v>
      </c>
      <c r="K1003" s="317" t="s">
        <v>680</v>
      </c>
      <c r="L1003" s="317" t="s">
        <v>951</v>
      </c>
      <c r="M1003" s="317">
        <v>0</v>
      </c>
      <c r="N1003" s="333" t="s">
        <v>632</v>
      </c>
      <c r="O1003" s="318"/>
      <c r="P1003" s="319"/>
      <c r="Q1003" s="320"/>
      <c r="R1003" s="319"/>
      <c r="S1003" s="319"/>
      <c r="T1003" s="320"/>
      <c r="U1003" s="321">
        <v>45058</v>
      </c>
      <c r="V1003" s="270" t="str">
        <f ca="1">IFERROR(IF(E1003&lt;&gt;"",VLOOKUP(E1003,'Color Lineup'!N:N,1,0),""),"CHECK")</f>
        <v>CXX12</v>
      </c>
    </row>
    <row r="1004" spans="3:22">
      <c r="C1004" s="1">
        <f>+IF(D1004=1,COUNTIF($D$2:D1004,D1004),0)</f>
        <v>0</v>
      </c>
      <c r="D1004" s="1">
        <f>+COUNTIF($E$2:E1004,E1004)</f>
        <v>33</v>
      </c>
      <c r="E1004" s="1" t="str">
        <f t="shared" si="30"/>
        <v>MX3R3</v>
      </c>
      <c r="F1004" s="323">
        <f t="shared" si="31"/>
        <v>1002</v>
      </c>
      <c r="G1004" s="317" t="s">
        <v>2409</v>
      </c>
      <c r="H1004" s="317" t="s">
        <v>518</v>
      </c>
      <c r="I1004" s="317" t="s">
        <v>1158</v>
      </c>
      <c r="J1004" s="317">
        <v>9</v>
      </c>
      <c r="K1004" s="317" t="s">
        <v>760</v>
      </c>
      <c r="L1004" s="317" t="s">
        <v>800</v>
      </c>
      <c r="M1004" s="317">
        <v>0</v>
      </c>
      <c r="N1004" s="333" t="s">
        <v>354</v>
      </c>
      <c r="O1004" s="318"/>
      <c r="P1004" s="319"/>
      <c r="Q1004" s="320"/>
      <c r="R1004" s="319"/>
      <c r="S1004" s="319"/>
      <c r="T1004" s="320"/>
      <c r="U1004" s="321">
        <v>45058</v>
      </c>
      <c r="V1004" s="270" t="str">
        <f ca="1">IFERROR(IF(E1004&lt;&gt;"",VLOOKUP(E1004,'Color Lineup'!N:N,1,0),""),"CHECK")</f>
        <v>MX3R3</v>
      </c>
    </row>
    <row r="1005" spans="3:22">
      <c r="C1005" s="1">
        <f>+IF(D1005=1,COUNTIF($D$2:D1005,D1005),0)</f>
        <v>0</v>
      </c>
      <c r="D1005" s="1">
        <f>+COUNTIF($E$2:E1005,E1005)</f>
        <v>19</v>
      </c>
      <c r="E1005" s="1" t="str">
        <f t="shared" si="30"/>
        <v>LHS28</v>
      </c>
      <c r="F1005" s="323">
        <f t="shared" si="31"/>
        <v>1003</v>
      </c>
      <c r="G1005" s="317" t="s">
        <v>2410</v>
      </c>
      <c r="H1005" s="317" t="s">
        <v>682</v>
      </c>
      <c r="I1005" s="317" t="s">
        <v>2352</v>
      </c>
      <c r="J1005" s="317">
        <v>10</v>
      </c>
      <c r="K1005" s="317" t="s">
        <v>585</v>
      </c>
      <c r="L1005" s="317" t="s">
        <v>952</v>
      </c>
      <c r="M1005" s="317">
        <v>0</v>
      </c>
      <c r="N1005" s="333" t="s">
        <v>631</v>
      </c>
      <c r="O1005" s="318"/>
      <c r="P1005" s="319"/>
      <c r="Q1005" s="320"/>
      <c r="R1005" s="319"/>
      <c r="S1005" s="319"/>
      <c r="T1005" s="320"/>
      <c r="U1005" s="321">
        <v>45058</v>
      </c>
      <c r="V1005" s="270" t="str">
        <f ca="1">IFERROR(IF(E1005&lt;&gt;"",VLOOKUP(E1005,'Color Lineup'!N:N,1,0),""),"CHECK")</f>
        <v>LHS28</v>
      </c>
    </row>
    <row r="1006" spans="3:22">
      <c r="C1006" s="1">
        <f>+IF(D1006=1,COUNTIF($D$2:D1006,D1006),0)</f>
        <v>0</v>
      </c>
      <c r="D1006" s="1">
        <f>+COUNTIF($E$2:E1006,E1006)</f>
        <v>24</v>
      </c>
      <c r="E1006" s="1" t="str">
        <f t="shared" si="30"/>
        <v>MX040</v>
      </c>
      <c r="F1006" s="323">
        <f t="shared" si="31"/>
        <v>1004</v>
      </c>
      <c r="G1006" s="317" t="s">
        <v>2411</v>
      </c>
      <c r="H1006" s="317" t="s">
        <v>518</v>
      </c>
      <c r="I1006" s="317" t="s">
        <v>1158</v>
      </c>
      <c r="J1006" s="317">
        <v>10</v>
      </c>
      <c r="K1006" s="317" t="s">
        <v>760</v>
      </c>
      <c r="L1006" s="317" t="s">
        <v>801</v>
      </c>
      <c r="M1006" s="317">
        <v>0</v>
      </c>
      <c r="N1006" s="333" t="s">
        <v>28</v>
      </c>
      <c r="O1006" s="318"/>
      <c r="P1006" s="319"/>
      <c r="Q1006" s="320"/>
      <c r="R1006" s="319"/>
      <c r="S1006" s="319"/>
      <c r="T1006" s="320"/>
      <c r="U1006" s="321">
        <v>45058</v>
      </c>
      <c r="V1006" s="270" t="str">
        <f ca="1">IFERROR(IF(E1006&lt;&gt;"",VLOOKUP(E1006,'Color Lineup'!N:N,1,0),""),"CHECK")</f>
        <v>MX040</v>
      </c>
    </row>
    <row r="1007" spans="3:22">
      <c r="C1007" s="1">
        <f>+IF(D1007=1,COUNTIF($D$2:D1007,D1007),0)</f>
        <v>0</v>
      </c>
      <c r="D1007" s="1">
        <f>+COUNTIF($E$2:E1007,E1007)</f>
        <v>99</v>
      </c>
      <c r="E1007" s="1" t="str">
        <f t="shared" si="30"/>
        <v>LH089</v>
      </c>
      <c r="F1007" s="323">
        <f t="shared" si="31"/>
        <v>1005</v>
      </c>
      <c r="G1007" s="317" t="s">
        <v>2412</v>
      </c>
      <c r="H1007" s="317" t="s">
        <v>682</v>
      </c>
      <c r="I1007" s="317" t="s">
        <v>2413</v>
      </c>
      <c r="J1007" s="317">
        <v>1</v>
      </c>
      <c r="K1007" s="317" t="s">
        <v>585</v>
      </c>
      <c r="L1007" s="317" t="s">
        <v>953</v>
      </c>
      <c r="M1007" s="317">
        <v>0</v>
      </c>
      <c r="N1007" s="333" t="s">
        <v>465</v>
      </c>
      <c r="O1007" s="318"/>
      <c r="P1007" s="319"/>
      <c r="Q1007" s="320"/>
      <c r="R1007" s="319"/>
      <c r="S1007" s="319"/>
      <c r="T1007" s="320"/>
      <c r="U1007" s="321">
        <v>45058</v>
      </c>
      <c r="V1007" s="270" t="str">
        <f ca="1">IFERROR(IF(E1007&lt;&gt;"",VLOOKUP(E1007,'Color Lineup'!N:N,1,0),""),"CHECK")</f>
        <v>LH089</v>
      </c>
    </row>
    <row r="1008" spans="3:22">
      <c r="C1008" s="1">
        <f>+IF(D1008=1,COUNTIF($D$2:D1008,D1008),0)</f>
        <v>0</v>
      </c>
      <c r="D1008" s="1">
        <f>+COUNTIF($E$2:E1008,E1008)</f>
        <v>7</v>
      </c>
      <c r="E1008" s="1" t="str">
        <f t="shared" si="30"/>
        <v>MX1D6</v>
      </c>
      <c r="F1008" s="323">
        <f t="shared" si="31"/>
        <v>1006</v>
      </c>
      <c r="G1008" s="317" t="s">
        <v>2414</v>
      </c>
      <c r="H1008" s="317" t="s">
        <v>518</v>
      </c>
      <c r="I1008" s="317" t="s">
        <v>1160</v>
      </c>
      <c r="J1008" s="317">
        <v>1</v>
      </c>
      <c r="K1008" s="317" t="s">
        <v>760</v>
      </c>
      <c r="L1008" s="317" t="s">
        <v>802</v>
      </c>
      <c r="M1008" s="317">
        <v>0</v>
      </c>
      <c r="N1008" s="333" t="s">
        <v>29</v>
      </c>
      <c r="O1008" s="318"/>
      <c r="P1008" s="319"/>
      <c r="Q1008" s="320"/>
      <c r="R1008" s="319"/>
      <c r="S1008" s="319"/>
      <c r="T1008" s="320"/>
      <c r="U1008" s="321">
        <v>45058</v>
      </c>
      <c r="V1008" s="270" t="str">
        <f ca="1">IFERROR(IF(E1008&lt;&gt;"",VLOOKUP(E1008,'Color Lineup'!N:N,1,0),""),"CHECK")</f>
        <v>MX1D6</v>
      </c>
    </row>
    <row r="1009" spans="3:22">
      <c r="C1009" s="1">
        <f>+IF(D1009=1,COUNTIF($D$2:D1009,D1009),0)</f>
        <v>0</v>
      </c>
      <c r="D1009" s="1">
        <f>+COUNTIF($E$2:E1009,E1009)</f>
        <v>28</v>
      </c>
      <c r="E1009" s="1" t="str">
        <f t="shared" si="30"/>
        <v>LP040</v>
      </c>
      <c r="F1009" s="323">
        <f t="shared" si="31"/>
        <v>1007</v>
      </c>
      <c r="G1009" s="317" t="s">
        <v>2415</v>
      </c>
      <c r="H1009" s="317" t="s">
        <v>519</v>
      </c>
      <c r="I1009" s="317" t="s">
        <v>2354</v>
      </c>
      <c r="J1009" s="317">
        <v>4</v>
      </c>
      <c r="K1009" s="317" t="s">
        <v>561</v>
      </c>
      <c r="L1009" s="317" t="s">
        <v>1497</v>
      </c>
      <c r="M1009" s="317">
        <v>0</v>
      </c>
      <c r="N1009" s="333" t="s">
        <v>28</v>
      </c>
      <c r="O1009" s="318"/>
      <c r="P1009" s="319"/>
      <c r="Q1009" s="320"/>
      <c r="R1009" s="319"/>
      <c r="S1009" s="319"/>
      <c r="T1009" s="320"/>
      <c r="U1009" s="321">
        <v>45058</v>
      </c>
      <c r="V1009" s="270" t="str">
        <f ca="1">IFERROR(IF(E1009&lt;&gt;"",VLOOKUP(E1009,'Color Lineup'!N:N,1,0),""),"CHECK")</f>
        <v>LP040</v>
      </c>
    </row>
    <row r="1010" spans="3:22">
      <c r="C1010" s="1">
        <f>+IF(D1010=1,COUNTIF($D$2:D1010,D1010),0)</f>
        <v>0</v>
      </c>
      <c r="D1010" s="1">
        <f>+COUNTIF($E$2:E1010,E1010)</f>
        <v>55</v>
      </c>
      <c r="E1010" s="1" t="str">
        <f t="shared" si="30"/>
        <v>HJ089</v>
      </c>
      <c r="F1010" s="323">
        <f t="shared" si="31"/>
        <v>1008</v>
      </c>
      <c r="G1010" s="317" t="s">
        <v>2416</v>
      </c>
      <c r="H1010" s="317" t="s">
        <v>682</v>
      </c>
      <c r="I1010" s="317" t="s">
        <v>2317</v>
      </c>
      <c r="J1010" s="317">
        <v>9</v>
      </c>
      <c r="K1010" s="317" t="s">
        <v>679</v>
      </c>
      <c r="L1010" s="317" t="s">
        <v>954</v>
      </c>
      <c r="M1010" s="317">
        <v>0</v>
      </c>
      <c r="N1010" s="333" t="s">
        <v>465</v>
      </c>
      <c r="O1010" s="318"/>
      <c r="P1010" s="319"/>
      <c r="Q1010" s="320"/>
      <c r="R1010" s="319"/>
      <c r="S1010" s="319"/>
      <c r="T1010" s="320"/>
      <c r="U1010" s="321">
        <v>45058</v>
      </c>
      <c r="V1010" s="270" t="str">
        <f ca="1">IFERROR(IF(E1010&lt;&gt;"",VLOOKUP(E1010,'Color Lineup'!N:N,1,0),""),"CHECK")</f>
        <v>HJ089</v>
      </c>
    </row>
    <row r="1011" spans="3:22">
      <c r="C1011" s="1">
        <f>+IF(D1011=1,COUNTIF($D$2:D1011,D1011),0)</f>
        <v>0</v>
      </c>
      <c r="D1011" s="1">
        <f>+COUNTIF($E$2:E1011,E1011)</f>
        <v>12</v>
      </c>
      <c r="E1011" s="1" t="str">
        <f t="shared" si="30"/>
        <v>MY218</v>
      </c>
      <c r="F1011" s="323">
        <f t="shared" si="31"/>
        <v>1009</v>
      </c>
      <c r="G1011" s="317" t="s">
        <v>2417</v>
      </c>
      <c r="H1011" s="317" t="s">
        <v>518</v>
      </c>
      <c r="I1011" s="317" t="s">
        <v>1136</v>
      </c>
      <c r="J1011" s="317">
        <v>8</v>
      </c>
      <c r="K1011" s="317" t="s">
        <v>759</v>
      </c>
      <c r="L1011" s="317" t="s">
        <v>803</v>
      </c>
      <c r="M1011" s="317">
        <v>0</v>
      </c>
      <c r="N1011" s="333" t="s">
        <v>20</v>
      </c>
      <c r="O1011" s="318"/>
      <c r="P1011" s="319"/>
      <c r="Q1011" s="320"/>
      <c r="R1011" s="319"/>
      <c r="S1011" s="319"/>
      <c r="T1011" s="320"/>
      <c r="U1011" s="321">
        <v>45058</v>
      </c>
      <c r="V1011" s="270" t="str">
        <f ca="1">IFERROR(IF(E1011&lt;&gt;"",VLOOKUP(E1011,'Color Lineup'!N:N,1,0),""),"CHECK")</f>
        <v>MY218</v>
      </c>
    </row>
    <row r="1012" spans="3:22">
      <c r="C1012" s="1">
        <f>+IF(D1012=1,COUNTIF($D$2:D1012,D1012),0)</f>
        <v>0</v>
      </c>
      <c r="D1012" s="1">
        <f>+COUNTIF($E$2:E1012,E1012)</f>
        <v>12</v>
      </c>
      <c r="E1012" s="1" t="str">
        <f t="shared" si="30"/>
        <v>CXX12</v>
      </c>
      <c r="F1012" s="323">
        <f t="shared" si="31"/>
        <v>1010</v>
      </c>
      <c r="G1012" s="317" t="s">
        <v>2418</v>
      </c>
      <c r="H1012" s="317" t="s">
        <v>682</v>
      </c>
      <c r="I1012" s="317" t="s">
        <v>2297</v>
      </c>
      <c r="J1012" s="317">
        <v>10</v>
      </c>
      <c r="K1012" s="317" t="s">
        <v>680</v>
      </c>
      <c r="L1012" s="317" t="s">
        <v>955</v>
      </c>
      <c r="M1012" s="317">
        <v>0</v>
      </c>
      <c r="N1012" s="333" t="s">
        <v>632</v>
      </c>
      <c r="O1012" s="318"/>
      <c r="P1012" s="319"/>
      <c r="Q1012" s="320"/>
      <c r="R1012" s="319"/>
      <c r="S1012" s="319"/>
      <c r="T1012" s="320"/>
      <c r="U1012" s="321">
        <v>45058</v>
      </c>
      <c r="V1012" s="270" t="str">
        <f ca="1">IFERROR(IF(E1012&lt;&gt;"",VLOOKUP(E1012,'Color Lineup'!N:N,1,0),""),"CHECK")</f>
        <v>CXX12</v>
      </c>
    </row>
    <row r="1013" spans="3:22">
      <c r="C1013" s="1">
        <f>+IF(D1013=1,COUNTIF($D$2:D1013,D1013),0)</f>
        <v>0</v>
      </c>
      <c r="D1013" s="1">
        <f>+COUNTIF($E$2:E1013,E1013)</f>
        <v>8</v>
      </c>
      <c r="E1013" s="1" t="str">
        <f t="shared" si="30"/>
        <v>MX1D6</v>
      </c>
      <c r="F1013" s="323">
        <f t="shared" si="31"/>
        <v>1011</v>
      </c>
      <c r="G1013" s="317" t="s">
        <v>2419</v>
      </c>
      <c r="H1013" s="317" t="s">
        <v>518</v>
      </c>
      <c r="I1013" s="317" t="s">
        <v>1160</v>
      </c>
      <c r="J1013" s="317">
        <v>2</v>
      </c>
      <c r="K1013" s="317" t="s">
        <v>760</v>
      </c>
      <c r="L1013" s="317" t="s">
        <v>804</v>
      </c>
      <c r="M1013" s="317">
        <v>0</v>
      </c>
      <c r="N1013" s="333" t="s">
        <v>29</v>
      </c>
      <c r="O1013" s="318"/>
      <c r="P1013" s="319"/>
      <c r="Q1013" s="320"/>
      <c r="R1013" s="319"/>
      <c r="S1013" s="319"/>
      <c r="T1013" s="320"/>
      <c r="U1013" s="321">
        <v>45058</v>
      </c>
      <c r="V1013" s="270" t="str">
        <f ca="1">IFERROR(IF(E1013&lt;&gt;"",VLOOKUP(E1013,'Color Lineup'!N:N,1,0),""),"CHECK")</f>
        <v>MX1D6</v>
      </c>
    </row>
    <row r="1014" spans="3:22">
      <c r="C1014" s="1">
        <f>+IF(D1014=1,COUNTIF($D$2:D1014,D1014),0)</f>
        <v>0</v>
      </c>
      <c r="D1014" s="1">
        <f>+COUNTIF($E$2:E1014,E1014)</f>
        <v>44</v>
      </c>
      <c r="E1014" s="1" t="str">
        <f t="shared" si="30"/>
        <v>HKW09</v>
      </c>
      <c r="F1014" s="323">
        <f t="shared" si="31"/>
        <v>1012</v>
      </c>
      <c r="G1014" s="317" t="s">
        <v>2420</v>
      </c>
      <c r="H1014" s="317" t="s">
        <v>682</v>
      </c>
      <c r="I1014" s="317" t="s">
        <v>2388</v>
      </c>
      <c r="J1014" s="317">
        <v>3</v>
      </c>
      <c r="K1014" s="317" t="s">
        <v>681</v>
      </c>
      <c r="L1014" s="317" t="s">
        <v>956</v>
      </c>
      <c r="M1014" s="317">
        <v>0</v>
      </c>
      <c r="N1014" s="333" t="s">
        <v>635</v>
      </c>
      <c r="O1014" s="318"/>
      <c r="P1014" s="319"/>
      <c r="Q1014" s="320"/>
      <c r="R1014" s="319"/>
      <c r="S1014" s="319"/>
      <c r="T1014" s="320"/>
      <c r="U1014" s="321">
        <v>45058</v>
      </c>
      <c r="V1014" s="270" t="str">
        <f ca="1">IFERROR(IF(E1014&lt;&gt;"",VLOOKUP(E1014,'Color Lineup'!N:N,1,0),""),"CHECK")</f>
        <v>HKW09</v>
      </c>
    </row>
    <row r="1015" spans="3:22">
      <c r="C1015" s="1">
        <f>+IF(D1015=1,COUNTIF($D$2:D1015,D1015),0)</f>
        <v>0</v>
      </c>
      <c r="D1015" s="1">
        <f>+COUNTIF($E$2:E1015,E1015)</f>
        <v>32</v>
      </c>
      <c r="E1015" s="1" t="str">
        <f t="shared" si="30"/>
        <v>LT089</v>
      </c>
      <c r="F1015" s="323">
        <f t="shared" si="31"/>
        <v>1013</v>
      </c>
      <c r="G1015" s="317" t="s">
        <v>2421</v>
      </c>
      <c r="H1015" s="317" t="s">
        <v>519</v>
      </c>
      <c r="I1015" s="317" t="s">
        <v>2407</v>
      </c>
      <c r="J1015" s="317">
        <v>2</v>
      </c>
      <c r="K1015" s="317" t="s">
        <v>559</v>
      </c>
      <c r="L1015" s="317" t="s">
        <v>1504</v>
      </c>
      <c r="M1015" s="317">
        <v>0</v>
      </c>
      <c r="N1015" s="333" t="s">
        <v>465</v>
      </c>
      <c r="O1015" s="318"/>
      <c r="P1015" s="319"/>
      <c r="Q1015" s="320"/>
      <c r="R1015" s="319"/>
      <c r="S1015" s="319"/>
      <c r="T1015" s="320"/>
      <c r="U1015" s="321">
        <v>45058</v>
      </c>
      <c r="V1015" s="270" t="str">
        <f ca="1">IFERROR(IF(E1015&lt;&gt;"",VLOOKUP(E1015,'Color Lineup'!N:N,1,0),""),"CHECK")</f>
        <v>LT089</v>
      </c>
    </row>
    <row r="1016" spans="3:22">
      <c r="C1016" s="1">
        <f>+IF(D1016=1,COUNTIF($D$2:D1016,D1016),0)</f>
        <v>0</v>
      </c>
      <c r="D1016" s="1">
        <f>+COUNTIF($E$2:E1016,E1016)</f>
        <v>70</v>
      </c>
      <c r="E1016" s="1" t="str">
        <f t="shared" si="30"/>
        <v>MX089</v>
      </c>
      <c r="F1016" s="323">
        <f t="shared" si="31"/>
        <v>1014</v>
      </c>
      <c r="G1016" s="317" t="s">
        <v>2422</v>
      </c>
      <c r="H1016" s="317" t="s">
        <v>518</v>
      </c>
      <c r="I1016" s="317" t="s">
        <v>1160</v>
      </c>
      <c r="J1016" s="317">
        <v>3</v>
      </c>
      <c r="K1016" s="317" t="s">
        <v>760</v>
      </c>
      <c r="L1016" s="317" t="s">
        <v>805</v>
      </c>
      <c r="M1016" s="317">
        <v>0</v>
      </c>
      <c r="N1016" s="333" t="s">
        <v>465</v>
      </c>
      <c r="O1016" s="318"/>
      <c r="P1016" s="319"/>
      <c r="Q1016" s="320"/>
      <c r="R1016" s="319"/>
      <c r="S1016" s="319"/>
      <c r="T1016" s="320"/>
      <c r="U1016" s="321">
        <v>45058</v>
      </c>
      <c r="V1016" s="270" t="str">
        <f ca="1">IFERROR(IF(E1016&lt;&gt;"",VLOOKUP(E1016,'Color Lineup'!N:N,1,0),""),"CHECK")</f>
        <v>MX089</v>
      </c>
    </row>
    <row r="1017" spans="3:22">
      <c r="C1017" s="1">
        <f>+IF(D1017=1,COUNTIF($D$2:D1017,D1017),0)</f>
        <v>0</v>
      </c>
      <c r="D1017" s="1">
        <f>+COUNTIF($E$2:E1017,E1017)</f>
        <v>100</v>
      </c>
      <c r="E1017" s="1" t="str">
        <f t="shared" si="30"/>
        <v>LH089</v>
      </c>
      <c r="F1017" s="323">
        <f t="shared" si="31"/>
        <v>1015</v>
      </c>
      <c r="G1017" s="317" t="s">
        <v>2423</v>
      </c>
      <c r="H1017" s="317" t="s">
        <v>682</v>
      </c>
      <c r="I1017" s="317" t="s">
        <v>2413</v>
      </c>
      <c r="J1017" s="317">
        <v>2</v>
      </c>
      <c r="K1017" s="317" t="s">
        <v>585</v>
      </c>
      <c r="L1017" s="317" t="s">
        <v>957</v>
      </c>
      <c r="M1017" s="317">
        <v>0</v>
      </c>
      <c r="N1017" s="333" t="s">
        <v>465</v>
      </c>
      <c r="O1017" s="318"/>
      <c r="P1017" s="319"/>
      <c r="Q1017" s="320"/>
      <c r="R1017" s="319"/>
      <c r="S1017" s="319"/>
      <c r="T1017" s="320"/>
      <c r="U1017" s="321">
        <v>45058</v>
      </c>
      <c r="V1017" s="270" t="str">
        <f ca="1">IFERROR(IF(E1017&lt;&gt;"",VLOOKUP(E1017,'Color Lineup'!N:N,1,0),""),"CHECK")</f>
        <v>LH089</v>
      </c>
    </row>
    <row r="1018" spans="3:22">
      <c r="C1018" s="1">
        <f>+IF(D1018=1,COUNTIF($D$2:D1018,D1018),0)</f>
        <v>0</v>
      </c>
      <c r="D1018" s="1">
        <f>+COUNTIF($E$2:E1018,E1018)</f>
        <v>72</v>
      </c>
      <c r="E1018" s="1" t="str">
        <f t="shared" si="30"/>
        <v>MX4R0</v>
      </c>
      <c r="F1018" s="323">
        <f t="shared" si="31"/>
        <v>1016</v>
      </c>
      <c r="G1018" s="317" t="s">
        <v>2424</v>
      </c>
      <c r="H1018" s="317" t="s">
        <v>518</v>
      </c>
      <c r="I1018" s="317" t="s">
        <v>1160</v>
      </c>
      <c r="J1018" s="317">
        <v>4</v>
      </c>
      <c r="K1018" s="317" t="s">
        <v>760</v>
      </c>
      <c r="L1018" s="317" t="s">
        <v>806</v>
      </c>
      <c r="M1018" s="317">
        <v>0</v>
      </c>
      <c r="N1018" s="333" t="s">
        <v>21</v>
      </c>
      <c r="O1018" s="318"/>
      <c r="P1018" s="319"/>
      <c r="Q1018" s="320"/>
      <c r="R1018" s="319"/>
      <c r="S1018" s="319"/>
      <c r="T1018" s="320"/>
      <c r="U1018" s="321">
        <v>45058</v>
      </c>
      <c r="V1018" s="270" t="str">
        <f ca="1">IFERROR(IF(E1018&lt;&gt;"",VLOOKUP(E1018,'Color Lineup'!N:N,1,0),""),"CHECK")</f>
        <v>MX4R0</v>
      </c>
    </row>
    <row r="1019" spans="3:22">
      <c r="C1019" s="1">
        <f>+IF(D1019=1,COUNTIF($D$2:D1019,D1019),0)</f>
        <v>0</v>
      </c>
      <c r="D1019" s="1">
        <f>+COUNTIF($E$2:E1019,E1019)</f>
        <v>15</v>
      </c>
      <c r="E1019" s="1" t="str">
        <f t="shared" si="30"/>
        <v>MY089</v>
      </c>
      <c r="F1019" s="323">
        <f t="shared" si="31"/>
        <v>1017</v>
      </c>
      <c r="G1019" s="317" t="s">
        <v>2425</v>
      </c>
      <c r="H1019" s="317" t="s">
        <v>518</v>
      </c>
      <c r="I1019" s="317" t="s">
        <v>1136</v>
      </c>
      <c r="J1019" s="317">
        <v>9</v>
      </c>
      <c r="K1019" s="317" t="s">
        <v>759</v>
      </c>
      <c r="L1019" s="317" t="s">
        <v>807</v>
      </c>
      <c r="M1019" s="317">
        <v>0</v>
      </c>
      <c r="N1019" s="333" t="s">
        <v>465</v>
      </c>
      <c r="O1019" s="318"/>
      <c r="P1019" s="319"/>
      <c r="Q1019" s="320"/>
      <c r="R1019" s="319"/>
      <c r="S1019" s="319"/>
      <c r="T1019" s="320"/>
      <c r="U1019" s="321">
        <v>45058</v>
      </c>
      <c r="V1019" s="270" t="str">
        <f ca="1">IFERROR(IF(E1019&lt;&gt;"",VLOOKUP(E1019,'Color Lineup'!N:N,1,0),""),"CHECK")</f>
        <v>MY089</v>
      </c>
    </row>
    <row r="1020" spans="3:22">
      <c r="C1020" s="1">
        <f>+IF(D1020=1,COUNTIF($D$2:D1020,D1020),0)</f>
        <v>0</v>
      </c>
      <c r="D1020" s="1">
        <f>+COUNTIF($E$2:E1020,E1020)</f>
        <v>33</v>
      </c>
      <c r="E1020" s="1" t="str">
        <f t="shared" si="30"/>
        <v>LHX12</v>
      </c>
      <c r="F1020" s="323">
        <f t="shared" si="31"/>
        <v>1018</v>
      </c>
      <c r="G1020" s="317" t="s">
        <v>2426</v>
      </c>
      <c r="H1020" s="317" t="s">
        <v>682</v>
      </c>
      <c r="I1020" s="317" t="s">
        <v>2413</v>
      </c>
      <c r="J1020" s="317">
        <v>3</v>
      </c>
      <c r="K1020" s="317" t="s">
        <v>585</v>
      </c>
      <c r="L1020" s="317" t="s">
        <v>958</v>
      </c>
      <c r="M1020" s="317">
        <v>0</v>
      </c>
      <c r="N1020" s="333" t="s">
        <v>632</v>
      </c>
      <c r="O1020" s="318"/>
      <c r="P1020" s="319"/>
      <c r="Q1020" s="320"/>
      <c r="R1020" s="319"/>
      <c r="S1020" s="319"/>
      <c r="T1020" s="320"/>
      <c r="U1020" s="321">
        <v>45058</v>
      </c>
      <c r="V1020" s="270" t="str">
        <f ca="1">IFERROR(IF(E1020&lt;&gt;"",VLOOKUP(E1020,'Color Lineup'!N:N,1,0),""),"CHECK")</f>
        <v>LHX12</v>
      </c>
    </row>
    <row r="1021" spans="3:22">
      <c r="C1021" s="1">
        <f>+IF(D1021=1,COUNTIF($D$2:D1021,D1021),0)</f>
        <v>0</v>
      </c>
      <c r="D1021" s="1">
        <f>+COUNTIF($E$2:E1021,E1021)</f>
        <v>34</v>
      </c>
      <c r="E1021" s="1" t="str">
        <f t="shared" si="30"/>
        <v>MX3R3</v>
      </c>
      <c r="F1021" s="323">
        <f t="shared" si="31"/>
        <v>1019</v>
      </c>
      <c r="G1021" s="317" t="s">
        <v>2427</v>
      </c>
      <c r="H1021" s="317" t="s">
        <v>518</v>
      </c>
      <c r="I1021" s="317" t="s">
        <v>1160</v>
      </c>
      <c r="J1021" s="317">
        <v>5</v>
      </c>
      <c r="K1021" s="317" t="s">
        <v>760</v>
      </c>
      <c r="L1021" s="317" t="s">
        <v>808</v>
      </c>
      <c r="M1021" s="317">
        <v>0</v>
      </c>
      <c r="N1021" s="333" t="s">
        <v>354</v>
      </c>
      <c r="O1021" s="318"/>
      <c r="P1021" s="319"/>
      <c r="Q1021" s="320"/>
      <c r="R1021" s="319"/>
      <c r="S1021" s="319"/>
      <c r="T1021" s="320"/>
      <c r="U1021" s="321">
        <v>45058</v>
      </c>
      <c r="V1021" s="270" t="str">
        <f ca="1">IFERROR(IF(E1021&lt;&gt;"",VLOOKUP(E1021,'Color Lineup'!N:N,1,0),""),"CHECK")</f>
        <v>MX3R3</v>
      </c>
    </row>
    <row r="1022" spans="3:22">
      <c r="C1022" s="1">
        <f>+IF(D1022=1,COUNTIF($D$2:D1022,D1022),0)</f>
        <v>0</v>
      </c>
      <c r="D1022" s="1">
        <f>+COUNTIF($E$2:E1022,E1022)</f>
        <v>6</v>
      </c>
      <c r="E1022" s="1" t="str">
        <f t="shared" si="30"/>
        <v>LP4V8</v>
      </c>
      <c r="F1022" s="323">
        <f t="shared" si="31"/>
        <v>1020</v>
      </c>
      <c r="G1022" s="317" t="s">
        <v>2428</v>
      </c>
      <c r="H1022" s="317" t="s">
        <v>519</v>
      </c>
      <c r="I1022" s="317" t="s">
        <v>2354</v>
      </c>
      <c r="J1022" s="317">
        <v>5</v>
      </c>
      <c r="K1022" s="317" t="s">
        <v>561</v>
      </c>
      <c r="L1022" s="317" t="s">
        <v>1512</v>
      </c>
      <c r="M1022" s="317">
        <v>0</v>
      </c>
      <c r="N1022" s="333" t="s">
        <v>30</v>
      </c>
      <c r="O1022" s="318"/>
      <c r="P1022" s="319"/>
      <c r="Q1022" s="320"/>
      <c r="R1022" s="319"/>
      <c r="S1022" s="319"/>
      <c r="T1022" s="320"/>
      <c r="U1022" s="321">
        <v>45058</v>
      </c>
      <c r="V1022" s="270" t="str">
        <f ca="1">IFERROR(IF(E1022&lt;&gt;"",VLOOKUP(E1022,'Color Lineup'!N:N,1,0),""),"CHECK")</f>
        <v>LP4V8</v>
      </c>
    </row>
    <row r="1023" spans="3:22">
      <c r="C1023" s="1">
        <f>+IF(D1023=1,COUNTIF($D$2:D1023,D1023),0)</f>
        <v>0</v>
      </c>
      <c r="D1023" s="1">
        <f>+COUNTIF($E$2:E1023,E1023)</f>
        <v>56</v>
      </c>
      <c r="E1023" s="1" t="str">
        <f t="shared" si="30"/>
        <v>HJ089</v>
      </c>
      <c r="F1023" s="323">
        <f t="shared" si="31"/>
        <v>1021</v>
      </c>
      <c r="G1023" s="317" t="s">
        <v>2429</v>
      </c>
      <c r="H1023" s="317" t="s">
        <v>682</v>
      </c>
      <c r="I1023" s="317" t="s">
        <v>2317</v>
      </c>
      <c r="J1023" s="317">
        <v>10</v>
      </c>
      <c r="K1023" s="317" t="s">
        <v>679</v>
      </c>
      <c r="L1023" s="317" t="s">
        <v>959</v>
      </c>
      <c r="M1023" s="317">
        <v>0</v>
      </c>
      <c r="N1023" s="333" t="s">
        <v>465</v>
      </c>
      <c r="O1023" s="318"/>
      <c r="P1023" s="319"/>
      <c r="Q1023" s="320"/>
      <c r="R1023" s="319"/>
      <c r="S1023" s="319"/>
      <c r="T1023" s="320"/>
      <c r="U1023" s="321">
        <v>45061</v>
      </c>
      <c r="V1023" s="270" t="str">
        <f ca="1">IFERROR(IF(E1023&lt;&gt;"",VLOOKUP(E1023,'Color Lineup'!N:N,1,0),""),"CHECK")</f>
        <v>HJ089</v>
      </c>
    </row>
    <row r="1024" spans="3:22">
      <c r="C1024" s="1">
        <f>+IF(D1024=1,COUNTIF($D$2:D1024,D1024),0)</f>
        <v>0</v>
      </c>
      <c r="D1024" s="1">
        <f>+COUNTIF($E$2:E1024,E1024)</f>
        <v>71</v>
      </c>
      <c r="E1024" s="1" t="str">
        <f t="shared" si="30"/>
        <v>MX089</v>
      </c>
      <c r="F1024" s="323">
        <f t="shared" si="31"/>
        <v>1022</v>
      </c>
      <c r="G1024" s="317" t="s">
        <v>2430</v>
      </c>
      <c r="H1024" s="317" t="s">
        <v>518</v>
      </c>
      <c r="I1024" s="317" t="s">
        <v>1160</v>
      </c>
      <c r="J1024" s="317">
        <v>6</v>
      </c>
      <c r="K1024" s="317" t="s">
        <v>760</v>
      </c>
      <c r="L1024" s="317" t="s">
        <v>809</v>
      </c>
      <c r="M1024" s="317">
        <v>0</v>
      </c>
      <c r="N1024" s="333" t="s">
        <v>465</v>
      </c>
      <c r="O1024" s="318"/>
      <c r="P1024" s="319"/>
      <c r="Q1024" s="320"/>
      <c r="R1024" s="319"/>
      <c r="S1024" s="319"/>
      <c r="T1024" s="320"/>
      <c r="U1024" s="321">
        <v>45061</v>
      </c>
      <c r="V1024" s="270" t="str">
        <f ca="1">IFERROR(IF(E1024&lt;&gt;"",VLOOKUP(E1024,'Color Lineup'!N:N,1,0),""),"CHECK")</f>
        <v>MX089</v>
      </c>
    </row>
    <row r="1025" spans="3:22">
      <c r="C1025" s="1">
        <f>+IF(D1025=1,COUNTIF($D$2:D1025,D1025),0)</f>
        <v>0</v>
      </c>
      <c r="D1025" s="1">
        <f>+COUNTIF($E$2:E1025,E1025)</f>
        <v>45</v>
      </c>
      <c r="E1025" s="1" t="str">
        <f t="shared" si="30"/>
        <v>CXW09</v>
      </c>
      <c r="F1025" s="323">
        <f t="shared" si="31"/>
        <v>1023</v>
      </c>
      <c r="G1025" s="317" t="s">
        <v>2431</v>
      </c>
      <c r="H1025" s="317" t="s">
        <v>682</v>
      </c>
      <c r="I1025" s="317" t="s">
        <v>2432</v>
      </c>
      <c r="J1025" s="317">
        <v>1</v>
      </c>
      <c r="K1025" s="317" t="s">
        <v>680</v>
      </c>
      <c r="L1025" s="317" t="s">
        <v>960</v>
      </c>
      <c r="M1025" s="317">
        <v>0</v>
      </c>
      <c r="N1025" s="333" t="s">
        <v>635</v>
      </c>
      <c r="O1025" s="318"/>
      <c r="P1025" s="319"/>
      <c r="Q1025" s="320"/>
      <c r="R1025" s="319"/>
      <c r="S1025" s="319"/>
      <c r="T1025" s="320"/>
      <c r="U1025" s="321">
        <v>45061</v>
      </c>
      <c r="V1025" s="270" t="str">
        <f ca="1">IFERROR(IF(E1025&lt;&gt;"",VLOOKUP(E1025,'Color Lineup'!N:N,1,0),""),"CHECK")</f>
        <v>CXW09</v>
      </c>
    </row>
    <row r="1026" spans="3:22">
      <c r="C1026" s="1">
        <f>+IF(D1026=1,COUNTIF($D$2:D1026,D1026),0)</f>
        <v>0</v>
      </c>
      <c r="D1026" s="1">
        <f>+COUNTIF($E$2:E1026,E1026)</f>
        <v>29</v>
      </c>
      <c r="E1026" s="1" t="str">
        <f t="shared" si="30"/>
        <v>MY4R0</v>
      </c>
      <c r="F1026" s="323">
        <f t="shared" si="31"/>
        <v>1024</v>
      </c>
      <c r="G1026" s="317" t="s">
        <v>2433</v>
      </c>
      <c r="H1026" s="317" t="s">
        <v>518</v>
      </c>
      <c r="I1026" s="317" t="s">
        <v>1136</v>
      </c>
      <c r="J1026" s="317">
        <v>10</v>
      </c>
      <c r="K1026" s="317" t="s">
        <v>759</v>
      </c>
      <c r="L1026" s="317" t="s">
        <v>810</v>
      </c>
      <c r="M1026" s="317">
        <v>0</v>
      </c>
      <c r="N1026" s="333" t="s">
        <v>21</v>
      </c>
      <c r="O1026" s="318"/>
      <c r="P1026" s="319"/>
      <c r="Q1026" s="320"/>
      <c r="R1026" s="319"/>
      <c r="S1026" s="319"/>
      <c r="T1026" s="320"/>
      <c r="U1026" s="321">
        <v>45061</v>
      </c>
      <c r="V1026" s="270" t="str">
        <f ca="1">IFERROR(IF(E1026&lt;&gt;"",VLOOKUP(E1026,'Color Lineup'!N:N,1,0),""),"CHECK")</f>
        <v>MY4R0</v>
      </c>
    </row>
    <row r="1027" spans="3:22">
      <c r="C1027" s="1">
        <f>+IF(D1027=1,COUNTIF($D$2:D1027,D1027),0)</f>
        <v>0</v>
      </c>
      <c r="D1027" s="1">
        <f>+COUNTIF($E$2:E1027,E1027)</f>
        <v>101</v>
      </c>
      <c r="E1027" s="1" t="str">
        <f t="shared" si="30"/>
        <v>LH089</v>
      </c>
      <c r="F1027" s="323">
        <f t="shared" si="31"/>
        <v>1025</v>
      </c>
      <c r="G1027" s="317" t="s">
        <v>2434</v>
      </c>
      <c r="H1027" s="317" t="s">
        <v>682</v>
      </c>
      <c r="I1027" s="317" t="s">
        <v>2413</v>
      </c>
      <c r="J1027" s="317">
        <v>4</v>
      </c>
      <c r="K1027" s="317" t="s">
        <v>585</v>
      </c>
      <c r="L1027" s="317" t="s">
        <v>961</v>
      </c>
      <c r="M1027" s="317">
        <v>0</v>
      </c>
      <c r="N1027" s="333" t="s">
        <v>465</v>
      </c>
      <c r="O1027" s="318"/>
      <c r="P1027" s="319"/>
      <c r="Q1027" s="320"/>
      <c r="R1027" s="319"/>
      <c r="S1027" s="319"/>
      <c r="T1027" s="320"/>
      <c r="U1027" s="321">
        <v>45061</v>
      </c>
      <c r="V1027" s="270" t="str">
        <f ca="1">IFERROR(IF(E1027&lt;&gt;"",VLOOKUP(E1027,'Color Lineup'!N:N,1,0),""),"CHECK")</f>
        <v>LH089</v>
      </c>
    </row>
    <row r="1028" spans="3:22">
      <c r="C1028" s="1">
        <f>+IF(D1028=1,COUNTIF($D$2:D1028,D1028),0)</f>
        <v>0</v>
      </c>
      <c r="D1028" s="1">
        <f>+COUNTIF($E$2:E1028,E1028)</f>
        <v>33</v>
      </c>
      <c r="E1028" s="1" t="str">
        <f t="shared" ref="E1028:E1091" si="32">+K1028&amp;N1028</f>
        <v>LT089</v>
      </c>
      <c r="F1028" s="323">
        <f t="shared" si="31"/>
        <v>1026</v>
      </c>
      <c r="G1028" s="317" t="s">
        <v>2435</v>
      </c>
      <c r="H1028" s="317" t="s">
        <v>519</v>
      </c>
      <c r="I1028" s="317" t="s">
        <v>2407</v>
      </c>
      <c r="J1028" s="317">
        <v>3</v>
      </c>
      <c r="K1028" s="317" t="s">
        <v>559</v>
      </c>
      <c r="L1028" s="317" t="s">
        <v>1537</v>
      </c>
      <c r="M1028" s="317">
        <v>0</v>
      </c>
      <c r="N1028" s="333" t="s">
        <v>465</v>
      </c>
      <c r="O1028" s="318"/>
      <c r="P1028" s="319"/>
      <c r="Q1028" s="320"/>
      <c r="R1028" s="319"/>
      <c r="S1028" s="319"/>
      <c r="T1028" s="320"/>
      <c r="U1028" s="321">
        <v>45061</v>
      </c>
      <c r="V1028" s="270" t="str">
        <f ca="1">IFERROR(IF(E1028&lt;&gt;"",VLOOKUP(E1028,'Color Lineup'!N:N,1,0),""),"CHECK")</f>
        <v>LT089</v>
      </c>
    </row>
    <row r="1029" spans="3:22">
      <c r="C1029" s="1">
        <f>+IF(D1029=1,COUNTIF($D$2:D1029,D1029),0)</f>
        <v>0</v>
      </c>
      <c r="D1029" s="1">
        <f>+COUNTIF($E$2:E1029,E1029)</f>
        <v>73</v>
      </c>
      <c r="E1029" s="1" t="str">
        <f t="shared" si="32"/>
        <v>MX4R0</v>
      </c>
      <c r="F1029" s="323">
        <f t="shared" ref="F1029:F1092" si="33">ROW()-2</f>
        <v>1027</v>
      </c>
      <c r="G1029" s="317" t="s">
        <v>2436</v>
      </c>
      <c r="H1029" s="317" t="s">
        <v>518</v>
      </c>
      <c r="I1029" s="317" t="s">
        <v>1160</v>
      </c>
      <c r="J1029" s="317">
        <v>7</v>
      </c>
      <c r="K1029" s="317" t="s">
        <v>760</v>
      </c>
      <c r="L1029" s="317" t="s">
        <v>811</v>
      </c>
      <c r="M1029" s="317">
        <v>0</v>
      </c>
      <c r="N1029" s="333" t="s">
        <v>21</v>
      </c>
      <c r="O1029" s="318"/>
      <c r="P1029" s="319"/>
      <c r="Q1029" s="320"/>
      <c r="R1029" s="319"/>
      <c r="S1029" s="319"/>
      <c r="T1029" s="320"/>
      <c r="U1029" s="321">
        <v>45061</v>
      </c>
      <c r="V1029" s="270" t="str">
        <f ca="1">IFERROR(IF(E1029&lt;&gt;"",VLOOKUP(E1029,'Color Lineup'!N:N,1,0),""),"CHECK")</f>
        <v>MX4R0</v>
      </c>
    </row>
    <row r="1030" spans="3:22">
      <c r="C1030" s="1">
        <f>+IF(D1030=1,COUNTIF($D$2:D1030,D1030),0)</f>
        <v>0</v>
      </c>
      <c r="D1030" s="1">
        <f>+COUNTIF($E$2:E1030,E1030)</f>
        <v>5</v>
      </c>
      <c r="E1030" s="1" t="str">
        <f t="shared" si="32"/>
        <v>HKX12</v>
      </c>
      <c r="F1030" s="323">
        <f t="shared" si="33"/>
        <v>1028</v>
      </c>
      <c r="G1030" s="317" t="s">
        <v>2437</v>
      </c>
      <c r="H1030" s="317" t="s">
        <v>682</v>
      </c>
      <c r="I1030" s="317" t="s">
        <v>2388</v>
      </c>
      <c r="J1030" s="317">
        <v>4</v>
      </c>
      <c r="K1030" s="317" t="s">
        <v>681</v>
      </c>
      <c r="L1030" s="317" t="s">
        <v>962</v>
      </c>
      <c r="M1030" s="317">
        <v>0</v>
      </c>
      <c r="N1030" s="333" t="s">
        <v>632</v>
      </c>
      <c r="O1030" s="318"/>
      <c r="P1030" s="319"/>
      <c r="Q1030" s="320"/>
      <c r="R1030" s="319"/>
      <c r="S1030" s="319"/>
      <c r="T1030" s="320"/>
      <c r="U1030" s="321">
        <v>45061</v>
      </c>
      <c r="V1030" s="270" t="str">
        <f ca="1">IFERROR(IF(E1030&lt;&gt;"",VLOOKUP(E1030,'Color Lineup'!N:N,1,0),""),"CHECK")</f>
        <v>HKX12</v>
      </c>
    </row>
    <row r="1031" spans="3:22">
      <c r="C1031" s="1">
        <f>+IF(D1031=1,COUNTIF($D$2:D1031,D1031),0)</f>
        <v>0</v>
      </c>
      <c r="D1031" s="1">
        <f>+COUNTIF($E$2:E1031,E1031)</f>
        <v>72</v>
      </c>
      <c r="E1031" s="1" t="str">
        <f t="shared" si="32"/>
        <v>MX089</v>
      </c>
      <c r="F1031" s="323">
        <f t="shared" si="33"/>
        <v>1029</v>
      </c>
      <c r="G1031" s="317" t="s">
        <v>2438</v>
      </c>
      <c r="H1031" s="317" t="s">
        <v>518</v>
      </c>
      <c r="I1031" s="317" t="s">
        <v>1160</v>
      </c>
      <c r="J1031" s="317">
        <v>8</v>
      </c>
      <c r="K1031" s="317" t="s">
        <v>760</v>
      </c>
      <c r="L1031" s="317" t="s">
        <v>813</v>
      </c>
      <c r="M1031" s="317">
        <v>0</v>
      </c>
      <c r="N1031" s="333" t="s">
        <v>465</v>
      </c>
      <c r="O1031" s="318"/>
      <c r="P1031" s="319"/>
      <c r="Q1031" s="320"/>
      <c r="R1031" s="319"/>
      <c r="S1031" s="319"/>
      <c r="T1031" s="320"/>
      <c r="U1031" s="321">
        <v>45061</v>
      </c>
      <c r="V1031" s="270" t="str">
        <f ca="1">IFERROR(IF(E1031&lt;&gt;"",VLOOKUP(E1031,'Color Lineup'!N:N,1,0),""),"CHECK")</f>
        <v>MX089</v>
      </c>
    </row>
    <row r="1032" spans="3:22">
      <c r="C1032" s="1">
        <f>+IF(D1032=1,COUNTIF($D$2:D1032,D1032),0)</f>
        <v>0</v>
      </c>
      <c r="D1032" s="1">
        <f>+COUNTIF($E$2:E1032,E1032)</f>
        <v>31</v>
      </c>
      <c r="E1032" s="1" t="str">
        <f t="shared" si="32"/>
        <v>LH3Q3</v>
      </c>
      <c r="F1032" s="323">
        <f t="shared" si="33"/>
        <v>1030</v>
      </c>
      <c r="G1032" s="317" t="s">
        <v>2439</v>
      </c>
      <c r="H1032" s="317" t="s">
        <v>682</v>
      </c>
      <c r="I1032" s="317" t="s">
        <v>2413</v>
      </c>
      <c r="J1032" s="317">
        <v>5</v>
      </c>
      <c r="K1032" s="317" t="s">
        <v>585</v>
      </c>
      <c r="L1032" s="317" t="s">
        <v>963</v>
      </c>
      <c r="M1032" s="317">
        <v>0</v>
      </c>
      <c r="N1032" s="333" t="s">
        <v>630</v>
      </c>
      <c r="O1032" s="318"/>
      <c r="P1032" s="319"/>
      <c r="Q1032" s="320"/>
      <c r="R1032" s="319"/>
      <c r="S1032" s="319"/>
      <c r="T1032" s="320"/>
      <c r="U1032" s="321">
        <v>45061</v>
      </c>
      <c r="V1032" s="270" t="str">
        <f ca="1">IFERROR(IF(E1032&lt;&gt;"",VLOOKUP(E1032,'Color Lineup'!N:N,1,0),""),"CHECK")</f>
        <v>LH3Q3</v>
      </c>
    </row>
    <row r="1033" spans="3:22">
      <c r="C1033" s="1">
        <f>+IF(D1033=1,COUNTIF($D$2:D1033,D1033),0)</f>
        <v>0</v>
      </c>
      <c r="D1033" s="1">
        <f>+COUNTIF($E$2:E1033,E1033)</f>
        <v>74</v>
      </c>
      <c r="E1033" s="1" t="str">
        <f t="shared" si="32"/>
        <v>MX4R0</v>
      </c>
      <c r="F1033" s="323">
        <f t="shared" si="33"/>
        <v>1031</v>
      </c>
      <c r="G1033" s="317" t="s">
        <v>2440</v>
      </c>
      <c r="H1033" s="317" t="s">
        <v>518</v>
      </c>
      <c r="I1033" s="317" t="s">
        <v>1160</v>
      </c>
      <c r="J1033" s="317">
        <v>9</v>
      </c>
      <c r="K1033" s="317" t="s">
        <v>760</v>
      </c>
      <c r="L1033" s="317" t="s">
        <v>814</v>
      </c>
      <c r="M1033" s="317">
        <v>0</v>
      </c>
      <c r="N1033" s="333" t="s">
        <v>21</v>
      </c>
      <c r="O1033" s="318"/>
      <c r="P1033" s="319"/>
      <c r="Q1033" s="320"/>
      <c r="R1033" s="319"/>
      <c r="S1033" s="319"/>
      <c r="T1033" s="320"/>
      <c r="U1033" s="321">
        <v>45061</v>
      </c>
      <c r="V1033" s="270" t="str">
        <f ca="1">IFERROR(IF(E1033&lt;&gt;"",VLOOKUP(E1033,'Color Lineup'!N:N,1,0),""),"CHECK")</f>
        <v>MX4R0</v>
      </c>
    </row>
    <row r="1034" spans="3:22">
      <c r="C1034" s="1">
        <f>+IF(D1034=1,COUNTIF($D$2:D1034,D1034),0)</f>
        <v>0</v>
      </c>
      <c r="D1034" s="1">
        <f>+COUNTIF($E$2:E1034,E1034)</f>
        <v>29</v>
      </c>
      <c r="E1034" s="1" t="str">
        <f t="shared" si="32"/>
        <v>LP040</v>
      </c>
      <c r="F1034" s="323">
        <f t="shared" si="33"/>
        <v>1032</v>
      </c>
      <c r="G1034" s="317" t="s">
        <v>2441</v>
      </c>
      <c r="H1034" s="317" t="s">
        <v>519</v>
      </c>
      <c r="I1034" s="317" t="s">
        <v>2354</v>
      </c>
      <c r="J1034" s="317">
        <v>6</v>
      </c>
      <c r="K1034" s="317" t="s">
        <v>561</v>
      </c>
      <c r="L1034" s="317" t="s">
        <v>1544</v>
      </c>
      <c r="M1034" s="317">
        <v>0</v>
      </c>
      <c r="N1034" s="333" t="s">
        <v>28</v>
      </c>
      <c r="O1034" s="318"/>
      <c r="P1034" s="319"/>
      <c r="Q1034" s="320"/>
      <c r="R1034" s="319"/>
      <c r="S1034" s="319"/>
      <c r="T1034" s="320"/>
      <c r="U1034" s="321">
        <v>45061</v>
      </c>
      <c r="V1034" s="270" t="str">
        <f ca="1">IFERROR(IF(E1034&lt;&gt;"",VLOOKUP(E1034,'Color Lineup'!N:N,1,0),""),"CHECK")</f>
        <v>LP040</v>
      </c>
    </row>
    <row r="1035" spans="3:22">
      <c r="C1035" s="1">
        <f>+IF(D1035=1,COUNTIF($D$2:D1035,D1035),0)</f>
        <v>0</v>
      </c>
      <c r="D1035" s="1">
        <f>+COUNTIF($E$2:E1035,E1035)</f>
        <v>57</v>
      </c>
      <c r="E1035" s="1" t="str">
        <f t="shared" si="32"/>
        <v>HJ089</v>
      </c>
      <c r="F1035" s="323">
        <f t="shared" si="33"/>
        <v>1033</v>
      </c>
      <c r="G1035" s="317" t="s">
        <v>2442</v>
      </c>
      <c r="H1035" s="317" t="s">
        <v>682</v>
      </c>
      <c r="I1035" s="317" t="s">
        <v>2443</v>
      </c>
      <c r="J1035" s="317">
        <v>1</v>
      </c>
      <c r="K1035" s="317" t="s">
        <v>679</v>
      </c>
      <c r="L1035" s="317" t="s">
        <v>964</v>
      </c>
      <c r="M1035" s="317">
        <v>0</v>
      </c>
      <c r="N1035" s="333" t="s">
        <v>465</v>
      </c>
      <c r="O1035" s="318"/>
      <c r="P1035" s="319"/>
      <c r="Q1035" s="320"/>
      <c r="R1035" s="319"/>
      <c r="S1035" s="319"/>
      <c r="T1035" s="320"/>
      <c r="U1035" s="321">
        <v>45061</v>
      </c>
      <c r="V1035" s="270" t="str">
        <f ca="1">IFERROR(IF(E1035&lt;&gt;"",VLOOKUP(E1035,'Color Lineup'!N:N,1,0),""),"CHECK")</f>
        <v>HJ089</v>
      </c>
    </row>
    <row r="1036" spans="3:22">
      <c r="C1036" s="1">
        <f>+IF(D1036=1,COUNTIF($D$2:D1036,D1036),0)</f>
        <v>0</v>
      </c>
      <c r="D1036" s="1">
        <f>+COUNTIF($E$2:E1036,E1036)</f>
        <v>30</v>
      </c>
      <c r="E1036" s="1" t="str">
        <f t="shared" si="32"/>
        <v>MY4R0</v>
      </c>
      <c r="F1036" s="323">
        <f t="shared" si="33"/>
        <v>1034</v>
      </c>
      <c r="G1036" s="317" t="s">
        <v>2444</v>
      </c>
      <c r="H1036" s="317" t="s">
        <v>518</v>
      </c>
      <c r="I1036" s="317" t="s">
        <v>1141</v>
      </c>
      <c r="J1036" s="317">
        <v>1</v>
      </c>
      <c r="K1036" s="317" t="s">
        <v>759</v>
      </c>
      <c r="L1036" s="317" t="s">
        <v>815</v>
      </c>
      <c r="M1036" s="317">
        <v>0</v>
      </c>
      <c r="N1036" s="333" t="s">
        <v>21</v>
      </c>
      <c r="O1036" s="318"/>
      <c r="P1036" s="319"/>
      <c r="Q1036" s="320"/>
      <c r="R1036" s="319"/>
      <c r="S1036" s="319"/>
      <c r="T1036" s="320"/>
      <c r="U1036" s="321">
        <v>45061</v>
      </c>
      <c r="V1036" s="270" t="str">
        <f ca="1">IFERROR(IF(E1036&lt;&gt;"",VLOOKUP(E1036,'Color Lineup'!N:N,1,0),""),"CHECK")</f>
        <v>MY4R0</v>
      </c>
    </row>
    <row r="1037" spans="3:22">
      <c r="C1037" s="1">
        <f>+IF(D1037=1,COUNTIF($D$2:D1037,D1037),0)</f>
        <v>0</v>
      </c>
      <c r="D1037" s="1">
        <f>+COUNTIF($E$2:E1037,E1037)</f>
        <v>46</v>
      </c>
      <c r="E1037" s="1" t="str">
        <f t="shared" si="32"/>
        <v>CXW09</v>
      </c>
      <c r="F1037" s="323">
        <f t="shared" si="33"/>
        <v>1035</v>
      </c>
      <c r="G1037" s="317" t="s">
        <v>2445</v>
      </c>
      <c r="H1037" s="317" t="s">
        <v>682</v>
      </c>
      <c r="I1037" s="317" t="s">
        <v>2432</v>
      </c>
      <c r="J1037" s="317">
        <v>2</v>
      </c>
      <c r="K1037" s="317" t="s">
        <v>680</v>
      </c>
      <c r="L1037" s="317" t="s">
        <v>965</v>
      </c>
      <c r="M1037" s="317">
        <v>0</v>
      </c>
      <c r="N1037" s="333" t="s">
        <v>635</v>
      </c>
      <c r="O1037" s="318"/>
      <c r="P1037" s="319"/>
      <c r="Q1037" s="320"/>
      <c r="R1037" s="319"/>
      <c r="S1037" s="319"/>
      <c r="T1037" s="320"/>
      <c r="U1037" s="321">
        <v>45061</v>
      </c>
      <c r="V1037" s="270" t="str">
        <f ca="1">IFERROR(IF(E1037&lt;&gt;"",VLOOKUP(E1037,'Color Lineup'!N:N,1,0),""),"CHECK")</f>
        <v>CXW09</v>
      </c>
    </row>
    <row r="1038" spans="3:22">
      <c r="C1038" s="1">
        <f>+IF(D1038=1,COUNTIF($D$2:D1038,D1038),0)</f>
        <v>0</v>
      </c>
      <c r="D1038" s="1">
        <f>+COUNTIF($E$2:E1038,E1038)</f>
        <v>75</v>
      </c>
      <c r="E1038" s="1" t="str">
        <f t="shared" si="32"/>
        <v>MX4R0</v>
      </c>
      <c r="F1038" s="323">
        <f t="shared" si="33"/>
        <v>1036</v>
      </c>
      <c r="G1038" s="317" t="s">
        <v>2446</v>
      </c>
      <c r="H1038" s="317" t="s">
        <v>518</v>
      </c>
      <c r="I1038" s="317" t="s">
        <v>1160</v>
      </c>
      <c r="J1038" s="317">
        <v>10</v>
      </c>
      <c r="K1038" s="317" t="s">
        <v>760</v>
      </c>
      <c r="L1038" s="317" t="s">
        <v>816</v>
      </c>
      <c r="M1038" s="317">
        <v>0</v>
      </c>
      <c r="N1038" s="333" t="s">
        <v>21</v>
      </c>
      <c r="O1038" s="318"/>
      <c r="P1038" s="319"/>
      <c r="Q1038" s="320"/>
      <c r="R1038" s="319"/>
      <c r="S1038" s="319"/>
      <c r="T1038" s="320"/>
      <c r="U1038" s="321">
        <v>45061</v>
      </c>
      <c r="V1038" s="270" t="str">
        <f ca="1">IFERROR(IF(E1038&lt;&gt;"",VLOOKUP(E1038,'Color Lineup'!N:N,1,0),""),"CHECK")</f>
        <v>MX4R0</v>
      </c>
    </row>
    <row r="1039" spans="3:22">
      <c r="C1039" s="1">
        <f>+IF(D1039=1,COUNTIF($D$2:D1039,D1039),0)</f>
        <v>0</v>
      </c>
      <c r="D1039" s="1">
        <f>+COUNTIF($E$2:E1039,E1039)</f>
        <v>102</v>
      </c>
      <c r="E1039" s="1" t="str">
        <f t="shared" si="32"/>
        <v>LH089</v>
      </c>
      <c r="F1039" s="323">
        <f t="shared" si="33"/>
        <v>1037</v>
      </c>
      <c r="G1039" s="317" t="s">
        <v>2447</v>
      </c>
      <c r="H1039" s="317" t="s">
        <v>682</v>
      </c>
      <c r="I1039" s="317" t="s">
        <v>2413</v>
      </c>
      <c r="J1039" s="317">
        <v>6</v>
      </c>
      <c r="K1039" s="317" t="s">
        <v>585</v>
      </c>
      <c r="L1039" s="317" t="s">
        <v>966</v>
      </c>
      <c r="M1039" s="317">
        <v>0</v>
      </c>
      <c r="N1039" s="333" t="s">
        <v>465</v>
      </c>
      <c r="O1039" s="318"/>
      <c r="P1039" s="319"/>
      <c r="Q1039" s="320"/>
      <c r="R1039" s="319"/>
      <c r="S1039" s="319"/>
      <c r="T1039" s="320"/>
      <c r="U1039" s="321">
        <v>45061</v>
      </c>
      <c r="V1039" s="270" t="str">
        <f ca="1">IFERROR(IF(E1039&lt;&gt;"",VLOOKUP(E1039,'Color Lineup'!N:N,1,0),""),"CHECK")</f>
        <v>LH089</v>
      </c>
    </row>
    <row r="1040" spans="3:22">
      <c r="C1040" s="1">
        <f>+IF(D1040=1,COUNTIF($D$2:D1040,D1040),0)</f>
        <v>0</v>
      </c>
      <c r="D1040" s="1">
        <f>+COUNTIF($E$2:E1040,E1040)</f>
        <v>28</v>
      </c>
      <c r="E1040" s="1" t="str">
        <f t="shared" si="32"/>
        <v>MX218</v>
      </c>
      <c r="F1040" s="323">
        <f t="shared" si="33"/>
        <v>1038</v>
      </c>
      <c r="G1040" s="317" t="s">
        <v>2448</v>
      </c>
      <c r="H1040" s="317" t="s">
        <v>518</v>
      </c>
      <c r="I1040" s="317" t="s">
        <v>1162</v>
      </c>
      <c r="J1040" s="317">
        <v>1</v>
      </c>
      <c r="K1040" s="317" t="s">
        <v>760</v>
      </c>
      <c r="L1040" s="317" t="s">
        <v>817</v>
      </c>
      <c r="M1040" s="317">
        <v>0</v>
      </c>
      <c r="N1040" s="333" t="s">
        <v>20</v>
      </c>
      <c r="O1040" s="318"/>
      <c r="P1040" s="319"/>
      <c r="Q1040" s="320"/>
      <c r="R1040" s="319"/>
      <c r="S1040" s="319"/>
      <c r="T1040" s="320"/>
      <c r="U1040" s="321">
        <v>45061</v>
      </c>
      <c r="V1040" s="270" t="str">
        <f ca="1">IFERROR(IF(E1040&lt;&gt;"",VLOOKUP(E1040,'Color Lineup'!N:N,1,0),""),"CHECK")</f>
        <v>MX218</v>
      </c>
    </row>
    <row r="1041" spans="3:22">
      <c r="C1041" s="1">
        <f>+IF(D1041=1,COUNTIF($D$2:D1041,D1041),0)</f>
        <v>0</v>
      </c>
      <c r="D1041" s="1">
        <f>+COUNTIF($E$2:E1041,E1041)</f>
        <v>34</v>
      </c>
      <c r="E1041" s="1" t="str">
        <f t="shared" si="32"/>
        <v>LT089</v>
      </c>
      <c r="F1041" s="323">
        <f t="shared" si="33"/>
        <v>1039</v>
      </c>
      <c r="G1041" s="317" t="s">
        <v>2449</v>
      </c>
      <c r="H1041" s="317" t="s">
        <v>519</v>
      </c>
      <c r="I1041" s="317" t="s">
        <v>2407</v>
      </c>
      <c r="J1041" s="317">
        <v>4</v>
      </c>
      <c r="K1041" s="317" t="s">
        <v>559</v>
      </c>
      <c r="L1041" s="317" t="s">
        <v>1552</v>
      </c>
      <c r="M1041" s="317">
        <v>0</v>
      </c>
      <c r="N1041" s="333" t="s">
        <v>465</v>
      </c>
      <c r="O1041" s="318"/>
      <c r="P1041" s="319"/>
      <c r="Q1041" s="320"/>
      <c r="R1041" s="319"/>
      <c r="S1041" s="319"/>
      <c r="T1041" s="320"/>
      <c r="U1041" s="321">
        <v>45061</v>
      </c>
      <c r="V1041" s="270" t="str">
        <f ca="1">IFERROR(IF(E1041&lt;&gt;"",VLOOKUP(E1041,'Color Lineup'!N:N,1,0),""),"CHECK")</f>
        <v>LT089</v>
      </c>
    </row>
    <row r="1042" spans="3:22">
      <c r="C1042" s="1">
        <f>+IF(D1042=1,COUNTIF($D$2:D1042,D1042),0)</f>
        <v>0</v>
      </c>
      <c r="D1042" s="1">
        <f>+COUNTIF($E$2:E1042,E1042)</f>
        <v>32</v>
      </c>
      <c r="E1042" s="1" t="str">
        <f t="shared" si="32"/>
        <v>LH3Q3</v>
      </c>
      <c r="F1042" s="323">
        <f t="shared" si="33"/>
        <v>1040</v>
      </c>
      <c r="G1042" s="317" t="s">
        <v>2450</v>
      </c>
      <c r="H1042" s="317" t="s">
        <v>682</v>
      </c>
      <c r="I1042" s="317" t="s">
        <v>2413</v>
      </c>
      <c r="J1042" s="317">
        <v>7</v>
      </c>
      <c r="K1042" s="317" t="s">
        <v>585</v>
      </c>
      <c r="L1042" s="317" t="s">
        <v>967</v>
      </c>
      <c r="M1042" s="317">
        <v>0</v>
      </c>
      <c r="N1042" s="333" t="s">
        <v>630</v>
      </c>
      <c r="O1042" s="318"/>
      <c r="P1042" s="319"/>
      <c r="Q1042" s="320"/>
      <c r="R1042" s="319"/>
      <c r="S1042" s="319"/>
      <c r="T1042" s="320"/>
      <c r="U1042" s="321">
        <v>45061</v>
      </c>
      <c r="V1042" s="270" t="str">
        <f ca="1">IFERROR(IF(E1042&lt;&gt;"",VLOOKUP(E1042,'Color Lineup'!N:N,1,0),""),"CHECK")</f>
        <v>LH3Q3</v>
      </c>
    </row>
    <row r="1043" spans="3:22">
      <c r="C1043" s="1">
        <f>+IF(D1043=1,COUNTIF($D$2:D1043,D1043),0)</f>
        <v>0</v>
      </c>
      <c r="D1043" s="1">
        <f>+COUNTIF($E$2:E1043,E1043)</f>
        <v>31</v>
      </c>
      <c r="E1043" s="1" t="str">
        <f t="shared" si="32"/>
        <v>MY4R0</v>
      </c>
      <c r="F1043" s="323">
        <f t="shared" si="33"/>
        <v>1041</v>
      </c>
      <c r="G1043" s="317" t="s">
        <v>2451</v>
      </c>
      <c r="H1043" s="317" t="s">
        <v>518</v>
      </c>
      <c r="I1043" s="317" t="s">
        <v>1141</v>
      </c>
      <c r="J1043" s="317">
        <v>2</v>
      </c>
      <c r="K1043" s="317" t="s">
        <v>759</v>
      </c>
      <c r="L1043" s="317" t="s">
        <v>818</v>
      </c>
      <c r="M1043" s="317">
        <v>0</v>
      </c>
      <c r="N1043" s="333" t="s">
        <v>21</v>
      </c>
      <c r="O1043" s="318"/>
      <c r="P1043" s="319"/>
      <c r="Q1043" s="320"/>
      <c r="R1043" s="319"/>
      <c r="S1043" s="319"/>
      <c r="T1043" s="320"/>
      <c r="U1043" s="321">
        <v>45061</v>
      </c>
      <c r="V1043" s="270" t="str">
        <f ca="1">IFERROR(IF(E1043&lt;&gt;"",VLOOKUP(E1043,'Color Lineup'!N:N,1,0),""),"CHECK")</f>
        <v>MY4R0</v>
      </c>
    </row>
    <row r="1044" spans="3:22">
      <c r="C1044" s="1">
        <f>+IF(D1044=1,COUNTIF($D$2:D1044,D1044),0)</f>
        <v>0</v>
      </c>
      <c r="D1044" s="1">
        <f>+COUNTIF($E$2:E1044,E1044)</f>
        <v>45</v>
      </c>
      <c r="E1044" s="1" t="str">
        <f t="shared" si="32"/>
        <v>HKW09</v>
      </c>
      <c r="F1044" s="323">
        <f t="shared" si="33"/>
        <v>1042</v>
      </c>
      <c r="G1044" s="317" t="s">
        <v>2452</v>
      </c>
      <c r="H1044" s="317" t="s">
        <v>682</v>
      </c>
      <c r="I1044" s="317" t="s">
        <v>2388</v>
      </c>
      <c r="J1044" s="317">
        <v>5</v>
      </c>
      <c r="K1044" s="317" t="s">
        <v>681</v>
      </c>
      <c r="L1044" s="317" t="s">
        <v>968</v>
      </c>
      <c r="M1044" s="317">
        <v>0</v>
      </c>
      <c r="N1044" s="333" t="s">
        <v>635</v>
      </c>
      <c r="O1044" s="318"/>
      <c r="P1044" s="319"/>
      <c r="Q1044" s="320"/>
      <c r="R1044" s="319"/>
      <c r="S1044" s="319"/>
      <c r="T1044" s="320"/>
      <c r="U1044" s="321">
        <v>45061</v>
      </c>
      <c r="V1044" s="270" t="str">
        <f ca="1">IFERROR(IF(E1044&lt;&gt;"",VLOOKUP(E1044,'Color Lineup'!N:N,1,0),""),"CHECK")</f>
        <v>HKW09</v>
      </c>
    </row>
    <row r="1045" spans="3:22">
      <c r="C1045" s="1">
        <f>+IF(D1045=1,COUNTIF($D$2:D1045,D1045),0)</f>
        <v>0</v>
      </c>
      <c r="D1045" s="1">
        <f>+COUNTIF($E$2:E1045,E1045)</f>
        <v>9</v>
      </c>
      <c r="E1045" s="1" t="str">
        <f t="shared" si="32"/>
        <v>LP1D6</v>
      </c>
      <c r="F1045" s="323">
        <f t="shared" si="33"/>
        <v>1043</v>
      </c>
      <c r="G1045" s="317" t="s">
        <v>2453</v>
      </c>
      <c r="H1045" s="317" t="s">
        <v>519</v>
      </c>
      <c r="I1045" s="317" t="s">
        <v>2354</v>
      </c>
      <c r="J1045" s="317">
        <v>7</v>
      </c>
      <c r="K1045" s="317" t="s">
        <v>561</v>
      </c>
      <c r="L1045" s="317" t="s">
        <v>1559</v>
      </c>
      <c r="M1045" s="317">
        <v>0</v>
      </c>
      <c r="N1045" s="333" t="s">
        <v>29</v>
      </c>
      <c r="O1045" s="318"/>
      <c r="P1045" s="319"/>
      <c r="Q1045" s="320"/>
      <c r="R1045" s="319"/>
      <c r="S1045" s="319"/>
      <c r="T1045" s="320"/>
      <c r="U1045" s="321">
        <v>45061</v>
      </c>
      <c r="V1045" s="270" t="str">
        <f ca="1">IFERROR(IF(E1045&lt;&gt;"",VLOOKUP(E1045,'Color Lineup'!N:N,1,0),""),"CHECK")</f>
        <v>LP1D6</v>
      </c>
    </row>
    <row r="1046" spans="3:22">
      <c r="C1046" s="1">
        <f>+IF(D1046=1,COUNTIF($D$2:D1046,D1046),0)</f>
        <v>0</v>
      </c>
      <c r="D1046" s="1">
        <f>+COUNTIF($E$2:E1046,E1046)</f>
        <v>76</v>
      </c>
      <c r="E1046" s="1" t="str">
        <f t="shared" si="32"/>
        <v>MX4R0</v>
      </c>
      <c r="F1046" s="323">
        <f t="shared" si="33"/>
        <v>1044</v>
      </c>
      <c r="G1046" s="317" t="s">
        <v>2454</v>
      </c>
      <c r="H1046" s="317" t="s">
        <v>518</v>
      </c>
      <c r="I1046" s="317" t="s">
        <v>1162</v>
      </c>
      <c r="J1046" s="317">
        <v>2</v>
      </c>
      <c r="K1046" s="317" t="s">
        <v>760</v>
      </c>
      <c r="L1046" s="317" t="s">
        <v>819</v>
      </c>
      <c r="M1046" s="317">
        <v>0</v>
      </c>
      <c r="N1046" s="333" t="s">
        <v>21</v>
      </c>
      <c r="O1046" s="318"/>
      <c r="P1046" s="319"/>
      <c r="Q1046" s="320"/>
      <c r="R1046" s="319"/>
      <c r="S1046" s="319"/>
      <c r="T1046" s="320"/>
      <c r="U1046" s="321">
        <v>45061</v>
      </c>
      <c r="V1046" s="270" t="str">
        <f ca="1">IFERROR(IF(E1046&lt;&gt;"",VLOOKUP(E1046,'Color Lineup'!N:N,1,0),""),"CHECK")</f>
        <v>MX4R0</v>
      </c>
    </row>
    <row r="1047" spans="3:22">
      <c r="C1047" s="1">
        <f>+IF(D1047=1,COUNTIF($D$2:D1047,D1047),0)</f>
        <v>0</v>
      </c>
      <c r="D1047" s="1">
        <f>+COUNTIF($E$2:E1047,E1047)</f>
        <v>12</v>
      </c>
      <c r="E1047" s="1" t="str">
        <f t="shared" si="32"/>
        <v>HJX12</v>
      </c>
      <c r="F1047" s="323">
        <f t="shared" si="33"/>
        <v>1045</v>
      </c>
      <c r="G1047" s="317" t="s">
        <v>2455</v>
      </c>
      <c r="H1047" s="317" t="s">
        <v>682</v>
      </c>
      <c r="I1047" s="317" t="s">
        <v>2443</v>
      </c>
      <c r="J1047" s="317">
        <v>2</v>
      </c>
      <c r="K1047" s="317" t="s">
        <v>679</v>
      </c>
      <c r="L1047" s="317" t="s">
        <v>970</v>
      </c>
      <c r="M1047" s="317">
        <v>0</v>
      </c>
      <c r="N1047" s="333" t="s">
        <v>632</v>
      </c>
      <c r="O1047" s="318"/>
      <c r="P1047" s="319"/>
      <c r="Q1047" s="320"/>
      <c r="R1047" s="319"/>
      <c r="S1047" s="319"/>
      <c r="T1047" s="320"/>
      <c r="U1047" s="321">
        <v>45061</v>
      </c>
      <c r="V1047" s="270" t="str">
        <f ca="1">IFERROR(IF(E1047&lt;&gt;"",VLOOKUP(E1047,'Color Lineup'!N:N,1,0),""),"CHECK")</f>
        <v>HJX12</v>
      </c>
    </row>
    <row r="1048" spans="3:22">
      <c r="C1048" s="1">
        <f>+IF(D1048=1,COUNTIF($D$2:D1048,D1048),0)</f>
        <v>0</v>
      </c>
      <c r="D1048" s="1">
        <f>+COUNTIF($E$2:E1048,E1048)</f>
        <v>77</v>
      </c>
      <c r="E1048" s="1" t="str">
        <f t="shared" si="32"/>
        <v>MX4R0</v>
      </c>
      <c r="F1048" s="323">
        <f t="shared" si="33"/>
        <v>1046</v>
      </c>
      <c r="G1048" s="317" t="s">
        <v>2456</v>
      </c>
      <c r="H1048" s="317" t="s">
        <v>518</v>
      </c>
      <c r="I1048" s="317" t="s">
        <v>1162</v>
      </c>
      <c r="J1048" s="317">
        <v>3</v>
      </c>
      <c r="K1048" s="317" t="s">
        <v>760</v>
      </c>
      <c r="L1048" s="317" t="s">
        <v>820</v>
      </c>
      <c r="M1048" s="317">
        <v>0</v>
      </c>
      <c r="N1048" s="333" t="s">
        <v>21</v>
      </c>
      <c r="O1048" s="318"/>
      <c r="P1048" s="319"/>
      <c r="Q1048" s="320"/>
      <c r="R1048" s="319"/>
      <c r="S1048" s="319"/>
      <c r="T1048" s="320"/>
      <c r="U1048" s="321">
        <v>45061</v>
      </c>
      <c r="V1048" s="270" t="str">
        <f ca="1">IFERROR(IF(E1048&lt;&gt;"",VLOOKUP(E1048,'Color Lineup'!N:N,1,0),""),"CHECK")</f>
        <v>MX4R0</v>
      </c>
    </row>
    <row r="1049" spans="3:22">
      <c r="C1049" s="1">
        <f>+IF(D1049=1,COUNTIF($D$2:D1049,D1049),0)</f>
        <v>0</v>
      </c>
      <c r="D1049" s="1">
        <f>+COUNTIF($E$2:E1049,E1049)</f>
        <v>13</v>
      </c>
      <c r="E1049" s="1" t="str">
        <f t="shared" si="32"/>
        <v>CXX12</v>
      </c>
      <c r="F1049" s="323">
        <f t="shared" si="33"/>
        <v>1047</v>
      </c>
      <c r="G1049" s="317" t="s">
        <v>2457</v>
      </c>
      <c r="H1049" s="317" t="s">
        <v>682</v>
      </c>
      <c r="I1049" s="317" t="s">
        <v>2432</v>
      </c>
      <c r="J1049" s="317">
        <v>3</v>
      </c>
      <c r="K1049" s="317" t="s">
        <v>680</v>
      </c>
      <c r="L1049" s="317" t="s">
        <v>971</v>
      </c>
      <c r="M1049" s="317">
        <v>0</v>
      </c>
      <c r="N1049" s="333" t="s">
        <v>632</v>
      </c>
      <c r="O1049" s="318"/>
      <c r="P1049" s="319"/>
      <c r="Q1049" s="320"/>
      <c r="R1049" s="319"/>
      <c r="S1049" s="319"/>
      <c r="T1049" s="320"/>
      <c r="U1049" s="321">
        <v>45061</v>
      </c>
      <c r="V1049" s="270" t="str">
        <f ca="1">IFERROR(IF(E1049&lt;&gt;"",VLOOKUP(E1049,'Color Lineup'!N:N,1,0),""),"CHECK")</f>
        <v>CXX12</v>
      </c>
    </row>
    <row r="1050" spans="3:22">
      <c r="C1050" s="1">
        <f>+IF(D1050=1,COUNTIF($D$2:D1050,D1050),0)</f>
        <v>0</v>
      </c>
      <c r="D1050" s="1">
        <f>+COUNTIF($E$2:E1050,E1050)</f>
        <v>78</v>
      </c>
      <c r="E1050" s="1" t="str">
        <f t="shared" si="32"/>
        <v>MX4R0</v>
      </c>
      <c r="F1050" s="323">
        <f t="shared" si="33"/>
        <v>1048</v>
      </c>
      <c r="G1050" s="317" t="s">
        <v>2458</v>
      </c>
      <c r="H1050" s="317" t="s">
        <v>518</v>
      </c>
      <c r="I1050" s="317" t="s">
        <v>1162</v>
      </c>
      <c r="J1050" s="317">
        <v>4</v>
      </c>
      <c r="K1050" s="317" t="s">
        <v>760</v>
      </c>
      <c r="L1050" s="317" t="s">
        <v>821</v>
      </c>
      <c r="M1050" s="317">
        <v>0</v>
      </c>
      <c r="N1050" s="333" t="s">
        <v>21</v>
      </c>
      <c r="O1050" s="318"/>
      <c r="P1050" s="319"/>
      <c r="Q1050" s="320"/>
      <c r="R1050" s="319"/>
      <c r="S1050" s="319"/>
      <c r="T1050" s="320"/>
      <c r="U1050" s="321">
        <v>45061</v>
      </c>
      <c r="V1050" s="270" t="str">
        <f ca="1">IFERROR(IF(E1050&lt;&gt;"",VLOOKUP(E1050,'Color Lineup'!N:N,1,0),""),"CHECK")</f>
        <v>MX4R0</v>
      </c>
    </row>
    <row r="1051" spans="3:22">
      <c r="C1051" s="1">
        <f>+IF(D1051=1,COUNTIF($D$2:D1051,D1051),0)</f>
        <v>0</v>
      </c>
      <c r="D1051" s="1">
        <f>+COUNTIF($E$2:E1051,E1051)</f>
        <v>35</v>
      </c>
      <c r="E1051" s="1" t="str">
        <f t="shared" si="32"/>
        <v>LT089</v>
      </c>
      <c r="F1051" s="323">
        <f t="shared" si="33"/>
        <v>1049</v>
      </c>
      <c r="G1051" s="317" t="s">
        <v>2459</v>
      </c>
      <c r="H1051" s="317" t="s">
        <v>519</v>
      </c>
      <c r="I1051" s="317" t="s">
        <v>2407</v>
      </c>
      <c r="J1051" s="317">
        <v>5</v>
      </c>
      <c r="K1051" s="317" t="s">
        <v>559</v>
      </c>
      <c r="L1051" s="317" t="s">
        <v>1580</v>
      </c>
      <c r="M1051" s="317">
        <v>0</v>
      </c>
      <c r="N1051" s="333" t="s">
        <v>465</v>
      </c>
      <c r="O1051" s="318"/>
      <c r="P1051" s="319"/>
      <c r="Q1051" s="320"/>
      <c r="R1051" s="319"/>
      <c r="S1051" s="319"/>
      <c r="T1051" s="320"/>
      <c r="U1051" s="321">
        <v>45061</v>
      </c>
      <c r="V1051" s="270" t="str">
        <f ca="1">IFERROR(IF(E1051&lt;&gt;"",VLOOKUP(E1051,'Color Lineup'!N:N,1,0),""),"CHECK")</f>
        <v>LT089</v>
      </c>
    </row>
    <row r="1052" spans="3:22">
      <c r="C1052" s="1">
        <f>+IF(D1052=1,COUNTIF($D$2:D1052,D1052),0)</f>
        <v>0</v>
      </c>
      <c r="D1052" s="1">
        <f>+COUNTIF($E$2:E1052,E1052)</f>
        <v>34</v>
      </c>
      <c r="E1052" s="1" t="str">
        <f t="shared" si="32"/>
        <v>LHX12</v>
      </c>
      <c r="F1052" s="323">
        <f t="shared" si="33"/>
        <v>1050</v>
      </c>
      <c r="G1052" s="317" t="s">
        <v>2460</v>
      </c>
      <c r="H1052" s="317" t="s">
        <v>682</v>
      </c>
      <c r="I1052" s="317" t="s">
        <v>2413</v>
      </c>
      <c r="J1052" s="317">
        <v>8</v>
      </c>
      <c r="K1052" s="317" t="s">
        <v>585</v>
      </c>
      <c r="L1052" s="317" t="s">
        <v>972</v>
      </c>
      <c r="M1052" s="317">
        <v>0</v>
      </c>
      <c r="N1052" s="333" t="s">
        <v>632</v>
      </c>
      <c r="O1052" s="318"/>
      <c r="P1052" s="319"/>
      <c r="Q1052" s="320"/>
      <c r="R1052" s="319"/>
      <c r="S1052" s="319"/>
      <c r="T1052" s="320"/>
      <c r="U1052" s="321">
        <v>45061</v>
      </c>
      <c r="V1052" s="270" t="str">
        <f ca="1">IFERROR(IF(E1052&lt;&gt;"",VLOOKUP(E1052,'Color Lineup'!N:N,1,0),""),"CHECK")</f>
        <v>LHX12</v>
      </c>
    </row>
    <row r="1053" spans="3:22">
      <c r="C1053" s="1">
        <f>+IF(D1053=1,COUNTIF($D$2:D1053,D1053),0)</f>
        <v>0</v>
      </c>
      <c r="D1053" s="1">
        <f>+COUNTIF($E$2:E1053,E1053)</f>
        <v>16</v>
      </c>
      <c r="E1053" s="1" t="str">
        <f t="shared" si="32"/>
        <v>MY089</v>
      </c>
      <c r="F1053" s="323">
        <f t="shared" si="33"/>
        <v>1051</v>
      </c>
      <c r="G1053" s="317" t="s">
        <v>2461</v>
      </c>
      <c r="H1053" s="317" t="s">
        <v>518</v>
      </c>
      <c r="I1053" s="317" t="s">
        <v>1141</v>
      </c>
      <c r="J1053" s="317">
        <v>3</v>
      </c>
      <c r="K1053" s="317" t="s">
        <v>759</v>
      </c>
      <c r="L1053" s="317" t="s">
        <v>822</v>
      </c>
      <c r="M1053" s="317">
        <v>0</v>
      </c>
      <c r="N1053" s="333" t="s">
        <v>465</v>
      </c>
      <c r="O1053" s="318"/>
      <c r="P1053" s="319"/>
      <c r="Q1053" s="320"/>
      <c r="R1053" s="319"/>
      <c r="S1053" s="319"/>
      <c r="T1053" s="320"/>
      <c r="U1053" s="321">
        <v>45061</v>
      </c>
      <c r="V1053" s="270" t="str">
        <f ca="1">IFERROR(IF(E1053&lt;&gt;"",VLOOKUP(E1053,'Color Lineup'!N:N,1,0),""),"CHECK")</f>
        <v>MY089</v>
      </c>
    </row>
    <row r="1054" spans="3:22">
      <c r="C1054" s="1">
        <f>+IF(D1054=1,COUNTIF($D$2:D1054,D1054),0)</f>
        <v>0</v>
      </c>
      <c r="D1054" s="1">
        <f>+COUNTIF($E$2:E1054,E1054)</f>
        <v>103</v>
      </c>
      <c r="E1054" s="1" t="str">
        <f t="shared" si="32"/>
        <v>LH089</v>
      </c>
      <c r="F1054" s="323">
        <f t="shared" si="33"/>
        <v>1052</v>
      </c>
      <c r="G1054" s="317" t="s">
        <v>2462</v>
      </c>
      <c r="H1054" s="317" t="s">
        <v>682</v>
      </c>
      <c r="I1054" s="317" t="s">
        <v>2413</v>
      </c>
      <c r="J1054" s="317">
        <v>9</v>
      </c>
      <c r="K1054" s="317" t="s">
        <v>585</v>
      </c>
      <c r="L1054" s="317" t="s">
        <v>973</v>
      </c>
      <c r="M1054" s="317">
        <v>0</v>
      </c>
      <c r="N1054" s="333" t="s">
        <v>465</v>
      </c>
      <c r="O1054" s="318"/>
      <c r="P1054" s="319"/>
      <c r="Q1054" s="320"/>
      <c r="R1054" s="319"/>
      <c r="S1054" s="319"/>
      <c r="T1054" s="320"/>
      <c r="U1054" s="321">
        <v>45061</v>
      </c>
      <c r="V1054" s="270" t="str">
        <f ca="1">IFERROR(IF(E1054&lt;&gt;"",VLOOKUP(E1054,'Color Lineup'!N:N,1,0),""),"CHECK")</f>
        <v>LH089</v>
      </c>
    </row>
    <row r="1055" spans="3:22">
      <c r="C1055" s="1">
        <f>+IF(D1055=1,COUNTIF($D$2:D1055,D1055),0)</f>
        <v>0</v>
      </c>
      <c r="D1055" s="1">
        <f>+COUNTIF($E$2:E1055,E1055)</f>
        <v>79</v>
      </c>
      <c r="E1055" s="1" t="str">
        <f t="shared" si="32"/>
        <v>MX4R0</v>
      </c>
      <c r="F1055" s="323">
        <f t="shared" si="33"/>
        <v>1053</v>
      </c>
      <c r="G1055" s="317" t="s">
        <v>2463</v>
      </c>
      <c r="H1055" s="317" t="s">
        <v>518</v>
      </c>
      <c r="I1055" s="317" t="s">
        <v>1162</v>
      </c>
      <c r="J1055" s="317">
        <v>5</v>
      </c>
      <c r="K1055" s="317" t="s">
        <v>760</v>
      </c>
      <c r="L1055" s="317" t="s">
        <v>823</v>
      </c>
      <c r="M1055" s="317">
        <v>0</v>
      </c>
      <c r="N1055" s="333" t="s">
        <v>21</v>
      </c>
      <c r="O1055" s="318"/>
      <c r="P1055" s="319"/>
      <c r="Q1055" s="320"/>
      <c r="R1055" s="319"/>
      <c r="S1055" s="319"/>
      <c r="T1055" s="320"/>
      <c r="U1055" s="321">
        <v>45061</v>
      </c>
      <c r="V1055" s="270" t="str">
        <f ca="1">IFERROR(IF(E1055&lt;&gt;"",VLOOKUP(E1055,'Color Lineup'!N:N,1,0),""),"CHECK")</f>
        <v>MX4R0</v>
      </c>
    </row>
    <row r="1056" spans="3:22">
      <c r="C1056" s="1">
        <f>+IF(D1056=1,COUNTIF($D$2:D1056,D1056),0)</f>
        <v>0</v>
      </c>
      <c r="D1056" s="1">
        <f>+COUNTIF($E$2:E1056,E1056)</f>
        <v>8</v>
      </c>
      <c r="E1056" s="1" t="str">
        <f t="shared" si="32"/>
        <v>HKP20</v>
      </c>
      <c r="F1056" s="323">
        <f t="shared" si="33"/>
        <v>1054</v>
      </c>
      <c r="G1056" s="317" t="s">
        <v>2464</v>
      </c>
      <c r="H1056" s="317" t="s">
        <v>682</v>
      </c>
      <c r="I1056" s="317" t="s">
        <v>2388</v>
      </c>
      <c r="J1056" s="317">
        <v>6</v>
      </c>
      <c r="K1056" s="317" t="s">
        <v>681</v>
      </c>
      <c r="L1056" s="317" t="s">
        <v>974</v>
      </c>
      <c r="M1056" s="317">
        <v>0</v>
      </c>
      <c r="N1056" s="333" t="s">
        <v>633</v>
      </c>
      <c r="O1056" s="318"/>
      <c r="P1056" s="319"/>
      <c r="Q1056" s="320"/>
      <c r="R1056" s="319"/>
      <c r="S1056" s="319"/>
      <c r="T1056" s="320"/>
      <c r="U1056" s="321">
        <v>45061</v>
      </c>
      <c r="V1056" s="270" t="str">
        <f ca="1">IFERROR(IF(E1056&lt;&gt;"",VLOOKUP(E1056,'Color Lineup'!N:N,1,0),""),"CHECK")</f>
        <v>HKP20</v>
      </c>
    </row>
    <row r="1057" spans="3:22">
      <c r="C1057" s="1">
        <f>+IF(D1057=1,COUNTIF($D$2:D1057,D1057),0)</f>
        <v>0</v>
      </c>
      <c r="D1057" s="1">
        <f>+COUNTIF($E$2:E1057,E1057)</f>
        <v>30</v>
      </c>
      <c r="E1057" s="1" t="str">
        <f t="shared" si="32"/>
        <v>LP040</v>
      </c>
      <c r="F1057" s="323">
        <f t="shared" si="33"/>
        <v>1055</v>
      </c>
      <c r="G1057" s="317" t="s">
        <v>2465</v>
      </c>
      <c r="H1057" s="317" t="s">
        <v>519</v>
      </c>
      <c r="I1057" s="317" t="s">
        <v>2354</v>
      </c>
      <c r="J1057" s="317">
        <v>8</v>
      </c>
      <c r="K1057" s="317" t="s">
        <v>561</v>
      </c>
      <c r="L1057" s="317" t="s">
        <v>1589</v>
      </c>
      <c r="M1057" s="317">
        <v>0</v>
      </c>
      <c r="N1057" s="333" t="s">
        <v>28</v>
      </c>
      <c r="O1057" s="318"/>
      <c r="P1057" s="319"/>
      <c r="Q1057" s="320"/>
      <c r="R1057" s="319"/>
      <c r="S1057" s="319"/>
      <c r="T1057" s="320"/>
      <c r="U1057" s="321">
        <v>45061</v>
      </c>
      <c r="V1057" s="270" t="str">
        <f ca="1">IFERROR(IF(E1057&lt;&gt;"",VLOOKUP(E1057,'Color Lineup'!N:N,1,0),""),"CHECK")</f>
        <v>LP040</v>
      </c>
    </row>
    <row r="1058" spans="3:22">
      <c r="C1058" s="1">
        <f>+IF(D1058=1,COUNTIF($D$2:D1058,D1058),0)</f>
        <v>0</v>
      </c>
      <c r="D1058" s="1">
        <f>+COUNTIF($E$2:E1058,E1058)</f>
        <v>80</v>
      </c>
      <c r="E1058" s="1" t="str">
        <f t="shared" si="32"/>
        <v>MX4R0</v>
      </c>
      <c r="F1058" s="323">
        <f t="shared" si="33"/>
        <v>1056</v>
      </c>
      <c r="G1058" s="317" t="s">
        <v>2466</v>
      </c>
      <c r="H1058" s="317" t="s">
        <v>518</v>
      </c>
      <c r="I1058" s="317" t="s">
        <v>1162</v>
      </c>
      <c r="J1058" s="317">
        <v>6</v>
      </c>
      <c r="K1058" s="317" t="s">
        <v>760</v>
      </c>
      <c r="L1058" s="317" t="s">
        <v>824</v>
      </c>
      <c r="M1058" s="317">
        <v>0</v>
      </c>
      <c r="N1058" s="333" t="s">
        <v>21</v>
      </c>
      <c r="O1058" s="318"/>
      <c r="P1058" s="319"/>
      <c r="Q1058" s="320"/>
      <c r="R1058" s="319"/>
      <c r="S1058" s="319"/>
      <c r="T1058" s="320"/>
      <c r="U1058" s="321">
        <v>45061</v>
      </c>
      <c r="V1058" s="270" t="str">
        <f ca="1">IFERROR(IF(E1058&lt;&gt;"",VLOOKUP(E1058,'Color Lineup'!N:N,1,0),""),"CHECK")</f>
        <v>MX4R0</v>
      </c>
    </row>
    <row r="1059" spans="3:22">
      <c r="C1059" s="1">
        <f>+IF(D1059=1,COUNTIF($D$2:D1059,D1059),0)</f>
        <v>0</v>
      </c>
      <c r="D1059" s="1">
        <f>+COUNTIF($E$2:E1059,E1059)</f>
        <v>13</v>
      </c>
      <c r="E1059" s="1" t="str">
        <f t="shared" si="32"/>
        <v>HJX12</v>
      </c>
      <c r="F1059" s="323">
        <f t="shared" si="33"/>
        <v>1057</v>
      </c>
      <c r="G1059" s="317" t="s">
        <v>2467</v>
      </c>
      <c r="H1059" s="317" t="s">
        <v>682</v>
      </c>
      <c r="I1059" s="317" t="s">
        <v>2443</v>
      </c>
      <c r="J1059" s="317">
        <v>3</v>
      </c>
      <c r="K1059" s="317" t="s">
        <v>679</v>
      </c>
      <c r="L1059" s="317" t="s">
        <v>975</v>
      </c>
      <c r="M1059" s="317">
        <v>0</v>
      </c>
      <c r="N1059" s="333" t="s">
        <v>632</v>
      </c>
      <c r="O1059" s="318"/>
      <c r="P1059" s="319"/>
      <c r="Q1059" s="320"/>
      <c r="R1059" s="319"/>
      <c r="S1059" s="319"/>
      <c r="T1059" s="320"/>
      <c r="U1059" s="321">
        <v>45061</v>
      </c>
      <c r="V1059" s="270" t="str">
        <f ca="1">IFERROR(IF(E1059&lt;&gt;"",VLOOKUP(E1059,'Color Lineup'!N:N,1,0),""),"CHECK")</f>
        <v>HJX12</v>
      </c>
    </row>
    <row r="1060" spans="3:22">
      <c r="C1060" s="1">
        <f>+IF(D1060=1,COUNTIF($D$2:D1060,D1060),0)</f>
        <v>0</v>
      </c>
      <c r="D1060" s="1">
        <f>+COUNTIF($E$2:E1060,E1060)</f>
        <v>81</v>
      </c>
      <c r="E1060" s="1" t="str">
        <f t="shared" si="32"/>
        <v>MX4R0</v>
      </c>
      <c r="F1060" s="323">
        <f t="shared" si="33"/>
        <v>1058</v>
      </c>
      <c r="G1060" s="317" t="s">
        <v>2468</v>
      </c>
      <c r="H1060" s="317" t="s">
        <v>518</v>
      </c>
      <c r="I1060" s="317" t="s">
        <v>1162</v>
      </c>
      <c r="J1060" s="317">
        <v>7</v>
      </c>
      <c r="K1060" s="317" t="s">
        <v>760</v>
      </c>
      <c r="L1060" s="317" t="s">
        <v>825</v>
      </c>
      <c r="M1060" s="317">
        <v>0</v>
      </c>
      <c r="N1060" s="333" t="s">
        <v>21</v>
      </c>
      <c r="O1060" s="318"/>
      <c r="P1060" s="319"/>
      <c r="Q1060" s="320"/>
      <c r="R1060" s="319"/>
      <c r="S1060" s="319"/>
      <c r="T1060" s="320"/>
      <c r="U1060" s="321">
        <v>45061</v>
      </c>
      <c r="V1060" s="270" t="str">
        <f ca="1">IFERROR(IF(E1060&lt;&gt;"",VLOOKUP(E1060,'Color Lineup'!N:N,1,0),""),"CHECK")</f>
        <v>MX4R0</v>
      </c>
    </row>
    <row r="1061" spans="3:22">
      <c r="C1061" s="1">
        <f>+IF(D1061=1,COUNTIF($D$2:D1061,D1061),0)</f>
        <v>0</v>
      </c>
      <c r="D1061" s="1">
        <f>+COUNTIF($E$2:E1061,E1061)</f>
        <v>47</v>
      </c>
      <c r="E1061" s="1" t="str">
        <f t="shared" si="32"/>
        <v>CXW09</v>
      </c>
      <c r="F1061" s="323">
        <f t="shared" si="33"/>
        <v>1059</v>
      </c>
      <c r="G1061" s="317" t="s">
        <v>2469</v>
      </c>
      <c r="H1061" s="317" t="s">
        <v>682</v>
      </c>
      <c r="I1061" s="317" t="s">
        <v>2432</v>
      </c>
      <c r="J1061" s="317">
        <v>4</v>
      </c>
      <c r="K1061" s="317" t="s">
        <v>680</v>
      </c>
      <c r="L1061" s="317" t="s">
        <v>977</v>
      </c>
      <c r="M1061" s="317">
        <v>0</v>
      </c>
      <c r="N1061" s="333" t="s">
        <v>635</v>
      </c>
      <c r="O1061" s="318"/>
      <c r="P1061" s="319"/>
      <c r="Q1061" s="320"/>
      <c r="R1061" s="319"/>
      <c r="S1061" s="319"/>
      <c r="T1061" s="320"/>
      <c r="U1061" s="321">
        <v>45061</v>
      </c>
      <c r="V1061" s="270" t="str">
        <f ca="1">IFERROR(IF(E1061&lt;&gt;"",VLOOKUP(E1061,'Color Lineup'!N:N,1,0),""),"CHECK")</f>
        <v>CXW09</v>
      </c>
    </row>
    <row r="1062" spans="3:22">
      <c r="C1062" s="1">
        <f>+IF(D1062=1,COUNTIF($D$2:D1062,D1062),0)</f>
        <v>0</v>
      </c>
      <c r="D1062" s="1">
        <f>+COUNTIF($E$2:E1062,E1062)</f>
        <v>17</v>
      </c>
      <c r="E1062" s="1" t="str">
        <f t="shared" si="32"/>
        <v>MY089</v>
      </c>
      <c r="F1062" s="323">
        <f t="shared" si="33"/>
        <v>1060</v>
      </c>
      <c r="G1062" s="317" t="s">
        <v>2470</v>
      </c>
      <c r="H1062" s="317" t="s">
        <v>518</v>
      </c>
      <c r="I1062" s="317" t="s">
        <v>1141</v>
      </c>
      <c r="J1062" s="317">
        <v>4</v>
      </c>
      <c r="K1062" s="317" t="s">
        <v>759</v>
      </c>
      <c r="L1062" s="317" t="s">
        <v>826</v>
      </c>
      <c r="M1062" s="317">
        <v>0</v>
      </c>
      <c r="N1062" s="333" t="s">
        <v>465</v>
      </c>
      <c r="O1062" s="318"/>
      <c r="P1062" s="319"/>
      <c r="Q1062" s="320"/>
      <c r="R1062" s="319"/>
      <c r="S1062" s="319"/>
      <c r="T1062" s="320"/>
      <c r="U1062" s="321">
        <v>45061</v>
      </c>
      <c r="V1062" s="270" t="str">
        <f ca="1">IFERROR(IF(E1062&lt;&gt;"",VLOOKUP(E1062,'Color Lineup'!N:N,1,0),""),"CHECK")</f>
        <v>MY089</v>
      </c>
    </row>
    <row r="1063" spans="3:22">
      <c r="C1063" s="1">
        <f>+IF(D1063=1,COUNTIF($D$2:D1063,D1063),0)</f>
        <v>0</v>
      </c>
      <c r="D1063" s="1">
        <f>+COUNTIF($E$2:E1063,E1063)</f>
        <v>35</v>
      </c>
      <c r="E1063" s="1" t="str">
        <f t="shared" si="32"/>
        <v>LHX12</v>
      </c>
      <c r="F1063" s="323">
        <f t="shared" si="33"/>
        <v>1061</v>
      </c>
      <c r="G1063" s="317" t="s">
        <v>2471</v>
      </c>
      <c r="H1063" s="317" t="s">
        <v>682</v>
      </c>
      <c r="I1063" s="317" t="s">
        <v>2413</v>
      </c>
      <c r="J1063" s="317">
        <v>10</v>
      </c>
      <c r="K1063" s="317" t="s">
        <v>585</v>
      </c>
      <c r="L1063" s="317" t="s">
        <v>978</v>
      </c>
      <c r="M1063" s="317">
        <v>0</v>
      </c>
      <c r="N1063" s="333" t="s">
        <v>632</v>
      </c>
      <c r="O1063" s="318"/>
      <c r="P1063" s="319"/>
      <c r="Q1063" s="320"/>
      <c r="R1063" s="319"/>
      <c r="S1063" s="319"/>
      <c r="T1063" s="320"/>
      <c r="U1063" s="321">
        <v>45061</v>
      </c>
      <c r="V1063" s="270" t="str">
        <f ca="1">IFERROR(IF(E1063&lt;&gt;"",VLOOKUP(E1063,'Color Lineup'!N:N,1,0),""),"CHECK")</f>
        <v>LHX12</v>
      </c>
    </row>
    <row r="1064" spans="3:22">
      <c r="C1064" s="1">
        <f>+IF(D1064=1,COUNTIF($D$2:D1064,D1064),0)</f>
        <v>57</v>
      </c>
      <c r="D1064" s="1">
        <f>+COUNTIF($E$2:E1064,E1064)</f>
        <v>1</v>
      </c>
      <c r="E1064" s="1" t="str">
        <f t="shared" si="32"/>
        <v>LN4V8</v>
      </c>
      <c r="F1064" s="323">
        <f t="shared" si="33"/>
        <v>1062</v>
      </c>
      <c r="G1064" s="317" t="s">
        <v>2472</v>
      </c>
      <c r="H1064" s="317" t="s">
        <v>519</v>
      </c>
      <c r="I1064" s="317" t="s">
        <v>1345</v>
      </c>
      <c r="J1064" s="317">
        <v>9</v>
      </c>
      <c r="K1064" s="317" t="s">
        <v>555</v>
      </c>
      <c r="L1064" s="317" t="s">
        <v>1604</v>
      </c>
      <c r="M1064" s="317">
        <v>0</v>
      </c>
      <c r="N1064" s="333" t="s">
        <v>30</v>
      </c>
      <c r="O1064" s="318"/>
      <c r="P1064" s="319"/>
      <c r="Q1064" s="320"/>
      <c r="R1064" s="319"/>
      <c r="S1064" s="319"/>
      <c r="T1064" s="320"/>
      <c r="U1064" s="321">
        <v>45061</v>
      </c>
      <c r="V1064" s="270" t="str">
        <f ca="1">IFERROR(IF(E1064&lt;&gt;"",VLOOKUP(E1064,'Color Lineup'!N:N,1,0),""),"CHECK")</f>
        <v>LN4V8</v>
      </c>
    </row>
    <row r="1065" spans="3:22">
      <c r="C1065" s="1">
        <f>+IF(D1065=1,COUNTIF($D$2:D1065,D1065),0)</f>
        <v>0</v>
      </c>
      <c r="D1065" s="1">
        <f>+COUNTIF($E$2:E1065,E1065)</f>
        <v>82</v>
      </c>
      <c r="E1065" s="1" t="str">
        <f t="shared" si="32"/>
        <v>MX4R0</v>
      </c>
      <c r="F1065" s="323">
        <f t="shared" si="33"/>
        <v>1063</v>
      </c>
      <c r="G1065" s="317" t="s">
        <v>2473</v>
      </c>
      <c r="H1065" s="317" t="s">
        <v>518</v>
      </c>
      <c r="I1065" s="317" t="s">
        <v>1162</v>
      </c>
      <c r="J1065" s="317">
        <v>8</v>
      </c>
      <c r="K1065" s="317" t="s">
        <v>760</v>
      </c>
      <c r="L1065" s="317" t="s">
        <v>827</v>
      </c>
      <c r="M1065" s="317">
        <v>0</v>
      </c>
      <c r="N1065" s="333" t="s">
        <v>21</v>
      </c>
      <c r="O1065" s="318"/>
      <c r="P1065" s="319"/>
      <c r="Q1065" s="320"/>
      <c r="R1065" s="319"/>
      <c r="S1065" s="319"/>
      <c r="T1065" s="320"/>
      <c r="U1065" s="321">
        <v>45061</v>
      </c>
      <c r="V1065" s="270" t="str">
        <f ca="1">IFERROR(IF(E1065&lt;&gt;"",VLOOKUP(E1065,'Color Lineup'!N:N,1,0),""),"CHECK")</f>
        <v>MX4R0</v>
      </c>
    </row>
    <row r="1066" spans="3:22">
      <c r="C1066" s="1">
        <f>+IF(D1066=1,COUNTIF($D$2:D1066,D1066),0)</f>
        <v>0</v>
      </c>
      <c r="D1066" s="1">
        <f>+COUNTIF($E$2:E1066,E1066)</f>
        <v>104</v>
      </c>
      <c r="E1066" s="1" t="str">
        <f t="shared" si="32"/>
        <v>LH089</v>
      </c>
      <c r="F1066" s="323">
        <f t="shared" si="33"/>
        <v>1064</v>
      </c>
      <c r="G1066" s="317" t="s">
        <v>2474</v>
      </c>
      <c r="H1066" s="317" t="s">
        <v>682</v>
      </c>
      <c r="I1066" s="317" t="s">
        <v>2475</v>
      </c>
      <c r="J1066" s="317">
        <v>1</v>
      </c>
      <c r="K1066" s="317" t="s">
        <v>585</v>
      </c>
      <c r="L1066" s="317" t="s">
        <v>979</v>
      </c>
      <c r="M1066" s="317">
        <v>0</v>
      </c>
      <c r="N1066" s="333" t="s">
        <v>465</v>
      </c>
      <c r="O1066" s="318"/>
      <c r="P1066" s="319"/>
      <c r="Q1066" s="320"/>
      <c r="R1066" s="319"/>
      <c r="S1066" s="319"/>
      <c r="T1066" s="320"/>
      <c r="U1066" s="321">
        <v>45061</v>
      </c>
      <c r="V1066" s="270" t="str">
        <f ca="1">IFERROR(IF(E1066&lt;&gt;"",VLOOKUP(E1066,'Color Lineup'!N:N,1,0),""),"CHECK")</f>
        <v>LH089</v>
      </c>
    </row>
    <row r="1067" spans="3:22">
      <c r="C1067" s="1">
        <f>+IF(D1067=1,COUNTIF($D$2:D1067,D1067),0)</f>
        <v>0</v>
      </c>
      <c r="D1067" s="1">
        <f>+COUNTIF($E$2:E1067,E1067)</f>
        <v>83</v>
      </c>
      <c r="E1067" s="1" t="str">
        <f t="shared" si="32"/>
        <v>MX4R0</v>
      </c>
      <c r="F1067" s="323">
        <f t="shared" si="33"/>
        <v>1065</v>
      </c>
      <c r="G1067" s="317" t="s">
        <v>2476</v>
      </c>
      <c r="H1067" s="317" t="s">
        <v>518</v>
      </c>
      <c r="I1067" s="317" t="s">
        <v>1162</v>
      </c>
      <c r="J1067" s="317">
        <v>9</v>
      </c>
      <c r="K1067" s="317" t="s">
        <v>760</v>
      </c>
      <c r="L1067" s="317" t="s">
        <v>828</v>
      </c>
      <c r="M1067" s="317">
        <v>0</v>
      </c>
      <c r="N1067" s="333" t="s">
        <v>21</v>
      </c>
      <c r="O1067" s="318"/>
      <c r="P1067" s="319"/>
      <c r="Q1067" s="320"/>
      <c r="R1067" s="319"/>
      <c r="S1067" s="319"/>
      <c r="T1067" s="320"/>
      <c r="U1067" s="321">
        <v>45061</v>
      </c>
      <c r="V1067" s="270" t="str">
        <f ca="1">IFERROR(IF(E1067&lt;&gt;"",VLOOKUP(E1067,'Color Lineup'!N:N,1,0),""),"CHECK")</f>
        <v>MX4R0</v>
      </c>
    </row>
    <row r="1068" spans="3:22">
      <c r="C1068" s="1">
        <f>+IF(D1068=1,COUNTIF($D$2:D1068,D1068),0)</f>
        <v>0</v>
      </c>
      <c r="D1068" s="1">
        <f>+COUNTIF($E$2:E1068,E1068)</f>
        <v>105</v>
      </c>
      <c r="E1068" s="1" t="str">
        <f t="shared" si="32"/>
        <v>LH089</v>
      </c>
      <c r="F1068" s="323">
        <f t="shared" si="33"/>
        <v>1066</v>
      </c>
      <c r="G1068" s="317" t="s">
        <v>2477</v>
      </c>
      <c r="H1068" s="317" t="s">
        <v>682</v>
      </c>
      <c r="I1068" s="317" t="s">
        <v>2475</v>
      </c>
      <c r="J1068" s="317">
        <v>2</v>
      </c>
      <c r="K1068" s="317" t="s">
        <v>585</v>
      </c>
      <c r="L1068" s="317" t="s">
        <v>980</v>
      </c>
      <c r="M1068" s="317">
        <v>0</v>
      </c>
      <c r="N1068" s="333" t="s">
        <v>465</v>
      </c>
      <c r="O1068" s="318"/>
      <c r="P1068" s="319"/>
      <c r="Q1068" s="320"/>
      <c r="R1068" s="319"/>
      <c r="S1068" s="319"/>
      <c r="T1068" s="320"/>
      <c r="U1068" s="321">
        <v>45061</v>
      </c>
      <c r="V1068" s="270" t="str">
        <f ca="1">IFERROR(IF(E1068&lt;&gt;"",VLOOKUP(E1068,'Color Lineup'!N:N,1,0),""),"CHECK")</f>
        <v>LH089</v>
      </c>
    </row>
    <row r="1069" spans="3:22">
      <c r="C1069" s="1">
        <f>+IF(D1069=1,COUNTIF($D$2:D1069,D1069),0)</f>
        <v>0</v>
      </c>
      <c r="D1069" s="1">
        <f>+COUNTIF($E$2:E1069,E1069)</f>
        <v>18</v>
      </c>
      <c r="E1069" s="1" t="str">
        <f t="shared" si="32"/>
        <v>MY089</v>
      </c>
      <c r="F1069" s="323">
        <f t="shared" si="33"/>
        <v>1067</v>
      </c>
      <c r="G1069" s="317" t="s">
        <v>2478</v>
      </c>
      <c r="H1069" s="317" t="s">
        <v>518</v>
      </c>
      <c r="I1069" s="317" t="s">
        <v>1141</v>
      </c>
      <c r="J1069" s="317">
        <v>5</v>
      </c>
      <c r="K1069" s="317" t="s">
        <v>759</v>
      </c>
      <c r="L1069" s="317" t="s">
        <v>829</v>
      </c>
      <c r="M1069" s="317">
        <v>0</v>
      </c>
      <c r="N1069" s="333" t="s">
        <v>465</v>
      </c>
      <c r="O1069" s="318"/>
      <c r="P1069" s="319"/>
      <c r="Q1069" s="320"/>
      <c r="R1069" s="319"/>
      <c r="S1069" s="319"/>
      <c r="T1069" s="320"/>
      <c r="U1069" s="321">
        <v>45061</v>
      </c>
      <c r="V1069" s="270" t="str">
        <f ca="1">IFERROR(IF(E1069&lt;&gt;"",VLOOKUP(E1069,'Color Lineup'!N:N,1,0),""),"CHECK")</f>
        <v>MY089</v>
      </c>
    </row>
    <row r="1070" spans="3:22">
      <c r="C1070" s="1">
        <f>+IF(D1070=1,COUNTIF($D$2:D1070,D1070),0)</f>
        <v>0</v>
      </c>
      <c r="D1070" s="1">
        <f>+COUNTIF($E$2:E1070,E1070)</f>
        <v>15</v>
      </c>
      <c r="E1070" s="1" t="str">
        <f t="shared" si="32"/>
        <v>LT218</v>
      </c>
      <c r="F1070" s="323">
        <f t="shared" si="33"/>
        <v>1068</v>
      </c>
      <c r="G1070" s="317" t="s">
        <v>2479</v>
      </c>
      <c r="H1070" s="317" t="s">
        <v>519</v>
      </c>
      <c r="I1070" s="317" t="s">
        <v>2407</v>
      </c>
      <c r="J1070" s="317">
        <v>6</v>
      </c>
      <c r="K1070" s="317" t="s">
        <v>559</v>
      </c>
      <c r="L1070" s="317" t="s">
        <v>1612</v>
      </c>
      <c r="M1070" s="317">
        <v>0</v>
      </c>
      <c r="N1070" s="333" t="s">
        <v>20</v>
      </c>
      <c r="O1070" s="318"/>
      <c r="P1070" s="319"/>
      <c r="Q1070" s="320"/>
      <c r="R1070" s="319"/>
      <c r="S1070" s="319"/>
      <c r="T1070" s="320"/>
      <c r="U1070" s="321">
        <v>45061</v>
      </c>
      <c r="V1070" s="270" t="str">
        <f ca="1">IFERROR(IF(E1070&lt;&gt;"",VLOOKUP(E1070,'Color Lineup'!N:N,1,0),""),"CHECK")</f>
        <v>LT218</v>
      </c>
    </row>
    <row r="1071" spans="3:22">
      <c r="C1071" s="1">
        <f>+IF(D1071=1,COUNTIF($D$2:D1071,D1071),0)</f>
        <v>0</v>
      </c>
      <c r="D1071" s="1">
        <f>+COUNTIF($E$2:E1071,E1071)</f>
        <v>58</v>
      </c>
      <c r="E1071" s="1" t="str">
        <f t="shared" si="32"/>
        <v>HJ089</v>
      </c>
      <c r="F1071" s="323">
        <f t="shared" si="33"/>
        <v>1069</v>
      </c>
      <c r="G1071" s="317" t="s">
        <v>2480</v>
      </c>
      <c r="H1071" s="317" t="s">
        <v>682</v>
      </c>
      <c r="I1071" s="317" t="s">
        <v>2443</v>
      </c>
      <c r="J1071" s="317">
        <v>4</v>
      </c>
      <c r="K1071" s="317" t="s">
        <v>679</v>
      </c>
      <c r="L1071" s="317" t="s">
        <v>981</v>
      </c>
      <c r="M1071" s="317">
        <v>0</v>
      </c>
      <c r="N1071" s="333" t="s">
        <v>465</v>
      </c>
      <c r="O1071" s="318"/>
      <c r="P1071" s="319"/>
      <c r="Q1071" s="320"/>
      <c r="R1071" s="319"/>
      <c r="S1071" s="319"/>
      <c r="T1071" s="320"/>
      <c r="U1071" s="321">
        <v>45061</v>
      </c>
      <c r="V1071" s="270" t="str">
        <f ca="1">IFERROR(IF(E1071&lt;&gt;"",VLOOKUP(E1071,'Color Lineup'!N:N,1,0),""),"CHECK")</f>
        <v>HJ089</v>
      </c>
    </row>
    <row r="1072" spans="3:22">
      <c r="C1072" s="1">
        <f>+IF(D1072=1,COUNTIF($D$2:D1072,D1072),0)</f>
        <v>0</v>
      </c>
      <c r="D1072" s="1">
        <f>+COUNTIF($E$2:E1072,E1072)</f>
        <v>84</v>
      </c>
      <c r="E1072" s="1" t="str">
        <f t="shared" si="32"/>
        <v>MX4R0</v>
      </c>
      <c r="F1072" s="323">
        <f t="shared" si="33"/>
        <v>1070</v>
      </c>
      <c r="G1072" s="317" t="s">
        <v>2481</v>
      </c>
      <c r="H1072" s="317" t="s">
        <v>518</v>
      </c>
      <c r="I1072" s="317" t="s">
        <v>1162</v>
      </c>
      <c r="J1072" s="317">
        <v>10</v>
      </c>
      <c r="K1072" s="317" t="s">
        <v>760</v>
      </c>
      <c r="L1072" s="317" t="s">
        <v>831</v>
      </c>
      <c r="M1072" s="317">
        <v>0</v>
      </c>
      <c r="N1072" s="333" t="s">
        <v>21</v>
      </c>
      <c r="O1072" s="318"/>
      <c r="P1072" s="319"/>
      <c r="Q1072" s="320"/>
      <c r="R1072" s="319"/>
      <c r="S1072" s="319"/>
      <c r="T1072" s="320"/>
      <c r="U1072" s="321">
        <v>45061</v>
      </c>
      <c r="V1072" s="270" t="str">
        <f ca="1">IFERROR(IF(E1072&lt;&gt;"",VLOOKUP(E1072,'Color Lineup'!N:N,1,0),""),"CHECK")</f>
        <v>MX4R0</v>
      </c>
    </row>
    <row r="1073" spans="3:22">
      <c r="C1073" s="1">
        <f>+IF(D1073=1,COUNTIF($D$2:D1073,D1073),0)</f>
        <v>0</v>
      </c>
      <c r="D1073" s="1">
        <f>+COUNTIF($E$2:E1073,E1073)</f>
        <v>10</v>
      </c>
      <c r="E1073" s="1" t="str">
        <f t="shared" si="32"/>
        <v>CXS28</v>
      </c>
      <c r="F1073" s="323">
        <f t="shared" si="33"/>
        <v>1071</v>
      </c>
      <c r="G1073" s="317" t="s">
        <v>2482</v>
      </c>
      <c r="H1073" s="317" t="s">
        <v>682</v>
      </c>
      <c r="I1073" s="317" t="s">
        <v>2432</v>
      </c>
      <c r="J1073" s="317">
        <v>5</v>
      </c>
      <c r="K1073" s="317" t="s">
        <v>680</v>
      </c>
      <c r="L1073" s="317" t="s">
        <v>982</v>
      </c>
      <c r="M1073" s="317">
        <v>0</v>
      </c>
      <c r="N1073" s="333" t="s">
        <v>631</v>
      </c>
      <c r="O1073" s="318"/>
      <c r="P1073" s="319"/>
      <c r="Q1073" s="320"/>
      <c r="R1073" s="319"/>
      <c r="S1073" s="319"/>
      <c r="T1073" s="320"/>
      <c r="U1073" s="321">
        <v>45061</v>
      </c>
      <c r="V1073" s="270" t="str">
        <f ca="1">IFERROR(IF(E1073&lt;&gt;"",VLOOKUP(E1073,'Color Lineup'!N:N,1,0),""),"CHECK")</f>
        <v>CXS28</v>
      </c>
    </row>
    <row r="1074" spans="3:22">
      <c r="C1074" s="1">
        <f>+IF(D1074=1,COUNTIF($D$2:D1074,D1074),0)</f>
        <v>0</v>
      </c>
      <c r="D1074" s="1">
        <f>+COUNTIF($E$2:E1074,E1074)</f>
        <v>25</v>
      </c>
      <c r="E1074" s="1" t="str">
        <f t="shared" si="32"/>
        <v>MX040</v>
      </c>
      <c r="F1074" s="323">
        <f t="shared" si="33"/>
        <v>1072</v>
      </c>
      <c r="G1074" s="317" t="s">
        <v>2483</v>
      </c>
      <c r="H1074" s="317" t="s">
        <v>518</v>
      </c>
      <c r="I1074" s="317" t="s">
        <v>1164</v>
      </c>
      <c r="J1074" s="317">
        <v>1</v>
      </c>
      <c r="K1074" s="317" t="s">
        <v>760</v>
      </c>
      <c r="L1074" s="317" t="s">
        <v>832</v>
      </c>
      <c r="M1074" s="317">
        <v>0</v>
      </c>
      <c r="N1074" s="333" t="s">
        <v>28</v>
      </c>
      <c r="O1074" s="318"/>
      <c r="P1074" s="319"/>
      <c r="Q1074" s="320"/>
      <c r="R1074" s="319"/>
      <c r="S1074" s="319"/>
      <c r="T1074" s="320"/>
      <c r="U1074" s="321">
        <v>45061</v>
      </c>
      <c r="V1074" s="270" t="str">
        <f ca="1">IFERROR(IF(E1074&lt;&gt;"",VLOOKUP(E1074,'Color Lineup'!N:N,1,0),""),"CHECK")</f>
        <v>MX040</v>
      </c>
    </row>
    <row r="1075" spans="3:22">
      <c r="C1075" s="1">
        <f>+IF(D1075=1,COUNTIF($D$2:D1075,D1075),0)</f>
        <v>0</v>
      </c>
      <c r="D1075" s="1">
        <f>+COUNTIF($E$2:E1075,E1075)</f>
        <v>46</v>
      </c>
      <c r="E1075" s="1" t="str">
        <f t="shared" si="32"/>
        <v>HKW09</v>
      </c>
      <c r="F1075" s="323">
        <f t="shared" si="33"/>
        <v>1073</v>
      </c>
      <c r="G1075" s="317" t="s">
        <v>2484</v>
      </c>
      <c r="H1075" s="317" t="s">
        <v>682</v>
      </c>
      <c r="I1075" s="317" t="s">
        <v>2388</v>
      </c>
      <c r="J1075" s="317">
        <v>7</v>
      </c>
      <c r="K1075" s="317" t="s">
        <v>681</v>
      </c>
      <c r="L1075" s="317" t="s">
        <v>984</v>
      </c>
      <c r="M1075" s="317">
        <v>0</v>
      </c>
      <c r="N1075" s="333" t="s">
        <v>635</v>
      </c>
      <c r="O1075" s="318"/>
      <c r="P1075" s="319"/>
      <c r="Q1075" s="320"/>
      <c r="R1075" s="319"/>
      <c r="S1075" s="319"/>
      <c r="T1075" s="320"/>
      <c r="U1075" s="321">
        <v>45061</v>
      </c>
      <c r="V1075" s="270" t="str">
        <f ca="1">IFERROR(IF(E1075&lt;&gt;"",VLOOKUP(E1075,'Color Lineup'!N:N,1,0),""),"CHECK")</f>
        <v>HKW09</v>
      </c>
    </row>
    <row r="1076" spans="3:22">
      <c r="C1076" s="1">
        <f>+IF(D1076=1,COUNTIF($D$2:D1076,D1076),0)</f>
        <v>0</v>
      </c>
      <c r="D1076" s="1">
        <f>+COUNTIF($E$2:E1076,E1076)</f>
        <v>35</v>
      </c>
      <c r="E1076" s="1" t="str">
        <f t="shared" si="32"/>
        <v>MX3R3</v>
      </c>
      <c r="F1076" s="323">
        <f t="shared" si="33"/>
        <v>1074</v>
      </c>
      <c r="G1076" s="317" t="s">
        <v>2485</v>
      </c>
      <c r="H1076" s="317" t="s">
        <v>518</v>
      </c>
      <c r="I1076" s="317" t="s">
        <v>1164</v>
      </c>
      <c r="J1076" s="317">
        <v>2</v>
      </c>
      <c r="K1076" s="317" t="s">
        <v>760</v>
      </c>
      <c r="L1076" s="317" t="s">
        <v>834</v>
      </c>
      <c r="M1076" s="317">
        <v>0</v>
      </c>
      <c r="N1076" s="333" t="s">
        <v>354</v>
      </c>
      <c r="O1076" s="318"/>
      <c r="P1076" s="319"/>
      <c r="Q1076" s="320"/>
      <c r="R1076" s="319"/>
      <c r="S1076" s="319"/>
      <c r="T1076" s="320"/>
      <c r="U1076" s="321">
        <v>45061</v>
      </c>
      <c r="V1076" s="270" t="str">
        <f ca="1">IFERROR(IF(E1076&lt;&gt;"",VLOOKUP(E1076,'Color Lineup'!N:N,1,0),""),"CHECK")</f>
        <v>MX3R3</v>
      </c>
    </row>
    <row r="1077" spans="3:22">
      <c r="C1077" s="1">
        <f>+IF(D1077=1,COUNTIF($D$2:D1077,D1077),0)</f>
        <v>0</v>
      </c>
      <c r="D1077" s="1">
        <f>+COUNTIF($E$2:E1077,E1077)</f>
        <v>31</v>
      </c>
      <c r="E1077" s="1" t="str">
        <f t="shared" si="32"/>
        <v>LP040</v>
      </c>
      <c r="F1077" s="323">
        <f t="shared" si="33"/>
        <v>1075</v>
      </c>
      <c r="G1077" s="317" t="s">
        <v>2486</v>
      </c>
      <c r="H1077" s="317" t="s">
        <v>519</v>
      </c>
      <c r="I1077" s="317" t="s">
        <v>2354</v>
      </c>
      <c r="J1077" s="317">
        <v>9</v>
      </c>
      <c r="K1077" s="317" t="s">
        <v>561</v>
      </c>
      <c r="L1077" s="317" t="s">
        <v>1632</v>
      </c>
      <c r="M1077" s="317">
        <v>0</v>
      </c>
      <c r="N1077" s="333" t="s">
        <v>28</v>
      </c>
      <c r="O1077" s="318"/>
      <c r="P1077" s="319"/>
      <c r="Q1077" s="320"/>
      <c r="R1077" s="319"/>
      <c r="S1077" s="319"/>
      <c r="T1077" s="320"/>
      <c r="U1077" s="321">
        <v>45061</v>
      </c>
      <c r="V1077" s="270" t="str">
        <f ca="1">IFERROR(IF(E1077&lt;&gt;"",VLOOKUP(E1077,'Color Lineup'!N:N,1,0),""),"CHECK")</f>
        <v>LP040</v>
      </c>
    </row>
    <row r="1078" spans="3:22">
      <c r="C1078" s="1">
        <f>+IF(D1078=1,COUNTIF($D$2:D1078,D1078),0)</f>
        <v>0</v>
      </c>
      <c r="D1078" s="1">
        <f>+COUNTIF($E$2:E1078,E1078)</f>
        <v>22</v>
      </c>
      <c r="E1078" s="1" t="str">
        <f t="shared" si="32"/>
        <v>LHP20</v>
      </c>
      <c r="F1078" s="323">
        <f t="shared" si="33"/>
        <v>1076</v>
      </c>
      <c r="G1078" s="317" t="s">
        <v>2487</v>
      </c>
      <c r="H1078" s="317" t="s">
        <v>682</v>
      </c>
      <c r="I1078" s="317" t="s">
        <v>2475</v>
      </c>
      <c r="J1078" s="317">
        <v>3</v>
      </c>
      <c r="K1078" s="317" t="s">
        <v>585</v>
      </c>
      <c r="L1078" s="317" t="s">
        <v>985</v>
      </c>
      <c r="M1078" s="317">
        <v>0</v>
      </c>
      <c r="N1078" s="333" t="s">
        <v>633</v>
      </c>
      <c r="O1078" s="318"/>
      <c r="P1078" s="319"/>
      <c r="Q1078" s="320"/>
      <c r="R1078" s="319"/>
      <c r="S1078" s="319"/>
      <c r="T1078" s="320"/>
      <c r="U1078" s="321">
        <v>45061</v>
      </c>
      <c r="V1078" s="270" t="str">
        <f ca="1">IFERROR(IF(E1078&lt;&gt;"",VLOOKUP(E1078,'Color Lineup'!N:N,1,0),""),"CHECK")</f>
        <v>LHP20</v>
      </c>
    </row>
    <row r="1079" spans="3:22">
      <c r="C1079" s="1">
        <f>+IF(D1079=1,COUNTIF($D$2:D1079,D1079),0)</f>
        <v>0</v>
      </c>
      <c r="D1079" s="1">
        <f>+COUNTIF($E$2:E1079,E1079)</f>
        <v>32</v>
      </c>
      <c r="E1079" s="1" t="str">
        <f t="shared" si="32"/>
        <v>MY4R0</v>
      </c>
      <c r="F1079" s="323">
        <f t="shared" si="33"/>
        <v>1077</v>
      </c>
      <c r="G1079" s="317" t="s">
        <v>2488</v>
      </c>
      <c r="H1079" s="317" t="s">
        <v>518</v>
      </c>
      <c r="I1079" s="317" t="s">
        <v>1141</v>
      </c>
      <c r="J1079" s="317">
        <v>6</v>
      </c>
      <c r="K1079" s="317" t="s">
        <v>759</v>
      </c>
      <c r="L1079" s="317" t="s">
        <v>835</v>
      </c>
      <c r="M1079" s="317">
        <v>0</v>
      </c>
      <c r="N1079" s="333" t="s">
        <v>21</v>
      </c>
      <c r="O1079" s="318"/>
      <c r="P1079" s="319"/>
      <c r="Q1079" s="320"/>
      <c r="R1079" s="319"/>
      <c r="S1079" s="319"/>
      <c r="T1079" s="320"/>
      <c r="U1079" s="321">
        <v>45061</v>
      </c>
      <c r="V1079" s="270" t="str">
        <f ca="1">IFERROR(IF(E1079&lt;&gt;"",VLOOKUP(E1079,'Color Lineup'!N:N,1,0),""),"CHECK")</f>
        <v>MY4R0</v>
      </c>
    </row>
    <row r="1080" spans="3:22">
      <c r="C1080" s="1">
        <f>+IF(D1080=1,COUNTIF($D$2:D1080,D1080),0)</f>
        <v>0</v>
      </c>
      <c r="D1080" s="1">
        <f>+COUNTIF($E$2:E1080,E1080)</f>
        <v>33</v>
      </c>
      <c r="E1080" s="1" t="str">
        <f t="shared" si="32"/>
        <v>LH3Q3</v>
      </c>
      <c r="F1080" s="323">
        <f t="shared" si="33"/>
        <v>1078</v>
      </c>
      <c r="G1080" s="317" t="s">
        <v>2489</v>
      </c>
      <c r="H1080" s="317" t="s">
        <v>682</v>
      </c>
      <c r="I1080" s="317" t="s">
        <v>2475</v>
      </c>
      <c r="J1080" s="317">
        <v>4</v>
      </c>
      <c r="K1080" s="317" t="s">
        <v>585</v>
      </c>
      <c r="L1080" s="317" t="s">
        <v>986</v>
      </c>
      <c r="M1080" s="317">
        <v>0</v>
      </c>
      <c r="N1080" s="333" t="s">
        <v>630</v>
      </c>
      <c r="O1080" s="318"/>
      <c r="P1080" s="319"/>
      <c r="Q1080" s="320"/>
      <c r="R1080" s="319"/>
      <c r="S1080" s="319"/>
      <c r="T1080" s="320"/>
      <c r="U1080" s="321">
        <v>45061</v>
      </c>
      <c r="V1080" s="270" t="str">
        <f ca="1">IFERROR(IF(E1080&lt;&gt;"",VLOOKUP(E1080,'Color Lineup'!N:N,1,0),""),"CHECK")</f>
        <v>LH3Q3</v>
      </c>
    </row>
    <row r="1081" spans="3:22">
      <c r="C1081" s="1">
        <f>+IF(D1081=1,COUNTIF($D$2:D1081,D1081),0)</f>
        <v>0</v>
      </c>
      <c r="D1081" s="1">
        <f>+COUNTIF($E$2:E1081,E1081)</f>
        <v>73</v>
      </c>
      <c r="E1081" s="1" t="str">
        <f t="shared" si="32"/>
        <v>MX089</v>
      </c>
      <c r="F1081" s="323">
        <f t="shared" si="33"/>
        <v>1079</v>
      </c>
      <c r="G1081" s="317" t="s">
        <v>2490</v>
      </c>
      <c r="H1081" s="317" t="s">
        <v>518</v>
      </c>
      <c r="I1081" s="317" t="s">
        <v>1164</v>
      </c>
      <c r="J1081" s="317">
        <v>3</v>
      </c>
      <c r="K1081" s="317" t="s">
        <v>760</v>
      </c>
      <c r="L1081" s="317" t="s">
        <v>836</v>
      </c>
      <c r="M1081" s="317">
        <v>0</v>
      </c>
      <c r="N1081" s="333" t="s">
        <v>465</v>
      </c>
      <c r="O1081" s="318"/>
      <c r="P1081" s="319"/>
      <c r="Q1081" s="320"/>
      <c r="R1081" s="319"/>
      <c r="S1081" s="319"/>
      <c r="T1081" s="320"/>
      <c r="U1081" s="321">
        <v>45061</v>
      </c>
      <c r="V1081" s="270" t="str">
        <f ca="1">IFERROR(IF(E1081&lt;&gt;"",VLOOKUP(E1081,'Color Lineup'!N:N,1,0),""),"CHECK")</f>
        <v>MX089</v>
      </c>
    </row>
    <row r="1082" spans="3:22">
      <c r="C1082" s="1">
        <f>+IF(D1082=1,COUNTIF($D$2:D1082,D1082),0)</f>
        <v>0</v>
      </c>
      <c r="D1082" s="1">
        <f>+COUNTIF($E$2:E1082,E1082)</f>
        <v>11</v>
      </c>
      <c r="E1082" s="1" t="str">
        <f t="shared" si="32"/>
        <v>HJ3Q3</v>
      </c>
      <c r="F1082" s="323">
        <f t="shared" si="33"/>
        <v>1080</v>
      </c>
      <c r="G1082" s="317" t="s">
        <v>2491</v>
      </c>
      <c r="H1082" s="317" t="s">
        <v>682</v>
      </c>
      <c r="I1082" s="317" t="s">
        <v>2443</v>
      </c>
      <c r="J1082" s="317">
        <v>5</v>
      </c>
      <c r="K1082" s="317" t="s">
        <v>679</v>
      </c>
      <c r="L1082" s="317" t="s">
        <v>987</v>
      </c>
      <c r="M1082" s="317">
        <v>0</v>
      </c>
      <c r="N1082" s="333" t="s">
        <v>630</v>
      </c>
      <c r="O1082" s="318"/>
      <c r="P1082" s="319"/>
      <c r="Q1082" s="320"/>
      <c r="R1082" s="319"/>
      <c r="S1082" s="319"/>
      <c r="T1082" s="320"/>
      <c r="U1082" s="321">
        <v>45061</v>
      </c>
      <c r="V1082" s="270" t="str">
        <f ca="1">IFERROR(IF(E1082&lt;&gt;"",VLOOKUP(E1082,'Color Lineup'!N:N,1,0),""),"CHECK")</f>
        <v>HJ3Q3</v>
      </c>
    </row>
    <row r="1083" spans="3:22">
      <c r="C1083" s="1">
        <f>+IF(D1083=1,COUNTIF($D$2:D1083,D1083),0)</f>
        <v>0</v>
      </c>
      <c r="D1083" s="1">
        <f>+COUNTIF($E$2:E1083,E1083)</f>
        <v>36</v>
      </c>
      <c r="E1083" s="1" t="str">
        <f t="shared" si="32"/>
        <v>LT089</v>
      </c>
      <c r="F1083" s="323">
        <f t="shared" si="33"/>
        <v>1081</v>
      </c>
      <c r="G1083" s="317" t="s">
        <v>2492</v>
      </c>
      <c r="H1083" s="317" t="s">
        <v>519</v>
      </c>
      <c r="I1083" s="317" t="s">
        <v>2407</v>
      </c>
      <c r="J1083" s="317">
        <v>7</v>
      </c>
      <c r="K1083" s="317" t="s">
        <v>559</v>
      </c>
      <c r="L1083" s="317" t="s">
        <v>1641</v>
      </c>
      <c r="M1083" s="317">
        <v>0</v>
      </c>
      <c r="N1083" s="333" t="s">
        <v>465</v>
      </c>
      <c r="O1083" s="318"/>
      <c r="P1083" s="319"/>
      <c r="Q1083" s="320"/>
      <c r="R1083" s="319"/>
      <c r="S1083" s="319"/>
      <c r="T1083" s="320"/>
      <c r="U1083" s="321">
        <v>45061</v>
      </c>
      <c r="V1083" s="270" t="str">
        <f ca="1">IFERROR(IF(E1083&lt;&gt;"",VLOOKUP(E1083,'Color Lineup'!N:N,1,0),""),"CHECK")</f>
        <v>LT089</v>
      </c>
    </row>
    <row r="1084" spans="3:22">
      <c r="C1084" s="1">
        <f>+IF(D1084=1,COUNTIF($D$2:D1084,D1084),0)</f>
        <v>0</v>
      </c>
      <c r="D1084" s="1">
        <f>+COUNTIF($E$2:E1084,E1084)</f>
        <v>9</v>
      </c>
      <c r="E1084" s="1" t="str">
        <f t="shared" si="32"/>
        <v>MX1D6</v>
      </c>
      <c r="F1084" s="323">
        <f t="shared" si="33"/>
        <v>1082</v>
      </c>
      <c r="G1084" s="317" t="s">
        <v>2493</v>
      </c>
      <c r="H1084" s="317" t="s">
        <v>518</v>
      </c>
      <c r="I1084" s="317" t="s">
        <v>1164</v>
      </c>
      <c r="J1084" s="317">
        <v>4</v>
      </c>
      <c r="K1084" s="317" t="s">
        <v>760</v>
      </c>
      <c r="L1084" s="317" t="s">
        <v>838</v>
      </c>
      <c r="M1084" s="317">
        <v>0</v>
      </c>
      <c r="N1084" s="333" t="s">
        <v>29</v>
      </c>
      <c r="O1084" s="318"/>
      <c r="P1084" s="319"/>
      <c r="Q1084" s="320"/>
      <c r="R1084" s="319"/>
      <c r="S1084" s="319"/>
      <c r="T1084" s="320"/>
      <c r="U1084" s="321">
        <v>45061</v>
      </c>
      <c r="V1084" s="270" t="str">
        <f ca="1">IFERROR(IF(E1084&lt;&gt;"",VLOOKUP(E1084,'Color Lineup'!N:N,1,0),""),"CHECK")</f>
        <v>MX1D6</v>
      </c>
    </row>
    <row r="1085" spans="3:22">
      <c r="C1085" s="1">
        <f>+IF(D1085=1,COUNTIF($D$2:D1085,D1085),0)</f>
        <v>0</v>
      </c>
      <c r="D1085" s="1">
        <f>+COUNTIF($E$2:E1085,E1085)</f>
        <v>29</v>
      </c>
      <c r="E1085" s="1" t="str">
        <f t="shared" si="32"/>
        <v>MX218</v>
      </c>
      <c r="F1085" s="323">
        <f t="shared" si="33"/>
        <v>1083</v>
      </c>
      <c r="G1085" s="317" t="s">
        <v>2494</v>
      </c>
      <c r="H1085" s="317" t="s">
        <v>518</v>
      </c>
      <c r="I1085" s="317" t="s">
        <v>1164</v>
      </c>
      <c r="J1085" s="317">
        <v>5</v>
      </c>
      <c r="K1085" s="317" t="s">
        <v>760</v>
      </c>
      <c r="L1085" s="317" t="s">
        <v>839</v>
      </c>
      <c r="M1085" s="317">
        <v>0</v>
      </c>
      <c r="N1085" s="333" t="s">
        <v>20</v>
      </c>
      <c r="O1085" s="318"/>
      <c r="P1085" s="319"/>
      <c r="Q1085" s="320"/>
      <c r="R1085" s="319"/>
      <c r="S1085" s="319"/>
      <c r="T1085" s="320"/>
      <c r="U1085" s="321">
        <v>45061</v>
      </c>
      <c r="V1085" s="270" t="str">
        <f ca="1">IFERROR(IF(E1085&lt;&gt;"",VLOOKUP(E1085,'Color Lineup'!N:N,1,0),""),"CHECK")</f>
        <v>MX218</v>
      </c>
    </row>
    <row r="1086" spans="3:22">
      <c r="C1086" s="1">
        <f>+IF(D1086=1,COUNTIF($D$2:D1086,D1086),0)</f>
        <v>0</v>
      </c>
      <c r="D1086" s="1">
        <f>+COUNTIF($E$2:E1086,E1086)</f>
        <v>8</v>
      </c>
      <c r="E1086" s="1" t="str">
        <f t="shared" si="32"/>
        <v>CXP20</v>
      </c>
      <c r="F1086" s="323">
        <f t="shared" si="33"/>
        <v>1084</v>
      </c>
      <c r="G1086" s="317" t="s">
        <v>2495</v>
      </c>
      <c r="H1086" s="317" t="s">
        <v>682</v>
      </c>
      <c r="I1086" s="317" t="s">
        <v>2432</v>
      </c>
      <c r="J1086" s="317">
        <v>6</v>
      </c>
      <c r="K1086" s="317" t="s">
        <v>680</v>
      </c>
      <c r="L1086" s="317" t="s">
        <v>988</v>
      </c>
      <c r="M1086" s="317">
        <v>0</v>
      </c>
      <c r="N1086" s="333" t="s">
        <v>633</v>
      </c>
      <c r="O1086" s="318"/>
      <c r="P1086" s="319"/>
      <c r="Q1086" s="320"/>
      <c r="R1086" s="319"/>
      <c r="S1086" s="319"/>
      <c r="T1086" s="320"/>
      <c r="U1086" s="321">
        <v>45061</v>
      </c>
      <c r="V1086" s="270" t="str">
        <f ca="1">IFERROR(IF(E1086&lt;&gt;"",VLOOKUP(E1086,'Color Lineup'!N:N,1,0),""),"CHECK")</f>
        <v>CXP20</v>
      </c>
    </row>
    <row r="1087" spans="3:22">
      <c r="C1087" s="1">
        <f>+IF(D1087=1,COUNTIF($D$2:D1087,D1087),0)</f>
        <v>0</v>
      </c>
      <c r="D1087" s="1">
        <f>+COUNTIF($E$2:E1087,E1087)</f>
        <v>36</v>
      </c>
      <c r="E1087" s="1" t="str">
        <f t="shared" si="32"/>
        <v>MV4R0</v>
      </c>
      <c r="F1087" s="323">
        <f t="shared" si="33"/>
        <v>1085</v>
      </c>
      <c r="G1087" s="317" t="s">
        <v>2496</v>
      </c>
      <c r="H1087" s="317" t="s">
        <v>518</v>
      </c>
      <c r="I1087" s="317" t="s">
        <v>2348</v>
      </c>
      <c r="J1087" s="317">
        <v>2</v>
      </c>
      <c r="K1087" s="317" t="s">
        <v>758</v>
      </c>
      <c r="L1087" s="317" t="s">
        <v>841</v>
      </c>
      <c r="M1087" s="317">
        <v>0</v>
      </c>
      <c r="N1087" s="333" t="s">
        <v>21</v>
      </c>
      <c r="O1087" s="318"/>
      <c r="P1087" s="319"/>
      <c r="Q1087" s="320"/>
      <c r="R1087" s="319"/>
      <c r="S1087" s="319"/>
      <c r="T1087" s="320"/>
      <c r="U1087" s="321">
        <v>45061</v>
      </c>
      <c r="V1087" s="270" t="str">
        <f ca="1">IFERROR(IF(E1087&lt;&gt;"",VLOOKUP(E1087,'Color Lineup'!N:N,1,0),""),"CHECK")</f>
        <v>MV4R0</v>
      </c>
    </row>
    <row r="1088" spans="3:22">
      <c r="C1088" s="1">
        <f>+IF(D1088=1,COUNTIF($D$2:D1088,D1088),0)</f>
        <v>0</v>
      </c>
      <c r="D1088" s="1">
        <f>+COUNTIF($E$2:E1088,E1088)</f>
        <v>106</v>
      </c>
      <c r="E1088" s="1" t="str">
        <f t="shared" si="32"/>
        <v>LH089</v>
      </c>
      <c r="F1088" s="323">
        <f t="shared" si="33"/>
        <v>1086</v>
      </c>
      <c r="G1088" s="317" t="s">
        <v>2497</v>
      </c>
      <c r="H1088" s="317" t="s">
        <v>682</v>
      </c>
      <c r="I1088" s="317" t="s">
        <v>2475</v>
      </c>
      <c r="J1088" s="317">
        <v>5</v>
      </c>
      <c r="K1088" s="317" t="s">
        <v>585</v>
      </c>
      <c r="L1088" s="317" t="s">
        <v>989</v>
      </c>
      <c r="M1088" s="317">
        <v>0</v>
      </c>
      <c r="N1088" s="333" t="s">
        <v>465</v>
      </c>
      <c r="O1088" s="318"/>
      <c r="P1088" s="319"/>
      <c r="Q1088" s="320"/>
      <c r="R1088" s="319"/>
      <c r="S1088" s="319"/>
      <c r="T1088" s="320"/>
      <c r="U1088" s="321">
        <v>45061</v>
      </c>
      <c r="V1088" s="270" t="str">
        <f ca="1">IFERROR(IF(E1088&lt;&gt;"",VLOOKUP(E1088,'Color Lineup'!N:N,1,0),""),"CHECK")</f>
        <v>LH089</v>
      </c>
    </row>
    <row r="1089" spans="3:22">
      <c r="C1089" s="1">
        <f>+IF(D1089=1,COUNTIF($D$2:D1089,D1089),0)</f>
        <v>0</v>
      </c>
      <c r="D1089" s="1">
        <f>+COUNTIF($E$2:E1089,E1089)</f>
        <v>22</v>
      </c>
      <c r="E1089" s="1" t="str">
        <f t="shared" si="32"/>
        <v>MY040</v>
      </c>
      <c r="F1089" s="323">
        <f t="shared" si="33"/>
        <v>1087</v>
      </c>
      <c r="G1089" s="317" t="s">
        <v>2498</v>
      </c>
      <c r="H1089" s="317" t="s">
        <v>518</v>
      </c>
      <c r="I1089" s="317" t="s">
        <v>1141</v>
      </c>
      <c r="J1089" s="317">
        <v>7</v>
      </c>
      <c r="K1089" s="317" t="s">
        <v>759</v>
      </c>
      <c r="L1089" s="317" t="s">
        <v>842</v>
      </c>
      <c r="M1089" s="317">
        <v>0</v>
      </c>
      <c r="N1089" s="333" t="s">
        <v>28</v>
      </c>
      <c r="O1089" s="318"/>
      <c r="P1089" s="319"/>
      <c r="Q1089" s="320"/>
      <c r="R1089" s="319"/>
      <c r="S1089" s="319"/>
      <c r="T1089" s="320"/>
      <c r="U1089" s="321">
        <v>45061</v>
      </c>
      <c r="V1089" s="270" t="str">
        <f ca="1">IFERROR(IF(E1089&lt;&gt;"",VLOOKUP(E1089,'Color Lineup'!N:N,1,0),""),"CHECK")</f>
        <v>MY040</v>
      </c>
    </row>
    <row r="1090" spans="3:22">
      <c r="C1090" s="1">
        <f>+IF(D1090=1,COUNTIF($D$2:D1090,D1090),0)</f>
        <v>0</v>
      </c>
      <c r="D1090" s="1">
        <f>+COUNTIF($E$2:E1090,E1090)</f>
        <v>10</v>
      </c>
      <c r="E1090" s="1" t="str">
        <f t="shared" si="32"/>
        <v>LP1D6</v>
      </c>
      <c r="F1090" s="323">
        <f t="shared" si="33"/>
        <v>1088</v>
      </c>
      <c r="G1090" s="317" t="s">
        <v>2499</v>
      </c>
      <c r="H1090" s="317" t="s">
        <v>519</v>
      </c>
      <c r="I1090" s="317" t="s">
        <v>2354</v>
      </c>
      <c r="J1090" s="317">
        <v>10</v>
      </c>
      <c r="K1090" s="317" t="s">
        <v>561</v>
      </c>
      <c r="L1090" s="317" t="s">
        <v>1654</v>
      </c>
      <c r="M1090" s="317">
        <v>0</v>
      </c>
      <c r="N1090" s="333" t="s">
        <v>29</v>
      </c>
      <c r="O1090" s="318"/>
      <c r="P1090" s="319"/>
      <c r="Q1090" s="320"/>
      <c r="R1090" s="319"/>
      <c r="S1090" s="319"/>
      <c r="T1090" s="320"/>
      <c r="U1090" s="321">
        <v>45061</v>
      </c>
      <c r="V1090" s="270" t="str">
        <f ca="1">IFERROR(IF(E1090&lt;&gt;"",VLOOKUP(E1090,'Color Lineup'!N:N,1,0),""),"CHECK")</f>
        <v>LP1D6</v>
      </c>
    </row>
    <row r="1091" spans="3:22">
      <c r="C1091" s="1">
        <f>+IF(D1091=1,COUNTIF($D$2:D1091,D1091),0)</f>
        <v>0</v>
      </c>
      <c r="D1091" s="1">
        <f>+COUNTIF($E$2:E1091,E1091)</f>
        <v>47</v>
      </c>
      <c r="E1091" s="1" t="str">
        <f t="shared" si="32"/>
        <v>HKW09</v>
      </c>
      <c r="F1091" s="323">
        <f t="shared" si="33"/>
        <v>1089</v>
      </c>
      <c r="G1091" s="317" t="s">
        <v>2500</v>
      </c>
      <c r="H1091" s="317" t="s">
        <v>682</v>
      </c>
      <c r="I1091" s="317" t="s">
        <v>2388</v>
      </c>
      <c r="J1091" s="317">
        <v>8</v>
      </c>
      <c r="K1091" s="317" t="s">
        <v>681</v>
      </c>
      <c r="L1091" s="317" t="s">
        <v>990</v>
      </c>
      <c r="M1091" s="317">
        <v>0</v>
      </c>
      <c r="N1091" s="333" t="s">
        <v>635</v>
      </c>
      <c r="O1091" s="318"/>
      <c r="P1091" s="319"/>
      <c r="Q1091" s="320"/>
      <c r="R1091" s="319"/>
      <c r="S1091" s="319"/>
      <c r="T1091" s="320"/>
      <c r="U1091" s="321">
        <v>45061</v>
      </c>
      <c r="V1091" s="270" t="str">
        <f ca="1">IFERROR(IF(E1091&lt;&gt;"",VLOOKUP(E1091,'Color Lineup'!N:N,1,0),""),"CHECK")</f>
        <v>HKW09</v>
      </c>
    </row>
    <row r="1092" spans="3:22">
      <c r="C1092" s="1">
        <f>+IF(D1092=1,COUNTIF($D$2:D1092,D1092),0)</f>
        <v>0</v>
      </c>
      <c r="D1092" s="1">
        <f>+COUNTIF($E$2:E1092,E1092)</f>
        <v>74</v>
      </c>
      <c r="E1092" s="1" t="str">
        <f t="shared" ref="E1092:E1155" si="34">+K1092&amp;N1092</f>
        <v>MX089</v>
      </c>
      <c r="F1092" s="323">
        <f t="shared" si="33"/>
        <v>1090</v>
      </c>
      <c r="G1092" s="317" t="s">
        <v>2501</v>
      </c>
      <c r="H1092" s="317" t="s">
        <v>518</v>
      </c>
      <c r="I1092" s="317" t="s">
        <v>1164</v>
      </c>
      <c r="J1092" s="317">
        <v>6</v>
      </c>
      <c r="K1092" s="317" t="s">
        <v>760</v>
      </c>
      <c r="L1092" s="317" t="s">
        <v>843</v>
      </c>
      <c r="M1092" s="317">
        <v>0</v>
      </c>
      <c r="N1092" s="333" t="s">
        <v>465</v>
      </c>
      <c r="O1092" s="318"/>
      <c r="P1092" s="319"/>
      <c r="Q1092" s="320"/>
      <c r="R1092" s="319"/>
      <c r="S1092" s="319"/>
      <c r="T1092" s="320"/>
      <c r="U1092" s="321">
        <v>45061</v>
      </c>
      <c r="V1092" s="270" t="str">
        <f ca="1">IFERROR(IF(E1092&lt;&gt;"",VLOOKUP(E1092,'Color Lineup'!N:N,1,0),""),"CHECK")</f>
        <v>MX089</v>
      </c>
    </row>
    <row r="1093" spans="3:22">
      <c r="C1093" s="1">
        <f>+IF(D1093=1,COUNTIF($D$2:D1093,D1093),0)</f>
        <v>0</v>
      </c>
      <c r="D1093" s="1">
        <f>+COUNTIF($E$2:E1093,E1093)</f>
        <v>107</v>
      </c>
      <c r="E1093" s="1" t="str">
        <f t="shared" si="34"/>
        <v>LH089</v>
      </c>
      <c r="F1093" s="323">
        <f t="shared" ref="F1093:F1156" si="35">ROW()-2</f>
        <v>1091</v>
      </c>
      <c r="G1093" s="317" t="s">
        <v>2502</v>
      </c>
      <c r="H1093" s="317" t="s">
        <v>682</v>
      </c>
      <c r="I1093" s="317" t="s">
        <v>2475</v>
      </c>
      <c r="J1093" s="317">
        <v>6</v>
      </c>
      <c r="K1093" s="317" t="s">
        <v>585</v>
      </c>
      <c r="L1093" s="317" t="s">
        <v>991</v>
      </c>
      <c r="M1093" s="317">
        <v>0</v>
      </c>
      <c r="N1093" s="333" t="s">
        <v>465</v>
      </c>
      <c r="O1093" s="318"/>
      <c r="P1093" s="319"/>
      <c r="Q1093" s="320"/>
      <c r="R1093" s="319"/>
      <c r="S1093" s="319"/>
      <c r="T1093" s="320"/>
      <c r="U1093" s="321">
        <v>45061</v>
      </c>
      <c r="V1093" s="270" t="str">
        <f ca="1">IFERROR(IF(E1093&lt;&gt;"",VLOOKUP(E1093,'Color Lineup'!N:N,1,0),""),"CHECK")</f>
        <v>LH089</v>
      </c>
    </row>
    <row r="1094" spans="3:22">
      <c r="C1094" s="1">
        <f>+IF(D1094=1,COUNTIF($D$2:D1094,D1094),0)</f>
        <v>0</v>
      </c>
      <c r="D1094" s="1">
        <f>+COUNTIF($E$2:E1094,E1094)</f>
        <v>36</v>
      </c>
      <c r="E1094" s="1" t="str">
        <f t="shared" si="34"/>
        <v>MX3R3</v>
      </c>
      <c r="F1094" s="323">
        <f t="shared" si="35"/>
        <v>1092</v>
      </c>
      <c r="G1094" s="317" t="s">
        <v>2503</v>
      </c>
      <c r="H1094" s="317" t="s">
        <v>518</v>
      </c>
      <c r="I1094" s="317" t="s">
        <v>1164</v>
      </c>
      <c r="J1094" s="317">
        <v>7</v>
      </c>
      <c r="K1094" s="317" t="s">
        <v>760</v>
      </c>
      <c r="L1094" s="317" t="s">
        <v>844</v>
      </c>
      <c r="M1094" s="317">
        <v>0</v>
      </c>
      <c r="N1094" s="333" t="s">
        <v>354</v>
      </c>
      <c r="O1094" s="318"/>
      <c r="P1094" s="319"/>
      <c r="Q1094" s="320"/>
      <c r="R1094" s="319"/>
      <c r="S1094" s="319"/>
      <c r="T1094" s="320"/>
      <c r="U1094" s="321">
        <v>45061</v>
      </c>
      <c r="V1094" s="270" t="str">
        <f ca="1">IFERROR(IF(E1094&lt;&gt;"",VLOOKUP(E1094,'Color Lineup'!N:N,1,0),""),"CHECK")</f>
        <v>MX3R3</v>
      </c>
    </row>
    <row r="1095" spans="3:22">
      <c r="C1095" s="1">
        <f>+IF(D1095=1,COUNTIF($D$2:D1095,D1095),0)</f>
        <v>0</v>
      </c>
      <c r="D1095" s="1">
        <f>+COUNTIF($E$2:E1095,E1095)</f>
        <v>59</v>
      </c>
      <c r="E1095" s="1" t="str">
        <f t="shared" si="34"/>
        <v>HJ089</v>
      </c>
      <c r="F1095" s="323">
        <f t="shared" si="35"/>
        <v>1093</v>
      </c>
      <c r="G1095" s="317" t="s">
        <v>2504</v>
      </c>
      <c r="H1095" s="317" t="s">
        <v>682</v>
      </c>
      <c r="I1095" s="317" t="s">
        <v>2443</v>
      </c>
      <c r="J1095" s="317">
        <v>6</v>
      </c>
      <c r="K1095" s="317" t="s">
        <v>679</v>
      </c>
      <c r="L1095" s="317" t="s">
        <v>992</v>
      </c>
      <c r="M1095" s="317">
        <v>0</v>
      </c>
      <c r="N1095" s="333" t="s">
        <v>465</v>
      </c>
      <c r="O1095" s="318"/>
      <c r="P1095" s="319"/>
      <c r="Q1095" s="320"/>
      <c r="R1095" s="319"/>
      <c r="S1095" s="319"/>
      <c r="T1095" s="320"/>
      <c r="U1095" s="321">
        <v>45061</v>
      </c>
      <c r="V1095" s="270" t="str">
        <f ca="1">IFERROR(IF(E1095&lt;&gt;"",VLOOKUP(E1095,'Color Lineup'!N:N,1,0),""),"CHECK")</f>
        <v>HJ089</v>
      </c>
    </row>
    <row r="1096" spans="3:22">
      <c r="C1096" s="1">
        <f>+IF(D1096=1,COUNTIF($D$2:D1096,D1096),0)</f>
        <v>0</v>
      </c>
      <c r="D1096" s="1">
        <f>+COUNTIF($E$2:E1096,E1096)</f>
        <v>16</v>
      </c>
      <c r="E1096" s="1" t="str">
        <f t="shared" si="34"/>
        <v>LT218</v>
      </c>
      <c r="F1096" s="323">
        <f t="shared" si="35"/>
        <v>1094</v>
      </c>
      <c r="G1096" s="317" t="s">
        <v>2505</v>
      </c>
      <c r="H1096" s="317" t="s">
        <v>519</v>
      </c>
      <c r="I1096" s="317" t="s">
        <v>2407</v>
      </c>
      <c r="J1096" s="317">
        <v>8</v>
      </c>
      <c r="K1096" s="317" t="s">
        <v>559</v>
      </c>
      <c r="L1096" s="317" t="s">
        <v>1662</v>
      </c>
      <c r="M1096" s="317">
        <v>0</v>
      </c>
      <c r="N1096" s="333" t="s">
        <v>20</v>
      </c>
      <c r="O1096" s="318"/>
      <c r="P1096" s="319"/>
      <c r="Q1096" s="320"/>
      <c r="R1096" s="319"/>
      <c r="S1096" s="319"/>
      <c r="T1096" s="320"/>
      <c r="U1096" s="321">
        <v>45061</v>
      </c>
      <c r="V1096" s="270" t="str">
        <f ca="1">IFERROR(IF(E1096&lt;&gt;"",VLOOKUP(E1096,'Color Lineup'!N:N,1,0),""),"CHECK")</f>
        <v>LT218</v>
      </c>
    </row>
    <row r="1097" spans="3:22">
      <c r="C1097" s="1">
        <f>+IF(D1097=1,COUNTIF($D$2:D1097,D1097),0)</f>
        <v>0</v>
      </c>
      <c r="D1097" s="1">
        <f>+COUNTIF($E$2:E1097,E1097)</f>
        <v>19</v>
      </c>
      <c r="E1097" s="1" t="str">
        <f t="shared" si="34"/>
        <v>MY089</v>
      </c>
      <c r="F1097" s="323">
        <f t="shared" si="35"/>
        <v>1095</v>
      </c>
      <c r="G1097" s="317" t="s">
        <v>2506</v>
      </c>
      <c r="H1097" s="317" t="s">
        <v>518</v>
      </c>
      <c r="I1097" s="317" t="s">
        <v>1141</v>
      </c>
      <c r="J1097" s="317">
        <v>8</v>
      </c>
      <c r="K1097" s="317" t="s">
        <v>759</v>
      </c>
      <c r="L1097" s="317" t="s">
        <v>845</v>
      </c>
      <c r="M1097" s="317">
        <v>0</v>
      </c>
      <c r="N1097" s="333" t="s">
        <v>465</v>
      </c>
      <c r="O1097" s="318"/>
      <c r="P1097" s="319"/>
      <c r="Q1097" s="320"/>
      <c r="R1097" s="319"/>
      <c r="S1097" s="319"/>
      <c r="T1097" s="320"/>
      <c r="U1097" s="321">
        <v>45061</v>
      </c>
      <c r="V1097" s="270" t="str">
        <f ca="1">IFERROR(IF(E1097&lt;&gt;"",VLOOKUP(E1097,'Color Lineup'!N:N,1,0),""),"CHECK")</f>
        <v>MY089</v>
      </c>
    </row>
    <row r="1098" spans="3:22">
      <c r="C1098" s="1">
        <f>+IF(D1098=1,COUNTIF($D$2:D1098,D1098),0)</f>
        <v>0</v>
      </c>
      <c r="D1098" s="1">
        <f>+COUNTIF($E$2:E1098,E1098)</f>
        <v>48</v>
      </c>
      <c r="E1098" s="1" t="str">
        <f t="shared" si="34"/>
        <v>CXW09</v>
      </c>
      <c r="F1098" s="323">
        <f t="shared" si="35"/>
        <v>1096</v>
      </c>
      <c r="G1098" s="317" t="s">
        <v>2507</v>
      </c>
      <c r="H1098" s="317" t="s">
        <v>682</v>
      </c>
      <c r="I1098" s="317" t="s">
        <v>2432</v>
      </c>
      <c r="J1098" s="317">
        <v>7</v>
      </c>
      <c r="K1098" s="317" t="s">
        <v>680</v>
      </c>
      <c r="L1098" s="317" t="s">
        <v>993</v>
      </c>
      <c r="M1098" s="317">
        <v>0</v>
      </c>
      <c r="N1098" s="333" t="s">
        <v>635</v>
      </c>
      <c r="O1098" s="318"/>
      <c r="P1098" s="319"/>
      <c r="Q1098" s="320"/>
      <c r="R1098" s="319"/>
      <c r="S1098" s="319"/>
      <c r="T1098" s="320"/>
      <c r="U1098" s="321">
        <v>45061</v>
      </c>
      <c r="V1098" s="270" t="str">
        <f ca="1">IFERROR(IF(E1098&lt;&gt;"",VLOOKUP(E1098,'Color Lineup'!N:N,1,0),""),"CHECK")</f>
        <v>CXW09</v>
      </c>
    </row>
    <row r="1099" spans="3:22">
      <c r="C1099" s="1">
        <f>+IF(D1099=1,COUNTIF($D$2:D1099,D1099),0)</f>
        <v>0</v>
      </c>
      <c r="D1099" s="1">
        <f>+COUNTIF($E$2:E1099,E1099)</f>
        <v>26</v>
      </c>
      <c r="E1099" s="1" t="str">
        <f t="shared" si="34"/>
        <v>MX040</v>
      </c>
      <c r="F1099" s="323">
        <f t="shared" si="35"/>
        <v>1097</v>
      </c>
      <c r="G1099" s="317" t="s">
        <v>2508</v>
      </c>
      <c r="H1099" s="317" t="s">
        <v>518</v>
      </c>
      <c r="I1099" s="317" t="s">
        <v>1164</v>
      </c>
      <c r="J1099" s="317">
        <v>8</v>
      </c>
      <c r="K1099" s="317" t="s">
        <v>760</v>
      </c>
      <c r="L1099" s="317" t="s">
        <v>846</v>
      </c>
      <c r="M1099" s="317">
        <v>0</v>
      </c>
      <c r="N1099" s="333" t="s">
        <v>28</v>
      </c>
      <c r="O1099" s="318"/>
      <c r="P1099" s="319"/>
      <c r="Q1099" s="320"/>
      <c r="R1099" s="319"/>
      <c r="S1099" s="319"/>
      <c r="T1099" s="320"/>
      <c r="U1099" s="321">
        <v>45061</v>
      </c>
      <c r="V1099" s="270" t="str">
        <f ca="1">IFERROR(IF(E1099&lt;&gt;"",VLOOKUP(E1099,'Color Lineup'!N:N,1,0),""),"CHECK")</f>
        <v>MX040</v>
      </c>
    </row>
    <row r="1100" spans="3:22">
      <c r="C1100" s="1">
        <f>+IF(D1100=1,COUNTIF($D$2:D1100,D1100),0)</f>
        <v>0</v>
      </c>
      <c r="D1100" s="1">
        <f>+COUNTIF($E$2:E1100,E1100)</f>
        <v>20</v>
      </c>
      <c r="E1100" s="1" t="str">
        <f t="shared" si="34"/>
        <v>LHS28</v>
      </c>
      <c r="F1100" s="323">
        <f t="shared" si="35"/>
        <v>1098</v>
      </c>
      <c r="G1100" s="317" t="s">
        <v>2509</v>
      </c>
      <c r="H1100" s="317" t="s">
        <v>682</v>
      </c>
      <c r="I1100" s="317" t="s">
        <v>2475</v>
      </c>
      <c r="J1100" s="317">
        <v>7</v>
      </c>
      <c r="K1100" s="317" t="s">
        <v>585</v>
      </c>
      <c r="L1100" s="317" t="s">
        <v>994</v>
      </c>
      <c r="M1100" s="317">
        <v>0</v>
      </c>
      <c r="N1100" s="333" t="s">
        <v>631</v>
      </c>
      <c r="O1100" s="318"/>
      <c r="P1100" s="319"/>
      <c r="Q1100" s="320"/>
      <c r="R1100" s="319"/>
      <c r="S1100" s="319"/>
      <c r="T1100" s="320"/>
      <c r="U1100" s="321">
        <v>45061</v>
      </c>
      <c r="V1100" s="270" t="str">
        <f ca="1">IFERROR(IF(E1100&lt;&gt;"",VLOOKUP(E1100,'Color Lineup'!N:N,1,0),""),"CHECK")</f>
        <v>LHS28</v>
      </c>
    </row>
    <row r="1101" spans="3:22">
      <c r="C1101" s="1">
        <f>+IF(D1101=1,COUNTIF($D$2:D1101,D1101),0)</f>
        <v>0</v>
      </c>
      <c r="D1101" s="1">
        <f>+COUNTIF($E$2:E1101,E1101)</f>
        <v>30</v>
      </c>
      <c r="E1101" s="1" t="str">
        <f t="shared" si="34"/>
        <v>MX218</v>
      </c>
      <c r="F1101" s="323">
        <f t="shared" si="35"/>
        <v>1099</v>
      </c>
      <c r="G1101" s="317" t="s">
        <v>2510</v>
      </c>
      <c r="H1101" s="317" t="s">
        <v>518</v>
      </c>
      <c r="I1101" s="317" t="s">
        <v>1164</v>
      </c>
      <c r="J1101" s="317">
        <v>9</v>
      </c>
      <c r="K1101" s="317" t="s">
        <v>760</v>
      </c>
      <c r="L1101" s="317" t="s">
        <v>847</v>
      </c>
      <c r="M1101" s="317">
        <v>0</v>
      </c>
      <c r="N1101" s="333" t="s">
        <v>20</v>
      </c>
      <c r="O1101" s="318"/>
      <c r="P1101" s="319"/>
      <c r="Q1101" s="320"/>
      <c r="R1101" s="319"/>
      <c r="S1101" s="319"/>
      <c r="T1101" s="320"/>
      <c r="U1101" s="321">
        <v>45061</v>
      </c>
      <c r="V1101" s="270" t="str">
        <f ca="1">IFERROR(IF(E1101&lt;&gt;"",VLOOKUP(E1101,'Color Lineup'!N:N,1,0),""),"CHECK")</f>
        <v>MX218</v>
      </c>
    </row>
    <row r="1102" spans="3:22">
      <c r="C1102" s="1">
        <f>+IF(D1102=1,COUNTIF($D$2:D1102,D1102),0)</f>
        <v>0</v>
      </c>
      <c r="D1102" s="1">
        <f>+COUNTIF($E$2:E1102,E1102)</f>
        <v>32</v>
      </c>
      <c r="E1102" s="1" t="str">
        <f t="shared" si="34"/>
        <v>LP040</v>
      </c>
      <c r="F1102" s="323">
        <f t="shared" si="35"/>
        <v>1100</v>
      </c>
      <c r="G1102" s="317" t="s">
        <v>2511</v>
      </c>
      <c r="H1102" s="317" t="s">
        <v>519</v>
      </c>
      <c r="I1102" s="317" t="s">
        <v>2512</v>
      </c>
      <c r="J1102" s="317">
        <v>1</v>
      </c>
      <c r="K1102" s="317" t="s">
        <v>561</v>
      </c>
      <c r="L1102" s="317" t="s">
        <v>1683</v>
      </c>
      <c r="M1102" s="317">
        <v>0</v>
      </c>
      <c r="N1102" s="333" t="s">
        <v>28</v>
      </c>
      <c r="O1102" s="318"/>
      <c r="P1102" s="319"/>
      <c r="Q1102" s="320"/>
      <c r="R1102" s="319"/>
      <c r="S1102" s="319"/>
      <c r="T1102" s="320"/>
      <c r="U1102" s="321">
        <v>45061</v>
      </c>
      <c r="V1102" s="270" t="str">
        <f ca="1">IFERROR(IF(E1102&lt;&gt;"",VLOOKUP(E1102,'Color Lineup'!N:N,1,0),""),"CHECK")</f>
        <v>LP040</v>
      </c>
    </row>
    <row r="1103" spans="3:22">
      <c r="C1103" s="1">
        <f>+IF(D1103=1,COUNTIF($D$2:D1103,D1103),0)</f>
        <v>0</v>
      </c>
      <c r="D1103" s="1">
        <f>+COUNTIF($E$2:E1103,E1103)</f>
        <v>5</v>
      </c>
      <c r="E1103" s="1" t="str">
        <f t="shared" si="34"/>
        <v>HKS28</v>
      </c>
      <c r="F1103" s="323">
        <f t="shared" si="35"/>
        <v>1101</v>
      </c>
      <c r="G1103" s="317" t="s">
        <v>2513</v>
      </c>
      <c r="H1103" s="317" t="s">
        <v>682</v>
      </c>
      <c r="I1103" s="317" t="s">
        <v>2388</v>
      </c>
      <c r="J1103" s="317">
        <v>9</v>
      </c>
      <c r="K1103" s="317" t="s">
        <v>681</v>
      </c>
      <c r="L1103" s="317" t="s">
        <v>995</v>
      </c>
      <c r="M1103" s="317">
        <v>0</v>
      </c>
      <c r="N1103" s="333" t="s">
        <v>631</v>
      </c>
      <c r="O1103" s="318"/>
      <c r="P1103" s="319"/>
      <c r="Q1103" s="320"/>
      <c r="R1103" s="319"/>
      <c r="S1103" s="319"/>
      <c r="T1103" s="320"/>
      <c r="U1103" s="321">
        <v>45061</v>
      </c>
      <c r="V1103" s="270" t="str">
        <f ca="1">IFERROR(IF(E1103&lt;&gt;"",VLOOKUP(E1103,'Color Lineup'!N:N,1,0),""),"CHECK")</f>
        <v>HKS28</v>
      </c>
    </row>
    <row r="1104" spans="3:22">
      <c r="C1104" s="1">
        <f>+IF(D1104=1,COUNTIF($D$2:D1104,D1104),0)</f>
        <v>0</v>
      </c>
      <c r="D1104" s="1">
        <f>+COUNTIF($E$2:E1104,E1104)</f>
        <v>8</v>
      </c>
      <c r="E1104" s="1" t="str">
        <f t="shared" si="34"/>
        <v>MY3R3</v>
      </c>
      <c r="F1104" s="323">
        <f t="shared" si="35"/>
        <v>1102</v>
      </c>
      <c r="G1104" s="317" t="s">
        <v>2514</v>
      </c>
      <c r="H1104" s="317" t="s">
        <v>518</v>
      </c>
      <c r="I1104" s="317" t="s">
        <v>1141</v>
      </c>
      <c r="J1104" s="317">
        <v>9</v>
      </c>
      <c r="K1104" s="317" t="s">
        <v>759</v>
      </c>
      <c r="L1104" s="317" t="s">
        <v>848</v>
      </c>
      <c r="M1104" s="317">
        <v>0</v>
      </c>
      <c r="N1104" s="333" t="s">
        <v>354</v>
      </c>
      <c r="O1104" s="318"/>
      <c r="P1104" s="319"/>
      <c r="Q1104" s="320"/>
      <c r="R1104" s="319"/>
      <c r="S1104" s="319"/>
      <c r="T1104" s="320"/>
      <c r="U1104" s="321">
        <v>45061</v>
      </c>
      <c r="V1104" s="270" t="str">
        <f ca="1">IFERROR(IF(E1104&lt;&gt;"",VLOOKUP(E1104,'Color Lineup'!N:N,1,0),""),"CHECK")</f>
        <v>MY3R3</v>
      </c>
    </row>
    <row r="1105" spans="3:22">
      <c r="C1105" s="1">
        <f>+IF(D1105=1,COUNTIF($D$2:D1105,D1105),0)</f>
        <v>0</v>
      </c>
      <c r="D1105" s="1">
        <f>+COUNTIF($E$2:E1105,E1105)</f>
        <v>108</v>
      </c>
      <c r="E1105" s="1" t="str">
        <f t="shared" si="34"/>
        <v>LH089</v>
      </c>
      <c r="F1105" s="323">
        <f t="shared" si="35"/>
        <v>1103</v>
      </c>
      <c r="G1105" s="317" t="s">
        <v>2515</v>
      </c>
      <c r="H1105" s="317" t="s">
        <v>682</v>
      </c>
      <c r="I1105" s="317" t="s">
        <v>2475</v>
      </c>
      <c r="J1105" s="317">
        <v>8</v>
      </c>
      <c r="K1105" s="317" t="s">
        <v>585</v>
      </c>
      <c r="L1105" s="317" t="s">
        <v>996</v>
      </c>
      <c r="M1105" s="317">
        <v>0</v>
      </c>
      <c r="N1105" s="333" t="s">
        <v>465</v>
      </c>
      <c r="O1105" s="318"/>
      <c r="P1105" s="319"/>
      <c r="Q1105" s="320"/>
      <c r="R1105" s="319"/>
      <c r="S1105" s="319"/>
      <c r="T1105" s="320"/>
      <c r="U1105" s="321">
        <v>45061</v>
      </c>
      <c r="V1105" s="270" t="str">
        <f ca="1">IFERROR(IF(E1105&lt;&gt;"",VLOOKUP(E1105,'Color Lineup'!N:N,1,0),""),"CHECK")</f>
        <v>LH089</v>
      </c>
    </row>
    <row r="1106" spans="3:22">
      <c r="C1106" s="1">
        <f>+IF(D1106=1,COUNTIF($D$2:D1106,D1106),0)</f>
        <v>0</v>
      </c>
      <c r="D1106" s="1">
        <f>+COUNTIF($E$2:E1106,E1106)</f>
        <v>75</v>
      </c>
      <c r="E1106" s="1" t="str">
        <f t="shared" si="34"/>
        <v>MX089</v>
      </c>
      <c r="F1106" s="323">
        <f t="shared" si="35"/>
        <v>1104</v>
      </c>
      <c r="G1106" s="317" t="s">
        <v>2516</v>
      </c>
      <c r="H1106" s="317" t="s">
        <v>518</v>
      </c>
      <c r="I1106" s="317" t="s">
        <v>1164</v>
      </c>
      <c r="J1106" s="317">
        <v>10</v>
      </c>
      <c r="K1106" s="317" t="s">
        <v>760</v>
      </c>
      <c r="L1106" s="317" t="s">
        <v>849</v>
      </c>
      <c r="M1106" s="317">
        <v>0</v>
      </c>
      <c r="N1106" s="333" t="s">
        <v>465</v>
      </c>
      <c r="O1106" s="318"/>
      <c r="P1106" s="319"/>
      <c r="Q1106" s="320"/>
      <c r="R1106" s="319"/>
      <c r="S1106" s="319"/>
      <c r="T1106" s="320"/>
      <c r="U1106" s="321">
        <v>45061</v>
      </c>
      <c r="V1106" s="270" t="str">
        <f ca="1">IFERROR(IF(E1106&lt;&gt;"",VLOOKUP(E1106,'Color Lineup'!N:N,1,0),""),"CHECK")</f>
        <v>MX089</v>
      </c>
    </row>
    <row r="1107" spans="3:22">
      <c r="C1107" s="1">
        <f>+IF(D1107=1,COUNTIF($D$2:D1107,D1107),0)</f>
        <v>0</v>
      </c>
      <c r="D1107" s="1">
        <f>+COUNTIF($E$2:E1107,E1107)</f>
        <v>12</v>
      </c>
      <c r="E1107" s="1" t="str">
        <f t="shared" si="34"/>
        <v>HJ3Q3</v>
      </c>
      <c r="F1107" s="323">
        <f t="shared" si="35"/>
        <v>1105</v>
      </c>
      <c r="G1107" s="317" t="s">
        <v>2517</v>
      </c>
      <c r="H1107" s="317" t="s">
        <v>682</v>
      </c>
      <c r="I1107" s="317" t="s">
        <v>2443</v>
      </c>
      <c r="J1107" s="317">
        <v>7</v>
      </c>
      <c r="K1107" s="317" t="s">
        <v>679</v>
      </c>
      <c r="L1107" s="317" t="s">
        <v>997</v>
      </c>
      <c r="M1107" s="317">
        <v>0</v>
      </c>
      <c r="N1107" s="333" t="s">
        <v>630</v>
      </c>
      <c r="O1107" s="318"/>
      <c r="P1107" s="319"/>
      <c r="Q1107" s="320"/>
      <c r="R1107" s="319"/>
      <c r="S1107" s="319"/>
      <c r="T1107" s="320"/>
      <c r="U1107" s="321">
        <v>45061</v>
      </c>
      <c r="V1107" s="270" t="str">
        <f ca="1">IFERROR(IF(E1107&lt;&gt;"",VLOOKUP(E1107,'Color Lineup'!N:N,1,0),""),"CHECK")</f>
        <v>HJ3Q3</v>
      </c>
    </row>
    <row r="1108" spans="3:22">
      <c r="C1108" s="1">
        <f>+IF(D1108=1,COUNTIF($D$2:D1108,D1108),0)</f>
        <v>0</v>
      </c>
      <c r="D1108" s="1">
        <f>+COUNTIF($E$2:E1108,E1108)</f>
        <v>76</v>
      </c>
      <c r="E1108" s="1" t="str">
        <f t="shared" si="34"/>
        <v>MX089</v>
      </c>
      <c r="F1108" s="323">
        <f t="shared" si="35"/>
        <v>1106</v>
      </c>
      <c r="G1108" s="317" t="s">
        <v>2518</v>
      </c>
      <c r="H1108" s="317" t="s">
        <v>518</v>
      </c>
      <c r="I1108" s="317" t="s">
        <v>1167</v>
      </c>
      <c r="J1108" s="317">
        <v>1</v>
      </c>
      <c r="K1108" s="317" t="s">
        <v>760</v>
      </c>
      <c r="L1108" s="317" t="s">
        <v>850</v>
      </c>
      <c r="M1108" s="317">
        <v>0</v>
      </c>
      <c r="N1108" s="333" t="s">
        <v>465</v>
      </c>
      <c r="O1108" s="318"/>
      <c r="P1108" s="319"/>
      <c r="Q1108" s="320"/>
      <c r="R1108" s="319"/>
      <c r="S1108" s="319"/>
      <c r="T1108" s="320"/>
      <c r="U1108" s="321">
        <v>45061</v>
      </c>
      <c r="V1108" s="270" t="str">
        <f ca="1">IFERROR(IF(E1108&lt;&gt;"",VLOOKUP(E1108,'Color Lineup'!N:N,1,0),""),"CHECK")</f>
        <v>MX089</v>
      </c>
    </row>
    <row r="1109" spans="3:22">
      <c r="C1109" s="1">
        <f>+IF(D1109=1,COUNTIF($D$2:D1109,D1109),0)</f>
        <v>0</v>
      </c>
      <c r="D1109" s="1">
        <f>+COUNTIF($E$2:E1109,E1109)</f>
        <v>6</v>
      </c>
      <c r="E1109" s="1" t="str">
        <f t="shared" si="34"/>
        <v>LT4V8</v>
      </c>
      <c r="F1109" s="323">
        <f t="shared" si="35"/>
        <v>1107</v>
      </c>
      <c r="G1109" s="317" t="s">
        <v>2519</v>
      </c>
      <c r="H1109" s="317" t="s">
        <v>519</v>
      </c>
      <c r="I1109" s="317" t="s">
        <v>2407</v>
      </c>
      <c r="J1109" s="317">
        <v>9</v>
      </c>
      <c r="K1109" s="317" t="s">
        <v>559</v>
      </c>
      <c r="L1109" s="317" t="s">
        <v>1690</v>
      </c>
      <c r="M1109" s="317">
        <v>0</v>
      </c>
      <c r="N1109" s="333" t="s">
        <v>30</v>
      </c>
      <c r="O1109" s="318"/>
      <c r="P1109" s="319"/>
      <c r="Q1109" s="320"/>
      <c r="R1109" s="319"/>
      <c r="S1109" s="319"/>
      <c r="T1109" s="320"/>
      <c r="U1109" s="321">
        <v>45061</v>
      </c>
      <c r="V1109" s="270" t="str">
        <f ca="1">IFERROR(IF(E1109&lt;&gt;"",VLOOKUP(E1109,'Color Lineup'!N:N,1,0),""),"CHECK")</f>
        <v>LT4V8</v>
      </c>
    </row>
    <row r="1110" spans="3:22">
      <c r="C1110" s="1">
        <f>+IF(D1110=1,COUNTIF($D$2:D1110,D1110),0)</f>
        <v>0</v>
      </c>
      <c r="D1110" s="1">
        <f>+COUNTIF($E$2:E1110,E1110)</f>
        <v>49</v>
      </c>
      <c r="E1110" s="1" t="str">
        <f t="shared" si="34"/>
        <v>CXW09</v>
      </c>
      <c r="F1110" s="323">
        <f t="shared" si="35"/>
        <v>1108</v>
      </c>
      <c r="G1110" s="317" t="s">
        <v>2520</v>
      </c>
      <c r="H1110" s="317" t="s">
        <v>682</v>
      </c>
      <c r="I1110" s="317" t="s">
        <v>2432</v>
      </c>
      <c r="J1110" s="317">
        <v>8</v>
      </c>
      <c r="K1110" s="317" t="s">
        <v>680</v>
      </c>
      <c r="L1110" s="317" t="s">
        <v>998</v>
      </c>
      <c r="M1110" s="317">
        <v>0</v>
      </c>
      <c r="N1110" s="333" t="s">
        <v>635</v>
      </c>
      <c r="O1110" s="318"/>
      <c r="P1110" s="319"/>
      <c r="Q1110" s="320"/>
      <c r="R1110" s="319"/>
      <c r="S1110" s="319"/>
      <c r="T1110" s="320"/>
      <c r="U1110" s="321">
        <v>45061</v>
      </c>
      <c r="V1110" s="270" t="str">
        <f ca="1">IFERROR(IF(E1110&lt;&gt;"",VLOOKUP(E1110,'Color Lineup'!N:N,1,0),""),"CHECK")</f>
        <v>CXW09</v>
      </c>
    </row>
    <row r="1111" spans="3:22">
      <c r="C1111" s="1">
        <f>+IF(D1111=1,COUNTIF($D$2:D1111,D1111),0)</f>
        <v>0</v>
      </c>
      <c r="D1111" s="1">
        <f>+COUNTIF($E$2:E1111,E1111)</f>
        <v>31</v>
      </c>
      <c r="E1111" s="1" t="str">
        <f t="shared" si="34"/>
        <v>MX218</v>
      </c>
      <c r="F1111" s="323">
        <f t="shared" si="35"/>
        <v>1109</v>
      </c>
      <c r="G1111" s="317" t="s">
        <v>2521</v>
      </c>
      <c r="H1111" s="317" t="s">
        <v>518</v>
      </c>
      <c r="I1111" s="317" t="s">
        <v>1167</v>
      </c>
      <c r="J1111" s="317">
        <v>2</v>
      </c>
      <c r="K1111" s="317" t="s">
        <v>760</v>
      </c>
      <c r="L1111" s="317" t="s">
        <v>851</v>
      </c>
      <c r="M1111" s="317">
        <v>0</v>
      </c>
      <c r="N1111" s="333" t="s">
        <v>20</v>
      </c>
      <c r="O1111" s="318"/>
      <c r="P1111" s="319"/>
      <c r="Q1111" s="320"/>
      <c r="R1111" s="319"/>
      <c r="S1111" s="319"/>
      <c r="T1111" s="320"/>
      <c r="U1111" s="321">
        <v>45061</v>
      </c>
      <c r="V1111" s="270" t="str">
        <f ca="1">IFERROR(IF(E1111&lt;&gt;"",VLOOKUP(E1111,'Color Lineup'!N:N,1,0),""),"CHECK")</f>
        <v>MX218</v>
      </c>
    </row>
    <row r="1112" spans="3:22">
      <c r="C1112" s="1">
        <f>+IF(D1112=1,COUNTIF($D$2:D1112,D1112),0)</f>
        <v>0</v>
      </c>
      <c r="D1112" s="1">
        <f>+COUNTIF($E$2:E1112,E1112)</f>
        <v>109</v>
      </c>
      <c r="E1112" s="1" t="str">
        <f t="shared" si="34"/>
        <v>LH089</v>
      </c>
      <c r="F1112" s="323">
        <f t="shared" si="35"/>
        <v>1110</v>
      </c>
      <c r="G1112" s="317" t="s">
        <v>2522</v>
      </c>
      <c r="H1112" s="317" t="s">
        <v>682</v>
      </c>
      <c r="I1112" s="317" t="s">
        <v>2475</v>
      </c>
      <c r="J1112" s="317">
        <v>9</v>
      </c>
      <c r="K1112" s="317" t="s">
        <v>585</v>
      </c>
      <c r="L1112" s="317" t="s">
        <v>999</v>
      </c>
      <c r="M1112" s="317">
        <v>0</v>
      </c>
      <c r="N1112" s="333" t="s">
        <v>465</v>
      </c>
      <c r="O1112" s="318"/>
      <c r="P1112" s="319"/>
      <c r="Q1112" s="320"/>
      <c r="R1112" s="319"/>
      <c r="S1112" s="319"/>
      <c r="T1112" s="320"/>
      <c r="U1112" s="321">
        <v>45061</v>
      </c>
      <c r="V1112" s="270" t="str">
        <f ca="1">IFERROR(IF(E1112&lt;&gt;"",VLOOKUP(E1112,'Color Lineup'!N:N,1,0),""),"CHECK")</f>
        <v>LH089</v>
      </c>
    </row>
    <row r="1113" spans="3:22">
      <c r="C1113" s="1">
        <f>+IF(D1113=1,COUNTIF($D$2:D1113,D1113),0)</f>
        <v>0</v>
      </c>
      <c r="D1113" s="1">
        <f>+COUNTIF($E$2:E1113,E1113)</f>
        <v>33</v>
      </c>
      <c r="E1113" s="1" t="str">
        <f t="shared" si="34"/>
        <v>MY4R0</v>
      </c>
      <c r="F1113" s="323">
        <f t="shared" si="35"/>
        <v>1111</v>
      </c>
      <c r="G1113" s="317" t="s">
        <v>2523</v>
      </c>
      <c r="H1113" s="317" t="s">
        <v>518</v>
      </c>
      <c r="I1113" s="317" t="s">
        <v>1141</v>
      </c>
      <c r="J1113" s="317">
        <v>10</v>
      </c>
      <c r="K1113" s="317" t="s">
        <v>759</v>
      </c>
      <c r="L1113" s="317" t="s">
        <v>852</v>
      </c>
      <c r="M1113" s="317">
        <v>0</v>
      </c>
      <c r="N1113" s="333" t="s">
        <v>21</v>
      </c>
      <c r="O1113" s="318"/>
      <c r="P1113" s="319"/>
      <c r="Q1113" s="320"/>
      <c r="R1113" s="319"/>
      <c r="S1113" s="319"/>
      <c r="T1113" s="320"/>
      <c r="U1113" s="321">
        <v>45061</v>
      </c>
      <c r="V1113" s="270" t="str">
        <f ca="1">IFERROR(IF(E1113&lt;&gt;"",VLOOKUP(E1113,'Color Lineup'!N:N,1,0),""),"CHECK")</f>
        <v>MY4R0</v>
      </c>
    </row>
    <row r="1114" spans="3:22">
      <c r="C1114" s="1">
        <f>+IF(D1114=1,COUNTIF($D$2:D1114,D1114),0)</f>
        <v>0</v>
      </c>
      <c r="D1114" s="1">
        <f>+COUNTIF($E$2:E1114,E1114)</f>
        <v>33</v>
      </c>
      <c r="E1114" s="1" t="str">
        <f t="shared" si="34"/>
        <v>LP040</v>
      </c>
      <c r="F1114" s="323">
        <f t="shared" si="35"/>
        <v>1112</v>
      </c>
      <c r="G1114" s="317" t="s">
        <v>2524</v>
      </c>
      <c r="H1114" s="317" t="s">
        <v>519</v>
      </c>
      <c r="I1114" s="317" t="s">
        <v>2512</v>
      </c>
      <c r="J1114" s="317">
        <v>2</v>
      </c>
      <c r="K1114" s="317" t="s">
        <v>561</v>
      </c>
      <c r="L1114" s="317" t="s">
        <v>1698</v>
      </c>
      <c r="M1114" s="317">
        <v>0</v>
      </c>
      <c r="N1114" s="333" t="s">
        <v>28</v>
      </c>
      <c r="O1114" s="318"/>
      <c r="P1114" s="319"/>
      <c r="Q1114" s="320"/>
      <c r="R1114" s="319"/>
      <c r="S1114" s="319"/>
      <c r="T1114" s="320"/>
      <c r="U1114" s="321">
        <v>45061</v>
      </c>
      <c r="V1114" s="270" t="str">
        <f ca="1">IFERROR(IF(E1114&lt;&gt;"",VLOOKUP(E1114,'Color Lineup'!N:N,1,0),""),"CHECK")</f>
        <v>LP040</v>
      </c>
    </row>
    <row r="1115" spans="3:22">
      <c r="C1115" s="1">
        <f>+IF(D1115=1,COUNTIF($D$2:D1115,D1115),0)</f>
        <v>0</v>
      </c>
      <c r="D1115" s="1">
        <f>+COUNTIF($E$2:E1115,E1115)</f>
        <v>36</v>
      </c>
      <c r="E1115" s="1" t="str">
        <f t="shared" si="34"/>
        <v>LHX12</v>
      </c>
      <c r="F1115" s="323">
        <f t="shared" si="35"/>
        <v>1113</v>
      </c>
      <c r="G1115" s="317" t="s">
        <v>2525</v>
      </c>
      <c r="H1115" s="317" t="s">
        <v>682</v>
      </c>
      <c r="I1115" s="317" t="s">
        <v>2475</v>
      </c>
      <c r="J1115" s="317">
        <v>10</v>
      </c>
      <c r="K1115" s="317" t="s">
        <v>585</v>
      </c>
      <c r="L1115" s="317" t="s">
        <v>1000</v>
      </c>
      <c r="M1115" s="317">
        <v>0</v>
      </c>
      <c r="N1115" s="333" t="s">
        <v>632</v>
      </c>
      <c r="O1115" s="318"/>
      <c r="P1115" s="319"/>
      <c r="Q1115" s="320"/>
      <c r="R1115" s="319"/>
      <c r="S1115" s="319"/>
      <c r="T1115" s="320"/>
      <c r="U1115" s="321">
        <v>45061</v>
      </c>
      <c r="V1115" s="270" t="str">
        <f ca="1">IFERROR(IF(E1115&lt;&gt;"",VLOOKUP(E1115,'Color Lineup'!N:N,1,0),""),"CHECK")</f>
        <v>LHX12</v>
      </c>
    </row>
    <row r="1116" spans="3:22">
      <c r="C1116" s="1">
        <f>+IF(D1116=1,COUNTIF($D$2:D1116,D1116),0)</f>
        <v>0</v>
      </c>
      <c r="D1116" s="1">
        <f>+COUNTIF($E$2:E1116,E1116)</f>
        <v>37</v>
      </c>
      <c r="E1116" s="1" t="str">
        <f t="shared" si="34"/>
        <v>LT089</v>
      </c>
      <c r="F1116" s="323">
        <f t="shared" si="35"/>
        <v>1114</v>
      </c>
      <c r="G1116" s="317" t="s">
        <v>2526</v>
      </c>
      <c r="H1116" s="317" t="s">
        <v>519</v>
      </c>
      <c r="I1116" s="317" t="s">
        <v>2407</v>
      </c>
      <c r="J1116" s="317">
        <v>10</v>
      </c>
      <c r="K1116" s="317" t="s">
        <v>559</v>
      </c>
      <c r="L1116" s="317" t="s">
        <v>1704</v>
      </c>
      <c r="M1116" s="317">
        <v>0</v>
      </c>
      <c r="N1116" s="333" t="s">
        <v>465</v>
      </c>
      <c r="O1116" s="318"/>
      <c r="P1116" s="319"/>
      <c r="Q1116" s="320"/>
      <c r="R1116" s="319"/>
      <c r="S1116" s="319"/>
      <c r="T1116" s="320"/>
      <c r="U1116" s="321">
        <v>45061</v>
      </c>
      <c r="V1116" s="270" t="str">
        <f ca="1">IFERROR(IF(E1116&lt;&gt;"",VLOOKUP(E1116,'Color Lineup'!N:N,1,0),""),"CHECK")</f>
        <v>LT089</v>
      </c>
    </row>
    <row r="1117" spans="3:22">
      <c r="C1117" s="1">
        <f>+IF(D1117=1,COUNTIF($D$2:D1117,D1117),0)</f>
        <v>0</v>
      </c>
      <c r="D1117" s="1">
        <f>+COUNTIF($E$2:E1117,E1117)</f>
        <v>77</v>
      </c>
      <c r="E1117" s="1" t="str">
        <f t="shared" si="34"/>
        <v>MX089</v>
      </c>
      <c r="F1117" s="323">
        <f t="shared" si="35"/>
        <v>1115</v>
      </c>
      <c r="G1117" s="317" t="s">
        <v>2527</v>
      </c>
      <c r="H1117" s="317" t="s">
        <v>518</v>
      </c>
      <c r="I1117" s="317" t="s">
        <v>1167</v>
      </c>
      <c r="J1117" s="317">
        <v>3</v>
      </c>
      <c r="K1117" s="317" t="s">
        <v>760</v>
      </c>
      <c r="L1117" s="317" t="s">
        <v>853</v>
      </c>
      <c r="M1117" s="317">
        <v>0</v>
      </c>
      <c r="N1117" s="333" t="s">
        <v>465</v>
      </c>
      <c r="O1117" s="318"/>
      <c r="P1117" s="319"/>
      <c r="Q1117" s="320"/>
      <c r="R1117" s="319"/>
      <c r="S1117" s="319"/>
      <c r="T1117" s="320"/>
      <c r="U1117" s="321">
        <v>45061</v>
      </c>
      <c r="V1117" s="270" t="str">
        <f ca="1">IFERROR(IF(E1117&lt;&gt;"",VLOOKUP(E1117,'Color Lineup'!N:N,1,0),""),"CHECK")</f>
        <v>MX089</v>
      </c>
    </row>
    <row r="1118" spans="3:22">
      <c r="C1118" s="1">
        <f>+IF(D1118=1,COUNTIF($D$2:D1118,D1118),0)</f>
        <v>58</v>
      </c>
      <c r="D1118" s="1">
        <f>+COUNTIF($E$2:E1118,E1118)</f>
        <v>1</v>
      </c>
      <c r="E1118" s="1" t="str">
        <f t="shared" si="34"/>
        <v>HK576</v>
      </c>
      <c r="F1118" s="323">
        <f t="shared" si="35"/>
        <v>1116</v>
      </c>
      <c r="G1118" s="317" t="s">
        <v>2528</v>
      </c>
      <c r="H1118" s="317" t="s">
        <v>682</v>
      </c>
      <c r="I1118" s="317" t="s">
        <v>2388</v>
      </c>
      <c r="J1118" s="317">
        <v>10</v>
      </c>
      <c r="K1118" s="317" t="s">
        <v>681</v>
      </c>
      <c r="L1118" s="317" t="s">
        <v>1001</v>
      </c>
      <c r="M1118" s="317">
        <v>0</v>
      </c>
      <c r="N1118" s="333" t="s">
        <v>2529</v>
      </c>
      <c r="O1118" s="318"/>
      <c r="P1118" s="319"/>
      <c r="Q1118" s="320"/>
      <c r="R1118" s="319"/>
      <c r="S1118" s="319"/>
      <c r="T1118" s="320"/>
      <c r="U1118" s="321">
        <v>45061</v>
      </c>
      <c r="V1118" s="270" t="str">
        <f ca="1">IFERROR(IF(E1118&lt;&gt;"",VLOOKUP(E1118,'Color Lineup'!N:N,1,0),""),"CHECK")</f>
        <v>HK576</v>
      </c>
    </row>
    <row r="1119" spans="3:22">
      <c r="C1119" s="1">
        <f>+IF(D1119=1,COUNTIF($D$2:D1119,D1119),0)</f>
        <v>0</v>
      </c>
      <c r="D1119" s="1">
        <f>+COUNTIF($E$2:E1119,E1119)</f>
        <v>37</v>
      </c>
      <c r="E1119" s="1" t="str">
        <f t="shared" si="34"/>
        <v>MX3R3</v>
      </c>
      <c r="F1119" s="323">
        <f t="shared" si="35"/>
        <v>1117</v>
      </c>
      <c r="G1119" s="317" t="s">
        <v>2530</v>
      </c>
      <c r="H1119" s="317" t="s">
        <v>518</v>
      </c>
      <c r="I1119" s="317" t="s">
        <v>1167</v>
      </c>
      <c r="J1119" s="317">
        <v>4</v>
      </c>
      <c r="K1119" s="317" t="s">
        <v>760</v>
      </c>
      <c r="L1119" s="317" t="s">
        <v>854</v>
      </c>
      <c r="M1119" s="317">
        <v>0</v>
      </c>
      <c r="N1119" s="333" t="s">
        <v>354</v>
      </c>
      <c r="O1119" s="318"/>
      <c r="P1119" s="319"/>
      <c r="Q1119" s="320"/>
      <c r="R1119" s="319"/>
      <c r="S1119" s="319"/>
      <c r="T1119" s="320"/>
      <c r="U1119" s="321">
        <v>45061</v>
      </c>
      <c r="V1119" s="270" t="str">
        <f ca="1">IFERROR(IF(E1119&lt;&gt;"",VLOOKUP(E1119,'Color Lineup'!N:N,1,0),""),"CHECK")</f>
        <v>MX3R3</v>
      </c>
    </row>
    <row r="1120" spans="3:22">
      <c r="C1120" s="1">
        <f>+IF(D1120=1,COUNTIF($D$2:D1120,D1120),0)</f>
        <v>0</v>
      </c>
      <c r="D1120" s="1">
        <f>+COUNTIF($E$2:E1120,E1120)</f>
        <v>9</v>
      </c>
      <c r="E1120" s="1" t="str">
        <f t="shared" si="34"/>
        <v>HJS28</v>
      </c>
      <c r="F1120" s="323">
        <f t="shared" si="35"/>
        <v>1118</v>
      </c>
      <c r="G1120" s="317" t="s">
        <v>2531</v>
      </c>
      <c r="H1120" s="317" t="s">
        <v>682</v>
      </c>
      <c r="I1120" s="317" t="s">
        <v>2443</v>
      </c>
      <c r="J1120" s="317">
        <v>8</v>
      </c>
      <c r="K1120" s="317" t="s">
        <v>679</v>
      </c>
      <c r="L1120" s="317" t="s">
        <v>1003</v>
      </c>
      <c r="M1120" s="317">
        <v>0</v>
      </c>
      <c r="N1120" s="333" t="s">
        <v>631</v>
      </c>
      <c r="O1120" s="318"/>
      <c r="P1120" s="319"/>
      <c r="Q1120" s="320"/>
      <c r="R1120" s="319"/>
      <c r="S1120" s="319"/>
      <c r="T1120" s="320"/>
      <c r="U1120" s="321">
        <v>45061</v>
      </c>
      <c r="V1120" s="270" t="str">
        <f ca="1">IFERROR(IF(E1120&lt;&gt;"",VLOOKUP(E1120,'Color Lineup'!N:N,1,0),""),"CHECK")</f>
        <v>HJS28</v>
      </c>
    </row>
    <row r="1121" spans="3:22">
      <c r="C1121" s="1">
        <f>+IF(D1121=1,COUNTIF($D$2:D1121,D1121),0)</f>
        <v>0</v>
      </c>
      <c r="D1121" s="1">
        <f>+COUNTIF($E$2:E1121,E1121)</f>
        <v>34</v>
      </c>
      <c r="E1121" s="1" t="str">
        <f t="shared" si="34"/>
        <v>MY4R0</v>
      </c>
      <c r="F1121" s="323">
        <f t="shared" si="35"/>
        <v>1119</v>
      </c>
      <c r="G1121" s="317" t="s">
        <v>2532</v>
      </c>
      <c r="H1121" s="317" t="s">
        <v>518</v>
      </c>
      <c r="I1121" s="317" t="s">
        <v>1146</v>
      </c>
      <c r="J1121" s="317">
        <v>1</v>
      </c>
      <c r="K1121" s="317" t="s">
        <v>759</v>
      </c>
      <c r="L1121" s="317" t="s">
        <v>855</v>
      </c>
      <c r="M1121" s="317">
        <v>0</v>
      </c>
      <c r="N1121" s="333" t="s">
        <v>21</v>
      </c>
      <c r="O1121" s="318"/>
      <c r="P1121" s="319"/>
      <c r="Q1121" s="320"/>
      <c r="R1121" s="319"/>
      <c r="S1121" s="319"/>
      <c r="T1121" s="320"/>
      <c r="U1121" s="321">
        <v>45061</v>
      </c>
      <c r="V1121" s="270" t="str">
        <f ca="1">IFERROR(IF(E1121&lt;&gt;"",VLOOKUP(E1121,'Color Lineup'!N:N,1,0),""),"CHECK")</f>
        <v>MY4R0</v>
      </c>
    </row>
    <row r="1122" spans="3:22">
      <c r="C1122" s="1">
        <f>+IF(D1122=1,COUNTIF($D$2:D1122,D1122),0)</f>
        <v>0</v>
      </c>
      <c r="D1122" s="1">
        <f>+COUNTIF($E$2:E1122,E1122)</f>
        <v>7</v>
      </c>
      <c r="E1122" s="1" t="str">
        <f t="shared" si="34"/>
        <v>LP4V8</v>
      </c>
      <c r="F1122" s="323">
        <f t="shared" si="35"/>
        <v>1120</v>
      </c>
      <c r="G1122" s="317" t="s">
        <v>2533</v>
      </c>
      <c r="H1122" s="317" t="s">
        <v>519</v>
      </c>
      <c r="I1122" s="317" t="s">
        <v>2512</v>
      </c>
      <c r="J1122" s="317">
        <v>3</v>
      </c>
      <c r="K1122" s="317" t="s">
        <v>561</v>
      </c>
      <c r="L1122" s="317" t="s">
        <v>1719</v>
      </c>
      <c r="M1122" s="317">
        <v>0</v>
      </c>
      <c r="N1122" s="333" t="s">
        <v>30</v>
      </c>
      <c r="O1122" s="318"/>
      <c r="P1122" s="319"/>
      <c r="Q1122" s="320"/>
      <c r="R1122" s="319"/>
      <c r="S1122" s="319"/>
      <c r="T1122" s="320"/>
      <c r="U1122" s="321">
        <v>45061</v>
      </c>
      <c r="V1122" s="270" t="str">
        <f ca="1">IFERROR(IF(E1122&lt;&gt;"",VLOOKUP(E1122,'Color Lineup'!N:N,1,0),""),"CHECK")</f>
        <v>LP4V8</v>
      </c>
    </row>
    <row r="1123" spans="3:22">
      <c r="C1123" s="1">
        <f>+IF(D1123=1,COUNTIF($D$2:D1123,D1123),0)</f>
        <v>0</v>
      </c>
      <c r="D1123" s="1">
        <f>+COUNTIF($E$2:E1123,E1123)</f>
        <v>50</v>
      </c>
      <c r="E1123" s="1" t="str">
        <f t="shared" si="34"/>
        <v>CXW09</v>
      </c>
      <c r="F1123" s="323">
        <f t="shared" si="35"/>
        <v>1121</v>
      </c>
      <c r="G1123" s="317" t="s">
        <v>2534</v>
      </c>
      <c r="H1123" s="317" t="s">
        <v>682</v>
      </c>
      <c r="I1123" s="317" t="s">
        <v>2432</v>
      </c>
      <c r="J1123" s="317">
        <v>9</v>
      </c>
      <c r="K1123" s="317" t="s">
        <v>680</v>
      </c>
      <c r="L1123" s="317" t="s">
        <v>1004</v>
      </c>
      <c r="M1123" s="317">
        <v>0</v>
      </c>
      <c r="N1123" s="333" t="s">
        <v>635</v>
      </c>
      <c r="O1123" s="318"/>
      <c r="P1123" s="319"/>
      <c r="Q1123" s="320"/>
      <c r="R1123" s="319"/>
      <c r="S1123" s="319"/>
      <c r="T1123" s="320"/>
      <c r="U1123" s="321">
        <v>45061</v>
      </c>
      <c r="V1123" s="270" t="str">
        <f ca="1">IFERROR(IF(E1123&lt;&gt;"",VLOOKUP(E1123,'Color Lineup'!N:N,1,0),""),"CHECK")</f>
        <v>CXW09</v>
      </c>
    </row>
    <row r="1124" spans="3:22">
      <c r="C1124" s="1">
        <f>+IF(D1124=1,COUNTIF($D$2:D1124,D1124),0)</f>
        <v>0</v>
      </c>
      <c r="D1124" s="1">
        <f>+COUNTIF($E$2:E1124,E1124)</f>
        <v>85</v>
      </c>
      <c r="E1124" s="1" t="str">
        <f t="shared" si="34"/>
        <v>MX4R0</v>
      </c>
      <c r="F1124" s="323">
        <f t="shared" si="35"/>
        <v>1122</v>
      </c>
      <c r="G1124" s="317" t="s">
        <v>2535</v>
      </c>
      <c r="H1124" s="317" t="s">
        <v>518</v>
      </c>
      <c r="I1124" s="317" t="s">
        <v>1167</v>
      </c>
      <c r="J1124" s="317">
        <v>5</v>
      </c>
      <c r="K1124" s="317" t="s">
        <v>760</v>
      </c>
      <c r="L1124" s="317" t="s">
        <v>856</v>
      </c>
      <c r="M1124" s="317">
        <v>0</v>
      </c>
      <c r="N1124" s="333" t="s">
        <v>21</v>
      </c>
      <c r="O1124" s="318"/>
      <c r="P1124" s="319"/>
      <c r="Q1124" s="320"/>
      <c r="R1124" s="319"/>
      <c r="S1124" s="319"/>
      <c r="T1124" s="320"/>
      <c r="U1124" s="321">
        <v>45061</v>
      </c>
      <c r="V1124" s="270" t="str">
        <f ca="1">IFERROR(IF(E1124&lt;&gt;"",VLOOKUP(E1124,'Color Lineup'!N:N,1,0),""),"CHECK")</f>
        <v>MX4R0</v>
      </c>
    </row>
    <row r="1125" spans="3:22">
      <c r="C1125" s="1">
        <f>+IF(D1125=1,COUNTIF($D$2:D1125,D1125),0)</f>
        <v>0</v>
      </c>
      <c r="D1125" s="1">
        <f>+COUNTIF($E$2:E1125,E1125)</f>
        <v>34</v>
      </c>
      <c r="E1125" s="1" t="str">
        <f t="shared" si="34"/>
        <v>LH3Q3</v>
      </c>
      <c r="F1125" s="323">
        <f t="shared" si="35"/>
        <v>1123</v>
      </c>
      <c r="G1125" s="317" t="s">
        <v>2536</v>
      </c>
      <c r="H1125" s="317" t="s">
        <v>682</v>
      </c>
      <c r="I1125" s="317" t="s">
        <v>2537</v>
      </c>
      <c r="J1125" s="317">
        <v>1</v>
      </c>
      <c r="K1125" s="317" t="s">
        <v>585</v>
      </c>
      <c r="L1125" s="317" t="s">
        <v>1005</v>
      </c>
      <c r="M1125" s="317">
        <v>0</v>
      </c>
      <c r="N1125" s="333" t="s">
        <v>630</v>
      </c>
      <c r="O1125" s="318"/>
      <c r="P1125" s="319"/>
      <c r="Q1125" s="320"/>
      <c r="R1125" s="319"/>
      <c r="S1125" s="319"/>
      <c r="T1125" s="320"/>
      <c r="U1125" s="321">
        <v>45061</v>
      </c>
      <c r="V1125" s="270" t="str">
        <f ca="1">IFERROR(IF(E1125&lt;&gt;"",VLOOKUP(E1125,'Color Lineup'!N:N,1,0),""),"CHECK")</f>
        <v>LH3Q3</v>
      </c>
    </row>
    <row r="1126" spans="3:22">
      <c r="C1126" s="1">
        <f>+IF(D1126=1,COUNTIF($D$2:D1126,D1126),0)</f>
        <v>0</v>
      </c>
      <c r="D1126" s="1">
        <f>+COUNTIF($E$2:E1126,E1126)</f>
        <v>86</v>
      </c>
      <c r="E1126" s="1" t="str">
        <f t="shared" si="34"/>
        <v>MX4R0</v>
      </c>
      <c r="F1126" s="323">
        <f t="shared" si="35"/>
        <v>1124</v>
      </c>
      <c r="G1126" s="317" t="s">
        <v>2538</v>
      </c>
      <c r="H1126" s="317" t="s">
        <v>518</v>
      </c>
      <c r="I1126" s="317" t="s">
        <v>1167</v>
      </c>
      <c r="J1126" s="317">
        <v>6</v>
      </c>
      <c r="K1126" s="317" t="s">
        <v>760</v>
      </c>
      <c r="L1126" s="317" t="s">
        <v>857</v>
      </c>
      <c r="M1126" s="317">
        <v>0</v>
      </c>
      <c r="N1126" s="333" t="s">
        <v>21</v>
      </c>
      <c r="O1126" s="318"/>
      <c r="P1126" s="319"/>
      <c r="Q1126" s="320"/>
      <c r="R1126" s="319"/>
      <c r="S1126" s="319"/>
      <c r="T1126" s="320"/>
      <c r="U1126" s="321">
        <v>45061</v>
      </c>
      <c r="V1126" s="270" t="str">
        <f ca="1">IFERROR(IF(E1126&lt;&gt;"",VLOOKUP(E1126,'Color Lineup'!N:N,1,0),""),"CHECK")</f>
        <v>MX4R0</v>
      </c>
    </row>
    <row r="1127" spans="3:22">
      <c r="C1127" s="1">
        <f>+IF(D1127=1,COUNTIF($D$2:D1127,D1127),0)</f>
        <v>0</v>
      </c>
      <c r="D1127" s="1">
        <f>+COUNTIF($E$2:E1127,E1127)</f>
        <v>110</v>
      </c>
      <c r="E1127" s="1" t="str">
        <f t="shared" si="34"/>
        <v>LH089</v>
      </c>
      <c r="F1127" s="323">
        <f t="shared" si="35"/>
        <v>1125</v>
      </c>
      <c r="G1127" s="317" t="s">
        <v>2539</v>
      </c>
      <c r="H1127" s="317" t="s">
        <v>682</v>
      </c>
      <c r="I1127" s="317" t="s">
        <v>2537</v>
      </c>
      <c r="J1127" s="317">
        <v>2</v>
      </c>
      <c r="K1127" s="317" t="s">
        <v>585</v>
      </c>
      <c r="L1127" s="317" t="s">
        <v>1006</v>
      </c>
      <c r="M1127" s="317">
        <v>0</v>
      </c>
      <c r="N1127" s="333" t="s">
        <v>465</v>
      </c>
      <c r="O1127" s="318"/>
      <c r="P1127" s="319"/>
      <c r="Q1127" s="320"/>
      <c r="R1127" s="319"/>
      <c r="S1127" s="319"/>
      <c r="T1127" s="320"/>
      <c r="U1127" s="321">
        <v>45061</v>
      </c>
      <c r="V1127" s="270" t="str">
        <f ca="1">IFERROR(IF(E1127&lt;&gt;"",VLOOKUP(E1127,'Color Lineup'!N:N,1,0),""),"CHECK")</f>
        <v>LH089</v>
      </c>
    </row>
    <row r="1128" spans="3:22">
      <c r="C1128" s="1">
        <f>+IF(D1128=1,COUNTIF($D$2:D1128,D1128),0)</f>
        <v>0</v>
      </c>
      <c r="D1128" s="1">
        <f>+COUNTIF($E$2:E1128,E1128)</f>
        <v>6</v>
      </c>
      <c r="E1128" s="1" t="str">
        <f t="shared" si="34"/>
        <v>LN089</v>
      </c>
      <c r="F1128" s="323">
        <f t="shared" si="35"/>
        <v>1126</v>
      </c>
      <c r="G1128" s="317" t="s">
        <v>2540</v>
      </c>
      <c r="H1128" s="317" t="s">
        <v>519</v>
      </c>
      <c r="I1128" s="317" t="s">
        <v>1345</v>
      </c>
      <c r="J1128" s="317">
        <v>10</v>
      </c>
      <c r="K1128" s="317" t="s">
        <v>555</v>
      </c>
      <c r="L1128" s="317" t="s">
        <v>1728</v>
      </c>
      <c r="M1128" s="317">
        <v>0</v>
      </c>
      <c r="N1128" s="333" t="s">
        <v>465</v>
      </c>
      <c r="O1128" s="318"/>
      <c r="P1128" s="319"/>
      <c r="Q1128" s="320"/>
      <c r="R1128" s="319"/>
      <c r="S1128" s="319"/>
      <c r="T1128" s="320"/>
      <c r="U1128" s="321">
        <v>45061</v>
      </c>
      <c r="V1128" s="270" t="str">
        <f ca="1">IFERROR(IF(E1128&lt;&gt;"",VLOOKUP(E1128,'Color Lineup'!N:N,1,0),""),"CHECK")</f>
        <v>LN089</v>
      </c>
    </row>
    <row r="1129" spans="3:22">
      <c r="C1129" s="1">
        <f>+IF(D1129=1,COUNTIF($D$2:D1129,D1129),0)</f>
        <v>0</v>
      </c>
      <c r="D1129" s="1">
        <f>+COUNTIF($E$2:E1129,E1129)</f>
        <v>87</v>
      </c>
      <c r="E1129" s="1" t="str">
        <f t="shared" si="34"/>
        <v>MX4R0</v>
      </c>
      <c r="F1129" s="323">
        <f t="shared" si="35"/>
        <v>1127</v>
      </c>
      <c r="G1129" s="317" t="s">
        <v>2541</v>
      </c>
      <c r="H1129" s="317" t="s">
        <v>518</v>
      </c>
      <c r="I1129" s="317" t="s">
        <v>1167</v>
      </c>
      <c r="J1129" s="317">
        <v>7</v>
      </c>
      <c r="K1129" s="317" t="s">
        <v>760</v>
      </c>
      <c r="L1129" s="317" t="s">
        <v>858</v>
      </c>
      <c r="M1129" s="317">
        <v>0</v>
      </c>
      <c r="N1129" s="333" t="s">
        <v>21</v>
      </c>
      <c r="O1129" s="318"/>
      <c r="P1129" s="319"/>
      <c r="Q1129" s="320"/>
      <c r="R1129" s="319"/>
      <c r="S1129" s="319"/>
      <c r="T1129" s="320"/>
      <c r="U1129" s="321">
        <v>45061</v>
      </c>
      <c r="V1129" s="270" t="str">
        <f ca="1">IFERROR(IF(E1129&lt;&gt;"",VLOOKUP(E1129,'Color Lineup'!N:N,1,0),""),"CHECK")</f>
        <v>MX4R0</v>
      </c>
    </row>
    <row r="1130" spans="3:22">
      <c r="C1130" s="1">
        <f>+IF(D1130=1,COUNTIF($D$2:D1130,D1130),0)</f>
        <v>0</v>
      </c>
      <c r="D1130" s="1">
        <f>+COUNTIF($E$2:E1130,E1130)</f>
        <v>111</v>
      </c>
      <c r="E1130" s="1" t="str">
        <f t="shared" si="34"/>
        <v>LH089</v>
      </c>
      <c r="F1130" s="323">
        <f t="shared" si="35"/>
        <v>1128</v>
      </c>
      <c r="G1130" s="317" t="s">
        <v>2542</v>
      </c>
      <c r="H1130" s="317" t="s">
        <v>682</v>
      </c>
      <c r="I1130" s="317" t="s">
        <v>2537</v>
      </c>
      <c r="J1130" s="317">
        <v>3</v>
      </c>
      <c r="K1130" s="317" t="s">
        <v>585</v>
      </c>
      <c r="L1130" s="317" t="s">
        <v>788</v>
      </c>
      <c r="M1130" s="317">
        <v>0</v>
      </c>
      <c r="N1130" s="333" t="s">
        <v>465</v>
      </c>
      <c r="O1130" s="318"/>
      <c r="P1130" s="319"/>
      <c r="Q1130" s="320"/>
      <c r="R1130" s="319"/>
      <c r="S1130" s="319"/>
      <c r="T1130" s="320"/>
      <c r="U1130" s="321">
        <v>45061</v>
      </c>
      <c r="V1130" s="270" t="str">
        <f ca="1">IFERROR(IF(E1130&lt;&gt;"",VLOOKUP(E1130,'Color Lineup'!N:N,1,0),""),"CHECK")</f>
        <v>LH089</v>
      </c>
    </row>
    <row r="1131" spans="3:22">
      <c r="C1131" s="1">
        <f>+IF(D1131=1,COUNTIF($D$2:D1131,D1131),0)</f>
        <v>0</v>
      </c>
      <c r="D1131" s="1">
        <f>+COUNTIF($E$2:E1131,E1131)</f>
        <v>23</v>
      </c>
      <c r="E1131" s="1" t="str">
        <f t="shared" si="34"/>
        <v>MY040</v>
      </c>
      <c r="F1131" s="323">
        <f t="shared" si="35"/>
        <v>1129</v>
      </c>
      <c r="G1131" s="317" t="s">
        <v>2543</v>
      </c>
      <c r="H1131" s="317" t="s">
        <v>518</v>
      </c>
      <c r="I1131" s="317" t="s">
        <v>1146</v>
      </c>
      <c r="J1131" s="317">
        <v>2</v>
      </c>
      <c r="K1131" s="317" t="s">
        <v>759</v>
      </c>
      <c r="L1131" s="317" t="s">
        <v>859</v>
      </c>
      <c r="M1131" s="317">
        <v>0</v>
      </c>
      <c r="N1131" s="333" t="s">
        <v>28</v>
      </c>
      <c r="O1131" s="318"/>
      <c r="P1131" s="319"/>
      <c r="Q1131" s="320"/>
      <c r="R1131" s="319"/>
      <c r="S1131" s="319"/>
      <c r="T1131" s="320"/>
      <c r="U1131" s="321">
        <v>45061</v>
      </c>
      <c r="V1131" s="270" t="str">
        <f ca="1">IFERROR(IF(E1131&lt;&gt;"",VLOOKUP(E1131,'Color Lineup'!N:N,1,0),""),"CHECK")</f>
        <v>MY040</v>
      </c>
    </row>
    <row r="1132" spans="3:22">
      <c r="C1132" s="1">
        <f>+IF(D1132=1,COUNTIF($D$2:D1132,D1132),0)</f>
        <v>0</v>
      </c>
      <c r="D1132" s="1">
        <f>+COUNTIF($E$2:E1132,E1132)</f>
        <v>48</v>
      </c>
      <c r="E1132" s="1" t="str">
        <f t="shared" si="34"/>
        <v>HKW09</v>
      </c>
      <c r="F1132" s="323">
        <f t="shared" si="35"/>
        <v>1130</v>
      </c>
      <c r="G1132" s="317" t="s">
        <v>2544</v>
      </c>
      <c r="H1132" s="317" t="s">
        <v>682</v>
      </c>
      <c r="I1132" s="317" t="s">
        <v>2545</v>
      </c>
      <c r="J1132" s="317">
        <v>1</v>
      </c>
      <c r="K1132" s="317" t="s">
        <v>681</v>
      </c>
      <c r="L1132" s="317" t="s">
        <v>863</v>
      </c>
      <c r="M1132" s="317">
        <v>0</v>
      </c>
      <c r="N1132" s="333" t="s">
        <v>635</v>
      </c>
      <c r="O1132" s="318"/>
      <c r="P1132" s="319"/>
      <c r="Q1132" s="320"/>
      <c r="R1132" s="319"/>
      <c r="S1132" s="319"/>
      <c r="T1132" s="320"/>
      <c r="U1132" s="321">
        <v>45061</v>
      </c>
      <c r="V1132" s="270" t="str">
        <f ca="1">IFERROR(IF(E1132&lt;&gt;"",VLOOKUP(E1132,'Color Lineup'!N:N,1,0),""),"CHECK")</f>
        <v>HKW09</v>
      </c>
    </row>
    <row r="1133" spans="3:22">
      <c r="C1133" s="1">
        <f>+IF(D1133=1,COUNTIF($D$2:D1133,D1133),0)</f>
        <v>0</v>
      </c>
      <c r="D1133" s="1">
        <f>+COUNTIF($E$2:E1133,E1133)</f>
        <v>78</v>
      </c>
      <c r="E1133" s="1" t="str">
        <f t="shared" si="34"/>
        <v>MX089</v>
      </c>
      <c r="F1133" s="323">
        <f t="shared" si="35"/>
        <v>1131</v>
      </c>
      <c r="G1133" s="317" t="s">
        <v>2546</v>
      </c>
      <c r="H1133" s="317" t="s">
        <v>518</v>
      </c>
      <c r="I1133" s="317" t="s">
        <v>1167</v>
      </c>
      <c r="J1133" s="317">
        <v>8</v>
      </c>
      <c r="K1133" s="317" t="s">
        <v>760</v>
      </c>
      <c r="L1133" s="317" t="s">
        <v>860</v>
      </c>
      <c r="M1133" s="317">
        <v>0</v>
      </c>
      <c r="N1133" s="333" t="s">
        <v>465</v>
      </c>
      <c r="O1133" s="318"/>
      <c r="P1133" s="319"/>
      <c r="Q1133" s="320"/>
      <c r="R1133" s="319"/>
      <c r="S1133" s="319"/>
      <c r="T1133" s="320"/>
      <c r="U1133" s="321">
        <v>45061</v>
      </c>
      <c r="V1133" s="270" t="str">
        <f ca="1">IFERROR(IF(E1133&lt;&gt;"",VLOOKUP(E1133,'Color Lineup'!N:N,1,0),""),"CHECK")</f>
        <v>MX089</v>
      </c>
    </row>
    <row r="1134" spans="3:22">
      <c r="C1134" s="1">
        <f>+IF(D1134=1,COUNTIF($D$2:D1134,D1134),0)</f>
        <v>0</v>
      </c>
      <c r="D1134" s="1">
        <f>+COUNTIF($E$2:E1134,E1134)</f>
        <v>14</v>
      </c>
      <c r="E1134" s="1" t="str">
        <f t="shared" si="34"/>
        <v>HJX12</v>
      </c>
      <c r="F1134" s="323">
        <f t="shared" si="35"/>
        <v>1132</v>
      </c>
      <c r="G1134" s="317" t="s">
        <v>2547</v>
      </c>
      <c r="H1134" s="317" t="s">
        <v>682</v>
      </c>
      <c r="I1134" s="317" t="s">
        <v>2443</v>
      </c>
      <c r="J1134" s="317">
        <v>9</v>
      </c>
      <c r="K1134" s="317" t="s">
        <v>679</v>
      </c>
      <c r="L1134" s="317" t="s">
        <v>866</v>
      </c>
      <c r="M1134" s="317">
        <v>0</v>
      </c>
      <c r="N1134" s="333" t="s">
        <v>632</v>
      </c>
      <c r="O1134" s="318"/>
      <c r="P1134" s="319"/>
      <c r="Q1134" s="320"/>
      <c r="R1134" s="319"/>
      <c r="S1134" s="319"/>
      <c r="T1134" s="320"/>
      <c r="U1134" s="321">
        <v>45061</v>
      </c>
      <c r="V1134" s="270" t="str">
        <f ca="1">IFERROR(IF(E1134&lt;&gt;"",VLOOKUP(E1134,'Color Lineup'!N:N,1,0),""),"CHECK")</f>
        <v>HJX12</v>
      </c>
    </row>
    <row r="1135" spans="3:22">
      <c r="C1135" s="1">
        <f>+IF(D1135=1,COUNTIF($D$2:D1135,D1135),0)</f>
        <v>59</v>
      </c>
      <c r="D1135" s="1">
        <f>+COUNTIF($E$2:E1135,E1135)</f>
        <v>1</v>
      </c>
      <c r="E1135" s="1" t="str">
        <f t="shared" si="34"/>
        <v>LS4V8</v>
      </c>
      <c r="F1135" s="323">
        <f t="shared" si="35"/>
        <v>1133</v>
      </c>
      <c r="G1135" s="317" t="s">
        <v>2548</v>
      </c>
      <c r="H1135" s="317" t="s">
        <v>519</v>
      </c>
      <c r="I1135" s="317" t="s">
        <v>1368</v>
      </c>
      <c r="J1135" s="317">
        <v>7</v>
      </c>
      <c r="K1135" s="317" t="s">
        <v>557</v>
      </c>
      <c r="L1135" s="317" t="s">
        <v>1742</v>
      </c>
      <c r="M1135" s="317">
        <v>0</v>
      </c>
      <c r="N1135" s="333" t="s">
        <v>30</v>
      </c>
      <c r="O1135" s="318"/>
      <c r="P1135" s="319"/>
      <c r="Q1135" s="320"/>
      <c r="R1135" s="319"/>
      <c r="S1135" s="319"/>
      <c r="T1135" s="320"/>
      <c r="U1135" s="321">
        <v>45061</v>
      </c>
      <c r="V1135" s="270" t="str">
        <f ca="1">IFERROR(IF(E1135&lt;&gt;"",VLOOKUP(E1135,'Color Lineup'!N:N,1,0),""),"CHECK")</f>
        <v>LS4V8</v>
      </c>
    </row>
    <row r="1136" spans="3:22">
      <c r="C1136" s="1">
        <f>+IF(D1136=1,COUNTIF($D$2:D1136,D1136),0)</f>
        <v>0</v>
      </c>
      <c r="D1136" s="1">
        <f>+COUNTIF($E$2:E1136,E1136)</f>
        <v>32</v>
      </c>
      <c r="E1136" s="1" t="str">
        <f t="shared" si="34"/>
        <v>MX218</v>
      </c>
      <c r="F1136" s="323">
        <f t="shared" si="35"/>
        <v>1134</v>
      </c>
      <c r="G1136" s="317" t="s">
        <v>2549</v>
      </c>
      <c r="H1136" s="317" t="s">
        <v>518</v>
      </c>
      <c r="I1136" s="317" t="s">
        <v>1167</v>
      </c>
      <c r="J1136" s="317">
        <v>9</v>
      </c>
      <c r="K1136" s="317" t="s">
        <v>760</v>
      </c>
      <c r="L1136" s="317" t="s">
        <v>861</v>
      </c>
      <c r="M1136" s="317">
        <v>0</v>
      </c>
      <c r="N1136" s="333" t="s">
        <v>20</v>
      </c>
      <c r="O1136" s="318"/>
      <c r="P1136" s="319"/>
      <c r="Q1136" s="320"/>
      <c r="R1136" s="319"/>
      <c r="S1136" s="319"/>
      <c r="T1136" s="320"/>
      <c r="U1136" s="321">
        <v>45061</v>
      </c>
      <c r="V1136" s="270" t="str">
        <f ca="1">IFERROR(IF(E1136&lt;&gt;"",VLOOKUP(E1136,'Color Lineup'!N:N,1,0),""),"CHECK")</f>
        <v>MX218</v>
      </c>
    </row>
    <row r="1137" spans="3:22">
      <c r="C1137" s="1">
        <f>+IF(D1137=1,COUNTIF($D$2:D1137,D1137),0)</f>
        <v>0</v>
      </c>
      <c r="D1137" s="1">
        <f>+COUNTIF($E$2:E1137,E1137)</f>
        <v>51</v>
      </c>
      <c r="E1137" s="1" t="str">
        <f t="shared" si="34"/>
        <v>CXW09</v>
      </c>
      <c r="F1137" s="323">
        <f t="shared" si="35"/>
        <v>1135</v>
      </c>
      <c r="G1137" s="317" t="s">
        <v>2550</v>
      </c>
      <c r="H1137" s="317" t="s">
        <v>682</v>
      </c>
      <c r="I1137" s="317" t="s">
        <v>2432</v>
      </c>
      <c r="J1137" s="317">
        <v>10</v>
      </c>
      <c r="K1137" s="317" t="s">
        <v>680</v>
      </c>
      <c r="L1137" s="317" t="s">
        <v>869</v>
      </c>
      <c r="M1137" s="317">
        <v>0</v>
      </c>
      <c r="N1137" s="333" t="s">
        <v>635</v>
      </c>
      <c r="O1137" s="318"/>
      <c r="P1137" s="319"/>
      <c r="Q1137" s="320"/>
      <c r="R1137" s="319"/>
      <c r="S1137" s="319"/>
      <c r="T1137" s="320"/>
      <c r="U1137" s="321">
        <v>45061</v>
      </c>
      <c r="V1137" s="270" t="str">
        <f ca="1">IFERROR(IF(E1137&lt;&gt;"",VLOOKUP(E1137,'Color Lineup'!N:N,1,0),""),"CHECK")</f>
        <v>CXW09</v>
      </c>
    </row>
    <row r="1138" spans="3:22">
      <c r="C1138" s="1">
        <f>+IF(D1138=1,COUNTIF($D$2:D1138,D1138),0)</f>
        <v>0</v>
      </c>
      <c r="D1138" s="1">
        <f>+COUNTIF($E$2:E1138,E1138)</f>
        <v>9</v>
      </c>
      <c r="E1138" s="1" t="str">
        <f t="shared" si="34"/>
        <v>MY3R3</v>
      </c>
      <c r="F1138" s="323">
        <f t="shared" si="35"/>
        <v>1136</v>
      </c>
      <c r="G1138" s="317" t="s">
        <v>2551</v>
      </c>
      <c r="H1138" s="317" t="s">
        <v>518</v>
      </c>
      <c r="I1138" s="317" t="s">
        <v>1146</v>
      </c>
      <c r="J1138" s="317">
        <v>3</v>
      </c>
      <c r="K1138" s="317" t="s">
        <v>759</v>
      </c>
      <c r="L1138" s="317" t="s">
        <v>862</v>
      </c>
      <c r="M1138" s="317">
        <v>0</v>
      </c>
      <c r="N1138" s="333" t="s">
        <v>354</v>
      </c>
      <c r="O1138" s="318"/>
      <c r="P1138" s="319"/>
      <c r="Q1138" s="320"/>
      <c r="R1138" s="319"/>
      <c r="S1138" s="319"/>
      <c r="T1138" s="320"/>
      <c r="U1138" s="321">
        <v>45061</v>
      </c>
      <c r="V1138" s="270" t="str">
        <f ca="1">IFERROR(IF(E1138&lt;&gt;"",VLOOKUP(E1138,'Color Lineup'!N:N,1,0),""),"CHECK")</f>
        <v>MY3R3</v>
      </c>
    </row>
    <row r="1139" spans="3:22">
      <c r="C1139" s="1">
        <f>+IF(D1139=1,COUNTIF($D$2:D1139,D1139),0)</f>
        <v>0</v>
      </c>
      <c r="D1139" s="1">
        <f>+COUNTIF($E$2:E1139,E1139)</f>
        <v>112</v>
      </c>
      <c r="E1139" s="1" t="str">
        <f t="shared" si="34"/>
        <v>LH089</v>
      </c>
      <c r="F1139" s="323">
        <f t="shared" si="35"/>
        <v>1137</v>
      </c>
      <c r="G1139" s="317" t="s">
        <v>2552</v>
      </c>
      <c r="H1139" s="317" t="s">
        <v>682</v>
      </c>
      <c r="I1139" s="317" t="s">
        <v>2537</v>
      </c>
      <c r="J1139" s="317">
        <v>4</v>
      </c>
      <c r="K1139" s="317" t="s">
        <v>585</v>
      </c>
      <c r="L1139" s="317" t="s">
        <v>872</v>
      </c>
      <c r="M1139" s="317">
        <v>0</v>
      </c>
      <c r="N1139" s="333" t="s">
        <v>465</v>
      </c>
      <c r="O1139" s="318"/>
      <c r="P1139" s="319"/>
      <c r="Q1139" s="320"/>
      <c r="R1139" s="319"/>
      <c r="S1139" s="319"/>
      <c r="T1139" s="320"/>
      <c r="U1139" s="321">
        <v>45061</v>
      </c>
      <c r="V1139" s="270" t="str">
        <f ca="1">IFERROR(IF(E1139&lt;&gt;"",VLOOKUP(E1139,'Color Lineup'!N:N,1,0),""),"CHECK")</f>
        <v>LH089</v>
      </c>
    </row>
    <row r="1140" spans="3:22">
      <c r="C1140" s="1">
        <f>+IF(D1140=1,COUNTIF($D$2:D1140,D1140),0)</f>
        <v>0</v>
      </c>
      <c r="D1140" s="1">
        <f>+COUNTIF($E$2:E1140,E1140)</f>
        <v>88</v>
      </c>
      <c r="E1140" s="1" t="str">
        <f t="shared" si="34"/>
        <v>MX4R0</v>
      </c>
      <c r="F1140" s="323">
        <f t="shared" si="35"/>
        <v>1138</v>
      </c>
      <c r="G1140" s="317" t="s">
        <v>2553</v>
      </c>
      <c r="H1140" s="317" t="s">
        <v>518</v>
      </c>
      <c r="I1140" s="317" t="s">
        <v>1167</v>
      </c>
      <c r="J1140" s="317">
        <v>10</v>
      </c>
      <c r="K1140" s="317" t="s">
        <v>760</v>
      </c>
      <c r="L1140" s="317" t="s">
        <v>864</v>
      </c>
      <c r="M1140" s="317">
        <v>0</v>
      </c>
      <c r="N1140" s="333" t="s">
        <v>21</v>
      </c>
      <c r="O1140" s="318"/>
      <c r="P1140" s="319"/>
      <c r="Q1140" s="320"/>
      <c r="R1140" s="319"/>
      <c r="S1140" s="319"/>
      <c r="T1140" s="320"/>
      <c r="U1140" s="321">
        <v>45061</v>
      </c>
      <c r="V1140" s="270" t="str">
        <f ca="1">IFERROR(IF(E1140&lt;&gt;"",VLOOKUP(E1140,'Color Lineup'!N:N,1,0),""),"CHECK")</f>
        <v>MX4R0</v>
      </c>
    </row>
    <row r="1141" spans="3:22">
      <c r="C1141" s="1">
        <f>+IF(D1141=1,COUNTIF($D$2:D1141,D1141),0)</f>
        <v>0</v>
      </c>
      <c r="D1141" s="1">
        <f>+COUNTIF($E$2:E1141,E1141)</f>
        <v>38</v>
      </c>
      <c r="E1141" s="1" t="str">
        <f t="shared" si="34"/>
        <v>LT089</v>
      </c>
      <c r="F1141" s="323">
        <f t="shared" si="35"/>
        <v>1139</v>
      </c>
      <c r="G1141" s="317" t="s">
        <v>2554</v>
      </c>
      <c r="H1141" s="317" t="s">
        <v>519</v>
      </c>
      <c r="I1141" s="317" t="s">
        <v>2555</v>
      </c>
      <c r="J1141" s="317">
        <v>1</v>
      </c>
      <c r="K1141" s="317" t="s">
        <v>559</v>
      </c>
      <c r="L1141" s="317" t="s">
        <v>1750</v>
      </c>
      <c r="M1141" s="317">
        <v>0</v>
      </c>
      <c r="N1141" s="333" t="s">
        <v>465</v>
      </c>
      <c r="O1141" s="318"/>
      <c r="P1141" s="319"/>
      <c r="Q1141" s="320"/>
      <c r="R1141" s="319"/>
      <c r="S1141" s="319"/>
      <c r="T1141" s="320"/>
      <c r="U1141" s="321">
        <v>45061</v>
      </c>
      <c r="V1141" s="270" t="str">
        <f ca="1">IFERROR(IF(E1141&lt;&gt;"",VLOOKUP(E1141,'Color Lineup'!N:N,1,0),""),"CHECK")</f>
        <v>LT089</v>
      </c>
    </row>
    <row r="1142" spans="3:22">
      <c r="C1142" s="1">
        <f>+IF(D1142=1,COUNTIF($D$2:D1142,D1142),0)</f>
        <v>0</v>
      </c>
      <c r="D1142" s="1">
        <f>+COUNTIF($E$2:E1142,E1142)</f>
        <v>35</v>
      </c>
      <c r="E1142" s="1" t="str">
        <f t="shared" si="34"/>
        <v>LH3Q3</v>
      </c>
      <c r="F1142" s="323">
        <f t="shared" si="35"/>
        <v>1140</v>
      </c>
      <c r="G1142" s="317" t="s">
        <v>2556</v>
      </c>
      <c r="H1142" s="317" t="s">
        <v>682</v>
      </c>
      <c r="I1142" s="317" t="s">
        <v>2537</v>
      </c>
      <c r="J1142" s="317">
        <v>5</v>
      </c>
      <c r="K1142" s="317" t="s">
        <v>585</v>
      </c>
      <c r="L1142" s="317" t="s">
        <v>875</v>
      </c>
      <c r="M1142" s="317">
        <v>0</v>
      </c>
      <c r="N1142" s="333" t="s">
        <v>630</v>
      </c>
      <c r="O1142" s="318"/>
      <c r="P1142" s="319"/>
      <c r="Q1142" s="320"/>
      <c r="R1142" s="319"/>
      <c r="S1142" s="319"/>
      <c r="T1142" s="320"/>
      <c r="U1142" s="321">
        <v>45061</v>
      </c>
      <c r="V1142" s="270" t="str">
        <f ca="1">IFERROR(IF(E1142&lt;&gt;"",VLOOKUP(E1142,'Color Lineup'!N:N,1,0),""),"CHECK")</f>
        <v>LH3Q3</v>
      </c>
    </row>
    <row r="1143" spans="3:22">
      <c r="C1143" s="1">
        <f>+IF(D1143=1,COUNTIF($D$2:D1143,D1143),0)</f>
        <v>0</v>
      </c>
      <c r="D1143" s="1">
        <f>+COUNTIF($E$2:E1143,E1143)</f>
        <v>89</v>
      </c>
      <c r="E1143" s="1" t="str">
        <f t="shared" si="34"/>
        <v>MX4R0</v>
      </c>
      <c r="F1143" s="323">
        <f t="shared" si="35"/>
        <v>1141</v>
      </c>
      <c r="G1143" s="317" t="s">
        <v>2557</v>
      </c>
      <c r="H1143" s="317" t="s">
        <v>518</v>
      </c>
      <c r="I1143" s="317" t="s">
        <v>1168</v>
      </c>
      <c r="J1143" s="317">
        <v>1</v>
      </c>
      <c r="K1143" s="317" t="s">
        <v>760</v>
      </c>
      <c r="L1143" s="317" t="s">
        <v>865</v>
      </c>
      <c r="M1143" s="317">
        <v>0</v>
      </c>
      <c r="N1143" s="333" t="s">
        <v>21</v>
      </c>
      <c r="O1143" s="318"/>
      <c r="P1143" s="319"/>
      <c r="Q1143" s="320"/>
      <c r="R1143" s="319"/>
      <c r="S1143" s="319"/>
      <c r="T1143" s="320"/>
      <c r="U1143" s="321">
        <v>45061</v>
      </c>
      <c r="V1143" s="270" t="str">
        <f ca="1">IFERROR(IF(E1143&lt;&gt;"",VLOOKUP(E1143,'Color Lineup'!N:N,1,0),""),"CHECK")</f>
        <v>MX4R0</v>
      </c>
    </row>
    <row r="1144" spans="3:22">
      <c r="C1144" s="1">
        <f>+IF(D1144=1,COUNTIF($D$2:D1144,D1144),0)</f>
        <v>0</v>
      </c>
      <c r="D1144" s="1">
        <f>+COUNTIF($E$2:E1144,E1144)</f>
        <v>15</v>
      </c>
      <c r="E1144" s="1" t="str">
        <f t="shared" si="34"/>
        <v>HJX12</v>
      </c>
      <c r="F1144" s="323">
        <f t="shared" si="35"/>
        <v>1142</v>
      </c>
      <c r="G1144" s="317" t="s">
        <v>2558</v>
      </c>
      <c r="H1144" s="317" t="s">
        <v>682</v>
      </c>
      <c r="I1144" s="317" t="s">
        <v>2443</v>
      </c>
      <c r="J1144" s="317">
        <v>10</v>
      </c>
      <c r="K1144" s="317" t="s">
        <v>679</v>
      </c>
      <c r="L1144" s="317" t="s">
        <v>879</v>
      </c>
      <c r="M1144" s="317">
        <v>0</v>
      </c>
      <c r="N1144" s="333" t="s">
        <v>632</v>
      </c>
      <c r="O1144" s="318"/>
      <c r="P1144" s="319"/>
      <c r="Q1144" s="320"/>
      <c r="R1144" s="319"/>
      <c r="S1144" s="319"/>
      <c r="T1144" s="320"/>
      <c r="U1144" s="321">
        <v>45061</v>
      </c>
      <c r="V1144" s="270" t="str">
        <f ca="1">IFERROR(IF(E1144&lt;&gt;"",VLOOKUP(E1144,'Color Lineup'!N:N,1,0),""),"CHECK")</f>
        <v>HJX12</v>
      </c>
    </row>
    <row r="1145" spans="3:22">
      <c r="C1145" s="1">
        <f>+IF(D1145=1,COUNTIF($D$2:D1145,D1145),0)</f>
        <v>0</v>
      </c>
      <c r="D1145" s="1">
        <f>+COUNTIF($E$2:E1145,E1145)</f>
        <v>24</v>
      </c>
      <c r="E1145" s="1" t="str">
        <f t="shared" si="34"/>
        <v>MY040</v>
      </c>
      <c r="F1145" s="323">
        <f t="shared" si="35"/>
        <v>1143</v>
      </c>
      <c r="G1145" s="317" t="s">
        <v>2559</v>
      </c>
      <c r="H1145" s="317" t="s">
        <v>518</v>
      </c>
      <c r="I1145" s="317" t="s">
        <v>1146</v>
      </c>
      <c r="J1145" s="317">
        <v>4</v>
      </c>
      <c r="K1145" s="317" t="s">
        <v>759</v>
      </c>
      <c r="L1145" s="317" t="s">
        <v>867</v>
      </c>
      <c r="M1145" s="317">
        <v>0</v>
      </c>
      <c r="N1145" s="333" t="s">
        <v>28</v>
      </c>
      <c r="O1145" s="318"/>
      <c r="P1145" s="319"/>
      <c r="Q1145" s="320"/>
      <c r="R1145" s="319"/>
      <c r="S1145" s="319"/>
      <c r="T1145" s="320"/>
      <c r="U1145" s="321">
        <v>45061</v>
      </c>
      <c r="V1145" s="270" t="str">
        <f ca="1">IFERROR(IF(E1145&lt;&gt;"",VLOOKUP(E1145,'Color Lineup'!N:N,1,0),""),"CHECK")</f>
        <v>MY040</v>
      </c>
    </row>
    <row r="1146" spans="3:22">
      <c r="C1146" s="1">
        <f>+IF(D1146=1,COUNTIF($D$2:D1146,D1146),0)</f>
        <v>0</v>
      </c>
      <c r="D1146" s="1">
        <f>+COUNTIF($E$2:E1146,E1146)</f>
        <v>113</v>
      </c>
      <c r="E1146" s="1" t="str">
        <f t="shared" si="34"/>
        <v>LH089</v>
      </c>
      <c r="F1146" s="323">
        <f t="shared" si="35"/>
        <v>1144</v>
      </c>
      <c r="G1146" s="317" t="s">
        <v>2560</v>
      </c>
      <c r="H1146" s="317" t="s">
        <v>682</v>
      </c>
      <c r="I1146" s="317" t="s">
        <v>2537</v>
      </c>
      <c r="J1146" s="317">
        <v>6</v>
      </c>
      <c r="K1146" s="317" t="s">
        <v>585</v>
      </c>
      <c r="L1146" s="317" t="s">
        <v>883</v>
      </c>
      <c r="M1146" s="317">
        <v>0</v>
      </c>
      <c r="N1146" s="333" t="s">
        <v>465</v>
      </c>
      <c r="O1146" s="318"/>
      <c r="P1146" s="319"/>
      <c r="Q1146" s="320"/>
      <c r="R1146" s="319"/>
      <c r="S1146" s="319"/>
      <c r="T1146" s="320"/>
      <c r="U1146" s="321">
        <v>45061</v>
      </c>
      <c r="V1146" s="270" t="str">
        <f ca="1">IFERROR(IF(E1146&lt;&gt;"",VLOOKUP(E1146,'Color Lineup'!N:N,1,0),""),"CHECK")</f>
        <v>LH089</v>
      </c>
    </row>
    <row r="1147" spans="3:22">
      <c r="C1147" s="1">
        <f>+IF(D1147=1,COUNTIF($D$2:D1147,D1147),0)</f>
        <v>0</v>
      </c>
      <c r="D1147" s="1">
        <f>+COUNTIF($E$2:E1147,E1147)</f>
        <v>27</v>
      </c>
      <c r="E1147" s="1" t="str">
        <f t="shared" si="34"/>
        <v>MX040</v>
      </c>
      <c r="F1147" s="323">
        <f t="shared" si="35"/>
        <v>1145</v>
      </c>
      <c r="G1147" s="317" t="s">
        <v>2561</v>
      </c>
      <c r="H1147" s="317" t="s">
        <v>518</v>
      </c>
      <c r="I1147" s="317" t="s">
        <v>1168</v>
      </c>
      <c r="J1147" s="317">
        <v>2</v>
      </c>
      <c r="K1147" s="317" t="s">
        <v>760</v>
      </c>
      <c r="L1147" s="317" t="s">
        <v>868</v>
      </c>
      <c r="M1147" s="317">
        <v>0</v>
      </c>
      <c r="N1147" s="333" t="s">
        <v>28</v>
      </c>
      <c r="O1147" s="318"/>
      <c r="P1147" s="319"/>
      <c r="Q1147" s="320"/>
      <c r="R1147" s="319"/>
      <c r="S1147" s="319"/>
      <c r="T1147" s="320"/>
      <c r="U1147" s="321">
        <v>45061</v>
      </c>
      <c r="V1147" s="270" t="str">
        <f ca="1">IFERROR(IF(E1147&lt;&gt;"",VLOOKUP(E1147,'Color Lineup'!N:N,1,0),""),"CHECK")</f>
        <v>MX040</v>
      </c>
    </row>
    <row r="1148" spans="3:22">
      <c r="C1148" s="1">
        <f>+IF(D1148=1,COUNTIF($D$2:D1148,D1148),0)</f>
        <v>0</v>
      </c>
      <c r="D1148" s="1">
        <f>+COUNTIF($E$2:E1148,E1148)</f>
        <v>4</v>
      </c>
      <c r="E1148" s="1" t="str">
        <f t="shared" si="34"/>
        <v>LP218</v>
      </c>
      <c r="F1148" s="323">
        <f t="shared" si="35"/>
        <v>1146</v>
      </c>
      <c r="G1148" s="317" t="s">
        <v>2562</v>
      </c>
      <c r="H1148" s="317" t="s">
        <v>519</v>
      </c>
      <c r="I1148" s="317" t="s">
        <v>2512</v>
      </c>
      <c r="J1148" s="317">
        <v>4</v>
      </c>
      <c r="K1148" s="317" t="s">
        <v>561</v>
      </c>
      <c r="L1148" s="317" t="s">
        <v>1764</v>
      </c>
      <c r="M1148" s="317">
        <v>0</v>
      </c>
      <c r="N1148" s="333" t="s">
        <v>20</v>
      </c>
      <c r="O1148" s="318"/>
      <c r="P1148" s="319"/>
      <c r="Q1148" s="320"/>
      <c r="R1148" s="319"/>
      <c r="S1148" s="319"/>
      <c r="T1148" s="320"/>
      <c r="U1148" s="321">
        <v>45061</v>
      </c>
      <c r="V1148" s="270" t="str">
        <f ca="1">IFERROR(IF(E1148&lt;&gt;"",VLOOKUP(E1148,'Color Lineup'!N:N,1,0),""),"CHECK")</f>
        <v>LP218</v>
      </c>
    </row>
    <row r="1149" spans="3:22">
      <c r="C1149" s="1">
        <f>+IF(D1149=1,COUNTIF($D$2:D1149,D1149),0)</f>
        <v>0</v>
      </c>
      <c r="D1149" s="1">
        <f>+COUNTIF($E$2:E1149,E1149)</f>
        <v>90</v>
      </c>
      <c r="E1149" s="1" t="str">
        <f t="shared" si="34"/>
        <v>MX4R0</v>
      </c>
      <c r="F1149" s="323">
        <f t="shared" si="35"/>
        <v>1147</v>
      </c>
      <c r="G1149" s="317" t="s">
        <v>2563</v>
      </c>
      <c r="H1149" s="317" t="s">
        <v>518</v>
      </c>
      <c r="I1149" s="317" t="s">
        <v>1168</v>
      </c>
      <c r="J1149" s="317">
        <v>3</v>
      </c>
      <c r="K1149" s="317" t="s">
        <v>760</v>
      </c>
      <c r="L1149" s="317" t="s">
        <v>870</v>
      </c>
      <c r="M1149" s="317">
        <v>0</v>
      </c>
      <c r="N1149" s="333" t="s">
        <v>21</v>
      </c>
      <c r="O1149" s="318"/>
      <c r="P1149" s="319"/>
      <c r="Q1149" s="320"/>
      <c r="R1149" s="319"/>
      <c r="S1149" s="319"/>
      <c r="T1149" s="320"/>
      <c r="U1149" s="321">
        <v>45061</v>
      </c>
      <c r="V1149" s="270" t="str">
        <f ca="1">IFERROR(IF(E1149&lt;&gt;"",VLOOKUP(E1149,'Color Lineup'!N:N,1,0),""),"CHECK")</f>
        <v>MX4R0</v>
      </c>
    </row>
    <row r="1150" spans="3:22">
      <c r="C1150" s="1">
        <f>+IF(D1150=1,COUNTIF($D$2:D1150,D1150),0)</f>
        <v>0</v>
      </c>
      <c r="D1150" s="1">
        <f>+COUNTIF($E$2:E1150,E1150)</f>
        <v>37</v>
      </c>
      <c r="E1150" s="1" t="str">
        <f t="shared" si="34"/>
        <v>LHX12</v>
      </c>
      <c r="F1150" s="323">
        <f t="shared" si="35"/>
        <v>1148</v>
      </c>
      <c r="G1150" s="317" t="s">
        <v>2564</v>
      </c>
      <c r="H1150" s="317" t="s">
        <v>682</v>
      </c>
      <c r="I1150" s="317" t="s">
        <v>2537</v>
      </c>
      <c r="J1150" s="317">
        <v>7</v>
      </c>
      <c r="K1150" s="317" t="s">
        <v>585</v>
      </c>
      <c r="L1150" s="317" t="s">
        <v>888</v>
      </c>
      <c r="M1150" s="317">
        <v>0</v>
      </c>
      <c r="N1150" s="333" t="s">
        <v>632</v>
      </c>
      <c r="O1150" s="318"/>
      <c r="P1150" s="319"/>
      <c r="Q1150" s="320"/>
      <c r="R1150" s="319"/>
      <c r="S1150" s="319"/>
      <c r="T1150" s="320"/>
      <c r="U1150" s="321">
        <v>45061</v>
      </c>
      <c r="V1150" s="270" t="str">
        <f ca="1">IFERROR(IF(E1150&lt;&gt;"",VLOOKUP(E1150,'Color Lineup'!N:N,1,0),""),"CHECK")</f>
        <v>LHX12</v>
      </c>
    </row>
    <row r="1151" spans="3:22">
      <c r="C1151" s="1">
        <f>+IF(D1151=1,COUNTIF($D$2:D1151,D1151),0)</f>
        <v>0</v>
      </c>
      <c r="D1151" s="1">
        <f>+COUNTIF($E$2:E1151,E1151)</f>
        <v>79</v>
      </c>
      <c r="E1151" s="1" t="str">
        <f t="shared" si="34"/>
        <v>MX089</v>
      </c>
      <c r="F1151" s="323">
        <f t="shared" si="35"/>
        <v>1149</v>
      </c>
      <c r="G1151" s="317" t="s">
        <v>2565</v>
      </c>
      <c r="H1151" s="317" t="s">
        <v>518</v>
      </c>
      <c r="I1151" s="317" t="s">
        <v>1168</v>
      </c>
      <c r="J1151" s="317">
        <v>4</v>
      </c>
      <c r="K1151" s="317" t="s">
        <v>760</v>
      </c>
      <c r="L1151" s="317" t="s">
        <v>871</v>
      </c>
      <c r="M1151" s="317">
        <v>0</v>
      </c>
      <c r="N1151" s="333" t="s">
        <v>465</v>
      </c>
      <c r="O1151" s="318"/>
      <c r="P1151" s="319"/>
      <c r="Q1151" s="320"/>
      <c r="R1151" s="319"/>
      <c r="S1151" s="319"/>
      <c r="T1151" s="320"/>
      <c r="U1151" s="321">
        <v>45061</v>
      </c>
      <c r="V1151" s="270" t="str">
        <f ca="1">IFERROR(IF(E1151&lt;&gt;"",VLOOKUP(E1151,'Color Lineup'!N:N,1,0),""),"CHECK")</f>
        <v>MX089</v>
      </c>
    </row>
    <row r="1152" spans="3:22">
      <c r="C1152" s="1">
        <f>+IF(D1152=1,COUNTIF($D$2:D1152,D1152),0)</f>
        <v>0</v>
      </c>
      <c r="D1152" s="1">
        <f>+COUNTIF($E$2:E1152,E1152)</f>
        <v>52</v>
      </c>
      <c r="E1152" s="1" t="str">
        <f t="shared" si="34"/>
        <v>CXW09</v>
      </c>
      <c r="F1152" s="323">
        <f t="shared" si="35"/>
        <v>1150</v>
      </c>
      <c r="G1152" s="317" t="s">
        <v>2566</v>
      </c>
      <c r="H1152" s="317" t="s">
        <v>682</v>
      </c>
      <c r="I1152" s="317" t="s">
        <v>2567</v>
      </c>
      <c r="J1152" s="317">
        <v>1</v>
      </c>
      <c r="K1152" s="317" t="s">
        <v>680</v>
      </c>
      <c r="L1152" s="317" t="s">
        <v>892</v>
      </c>
      <c r="M1152" s="317">
        <v>0</v>
      </c>
      <c r="N1152" s="333" t="s">
        <v>635</v>
      </c>
      <c r="O1152" s="318"/>
      <c r="P1152" s="319"/>
      <c r="Q1152" s="320"/>
      <c r="R1152" s="319"/>
      <c r="S1152" s="319"/>
      <c r="T1152" s="320"/>
      <c r="U1152" s="321">
        <v>45061</v>
      </c>
      <c r="V1152" s="270" t="str">
        <f ca="1">IFERROR(IF(E1152&lt;&gt;"",VLOOKUP(E1152,'Color Lineup'!N:N,1,0),""),"CHECK")</f>
        <v>CXW09</v>
      </c>
    </row>
    <row r="1153" spans="3:22">
      <c r="C1153" s="1">
        <f>+IF(D1153=1,COUNTIF($D$2:D1153,D1153),0)</f>
        <v>0</v>
      </c>
      <c r="D1153" s="1">
        <f>+COUNTIF($E$2:E1153,E1153)</f>
        <v>20</v>
      </c>
      <c r="E1153" s="1" t="str">
        <f t="shared" si="34"/>
        <v>MY089</v>
      </c>
      <c r="F1153" s="323">
        <f t="shared" si="35"/>
        <v>1151</v>
      </c>
      <c r="G1153" s="317" t="s">
        <v>2568</v>
      </c>
      <c r="H1153" s="317" t="s">
        <v>518</v>
      </c>
      <c r="I1153" s="317" t="s">
        <v>1146</v>
      </c>
      <c r="J1153" s="317">
        <v>5</v>
      </c>
      <c r="K1153" s="317" t="s">
        <v>759</v>
      </c>
      <c r="L1153" s="317" t="s">
        <v>873</v>
      </c>
      <c r="M1153" s="317">
        <v>0</v>
      </c>
      <c r="N1153" s="333" t="s">
        <v>465</v>
      </c>
      <c r="O1153" s="318"/>
      <c r="P1153" s="319"/>
      <c r="Q1153" s="320"/>
      <c r="R1153" s="319"/>
      <c r="S1153" s="319"/>
      <c r="T1153" s="320"/>
      <c r="U1153" s="321">
        <v>45061</v>
      </c>
      <c r="V1153" s="270" t="str">
        <f ca="1">IFERROR(IF(E1153&lt;&gt;"",VLOOKUP(E1153,'Color Lineup'!N:N,1,0),""),"CHECK")</f>
        <v>MY089</v>
      </c>
    </row>
    <row r="1154" spans="3:22">
      <c r="C1154" s="1">
        <f>+IF(D1154=1,COUNTIF($D$2:D1154,D1154),0)</f>
        <v>0</v>
      </c>
      <c r="D1154" s="1">
        <f>+COUNTIF($E$2:E1154,E1154)</f>
        <v>4</v>
      </c>
      <c r="E1154" s="1" t="str">
        <f t="shared" si="34"/>
        <v>LT1D6</v>
      </c>
      <c r="F1154" s="323">
        <f t="shared" si="35"/>
        <v>1152</v>
      </c>
      <c r="G1154" s="317" t="s">
        <v>2569</v>
      </c>
      <c r="H1154" s="317" t="s">
        <v>519</v>
      </c>
      <c r="I1154" s="317" t="s">
        <v>2555</v>
      </c>
      <c r="J1154" s="317">
        <v>2</v>
      </c>
      <c r="K1154" s="317" t="s">
        <v>559</v>
      </c>
      <c r="L1154" s="317" t="s">
        <v>1771</v>
      </c>
      <c r="M1154" s="317">
        <v>0</v>
      </c>
      <c r="N1154" s="333" t="s">
        <v>29</v>
      </c>
      <c r="O1154" s="318"/>
      <c r="P1154" s="319"/>
      <c r="Q1154" s="320"/>
      <c r="R1154" s="319"/>
      <c r="S1154" s="319"/>
      <c r="T1154" s="320"/>
      <c r="U1154" s="321">
        <v>45061</v>
      </c>
      <c r="V1154" s="270" t="str">
        <f ca="1">IFERROR(IF(E1154&lt;&gt;"",VLOOKUP(E1154,'Color Lineup'!N:N,1,0),""),"CHECK")</f>
        <v>LT1D6</v>
      </c>
    </row>
    <row r="1155" spans="3:22">
      <c r="C1155" s="1">
        <f>+IF(D1155=1,COUNTIF($D$2:D1155,D1155),0)</f>
        <v>0</v>
      </c>
      <c r="D1155" s="1">
        <f>+COUNTIF($E$2:E1155,E1155)</f>
        <v>114</v>
      </c>
      <c r="E1155" s="1" t="str">
        <f t="shared" si="34"/>
        <v>LH089</v>
      </c>
      <c r="F1155" s="323">
        <f t="shared" si="35"/>
        <v>1153</v>
      </c>
      <c r="G1155" s="317" t="s">
        <v>2570</v>
      </c>
      <c r="H1155" s="317" t="s">
        <v>682</v>
      </c>
      <c r="I1155" s="317" t="s">
        <v>2537</v>
      </c>
      <c r="J1155" s="317">
        <v>8</v>
      </c>
      <c r="K1155" s="317" t="s">
        <v>585</v>
      </c>
      <c r="L1155" s="317" t="s">
        <v>896</v>
      </c>
      <c r="M1155" s="317">
        <v>0</v>
      </c>
      <c r="N1155" s="333" t="s">
        <v>465</v>
      </c>
      <c r="O1155" s="318"/>
      <c r="P1155" s="319"/>
      <c r="Q1155" s="320"/>
      <c r="R1155" s="319"/>
      <c r="S1155" s="319"/>
      <c r="T1155" s="320"/>
      <c r="U1155" s="321">
        <v>45061</v>
      </c>
      <c r="V1155" s="270" t="str">
        <f ca="1">IFERROR(IF(E1155&lt;&gt;"",VLOOKUP(E1155,'Color Lineup'!N:N,1,0),""),"CHECK")</f>
        <v>LH089</v>
      </c>
    </row>
    <row r="1156" spans="3:22">
      <c r="C1156" s="1">
        <f>+IF(D1156=1,COUNTIF($D$2:D1156,D1156),0)</f>
        <v>0</v>
      </c>
      <c r="D1156" s="1">
        <f>+COUNTIF($E$2:E1156,E1156)</f>
        <v>33</v>
      </c>
      <c r="E1156" s="1" t="str">
        <f t="shared" ref="E1156:E1219" si="36">+K1156&amp;N1156</f>
        <v>MX218</v>
      </c>
      <c r="F1156" s="323">
        <f t="shared" si="35"/>
        <v>1154</v>
      </c>
      <c r="G1156" s="317" t="s">
        <v>2571</v>
      </c>
      <c r="H1156" s="317" t="s">
        <v>518</v>
      </c>
      <c r="I1156" s="317" t="s">
        <v>1168</v>
      </c>
      <c r="J1156" s="317">
        <v>5</v>
      </c>
      <c r="K1156" s="317" t="s">
        <v>760</v>
      </c>
      <c r="L1156" s="317" t="s">
        <v>874</v>
      </c>
      <c r="M1156" s="317">
        <v>0</v>
      </c>
      <c r="N1156" s="333" t="s">
        <v>20</v>
      </c>
      <c r="O1156" s="318"/>
      <c r="P1156" s="319"/>
      <c r="Q1156" s="320"/>
      <c r="R1156" s="319"/>
      <c r="S1156" s="319"/>
      <c r="T1156" s="320"/>
      <c r="U1156" s="321">
        <v>45061</v>
      </c>
      <c r="V1156" s="270" t="str">
        <f ca="1">IFERROR(IF(E1156&lt;&gt;"",VLOOKUP(E1156,'Color Lineup'!N:N,1,0),""),"CHECK")</f>
        <v>MX218</v>
      </c>
    </row>
    <row r="1157" spans="3:22">
      <c r="C1157" s="1">
        <f>+IF(D1157=1,COUNTIF($D$2:D1157,D1157),0)</f>
        <v>0</v>
      </c>
      <c r="D1157" s="1">
        <f>+COUNTIF($E$2:E1157,E1157)</f>
        <v>16</v>
      </c>
      <c r="E1157" s="1" t="str">
        <f t="shared" si="36"/>
        <v>HJX12</v>
      </c>
      <c r="F1157" s="323">
        <f t="shared" ref="F1157:F1220" si="37">ROW()-2</f>
        <v>1155</v>
      </c>
      <c r="G1157" s="317" t="s">
        <v>2572</v>
      </c>
      <c r="H1157" s="317" t="s">
        <v>682</v>
      </c>
      <c r="I1157" s="317" t="s">
        <v>2573</v>
      </c>
      <c r="J1157" s="317">
        <v>1</v>
      </c>
      <c r="K1157" s="317" t="s">
        <v>679</v>
      </c>
      <c r="L1157" s="317" t="s">
        <v>900</v>
      </c>
      <c r="M1157" s="317">
        <v>0</v>
      </c>
      <c r="N1157" s="333" t="s">
        <v>632</v>
      </c>
      <c r="O1157" s="318"/>
      <c r="P1157" s="319"/>
      <c r="Q1157" s="320"/>
      <c r="R1157" s="319"/>
      <c r="S1157" s="319"/>
      <c r="T1157" s="320"/>
      <c r="U1157" s="321">
        <v>45061</v>
      </c>
      <c r="V1157" s="270" t="str">
        <f ca="1">IFERROR(IF(E1157&lt;&gt;"",VLOOKUP(E1157,'Color Lineup'!N:N,1,0),""),"CHECK")</f>
        <v>HJX12</v>
      </c>
    </row>
    <row r="1158" spans="3:22">
      <c r="C1158" s="1">
        <f>+IF(D1158=1,COUNTIF($D$2:D1158,D1158),0)</f>
        <v>0</v>
      </c>
      <c r="D1158" s="1">
        <f>+COUNTIF($E$2:E1158,E1158)</f>
        <v>34</v>
      </c>
      <c r="E1158" s="1" t="str">
        <f t="shared" si="36"/>
        <v>MX218</v>
      </c>
      <c r="F1158" s="323">
        <f t="shared" si="37"/>
        <v>1156</v>
      </c>
      <c r="G1158" s="317" t="s">
        <v>2574</v>
      </c>
      <c r="H1158" s="317" t="s">
        <v>518</v>
      </c>
      <c r="I1158" s="317" t="s">
        <v>1168</v>
      </c>
      <c r="J1158" s="317">
        <v>6</v>
      </c>
      <c r="K1158" s="317" t="s">
        <v>760</v>
      </c>
      <c r="L1158" s="317" t="s">
        <v>876</v>
      </c>
      <c r="M1158" s="317">
        <v>0</v>
      </c>
      <c r="N1158" s="333" t="s">
        <v>20</v>
      </c>
      <c r="O1158" s="318"/>
      <c r="P1158" s="319"/>
      <c r="Q1158" s="320"/>
      <c r="R1158" s="319"/>
      <c r="S1158" s="319"/>
      <c r="T1158" s="320"/>
      <c r="U1158" s="321">
        <v>45061</v>
      </c>
      <c r="V1158" s="270" t="str">
        <f ca="1">IFERROR(IF(E1158&lt;&gt;"",VLOOKUP(E1158,'Color Lineup'!N:N,1,0),""),"CHECK")</f>
        <v>MX218</v>
      </c>
    </row>
    <row r="1159" spans="3:22">
      <c r="C1159" s="1">
        <f>+IF(D1159=1,COUNTIF($D$2:D1159,D1159),0)</f>
        <v>0</v>
      </c>
      <c r="D1159" s="1">
        <f>+COUNTIF($E$2:E1159,E1159)</f>
        <v>115</v>
      </c>
      <c r="E1159" s="1" t="str">
        <f t="shared" si="36"/>
        <v>LH089</v>
      </c>
      <c r="F1159" s="323">
        <f t="shared" si="37"/>
        <v>1157</v>
      </c>
      <c r="G1159" s="317" t="s">
        <v>2575</v>
      </c>
      <c r="H1159" s="317" t="s">
        <v>682</v>
      </c>
      <c r="I1159" s="317" t="s">
        <v>2537</v>
      </c>
      <c r="J1159" s="317">
        <v>9</v>
      </c>
      <c r="K1159" s="317" t="s">
        <v>585</v>
      </c>
      <c r="L1159" s="317" t="s">
        <v>903</v>
      </c>
      <c r="M1159" s="317">
        <v>0</v>
      </c>
      <c r="N1159" s="333" t="s">
        <v>465</v>
      </c>
      <c r="O1159" s="318"/>
      <c r="P1159" s="319"/>
      <c r="Q1159" s="320"/>
      <c r="R1159" s="319"/>
      <c r="S1159" s="319"/>
      <c r="T1159" s="320"/>
      <c r="U1159" s="321">
        <v>45061</v>
      </c>
      <c r="V1159" s="270" t="str">
        <f ca="1">IFERROR(IF(E1159&lt;&gt;"",VLOOKUP(E1159,'Color Lineup'!N:N,1,0),""),"CHECK")</f>
        <v>LH089</v>
      </c>
    </row>
    <row r="1160" spans="3:22">
      <c r="C1160" s="1">
        <f>+IF(D1160=1,COUNTIF($D$2:D1160,D1160),0)</f>
        <v>0</v>
      </c>
      <c r="D1160" s="1">
        <f>+COUNTIF($E$2:E1160,E1160)</f>
        <v>25</v>
      </c>
      <c r="E1160" s="1" t="str">
        <f t="shared" si="36"/>
        <v>MY040</v>
      </c>
      <c r="F1160" s="323">
        <f t="shared" si="37"/>
        <v>1158</v>
      </c>
      <c r="G1160" s="317" t="s">
        <v>2576</v>
      </c>
      <c r="H1160" s="317" t="s">
        <v>518</v>
      </c>
      <c r="I1160" s="317" t="s">
        <v>1146</v>
      </c>
      <c r="J1160" s="317">
        <v>6</v>
      </c>
      <c r="K1160" s="317" t="s">
        <v>759</v>
      </c>
      <c r="L1160" s="317" t="s">
        <v>877</v>
      </c>
      <c r="M1160" s="317">
        <v>0</v>
      </c>
      <c r="N1160" s="333" t="s">
        <v>28</v>
      </c>
      <c r="O1160" s="318"/>
      <c r="P1160" s="319"/>
      <c r="Q1160" s="320"/>
      <c r="R1160" s="319"/>
      <c r="S1160" s="319"/>
      <c r="T1160" s="320"/>
      <c r="U1160" s="321">
        <v>45061</v>
      </c>
      <c r="V1160" s="270" t="str">
        <f ca="1">IFERROR(IF(E1160&lt;&gt;"",VLOOKUP(E1160,'Color Lineup'!N:N,1,0),""),"CHECK")</f>
        <v>MY040</v>
      </c>
    </row>
    <row r="1161" spans="3:22">
      <c r="C1161" s="1">
        <f>+IF(D1161=1,COUNTIF($D$2:D1161,D1161),0)</f>
        <v>0</v>
      </c>
      <c r="D1161" s="1">
        <f>+COUNTIF($E$2:E1161,E1161)</f>
        <v>34</v>
      </c>
      <c r="E1161" s="1" t="str">
        <f t="shared" si="36"/>
        <v>LP040</v>
      </c>
      <c r="F1161" s="323">
        <f t="shared" si="37"/>
        <v>1159</v>
      </c>
      <c r="G1161" s="317" t="s">
        <v>2577</v>
      </c>
      <c r="H1161" s="317" t="s">
        <v>519</v>
      </c>
      <c r="I1161" s="317" t="s">
        <v>2512</v>
      </c>
      <c r="J1161" s="317">
        <v>5</v>
      </c>
      <c r="K1161" s="317" t="s">
        <v>561</v>
      </c>
      <c r="L1161" s="317" t="s">
        <v>1785</v>
      </c>
      <c r="M1161" s="317">
        <v>0</v>
      </c>
      <c r="N1161" s="333" t="s">
        <v>28</v>
      </c>
      <c r="O1161" s="318"/>
      <c r="P1161" s="319"/>
      <c r="Q1161" s="320"/>
      <c r="R1161" s="319"/>
      <c r="S1161" s="319"/>
      <c r="T1161" s="320"/>
      <c r="U1161" s="321">
        <v>45061</v>
      </c>
      <c r="V1161" s="270" t="str">
        <f ca="1">IFERROR(IF(E1161&lt;&gt;"",VLOOKUP(E1161,'Color Lineup'!N:N,1,0),""),"CHECK")</f>
        <v>LP040</v>
      </c>
    </row>
    <row r="1162" spans="3:22">
      <c r="C1162" s="1">
        <f>+IF(D1162=1,COUNTIF($D$2:D1162,D1162),0)</f>
        <v>0</v>
      </c>
      <c r="D1162" s="1">
        <f>+COUNTIF($E$2:E1162,E1162)</f>
        <v>38</v>
      </c>
      <c r="E1162" s="1" t="str">
        <f t="shared" si="36"/>
        <v>LHX12</v>
      </c>
      <c r="F1162" s="323">
        <f t="shared" si="37"/>
        <v>1160</v>
      </c>
      <c r="G1162" s="317" t="s">
        <v>2578</v>
      </c>
      <c r="H1162" s="317" t="s">
        <v>682</v>
      </c>
      <c r="I1162" s="317" t="s">
        <v>2537</v>
      </c>
      <c r="J1162" s="317">
        <v>10</v>
      </c>
      <c r="K1162" s="317" t="s">
        <v>585</v>
      </c>
      <c r="L1162" s="317" t="s">
        <v>906</v>
      </c>
      <c r="M1162" s="317">
        <v>0</v>
      </c>
      <c r="N1162" s="333" t="s">
        <v>632</v>
      </c>
      <c r="O1162" s="318"/>
      <c r="P1162" s="319"/>
      <c r="Q1162" s="320"/>
      <c r="R1162" s="319"/>
      <c r="S1162" s="319"/>
      <c r="T1162" s="320"/>
      <c r="U1162" s="321">
        <v>45062</v>
      </c>
      <c r="V1162" s="270" t="str">
        <f ca="1">IFERROR(IF(E1162&lt;&gt;"",VLOOKUP(E1162,'Color Lineup'!N:N,1,0),""),"CHECK")</f>
        <v>LHX12</v>
      </c>
    </row>
    <row r="1163" spans="3:22">
      <c r="C1163" s="1">
        <f>+IF(D1163=1,COUNTIF($D$2:D1163,D1163),0)</f>
        <v>0</v>
      </c>
      <c r="D1163" s="1">
        <f>+COUNTIF($E$2:E1163,E1163)</f>
        <v>91</v>
      </c>
      <c r="E1163" s="1" t="str">
        <f t="shared" si="36"/>
        <v>MX4R0</v>
      </c>
      <c r="F1163" s="323">
        <f t="shared" si="37"/>
        <v>1161</v>
      </c>
      <c r="G1163" s="317" t="s">
        <v>2579</v>
      </c>
      <c r="H1163" s="317" t="s">
        <v>518</v>
      </c>
      <c r="I1163" s="317" t="s">
        <v>1168</v>
      </c>
      <c r="J1163" s="317">
        <v>7</v>
      </c>
      <c r="K1163" s="317" t="s">
        <v>760</v>
      </c>
      <c r="L1163" s="317" t="s">
        <v>880</v>
      </c>
      <c r="M1163" s="317">
        <v>0</v>
      </c>
      <c r="N1163" s="333" t="s">
        <v>21</v>
      </c>
      <c r="O1163" s="318"/>
      <c r="P1163" s="319"/>
      <c r="Q1163" s="320"/>
      <c r="R1163" s="319"/>
      <c r="S1163" s="319"/>
      <c r="T1163" s="320"/>
      <c r="U1163" s="321">
        <v>45062</v>
      </c>
      <c r="V1163" s="270" t="str">
        <f ca="1">IFERROR(IF(E1163&lt;&gt;"",VLOOKUP(E1163,'Color Lineup'!N:N,1,0),""),"CHECK")</f>
        <v>MX4R0</v>
      </c>
    </row>
    <row r="1164" spans="3:22">
      <c r="C1164" s="1">
        <f>+IF(D1164=1,COUNTIF($D$2:D1164,D1164),0)</f>
        <v>0</v>
      </c>
      <c r="D1164" s="1">
        <f>+COUNTIF($E$2:E1164,E1164)</f>
        <v>60</v>
      </c>
      <c r="E1164" s="1" t="str">
        <f t="shared" si="36"/>
        <v>HJ089</v>
      </c>
      <c r="F1164" s="323">
        <f t="shared" si="37"/>
        <v>1162</v>
      </c>
      <c r="G1164" s="317" t="s">
        <v>2580</v>
      </c>
      <c r="H1164" s="317" t="s">
        <v>682</v>
      </c>
      <c r="I1164" s="317" t="s">
        <v>2573</v>
      </c>
      <c r="J1164" s="317">
        <v>2</v>
      </c>
      <c r="K1164" s="317" t="s">
        <v>679</v>
      </c>
      <c r="L1164" s="317" t="s">
        <v>909</v>
      </c>
      <c r="M1164" s="317">
        <v>0</v>
      </c>
      <c r="N1164" s="333" t="s">
        <v>465</v>
      </c>
      <c r="O1164" s="318"/>
      <c r="P1164" s="319"/>
      <c r="Q1164" s="320"/>
      <c r="R1164" s="319"/>
      <c r="S1164" s="319"/>
      <c r="T1164" s="320"/>
      <c r="U1164" s="321">
        <v>45062</v>
      </c>
      <c r="V1164" s="270" t="str">
        <f ca="1">IFERROR(IF(E1164&lt;&gt;"",VLOOKUP(E1164,'Color Lineup'!N:N,1,0),""),"CHECK")</f>
        <v>HJ089</v>
      </c>
    </row>
    <row r="1165" spans="3:22">
      <c r="C1165" s="1">
        <f>+IF(D1165=1,COUNTIF($D$2:D1165,D1165),0)</f>
        <v>0</v>
      </c>
      <c r="D1165" s="1">
        <f>+COUNTIF($E$2:E1165,E1165)</f>
        <v>92</v>
      </c>
      <c r="E1165" s="1" t="str">
        <f t="shared" si="36"/>
        <v>MX4R0</v>
      </c>
      <c r="F1165" s="323">
        <f t="shared" si="37"/>
        <v>1163</v>
      </c>
      <c r="G1165" s="317" t="s">
        <v>2581</v>
      </c>
      <c r="H1165" s="317" t="s">
        <v>518</v>
      </c>
      <c r="I1165" s="317" t="s">
        <v>1168</v>
      </c>
      <c r="J1165" s="317">
        <v>8</v>
      </c>
      <c r="K1165" s="317" t="s">
        <v>760</v>
      </c>
      <c r="L1165" s="317" t="s">
        <v>882</v>
      </c>
      <c r="M1165" s="317">
        <v>0</v>
      </c>
      <c r="N1165" s="333" t="s">
        <v>21</v>
      </c>
      <c r="O1165" s="318"/>
      <c r="P1165" s="319"/>
      <c r="Q1165" s="320"/>
      <c r="R1165" s="319"/>
      <c r="S1165" s="319"/>
      <c r="T1165" s="320"/>
      <c r="U1165" s="321">
        <v>45062</v>
      </c>
      <c r="V1165" s="270" t="str">
        <f ca="1">IFERROR(IF(E1165&lt;&gt;"",VLOOKUP(E1165,'Color Lineup'!N:N,1,0),""),"CHECK")</f>
        <v>MX4R0</v>
      </c>
    </row>
    <row r="1166" spans="3:22">
      <c r="C1166" s="1">
        <f>+IF(D1166=1,COUNTIF($D$2:D1166,D1166),0)</f>
        <v>0</v>
      </c>
      <c r="D1166" s="1">
        <f>+COUNTIF($E$2:E1166,E1166)</f>
        <v>23</v>
      </c>
      <c r="E1166" s="1" t="str">
        <f t="shared" si="36"/>
        <v>LHP20</v>
      </c>
      <c r="F1166" s="323">
        <f t="shared" si="37"/>
        <v>1164</v>
      </c>
      <c r="G1166" s="317" t="s">
        <v>2582</v>
      </c>
      <c r="H1166" s="317" t="s">
        <v>682</v>
      </c>
      <c r="I1166" s="317" t="s">
        <v>2583</v>
      </c>
      <c r="J1166" s="317">
        <v>1</v>
      </c>
      <c r="K1166" s="317" t="s">
        <v>585</v>
      </c>
      <c r="L1166" s="317" t="s">
        <v>912</v>
      </c>
      <c r="M1166" s="317">
        <v>0</v>
      </c>
      <c r="N1166" s="333" t="s">
        <v>633</v>
      </c>
      <c r="O1166" s="318"/>
      <c r="P1166" s="319"/>
      <c r="Q1166" s="320"/>
      <c r="R1166" s="319"/>
      <c r="S1166" s="319"/>
      <c r="T1166" s="320"/>
      <c r="U1166" s="321">
        <v>45062</v>
      </c>
      <c r="V1166" s="270" t="str">
        <f ca="1">IFERROR(IF(E1166&lt;&gt;"",VLOOKUP(E1166,'Color Lineup'!N:N,1,0),""),"CHECK")</f>
        <v>LHP20</v>
      </c>
    </row>
    <row r="1167" spans="3:22">
      <c r="C1167" s="1">
        <f>+IF(D1167=1,COUNTIF($D$2:D1167,D1167),0)</f>
        <v>0</v>
      </c>
      <c r="D1167" s="1">
        <f>+COUNTIF($E$2:E1167,E1167)</f>
        <v>39</v>
      </c>
      <c r="E1167" s="1" t="str">
        <f t="shared" si="36"/>
        <v>LT089</v>
      </c>
      <c r="F1167" s="323">
        <f t="shared" si="37"/>
        <v>1165</v>
      </c>
      <c r="G1167" s="317" t="s">
        <v>2584</v>
      </c>
      <c r="H1167" s="317" t="s">
        <v>519</v>
      </c>
      <c r="I1167" s="317" t="s">
        <v>2555</v>
      </c>
      <c r="J1167" s="317">
        <v>3</v>
      </c>
      <c r="K1167" s="317" t="s">
        <v>559</v>
      </c>
      <c r="L1167" s="317" t="s">
        <v>1097</v>
      </c>
      <c r="M1167" s="317">
        <v>0</v>
      </c>
      <c r="N1167" s="333" t="s">
        <v>465</v>
      </c>
      <c r="O1167" s="318"/>
      <c r="P1167" s="319"/>
      <c r="Q1167" s="320"/>
      <c r="R1167" s="319"/>
      <c r="S1167" s="319"/>
      <c r="T1167" s="320"/>
      <c r="U1167" s="321">
        <v>45062</v>
      </c>
      <c r="V1167" s="270" t="str">
        <f ca="1">IFERROR(IF(E1167&lt;&gt;"",VLOOKUP(E1167,'Color Lineup'!N:N,1,0),""),"CHECK")</f>
        <v>LT089</v>
      </c>
    </row>
    <row r="1168" spans="3:22">
      <c r="C1168" s="1">
        <f>+IF(D1168=1,COUNTIF($D$2:D1168,D1168),0)</f>
        <v>0</v>
      </c>
      <c r="D1168" s="1">
        <f>+COUNTIF($E$2:E1168,E1168)</f>
        <v>93</v>
      </c>
      <c r="E1168" s="1" t="str">
        <f t="shared" si="36"/>
        <v>MX4R0</v>
      </c>
      <c r="F1168" s="323">
        <f t="shared" si="37"/>
        <v>1166</v>
      </c>
      <c r="G1168" s="317" t="s">
        <v>2585</v>
      </c>
      <c r="H1168" s="317" t="s">
        <v>518</v>
      </c>
      <c r="I1168" s="317" t="s">
        <v>1168</v>
      </c>
      <c r="J1168" s="317">
        <v>9</v>
      </c>
      <c r="K1168" s="317" t="s">
        <v>760</v>
      </c>
      <c r="L1168" s="317" t="s">
        <v>885</v>
      </c>
      <c r="M1168" s="317">
        <v>0</v>
      </c>
      <c r="N1168" s="333" t="s">
        <v>21</v>
      </c>
      <c r="O1168" s="318"/>
      <c r="P1168" s="319"/>
      <c r="Q1168" s="320"/>
      <c r="R1168" s="319"/>
      <c r="S1168" s="319"/>
      <c r="T1168" s="320"/>
      <c r="U1168" s="321">
        <v>45062</v>
      </c>
      <c r="V1168" s="270" t="str">
        <f ca="1">IFERROR(IF(E1168&lt;&gt;"",VLOOKUP(E1168,'Color Lineup'!N:N,1,0),""),"CHECK")</f>
        <v>MX4R0</v>
      </c>
    </row>
    <row r="1169" spans="3:22">
      <c r="C1169" s="1">
        <f>+IF(D1169=1,COUNTIF($D$2:D1169,D1169),0)</f>
        <v>0</v>
      </c>
      <c r="D1169" s="1">
        <f>+COUNTIF($E$2:E1169,E1169)</f>
        <v>9</v>
      </c>
      <c r="E1169" s="1" t="str">
        <f t="shared" si="36"/>
        <v>CXP20</v>
      </c>
      <c r="F1169" s="323">
        <f t="shared" si="37"/>
        <v>1167</v>
      </c>
      <c r="G1169" s="317" t="s">
        <v>2586</v>
      </c>
      <c r="H1169" s="317" t="s">
        <v>682</v>
      </c>
      <c r="I1169" s="317" t="s">
        <v>2567</v>
      </c>
      <c r="J1169" s="317">
        <v>2</v>
      </c>
      <c r="K1169" s="317" t="s">
        <v>680</v>
      </c>
      <c r="L1169" s="317" t="s">
        <v>915</v>
      </c>
      <c r="M1169" s="317">
        <v>0</v>
      </c>
      <c r="N1169" s="333" t="s">
        <v>633</v>
      </c>
      <c r="O1169" s="318"/>
      <c r="P1169" s="319"/>
      <c r="Q1169" s="320"/>
      <c r="R1169" s="319"/>
      <c r="S1169" s="319"/>
      <c r="T1169" s="320"/>
      <c r="U1169" s="321">
        <v>45062</v>
      </c>
      <c r="V1169" s="270" t="str">
        <f ca="1">IFERROR(IF(E1169&lt;&gt;"",VLOOKUP(E1169,'Color Lineup'!N:N,1,0),""),"CHECK")</f>
        <v>CXP20</v>
      </c>
    </row>
    <row r="1170" spans="3:22">
      <c r="C1170" s="1">
        <f>+IF(D1170=1,COUNTIF($D$2:D1170,D1170),0)</f>
        <v>0</v>
      </c>
      <c r="D1170" s="1">
        <f>+COUNTIF($E$2:E1170,E1170)</f>
        <v>35</v>
      </c>
      <c r="E1170" s="1" t="str">
        <f t="shared" si="36"/>
        <v>MY4R0</v>
      </c>
      <c r="F1170" s="323">
        <f t="shared" si="37"/>
        <v>1168</v>
      </c>
      <c r="G1170" s="317" t="s">
        <v>2587</v>
      </c>
      <c r="H1170" s="317" t="s">
        <v>518</v>
      </c>
      <c r="I1170" s="317" t="s">
        <v>1146</v>
      </c>
      <c r="J1170" s="317">
        <v>7</v>
      </c>
      <c r="K1170" s="317" t="s">
        <v>759</v>
      </c>
      <c r="L1170" s="317" t="s">
        <v>886</v>
      </c>
      <c r="M1170" s="317">
        <v>0</v>
      </c>
      <c r="N1170" s="333" t="s">
        <v>21</v>
      </c>
      <c r="O1170" s="318"/>
      <c r="P1170" s="319"/>
      <c r="Q1170" s="320"/>
      <c r="R1170" s="319"/>
      <c r="S1170" s="319"/>
      <c r="T1170" s="320"/>
      <c r="U1170" s="321">
        <v>45062</v>
      </c>
      <c r="V1170" s="270" t="str">
        <f ca="1">IFERROR(IF(E1170&lt;&gt;"",VLOOKUP(E1170,'Color Lineup'!N:N,1,0),""),"CHECK")</f>
        <v>MY4R0</v>
      </c>
    </row>
    <row r="1171" spans="3:22">
      <c r="C1171" s="1">
        <f>+IF(D1171=1,COUNTIF($D$2:D1171,D1171),0)</f>
        <v>0</v>
      </c>
      <c r="D1171" s="1">
        <f>+COUNTIF($E$2:E1171,E1171)</f>
        <v>39</v>
      </c>
      <c r="E1171" s="1" t="str">
        <f t="shared" si="36"/>
        <v>LHX12</v>
      </c>
      <c r="F1171" s="323">
        <f t="shared" si="37"/>
        <v>1169</v>
      </c>
      <c r="G1171" s="317" t="s">
        <v>2588</v>
      </c>
      <c r="H1171" s="317" t="s">
        <v>682</v>
      </c>
      <c r="I1171" s="317" t="s">
        <v>2583</v>
      </c>
      <c r="J1171" s="317">
        <v>2</v>
      </c>
      <c r="K1171" s="317" t="s">
        <v>585</v>
      </c>
      <c r="L1171" s="317" t="s">
        <v>917</v>
      </c>
      <c r="M1171" s="317">
        <v>0</v>
      </c>
      <c r="N1171" s="333" t="s">
        <v>632</v>
      </c>
      <c r="O1171" s="318"/>
      <c r="P1171" s="319"/>
      <c r="Q1171" s="320"/>
      <c r="R1171" s="319"/>
      <c r="S1171" s="319"/>
      <c r="T1171" s="320"/>
      <c r="U1171" s="321">
        <v>45062</v>
      </c>
      <c r="V1171" s="270" t="str">
        <f ca="1">IFERROR(IF(E1171&lt;&gt;"",VLOOKUP(E1171,'Color Lineup'!N:N,1,0),""),"CHECK")</f>
        <v>LHX12</v>
      </c>
    </row>
    <row r="1172" spans="3:22">
      <c r="C1172" s="1">
        <f>+IF(D1172=1,COUNTIF($D$2:D1172,D1172),0)</f>
        <v>0</v>
      </c>
      <c r="D1172" s="1">
        <f>+COUNTIF($E$2:E1172,E1172)</f>
        <v>94</v>
      </c>
      <c r="E1172" s="1" t="str">
        <f t="shared" si="36"/>
        <v>MX4R0</v>
      </c>
      <c r="F1172" s="323">
        <f t="shared" si="37"/>
        <v>1170</v>
      </c>
      <c r="G1172" s="317" t="s">
        <v>2589</v>
      </c>
      <c r="H1172" s="317" t="s">
        <v>518</v>
      </c>
      <c r="I1172" s="317" t="s">
        <v>1168</v>
      </c>
      <c r="J1172" s="317">
        <v>10</v>
      </c>
      <c r="K1172" s="317" t="s">
        <v>760</v>
      </c>
      <c r="L1172" s="317" t="s">
        <v>889</v>
      </c>
      <c r="M1172" s="317">
        <v>0</v>
      </c>
      <c r="N1172" s="333" t="s">
        <v>21</v>
      </c>
      <c r="O1172" s="318"/>
      <c r="P1172" s="319"/>
      <c r="Q1172" s="320"/>
      <c r="R1172" s="319"/>
      <c r="S1172" s="319"/>
      <c r="T1172" s="320"/>
      <c r="U1172" s="321">
        <v>45062</v>
      </c>
      <c r="V1172" s="270" t="str">
        <f ca="1">IFERROR(IF(E1172&lt;&gt;"",VLOOKUP(E1172,'Color Lineup'!N:N,1,0),""),"CHECK")</f>
        <v>MX4R0</v>
      </c>
    </row>
    <row r="1173" spans="3:22">
      <c r="C1173" s="1">
        <f>+IF(D1173=1,COUNTIF($D$2:D1173,D1173),0)</f>
        <v>0</v>
      </c>
      <c r="D1173" s="1">
        <f>+COUNTIF($E$2:E1173,E1173)</f>
        <v>11</v>
      </c>
      <c r="E1173" s="1" t="str">
        <f t="shared" si="36"/>
        <v>LP1D6</v>
      </c>
      <c r="F1173" s="323">
        <f t="shared" si="37"/>
        <v>1171</v>
      </c>
      <c r="G1173" s="317" t="s">
        <v>2590</v>
      </c>
      <c r="H1173" s="317" t="s">
        <v>519</v>
      </c>
      <c r="I1173" s="317" t="s">
        <v>2512</v>
      </c>
      <c r="J1173" s="317">
        <v>6</v>
      </c>
      <c r="K1173" s="317" t="s">
        <v>561</v>
      </c>
      <c r="L1173" s="317" t="s">
        <v>1099</v>
      </c>
      <c r="M1173" s="317">
        <v>0</v>
      </c>
      <c r="N1173" s="333" t="s">
        <v>29</v>
      </c>
      <c r="O1173" s="318"/>
      <c r="P1173" s="319"/>
      <c r="Q1173" s="320"/>
      <c r="R1173" s="319"/>
      <c r="S1173" s="319"/>
      <c r="T1173" s="320"/>
      <c r="U1173" s="321">
        <v>45062</v>
      </c>
      <c r="V1173" s="270" t="str">
        <f ca="1">IFERROR(IF(E1173&lt;&gt;"",VLOOKUP(E1173,'Color Lineup'!N:N,1,0),""),"CHECK")</f>
        <v>LP1D6</v>
      </c>
    </row>
    <row r="1174" spans="3:22">
      <c r="C1174" s="1">
        <f>+IF(D1174=1,COUNTIF($D$2:D1174,D1174),0)</f>
        <v>0</v>
      </c>
      <c r="D1174" s="1">
        <f>+COUNTIF($E$2:E1174,E1174)</f>
        <v>36</v>
      </c>
      <c r="E1174" s="1" t="str">
        <f t="shared" si="36"/>
        <v>LH3Q3</v>
      </c>
      <c r="F1174" s="323">
        <f t="shared" si="37"/>
        <v>1172</v>
      </c>
      <c r="G1174" s="317" t="s">
        <v>2591</v>
      </c>
      <c r="H1174" s="317" t="s">
        <v>682</v>
      </c>
      <c r="I1174" s="317" t="s">
        <v>2583</v>
      </c>
      <c r="J1174" s="317">
        <v>3</v>
      </c>
      <c r="K1174" s="317" t="s">
        <v>585</v>
      </c>
      <c r="L1174" s="317" t="s">
        <v>918</v>
      </c>
      <c r="M1174" s="317">
        <v>0</v>
      </c>
      <c r="N1174" s="333" t="s">
        <v>630</v>
      </c>
      <c r="O1174" s="318"/>
      <c r="P1174" s="319"/>
      <c r="Q1174" s="320"/>
      <c r="R1174" s="319"/>
      <c r="S1174" s="319"/>
      <c r="T1174" s="320"/>
      <c r="U1174" s="321">
        <v>45062</v>
      </c>
      <c r="V1174" s="270" t="str">
        <f ca="1">IFERROR(IF(E1174&lt;&gt;"",VLOOKUP(E1174,'Color Lineup'!N:N,1,0),""),"CHECK")</f>
        <v>LH3Q3</v>
      </c>
    </row>
    <row r="1175" spans="3:22">
      <c r="C1175" s="1">
        <f>+IF(D1175=1,COUNTIF($D$2:D1175,D1175),0)</f>
        <v>0</v>
      </c>
      <c r="D1175" s="1">
        <f>+COUNTIF($E$2:E1175,E1175)</f>
        <v>35</v>
      </c>
      <c r="E1175" s="1" t="str">
        <f t="shared" si="36"/>
        <v>MX218</v>
      </c>
      <c r="F1175" s="323">
        <f t="shared" si="37"/>
        <v>1173</v>
      </c>
      <c r="G1175" s="317" t="s">
        <v>2592</v>
      </c>
      <c r="H1175" s="317" t="s">
        <v>518</v>
      </c>
      <c r="I1175" s="317" t="s">
        <v>1169</v>
      </c>
      <c r="J1175" s="317">
        <v>1</v>
      </c>
      <c r="K1175" s="317" t="s">
        <v>760</v>
      </c>
      <c r="L1175" s="317" t="s">
        <v>891</v>
      </c>
      <c r="M1175" s="317">
        <v>0</v>
      </c>
      <c r="N1175" s="333" t="s">
        <v>20</v>
      </c>
      <c r="O1175" s="318"/>
      <c r="P1175" s="319"/>
      <c r="Q1175" s="320"/>
      <c r="R1175" s="319"/>
      <c r="S1175" s="319"/>
      <c r="T1175" s="320"/>
      <c r="U1175" s="321">
        <v>45062</v>
      </c>
      <c r="V1175" s="270" t="str">
        <f ca="1">IFERROR(IF(E1175&lt;&gt;"",VLOOKUP(E1175,'Color Lineup'!N:N,1,0),""),"CHECK")</f>
        <v>MX218</v>
      </c>
    </row>
    <row r="1176" spans="3:22">
      <c r="C1176" s="1">
        <f>+IF(D1176=1,COUNTIF($D$2:D1176,D1176),0)</f>
        <v>0</v>
      </c>
      <c r="D1176" s="1">
        <f>+COUNTIF($E$2:E1176,E1176)</f>
        <v>61</v>
      </c>
      <c r="E1176" s="1" t="str">
        <f t="shared" si="36"/>
        <v>HJ089</v>
      </c>
      <c r="F1176" s="323">
        <f t="shared" si="37"/>
        <v>1174</v>
      </c>
      <c r="G1176" s="317" t="s">
        <v>2593</v>
      </c>
      <c r="H1176" s="317" t="s">
        <v>682</v>
      </c>
      <c r="I1176" s="317" t="s">
        <v>2573</v>
      </c>
      <c r="J1176" s="317">
        <v>3</v>
      </c>
      <c r="K1176" s="317" t="s">
        <v>679</v>
      </c>
      <c r="L1176" s="317" t="s">
        <v>919</v>
      </c>
      <c r="M1176" s="317">
        <v>0</v>
      </c>
      <c r="N1176" s="333" t="s">
        <v>465</v>
      </c>
      <c r="O1176" s="318"/>
      <c r="P1176" s="319"/>
      <c r="Q1176" s="320"/>
      <c r="R1176" s="319"/>
      <c r="S1176" s="319"/>
      <c r="T1176" s="320"/>
      <c r="U1176" s="321">
        <v>45062</v>
      </c>
      <c r="V1176" s="270" t="str">
        <f ca="1">IFERROR(IF(E1176&lt;&gt;"",VLOOKUP(E1176,'Color Lineup'!N:N,1,0),""),"CHECK")</f>
        <v>HJ089</v>
      </c>
    </row>
    <row r="1177" spans="3:22">
      <c r="C1177" s="1">
        <f>+IF(D1177=1,COUNTIF($D$2:D1177,D1177),0)</f>
        <v>0</v>
      </c>
      <c r="D1177" s="1">
        <f>+COUNTIF($E$2:E1177,E1177)</f>
        <v>21</v>
      </c>
      <c r="E1177" s="1" t="str">
        <f t="shared" si="36"/>
        <v>MY089</v>
      </c>
      <c r="F1177" s="323">
        <f t="shared" si="37"/>
        <v>1175</v>
      </c>
      <c r="G1177" s="317" t="s">
        <v>2594</v>
      </c>
      <c r="H1177" s="317" t="s">
        <v>518</v>
      </c>
      <c r="I1177" s="317" t="s">
        <v>1146</v>
      </c>
      <c r="J1177" s="317">
        <v>8</v>
      </c>
      <c r="K1177" s="317" t="s">
        <v>759</v>
      </c>
      <c r="L1177" s="317" t="s">
        <v>894</v>
      </c>
      <c r="M1177" s="317">
        <v>0</v>
      </c>
      <c r="N1177" s="333" t="s">
        <v>465</v>
      </c>
      <c r="O1177" s="318"/>
      <c r="P1177" s="319"/>
      <c r="Q1177" s="320"/>
      <c r="R1177" s="319"/>
      <c r="S1177" s="319"/>
      <c r="T1177" s="320"/>
      <c r="U1177" s="321">
        <v>45062</v>
      </c>
      <c r="V1177" s="270" t="str">
        <f ca="1">IFERROR(IF(E1177&lt;&gt;"",VLOOKUP(E1177,'Color Lineup'!N:N,1,0),""),"CHECK")</f>
        <v>MY089</v>
      </c>
    </row>
    <row r="1178" spans="3:22">
      <c r="C1178" s="1">
        <f>+IF(D1178=1,COUNTIF($D$2:D1178,D1178),0)</f>
        <v>0</v>
      </c>
      <c r="D1178" s="1">
        <f>+COUNTIF($E$2:E1178,E1178)</f>
        <v>37</v>
      </c>
      <c r="E1178" s="1" t="str">
        <f t="shared" si="36"/>
        <v>LH3Q3</v>
      </c>
      <c r="F1178" s="323">
        <f t="shared" si="37"/>
        <v>1176</v>
      </c>
      <c r="G1178" s="317" t="s">
        <v>2595</v>
      </c>
      <c r="H1178" s="317" t="s">
        <v>682</v>
      </c>
      <c r="I1178" s="317" t="s">
        <v>2583</v>
      </c>
      <c r="J1178" s="317">
        <v>4</v>
      </c>
      <c r="K1178" s="317" t="s">
        <v>585</v>
      </c>
      <c r="L1178" s="317" t="s">
        <v>920</v>
      </c>
      <c r="M1178" s="317">
        <v>0</v>
      </c>
      <c r="N1178" s="333" t="s">
        <v>630</v>
      </c>
      <c r="O1178" s="318"/>
      <c r="P1178" s="319"/>
      <c r="Q1178" s="320"/>
      <c r="R1178" s="319"/>
      <c r="S1178" s="319"/>
      <c r="T1178" s="320"/>
      <c r="U1178" s="321">
        <v>45062</v>
      </c>
      <c r="V1178" s="270" t="str">
        <f ca="1">IFERROR(IF(E1178&lt;&gt;"",VLOOKUP(E1178,'Color Lineup'!N:N,1,0),""),"CHECK")</f>
        <v>LH3Q3</v>
      </c>
    </row>
    <row r="1179" spans="3:22">
      <c r="C1179" s="1">
        <f>+IF(D1179=1,COUNTIF($D$2:D1179,D1179),0)</f>
        <v>0</v>
      </c>
      <c r="D1179" s="1">
        <f>+COUNTIF($E$2:E1179,E1179)</f>
        <v>36</v>
      </c>
      <c r="E1179" s="1" t="str">
        <f t="shared" si="36"/>
        <v>MX218</v>
      </c>
      <c r="F1179" s="323">
        <f t="shared" si="37"/>
        <v>1177</v>
      </c>
      <c r="G1179" s="317" t="s">
        <v>2596</v>
      </c>
      <c r="H1179" s="317" t="s">
        <v>518</v>
      </c>
      <c r="I1179" s="317" t="s">
        <v>1169</v>
      </c>
      <c r="J1179" s="317">
        <v>2</v>
      </c>
      <c r="K1179" s="317" t="s">
        <v>760</v>
      </c>
      <c r="L1179" s="317" t="s">
        <v>895</v>
      </c>
      <c r="M1179" s="317">
        <v>0</v>
      </c>
      <c r="N1179" s="333" t="s">
        <v>20</v>
      </c>
      <c r="O1179" s="318"/>
      <c r="P1179" s="319"/>
      <c r="Q1179" s="320"/>
      <c r="R1179" s="319"/>
      <c r="S1179" s="319"/>
      <c r="T1179" s="320"/>
      <c r="U1179" s="321">
        <v>45062</v>
      </c>
      <c r="V1179" s="270" t="str">
        <f ca="1">IFERROR(IF(E1179&lt;&gt;"",VLOOKUP(E1179,'Color Lineup'!N:N,1,0),""),"CHECK")</f>
        <v>MX218</v>
      </c>
    </row>
    <row r="1180" spans="3:22">
      <c r="C1180" s="1">
        <f>+IF(D1180=1,COUNTIF($D$2:D1180,D1180),0)</f>
        <v>0</v>
      </c>
      <c r="D1180" s="1">
        <f>+COUNTIF($E$2:E1180,E1180)</f>
        <v>40</v>
      </c>
      <c r="E1180" s="1" t="str">
        <f t="shared" si="36"/>
        <v>LT089</v>
      </c>
      <c r="F1180" s="323">
        <f t="shared" si="37"/>
        <v>1178</v>
      </c>
      <c r="G1180" s="317" t="s">
        <v>2597</v>
      </c>
      <c r="H1180" s="317" t="s">
        <v>519</v>
      </c>
      <c r="I1180" s="317" t="s">
        <v>2555</v>
      </c>
      <c r="J1180" s="317">
        <v>4</v>
      </c>
      <c r="K1180" s="317" t="s">
        <v>559</v>
      </c>
      <c r="L1180" s="317" t="s">
        <v>1101</v>
      </c>
      <c r="M1180" s="317">
        <v>0</v>
      </c>
      <c r="N1180" s="333" t="s">
        <v>465</v>
      </c>
      <c r="O1180" s="318"/>
      <c r="P1180" s="319"/>
      <c r="Q1180" s="320"/>
      <c r="R1180" s="319"/>
      <c r="S1180" s="319"/>
      <c r="T1180" s="320"/>
      <c r="U1180" s="321">
        <v>45062</v>
      </c>
      <c r="V1180" s="270" t="str">
        <f ca="1">IFERROR(IF(E1180&lt;&gt;"",VLOOKUP(E1180,'Color Lineup'!N:N,1,0),""),"CHECK")</f>
        <v>LT089</v>
      </c>
    </row>
    <row r="1181" spans="3:22">
      <c r="C1181" s="1">
        <f>+IF(D1181=1,COUNTIF($D$2:D1181,D1181),0)</f>
        <v>0</v>
      </c>
      <c r="D1181" s="1">
        <f>+COUNTIF($E$2:E1181,E1181)</f>
        <v>116</v>
      </c>
      <c r="E1181" s="1" t="str">
        <f t="shared" si="36"/>
        <v>LH089</v>
      </c>
      <c r="F1181" s="323">
        <f t="shared" si="37"/>
        <v>1179</v>
      </c>
      <c r="G1181" s="317" t="s">
        <v>2598</v>
      </c>
      <c r="H1181" s="317" t="s">
        <v>682</v>
      </c>
      <c r="I1181" s="317" t="s">
        <v>2583</v>
      </c>
      <c r="J1181" s="317">
        <v>5</v>
      </c>
      <c r="K1181" s="317" t="s">
        <v>585</v>
      </c>
      <c r="L1181" s="317" t="s">
        <v>921</v>
      </c>
      <c r="M1181" s="317">
        <v>0</v>
      </c>
      <c r="N1181" s="333" t="s">
        <v>465</v>
      </c>
      <c r="O1181" s="318"/>
      <c r="P1181" s="319"/>
      <c r="Q1181" s="320"/>
      <c r="R1181" s="319"/>
      <c r="S1181" s="319"/>
      <c r="T1181" s="320"/>
      <c r="U1181" s="321">
        <v>45062</v>
      </c>
      <c r="V1181" s="270" t="str">
        <f ca="1">IFERROR(IF(E1181&lt;&gt;"",VLOOKUP(E1181,'Color Lineup'!N:N,1,0),""),"CHECK")</f>
        <v>LH089</v>
      </c>
    </row>
    <row r="1182" spans="3:22">
      <c r="C1182" s="1">
        <f>+IF(D1182=1,COUNTIF($D$2:D1182,D1182),0)</f>
        <v>0</v>
      </c>
      <c r="D1182" s="1">
        <f>+COUNTIF($E$2:E1182,E1182)</f>
        <v>37</v>
      </c>
      <c r="E1182" s="1" t="str">
        <f t="shared" si="36"/>
        <v>MX218</v>
      </c>
      <c r="F1182" s="323">
        <f t="shared" si="37"/>
        <v>1180</v>
      </c>
      <c r="G1182" s="317" t="s">
        <v>2599</v>
      </c>
      <c r="H1182" s="317" t="s">
        <v>518</v>
      </c>
      <c r="I1182" s="317" t="s">
        <v>1169</v>
      </c>
      <c r="J1182" s="317">
        <v>3</v>
      </c>
      <c r="K1182" s="317" t="s">
        <v>760</v>
      </c>
      <c r="L1182" s="317" t="s">
        <v>898</v>
      </c>
      <c r="M1182" s="317">
        <v>0</v>
      </c>
      <c r="N1182" s="333" t="s">
        <v>20</v>
      </c>
      <c r="O1182" s="318"/>
      <c r="P1182" s="319"/>
      <c r="Q1182" s="320"/>
      <c r="R1182" s="319"/>
      <c r="S1182" s="319"/>
      <c r="T1182" s="320"/>
      <c r="U1182" s="321">
        <v>45062</v>
      </c>
      <c r="V1182" s="270" t="str">
        <f ca="1">IFERROR(IF(E1182&lt;&gt;"",VLOOKUP(E1182,'Color Lineup'!N:N,1,0),""),"CHECK")</f>
        <v>MX218</v>
      </c>
    </row>
    <row r="1183" spans="3:22">
      <c r="C1183" s="1">
        <f>+IF(D1183=1,COUNTIF($D$2:D1183,D1183),0)</f>
        <v>0</v>
      </c>
      <c r="D1183" s="1">
        <f>+COUNTIF($E$2:E1183,E1183)</f>
        <v>53</v>
      </c>
      <c r="E1183" s="1" t="str">
        <f t="shared" si="36"/>
        <v>CXW09</v>
      </c>
      <c r="F1183" s="323">
        <f t="shared" si="37"/>
        <v>1181</v>
      </c>
      <c r="G1183" s="317" t="s">
        <v>2600</v>
      </c>
      <c r="H1183" s="317" t="s">
        <v>682</v>
      </c>
      <c r="I1183" s="317" t="s">
        <v>2567</v>
      </c>
      <c r="J1183" s="317">
        <v>3</v>
      </c>
      <c r="K1183" s="317" t="s">
        <v>680</v>
      </c>
      <c r="L1183" s="317" t="s">
        <v>922</v>
      </c>
      <c r="M1183" s="317">
        <v>0</v>
      </c>
      <c r="N1183" s="333" t="s">
        <v>635</v>
      </c>
      <c r="O1183" s="318"/>
      <c r="P1183" s="319"/>
      <c r="Q1183" s="320"/>
      <c r="R1183" s="319"/>
      <c r="S1183" s="319"/>
      <c r="T1183" s="320"/>
      <c r="U1183" s="321">
        <v>45062</v>
      </c>
      <c r="V1183" s="270" t="str">
        <f ca="1">IFERROR(IF(E1183&lt;&gt;"",VLOOKUP(E1183,'Color Lineup'!N:N,1,0),""),"CHECK")</f>
        <v>CXW09</v>
      </c>
    </row>
    <row r="1184" spans="3:22">
      <c r="C1184" s="1">
        <f>+IF(D1184=1,COUNTIF($D$2:D1184,D1184),0)</f>
        <v>0</v>
      </c>
      <c r="D1184" s="1">
        <f>+COUNTIF($E$2:E1184,E1184)</f>
        <v>35</v>
      </c>
      <c r="E1184" s="1" t="str">
        <f t="shared" si="36"/>
        <v>LP040</v>
      </c>
      <c r="F1184" s="323">
        <f t="shared" si="37"/>
        <v>1182</v>
      </c>
      <c r="G1184" s="317" t="s">
        <v>2601</v>
      </c>
      <c r="H1184" s="317" t="s">
        <v>519</v>
      </c>
      <c r="I1184" s="317" t="s">
        <v>2512</v>
      </c>
      <c r="J1184" s="317">
        <v>7</v>
      </c>
      <c r="K1184" s="317" t="s">
        <v>561</v>
      </c>
      <c r="L1184" s="317" t="s">
        <v>1105</v>
      </c>
      <c r="M1184" s="317">
        <v>0</v>
      </c>
      <c r="N1184" s="333" t="s">
        <v>28</v>
      </c>
      <c r="O1184" s="318"/>
      <c r="P1184" s="319"/>
      <c r="Q1184" s="320"/>
      <c r="R1184" s="319"/>
      <c r="S1184" s="319"/>
      <c r="T1184" s="320"/>
      <c r="U1184" s="321">
        <v>45062</v>
      </c>
      <c r="V1184" s="270" t="str">
        <f ca="1">IFERROR(IF(E1184&lt;&gt;"",VLOOKUP(E1184,'Color Lineup'!N:N,1,0),""),"CHECK")</f>
        <v>LP040</v>
      </c>
    </row>
    <row r="1185" spans="3:22">
      <c r="C1185" s="1">
        <f>+IF(D1185=1,COUNTIF($D$2:D1185,D1185),0)</f>
        <v>0</v>
      </c>
      <c r="D1185" s="1">
        <f>+COUNTIF($E$2:E1185,E1185)</f>
        <v>22</v>
      </c>
      <c r="E1185" s="1" t="str">
        <f t="shared" si="36"/>
        <v>MY089</v>
      </c>
      <c r="F1185" s="323">
        <f t="shared" si="37"/>
        <v>1183</v>
      </c>
      <c r="G1185" s="317" t="s">
        <v>2602</v>
      </c>
      <c r="H1185" s="317" t="s">
        <v>518</v>
      </c>
      <c r="I1185" s="317" t="s">
        <v>1146</v>
      </c>
      <c r="J1185" s="317">
        <v>9</v>
      </c>
      <c r="K1185" s="317" t="s">
        <v>759</v>
      </c>
      <c r="L1185" s="317" t="s">
        <v>899</v>
      </c>
      <c r="M1185" s="317">
        <v>0</v>
      </c>
      <c r="N1185" s="333" t="s">
        <v>465</v>
      </c>
      <c r="O1185" s="318"/>
      <c r="P1185" s="319"/>
      <c r="Q1185" s="320"/>
      <c r="R1185" s="319"/>
      <c r="S1185" s="319"/>
      <c r="T1185" s="320"/>
      <c r="U1185" s="321">
        <v>45062</v>
      </c>
      <c r="V1185" s="270" t="str">
        <f ca="1">IFERROR(IF(E1185&lt;&gt;"",VLOOKUP(E1185,'Color Lineup'!N:N,1,0),""),"CHECK")</f>
        <v>MY089</v>
      </c>
    </row>
    <row r="1186" spans="3:22">
      <c r="C1186" s="1">
        <f>+IF(D1186=1,COUNTIF($D$2:D1186,D1186),0)</f>
        <v>0</v>
      </c>
      <c r="D1186" s="1">
        <f>+COUNTIF($E$2:E1186,E1186)</f>
        <v>62</v>
      </c>
      <c r="E1186" s="1" t="str">
        <f t="shared" si="36"/>
        <v>HJ089</v>
      </c>
      <c r="F1186" s="323">
        <f t="shared" si="37"/>
        <v>1184</v>
      </c>
      <c r="G1186" s="317" t="s">
        <v>2603</v>
      </c>
      <c r="H1186" s="317" t="s">
        <v>682</v>
      </c>
      <c r="I1186" s="317" t="s">
        <v>2573</v>
      </c>
      <c r="J1186" s="317">
        <v>4</v>
      </c>
      <c r="K1186" s="317" t="s">
        <v>679</v>
      </c>
      <c r="L1186" s="317" t="s">
        <v>923</v>
      </c>
      <c r="M1186" s="317">
        <v>0</v>
      </c>
      <c r="N1186" s="333" t="s">
        <v>465</v>
      </c>
      <c r="O1186" s="318"/>
      <c r="P1186" s="319"/>
      <c r="Q1186" s="320"/>
      <c r="R1186" s="319"/>
      <c r="S1186" s="319"/>
      <c r="T1186" s="320"/>
      <c r="U1186" s="321">
        <v>45062</v>
      </c>
      <c r="V1186" s="270" t="str">
        <f ca="1">IFERROR(IF(E1186&lt;&gt;"",VLOOKUP(E1186,'Color Lineup'!N:N,1,0),""),"CHECK")</f>
        <v>HJ089</v>
      </c>
    </row>
    <row r="1187" spans="3:22">
      <c r="C1187" s="1">
        <f>+IF(D1187=1,COUNTIF($D$2:D1187,D1187),0)</f>
        <v>0</v>
      </c>
      <c r="D1187" s="1">
        <f>+COUNTIF($E$2:E1187,E1187)</f>
        <v>38</v>
      </c>
      <c r="E1187" s="1" t="str">
        <f t="shared" si="36"/>
        <v>MX218</v>
      </c>
      <c r="F1187" s="323">
        <f t="shared" si="37"/>
        <v>1185</v>
      </c>
      <c r="G1187" s="317" t="s">
        <v>2604</v>
      </c>
      <c r="H1187" s="317" t="s">
        <v>518</v>
      </c>
      <c r="I1187" s="317" t="s">
        <v>1169</v>
      </c>
      <c r="J1187" s="317">
        <v>4</v>
      </c>
      <c r="K1187" s="317" t="s">
        <v>760</v>
      </c>
      <c r="L1187" s="317" t="s">
        <v>901</v>
      </c>
      <c r="M1187" s="317">
        <v>0</v>
      </c>
      <c r="N1187" s="333" t="s">
        <v>20</v>
      </c>
      <c r="O1187" s="318"/>
      <c r="P1187" s="319"/>
      <c r="Q1187" s="320"/>
      <c r="R1187" s="319"/>
      <c r="S1187" s="319"/>
      <c r="T1187" s="320"/>
      <c r="U1187" s="321">
        <v>45062</v>
      </c>
      <c r="V1187" s="270" t="str">
        <f ca="1">IFERROR(IF(E1187&lt;&gt;"",VLOOKUP(E1187,'Color Lineup'!N:N,1,0),""),"CHECK")</f>
        <v>MX218</v>
      </c>
    </row>
    <row r="1188" spans="3:22">
      <c r="C1188" s="1">
        <f>+IF(D1188=1,COUNTIF($D$2:D1188,D1188),0)</f>
        <v>0</v>
      </c>
      <c r="D1188" s="1">
        <f>+COUNTIF($E$2:E1188,E1188)</f>
        <v>117</v>
      </c>
      <c r="E1188" s="1" t="str">
        <f t="shared" si="36"/>
        <v>LH089</v>
      </c>
      <c r="F1188" s="323">
        <f t="shared" si="37"/>
        <v>1186</v>
      </c>
      <c r="G1188" s="317" t="s">
        <v>2605</v>
      </c>
      <c r="H1188" s="317" t="s">
        <v>682</v>
      </c>
      <c r="I1188" s="317" t="s">
        <v>2583</v>
      </c>
      <c r="J1188" s="317">
        <v>6</v>
      </c>
      <c r="K1188" s="317" t="s">
        <v>585</v>
      </c>
      <c r="L1188" s="317" t="s">
        <v>924</v>
      </c>
      <c r="M1188" s="317">
        <v>0</v>
      </c>
      <c r="N1188" s="333" t="s">
        <v>465</v>
      </c>
      <c r="O1188" s="318"/>
      <c r="P1188" s="319"/>
      <c r="Q1188" s="320"/>
      <c r="R1188" s="319"/>
      <c r="S1188" s="319"/>
      <c r="T1188" s="320"/>
      <c r="U1188" s="321">
        <v>45062</v>
      </c>
      <c r="V1188" s="270" t="str">
        <f ca="1">IFERROR(IF(E1188&lt;&gt;"",VLOOKUP(E1188,'Color Lineup'!N:N,1,0),""),"CHECK")</f>
        <v>LH089</v>
      </c>
    </row>
    <row r="1189" spans="3:22">
      <c r="C1189" s="1">
        <f>+IF(D1189=1,COUNTIF($D$2:D1189,D1189),0)</f>
        <v>0</v>
      </c>
      <c r="D1189" s="1">
        <f>+COUNTIF($E$2:E1189,E1189)</f>
        <v>39</v>
      </c>
      <c r="E1189" s="1" t="str">
        <f t="shared" si="36"/>
        <v>MX218</v>
      </c>
      <c r="F1189" s="323">
        <f t="shared" si="37"/>
        <v>1187</v>
      </c>
      <c r="G1189" s="317" t="s">
        <v>2606</v>
      </c>
      <c r="H1189" s="317" t="s">
        <v>518</v>
      </c>
      <c r="I1189" s="317" t="s">
        <v>1169</v>
      </c>
      <c r="J1189" s="317">
        <v>5</v>
      </c>
      <c r="K1189" s="317" t="s">
        <v>760</v>
      </c>
      <c r="L1189" s="317" t="s">
        <v>902</v>
      </c>
      <c r="M1189" s="317">
        <v>0</v>
      </c>
      <c r="N1189" s="333" t="s">
        <v>20</v>
      </c>
      <c r="O1189" s="318"/>
      <c r="P1189" s="319"/>
      <c r="Q1189" s="320"/>
      <c r="R1189" s="319"/>
      <c r="S1189" s="319"/>
      <c r="T1189" s="320"/>
      <c r="U1189" s="321">
        <v>45062</v>
      </c>
      <c r="V1189" s="270" t="str">
        <f ca="1">IFERROR(IF(E1189&lt;&gt;"",VLOOKUP(E1189,'Color Lineup'!N:N,1,0),""),"CHECK")</f>
        <v>MX218</v>
      </c>
    </row>
    <row r="1190" spans="3:22">
      <c r="C1190" s="1">
        <f>+IF(D1190=1,COUNTIF($D$2:D1190,D1190),0)</f>
        <v>0</v>
      </c>
      <c r="D1190" s="1">
        <f>+COUNTIF($E$2:E1190,E1190)</f>
        <v>41</v>
      </c>
      <c r="E1190" s="1" t="str">
        <f t="shared" si="36"/>
        <v>LT089</v>
      </c>
      <c r="F1190" s="323">
        <f t="shared" si="37"/>
        <v>1188</v>
      </c>
      <c r="G1190" s="317" t="s">
        <v>2607</v>
      </c>
      <c r="H1190" s="317" t="s">
        <v>519</v>
      </c>
      <c r="I1190" s="317" t="s">
        <v>2555</v>
      </c>
      <c r="J1190" s="317">
        <v>5</v>
      </c>
      <c r="K1190" s="317" t="s">
        <v>559</v>
      </c>
      <c r="L1190" s="317" t="s">
        <v>1108</v>
      </c>
      <c r="M1190" s="317">
        <v>0</v>
      </c>
      <c r="N1190" s="333" t="s">
        <v>465</v>
      </c>
      <c r="O1190" s="318"/>
      <c r="P1190" s="319"/>
      <c r="Q1190" s="320"/>
      <c r="R1190" s="319"/>
      <c r="S1190" s="319"/>
      <c r="T1190" s="320"/>
      <c r="U1190" s="321">
        <v>45062</v>
      </c>
      <c r="V1190" s="270" t="str">
        <f ca="1">IFERROR(IF(E1190&lt;&gt;"",VLOOKUP(E1190,'Color Lineup'!N:N,1,0),""),"CHECK")</f>
        <v>LT089</v>
      </c>
    </row>
    <row r="1191" spans="3:22">
      <c r="C1191" s="1">
        <f>+IF(D1191=1,COUNTIF($D$2:D1191,D1191),0)</f>
        <v>0</v>
      </c>
      <c r="D1191" s="1">
        <f>+COUNTIF($E$2:E1191,E1191)</f>
        <v>118</v>
      </c>
      <c r="E1191" s="1" t="str">
        <f t="shared" si="36"/>
        <v>LH089</v>
      </c>
      <c r="F1191" s="323">
        <f t="shared" si="37"/>
        <v>1189</v>
      </c>
      <c r="G1191" s="317" t="s">
        <v>2608</v>
      </c>
      <c r="H1191" s="317" t="s">
        <v>682</v>
      </c>
      <c r="I1191" s="317" t="s">
        <v>2583</v>
      </c>
      <c r="J1191" s="317">
        <v>7</v>
      </c>
      <c r="K1191" s="317" t="s">
        <v>585</v>
      </c>
      <c r="L1191" s="317" t="s">
        <v>925</v>
      </c>
      <c r="M1191" s="317">
        <v>0</v>
      </c>
      <c r="N1191" s="333" t="s">
        <v>465</v>
      </c>
      <c r="O1191" s="318"/>
      <c r="P1191" s="319"/>
      <c r="Q1191" s="320"/>
      <c r="R1191" s="319"/>
      <c r="S1191" s="319"/>
      <c r="T1191" s="320"/>
      <c r="U1191" s="321">
        <v>45062</v>
      </c>
      <c r="V1191" s="270" t="str">
        <f ca="1">IFERROR(IF(E1191&lt;&gt;"",VLOOKUP(E1191,'Color Lineup'!N:N,1,0),""),"CHECK")</f>
        <v>LH089</v>
      </c>
    </row>
    <row r="1192" spans="3:22">
      <c r="C1192" s="1">
        <f>+IF(D1192=1,COUNTIF($D$2:D1192,D1192),0)</f>
        <v>0</v>
      </c>
      <c r="D1192" s="1">
        <f>+COUNTIF($E$2:E1192,E1192)</f>
        <v>38</v>
      </c>
      <c r="E1192" s="1" t="str">
        <f t="shared" si="36"/>
        <v>MX3R3</v>
      </c>
      <c r="F1192" s="323">
        <f t="shared" si="37"/>
        <v>1190</v>
      </c>
      <c r="G1192" s="317" t="s">
        <v>2609</v>
      </c>
      <c r="H1192" s="317" t="s">
        <v>518</v>
      </c>
      <c r="I1192" s="317" t="s">
        <v>1169</v>
      </c>
      <c r="J1192" s="317">
        <v>6</v>
      </c>
      <c r="K1192" s="317" t="s">
        <v>760</v>
      </c>
      <c r="L1192" s="317" t="s">
        <v>904</v>
      </c>
      <c r="M1192" s="317">
        <v>0</v>
      </c>
      <c r="N1192" s="333" t="s">
        <v>354</v>
      </c>
      <c r="O1192" s="318"/>
      <c r="P1192" s="319"/>
      <c r="Q1192" s="320"/>
      <c r="R1192" s="319"/>
      <c r="S1192" s="319"/>
      <c r="T1192" s="320"/>
      <c r="U1192" s="321">
        <v>45062</v>
      </c>
      <c r="V1192" s="270" t="str">
        <f ca="1">IFERROR(IF(E1192&lt;&gt;"",VLOOKUP(E1192,'Color Lineup'!N:N,1,0),""),"CHECK")</f>
        <v>MX3R3</v>
      </c>
    </row>
    <row r="1193" spans="3:22">
      <c r="C1193" s="1">
        <f>+IF(D1193=1,COUNTIF($D$2:D1193,D1193),0)</f>
        <v>0</v>
      </c>
      <c r="D1193" s="1">
        <f>+COUNTIF($E$2:E1193,E1193)</f>
        <v>119</v>
      </c>
      <c r="E1193" s="1" t="str">
        <f t="shared" si="36"/>
        <v>LH089</v>
      </c>
      <c r="F1193" s="323">
        <f t="shared" si="37"/>
        <v>1191</v>
      </c>
      <c r="G1193" s="317" t="s">
        <v>2610</v>
      </c>
      <c r="H1193" s="317" t="s">
        <v>682</v>
      </c>
      <c r="I1193" s="317" t="s">
        <v>2583</v>
      </c>
      <c r="J1193" s="317">
        <v>8</v>
      </c>
      <c r="K1193" s="317" t="s">
        <v>585</v>
      </c>
      <c r="L1193" s="317" t="s">
        <v>926</v>
      </c>
      <c r="M1193" s="317">
        <v>0</v>
      </c>
      <c r="N1193" s="333" t="s">
        <v>465</v>
      </c>
      <c r="O1193" s="318"/>
      <c r="P1193" s="319"/>
      <c r="Q1193" s="320"/>
      <c r="R1193" s="319"/>
      <c r="S1193" s="319"/>
      <c r="T1193" s="320"/>
      <c r="U1193" s="321">
        <v>45062</v>
      </c>
      <c r="V1193" s="270" t="str">
        <f ca="1">IFERROR(IF(E1193&lt;&gt;"",VLOOKUP(E1193,'Color Lineup'!N:N,1,0),""),"CHECK")</f>
        <v>LH089</v>
      </c>
    </row>
    <row r="1194" spans="3:22">
      <c r="C1194" s="1">
        <f>+IF(D1194=1,COUNTIF($D$2:D1194,D1194),0)</f>
        <v>0</v>
      </c>
      <c r="D1194" s="1">
        <f>+COUNTIF($E$2:E1194,E1194)</f>
        <v>6</v>
      </c>
      <c r="E1194" s="1" t="str">
        <f t="shared" si="36"/>
        <v>MY1D6</v>
      </c>
      <c r="F1194" s="323">
        <f t="shared" si="37"/>
        <v>1192</v>
      </c>
      <c r="G1194" s="317" t="s">
        <v>2611</v>
      </c>
      <c r="H1194" s="317" t="s">
        <v>518</v>
      </c>
      <c r="I1194" s="317" t="s">
        <v>1146</v>
      </c>
      <c r="J1194" s="317">
        <v>10</v>
      </c>
      <c r="K1194" s="317" t="s">
        <v>759</v>
      </c>
      <c r="L1194" s="317" t="s">
        <v>905</v>
      </c>
      <c r="M1194" s="317">
        <v>0</v>
      </c>
      <c r="N1194" s="333" t="s">
        <v>29</v>
      </c>
      <c r="O1194" s="318"/>
      <c r="P1194" s="319"/>
      <c r="Q1194" s="320"/>
      <c r="R1194" s="319"/>
      <c r="S1194" s="319"/>
      <c r="T1194" s="320"/>
      <c r="U1194" s="321">
        <v>45062</v>
      </c>
      <c r="V1194" s="270" t="str">
        <f ca="1">IFERROR(IF(E1194&lt;&gt;"",VLOOKUP(E1194,'Color Lineup'!N:N,1,0),""),"CHECK")</f>
        <v>MY1D6</v>
      </c>
    </row>
    <row r="1195" spans="3:22">
      <c r="C1195" s="1">
        <f>+IF(D1195=1,COUNTIF($D$2:D1195,D1195),0)</f>
        <v>0</v>
      </c>
      <c r="D1195" s="1">
        <f>+COUNTIF($E$2:E1195,E1195)</f>
        <v>63</v>
      </c>
      <c r="E1195" s="1" t="str">
        <f t="shared" si="36"/>
        <v>HJ089</v>
      </c>
      <c r="F1195" s="323">
        <f t="shared" si="37"/>
        <v>1193</v>
      </c>
      <c r="G1195" s="317" t="s">
        <v>2612</v>
      </c>
      <c r="H1195" s="317" t="s">
        <v>682</v>
      </c>
      <c r="I1195" s="317" t="s">
        <v>2573</v>
      </c>
      <c r="J1195" s="317">
        <v>5</v>
      </c>
      <c r="K1195" s="317" t="s">
        <v>679</v>
      </c>
      <c r="L1195" s="317" t="s">
        <v>927</v>
      </c>
      <c r="M1195" s="317">
        <v>0</v>
      </c>
      <c r="N1195" s="333" t="s">
        <v>465</v>
      </c>
      <c r="O1195" s="318"/>
      <c r="P1195" s="319"/>
      <c r="Q1195" s="320"/>
      <c r="R1195" s="319"/>
      <c r="S1195" s="319"/>
      <c r="T1195" s="320"/>
      <c r="U1195" s="321">
        <v>45062</v>
      </c>
      <c r="V1195" s="270" t="str">
        <f ca="1">IFERROR(IF(E1195&lt;&gt;"",VLOOKUP(E1195,'Color Lineup'!N:N,1,0),""),"CHECK")</f>
        <v>HJ089</v>
      </c>
    </row>
    <row r="1196" spans="3:22">
      <c r="C1196" s="1">
        <f>+IF(D1196=1,COUNTIF($D$2:D1196,D1196),0)</f>
        <v>0</v>
      </c>
      <c r="D1196" s="1">
        <f>+COUNTIF($E$2:E1196,E1196)</f>
        <v>6</v>
      </c>
      <c r="E1196" s="1" t="str">
        <f t="shared" si="36"/>
        <v>LS089</v>
      </c>
      <c r="F1196" s="323">
        <f t="shared" si="37"/>
        <v>1194</v>
      </c>
      <c r="G1196" s="317" t="s">
        <v>2613</v>
      </c>
      <c r="H1196" s="317" t="s">
        <v>519</v>
      </c>
      <c r="I1196" s="317" t="s">
        <v>1368</v>
      </c>
      <c r="J1196" s="317">
        <v>8</v>
      </c>
      <c r="K1196" s="317" t="s">
        <v>557</v>
      </c>
      <c r="L1196" s="317" t="s">
        <v>1111</v>
      </c>
      <c r="M1196" s="317">
        <v>0</v>
      </c>
      <c r="N1196" s="333" t="s">
        <v>465</v>
      </c>
      <c r="O1196" s="318"/>
      <c r="P1196" s="319"/>
      <c r="Q1196" s="320"/>
      <c r="R1196" s="319"/>
      <c r="S1196" s="319"/>
      <c r="T1196" s="320"/>
      <c r="U1196" s="321">
        <v>45062</v>
      </c>
      <c r="V1196" s="270" t="str">
        <f ca="1">IFERROR(IF(E1196&lt;&gt;"",VLOOKUP(E1196,'Color Lineup'!N:N,1,0),""),"CHECK")</f>
        <v>LS089</v>
      </c>
    </row>
    <row r="1197" spans="3:22">
      <c r="C1197" s="1">
        <f>+IF(D1197=1,COUNTIF($D$2:D1197,D1197),0)</f>
        <v>0</v>
      </c>
      <c r="D1197" s="1">
        <f>+COUNTIF($E$2:E1197,E1197)</f>
        <v>40</v>
      </c>
      <c r="E1197" s="1" t="str">
        <f t="shared" si="36"/>
        <v>MX218</v>
      </c>
      <c r="F1197" s="323">
        <f t="shared" si="37"/>
        <v>1195</v>
      </c>
      <c r="G1197" s="317" t="s">
        <v>2614</v>
      </c>
      <c r="H1197" s="317" t="s">
        <v>518</v>
      </c>
      <c r="I1197" s="317" t="s">
        <v>1169</v>
      </c>
      <c r="J1197" s="317">
        <v>7</v>
      </c>
      <c r="K1197" s="317" t="s">
        <v>760</v>
      </c>
      <c r="L1197" s="317" t="s">
        <v>907</v>
      </c>
      <c r="M1197" s="317">
        <v>0</v>
      </c>
      <c r="N1197" s="333" t="s">
        <v>20</v>
      </c>
      <c r="O1197" s="318"/>
      <c r="P1197" s="319"/>
      <c r="Q1197" s="320"/>
      <c r="R1197" s="319"/>
      <c r="S1197" s="319"/>
      <c r="T1197" s="320"/>
      <c r="U1197" s="321">
        <v>45062</v>
      </c>
      <c r="V1197" s="270" t="str">
        <f ca="1">IFERROR(IF(E1197&lt;&gt;"",VLOOKUP(E1197,'Color Lineup'!N:N,1,0),""),"CHECK")</f>
        <v>MX218</v>
      </c>
    </row>
    <row r="1198" spans="3:22">
      <c r="C1198" s="1">
        <f>+IF(D1198=1,COUNTIF($D$2:D1198,D1198),0)</f>
        <v>0</v>
      </c>
      <c r="D1198" s="1">
        <f>+COUNTIF($E$2:E1198,E1198)</f>
        <v>38</v>
      </c>
      <c r="E1198" s="1" t="str">
        <f t="shared" si="36"/>
        <v>LH3Q3</v>
      </c>
      <c r="F1198" s="323">
        <f t="shared" si="37"/>
        <v>1196</v>
      </c>
      <c r="G1198" s="317" t="s">
        <v>2615</v>
      </c>
      <c r="H1198" s="317" t="s">
        <v>682</v>
      </c>
      <c r="I1198" s="317" t="s">
        <v>2583</v>
      </c>
      <c r="J1198" s="317">
        <v>9</v>
      </c>
      <c r="K1198" s="317" t="s">
        <v>585</v>
      </c>
      <c r="L1198" s="317" t="s">
        <v>928</v>
      </c>
      <c r="M1198" s="317">
        <v>0</v>
      </c>
      <c r="N1198" s="333" t="s">
        <v>630</v>
      </c>
      <c r="O1198" s="318"/>
      <c r="P1198" s="319"/>
      <c r="Q1198" s="320"/>
      <c r="R1198" s="319"/>
      <c r="S1198" s="319"/>
      <c r="T1198" s="320"/>
      <c r="U1198" s="321">
        <v>45062</v>
      </c>
      <c r="V1198" s="270" t="str">
        <f ca="1">IFERROR(IF(E1198&lt;&gt;"",VLOOKUP(E1198,'Color Lineup'!N:N,1,0),""),"CHECK")</f>
        <v>LH3Q3</v>
      </c>
    </row>
    <row r="1199" spans="3:22">
      <c r="C1199" s="1">
        <f>+IF(D1199=1,COUNTIF($D$2:D1199,D1199),0)</f>
        <v>0</v>
      </c>
      <c r="D1199" s="1">
        <f>+COUNTIF($E$2:E1199,E1199)</f>
        <v>41</v>
      </c>
      <c r="E1199" s="1" t="str">
        <f t="shared" si="36"/>
        <v>MX218</v>
      </c>
      <c r="F1199" s="323">
        <f t="shared" si="37"/>
        <v>1197</v>
      </c>
      <c r="G1199" s="317" t="s">
        <v>2616</v>
      </c>
      <c r="H1199" s="317" t="s">
        <v>518</v>
      </c>
      <c r="I1199" s="317" t="s">
        <v>1169</v>
      </c>
      <c r="J1199" s="317">
        <v>8</v>
      </c>
      <c r="K1199" s="317" t="s">
        <v>760</v>
      </c>
      <c r="L1199" s="317" t="s">
        <v>908</v>
      </c>
      <c r="M1199" s="317">
        <v>0</v>
      </c>
      <c r="N1199" s="333" t="s">
        <v>20</v>
      </c>
      <c r="O1199" s="318"/>
      <c r="P1199" s="319"/>
      <c r="Q1199" s="320"/>
      <c r="R1199" s="319"/>
      <c r="S1199" s="319"/>
      <c r="T1199" s="320"/>
      <c r="U1199" s="321">
        <v>45062</v>
      </c>
      <c r="V1199" s="270" t="str">
        <f ca="1">IFERROR(IF(E1199&lt;&gt;"",VLOOKUP(E1199,'Color Lineup'!N:N,1,0),""),"CHECK")</f>
        <v>MX218</v>
      </c>
    </row>
    <row r="1200" spans="3:22">
      <c r="C1200" s="1">
        <f>+IF(D1200=1,COUNTIF($D$2:D1200,D1200),0)</f>
        <v>0</v>
      </c>
      <c r="D1200" s="1">
        <f>+COUNTIF($E$2:E1200,E1200)</f>
        <v>11</v>
      </c>
      <c r="E1200" s="1" t="str">
        <f t="shared" si="36"/>
        <v>CXS28</v>
      </c>
      <c r="F1200" s="323">
        <f t="shared" si="37"/>
        <v>1198</v>
      </c>
      <c r="G1200" s="317" t="s">
        <v>2617</v>
      </c>
      <c r="H1200" s="317" t="s">
        <v>682</v>
      </c>
      <c r="I1200" s="317" t="s">
        <v>2567</v>
      </c>
      <c r="J1200" s="317">
        <v>4</v>
      </c>
      <c r="K1200" s="317" t="s">
        <v>680</v>
      </c>
      <c r="L1200" s="317" t="s">
        <v>929</v>
      </c>
      <c r="M1200" s="317">
        <v>0</v>
      </c>
      <c r="N1200" s="333" t="s">
        <v>631</v>
      </c>
      <c r="O1200" s="318"/>
      <c r="P1200" s="319"/>
      <c r="Q1200" s="320"/>
      <c r="R1200" s="319"/>
      <c r="S1200" s="319"/>
      <c r="T1200" s="320"/>
      <c r="U1200" s="321">
        <v>45062</v>
      </c>
      <c r="V1200" s="270" t="str">
        <f ca="1">IFERROR(IF(E1200&lt;&gt;"",VLOOKUP(E1200,'Color Lineup'!N:N,1,0),""),"CHECK")</f>
        <v>CXS28</v>
      </c>
    </row>
    <row r="1201" spans="3:22">
      <c r="C1201" s="1">
        <f>+IF(D1201=1,COUNTIF($D$2:D1201,D1201),0)</f>
        <v>0</v>
      </c>
      <c r="D1201" s="1">
        <f>+COUNTIF($E$2:E1201,E1201)</f>
        <v>26</v>
      </c>
      <c r="E1201" s="1" t="str">
        <f t="shared" si="36"/>
        <v>MY040</v>
      </c>
      <c r="F1201" s="323">
        <f t="shared" si="37"/>
        <v>1199</v>
      </c>
      <c r="G1201" s="317" t="s">
        <v>2618</v>
      </c>
      <c r="H1201" s="317" t="s">
        <v>518</v>
      </c>
      <c r="I1201" s="317" t="s">
        <v>2619</v>
      </c>
      <c r="J1201" s="317">
        <v>1</v>
      </c>
      <c r="K1201" s="317" t="s">
        <v>759</v>
      </c>
      <c r="L1201" s="317" t="s">
        <v>910</v>
      </c>
      <c r="M1201" s="317">
        <v>0</v>
      </c>
      <c r="N1201" s="333" t="s">
        <v>28</v>
      </c>
      <c r="O1201" s="318"/>
      <c r="P1201" s="319"/>
      <c r="Q1201" s="320"/>
      <c r="R1201" s="319"/>
      <c r="S1201" s="319"/>
      <c r="T1201" s="320"/>
      <c r="U1201" s="321">
        <v>45062</v>
      </c>
      <c r="V1201" s="270" t="str">
        <f ca="1">IFERROR(IF(E1201&lt;&gt;"",VLOOKUP(E1201,'Color Lineup'!N:N,1,0),""),"CHECK")</f>
        <v>MY040</v>
      </c>
    </row>
    <row r="1202" spans="3:22">
      <c r="C1202" s="1">
        <f>+IF(D1202=1,COUNTIF($D$2:D1202,D1202),0)</f>
        <v>0</v>
      </c>
      <c r="D1202" s="1">
        <f>+COUNTIF($E$2:E1202,E1202)</f>
        <v>39</v>
      </c>
      <c r="E1202" s="1" t="str">
        <f t="shared" si="36"/>
        <v>LH3Q3</v>
      </c>
      <c r="F1202" s="323">
        <f t="shared" si="37"/>
        <v>1200</v>
      </c>
      <c r="G1202" s="317" t="s">
        <v>2620</v>
      </c>
      <c r="H1202" s="317" t="s">
        <v>682</v>
      </c>
      <c r="I1202" s="317" t="s">
        <v>2583</v>
      </c>
      <c r="J1202" s="317">
        <v>10</v>
      </c>
      <c r="K1202" s="317" t="s">
        <v>585</v>
      </c>
      <c r="L1202" s="317" t="s">
        <v>930</v>
      </c>
      <c r="M1202" s="317">
        <v>0</v>
      </c>
      <c r="N1202" s="333" t="s">
        <v>630</v>
      </c>
      <c r="O1202" s="318"/>
      <c r="P1202" s="319"/>
      <c r="Q1202" s="320"/>
      <c r="R1202" s="319"/>
      <c r="S1202" s="319"/>
      <c r="T1202" s="320"/>
      <c r="U1202" s="321">
        <v>45062</v>
      </c>
      <c r="V1202" s="270" t="str">
        <f ca="1">IFERROR(IF(E1202&lt;&gt;"",VLOOKUP(E1202,'Color Lineup'!N:N,1,0),""),"CHECK")</f>
        <v>LH3Q3</v>
      </c>
    </row>
    <row r="1203" spans="3:22">
      <c r="C1203" s="1">
        <f>+IF(D1203=1,COUNTIF($D$2:D1203,D1203),0)</f>
        <v>0</v>
      </c>
      <c r="D1203" s="1">
        <f>+COUNTIF($E$2:E1203,E1203)</f>
        <v>42</v>
      </c>
      <c r="E1203" s="1" t="str">
        <f t="shared" si="36"/>
        <v>LT089</v>
      </c>
      <c r="F1203" s="323">
        <f t="shared" si="37"/>
        <v>1201</v>
      </c>
      <c r="G1203" s="317" t="s">
        <v>2621</v>
      </c>
      <c r="H1203" s="317" t="s">
        <v>519</v>
      </c>
      <c r="I1203" s="317" t="s">
        <v>2555</v>
      </c>
      <c r="J1203" s="317">
        <v>6</v>
      </c>
      <c r="K1203" s="317" t="s">
        <v>559</v>
      </c>
      <c r="L1203" s="317" t="s">
        <v>1116</v>
      </c>
      <c r="M1203" s="317">
        <v>0</v>
      </c>
      <c r="N1203" s="333" t="s">
        <v>465</v>
      </c>
      <c r="O1203" s="318"/>
      <c r="P1203" s="319"/>
      <c r="Q1203" s="320"/>
      <c r="R1203" s="319"/>
      <c r="S1203" s="319"/>
      <c r="T1203" s="320"/>
      <c r="U1203" s="321">
        <v>45062</v>
      </c>
      <c r="V1203" s="270" t="str">
        <f ca="1">IFERROR(IF(E1203&lt;&gt;"",VLOOKUP(E1203,'Color Lineup'!N:N,1,0),""),"CHECK")</f>
        <v>LT089</v>
      </c>
    </row>
    <row r="1204" spans="3:22">
      <c r="C1204" s="1">
        <f>+IF(D1204=1,COUNTIF($D$2:D1204,D1204),0)</f>
        <v>0</v>
      </c>
      <c r="D1204" s="1">
        <f>+COUNTIF($E$2:E1204,E1204)</f>
        <v>80</v>
      </c>
      <c r="E1204" s="1" t="str">
        <f t="shared" si="36"/>
        <v>MX089</v>
      </c>
      <c r="F1204" s="323">
        <f t="shared" si="37"/>
        <v>1202</v>
      </c>
      <c r="G1204" s="317" t="s">
        <v>2622</v>
      </c>
      <c r="H1204" s="317" t="s">
        <v>518</v>
      </c>
      <c r="I1204" s="317" t="s">
        <v>1169</v>
      </c>
      <c r="J1204" s="317">
        <v>9</v>
      </c>
      <c r="K1204" s="317" t="s">
        <v>760</v>
      </c>
      <c r="L1204" s="317" t="s">
        <v>911</v>
      </c>
      <c r="M1204" s="317">
        <v>0</v>
      </c>
      <c r="N1204" s="333" t="s">
        <v>465</v>
      </c>
      <c r="O1204" s="318"/>
      <c r="P1204" s="319"/>
      <c r="Q1204" s="320"/>
      <c r="R1204" s="319"/>
      <c r="S1204" s="319"/>
      <c r="T1204" s="320"/>
      <c r="U1204" s="321">
        <v>45062</v>
      </c>
      <c r="V1204" s="270" t="str">
        <f ca="1">IFERROR(IF(E1204&lt;&gt;"",VLOOKUP(E1204,'Color Lineup'!N:N,1,0),""),"CHECK")</f>
        <v>MX089</v>
      </c>
    </row>
    <row r="1205" spans="3:22">
      <c r="C1205" s="1">
        <f>+IF(D1205=1,COUNTIF($D$2:D1205,D1205),0)</f>
        <v>0</v>
      </c>
      <c r="D1205" s="1">
        <f>+COUNTIF($E$2:E1205,E1205)</f>
        <v>10</v>
      </c>
      <c r="E1205" s="1" t="str">
        <f t="shared" si="36"/>
        <v>HJS28</v>
      </c>
      <c r="F1205" s="323">
        <f t="shared" si="37"/>
        <v>1203</v>
      </c>
      <c r="G1205" s="317" t="s">
        <v>2623</v>
      </c>
      <c r="H1205" s="317" t="s">
        <v>682</v>
      </c>
      <c r="I1205" s="317" t="s">
        <v>2573</v>
      </c>
      <c r="J1205" s="317">
        <v>6</v>
      </c>
      <c r="K1205" s="317" t="s">
        <v>679</v>
      </c>
      <c r="L1205" s="317" t="s">
        <v>932</v>
      </c>
      <c r="M1205" s="317">
        <v>0</v>
      </c>
      <c r="N1205" s="333" t="s">
        <v>631</v>
      </c>
      <c r="O1205" s="318"/>
      <c r="P1205" s="319"/>
      <c r="Q1205" s="320"/>
      <c r="R1205" s="319"/>
      <c r="S1205" s="319"/>
      <c r="T1205" s="320"/>
      <c r="U1205" s="321">
        <v>45062</v>
      </c>
      <c r="V1205" s="270" t="str">
        <f ca="1">IFERROR(IF(E1205&lt;&gt;"",VLOOKUP(E1205,'Color Lineup'!N:N,1,0),""),"CHECK")</f>
        <v>HJS28</v>
      </c>
    </row>
    <row r="1206" spans="3:22">
      <c r="C1206" s="1">
        <f>+IF(D1206=1,COUNTIF($D$2:D1206,D1206),0)</f>
        <v>0</v>
      </c>
      <c r="D1206" s="1">
        <f>+COUNTIF($E$2:E1206,E1206)</f>
        <v>10</v>
      </c>
      <c r="E1206" s="1" t="str">
        <f t="shared" si="36"/>
        <v>MX1D6</v>
      </c>
      <c r="F1206" s="323">
        <f t="shared" si="37"/>
        <v>1204</v>
      </c>
      <c r="G1206" s="317" t="s">
        <v>2624</v>
      </c>
      <c r="H1206" s="317" t="s">
        <v>518</v>
      </c>
      <c r="I1206" s="317" t="s">
        <v>1169</v>
      </c>
      <c r="J1206" s="317">
        <v>10</v>
      </c>
      <c r="K1206" s="317" t="s">
        <v>760</v>
      </c>
      <c r="L1206" s="317" t="s">
        <v>913</v>
      </c>
      <c r="M1206" s="317">
        <v>0</v>
      </c>
      <c r="N1206" s="333" t="s">
        <v>29</v>
      </c>
      <c r="O1206" s="318"/>
      <c r="P1206" s="319"/>
      <c r="Q1206" s="320"/>
      <c r="R1206" s="319"/>
      <c r="S1206" s="319"/>
      <c r="T1206" s="320"/>
      <c r="U1206" s="321">
        <v>45062</v>
      </c>
      <c r="V1206" s="270" t="str">
        <f ca="1">IFERROR(IF(E1206&lt;&gt;"",VLOOKUP(E1206,'Color Lineup'!N:N,1,0),""),"CHECK")</f>
        <v>MX1D6</v>
      </c>
    </row>
    <row r="1207" spans="3:22">
      <c r="C1207" s="1">
        <f>+IF(D1207=1,COUNTIF($D$2:D1207,D1207),0)</f>
        <v>0</v>
      </c>
      <c r="D1207" s="1">
        <f>+COUNTIF($E$2:E1207,E1207)</f>
        <v>40</v>
      </c>
      <c r="E1207" s="1" t="str">
        <f t="shared" si="36"/>
        <v>LH3Q3</v>
      </c>
      <c r="F1207" s="323">
        <f t="shared" si="37"/>
        <v>1205</v>
      </c>
      <c r="G1207" s="317" t="s">
        <v>2625</v>
      </c>
      <c r="H1207" s="317" t="s">
        <v>682</v>
      </c>
      <c r="I1207" s="317" t="s">
        <v>2626</v>
      </c>
      <c r="J1207" s="317">
        <v>1</v>
      </c>
      <c r="K1207" s="317" t="s">
        <v>585</v>
      </c>
      <c r="L1207" s="317" t="s">
        <v>933</v>
      </c>
      <c r="M1207" s="317">
        <v>0</v>
      </c>
      <c r="N1207" s="333" t="s">
        <v>630</v>
      </c>
      <c r="O1207" s="318"/>
      <c r="P1207" s="319"/>
      <c r="Q1207" s="320"/>
      <c r="R1207" s="319"/>
      <c r="S1207" s="319"/>
      <c r="T1207" s="320"/>
      <c r="U1207" s="321">
        <v>45062</v>
      </c>
      <c r="V1207" s="270" t="str">
        <f ca="1">IFERROR(IF(E1207&lt;&gt;"",VLOOKUP(E1207,'Color Lineup'!N:N,1,0),""),"CHECK")</f>
        <v>LH3Q3</v>
      </c>
    </row>
    <row r="1208" spans="3:22">
      <c r="C1208" s="1">
        <f>+IF(D1208=1,COUNTIF($D$2:D1208,D1208),0)</f>
        <v>0</v>
      </c>
      <c r="D1208" s="1">
        <f>+COUNTIF($E$2:E1208,E1208)</f>
        <v>39</v>
      </c>
      <c r="E1208" s="1" t="str">
        <f t="shared" si="36"/>
        <v>MX3R3</v>
      </c>
      <c r="F1208" s="323">
        <f t="shared" si="37"/>
        <v>1206</v>
      </c>
      <c r="G1208" s="317" t="s">
        <v>2627</v>
      </c>
      <c r="H1208" s="317" t="s">
        <v>518</v>
      </c>
      <c r="I1208" s="317" t="s">
        <v>1172</v>
      </c>
      <c r="J1208" s="317">
        <v>1</v>
      </c>
      <c r="K1208" s="317" t="s">
        <v>760</v>
      </c>
      <c r="L1208" s="317" t="s">
        <v>914</v>
      </c>
      <c r="M1208" s="317">
        <v>0</v>
      </c>
      <c r="N1208" s="333" t="s">
        <v>354</v>
      </c>
      <c r="O1208" s="318"/>
      <c r="P1208" s="319"/>
      <c r="Q1208" s="320"/>
      <c r="R1208" s="319"/>
      <c r="S1208" s="319"/>
      <c r="T1208" s="320"/>
      <c r="U1208" s="321">
        <v>45062</v>
      </c>
      <c r="V1208" s="270" t="str">
        <f ca="1">IFERROR(IF(E1208&lt;&gt;"",VLOOKUP(E1208,'Color Lineup'!N:N,1,0),""),"CHECK")</f>
        <v>MX3R3</v>
      </c>
    </row>
    <row r="1209" spans="3:22">
      <c r="C1209" s="1">
        <f>+IF(D1209=1,COUNTIF($D$2:D1209,D1209),0)</f>
        <v>0</v>
      </c>
      <c r="D1209" s="1">
        <f>+COUNTIF($E$2:E1209,E1209)</f>
        <v>36</v>
      </c>
      <c r="E1209" s="1" t="str">
        <f t="shared" si="36"/>
        <v>LP040</v>
      </c>
      <c r="F1209" s="323">
        <f t="shared" si="37"/>
        <v>1207</v>
      </c>
      <c r="G1209" s="317" t="s">
        <v>2628</v>
      </c>
      <c r="H1209" s="317" t="s">
        <v>519</v>
      </c>
      <c r="I1209" s="317" t="s">
        <v>2512</v>
      </c>
      <c r="J1209" s="317">
        <v>8</v>
      </c>
      <c r="K1209" s="317" t="s">
        <v>561</v>
      </c>
      <c r="L1209" s="317" t="s">
        <v>1123</v>
      </c>
      <c r="M1209" s="317">
        <v>0</v>
      </c>
      <c r="N1209" s="333" t="s">
        <v>28</v>
      </c>
      <c r="O1209" s="318"/>
      <c r="P1209" s="319"/>
      <c r="Q1209" s="320"/>
      <c r="R1209" s="319"/>
      <c r="S1209" s="319"/>
      <c r="T1209" s="320"/>
      <c r="U1209" s="321">
        <v>45062</v>
      </c>
      <c r="V1209" s="270" t="str">
        <f ca="1">IFERROR(IF(E1209&lt;&gt;"",VLOOKUP(E1209,'Color Lineup'!N:N,1,0),""),"CHECK")</f>
        <v>LP040</v>
      </c>
    </row>
    <row r="1210" spans="3:22">
      <c r="C1210" s="1">
        <f>+IF(D1210=1,COUNTIF($D$2:D1210,D1210),0)</f>
        <v>0</v>
      </c>
      <c r="D1210" s="1">
        <f>+COUNTIF($E$2:E1210,E1210)</f>
        <v>40</v>
      </c>
      <c r="E1210" s="1" t="str">
        <f t="shared" si="36"/>
        <v>LHX12</v>
      </c>
      <c r="F1210" s="323">
        <f t="shared" si="37"/>
        <v>1208</v>
      </c>
      <c r="G1210" s="317" t="s">
        <v>2629</v>
      </c>
      <c r="H1210" s="317" t="s">
        <v>682</v>
      </c>
      <c r="I1210" s="317" t="s">
        <v>2626</v>
      </c>
      <c r="J1210" s="317">
        <v>2</v>
      </c>
      <c r="K1210" s="317" t="s">
        <v>585</v>
      </c>
      <c r="L1210" s="317" t="s">
        <v>934</v>
      </c>
      <c r="M1210" s="317">
        <v>0</v>
      </c>
      <c r="N1210" s="333" t="s">
        <v>632</v>
      </c>
      <c r="O1210" s="318"/>
      <c r="P1210" s="319"/>
      <c r="Q1210" s="320"/>
      <c r="R1210" s="319"/>
      <c r="S1210" s="319"/>
      <c r="T1210" s="320"/>
      <c r="U1210" s="321">
        <v>45062</v>
      </c>
      <c r="V1210" s="270" t="str">
        <f ca="1">IFERROR(IF(E1210&lt;&gt;"",VLOOKUP(E1210,'Color Lineup'!N:N,1,0),""),"CHECK")</f>
        <v>LHX12</v>
      </c>
    </row>
    <row r="1211" spans="3:22">
      <c r="C1211" s="1">
        <f>+IF(D1211=1,COUNTIF($D$2:D1211,D1211),0)</f>
        <v>0</v>
      </c>
      <c r="D1211" s="1">
        <f>+COUNTIF($E$2:E1211,E1211)</f>
        <v>27</v>
      </c>
      <c r="E1211" s="1" t="str">
        <f t="shared" si="36"/>
        <v>MY040</v>
      </c>
      <c r="F1211" s="323">
        <f t="shared" si="37"/>
        <v>1209</v>
      </c>
      <c r="G1211" s="317" t="s">
        <v>2630</v>
      </c>
      <c r="H1211" s="317" t="s">
        <v>518</v>
      </c>
      <c r="I1211" s="317" t="s">
        <v>2619</v>
      </c>
      <c r="J1211" s="317">
        <v>2</v>
      </c>
      <c r="K1211" s="317" t="s">
        <v>759</v>
      </c>
      <c r="L1211" s="317" t="s">
        <v>916</v>
      </c>
      <c r="M1211" s="317">
        <v>0</v>
      </c>
      <c r="N1211" s="333" t="s">
        <v>28</v>
      </c>
      <c r="O1211" s="318"/>
      <c r="P1211" s="319"/>
      <c r="Q1211" s="320"/>
      <c r="R1211" s="319"/>
      <c r="S1211" s="319"/>
      <c r="T1211" s="320"/>
      <c r="U1211" s="321">
        <v>45062</v>
      </c>
      <c r="V1211" s="270" t="str">
        <f ca="1">IFERROR(IF(E1211&lt;&gt;"",VLOOKUP(E1211,'Color Lineup'!N:N,1,0),""),"CHECK")</f>
        <v>MY040</v>
      </c>
    </row>
    <row r="1212" spans="3:22">
      <c r="C1212" s="1">
        <f>+IF(D1212=1,COUNTIF($D$2:D1212,D1212),0)</f>
        <v>0</v>
      </c>
      <c r="D1212" s="1">
        <f>+COUNTIF($E$2:E1212,E1212)</f>
        <v>95</v>
      </c>
      <c r="E1212" s="1" t="str">
        <f t="shared" si="36"/>
        <v>MX4R0</v>
      </c>
      <c r="F1212" s="323">
        <f t="shared" si="37"/>
        <v>1210</v>
      </c>
      <c r="G1212" s="317" t="s">
        <v>2631</v>
      </c>
      <c r="H1212" s="317" t="s">
        <v>518</v>
      </c>
      <c r="I1212" s="317" t="s">
        <v>1172</v>
      </c>
      <c r="J1212" s="317">
        <v>2</v>
      </c>
      <c r="K1212" s="317" t="s">
        <v>760</v>
      </c>
      <c r="L1212" s="317" t="s">
        <v>789</v>
      </c>
      <c r="M1212" s="317">
        <v>0</v>
      </c>
      <c r="N1212" s="333" t="s">
        <v>21</v>
      </c>
      <c r="O1212" s="318"/>
      <c r="P1212" s="319"/>
      <c r="Q1212" s="320"/>
      <c r="R1212" s="319"/>
      <c r="S1212" s="319"/>
      <c r="T1212" s="320"/>
      <c r="U1212" s="321">
        <v>45062</v>
      </c>
      <c r="V1212" s="270" t="str">
        <f ca="1">IFERROR(IF(E1212&lt;&gt;"",VLOOKUP(E1212,'Color Lineup'!N:N,1,0),""),"CHECK")</f>
        <v>MX4R0</v>
      </c>
    </row>
    <row r="1213" spans="3:22">
      <c r="C1213" s="1">
        <f>+IF(D1213=1,COUNTIF($D$2:D1213,D1213),0)</f>
        <v>0</v>
      </c>
      <c r="D1213" s="1">
        <f>+COUNTIF($E$2:E1213,E1213)</f>
        <v>24</v>
      </c>
      <c r="E1213" s="1" t="str">
        <f t="shared" si="36"/>
        <v>LHP20</v>
      </c>
      <c r="F1213" s="323">
        <f t="shared" si="37"/>
        <v>1211</v>
      </c>
      <c r="G1213" s="317" t="s">
        <v>2632</v>
      </c>
      <c r="H1213" s="317" t="s">
        <v>682</v>
      </c>
      <c r="I1213" s="317" t="s">
        <v>2626</v>
      </c>
      <c r="J1213" s="317">
        <v>3</v>
      </c>
      <c r="K1213" s="317" t="s">
        <v>585</v>
      </c>
      <c r="L1213" s="317" t="s">
        <v>935</v>
      </c>
      <c r="M1213" s="317">
        <v>0</v>
      </c>
      <c r="N1213" s="333" t="s">
        <v>633</v>
      </c>
      <c r="O1213" s="318"/>
      <c r="P1213" s="319"/>
      <c r="Q1213" s="320"/>
      <c r="R1213" s="319"/>
      <c r="S1213" s="319"/>
      <c r="T1213" s="320"/>
      <c r="U1213" s="321">
        <v>45062</v>
      </c>
      <c r="V1213" s="270" t="str">
        <f ca="1">IFERROR(IF(E1213&lt;&gt;"",VLOOKUP(E1213,'Color Lineup'!N:N,1,0),""),"CHECK")</f>
        <v>LHP20</v>
      </c>
    </row>
    <row r="1214" spans="3:22">
      <c r="C1214" s="1">
        <f>+IF(D1214=1,COUNTIF($D$2:D1214,D1214),0)</f>
        <v>0</v>
      </c>
      <c r="D1214" s="1">
        <f>+COUNTIF($E$2:E1214,E1214)</f>
        <v>96</v>
      </c>
      <c r="E1214" s="1" t="str">
        <f t="shared" si="36"/>
        <v>MX4R0</v>
      </c>
      <c r="F1214" s="323">
        <f t="shared" si="37"/>
        <v>1212</v>
      </c>
      <c r="G1214" s="317" t="s">
        <v>2633</v>
      </c>
      <c r="H1214" s="317" t="s">
        <v>518</v>
      </c>
      <c r="I1214" s="317" t="s">
        <v>1172</v>
      </c>
      <c r="J1214" s="317">
        <v>3</v>
      </c>
      <c r="K1214" s="317" t="s">
        <v>760</v>
      </c>
      <c r="L1214" s="317" t="s">
        <v>790</v>
      </c>
      <c r="M1214" s="317">
        <v>0</v>
      </c>
      <c r="N1214" s="333" t="s">
        <v>21</v>
      </c>
      <c r="O1214" s="318"/>
      <c r="P1214" s="319"/>
      <c r="Q1214" s="320"/>
      <c r="R1214" s="319"/>
      <c r="S1214" s="319"/>
      <c r="T1214" s="320"/>
      <c r="U1214" s="321">
        <v>45062</v>
      </c>
      <c r="V1214" s="270" t="str">
        <f ca="1">IFERROR(IF(E1214&lt;&gt;"",VLOOKUP(E1214,'Color Lineup'!N:N,1,0),""),"CHECK")</f>
        <v>MX4R0</v>
      </c>
    </row>
    <row r="1215" spans="3:22">
      <c r="C1215" s="1">
        <f>+IF(D1215=1,COUNTIF($D$2:D1215,D1215),0)</f>
        <v>0</v>
      </c>
      <c r="D1215" s="1">
        <f>+COUNTIF($E$2:E1215,E1215)</f>
        <v>17</v>
      </c>
      <c r="E1215" s="1" t="str">
        <f t="shared" si="36"/>
        <v>HJX12</v>
      </c>
      <c r="F1215" s="323">
        <f t="shared" si="37"/>
        <v>1213</v>
      </c>
      <c r="G1215" s="317" t="s">
        <v>2634</v>
      </c>
      <c r="H1215" s="317" t="s">
        <v>682</v>
      </c>
      <c r="I1215" s="317" t="s">
        <v>2573</v>
      </c>
      <c r="J1215" s="317">
        <v>7</v>
      </c>
      <c r="K1215" s="317" t="s">
        <v>679</v>
      </c>
      <c r="L1215" s="317" t="s">
        <v>936</v>
      </c>
      <c r="M1215" s="317">
        <v>0</v>
      </c>
      <c r="N1215" s="333" t="s">
        <v>632</v>
      </c>
      <c r="O1215" s="318"/>
      <c r="P1215" s="319"/>
      <c r="Q1215" s="320"/>
      <c r="R1215" s="319"/>
      <c r="S1215" s="319"/>
      <c r="T1215" s="320"/>
      <c r="U1215" s="321">
        <v>45062</v>
      </c>
      <c r="V1215" s="270" t="str">
        <f ca="1">IFERROR(IF(E1215&lt;&gt;"",VLOOKUP(E1215,'Color Lineup'!N:N,1,0),""),"CHECK")</f>
        <v>HJX12</v>
      </c>
    </row>
    <row r="1216" spans="3:22">
      <c r="C1216" s="1">
        <f>+IF(D1216=1,COUNTIF($D$2:D1216,D1216),0)</f>
        <v>0</v>
      </c>
      <c r="D1216" s="1">
        <f>+COUNTIF($E$2:E1216,E1216)</f>
        <v>17</v>
      </c>
      <c r="E1216" s="1" t="str">
        <f t="shared" si="36"/>
        <v>LT218</v>
      </c>
      <c r="F1216" s="323">
        <f t="shared" si="37"/>
        <v>1214</v>
      </c>
      <c r="G1216" s="317" t="s">
        <v>2635</v>
      </c>
      <c r="H1216" s="317" t="s">
        <v>519</v>
      </c>
      <c r="I1216" s="317" t="s">
        <v>2555</v>
      </c>
      <c r="J1216" s="317">
        <v>7</v>
      </c>
      <c r="K1216" s="317" t="s">
        <v>559</v>
      </c>
      <c r="L1216" s="317" t="s">
        <v>1125</v>
      </c>
      <c r="M1216" s="317">
        <v>0</v>
      </c>
      <c r="N1216" s="333" t="s">
        <v>20</v>
      </c>
      <c r="O1216" s="318"/>
      <c r="P1216" s="319"/>
      <c r="Q1216" s="320"/>
      <c r="R1216" s="319"/>
      <c r="S1216" s="319"/>
      <c r="T1216" s="320"/>
      <c r="U1216" s="321">
        <v>45062</v>
      </c>
      <c r="V1216" s="270" t="str">
        <f ca="1">IFERROR(IF(E1216&lt;&gt;"",VLOOKUP(E1216,'Color Lineup'!N:N,1,0),""),"CHECK")</f>
        <v>LT218</v>
      </c>
    </row>
    <row r="1217" spans="3:22">
      <c r="C1217" s="1">
        <f>+IF(D1217=1,COUNTIF($D$2:D1217,D1217),0)</f>
        <v>0</v>
      </c>
      <c r="D1217" s="1">
        <f>+COUNTIF($E$2:E1217,E1217)</f>
        <v>36</v>
      </c>
      <c r="E1217" s="1" t="str">
        <f t="shared" si="36"/>
        <v>MY4R0</v>
      </c>
      <c r="F1217" s="323">
        <f t="shared" si="37"/>
        <v>1215</v>
      </c>
      <c r="G1217" s="317" t="s">
        <v>2636</v>
      </c>
      <c r="H1217" s="317" t="s">
        <v>518</v>
      </c>
      <c r="I1217" s="317" t="s">
        <v>2619</v>
      </c>
      <c r="J1217" s="317">
        <v>3</v>
      </c>
      <c r="K1217" s="317" t="s">
        <v>759</v>
      </c>
      <c r="L1217" s="317" t="s">
        <v>791</v>
      </c>
      <c r="M1217" s="317">
        <v>0</v>
      </c>
      <c r="N1217" s="333" t="s">
        <v>21</v>
      </c>
      <c r="O1217" s="318"/>
      <c r="P1217" s="319"/>
      <c r="Q1217" s="320"/>
      <c r="R1217" s="319"/>
      <c r="S1217" s="319"/>
      <c r="T1217" s="320"/>
      <c r="U1217" s="321">
        <v>45062</v>
      </c>
      <c r="V1217" s="270" t="str">
        <f ca="1">IFERROR(IF(E1217&lt;&gt;"",VLOOKUP(E1217,'Color Lineup'!N:N,1,0),""),"CHECK")</f>
        <v>MY4R0</v>
      </c>
    </row>
    <row r="1218" spans="3:22">
      <c r="C1218" s="1">
        <f>+IF(D1218=1,COUNTIF($D$2:D1218,D1218),0)</f>
        <v>0</v>
      </c>
      <c r="D1218" s="1">
        <f>+COUNTIF($E$2:E1218,E1218)</f>
        <v>10</v>
      </c>
      <c r="E1218" s="1" t="str">
        <f t="shared" si="36"/>
        <v>CXP20</v>
      </c>
      <c r="F1218" s="323">
        <f t="shared" si="37"/>
        <v>1216</v>
      </c>
      <c r="G1218" s="317" t="s">
        <v>2637</v>
      </c>
      <c r="H1218" s="317" t="s">
        <v>682</v>
      </c>
      <c r="I1218" s="317" t="s">
        <v>2567</v>
      </c>
      <c r="J1218" s="317">
        <v>5</v>
      </c>
      <c r="K1218" s="317" t="s">
        <v>680</v>
      </c>
      <c r="L1218" s="317" t="s">
        <v>937</v>
      </c>
      <c r="M1218" s="317">
        <v>0</v>
      </c>
      <c r="N1218" s="333" t="s">
        <v>633</v>
      </c>
      <c r="O1218" s="318"/>
      <c r="P1218" s="319"/>
      <c r="Q1218" s="320"/>
      <c r="R1218" s="319"/>
      <c r="S1218" s="319"/>
      <c r="T1218" s="320"/>
      <c r="U1218" s="321">
        <v>45062</v>
      </c>
      <c r="V1218" s="270" t="str">
        <f ca="1">IFERROR(IF(E1218&lt;&gt;"",VLOOKUP(E1218,'Color Lineup'!N:N,1,0),""),"CHECK")</f>
        <v>CXP20</v>
      </c>
    </row>
    <row r="1219" spans="3:22">
      <c r="C1219" s="1">
        <f>+IF(D1219=1,COUNTIF($D$2:D1219,D1219),0)</f>
        <v>0</v>
      </c>
      <c r="D1219" s="1">
        <f>+COUNTIF($E$2:E1219,E1219)</f>
        <v>28</v>
      </c>
      <c r="E1219" s="1" t="str">
        <f t="shared" si="36"/>
        <v>MX040</v>
      </c>
      <c r="F1219" s="323">
        <f t="shared" si="37"/>
        <v>1217</v>
      </c>
      <c r="G1219" s="317" t="s">
        <v>2638</v>
      </c>
      <c r="H1219" s="317" t="s">
        <v>518</v>
      </c>
      <c r="I1219" s="317" t="s">
        <v>1172</v>
      </c>
      <c r="J1219" s="317">
        <v>4</v>
      </c>
      <c r="K1219" s="317" t="s">
        <v>760</v>
      </c>
      <c r="L1219" s="317" t="s">
        <v>792</v>
      </c>
      <c r="M1219" s="317">
        <v>0</v>
      </c>
      <c r="N1219" s="333" t="s">
        <v>28</v>
      </c>
      <c r="O1219" s="318"/>
      <c r="P1219" s="319"/>
      <c r="Q1219" s="320"/>
      <c r="R1219" s="319"/>
      <c r="S1219" s="319"/>
      <c r="T1219" s="320"/>
      <c r="U1219" s="321">
        <v>45062</v>
      </c>
      <c r="V1219" s="270" t="str">
        <f ca="1">IFERROR(IF(E1219&lt;&gt;"",VLOOKUP(E1219,'Color Lineup'!N:N,1,0),""),"CHECK")</f>
        <v>MX040</v>
      </c>
    </row>
    <row r="1220" spans="3:22">
      <c r="C1220" s="1">
        <f>+IF(D1220=1,COUNTIF($D$2:D1220,D1220),0)</f>
        <v>0</v>
      </c>
      <c r="D1220" s="1">
        <f>+COUNTIF($E$2:E1220,E1220)</f>
        <v>41</v>
      </c>
      <c r="E1220" s="1" t="str">
        <f t="shared" ref="E1220:E1283" si="38">+K1220&amp;N1220</f>
        <v>LH3Q3</v>
      </c>
      <c r="F1220" s="323">
        <f t="shared" si="37"/>
        <v>1218</v>
      </c>
      <c r="G1220" s="317" t="s">
        <v>2639</v>
      </c>
      <c r="H1220" s="317" t="s">
        <v>682</v>
      </c>
      <c r="I1220" s="317" t="s">
        <v>2626</v>
      </c>
      <c r="J1220" s="317">
        <v>4</v>
      </c>
      <c r="K1220" s="317" t="s">
        <v>585</v>
      </c>
      <c r="L1220" s="317" t="s">
        <v>939</v>
      </c>
      <c r="M1220" s="317">
        <v>0</v>
      </c>
      <c r="N1220" s="333" t="s">
        <v>630</v>
      </c>
      <c r="O1220" s="318"/>
      <c r="P1220" s="319"/>
      <c r="Q1220" s="320"/>
      <c r="R1220" s="319"/>
      <c r="S1220" s="319"/>
      <c r="T1220" s="320"/>
      <c r="U1220" s="321">
        <v>45062</v>
      </c>
      <c r="V1220" s="270" t="str">
        <f ca="1">IFERROR(IF(E1220&lt;&gt;"",VLOOKUP(E1220,'Color Lineup'!N:N,1,0),""),"CHECK")</f>
        <v>LH3Q3</v>
      </c>
    </row>
    <row r="1221" spans="3:22">
      <c r="C1221" s="1">
        <f>+IF(D1221=1,COUNTIF($D$2:D1221,D1221),0)</f>
        <v>0</v>
      </c>
      <c r="D1221" s="1">
        <f>+COUNTIF($E$2:E1221,E1221)</f>
        <v>42</v>
      </c>
      <c r="E1221" s="1" t="str">
        <f t="shared" si="38"/>
        <v>MX218</v>
      </c>
      <c r="F1221" s="323">
        <f t="shared" ref="F1221:F1284" si="39">ROW()-2</f>
        <v>1219</v>
      </c>
      <c r="G1221" s="317" t="s">
        <v>2640</v>
      </c>
      <c r="H1221" s="317" t="s">
        <v>518</v>
      </c>
      <c r="I1221" s="317" t="s">
        <v>1172</v>
      </c>
      <c r="J1221" s="317">
        <v>5</v>
      </c>
      <c r="K1221" s="317" t="s">
        <v>760</v>
      </c>
      <c r="L1221" s="317" t="s">
        <v>793</v>
      </c>
      <c r="M1221" s="317">
        <v>0</v>
      </c>
      <c r="N1221" s="333" t="s">
        <v>20</v>
      </c>
      <c r="O1221" s="318"/>
      <c r="P1221" s="319"/>
      <c r="Q1221" s="320"/>
      <c r="R1221" s="319"/>
      <c r="S1221" s="319"/>
      <c r="T1221" s="320"/>
      <c r="U1221" s="321">
        <v>45062</v>
      </c>
      <c r="V1221" s="270" t="str">
        <f ca="1">IFERROR(IF(E1221&lt;&gt;"",VLOOKUP(E1221,'Color Lineup'!N:N,1,0),""),"CHECK")</f>
        <v>MX218</v>
      </c>
    </row>
    <row r="1222" spans="3:22">
      <c r="C1222" s="1">
        <f>+IF(D1222=1,COUNTIF($D$2:D1222,D1222),0)</f>
        <v>0</v>
      </c>
      <c r="D1222" s="1">
        <f>+COUNTIF($E$2:E1222,E1222)</f>
        <v>37</v>
      </c>
      <c r="E1222" s="1" t="str">
        <f t="shared" si="38"/>
        <v>LP040</v>
      </c>
      <c r="F1222" s="323">
        <f t="shared" si="39"/>
        <v>1220</v>
      </c>
      <c r="G1222" s="317" t="s">
        <v>2641</v>
      </c>
      <c r="H1222" s="317" t="s">
        <v>519</v>
      </c>
      <c r="I1222" s="317" t="s">
        <v>2512</v>
      </c>
      <c r="J1222" s="317">
        <v>9</v>
      </c>
      <c r="K1222" s="317" t="s">
        <v>561</v>
      </c>
      <c r="L1222" s="317" t="s">
        <v>1132</v>
      </c>
      <c r="M1222" s="317">
        <v>0</v>
      </c>
      <c r="N1222" s="333" t="s">
        <v>28</v>
      </c>
      <c r="O1222" s="318"/>
      <c r="P1222" s="319"/>
      <c r="Q1222" s="320"/>
      <c r="R1222" s="319"/>
      <c r="S1222" s="319"/>
      <c r="T1222" s="320"/>
      <c r="U1222" s="321">
        <v>45062</v>
      </c>
      <c r="V1222" s="270" t="str">
        <f ca="1">IFERROR(IF(E1222&lt;&gt;"",VLOOKUP(E1222,'Color Lineup'!N:N,1,0),""),"CHECK")</f>
        <v>LP040</v>
      </c>
    </row>
    <row r="1223" spans="3:22">
      <c r="C1223" s="1">
        <f>+IF(D1223=1,COUNTIF($D$2:D1223,D1223),0)</f>
        <v>0</v>
      </c>
      <c r="D1223" s="1">
        <f>+COUNTIF($E$2:E1223,E1223)</f>
        <v>42</v>
      </c>
      <c r="E1223" s="1" t="str">
        <f t="shared" si="38"/>
        <v>LH3Q3</v>
      </c>
      <c r="F1223" s="323">
        <f t="shared" si="39"/>
        <v>1221</v>
      </c>
      <c r="G1223" s="317" t="s">
        <v>2642</v>
      </c>
      <c r="H1223" s="317" t="s">
        <v>682</v>
      </c>
      <c r="I1223" s="317" t="s">
        <v>2626</v>
      </c>
      <c r="J1223" s="317">
        <v>5</v>
      </c>
      <c r="K1223" s="317" t="s">
        <v>585</v>
      </c>
      <c r="L1223" s="317" t="s">
        <v>940</v>
      </c>
      <c r="M1223" s="317">
        <v>0</v>
      </c>
      <c r="N1223" s="333" t="s">
        <v>630</v>
      </c>
      <c r="O1223" s="318"/>
      <c r="P1223" s="319"/>
      <c r="Q1223" s="320"/>
      <c r="R1223" s="319"/>
      <c r="S1223" s="319"/>
      <c r="T1223" s="320"/>
      <c r="U1223" s="321">
        <v>45062</v>
      </c>
      <c r="V1223" s="270" t="str">
        <f ca="1">IFERROR(IF(E1223&lt;&gt;"",VLOOKUP(E1223,'Color Lineup'!N:N,1,0),""),"CHECK")</f>
        <v>LH3Q3</v>
      </c>
    </row>
    <row r="1224" spans="3:22">
      <c r="C1224" s="1">
        <f>+IF(D1224=1,COUNTIF($D$2:D1224,D1224),0)</f>
        <v>0</v>
      </c>
      <c r="D1224" s="1">
        <f>+COUNTIF($E$2:E1224,E1224)</f>
        <v>38</v>
      </c>
      <c r="E1224" s="1" t="str">
        <f t="shared" si="38"/>
        <v>MV040</v>
      </c>
      <c r="F1224" s="323">
        <f t="shared" si="39"/>
        <v>1222</v>
      </c>
      <c r="G1224" s="317" t="s">
        <v>2643</v>
      </c>
      <c r="H1224" s="317" t="s">
        <v>518</v>
      </c>
      <c r="I1224" s="317" t="s">
        <v>2348</v>
      </c>
      <c r="J1224" s="317">
        <v>3</v>
      </c>
      <c r="K1224" s="317" t="s">
        <v>758</v>
      </c>
      <c r="L1224" s="317" t="s">
        <v>794</v>
      </c>
      <c r="M1224" s="317">
        <v>0</v>
      </c>
      <c r="N1224" s="333" t="s">
        <v>28</v>
      </c>
      <c r="O1224" s="318"/>
      <c r="P1224" s="319"/>
      <c r="Q1224" s="320"/>
      <c r="R1224" s="319"/>
      <c r="S1224" s="319"/>
      <c r="T1224" s="320"/>
      <c r="U1224" s="321">
        <v>45062</v>
      </c>
      <c r="V1224" s="270" t="str">
        <f ca="1">IFERROR(IF(E1224&lt;&gt;"",VLOOKUP(E1224,'Color Lineup'!N:N,1,0),""),"CHECK")</f>
        <v>MV040</v>
      </c>
    </row>
    <row r="1225" spans="3:22">
      <c r="C1225" s="1">
        <f>+IF(D1225=1,COUNTIF($D$2:D1225,D1225),0)</f>
        <v>0</v>
      </c>
      <c r="D1225" s="1">
        <f>+COUNTIF($E$2:E1225,E1225)</f>
        <v>64</v>
      </c>
      <c r="E1225" s="1" t="str">
        <f t="shared" si="38"/>
        <v>HJ089</v>
      </c>
      <c r="F1225" s="323">
        <f t="shared" si="39"/>
        <v>1223</v>
      </c>
      <c r="G1225" s="317" t="s">
        <v>2644</v>
      </c>
      <c r="H1225" s="317" t="s">
        <v>682</v>
      </c>
      <c r="I1225" s="317" t="s">
        <v>2573</v>
      </c>
      <c r="J1225" s="317">
        <v>8</v>
      </c>
      <c r="K1225" s="317" t="s">
        <v>679</v>
      </c>
      <c r="L1225" s="317" t="s">
        <v>941</v>
      </c>
      <c r="M1225" s="317">
        <v>0</v>
      </c>
      <c r="N1225" s="333" t="s">
        <v>465</v>
      </c>
      <c r="O1225" s="318"/>
      <c r="P1225" s="319"/>
      <c r="Q1225" s="320"/>
      <c r="R1225" s="319"/>
      <c r="S1225" s="319"/>
      <c r="T1225" s="320"/>
      <c r="U1225" s="321">
        <v>45062</v>
      </c>
      <c r="V1225" s="270" t="str">
        <f ca="1">IFERROR(IF(E1225&lt;&gt;"",VLOOKUP(E1225,'Color Lineup'!N:N,1,0),""),"CHECK")</f>
        <v>HJ089</v>
      </c>
    </row>
    <row r="1226" spans="3:22">
      <c r="C1226" s="1">
        <f>+IF(D1226=1,COUNTIF($D$2:D1226,D1226),0)</f>
        <v>0</v>
      </c>
      <c r="D1226" s="1">
        <f>+COUNTIF($E$2:E1226,E1226)</f>
        <v>43</v>
      </c>
      <c r="E1226" s="1" t="str">
        <f t="shared" si="38"/>
        <v>MX218</v>
      </c>
      <c r="F1226" s="323">
        <f t="shared" si="39"/>
        <v>1224</v>
      </c>
      <c r="G1226" s="317" t="s">
        <v>2645</v>
      </c>
      <c r="H1226" s="317" t="s">
        <v>518</v>
      </c>
      <c r="I1226" s="317" t="s">
        <v>1172</v>
      </c>
      <c r="J1226" s="317">
        <v>6</v>
      </c>
      <c r="K1226" s="317" t="s">
        <v>760</v>
      </c>
      <c r="L1226" s="317" t="s">
        <v>795</v>
      </c>
      <c r="M1226" s="317">
        <v>0</v>
      </c>
      <c r="N1226" s="333" t="s">
        <v>20</v>
      </c>
      <c r="O1226" s="318"/>
      <c r="P1226" s="319"/>
      <c r="Q1226" s="320"/>
      <c r="R1226" s="319"/>
      <c r="S1226" s="319"/>
      <c r="T1226" s="320"/>
      <c r="U1226" s="321">
        <v>45062</v>
      </c>
      <c r="V1226" s="270" t="str">
        <f ca="1">IFERROR(IF(E1226&lt;&gt;"",VLOOKUP(E1226,'Color Lineup'!N:N,1,0),""),"CHECK")</f>
        <v>MX218</v>
      </c>
    </row>
    <row r="1227" spans="3:22">
      <c r="C1227" s="1">
        <f>+IF(D1227=1,COUNTIF($D$2:D1227,D1227),0)</f>
        <v>0</v>
      </c>
      <c r="D1227" s="1">
        <f>+COUNTIF($E$2:E1227,E1227)</f>
        <v>120</v>
      </c>
      <c r="E1227" s="1" t="str">
        <f t="shared" si="38"/>
        <v>LH089</v>
      </c>
      <c r="F1227" s="323">
        <f t="shared" si="39"/>
        <v>1225</v>
      </c>
      <c r="G1227" s="317" t="s">
        <v>2646</v>
      </c>
      <c r="H1227" s="317" t="s">
        <v>682</v>
      </c>
      <c r="I1227" s="317" t="s">
        <v>2626</v>
      </c>
      <c r="J1227" s="317">
        <v>6</v>
      </c>
      <c r="K1227" s="317" t="s">
        <v>585</v>
      </c>
      <c r="L1227" s="317" t="s">
        <v>942</v>
      </c>
      <c r="M1227" s="317">
        <v>0</v>
      </c>
      <c r="N1227" s="333" t="s">
        <v>465</v>
      </c>
      <c r="O1227" s="318"/>
      <c r="P1227" s="319"/>
      <c r="Q1227" s="320"/>
      <c r="R1227" s="319"/>
      <c r="S1227" s="319"/>
      <c r="T1227" s="320"/>
      <c r="U1227" s="321">
        <v>45062</v>
      </c>
      <c r="V1227" s="270" t="str">
        <f ca="1">IFERROR(IF(E1227&lt;&gt;"",VLOOKUP(E1227,'Color Lineup'!N:N,1,0),""),"CHECK")</f>
        <v>LH089</v>
      </c>
    </row>
    <row r="1228" spans="3:22">
      <c r="C1228" s="1">
        <f>+IF(D1228=1,COUNTIF($D$2:D1228,D1228),0)</f>
        <v>0</v>
      </c>
      <c r="D1228" s="1">
        <f>+COUNTIF($E$2:E1228,E1228)</f>
        <v>23</v>
      </c>
      <c r="E1228" s="1" t="str">
        <f t="shared" si="38"/>
        <v>MY089</v>
      </c>
      <c r="F1228" s="323">
        <f t="shared" si="39"/>
        <v>1226</v>
      </c>
      <c r="G1228" s="317" t="s">
        <v>2647</v>
      </c>
      <c r="H1228" s="317" t="s">
        <v>518</v>
      </c>
      <c r="I1228" s="317" t="s">
        <v>2619</v>
      </c>
      <c r="J1228" s="317">
        <v>4</v>
      </c>
      <c r="K1228" s="317" t="s">
        <v>759</v>
      </c>
      <c r="L1228" s="317" t="s">
        <v>796</v>
      </c>
      <c r="M1228" s="317">
        <v>0</v>
      </c>
      <c r="N1228" s="333" t="s">
        <v>465</v>
      </c>
      <c r="O1228" s="318"/>
      <c r="P1228" s="319"/>
      <c r="Q1228" s="320"/>
      <c r="R1228" s="319"/>
      <c r="S1228" s="319"/>
      <c r="T1228" s="320"/>
      <c r="U1228" s="321">
        <v>45062</v>
      </c>
      <c r="V1228" s="270" t="str">
        <f ca="1">IFERROR(IF(E1228&lt;&gt;"",VLOOKUP(E1228,'Color Lineup'!N:N,1,0),""),"CHECK")</f>
        <v>MY089</v>
      </c>
    </row>
    <row r="1229" spans="3:22">
      <c r="C1229" s="1">
        <f>+IF(D1229=1,COUNTIF($D$2:D1229,D1229),0)</f>
        <v>0</v>
      </c>
      <c r="D1229" s="1">
        <f>+COUNTIF($E$2:E1229,E1229)</f>
        <v>43</v>
      </c>
      <c r="E1229" s="1" t="str">
        <f t="shared" si="38"/>
        <v>LT089</v>
      </c>
      <c r="F1229" s="323">
        <f t="shared" si="39"/>
        <v>1227</v>
      </c>
      <c r="G1229" s="317" t="s">
        <v>2648</v>
      </c>
      <c r="H1229" s="317" t="s">
        <v>519</v>
      </c>
      <c r="I1229" s="317" t="s">
        <v>2555</v>
      </c>
      <c r="J1229" s="317">
        <v>8</v>
      </c>
      <c r="K1229" s="317" t="s">
        <v>559</v>
      </c>
      <c r="L1229" s="317" t="s">
        <v>1140</v>
      </c>
      <c r="M1229" s="317">
        <v>0</v>
      </c>
      <c r="N1229" s="333" t="s">
        <v>465</v>
      </c>
      <c r="O1229" s="318"/>
      <c r="P1229" s="319"/>
      <c r="Q1229" s="320"/>
      <c r="R1229" s="319"/>
      <c r="S1229" s="319"/>
      <c r="T1229" s="320"/>
      <c r="U1229" s="321">
        <v>45062</v>
      </c>
      <c r="V1229" s="270" t="str">
        <f ca="1">IFERROR(IF(E1229&lt;&gt;"",VLOOKUP(E1229,'Color Lineup'!N:N,1,0),""),"CHECK")</f>
        <v>LT089</v>
      </c>
    </row>
    <row r="1230" spans="3:22">
      <c r="C1230" s="1">
        <f>+IF(D1230=1,COUNTIF($D$2:D1230,D1230),0)</f>
        <v>0</v>
      </c>
      <c r="D1230" s="1">
        <f>+COUNTIF($E$2:E1230,E1230)</f>
        <v>21</v>
      </c>
      <c r="E1230" s="1" t="str">
        <f t="shared" si="38"/>
        <v>LHS28</v>
      </c>
      <c r="F1230" s="323">
        <f t="shared" si="39"/>
        <v>1228</v>
      </c>
      <c r="G1230" s="317" t="s">
        <v>2649</v>
      </c>
      <c r="H1230" s="317" t="s">
        <v>682</v>
      </c>
      <c r="I1230" s="317" t="s">
        <v>2626</v>
      </c>
      <c r="J1230" s="317">
        <v>7</v>
      </c>
      <c r="K1230" s="317" t="s">
        <v>585</v>
      </c>
      <c r="L1230" s="317" t="s">
        <v>943</v>
      </c>
      <c r="M1230" s="317">
        <v>0</v>
      </c>
      <c r="N1230" s="333" t="s">
        <v>631</v>
      </c>
      <c r="O1230" s="318"/>
      <c r="P1230" s="319"/>
      <c r="Q1230" s="320"/>
      <c r="R1230" s="319"/>
      <c r="S1230" s="319"/>
      <c r="T1230" s="320"/>
      <c r="U1230" s="321">
        <v>45062</v>
      </c>
      <c r="V1230" s="270" t="str">
        <f ca="1">IFERROR(IF(E1230&lt;&gt;"",VLOOKUP(E1230,'Color Lineup'!N:N,1,0),""),"CHECK")</f>
        <v>LHS28</v>
      </c>
    </row>
    <row r="1231" spans="3:22">
      <c r="C1231" s="1">
        <f>+IF(D1231=1,COUNTIF($D$2:D1231,D1231),0)</f>
        <v>0</v>
      </c>
      <c r="D1231" s="1">
        <f>+COUNTIF($E$2:E1231,E1231)</f>
        <v>97</v>
      </c>
      <c r="E1231" s="1" t="str">
        <f t="shared" si="38"/>
        <v>MX4R0</v>
      </c>
      <c r="F1231" s="323">
        <f t="shared" si="39"/>
        <v>1229</v>
      </c>
      <c r="G1231" s="317" t="s">
        <v>2650</v>
      </c>
      <c r="H1231" s="317" t="s">
        <v>518</v>
      </c>
      <c r="I1231" s="317" t="s">
        <v>1172</v>
      </c>
      <c r="J1231" s="317">
        <v>7</v>
      </c>
      <c r="K1231" s="317" t="s">
        <v>760</v>
      </c>
      <c r="L1231" s="317" t="s">
        <v>797</v>
      </c>
      <c r="M1231" s="317">
        <v>0</v>
      </c>
      <c r="N1231" s="333" t="s">
        <v>21</v>
      </c>
      <c r="O1231" s="318"/>
      <c r="P1231" s="319"/>
      <c r="Q1231" s="320"/>
      <c r="R1231" s="319"/>
      <c r="S1231" s="319"/>
      <c r="T1231" s="320"/>
      <c r="U1231" s="321">
        <v>45062</v>
      </c>
      <c r="V1231" s="270" t="str">
        <f ca="1">IFERROR(IF(E1231&lt;&gt;"",VLOOKUP(E1231,'Color Lineup'!N:N,1,0),""),"CHECK")</f>
        <v>MX4R0</v>
      </c>
    </row>
    <row r="1232" spans="3:22">
      <c r="C1232" s="1">
        <f>+IF(D1232=1,COUNTIF($D$2:D1232,D1232),0)</f>
        <v>0</v>
      </c>
      <c r="D1232" s="1">
        <f>+COUNTIF($E$2:E1232,E1232)</f>
        <v>14</v>
      </c>
      <c r="E1232" s="1" t="str">
        <f t="shared" si="38"/>
        <v>CXX12</v>
      </c>
      <c r="F1232" s="323">
        <f t="shared" si="39"/>
        <v>1230</v>
      </c>
      <c r="G1232" s="317" t="s">
        <v>2651</v>
      </c>
      <c r="H1232" s="317" t="s">
        <v>682</v>
      </c>
      <c r="I1232" s="317" t="s">
        <v>2567</v>
      </c>
      <c r="J1232" s="317">
        <v>6</v>
      </c>
      <c r="K1232" s="317" t="s">
        <v>680</v>
      </c>
      <c r="L1232" s="317" t="s">
        <v>944</v>
      </c>
      <c r="M1232" s="317">
        <v>0</v>
      </c>
      <c r="N1232" s="333" t="s">
        <v>632</v>
      </c>
      <c r="O1232" s="318"/>
      <c r="P1232" s="319"/>
      <c r="Q1232" s="320"/>
      <c r="R1232" s="319"/>
      <c r="S1232" s="319"/>
      <c r="T1232" s="320"/>
      <c r="U1232" s="321">
        <v>45062</v>
      </c>
      <c r="V1232" s="270" t="str">
        <f ca="1">IFERROR(IF(E1232&lt;&gt;"",VLOOKUP(E1232,'Color Lineup'!N:N,1,0),""),"CHECK")</f>
        <v>CXX12</v>
      </c>
    </row>
    <row r="1233" spans="3:22">
      <c r="C1233" s="1">
        <f>+IF(D1233=1,COUNTIF($D$2:D1233,D1233),0)</f>
        <v>0</v>
      </c>
      <c r="D1233" s="1">
        <f>+COUNTIF($E$2:E1233,E1233)</f>
        <v>98</v>
      </c>
      <c r="E1233" s="1" t="str">
        <f t="shared" si="38"/>
        <v>MX4R0</v>
      </c>
      <c r="F1233" s="323">
        <f t="shared" si="39"/>
        <v>1231</v>
      </c>
      <c r="G1233" s="317" t="s">
        <v>2652</v>
      </c>
      <c r="H1233" s="317" t="s">
        <v>518</v>
      </c>
      <c r="I1233" s="317" t="s">
        <v>1172</v>
      </c>
      <c r="J1233" s="317">
        <v>8</v>
      </c>
      <c r="K1233" s="317" t="s">
        <v>760</v>
      </c>
      <c r="L1233" s="317" t="s">
        <v>798</v>
      </c>
      <c r="M1233" s="317">
        <v>0</v>
      </c>
      <c r="N1233" s="333" t="s">
        <v>21</v>
      </c>
      <c r="O1233" s="318"/>
      <c r="P1233" s="319"/>
      <c r="Q1233" s="320"/>
      <c r="R1233" s="319"/>
      <c r="S1233" s="319"/>
      <c r="T1233" s="320"/>
      <c r="U1233" s="321">
        <v>45062</v>
      </c>
      <c r="V1233" s="270" t="str">
        <f ca="1">IFERROR(IF(E1233&lt;&gt;"",VLOOKUP(E1233,'Color Lineup'!N:N,1,0),""),"CHECK")</f>
        <v>MX4R0</v>
      </c>
    </row>
    <row r="1234" spans="3:22">
      <c r="C1234" s="1">
        <f>+IF(D1234=1,COUNTIF($D$2:D1234,D1234),0)</f>
        <v>0</v>
      </c>
      <c r="D1234" s="1">
        <f>+COUNTIF($E$2:E1234,E1234)</f>
        <v>41</v>
      </c>
      <c r="E1234" s="1" t="str">
        <f t="shared" si="38"/>
        <v>LHX12</v>
      </c>
      <c r="F1234" s="323">
        <f t="shared" si="39"/>
        <v>1232</v>
      </c>
      <c r="G1234" s="317" t="s">
        <v>2653</v>
      </c>
      <c r="H1234" s="317" t="s">
        <v>682</v>
      </c>
      <c r="I1234" s="317" t="s">
        <v>2626</v>
      </c>
      <c r="J1234" s="317">
        <v>8</v>
      </c>
      <c r="K1234" s="317" t="s">
        <v>585</v>
      </c>
      <c r="L1234" s="317" t="s">
        <v>945</v>
      </c>
      <c r="M1234" s="317">
        <v>0</v>
      </c>
      <c r="N1234" s="333" t="s">
        <v>632</v>
      </c>
      <c r="O1234" s="318"/>
      <c r="P1234" s="319"/>
      <c r="Q1234" s="320"/>
      <c r="R1234" s="319"/>
      <c r="S1234" s="319"/>
      <c r="T1234" s="320"/>
      <c r="U1234" s="321">
        <v>45062</v>
      </c>
      <c r="V1234" s="270" t="str">
        <f ca="1">IFERROR(IF(E1234&lt;&gt;"",VLOOKUP(E1234,'Color Lineup'!N:N,1,0),""),"CHECK")</f>
        <v>LHX12</v>
      </c>
    </row>
    <row r="1235" spans="3:22">
      <c r="C1235" s="1">
        <f>+IF(D1235=1,COUNTIF($D$2:D1235,D1235),0)</f>
        <v>0</v>
      </c>
      <c r="D1235" s="1">
        <f>+COUNTIF($E$2:E1235,E1235)</f>
        <v>8</v>
      </c>
      <c r="E1235" s="1" t="str">
        <f t="shared" si="38"/>
        <v>LP4V8</v>
      </c>
      <c r="F1235" s="323">
        <f t="shared" si="39"/>
        <v>1233</v>
      </c>
      <c r="G1235" s="317" t="s">
        <v>2654</v>
      </c>
      <c r="H1235" s="317" t="s">
        <v>519</v>
      </c>
      <c r="I1235" s="317" t="s">
        <v>2512</v>
      </c>
      <c r="J1235" s="317">
        <v>10</v>
      </c>
      <c r="K1235" s="317" t="s">
        <v>561</v>
      </c>
      <c r="L1235" s="317" t="s">
        <v>1145</v>
      </c>
      <c r="M1235" s="317">
        <v>0</v>
      </c>
      <c r="N1235" s="333" t="s">
        <v>30</v>
      </c>
      <c r="O1235" s="318"/>
      <c r="P1235" s="319"/>
      <c r="Q1235" s="320"/>
      <c r="R1235" s="319"/>
      <c r="S1235" s="319"/>
      <c r="T1235" s="320"/>
      <c r="U1235" s="321">
        <v>45062</v>
      </c>
      <c r="V1235" s="270" t="str">
        <f ca="1">IFERROR(IF(E1235&lt;&gt;"",VLOOKUP(E1235,'Color Lineup'!N:N,1,0),""),"CHECK")</f>
        <v>LP4V8</v>
      </c>
    </row>
    <row r="1236" spans="3:22">
      <c r="C1236" s="1">
        <f>+IF(D1236=1,COUNTIF($D$2:D1236,D1236),0)</f>
        <v>0</v>
      </c>
      <c r="D1236" s="1">
        <f>+COUNTIF($E$2:E1236,E1236)</f>
        <v>81</v>
      </c>
      <c r="E1236" s="1" t="str">
        <f t="shared" si="38"/>
        <v>MX089</v>
      </c>
      <c r="F1236" s="323">
        <f t="shared" si="39"/>
        <v>1234</v>
      </c>
      <c r="G1236" s="317" t="s">
        <v>2655</v>
      </c>
      <c r="H1236" s="317" t="s">
        <v>518</v>
      </c>
      <c r="I1236" s="317" t="s">
        <v>1172</v>
      </c>
      <c r="J1236" s="317">
        <v>9</v>
      </c>
      <c r="K1236" s="317" t="s">
        <v>760</v>
      </c>
      <c r="L1236" s="317" t="s">
        <v>799</v>
      </c>
      <c r="M1236" s="317">
        <v>0</v>
      </c>
      <c r="N1236" s="333" t="s">
        <v>465</v>
      </c>
      <c r="O1236" s="318"/>
      <c r="P1236" s="319"/>
      <c r="Q1236" s="320"/>
      <c r="R1236" s="319"/>
      <c r="S1236" s="319"/>
      <c r="T1236" s="320"/>
      <c r="U1236" s="321">
        <v>45062</v>
      </c>
      <c r="V1236" s="270" t="str">
        <f ca="1">IFERROR(IF(E1236&lt;&gt;"",VLOOKUP(E1236,'Color Lineup'!N:N,1,0),""),"CHECK")</f>
        <v>MX089</v>
      </c>
    </row>
    <row r="1237" spans="3:22">
      <c r="C1237" s="1">
        <f>+IF(D1237=1,COUNTIF($D$2:D1237,D1237),0)</f>
        <v>0</v>
      </c>
      <c r="D1237" s="1">
        <f>+COUNTIF($E$2:E1237,E1237)</f>
        <v>65</v>
      </c>
      <c r="E1237" s="1" t="str">
        <f t="shared" si="38"/>
        <v>HJ089</v>
      </c>
      <c r="F1237" s="323">
        <f t="shared" si="39"/>
        <v>1235</v>
      </c>
      <c r="G1237" s="317" t="s">
        <v>2656</v>
      </c>
      <c r="H1237" s="317" t="s">
        <v>682</v>
      </c>
      <c r="I1237" s="317" t="s">
        <v>2573</v>
      </c>
      <c r="J1237" s="317">
        <v>9</v>
      </c>
      <c r="K1237" s="317" t="s">
        <v>679</v>
      </c>
      <c r="L1237" s="317" t="s">
        <v>947</v>
      </c>
      <c r="M1237" s="317">
        <v>0</v>
      </c>
      <c r="N1237" s="333" t="s">
        <v>465</v>
      </c>
      <c r="O1237" s="318"/>
      <c r="P1237" s="319"/>
      <c r="Q1237" s="320"/>
      <c r="R1237" s="319"/>
      <c r="S1237" s="319"/>
      <c r="T1237" s="320"/>
      <c r="U1237" s="321">
        <v>45062</v>
      </c>
      <c r="V1237" s="270" t="str">
        <f ca="1">IFERROR(IF(E1237&lt;&gt;"",VLOOKUP(E1237,'Color Lineup'!N:N,1,0),""),"CHECK")</f>
        <v>HJ089</v>
      </c>
    </row>
    <row r="1238" spans="3:22">
      <c r="C1238" s="1">
        <f>+IF(D1238=1,COUNTIF($D$2:D1238,D1238),0)</f>
        <v>0</v>
      </c>
      <c r="D1238" s="1">
        <f>+COUNTIF($E$2:E1238,E1238)</f>
        <v>24</v>
      </c>
      <c r="E1238" s="1" t="str">
        <f t="shared" si="38"/>
        <v>MY089</v>
      </c>
      <c r="F1238" s="323">
        <f t="shared" si="39"/>
        <v>1236</v>
      </c>
      <c r="G1238" s="317" t="s">
        <v>2657</v>
      </c>
      <c r="H1238" s="317" t="s">
        <v>518</v>
      </c>
      <c r="I1238" s="317" t="s">
        <v>2619</v>
      </c>
      <c r="J1238" s="317">
        <v>5</v>
      </c>
      <c r="K1238" s="317" t="s">
        <v>759</v>
      </c>
      <c r="L1238" s="317" t="s">
        <v>800</v>
      </c>
      <c r="M1238" s="317">
        <v>0</v>
      </c>
      <c r="N1238" s="333" t="s">
        <v>465</v>
      </c>
      <c r="O1238" s="318"/>
      <c r="P1238" s="319"/>
      <c r="Q1238" s="320"/>
      <c r="R1238" s="319"/>
      <c r="S1238" s="319"/>
      <c r="T1238" s="320"/>
      <c r="U1238" s="321">
        <v>45062</v>
      </c>
      <c r="V1238" s="270" t="str">
        <f ca="1">IFERROR(IF(E1238&lt;&gt;"",VLOOKUP(E1238,'Color Lineup'!N:N,1,0),""),"CHECK")</f>
        <v>MY089</v>
      </c>
    </row>
    <row r="1239" spans="3:22">
      <c r="C1239" s="1">
        <f>+IF(D1239=1,COUNTIF($D$2:D1239,D1239),0)</f>
        <v>0</v>
      </c>
      <c r="D1239" s="1">
        <f>+COUNTIF($E$2:E1239,E1239)</f>
        <v>121</v>
      </c>
      <c r="E1239" s="1" t="str">
        <f t="shared" si="38"/>
        <v>LH089</v>
      </c>
      <c r="F1239" s="323">
        <f t="shared" si="39"/>
        <v>1237</v>
      </c>
      <c r="G1239" s="317" t="s">
        <v>2658</v>
      </c>
      <c r="H1239" s="317" t="s">
        <v>682</v>
      </c>
      <c r="I1239" s="317" t="s">
        <v>2626</v>
      </c>
      <c r="J1239" s="317">
        <v>9</v>
      </c>
      <c r="K1239" s="317" t="s">
        <v>585</v>
      </c>
      <c r="L1239" s="317" t="s">
        <v>948</v>
      </c>
      <c r="M1239" s="317">
        <v>0</v>
      </c>
      <c r="N1239" s="333" t="s">
        <v>465</v>
      </c>
      <c r="O1239" s="318"/>
      <c r="P1239" s="319"/>
      <c r="Q1239" s="320"/>
      <c r="R1239" s="319"/>
      <c r="S1239" s="319"/>
      <c r="T1239" s="320"/>
      <c r="U1239" s="321">
        <v>45062</v>
      </c>
      <c r="V1239" s="270" t="str">
        <f ca="1">IFERROR(IF(E1239&lt;&gt;"",VLOOKUP(E1239,'Color Lineup'!N:N,1,0),""),"CHECK")</f>
        <v>LH089</v>
      </c>
    </row>
    <row r="1240" spans="3:22">
      <c r="C1240" s="1">
        <f>+IF(D1240=1,COUNTIF($D$2:D1240,D1240),0)</f>
        <v>0</v>
      </c>
      <c r="D1240" s="1">
        <f>+COUNTIF($E$2:E1240,E1240)</f>
        <v>40</v>
      </c>
      <c r="E1240" s="1" t="str">
        <f t="shared" si="38"/>
        <v>MX3R3</v>
      </c>
      <c r="F1240" s="323">
        <f t="shared" si="39"/>
        <v>1238</v>
      </c>
      <c r="G1240" s="317" t="s">
        <v>2659</v>
      </c>
      <c r="H1240" s="317" t="s">
        <v>518</v>
      </c>
      <c r="I1240" s="317" t="s">
        <v>1172</v>
      </c>
      <c r="J1240" s="317">
        <v>10</v>
      </c>
      <c r="K1240" s="317" t="s">
        <v>760</v>
      </c>
      <c r="L1240" s="317" t="s">
        <v>801</v>
      </c>
      <c r="M1240" s="317">
        <v>0</v>
      </c>
      <c r="N1240" s="333" t="s">
        <v>354</v>
      </c>
      <c r="O1240" s="318"/>
      <c r="P1240" s="319"/>
      <c r="Q1240" s="320"/>
      <c r="R1240" s="319"/>
      <c r="S1240" s="319"/>
      <c r="T1240" s="320"/>
      <c r="U1240" s="321">
        <v>45062</v>
      </c>
      <c r="V1240" s="270" t="str">
        <f ca="1">IFERROR(IF(E1240&lt;&gt;"",VLOOKUP(E1240,'Color Lineup'!N:N,1,0),""),"CHECK")</f>
        <v>MX3R3</v>
      </c>
    </row>
    <row r="1241" spans="3:22">
      <c r="C1241" s="1">
        <f>+IF(D1241=1,COUNTIF($D$2:D1241,D1241),0)</f>
        <v>0</v>
      </c>
      <c r="D1241" s="1">
        <f>+COUNTIF($E$2:E1241,E1241)</f>
        <v>44</v>
      </c>
      <c r="E1241" s="1" t="str">
        <f t="shared" si="38"/>
        <v>LT089</v>
      </c>
      <c r="F1241" s="323">
        <f t="shared" si="39"/>
        <v>1239</v>
      </c>
      <c r="G1241" s="317" t="s">
        <v>2660</v>
      </c>
      <c r="H1241" s="317" t="s">
        <v>519</v>
      </c>
      <c r="I1241" s="317" t="s">
        <v>2555</v>
      </c>
      <c r="J1241" s="317">
        <v>9</v>
      </c>
      <c r="K1241" s="317" t="s">
        <v>559</v>
      </c>
      <c r="L1241" s="317" t="s">
        <v>1154</v>
      </c>
      <c r="M1241" s="317">
        <v>0</v>
      </c>
      <c r="N1241" s="333" t="s">
        <v>465</v>
      </c>
      <c r="O1241" s="318"/>
      <c r="P1241" s="319"/>
      <c r="Q1241" s="320"/>
      <c r="R1241" s="319"/>
      <c r="S1241" s="319"/>
      <c r="T1241" s="320"/>
      <c r="U1241" s="321">
        <v>45062</v>
      </c>
      <c r="V1241" s="270" t="str">
        <f ca="1">IFERROR(IF(E1241&lt;&gt;"",VLOOKUP(E1241,'Color Lineup'!N:N,1,0),""),"CHECK")</f>
        <v>LT089</v>
      </c>
    </row>
    <row r="1242" spans="3:22">
      <c r="C1242" s="1">
        <f>+IF(D1242=1,COUNTIF($D$2:D1242,D1242),0)</f>
        <v>0</v>
      </c>
      <c r="D1242" s="1">
        <f>+COUNTIF($E$2:E1242,E1242)</f>
        <v>122</v>
      </c>
      <c r="E1242" s="1" t="str">
        <f t="shared" si="38"/>
        <v>LH089</v>
      </c>
      <c r="F1242" s="323">
        <f t="shared" si="39"/>
        <v>1240</v>
      </c>
      <c r="G1242" s="317" t="s">
        <v>2661</v>
      </c>
      <c r="H1242" s="317" t="s">
        <v>682</v>
      </c>
      <c r="I1242" s="317" t="s">
        <v>2626</v>
      </c>
      <c r="J1242" s="317">
        <v>10</v>
      </c>
      <c r="K1242" s="317" t="s">
        <v>585</v>
      </c>
      <c r="L1242" s="317" t="s">
        <v>949</v>
      </c>
      <c r="M1242" s="317">
        <v>0</v>
      </c>
      <c r="N1242" s="333" t="s">
        <v>465</v>
      </c>
      <c r="O1242" s="318"/>
      <c r="P1242" s="319"/>
      <c r="Q1242" s="320"/>
      <c r="R1242" s="319"/>
      <c r="S1242" s="319"/>
      <c r="T1242" s="320"/>
      <c r="U1242" s="321">
        <v>45062</v>
      </c>
      <c r="V1242" s="270" t="str">
        <f ca="1">IFERROR(IF(E1242&lt;&gt;"",VLOOKUP(E1242,'Color Lineup'!N:N,1,0),""),"CHECK")</f>
        <v>LH089</v>
      </c>
    </row>
    <row r="1243" spans="3:22">
      <c r="C1243" s="1">
        <f>+IF(D1243=1,COUNTIF($D$2:D1243,D1243),0)</f>
        <v>0</v>
      </c>
      <c r="D1243" s="1">
        <f>+COUNTIF($E$2:E1243,E1243)</f>
        <v>44</v>
      </c>
      <c r="E1243" s="1" t="str">
        <f t="shared" si="38"/>
        <v>MX218</v>
      </c>
      <c r="F1243" s="323">
        <f t="shared" si="39"/>
        <v>1241</v>
      </c>
      <c r="G1243" s="317" t="s">
        <v>2662</v>
      </c>
      <c r="H1243" s="317" t="s">
        <v>518</v>
      </c>
      <c r="I1243" s="317" t="s">
        <v>1173</v>
      </c>
      <c r="J1243" s="317">
        <v>1</v>
      </c>
      <c r="K1243" s="317" t="s">
        <v>760</v>
      </c>
      <c r="L1243" s="317" t="s">
        <v>802</v>
      </c>
      <c r="M1243" s="317">
        <v>0</v>
      </c>
      <c r="N1243" s="333" t="s">
        <v>20</v>
      </c>
      <c r="O1243" s="318"/>
      <c r="P1243" s="319"/>
      <c r="Q1243" s="320"/>
      <c r="R1243" s="319"/>
      <c r="S1243" s="319"/>
      <c r="T1243" s="320"/>
      <c r="U1243" s="321">
        <v>45062</v>
      </c>
      <c r="V1243" s="270" t="str">
        <f ca="1">IFERROR(IF(E1243&lt;&gt;"",VLOOKUP(E1243,'Color Lineup'!N:N,1,0),""),"CHECK")</f>
        <v>MX218</v>
      </c>
    </row>
    <row r="1244" spans="3:22">
      <c r="C1244" s="1">
        <f>+IF(D1244=1,COUNTIF($D$2:D1244,D1244),0)</f>
        <v>0</v>
      </c>
      <c r="D1244" s="1">
        <f>+COUNTIF($E$2:E1244,E1244)</f>
        <v>12</v>
      </c>
      <c r="E1244" s="1" t="str">
        <f t="shared" si="38"/>
        <v>LP1D6</v>
      </c>
      <c r="F1244" s="323">
        <f t="shared" si="39"/>
        <v>1242</v>
      </c>
      <c r="G1244" s="317" t="s">
        <v>2663</v>
      </c>
      <c r="H1244" s="317" t="s">
        <v>519</v>
      </c>
      <c r="I1244" s="317" t="s">
        <v>2664</v>
      </c>
      <c r="J1244" s="317">
        <v>1</v>
      </c>
      <c r="K1244" s="317" t="s">
        <v>561</v>
      </c>
      <c r="L1244" s="317" t="s">
        <v>1159</v>
      </c>
      <c r="M1244" s="317">
        <v>0</v>
      </c>
      <c r="N1244" s="333" t="s">
        <v>29</v>
      </c>
      <c r="O1244" s="318"/>
      <c r="P1244" s="319"/>
      <c r="Q1244" s="320"/>
      <c r="R1244" s="319"/>
      <c r="S1244" s="319"/>
      <c r="T1244" s="320"/>
      <c r="U1244" s="321">
        <v>45062</v>
      </c>
      <c r="V1244" s="270" t="str">
        <f ca="1">IFERROR(IF(E1244&lt;&gt;"",VLOOKUP(E1244,'Color Lineup'!N:N,1,0),""),"CHECK")</f>
        <v>LP1D6</v>
      </c>
    </row>
    <row r="1245" spans="3:22">
      <c r="C1245" s="1">
        <f>+IF(D1245=1,COUNTIF($D$2:D1245,D1245),0)</f>
        <v>0</v>
      </c>
      <c r="D1245" s="1">
        <f>+COUNTIF($E$2:E1245,E1245)</f>
        <v>11</v>
      </c>
      <c r="E1245" s="1" t="str">
        <f t="shared" si="38"/>
        <v>HJP20</v>
      </c>
      <c r="F1245" s="323">
        <f t="shared" si="39"/>
        <v>1243</v>
      </c>
      <c r="G1245" s="317" t="s">
        <v>2665</v>
      </c>
      <c r="H1245" s="317" t="s">
        <v>682</v>
      </c>
      <c r="I1245" s="317" t="s">
        <v>2573</v>
      </c>
      <c r="J1245" s="317">
        <v>10</v>
      </c>
      <c r="K1245" s="317" t="s">
        <v>679</v>
      </c>
      <c r="L1245" s="317" t="s">
        <v>950</v>
      </c>
      <c r="M1245" s="317">
        <v>0</v>
      </c>
      <c r="N1245" s="333" t="s">
        <v>633</v>
      </c>
      <c r="O1245" s="318"/>
      <c r="P1245" s="319"/>
      <c r="Q1245" s="320"/>
      <c r="R1245" s="319"/>
      <c r="S1245" s="319"/>
      <c r="T1245" s="320"/>
      <c r="U1245" s="321">
        <v>45062</v>
      </c>
      <c r="V1245" s="270" t="str">
        <f ca="1">IFERROR(IF(E1245&lt;&gt;"",VLOOKUP(E1245,'Color Lineup'!N:N,1,0),""),"CHECK")</f>
        <v>HJP20</v>
      </c>
    </row>
    <row r="1246" spans="3:22">
      <c r="C1246" s="1">
        <f>+IF(D1246=1,COUNTIF($D$2:D1246,D1246),0)</f>
        <v>0</v>
      </c>
      <c r="D1246" s="1">
        <f>+COUNTIF($E$2:E1246,E1246)</f>
        <v>82</v>
      </c>
      <c r="E1246" s="1" t="str">
        <f t="shared" si="38"/>
        <v>MX089</v>
      </c>
      <c r="F1246" s="323">
        <f t="shared" si="39"/>
        <v>1244</v>
      </c>
      <c r="G1246" s="317" t="s">
        <v>2666</v>
      </c>
      <c r="H1246" s="317" t="s">
        <v>518</v>
      </c>
      <c r="I1246" s="317" t="s">
        <v>1173</v>
      </c>
      <c r="J1246" s="317">
        <v>2</v>
      </c>
      <c r="K1246" s="317" t="s">
        <v>760</v>
      </c>
      <c r="L1246" s="317" t="s">
        <v>803</v>
      </c>
      <c r="M1246" s="317">
        <v>0</v>
      </c>
      <c r="N1246" s="333" t="s">
        <v>465</v>
      </c>
      <c r="O1246" s="318"/>
      <c r="P1246" s="319"/>
      <c r="Q1246" s="320"/>
      <c r="R1246" s="319"/>
      <c r="S1246" s="319"/>
      <c r="T1246" s="320"/>
      <c r="U1246" s="321">
        <v>45062</v>
      </c>
      <c r="V1246" s="270" t="str">
        <f ca="1">IFERROR(IF(E1246&lt;&gt;"",VLOOKUP(E1246,'Color Lineup'!N:N,1,0),""),"CHECK")</f>
        <v>MX089</v>
      </c>
    </row>
    <row r="1247" spans="3:22">
      <c r="C1247" s="1">
        <f>+IF(D1247=1,COUNTIF($D$2:D1247,D1247),0)</f>
        <v>0</v>
      </c>
      <c r="D1247" s="1">
        <f>+COUNTIF($E$2:E1247,E1247)</f>
        <v>22</v>
      </c>
      <c r="E1247" s="1" t="str">
        <f t="shared" si="38"/>
        <v>LHS28</v>
      </c>
      <c r="F1247" s="323">
        <f t="shared" si="39"/>
        <v>1245</v>
      </c>
      <c r="G1247" s="317" t="s">
        <v>2667</v>
      </c>
      <c r="H1247" s="317" t="s">
        <v>682</v>
      </c>
      <c r="I1247" s="317" t="s">
        <v>2668</v>
      </c>
      <c r="J1247" s="317">
        <v>1</v>
      </c>
      <c r="K1247" s="317" t="s">
        <v>585</v>
      </c>
      <c r="L1247" s="317" t="s">
        <v>951</v>
      </c>
      <c r="M1247" s="317">
        <v>0</v>
      </c>
      <c r="N1247" s="333" t="s">
        <v>631</v>
      </c>
      <c r="O1247" s="318"/>
      <c r="P1247" s="319"/>
      <c r="Q1247" s="320"/>
      <c r="R1247" s="319"/>
      <c r="S1247" s="319"/>
      <c r="T1247" s="320"/>
      <c r="U1247" s="321">
        <v>45062</v>
      </c>
      <c r="V1247" s="270" t="str">
        <f ca="1">IFERROR(IF(E1247&lt;&gt;"",VLOOKUP(E1247,'Color Lineup'!N:N,1,0),""),"CHECK")</f>
        <v>LHS28</v>
      </c>
    </row>
    <row r="1248" spans="3:22">
      <c r="C1248" s="1">
        <f>+IF(D1248=1,COUNTIF($D$2:D1248,D1248),0)</f>
        <v>0</v>
      </c>
      <c r="D1248" s="1">
        <f>+COUNTIF($E$2:E1248,E1248)</f>
        <v>37</v>
      </c>
      <c r="E1248" s="1" t="str">
        <f t="shared" si="38"/>
        <v>MY4R0</v>
      </c>
      <c r="F1248" s="323">
        <f t="shared" si="39"/>
        <v>1246</v>
      </c>
      <c r="G1248" s="317" t="s">
        <v>2669</v>
      </c>
      <c r="H1248" s="317" t="s">
        <v>518</v>
      </c>
      <c r="I1248" s="317" t="s">
        <v>2619</v>
      </c>
      <c r="J1248" s="317">
        <v>6</v>
      </c>
      <c r="K1248" s="317" t="s">
        <v>759</v>
      </c>
      <c r="L1248" s="317" t="s">
        <v>804</v>
      </c>
      <c r="M1248" s="317">
        <v>0</v>
      </c>
      <c r="N1248" s="333" t="s">
        <v>21</v>
      </c>
      <c r="O1248" s="318"/>
      <c r="P1248" s="319"/>
      <c r="Q1248" s="320"/>
      <c r="R1248" s="319"/>
      <c r="S1248" s="319"/>
      <c r="T1248" s="320"/>
      <c r="U1248" s="321">
        <v>45062</v>
      </c>
      <c r="V1248" s="270" t="str">
        <f ca="1">IFERROR(IF(E1248&lt;&gt;"",VLOOKUP(E1248,'Color Lineup'!N:N,1,0),""),"CHECK")</f>
        <v>MY4R0</v>
      </c>
    </row>
    <row r="1249" spans="3:22">
      <c r="C1249" s="1">
        <f>+IF(D1249=1,COUNTIF($D$2:D1249,D1249),0)</f>
        <v>0</v>
      </c>
      <c r="D1249" s="1">
        <f>+COUNTIF($E$2:E1249,E1249)</f>
        <v>54</v>
      </c>
      <c r="E1249" s="1" t="str">
        <f t="shared" si="38"/>
        <v>CXW09</v>
      </c>
      <c r="F1249" s="323">
        <f t="shared" si="39"/>
        <v>1247</v>
      </c>
      <c r="G1249" s="317" t="s">
        <v>2670</v>
      </c>
      <c r="H1249" s="317" t="s">
        <v>682</v>
      </c>
      <c r="I1249" s="317" t="s">
        <v>2567</v>
      </c>
      <c r="J1249" s="317">
        <v>7</v>
      </c>
      <c r="K1249" s="317" t="s">
        <v>680</v>
      </c>
      <c r="L1249" s="317" t="s">
        <v>952</v>
      </c>
      <c r="M1249" s="317">
        <v>0</v>
      </c>
      <c r="N1249" s="333" t="s">
        <v>635</v>
      </c>
      <c r="O1249" s="318"/>
      <c r="P1249" s="319"/>
      <c r="Q1249" s="320"/>
      <c r="R1249" s="319"/>
      <c r="S1249" s="319"/>
      <c r="T1249" s="320"/>
      <c r="U1249" s="321">
        <v>45062</v>
      </c>
      <c r="V1249" s="270" t="str">
        <f ca="1">IFERROR(IF(E1249&lt;&gt;"",VLOOKUP(E1249,'Color Lineup'!N:N,1,0),""),"CHECK")</f>
        <v>CXW09</v>
      </c>
    </row>
    <row r="1250" spans="3:22">
      <c r="C1250" s="1">
        <f>+IF(D1250=1,COUNTIF($D$2:D1250,D1250),0)</f>
        <v>0</v>
      </c>
      <c r="D1250" s="1">
        <f>+COUNTIF($E$2:E1250,E1250)</f>
        <v>18</v>
      </c>
      <c r="E1250" s="1" t="str">
        <f t="shared" si="38"/>
        <v>LT218</v>
      </c>
      <c r="F1250" s="323">
        <f t="shared" si="39"/>
        <v>1248</v>
      </c>
      <c r="G1250" s="317" t="s">
        <v>2671</v>
      </c>
      <c r="H1250" s="317" t="s">
        <v>519</v>
      </c>
      <c r="I1250" s="317" t="s">
        <v>2555</v>
      </c>
      <c r="J1250" s="317">
        <v>10</v>
      </c>
      <c r="K1250" s="317" t="s">
        <v>559</v>
      </c>
      <c r="L1250" s="317" t="s">
        <v>1165</v>
      </c>
      <c r="M1250" s="317">
        <v>0</v>
      </c>
      <c r="N1250" s="333" t="s">
        <v>20</v>
      </c>
      <c r="O1250" s="318"/>
      <c r="P1250" s="319"/>
      <c r="Q1250" s="320"/>
      <c r="R1250" s="319"/>
      <c r="S1250" s="319"/>
      <c r="T1250" s="320"/>
      <c r="U1250" s="321">
        <v>45062</v>
      </c>
      <c r="V1250" s="270" t="str">
        <f ca="1">IFERROR(IF(E1250&lt;&gt;"",VLOOKUP(E1250,'Color Lineup'!N:N,1,0),""),"CHECK")</f>
        <v>LT218</v>
      </c>
    </row>
    <row r="1251" spans="3:22">
      <c r="C1251" s="1">
        <f>+IF(D1251=1,COUNTIF($D$2:D1251,D1251),0)</f>
        <v>0</v>
      </c>
      <c r="D1251" s="1">
        <f>+COUNTIF($E$2:E1251,E1251)</f>
        <v>29</v>
      </c>
      <c r="E1251" s="1" t="str">
        <f t="shared" si="38"/>
        <v>MX040</v>
      </c>
      <c r="F1251" s="323">
        <f t="shared" si="39"/>
        <v>1249</v>
      </c>
      <c r="G1251" s="317" t="s">
        <v>2672</v>
      </c>
      <c r="H1251" s="317" t="s">
        <v>518</v>
      </c>
      <c r="I1251" s="317" t="s">
        <v>1173</v>
      </c>
      <c r="J1251" s="317">
        <v>3</v>
      </c>
      <c r="K1251" s="317" t="s">
        <v>760</v>
      </c>
      <c r="L1251" s="317" t="s">
        <v>805</v>
      </c>
      <c r="M1251" s="317">
        <v>0</v>
      </c>
      <c r="N1251" s="333" t="s">
        <v>28</v>
      </c>
      <c r="O1251" s="318"/>
      <c r="P1251" s="319"/>
      <c r="Q1251" s="320"/>
      <c r="R1251" s="319"/>
      <c r="S1251" s="319"/>
      <c r="T1251" s="320"/>
      <c r="U1251" s="321">
        <v>45062</v>
      </c>
      <c r="V1251" s="270" t="str">
        <f ca="1">IFERROR(IF(E1251&lt;&gt;"",VLOOKUP(E1251,'Color Lineup'!N:N,1,0),""),"CHECK")</f>
        <v>MX040</v>
      </c>
    </row>
    <row r="1252" spans="3:22">
      <c r="C1252" s="1">
        <f>+IF(D1252=1,COUNTIF($D$2:D1252,D1252),0)</f>
        <v>0</v>
      </c>
      <c r="D1252" s="1">
        <f>+COUNTIF($E$2:E1252,E1252)</f>
        <v>25</v>
      </c>
      <c r="E1252" s="1" t="str">
        <f t="shared" si="38"/>
        <v>LHP20</v>
      </c>
      <c r="F1252" s="323">
        <f t="shared" si="39"/>
        <v>1250</v>
      </c>
      <c r="G1252" s="317" t="s">
        <v>2673</v>
      </c>
      <c r="H1252" s="317" t="s">
        <v>682</v>
      </c>
      <c r="I1252" s="317" t="s">
        <v>2668</v>
      </c>
      <c r="J1252" s="317">
        <v>2</v>
      </c>
      <c r="K1252" s="317" t="s">
        <v>585</v>
      </c>
      <c r="L1252" s="317" t="s">
        <v>953</v>
      </c>
      <c r="M1252" s="317">
        <v>0</v>
      </c>
      <c r="N1252" s="333" t="s">
        <v>633</v>
      </c>
      <c r="O1252" s="318"/>
      <c r="P1252" s="319"/>
      <c r="Q1252" s="320"/>
      <c r="R1252" s="319"/>
      <c r="S1252" s="319"/>
      <c r="T1252" s="320"/>
      <c r="U1252" s="321">
        <v>45062</v>
      </c>
      <c r="V1252" s="270" t="str">
        <f ca="1">IFERROR(IF(E1252&lt;&gt;"",VLOOKUP(E1252,'Color Lineup'!N:N,1,0),""),"CHECK")</f>
        <v>LHP20</v>
      </c>
    </row>
    <row r="1253" spans="3:22">
      <c r="C1253" s="1">
        <f>+IF(D1253=1,COUNTIF($D$2:D1253,D1253),0)</f>
        <v>0</v>
      </c>
      <c r="D1253" s="1">
        <f>+COUNTIF($E$2:E1253,E1253)</f>
        <v>83</v>
      </c>
      <c r="E1253" s="1" t="str">
        <f t="shared" si="38"/>
        <v>MX089</v>
      </c>
      <c r="F1253" s="323">
        <f t="shared" si="39"/>
        <v>1251</v>
      </c>
      <c r="G1253" s="317" t="s">
        <v>2674</v>
      </c>
      <c r="H1253" s="317" t="s">
        <v>518</v>
      </c>
      <c r="I1253" s="317" t="s">
        <v>1173</v>
      </c>
      <c r="J1253" s="317">
        <v>4</v>
      </c>
      <c r="K1253" s="317" t="s">
        <v>760</v>
      </c>
      <c r="L1253" s="317" t="s">
        <v>806</v>
      </c>
      <c r="M1253" s="317">
        <v>0</v>
      </c>
      <c r="N1253" s="333" t="s">
        <v>465</v>
      </c>
      <c r="O1253" s="318"/>
      <c r="P1253" s="319"/>
      <c r="Q1253" s="320"/>
      <c r="R1253" s="319"/>
      <c r="S1253" s="319"/>
      <c r="T1253" s="320"/>
      <c r="U1253" s="321">
        <v>45062</v>
      </c>
      <c r="V1253" s="270" t="str">
        <f ca="1">IFERROR(IF(E1253&lt;&gt;"",VLOOKUP(E1253,'Color Lineup'!N:N,1,0),""),"CHECK")</f>
        <v>MX089</v>
      </c>
    </row>
    <row r="1254" spans="3:22">
      <c r="C1254" s="1">
        <f>+IF(D1254=1,COUNTIF($D$2:D1254,D1254),0)</f>
        <v>0</v>
      </c>
      <c r="D1254" s="1">
        <f>+COUNTIF($E$2:E1254,E1254)</f>
        <v>26</v>
      </c>
      <c r="E1254" s="1" t="str">
        <f t="shared" si="38"/>
        <v>LHP20</v>
      </c>
      <c r="F1254" s="323">
        <f t="shared" si="39"/>
        <v>1252</v>
      </c>
      <c r="G1254" s="317" t="s">
        <v>2675</v>
      </c>
      <c r="H1254" s="317" t="s">
        <v>682</v>
      </c>
      <c r="I1254" s="317" t="s">
        <v>2668</v>
      </c>
      <c r="J1254" s="317">
        <v>3</v>
      </c>
      <c r="K1254" s="317" t="s">
        <v>585</v>
      </c>
      <c r="L1254" s="317" t="s">
        <v>954</v>
      </c>
      <c r="M1254" s="317">
        <v>0</v>
      </c>
      <c r="N1254" s="333" t="s">
        <v>633</v>
      </c>
      <c r="O1254" s="318"/>
      <c r="P1254" s="319"/>
      <c r="Q1254" s="320"/>
      <c r="R1254" s="319"/>
      <c r="S1254" s="319"/>
      <c r="T1254" s="320"/>
      <c r="U1254" s="321">
        <v>45062</v>
      </c>
      <c r="V1254" s="270" t="str">
        <f ca="1">IFERROR(IF(E1254&lt;&gt;"",VLOOKUP(E1254,'Color Lineup'!N:N,1,0),""),"CHECK")</f>
        <v>LHP20</v>
      </c>
    </row>
    <row r="1255" spans="3:22">
      <c r="C1255" s="1">
        <f>+IF(D1255=1,COUNTIF($D$2:D1255,D1255),0)</f>
        <v>0</v>
      </c>
      <c r="D1255" s="1">
        <f>+COUNTIF($E$2:E1255,E1255)</f>
        <v>84</v>
      </c>
      <c r="E1255" s="1" t="str">
        <f t="shared" si="38"/>
        <v>MX089</v>
      </c>
      <c r="F1255" s="323">
        <f t="shared" si="39"/>
        <v>1253</v>
      </c>
      <c r="G1255" s="317" t="s">
        <v>2676</v>
      </c>
      <c r="H1255" s="317" t="s">
        <v>518</v>
      </c>
      <c r="I1255" s="317" t="s">
        <v>1173</v>
      </c>
      <c r="J1255" s="317">
        <v>5</v>
      </c>
      <c r="K1255" s="317" t="s">
        <v>760</v>
      </c>
      <c r="L1255" s="317" t="s">
        <v>807</v>
      </c>
      <c r="M1255" s="317">
        <v>0</v>
      </c>
      <c r="N1255" s="333" t="s">
        <v>465</v>
      </c>
      <c r="O1255" s="318"/>
      <c r="P1255" s="319"/>
      <c r="Q1255" s="320"/>
      <c r="R1255" s="319"/>
      <c r="S1255" s="319"/>
      <c r="T1255" s="320"/>
      <c r="U1255" s="321">
        <v>45062</v>
      </c>
      <c r="V1255" s="270" t="str">
        <f ca="1">IFERROR(IF(E1255&lt;&gt;"",VLOOKUP(E1255,'Color Lineup'!N:N,1,0),""),"CHECK")</f>
        <v>MX089</v>
      </c>
    </row>
    <row r="1256" spans="3:22">
      <c r="C1256" s="1">
        <f>+IF(D1256=1,COUNTIF($D$2:D1256,D1256),0)</f>
        <v>0</v>
      </c>
      <c r="D1256" s="1">
        <f>+COUNTIF($E$2:E1256,E1256)</f>
        <v>19</v>
      </c>
      <c r="E1256" s="1" t="str">
        <f t="shared" si="38"/>
        <v>LT218</v>
      </c>
      <c r="F1256" s="323">
        <f t="shared" si="39"/>
        <v>1254</v>
      </c>
      <c r="G1256" s="317" t="s">
        <v>2677</v>
      </c>
      <c r="H1256" s="317" t="s">
        <v>519</v>
      </c>
      <c r="I1256" s="317" t="s">
        <v>2678</v>
      </c>
      <c r="J1256" s="317">
        <v>1</v>
      </c>
      <c r="K1256" s="317" t="s">
        <v>559</v>
      </c>
      <c r="L1256" s="317" t="s">
        <v>1171</v>
      </c>
      <c r="M1256" s="317">
        <v>0</v>
      </c>
      <c r="N1256" s="333" t="s">
        <v>20</v>
      </c>
      <c r="O1256" s="318"/>
      <c r="P1256" s="319"/>
      <c r="Q1256" s="320"/>
      <c r="R1256" s="319"/>
      <c r="S1256" s="319"/>
      <c r="T1256" s="320"/>
      <c r="U1256" s="321">
        <v>45062</v>
      </c>
      <c r="V1256" s="270" t="str">
        <f ca="1">IFERROR(IF(E1256&lt;&gt;"",VLOOKUP(E1256,'Color Lineup'!N:N,1,0),""),"CHECK")</f>
        <v>LT218</v>
      </c>
    </row>
    <row r="1257" spans="3:22">
      <c r="C1257" s="1">
        <f>+IF(D1257=1,COUNTIF($D$2:D1257,D1257),0)</f>
        <v>0</v>
      </c>
      <c r="D1257" s="1">
        <f>+COUNTIF($E$2:E1257,E1257)</f>
        <v>18</v>
      </c>
      <c r="E1257" s="1" t="str">
        <f t="shared" si="38"/>
        <v>HJX12</v>
      </c>
      <c r="F1257" s="323">
        <f t="shared" si="39"/>
        <v>1255</v>
      </c>
      <c r="G1257" s="317" t="s">
        <v>2679</v>
      </c>
      <c r="H1257" s="317" t="s">
        <v>682</v>
      </c>
      <c r="I1257" s="317" t="s">
        <v>2680</v>
      </c>
      <c r="J1257" s="317">
        <v>1</v>
      </c>
      <c r="K1257" s="317" t="s">
        <v>679</v>
      </c>
      <c r="L1257" s="317" t="s">
        <v>955</v>
      </c>
      <c r="M1257" s="317">
        <v>0</v>
      </c>
      <c r="N1257" s="333" t="s">
        <v>632</v>
      </c>
      <c r="O1257" s="318"/>
      <c r="P1257" s="319"/>
      <c r="Q1257" s="320"/>
      <c r="R1257" s="319"/>
      <c r="S1257" s="319"/>
      <c r="T1257" s="320"/>
      <c r="U1257" s="321">
        <v>45062</v>
      </c>
      <c r="V1257" s="270" t="str">
        <f ca="1">IFERROR(IF(E1257&lt;&gt;"",VLOOKUP(E1257,'Color Lineup'!N:N,1,0),""),"CHECK")</f>
        <v>HJX12</v>
      </c>
    </row>
    <row r="1258" spans="3:22">
      <c r="C1258" s="1">
        <f>+IF(D1258=1,COUNTIF($D$2:D1258,D1258),0)</f>
        <v>0</v>
      </c>
      <c r="D1258" s="1">
        <f>+COUNTIF($E$2:E1258,E1258)</f>
        <v>38</v>
      </c>
      <c r="E1258" s="1" t="str">
        <f t="shared" si="38"/>
        <v>MY4R0</v>
      </c>
      <c r="F1258" s="323">
        <f t="shared" si="39"/>
        <v>1256</v>
      </c>
      <c r="G1258" s="317" t="s">
        <v>2681</v>
      </c>
      <c r="H1258" s="317" t="s">
        <v>518</v>
      </c>
      <c r="I1258" s="317" t="s">
        <v>2619</v>
      </c>
      <c r="J1258" s="317">
        <v>7</v>
      </c>
      <c r="K1258" s="317" t="s">
        <v>759</v>
      </c>
      <c r="L1258" s="317" t="s">
        <v>808</v>
      </c>
      <c r="M1258" s="317">
        <v>0</v>
      </c>
      <c r="N1258" s="333" t="s">
        <v>21</v>
      </c>
      <c r="O1258" s="318"/>
      <c r="P1258" s="319"/>
      <c r="Q1258" s="320"/>
      <c r="R1258" s="319"/>
      <c r="S1258" s="319"/>
      <c r="T1258" s="320"/>
      <c r="U1258" s="321">
        <v>45062</v>
      </c>
      <c r="V1258" s="270" t="str">
        <f ca="1">IFERROR(IF(E1258&lt;&gt;"",VLOOKUP(E1258,'Color Lineup'!N:N,1,0),""),"CHECK")</f>
        <v>MY4R0</v>
      </c>
    </row>
    <row r="1259" spans="3:22">
      <c r="C1259" s="1">
        <f>+IF(D1259=1,COUNTIF($D$2:D1259,D1259),0)</f>
        <v>0</v>
      </c>
      <c r="D1259" s="1">
        <f>+COUNTIF($E$2:E1259,E1259)</f>
        <v>123</v>
      </c>
      <c r="E1259" s="1" t="str">
        <f t="shared" si="38"/>
        <v>LH089</v>
      </c>
      <c r="F1259" s="323">
        <f t="shared" si="39"/>
        <v>1257</v>
      </c>
      <c r="G1259" s="317" t="s">
        <v>2682</v>
      </c>
      <c r="H1259" s="317" t="s">
        <v>682</v>
      </c>
      <c r="I1259" s="317" t="s">
        <v>2668</v>
      </c>
      <c r="J1259" s="317">
        <v>4</v>
      </c>
      <c r="K1259" s="317" t="s">
        <v>585</v>
      </c>
      <c r="L1259" s="317" t="s">
        <v>956</v>
      </c>
      <c r="M1259" s="317">
        <v>0</v>
      </c>
      <c r="N1259" s="333" t="s">
        <v>465</v>
      </c>
      <c r="O1259" s="318"/>
      <c r="P1259" s="319"/>
      <c r="Q1259" s="320"/>
      <c r="R1259" s="319"/>
      <c r="S1259" s="319"/>
      <c r="T1259" s="320"/>
      <c r="U1259" s="321">
        <v>45062</v>
      </c>
      <c r="V1259" s="270" t="str">
        <f ca="1">IFERROR(IF(E1259&lt;&gt;"",VLOOKUP(E1259,'Color Lineup'!N:N,1,0),""),"CHECK")</f>
        <v>LH089</v>
      </c>
    </row>
    <row r="1260" spans="3:22">
      <c r="C1260" s="1">
        <f>+IF(D1260=1,COUNTIF($D$2:D1260,D1260),0)</f>
        <v>0</v>
      </c>
      <c r="D1260" s="1">
        <f>+COUNTIF($E$2:E1260,E1260)</f>
        <v>41</v>
      </c>
      <c r="E1260" s="1" t="str">
        <f t="shared" si="38"/>
        <v>MX3R3</v>
      </c>
      <c r="F1260" s="323">
        <f t="shared" si="39"/>
        <v>1258</v>
      </c>
      <c r="G1260" s="317" t="s">
        <v>2683</v>
      </c>
      <c r="H1260" s="317" t="s">
        <v>518</v>
      </c>
      <c r="I1260" s="317" t="s">
        <v>1173</v>
      </c>
      <c r="J1260" s="317">
        <v>6</v>
      </c>
      <c r="K1260" s="317" t="s">
        <v>760</v>
      </c>
      <c r="L1260" s="317" t="s">
        <v>809</v>
      </c>
      <c r="M1260" s="317">
        <v>0</v>
      </c>
      <c r="N1260" s="333" t="s">
        <v>354</v>
      </c>
      <c r="O1260" s="318"/>
      <c r="P1260" s="319"/>
      <c r="Q1260" s="320"/>
      <c r="R1260" s="319"/>
      <c r="S1260" s="319"/>
      <c r="T1260" s="320"/>
      <c r="U1260" s="321">
        <v>45062</v>
      </c>
      <c r="V1260" s="270" t="str">
        <f ca="1">IFERROR(IF(E1260&lt;&gt;"",VLOOKUP(E1260,'Color Lineup'!N:N,1,0),""),"CHECK")</f>
        <v>MX3R3</v>
      </c>
    </row>
    <row r="1261" spans="3:22">
      <c r="C1261" s="1">
        <f>+IF(D1261=1,COUNTIF($D$2:D1261,D1261),0)</f>
        <v>0</v>
      </c>
      <c r="D1261" s="1">
        <f>+COUNTIF($E$2:E1261,E1261)</f>
        <v>27</v>
      </c>
      <c r="E1261" s="1" t="str">
        <f t="shared" si="38"/>
        <v>LHP20</v>
      </c>
      <c r="F1261" s="323">
        <f t="shared" si="39"/>
        <v>1259</v>
      </c>
      <c r="G1261" s="317" t="s">
        <v>2684</v>
      </c>
      <c r="H1261" s="317" t="s">
        <v>682</v>
      </c>
      <c r="I1261" s="317" t="s">
        <v>2668</v>
      </c>
      <c r="J1261" s="317">
        <v>5</v>
      </c>
      <c r="K1261" s="317" t="s">
        <v>585</v>
      </c>
      <c r="L1261" s="317" t="s">
        <v>957</v>
      </c>
      <c r="M1261" s="317">
        <v>0</v>
      </c>
      <c r="N1261" s="333" t="s">
        <v>633</v>
      </c>
      <c r="O1261" s="318"/>
      <c r="P1261" s="319"/>
      <c r="Q1261" s="320"/>
      <c r="R1261" s="319"/>
      <c r="S1261" s="319"/>
      <c r="T1261" s="320"/>
      <c r="U1261" s="321">
        <v>45062</v>
      </c>
      <c r="V1261" s="270" t="str">
        <f ca="1">IFERROR(IF(E1261&lt;&gt;"",VLOOKUP(E1261,'Color Lineup'!N:N,1,0),""),"CHECK")</f>
        <v>LHP20</v>
      </c>
    </row>
    <row r="1262" spans="3:22">
      <c r="C1262" s="1">
        <f>+IF(D1262=1,COUNTIF($D$2:D1262,D1262),0)</f>
        <v>0</v>
      </c>
      <c r="D1262" s="1">
        <f>+COUNTIF($E$2:E1262,E1262)</f>
        <v>85</v>
      </c>
      <c r="E1262" s="1" t="str">
        <f t="shared" si="38"/>
        <v>MX089</v>
      </c>
      <c r="F1262" s="323">
        <f t="shared" si="39"/>
        <v>1260</v>
      </c>
      <c r="G1262" s="317" t="s">
        <v>2685</v>
      </c>
      <c r="H1262" s="317" t="s">
        <v>518</v>
      </c>
      <c r="I1262" s="317" t="s">
        <v>1173</v>
      </c>
      <c r="J1262" s="317">
        <v>7</v>
      </c>
      <c r="K1262" s="317" t="s">
        <v>760</v>
      </c>
      <c r="L1262" s="317" t="s">
        <v>810</v>
      </c>
      <c r="M1262" s="317">
        <v>0</v>
      </c>
      <c r="N1262" s="333" t="s">
        <v>465</v>
      </c>
      <c r="O1262" s="318"/>
      <c r="P1262" s="319"/>
      <c r="Q1262" s="320"/>
      <c r="R1262" s="319"/>
      <c r="S1262" s="319"/>
      <c r="T1262" s="320"/>
      <c r="U1262" s="321">
        <v>45062</v>
      </c>
      <c r="V1262" s="270" t="str">
        <f ca="1">IFERROR(IF(E1262&lt;&gt;"",VLOOKUP(E1262,'Color Lineup'!N:N,1,0),""),"CHECK")</f>
        <v>MX089</v>
      </c>
    </row>
    <row r="1263" spans="3:22">
      <c r="C1263" s="1">
        <f>+IF(D1263=1,COUNTIF($D$2:D1263,D1263),0)</f>
        <v>0</v>
      </c>
      <c r="D1263" s="1">
        <f>+COUNTIF($E$2:E1263,E1263)</f>
        <v>38</v>
      </c>
      <c r="E1263" s="1" t="str">
        <f t="shared" si="38"/>
        <v>LP040</v>
      </c>
      <c r="F1263" s="323">
        <f t="shared" si="39"/>
        <v>1261</v>
      </c>
      <c r="G1263" s="317" t="s">
        <v>2686</v>
      </c>
      <c r="H1263" s="317" t="s">
        <v>519</v>
      </c>
      <c r="I1263" s="317" t="s">
        <v>2664</v>
      </c>
      <c r="J1263" s="317">
        <v>2</v>
      </c>
      <c r="K1263" s="317" t="s">
        <v>561</v>
      </c>
      <c r="L1263" s="317" t="s">
        <v>1176</v>
      </c>
      <c r="M1263" s="317">
        <v>0</v>
      </c>
      <c r="N1263" s="333" t="s">
        <v>28</v>
      </c>
      <c r="O1263" s="318"/>
      <c r="P1263" s="319"/>
      <c r="Q1263" s="320"/>
      <c r="R1263" s="319"/>
      <c r="S1263" s="319"/>
      <c r="T1263" s="320"/>
      <c r="U1263" s="321">
        <v>45062</v>
      </c>
      <c r="V1263" s="270" t="str">
        <f ca="1">IFERROR(IF(E1263&lt;&gt;"",VLOOKUP(E1263,'Color Lineup'!N:N,1,0),""),"CHECK")</f>
        <v>LP040</v>
      </c>
    </row>
    <row r="1264" spans="3:22">
      <c r="C1264" s="1">
        <f>+IF(D1264=1,COUNTIF($D$2:D1264,D1264),0)</f>
        <v>0</v>
      </c>
      <c r="D1264" s="1">
        <f>+COUNTIF($E$2:E1264,E1264)</f>
        <v>42</v>
      </c>
      <c r="E1264" s="1" t="str">
        <f t="shared" si="38"/>
        <v>LHX12</v>
      </c>
      <c r="F1264" s="323">
        <f t="shared" si="39"/>
        <v>1262</v>
      </c>
      <c r="G1264" s="317" t="s">
        <v>2687</v>
      </c>
      <c r="H1264" s="317" t="s">
        <v>682</v>
      </c>
      <c r="I1264" s="317" t="s">
        <v>2668</v>
      </c>
      <c r="J1264" s="317">
        <v>6</v>
      </c>
      <c r="K1264" s="317" t="s">
        <v>585</v>
      </c>
      <c r="L1264" s="317" t="s">
        <v>958</v>
      </c>
      <c r="M1264" s="317">
        <v>0</v>
      </c>
      <c r="N1264" s="333" t="s">
        <v>632</v>
      </c>
      <c r="O1264" s="318"/>
      <c r="P1264" s="319"/>
      <c r="Q1264" s="320"/>
      <c r="R1264" s="319"/>
      <c r="S1264" s="319"/>
      <c r="T1264" s="320"/>
      <c r="U1264" s="321">
        <v>45062</v>
      </c>
      <c r="V1264" s="270" t="str">
        <f ca="1">IFERROR(IF(E1264&lt;&gt;"",VLOOKUP(E1264,'Color Lineup'!N:N,1,0),""),"CHECK")</f>
        <v>LHX12</v>
      </c>
    </row>
    <row r="1265" spans="3:22">
      <c r="C1265" s="1">
        <f>+IF(D1265=1,COUNTIF($D$2:D1265,D1265),0)</f>
        <v>0</v>
      </c>
      <c r="D1265" s="1">
        <f>+COUNTIF($E$2:E1265,E1265)</f>
        <v>11</v>
      </c>
      <c r="E1265" s="1" t="str">
        <f t="shared" si="38"/>
        <v>MX1D6</v>
      </c>
      <c r="F1265" s="323">
        <f t="shared" si="39"/>
        <v>1263</v>
      </c>
      <c r="G1265" s="317" t="s">
        <v>2688</v>
      </c>
      <c r="H1265" s="317" t="s">
        <v>518</v>
      </c>
      <c r="I1265" s="317" t="s">
        <v>1173</v>
      </c>
      <c r="J1265" s="317">
        <v>8</v>
      </c>
      <c r="K1265" s="317" t="s">
        <v>760</v>
      </c>
      <c r="L1265" s="317" t="s">
        <v>811</v>
      </c>
      <c r="M1265" s="317">
        <v>0</v>
      </c>
      <c r="N1265" s="333" t="s">
        <v>29</v>
      </c>
      <c r="O1265" s="318"/>
      <c r="P1265" s="319"/>
      <c r="Q1265" s="320"/>
      <c r="R1265" s="319"/>
      <c r="S1265" s="319"/>
      <c r="T1265" s="320"/>
      <c r="U1265" s="321">
        <v>45062</v>
      </c>
      <c r="V1265" s="270" t="str">
        <f ca="1">IFERROR(IF(E1265&lt;&gt;"",VLOOKUP(E1265,'Color Lineup'!N:N,1,0),""),"CHECK")</f>
        <v>MX1D6</v>
      </c>
    </row>
    <row r="1266" spans="3:22">
      <c r="C1266" s="1">
        <f>+IF(D1266=1,COUNTIF($D$2:D1266,D1266),0)</f>
        <v>0</v>
      </c>
      <c r="D1266" s="1">
        <f>+COUNTIF($E$2:E1266,E1266)</f>
        <v>49</v>
      </c>
      <c r="E1266" s="1" t="str">
        <f t="shared" si="38"/>
        <v>HKW09</v>
      </c>
      <c r="F1266" s="323">
        <f t="shared" si="39"/>
        <v>1264</v>
      </c>
      <c r="G1266" s="317" t="s">
        <v>2689</v>
      </c>
      <c r="H1266" s="317" t="s">
        <v>682</v>
      </c>
      <c r="I1266" s="317" t="s">
        <v>2545</v>
      </c>
      <c r="J1266" s="317">
        <v>2</v>
      </c>
      <c r="K1266" s="317" t="s">
        <v>681</v>
      </c>
      <c r="L1266" s="317" t="s">
        <v>959</v>
      </c>
      <c r="M1266" s="317">
        <v>0</v>
      </c>
      <c r="N1266" s="333" t="s">
        <v>635</v>
      </c>
      <c r="O1266" s="318"/>
      <c r="P1266" s="319"/>
      <c r="Q1266" s="320"/>
      <c r="R1266" s="319"/>
      <c r="S1266" s="319"/>
      <c r="T1266" s="320"/>
      <c r="U1266" s="321">
        <v>45062</v>
      </c>
      <c r="V1266" s="270" t="str">
        <f ca="1">IFERROR(IF(E1266&lt;&gt;"",VLOOKUP(E1266,'Color Lineup'!N:N,1,0),""),"CHECK")</f>
        <v>HKW09</v>
      </c>
    </row>
    <row r="1267" spans="3:22">
      <c r="C1267" s="1">
        <f>+IF(D1267=1,COUNTIF($D$2:D1267,D1267),0)</f>
        <v>0</v>
      </c>
      <c r="D1267" s="1">
        <f>+COUNTIF($E$2:E1267,E1267)</f>
        <v>99</v>
      </c>
      <c r="E1267" s="1" t="str">
        <f t="shared" si="38"/>
        <v>MX4R0</v>
      </c>
      <c r="F1267" s="323">
        <f t="shared" si="39"/>
        <v>1265</v>
      </c>
      <c r="G1267" s="317" t="s">
        <v>2690</v>
      </c>
      <c r="H1267" s="317" t="s">
        <v>518</v>
      </c>
      <c r="I1267" s="317" t="s">
        <v>1173</v>
      </c>
      <c r="J1267" s="317">
        <v>9</v>
      </c>
      <c r="K1267" s="317" t="s">
        <v>760</v>
      </c>
      <c r="L1267" s="317" t="s">
        <v>813</v>
      </c>
      <c r="M1267" s="317">
        <v>0</v>
      </c>
      <c r="N1267" s="333" t="s">
        <v>21</v>
      </c>
      <c r="O1267" s="318"/>
      <c r="P1267" s="319"/>
      <c r="Q1267" s="320"/>
      <c r="R1267" s="319"/>
      <c r="S1267" s="319"/>
      <c r="T1267" s="320"/>
      <c r="U1267" s="321">
        <v>45062</v>
      </c>
      <c r="V1267" s="270" t="str">
        <f ca="1">IFERROR(IF(E1267&lt;&gt;"",VLOOKUP(E1267,'Color Lineup'!N:N,1,0),""),"CHECK")</f>
        <v>MX4R0</v>
      </c>
    </row>
    <row r="1268" spans="3:22">
      <c r="C1268" s="1">
        <f>+IF(D1268=1,COUNTIF($D$2:D1268,D1268),0)</f>
        <v>0</v>
      </c>
      <c r="D1268" s="1">
        <f>+COUNTIF($E$2:E1268,E1268)</f>
        <v>11</v>
      </c>
      <c r="E1268" s="1" t="str">
        <f t="shared" si="38"/>
        <v>HJS28</v>
      </c>
      <c r="F1268" s="323">
        <f t="shared" si="39"/>
        <v>1266</v>
      </c>
      <c r="G1268" s="317" t="s">
        <v>2691</v>
      </c>
      <c r="H1268" s="317" t="s">
        <v>682</v>
      </c>
      <c r="I1268" s="317" t="s">
        <v>2680</v>
      </c>
      <c r="J1268" s="317">
        <v>2</v>
      </c>
      <c r="K1268" s="317" t="s">
        <v>679</v>
      </c>
      <c r="L1268" s="317" t="s">
        <v>960</v>
      </c>
      <c r="M1268" s="317">
        <v>0</v>
      </c>
      <c r="N1268" s="333" t="s">
        <v>631</v>
      </c>
      <c r="O1268" s="318"/>
      <c r="P1268" s="319"/>
      <c r="Q1268" s="320"/>
      <c r="R1268" s="319"/>
      <c r="S1268" s="319"/>
      <c r="T1268" s="320"/>
      <c r="U1268" s="321">
        <v>45062</v>
      </c>
      <c r="V1268" s="270" t="str">
        <f ca="1">IFERROR(IF(E1268&lt;&gt;"",VLOOKUP(E1268,'Color Lineup'!N:N,1,0),""),"CHECK")</f>
        <v>HJS28</v>
      </c>
    </row>
    <row r="1269" spans="3:22">
      <c r="C1269" s="1">
        <f>+IF(D1269=1,COUNTIF($D$2:D1269,D1269),0)</f>
        <v>0</v>
      </c>
      <c r="D1269" s="1">
        <f>+COUNTIF($E$2:E1269,E1269)</f>
        <v>7</v>
      </c>
      <c r="E1269" s="1" t="str">
        <f t="shared" si="38"/>
        <v>LN089</v>
      </c>
      <c r="F1269" s="323">
        <f t="shared" si="39"/>
        <v>1267</v>
      </c>
      <c r="G1269" s="317" t="s">
        <v>2692</v>
      </c>
      <c r="H1269" s="317" t="s">
        <v>519</v>
      </c>
      <c r="I1269" s="317" t="s">
        <v>2693</v>
      </c>
      <c r="J1269" s="317">
        <v>1</v>
      </c>
      <c r="K1269" s="317" t="s">
        <v>555</v>
      </c>
      <c r="L1269" s="317" t="s">
        <v>1183</v>
      </c>
      <c r="M1269" s="317">
        <v>0</v>
      </c>
      <c r="N1269" s="333" t="s">
        <v>465</v>
      </c>
      <c r="O1269" s="318"/>
      <c r="P1269" s="319"/>
      <c r="Q1269" s="320"/>
      <c r="R1269" s="319"/>
      <c r="S1269" s="319"/>
      <c r="T1269" s="320"/>
      <c r="U1269" s="321">
        <v>45062</v>
      </c>
      <c r="V1269" s="270" t="str">
        <f ca="1">IFERROR(IF(E1269&lt;&gt;"",VLOOKUP(E1269,'Color Lineup'!N:N,1,0),""),"CHECK")</f>
        <v>LN089</v>
      </c>
    </row>
    <row r="1270" spans="3:22">
      <c r="C1270" s="1">
        <f>+IF(D1270=1,COUNTIF($D$2:D1270,D1270),0)</f>
        <v>0</v>
      </c>
      <c r="D1270" s="1">
        <f>+COUNTIF($E$2:E1270,E1270)</f>
        <v>13</v>
      </c>
      <c r="E1270" s="1" t="str">
        <f t="shared" si="38"/>
        <v>MY218</v>
      </c>
      <c r="F1270" s="323">
        <f t="shared" si="39"/>
        <v>1268</v>
      </c>
      <c r="G1270" s="317" t="s">
        <v>2694</v>
      </c>
      <c r="H1270" s="317" t="s">
        <v>518</v>
      </c>
      <c r="I1270" s="317" t="s">
        <v>2619</v>
      </c>
      <c r="J1270" s="317">
        <v>8</v>
      </c>
      <c r="K1270" s="317" t="s">
        <v>759</v>
      </c>
      <c r="L1270" s="317" t="s">
        <v>814</v>
      </c>
      <c r="M1270" s="317">
        <v>0</v>
      </c>
      <c r="N1270" s="333" t="s">
        <v>20</v>
      </c>
      <c r="O1270" s="318"/>
      <c r="P1270" s="319"/>
      <c r="Q1270" s="320"/>
      <c r="R1270" s="319"/>
      <c r="S1270" s="319"/>
      <c r="T1270" s="320"/>
      <c r="U1270" s="321">
        <v>45062</v>
      </c>
      <c r="V1270" s="270" t="str">
        <f ca="1">IFERROR(IF(E1270&lt;&gt;"",VLOOKUP(E1270,'Color Lineup'!N:N,1,0),""),"CHECK")</f>
        <v>MY218</v>
      </c>
    </row>
    <row r="1271" spans="3:22">
      <c r="C1271" s="1">
        <f>+IF(D1271=1,COUNTIF($D$2:D1271,D1271),0)</f>
        <v>0</v>
      </c>
      <c r="D1271" s="1">
        <f>+COUNTIF($E$2:E1271,E1271)</f>
        <v>15</v>
      </c>
      <c r="E1271" s="1" t="str">
        <f t="shared" si="38"/>
        <v>CXX12</v>
      </c>
      <c r="F1271" s="323">
        <f t="shared" si="39"/>
        <v>1269</v>
      </c>
      <c r="G1271" s="317" t="s">
        <v>2695</v>
      </c>
      <c r="H1271" s="317" t="s">
        <v>682</v>
      </c>
      <c r="I1271" s="317" t="s">
        <v>2567</v>
      </c>
      <c r="J1271" s="317">
        <v>8</v>
      </c>
      <c r="K1271" s="317" t="s">
        <v>680</v>
      </c>
      <c r="L1271" s="317" t="s">
        <v>961</v>
      </c>
      <c r="M1271" s="317">
        <v>0</v>
      </c>
      <c r="N1271" s="333" t="s">
        <v>632</v>
      </c>
      <c r="O1271" s="318"/>
      <c r="P1271" s="319"/>
      <c r="Q1271" s="320"/>
      <c r="R1271" s="319"/>
      <c r="S1271" s="319"/>
      <c r="T1271" s="320"/>
      <c r="U1271" s="321">
        <v>45062</v>
      </c>
      <c r="V1271" s="270" t="str">
        <f ca="1">IFERROR(IF(E1271&lt;&gt;"",VLOOKUP(E1271,'Color Lineup'!N:N,1,0),""),"CHECK")</f>
        <v>CXX12</v>
      </c>
    </row>
    <row r="1272" spans="3:22">
      <c r="C1272" s="1">
        <f>+IF(D1272=1,COUNTIF($D$2:D1272,D1272),0)</f>
        <v>0</v>
      </c>
      <c r="D1272" s="1">
        <f>+COUNTIF($E$2:E1272,E1272)</f>
        <v>45</v>
      </c>
      <c r="E1272" s="1" t="str">
        <f t="shared" si="38"/>
        <v>MX218</v>
      </c>
      <c r="F1272" s="323">
        <f t="shared" si="39"/>
        <v>1270</v>
      </c>
      <c r="G1272" s="317" t="s">
        <v>2696</v>
      </c>
      <c r="H1272" s="317" t="s">
        <v>518</v>
      </c>
      <c r="I1272" s="317" t="s">
        <v>1173</v>
      </c>
      <c r="J1272" s="317">
        <v>10</v>
      </c>
      <c r="K1272" s="317" t="s">
        <v>760</v>
      </c>
      <c r="L1272" s="317" t="s">
        <v>815</v>
      </c>
      <c r="M1272" s="317">
        <v>0</v>
      </c>
      <c r="N1272" s="333" t="s">
        <v>20</v>
      </c>
      <c r="O1272" s="318"/>
      <c r="P1272" s="319"/>
      <c r="Q1272" s="320"/>
      <c r="R1272" s="319"/>
      <c r="S1272" s="319"/>
      <c r="T1272" s="320"/>
      <c r="U1272" s="321">
        <v>45062</v>
      </c>
      <c r="V1272" s="270" t="str">
        <f ca="1">IFERROR(IF(E1272&lt;&gt;"",VLOOKUP(E1272,'Color Lineup'!N:N,1,0),""),"CHECK")</f>
        <v>MX218</v>
      </c>
    </row>
    <row r="1273" spans="3:22">
      <c r="C1273" s="1">
        <f>+IF(D1273=1,COUNTIF($D$2:D1273,D1273),0)</f>
        <v>0</v>
      </c>
      <c r="D1273" s="1">
        <f>+COUNTIF($E$2:E1273,E1273)</f>
        <v>43</v>
      </c>
      <c r="E1273" s="1" t="str">
        <f t="shared" si="38"/>
        <v>LHX12</v>
      </c>
      <c r="F1273" s="323">
        <f t="shared" si="39"/>
        <v>1271</v>
      </c>
      <c r="G1273" s="317" t="s">
        <v>2697</v>
      </c>
      <c r="H1273" s="317" t="s">
        <v>682</v>
      </c>
      <c r="I1273" s="317" t="s">
        <v>2668</v>
      </c>
      <c r="J1273" s="317">
        <v>7</v>
      </c>
      <c r="K1273" s="317" t="s">
        <v>585</v>
      </c>
      <c r="L1273" s="317" t="s">
        <v>962</v>
      </c>
      <c r="M1273" s="317">
        <v>0</v>
      </c>
      <c r="N1273" s="333" t="s">
        <v>632</v>
      </c>
      <c r="O1273" s="318"/>
      <c r="P1273" s="319"/>
      <c r="Q1273" s="320"/>
      <c r="R1273" s="319"/>
      <c r="S1273" s="319"/>
      <c r="T1273" s="320"/>
      <c r="U1273" s="321">
        <v>45062</v>
      </c>
      <c r="V1273" s="270" t="str">
        <f ca="1">IFERROR(IF(E1273&lt;&gt;"",VLOOKUP(E1273,'Color Lineup'!N:N,1,0),""),"CHECK")</f>
        <v>LHX12</v>
      </c>
    </row>
    <row r="1274" spans="3:22">
      <c r="C1274" s="1">
        <f>+IF(D1274=1,COUNTIF($D$2:D1274,D1274),0)</f>
        <v>0</v>
      </c>
      <c r="D1274" s="1">
        <f>+COUNTIF($E$2:E1274,E1274)</f>
        <v>46</v>
      </c>
      <c r="E1274" s="1" t="str">
        <f t="shared" si="38"/>
        <v>MX218</v>
      </c>
      <c r="F1274" s="323">
        <f t="shared" si="39"/>
        <v>1272</v>
      </c>
      <c r="G1274" s="317" t="s">
        <v>2698</v>
      </c>
      <c r="H1274" s="317" t="s">
        <v>518</v>
      </c>
      <c r="I1274" s="317" t="s">
        <v>2699</v>
      </c>
      <c r="J1274" s="317">
        <v>1</v>
      </c>
      <c r="K1274" s="317" t="s">
        <v>760</v>
      </c>
      <c r="L1274" s="317" t="s">
        <v>816</v>
      </c>
      <c r="M1274" s="317">
        <v>0</v>
      </c>
      <c r="N1274" s="333" t="s">
        <v>20</v>
      </c>
      <c r="O1274" s="318"/>
      <c r="P1274" s="319"/>
      <c r="Q1274" s="320"/>
      <c r="R1274" s="319"/>
      <c r="S1274" s="319"/>
      <c r="T1274" s="320"/>
      <c r="U1274" s="321">
        <v>45062</v>
      </c>
      <c r="V1274" s="270" t="str">
        <f ca="1">IFERROR(IF(E1274&lt;&gt;"",VLOOKUP(E1274,'Color Lineup'!N:N,1,0),""),"CHECK")</f>
        <v>MX218</v>
      </c>
    </row>
    <row r="1275" spans="3:22">
      <c r="C1275" s="1">
        <f>+IF(D1275=1,COUNTIF($D$2:D1275,D1275),0)</f>
        <v>0</v>
      </c>
      <c r="D1275" s="1">
        <f>+COUNTIF($E$2:E1275,E1275)</f>
        <v>44</v>
      </c>
      <c r="E1275" s="1" t="str">
        <f t="shared" si="38"/>
        <v>LHX12</v>
      </c>
      <c r="F1275" s="323">
        <f t="shared" si="39"/>
        <v>1273</v>
      </c>
      <c r="G1275" s="317" t="s">
        <v>2700</v>
      </c>
      <c r="H1275" s="317" t="s">
        <v>682</v>
      </c>
      <c r="I1275" s="317" t="s">
        <v>2668</v>
      </c>
      <c r="J1275" s="317">
        <v>8</v>
      </c>
      <c r="K1275" s="317" t="s">
        <v>585</v>
      </c>
      <c r="L1275" s="317" t="s">
        <v>963</v>
      </c>
      <c r="M1275" s="317">
        <v>0</v>
      </c>
      <c r="N1275" s="333" t="s">
        <v>632</v>
      </c>
      <c r="O1275" s="318"/>
      <c r="P1275" s="319"/>
      <c r="Q1275" s="320"/>
      <c r="R1275" s="319"/>
      <c r="S1275" s="319"/>
      <c r="T1275" s="320"/>
      <c r="U1275" s="321">
        <v>45062</v>
      </c>
      <c r="V1275" s="270" t="str">
        <f ca="1">IFERROR(IF(E1275&lt;&gt;"",VLOOKUP(E1275,'Color Lineup'!N:N,1,0),""),"CHECK")</f>
        <v>LHX12</v>
      </c>
    </row>
    <row r="1276" spans="3:22">
      <c r="C1276" s="1">
        <f>+IF(D1276=1,COUNTIF($D$2:D1276,D1276),0)</f>
        <v>0</v>
      </c>
      <c r="D1276" s="1">
        <f>+COUNTIF($E$2:E1276,E1276)</f>
        <v>7</v>
      </c>
      <c r="E1276" s="1" t="str">
        <f t="shared" si="38"/>
        <v>LS089</v>
      </c>
      <c r="F1276" s="323">
        <f t="shared" si="39"/>
        <v>1274</v>
      </c>
      <c r="G1276" s="317" t="s">
        <v>2701</v>
      </c>
      <c r="H1276" s="317" t="s">
        <v>519</v>
      </c>
      <c r="I1276" s="317" t="s">
        <v>1368</v>
      </c>
      <c r="J1276" s="317">
        <v>9</v>
      </c>
      <c r="K1276" s="317" t="s">
        <v>557</v>
      </c>
      <c r="L1276" s="317" t="s">
        <v>1191</v>
      </c>
      <c r="M1276" s="317">
        <v>0</v>
      </c>
      <c r="N1276" s="333" t="s">
        <v>465</v>
      </c>
      <c r="O1276" s="318"/>
      <c r="P1276" s="319"/>
      <c r="Q1276" s="320"/>
      <c r="R1276" s="319"/>
      <c r="S1276" s="319"/>
      <c r="T1276" s="320"/>
      <c r="U1276" s="321">
        <v>45062</v>
      </c>
      <c r="V1276" s="270" t="str">
        <f ca="1">IFERROR(IF(E1276&lt;&gt;"",VLOOKUP(E1276,'Color Lineup'!N:N,1,0),""),"CHECK")</f>
        <v>LS089</v>
      </c>
    </row>
    <row r="1277" spans="3:22">
      <c r="C1277" s="1">
        <f>+IF(D1277=1,COUNTIF($D$2:D1277,D1277),0)</f>
        <v>0</v>
      </c>
      <c r="D1277" s="1">
        <f>+COUNTIF($E$2:E1277,E1277)</f>
        <v>12</v>
      </c>
      <c r="E1277" s="1" t="str">
        <f t="shared" si="38"/>
        <v>MX1D6</v>
      </c>
      <c r="F1277" s="323">
        <f t="shared" si="39"/>
        <v>1275</v>
      </c>
      <c r="G1277" s="317" t="s">
        <v>2702</v>
      </c>
      <c r="H1277" s="317" t="s">
        <v>518</v>
      </c>
      <c r="I1277" s="317" t="s">
        <v>2699</v>
      </c>
      <c r="J1277" s="317">
        <v>2</v>
      </c>
      <c r="K1277" s="317" t="s">
        <v>760</v>
      </c>
      <c r="L1277" s="317" t="s">
        <v>817</v>
      </c>
      <c r="M1277" s="317">
        <v>0</v>
      </c>
      <c r="N1277" s="333" t="s">
        <v>29</v>
      </c>
      <c r="O1277" s="318"/>
      <c r="P1277" s="319"/>
      <c r="Q1277" s="320"/>
      <c r="R1277" s="319"/>
      <c r="S1277" s="319"/>
      <c r="T1277" s="320"/>
      <c r="U1277" s="321">
        <v>45062</v>
      </c>
      <c r="V1277" s="270" t="str">
        <f ca="1">IFERROR(IF(E1277&lt;&gt;"",VLOOKUP(E1277,'Color Lineup'!N:N,1,0),""),"CHECK")</f>
        <v>MX1D6</v>
      </c>
    </row>
    <row r="1278" spans="3:22">
      <c r="C1278" s="1">
        <f>+IF(D1278=1,COUNTIF($D$2:D1278,D1278),0)</f>
        <v>0</v>
      </c>
      <c r="D1278" s="1">
        <f>+COUNTIF($E$2:E1278,E1278)</f>
        <v>39</v>
      </c>
      <c r="E1278" s="1" t="str">
        <f t="shared" si="38"/>
        <v>MY4R0</v>
      </c>
      <c r="F1278" s="323">
        <f t="shared" si="39"/>
        <v>1276</v>
      </c>
      <c r="G1278" s="317" t="s">
        <v>2703</v>
      </c>
      <c r="H1278" s="317" t="s">
        <v>518</v>
      </c>
      <c r="I1278" s="317" t="s">
        <v>2619</v>
      </c>
      <c r="J1278" s="317">
        <v>9</v>
      </c>
      <c r="K1278" s="317" t="s">
        <v>759</v>
      </c>
      <c r="L1278" s="317" t="s">
        <v>818</v>
      </c>
      <c r="M1278" s="317">
        <v>0</v>
      </c>
      <c r="N1278" s="333" t="s">
        <v>21</v>
      </c>
      <c r="O1278" s="318"/>
      <c r="P1278" s="319"/>
      <c r="Q1278" s="320"/>
      <c r="R1278" s="319"/>
      <c r="S1278" s="319"/>
      <c r="T1278" s="320"/>
      <c r="U1278" s="321">
        <v>45062</v>
      </c>
      <c r="V1278" s="270" t="str">
        <f ca="1">IFERROR(IF(E1278&lt;&gt;"",VLOOKUP(E1278,'Color Lineup'!N:N,1,0),""),"CHECK")</f>
        <v>MY4R0</v>
      </c>
    </row>
    <row r="1279" spans="3:22">
      <c r="C1279" s="1">
        <f>+IF(D1279=1,COUNTIF($D$2:D1279,D1279),0)</f>
        <v>0</v>
      </c>
      <c r="D1279" s="1">
        <f>+COUNTIF($E$2:E1279,E1279)</f>
        <v>124</v>
      </c>
      <c r="E1279" s="1" t="str">
        <f t="shared" si="38"/>
        <v>LH089</v>
      </c>
      <c r="F1279" s="323">
        <f t="shared" si="39"/>
        <v>1277</v>
      </c>
      <c r="G1279" s="317" t="s">
        <v>2704</v>
      </c>
      <c r="H1279" s="317" t="s">
        <v>682</v>
      </c>
      <c r="I1279" s="317" t="s">
        <v>2668</v>
      </c>
      <c r="J1279" s="317">
        <v>9</v>
      </c>
      <c r="K1279" s="317" t="s">
        <v>585</v>
      </c>
      <c r="L1279" s="317" t="s">
        <v>964</v>
      </c>
      <c r="M1279" s="317">
        <v>0</v>
      </c>
      <c r="N1279" s="333" t="s">
        <v>465</v>
      </c>
      <c r="O1279" s="318"/>
      <c r="P1279" s="319"/>
      <c r="Q1279" s="320"/>
      <c r="R1279" s="319"/>
      <c r="S1279" s="319"/>
      <c r="T1279" s="320"/>
      <c r="U1279" s="321">
        <v>45062</v>
      </c>
      <c r="V1279" s="270" t="str">
        <f ca="1">IFERROR(IF(E1279&lt;&gt;"",VLOOKUP(E1279,'Color Lineup'!N:N,1,0),""),"CHECK")</f>
        <v>LH089</v>
      </c>
    </row>
    <row r="1280" spans="3:22">
      <c r="C1280" s="1">
        <f>+IF(D1280=1,COUNTIF($D$2:D1280,D1280),0)</f>
        <v>0</v>
      </c>
      <c r="D1280" s="1">
        <f>+COUNTIF($E$2:E1280,E1280)</f>
        <v>86</v>
      </c>
      <c r="E1280" s="1" t="str">
        <f t="shared" si="38"/>
        <v>MX089</v>
      </c>
      <c r="F1280" s="323">
        <f t="shared" si="39"/>
        <v>1278</v>
      </c>
      <c r="G1280" s="317" t="s">
        <v>2705</v>
      </c>
      <c r="H1280" s="317" t="s">
        <v>518</v>
      </c>
      <c r="I1280" s="317" t="s">
        <v>2699</v>
      </c>
      <c r="J1280" s="317">
        <v>3</v>
      </c>
      <c r="K1280" s="317" t="s">
        <v>760</v>
      </c>
      <c r="L1280" s="317" t="s">
        <v>819</v>
      </c>
      <c r="M1280" s="317">
        <v>0</v>
      </c>
      <c r="N1280" s="333" t="s">
        <v>465</v>
      </c>
      <c r="O1280" s="318"/>
      <c r="P1280" s="319"/>
      <c r="Q1280" s="320"/>
      <c r="R1280" s="319"/>
      <c r="S1280" s="319"/>
      <c r="T1280" s="320"/>
      <c r="U1280" s="321">
        <v>45063</v>
      </c>
      <c r="V1280" s="270" t="str">
        <f ca="1">IFERROR(IF(E1280&lt;&gt;"",VLOOKUP(E1280,'Color Lineup'!N:N,1,0),""),"CHECK")</f>
        <v>MX089</v>
      </c>
    </row>
    <row r="1281" spans="3:22">
      <c r="C1281" s="1">
        <f>+IF(D1281=1,COUNTIF($D$2:D1281,D1281),0)</f>
        <v>0</v>
      </c>
      <c r="D1281" s="1">
        <f>+COUNTIF($E$2:E1281,E1281)</f>
        <v>66</v>
      </c>
      <c r="E1281" s="1" t="str">
        <f t="shared" si="38"/>
        <v>HJ089</v>
      </c>
      <c r="F1281" s="323">
        <f t="shared" si="39"/>
        <v>1279</v>
      </c>
      <c r="G1281" s="317" t="s">
        <v>2706</v>
      </c>
      <c r="H1281" s="317" t="s">
        <v>682</v>
      </c>
      <c r="I1281" s="317" t="s">
        <v>2680</v>
      </c>
      <c r="J1281" s="317">
        <v>3</v>
      </c>
      <c r="K1281" s="317" t="s">
        <v>679</v>
      </c>
      <c r="L1281" s="317" t="s">
        <v>965</v>
      </c>
      <c r="M1281" s="317">
        <v>0</v>
      </c>
      <c r="N1281" s="333" t="s">
        <v>465</v>
      </c>
      <c r="O1281" s="318"/>
      <c r="P1281" s="319"/>
      <c r="Q1281" s="320"/>
      <c r="R1281" s="319"/>
      <c r="S1281" s="319"/>
      <c r="T1281" s="320"/>
      <c r="U1281" s="321">
        <v>45063</v>
      </c>
      <c r="V1281" s="270" t="str">
        <f ca="1">IFERROR(IF(E1281&lt;&gt;"",VLOOKUP(E1281,'Color Lineup'!N:N,1,0),""),"CHECK")</f>
        <v>HJ089</v>
      </c>
    </row>
    <row r="1282" spans="3:22">
      <c r="C1282" s="1">
        <f>+IF(D1282=1,COUNTIF($D$2:D1282,D1282),0)</f>
        <v>0</v>
      </c>
      <c r="D1282" s="1">
        <f>+COUNTIF($E$2:E1282,E1282)</f>
        <v>20</v>
      </c>
      <c r="E1282" s="1" t="str">
        <f t="shared" si="38"/>
        <v>LT218</v>
      </c>
      <c r="F1282" s="323">
        <f t="shared" si="39"/>
        <v>1280</v>
      </c>
      <c r="G1282" s="317" t="s">
        <v>2707</v>
      </c>
      <c r="H1282" s="317" t="s">
        <v>519</v>
      </c>
      <c r="I1282" s="317" t="s">
        <v>2678</v>
      </c>
      <c r="J1282" s="317">
        <v>2</v>
      </c>
      <c r="K1282" s="317" t="s">
        <v>559</v>
      </c>
      <c r="L1282" s="317" t="s">
        <v>1194</v>
      </c>
      <c r="M1282" s="317">
        <v>0</v>
      </c>
      <c r="N1282" s="333" t="s">
        <v>20</v>
      </c>
      <c r="O1282" s="318"/>
      <c r="P1282" s="319"/>
      <c r="Q1282" s="320"/>
      <c r="R1282" s="319"/>
      <c r="S1282" s="319"/>
      <c r="T1282" s="320"/>
      <c r="U1282" s="321">
        <v>45063</v>
      </c>
      <c r="V1282" s="270" t="str">
        <f ca="1">IFERROR(IF(E1282&lt;&gt;"",VLOOKUP(E1282,'Color Lineup'!N:N,1,0),""),"CHECK")</f>
        <v>LT218</v>
      </c>
    </row>
    <row r="1283" spans="3:22">
      <c r="C1283" s="1">
        <f>+IF(D1283=1,COUNTIF($D$2:D1283,D1283),0)</f>
        <v>0</v>
      </c>
      <c r="D1283" s="1">
        <f>+COUNTIF($E$2:E1283,E1283)</f>
        <v>37</v>
      </c>
      <c r="E1283" s="1" t="str">
        <f t="shared" si="38"/>
        <v>MV4R0</v>
      </c>
      <c r="F1283" s="323">
        <f t="shared" si="39"/>
        <v>1281</v>
      </c>
      <c r="G1283" s="317" t="s">
        <v>2708</v>
      </c>
      <c r="H1283" s="317" t="s">
        <v>518</v>
      </c>
      <c r="I1283" s="317" t="s">
        <v>2348</v>
      </c>
      <c r="J1283" s="317">
        <v>4</v>
      </c>
      <c r="K1283" s="317" t="s">
        <v>758</v>
      </c>
      <c r="L1283" s="317" t="s">
        <v>820</v>
      </c>
      <c r="M1283" s="317">
        <v>0</v>
      </c>
      <c r="N1283" s="333" t="s">
        <v>21</v>
      </c>
      <c r="O1283" s="318"/>
      <c r="P1283" s="319"/>
      <c r="Q1283" s="320"/>
      <c r="R1283" s="319"/>
      <c r="S1283" s="319"/>
      <c r="T1283" s="320"/>
      <c r="U1283" s="321">
        <v>45063</v>
      </c>
      <c r="V1283" s="270" t="str">
        <f ca="1">IFERROR(IF(E1283&lt;&gt;"",VLOOKUP(E1283,'Color Lineup'!N:N,1,0),""),"CHECK")</f>
        <v>MV4R0</v>
      </c>
    </row>
    <row r="1284" spans="3:22">
      <c r="C1284" s="1">
        <f>+IF(D1284=1,COUNTIF($D$2:D1284,D1284),0)</f>
        <v>0</v>
      </c>
      <c r="D1284" s="1">
        <f>+COUNTIF($E$2:E1284,E1284)</f>
        <v>55</v>
      </c>
      <c r="E1284" s="1" t="str">
        <f t="shared" ref="E1284:E1347" si="40">+K1284&amp;N1284</f>
        <v>CXW09</v>
      </c>
      <c r="F1284" s="323">
        <f t="shared" si="39"/>
        <v>1282</v>
      </c>
      <c r="G1284" s="317" t="s">
        <v>2709</v>
      </c>
      <c r="H1284" s="317" t="s">
        <v>682</v>
      </c>
      <c r="I1284" s="317" t="s">
        <v>2567</v>
      </c>
      <c r="J1284" s="317">
        <v>9</v>
      </c>
      <c r="K1284" s="317" t="s">
        <v>680</v>
      </c>
      <c r="L1284" s="317" t="s">
        <v>966</v>
      </c>
      <c r="M1284" s="317">
        <v>0</v>
      </c>
      <c r="N1284" s="333" t="s">
        <v>635</v>
      </c>
      <c r="O1284" s="318"/>
      <c r="P1284" s="319"/>
      <c r="Q1284" s="320"/>
      <c r="R1284" s="319"/>
      <c r="S1284" s="319"/>
      <c r="T1284" s="320"/>
      <c r="U1284" s="321">
        <v>45063</v>
      </c>
      <c r="V1284" s="270" t="str">
        <f ca="1">IFERROR(IF(E1284&lt;&gt;"",VLOOKUP(E1284,'Color Lineup'!N:N,1,0),""),"CHECK")</f>
        <v>CXW09</v>
      </c>
    </row>
    <row r="1285" spans="3:22">
      <c r="C1285" s="1">
        <f>+IF(D1285=1,COUNTIF($D$2:D1285,D1285),0)</f>
        <v>0</v>
      </c>
      <c r="D1285" s="1">
        <f>+COUNTIF($E$2:E1285,E1285)</f>
        <v>100</v>
      </c>
      <c r="E1285" s="1" t="str">
        <f t="shared" si="40"/>
        <v>MX4R0</v>
      </c>
      <c r="F1285" s="323">
        <f t="shared" ref="F1285:F1348" si="41">ROW()-2</f>
        <v>1283</v>
      </c>
      <c r="G1285" s="317" t="s">
        <v>2710</v>
      </c>
      <c r="H1285" s="317" t="s">
        <v>518</v>
      </c>
      <c r="I1285" s="317" t="s">
        <v>2699</v>
      </c>
      <c r="J1285" s="317">
        <v>4</v>
      </c>
      <c r="K1285" s="317" t="s">
        <v>760</v>
      </c>
      <c r="L1285" s="317" t="s">
        <v>821</v>
      </c>
      <c r="M1285" s="317">
        <v>0</v>
      </c>
      <c r="N1285" s="333" t="s">
        <v>21</v>
      </c>
      <c r="O1285" s="318"/>
      <c r="P1285" s="319"/>
      <c r="Q1285" s="320"/>
      <c r="R1285" s="319"/>
      <c r="S1285" s="319"/>
      <c r="T1285" s="320"/>
      <c r="U1285" s="321">
        <v>45063</v>
      </c>
      <c r="V1285" s="270" t="str">
        <f ca="1">IFERROR(IF(E1285&lt;&gt;"",VLOOKUP(E1285,'Color Lineup'!N:N,1,0),""),"CHECK")</f>
        <v>MX4R0</v>
      </c>
    </row>
    <row r="1286" spans="3:22">
      <c r="C1286" s="1">
        <f>+IF(D1286=1,COUNTIF($D$2:D1286,D1286),0)</f>
        <v>0</v>
      </c>
      <c r="D1286" s="1">
        <f>+COUNTIF($E$2:E1286,E1286)</f>
        <v>45</v>
      </c>
      <c r="E1286" s="1" t="str">
        <f t="shared" si="40"/>
        <v>LHX12</v>
      </c>
      <c r="F1286" s="323">
        <f t="shared" si="41"/>
        <v>1284</v>
      </c>
      <c r="G1286" s="317" t="s">
        <v>2711</v>
      </c>
      <c r="H1286" s="317" t="s">
        <v>682</v>
      </c>
      <c r="I1286" s="317" t="s">
        <v>2668</v>
      </c>
      <c r="J1286" s="317">
        <v>10</v>
      </c>
      <c r="K1286" s="317" t="s">
        <v>585</v>
      </c>
      <c r="L1286" s="317" t="s">
        <v>967</v>
      </c>
      <c r="M1286" s="317">
        <v>0</v>
      </c>
      <c r="N1286" s="333" t="s">
        <v>632</v>
      </c>
      <c r="O1286" s="318"/>
      <c r="P1286" s="319"/>
      <c r="Q1286" s="320"/>
      <c r="R1286" s="319"/>
      <c r="S1286" s="319"/>
      <c r="T1286" s="320"/>
      <c r="U1286" s="321">
        <v>45063</v>
      </c>
      <c r="V1286" s="270" t="str">
        <f ca="1">IFERROR(IF(E1286&lt;&gt;"",VLOOKUP(E1286,'Color Lineup'!N:N,1,0),""),"CHECK")</f>
        <v>LHX12</v>
      </c>
    </row>
    <row r="1287" spans="3:22">
      <c r="C1287" s="1">
        <f>+IF(D1287=1,COUNTIF($D$2:D1287,D1287),0)</f>
        <v>0</v>
      </c>
      <c r="D1287" s="1">
        <f>+COUNTIF($E$2:E1287,E1287)</f>
        <v>101</v>
      </c>
      <c r="E1287" s="1" t="str">
        <f t="shared" si="40"/>
        <v>MX4R0</v>
      </c>
      <c r="F1287" s="323">
        <f t="shared" si="41"/>
        <v>1285</v>
      </c>
      <c r="G1287" s="317" t="s">
        <v>2712</v>
      </c>
      <c r="H1287" s="317" t="s">
        <v>518</v>
      </c>
      <c r="I1287" s="317" t="s">
        <v>2699</v>
      </c>
      <c r="J1287" s="317">
        <v>5</v>
      </c>
      <c r="K1287" s="317" t="s">
        <v>760</v>
      </c>
      <c r="L1287" s="317" t="s">
        <v>822</v>
      </c>
      <c r="M1287" s="317">
        <v>0</v>
      </c>
      <c r="N1287" s="333" t="s">
        <v>21</v>
      </c>
      <c r="O1287" s="318"/>
      <c r="P1287" s="319"/>
      <c r="Q1287" s="320"/>
      <c r="R1287" s="319"/>
      <c r="S1287" s="319"/>
      <c r="T1287" s="320"/>
      <c r="U1287" s="321">
        <v>45063</v>
      </c>
      <c r="V1287" s="270" t="str">
        <f ca="1">IFERROR(IF(E1287&lt;&gt;"",VLOOKUP(E1287,'Color Lineup'!N:N,1,0),""),"CHECK")</f>
        <v>MX4R0</v>
      </c>
    </row>
    <row r="1288" spans="3:22">
      <c r="C1288" s="1">
        <f>+IF(D1288=1,COUNTIF($D$2:D1288,D1288),0)</f>
        <v>0</v>
      </c>
      <c r="D1288" s="1">
        <f>+COUNTIF($E$2:E1288,E1288)</f>
        <v>43</v>
      </c>
      <c r="E1288" s="1" t="str">
        <f t="shared" si="40"/>
        <v>LH3Q3</v>
      </c>
      <c r="F1288" s="323">
        <f t="shared" si="41"/>
        <v>1286</v>
      </c>
      <c r="G1288" s="317" t="s">
        <v>2713</v>
      </c>
      <c r="H1288" s="317" t="s">
        <v>682</v>
      </c>
      <c r="I1288" s="317" t="s">
        <v>2714</v>
      </c>
      <c r="J1288" s="317">
        <v>1</v>
      </c>
      <c r="K1288" s="317" t="s">
        <v>585</v>
      </c>
      <c r="L1288" s="317" t="s">
        <v>968</v>
      </c>
      <c r="M1288" s="317">
        <v>0</v>
      </c>
      <c r="N1288" s="333" t="s">
        <v>630</v>
      </c>
      <c r="O1288" s="318"/>
      <c r="P1288" s="319"/>
      <c r="Q1288" s="320"/>
      <c r="R1288" s="319"/>
      <c r="S1288" s="319"/>
      <c r="T1288" s="320"/>
      <c r="U1288" s="321">
        <v>45063</v>
      </c>
      <c r="V1288" s="270" t="str">
        <f ca="1">IFERROR(IF(E1288&lt;&gt;"",VLOOKUP(E1288,'Color Lineup'!N:N,1,0),""),"CHECK")</f>
        <v>LH3Q3</v>
      </c>
    </row>
    <row r="1289" spans="3:22">
      <c r="C1289" s="1">
        <f>+IF(D1289=1,COUNTIF($D$2:D1289,D1289),0)</f>
        <v>0</v>
      </c>
      <c r="D1289" s="1">
        <f>+COUNTIF($E$2:E1289,E1289)</f>
        <v>39</v>
      </c>
      <c r="E1289" s="1" t="str">
        <f t="shared" si="40"/>
        <v>LP040</v>
      </c>
      <c r="F1289" s="323">
        <f t="shared" si="41"/>
        <v>1287</v>
      </c>
      <c r="G1289" s="317" t="s">
        <v>2715</v>
      </c>
      <c r="H1289" s="317" t="s">
        <v>519</v>
      </c>
      <c r="I1289" s="317" t="s">
        <v>2664</v>
      </c>
      <c r="J1289" s="317">
        <v>3</v>
      </c>
      <c r="K1289" s="317" t="s">
        <v>561</v>
      </c>
      <c r="L1289" s="317" t="s">
        <v>1200</v>
      </c>
      <c r="M1289" s="317">
        <v>0</v>
      </c>
      <c r="N1289" s="333" t="s">
        <v>28</v>
      </c>
      <c r="O1289" s="318"/>
      <c r="P1289" s="319"/>
      <c r="Q1289" s="320"/>
      <c r="R1289" s="319"/>
      <c r="S1289" s="319"/>
      <c r="T1289" s="320"/>
      <c r="U1289" s="321">
        <v>45063</v>
      </c>
      <c r="V1289" s="270" t="str">
        <f ca="1">IFERROR(IF(E1289&lt;&gt;"",VLOOKUP(E1289,'Color Lineup'!N:N,1,0),""),"CHECK")</f>
        <v>LP040</v>
      </c>
    </row>
    <row r="1290" spans="3:22">
      <c r="C1290" s="1">
        <f>+IF(D1290=1,COUNTIF($D$2:D1290,D1290),0)</f>
        <v>0</v>
      </c>
      <c r="D1290" s="1">
        <f>+COUNTIF($E$2:E1290,E1290)</f>
        <v>14</v>
      </c>
      <c r="E1290" s="1" t="str">
        <f t="shared" si="40"/>
        <v>MY218</v>
      </c>
      <c r="F1290" s="323">
        <f t="shared" si="41"/>
        <v>1288</v>
      </c>
      <c r="G1290" s="317" t="s">
        <v>2716</v>
      </c>
      <c r="H1290" s="317" t="s">
        <v>518</v>
      </c>
      <c r="I1290" s="317" t="s">
        <v>2619</v>
      </c>
      <c r="J1290" s="317">
        <v>10</v>
      </c>
      <c r="K1290" s="317" t="s">
        <v>759</v>
      </c>
      <c r="L1290" s="317" t="s">
        <v>823</v>
      </c>
      <c r="M1290" s="317">
        <v>0</v>
      </c>
      <c r="N1290" s="333" t="s">
        <v>20</v>
      </c>
      <c r="O1290" s="318"/>
      <c r="P1290" s="319"/>
      <c r="Q1290" s="320"/>
      <c r="R1290" s="319"/>
      <c r="S1290" s="319"/>
      <c r="T1290" s="320"/>
      <c r="U1290" s="321">
        <v>45063</v>
      </c>
      <c r="V1290" s="270" t="str">
        <f ca="1">IFERROR(IF(E1290&lt;&gt;"",VLOOKUP(E1290,'Color Lineup'!N:N,1,0),""),"CHECK")</f>
        <v>MY218</v>
      </c>
    </row>
    <row r="1291" spans="3:22">
      <c r="C1291" s="1">
        <f>+IF(D1291=1,COUNTIF($D$2:D1291,D1291),0)</f>
        <v>0</v>
      </c>
      <c r="D1291" s="1">
        <f>+COUNTIF($E$2:E1291,E1291)</f>
        <v>46</v>
      </c>
      <c r="E1291" s="1" t="str">
        <f t="shared" si="40"/>
        <v>LHX12</v>
      </c>
      <c r="F1291" s="323">
        <f t="shared" si="41"/>
        <v>1289</v>
      </c>
      <c r="G1291" s="317" t="s">
        <v>2717</v>
      </c>
      <c r="H1291" s="317" t="s">
        <v>682</v>
      </c>
      <c r="I1291" s="317" t="s">
        <v>2714</v>
      </c>
      <c r="J1291" s="317">
        <v>2</v>
      </c>
      <c r="K1291" s="317" t="s">
        <v>585</v>
      </c>
      <c r="L1291" s="317" t="s">
        <v>970</v>
      </c>
      <c r="M1291" s="317">
        <v>0</v>
      </c>
      <c r="N1291" s="333" t="s">
        <v>632</v>
      </c>
      <c r="O1291" s="318"/>
      <c r="P1291" s="319"/>
      <c r="Q1291" s="320"/>
      <c r="R1291" s="319"/>
      <c r="S1291" s="319"/>
      <c r="T1291" s="320"/>
      <c r="U1291" s="321">
        <v>45063</v>
      </c>
      <c r="V1291" s="270" t="str">
        <f ca="1">IFERROR(IF(E1291&lt;&gt;"",VLOOKUP(E1291,'Color Lineup'!N:N,1,0),""),"CHECK")</f>
        <v>LHX12</v>
      </c>
    </row>
    <row r="1292" spans="3:22">
      <c r="C1292" s="1">
        <f>+IF(D1292=1,COUNTIF($D$2:D1292,D1292),0)</f>
        <v>0</v>
      </c>
      <c r="D1292" s="1">
        <f>+COUNTIF($E$2:E1292,E1292)</f>
        <v>102</v>
      </c>
      <c r="E1292" s="1" t="str">
        <f t="shared" si="40"/>
        <v>MX4R0</v>
      </c>
      <c r="F1292" s="323">
        <f t="shared" si="41"/>
        <v>1290</v>
      </c>
      <c r="G1292" s="317" t="s">
        <v>2718</v>
      </c>
      <c r="H1292" s="317" t="s">
        <v>518</v>
      </c>
      <c r="I1292" s="317" t="s">
        <v>2699</v>
      </c>
      <c r="J1292" s="317">
        <v>6</v>
      </c>
      <c r="K1292" s="317" t="s">
        <v>760</v>
      </c>
      <c r="L1292" s="317" t="s">
        <v>824</v>
      </c>
      <c r="M1292" s="317">
        <v>0</v>
      </c>
      <c r="N1292" s="333" t="s">
        <v>21</v>
      </c>
      <c r="O1292" s="318"/>
      <c r="P1292" s="319"/>
      <c r="Q1292" s="320"/>
      <c r="R1292" s="319"/>
      <c r="S1292" s="319"/>
      <c r="T1292" s="320"/>
      <c r="U1292" s="321">
        <v>45063</v>
      </c>
      <c r="V1292" s="270" t="str">
        <f ca="1">IFERROR(IF(E1292&lt;&gt;"",VLOOKUP(E1292,'Color Lineup'!N:N,1,0),""),"CHECK")</f>
        <v>MX4R0</v>
      </c>
    </row>
    <row r="1293" spans="3:22">
      <c r="C1293" s="1">
        <f>+IF(D1293=1,COUNTIF($D$2:D1293,D1293),0)</f>
        <v>0</v>
      </c>
      <c r="D1293" s="1">
        <f>+COUNTIF($E$2:E1293,E1293)</f>
        <v>12</v>
      </c>
      <c r="E1293" s="1" t="str">
        <f t="shared" si="40"/>
        <v>HJS28</v>
      </c>
      <c r="F1293" s="323">
        <f t="shared" si="41"/>
        <v>1291</v>
      </c>
      <c r="G1293" s="317" t="s">
        <v>2719</v>
      </c>
      <c r="H1293" s="317" t="s">
        <v>682</v>
      </c>
      <c r="I1293" s="317" t="s">
        <v>2680</v>
      </c>
      <c r="J1293" s="317">
        <v>4</v>
      </c>
      <c r="K1293" s="317" t="s">
        <v>679</v>
      </c>
      <c r="L1293" s="317" t="s">
        <v>971</v>
      </c>
      <c r="M1293" s="317">
        <v>0</v>
      </c>
      <c r="N1293" s="333" t="s">
        <v>631</v>
      </c>
      <c r="O1293" s="318"/>
      <c r="P1293" s="319"/>
      <c r="Q1293" s="320"/>
      <c r="R1293" s="319"/>
      <c r="S1293" s="319"/>
      <c r="T1293" s="320"/>
      <c r="U1293" s="321">
        <v>45063</v>
      </c>
      <c r="V1293" s="270" t="str">
        <f ca="1">IFERROR(IF(E1293&lt;&gt;"",VLOOKUP(E1293,'Color Lineup'!N:N,1,0),""),"CHECK")</f>
        <v>HJS28</v>
      </c>
    </row>
    <row r="1294" spans="3:22">
      <c r="C1294" s="1">
        <f>+IF(D1294=1,COUNTIF($D$2:D1294,D1294),0)</f>
        <v>0</v>
      </c>
      <c r="D1294" s="1">
        <f>+COUNTIF($E$2:E1294,E1294)</f>
        <v>30</v>
      </c>
      <c r="E1294" s="1" t="str">
        <f t="shared" si="40"/>
        <v>MX040</v>
      </c>
      <c r="F1294" s="323">
        <f t="shared" si="41"/>
        <v>1292</v>
      </c>
      <c r="G1294" s="317" t="s">
        <v>2720</v>
      </c>
      <c r="H1294" s="317" t="s">
        <v>518</v>
      </c>
      <c r="I1294" s="317" t="s">
        <v>2699</v>
      </c>
      <c r="J1294" s="317">
        <v>7</v>
      </c>
      <c r="K1294" s="317" t="s">
        <v>760</v>
      </c>
      <c r="L1294" s="317" t="s">
        <v>825</v>
      </c>
      <c r="M1294" s="317">
        <v>0</v>
      </c>
      <c r="N1294" s="333" t="s">
        <v>28</v>
      </c>
      <c r="O1294" s="318"/>
      <c r="P1294" s="319"/>
      <c r="Q1294" s="320"/>
      <c r="R1294" s="319"/>
      <c r="S1294" s="319"/>
      <c r="T1294" s="320"/>
      <c r="U1294" s="321">
        <v>45063</v>
      </c>
      <c r="V1294" s="270" t="str">
        <f ca="1">IFERROR(IF(E1294&lt;&gt;"",VLOOKUP(E1294,'Color Lineup'!N:N,1,0),""),"CHECK")</f>
        <v>MX040</v>
      </c>
    </row>
    <row r="1295" spans="3:22">
      <c r="C1295" s="1">
        <f>+IF(D1295=1,COUNTIF($D$2:D1295,D1295),0)</f>
        <v>0</v>
      </c>
      <c r="D1295" s="1">
        <f>+COUNTIF($E$2:E1295,E1295)</f>
        <v>21</v>
      </c>
      <c r="E1295" s="1" t="str">
        <f t="shared" si="40"/>
        <v>LT218</v>
      </c>
      <c r="F1295" s="323">
        <f t="shared" si="41"/>
        <v>1293</v>
      </c>
      <c r="G1295" s="317" t="s">
        <v>2721</v>
      </c>
      <c r="H1295" s="317" t="s">
        <v>519</v>
      </c>
      <c r="I1295" s="317" t="s">
        <v>2678</v>
      </c>
      <c r="J1295" s="317">
        <v>3</v>
      </c>
      <c r="K1295" s="317" t="s">
        <v>559</v>
      </c>
      <c r="L1295" s="317" t="s">
        <v>1210</v>
      </c>
      <c r="M1295" s="317">
        <v>0</v>
      </c>
      <c r="N1295" s="333" t="s">
        <v>20</v>
      </c>
      <c r="O1295" s="318"/>
      <c r="P1295" s="319"/>
      <c r="Q1295" s="320"/>
      <c r="R1295" s="319"/>
      <c r="S1295" s="319"/>
      <c r="T1295" s="320"/>
      <c r="U1295" s="321">
        <v>45063</v>
      </c>
      <c r="V1295" s="270" t="str">
        <f ca="1">IFERROR(IF(E1295&lt;&gt;"",VLOOKUP(E1295,'Color Lineup'!N:N,1,0),""),"CHECK")</f>
        <v>LT218</v>
      </c>
    </row>
    <row r="1296" spans="3:22">
      <c r="C1296" s="1">
        <f>+IF(D1296=1,COUNTIF($D$2:D1296,D1296),0)</f>
        <v>0</v>
      </c>
      <c r="D1296" s="1">
        <f>+COUNTIF($E$2:E1296,E1296)</f>
        <v>56</v>
      </c>
      <c r="E1296" s="1" t="str">
        <f t="shared" si="40"/>
        <v>CXW09</v>
      </c>
      <c r="F1296" s="323">
        <f t="shared" si="41"/>
        <v>1294</v>
      </c>
      <c r="G1296" s="317" t="s">
        <v>2722</v>
      </c>
      <c r="H1296" s="317" t="s">
        <v>682</v>
      </c>
      <c r="I1296" s="317" t="s">
        <v>2567</v>
      </c>
      <c r="J1296" s="317">
        <v>10</v>
      </c>
      <c r="K1296" s="317" t="s">
        <v>680</v>
      </c>
      <c r="L1296" s="317" t="s">
        <v>972</v>
      </c>
      <c r="M1296" s="317">
        <v>0</v>
      </c>
      <c r="N1296" s="333" t="s">
        <v>635</v>
      </c>
      <c r="O1296" s="318"/>
      <c r="P1296" s="319"/>
      <c r="Q1296" s="320"/>
      <c r="R1296" s="319"/>
      <c r="S1296" s="319"/>
      <c r="T1296" s="320"/>
      <c r="U1296" s="321">
        <v>45063</v>
      </c>
      <c r="V1296" s="270" t="str">
        <f ca="1">IFERROR(IF(E1296&lt;&gt;"",VLOOKUP(E1296,'Color Lineup'!N:N,1,0),""),"CHECK")</f>
        <v>CXW09</v>
      </c>
    </row>
    <row r="1297" spans="3:22">
      <c r="C1297" s="1">
        <f>+IF(D1297=1,COUNTIF($D$2:D1297,D1297),0)</f>
        <v>0</v>
      </c>
      <c r="D1297" s="1">
        <f>+COUNTIF($E$2:E1297,E1297)</f>
        <v>87</v>
      </c>
      <c r="E1297" s="1" t="str">
        <f t="shared" si="40"/>
        <v>MX089</v>
      </c>
      <c r="F1297" s="323">
        <f t="shared" si="41"/>
        <v>1295</v>
      </c>
      <c r="G1297" s="317" t="s">
        <v>2723</v>
      </c>
      <c r="H1297" s="317" t="s">
        <v>518</v>
      </c>
      <c r="I1297" s="317" t="s">
        <v>2699</v>
      </c>
      <c r="J1297" s="317">
        <v>8</v>
      </c>
      <c r="K1297" s="317" t="s">
        <v>760</v>
      </c>
      <c r="L1297" s="317" t="s">
        <v>826</v>
      </c>
      <c r="M1297" s="317">
        <v>0</v>
      </c>
      <c r="N1297" s="333" t="s">
        <v>465</v>
      </c>
      <c r="O1297" s="318"/>
      <c r="P1297" s="319"/>
      <c r="Q1297" s="320"/>
      <c r="R1297" s="319"/>
      <c r="S1297" s="319"/>
      <c r="T1297" s="320"/>
      <c r="U1297" s="321">
        <v>45063</v>
      </c>
      <c r="V1297" s="270" t="str">
        <f ca="1">IFERROR(IF(E1297&lt;&gt;"",VLOOKUP(E1297,'Color Lineup'!N:N,1,0),""),"CHECK")</f>
        <v>MX089</v>
      </c>
    </row>
    <row r="1298" spans="3:22">
      <c r="C1298" s="1">
        <f>+IF(D1298=1,COUNTIF($D$2:D1298,D1298),0)</f>
        <v>0</v>
      </c>
      <c r="D1298" s="1">
        <f>+COUNTIF($E$2:E1298,E1298)</f>
        <v>44</v>
      </c>
      <c r="E1298" s="1" t="str">
        <f t="shared" si="40"/>
        <v>LH3Q3</v>
      </c>
      <c r="F1298" s="323">
        <f t="shared" si="41"/>
        <v>1296</v>
      </c>
      <c r="G1298" s="317" t="s">
        <v>2724</v>
      </c>
      <c r="H1298" s="317" t="s">
        <v>682</v>
      </c>
      <c r="I1298" s="317" t="s">
        <v>2714</v>
      </c>
      <c r="J1298" s="317">
        <v>3</v>
      </c>
      <c r="K1298" s="317" t="s">
        <v>585</v>
      </c>
      <c r="L1298" s="317" t="s">
        <v>973</v>
      </c>
      <c r="M1298" s="317">
        <v>0</v>
      </c>
      <c r="N1298" s="333" t="s">
        <v>630</v>
      </c>
      <c r="O1298" s="318"/>
      <c r="P1298" s="319"/>
      <c r="Q1298" s="320"/>
      <c r="R1298" s="319"/>
      <c r="S1298" s="319"/>
      <c r="T1298" s="320"/>
      <c r="U1298" s="321">
        <v>45063</v>
      </c>
      <c r="V1298" s="270" t="str">
        <f ca="1">IFERROR(IF(E1298&lt;&gt;"",VLOOKUP(E1298,'Color Lineup'!N:N,1,0),""),"CHECK")</f>
        <v>LH3Q3</v>
      </c>
    </row>
    <row r="1299" spans="3:22">
      <c r="C1299" s="1">
        <f>+IF(D1299=1,COUNTIF($D$2:D1299,D1299),0)</f>
        <v>0</v>
      </c>
      <c r="D1299" s="1">
        <f>+COUNTIF($E$2:E1299,E1299)</f>
        <v>25</v>
      </c>
      <c r="E1299" s="1" t="str">
        <f t="shared" si="40"/>
        <v>MY089</v>
      </c>
      <c r="F1299" s="323">
        <f t="shared" si="41"/>
        <v>1297</v>
      </c>
      <c r="G1299" s="317" t="s">
        <v>2725</v>
      </c>
      <c r="H1299" s="317" t="s">
        <v>518</v>
      </c>
      <c r="I1299" s="317" t="s">
        <v>1153</v>
      </c>
      <c r="J1299" s="317">
        <v>1</v>
      </c>
      <c r="K1299" s="317" t="s">
        <v>759</v>
      </c>
      <c r="L1299" s="317" t="s">
        <v>827</v>
      </c>
      <c r="M1299" s="317">
        <v>0</v>
      </c>
      <c r="N1299" s="333" t="s">
        <v>465</v>
      </c>
      <c r="O1299" s="318"/>
      <c r="P1299" s="319"/>
      <c r="Q1299" s="320"/>
      <c r="R1299" s="319"/>
      <c r="S1299" s="319"/>
      <c r="T1299" s="320"/>
      <c r="U1299" s="321">
        <v>45063</v>
      </c>
      <c r="V1299" s="270" t="str">
        <f ca="1">IFERROR(IF(E1299&lt;&gt;"",VLOOKUP(E1299,'Color Lineup'!N:N,1,0),""),"CHECK")</f>
        <v>MY089</v>
      </c>
    </row>
    <row r="1300" spans="3:22">
      <c r="C1300" s="1">
        <f>+IF(D1300=1,COUNTIF($D$2:D1300,D1300),0)</f>
        <v>0</v>
      </c>
      <c r="D1300" s="1">
        <f>+COUNTIF($E$2:E1300,E1300)</f>
        <v>40</v>
      </c>
      <c r="E1300" s="1" t="str">
        <f t="shared" si="40"/>
        <v>LP040</v>
      </c>
      <c r="F1300" s="323">
        <f t="shared" si="41"/>
        <v>1298</v>
      </c>
      <c r="G1300" s="317" t="s">
        <v>2726</v>
      </c>
      <c r="H1300" s="317" t="s">
        <v>519</v>
      </c>
      <c r="I1300" s="317" t="s">
        <v>2664</v>
      </c>
      <c r="J1300" s="317">
        <v>4</v>
      </c>
      <c r="K1300" s="317" t="s">
        <v>561</v>
      </c>
      <c r="L1300" s="317" t="s">
        <v>1213</v>
      </c>
      <c r="M1300" s="317">
        <v>0</v>
      </c>
      <c r="N1300" s="333" t="s">
        <v>28</v>
      </c>
      <c r="O1300" s="318"/>
      <c r="P1300" s="319"/>
      <c r="Q1300" s="320"/>
      <c r="R1300" s="319"/>
      <c r="S1300" s="319"/>
      <c r="T1300" s="320"/>
      <c r="U1300" s="321">
        <v>45063</v>
      </c>
      <c r="V1300" s="270" t="str">
        <f ca="1">IFERROR(IF(E1300&lt;&gt;"",VLOOKUP(E1300,'Color Lineup'!N:N,1,0),""),"CHECK")</f>
        <v>LP040</v>
      </c>
    </row>
    <row r="1301" spans="3:22">
      <c r="C1301" s="1">
        <f>+IF(D1301=1,COUNTIF($D$2:D1301,D1301),0)</f>
        <v>0</v>
      </c>
      <c r="D1301" s="1">
        <f>+COUNTIF($E$2:E1301,E1301)</f>
        <v>23</v>
      </c>
      <c r="E1301" s="1" t="str">
        <f t="shared" si="40"/>
        <v>LHS28</v>
      </c>
      <c r="F1301" s="323">
        <f t="shared" si="41"/>
        <v>1299</v>
      </c>
      <c r="G1301" s="317" t="s">
        <v>2727</v>
      </c>
      <c r="H1301" s="317" t="s">
        <v>682</v>
      </c>
      <c r="I1301" s="317" t="s">
        <v>2714</v>
      </c>
      <c r="J1301" s="317">
        <v>4</v>
      </c>
      <c r="K1301" s="317" t="s">
        <v>585</v>
      </c>
      <c r="L1301" s="317" t="s">
        <v>974</v>
      </c>
      <c r="M1301" s="317">
        <v>0</v>
      </c>
      <c r="N1301" s="333" t="s">
        <v>631</v>
      </c>
      <c r="O1301" s="318"/>
      <c r="P1301" s="319"/>
      <c r="Q1301" s="320"/>
      <c r="R1301" s="319"/>
      <c r="S1301" s="319"/>
      <c r="T1301" s="320"/>
      <c r="U1301" s="321">
        <v>45063</v>
      </c>
      <c r="V1301" s="270" t="str">
        <f ca="1">IFERROR(IF(E1301&lt;&gt;"",VLOOKUP(E1301,'Color Lineup'!N:N,1,0),""),"CHECK")</f>
        <v>LHS28</v>
      </c>
    </row>
    <row r="1302" spans="3:22">
      <c r="C1302" s="1">
        <f>+IF(D1302=1,COUNTIF($D$2:D1302,D1302),0)</f>
        <v>0</v>
      </c>
      <c r="D1302" s="1">
        <f>+COUNTIF($E$2:E1302,E1302)</f>
        <v>22</v>
      </c>
      <c r="E1302" s="1" t="str">
        <f t="shared" si="40"/>
        <v>LT218</v>
      </c>
      <c r="F1302" s="323">
        <f t="shared" si="41"/>
        <v>1300</v>
      </c>
      <c r="G1302" s="317" t="s">
        <v>2728</v>
      </c>
      <c r="H1302" s="317" t="s">
        <v>519</v>
      </c>
      <c r="I1302" s="317" t="s">
        <v>2678</v>
      </c>
      <c r="J1302" s="317">
        <v>4</v>
      </c>
      <c r="K1302" s="317" t="s">
        <v>559</v>
      </c>
      <c r="L1302" s="317" t="s">
        <v>1219</v>
      </c>
      <c r="M1302" s="317">
        <v>0</v>
      </c>
      <c r="N1302" s="333" t="s">
        <v>20</v>
      </c>
      <c r="O1302" s="318"/>
      <c r="P1302" s="319"/>
      <c r="Q1302" s="320"/>
      <c r="R1302" s="319"/>
      <c r="S1302" s="319"/>
      <c r="T1302" s="320"/>
      <c r="U1302" s="321">
        <v>45063</v>
      </c>
      <c r="V1302" s="270" t="str">
        <f ca="1">IFERROR(IF(E1302&lt;&gt;"",VLOOKUP(E1302,'Color Lineup'!N:N,1,0),""),"CHECK")</f>
        <v>LT218</v>
      </c>
    </row>
    <row r="1303" spans="3:22">
      <c r="C1303" s="1">
        <f>+IF(D1303=1,COUNTIF($D$2:D1303,D1303),0)</f>
        <v>0</v>
      </c>
      <c r="D1303" s="1">
        <f>+COUNTIF($E$2:E1303,E1303)</f>
        <v>103</v>
      </c>
      <c r="E1303" s="1" t="str">
        <f t="shared" si="40"/>
        <v>MX4R0</v>
      </c>
      <c r="F1303" s="323">
        <f t="shared" si="41"/>
        <v>1301</v>
      </c>
      <c r="G1303" s="317" t="s">
        <v>2729</v>
      </c>
      <c r="H1303" s="317" t="s">
        <v>518</v>
      </c>
      <c r="I1303" s="317" t="s">
        <v>2699</v>
      </c>
      <c r="J1303" s="317">
        <v>9</v>
      </c>
      <c r="K1303" s="317" t="s">
        <v>760</v>
      </c>
      <c r="L1303" s="317" t="s">
        <v>828</v>
      </c>
      <c r="M1303" s="317">
        <v>0</v>
      </c>
      <c r="N1303" s="333" t="s">
        <v>21</v>
      </c>
      <c r="O1303" s="318"/>
      <c r="P1303" s="319"/>
      <c r="Q1303" s="320"/>
      <c r="R1303" s="319"/>
      <c r="S1303" s="319"/>
      <c r="T1303" s="320"/>
      <c r="U1303" s="321">
        <v>45063</v>
      </c>
      <c r="V1303" s="270" t="str">
        <f ca="1">IFERROR(IF(E1303&lt;&gt;"",VLOOKUP(E1303,'Color Lineup'!N:N,1,0),""),"CHECK")</f>
        <v>MX4R0</v>
      </c>
    </row>
    <row r="1304" spans="3:22">
      <c r="C1304" s="1">
        <f>+IF(D1304=1,COUNTIF($D$2:D1304,D1304),0)</f>
        <v>0</v>
      </c>
      <c r="D1304" s="1">
        <f>+COUNTIF($E$2:E1304,E1304)</f>
        <v>47</v>
      </c>
      <c r="E1304" s="1" t="str">
        <f t="shared" si="40"/>
        <v>LHX12</v>
      </c>
      <c r="F1304" s="323">
        <f t="shared" si="41"/>
        <v>1302</v>
      </c>
      <c r="G1304" s="317" t="s">
        <v>2730</v>
      </c>
      <c r="H1304" s="317" t="s">
        <v>682</v>
      </c>
      <c r="I1304" s="317" t="s">
        <v>2714</v>
      </c>
      <c r="J1304" s="317">
        <v>5</v>
      </c>
      <c r="K1304" s="317" t="s">
        <v>585</v>
      </c>
      <c r="L1304" s="317" t="s">
        <v>975</v>
      </c>
      <c r="M1304" s="317">
        <v>0</v>
      </c>
      <c r="N1304" s="333" t="s">
        <v>632</v>
      </c>
      <c r="O1304" s="318"/>
      <c r="P1304" s="319"/>
      <c r="Q1304" s="320"/>
      <c r="R1304" s="319"/>
      <c r="S1304" s="319"/>
      <c r="T1304" s="320"/>
      <c r="U1304" s="321">
        <v>45063</v>
      </c>
      <c r="V1304" s="270" t="str">
        <f ca="1">IFERROR(IF(E1304&lt;&gt;"",VLOOKUP(E1304,'Color Lineup'!N:N,1,0),""),"CHECK")</f>
        <v>LHX12</v>
      </c>
    </row>
    <row r="1305" spans="3:22">
      <c r="C1305" s="1">
        <f>+IF(D1305=1,COUNTIF($D$2:D1305,D1305),0)</f>
        <v>0</v>
      </c>
      <c r="D1305" s="1">
        <f>+COUNTIF($E$2:E1305,E1305)</f>
        <v>104</v>
      </c>
      <c r="E1305" s="1" t="str">
        <f t="shared" si="40"/>
        <v>MX4R0</v>
      </c>
      <c r="F1305" s="323">
        <f t="shared" si="41"/>
        <v>1303</v>
      </c>
      <c r="G1305" s="317" t="s">
        <v>2731</v>
      </c>
      <c r="H1305" s="317" t="s">
        <v>518</v>
      </c>
      <c r="I1305" s="317" t="s">
        <v>2699</v>
      </c>
      <c r="J1305" s="317">
        <v>10</v>
      </c>
      <c r="K1305" s="317" t="s">
        <v>760</v>
      </c>
      <c r="L1305" s="317" t="s">
        <v>829</v>
      </c>
      <c r="M1305" s="317">
        <v>0</v>
      </c>
      <c r="N1305" s="333" t="s">
        <v>21</v>
      </c>
      <c r="O1305" s="318"/>
      <c r="P1305" s="319"/>
      <c r="Q1305" s="320"/>
      <c r="R1305" s="319"/>
      <c r="S1305" s="319"/>
      <c r="T1305" s="320"/>
      <c r="U1305" s="321">
        <v>45063</v>
      </c>
      <c r="V1305" s="270" t="str">
        <f ca="1">IFERROR(IF(E1305&lt;&gt;"",VLOOKUP(E1305,'Color Lineup'!N:N,1,0),""),"CHECK")</f>
        <v>MX4R0</v>
      </c>
    </row>
    <row r="1306" spans="3:22">
      <c r="C1306" s="1">
        <f>+IF(D1306=1,COUNTIF($D$2:D1306,D1306),0)</f>
        <v>0</v>
      </c>
      <c r="D1306" s="1">
        <f>+COUNTIF($E$2:E1306,E1306)</f>
        <v>13</v>
      </c>
      <c r="E1306" s="1" t="str">
        <f t="shared" si="40"/>
        <v>HJ3Q3</v>
      </c>
      <c r="F1306" s="323">
        <f t="shared" si="41"/>
        <v>1304</v>
      </c>
      <c r="G1306" s="317" t="s">
        <v>2732</v>
      </c>
      <c r="H1306" s="317" t="s">
        <v>682</v>
      </c>
      <c r="I1306" s="317" t="s">
        <v>2680</v>
      </c>
      <c r="J1306" s="317">
        <v>5</v>
      </c>
      <c r="K1306" s="317" t="s">
        <v>679</v>
      </c>
      <c r="L1306" s="317" t="s">
        <v>977</v>
      </c>
      <c r="M1306" s="317">
        <v>0</v>
      </c>
      <c r="N1306" s="333" t="s">
        <v>630</v>
      </c>
      <c r="O1306" s="318"/>
      <c r="P1306" s="319"/>
      <c r="Q1306" s="320"/>
      <c r="R1306" s="319"/>
      <c r="S1306" s="319"/>
      <c r="T1306" s="320"/>
      <c r="U1306" s="321">
        <v>45063</v>
      </c>
      <c r="V1306" s="270" t="str">
        <f ca="1">IFERROR(IF(E1306&lt;&gt;"",VLOOKUP(E1306,'Color Lineup'!N:N,1,0),""),"CHECK")</f>
        <v>HJ3Q3</v>
      </c>
    </row>
    <row r="1307" spans="3:22">
      <c r="C1307" s="1">
        <f>+IF(D1307=1,COUNTIF($D$2:D1307,D1307),0)</f>
        <v>0</v>
      </c>
      <c r="D1307" s="1">
        <f>+COUNTIF($E$2:E1307,E1307)</f>
        <v>47</v>
      </c>
      <c r="E1307" s="1" t="str">
        <f t="shared" si="40"/>
        <v>MX218</v>
      </c>
      <c r="F1307" s="323">
        <f t="shared" si="41"/>
        <v>1305</v>
      </c>
      <c r="G1307" s="317" t="s">
        <v>2733</v>
      </c>
      <c r="H1307" s="317" t="s">
        <v>518</v>
      </c>
      <c r="I1307" s="317" t="s">
        <v>1175</v>
      </c>
      <c r="J1307" s="317">
        <v>1</v>
      </c>
      <c r="K1307" s="317" t="s">
        <v>760</v>
      </c>
      <c r="L1307" s="317" t="s">
        <v>831</v>
      </c>
      <c r="M1307" s="317">
        <v>0</v>
      </c>
      <c r="N1307" s="333" t="s">
        <v>20</v>
      </c>
      <c r="O1307" s="318"/>
      <c r="P1307" s="319"/>
      <c r="Q1307" s="320"/>
      <c r="R1307" s="319"/>
      <c r="S1307" s="319"/>
      <c r="T1307" s="320"/>
      <c r="U1307" s="321">
        <v>45063</v>
      </c>
      <c r="V1307" s="270" t="str">
        <f ca="1">IFERROR(IF(E1307&lt;&gt;"",VLOOKUP(E1307,'Color Lineup'!N:N,1,0),""),"CHECK")</f>
        <v>MX218</v>
      </c>
    </row>
    <row r="1308" spans="3:22">
      <c r="C1308" s="1">
        <f>+IF(D1308=1,COUNTIF($D$2:D1308,D1308),0)</f>
        <v>0</v>
      </c>
      <c r="D1308" s="1">
        <f>+COUNTIF($E$2:E1308,E1308)</f>
        <v>13</v>
      </c>
      <c r="E1308" s="1" t="str">
        <f t="shared" si="40"/>
        <v>LP1D6</v>
      </c>
      <c r="F1308" s="323">
        <f t="shared" si="41"/>
        <v>1306</v>
      </c>
      <c r="G1308" s="317" t="s">
        <v>2734</v>
      </c>
      <c r="H1308" s="317" t="s">
        <v>519</v>
      </c>
      <c r="I1308" s="317" t="s">
        <v>2664</v>
      </c>
      <c r="J1308" s="317">
        <v>5</v>
      </c>
      <c r="K1308" s="317" t="s">
        <v>561</v>
      </c>
      <c r="L1308" s="317" t="s">
        <v>1223</v>
      </c>
      <c r="M1308" s="317">
        <v>0</v>
      </c>
      <c r="N1308" s="333" t="s">
        <v>29</v>
      </c>
      <c r="O1308" s="318"/>
      <c r="P1308" s="319"/>
      <c r="Q1308" s="320"/>
      <c r="R1308" s="319"/>
      <c r="S1308" s="319"/>
      <c r="T1308" s="320"/>
      <c r="U1308" s="321">
        <v>45063</v>
      </c>
      <c r="V1308" s="270" t="str">
        <f ca="1">IFERROR(IF(E1308&lt;&gt;"",VLOOKUP(E1308,'Color Lineup'!N:N,1,0),""),"CHECK")</f>
        <v>LP1D6</v>
      </c>
    </row>
    <row r="1309" spans="3:22">
      <c r="C1309" s="1">
        <f>+IF(D1309=1,COUNTIF($D$2:D1309,D1309),0)</f>
        <v>0</v>
      </c>
      <c r="D1309" s="1">
        <f>+COUNTIF($E$2:E1309,E1309)</f>
        <v>16</v>
      </c>
      <c r="E1309" s="1" t="str">
        <f t="shared" si="40"/>
        <v>CXX12</v>
      </c>
      <c r="F1309" s="323">
        <f t="shared" si="41"/>
        <v>1307</v>
      </c>
      <c r="G1309" s="317" t="s">
        <v>2735</v>
      </c>
      <c r="H1309" s="317" t="s">
        <v>682</v>
      </c>
      <c r="I1309" s="317" t="s">
        <v>2736</v>
      </c>
      <c r="J1309" s="317">
        <v>1</v>
      </c>
      <c r="K1309" s="317" t="s">
        <v>680</v>
      </c>
      <c r="L1309" s="317" t="s">
        <v>978</v>
      </c>
      <c r="M1309" s="317">
        <v>0</v>
      </c>
      <c r="N1309" s="333" t="s">
        <v>632</v>
      </c>
      <c r="O1309" s="318"/>
      <c r="P1309" s="319"/>
      <c r="Q1309" s="320"/>
      <c r="R1309" s="319"/>
      <c r="S1309" s="319"/>
      <c r="T1309" s="320"/>
      <c r="U1309" s="321">
        <v>45063</v>
      </c>
      <c r="V1309" s="270" t="str">
        <f ca="1">IFERROR(IF(E1309&lt;&gt;"",VLOOKUP(E1309,'Color Lineup'!N:N,1,0),""),"CHECK")</f>
        <v>CXX12</v>
      </c>
    </row>
    <row r="1310" spans="3:22">
      <c r="C1310" s="1">
        <f>+IF(D1310=1,COUNTIF($D$2:D1310,D1310),0)</f>
        <v>0</v>
      </c>
      <c r="D1310" s="1">
        <f>+COUNTIF($E$2:E1310,E1310)</f>
        <v>42</v>
      </c>
      <c r="E1310" s="1" t="str">
        <f t="shared" si="40"/>
        <v>MX3R3</v>
      </c>
      <c r="F1310" s="323">
        <f t="shared" si="41"/>
        <v>1308</v>
      </c>
      <c r="G1310" s="317" t="s">
        <v>2737</v>
      </c>
      <c r="H1310" s="317" t="s">
        <v>518</v>
      </c>
      <c r="I1310" s="317" t="s">
        <v>1175</v>
      </c>
      <c r="J1310" s="317">
        <v>2</v>
      </c>
      <c r="K1310" s="317" t="s">
        <v>760</v>
      </c>
      <c r="L1310" s="317" t="s">
        <v>832</v>
      </c>
      <c r="M1310" s="317">
        <v>0</v>
      </c>
      <c r="N1310" s="333" t="s">
        <v>354</v>
      </c>
      <c r="O1310" s="318"/>
      <c r="P1310" s="319"/>
      <c r="Q1310" s="320"/>
      <c r="R1310" s="319"/>
      <c r="S1310" s="319"/>
      <c r="T1310" s="320"/>
      <c r="U1310" s="321">
        <v>45063</v>
      </c>
      <c r="V1310" s="270" t="str">
        <f ca="1">IFERROR(IF(E1310&lt;&gt;"",VLOOKUP(E1310,'Color Lineup'!N:N,1,0),""),"CHECK")</f>
        <v>MX3R3</v>
      </c>
    </row>
    <row r="1311" spans="3:22">
      <c r="C1311" s="1">
        <f>+IF(D1311=1,COUNTIF($D$2:D1311,D1311),0)</f>
        <v>0</v>
      </c>
      <c r="D1311" s="1">
        <f>+COUNTIF($E$2:E1311,E1311)</f>
        <v>45</v>
      </c>
      <c r="E1311" s="1" t="str">
        <f t="shared" si="40"/>
        <v>LH3Q3</v>
      </c>
      <c r="F1311" s="323">
        <f t="shared" si="41"/>
        <v>1309</v>
      </c>
      <c r="G1311" s="317" t="s">
        <v>2738</v>
      </c>
      <c r="H1311" s="317" t="s">
        <v>682</v>
      </c>
      <c r="I1311" s="317" t="s">
        <v>2714</v>
      </c>
      <c r="J1311" s="317">
        <v>6</v>
      </c>
      <c r="K1311" s="317" t="s">
        <v>585</v>
      </c>
      <c r="L1311" s="317" t="s">
        <v>979</v>
      </c>
      <c r="M1311" s="317">
        <v>0</v>
      </c>
      <c r="N1311" s="333" t="s">
        <v>630</v>
      </c>
      <c r="O1311" s="318"/>
      <c r="P1311" s="319"/>
      <c r="Q1311" s="320"/>
      <c r="R1311" s="319"/>
      <c r="S1311" s="319"/>
      <c r="T1311" s="320"/>
      <c r="U1311" s="321">
        <v>45063</v>
      </c>
      <c r="V1311" s="270" t="str">
        <f ca="1">IFERROR(IF(E1311&lt;&gt;"",VLOOKUP(E1311,'Color Lineup'!N:N,1,0),""),"CHECK")</f>
        <v>LH3Q3</v>
      </c>
    </row>
    <row r="1312" spans="3:22">
      <c r="C1312" s="1">
        <f>+IF(D1312=1,COUNTIF($D$2:D1312,D1312),0)</f>
        <v>0</v>
      </c>
      <c r="D1312" s="1">
        <f>+COUNTIF($E$2:E1312,E1312)</f>
        <v>26</v>
      </c>
      <c r="E1312" s="1" t="str">
        <f t="shared" si="40"/>
        <v>MY089</v>
      </c>
      <c r="F1312" s="323">
        <f t="shared" si="41"/>
        <v>1310</v>
      </c>
      <c r="G1312" s="317" t="s">
        <v>2739</v>
      </c>
      <c r="H1312" s="317" t="s">
        <v>518</v>
      </c>
      <c r="I1312" s="317" t="s">
        <v>1153</v>
      </c>
      <c r="J1312" s="317">
        <v>2</v>
      </c>
      <c r="K1312" s="317" t="s">
        <v>759</v>
      </c>
      <c r="L1312" s="317" t="s">
        <v>834</v>
      </c>
      <c r="M1312" s="317">
        <v>0</v>
      </c>
      <c r="N1312" s="333" t="s">
        <v>465</v>
      </c>
      <c r="O1312" s="318"/>
      <c r="P1312" s="319"/>
      <c r="Q1312" s="320"/>
      <c r="R1312" s="319"/>
      <c r="S1312" s="319"/>
      <c r="T1312" s="320"/>
      <c r="U1312" s="321">
        <v>45063</v>
      </c>
      <c r="V1312" s="270" t="str">
        <f ca="1">IFERROR(IF(E1312&lt;&gt;"",VLOOKUP(E1312,'Color Lineup'!N:N,1,0),""),"CHECK")</f>
        <v>MY089</v>
      </c>
    </row>
    <row r="1313" spans="3:22">
      <c r="C1313" s="1">
        <f>+IF(D1313=1,COUNTIF($D$2:D1313,D1313),0)</f>
        <v>0</v>
      </c>
      <c r="D1313" s="1">
        <f>+COUNTIF($E$2:E1313,E1313)</f>
        <v>24</v>
      </c>
      <c r="E1313" s="1" t="str">
        <f t="shared" si="40"/>
        <v>LHS28</v>
      </c>
      <c r="F1313" s="323">
        <f t="shared" si="41"/>
        <v>1311</v>
      </c>
      <c r="G1313" s="317" t="s">
        <v>2740</v>
      </c>
      <c r="H1313" s="317" t="s">
        <v>682</v>
      </c>
      <c r="I1313" s="317" t="s">
        <v>2714</v>
      </c>
      <c r="J1313" s="317">
        <v>7</v>
      </c>
      <c r="K1313" s="317" t="s">
        <v>585</v>
      </c>
      <c r="L1313" s="317" t="s">
        <v>980</v>
      </c>
      <c r="M1313" s="317">
        <v>0</v>
      </c>
      <c r="N1313" s="333" t="s">
        <v>631</v>
      </c>
      <c r="O1313" s="318"/>
      <c r="P1313" s="319"/>
      <c r="Q1313" s="320"/>
      <c r="R1313" s="319"/>
      <c r="S1313" s="319"/>
      <c r="T1313" s="320"/>
      <c r="U1313" s="321">
        <v>45063</v>
      </c>
      <c r="V1313" s="270" t="str">
        <f ca="1">IFERROR(IF(E1313&lt;&gt;"",VLOOKUP(E1313,'Color Lineup'!N:N,1,0),""),"CHECK")</f>
        <v>LHS28</v>
      </c>
    </row>
    <row r="1314" spans="3:22">
      <c r="C1314" s="1">
        <f>+IF(D1314=1,COUNTIF($D$2:D1314,D1314),0)</f>
        <v>0</v>
      </c>
      <c r="D1314" s="1">
        <f>+COUNTIF($E$2:E1314,E1314)</f>
        <v>23</v>
      </c>
      <c r="E1314" s="1" t="str">
        <f t="shared" si="40"/>
        <v>LT218</v>
      </c>
      <c r="F1314" s="323">
        <f t="shared" si="41"/>
        <v>1312</v>
      </c>
      <c r="G1314" s="317" t="s">
        <v>2741</v>
      </c>
      <c r="H1314" s="317" t="s">
        <v>519</v>
      </c>
      <c r="I1314" s="317" t="s">
        <v>2678</v>
      </c>
      <c r="J1314" s="317">
        <v>5</v>
      </c>
      <c r="K1314" s="317" t="s">
        <v>559</v>
      </c>
      <c r="L1314" s="317" t="s">
        <v>1226</v>
      </c>
      <c r="M1314" s="317">
        <v>0</v>
      </c>
      <c r="N1314" s="333" t="s">
        <v>20</v>
      </c>
      <c r="O1314" s="318"/>
      <c r="P1314" s="319"/>
      <c r="Q1314" s="320"/>
      <c r="R1314" s="319"/>
      <c r="S1314" s="319"/>
      <c r="T1314" s="320"/>
      <c r="U1314" s="321">
        <v>45063</v>
      </c>
      <c r="V1314" s="270" t="str">
        <f ca="1">IFERROR(IF(E1314&lt;&gt;"",VLOOKUP(E1314,'Color Lineup'!N:N,1,0),""),"CHECK")</f>
        <v>LT218</v>
      </c>
    </row>
    <row r="1315" spans="3:22">
      <c r="C1315" s="1">
        <f>+IF(D1315=1,COUNTIF($D$2:D1315,D1315),0)</f>
        <v>0</v>
      </c>
      <c r="D1315" s="1">
        <f>+COUNTIF($E$2:E1315,E1315)</f>
        <v>48</v>
      </c>
      <c r="E1315" s="1" t="str">
        <f t="shared" si="40"/>
        <v>MX218</v>
      </c>
      <c r="F1315" s="323">
        <f t="shared" si="41"/>
        <v>1313</v>
      </c>
      <c r="G1315" s="317" t="s">
        <v>2742</v>
      </c>
      <c r="H1315" s="317" t="s">
        <v>518</v>
      </c>
      <c r="I1315" s="317" t="s">
        <v>1175</v>
      </c>
      <c r="J1315" s="317">
        <v>3</v>
      </c>
      <c r="K1315" s="317" t="s">
        <v>760</v>
      </c>
      <c r="L1315" s="317" t="s">
        <v>835</v>
      </c>
      <c r="M1315" s="317">
        <v>0</v>
      </c>
      <c r="N1315" s="333" t="s">
        <v>20</v>
      </c>
      <c r="O1315" s="318"/>
      <c r="P1315" s="319"/>
      <c r="Q1315" s="320"/>
      <c r="R1315" s="319"/>
      <c r="S1315" s="319"/>
      <c r="T1315" s="320"/>
      <c r="U1315" s="321">
        <v>45063</v>
      </c>
      <c r="V1315" s="270" t="str">
        <f ca="1">IFERROR(IF(E1315&lt;&gt;"",VLOOKUP(E1315,'Color Lineup'!N:N,1,0),""),"CHECK")</f>
        <v>MX218</v>
      </c>
    </row>
    <row r="1316" spans="3:22">
      <c r="C1316" s="1">
        <f>+IF(D1316=1,COUNTIF($D$2:D1316,D1316),0)</f>
        <v>0</v>
      </c>
      <c r="D1316" s="1">
        <f>+COUNTIF($E$2:E1316,E1316)</f>
        <v>48</v>
      </c>
      <c r="E1316" s="1" t="str">
        <f t="shared" si="40"/>
        <v>LHX12</v>
      </c>
      <c r="F1316" s="323">
        <f t="shared" si="41"/>
        <v>1314</v>
      </c>
      <c r="G1316" s="317" t="s">
        <v>2743</v>
      </c>
      <c r="H1316" s="317" t="s">
        <v>682</v>
      </c>
      <c r="I1316" s="317" t="s">
        <v>2714</v>
      </c>
      <c r="J1316" s="317">
        <v>8</v>
      </c>
      <c r="K1316" s="317" t="s">
        <v>585</v>
      </c>
      <c r="L1316" s="317" t="s">
        <v>981</v>
      </c>
      <c r="M1316" s="317">
        <v>0</v>
      </c>
      <c r="N1316" s="333" t="s">
        <v>632</v>
      </c>
      <c r="O1316" s="318"/>
      <c r="P1316" s="319"/>
      <c r="Q1316" s="320"/>
      <c r="R1316" s="319"/>
      <c r="S1316" s="319"/>
      <c r="T1316" s="320"/>
      <c r="U1316" s="321">
        <v>45063</v>
      </c>
      <c r="V1316" s="270" t="str">
        <f ca="1">IFERROR(IF(E1316&lt;&gt;"",VLOOKUP(E1316,'Color Lineup'!N:N,1,0),""),"CHECK")</f>
        <v>LHX12</v>
      </c>
    </row>
    <row r="1317" spans="3:22">
      <c r="C1317" s="1">
        <f>+IF(D1317=1,COUNTIF($D$2:D1317,D1317),0)</f>
        <v>0</v>
      </c>
      <c r="D1317" s="1">
        <f>+COUNTIF($E$2:E1317,E1317)</f>
        <v>49</v>
      </c>
      <c r="E1317" s="1" t="str">
        <f t="shared" si="40"/>
        <v>MX218</v>
      </c>
      <c r="F1317" s="323">
        <f t="shared" si="41"/>
        <v>1315</v>
      </c>
      <c r="G1317" s="317" t="s">
        <v>2744</v>
      </c>
      <c r="H1317" s="317" t="s">
        <v>518</v>
      </c>
      <c r="I1317" s="317" t="s">
        <v>1175</v>
      </c>
      <c r="J1317" s="317">
        <v>4</v>
      </c>
      <c r="K1317" s="317" t="s">
        <v>760</v>
      </c>
      <c r="L1317" s="317" t="s">
        <v>836</v>
      </c>
      <c r="M1317" s="317">
        <v>0</v>
      </c>
      <c r="N1317" s="333" t="s">
        <v>20</v>
      </c>
      <c r="O1317" s="318"/>
      <c r="P1317" s="319"/>
      <c r="Q1317" s="320"/>
      <c r="R1317" s="319"/>
      <c r="S1317" s="319"/>
      <c r="T1317" s="320"/>
      <c r="U1317" s="321">
        <v>45063</v>
      </c>
      <c r="V1317" s="270" t="str">
        <f ca="1">IFERROR(IF(E1317&lt;&gt;"",VLOOKUP(E1317,'Color Lineup'!N:N,1,0),""),"CHECK")</f>
        <v>MX218</v>
      </c>
    </row>
    <row r="1318" spans="3:22">
      <c r="C1318" s="1">
        <f>+IF(D1318=1,COUNTIF($D$2:D1318,D1318),0)</f>
        <v>0</v>
      </c>
      <c r="D1318" s="1">
        <f>+COUNTIF($E$2:E1318,E1318)</f>
        <v>19</v>
      </c>
      <c r="E1318" s="1" t="str">
        <f t="shared" si="40"/>
        <v>HJX12</v>
      </c>
      <c r="F1318" s="323">
        <f t="shared" si="41"/>
        <v>1316</v>
      </c>
      <c r="G1318" s="317" t="s">
        <v>2745</v>
      </c>
      <c r="H1318" s="317" t="s">
        <v>682</v>
      </c>
      <c r="I1318" s="317" t="s">
        <v>2680</v>
      </c>
      <c r="J1318" s="317">
        <v>6</v>
      </c>
      <c r="K1318" s="317" t="s">
        <v>679</v>
      </c>
      <c r="L1318" s="317" t="s">
        <v>982</v>
      </c>
      <c r="M1318" s="317">
        <v>0</v>
      </c>
      <c r="N1318" s="333" t="s">
        <v>632</v>
      </c>
      <c r="O1318" s="318"/>
      <c r="P1318" s="319"/>
      <c r="Q1318" s="320"/>
      <c r="R1318" s="319"/>
      <c r="S1318" s="319"/>
      <c r="T1318" s="320"/>
      <c r="U1318" s="321">
        <v>45063</v>
      </c>
      <c r="V1318" s="270" t="str">
        <f ca="1">IFERROR(IF(E1318&lt;&gt;"",VLOOKUP(E1318,'Color Lineup'!N:N,1,0),""),"CHECK")</f>
        <v>HJX12</v>
      </c>
    </row>
    <row r="1319" spans="3:22">
      <c r="C1319" s="1">
        <f>+IF(D1319=1,COUNTIF($D$2:D1319,D1319),0)</f>
        <v>0</v>
      </c>
      <c r="D1319" s="1">
        <f>+COUNTIF($E$2:E1319,E1319)</f>
        <v>105</v>
      </c>
      <c r="E1319" s="1" t="str">
        <f t="shared" si="40"/>
        <v>MX4R0</v>
      </c>
      <c r="F1319" s="323">
        <f t="shared" si="41"/>
        <v>1317</v>
      </c>
      <c r="G1319" s="317" t="s">
        <v>2746</v>
      </c>
      <c r="H1319" s="317" t="s">
        <v>518</v>
      </c>
      <c r="I1319" s="317" t="s">
        <v>1175</v>
      </c>
      <c r="J1319" s="317">
        <v>5</v>
      </c>
      <c r="K1319" s="317" t="s">
        <v>760</v>
      </c>
      <c r="L1319" s="317" t="s">
        <v>838</v>
      </c>
      <c r="M1319" s="317">
        <v>0</v>
      </c>
      <c r="N1319" s="333" t="s">
        <v>21</v>
      </c>
      <c r="O1319" s="318"/>
      <c r="P1319" s="319"/>
      <c r="Q1319" s="320"/>
      <c r="R1319" s="319"/>
      <c r="S1319" s="319"/>
      <c r="T1319" s="320"/>
      <c r="U1319" s="321">
        <v>45063</v>
      </c>
      <c r="V1319" s="270" t="str">
        <f ca="1">IFERROR(IF(E1319&lt;&gt;"",VLOOKUP(E1319,'Color Lineup'!N:N,1,0),""),"CHECK")</f>
        <v>MX4R0</v>
      </c>
    </row>
    <row r="1320" spans="3:22">
      <c r="C1320" s="1">
        <f>+IF(D1320=1,COUNTIF($D$2:D1320,D1320),0)</f>
        <v>0</v>
      </c>
      <c r="D1320" s="1">
        <f>+COUNTIF($E$2:E1320,E1320)</f>
        <v>57</v>
      </c>
      <c r="E1320" s="1" t="str">
        <f t="shared" si="40"/>
        <v>CXW09</v>
      </c>
      <c r="F1320" s="323">
        <f t="shared" si="41"/>
        <v>1318</v>
      </c>
      <c r="G1320" s="317" t="s">
        <v>2747</v>
      </c>
      <c r="H1320" s="317" t="s">
        <v>682</v>
      </c>
      <c r="I1320" s="317" t="s">
        <v>2736</v>
      </c>
      <c r="J1320" s="317">
        <v>2</v>
      </c>
      <c r="K1320" s="317" t="s">
        <v>680</v>
      </c>
      <c r="L1320" s="317" t="s">
        <v>984</v>
      </c>
      <c r="M1320" s="317">
        <v>0</v>
      </c>
      <c r="N1320" s="333" t="s">
        <v>635</v>
      </c>
      <c r="O1320" s="318"/>
      <c r="P1320" s="319"/>
      <c r="Q1320" s="320"/>
      <c r="R1320" s="319"/>
      <c r="S1320" s="319"/>
      <c r="T1320" s="320"/>
      <c r="U1320" s="321">
        <v>45063</v>
      </c>
      <c r="V1320" s="270" t="str">
        <f ca="1">IFERROR(IF(E1320&lt;&gt;"",VLOOKUP(E1320,'Color Lineup'!N:N,1,0),""),"CHECK")</f>
        <v>CXW09</v>
      </c>
    </row>
    <row r="1321" spans="3:22">
      <c r="C1321" s="1">
        <f>+IF(D1321=1,COUNTIF($D$2:D1321,D1321),0)</f>
        <v>0</v>
      </c>
      <c r="D1321" s="1">
        <f>+COUNTIF($E$2:E1321,E1321)</f>
        <v>41</v>
      </c>
      <c r="E1321" s="1" t="str">
        <f t="shared" si="40"/>
        <v>LP040</v>
      </c>
      <c r="F1321" s="323">
        <f t="shared" si="41"/>
        <v>1319</v>
      </c>
      <c r="G1321" s="317" t="s">
        <v>2748</v>
      </c>
      <c r="H1321" s="317" t="s">
        <v>519</v>
      </c>
      <c r="I1321" s="317" t="s">
        <v>2664</v>
      </c>
      <c r="J1321" s="317">
        <v>6</v>
      </c>
      <c r="K1321" s="317" t="s">
        <v>561</v>
      </c>
      <c r="L1321" s="317" t="s">
        <v>1228</v>
      </c>
      <c r="M1321" s="317">
        <v>0</v>
      </c>
      <c r="N1321" s="333" t="s">
        <v>28</v>
      </c>
      <c r="O1321" s="318"/>
      <c r="P1321" s="319"/>
      <c r="Q1321" s="320"/>
      <c r="R1321" s="319"/>
      <c r="S1321" s="319"/>
      <c r="T1321" s="320"/>
      <c r="U1321" s="321">
        <v>45063</v>
      </c>
      <c r="V1321" s="270" t="str">
        <f ca="1">IFERROR(IF(E1321&lt;&gt;"",VLOOKUP(E1321,'Color Lineup'!N:N,1,0),""),"CHECK")</f>
        <v>LP040</v>
      </c>
    </row>
    <row r="1322" spans="3:22">
      <c r="C1322" s="1">
        <f>+IF(D1322=1,COUNTIF($D$2:D1322,D1322),0)</f>
        <v>0</v>
      </c>
      <c r="D1322" s="1">
        <f>+COUNTIF($E$2:E1322,E1322)</f>
        <v>28</v>
      </c>
      <c r="E1322" s="1" t="str">
        <f t="shared" si="40"/>
        <v>MY040</v>
      </c>
      <c r="F1322" s="323">
        <f t="shared" si="41"/>
        <v>1320</v>
      </c>
      <c r="G1322" s="317" t="s">
        <v>2749</v>
      </c>
      <c r="H1322" s="317" t="s">
        <v>518</v>
      </c>
      <c r="I1322" s="317" t="s">
        <v>1153</v>
      </c>
      <c r="J1322" s="317">
        <v>3</v>
      </c>
      <c r="K1322" s="317" t="s">
        <v>759</v>
      </c>
      <c r="L1322" s="317" t="s">
        <v>839</v>
      </c>
      <c r="M1322" s="317">
        <v>0</v>
      </c>
      <c r="N1322" s="333" t="s">
        <v>28</v>
      </c>
      <c r="O1322" s="318"/>
      <c r="P1322" s="319"/>
      <c r="Q1322" s="320"/>
      <c r="R1322" s="319"/>
      <c r="S1322" s="319"/>
      <c r="T1322" s="320"/>
      <c r="U1322" s="321">
        <v>45063</v>
      </c>
      <c r="V1322" s="270" t="str">
        <f ca="1">IFERROR(IF(E1322&lt;&gt;"",VLOOKUP(E1322,'Color Lineup'!N:N,1,0),""),"CHECK")</f>
        <v>MY040</v>
      </c>
    </row>
    <row r="1323" spans="3:22">
      <c r="C1323" s="1">
        <f>+IF(D1323=1,COUNTIF($D$2:D1323,D1323),0)</f>
        <v>0</v>
      </c>
      <c r="D1323" s="1">
        <f>+COUNTIF($E$2:E1323,E1323)</f>
        <v>125</v>
      </c>
      <c r="E1323" s="1" t="str">
        <f t="shared" si="40"/>
        <v>LH089</v>
      </c>
      <c r="F1323" s="323">
        <f t="shared" si="41"/>
        <v>1321</v>
      </c>
      <c r="G1323" s="317" t="s">
        <v>2750</v>
      </c>
      <c r="H1323" s="317" t="s">
        <v>682</v>
      </c>
      <c r="I1323" s="317" t="s">
        <v>2714</v>
      </c>
      <c r="J1323" s="317">
        <v>9</v>
      </c>
      <c r="K1323" s="317" t="s">
        <v>585</v>
      </c>
      <c r="L1323" s="317" t="s">
        <v>985</v>
      </c>
      <c r="M1323" s="317">
        <v>0</v>
      </c>
      <c r="N1323" s="333" t="s">
        <v>465</v>
      </c>
      <c r="O1323" s="318"/>
      <c r="P1323" s="319"/>
      <c r="Q1323" s="320"/>
      <c r="R1323" s="319"/>
      <c r="S1323" s="319"/>
      <c r="T1323" s="320"/>
      <c r="U1323" s="321">
        <v>45063</v>
      </c>
      <c r="V1323" s="270" t="str">
        <f ca="1">IFERROR(IF(E1323&lt;&gt;"",VLOOKUP(E1323,'Color Lineup'!N:N,1,0),""),"CHECK")</f>
        <v>LH089</v>
      </c>
    </row>
    <row r="1324" spans="3:22">
      <c r="C1324" s="1">
        <f>+IF(D1324=1,COUNTIF($D$2:D1324,D1324),0)</f>
        <v>0</v>
      </c>
      <c r="D1324" s="1">
        <f>+COUNTIF($E$2:E1324,E1324)</f>
        <v>88</v>
      </c>
      <c r="E1324" s="1" t="str">
        <f t="shared" si="40"/>
        <v>MX089</v>
      </c>
      <c r="F1324" s="323">
        <f t="shared" si="41"/>
        <v>1322</v>
      </c>
      <c r="G1324" s="317" t="s">
        <v>2751</v>
      </c>
      <c r="H1324" s="317" t="s">
        <v>518</v>
      </c>
      <c r="I1324" s="317" t="s">
        <v>1175</v>
      </c>
      <c r="J1324" s="317">
        <v>6</v>
      </c>
      <c r="K1324" s="317" t="s">
        <v>760</v>
      </c>
      <c r="L1324" s="317" t="s">
        <v>841</v>
      </c>
      <c r="M1324" s="317">
        <v>0</v>
      </c>
      <c r="N1324" s="333" t="s">
        <v>465</v>
      </c>
      <c r="O1324" s="318"/>
      <c r="P1324" s="319"/>
      <c r="Q1324" s="320"/>
      <c r="R1324" s="319"/>
      <c r="S1324" s="319"/>
      <c r="T1324" s="320"/>
      <c r="U1324" s="321">
        <v>45063</v>
      </c>
      <c r="V1324" s="270" t="str">
        <f ca="1">IFERROR(IF(E1324&lt;&gt;"",VLOOKUP(E1324,'Color Lineup'!N:N,1,0),""),"CHECK")</f>
        <v>MX089</v>
      </c>
    </row>
    <row r="1325" spans="3:22">
      <c r="C1325" s="1">
        <f>+IF(D1325=1,COUNTIF($D$2:D1325,D1325),0)</f>
        <v>0</v>
      </c>
      <c r="D1325" s="1">
        <f>+COUNTIF($E$2:E1325,E1325)</f>
        <v>49</v>
      </c>
      <c r="E1325" s="1" t="str">
        <f t="shared" si="40"/>
        <v>LHX12</v>
      </c>
      <c r="F1325" s="323">
        <f t="shared" si="41"/>
        <v>1323</v>
      </c>
      <c r="G1325" s="317" t="s">
        <v>2752</v>
      </c>
      <c r="H1325" s="317" t="s">
        <v>682</v>
      </c>
      <c r="I1325" s="317" t="s">
        <v>2714</v>
      </c>
      <c r="J1325" s="317">
        <v>10</v>
      </c>
      <c r="K1325" s="317" t="s">
        <v>585</v>
      </c>
      <c r="L1325" s="317" t="s">
        <v>986</v>
      </c>
      <c r="M1325" s="317">
        <v>0</v>
      </c>
      <c r="N1325" s="333" t="s">
        <v>632</v>
      </c>
      <c r="O1325" s="318"/>
      <c r="P1325" s="319"/>
      <c r="Q1325" s="320"/>
      <c r="R1325" s="319"/>
      <c r="S1325" s="319"/>
      <c r="T1325" s="320"/>
      <c r="U1325" s="321">
        <v>45063</v>
      </c>
      <c r="V1325" s="270" t="str">
        <f ca="1">IFERROR(IF(E1325&lt;&gt;"",VLOOKUP(E1325,'Color Lineup'!N:N,1,0),""),"CHECK")</f>
        <v>LHX12</v>
      </c>
    </row>
    <row r="1326" spans="3:22">
      <c r="C1326" s="1">
        <f>+IF(D1326=1,COUNTIF($D$2:D1326,D1326),0)</f>
        <v>0</v>
      </c>
      <c r="D1326" s="1">
        <f>+COUNTIF($E$2:E1326,E1326)</f>
        <v>31</v>
      </c>
      <c r="E1326" s="1" t="str">
        <f t="shared" si="40"/>
        <v>MX040</v>
      </c>
      <c r="F1326" s="323">
        <f t="shared" si="41"/>
        <v>1324</v>
      </c>
      <c r="G1326" s="317" t="s">
        <v>2753</v>
      </c>
      <c r="H1326" s="317" t="s">
        <v>518</v>
      </c>
      <c r="I1326" s="317" t="s">
        <v>1175</v>
      </c>
      <c r="J1326" s="317">
        <v>7</v>
      </c>
      <c r="K1326" s="317" t="s">
        <v>760</v>
      </c>
      <c r="L1326" s="317" t="s">
        <v>842</v>
      </c>
      <c r="M1326" s="317">
        <v>0</v>
      </c>
      <c r="N1326" s="333" t="s">
        <v>28</v>
      </c>
      <c r="O1326" s="318"/>
      <c r="P1326" s="319"/>
      <c r="Q1326" s="320"/>
      <c r="R1326" s="319"/>
      <c r="S1326" s="319"/>
      <c r="T1326" s="320"/>
      <c r="U1326" s="321">
        <v>45063</v>
      </c>
      <c r="V1326" s="270" t="str">
        <f ca="1">IFERROR(IF(E1326&lt;&gt;"",VLOOKUP(E1326,'Color Lineup'!N:N,1,0),""),"CHECK")</f>
        <v>MX040</v>
      </c>
    </row>
    <row r="1327" spans="3:22">
      <c r="C1327" s="1">
        <f>+IF(D1327=1,COUNTIF($D$2:D1327,D1327),0)</f>
        <v>0</v>
      </c>
      <c r="D1327" s="1">
        <f>+COUNTIF($E$2:E1327,E1327)</f>
        <v>45</v>
      </c>
      <c r="E1327" s="1" t="str">
        <f t="shared" si="40"/>
        <v>LT089</v>
      </c>
      <c r="F1327" s="323">
        <f t="shared" si="41"/>
        <v>1325</v>
      </c>
      <c r="G1327" s="317" t="s">
        <v>2754</v>
      </c>
      <c r="H1327" s="317" t="s">
        <v>519</v>
      </c>
      <c r="I1327" s="317" t="s">
        <v>2678</v>
      </c>
      <c r="J1327" s="317">
        <v>6</v>
      </c>
      <c r="K1327" s="317" t="s">
        <v>559</v>
      </c>
      <c r="L1327" s="317" t="s">
        <v>1229</v>
      </c>
      <c r="M1327" s="317">
        <v>0</v>
      </c>
      <c r="N1327" s="333" t="s">
        <v>465</v>
      </c>
      <c r="O1327" s="318"/>
      <c r="P1327" s="319"/>
      <c r="Q1327" s="320"/>
      <c r="R1327" s="319"/>
      <c r="S1327" s="319"/>
      <c r="T1327" s="320"/>
      <c r="U1327" s="321">
        <v>45063</v>
      </c>
      <c r="V1327" s="270" t="str">
        <f ca="1">IFERROR(IF(E1327&lt;&gt;"",VLOOKUP(E1327,'Color Lineup'!N:N,1,0),""),"CHECK")</f>
        <v>LT089</v>
      </c>
    </row>
    <row r="1328" spans="3:22">
      <c r="C1328" s="1">
        <f>+IF(D1328=1,COUNTIF($D$2:D1328,D1328),0)</f>
        <v>0</v>
      </c>
      <c r="D1328" s="1">
        <f>+COUNTIF($E$2:E1328,E1328)</f>
        <v>28</v>
      </c>
      <c r="E1328" s="1" t="str">
        <f t="shared" si="40"/>
        <v>LHP20</v>
      </c>
      <c r="F1328" s="323">
        <f t="shared" si="41"/>
        <v>1326</v>
      </c>
      <c r="G1328" s="317" t="s">
        <v>2755</v>
      </c>
      <c r="H1328" s="317" t="s">
        <v>682</v>
      </c>
      <c r="I1328" s="317" t="s">
        <v>2756</v>
      </c>
      <c r="J1328" s="317">
        <v>1</v>
      </c>
      <c r="K1328" s="317" t="s">
        <v>585</v>
      </c>
      <c r="L1328" s="317" t="s">
        <v>987</v>
      </c>
      <c r="M1328" s="317">
        <v>0</v>
      </c>
      <c r="N1328" s="333" t="s">
        <v>633</v>
      </c>
      <c r="O1328" s="318"/>
      <c r="P1328" s="319"/>
      <c r="Q1328" s="320"/>
      <c r="R1328" s="319"/>
      <c r="S1328" s="319"/>
      <c r="T1328" s="320"/>
      <c r="U1328" s="321">
        <v>45063</v>
      </c>
      <c r="V1328" s="270" t="str">
        <f ca="1">IFERROR(IF(E1328&lt;&gt;"",VLOOKUP(E1328,'Color Lineup'!N:N,1,0),""),"CHECK")</f>
        <v>LHP20</v>
      </c>
    </row>
    <row r="1329" spans="3:22">
      <c r="C1329" s="1">
        <f>+IF(D1329=1,COUNTIF($D$2:D1329,D1329),0)</f>
        <v>0</v>
      </c>
      <c r="D1329" s="1">
        <f>+COUNTIF($E$2:E1329,E1329)</f>
        <v>89</v>
      </c>
      <c r="E1329" s="1" t="str">
        <f t="shared" si="40"/>
        <v>MX089</v>
      </c>
      <c r="F1329" s="323">
        <f t="shared" si="41"/>
        <v>1327</v>
      </c>
      <c r="G1329" s="317" t="s">
        <v>2757</v>
      </c>
      <c r="H1329" s="317" t="s">
        <v>518</v>
      </c>
      <c r="I1329" s="317" t="s">
        <v>1175</v>
      </c>
      <c r="J1329" s="317">
        <v>8</v>
      </c>
      <c r="K1329" s="317" t="s">
        <v>760</v>
      </c>
      <c r="L1329" s="317" t="s">
        <v>843</v>
      </c>
      <c r="M1329" s="317">
        <v>0</v>
      </c>
      <c r="N1329" s="333" t="s">
        <v>465</v>
      </c>
      <c r="O1329" s="318"/>
      <c r="P1329" s="319"/>
      <c r="Q1329" s="320"/>
      <c r="R1329" s="319"/>
      <c r="S1329" s="319"/>
      <c r="T1329" s="320"/>
      <c r="U1329" s="321">
        <v>45063</v>
      </c>
      <c r="V1329" s="270" t="str">
        <f ca="1">IFERROR(IF(E1329&lt;&gt;"",VLOOKUP(E1329,'Color Lineup'!N:N,1,0),""),"CHECK")</f>
        <v>MX089</v>
      </c>
    </row>
    <row r="1330" spans="3:22">
      <c r="C1330" s="1">
        <f>+IF(D1330=1,COUNTIF($D$2:D1330,D1330),0)</f>
        <v>0</v>
      </c>
      <c r="D1330" s="1">
        <f>+COUNTIF($E$2:E1330,E1330)</f>
        <v>126</v>
      </c>
      <c r="E1330" s="1" t="str">
        <f t="shared" si="40"/>
        <v>LH089</v>
      </c>
      <c r="F1330" s="323">
        <f t="shared" si="41"/>
        <v>1328</v>
      </c>
      <c r="G1330" s="317" t="s">
        <v>2758</v>
      </c>
      <c r="H1330" s="317" t="s">
        <v>682</v>
      </c>
      <c r="I1330" s="317" t="s">
        <v>2756</v>
      </c>
      <c r="J1330" s="317">
        <v>2</v>
      </c>
      <c r="K1330" s="317" t="s">
        <v>585</v>
      </c>
      <c r="L1330" s="317" t="s">
        <v>988</v>
      </c>
      <c r="M1330" s="317">
        <v>0</v>
      </c>
      <c r="N1330" s="333" t="s">
        <v>465</v>
      </c>
      <c r="O1330" s="318"/>
      <c r="P1330" s="319"/>
      <c r="Q1330" s="320"/>
      <c r="R1330" s="319"/>
      <c r="S1330" s="319"/>
      <c r="T1330" s="320"/>
      <c r="U1330" s="321">
        <v>45063</v>
      </c>
      <c r="V1330" s="270" t="str">
        <f ca="1">IFERROR(IF(E1330&lt;&gt;"",VLOOKUP(E1330,'Color Lineup'!N:N,1,0),""),"CHECK")</f>
        <v>LH089</v>
      </c>
    </row>
    <row r="1331" spans="3:22">
      <c r="C1331" s="1">
        <f>+IF(D1331=1,COUNTIF($D$2:D1331,D1331),0)</f>
        <v>0</v>
      </c>
      <c r="D1331" s="1">
        <f>+COUNTIF($E$2:E1331,E1331)</f>
        <v>7</v>
      </c>
      <c r="E1331" s="1" t="str">
        <f t="shared" si="40"/>
        <v>MY1D6</v>
      </c>
      <c r="F1331" s="323">
        <f t="shared" si="41"/>
        <v>1329</v>
      </c>
      <c r="G1331" s="317" t="s">
        <v>2759</v>
      </c>
      <c r="H1331" s="317" t="s">
        <v>518</v>
      </c>
      <c r="I1331" s="317" t="s">
        <v>1153</v>
      </c>
      <c r="J1331" s="317">
        <v>4</v>
      </c>
      <c r="K1331" s="317" t="s">
        <v>759</v>
      </c>
      <c r="L1331" s="317" t="s">
        <v>844</v>
      </c>
      <c r="M1331" s="317">
        <v>0</v>
      </c>
      <c r="N1331" s="333" t="s">
        <v>29</v>
      </c>
      <c r="O1331" s="318"/>
      <c r="P1331" s="319"/>
      <c r="Q1331" s="320"/>
      <c r="R1331" s="319"/>
      <c r="S1331" s="319"/>
      <c r="T1331" s="320"/>
      <c r="U1331" s="321">
        <v>45063</v>
      </c>
      <c r="V1331" s="270" t="str">
        <f ca="1">IFERROR(IF(E1331&lt;&gt;"",VLOOKUP(E1331,'Color Lineup'!N:N,1,0),""),"CHECK")</f>
        <v>MY1D6</v>
      </c>
    </row>
    <row r="1332" spans="3:22">
      <c r="C1332" s="1">
        <f>+IF(D1332=1,COUNTIF($D$2:D1332,D1332),0)</f>
        <v>0</v>
      </c>
      <c r="D1332" s="1">
        <f>+COUNTIF($E$2:E1332,E1332)</f>
        <v>67</v>
      </c>
      <c r="E1332" s="1" t="str">
        <f t="shared" si="40"/>
        <v>HJ089</v>
      </c>
      <c r="F1332" s="323">
        <f t="shared" si="41"/>
        <v>1330</v>
      </c>
      <c r="G1332" s="317" t="s">
        <v>2760</v>
      </c>
      <c r="H1332" s="317" t="s">
        <v>682</v>
      </c>
      <c r="I1332" s="317" t="s">
        <v>2680</v>
      </c>
      <c r="J1332" s="317">
        <v>7</v>
      </c>
      <c r="K1332" s="317" t="s">
        <v>679</v>
      </c>
      <c r="L1332" s="317" t="s">
        <v>989</v>
      </c>
      <c r="M1332" s="317">
        <v>0</v>
      </c>
      <c r="N1332" s="333" t="s">
        <v>465</v>
      </c>
      <c r="O1332" s="318"/>
      <c r="P1332" s="319"/>
      <c r="Q1332" s="320"/>
      <c r="R1332" s="319"/>
      <c r="S1332" s="319"/>
      <c r="T1332" s="320"/>
      <c r="U1332" s="321">
        <v>45063</v>
      </c>
      <c r="V1332" s="270" t="str">
        <f ca="1">IFERROR(IF(E1332&lt;&gt;"",VLOOKUP(E1332,'Color Lineup'!N:N,1,0),""),"CHECK")</f>
        <v>HJ089</v>
      </c>
    </row>
    <row r="1333" spans="3:22">
      <c r="C1333" s="1">
        <f>+IF(D1333=1,COUNTIF($D$2:D1333,D1333),0)</f>
        <v>0</v>
      </c>
      <c r="D1333" s="1">
        <f>+COUNTIF($E$2:E1333,E1333)</f>
        <v>43</v>
      </c>
      <c r="E1333" s="1" t="str">
        <f t="shared" si="40"/>
        <v>MX3R3</v>
      </c>
      <c r="F1333" s="323">
        <f t="shared" si="41"/>
        <v>1331</v>
      </c>
      <c r="G1333" s="317" t="s">
        <v>2761</v>
      </c>
      <c r="H1333" s="317" t="s">
        <v>518</v>
      </c>
      <c r="I1333" s="317" t="s">
        <v>1175</v>
      </c>
      <c r="J1333" s="317">
        <v>9</v>
      </c>
      <c r="K1333" s="317" t="s">
        <v>760</v>
      </c>
      <c r="L1333" s="317" t="s">
        <v>845</v>
      </c>
      <c r="M1333" s="317">
        <v>0</v>
      </c>
      <c r="N1333" s="333" t="s">
        <v>354</v>
      </c>
      <c r="O1333" s="318"/>
      <c r="P1333" s="319"/>
      <c r="Q1333" s="320"/>
      <c r="R1333" s="319"/>
      <c r="S1333" s="319"/>
      <c r="T1333" s="320"/>
      <c r="U1333" s="321">
        <v>45063</v>
      </c>
      <c r="V1333" s="270" t="str">
        <f ca="1">IFERROR(IF(E1333&lt;&gt;"",VLOOKUP(E1333,'Color Lineup'!N:N,1,0),""),"CHECK")</f>
        <v>MX3R3</v>
      </c>
    </row>
    <row r="1334" spans="3:22">
      <c r="C1334" s="1">
        <f>+IF(D1334=1,COUNTIF($D$2:D1334,D1334),0)</f>
        <v>0</v>
      </c>
      <c r="D1334" s="1">
        <f>+COUNTIF($E$2:E1334,E1334)</f>
        <v>5</v>
      </c>
      <c r="E1334" s="1" t="str">
        <f t="shared" si="40"/>
        <v>LP218</v>
      </c>
      <c r="F1334" s="323">
        <f t="shared" si="41"/>
        <v>1332</v>
      </c>
      <c r="G1334" s="317" t="s">
        <v>2762</v>
      </c>
      <c r="H1334" s="317" t="s">
        <v>519</v>
      </c>
      <c r="I1334" s="317" t="s">
        <v>2664</v>
      </c>
      <c r="J1334" s="317">
        <v>7</v>
      </c>
      <c r="K1334" s="317" t="s">
        <v>561</v>
      </c>
      <c r="L1334" s="317" t="s">
        <v>1230</v>
      </c>
      <c r="M1334" s="317">
        <v>0</v>
      </c>
      <c r="N1334" s="333" t="s">
        <v>20</v>
      </c>
      <c r="O1334" s="318"/>
      <c r="P1334" s="319"/>
      <c r="Q1334" s="320"/>
      <c r="R1334" s="319"/>
      <c r="S1334" s="319"/>
      <c r="T1334" s="320"/>
      <c r="U1334" s="321">
        <v>45063</v>
      </c>
      <c r="V1334" s="270" t="str">
        <f ca="1">IFERROR(IF(E1334&lt;&gt;"",VLOOKUP(E1334,'Color Lineup'!N:N,1,0),""),"CHECK")</f>
        <v>LP218</v>
      </c>
    </row>
    <row r="1335" spans="3:22">
      <c r="C1335" s="1">
        <f>+IF(D1335=1,COUNTIF($D$2:D1335,D1335),0)</f>
        <v>0</v>
      </c>
      <c r="D1335" s="1">
        <f>+COUNTIF($E$2:E1335,E1335)</f>
        <v>12</v>
      </c>
      <c r="E1335" s="1" t="str">
        <f t="shared" si="40"/>
        <v>CXS28</v>
      </c>
      <c r="F1335" s="323">
        <f t="shared" si="41"/>
        <v>1333</v>
      </c>
      <c r="G1335" s="317" t="s">
        <v>2763</v>
      </c>
      <c r="H1335" s="317" t="s">
        <v>682</v>
      </c>
      <c r="I1335" s="317" t="s">
        <v>2736</v>
      </c>
      <c r="J1335" s="317">
        <v>3</v>
      </c>
      <c r="K1335" s="317" t="s">
        <v>680</v>
      </c>
      <c r="L1335" s="317" t="s">
        <v>990</v>
      </c>
      <c r="M1335" s="317">
        <v>0</v>
      </c>
      <c r="N1335" s="333" t="s">
        <v>631</v>
      </c>
      <c r="O1335" s="318"/>
      <c r="P1335" s="319"/>
      <c r="Q1335" s="320"/>
      <c r="R1335" s="319"/>
      <c r="S1335" s="319"/>
      <c r="T1335" s="320"/>
      <c r="U1335" s="321">
        <v>45063</v>
      </c>
      <c r="V1335" s="270" t="str">
        <f ca="1">IFERROR(IF(E1335&lt;&gt;"",VLOOKUP(E1335,'Color Lineup'!N:N,1,0),""),"CHECK")</f>
        <v>CXS28</v>
      </c>
    </row>
    <row r="1336" spans="3:22">
      <c r="C1336" s="1">
        <f>+IF(D1336=1,COUNTIF($D$2:D1336,D1336),0)</f>
        <v>0</v>
      </c>
      <c r="D1336" s="1">
        <f>+COUNTIF($E$2:E1336,E1336)</f>
        <v>50</v>
      </c>
      <c r="E1336" s="1" t="str">
        <f t="shared" si="40"/>
        <v>MX218</v>
      </c>
      <c r="F1336" s="323">
        <f t="shared" si="41"/>
        <v>1334</v>
      </c>
      <c r="G1336" s="317" t="s">
        <v>2764</v>
      </c>
      <c r="H1336" s="317" t="s">
        <v>518</v>
      </c>
      <c r="I1336" s="317" t="s">
        <v>1175</v>
      </c>
      <c r="J1336" s="317">
        <v>10</v>
      </c>
      <c r="K1336" s="317" t="s">
        <v>760</v>
      </c>
      <c r="L1336" s="317" t="s">
        <v>846</v>
      </c>
      <c r="M1336" s="317">
        <v>0</v>
      </c>
      <c r="N1336" s="333" t="s">
        <v>20</v>
      </c>
      <c r="O1336" s="318"/>
      <c r="P1336" s="319"/>
      <c r="Q1336" s="320"/>
      <c r="R1336" s="319"/>
      <c r="S1336" s="319"/>
      <c r="T1336" s="320"/>
      <c r="U1336" s="321">
        <v>45063</v>
      </c>
      <c r="V1336" s="270" t="str">
        <f ca="1">IFERROR(IF(E1336&lt;&gt;"",VLOOKUP(E1336,'Color Lineup'!N:N,1,0),""),"CHECK")</f>
        <v>MX218</v>
      </c>
    </row>
    <row r="1337" spans="3:22">
      <c r="C1337" s="1">
        <f>+IF(D1337=1,COUNTIF($D$2:D1337,D1337),0)</f>
        <v>0</v>
      </c>
      <c r="D1337" s="1">
        <f>+COUNTIF($E$2:E1337,E1337)</f>
        <v>127</v>
      </c>
      <c r="E1337" s="1" t="str">
        <f t="shared" si="40"/>
        <v>LH089</v>
      </c>
      <c r="F1337" s="323">
        <f t="shared" si="41"/>
        <v>1335</v>
      </c>
      <c r="G1337" s="317" t="s">
        <v>2765</v>
      </c>
      <c r="H1337" s="317" t="s">
        <v>682</v>
      </c>
      <c r="I1337" s="317" t="s">
        <v>2756</v>
      </c>
      <c r="J1337" s="317">
        <v>3</v>
      </c>
      <c r="K1337" s="317" t="s">
        <v>585</v>
      </c>
      <c r="L1337" s="317" t="s">
        <v>991</v>
      </c>
      <c r="M1337" s="317">
        <v>0</v>
      </c>
      <c r="N1337" s="829" t="s">
        <v>465</v>
      </c>
      <c r="O1337" s="318"/>
      <c r="P1337" s="319"/>
      <c r="Q1337" s="320"/>
      <c r="R1337" s="319"/>
      <c r="S1337" s="319"/>
      <c r="T1337" s="320"/>
      <c r="U1337" s="321">
        <v>45063</v>
      </c>
      <c r="V1337" s="270" t="str">
        <f ca="1">IFERROR(IF(E1337&lt;&gt;"",VLOOKUP(E1337,'Color Lineup'!N:N,1,0),""),"CHECK")</f>
        <v>LH089</v>
      </c>
    </row>
    <row r="1338" spans="3:22">
      <c r="C1338" s="1">
        <f>+IF(D1338=1,COUNTIF($D$2:D1338,D1338),0)</f>
        <v>0</v>
      </c>
      <c r="D1338" s="1">
        <f>+COUNTIF($E$2:E1338,E1338)</f>
        <v>13</v>
      </c>
      <c r="E1338" s="1" t="str">
        <f t="shared" si="40"/>
        <v>MX1D6</v>
      </c>
      <c r="F1338" s="323">
        <f t="shared" si="41"/>
        <v>1336</v>
      </c>
      <c r="G1338" s="317" t="s">
        <v>2766</v>
      </c>
      <c r="H1338" s="317" t="s">
        <v>518</v>
      </c>
      <c r="I1338" s="317" t="s">
        <v>1178</v>
      </c>
      <c r="J1338" s="317">
        <v>1</v>
      </c>
      <c r="K1338" s="317" t="s">
        <v>760</v>
      </c>
      <c r="L1338" s="317" t="s">
        <v>847</v>
      </c>
      <c r="M1338" s="317">
        <v>0</v>
      </c>
      <c r="N1338" s="333" t="s">
        <v>29</v>
      </c>
      <c r="O1338" s="318"/>
      <c r="P1338" s="319"/>
      <c r="Q1338" s="320"/>
      <c r="R1338" s="319"/>
      <c r="S1338" s="319"/>
      <c r="T1338" s="320"/>
      <c r="U1338" s="321">
        <v>45063</v>
      </c>
      <c r="V1338" s="270" t="str">
        <f ca="1">IFERROR(IF(E1338&lt;&gt;"",VLOOKUP(E1338,'Color Lineup'!N:N,1,0),""),"CHECK")</f>
        <v>MX1D6</v>
      </c>
    </row>
    <row r="1339" spans="3:22">
      <c r="C1339" s="1">
        <f>+IF(D1339=1,COUNTIF($D$2:D1339,D1339),0)</f>
        <v>0</v>
      </c>
      <c r="D1339" s="1">
        <f>+COUNTIF($E$2:E1339,E1339)</f>
        <v>25</v>
      </c>
      <c r="E1339" s="1" t="str">
        <f t="shared" si="40"/>
        <v>LHS28</v>
      </c>
      <c r="F1339" s="323">
        <f t="shared" si="41"/>
        <v>1337</v>
      </c>
      <c r="G1339" s="317" t="s">
        <v>2767</v>
      </c>
      <c r="H1339" s="317" t="s">
        <v>682</v>
      </c>
      <c r="I1339" s="317" t="s">
        <v>2756</v>
      </c>
      <c r="J1339" s="317">
        <v>4</v>
      </c>
      <c r="K1339" s="317" t="s">
        <v>585</v>
      </c>
      <c r="L1339" s="317" t="s">
        <v>992</v>
      </c>
      <c r="M1339" s="317">
        <v>0</v>
      </c>
      <c r="N1339" s="829" t="s">
        <v>631</v>
      </c>
      <c r="O1339" s="318"/>
      <c r="P1339" s="319"/>
      <c r="Q1339" s="320"/>
      <c r="R1339" s="319"/>
      <c r="S1339" s="319"/>
      <c r="T1339" s="320"/>
      <c r="U1339" s="321">
        <v>45063</v>
      </c>
      <c r="V1339" s="270" t="str">
        <f ca="1">IFERROR(IF(E1339&lt;&gt;"",VLOOKUP(E1339,'Color Lineup'!N:N,1,0),""),"CHECK")</f>
        <v>LHS28</v>
      </c>
    </row>
    <row r="1340" spans="3:22">
      <c r="C1340" s="1">
        <f>+IF(D1340=1,COUNTIF($D$2:D1340,D1340),0)</f>
        <v>0</v>
      </c>
      <c r="D1340" s="1">
        <f>+COUNTIF($E$2:E1340,E1340)</f>
        <v>24</v>
      </c>
      <c r="E1340" s="1" t="str">
        <f t="shared" si="40"/>
        <v>LT218</v>
      </c>
      <c r="F1340" s="323">
        <f t="shared" si="41"/>
        <v>1338</v>
      </c>
      <c r="G1340" s="317" t="s">
        <v>2768</v>
      </c>
      <c r="H1340" s="317" t="s">
        <v>519</v>
      </c>
      <c r="I1340" s="317" t="s">
        <v>2678</v>
      </c>
      <c r="J1340" s="317">
        <v>7</v>
      </c>
      <c r="K1340" s="317" t="s">
        <v>559</v>
      </c>
      <c r="L1340" s="317" t="s">
        <v>1231</v>
      </c>
      <c r="M1340" s="317">
        <v>0</v>
      </c>
      <c r="N1340" s="333" t="s">
        <v>20</v>
      </c>
      <c r="O1340" s="318"/>
      <c r="P1340" s="319"/>
      <c r="Q1340" s="320"/>
      <c r="R1340" s="319"/>
      <c r="S1340" s="319"/>
      <c r="T1340" s="320"/>
      <c r="U1340" s="321">
        <v>45063</v>
      </c>
      <c r="V1340" s="270" t="str">
        <f ca="1">IFERROR(IF(E1340&lt;&gt;"",VLOOKUP(E1340,'Color Lineup'!N:N,1,0),""),"CHECK")</f>
        <v>LT218</v>
      </c>
    </row>
    <row r="1341" spans="3:22">
      <c r="C1341" s="1">
        <f>+IF(D1341=1,COUNTIF($D$2:D1341,D1341),0)</f>
        <v>0</v>
      </c>
      <c r="D1341" s="1">
        <f>+COUNTIF($E$2:E1341,E1341)</f>
        <v>10</v>
      </c>
      <c r="E1341" s="1" t="str">
        <f t="shared" si="40"/>
        <v>MY3R3</v>
      </c>
      <c r="F1341" s="323">
        <f t="shared" si="41"/>
        <v>1339</v>
      </c>
      <c r="G1341" s="317" t="s">
        <v>2769</v>
      </c>
      <c r="H1341" s="317" t="s">
        <v>518</v>
      </c>
      <c r="I1341" s="317" t="s">
        <v>1153</v>
      </c>
      <c r="J1341" s="317">
        <v>5</v>
      </c>
      <c r="K1341" s="317" t="s">
        <v>759</v>
      </c>
      <c r="L1341" s="317" t="s">
        <v>848</v>
      </c>
      <c r="M1341" s="317">
        <v>0</v>
      </c>
      <c r="N1341" s="333" t="s">
        <v>354</v>
      </c>
      <c r="O1341" s="318"/>
      <c r="P1341" s="319"/>
      <c r="Q1341" s="320"/>
      <c r="R1341" s="319"/>
      <c r="S1341" s="319"/>
      <c r="T1341" s="320"/>
      <c r="U1341" s="321">
        <v>45063</v>
      </c>
      <c r="V1341" s="270" t="str">
        <f ca="1">IFERROR(IF(E1341&lt;&gt;"",VLOOKUP(E1341,'Color Lineup'!N:N,1,0),""),"CHECK")</f>
        <v>MY3R3</v>
      </c>
    </row>
    <row r="1342" spans="3:22">
      <c r="C1342" s="1">
        <f>+IF(D1342=1,COUNTIF($D$2:D1342,D1342),0)</f>
        <v>0</v>
      </c>
      <c r="D1342" s="1">
        <f>+COUNTIF($E$2:E1342,E1342)</f>
        <v>11</v>
      </c>
      <c r="E1342" s="1" t="str">
        <f t="shared" si="40"/>
        <v>MV1D6</v>
      </c>
      <c r="F1342" s="323">
        <f t="shared" si="41"/>
        <v>1340</v>
      </c>
      <c r="G1342" s="317" t="s">
        <v>2770</v>
      </c>
      <c r="H1342" s="317" t="s">
        <v>518</v>
      </c>
      <c r="I1342" s="317" t="s">
        <v>2348</v>
      </c>
      <c r="J1342" s="317">
        <v>5</v>
      </c>
      <c r="K1342" s="317" t="s">
        <v>758</v>
      </c>
      <c r="L1342" s="317" t="s">
        <v>849</v>
      </c>
      <c r="M1342" s="317">
        <v>0</v>
      </c>
      <c r="N1342" s="829" t="s">
        <v>29</v>
      </c>
      <c r="O1342" s="318"/>
      <c r="P1342" s="319"/>
      <c r="Q1342" s="320"/>
      <c r="R1342" s="319"/>
      <c r="S1342" s="319"/>
      <c r="T1342" s="320"/>
      <c r="U1342" s="321">
        <v>45063</v>
      </c>
      <c r="V1342" s="270" t="str">
        <f ca="1">IFERROR(IF(E1342&lt;&gt;"",VLOOKUP(E1342,'Color Lineup'!N:N,1,0),""),"CHECK")</f>
        <v>MV1D6</v>
      </c>
    </row>
    <row r="1343" spans="3:22">
      <c r="C1343" s="1">
        <f>+IF(D1343=1,COUNTIF($D$2:D1343,D1343),0)</f>
        <v>0</v>
      </c>
      <c r="D1343" s="1">
        <f>+COUNTIF($E$2:E1343,E1343)</f>
        <v>128</v>
      </c>
      <c r="E1343" s="1" t="str">
        <f t="shared" si="40"/>
        <v>LH089</v>
      </c>
      <c r="F1343" s="323">
        <f t="shared" si="41"/>
        <v>1341</v>
      </c>
      <c r="G1343" s="317" t="s">
        <v>2771</v>
      </c>
      <c r="H1343" s="317" t="s">
        <v>682</v>
      </c>
      <c r="I1343" s="317" t="s">
        <v>2756</v>
      </c>
      <c r="J1343" s="317">
        <v>5</v>
      </c>
      <c r="K1343" s="317" t="s">
        <v>585</v>
      </c>
      <c r="L1343" s="317" t="s">
        <v>993</v>
      </c>
      <c r="M1343" s="317">
        <v>0</v>
      </c>
      <c r="N1343" s="333" t="s">
        <v>465</v>
      </c>
      <c r="O1343" s="318"/>
      <c r="P1343" s="319"/>
      <c r="Q1343" s="320"/>
      <c r="R1343" s="319"/>
      <c r="S1343" s="319"/>
      <c r="T1343" s="320"/>
      <c r="U1343" s="321">
        <v>45063</v>
      </c>
      <c r="V1343" s="270" t="str">
        <f ca="1">IFERROR(IF(E1343&lt;&gt;"",VLOOKUP(E1343,'Color Lineup'!N:N,1,0),""),"CHECK")</f>
        <v>LH089</v>
      </c>
    </row>
    <row r="1344" spans="3:22">
      <c r="C1344" s="1">
        <f>+IF(D1344=1,COUNTIF($D$2:D1344,D1344),0)</f>
        <v>0</v>
      </c>
      <c r="D1344" s="1">
        <f>+COUNTIF($E$2:E1344,E1344)</f>
        <v>106</v>
      </c>
      <c r="E1344" s="1" t="str">
        <f t="shared" si="40"/>
        <v>MX4R0</v>
      </c>
      <c r="F1344" s="323">
        <f t="shared" si="41"/>
        <v>1342</v>
      </c>
      <c r="G1344" s="317" t="s">
        <v>2772</v>
      </c>
      <c r="H1344" s="317" t="s">
        <v>518</v>
      </c>
      <c r="I1344" s="317" t="s">
        <v>1178</v>
      </c>
      <c r="J1344" s="317">
        <v>2</v>
      </c>
      <c r="K1344" s="317" t="s">
        <v>760</v>
      </c>
      <c r="L1344" s="317" t="s">
        <v>850</v>
      </c>
      <c r="M1344" s="317">
        <v>0</v>
      </c>
      <c r="N1344" s="333" t="s">
        <v>21</v>
      </c>
      <c r="O1344" s="318"/>
      <c r="P1344" s="319"/>
      <c r="Q1344" s="320"/>
      <c r="R1344" s="319"/>
      <c r="S1344" s="319"/>
      <c r="T1344" s="320"/>
      <c r="U1344" s="321">
        <v>45063</v>
      </c>
      <c r="V1344" s="270" t="str">
        <f ca="1">IFERROR(IF(E1344&lt;&gt;"",VLOOKUP(E1344,'Color Lineup'!N:N,1,0),""),"CHECK")</f>
        <v>MX4R0</v>
      </c>
    </row>
    <row r="1345" spans="3:22">
      <c r="C1345" s="1">
        <f>+IF(D1345=1,COUNTIF($D$2:D1345,D1345),0)</f>
        <v>0</v>
      </c>
      <c r="D1345" s="1">
        <f>+COUNTIF($E$2:E1345,E1345)</f>
        <v>20</v>
      </c>
      <c r="E1345" s="1" t="str">
        <f t="shared" si="40"/>
        <v>HJX12</v>
      </c>
      <c r="F1345" s="323">
        <f t="shared" si="41"/>
        <v>1343</v>
      </c>
      <c r="G1345" s="317" t="s">
        <v>2773</v>
      </c>
      <c r="H1345" s="317" t="s">
        <v>682</v>
      </c>
      <c r="I1345" s="317" t="s">
        <v>2680</v>
      </c>
      <c r="J1345" s="317">
        <v>8</v>
      </c>
      <c r="K1345" s="317" t="s">
        <v>679</v>
      </c>
      <c r="L1345" s="317" t="s">
        <v>994</v>
      </c>
      <c r="M1345" s="317">
        <v>0</v>
      </c>
      <c r="N1345" s="333" t="s">
        <v>632</v>
      </c>
      <c r="O1345" s="318"/>
      <c r="P1345" s="319"/>
      <c r="Q1345" s="320"/>
      <c r="R1345" s="319"/>
      <c r="S1345" s="319"/>
      <c r="T1345" s="320"/>
      <c r="U1345" s="321">
        <v>45063</v>
      </c>
      <c r="V1345" s="270" t="str">
        <f ca="1">IFERROR(IF(E1345&lt;&gt;"",VLOOKUP(E1345,'Color Lineup'!N:N,1,0),""),"CHECK")</f>
        <v>HJX12</v>
      </c>
    </row>
    <row r="1346" spans="3:22">
      <c r="C1346" s="1">
        <f>+IF(D1346=1,COUNTIF($D$2:D1346,D1346),0)</f>
        <v>0</v>
      </c>
      <c r="D1346" s="1">
        <f>+COUNTIF($E$2:E1346,E1346)</f>
        <v>51</v>
      </c>
      <c r="E1346" s="1" t="str">
        <f t="shared" si="40"/>
        <v>MX218</v>
      </c>
      <c r="F1346" s="323">
        <f t="shared" si="41"/>
        <v>1344</v>
      </c>
      <c r="G1346" s="317" t="s">
        <v>2774</v>
      </c>
      <c r="H1346" s="317" t="s">
        <v>518</v>
      </c>
      <c r="I1346" s="317" t="s">
        <v>1178</v>
      </c>
      <c r="J1346" s="317">
        <v>3</v>
      </c>
      <c r="K1346" s="317" t="s">
        <v>760</v>
      </c>
      <c r="L1346" s="317" t="s">
        <v>851</v>
      </c>
      <c r="M1346" s="317">
        <v>0</v>
      </c>
      <c r="N1346" s="829" t="s">
        <v>20</v>
      </c>
      <c r="O1346" s="318"/>
      <c r="P1346" s="319"/>
      <c r="Q1346" s="320"/>
      <c r="R1346" s="319"/>
      <c r="S1346" s="319"/>
      <c r="T1346" s="320"/>
      <c r="U1346" s="321">
        <v>45063</v>
      </c>
      <c r="V1346" s="270" t="str">
        <f ca="1">IFERROR(IF(E1346&lt;&gt;"",VLOOKUP(E1346,'Color Lineup'!N:N,1,0),""),"CHECK")</f>
        <v>MX218</v>
      </c>
    </row>
    <row r="1347" spans="3:22">
      <c r="C1347" s="1">
        <f>+IF(D1347=1,COUNTIF($D$2:D1347,D1347),0)</f>
        <v>0</v>
      </c>
      <c r="D1347" s="1">
        <f>+COUNTIF($E$2:E1347,E1347)</f>
        <v>9</v>
      </c>
      <c r="E1347" s="1" t="str">
        <f t="shared" si="40"/>
        <v>LP4V8</v>
      </c>
      <c r="F1347" s="323">
        <f t="shared" si="41"/>
        <v>1345</v>
      </c>
      <c r="G1347" s="317" t="s">
        <v>2775</v>
      </c>
      <c r="H1347" s="317" t="s">
        <v>519</v>
      </c>
      <c r="I1347" s="317" t="s">
        <v>2664</v>
      </c>
      <c r="J1347" s="317">
        <v>8</v>
      </c>
      <c r="K1347" s="317" t="s">
        <v>561</v>
      </c>
      <c r="L1347" s="317" t="s">
        <v>1233</v>
      </c>
      <c r="M1347" s="317">
        <v>0</v>
      </c>
      <c r="N1347" s="333" t="s">
        <v>30</v>
      </c>
      <c r="O1347" s="318"/>
      <c r="P1347" s="319"/>
      <c r="Q1347" s="320"/>
      <c r="R1347" s="319"/>
      <c r="S1347" s="319"/>
      <c r="T1347" s="320"/>
      <c r="U1347" s="321">
        <v>45063</v>
      </c>
      <c r="V1347" s="270" t="str">
        <f ca="1">IFERROR(IF(E1347&lt;&gt;"",VLOOKUP(E1347,'Color Lineup'!N:N,1,0),""),"CHECK")</f>
        <v>LP4V8</v>
      </c>
    </row>
    <row r="1348" spans="3:22">
      <c r="C1348" s="1">
        <f>+IF(D1348=1,COUNTIF($D$2:D1348,D1348),0)</f>
        <v>0</v>
      </c>
      <c r="D1348" s="1">
        <f>+COUNTIF($E$2:E1348,E1348)</f>
        <v>11</v>
      </c>
      <c r="E1348" s="1" t="str">
        <f t="shared" ref="E1348:E1411" si="42">+K1348&amp;N1348</f>
        <v>CXP20</v>
      </c>
      <c r="F1348" s="323">
        <f t="shared" si="41"/>
        <v>1346</v>
      </c>
      <c r="G1348" s="317" t="s">
        <v>2776</v>
      </c>
      <c r="H1348" s="317" t="s">
        <v>682</v>
      </c>
      <c r="I1348" s="317" t="s">
        <v>2736</v>
      </c>
      <c r="J1348" s="317">
        <v>4</v>
      </c>
      <c r="K1348" s="317" t="s">
        <v>680</v>
      </c>
      <c r="L1348" s="317" t="s">
        <v>995</v>
      </c>
      <c r="M1348" s="317">
        <v>0</v>
      </c>
      <c r="N1348" s="333" t="s">
        <v>633</v>
      </c>
      <c r="O1348" s="318"/>
      <c r="P1348" s="319"/>
      <c r="Q1348" s="320"/>
      <c r="R1348" s="319"/>
      <c r="S1348" s="319"/>
      <c r="T1348" s="320"/>
      <c r="U1348" s="321">
        <v>45063</v>
      </c>
      <c r="V1348" s="270" t="str">
        <f ca="1">IFERROR(IF(E1348&lt;&gt;"",VLOOKUP(E1348,'Color Lineup'!N:N,1,0),""),"CHECK")</f>
        <v>CXP20</v>
      </c>
    </row>
    <row r="1349" spans="3:22">
      <c r="C1349" s="1">
        <f>+IF(D1349=1,COUNTIF($D$2:D1349,D1349),0)</f>
        <v>0</v>
      </c>
      <c r="D1349" s="1">
        <f>+COUNTIF($E$2:E1349,E1349)</f>
        <v>90</v>
      </c>
      <c r="E1349" s="1" t="str">
        <f t="shared" si="42"/>
        <v>MX089</v>
      </c>
      <c r="F1349" s="323">
        <f t="shared" ref="F1349:F1412" si="43">ROW()-2</f>
        <v>1347</v>
      </c>
      <c r="G1349" s="317" t="s">
        <v>2777</v>
      </c>
      <c r="H1349" s="317" t="s">
        <v>518</v>
      </c>
      <c r="I1349" s="317" t="s">
        <v>1178</v>
      </c>
      <c r="J1349" s="317">
        <v>4</v>
      </c>
      <c r="K1349" s="317" t="s">
        <v>760</v>
      </c>
      <c r="L1349" s="317" t="s">
        <v>852</v>
      </c>
      <c r="M1349" s="317">
        <v>0</v>
      </c>
      <c r="N1349" s="333" t="s">
        <v>465</v>
      </c>
      <c r="O1349" s="318"/>
      <c r="P1349" s="319"/>
      <c r="Q1349" s="320"/>
      <c r="R1349" s="319"/>
      <c r="S1349" s="319"/>
      <c r="T1349" s="320"/>
      <c r="U1349" s="321">
        <v>45063</v>
      </c>
      <c r="V1349" s="270" t="str">
        <f ca="1">IFERROR(IF(E1349&lt;&gt;"",VLOOKUP(E1349,'Color Lineup'!N:N,1,0),""),"CHECK")</f>
        <v>MX089</v>
      </c>
    </row>
    <row r="1350" spans="3:22">
      <c r="C1350" s="1">
        <f>+IF(D1350=1,COUNTIF($D$2:D1350,D1350),0)</f>
        <v>0</v>
      </c>
      <c r="D1350" s="1">
        <f>+COUNTIF($E$2:E1350,E1350)</f>
        <v>129</v>
      </c>
      <c r="E1350" s="1" t="str">
        <f t="shared" si="42"/>
        <v>LH089</v>
      </c>
      <c r="F1350" s="323">
        <f t="shared" si="43"/>
        <v>1348</v>
      </c>
      <c r="G1350" s="317" t="s">
        <v>2778</v>
      </c>
      <c r="H1350" s="317" t="s">
        <v>682</v>
      </c>
      <c r="I1350" s="317" t="s">
        <v>2756</v>
      </c>
      <c r="J1350" s="317">
        <v>6</v>
      </c>
      <c r="K1350" s="317" t="s">
        <v>585</v>
      </c>
      <c r="L1350" s="317" t="s">
        <v>996</v>
      </c>
      <c r="M1350" s="317">
        <v>0</v>
      </c>
      <c r="N1350" s="829" t="s">
        <v>465</v>
      </c>
      <c r="O1350" s="318"/>
      <c r="P1350" s="319"/>
      <c r="Q1350" s="320"/>
      <c r="R1350" s="319"/>
      <c r="S1350" s="319"/>
      <c r="T1350" s="320"/>
      <c r="U1350" s="321">
        <v>45063</v>
      </c>
      <c r="V1350" s="270" t="str">
        <f ca="1">IFERROR(IF(E1350&lt;&gt;"",VLOOKUP(E1350,'Color Lineup'!N:N,1,0),""),"CHECK")</f>
        <v>LH089</v>
      </c>
    </row>
    <row r="1351" spans="3:22">
      <c r="C1351" s="1">
        <f>+IF(D1351=1,COUNTIF($D$2:D1351,D1351),0)</f>
        <v>0</v>
      </c>
      <c r="D1351" s="1">
        <f>+COUNTIF($E$2:E1351,E1351)</f>
        <v>40</v>
      </c>
      <c r="E1351" s="1" t="str">
        <f t="shared" si="42"/>
        <v>MY4R0</v>
      </c>
      <c r="F1351" s="323">
        <f t="shared" si="43"/>
        <v>1349</v>
      </c>
      <c r="G1351" s="317" t="s">
        <v>2779</v>
      </c>
      <c r="H1351" s="317" t="s">
        <v>518</v>
      </c>
      <c r="I1351" s="317" t="s">
        <v>1153</v>
      </c>
      <c r="J1351" s="317">
        <v>6</v>
      </c>
      <c r="K1351" s="317" t="s">
        <v>759</v>
      </c>
      <c r="L1351" s="317" t="s">
        <v>853</v>
      </c>
      <c r="M1351" s="317">
        <v>0</v>
      </c>
      <c r="N1351" s="333" t="s">
        <v>21</v>
      </c>
      <c r="O1351" s="318"/>
      <c r="P1351" s="319"/>
      <c r="Q1351" s="320"/>
      <c r="R1351" s="319"/>
      <c r="S1351" s="319"/>
      <c r="T1351" s="320"/>
      <c r="U1351" s="321">
        <v>45063</v>
      </c>
      <c r="V1351" s="270" t="str">
        <f ca="1">IFERROR(IF(E1351&lt;&gt;"",VLOOKUP(E1351,'Color Lineup'!N:N,1,0),""),"CHECK")</f>
        <v>MY4R0</v>
      </c>
    </row>
    <row r="1352" spans="3:22">
      <c r="C1352" s="1">
        <f>+IF(D1352=1,COUNTIF($D$2:D1352,D1352),0)</f>
        <v>0</v>
      </c>
      <c r="D1352" s="1">
        <f>+COUNTIF($E$2:E1352,E1352)</f>
        <v>130</v>
      </c>
      <c r="E1352" s="1" t="str">
        <f t="shared" si="42"/>
        <v>LH089</v>
      </c>
      <c r="F1352" s="323">
        <f t="shared" si="43"/>
        <v>1350</v>
      </c>
      <c r="G1352" s="317" t="s">
        <v>2780</v>
      </c>
      <c r="H1352" s="317" t="s">
        <v>682</v>
      </c>
      <c r="I1352" s="317" t="s">
        <v>2756</v>
      </c>
      <c r="J1352" s="317">
        <v>7</v>
      </c>
      <c r="K1352" s="317" t="s">
        <v>585</v>
      </c>
      <c r="L1352" s="317" t="s">
        <v>997</v>
      </c>
      <c r="M1352" s="317">
        <v>0</v>
      </c>
      <c r="N1352" s="333" t="s">
        <v>465</v>
      </c>
      <c r="O1352" s="318"/>
      <c r="P1352" s="319"/>
      <c r="Q1352" s="320"/>
      <c r="R1352" s="319"/>
      <c r="S1352" s="319"/>
      <c r="T1352" s="320"/>
      <c r="U1352" s="321">
        <v>45063</v>
      </c>
      <c r="V1352" s="270" t="str">
        <f ca="1">IFERROR(IF(E1352&lt;&gt;"",VLOOKUP(E1352,'Color Lineup'!N:N,1,0),""),"CHECK")</f>
        <v>LH089</v>
      </c>
    </row>
    <row r="1353" spans="3:22">
      <c r="C1353" s="1">
        <f>+IF(D1353=1,COUNTIF($D$2:D1353,D1353),0)</f>
        <v>0</v>
      </c>
      <c r="D1353" s="1">
        <f>+COUNTIF($E$2:E1353,E1353)</f>
        <v>25</v>
      </c>
      <c r="E1353" s="1" t="str">
        <f t="shared" si="42"/>
        <v>LT218</v>
      </c>
      <c r="F1353" s="323">
        <f t="shared" si="43"/>
        <v>1351</v>
      </c>
      <c r="G1353" s="317" t="s">
        <v>2781</v>
      </c>
      <c r="H1353" s="317" t="s">
        <v>519</v>
      </c>
      <c r="I1353" s="317" t="s">
        <v>2678</v>
      </c>
      <c r="J1353" s="317">
        <v>8</v>
      </c>
      <c r="K1353" s="317" t="s">
        <v>559</v>
      </c>
      <c r="L1353" s="317" t="s">
        <v>1234</v>
      </c>
      <c r="M1353" s="317">
        <v>0</v>
      </c>
      <c r="N1353" s="333" t="s">
        <v>20</v>
      </c>
      <c r="O1353" s="318"/>
      <c r="P1353" s="319"/>
      <c r="Q1353" s="320"/>
      <c r="R1353" s="319"/>
      <c r="S1353" s="319"/>
      <c r="T1353" s="320"/>
      <c r="U1353" s="321">
        <v>45063</v>
      </c>
      <c r="V1353" s="270" t="str">
        <f ca="1">IFERROR(IF(E1353&lt;&gt;"",VLOOKUP(E1353,'Color Lineup'!N:N,1,0),""),"CHECK")</f>
        <v>LT218</v>
      </c>
    </row>
    <row r="1354" spans="3:22">
      <c r="C1354" s="1">
        <f>+IF(D1354=1,COUNTIF($D$2:D1354,D1354),0)</f>
        <v>0</v>
      </c>
      <c r="D1354" s="1">
        <f>+COUNTIF($E$2:E1354,E1354)</f>
        <v>107</v>
      </c>
      <c r="E1354" s="1" t="str">
        <f t="shared" si="42"/>
        <v>MX4R0</v>
      </c>
      <c r="F1354" s="323">
        <f t="shared" si="43"/>
        <v>1352</v>
      </c>
      <c r="G1354" s="317" t="s">
        <v>2782</v>
      </c>
      <c r="H1354" s="317" t="s">
        <v>518</v>
      </c>
      <c r="I1354" s="317" t="s">
        <v>1178</v>
      </c>
      <c r="J1354" s="317">
        <v>5</v>
      </c>
      <c r="K1354" s="317" t="s">
        <v>760</v>
      </c>
      <c r="L1354" s="317" t="s">
        <v>854</v>
      </c>
      <c r="M1354" s="317">
        <v>0</v>
      </c>
      <c r="N1354" s="333" t="s">
        <v>21</v>
      </c>
      <c r="O1354" s="318"/>
      <c r="P1354" s="319"/>
      <c r="Q1354" s="320"/>
      <c r="R1354" s="319"/>
      <c r="S1354" s="319"/>
      <c r="T1354" s="320"/>
      <c r="U1354" s="321">
        <v>45063</v>
      </c>
      <c r="V1354" s="270" t="str">
        <f ca="1">IFERROR(IF(E1354&lt;&gt;"",VLOOKUP(E1354,'Color Lineup'!N:N,1,0),""),"CHECK")</f>
        <v>MX4R0</v>
      </c>
    </row>
    <row r="1355" spans="3:22">
      <c r="C1355" s="1">
        <f>+IF(D1355=1,COUNTIF($D$2:D1355,D1355),0)</f>
        <v>0</v>
      </c>
      <c r="D1355" s="1">
        <f>+COUNTIF($E$2:E1355,E1355)</f>
        <v>50</v>
      </c>
      <c r="E1355" s="1" t="str">
        <f t="shared" si="42"/>
        <v>LHX12</v>
      </c>
      <c r="F1355" s="323">
        <f t="shared" si="43"/>
        <v>1353</v>
      </c>
      <c r="G1355" s="317" t="s">
        <v>2783</v>
      </c>
      <c r="H1355" s="317" t="s">
        <v>682</v>
      </c>
      <c r="I1355" s="317" t="s">
        <v>2756</v>
      </c>
      <c r="J1355" s="317">
        <v>8</v>
      </c>
      <c r="K1355" s="317" t="s">
        <v>585</v>
      </c>
      <c r="L1355" s="317" t="s">
        <v>998</v>
      </c>
      <c r="M1355" s="317">
        <v>0</v>
      </c>
      <c r="N1355" s="333" t="s">
        <v>632</v>
      </c>
      <c r="O1355" s="318"/>
      <c r="P1355" s="319"/>
      <c r="Q1355" s="320"/>
      <c r="R1355" s="319"/>
      <c r="S1355" s="319"/>
      <c r="T1355" s="320"/>
      <c r="U1355" s="321">
        <v>45063</v>
      </c>
      <c r="V1355" s="270" t="str">
        <f ca="1">IFERROR(IF(E1355&lt;&gt;"",VLOOKUP(E1355,'Color Lineup'!N:N,1,0),""),"CHECK")</f>
        <v>LHX12</v>
      </c>
    </row>
    <row r="1356" spans="3:22">
      <c r="C1356" s="1">
        <f>+IF(D1356=1,COUNTIF($D$2:D1356,D1356),0)</f>
        <v>0</v>
      </c>
      <c r="D1356" s="1">
        <f>+COUNTIF($E$2:E1356,E1356)</f>
        <v>52</v>
      </c>
      <c r="E1356" s="1" t="str">
        <f t="shared" si="42"/>
        <v>MX218</v>
      </c>
      <c r="F1356" s="323">
        <f t="shared" si="43"/>
        <v>1354</v>
      </c>
      <c r="G1356" s="317" t="s">
        <v>2784</v>
      </c>
      <c r="H1356" s="317" t="s">
        <v>518</v>
      </c>
      <c r="I1356" s="317" t="s">
        <v>1178</v>
      </c>
      <c r="J1356" s="317">
        <v>6</v>
      </c>
      <c r="K1356" s="317" t="s">
        <v>760</v>
      </c>
      <c r="L1356" s="317" t="s">
        <v>855</v>
      </c>
      <c r="M1356" s="317">
        <v>0</v>
      </c>
      <c r="N1356" s="333" t="s">
        <v>20</v>
      </c>
      <c r="O1356" s="318"/>
      <c r="P1356" s="319"/>
      <c r="Q1356" s="320"/>
      <c r="R1356" s="319"/>
      <c r="S1356" s="319"/>
      <c r="T1356" s="320"/>
      <c r="U1356" s="321">
        <v>45063</v>
      </c>
      <c r="V1356" s="270" t="str">
        <f ca="1">IFERROR(IF(E1356&lt;&gt;"",VLOOKUP(E1356,'Color Lineup'!N:N,1,0),""),"CHECK")</f>
        <v>MX218</v>
      </c>
    </row>
    <row r="1357" spans="3:22">
      <c r="C1357" s="1">
        <f>+IF(D1357=1,COUNTIF($D$2:D1357,D1357),0)</f>
        <v>0</v>
      </c>
      <c r="D1357" s="1">
        <f>+COUNTIF($E$2:E1357,E1357)</f>
        <v>12</v>
      </c>
      <c r="E1357" s="1" t="str">
        <f t="shared" si="42"/>
        <v>HJP20</v>
      </c>
      <c r="F1357" s="323">
        <f t="shared" si="43"/>
        <v>1355</v>
      </c>
      <c r="G1357" s="317" t="s">
        <v>2785</v>
      </c>
      <c r="H1357" s="317" t="s">
        <v>682</v>
      </c>
      <c r="I1357" s="317" t="s">
        <v>2680</v>
      </c>
      <c r="J1357" s="317">
        <v>9</v>
      </c>
      <c r="K1357" s="317" t="s">
        <v>679</v>
      </c>
      <c r="L1357" s="317" t="s">
        <v>999</v>
      </c>
      <c r="M1357" s="317">
        <v>0</v>
      </c>
      <c r="N1357" s="829" t="s">
        <v>633</v>
      </c>
      <c r="O1357" s="318"/>
      <c r="P1357" s="319"/>
      <c r="Q1357" s="320"/>
      <c r="R1357" s="319"/>
      <c r="S1357" s="319"/>
      <c r="T1357" s="320"/>
      <c r="U1357" s="321">
        <v>45063</v>
      </c>
      <c r="V1357" s="270" t="str">
        <f ca="1">IFERROR(IF(E1357&lt;&gt;"",VLOOKUP(E1357,'Color Lineup'!N:N,1,0),""),"CHECK")</f>
        <v>HJP20</v>
      </c>
    </row>
    <row r="1358" spans="3:22">
      <c r="C1358" s="1">
        <f>+IF(D1358=1,COUNTIF($D$2:D1358,D1358),0)</f>
        <v>0</v>
      </c>
      <c r="D1358" s="1">
        <f>+COUNTIF($E$2:E1358,E1358)</f>
        <v>91</v>
      </c>
      <c r="E1358" s="1" t="str">
        <f t="shared" si="42"/>
        <v>MX089</v>
      </c>
      <c r="F1358" s="323">
        <f t="shared" si="43"/>
        <v>1356</v>
      </c>
      <c r="G1358" s="317" t="s">
        <v>2786</v>
      </c>
      <c r="H1358" s="317" t="s">
        <v>518</v>
      </c>
      <c r="I1358" s="317" t="s">
        <v>1178</v>
      </c>
      <c r="J1358" s="317">
        <v>7</v>
      </c>
      <c r="K1358" s="317" t="s">
        <v>760</v>
      </c>
      <c r="L1358" s="317" t="s">
        <v>856</v>
      </c>
      <c r="M1358" s="317">
        <v>0</v>
      </c>
      <c r="N1358" s="333" t="s">
        <v>465</v>
      </c>
      <c r="O1358" s="318"/>
      <c r="P1358" s="319"/>
      <c r="Q1358" s="320"/>
      <c r="R1358" s="319"/>
      <c r="S1358" s="319"/>
      <c r="T1358" s="320"/>
      <c r="U1358" s="321">
        <v>45063</v>
      </c>
      <c r="V1358" s="270" t="str">
        <f ca="1">IFERROR(IF(E1358&lt;&gt;"",VLOOKUP(E1358,'Color Lineup'!N:N,1,0),""),"CHECK")</f>
        <v>MX089</v>
      </c>
    </row>
    <row r="1359" spans="3:22">
      <c r="C1359" s="1">
        <f>+IF(D1359=1,COUNTIF($D$2:D1359,D1359),0)</f>
        <v>0</v>
      </c>
      <c r="D1359" s="1">
        <f>+COUNTIF($E$2:E1359,E1359)</f>
        <v>42</v>
      </c>
      <c r="E1359" s="1" t="str">
        <f t="shared" si="42"/>
        <v>LP040</v>
      </c>
      <c r="F1359" s="323">
        <f t="shared" si="43"/>
        <v>1357</v>
      </c>
      <c r="G1359" s="317" t="s">
        <v>2787</v>
      </c>
      <c r="H1359" s="317" t="s">
        <v>519</v>
      </c>
      <c r="I1359" s="317" t="s">
        <v>2664</v>
      </c>
      <c r="J1359" s="317">
        <v>9</v>
      </c>
      <c r="K1359" s="317" t="s">
        <v>561</v>
      </c>
      <c r="L1359" s="317" t="s">
        <v>1235</v>
      </c>
      <c r="M1359" s="317">
        <v>0</v>
      </c>
      <c r="N1359" s="829" t="s">
        <v>28</v>
      </c>
      <c r="O1359" s="318"/>
      <c r="P1359" s="319"/>
      <c r="Q1359" s="320"/>
      <c r="R1359" s="319"/>
      <c r="S1359" s="319"/>
      <c r="T1359" s="320"/>
      <c r="U1359" s="321">
        <v>45063</v>
      </c>
      <c r="V1359" s="270" t="str">
        <f ca="1">IFERROR(IF(E1359&lt;&gt;"",VLOOKUP(E1359,'Color Lineup'!N:N,1,0),""),"CHECK")</f>
        <v>LP040</v>
      </c>
    </row>
    <row r="1360" spans="3:22">
      <c r="C1360" s="1">
        <f>+IF(D1360=1,COUNTIF($D$2:D1360,D1360),0)</f>
        <v>0</v>
      </c>
      <c r="D1360" s="1">
        <f>+COUNTIF($E$2:E1360,E1360)</f>
        <v>17</v>
      </c>
      <c r="E1360" s="1" t="str">
        <f t="shared" si="42"/>
        <v>CXX12</v>
      </c>
      <c r="F1360" s="323">
        <f t="shared" si="43"/>
        <v>1358</v>
      </c>
      <c r="G1360" s="317" t="s">
        <v>2788</v>
      </c>
      <c r="H1360" s="317" t="s">
        <v>682</v>
      </c>
      <c r="I1360" s="317" t="s">
        <v>2736</v>
      </c>
      <c r="J1360" s="317">
        <v>5</v>
      </c>
      <c r="K1360" s="317" t="s">
        <v>680</v>
      </c>
      <c r="L1360" s="317" t="s">
        <v>1000</v>
      </c>
      <c r="M1360" s="317">
        <v>0</v>
      </c>
      <c r="N1360" s="829" t="s">
        <v>632</v>
      </c>
      <c r="O1360" s="318"/>
      <c r="P1360" s="319"/>
      <c r="Q1360" s="320"/>
      <c r="R1360" s="319"/>
      <c r="S1360" s="319"/>
      <c r="T1360" s="320"/>
      <c r="U1360" s="321">
        <v>45063</v>
      </c>
      <c r="V1360" s="270" t="str">
        <f ca="1">IFERROR(IF(E1360&lt;&gt;"",VLOOKUP(E1360,'Color Lineup'!N:N,1,0),""),"CHECK")</f>
        <v>CXX12</v>
      </c>
    </row>
    <row r="1361" spans="3:22">
      <c r="C1361" s="1">
        <f>+IF(D1361=1,COUNTIF($D$2:D1361,D1361),0)</f>
        <v>0</v>
      </c>
      <c r="D1361" s="1">
        <f>+COUNTIF($E$2:E1361,E1361)</f>
        <v>41</v>
      </c>
      <c r="E1361" s="1" t="str">
        <f t="shared" si="42"/>
        <v>MY4R0</v>
      </c>
      <c r="F1361" s="323">
        <f t="shared" si="43"/>
        <v>1359</v>
      </c>
      <c r="G1361" s="317" t="s">
        <v>2789</v>
      </c>
      <c r="H1361" s="317" t="s">
        <v>518</v>
      </c>
      <c r="I1361" s="317" t="s">
        <v>1153</v>
      </c>
      <c r="J1361" s="317">
        <v>7</v>
      </c>
      <c r="K1361" s="317" t="s">
        <v>759</v>
      </c>
      <c r="L1361" s="317" t="s">
        <v>857</v>
      </c>
      <c r="M1361" s="317">
        <v>0</v>
      </c>
      <c r="N1361" s="333" t="s">
        <v>21</v>
      </c>
      <c r="O1361" s="318"/>
      <c r="P1361" s="319"/>
      <c r="Q1361" s="320"/>
      <c r="R1361" s="319"/>
      <c r="S1361" s="319"/>
      <c r="T1361" s="320"/>
      <c r="U1361" s="321">
        <v>45063</v>
      </c>
      <c r="V1361" s="270" t="str">
        <f ca="1">IFERROR(IF(E1361&lt;&gt;"",VLOOKUP(E1361,'Color Lineup'!N:N,1,0),""),"CHECK")</f>
        <v>MY4R0</v>
      </c>
    </row>
    <row r="1362" spans="3:22">
      <c r="C1362" s="1">
        <f>+IF(D1362=1,COUNTIF($D$2:D1362,D1362),0)</f>
        <v>0</v>
      </c>
      <c r="D1362" s="1">
        <f>+COUNTIF($E$2:E1362,E1362)</f>
        <v>131</v>
      </c>
      <c r="E1362" s="1" t="str">
        <f t="shared" si="42"/>
        <v>LH089</v>
      </c>
      <c r="F1362" s="323">
        <f t="shared" si="43"/>
        <v>1360</v>
      </c>
      <c r="G1362" s="317" t="s">
        <v>2790</v>
      </c>
      <c r="H1362" s="317" t="s">
        <v>682</v>
      </c>
      <c r="I1362" s="317" t="s">
        <v>2756</v>
      </c>
      <c r="J1362" s="317">
        <v>9</v>
      </c>
      <c r="K1362" s="317" t="s">
        <v>585</v>
      </c>
      <c r="L1362" s="317" t="s">
        <v>1001</v>
      </c>
      <c r="M1362" s="317">
        <v>0</v>
      </c>
      <c r="N1362" s="333" t="s">
        <v>465</v>
      </c>
      <c r="O1362" s="318"/>
      <c r="P1362" s="319"/>
      <c r="Q1362" s="320"/>
      <c r="R1362" s="319"/>
      <c r="S1362" s="319"/>
      <c r="T1362" s="320"/>
      <c r="U1362" s="321">
        <v>45063</v>
      </c>
      <c r="V1362" s="270" t="str">
        <f ca="1">IFERROR(IF(E1362&lt;&gt;"",VLOOKUP(E1362,'Color Lineup'!N:N,1,0),""),"CHECK")</f>
        <v>LH089</v>
      </c>
    </row>
    <row r="1363" spans="3:22">
      <c r="C1363" s="1">
        <f>+IF(D1363=1,COUNTIF($D$2:D1363,D1363),0)</f>
        <v>0</v>
      </c>
      <c r="D1363" s="1">
        <f>+COUNTIF($E$2:E1363,E1363)</f>
        <v>108</v>
      </c>
      <c r="E1363" s="1" t="str">
        <f t="shared" si="42"/>
        <v>MX4R0</v>
      </c>
      <c r="F1363" s="323">
        <f t="shared" si="43"/>
        <v>1361</v>
      </c>
      <c r="G1363" s="317" t="s">
        <v>2791</v>
      </c>
      <c r="H1363" s="317" t="s">
        <v>518</v>
      </c>
      <c r="I1363" s="317" t="s">
        <v>1178</v>
      </c>
      <c r="J1363" s="317">
        <v>8</v>
      </c>
      <c r="K1363" s="317" t="s">
        <v>760</v>
      </c>
      <c r="L1363" s="317" t="s">
        <v>858</v>
      </c>
      <c r="M1363" s="317">
        <v>0</v>
      </c>
      <c r="N1363" s="333" t="s">
        <v>21</v>
      </c>
      <c r="O1363" s="318"/>
      <c r="P1363" s="319"/>
      <c r="Q1363" s="320"/>
      <c r="R1363" s="319"/>
      <c r="S1363" s="319"/>
      <c r="T1363" s="320"/>
      <c r="U1363" s="321">
        <v>45063</v>
      </c>
      <c r="V1363" s="270" t="str">
        <f ca="1">IFERROR(IF(E1363&lt;&gt;"",VLOOKUP(E1363,'Color Lineup'!N:N,1,0),""),"CHECK")</f>
        <v>MX4R0</v>
      </c>
    </row>
    <row r="1364" spans="3:22">
      <c r="C1364" s="1">
        <f>+IF(D1364=1,COUNTIF($D$2:D1364,D1364),0)</f>
        <v>0</v>
      </c>
      <c r="D1364" s="1">
        <f>+COUNTIF($E$2:E1364,E1364)</f>
        <v>132</v>
      </c>
      <c r="E1364" s="1" t="str">
        <f t="shared" si="42"/>
        <v>LH089</v>
      </c>
      <c r="F1364" s="323">
        <f t="shared" si="43"/>
        <v>1362</v>
      </c>
      <c r="G1364" s="317" t="s">
        <v>2792</v>
      </c>
      <c r="H1364" s="317" t="s">
        <v>682</v>
      </c>
      <c r="I1364" s="317" t="s">
        <v>2756</v>
      </c>
      <c r="J1364" s="317">
        <v>10</v>
      </c>
      <c r="K1364" s="317" t="s">
        <v>585</v>
      </c>
      <c r="L1364" s="317" t="s">
        <v>1003</v>
      </c>
      <c r="M1364" s="317">
        <v>0</v>
      </c>
      <c r="N1364" s="333" t="s">
        <v>465</v>
      </c>
      <c r="O1364" s="318"/>
      <c r="P1364" s="319"/>
      <c r="Q1364" s="320"/>
      <c r="R1364" s="319"/>
      <c r="S1364" s="319"/>
      <c r="T1364" s="320"/>
      <c r="U1364" s="321">
        <v>45063</v>
      </c>
      <c r="V1364" s="270" t="str">
        <f ca="1">IFERROR(IF(E1364&lt;&gt;"",VLOOKUP(E1364,'Color Lineup'!N:N,1,0),""),"CHECK")</f>
        <v>LH089</v>
      </c>
    </row>
    <row r="1365" spans="3:22">
      <c r="C1365" s="1">
        <f>+IF(D1365=1,COUNTIF($D$2:D1365,D1365),0)</f>
        <v>0</v>
      </c>
      <c r="D1365" s="1">
        <f>+COUNTIF($E$2:E1365,E1365)</f>
        <v>109</v>
      </c>
      <c r="E1365" s="1" t="str">
        <f t="shared" si="42"/>
        <v>MX4R0</v>
      </c>
      <c r="F1365" s="323">
        <f t="shared" si="43"/>
        <v>1363</v>
      </c>
      <c r="G1365" s="317" t="s">
        <v>2793</v>
      </c>
      <c r="H1365" s="317" t="s">
        <v>518</v>
      </c>
      <c r="I1365" s="317" t="s">
        <v>1178</v>
      </c>
      <c r="J1365" s="317">
        <v>9</v>
      </c>
      <c r="K1365" s="317" t="s">
        <v>760</v>
      </c>
      <c r="L1365" s="317" t="s">
        <v>859</v>
      </c>
      <c r="M1365" s="317">
        <v>0</v>
      </c>
      <c r="N1365" s="333" t="s">
        <v>21</v>
      </c>
      <c r="O1365" s="318"/>
      <c r="P1365" s="319"/>
      <c r="Q1365" s="320"/>
      <c r="R1365" s="319"/>
      <c r="S1365" s="319"/>
      <c r="T1365" s="320"/>
      <c r="U1365" s="321">
        <v>45063</v>
      </c>
      <c r="V1365" s="270" t="str">
        <f ca="1">IFERROR(IF(E1365&lt;&gt;"",VLOOKUP(E1365,'Color Lineup'!N:N,1,0),""),"CHECK")</f>
        <v>MX4R0</v>
      </c>
    </row>
    <row r="1366" spans="3:22">
      <c r="C1366" s="1">
        <f>+IF(D1366=1,COUNTIF($D$2:D1366,D1366),0)</f>
        <v>0</v>
      </c>
      <c r="D1366" s="1">
        <f>+COUNTIF($E$2:E1366,E1366)</f>
        <v>46</v>
      </c>
      <c r="E1366" s="1" t="str">
        <f t="shared" si="42"/>
        <v>LT089</v>
      </c>
      <c r="F1366" s="323">
        <f t="shared" si="43"/>
        <v>1364</v>
      </c>
      <c r="G1366" s="317" t="s">
        <v>2794</v>
      </c>
      <c r="H1366" s="317" t="s">
        <v>519</v>
      </c>
      <c r="I1366" s="317" t="s">
        <v>2678</v>
      </c>
      <c r="J1366" s="317">
        <v>9</v>
      </c>
      <c r="K1366" s="317" t="s">
        <v>559</v>
      </c>
      <c r="L1366" s="317" t="s">
        <v>1236</v>
      </c>
      <c r="M1366" s="317">
        <v>0</v>
      </c>
      <c r="N1366" s="333" t="s">
        <v>465</v>
      </c>
      <c r="O1366" s="318"/>
      <c r="P1366" s="319"/>
      <c r="Q1366" s="320"/>
      <c r="R1366" s="319"/>
      <c r="S1366" s="319"/>
      <c r="T1366" s="320"/>
      <c r="U1366" s="321">
        <v>45063</v>
      </c>
      <c r="V1366" s="270" t="str">
        <f ca="1">IFERROR(IF(E1366&lt;&gt;"",VLOOKUP(E1366,'Color Lineup'!N:N,1,0),""),"CHECK")</f>
        <v>LT089</v>
      </c>
    </row>
    <row r="1367" spans="3:22">
      <c r="C1367" s="1">
        <f>+IF(D1367=1,COUNTIF($D$2:D1367,D1367),0)</f>
        <v>0</v>
      </c>
      <c r="D1367" s="1">
        <f>+COUNTIF($E$2:E1367,E1367)</f>
        <v>46</v>
      </c>
      <c r="E1367" s="1" t="str">
        <f t="shared" si="42"/>
        <v>LH3Q3</v>
      </c>
      <c r="F1367" s="323">
        <f t="shared" si="43"/>
        <v>1365</v>
      </c>
      <c r="G1367" s="317" t="s">
        <v>2795</v>
      </c>
      <c r="H1367" s="317" t="s">
        <v>682</v>
      </c>
      <c r="I1367" s="317" t="s">
        <v>2796</v>
      </c>
      <c r="J1367" s="317">
        <v>1</v>
      </c>
      <c r="K1367" s="317" t="s">
        <v>585</v>
      </c>
      <c r="L1367" s="317" t="s">
        <v>1004</v>
      </c>
      <c r="M1367" s="317">
        <v>0</v>
      </c>
      <c r="N1367" s="829" t="s">
        <v>630</v>
      </c>
      <c r="O1367" s="318"/>
      <c r="P1367" s="319"/>
      <c r="Q1367" s="320"/>
      <c r="R1367" s="319"/>
      <c r="S1367" s="319"/>
      <c r="T1367" s="320"/>
      <c r="U1367" s="321">
        <v>45063</v>
      </c>
      <c r="V1367" s="270" t="str">
        <f ca="1">IFERROR(IF(E1367&lt;&gt;"",VLOOKUP(E1367,'Color Lineup'!N:N,1,0),""),"CHECK")</f>
        <v>LH3Q3</v>
      </c>
    </row>
    <row r="1368" spans="3:22">
      <c r="C1368" s="1">
        <f>+IF(D1368=1,COUNTIF($D$2:D1368,D1368),0)</f>
        <v>0</v>
      </c>
      <c r="D1368" s="1">
        <f>+COUNTIF($E$2:E1368,E1368)</f>
        <v>53</v>
      </c>
      <c r="E1368" s="1" t="str">
        <f t="shared" si="42"/>
        <v>MX218</v>
      </c>
      <c r="F1368" s="323">
        <f t="shared" si="43"/>
        <v>1366</v>
      </c>
      <c r="G1368" s="317" t="s">
        <v>2797</v>
      </c>
      <c r="H1368" s="317" t="s">
        <v>518</v>
      </c>
      <c r="I1368" s="317" t="s">
        <v>1178</v>
      </c>
      <c r="J1368" s="317">
        <v>10</v>
      </c>
      <c r="K1368" s="317" t="s">
        <v>760</v>
      </c>
      <c r="L1368" s="317" t="s">
        <v>860</v>
      </c>
      <c r="M1368" s="317">
        <v>0</v>
      </c>
      <c r="N1368" s="333" t="s">
        <v>20</v>
      </c>
      <c r="O1368" s="318"/>
      <c r="P1368" s="319"/>
      <c r="Q1368" s="320"/>
      <c r="R1368" s="319"/>
      <c r="S1368" s="319"/>
      <c r="T1368" s="320"/>
      <c r="U1368" s="321">
        <v>45063</v>
      </c>
      <c r="V1368" s="270" t="str">
        <f ca="1">IFERROR(IF(E1368&lt;&gt;"",VLOOKUP(E1368,'Color Lineup'!N:N,1,0),""),"CHECK")</f>
        <v>MX218</v>
      </c>
    </row>
    <row r="1369" spans="3:22">
      <c r="C1369" s="1">
        <f>+IF(D1369=1,COUNTIF($D$2:D1369,D1369),0)</f>
        <v>0</v>
      </c>
      <c r="D1369" s="1">
        <f>+COUNTIF($E$2:E1369,E1369)</f>
        <v>13</v>
      </c>
      <c r="E1369" s="1" t="str">
        <f t="shared" si="42"/>
        <v>HJP20</v>
      </c>
      <c r="F1369" s="323">
        <f t="shared" si="43"/>
        <v>1367</v>
      </c>
      <c r="G1369" s="317" t="s">
        <v>2798</v>
      </c>
      <c r="H1369" s="317" t="s">
        <v>682</v>
      </c>
      <c r="I1369" s="317" t="s">
        <v>2680</v>
      </c>
      <c r="J1369" s="317">
        <v>10</v>
      </c>
      <c r="K1369" s="317" t="s">
        <v>679</v>
      </c>
      <c r="L1369" s="317" t="s">
        <v>1005</v>
      </c>
      <c r="M1369" s="317">
        <v>0</v>
      </c>
      <c r="N1369" s="829" t="s">
        <v>633</v>
      </c>
      <c r="O1369" s="318"/>
      <c r="P1369" s="319"/>
      <c r="Q1369" s="320"/>
      <c r="R1369" s="319"/>
      <c r="S1369" s="319"/>
      <c r="T1369" s="320"/>
      <c r="U1369" s="321">
        <v>45063</v>
      </c>
      <c r="V1369" s="270" t="str">
        <f ca="1">IFERROR(IF(E1369&lt;&gt;"",VLOOKUP(E1369,'Color Lineup'!N:N,1,0),""),"CHECK")</f>
        <v>HJP20</v>
      </c>
    </row>
    <row r="1370" spans="3:22">
      <c r="C1370" s="1">
        <f>+IF(D1370=1,COUNTIF($D$2:D1370,D1370),0)</f>
        <v>0</v>
      </c>
      <c r="D1370" s="1">
        <f>+COUNTIF($E$2:E1370,E1370)</f>
        <v>42</v>
      </c>
      <c r="E1370" s="1" t="str">
        <f t="shared" si="42"/>
        <v>MY4R0</v>
      </c>
      <c r="F1370" s="323">
        <f t="shared" si="43"/>
        <v>1368</v>
      </c>
      <c r="G1370" s="317" t="s">
        <v>2799</v>
      </c>
      <c r="H1370" s="317" t="s">
        <v>518</v>
      </c>
      <c r="I1370" s="317" t="s">
        <v>1153</v>
      </c>
      <c r="J1370" s="317">
        <v>8</v>
      </c>
      <c r="K1370" s="317" t="s">
        <v>759</v>
      </c>
      <c r="L1370" s="317" t="s">
        <v>861</v>
      </c>
      <c r="M1370" s="317">
        <v>0</v>
      </c>
      <c r="N1370" s="829" t="s">
        <v>21</v>
      </c>
      <c r="O1370" s="318"/>
      <c r="P1370" s="319"/>
      <c r="Q1370" s="320"/>
      <c r="R1370" s="319"/>
      <c r="S1370" s="319"/>
      <c r="T1370" s="320"/>
      <c r="U1370" s="321">
        <v>45063</v>
      </c>
      <c r="V1370" s="270" t="str">
        <f ca="1">IFERROR(IF(E1370&lt;&gt;"",VLOOKUP(E1370,'Color Lineup'!N:N,1,0),""),"CHECK")</f>
        <v>MY4R0</v>
      </c>
    </row>
    <row r="1371" spans="3:22">
      <c r="C1371" s="1">
        <f>+IF(D1371=1,COUNTIF($D$2:D1371,D1371),0)</f>
        <v>0</v>
      </c>
      <c r="D1371" s="1">
        <f>+COUNTIF($E$2:E1371,E1371)</f>
        <v>9</v>
      </c>
      <c r="E1371" s="1" t="str">
        <f t="shared" si="42"/>
        <v>JH1D6</v>
      </c>
      <c r="F1371" s="323">
        <f t="shared" si="43"/>
        <v>1369</v>
      </c>
      <c r="G1371" s="317" t="s">
        <v>2800</v>
      </c>
      <c r="H1371" s="317" t="s">
        <v>520</v>
      </c>
      <c r="I1371" s="317" t="s">
        <v>2206</v>
      </c>
      <c r="J1371" s="317">
        <v>5</v>
      </c>
      <c r="K1371" s="317" t="s">
        <v>452</v>
      </c>
      <c r="L1371" s="317" t="s">
        <v>1043</v>
      </c>
      <c r="M1371" s="317">
        <v>0</v>
      </c>
      <c r="N1371" s="333" t="s">
        <v>29</v>
      </c>
      <c r="O1371" s="318"/>
      <c r="P1371" s="319"/>
      <c r="Q1371" s="320"/>
      <c r="R1371" s="319"/>
      <c r="S1371" s="319"/>
      <c r="T1371" s="320"/>
      <c r="U1371" s="321">
        <v>45063</v>
      </c>
      <c r="V1371" s="270" t="str">
        <f ca="1">IFERROR(IF(E1371&lt;&gt;"",VLOOKUP(E1371,'Color Lineup'!N:N,1,0),""),"CHECK")</f>
        <v>JH1D6</v>
      </c>
    </row>
    <row r="1372" spans="3:22">
      <c r="C1372" s="1">
        <f>+IF(D1372=1,COUNTIF($D$2:D1372,D1372),0)</f>
        <v>0</v>
      </c>
      <c r="D1372" s="1">
        <f>+COUNTIF($E$2:E1372,E1372)</f>
        <v>58</v>
      </c>
      <c r="E1372" s="1" t="str">
        <f t="shared" si="42"/>
        <v>CXW09</v>
      </c>
      <c r="F1372" s="323">
        <f t="shared" si="43"/>
        <v>1370</v>
      </c>
      <c r="G1372" s="317" t="s">
        <v>2801</v>
      </c>
      <c r="H1372" s="317" t="s">
        <v>682</v>
      </c>
      <c r="I1372" s="317" t="s">
        <v>2736</v>
      </c>
      <c r="J1372" s="317">
        <v>6</v>
      </c>
      <c r="K1372" s="317" t="s">
        <v>680</v>
      </c>
      <c r="L1372" s="317" t="s">
        <v>1006</v>
      </c>
      <c r="M1372" s="317">
        <v>0</v>
      </c>
      <c r="N1372" s="333" t="s">
        <v>635</v>
      </c>
      <c r="O1372" s="318"/>
      <c r="P1372" s="319"/>
      <c r="Q1372" s="320"/>
      <c r="R1372" s="319"/>
      <c r="S1372" s="319"/>
      <c r="T1372" s="320"/>
      <c r="U1372" s="321">
        <v>45063</v>
      </c>
      <c r="V1372" s="270" t="str">
        <f ca="1">IFERROR(IF(E1372&lt;&gt;"",VLOOKUP(E1372,'Color Lineup'!N:N,1,0),""),"CHECK")</f>
        <v>CXW09</v>
      </c>
    </row>
    <row r="1373" spans="3:22">
      <c r="C1373" s="1">
        <f>+IF(D1373=1,COUNTIF($D$2:D1373,D1373),0)</f>
        <v>0</v>
      </c>
      <c r="D1373" s="1">
        <f>+COUNTIF($E$2:E1373,E1373)</f>
        <v>26</v>
      </c>
      <c r="E1373" s="1" t="str">
        <f t="shared" si="42"/>
        <v>LT218</v>
      </c>
      <c r="F1373" s="323">
        <f t="shared" si="43"/>
        <v>1371</v>
      </c>
      <c r="G1373" s="317" t="s">
        <v>2802</v>
      </c>
      <c r="H1373" s="317" t="s">
        <v>519</v>
      </c>
      <c r="I1373" s="317" t="s">
        <v>2678</v>
      </c>
      <c r="J1373" s="317">
        <v>10</v>
      </c>
      <c r="K1373" s="317" t="s">
        <v>559</v>
      </c>
      <c r="L1373" s="317" t="s">
        <v>1237</v>
      </c>
      <c r="M1373" s="317">
        <v>0</v>
      </c>
      <c r="N1373" s="333" t="s">
        <v>20</v>
      </c>
      <c r="O1373" s="318"/>
      <c r="P1373" s="319"/>
      <c r="Q1373" s="320"/>
      <c r="R1373" s="319"/>
      <c r="S1373" s="319"/>
      <c r="T1373" s="320"/>
      <c r="U1373" s="321">
        <v>45063</v>
      </c>
      <c r="V1373" s="270" t="str">
        <f ca="1">IFERROR(IF(E1373&lt;&gt;"",VLOOKUP(E1373,'Color Lineup'!N:N,1,0),""),"CHECK")</f>
        <v>LT218</v>
      </c>
    </row>
    <row r="1374" spans="3:22">
      <c r="C1374" s="1">
        <f>+IF(D1374=1,COUNTIF($D$2:D1374,D1374),0)</f>
        <v>0</v>
      </c>
      <c r="D1374" s="1">
        <f>+COUNTIF($E$2:E1374,E1374)</f>
        <v>110</v>
      </c>
      <c r="E1374" s="1" t="str">
        <f t="shared" si="42"/>
        <v>MX4R0</v>
      </c>
      <c r="F1374" s="323">
        <f t="shared" si="43"/>
        <v>1372</v>
      </c>
      <c r="G1374" s="317" t="s">
        <v>2803</v>
      </c>
      <c r="H1374" s="317" t="s">
        <v>518</v>
      </c>
      <c r="I1374" s="317" t="s">
        <v>1180</v>
      </c>
      <c r="J1374" s="317">
        <v>1</v>
      </c>
      <c r="K1374" s="317" t="s">
        <v>760</v>
      </c>
      <c r="L1374" s="317" t="s">
        <v>862</v>
      </c>
      <c r="M1374" s="317">
        <v>0</v>
      </c>
      <c r="N1374" s="829" t="s">
        <v>21</v>
      </c>
      <c r="O1374" s="318"/>
      <c r="P1374" s="319"/>
      <c r="Q1374" s="320"/>
      <c r="R1374" s="319"/>
      <c r="S1374" s="319"/>
      <c r="T1374" s="320"/>
      <c r="U1374" s="321">
        <v>45063</v>
      </c>
      <c r="V1374" s="270" t="str">
        <f ca="1">IFERROR(IF(E1374&lt;&gt;"",VLOOKUP(E1374,'Color Lineup'!N:N,1,0),""),"CHECK")</f>
        <v>MX4R0</v>
      </c>
    </row>
    <row r="1375" spans="3:22">
      <c r="C1375" s="1">
        <f>+IF(D1375=1,COUNTIF($D$2:D1375,D1375),0)</f>
        <v>0</v>
      </c>
      <c r="D1375" s="1">
        <f>+COUNTIF($E$2:E1375,E1375)</f>
        <v>51</v>
      </c>
      <c r="E1375" s="1" t="str">
        <f t="shared" si="42"/>
        <v>LHX12</v>
      </c>
      <c r="F1375" s="323">
        <f t="shared" si="43"/>
        <v>1373</v>
      </c>
      <c r="G1375" s="317" t="s">
        <v>2804</v>
      </c>
      <c r="H1375" s="317" t="s">
        <v>682</v>
      </c>
      <c r="I1375" s="317" t="s">
        <v>2796</v>
      </c>
      <c r="J1375" s="317">
        <v>2</v>
      </c>
      <c r="K1375" s="317" t="s">
        <v>585</v>
      </c>
      <c r="L1375" s="317" t="s">
        <v>788</v>
      </c>
      <c r="M1375" s="317">
        <v>0</v>
      </c>
      <c r="N1375" s="829" t="s">
        <v>632</v>
      </c>
      <c r="O1375" s="318"/>
      <c r="P1375" s="319"/>
      <c r="Q1375" s="320"/>
      <c r="R1375" s="319"/>
      <c r="S1375" s="319"/>
      <c r="T1375" s="320"/>
      <c r="U1375" s="321">
        <v>45063</v>
      </c>
      <c r="V1375" s="270" t="str">
        <f ca="1">IFERROR(IF(E1375&lt;&gt;"",VLOOKUP(E1375,'Color Lineup'!N:N,1,0),""),"CHECK")</f>
        <v>LHX12</v>
      </c>
    </row>
    <row r="1376" spans="3:22">
      <c r="C1376" s="1">
        <f>+IF(D1376=1,COUNTIF($D$2:D1376,D1376),0)</f>
        <v>0</v>
      </c>
      <c r="D1376" s="1">
        <f>+COUNTIF($E$2:E1376,E1376)</f>
        <v>92</v>
      </c>
      <c r="E1376" s="1" t="str">
        <f t="shared" si="42"/>
        <v>MX089</v>
      </c>
      <c r="F1376" s="323">
        <f t="shared" si="43"/>
        <v>1374</v>
      </c>
      <c r="G1376" s="317" t="s">
        <v>2805</v>
      </c>
      <c r="H1376" s="317" t="s">
        <v>518</v>
      </c>
      <c r="I1376" s="317" t="s">
        <v>1180</v>
      </c>
      <c r="J1376" s="317">
        <v>2</v>
      </c>
      <c r="K1376" s="317" t="s">
        <v>760</v>
      </c>
      <c r="L1376" s="317" t="s">
        <v>864</v>
      </c>
      <c r="M1376" s="317">
        <v>0</v>
      </c>
      <c r="N1376" s="333" t="s">
        <v>465</v>
      </c>
      <c r="O1376" s="318"/>
      <c r="P1376" s="319"/>
      <c r="Q1376" s="320"/>
      <c r="R1376" s="319"/>
      <c r="S1376" s="319"/>
      <c r="T1376" s="320"/>
      <c r="U1376" s="321">
        <v>45063</v>
      </c>
      <c r="V1376" s="270" t="str">
        <f ca="1">IFERROR(IF(E1376&lt;&gt;"",VLOOKUP(E1376,'Color Lineup'!N:N,1,0),""),"CHECK")</f>
        <v>MX089</v>
      </c>
    </row>
    <row r="1377" spans="3:22">
      <c r="C1377" s="1">
        <f>+IF(D1377=1,COUNTIF($D$2:D1377,D1377),0)</f>
        <v>0</v>
      </c>
      <c r="D1377" s="1">
        <f>+COUNTIF($E$2:E1377,E1377)</f>
        <v>52</v>
      </c>
      <c r="E1377" s="1" t="str">
        <f t="shared" si="42"/>
        <v>LHX12</v>
      </c>
      <c r="F1377" s="323">
        <f t="shared" si="43"/>
        <v>1375</v>
      </c>
      <c r="G1377" s="317" t="s">
        <v>2806</v>
      </c>
      <c r="H1377" s="317" t="s">
        <v>682</v>
      </c>
      <c r="I1377" s="317" t="s">
        <v>2796</v>
      </c>
      <c r="J1377" s="317">
        <v>3</v>
      </c>
      <c r="K1377" s="317" t="s">
        <v>585</v>
      </c>
      <c r="L1377" s="317" t="s">
        <v>863</v>
      </c>
      <c r="M1377" s="317">
        <v>0</v>
      </c>
      <c r="N1377" s="333" t="s">
        <v>632</v>
      </c>
      <c r="O1377" s="318"/>
      <c r="P1377" s="319"/>
      <c r="Q1377" s="320"/>
      <c r="R1377" s="319"/>
      <c r="S1377" s="319"/>
      <c r="T1377" s="320"/>
      <c r="U1377" s="321">
        <v>45063</v>
      </c>
      <c r="V1377" s="270" t="str">
        <f ca="1">IFERROR(IF(E1377&lt;&gt;"",VLOOKUP(E1377,'Color Lineup'!N:N,1,0),""),"CHECK")</f>
        <v>LHX12</v>
      </c>
    </row>
    <row r="1378" spans="3:22">
      <c r="C1378" s="1">
        <f>+IF(D1378=1,COUNTIF($D$2:D1378,D1378),0)</f>
        <v>0</v>
      </c>
      <c r="D1378" s="1">
        <f>+COUNTIF($E$2:E1378,E1378)</f>
        <v>93</v>
      </c>
      <c r="E1378" s="1" t="str">
        <f t="shared" si="42"/>
        <v>MX089</v>
      </c>
      <c r="F1378" s="323">
        <f t="shared" si="43"/>
        <v>1376</v>
      </c>
      <c r="G1378" s="317" t="s">
        <v>2807</v>
      </c>
      <c r="H1378" s="317" t="s">
        <v>518</v>
      </c>
      <c r="I1378" s="317" t="s">
        <v>1180</v>
      </c>
      <c r="J1378" s="317">
        <v>3</v>
      </c>
      <c r="K1378" s="317" t="s">
        <v>760</v>
      </c>
      <c r="L1378" s="317" t="s">
        <v>865</v>
      </c>
      <c r="M1378" s="317">
        <v>0</v>
      </c>
      <c r="N1378" s="829" t="s">
        <v>465</v>
      </c>
      <c r="O1378" s="318"/>
      <c r="P1378" s="319"/>
      <c r="Q1378" s="320"/>
      <c r="R1378" s="319"/>
      <c r="S1378" s="319"/>
      <c r="T1378" s="320"/>
      <c r="U1378" s="321">
        <v>45063</v>
      </c>
      <c r="V1378" s="270" t="str">
        <f ca="1">IFERROR(IF(E1378&lt;&gt;"",VLOOKUP(E1378,'Color Lineup'!N:N,1,0),""),"CHECK")</f>
        <v>MX089</v>
      </c>
    </row>
    <row r="1379" spans="3:22">
      <c r="C1379" s="1">
        <f>+IF(D1379=1,COUNTIF($D$2:D1379,D1379),0)</f>
        <v>0</v>
      </c>
      <c r="D1379" s="1">
        <f>+COUNTIF($E$2:E1379,E1379)</f>
        <v>6</v>
      </c>
      <c r="E1379" s="1" t="str">
        <f t="shared" si="42"/>
        <v>LP218</v>
      </c>
      <c r="F1379" s="323">
        <f t="shared" si="43"/>
        <v>1377</v>
      </c>
      <c r="G1379" s="317" t="s">
        <v>2808</v>
      </c>
      <c r="H1379" s="317" t="s">
        <v>519</v>
      </c>
      <c r="I1379" s="317" t="s">
        <v>2664</v>
      </c>
      <c r="J1379" s="317">
        <v>10</v>
      </c>
      <c r="K1379" s="317" t="s">
        <v>561</v>
      </c>
      <c r="L1379" s="317" t="s">
        <v>1238</v>
      </c>
      <c r="M1379" s="317">
        <v>0</v>
      </c>
      <c r="N1379" s="829" t="s">
        <v>20</v>
      </c>
      <c r="O1379" s="318"/>
      <c r="P1379" s="319"/>
      <c r="Q1379" s="320"/>
      <c r="R1379" s="319"/>
      <c r="S1379" s="319"/>
      <c r="T1379" s="320"/>
      <c r="U1379" s="321">
        <v>45063</v>
      </c>
      <c r="V1379" s="270" t="str">
        <f ca="1">IFERROR(IF(E1379&lt;&gt;"",VLOOKUP(E1379,'Color Lineup'!N:N,1,0),""),"CHECK")</f>
        <v>LP218</v>
      </c>
    </row>
    <row r="1380" spans="3:22">
      <c r="C1380" s="1">
        <f>+IF(D1380=1,COUNTIF($D$2:D1380,D1380),0)</f>
        <v>0</v>
      </c>
      <c r="D1380" s="1">
        <f>+COUNTIF($E$2:E1380,E1380)</f>
        <v>53</v>
      </c>
      <c r="E1380" s="1" t="str">
        <f t="shared" si="42"/>
        <v>LHX12</v>
      </c>
      <c r="F1380" s="323">
        <f t="shared" si="43"/>
        <v>1378</v>
      </c>
      <c r="G1380" s="317" t="s">
        <v>2809</v>
      </c>
      <c r="H1380" s="317" t="s">
        <v>682</v>
      </c>
      <c r="I1380" s="317" t="s">
        <v>2796</v>
      </c>
      <c r="J1380" s="317">
        <v>4</v>
      </c>
      <c r="K1380" s="317" t="s">
        <v>585</v>
      </c>
      <c r="L1380" s="317" t="s">
        <v>866</v>
      </c>
      <c r="M1380" s="317">
        <v>0</v>
      </c>
      <c r="N1380" s="333" t="s">
        <v>632</v>
      </c>
      <c r="O1380" s="318"/>
      <c r="P1380" s="319"/>
      <c r="Q1380" s="320"/>
      <c r="R1380" s="319"/>
      <c r="S1380" s="319"/>
      <c r="T1380" s="320"/>
      <c r="U1380" s="321">
        <v>45063</v>
      </c>
      <c r="V1380" s="270" t="str">
        <f ca="1">IFERROR(IF(E1380&lt;&gt;"",VLOOKUP(E1380,'Color Lineup'!N:N,1,0),""),"CHECK")</f>
        <v>LHX12</v>
      </c>
    </row>
    <row r="1381" spans="3:22">
      <c r="C1381" s="1">
        <f>+IF(D1381=1,COUNTIF($D$2:D1381,D1381),0)</f>
        <v>0</v>
      </c>
      <c r="D1381" s="1">
        <f>+COUNTIF($E$2:E1381,E1381)</f>
        <v>11</v>
      </c>
      <c r="E1381" s="1" t="str">
        <f t="shared" si="42"/>
        <v>MY3R3</v>
      </c>
      <c r="F1381" s="323">
        <f t="shared" si="43"/>
        <v>1379</v>
      </c>
      <c r="G1381" s="317" t="s">
        <v>2810</v>
      </c>
      <c r="H1381" s="317" t="s">
        <v>518</v>
      </c>
      <c r="I1381" s="317" t="s">
        <v>1153</v>
      </c>
      <c r="J1381" s="317">
        <v>9</v>
      </c>
      <c r="K1381" s="317" t="s">
        <v>759</v>
      </c>
      <c r="L1381" s="317" t="s">
        <v>867</v>
      </c>
      <c r="M1381" s="317">
        <v>0</v>
      </c>
      <c r="N1381" s="333" t="s">
        <v>354</v>
      </c>
      <c r="O1381" s="318"/>
      <c r="P1381" s="319"/>
      <c r="Q1381" s="320"/>
      <c r="R1381" s="319"/>
      <c r="S1381" s="319"/>
      <c r="T1381" s="320"/>
      <c r="U1381" s="321">
        <v>45063</v>
      </c>
      <c r="V1381" s="270" t="str">
        <f ca="1">IFERROR(IF(E1381&lt;&gt;"",VLOOKUP(E1381,'Color Lineup'!N:N,1,0),""),"CHECK")</f>
        <v>MY3R3</v>
      </c>
    </row>
    <row r="1382" spans="3:22">
      <c r="C1382" s="1">
        <f>+IF(D1382=1,COUNTIF($D$2:D1382,D1382),0)</f>
        <v>0</v>
      </c>
      <c r="D1382" s="1">
        <f>+COUNTIF($E$2:E1382,E1382)</f>
        <v>29</v>
      </c>
      <c r="E1382" s="1" t="str">
        <f t="shared" si="42"/>
        <v>LHP20</v>
      </c>
      <c r="F1382" s="323">
        <f t="shared" si="43"/>
        <v>1380</v>
      </c>
      <c r="G1382" s="317" t="s">
        <v>2811</v>
      </c>
      <c r="H1382" s="317" t="s">
        <v>682</v>
      </c>
      <c r="I1382" s="317" t="s">
        <v>2796</v>
      </c>
      <c r="J1382" s="317">
        <v>5</v>
      </c>
      <c r="K1382" s="317" t="s">
        <v>585</v>
      </c>
      <c r="L1382" s="317" t="s">
        <v>869</v>
      </c>
      <c r="M1382" s="317">
        <v>0</v>
      </c>
      <c r="N1382" s="829" t="s">
        <v>633</v>
      </c>
      <c r="O1382" s="318"/>
      <c r="P1382" s="319"/>
      <c r="Q1382" s="320"/>
      <c r="R1382" s="319"/>
      <c r="S1382" s="319"/>
      <c r="T1382" s="320"/>
      <c r="U1382" s="321">
        <v>45063</v>
      </c>
      <c r="V1382" s="270" t="str">
        <f ca="1">IFERROR(IF(E1382&lt;&gt;"",VLOOKUP(E1382,'Color Lineup'!N:N,1,0),""),"CHECK")</f>
        <v>LHP20</v>
      </c>
    </row>
    <row r="1383" spans="3:22">
      <c r="C1383" s="1">
        <f>+IF(D1383=1,COUNTIF($D$2:D1383,D1383),0)</f>
        <v>0</v>
      </c>
      <c r="D1383" s="1">
        <f>+COUNTIF($E$2:E1383,E1383)</f>
        <v>111</v>
      </c>
      <c r="E1383" s="1" t="str">
        <f t="shared" si="42"/>
        <v>MX4R0</v>
      </c>
      <c r="F1383" s="323">
        <f t="shared" si="43"/>
        <v>1381</v>
      </c>
      <c r="G1383" s="317" t="s">
        <v>2812</v>
      </c>
      <c r="H1383" s="317" t="s">
        <v>518</v>
      </c>
      <c r="I1383" s="317" t="s">
        <v>1180</v>
      </c>
      <c r="J1383" s="317">
        <v>4</v>
      </c>
      <c r="K1383" s="317" t="s">
        <v>760</v>
      </c>
      <c r="L1383" s="317" t="s">
        <v>868</v>
      </c>
      <c r="M1383" s="317">
        <v>0</v>
      </c>
      <c r="N1383" s="829" t="s">
        <v>21</v>
      </c>
      <c r="O1383" s="318"/>
      <c r="P1383" s="319"/>
      <c r="Q1383" s="320"/>
      <c r="R1383" s="319"/>
      <c r="S1383" s="319"/>
      <c r="T1383" s="320"/>
      <c r="U1383" s="321">
        <v>45063</v>
      </c>
      <c r="V1383" s="270" t="str">
        <f ca="1">IFERROR(IF(E1383&lt;&gt;"",VLOOKUP(E1383,'Color Lineup'!N:N,1,0),""),"CHECK")</f>
        <v>MX4R0</v>
      </c>
    </row>
    <row r="1384" spans="3:22">
      <c r="C1384" s="1">
        <f>+IF(D1384=1,COUNTIF($D$2:D1384,D1384),0)</f>
        <v>0</v>
      </c>
      <c r="D1384" s="1">
        <f>+COUNTIF($E$2:E1384,E1384)</f>
        <v>68</v>
      </c>
      <c r="E1384" s="1" t="str">
        <f t="shared" si="42"/>
        <v>HJ089</v>
      </c>
      <c r="F1384" s="323">
        <f t="shared" si="43"/>
        <v>1382</v>
      </c>
      <c r="G1384" s="317" t="s">
        <v>2813</v>
      </c>
      <c r="H1384" s="317" t="s">
        <v>682</v>
      </c>
      <c r="I1384" s="317" t="s">
        <v>2814</v>
      </c>
      <c r="J1384" s="317">
        <v>1</v>
      </c>
      <c r="K1384" s="317" t="s">
        <v>679</v>
      </c>
      <c r="L1384" s="317" t="s">
        <v>872</v>
      </c>
      <c r="M1384" s="317">
        <v>0</v>
      </c>
      <c r="N1384" s="333" t="s">
        <v>465</v>
      </c>
      <c r="O1384" s="318"/>
      <c r="P1384" s="319"/>
      <c r="Q1384" s="320"/>
      <c r="R1384" s="319"/>
      <c r="S1384" s="319"/>
      <c r="T1384" s="320"/>
      <c r="U1384" s="321">
        <v>45063</v>
      </c>
      <c r="V1384" s="270" t="str">
        <f ca="1">IFERROR(IF(E1384&lt;&gt;"",VLOOKUP(E1384,'Color Lineup'!N:N,1,0),""),"CHECK")</f>
        <v>HJ089</v>
      </c>
    </row>
    <row r="1385" spans="3:22">
      <c r="C1385" s="1">
        <f>+IF(D1385=1,COUNTIF($D$2:D1385,D1385),0)</f>
        <v>0</v>
      </c>
      <c r="D1385" s="1">
        <f>+COUNTIF($E$2:E1385,E1385)</f>
        <v>4</v>
      </c>
      <c r="E1385" s="1" t="str">
        <f t="shared" si="42"/>
        <v>LN218</v>
      </c>
      <c r="F1385" s="323">
        <f t="shared" si="43"/>
        <v>1383</v>
      </c>
      <c r="G1385" s="317" t="s">
        <v>2815</v>
      </c>
      <c r="H1385" s="317" t="s">
        <v>519</v>
      </c>
      <c r="I1385" s="317" t="s">
        <v>2693</v>
      </c>
      <c r="J1385" s="317">
        <v>2</v>
      </c>
      <c r="K1385" s="317" t="s">
        <v>555</v>
      </c>
      <c r="L1385" s="317" t="s">
        <v>1239</v>
      </c>
      <c r="M1385" s="317">
        <v>0</v>
      </c>
      <c r="N1385" s="333" t="s">
        <v>20</v>
      </c>
      <c r="O1385" s="318"/>
      <c r="P1385" s="319"/>
      <c r="Q1385" s="320"/>
      <c r="R1385" s="319"/>
      <c r="S1385" s="319"/>
      <c r="T1385" s="320"/>
      <c r="U1385" s="321">
        <v>45063</v>
      </c>
      <c r="V1385" s="270" t="str">
        <f ca="1">IFERROR(IF(E1385&lt;&gt;"",VLOOKUP(E1385,'Color Lineup'!N:N,1,0),""),"CHECK")</f>
        <v>LN218</v>
      </c>
    </row>
    <row r="1386" spans="3:22">
      <c r="C1386" s="1">
        <f>+IF(D1386=1,COUNTIF($D$2:D1386,D1386),0)</f>
        <v>0</v>
      </c>
      <c r="D1386" s="1">
        <f>+COUNTIF($E$2:E1386,E1386)</f>
        <v>94</v>
      </c>
      <c r="E1386" s="1" t="str">
        <f t="shared" si="42"/>
        <v>MX089</v>
      </c>
      <c r="F1386" s="323">
        <f t="shared" si="43"/>
        <v>1384</v>
      </c>
      <c r="G1386" s="317" t="s">
        <v>2816</v>
      </c>
      <c r="H1386" s="317" t="s">
        <v>518</v>
      </c>
      <c r="I1386" s="317" t="s">
        <v>1180</v>
      </c>
      <c r="J1386" s="317">
        <v>5</v>
      </c>
      <c r="K1386" s="317" t="s">
        <v>760</v>
      </c>
      <c r="L1386" s="317" t="s">
        <v>870</v>
      </c>
      <c r="M1386" s="317">
        <v>0</v>
      </c>
      <c r="N1386" s="829" t="s">
        <v>465</v>
      </c>
      <c r="O1386" s="318"/>
      <c r="P1386" s="319"/>
      <c r="Q1386" s="320"/>
      <c r="R1386" s="319"/>
      <c r="S1386" s="319"/>
      <c r="T1386" s="320"/>
      <c r="U1386" s="321">
        <v>45063</v>
      </c>
      <c r="V1386" s="270" t="str">
        <f ca="1">IFERROR(IF(E1386&lt;&gt;"",VLOOKUP(E1386,'Color Lineup'!N:N,1,0),""),"CHECK")</f>
        <v>MX089</v>
      </c>
    </row>
    <row r="1387" spans="3:22">
      <c r="C1387" s="1">
        <f>+IF(D1387=1,COUNTIF($D$2:D1387,D1387),0)</f>
        <v>0</v>
      </c>
      <c r="D1387" s="1">
        <f>+COUNTIF($E$2:E1387,E1387)</f>
        <v>13</v>
      </c>
      <c r="E1387" s="1" t="str">
        <f t="shared" si="42"/>
        <v>CXS28</v>
      </c>
      <c r="F1387" s="323">
        <f t="shared" si="43"/>
        <v>1385</v>
      </c>
      <c r="G1387" s="317" t="s">
        <v>2817</v>
      </c>
      <c r="H1387" s="317" t="s">
        <v>682</v>
      </c>
      <c r="I1387" s="317" t="s">
        <v>2736</v>
      </c>
      <c r="J1387" s="317">
        <v>7</v>
      </c>
      <c r="K1387" s="317" t="s">
        <v>680</v>
      </c>
      <c r="L1387" s="317" t="s">
        <v>875</v>
      </c>
      <c r="M1387" s="317">
        <v>0</v>
      </c>
      <c r="N1387" s="333" t="s">
        <v>631</v>
      </c>
      <c r="O1387" s="318"/>
      <c r="P1387" s="319"/>
      <c r="Q1387" s="320"/>
      <c r="R1387" s="319"/>
      <c r="S1387" s="319"/>
      <c r="T1387" s="320"/>
      <c r="U1387" s="321">
        <v>45063</v>
      </c>
      <c r="V1387" s="270" t="str">
        <f ca="1">IFERROR(IF(E1387&lt;&gt;"",VLOOKUP(E1387,'Color Lineup'!N:N,1,0),""),"CHECK")</f>
        <v>CXS28</v>
      </c>
    </row>
    <row r="1388" spans="3:22">
      <c r="C1388" s="1">
        <f>+IF(D1388=1,COUNTIF($D$2:D1388,D1388),0)</f>
        <v>0</v>
      </c>
      <c r="D1388" s="1">
        <f>+COUNTIF($E$2:E1388,E1388)</f>
        <v>112</v>
      </c>
      <c r="E1388" s="1" t="str">
        <f t="shared" si="42"/>
        <v>MX4R0</v>
      </c>
      <c r="F1388" s="323">
        <f t="shared" si="43"/>
        <v>1386</v>
      </c>
      <c r="G1388" s="317" t="s">
        <v>2818</v>
      </c>
      <c r="H1388" s="317" t="s">
        <v>518</v>
      </c>
      <c r="I1388" s="317" t="s">
        <v>1180</v>
      </c>
      <c r="J1388" s="317">
        <v>6</v>
      </c>
      <c r="K1388" s="317" t="s">
        <v>760</v>
      </c>
      <c r="L1388" s="317" t="s">
        <v>871</v>
      </c>
      <c r="M1388" s="317">
        <v>0</v>
      </c>
      <c r="N1388" s="829" t="s">
        <v>21</v>
      </c>
      <c r="O1388" s="318"/>
      <c r="P1388" s="319"/>
      <c r="Q1388" s="320"/>
      <c r="R1388" s="319"/>
      <c r="S1388" s="319"/>
      <c r="T1388" s="320"/>
      <c r="U1388" s="321">
        <v>45063</v>
      </c>
      <c r="V1388" s="270" t="str">
        <f ca="1">IFERROR(IF(E1388&lt;&gt;"",VLOOKUP(E1388,'Color Lineup'!N:N,1,0),""),"CHECK")</f>
        <v>MX4R0</v>
      </c>
    </row>
    <row r="1389" spans="3:22">
      <c r="C1389" s="1">
        <f>+IF(D1389=1,COUNTIF($D$2:D1389,D1389),0)</f>
        <v>0</v>
      </c>
      <c r="D1389" s="1">
        <f>+COUNTIF($E$2:E1389,E1389)</f>
        <v>54</v>
      </c>
      <c r="E1389" s="1" t="str">
        <f t="shared" si="42"/>
        <v>LHX12</v>
      </c>
      <c r="F1389" s="323">
        <f t="shared" si="43"/>
        <v>1387</v>
      </c>
      <c r="G1389" s="317" t="s">
        <v>2819</v>
      </c>
      <c r="H1389" s="317" t="s">
        <v>682</v>
      </c>
      <c r="I1389" s="317" t="s">
        <v>2796</v>
      </c>
      <c r="J1389" s="317">
        <v>6</v>
      </c>
      <c r="K1389" s="317" t="s">
        <v>585</v>
      </c>
      <c r="L1389" s="317" t="s">
        <v>879</v>
      </c>
      <c r="M1389" s="317">
        <v>0</v>
      </c>
      <c r="N1389" s="333" t="s">
        <v>632</v>
      </c>
      <c r="O1389" s="318"/>
      <c r="P1389" s="319"/>
      <c r="Q1389" s="320"/>
      <c r="R1389" s="319"/>
      <c r="S1389" s="319"/>
      <c r="T1389" s="320"/>
      <c r="U1389" s="321">
        <v>45063</v>
      </c>
      <c r="V1389" s="270" t="str">
        <f ca="1">IFERROR(IF(E1389&lt;&gt;"",VLOOKUP(E1389,'Color Lineup'!N:N,1,0),""),"CHECK")</f>
        <v>LHX12</v>
      </c>
    </row>
    <row r="1390" spans="3:22">
      <c r="C1390" s="1">
        <f>+IF(D1390=1,COUNTIF($D$2:D1390,D1390),0)</f>
        <v>0</v>
      </c>
      <c r="D1390" s="1">
        <f>+COUNTIF($E$2:E1390,E1390)</f>
        <v>29</v>
      </c>
      <c r="E1390" s="1" t="str">
        <f t="shared" si="42"/>
        <v>MY040</v>
      </c>
      <c r="F1390" s="323">
        <f t="shared" si="43"/>
        <v>1388</v>
      </c>
      <c r="G1390" s="317" t="s">
        <v>2820</v>
      </c>
      <c r="H1390" s="317" t="s">
        <v>518</v>
      </c>
      <c r="I1390" s="317" t="s">
        <v>1153</v>
      </c>
      <c r="J1390" s="317">
        <v>10</v>
      </c>
      <c r="K1390" s="317" t="s">
        <v>759</v>
      </c>
      <c r="L1390" s="317" t="s">
        <v>873</v>
      </c>
      <c r="M1390" s="317">
        <v>0</v>
      </c>
      <c r="N1390" s="829" t="s">
        <v>28</v>
      </c>
      <c r="O1390" s="318"/>
      <c r="P1390" s="319"/>
      <c r="Q1390" s="320"/>
      <c r="R1390" s="319"/>
      <c r="S1390" s="319"/>
      <c r="T1390" s="320"/>
      <c r="U1390" s="321">
        <v>45063</v>
      </c>
      <c r="V1390" s="270" t="str">
        <f ca="1">IFERROR(IF(E1390&lt;&gt;"",VLOOKUP(E1390,'Color Lineup'!N:N,1,0),""),"CHECK")</f>
        <v>MY040</v>
      </c>
    </row>
    <row r="1391" spans="3:22">
      <c r="C1391" s="1">
        <f>+IF(D1391=1,COUNTIF($D$2:D1391,D1391),0)</f>
        <v>0</v>
      </c>
      <c r="D1391" s="1">
        <f>+COUNTIF($E$2:E1391,E1391)</f>
        <v>133</v>
      </c>
      <c r="E1391" s="1" t="str">
        <f t="shared" si="42"/>
        <v>LH089</v>
      </c>
      <c r="F1391" s="323">
        <f t="shared" si="43"/>
        <v>1389</v>
      </c>
      <c r="G1391" s="317" t="s">
        <v>2821</v>
      </c>
      <c r="H1391" s="317" t="s">
        <v>682</v>
      </c>
      <c r="I1391" s="317" t="s">
        <v>2796</v>
      </c>
      <c r="J1391" s="317">
        <v>7</v>
      </c>
      <c r="K1391" s="317" t="s">
        <v>585</v>
      </c>
      <c r="L1391" s="317" t="s">
        <v>883</v>
      </c>
      <c r="M1391" s="317">
        <v>0</v>
      </c>
      <c r="N1391" s="333" t="s">
        <v>465</v>
      </c>
      <c r="O1391" s="318"/>
      <c r="P1391" s="319"/>
      <c r="Q1391" s="320"/>
      <c r="R1391" s="319"/>
      <c r="S1391" s="319"/>
      <c r="T1391" s="320"/>
      <c r="U1391" s="321">
        <v>45063</v>
      </c>
      <c r="V1391" s="270" t="str">
        <f ca="1">IFERROR(IF(E1391&lt;&gt;"",VLOOKUP(E1391,'Color Lineup'!N:N,1,0),""),"CHECK")</f>
        <v>LH089</v>
      </c>
    </row>
    <row r="1392" spans="3:22">
      <c r="C1392" s="1">
        <f>+IF(D1392=1,COUNTIF($D$2:D1392,D1392),0)</f>
        <v>60</v>
      </c>
      <c r="D1392" s="1">
        <f>+COUNTIF($E$2:E1392,E1392)</f>
        <v>1</v>
      </c>
      <c r="E1392" s="1" t="str">
        <f t="shared" si="42"/>
        <v>LS1D6</v>
      </c>
      <c r="F1392" s="323">
        <f t="shared" si="43"/>
        <v>1390</v>
      </c>
      <c r="G1392" s="317" t="s">
        <v>2822</v>
      </c>
      <c r="H1392" s="317" t="s">
        <v>519</v>
      </c>
      <c r="I1392" s="317" t="s">
        <v>1368</v>
      </c>
      <c r="J1392" s="317">
        <v>10</v>
      </c>
      <c r="K1392" s="317" t="s">
        <v>557</v>
      </c>
      <c r="L1392" s="317" t="s">
        <v>1240</v>
      </c>
      <c r="M1392" s="317">
        <v>0</v>
      </c>
      <c r="N1392" s="829" t="s">
        <v>29</v>
      </c>
      <c r="O1392" s="318"/>
      <c r="P1392" s="319"/>
      <c r="Q1392" s="320"/>
      <c r="R1392" s="319"/>
      <c r="S1392" s="319"/>
      <c r="T1392" s="320"/>
      <c r="U1392" s="321">
        <v>45063</v>
      </c>
      <c r="V1392" s="270" t="str">
        <f ca="1">IFERROR(IF(E1392&lt;&gt;"",VLOOKUP(E1392,'Color Lineup'!N:N,1,0),""),"CHECK")</f>
        <v>LS1D6</v>
      </c>
    </row>
    <row r="1393" spans="3:22">
      <c r="C1393" s="1">
        <f>+IF(D1393=1,COUNTIF($D$2:D1393,D1393),0)</f>
        <v>0</v>
      </c>
      <c r="D1393" s="1">
        <f>+COUNTIF($E$2:E1393,E1393)</f>
        <v>113</v>
      </c>
      <c r="E1393" s="1" t="str">
        <f t="shared" si="42"/>
        <v>MX4R0</v>
      </c>
      <c r="F1393" s="323">
        <f t="shared" si="43"/>
        <v>1391</v>
      </c>
      <c r="G1393" s="317" t="s">
        <v>2823</v>
      </c>
      <c r="H1393" s="317" t="s">
        <v>518</v>
      </c>
      <c r="I1393" s="317" t="s">
        <v>1180</v>
      </c>
      <c r="J1393" s="317">
        <v>7</v>
      </c>
      <c r="K1393" s="317" t="s">
        <v>760</v>
      </c>
      <c r="L1393" s="317" t="s">
        <v>874</v>
      </c>
      <c r="M1393" s="317">
        <v>0</v>
      </c>
      <c r="N1393" s="333" t="s">
        <v>21</v>
      </c>
      <c r="O1393" s="318"/>
      <c r="P1393" s="319"/>
      <c r="Q1393" s="320"/>
      <c r="R1393" s="319"/>
      <c r="S1393" s="319"/>
      <c r="T1393" s="320"/>
      <c r="U1393" s="321">
        <v>45063</v>
      </c>
      <c r="V1393" s="270" t="str">
        <f ca="1">IFERROR(IF(E1393&lt;&gt;"",VLOOKUP(E1393,'Color Lineup'!N:N,1,0),""),"CHECK")</f>
        <v>MX4R0</v>
      </c>
    </row>
    <row r="1394" spans="3:22">
      <c r="C1394" s="1">
        <f>+IF(D1394=1,COUNTIF($D$2:D1394,D1394),0)</f>
        <v>0</v>
      </c>
      <c r="D1394" s="1">
        <f>+COUNTIF($E$2:E1394,E1394)</f>
        <v>21</v>
      </c>
      <c r="E1394" s="1" t="str">
        <f t="shared" si="42"/>
        <v>HJX12</v>
      </c>
      <c r="F1394" s="323">
        <f t="shared" si="43"/>
        <v>1392</v>
      </c>
      <c r="G1394" s="317" t="s">
        <v>2824</v>
      </c>
      <c r="H1394" s="317" t="s">
        <v>682</v>
      </c>
      <c r="I1394" s="317" t="s">
        <v>2814</v>
      </c>
      <c r="J1394" s="317">
        <v>2</v>
      </c>
      <c r="K1394" s="317" t="s">
        <v>679</v>
      </c>
      <c r="L1394" s="317" t="s">
        <v>888</v>
      </c>
      <c r="M1394" s="317">
        <v>0</v>
      </c>
      <c r="N1394" s="829" t="s">
        <v>632</v>
      </c>
      <c r="O1394" s="318"/>
      <c r="P1394" s="319"/>
      <c r="Q1394" s="320"/>
      <c r="R1394" s="319"/>
      <c r="S1394" s="319"/>
      <c r="T1394" s="320"/>
      <c r="U1394" s="321">
        <v>45063</v>
      </c>
      <c r="V1394" s="270" t="str">
        <f ca="1">IFERROR(IF(E1394&lt;&gt;"",VLOOKUP(E1394,'Color Lineup'!N:N,1,0),""),"CHECK")</f>
        <v>HJX12</v>
      </c>
    </row>
    <row r="1395" spans="3:22">
      <c r="C1395" s="1">
        <f>+IF(D1395=1,COUNTIF($D$2:D1395,D1395),0)</f>
        <v>0</v>
      </c>
      <c r="D1395" s="1">
        <f>+COUNTIF($E$2:E1395,E1395)</f>
        <v>114</v>
      </c>
      <c r="E1395" s="1" t="str">
        <f t="shared" si="42"/>
        <v>MX4R0</v>
      </c>
      <c r="F1395" s="323">
        <f t="shared" si="43"/>
        <v>1393</v>
      </c>
      <c r="G1395" s="317" t="s">
        <v>2825</v>
      </c>
      <c r="H1395" s="317" t="s">
        <v>518</v>
      </c>
      <c r="I1395" s="317" t="s">
        <v>1180</v>
      </c>
      <c r="J1395" s="317">
        <v>8</v>
      </c>
      <c r="K1395" s="317" t="s">
        <v>760</v>
      </c>
      <c r="L1395" s="317" t="s">
        <v>876</v>
      </c>
      <c r="M1395" s="317">
        <v>0</v>
      </c>
      <c r="N1395" s="333" t="s">
        <v>21</v>
      </c>
      <c r="O1395" s="318"/>
      <c r="P1395" s="319"/>
      <c r="Q1395" s="320"/>
      <c r="R1395" s="319"/>
      <c r="S1395" s="319"/>
      <c r="T1395" s="320"/>
      <c r="U1395" s="321">
        <v>45063</v>
      </c>
      <c r="V1395" s="270" t="str">
        <f ca="1">IFERROR(IF(E1395&lt;&gt;"",VLOOKUP(E1395,'Color Lineup'!N:N,1,0),""),"CHECK")</f>
        <v>MX4R0</v>
      </c>
    </row>
    <row r="1396" spans="3:22">
      <c r="C1396" s="1">
        <f>+IF(D1396=1,COUNTIF($D$2:D1396,D1396),0)</f>
        <v>0</v>
      </c>
      <c r="D1396" s="1">
        <f>+COUNTIF($E$2:E1396,E1396)</f>
        <v>55</v>
      </c>
      <c r="E1396" s="1" t="str">
        <f t="shared" si="42"/>
        <v>LHX12</v>
      </c>
      <c r="F1396" s="323">
        <f t="shared" si="43"/>
        <v>1394</v>
      </c>
      <c r="G1396" s="317" t="s">
        <v>2826</v>
      </c>
      <c r="H1396" s="317" t="s">
        <v>682</v>
      </c>
      <c r="I1396" s="317" t="s">
        <v>2796</v>
      </c>
      <c r="J1396" s="317">
        <v>8</v>
      </c>
      <c r="K1396" s="317" t="s">
        <v>585</v>
      </c>
      <c r="L1396" s="317" t="s">
        <v>892</v>
      </c>
      <c r="M1396" s="317">
        <v>0</v>
      </c>
      <c r="N1396" s="829" t="s">
        <v>632</v>
      </c>
      <c r="O1396" s="318"/>
      <c r="P1396" s="319"/>
      <c r="Q1396" s="320"/>
      <c r="R1396" s="319"/>
      <c r="S1396" s="319"/>
      <c r="T1396" s="320"/>
      <c r="U1396" s="321">
        <v>45063</v>
      </c>
      <c r="V1396" s="270" t="str">
        <f ca="1">IFERROR(IF(E1396&lt;&gt;"",VLOOKUP(E1396,'Color Lineup'!N:N,1,0),""),"CHECK")</f>
        <v>LHX12</v>
      </c>
    </row>
    <row r="1397" spans="3:22">
      <c r="C1397" s="1">
        <f>+IF(D1397=1,COUNTIF($D$2:D1397,D1397),0)</f>
        <v>0</v>
      </c>
      <c r="D1397" s="1">
        <f>+COUNTIF($E$2:E1397,E1397)</f>
        <v>27</v>
      </c>
      <c r="E1397" s="1" t="str">
        <f t="shared" si="42"/>
        <v>MY089</v>
      </c>
      <c r="F1397" s="323">
        <f t="shared" si="43"/>
        <v>1395</v>
      </c>
      <c r="G1397" s="317" t="s">
        <v>2827</v>
      </c>
      <c r="H1397" s="317" t="s">
        <v>518</v>
      </c>
      <c r="I1397" s="317" t="s">
        <v>1157</v>
      </c>
      <c r="J1397" s="317">
        <v>1</v>
      </c>
      <c r="K1397" s="317" t="s">
        <v>759</v>
      </c>
      <c r="L1397" s="317" t="s">
        <v>877</v>
      </c>
      <c r="M1397" s="317">
        <v>0</v>
      </c>
      <c r="N1397" s="829" t="s">
        <v>465</v>
      </c>
      <c r="O1397" s="318"/>
      <c r="P1397" s="319"/>
      <c r="Q1397" s="320"/>
      <c r="R1397" s="319"/>
      <c r="S1397" s="319"/>
      <c r="T1397" s="320"/>
      <c r="U1397" s="321">
        <v>45063</v>
      </c>
      <c r="V1397" s="270" t="str">
        <f ca="1">IFERROR(IF(E1397&lt;&gt;"",VLOOKUP(E1397,'Color Lineup'!N:N,1,0),""),"CHECK")</f>
        <v>MY089</v>
      </c>
    </row>
    <row r="1398" spans="3:22">
      <c r="C1398" s="1">
        <f>+IF(D1398=1,COUNTIF($D$2:D1398,D1398),0)</f>
        <v>0</v>
      </c>
      <c r="D1398" s="1">
        <f>+COUNTIF($E$2:E1398,E1398)</f>
        <v>47</v>
      </c>
      <c r="E1398" s="1" t="str">
        <f t="shared" si="42"/>
        <v>LT089</v>
      </c>
      <c r="F1398" s="323">
        <f t="shared" si="43"/>
        <v>1396</v>
      </c>
      <c r="G1398" s="317" t="s">
        <v>2828</v>
      </c>
      <c r="H1398" s="317" t="s">
        <v>519</v>
      </c>
      <c r="I1398" s="317" t="s">
        <v>2829</v>
      </c>
      <c r="J1398" s="317">
        <v>1</v>
      </c>
      <c r="K1398" s="317" t="s">
        <v>559</v>
      </c>
      <c r="L1398" s="317" t="s">
        <v>1241</v>
      </c>
      <c r="M1398" s="317">
        <v>0</v>
      </c>
      <c r="N1398" s="333" t="s">
        <v>465</v>
      </c>
      <c r="O1398" s="318"/>
      <c r="P1398" s="319"/>
      <c r="Q1398" s="320"/>
      <c r="R1398" s="319"/>
      <c r="S1398" s="319"/>
      <c r="T1398" s="320"/>
      <c r="U1398" s="321">
        <v>45063</v>
      </c>
      <c r="V1398" s="270" t="str">
        <f ca="1">IFERROR(IF(E1398&lt;&gt;"",VLOOKUP(E1398,'Color Lineup'!N:N,1,0),""),"CHECK")</f>
        <v>LT089</v>
      </c>
    </row>
    <row r="1399" spans="3:22">
      <c r="C1399" s="1">
        <f>+IF(D1399=1,COUNTIF($D$2:D1399,D1399),0)</f>
        <v>0</v>
      </c>
      <c r="D1399" s="1">
        <f>+COUNTIF($E$2:E1399,E1399)</f>
        <v>59</v>
      </c>
      <c r="E1399" s="1" t="str">
        <f t="shared" si="42"/>
        <v>CXW09</v>
      </c>
      <c r="F1399" s="323">
        <f t="shared" si="43"/>
        <v>1397</v>
      </c>
      <c r="G1399" s="317" t="s">
        <v>2830</v>
      </c>
      <c r="H1399" s="317" t="s">
        <v>682</v>
      </c>
      <c r="I1399" s="317" t="s">
        <v>2736</v>
      </c>
      <c r="J1399" s="317">
        <v>8</v>
      </c>
      <c r="K1399" s="317" t="s">
        <v>680</v>
      </c>
      <c r="L1399" s="317" t="s">
        <v>896</v>
      </c>
      <c r="M1399" s="317">
        <v>0</v>
      </c>
      <c r="N1399" s="829" t="s">
        <v>635</v>
      </c>
      <c r="O1399" s="318"/>
      <c r="P1399" s="319"/>
      <c r="Q1399" s="320"/>
      <c r="R1399" s="319"/>
      <c r="S1399" s="319"/>
      <c r="T1399" s="320"/>
      <c r="U1399" s="321">
        <v>45063</v>
      </c>
      <c r="V1399" s="270" t="str">
        <f ca="1">IFERROR(IF(E1399&lt;&gt;"",VLOOKUP(E1399,'Color Lineup'!N:N,1,0),""),"CHECK")</f>
        <v>CXW09</v>
      </c>
    </row>
    <row r="1400" spans="3:22">
      <c r="C1400" s="1">
        <f>+IF(D1400=1,COUNTIF($D$2:D1400,D1400),0)</f>
        <v>0</v>
      </c>
      <c r="D1400" s="1">
        <f>+COUNTIF($E$2:E1400,E1400)</f>
        <v>115</v>
      </c>
      <c r="E1400" s="1" t="str">
        <f t="shared" si="42"/>
        <v>MX4R0</v>
      </c>
      <c r="F1400" s="323">
        <f t="shared" si="43"/>
        <v>1398</v>
      </c>
      <c r="G1400" s="317" t="s">
        <v>2831</v>
      </c>
      <c r="H1400" s="317" t="s">
        <v>518</v>
      </c>
      <c r="I1400" s="317" t="s">
        <v>1180</v>
      </c>
      <c r="J1400" s="317">
        <v>9</v>
      </c>
      <c r="K1400" s="317" t="s">
        <v>760</v>
      </c>
      <c r="L1400" s="317" t="s">
        <v>880</v>
      </c>
      <c r="M1400" s="317">
        <v>0</v>
      </c>
      <c r="N1400" s="333" t="s">
        <v>21</v>
      </c>
      <c r="O1400" s="318"/>
      <c r="P1400" s="319"/>
      <c r="Q1400" s="320"/>
      <c r="R1400" s="319"/>
      <c r="S1400" s="319"/>
      <c r="T1400" s="320"/>
      <c r="U1400" s="321">
        <v>45063</v>
      </c>
      <c r="V1400" s="270" t="str">
        <f ca="1">IFERROR(IF(E1400&lt;&gt;"",VLOOKUP(E1400,'Color Lineup'!N:N,1,0),""),"CHECK")</f>
        <v>MX4R0</v>
      </c>
    </row>
    <row r="1401" spans="3:22">
      <c r="C1401" s="1">
        <f>+IF(D1401=1,COUNTIF($D$2:D1401,D1401),0)</f>
        <v>0</v>
      </c>
      <c r="D1401" s="1">
        <f>+COUNTIF($E$2:E1401,E1401)</f>
        <v>30</v>
      </c>
      <c r="E1401" s="1" t="str">
        <f t="shared" si="42"/>
        <v>LHP20</v>
      </c>
      <c r="F1401" s="323">
        <f t="shared" si="43"/>
        <v>1399</v>
      </c>
      <c r="G1401" s="317" t="s">
        <v>2832</v>
      </c>
      <c r="H1401" s="317" t="s">
        <v>682</v>
      </c>
      <c r="I1401" s="317" t="s">
        <v>2796</v>
      </c>
      <c r="J1401" s="317">
        <v>9</v>
      </c>
      <c r="K1401" s="317" t="s">
        <v>585</v>
      </c>
      <c r="L1401" s="317" t="s">
        <v>900</v>
      </c>
      <c r="M1401" s="317">
        <v>0</v>
      </c>
      <c r="N1401" s="829" t="s">
        <v>633</v>
      </c>
      <c r="O1401" s="318"/>
      <c r="P1401" s="319"/>
      <c r="Q1401" s="320"/>
      <c r="R1401" s="319"/>
      <c r="S1401" s="319"/>
      <c r="T1401" s="320"/>
      <c r="U1401" s="321">
        <v>45063</v>
      </c>
      <c r="V1401" s="270" t="str">
        <f ca="1">IFERROR(IF(E1401&lt;&gt;"",VLOOKUP(E1401,'Color Lineup'!N:N,1,0),""),"CHECK")</f>
        <v>LHP20</v>
      </c>
    </row>
    <row r="1402" spans="3:22">
      <c r="C1402" s="1">
        <f>+IF(D1402=1,COUNTIF($D$2:D1402,D1402),0)</f>
        <v>0</v>
      </c>
      <c r="D1402" s="1">
        <f>+COUNTIF($E$2:E1402,E1402)</f>
        <v>116</v>
      </c>
      <c r="E1402" s="1" t="str">
        <f t="shared" si="42"/>
        <v>MX4R0</v>
      </c>
      <c r="F1402" s="323">
        <f t="shared" si="43"/>
        <v>1400</v>
      </c>
      <c r="G1402" s="317" t="s">
        <v>2833</v>
      </c>
      <c r="H1402" s="317" t="s">
        <v>518</v>
      </c>
      <c r="I1402" s="317" t="s">
        <v>1180</v>
      </c>
      <c r="J1402" s="317">
        <v>10</v>
      </c>
      <c r="K1402" s="317" t="s">
        <v>760</v>
      </c>
      <c r="L1402" s="317" t="s">
        <v>882</v>
      </c>
      <c r="M1402" s="317">
        <v>0</v>
      </c>
      <c r="N1402" s="333" t="s">
        <v>21</v>
      </c>
      <c r="O1402" s="318"/>
      <c r="P1402" s="319"/>
      <c r="Q1402" s="320"/>
      <c r="R1402" s="319"/>
      <c r="S1402" s="319"/>
      <c r="T1402" s="320"/>
      <c r="U1402" s="321">
        <v>45063</v>
      </c>
      <c r="V1402" s="270" t="str">
        <f ca="1">IFERROR(IF(E1402&lt;&gt;"",VLOOKUP(E1402,'Color Lineup'!N:N,1,0),""),"CHECK")</f>
        <v>MX4R0</v>
      </c>
    </row>
    <row r="1403" spans="3:22">
      <c r="C1403" s="1">
        <f>+IF(D1403=1,COUNTIF($D$2:D1403,D1403),0)</f>
        <v>0</v>
      </c>
      <c r="D1403" s="1">
        <f>+COUNTIF($E$2:E1403,E1403)</f>
        <v>26</v>
      </c>
      <c r="E1403" s="1" t="str">
        <f t="shared" si="42"/>
        <v>LHS28</v>
      </c>
      <c r="F1403" s="323">
        <f t="shared" si="43"/>
        <v>1401</v>
      </c>
      <c r="G1403" s="317" t="s">
        <v>2834</v>
      </c>
      <c r="H1403" s="317" t="s">
        <v>682</v>
      </c>
      <c r="I1403" s="317" t="s">
        <v>2796</v>
      </c>
      <c r="J1403" s="317">
        <v>10</v>
      </c>
      <c r="K1403" s="317" t="s">
        <v>585</v>
      </c>
      <c r="L1403" s="317" t="s">
        <v>903</v>
      </c>
      <c r="M1403" s="317">
        <v>0</v>
      </c>
      <c r="N1403" s="829" t="s">
        <v>631</v>
      </c>
      <c r="O1403" s="318"/>
      <c r="P1403" s="319"/>
      <c r="Q1403" s="320"/>
      <c r="R1403" s="319"/>
      <c r="S1403" s="319"/>
      <c r="T1403" s="320"/>
      <c r="U1403" s="321">
        <v>45063</v>
      </c>
      <c r="V1403" s="270" t="str">
        <f ca="1">IFERROR(IF(E1403&lt;&gt;"",VLOOKUP(E1403,'Color Lineup'!N:N,1,0),""),"CHECK")</f>
        <v>LHS28</v>
      </c>
    </row>
    <row r="1404" spans="3:22">
      <c r="C1404" s="1">
        <f>+IF(D1404=1,COUNTIF($D$2:D1404,D1404),0)</f>
        <v>0</v>
      </c>
      <c r="D1404" s="1">
        <f>+COUNTIF($E$2:E1404,E1404)</f>
        <v>117</v>
      </c>
      <c r="E1404" s="1" t="str">
        <f t="shared" si="42"/>
        <v>MX4R0</v>
      </c>
      <c r="F1404" s="323">
        <f t="shared" si="43"/>
        <v>1402</v>
      </c>
      <c r="G1404" s="317" t="s">
        <v>2835</v>
      </c>
      <c r="H1404" s="317" t="s">
        <v>518</v>
      </c>
      <c r="I1404" s="317" t="s">
        <v>1182</v>
      </c>
      <c r="J1404" s="317">
        <v>1</v>
      </c>
      <c r="K1404" s="317" t="s">
        <v>760</v>
      </c>
      <c r="L1404" s="317" t="s">
        <v>885</v>
      </c>
      <c r="M1404" s="317">
        <v>0</v>
      </c>
      <c r="N1404" s="333" t="s">
        <v>21</v>
      </c>
      <c r="O1404" s="318"/>
      <c r="P1404" s="319"/>
      <c r="Q1404" s="320"/>
      <c r="R1404" s="319"/>
      <c r="S1404" s="319"/>
      <c r="T1404" s="320"/>
      <c r="U1404" s="321">
        <v>45063</v>
      </c>
      <c r="V1404" s="270" t="str">
        <f ca="1">IFERROR(IF(E1404&lt;&gt;"",VLOOKUP(E1404,'Color Lineup'!N:N,1,0),""),"CHECK")</f>
        <v>MX4R0</v>
      </c>
    </row>
    <row r="1405" spans="3:22">
      <c r="C1405" s="1">
        <f>+IF(D1405=1,COUNTIF($D$2:D1405,D1405),0)</f>
        <v>0</v>
      </c>
      <c r="D1405" s="1">
        <f>+COUNTIF($E$2:E1405,E1405)</f>
        <v>10</v>
      </c>
      <c r="E1405" s="1" t="str">
        <f t="shared" si="42"/>
        <v>LP4V8</v>
      </c>
      <c r="F1405" s="323">
        <f t="shared" si="43"/>
        <v>1403</v>
      </c>
      <c r="G1405" s="317" t="s">
        <v>2836</v>
      </c>
      <c r="H1405" s="317" t="s">
        <v>519</v>
      </c>
      <c r="I1405" s="317" t="s">
        <v>2837</v>
      </c>
      <c r="J1405" s="317">
        <v>1</v>
      </c>
      <c r="K1405" s="317" t="s">
        <v>561</v>
      </c>
      <c r="L1405" s="317" t="s">
        <v>1242</v>
      </c>
      <c r="M1405" s="317">
        <v>0</v>
      </c>
      <c r="N1405" s="829" t="s">
        <v>30</v>
      </c>
      <c r="O1405" s="318"/>
      <c r="P1405" s="319"/>
      <c r="Q1405" s="320"/>
      <c r="R1405" s="319"/>
      <c r="S1405" s="319"/>
      <c r="T1405" s="320"/>
      <c r="U1405" s="321">
        <v>45063</v>
      </c>
      <c r="V1405" s="270" t="str">
        <f ca="1">IFERROR(IF(E1405&lt;&gt;"",VLOOKUP(E1405,'Color Lineup'!N:N,1,0),""),"CHECK")</f>
        <v>LP4V8</v>
      </c>
    </row>
    <row r="1406" spans="3:22">
      <c r="C1406" s="1">
        <f>+IF(D1406=1,COUNTIF($D$2:D1406,D1406),0)</f>
        <v>0</v>
      </c>
      <c r="D1406" s="1">
        <f>+COUNTIF($E$2:E1406,E1406)</f>
        <v>69</v>
      </c>
      <c r="E1406" s="1" t="str">
        <f t="shared" si="42"/>
        <v>HJ089</v>
      </c>
      <c r="F1406" s="323">
        <f t="shared" si="43"/>
        <v>1404</v>
      </c>
      <c r="G1406" s="317" t="s">
        <v>2838</v>
      </c>
      <c r="H1406" s="317" t="s">
        <v>682</v>
      </c>
      <c r="I1406" s="317" t="s">
        <v>2814</v>
      </c>
      <c r="J1406" s="317">
        <v>3</v>
      </c>
      <c r="K1406" s="317" t="s">
        <v>679</v>
      </c>
      <c r="L1406" s="317" t="s">
        <v>906</v>
      </c>
      <c r="M1406" s="317">
        <v>0</v>
      </c>
      <c r="N1406" s="333" t="s">
        <v>465</v>
      </c>
      <c r="O1406" s="318"/>
      <c r="P1406" s="319"/>
      <c r="Q1406" s="320"/>
      <c r="R1406" s="319"/>
      <c r="S1406" s="319"/>
      <c r="T1406" s="320"/>
      <c r="U1406" s="321">
        <v>45063</v>
      </c>
      <c r="V1406" s="270" t="str">
        <f ca="1">IFERROR(IF(E1406&lt;&gt;"",VLOOKUP(E1406,'Color Lineup'!N:N,1,0),""),"CHECK")</f>
        <v>HJ089</v>
      </c>
    </row>
    <row r="1407" spans="3:22">
      <c r="C1407" s="1">
        <f>+IF(D1407=1,COUNTIF($D$2:D1407,D1407),0)</f>
        <v>0</v>
      </c>
      <c r="D1407" s="1">
        <f>+COUNTIF($E$2:E1407,E1407)</f>
        <v>43</v>
      </c>
      <c r="E1407" s="1" t="str">
        <f t="shared" si="42"/>
        <v>MY4R0</v>
      </c>
      <c r="F1407" s="323">
        <f t="shared" si="43"/>
        <v>1405</v>
      </c>
      <c r="G1407" s="317" t="s">
        <v>2839</v>
      </c>
      <c r="H1407" s="317" t="s">
        <v>518</v>
      </c>
      <c r="I1407" s="317" t="s">
        <v>1157</v>
      </c>
      <c r="J1407" s="317">
        <v>2</v>
      </c>
      <c r="K1407" s="317" t="s">
        <v>759</v>
      </c>
      <c r="L1407" s="317" t="s">
        <v>886</v>
      </c>
      <c r="M1407" s="317">
        <v>0</v>
      </c>
      <c r="N1407" s="829" t="s">
        <v>21</v>
      </c>
      <c r="O1407" s="318"/>
      <c r="P1407" s="319"/>
      <c r="Q1407" s="320"/>
      <c r="R1407" s="319"/>
      <c r="S1407" s="319"/>
      <c r="T1407" s="320"/>
      <c r="U1407" s="321">
        <v>45063</v>
      </c>
      <c r="V1407" s="270" t="str">
        <f ca="1">IFERROR(IF(E1407&lt;&gt;"",VLOOKUP(E1407,'Color Lineup'!N:N,1,0),""),"CHECK")</f>
        <v>MY4R0</v>
      </c>
    </row>
    <row r="1408" spans="3:22">
      <c r="C1408" s="1">
        <f>+IF(D1408=1,COUNTIF($D$2:D1408,D1408),0)</f>
        <v>0</v>
      </c>
      <c r="D1408" s="1">
        <f>+COUNTIF($E$2:E1408,E1408)</f>
        <v>54</v>
      </c>
      <c r="E1408" s="1" t="str">
        <f t="shared" si="42"/>
        <v>MX218</v>
      </c>
      <c r="F1408" s="323">
        <f t="shared" si="43"/>
        <v>1406</v>
      </c>
      <c r="G1408" s="317" t="s">
        <v>2840</v>
      </c>
      <c r="H1408" s="317" t="s">
        <v>518</v>
      </c>
      <c r="I1408" s="317" t="s">
        <v>1182</v>
      </c>
      <c r="J1408" s="317">
        <v>2</v>
      </c>
      <c r="K1408" s="317" t="s">
        <v>760</v>
      </c>
      <c r="L1408" s="317" t="s">
        <v>889</v>
      </c>
      <c r="M1408" s="317">
        <v>0</v>
      </c>
      <c r="N1408" s="333" t="s">
        <v>20</v>
      </c>
      <c r="O1408" s="318"/>
      <c r="P1408" s="319"/>
      <c r="Q1408" s="320"/>
      <c r="R1408" s="319"/>
      <c r="S1408" s="319"/>
      <c r="T1408" s="320"/>
      <c r="U1408" s="321">
        <v>45063</v>
      </c>
      <c r="V1408" s="270" t="str">
        <f ca="1">IFERROR(IF(E1408&lt;&gt;"",VLOOKUP(E1408,'Color Lineup'!N:N,1,0),""),"CHECK")</f>
        <v>MX218</v>
      </c>
    </row>
    <row r="1409" spans="3:22">
      <c r="C1409" s="1">
        <f>+IF(D1409=1,COUNTIF($D$2:D1409,D1409),0)</f>
        <v>0</v>
      </c>
      <c r="D1409" s="1">
        <f>+COUNTIF($E$2:E1409,E1409)</f>
        <v>134</v>
      </c>
      <c r="E1409" s="1" t="str">
        <f t="shared" si="42"/>
        <v>LH089</v>
      </c>
      <c r="F1409" s="323">
        <f t="shared" si="43"/>
        <v>1407</v>
      </c>
      <c r="G1409" s="317" t="s">
        <v>2841</v>
      </c>
      <c r="H1409" s="317" t="s">
        <v>682</v>
      </c>
      <c r="I1409" s="317" t="s">
        <v>2842</v>
      </c>
      <c r="J1409" s="317">
        <v>1</v>
      </c>
      <c r="K1409" s="317" t="s">
        <v>585</v>
      </c>
      <c r="L1409" s="317" t="s">
        <v>909</v>
      </c>
      <c r="M1409" s="317">
        <v>0</v>
      </c>
      <c r="N1409" s="333" t="s">
        <v>465</v>
      </c>
      <c r="O1409" s="318"/>
      <c r="P1409" s="319"/>
      <c r="Q1409" s="320"/>
      <c r="R1409" s="319"/>
      <c r="S1409" s="319"/>
      <c r="T1409" s="320"/>
      <c r="U1409" s="321">
        <v>45063</v>
      </c>
      <c r="V1409" s="270" t="str">
        <f ca="1">IFERROR(IF(E1409&lt;&gt;"",VLOOKUP(E1409,'Color Lineup'!N:N,1,0),""),"CHECK")</f>
        <v>LH089</v>
      </c>
    </row>
    <row r="1410" spans="3:22">
      <c r="C1410" s="1">
        <f>+IF(D1410=1,COUNTIF($D$2:D1410,D1410),0)</f>
        <v>0</v>
      </c>
      <c r="D1410" s="1">
        <f>+COUNTIF($E$2:E1410,E1410)</f>
        <v>44</v>
      </c>
      <c r="E1410" s="1" t="str">
        <f t="shared" si="42"/>
        <v>MX3R3</v>
      </c>
      <c r="F1410" s="323">
        <f t="shared" si="43"/>
        <v>1408</v>
      </c>
      <c r="G1410" s="317" t="s">
        <v>2843</v>
      </c>
      <c r="H1410" s="317" t="s">
        <v>518</v>
      </c>
      <c r="I1410" s="317" t="s">
        <v>1182</v>
      </c>
      <c r="J1410" s="317">
        <v>3</v>
      </c>
      <c r="K1410" s="317" t="s">
        <v>760</v>
      </c>
      <c r="L1410" s="317" t="s">
        <v>891</v>
      </c>
      <c r="M1410" s="317">
        <v>0</v>
      </c>
      <c r="N1410" s="333" t="s">
        <v>354</v>
      </c>
      <c r="O1410" s="318"/>
      <c r="P1410" s="319"/>
      <c r="Q1410" s="320"/>
      <c r="R1410" s="319"/>
      <c r="S1410" s="319"/>
      <c r="T1410" s="320"/>
      <c r="U1410" s="321">
        <v>45063</v>
      </c>
      <c r="V1410" s="270" t="str">
        <f ca="1">IFERROR(IF(E1410&lt;&gt;"",VLOOKUP(E1410,'Color Lineup'!N:N,1,0),""),"CHECK")</f>
        <v>MX3R3</v>
      </c>
    </row>
    <row r="1411" spans="3:22">
      <c r="C1411" s="1">
        <f>+IF(D1411=1,COUNTIF($D$2:D1411,D1411),0)</f>
        <v>0</v>
      </c>
      <c r="D1411" s="1">
        <f>+COUNTIF($E$2:E1411,E1411)</f>
        <v>48</v>
      </c>
      <c r="E1411" s="1" t="str">
        <f t="shared" si="42"/>
        <v>LT089</v>
      </c>
      <c r="F1411" s="323">
        <f t="shared" si="43"/>
        <v>1409</v>
      </c>
      <c r="G1411" s="317" t="s">
        <v>2844</v>
      </c>
      <c r="H1411" s="317" t="s">
        <v>519</v>
      </c>
      <c r="I1411" s="317" t="s">
        <v>2829</v>
      </c>
      <c r="J1411" s="317">
        <v>2</v>
      </c>
      <c r="K1411" s="317" t="s">
        <v>559</v>
      </c>
      <c r="L1411" s="317" t="s">
        <v>1243</v>
      </c>
      <c r="M1411" s="317">
        <v>0</v>
      </c>
      <c r="N1411" s="829" t="s">
        <v>465</v>
      </c>
      <c r="O1411" s="318"/>
      <c r="P1411" s="319"/>
      <c r="Q1411" s="320"/>
      <c r="R1411" s="319"/>
      <c r="S1411" s="319"/>
      <c r="T1411" s="320"/>
      <c r="U1411" s="321">
        <v>45063</v>
      </c>
      <c r="V1411" s="270" t="str">
        <f ca="1">IFERROR(IF(E1411&lt;&gt;"",VLOOKUP(E1411,'Color Lineup'!N:N,1,0),""),"CHECK")</f>
        <v>LT089</v>
      </c>
    </row>
    <row r="1412" spans="3:22">
      <c r="C1412" s="1">
        <f>+IF(D1412=1,COUNTIF($D$2:D1412,D1412),0)</f>
        <v>0</v>
      </c>
      <c r="D1412" s="1">
        <f>+COUNTIF($E$2:E1412,E1412)</f>
        <v>47</v>
      </c>
      <c r="E1412" s="1" t="str">
        <f t="shared" ref="E1412:E1475" si="44">+K1412&amp;N1412</f>
        <v>LH3Q3</v>
      </c>
      <c r="F1412" s="323">
        <f t="shared" si="43"/>
        <v>1410</v>
      </c>
      <c r="G1412" s="317" t="s">
        <v>2845</v>
      </c>
      <c r="H1412" s="317" t="s">
        <v>682</v>
      </c>
      <c r="I1412" s="317" t="s">
        <v>2842</v>
      </c>
      <c r="J1412" s="317">
        <v>2</v>
      </c>
      <c r="K1412" s="317" t="s">
        <v>585</v>
      </c>
      <c r="L1412" s="317" t="s">
        <v>912</v>
      </c>
      <c r="M1412" s="317">
        <v>0</v>
      </c>
      <c r="N1412" s="333" t="s">
        <v>630</v>
      </c>
      <c r="O1412" s="318"/>
      <c r="P1412" s="319"/>
      <c r="Q1412" s="320"/>
      <c r="R1412" s="319"/>
      <c r="S1412" s="319"/>
      <c r="T1412" s="320"/>
      <c r="U1412" s="321">
        <v>45063</v>
      </c>
      <c r="V1412" s="270" t="str">
        <f ca="1">IFERROR(IF(E1412&lt;&gt;"",VLOOKUP(E1412,'Color Lineup'!N:N,1,0),""),"CHECK")</f>
        <v>LH3Q3</v>
      </c>
    </row>
    <row r="1413" spans="3:22">
      <c r="C1413" s="1">
        <f>+IF(D1413=1,COUNTIF($D$2:D1413,D1413),0)</f>
        <v>0</v>
      </c>
      <c r="D1413" s="1">
        <f>+COUNTIF($E$2:E1413,E1413)</f>
        <v>55</v>
      </c>
      <c r="E1413" s="1" t="str">
        <f t="shared" si="44"/>
        <v>MX218</v>
      </c>
      <c r="F1413" s="323">
        <f t="shared" ref="F1413:F1476" si="45">ROW()-2</f>
        <v>1411</v>
      </c>
      <c r="G1413" s="317" t="s">
        <v>2846</v>
      </c>
      <c r="H1413" s="317" t="s">
        <v>518</v>
      </c>
      <c r="I1413" s="317" t="s">
        <v>1182</v>
      </c>
      <c r="J1413" s="317">
        <v>4</v>
      </c>
      <c r="K1413" s="317" t="s">
        <v>760</v>
      </c>
      <c r="L1413" s="317" t="s">
        <v>894</v>
      </c>
      <c r="M1413" s="317">
        <v>0</v>
      </c>
      <c r="N1413" s="333" t="s">
        <v>20</v>
      </c>
      <c r="O1413" s="318"/>
      <c r="P1413" s="319"/>
      <c r="Q1413" s="320"/>
      <c r="R1413" s="319"/>
      <c r="S1413" s="319"/>
      <c r="T1413" s="320"/>
      <c r="U1413" s="321">
        <v>45063</v>
      </c>
      <c r="V1413" s="270" t="str">
        <f ca="1">IFERROR(IF(E1413&lt;&gt;"",VLOOKUP(E1413,'Color Lineup'!N:N,1,0),""),"CHECK")</f>
        <v>MX218</v>
      </c>
    </row>
    <row r="1414" spans="3:22">
      <c r="C1414" s="1">
        <f>+IF(D1414=1,COUNTIF($D$2:D1414,D1414),0)</f>
        <v>0</v>
      </c>
      <c r="D1414" s="1">
        <f>+COUNTIF($E$2:E1414,E1414)</f>
        <v>18</v>
      </c>
      <c r="E1414" s="1" t="str">
        <f t="shared" si="44"/>
        <v>CXX12</v>
      </c>
      <c r="F1414" s="323">
        <f t="shared" si="45"/>
        <v>1412</v>
      </c>
      <c r="G1414" s="317" t="s">
        <v>2847</v>
      </c>
      <c r="H1414" s="317" t="s">
        <v>682</v>
      </c>
      <c r="I1414" s="317" t="s">
        <v>2736</v>
      </c>
      <c r="J1414" s="317">
        <v>9</v>
      </c>
      <c r="K1414" s="317" t="s">
        <v>680</v>
      </c>
      <c r="L1414" s="317" t="s">
        <v>915</v>
      </c>
      <c r="M1414" s="317">
        <v>0</v>
      </c>
      <c r="N1414" s="333" t="s">
        <v>632</v>
      </c>
      <c r="O1414" s="318"/>
      <c r="P1414" s="319"/>
      <c r="Q1414" s="320"/>
      <c r="R1414" s="319"/>
      <c r="S1414" s="319"/>
      <c r="T1414" s="320"/>
      <c r="U1414" s="321">
        <v>45063</v>
      </c>
      <c r="V1414" s="270" t="str">
        <f ca="1">IFERROR(IF(E1414&lt;&gt;"",VLOOKUP(E1414,'Color Lineup'!N:N,1,0),""),"CHECK")</f>
        <v>CXX12</v>
      </c>
    </row>
    <row r="1415" spans="3:22">
      <c r="C1415" s="1">
        <f>+IF(D1415=1,COUNTIF($D$2:D1415,D1415),0)</f>
        <v>0</v>
      </c>
      <c r="D1415" s="1">
        <f>+COUNTIF($E$2:E1415,E1415)</f>
        <v>44</v>
      </c>
      <c r="E1415" s="1" t="str">
        <f t="shared" si="44"/>
        <v>MY4R0</v>
      </c>
      <c r="F1415" s="323">
        <f t="shared" si="45"/>
        <v>1413</v>
      </c>
      <c r="G1415" s="317" t="s">
        <v>2848</v>
      </c>
      <c r="H1415" s="317" t="s">
        <v>518</v>
      </c>
      <c r="I1415" s="317" t="s">
        <v>1157</v>
      </c>
      <c r="J1415" s="317">
        <v>3</v>
      </c>
      <c r="K1415" s="317" t="s">
        <v>759</v>
      </c>
      <c r="L1415" s="317" t="s">
        <v>895</v>
      </c>
      <c r="M1415" s="317">
        <v>0</v>
      </c>
      <c r="N1415" s="829" t="s">
        <v>21</v>
      </c>
      <c r="O1415" s="318"/>
      <c r="P1415" s="319"/>
      <c r="Q1415" s="320"/>
      <c r="R1415" s="319"/>
      <c r="S1415" s="319"/>
      <c r="T1415" s="320"/>
      <c r="U1415" s="321">
        <v>45063</v>
      </c>
      <c r="V1415" s="270" t="str">
        <f ca="1">IFERROR(IF(E1415&lt;&gt;"",VLOOKUP(E1415,'Color Lineup'!N:N,1,0),""),"CHECK")</f>
        <v>MY4R0</v>
      </c>
    </row>
    <row r="1416" spans="3:22">
      <c r="C1416" s="1">
        <f>+IF(D1416=1,COUNTIF($D$2:D1416,D1416),0)</f>
        <v>0</v>
      </c>
      <c r="D1416" s="1">
        <f>+COUNTIF($E$2:E1416,E1416)</f>
        <v>56</v>
      </c>
      <c r="E1416" s="1" t="str">
        <f t="shared" si="44"/>
        <v>LHX12</v>
      </c>
      <c r="F1416" s="323">
        <f t="shared" si="45"/>
        <v>1414</v>
      </c>
      <c r="G1416" s="317" t="s">
        <v>2849</v>
      </c>
      <c r="H1416" s="317" t="s">
        <v>682</v>
      </c>
      <c r="I1416" s="317" t="s">
        <v>2842</v>
      </c>
      <c r="J1416" s="317">
        <v>3</v>
      </c>
      <c r="K1416" s="317" t="s">
        <v>585</v>
      </c>
      <c r="L1416" s="317" t="s">
        <v>917</v>
      </c>
      <c r="M1416" s="317">
        <v>0</v>
      </c>
      <c r="N1416" s="829" t="s">
        <v>632</v>
      </c>
      <c r="O1416" s="318"/>
      <c r="P1416" s="319"/>
      <c r="Q1416" s="320"/>
      <c r="R1416" s="319"/>
      <c r="S1416" s="319"/>
      <c r="T1416" s="320"/>
      <c r="U1416" s="321">
        <v>45063</v>
      </c>
      <c r="V1416" s="270" t="str">
        <f ca="1">IFERROR(IF(E1416&lt;&gt;"",VLOOKUP(E1416,'Color Lineup'!N:N,1,0),""),"CHECK")</f>
        <v>LHX12</v>
      </c>
    </row>
    <row r="1417" spans="3:22">
      <c r="C1417" s="1">
        <f>+IF(D1417=1,COUNTIF($D$2:D1417,D1417),0)</f>
        <v>0</v>
      </c>
      <c r="D1417" s="1">
        <f>+COUNTIF($E$2:E1417,E1417)</f>
        <v>32</v>
      </c>
      <c r="E1417" s="1" t="str">
        <f t="shared" si="44"/>
        <v>MX040</v>
      </c>
      <c r="F1417" s="323">
        <f t="shared" si="45"/>
        <v>1415</v>
      </c>
      <c r="G1417" s="317" t="s">
        <v>2850</v>
      </c>
      <c r="H1417" s="317" t="s">
        <v>518</v>
      </c>
      <c r="I1417" s="317" t="s">
        <v>1182</v>
      </c>
      <c r="J1417" s="317">
        <v>5</v>
      </c>
      <c r="K1417" s="317" t="s">
        <v>760</v>
      </c>
      <c r="L1417" s="317" t="s">
        <v>898</v>
      </c>
      <c r="M1417" s="317">
        <v>0</v>
      </c>
      <c r="N1417" s="333" t="s">
        <v>28</v>
      </c>
      <c r="O1417" s="318"/>
      <c r="P1417" s="319"/>
      <c r="Q1417" s="320"/>
      <c r="R1417" s="319"/>
      <c r="S1417" s="319"/>
      <c r="T1417" s="320"/>
      <c r="U1417" s="321">
        <v>45063</v>
      </c>
      <c r="V1417" s="270" t="str">
        <f ca="1">IFERROR(IF(E1417&lt;&gt;"",VLOOKUP(E1417,'Color Lineup'!N:N,1,0),""),"CHECK")</f>
        <v>MX040</v>
      </c>
    </row>
    <row r="1418" spans="3:22">
      <c r="C1418" s="1">
        <f>+IF(D1418=1,COUNTIF($D$2:D1418,D1418),0)</f>
        <v>0</v>
      </c>
      <c r="D1418" s="1">
        <f>+COUNTIF($E$2:E1418,E1418)</f>
        <v>43</v>
      </c>
      <c r="E1418" s="1" t="str">
        <f t="shared" si="44"/>
        <v>LP040</v>
      </c>
      <c r="F1418" s="323">
        <f t="shared" si="45"/>
        <v>1416</v>
      </c>
      <c r="G1418" s="317" t="s">
        <v>2851</v>
      </c>
      <c r="H1418" s="317" t="s">
        <v>519</v>
      </c>
      <c r="I1418" s="317" t="s">
        <v>2837</v>
      </c>
      <c r="J1418" s="317">
        <v>2</v>
      </c>
      <c r="K1418" s="317" t="s">
        <v>561</v>
      </c>
      <c r="L1418" s="317" t="s">
        <v>1245</v>
      </c>
      <c r="M1418" s="317">
        <v>0</v>
      </c>
      <c r="N1418" s="333" t="s">
        <v>28</v>
      </c>
      <c r="O1418" s="318"/>
      <c r="P1418" s="319"/>
      <c r="Q1418" s="320"/>
      <c r="R1418" s="319"/>
      <c r="S1418" s="319"/>
      <c r="T1418" s="320"/>
      <c r="U1418" s="321">
        <v>45063</v>
      </c>
      <c r="V1418" s="270" t="str">
        <f ca="1">IFERROR(IF(E1418&lt;&gt;"",VLOOKUP(E1418,'Color Lineup'!N:N,1,0),""),"CHECK")</f>
        <v>LP040</v>
      </c>
    </row>
    <row r="1419" spans="3:22">
      <c r="C1419" s="1">
        <f>+IF(D1419=1,COUNTIF($D$2:D1419,D1419),0)</f>
        <v>0</v>
      </c>
      <c r="D1419" s="1">
        <f>+COUNTIF($E$2:E1419,E1419)</f>
        <v>14</v>
      </c>
      <c r="E1419" s="1" t="str">
        <f t="shared" si="44"/>
        <v>HJ3Q3</v>
      </c>
      <c r="F1419" s="323">
        <f t="shared" si="45"/>
        <v>1417</v>
      </c>
      <c r="G1419" s="317" t="s">
        <v>2852</v>
      </c>
      <c r="H1419" s="317" t="s">
        <v>682</v>
      </c>
      <c r="I1419" s="317" t="s">
        <v>2814</v>
      </c>
      <c r="J1419" s="317">
        <v>4</v>
      </c>
      <c r="K1419" s="317" t="s">
        <v>679</v>
      </c>
      <c r="L1419" s="317" t="s">
        <v>918</v>
      </c>
      <c r="M1419" s="317">
        <v>0</v>
      </c>
      <c r="N1419" s="333" t="s">
        <v>630</v>
      </c>
      <c r="O1419" s="318"/>
      <c r="P1419" s="319"/>
      <c r="Q1419" s="320"/>
      <c r="R1419" s="319"/>
      <c r="S1419" s="319"/>
      <c r="T1419" s="320"/>
      <c r="U1419" s="321">
        <v>45064</v>
      </c>
      <c r="V1419" s="270" t="str">
        <f ca="1">IFERROR(IF(E1419&lt;&gt;"",VLOOKUP(E1419,'Color Lineup'!N:N,1,0),""),"CHECK")</f>
        <v>HJ3Q3</v>
      </c>
    </row>
    <row r="1420" spans="3:22">
      <c r="C1420" s="1">
        <f>+IF(D1420=1,COUNTIF($D$2:D1420,D1420),0)</f>
        <v>0</v>
      </c>
      <c r="D1420" s="1">
        <f>+COUNTIF($E$2:E1420,E1420)</f>
        <v>33</v>
      </c>
      <c r="E1420" s="1" t="str">
        <f t="shared" si="44"/>
        <v>MX040</v>
      </c>
      <c r="F1420" s="323">
        <f t="shared" si="45"/>
        <v>1418</v>
      </c>
      <c r="G1420" s="317" t="s">
        <v>2853</v>
      </c>
      <c r="H1420" s="317" t="s">
        <v>518</v>
      </c>
      <c r="I1420" s="317" t="s">
        <v>1182</v>
      </c>
      <c r="J1420" s="317">
        <v>6</v>
      </c>
      <c r="K1420" s="317" t="s">
        <v>760</v>
      </c>
      <c r="L1420" s="317" t="s">
        <v>899</v>
      </c>
      <c r="M1420" s="317">
        <v>0</v>
      </c>
      <c r="N1420" s="333" t="s">
        <v>28</v>
      </c>
      <c r="O1420" s="318"/>
      <c r="P1420" s="319"/>
      <c r="Q1420" s="320"/>
      <c r="R1420" s="319"/>
      <c r="S1420" s="319"/>
      <c r="T1420" s="320"/>
      <c r="U1420" s="321">
        <v>45064</v>
      </c>
      <c r="V1420" s="270" t="str">
        <f ca="1">IFERROR(IF(E1420&lt;&gt;"",VLOOKUP(E1420,'Color Lineup'!N:N,1,0),""),"CHECK")</f>
        <v>MX040</v>
      </c>
    </row>
    <row r="1421" spans="3:22">
      <c r="C1421" s="1">
        <f>+IF(D1421=1,COUNTIF($D$2:D1421,D1421),0)</f>
        <v>0</v>
      </c>
      <c r="D1421" s="1">
        <f>+COUNTIF($E$2:E1421,E1421)</f>
        <v>135</v>
      </c>
      <c r="E1421" s="1" t="str">
        <f t="shared" si="44"/>
        <v>LH089</v>
      </c>
      <c r="F1421" s="323">
        <f t="shared" si="45"/>
        <v>1419</v>
      </c>
      <c r="G1421" s="317" t="s">
        <v>2854</v>
      </c>
      <c r="H1421" s="317" t="s">
        <v>682</v>
      </c>
      <c r="I1421" s="317" t="s">
        <v>2842</v>
      </c>
      <c r="J1421" s="317">
        <v>4</v>
      </c>
      <c r="K1421" s="317" t="s">
        <v>585</v>
      </c>
      <c r="L1421" s="317" t="s">
        <v>919</v>
      </c>
      <c r="M1421" s="317">
        <v>0</v>
      </c>
      <c r="N1421" s="333" t="s">
        <v>465</v>
      </c>
      <c r="O1421" s="318"/>
      <c r="P1421" s="319"/>
      <c r="Q1421" s="320"/>
      <c r="R1421" s="319"/>
      <c r="S1421" s="319"/>
      <c r="T1421" s="320"/>
      <c r="U1421" s="321">
        <v>45064</v>
      </c>
      <c r="V1421" s="270" t="str">
        <f ca="1">IFERROR(IF(E1421&lt;&gt;"",VLOOKUP(E1421,'Color Lineup'!N:N,1,0),""),"CHECK")</f>
        <v>LH089</v>
      </c>
    </row>
    <row r="1422" spans="3:22">
      <c r="C1422" s="1">
        <f>+IF(D1422=1,COUNTIF($D$2:D1422,D1422),0)</f>
        <v>0</v>
      </c>
      <c r="D1422" s="1">
        <f>+COUNTIF($E$2:E1422,E1422)</f>
        <v>95</v>
      </c>
      <c r="E1422" s="1" t="str">
        <f t="shared" si="44"/>
        <v>MX089</v>
      </c>
      <c r="F1422" s="323">
        <f t="shared" si="45"/>
        <v>1420</v>
      </c>
      <c r="G1422" s="317" t="s">
        <v>2855</v>
      </c>
      <c r="H1422" s="317" t="s">
        <v>518</v>
      </c>
      <c r="I1422" s="317" t="s">
        <v>1182</v>
      </c>
      <c r="J1422" s="317">
        <v>7</v>
      </c>
      <c r="K1422" s="317" t="s">
        <v>760</v>
      </c>
      <c r="L1422" s="317" t="s">
        <v>901</v>
      </c>
      <c r="M1422" s="317">
        <v>0</v>
      </c>
      <c r="N1422" s="829" t="s">
        <v>465</v>
      </c>
      <c r="O1422" s="318"/>
      <c r="P1422" s="319"/>
      <c r="Q1422" s="320"/>
      <c r="R1422" s="319"/>
      <c r="S1422" s="319"/>
      <c r="T1422" s="320"/>
      <c r="U1422" s="321">
        <v>45064</v>
      </c>
      <c r="V1422" s="270" t="str">
        <f ca="1">IFERROR(IF(E1422&lt;&gt;"",VLOOKUP(E1422,'Color Lineup'!N:N,1,0),""),"CHECK")</f>
        <v>MX089</v>
      </c>
    </row>
    <row r="1423" spans="3:22">
      <c r="C1423" s="1">
        <f>+IF(D1423=1,COUNTIF($D$2:D1423,D1423),0)</f>
        <v>0</v>
      </c>
      <c r="D1423" s="1">
        <f>+COUNTIF($E$2:E1423,E1423)</f>
        <v>31</v>
      </c>
      <c r="E1423" s="1" t="str">
        <f t="shared" si="44"/>
        <v>LHP20</v>
      </c>
      <c r="F1423" s="323">
        <f t="shared" si="45"/>
        <v>1421</v>
      </c>
      <c r="G1423" s="317" t="s">
        <v>2856</v>
      </c>
      <c r="H1423" s="317" t="s">
        <v>682</v>
      </c>
      <c r="I1423" s="317" t="s">
        <v>2842</v>
      </c>
      <c r="J1423" s="317">
        <v>5</v>
      </c>
      <c r="K1423" s="317" t="s">
        <v>585</v>
      </c>
      <c r="L1423" s="317" t="s">
        <v>920</v>
      </c>
      <c r="M1423" s="317">
        <v>0</v>
      </c>
      <c r="N1423" s="333" t="s">
        <v>633</v>
      </c>
      <c r="O1423" s="318"/>
      <c r="P1423" s="319"/>
      <c r="Q1423" s="320"/>
      <c r="R1423" s="319"/>
      <c r="S1423" s="319"/>
      <c r="T1423" s="320"/>
      <c r="U1423" s="321">
        <v>45064</v>
      </c>
      <c r="V1423" s="270" t="str">
        <f ca="1">IFERROR(IF(E1423&lt;&gt;"",VLOOKUP(E1423,'Color Lineup'!N:N,1,0),""),"CHECK")</f>
        <v>LHP20</v>
      </c>
    </row>
    <row r="1424" spans="3:22">
      <c r="C1424" s="1">
        <f>+IF(D1424=1,COUNTIF($D$2:D1424,D1424),0)</f>
        <v>0</v>
      </c>
      <c r="D1424" s="1">
        <f>+COUNTIF($E$2:E1424,E1424)</f>
        <v>27</v>
      </c>
      <c r="E1424" s="1" t="str">
        <f t="shared" si="44"/>
        <v>LT218</v>
      </c>
      <c r="F1424" s="323">
        <f t="shared" si="45"/>
        <v>1422</v>
      </c>
      <c r="G1424" s="317" t="s">
        <v>2857</v>
      </c>
      <c r="H1424" s="317" t="s">
        <v>519</v>
      </c>
      <c r="I1424" s="317" t="s">
        <v>2829</v>
      </c>
      <c r="J1424" s="317">
        <v>3</v>
      </c>
      <c r="K1424" s="317" t="s">
        <v>559</v>
      </c>
      <c r="L1424" s="317" t="s">
        <v>1246</v>
      </c>
      <c r="M1424" s="317">
        <v>0</v>
      </c>
      <c r="N1424" s="829" t="s">
        <v>20</v>
      </c>
      <c r="O1424" s="318"/>
      <c r="P1424" s="319"/>
      <c r="Q1424" s="320"/>
      <c r="R1424" s="319"/>
      <c r="S1424" s="319"/>
      <c r="T1424" s="320"/>
      <c r="U1424" s="321">
        <v>45064</v>
      </c>
      <c r="V1424" s="270" t="str">
        <f ca="1">IFERROR(IF(E1424&lt;&gt;"",VLOOKUP(E1424,'Color Lineup'!N:N,1,0),""),"CHECK")</f>
        <v>LT218</v>
      </c>
    </row>
    <row r="1425" spans="3:22">
      <c r="C1425" s="1">
        <f>+IF(D1425=1,COUNTIF($D$2:D1425,D1425),0)</f>
        <v>0</v>
      </c>
      <c r="D1425" s="1">
        <f>+COUNTIF($E$2:E1425,E1425)</f>
        <v>45</v>
      </c>
      <c r="E1425" s="1" t="str">
        <f t="shared" si="44"/>
        <v>MY4R0</v>
      </c>
      <c r="F1425" s="323">
        <f t="shared" si="45"/>
        <v>1423</v>
      </c>
      <c r="G1425" s="317" t="s">
        <v>2858</v>
      </c>
      <c r="H1425" s="317" t="s">
        <v>518</v>
      </c>
      <c r="I1425" s="317" t="s">
        <v>1157</v>
      </c>
      <c r="J1425" s="317">
        <v>4</v>
      </c>
      <c r="K1425" s="317" t="s">
        <v>759</v>
      </c>
      <c r="L1425" s="317" t="s">
        <v>902</v>
      </c>
      <c r="M1425" s="317">
        <v>0</v>
      </c>
      <c r="N1425" s="829" t="s">
        <v>21</v>
      </c>
      <c r="O1425" s="318"/>
      <c r="P1425" s="319"/>
      <c r="Q1425" s="320"/>
      <c r="R1425" s="319"/>
      <c r="S1425" s="319"/>
      <c r="T1425" s="320"/>
      <c r="U1425" s="321">
        <v>45064</v>
      </c>
      <c r="V1425" s="270" t="str">
        <f ca="1">IFERROR(IF(E1425&lt;&gt;"",VLOOKUP(E1425,'Color Lineup'!N:N,1,0),""),"CHECK")</f>
        <v>MY4R0</v>
      </c>
    </row>
    <row r="1426" spans="3:22">
      <c r="C1426" s="1">
        <f>+IF(D1426=1,COUNTIF($D$2:D1426,D1426),0)</f>
        <v>0</v>
      </c>
      <c r="D1426" s="1">
        <f>+COUNTIF($E$2:E1426,E1426)</f>
        <v>136</v>
      </c>
      <c r="E1426" s="1" t="str">
        <f t="shared" si="44"/>
        <v>LH089</v>
      </c>
      <c r="F1426" s="323">
        <f t="shared" si="45"/>
        <v>1424</v>
      </c>
      <c r="G1426" s="317" t="s">
        <v>2859</v>
      </c>
      <c r="H1426" s="317" t="s">
        <v>682</v>
      </c>
      <c r="I1426" s="317" t="s">
        <v>2842</v>
      </c>
      <c r="J1426" s="317">
        <v>6</v>
      </c>
      <c r="K1426" s="317" t="s">
        <v>585</v>
      </c>
      <c r="L1426" s="317" t="s">
        <v>921</v>
      </c>
      <c r="M1426" s="317">
        <v>0</v>
      </c>
      <c r="N1426" s="333" t="s">
        <v>465</v>
      </c>
      <c r="O1426" s="318"/>
      <c r="P1426" s="319"/>
      <c r="Q1426" s="320"/>
      <c r="R1426" s="319"/>
      <c r="S1426" s="319"/>
      <c r="T1426" s="320"/>
      <c r="U1426" s="321">
        <v>45064</v>
      </c>
      <c r="V1426" s="270" t="str">
        <f ca="1">IFERROR(IF(E1426&lt;&gt;"",VLOOKUP(E1426,'Color Lineup'!N:N,1,0),""),"CHECK")</f>
        <v>LH089</v>
      </c>
    </row>
    <row r="1427" spans="3:22">
      <c r="C1427" s="1">
        <f>+IF(D1427=1,COUNTIF($D$2:D1427,D1427),0)</f>
        <v>0</v>
      </c>
      <c r="D1427" s="1">
        <f>+COUNTIF($E$2:E1427,E1427)</f>
        <v>45</v>
      </c>
      <c r="E1427" s="1" t="str">
        <f t="shared" si="44"/>
        <v>MX3R3</v>
      </c>
      <c r="F1427" s="323">
        <f t="shared" si="45"/>
        <v>1425</v>
      </c>
      <c r="G1427" s="317" t="s">
        <v>2860</v>
      </c>
      <c r="H1427" s="317" t="s">
        <v>518</v>
      </c>
      <c r="I1427" s="317" t="s">
        <v>1182</v>
      </c>
      <c r="J1427" s="317">
        <v>8</v>
      </c>
      <c r="K1427" s="317" t="s">
        <v>760</v>
      </c>
      <c r="L1427" s="317" t="s">
        <v>904</v>
      </c>
      <c r="M1427" s="317">
        <v>0</v>
      </c>
      <c r="N1427" s="333" t="s">
        <v>354</v>
      </c>
      <c r="O1427" s="318"/>
      <c r="P1427" s="319"/>
      <c r="Q1427" s="320"/>
      <c r="R1427" s="319"/>
      <c r="S1427" s="319"/>
      <c r="T1427" s="320"/>
      <c r="U1427" s="321">
        <v>45064</v>
      </c>
      <c r="V1427" s="270" t="str">
        <f ca="1">IFERROR(IF(E1427&lt;&gt;"",VLOOKUP(E1427,'Color Lineup'!N:N,1,0),""),"CHECK")</f>
        <v>MX3R3</v>
      </c>
    </row>
    <row r="1428" spans="3:22">
      <c r="C1428" s="1">
        <f>+IF(D1428=1,COUNTIF($D$2:D1428,D1428),0)</f>
        <v>0</v>
      </c>
      <c r="D1428" s="1">
        <f>+COUNTIF($E$2:E1428,E1428)</f>
        <v>22</v>
      </c>
      <c r="E1428" s="1" t="str">
        <f t="shared" si="44"/>
        <v>HJX12</v>
      </c>
      <c r="F1428" s="323">
        <f t="shared" si="45"/>
        <v>1426</v>
      </c>
      <c r="G1428" s="317" t="s">
        <v>2861</v>
      </c>
      <c r="H1428" s="317" t="s">
        <v>682</v>
      </c>
      <c r="I1428" s="317" t="s">
        <v>2814</v>
      </c>
      <c r="J1428" s="317">
        <v>5</v>
      </c>
      <c r="K1428" s="317" t="s">
        <v>679</v>
      </c>
      <c r="L1428" s="317" t="s">
        <v>922</v>
      </c>
      <c r="M1428" s="317">
        <v>0</v>
      </c>
      <c r="N1428" s="333" t="s">
        <v>632</v>
      </c>
      <c r="O1428" s="318"/>
      <c r="P1428" s="319"/>
      <c r="Q1428" s="320"/>
      <c r="R1428" s="319"/>
      <c r="S1428" s="319"/>
      <c r="T1428" s="320"/>
      <c r="U1428" s="321">
        <v>45064</v>
      </c>
      <c r="V1428" s="270" t="str">
        <f ca="1">IFERROR(IF(E1428&lt;&gt;"",VLOOKUP(E1428,'Color Lineup'!N:N,1,0),""),"CHECK")</f>
        <v>HJX12</v>
      </c>
    </row>
    <row r="1429" spans="3:22">
      <c r="C1429" s="1">
        <f>+IF(D1429=1,COUNTIF($D$2:D1429,D1429),0)</f>
        <v>0</v>
      </c>
      <c r="D1429" s="1">
        <f>+COUNTIF($E$2:E1429,E1429)</f>
        <v>96</v>
      </c>
      <c r="E1429" s="1" t="str">
        <f t="shared" si="44"/>
        <v>MX089</v>
      </c>
      <c r="F1429" s="323">
        <f t="shared" si="45"/>
        <v>1427</v>
      </c>
      <c r="G1429" s="317" t="s">
        <v>2862</v>
      </c>
      <c r="H1429" s="317" t="s">
        <v>518</v>
      </c>
      <c r="I1429" s="317" t="s">
        <v>1182</v>
      </c>
      <c r="J1429" s="317">
        <v>9</v>
      </c>
      <c r="K1429" s="317" t="s">
        <v>760</v>
      </c>
      <c r="L1429" s="317" t="s">
        <v>905</v>
      </c>
      <c r="M1429" s="317">
        <v>0</v>
      </c>
      <c r="N1429" s="333" t="s">
        <v>465</v>
      </c>
      <c r="O1429" s="318"/>
      <c r="P1429" s="319"/>
      <c r="Q1429" s="320"/>
      <c r="R1429" s="319"/>
      <c r="S1429" s="319"/>
      <c r="T1429" s="320"/>
      <c r="U1429" s="321">
        <v>45064</v>
      </c>
      <c r="V1429" s="270" t="str">
        <f ca="1">IFERROR(IF(E1429&lt;&gt;"",VLOOKUP(E1429,'Color Lineup'!N:N,1,0),""),"CHECK")</f>
        <v>MX089</v>
      </c>
    </row>
    <row r="1430" spans="3:22">
      <c r="C1430" s="1">
        <f>+IF(D1430=1,COUNTIF($D$2:D1430,D1430),0)</f>
        <v>0</v>
      </c>
      <c r="D1430" s="1">
        <f>+COUNTIF($E$2:E1430,E1430)</f>
        <v>44</v>
      </c>
      <c r="E1430" s="1" t="str">
        <f t="shared" si="44"/>
        <v>LP040</v>
      </c>
      <c r="F1430" s="323">
        <f t="shared" si="45"/>
        <v>1428</v>
      </c>
      <c r="G1430" s="317" t="s">
        <v>2863</v>
      </c>
      <c r="H1430" s="317" t="s">
        <v>519</v>
      </c>
      <c r="I1430" s="317" t="s">
        <v>2837</v>
      </c>
      <c r="J1430" s="317">
        <v>3</v>
      </c>
      <c r="K1430" s="317" t="s">
        <v>561</v>
      </c>
      <c r="L1430" s="317" t="s">
        <v>1247</v>
      </c>
      <c r="M1430" s="317">
        <v>0</v>
      </c>
      <c r="N1430" s="829" t="s">
        <v>28</v>
      </c>
      <c r="O1430" s="318"/>
      <c r="P1430" s="319"/>
      <c r="Q1430" s="320"/>
      <c r="R1430" s="319"/>
      <c r="S1430" s="319"/>
      <c r="T1430" s="320"/>
      <c r="U1430" s="321">
        <v>45064</v>
      </c>
      <c r="V1430" s="270" t="str">
        <f ca="1">IFERROR(IF(E1430&lt;&gt;"",VLOOKUP(E1430,'Color Lineup'!N:N,1,0),""),"CHECK")</f>
        <v>LP040</v>
      </c>
    </row>
    <row r="1431" spans="3:22">
      <c r="C1431" s="1">
        <f>+IF(D1431=1,COUNTIF($D$2:D1431,D1431),0)</f>
        <v>0</v>
      </c>
      <c r="D1431" s="1">
        <f>+COUNTIF($E$2:E1431,E1431)</f>
        <v>19</v>
      </c>
      <c r="E1431" s="1" t="str">
        <f t="shared" si="44"/>
        <v>CXX12</v>
      </c>
      <c r="F1431" s="323">
        <f t="shared" si="45"/>
        <v>1429</v>
      </c>
      <c r="G1431" s="317" t="s">
        <v>2864</v>
      </c>
      <c r="H1431" s="317" t="s">
        <v>682</v>
      </c>
      <c r="I1431" s="317" t="s">
        <v>2736</v>
      </c>
      <c r="J1431" s="317">
        <v>10</v>
      </c>
      <c r="K1431" s="317" t="s">
        <v>680</v>
      </c>
      <c r="L1431" s="317" t="s">
        <v>923</v>
      </c>
      <c r="M1431" s="317">
        <v>0</v>
      </c>
      <c r="N1431" s="333" t="s">
        <v>632</v>
      </c>
      <c r="O1431" s="318"/>
      <c r="P1431" s="319"/>
      <c r="Q1431" s="320"/>
      <c r="R1431" s="319"/>
      <c r="S1431" s="319"/>
      <c r="T1431" s="320"/>
      <c r="U1431" s="321">
        <v>45064</v>
      </c>
      <c r="V1431" s="270" t="str">
        <f ca="1">IFERROR(IF(E1431&lt;&gt;"",VLOOKUP(E1431,'Color Lineup'!N:N,1,0),""),"CHECK")</f>
        <v>CXX12</v>
      </c>
    </row>
    <row r="1432" spans="3:22">
      <c r="C1432" s="1">
        <f>+IF(D1432=1,COUNTIF($D$2:D1432,D1432),0)</f>
        <v>0</v>
      </c>
      <c r="D1432" s="1">
        <f>+COUNTIF($E$2:E1432,E1432)</f>
        <v>97</v>
      </c>
      <c r="E1432" s="1" t="str">
        <f t="shared" si="44"/>
        <v>MX089</v>
      </c>
      <c r="F1432" s="323">
        <f t="shared" si="45"/>
        <v>1430</v>
      </c>
      <c r="G1432" s="317" t="s">
        <v>2865</v>
      </c>
      <c r="H1432" s="317" t="s">
        <v>518</v>
      </c>
      <c r="I1432" s="317" t="s">
        <v>1182</v>
      </c>
      <c r="J1432" s="317">
        <v>10</v>
      </c>
      <c r="K1432" s="317" t="s">
        <v>760</v>
      </c>
      <c r="L1432" s="317" t="s">
        <v>907</v>
      </c>
      <c r="M1432" s="317">
        <v>0</v>
      </c>
      <c r="N1432" s="829" t="s">
        <v>465</v>
      </c>
      <c r="O1432" s="318"/>
      <c r="P1432" s="319"/>
      <c r="Q1432" s="320"/>
      <c r="R1432" s="319"/>
      <c r="S1432" s="319"/>
      <c r="T1432" s="320"/>
      <c r="U1432" s="321">
        <v>45064</v>
      </c>
      <c r="V1432" s="270" t="str">
        <f ca="1">IFERROR(IF(E1432&lt;&gt;"",VLOOKUP(E1432,'Color Lineup'!N:N,1,0),""),"CHECK")</f>
        <v>MX089</v>
      </c>
    </row>
    <row r="1433" spans="3:22">
      <c r="C1433" s="1">
        <f>+IF(D1433=1,COUNTIF($D$2:D1433,D1433),0)</f>
        <v>0</v>
      </c>
      <c r="D1433" s="1">
        <f>+COUNTIF($E$2:E1433,E1433)</f>
        <v>137</v>
      </c>
      <c r="E1433" s="1" t="str">
        <f t="shared" si="44"/>
        <v>LH089</v>
      </c>
      <c r="F1433" s="323">
        <f t="shared" si="45"/>
        <v>1431</v>
      </c>
      <c r="G1433" s="317" t="s">
        <v>2866</v>
      </c>
      <c r="H1433" s="317" t="s">
        <v>682</v>
      </c>
      <c r="I1433" s="317" t="s">
        <v>2842</v>
      </c>
      <c r="J1433" s="317">
        <v>7</v>
      </c>
      <c r="K1433" s="317" t="s">
        <v>585</v>
      </c>
      <c r="L1433" s="317" t="s">
        <v>924</v>
      </c>
      <c r="M1433" s="317">
        <v>0</v>
      </c>
      <c r="N1433" s="333" t="s">
        <v>465</v>
      </c>
      <c r="O1433" s="318"/>
      <c r="P1433" s="319"/>
      <c r="Q1433" s="320"/>
      <c r="R1433" s="319"/>
      <c r="S1433" s="319"/>
      <c r="T1433" s="320"/>
      <c r="U1433" s="321">
        <v>45064</v>
      </c>
      <c r="V1433" s="270" t="str">
        <f ca="1">IFERROR(IF(E1433&lt;&gt;"",VLOOKUP(E1433,'Color Lineup'!N:N,1,0),""),"CHECK")</f>
        <v>LH089</v>
      </c>
    </row>
    <row r="1434" spans="3:22">
      <c r="C1434" s="1">
        <f>+IF(D1434=1,COUNTIF($D$2:D1434,D1434),0)</f>
        <v>0</v>
      </c>
      <c r="D1434" s="1">
        <f>+COUNTIF($E$2:E1434,E1434)</f>
        <v>46</v>
      </c>
      <c r="E1434" s="1" t="str">
        <f t="shared" si="44"/>
        <v>MY4R0</v>
      </c>
      <c r="F1434" s="323">
        <f t="shared" si="45"/>
        <v>1432</v>
      </c>
      <c r="G1434" s="317" t="s">
        <v>2867</v>
      </c>
      <c r="H1434" s="317" t="s">
        <v>518</v>
      </c>
      <c r="I1434" s="317" t="s">
        <v>1157</v>
      </c>
      <c r="J1434" s="317">
        <v>5</v>
      </c>
      <c r="K1434" s="317" t="s">
        <v>759</v>
      </c>
      <c r="L1434" s="317" t="s">
        <v>908</v>
      </c>
      <c r="M1434" s="317">
        <v>0</v>
      </c>
      <c r="N1434" s="333" t="s">
        <v>21</v>
      </c>
      <c r="O1434" s="318"/>
      <c r="P1434" s="319"/>
      <c r="Q1434" s="320"/>
      <c r="R1434" s="319"/>
      <c r="S1434" s="319"/>
      <c r="T1434" s="320"/>
      <c r="U1434" s="321">
        <v>45064</v>
      </c>
      <c r="V1434" s="270" t="str">
        <f ca="1">IFERROR(IF(E1434&lt;&gt;"",VLOOKUP(E1434,'Color Lineup'!N:N,1,0),""),"CHECK")</f>
        <v>MY4R0</v>
      </c>
    </row>
    <row r="1435" spans="3:22">
      <c r="C1435" s="1">
        <f>+IF(D1435=1,COUNTIF($D$2:D1435,D1435),0)</f>
        <v>0</v>
      </c>
      <c r="D1435" s="1">
        <f>+COUNTIF($E$2:E1435,E1435)</f>
        <v>57</v>
      </c>
      <c r="E1435" s="1" t="str">
        <f t="shared" si="44"/>
        <v>LHX12</v>
      </c>
      <c r="F1435" s="323">
        <f t="shared" si="45"/>
        <v>1433</v>
      </c>
      <c r="G1435" s="317" t="s">
        <v>2868</v>
      </c>
      <c r="H1435" s="317" t="s">
        <v>682</v>
      </c>
      <c r="I1435" s="317" t="s">
        <v>2842</v>
      </c>
      <c r="J1435" s="317">
        <v>8</v>
      </c>
      <c r="K1435" s="317" t="s">
        <v>585</v>
      </c>
      <c r="L1435" s="317" t="s">
        <v>925</v>
      </c>
      <c r="M1435" s="317">
        <v>0</v>
      </c>
      <c r="N1435" s="333" t="s">
        <v>632</v>
      </c>
      <c r="O1435" s="318"/>
      <c r="P1435" s="319"/>
      <c r="Q1435" s="320"/>
      <c r="R1435" s="319"/>
      <c r="S1435" s="319"/>
      <c r="T1435" s="320"/>
      <c r="U1435" s="321">
        <v>45064</v>
      </c>
      <c r="V1435" s="270" t="str">
        <f ca="1">IFERROR(IF(E1435&lt;&gt;"",VLOOKUP(E1435,'Color Lineup'!N:N,1,0),""),"CHECK")</f>
        <v>LHX12</v>
      </c>
    </row>
    <row r="1436" spans="3:22">
      <c r="C1436" s="1">
        <f>+IF(D1436=1,COUNTIF($D$2:D1436,D1436),0)</f>
        <v>0</v>
      </c>
      <c r="D1436" s="1">
        <f>+COUNTIF($E$2:E1436,E1436)</f>
        <v>56</v>
      </c>
      <c r="E1436" s="1" t="str">
        <f t="shared" si="44"/>
        <v>MX218</v>
      </c>
      <c r="F1436" s="323">
        <f t="shared" si="45"/>
        <v>1434</v>
      </c>
      <c r="G1436" s="317" t="s">
        <v>2869</v>
      </c>
      <c r="H1436" s="317" t="s">
        <v>518</v>
      </c>
      <c r="I1436" s="317" t="s">
        <v>1185</v>
      </c>
      <c r="J1436" s="317">
        <v>1</v>
      </c>
      <c r="K1436" s="317" t="s">
        <v>760</v>
      </c>
      <c r="L1436" s="317" t="s">
        <v>910</v>
      </c>
      <c r="M1436" s="317">
        <v>0</v>
      </c>
      <c r="N1436" s="333" t="s">
        <v>20</v>
      </c>
      <c r="O1436" s="318"/>
      <c r="P1436" s="319"/>
      <c r="Q1436" s="320"/>
      <c r="R1436" s="319"/>
      <c r="S1436" s="319"/>
      <c r="T1436" s="320"/>
      <c r="U1436" s="321">
        <v>45064</v>
      </c>
      <c r="V1436" s="270" t="str">
        <f ca="1">IFERROR(IF(E1436&lt;&gt;"",VLOOKUP(E1436,'Color Lineup'!N:N,1,0),""),"CHECK")</f>
        <v>MX218</v>
      </c>
    </row>
    <row r="1437" spans="3:22">
      <c r="C1437" s="1">
        <f>+IF(D1437=1,COUNTIF($D$2:D1437,D1437),0)</f>
        <v>0</v>
      </c>
      <c r="D1437" s="1">
        <f>+COUNTIF($E$2:E1437,E1437)</f>
        <v>49</v>
      </c>
      <c r="E1437" s="1" t="str">
        <f t="shared" si="44"/>
        <v>LT089</v>
      </c>
      <c r="F1437" s="323">
        <f t="shared" si="45"/>
        <v>1435</v>
      </c>
      <c r="G1437" s="317" t="s">
        <v>2870</v>
      </c>
      <c r="H1437" s="317" t="s">
        <v>519</v>
      </c>
      <c r="I1437" s="317" t="s">
        <v>2829</v>
      </c>
      <c r="J1437" s="317">
        <v>4</v>
      </c>
      <c r="K1437" s="317" t="s">
        <v>559</v>
      </c>
      <c r="L1437" s="317" t="s">
        <v>1248</v>
      </c>
      <c r="M1437" s="317">
        <v>0</v>
      </c>
      <c r="N1437" s="333" t="s">
        <v>465</v>
      </c>
      <c r="O1437" s="318"/>
      <c r="P1437" s="319"/>
      <c r="Q1437" s="320"/>
      <c r="R1437" s="319"/>
      <c r="S1437" s="319"/>
      <c r="T1437" s="320"/>
      <c r="U1437" s="321">
        <v>45064</v>
      </c>
      <c r="V1437" s="270" t="str">
        <f ca="1">IFERROR(IF(E1437&lt;&gt;"",VLOOKUP(E1437,'Color Lineup'!N:N,1,0),""),"CHECK")</f>
        <v>LT089</v>
      </c>
    </row>
    <row r="1438" spans="3:22">
      <c r="C1438" s="1">
        <f>+IF(D1438=1,COUNTIF($D$2:D1438,D1438),0)</f>
        <v>0</v>
      </c>
      <c r="D1438" s="1">
        <f>+COUNTIF($E$2:E1438,E1438)</f>
        <v>15</v>
      </c>
      <c r="E1438" s="1" t="str">
        <f t="shared" si="44"/>
        <v>HJ3Q3</v>
      </c>
      <c r="F1438" s="323">
        <f t="shared" si="45"/>
        <v>1436</v>
      </c>
      <c r="G1438" s="317" t="s">
        <v>2871</v>
      </c>
      <c r="H1438" s="317" t="s">
        <v>682</v>
      </c>
      <c r="I1438" s="317" t="s">
        <v>2814</v>
      </c>
      <c r="J1438" s="317">
        <v>6</v>
      </c>
      <c r="K1438" s="317" t="s">
        <v>679</v>
      </c>
      <c r="L1438" s="317" t="s">
        <v>926</v>
      </c>
      <c r="M1438" s="317">
        <v>0</v>
      </c>
      <c r="N1438" s="333" t="s">
        <v>630</v>
      </c>
      <c r="O1438" s="318"/>
      <c r="P1438" s="319"/>
      <c r="Q1438" s="320"/>
      <c r="R1438" s="319"/>
      <c r="S1438" s="319"/>
      <c r="T1438" s="320"/>
      <c r="U1438" s="321">
        <v>45064</v>
      </c>
      <c r="V1438" s="270" t="str">
        <f ca="1">IFERROR(IF(E1438&lt;&gt;"",VLOOKUP(E1438,'Color Lineup'!N:N,1,0),""),"CHECK")</f>
        <v>HJ3Q3</v>
      </c>
    </row>
    <row r="1439" spans="3:22">
      <c r="C1439" s="1">
        <f>+IF(D1439=1,COUNTIF($D$2:D1439,D1439),0)</f>
        <v>0</v>
      </c>
      <c r="D1439" s="1">
        <f>+COUNTIF($E$2:E1439,E1439)</f>
        <v>46</v>
      </c>
      <c r="E1439" s="1" t="str">
        <f t="shared" si="44"/>
        <v>MX3R3</v>
      </c>
      <c r="F1439" s="323">
        <f t="shared" si="45"/>
        <v>1437</v>
      </c>
      <c r="G1439" s="317" t="s">
        <v>2872</v>
      </c>
      <c r="H1439" s="317" t="s">
        <v>518</v>
      </c>
      <c r="I1439" s="317" t="s">
        <v>1185</v>
      </c>
      <c r="J1439" s="317">
        <v>2</v>
      </c>
      <c r="K1439" s="317" t="s">
        <v>760</v>
      </c>
      <c r="L1439" s="317" t="s">
        <v>911</v>
      </c>
      <c r="M1439" s="317">
        <v>0</v>
      </c>
      <c r="N1439" s="333" t="s">
        <v>354</v>
      </c>
      <c r="O1439" s="318"/>
      <c r="P1439" s="319"/>
      <c r="Q1439" s="320"/>
      <c r="R1439" s="319"/>
      <c r="S1439" s="319"/>
      <c r="T1439" s="320"/>
      <c r="U1439" s="321">
        <v>45064</v>
      </c>
      <c r="V1439" s="270" t="str">
        <f ca="1">IFERROR(IF(E1439&lt;&gt;"",VLOOKUP(E1439,'Color Lineup'!N:N,1,0),""),"CHECK")</f>
        <v>MX3R3</v>
      </c>
    </row>
    <row r="1440" spans="3:22">
      <c r="C1440" s="1">
        <f>+IF(D1440=1,COUNTIF($D$2:D1440,D1440),0)</f>
        <v>0</v>
      </c>
      <c r="D1440" s="1">
        <f>+COUNTIF($E$2:E1440,E1440)</f>
        <v>48</v>
      </c>
      <c r="E1440" s="1" t="str">
        <f t="shared" si="44"/>
        <v>LH3Q3</v>
      </c>
      <c r="F1440" s="323">
        <f t="shared" si="45"/>
        <v>1438</v>
      </c>
      <c r="G1440" s="317" t="s">
        <v>2873</v>
      </c>
      <c r="H1440" s="317" t="s">
        <v>682</v>
      </c>
      <c r="I1440" s="317" t="s">
        <v>2842</v>
      </c>
      <c r="J1440" s="317">
        <v>9</v>
      </c>
      <c r="K1440" s="317" t="s">
        <v>585</v>
      </c>
      <c r="L1440" s="317" t="s">
        <v>927</v>
      </c>
      <c r="M1440" s="317">
        <v>0</v>
      </c>
      <c r="N1440" s="333" t="s">
        <v>630</v>
      </c>
      <c r="O1440" s="318"/>
      <c r="P1440" s="319"/>
      <c r="Q1440" s="320"/>
      <c r="R1440" s="319"/>
      <c r="S1440" s="319"/>
      <c r="T1440" s="320"/>
      <c r="U1440" s="321">
        <v>45064</v>
      </c>
      <c r="V1440" s="270" t="str">
        <f ca="1">IFERROR(IF(E1440&lt;&gt;"",VLOOKUP(E1440,'Color Lineup'!N:N,1,0),""),"CHECK")</f>
        <v>LH3Q3</v>
      </c>
    </row>
    <row r="1441" spans="3:22">
      <c r="C1441" s="1">
        <f>+IF(D1441=1,COUNTIF($D$2:D1441,D1441),0)</f>
        <v>0</v>
      </c>
      <c r="D1441" s="1">
        <f>+COUNTIF($E$2:E1441,E1441)</f>
        <v>14</v>
      </c>
      <c r="E1441" s="1" t="str">
        <f t="shared" si="44"/>
        <v>LP1D6</v>
      </c>
      <c r="F1441" s="323">
        <f t="shared" si="45"/>
        <v>1439</v>
      </c>
      <c r="G1441" s="317" t="s">
        <v>2874</v>
      </c>
      <c r="H1441" s="317" t="s">
        <v>519</v>
      </c>
      <c r="I1441" s="317" t="s">
        <v>2837</v>
      </c>
      <c r="J1441" s="317">
        <v>4</v>
      </c>
      <c r="K1441" s="317" t="s">
        <v>561</v>
      </c>
      <c r="L1441" s="317" t="s">
        <v>1249</v>
      </c>
      <c r="M1441" s="317">
        <v>0</v>
      </c>
      <c r="N1441" s="333" t="s">
        <v>29</v>
      </c>
      <c r="O1441" s="318"/>
      <c r="P1441" s="319"/>
      <c r="Q1441" s="320"/>
      <c r="R1441" s="319"/>
      <c r="S1441" s="319"/>
      <c r="T1441" s="320"/>
      <c r="U1441" s="321">
        <v>45064</v>
      </c>
      <c r="V1441" s="270" t="str">
        <f ca="1">IFERROR(IF(E1441&lt;&gt;"",VLOOKUP(E1441,'Color Lineup'!N:N,1,0),""),"CHECK")</f>
        <v>LP1D6</v>
      </c>
    </row>
    <row r="1442" spans="3:22">
      <c r="C1442" s="1">
        <f>+IF(D1442=1,COUNTIF($D$2:D1442,D1442),0)</f>
        <v>0</v>
      </c>
      <c r="D1442" s="1">
        <f>+COUNTIF($E$2:E1442,E1442)</f>
        <v>47</v>
      </c>
      <c r="E1442" s="1" t="str">
        <f t="shared" si="44"/>
        <v>MY4R0</v>
      </c>
      <c r="F1442" s="323">
        <f t="shared" si="45"/>
        <v>1440</v>
      </c>
      <c r="G1442" s="317" t="s">
        <v>2875</v>
      </c>
      <c r="H1442" s="317" t="s">
        <v>518</v>
      </c>
      <c r="I1442" s="317" t="s">
        <v>1157</v>
      </c>
      <c r="J1442" s="317">
        <v>6</v>
      </c>
      <c r="K1442" s="317" t="s">
        <v>759</v>
      </c>
      <c r="L1442" s="317" t="s">
        <v>913</v>
      </c>
      <c r="M1442" s="317">
        <v>0</v>
      </c>
      <c r="N1442" s="333" t="s">
        <v>21</v>
      </c>
      <c r="O1442" s="318"/>
      <c r="P1442" s="319"/>
      <c r="Q1442" s="320"/>
      <c r="R1442" s="319"/>
      <c r="S1442" s="319"/>
      <c r="T1442" s="320"/>
      <c r="U1442" s="321">
        <v>45064</v>
      </c>
      <c r="V1442" s="270" t="str">
        <f ca="1">IFERROR(IF(E1442&lt;&gt;"",VLOOKUP(E1442,'Color Lineup'!N:N,1,0),""),"CHECK")</f>
        <v>MY4R0</v>
      </c>
    </row>
    <row r="1443" spans="3:22">
      <c r="C1443" s="1">
        <f>+IF(D1443=1,COUNTIF($D$2:D1443,D1443),0)</f>
        <v>0</v>
      </c>
      <c r="D1443" s="1">
        <f>+COUNTIF($E$2:E1443,E1443)</f>
        <v>60</v>
      </c>
      <c r="E1443" s="1" t="str">
        <f t="shared" si="44"/>
        <v>CXW09</v>
      </c>
      <c r="F1443" s="323">
        <f t="shared" si="45"/>
        <v>1441</v>
      </c>
      <c r="G1443" s="317" t="s">
        <v>2876</v>
      </c>
      <c r="H1443" s="317" t="s">
        <v>682</v>
      </c>
      <c r="I1443" s="317" t="s">
        <v>2877</v>
      </c>
      <c r="J1443" s="317">
        <v>1</v>
      </c>
      <c r="K1443" s="317" t="s">
        <v>680</v>
      </c>
      <c r="L1443" s="317" t="s">
        <v>928</v>
      </c>
      <c r="M1443" s="317">
        <v>0</v>
      </c>
      <c r="N1443" s="333" t="s">
        <v>635</v>
      </c>
      <c r="O1443" s="318"/>
      <c r="P1443" s="319"/>
      <c r="Q1443" s="320"/>
      <c r="R1443" s="319"/>
      <c r="S1443" s="319"/>
      <c r="T1443" s="320"/>
      <c r="U1443" s="321">
        <v>45064</v>
      </c>
      <c r="V1443" s="270" t="str">
        <f ca="1">IFERROR(IF(E1443&lt;&gt;"",VLOOKUP(E1443,'Color Lineup'!N:N,1,0),""),"CHECK")</f>
        <v>CXW09</v>
      </c>
    </row>
    <row r="1444" spans="3:22">
      <c r="C1444" s="1">
        <f>+IF(D1444=1,COUNTIF($D$2:D1444,D1444),0)</f>
        <v>0</v>
      </c>
      <c r="D1444" s="1">
        <f>+COUNTIF($E$2:E1444,E1444)</f>
        <v>47</v>
      </c>
      <c r="E1444" s="1" t="str">
        <f t="shared" si="44"/>
        <v>MX3R3</v>
      </c>
      <c r="F1444" s="323">
        <f t="shared" si="45"/>
        <v>1442</v>
      </c>
      <c r="G1444" s="317" t="s">
        <v>2878</v>
      </c>
      <c r="H1444" s="317" t="s">
        <v>518</v>
      </c>
      <c r="I1444" s="317" t="s">
        <v>1185</v>
      </c>
      <c r="J1444" s="317">
        <v>3</v>
      </c>
      <c r="K1444" s="317" t="s">
        <v>760</v>
      </c>
      <c r="L1444" s="317" t="s">
        <v>914</v>
      </c>
      <c r="M1444" s="317">
        <v>0</v>
      </c>
      <c r="N1444" s="333" t="s">
        <v>354</v>
      </c>
      <c r="O1444" s="318"/>
      <c r="P1444" s="319"/>
      <c r="Q1444" s="320"/>
      <c r="R1444" s="319"/>
      <c r="S1444" s="319"/>
      <c r="T1444" s="320"/>
      <c r="U1444" s="321">
        <v>45064</v>
      </c>
      <c r="V1444" s="270" t="str">
        <f ca="1">IFERROR(IF(E1444&lt;&gt;"",VLOOKUP(E1444,'Color Lineup'!N:N,1,0),""),"CHECK")</f>
        <v>MX3R3</v>
      </c>
    </row>
    <row r="1445" spans="3:22">
      <c r="C1445" s="1">
        <f>+IF(D1445=1,COUNTIF($D$2:D1445,D1445),0)</f>
        <v>0</v>
      </c>
      <c r="D1445" s="1">
        <f>+COUNTIF($E$2:E1445,E1445)</f>
        <v>138</v>
      </c>
      <c r="E1445" s="1" t="str">
        <f t="shared" si="44"/>
        <v>LH089</v>
      </c>
      <c r="F1445" s="323">
        <f t="shared" si="45"/>
        <v>1443</v>
      </c>
      <c r="G1445" s="317" t="s">
        <v>2879</v>
      </c>
      <c r="H1445" s="317" t="s">
        <v>682</v>
      </c>
      <c r="I1445" s="317" t="s">
        <v>2842</v>
      </c>
      <c r="J1445" s="317">
        <v>10</v>
      </c>
      <c r="K1445" s="317" t="s">
        <v>585</v>
      </c>
      <c r="L1445" s="317" t="s">
        <v>929</v>
      </c>
      <c r="M1445" s="317">
        <v>0</v>
      </c>
      <c r="N1445" s="333" t="s">
        <v>465</v>
      </c>
      <c r="O1445" s="318"/>
      <c r="P1445" s="319"/>
      <c r="Q1445" s="320"/>
      <c r="R1445" s="319"/>
      <c r="S1445" s="319"/>
      <c r="T1445" s="320"/>
      <c r="U1445" s="321">
        <v>45064</v>
      </c>
      <c r="V1445" s="270" t="str">
        <f ca="1">IFERROR(IF(E1445&lt;&gt;"",VLOOKUP(E1445,'Color Lineup'!N:N,1,0),""),"CHECK")</f>
        <v>LH089</v>
      </c>
    </row>
    <row r="1446" spans="3:22">
      <c r="C1446" s="1">
        <f>+IF(D1446=1,COUNTIF($D$2:D1446,D1446),0)</f>
        <v>0</v>
      </c>
      <c r="D1446" s="1">
        <f>+COUNTIF($E$2:E1446,E1446)</f>
        <v>57</v>
      </c>
      <c r="E1446" s="1" t="str">
        <f t="shared" si="44"/>
        <v>MX218</v>
      </c>
      <c r="F1446" s="323">
        <f t="shared" si="45"/>
        <v>1444</v>
      </c>
      <c r="G1446" s="317" t="s">
        <v>2880</v>
      </c>
      <c r="H1446" s="317" t="s">
        <v>518</v>
      </c>
      <c r="I1446" s="317" t="s">
        <v>1185</v>
      </c>
      <c r="J1446" s="317">
        <v>4</v>
      </c>
      <c r="K1446" s="317" t="s">
        <v>760</v>
      </c>
      <c r="L1446" s="317" t="s">
        <v>916</v>
      </c>
      <c r="M1446" s="317">
        <v>0</v>
      </c>
      <c r="N1446" s="333" t="s">
        <v>20</v>
      </c>
      <c r="O1446" s="318"/>
      <c r="P1446" s="319"/>
      <c r="Q1446" s="320"/>
      <c r="R1446" s="319"/>
      <c r="S1446" s="319"/>
      <c r="T1446" s="320"/>
      <c r="U1446" s="321">
        <v>45064</v>
      </c>
      <c r="V1446" s="270" t="str">
        <f ca="1">IFERROR(IF(E1446&lt;&gt;"",VLOOKUP(E1446,'Color Lineup'!N:N,1,0),""),"CHECK")</f>
        <v>MX218</v>
      </c>
    </row>
    <row r="1447" spans="3:22">
      <c r="C1447" s="1">
        <f>+IF(D1447=1,COUNTIF($D$2:D1447,D1447),0)</f>
        <v>0</v>
      </c>
      <c r="D1447" s="1">
        <f>+COUNTIF($E$2:E1447,E1447)</f>
        <v>7</v>
      </c>
      <c r="E1447" s="1" t="str">
        <f t="shared" si="44"/>
        <v>LT4V8</v>
      </c>
      <c r="F1447" s="323">
        <f t="shared" si="45"/>
        <v>1445</v>
      </c>
      <c r="G1447" s="317" t="s">
        <v>2881</v>
      </c>
      <c r="H1447" s="317" t="s">
        <v>519</v>
      </c>
      <c r="I1447" s="317" t="s">
        <v>2829</v>
      </c>
      <c r="J1447" s="317">
        <v>5</v>
      </c>
      <c r="K1447" s="317" t="s">
        <v>559</v>
      </c>
      <c r="L1447" s="317" t="s">
        <v>1250</v>
      </c>
      <c r="M1447" s="317">
        <v>0</v>
      </c>
      <c r="N1447" s="333" t="s">
        <v>30</v>
      </c>
      <c r="O1447" s="318"/>
      <c r="P1447" s="319"/>
      <c r="Q1447" s="320"/>
      <c r="R1447" s="319"/>
      <c r="S1447" s="319"/>
      <c r="T1447" s="320"/>
      <c r="U1447" s="321">
        <v>45064</v>
      </c>
      <c r="V1447" s="270" t="str">
        <f ca="1">IFERROR(IF(E1447&lt;&gt;"",VLOOKUP(E1447,'Color Lineup'!N:N,1,0),""),"CHECK")</f>
        <v>LT4V8</v>
      </c>
    </row>
    <row r="1448" spans="3:22">
      <c r="C1448" s="1">
        <f>+IF(D1448=1,COUNTIF($D$2:D1448,D1448),0)</f>
        <v>0</v>
      </c>
      <c r="D1448" s="1">
        <f>+COUNTIF($E$2:E1448,E1448)</f>
        <v>139</v>
      </c>
      <c r="E1448" s="1" t="str">
        <f t="shared" si="44"/>
        <v>LH089</v>
      </c>
      <c r="F1448" s="323">
        <f t="shared" si="45"/>
        <v>1446</v>
      </c>
      <c r="G1448" s="317" t="s">
        <v>2882</v>
      </c>
      <c r="H1448" s="317" t="s">
        <v>682</v>
      </c>
      <c r="I1448" s="317" t="s">
        <v>2883</v>
      </c>
      <c r="J1448" s="317">
        <v>1</v>
      </c>
      <c r="K1448" s="317" t="s">
        <v>585</v>
      </c>
      <c r="L1448" s="317" t="s">
        <v>930</v>
      </c>
      <c r="M1448" s="317">
        <v>0</v>
      </c>
      <c r="N1448" s="333" t="s">
        <v>465</v>
      </c>
      <c r="O1448" s="318"/>
      <c r="P1448" s="319"/>
      <c r="Q1448" s="320"/>
      <c r="R1448" s="319"/>
      <c r="S1448" s="319"/>
      <c r="T1448" s="320"/>
      <c r="U1448" s="321">
        <v>45064</v>
      </c>
      <c r="V1448" s="270" t="str">
        <f ca="1">IFERROR(IF(E1448&lt;&gt;"",VLOOKUP(E1448,'Color Lineup'!N:N,1,0),""),"CHECK")</f>
        <v>LH089</v>
      </c>
    </row>
    <row r="1449" spans="3:22">
      <c r="C1449" s="1">
        <f>+IF(D1449=1,COUNTIF($D$2:D1449,D1449),0)</f>
        <v>0</v>
      </c>
      <c r="D1449" s="1">
        <f>+COUNTIF($E$2:E1449,E1449)</f>
        <v>58</v>
      </c>
      <c r="E1449" s="1" t="str">
        <f t="shared" si="44"/>
        <v>MX218</v>
      </c>
      <c r="F1449" s="323">
        <f t="shared" si="45"/>
        <v>1447</v>
      </c>
      <c r="G1449" s="317" t="s">
        <v>2884</v>
      </c>
      <c r="H1449" s="317" t="s">
        <v>518</v>
      </c>
      <c r="I1449" s="317" t="s">
        <v>1185</v>
      </c>
      <c r="J1449" s="317">
        <v>5</v>
      </c>
      <c r="K1449" s="317" t="s">
        <v>760</v>
      </c>
      <c r="L1449" s="317" t="s">
        <v>789</v>
      </c>
      <c r="M1449" s="317">
        <v>0</v>
      </c>
      <c r="N1449" s="333" t="s">
        <v>20</v>
      </c>
      <c r="O1449" s="318"/>
      <c r="P1449" s="319"/>
      <c r="Q1449" s="320"/>
      <c r="R1449" s="319"/>
      <c r="S1449" s="319"/>
      <c r="T1449" s="320"/>
      <c r="U1449" s="321">
        <v>45064</v>
      </c>
      <c r="V1449" s="270" t="str">
        <f ca="1">IFERROR(IF(E1449&lt;&gt;"",VLOOKUP(E1449,'Color Lineup'!N:N,1,0),""),"CHECK")</f>
        <v>MX218</v>
      </c>
    </row>
    <row r="1450" spans="3:22">
      <c r="C1450" s="1">
        <f>+IF(D1450=1,COUNTIF($D$2:D1450,D1450),0)</f>
        <v>0</v>
      </c>
      <c r="D1450" s="1">
        <f>+COUNTIF($E$2:E1450,E1450)</f>
        <v>70</v>
      </c>
      <c r="E1450" s="1" t="str">
        <f t="shared" si="44"/>
        <v>HJ089</v>
      </c>
      <c r="F1450" s="323">
        <f t="shared" si="45"/>
        <v>1448</v>
      </c>
      <c r="G1450" s="317" t="s">
        <v>2885</v>
      </c>
      <c r="H1450" s="317" t="s">
        <v>682</v>
      </c>
      <c r="I1450" s="317" t="s">
        <v>2814</v>
      </c>
      <c r="J1450" s="317">
        <v>7</v>
      </c>
      <c r="K1450" s="317" t="s">
        <v>679</v>
      </c>
      <c r="L1450" s="317" t="s">
        <v>932</v>
      </c>
      <c r="M1450" s="317">
        <v>0</v>
      </c>
      <c r="N1450" s="333" t="s">
        <v>465</v>
      </c>
      <c r="O1450" s="318"/>
      <c r="P1450" s="319"/>
      <c r="Q1450" s="320"/>
      <c r="R1450" s="319"/>
      <c r="S1450" s="319"/>
      <c r="T1450" s="320"/>
      <c r="U1450" s="321">
        <v>45064</v>
      </c>
      <c r="V1450" s="270" t="str">
        <f ca="1">IFERROR(IF(E1450&lt;&gt;"",VLOOKUP(E1450,'Color Lineup'!N:N,1,0),""),"CHECK")</f>
        <v>HJ089</v>
      </c>
    </row>
    <row r="1451" spans="3:22">
      <c r="C1451" s="1">
        <f>+IF(D1451=1,COUNTIF($D$2:D1451,D1451),0)</f>
        <v>0</v>
      </c>
      <c r="D1451" s="1">
        <f>+COUNTIF($E$2:E1451,E1451)</f>
        <v>48</v>
      </c>
      <c r="E1451" s="1" t="str">
        <f t="shared" si="44"/>
        <v>MY4R0</v>
      </c>
      <c r="F1451" s="323">
        <f t="shared" si="45"/>
        <v>1449</v>
      </c>
      <c r="G1451" s="317" t="s">
        <v>2886</v>
      </c>
      <c r="H1451" s="317" t="s">
        <v>518</v>
      </c>
      <c r="I1451" s="317" t="s">
        <v>1157</v>
      </c>
      <c r="J1451" s="317">
        <v>7</v>
      </c>
      <c r="K1451" s="317" t="s">
        <v>759</v>
      </c>
      <c r="L1451" s="317" t="s">
        <v>790</v>
      </c>
      <c r="M1451" s="317">
        <v>0</v>
      </c>
      <c r="N1451" s="333" t="s">
        <v>21</v>
      </c>
      <c r="O1451" s="318"/>
      <c r="P1451" s="319"/>
      <c r="Q1451" s="320"/>
      <c r="R1451" s="319"/>
      <c r="S1451" s="319"/>
      <c r="T1451" s="320"/>
      <c r="U1451" s="321">
        <v>45064</v>
      </c>
      <c r="V1451" s="270" t="str">
        <f ca="1">IFERROR(IF(E1451&lt;&gt;"",VLOOKUP(E1451,'Color Lineup'!N:N,1,0),""),"CHECK")</f>
        <v>MY4R0</v>
      </c>
    </row>
    <row r="1452" spans="3:22">
      <c r="C1452" s="1">
        <f>+IF(D1452=1,COUNTIF($D$2:D1452,D1452),0)</f>
        <v>0</v>
      </c>
      <c r="D1452" s="1">
        <f>+COUNTIF($E$2:E1452,E1452)</f>
        <v>27</v>
      </c>
      <c r="E1452" s="1" t="str">
        <f t="shared" si="44"/>
        <v>LHS28</v>
      </c>
      <c r="F1452" s="323">
        <f t="shared" si="45"/>
        <v>1450</v>
      </c>
      <c r="G1452" s="317" t="s">
        <v>2887</v>
      </c>
      <c r="H1452" s="317" t="s">
        <v>682</v>
      </c>
      <c r="I1452" s="317" t="s">
        <v>2883</v>
      </c>
      <c r="J1452" s="317">
        <v>2</v>
      </c>
      <c r="K1452" s="317" t="s">
        <v>585</v>
      </c>
      <c r="L1452" s="317" t="s">
        <v>933</v>
      </c>
      <c r="M1452" s="317">
        <v>0</v>
      </c>
      <c r="N1452" s="333" t="s">
        <v>631</v>
      </c>
      <c r="O1452" s="318"/>
      <c r="P1452" s="319"/>
      <c r="Q1452" s="320"/>
      <c r="R1452" s="319"/>
      <c r="S1452" s="319"/>
      <c r="T1452" s="320"/>
      <c r="U1452" s="321">
        <v>45064</v>
      </c>
      <c r="V1452" s="270" t="str">
        <f ca="1">IFERROR(IF(E1452&lt;&gt;"",VLOOKUP(E1452,'Color Lineup'!N:N,1,0),""),"CHECK")</f>
        <v>LHS28</v>
      </c>
    </row>
    <row r="1453" spans="3:22">
      <c r="C1453" s="1">
        <f>+IF(D1453=1,COUNTIF($D$2:D1453,D1453),0)</f>
        <v>0</v>
      </c>
      <c r="D1453" s="1">
        <f>+COUNTIF($E$2:E1453,E1453)</f>
        <v>8</v>
      </c>
      <c r="E1453" s="1" t="str">
        <f t="shared" si="44"/>
        <v>LN089</v>
      </c>
      <c r="F1453" s="323">
        <f t="shared" si="45"/>
        <v>1451</v>
      </c>
      <c r="G1453" s="317" t="s">
        <v>2888</v>
      </c>
      <c r="H1453" s="317" t="s">
        <v>519</v>
      </c>
      <c r="I1453" s="317" t="s">
        <v>2693</v>
      </c>
      <c r="J1453" s="317">
        <v>3</v>
      </c>
      <c r="K1453" s="317" t="s">
        <v>555</v>
      </c>
      <c r="L1453" s="317" t="s">
        <v>1251</v>
      </c>
      <c r="M1453" s="317">
        <v>0</v>
      </c>
      <c r="N1453" s="333" t="s">
        <v>465</v>
      </c>
      <c r="O1453" s="318"/>
      <c r="P1453" s="319"/>
      <c r="Q1453" s="320"/>
      <c r="R1453" s="319"/>
      <c r="S1453" s="319"/>
      <c r="T1453" s="320"/>
      <c r="U1453" s="321">
        <v>45064</v>
      </c>
      <c r="V1453" s="270" t="str">
        <f ca="1">IFERROR(IF(E1453&lt;&gt;"",VLOOKUP(E1453,'Color Lineup'!N:N,1,0),""),"CHECK")</f>
        <v>LN089</v>
      </c>
    </row>
    <row r="1454" spans="3:22">
      <c r="C1454" s="1">
        <f>+IF(D1454=1,COUNTIF($D$2:D1454,D1454),0)</f>
        <v>0</v>
      </c>
      <c r="D1454" s="1">
        <f>+COUNTIF($E$2:E1454,E1454)</f>
        <v>98</v>
      </c>
      <c r="E1454" s="1" t="str">
        <f t="shared" si="44"/>
        <v>MX089</v>
      </c>
      <c r="F1454" s="323">
        <f t="shared" si="45"/>
        <v>1452</v>
      </c>
      <c r="G1454" s="317" t="s">
        <v>2889</v>
      </c>
      <c r="H1454" s="317" t="s">
        <v>518</v>
      </c>
      <c r="I1454" s="317" t="s">
        <v>1185</v>
      </c>
      <c r="J1454" s="317">
        <v>6</v>
      </c>
      <c r="K1454" s="317" t="s">
        <v>760</v>
      </c>
      <c r="L1454" s="317" t="s">
        <v>791</v>
      </c>
      <c r="M1454" s="317">
        <v>0</v>
      </c>
      <c r="N1454" s="333" t="s">
        <v>465</v>
      </c>
      <c r="O1454" s="318"/>
      <c r="P1454" s="319"/>
      <c r="Q1454" s="320"/>
      <c r="R1454" s="319"/>
      <c r="S1454" s="319"/>
      <c r="T1454" s="320"/>
      <c r="U1454" s="321">
        <v>45064</v>
      </c>
      <c r="V1454" s="270" t="str">
        <f ca="1">IFERROR(IF(E1454&lt;&gt;"",VLOOKUP(E1454,'Color Lineup'!N:N,1,0),""),"CHECK")</f>
        <v>MX089</v>
      </c>
    </row>
    <row r="1455" spans="3:22">
      <c r="C1455" s="1">
        <f>+IF(D1455=1,COUNTIF($D$2:D1455,D1455),0)</f>
        <v>0</v>
      </c>
      <c r="D1455" s="1">
        <f>+COUNTIF($E$2:E1455,E1455)</f>
        <v>140</v>
      </c>
      <c r="E1455" s="1" t="str">
        <f t="shared" si="44"/>
        <v>LH089</v>
      </c>
      <c r="F1455" s="323">
        <f t="shared" si="45"/>
        <v>1453</v>
      </c>
      <c r="G1455" s="317" t="s">
        <v>2890</v>
      </c>
      <c r="H1455" s="317" t="s">
        <v>682</v>
      </c>
      <c r="I1455" s="317" t="s">
        <v>2883</v>
      </c>
      <c r="J1455" s="317">
        <v>3</v>
      </c>
      <c r="K1455" s="317" t="s">
        <v>585</v>
      </c>
      <c r="L1455" s="317" t="s">
        <v>934</v>
      </c>
      <c r="M1455" s="317">
        <v>0</v>
      </c>
      <c r="N1455" s="333" t="s">
        <v>465</v>
      </c>
      <c r="O1455" s="318"/>
      <c r="P1455" s="319"/>
      <c r="Q1455" s="320"/>
      <c r="R1455" s="319"/>
      <c r="S1455" s="319"/>
      <c r="T1455" s="320"/>
      <c r="U1455" s="321">
        <v>45064</v>
      </c>
      <c r="V1455" s="270" t="str">
        <f ca="1">IFERROR(IF(E1455&lt;&gt;"",VLOOKUP(E1455,'Color Lineup'!N:N,1,0),""),"CHECK")</f>
        <v>LH089</v>
      </c>
    </row>
    <row r="1456" spans="3:22">
      <c r="C1456" s="1">
        <f>+IF(D1456=1,COUNTIF($D$2:D1456,D1456),0)</f>
        <v>0</v>
      </c>
      <c r="D1456" s="1">
        <f>+COUNTIF($E$2:E1456,E1456)</f>
        <v>59</v>
      </c>
      <c r="E1456" s="1" t="str">
        <f t="shared" si="44"/>
        <v>MX218</v>
      </c>
      <c r="F1456" s="323">
        <f t="shared" si="45"/>
        <v>1454</v>
      </c>
      <c r="G1456" s="317" t="s">
        <v>2891</v>
      </c>
      <c r="H1456" s="317" t="s">
        <v>518</v>
      </c>
      <c r="I1456" s="317" t="s">
        <v>1185</v>
      </c>
      <c r="J1456" s="317">
        <v>7</v>
      </c>
      <c r="K1456" s="317" t="s">
        <v>760</v>
      </c>
      <c r="L1456" s="317" t="s">
        <v>792</v>
      </c>
      <c r="M1456" s="317">
        <v>0</v>
      </c>
      <c r="N1456" s="333" t="s">
        <v>20</v>
      </c>
      <c r="O1456" s="318"/>
      <c r="P1456" s="319"/>
      <c r="Q1456" s="320"/>
      <c r="R1456" s="319"/>
      <c r="S1456" s="319"/>
      <c r="T1456" s="320"/>
      <c r="U1456" s="321">
        <v>45064</v>
      </c>
      <c r="V1456" s="270" t="str">
        <f ca="1">IFERROR(IF(E1456&lt;&gt;"",VLOOKUP(E1456,'Color Lineup'!N:N,1,0),""),"CHECK")</f>
        <v>MX218</v>
      </c>
    </row>
    <row r="1457" spans="3:22">
      <c r="C1457" s="1">
        <f>+IF(D1457=1,COUNTIF($D$2:D1457,D1457),0)</f>
        <v>0</v>
      </c>
      <c r="D1457" s="1">
        <f>+COUNTIF($E$2:E1457,E1457)</f>
        <v>61</v>
      </c>
      <c r="E1457" s="1" t="str">
        <f t="shared" si="44"/>
        <v>CXW09</v>
      </c>
      <c r="F1457" s="323">
        <f t="shared" si="45"/>
        <v>1455</v>
      </c>
      <c r="G1457" s="317" t="s">
        <v>2892</v>
      </c>
      <c r="H1457" s="317" t="s">
        <v>682</v>
      </c>
      <c r="I1457" s="317" t="s">
        <v>2877</v>
      </c>
      <c r="J1457" s="317">
        <v>2</v>
      </c>
      <c r="K1457" s="317" t="s">
        <v>680</v>
      </c>
      <c r="L1457" s="317" t="s">
        <v>935</v>
      </c>
      <c r="M1457" s="317">
        <v>0</v>
      </c>
      <c r="N1457" s="333" t="s">
        <v>635</v>
      </c>
      <c r="O1457" s="318"/>
      <c r="P1457" s="319"/>
      <c r="Q1457" s="320"/>
      <c r="R1457" s="319"/>
      <c r="S1457" s="319"/>
      <c r="T1457" s="320"/>
      <c r="U1457" s="321">
        <v>45064</v>
      </c>
      <c r="V1457" s="270" t="str">
        <f ca="1">IFERROR(IF(E1457&lt;&gt;"",VLOOKUP(E1457,'Color Lineup'!N:N,1,0),""),"CHECK")</f>
        <v>CXW09</v>
      </c>
    </row>
    <row r="1458" spans="3:22">
      <c r="C1458" s="1">
        <f>+IF(D1458=1,COUNTIF($D$2:D1458,D1458),0)</f>
        <v>0</v>
      </c>
      <c r="D1458" s="1">
        <f>+COUNTIF($E$2:E1458,E1458)</f>
        <v>118</v>
      </c>
      <c r="E1458" s="1" t="str">
        <f t="shared" si="44"/>
        <v>MX4R0</v>
      </c>
      <c r="F1458" s="323">
        <f t="shared" si="45"/>
        <v>1456</v>
      </c>
      <c r="G1458" s="317" t="s">
        <v>2893</v>
      </c>
      <c r="H1458" s="317" t="s">
        <v>518</v>
      </c>
      <c r="I1458" s="317" t="s">
        <v>1185</v>
      </c>
      <c r="J1458" s="317">
        <v>8</v>
      </c>
      <c r="K1458" s="317" t="s">
        <v>760</v>
      </c>
      <c r="L1458" s="317" t="s">
        <v>793</v>
      </c>
      <c r="M1458" s="317">
        <v>0</v>
      </c>
      <c r="N1458" s="333" t="s">
        <v>21</v>
      </c>
      <c r="O1458" s="318"/>
      <c r="P1458" s="319"/>
      <c r="Q1458" s="320"/>
      <c r="R1458" s="319"/>
      <c r="S1458" s="319"/>
      <c r="T1458" s="320"/>
      <c r="U1458" s="321">
        <v>45064</v>
      </c>
      <c r="V1458" s="270" t="str">
        <f ca="1">IFERROR(IF(E1458&lt;&gt;"",VLOOKUP(E1458,'Color Lineup'!N:N,1,0),""),"CHECK")</f>
        <v>MX4R0</v>
      </c>
    </row>
    <row r="1459" spans="3:22">
      <c r="C1459" s="1">
        <f>+IF(D1459=1,COUNTIF($D$2:D1459,D1459),0)</f>
        <v>0</v>
      </c>
      <c r="D1459" s="1">
        <f>+COUNTIF($E$2:E1459,E1459)</f>
        <v>141</v>
      </c>
      <c r="E1459" s="1" t="str">
        <f t="shared" si="44"/>
        <v>LH089</v>
      </c>
      <c r="F1459" s="323">
        <f t="shared" si="45"/>
        <v>1457</v>
      </c>
      <c r="G1459" s="317" t="s">
        <v>2894</v>
      </c>
      <c r="H1459" s="317" t="s">
        <v>682</v>
      </c>
      <c r="I1459" s="317" t="s">
        <v>2883</v>
      </c>
      <c r="J1459" s="317">
        <v>4</v>
      </c>
      <c r="K1459" s="317" t="s">
        <v>585</v>
      </c>
      <c r="L1459" s="317" t="s">
        <v>936</v>
      </c>
      <c r="M1459" s="317">
        <v>0</v>
      </c>
      <c r="N1459" s="333" t="s">
        <v>465</v>
      </c>
      <c r="O1459" s="318"/>
      <c r="P1459" s="319"/>
      <c r="Q1459" s="320"/>
      <c r="R1459" s="319"/>
      <c r="S1459" s="319"/>
      <c r="T1459" s="320"/>
      <c r="U1459" s="321">
        <v>45064</v>
      </c>
      <c r="V1459" s="270" t="str">
        <f ca="1">IFERROR(IF(E1459&lt;&gt;"",VLOOKUP(E1459,'Color Lineup'!N:N,1,0),""),"CHECK")</f>
        <v>LH089</v>
      </c>
    </row>
    <row r="1460" spans="3:22">
      <c r="C1460" s="1">
        <f>+IF(D1460=1,COUNTIF($D$2:D1460,D1460),0)</f>
        <v>0</v>
      </c>
      <c r="D1460" s="1">
        <f>+COUNTIF($E$2:E1460,E1460)</f>
        <v>8</v>
      </c>
      <c r="E1460" s="1" t="str">
        <f t="shared" si="44"/>
        <v>LS089</v>
      </c>
      <c r="F1460" s="323">
        <f t="shared" si="45"/>
        <v>1458</v>
      </c>
      <c r="G1460" s="317" t="s">
        <v>2895</v>
      </c>
      <c r="H1460" s="317" t="s">
        <v>519</v>
      </c>
      <c r="I1460" s="317" t="s">
        <v>2896</v>
      </c>
      <c r="J1460" s="317">
        <v>1</v>
      </c>
      <c r="K1460" s="317" t="s">
        <v>557</v>
      </c>
      <c r="L1460" s="317" t="s">
        <v>1253</v>
      </c>
      <c r="M1460" s="317">
        <v>0</v>
      </c>
      <c r="N1460" s="333" t="s">
        <v>465</v>
      </c>
      <c r="O1460" s="318"/>
      <c r="P1460" s="319"/>
      <c r="Q1460" s="320"/>
      <c r="R1460" s="319"/>
      <c r="S1460" s="319"/>
      <c r="T1460" s="320"/>
      <c r="U1460" s="321">
        <v>45064</v>
      </c>
      <c r="V1460" s="270" t="str">
        <f ca="1">IFERROR(IF(E1460&lt;&gt;"",VLOOKUP(E1460,'Color Lineup'!N:N,1,0),""),"CHECK")</f>
        <v>LS089</v>
      </c>
    </row>
    <row r="1461" spans="3:22">
      <c r="C1461" s="1">
        <f>+IF(D1461=1,COUNTIF($D$2:D1461,D1461),0)</f>
        <v>0</v>
      </c>
      <c r="D1461" s="1">
        <f>+COUNTIF($E$2:E1461,E1461)</f>
        <v>49</v>
      </c>
      <c r="E1461" s="1" t="str">
        <f t="shared" si="44"/>
        <v>MY4R0</v>
      </c>
      <c r="F1461" s="323">
        <f t="shared" si="45"/>
        <v>1459</v>
      </c>
      <c r="G1461" s="317" t="s">
        <v>2897</v>
      </c>
      <c r="H1461" s="317" t="s">
        <v>518</v>
      </c>
      <c r="I1461" s="317" t="s">
        <v>1157</v>
      </c>
      <c r="J1461" s="317">
        <v>8</v>
      </c>
      <c r="K1461" s="317" t="s">
        <v>759</v>
      </c>
      <c r="L1461" s="317" t="s">
        <v>794</v>
      </c>
      <c r="M1461" s="317">
        <v>0</v>
      </c>
      <c r="N1461" s="333" t="s">
        <v>21</v>
      </c>
      <c r="O1461" s="318"/>
      <c r="P1461" s="319"/>
      <c r="Q1461" s="320"/>
      <c r="R1461" s="319"/>
      <c r="S1461" s="319"/>
      <c r="T1461" s="320"/>
      <c r="U1461" s="321">
        <v>45064</v>
      </c>
      <c r="V1461" s="270" t="str">
        <f ca="1">IFERROR(IF(E1461&lt;&gt;"",VLOOKUP(E1461,'Color Lineup'!N:N,1,0),""),"CHECK")</f>
        <v>MY4R0</v>
      </c>
    </row>
    <row r="1462" spans="3:22">
      <c r="C1462" s="1">
        <f>+IF(D1462=1,COUNTIF($D$2:D1462,D1462),0)</f>
        <v>0</v>
      </c>
      <c r="D1462" s="1">
        <f>+COUNTIF($E$2:E1462,E1462)</f>
        <v>71</v>
      </c>
      <c r="E1462" s="1" t="str">
        <f t="shared" si="44"/>
        <v>HJ089</v>
      </c>
      <c r="F1462" s="323">
        <f t="shared" si="45"/>
        <v>1460</v>
      </c>
      <c r="G1462" s="317" t="s">
        <v>2898</v>
      </c>
      <c r="H1462" s="317" t="s">
        <v>682</v>
      </c>
      <c r="I1462" s="317" t="s">
        <v>2814</v>
      </c>
      <c r="J1462" s="317">
        <v>8</v>
      </c>
      <c r="K1462" s="317" t="s">
        <v>679</v>
      </c>
      <c r="L1462" s="317" t="s">
        <v>937</v>
      </c>
      <c r="M1462" s="317">
        <v>0</v>
      </c>
      <c r="N1462" s="333" t="s">
        <v>465</v>
      </c>
      <c r="O1462" s="318"/>
      <c r="P1462" s="319"/>
      <c r="Q1462" s="320"/>
      <c r="R1462" s="319"/>
      <c r="S1462" s="319"/>
      <c r="T1462" s="320"/>
      <c r="U1462" s="321">
        <v>45064</v>
      </c>
      <c r="V1462" s="270" t="str">
        <f ca="1">IFERROR(IF(E1462&lt;&gt;"",VLOOKUP(E1462,'Color Lineup'!N:N,1,0),""),"CHECK")</f>
        <v>HJ089</v>
      </c>
    </row>
    <row r="1463" spans="3:22">
      <c r="C1463" s="1">
        <f>+IF(D1463=1,COUNTIF($D$2:D1463,D1463),0)</f>
        <v>0</v>
      </c>
      <c r="D1463" s="1">
        <f>+COUNTIF($E$2:E1463,E1463)</f>
        <v>14</v>
      </c>
      <c r="E1463" s="1" t="str">
        <f t="shared" si="44"/>
        <v>MX1D6</v>
      </c>
      <c r="F1463" s="323">
        <f t="shared" si="45"/>
        <v>1461</v>
      </c>
      <c r="G1463" s="317" t="s">
        <v>2899</v>
      </c>
      <c r="H1463" s="317" t="s">
        <v>518</v>
      </c>
      <c r="I1463" s="317" t="s">
        <v>1185</v>
      </c>
      <c r="J1463" s="317">
        <v>9</v>
      </c>
      <c r="K1463" s="317" t="s">
        <v>760</v>
      </c>
      <c r="L1463" s="317" t="s">
        <v>795</v>
      </c>
      <c r="M1463" s="317">
        <v>0</v>
      </c>
      <c r="N1463" s="333" t="s">
        <v>29</v>
      </c>
      <c r="O1463" s="318"/>
      <c r="P1463" s="319"/>
      <c r="Q1463" s="320"/>
      <c r="R1463" s="319"/>
      <c r="S1463" s="319"/>
      <c r="T1463" s="320"/>
      <c r="U1463" s="321">
        <v>45064</v>
      </c>
      <c r="V1463" s="270" t="str">
        <f ca="1">IFERROR(IF(E1463&lt;&gt;"",VLOOKUP(E1463,'Color Lineup'!N:N,1,0),""),"CHECK")</f>
        <v>MX1D6</v>
      </c>
    </row>
    <row r="1464" spans="3:22">
      <c r="C1464" s="1">
        <f>+IF(D1464=1,COUNTIF($D$2:D1464,D1464),0)</f>
        <v>0</v>
      </c>
      <c r="D1464" s="1">
        <f>+COUNTIF($E$2:E1464,E1464)</f>
        <v>142</v>
      </c>
      <c r="E1464" s="1" t="str">
        <f t="shared" si="44"/>
        <v>LH089</v>
      </c>
      <c r="F1464" s="323">
        <f t="shared" si="45"/>
        <v>1462</v>
      </c>
      <c r="G1464" s="317" t="s">
        <v>2900</v>
      </c>
      <c r="H1464" s="317" t="s">
        <v>682</v>
      </c>
      <c r="I1464" s="317" t="s">
        <v>2883</v>
      </c>
      <c r="J1464" s="317">
        <v>5</v>
      </c>
      <c r="K1464" s="317" t="s">
        <v>585</v>
      </c>
      <c r="L1464" s="317" t="s">
        <v>939</v>
      </c>
      <c r="M1464" s="317">
        <v>0</v>
      </c>
      <c r="N1464" s="333" t="s">
        <v>465</v>
      </c>
      <c r="O1464" s="318"/>
      <c r="P1464" s="319"/>
      <c r="Q1464" s="320"/>
      <c r="R1464" s="319"/>
      <c r="S1464" s="319"/>
      <c r="T1464" s="320"/>
      <c r="U1464" s="321">
        <v>45064</v>
      </c>
      <c r="V1464" s="270" t="str">
        <f ca="1">IFERROR(IF(E1464&lt;&gt;"",VLOOKUP(E1464,'Color Lineup'!N:N,1,0),""),"CHECK")</f>
        <v>LH089</v>
      </c>
    </row>
    <row r="1465" spans="3:22">
      <c r="C1465" s="1">
        <f>+IF(D1465=1,COUNTIF($D$2:D1465,D1465),0)</f>
        <v>0</v>
      </c>
      <c r="D1465" s="1">
        <f>+COUNTIF($E$2:E1465,E1465)</f>
        <v>99</v>
      </c>
      <c r="E1465" s="1" t="str">
        <f t="shared" si="44"/>
        <v>MX089</v>
      </c>
      <c r="F1465" s="323">
        <f t="shared" si="45"/>
        <v>1463</v>
      </c>
      <c r="G1465" s="317" t="s">
        <v>2901</v>
      </c>
      <c r="H1465" s="317" t="s">
        <v>518</v>
      </c>
      <c r="I1465" s="317" t="s">
        <v>1185</v>
      </c>
      <c r="J1465" s="317">
        <v>10</v>
      </c>
      <c r="K1465" s="317" t="s">
        <v>760</v>
      </c>
      <c r="L1465" s="317" t="s">
        <v>796</v>
      </c>
      <c r="M1465" s="317">
        <v>0</v>
      </c>
      <c r="N1465" s="333" t="s">
        <v>465</v>
      </c>
      <c r="O1465" s="318"/>
      <c r="P1465" s="319"/>
      <c r="Q1465" s="320"/>
      <c r="R1465" s="319"/>
      <c r="S1465" s="319"/>
      <c r="T1465" s="320"/>
      <c r="U1465" s="321">
        <v>45064</v>
      </c>
      <c r="V1465" s="270" t="str">
        <f ca="1">IFERROR(IF(E1465&lt;&gt;"",VLOOKUP(E1465,'Color Lineup'!N:N,1,0),""),"CHECK")</f>
        <v>MX089</v>
      </c>
    </row>
    <row r="1466" spans="3:22">
      <c r="C1466" s="1">
        <f>+IF(D1466=1,COUNTIF($D$2:D1466,D1466),0)</f>
        <v>0</v>
      </c>
      <c r="D1466" s="1">
        <f>+COUNTIF($E$2:E1466,E1466)</f>
        <v>45</v>
      </c>
      <c r="E1466" s="1" t="str">
        <f t="shared" si="44"/>
        <v>LP040</v>
      </c>
      <c r="F1466" s="323">
        <f t="shared" si="45"/>
        <v>1464</v>
      </c>
      <c r="G1466" s="317" t="s">
        <v>2902</v>
      </c>
      <c r="H1466" s="317" t="s">
        <v>519</v>
      </c>
      <c r="I1466" s="317" t="s">
        <v>2837</v>
      </c>
      <c r="J1466" s="317">
        <v>5</v>
      </c>
      <c r="K1466" s="317" t="s">
        <v>561</v>
      </c>
      <c r="L1466" s="317" t="s">
        <v>1255</v>
      </c>
      <c r="M1466" s="317">
        <v>0</v>
      </c>
      <c r="N1466" s="333" t="s">
        <v>28</v>
      </c>
      <c r="O1466" s="318"/>
      <c r="P1466" s="319"/>
      <c r="Q1466" s="320"/>
      <c r="R1466" s="319"/>
      <c r="S1466" s="319"/>
      <c r="T1466" s="320"/>
      <c r="U1466" s="321">
        <v>45064</v>
      </c>
      <c r="V1466" s="270" t="str">
        <f ca="1">IFERROR(IF(E1466&lt;&gt;"",VLOOKUP(E1466,'Color Lineup'!N:N,1,0),""),"CHECK")</f>
        <v>LP040</v>
      </c>
    </row>
    <row r="1467" spans="3:22">
      <c r="C1467" s="1">
        <f>+IF(D1467=1,COUNTIF($D$2:D1467,D1467),0)</f>
        <v>0</v>
      </c>
      <c r="D1467" s="1">
        <f>+COUNTIF($E$2:E1467,E1467)</f>
        <v>143</v>
      </c>
      <c r="E1467" s="1" t="str">
        <f t="shared" si="44"/>
        <v>LH089</v>
      </c>
      <c r="F1467" s="323">
        <f t="shared" si="45"/>
        <v>1465</v>
      </c>
      <c r="G1467" s="317" t="s">
        <v>2903</v>
      </c>
      <c r="H1467" s="317" t="s">
        <v>682</v>
      </c>
      <c r="I1467" s="317" t="s">
        <v>2883</v>
      </c>
      <c r="J1467" s="317">
        <v>6</v>
      </c>
      <c r="K1467" s="317" t="s">
        <v>585</v>
      </c>
      <c r="L1467" s="317" t="s">
        <v>940</v>
      </c>
      <c r="M1467" s="317">
        <v>0</v>
      </c>
      <c r="N1467" s="333" t="s">
        <v>465</v>
      </c>
      <c r="O1467" s="318"/>
      <c r="P1467" s="319"/>
      <c r="Q1467" s="320"/>
      <c r="R1467" s="319"/>
      <c r="S1467" s="319"/>
      <c r="T1467" s="320"/>
      <c r="U1467" s="321">
        <v>45064</v>
      </c>
      <c r="V1467" s="270" t="str">
        <f ca="1">IFERROR(IF(E1467&lt;&gt;"",VLOOKUP(E1467,'Color Lineup'!N:N,1,0),""),"CHECK")</f>
        <v>LH089</v>
      </c>
    </row>
    <row r="1468" spans="3:22">
      <c r="C1468" s="1">
        <f>+IF(D1468=1,COUNTIF($D$2:D1468,D1468),0)</f>
        <v>0</v>
      </c>
      <c r="D1468" s="1">
        <f>+COUNTIF($E$2:E1468,E1468)</f>
        <v>34</v>
      </c>
      <c r="E1468" s="1" t="str">
        <f t="shared" si="44"/>
        <v>MX040</v>
      </c>
      <c r="F1468" s="323">
        <f t="shared" si="45"/>
        <v>1466</v>
      </c>
      <c r="G1468" s="317" t="s">
        <v>2904</v>
      </c>
      <c r="H1468" s="317" t="s">
        <v>518</v>
      </c>
      <c r="I1468" s="317" t="s">
        <v>1187</v>
      </c>
      <c r="J1468" s="317">
        <v>1</v>
      </c>
      <c r="K1468" s="317" t="s">
        <v>760</v>
      </c>
      <c r="L1468" s="317" t="s">
        <v>797</v>
      </c>
      <c r="M1468" s="317">
        <v>0</v>
      </c>
      <c r="N1468" s="333" t="s">
        <v>28</v>
      </c>
      <c r="O1468" s="318"/>
      <c r="P1468" s="319"/>
      <c r="Q1468" s="320"/>
      <c r="R1468" s="319"/>
      <c r="S1468" s="319"/>
      <c r="T1468" s="320"/>
      <c r="U1468" s="321">
        <v>45064</v>
      </c>
      <c r="V1468" s="270" t="str">
        <f ca="1">IFERROR(IF(E1468&lt;&gt;"",VLOOKUP(E1468,'Color Lineup'!N:N,1,0),""),"CHECK")</f>
        <v>MX040</v>
      </c>
    </row>
    <row r="1469" spans="3:22">
      <c r="C1469" s="1">
        <f>+IF(D1469=1,COUNTIF($D$2:D1469,D1469),0)</f>
        <v>0</v>
      </c>
      <c r="D1469" s="1">
        <f>+COUNTIF($E$2:E1469,E1469)</f>
        <v>144</v>
      </c>
      <c r="E1469" s="1" t="str">
        <f t="shared" si="44"/>
        <v>LH089</v>
      </c>
      <c r="F1469" s="323">
        <f t="shared" si="45"/>
        <v>1467</v>
      </c>
      <c r="G1469" s="317" t="s">
        <v>2905</v>
      </c>
      <c r="H1469" s="317" t="s">
        <v>682</v>
      </c>
      <c r="I1469" s="317" t="s">
        <v>2883</v>
      </c>
      <c r="J1469" s="317">
        <v>7</v>
      </c>
      <c r="K1469" s="317" t="s">
        <v>585</v>
      </c>
      <c r="L1469" s="317" t="s">
        <v>941</v>
      </c>
      <c r="M1469" s="317">
        <v>0</v>
      </c>
      <c r="N1469" s="333" t="s">
        <v>465</v>
      </c>
      <c r="O1469" s="318"/>
      <c r="P1469" s="319"/>
      <c r="Q1469" s="320"/>
      <c r="R1469" s="319"/>
      <c r="S1469" s="319"/>
      <c r="T1469" s="320"/>
      <c r="U1469" s="321">
        <v>45064</v>
      </c>
      <c r="V1469" s="270" t="str">
        <f ca="1">IFERROR(IF(E1469&lt;&gt;"",VLOOKUP(E1469,'Color Lineup'!N:N,1,0),""),"CHECK")</f>
        <v>LH089</v>
      </c>
    </row>
    <row r="1470" spans="3:22">
      <c r="C1470" s="1">
        <f>+IF(D1470=1,COUNTIF($D$2:D1470,D1470),0)</f>
        <v>0</v>
      </c>
      <c r="D1470" s="1">
        <f>+COUNTIF($E$2:E1470,E1470)</f>
        <v>50</v>
      </c>
      <c r="E1470" s="1" t="str">
        <f t="shared" si="44"/>
        <v>MY4R0</v>
      </c>
      <c r="F1470" s="323">
        <f t="shared" si="45"/>
        <v>1468</v>
      </c>
      <c r="G1470" s="317" t="s">
        <v>2906</v>
      </c>
      <c r="H1470" s="317" t="s">
        <v>518</v>
      </c>
      <c r="I1470" s="317" t="s">
        <v>1157</v>
      </c>
      <c r="J1470" s="317">
        <v>9</v>
      </c>
      <c r="K1470" s="317" t="s">
        <v>759</v>
      </c>
      <c r="L1470" s="317" t="s">
        <v>798</v>
      </c>
      <c r="M1470" s="317">
        <v>0</v>
      </c>
      <c r="N1470" s="333" t="s">
        <v>21</v>
      </c>
      <c r="O1470" s="318"/>
      <c r="P1470" s="319"/>
      <c r="Q1470" s="320"/>
      <c r="R1470" s="319"/>
      <c r="S1470" s="319"/>
      <c r="T1470" s="320"/>
      <c r="U1470" s="321">
        <v>45064</v>
      </c>
      <c r="V1470" s="270" t="str">
        <f ca="1">IFERROR(IF(E1470&lt;&gt;"",VLOOKUP(E1470,'Color Lineup'!N:N,1,0),""),"CHECK")</f>
        <v>MY4R0</v>
      </c>
    </row>
    <row r="1471" spans="3:22">
      <c r="C1471" s="1">
        <f>+IF(D1471=1,COUNTIF($D$2:D1471,D1471),0)</f>
        <v>0</v>
      </c>
      <c r="D1471" s="1">
        <f>+COUNTIF($E$2:E1471,E1471)</f>
        <v>60</v>
      </c>
      <c r="E1471" s="1" t="str">
        <f t="shared" si="44"/>
        <v>MX218</v>
      </c>
      <c r="F1471" s="323">
        <f t="shared" si="45"/>
        <v>1469</v>
      </c>
      <c r="G1471" s="317" t="s">
        <v>2907</v>
      </c>
      <c r="H1471" s="317" t="s">
        <v>518</v>
      </c>
      <c r="I1471" s="317" t="s">
        <v>1187</v>
      </c>
      <c r="J1471" s="317">
        <v>2</v>
      </c>
      <c r="K1471" s="317" t="s">
        <v>760</v>
      </c>
      <c r="L1471" s="317" t="s">
        <v>799</v>
      </c>
      <c r="M1471" s="317">
        <v>0</v>
      </c>
      <c r="N1471" s="333" t="s">
        <v>20</v>
      </c>
      <c r="O1471" s="318"/>
      <c r="P1471" s="319"/>
      <c r="Q1471" s="320"/>
      <c r="R1471" s="319"/>
      <c r="S1471" s="319"/>
      <c r="T1471" s="320"/>
      <c r="U1471" s="321">
        <v>45064</v>
      </c>
      <c r="V1471" s="270" t="str">
        <f ca="1">IFERROR(IF(E1471&lt;&gt;"",VLOOKUP(E1471,'Color Lineup'!N:N,1,0),""),"CHECK")</f>
        <v>MX218</v>
      </c>
    </row>
    <row r="1472" spans="3:22">
      <c r="C1472" s="1">
        <f>+IF(D1472=1,COUNTIF($D$2:D1472,D1472),0)</f>
        <v>0</v>
      </c>
      <c r="D1472" s="1">
        <f>+COUNTIF($E$2:E1472,E1472)</f>
        <v>72</v>
      </c>
      <c r="E1472" s="1" t="str">
        <f t="shared" si="44"/>
        <v>HJ089</v>
      </c>
      <c r="F1472" s="323">
        <f t="shared" si="45"/>
        <v>1470</v>
      </c>
      <c r="G1472" s="317" t="s">
        <v>2908</v>
      </c>
      <c r="H1472" s="317" t="s">
        <v>682</v>
      </c>
      <c r="I1472" s="317" t="s">
        <v>2814</v>
      </c>
      <c r="J1472" s="317">
        <v>9</v>
      </c>
      <c r="K1472" s="317" t="s">
        <v>679</v>
      </c>
      <c r="L1472" s="317" t="s">
        <v>942</v>
      </c>
      <c r="M1472" s="317">
        <v>0</v>
      </c>
      <c r="N1472" s="333" t="s">
        <v>465</v>
      </c>
      <c r="O1472" s="318"/>
      <c r="P1472" s="319"/>
      <c r="Q1472" s="320"/>
      <c r="R1472" s="319"/>
      <c r="S1472" s="319"/>
      <c r="T1472" s="320"/>
      <c r="U1472" s="321">
        <v>45064</v>
      </c>
      <c r="V1472" s="270" t="str">
        <f ca="1">IFERROR(IF(E1472&lt;&gt;"",VLOOKUP(E1472,'Color Lineup'!N:N,1,0),""),"CHECK")</f>
        <v>HJ089</v>
      </c>
    </row>
    <row r="1473" spans="3:22">
      <c r="C1473" s="1">
        <f>+IF(D1473=1,COUNTIF($D$2:D1473,D1473),0)</f>
        <v>0</v>
      </c>
      <c r="D1473" s="1">
        <f>+COUNTIF($E$2:E1473,E1473)</f>
        <v>5</v>
      </c>
      <c r="E1473" s="1" t="str">
        <f t="shared" si="44"/>
        <v>LT1D6</v>
      </c>
      <c r="F1473" s="323">
        <f t="shared" si="45"/>
        <v>1471</v>
      </c>
      <c r="G1473" s="317" t="s">
        <v>2909</v>
      </c>
      <c r="H1473" s="317" t="s">
        <v>519</v>
      </c>
      <c r="I1473" s="317" t="s">
        <v>2829</v>
      </c>
      <c r="J1473" s="317">
        <v>6</v>
      </c>
      <c r="K1473" s="317" t="s">
        <v>559</v>
      </c>
      <c r="L1473" s="317" t="s">
        <v>1256</v>
      </c>
      <c r="M1473" s="317">
        <v>0</v>
      </c>
      <c r="N1473" s="333" t="s">
        <v>29</v>
      </c>
      <c r="O1473" s="318"/>
      <c r="P1473" s="319"/>
      <c r="Q1473" s="320"/>
      <c r="R1473" s="319"/>
      <c r="S1473" s="319"/>
      <c r="T1473" s="320"/>
      <c r="U1473" s="321">
        <v>45064</v>
      </c>
      <c r="V1473" s="270" t="str">
        <f ca="1">IFERROR(IF(E1473&lt;&gt;"",VLOOKUP(E1473,'Color Lineup'!N:N,1,0),""),"CHECK")</f>
        <v>LT1D6</v>
      </c>
    </row>
    <row r="1474" spans="3:22">
      <c r="C1474" s="1">
        <f>+IF(D1474=1,COUNTIF($D$2:D1474,D1474),0)</f>
        <v>0</v>
      </c>
      <c r="D1474" s="1">
        <f>+COUNTIF($E$2:E1474,E1474)</f>
        <v>61</v>
      </c>
      <c r="E1474" s="1" t="str">
        <f t="shared" si="44"/>
        <v>MX218</v>
      </c>
      <c r="F1474" s="323">
        <f t="shared" si="45"/>
        <v>1472</v>
      </c>
      <c r="G1474" s="317" t="s">
        <v>2910</v>
      </c>
      <c r="H1474" s="317" t="s">
        <v>518</v>
      </c>
      <c r="I1474" s="317" t="s">
        <v>1187</v>
      </c>
      <c r="J1474" s="317">
        <v>3</v>
      </c>
      <c r="K1474" s="317" t="s">
        <v>760</v>
      </c>
      <c r="L1474" s="317" t="s">
        <v>800</v>
      </c>
      <c r="M1474" s="317">
        <v>0</v>
      </c>
      <c r="N1474" s="333" t="s">
        <v>20</v>
      </c>
      <c r="O1474" s="318"/>
      <c r="P1474" s="319"/>
      <c r="Q1474" s="320"/>
      <c r="R1474" s="319"/>
      <c r="S1474" s="319"/>
      <c r="T1474" s="320"/>
      <c r="U1474" s="321">
        <v>45064</v>
      </c>
      <c r="V1474" s="270" t="str">
        <f ca="1">IFERROR(IF(E1474&lt;&gt;"",VLOOKUP(E1474,'Color Lineup'!N:N,1,0),""),"CHECK")</f>
        <v>MX218</v>
      </c>
    </row>
    <row r="1475" spans="3:22">
      <c r="C1475" s="1">
        <f>+IF(D1475=1,COUNTIF($D$2:D1475,D1475),0)</f>
        <v>0</v>
      </c>
      <c r="D1475" s="1">
        <f>+COUNTIF($E$2:E1475,E1475)</f>
        <v>62</v>
      </c>
      <c r="E1475" s="1" t="str">
        <f t="shared" si="44"/>
        <v>CXW09</v>
      </c>
      <c r="F1475" s="323">
        <f t="shared" si="45"/>
        <v>1473</v>
      </c>
      <c r="G1475" s="317" t="s">
        <v>2911</v>
      </c>
      <c r="H1475" s="317" t="s">
        <v>682</v>
      </c>
      <c r="I1475" s="317" t="s">
        <v>2877</v>
      </c>
      <c r="J1475" s="317">
        <v>3</v>
      </c>
      <c r="K1475" s="317" t="s">
        <v>680</v>
      </c>
      <c r="L1475" s="317" t="s">
        <v>943</v>
      </c>
      <c r="M1475" s="317">
        <v>0</v>
      </c>
      <c r="N1475" s="333" t="s">
        <v>635</v>
      </c>
      <c r="O1475" s="318"/>
      <c r="P1475" s="319"/>
      <c r="Q1475" s="320"/>
      <c r="R1475" s="319"/>
      <c r="S1475" s="319"/>
      <c r="T1475" s="320"/>
      <c r="U1475" s="321">
        <v>45064</v>
      </c>
      <c r="V1475" s="270" t="str">
        <f ca="1">IFERROR(IF(E1475&lt;&gt;"",VLOOKUP(E1475,'Color Lineup'!N:N,1,0),""),"CHECK")</f>
        <v>CXW09</v>
      </c>
    </row>
    <row r="1476" spans="3:22">
      <c r="C1476" s="1">
        <f>+IF(D1476=1,COUNTIF($D$2:D1476,D1476),0)</f>
        <v>0</v>
      </c>
      <c r="D1476" s="1">
        <f>+COUNTIF($E$2:E1476,E1476)</f>
        <v>38</v>
      </c>
      <c r="E1476" s="1" t="str">
        <f t="shared" ref="E1476:E1539" si="46">+K1476&amp;N1476</f>
        <v>MV4R0</v>
      </c>
      <c r="F1476" s="323">
        <f t="shared" si="45"/>
        <v>1474</v>
      </c>
      <c r="G1476" s="317" t="s">
        <v>2912</v>
      </c>
      <c r="H1476" s="317" t="s">
        <v>518</v>
      </c>
      <c r="I1476" s="317" t="s">
        <v>2348</v>
      </c>
      <c r="J1476" s="317">
        <v>6</v>
      </c>
      <c r="K1476" s="317" t="s">
        <v>758</v>
      </c>
      <c r="L1476" s="317" t="s">
        <v>801</v>
      </c>
      <c r="M1476" s="317">
        <v>0</v>
      </c>
      <c r="N1476" s="333" t="s">
        <v>21</v>
      </c>
      <c r="O1476" s="318"/>
      <c r="P1476" s="319"/>
      <c r="Q1476" s="320"/>
      <c r="R1476" s="319"/>
      <c r="S1476" s="319"/>
      <c r="T1476" s="320"/>
      <c r="U1476" s="321">
        <v>45064</v>
      </c>
      <c r="V1476" s="270" t="str">
        <f ca="1">IFERROR(IF(E1476&lt;&gt;"",VLOOKUP(E1476,'Color Lineup'!N:N,1,0),""),"CHECK")</f>
        <v>MV4R0</v>
      </c>
    </row>
    <row r="1477" spans="3:22">
      <c r="C1477" s="1">
        <f>+IF(D1477=1,COUNTIF($D$2:D1477,D1477),0)</f>
        <v>0</v>
      </c>
      <c r="D1477" s="1">
        <f>+COUNTIF($E$2:E1477,E1477)</f>
        <v>145</v>
      </c>
      <c r="E1477" s="1" t="str">
        <f t="shared" si="46"/>
        <v>LH089</v>
      </c>
      <c r="F1477" s="323">
        <f t="shared" ref="F1477:F1540" si="47">ROW()-2</f>
        <v>1475</v>
      </c>
      <c r="G1477" s="317" t="s">
        <v>2913</v>
      </c>
      <c r="H1477" s="317" t="s">
        <v>682</v>
      </c>
      <c r="I1477" s="317" t="s">
        <v>2883</v>
      </c>
      <c r="J1477" s="317">
        <v>8</v>
      </c>
      <c r="K1477" s="317" t="s">
        <v>585</v>
      </c>
      <c r="L1477" s="317" t="s">
        <v>944</v>
      </c>
      <c r="M1477" s="317">
        <v>0</v>
      </c>
      <c r="N1477" s="333" t="s">
        <v>465</v>
      </c>
      <c r="O1477" s="318"/>
      <c r="P1477" s="319"/>
      <c r="Q1477" s="320"/>
      <c r="R1477" s="319"/>
      <c r="S1477" s="319"/>
      <c r="T1477" s="320"/>
      <c r="U1477" s="321">
        <v>45064</v>
      </c>
      <c r="V1477" s="270" t="str">
        <f ca="1">IFERROR(IF(E1477&lt;&gt;"",VLOOKUP(E1477,'Color Lineup'!N:N,1,0),""),"CHECK")</f>
        <v>LH089</v>
      </c>
    </row>
    <row r="1478" spans="3:22">
      <c r="C1478" s="1">
        <f>+IF(D1478=1,COUNTIF($D$2:D1478,D1478),0)</f>
        <v>0</v>
      </c>
      <c r="D1478" s="1">
        <f>+COUNTIF($E$2:E1478,E1478)</f>
        <v>48</v>
      </c>
      <c r="E1478" s="1" t="str">
        <f t="shared" si="46"/>
        <v>MX3R3</v>
      </c>
      <c r="F1478" s="323">
        <f t="shared" si="47"/>
        <v>1476</v>
      </c>
      <c r="G1478" s="317" t="s">
        <v>2914</v>
      </c>
      <c r="H1478" s="317" t="s">
        <v>518</v>
      </c>
      <c r="I1478" s="317" t="s">
        <v>1187</v>
      </c>
      <c r="J1478" s="317">
        <v>4</v>
      </c>
      <c r="K1478" s="317" t="s">
        <v>760</v>
      </c>
      <c r="L1478" s="317" t="s">
        <v>802</v>
      </c>
      <c r="M1478" s="317">
        <v>0</v>
      </c>
      <c r="N1478" s="333" t="s">
        <v>354</v>
      </c>
      <c r="O1478" s="318"/>
      <c r="P1478" s="319"/>
      <c r="Q1478" s="320"/>
      <c r="R1478" s="319"/>
      <c r="S1478" s="319"/>
      <c r="T1478" s="320"/>
      <c r="U1478" s="321">
        <v>45064</v>
      </c>
      <c r="V1478" s="270" t="str">
        <f ca="1">IFERROR(IF(E1478&lt;&gt;"",VLOOKUP(E1478,'Color Lineup'!N:N,1,0),""),"CHECK")</f>
        <v>MX3R3</v>
      </c>
    </row>
    <row r="1479" spans="3:22">
      <c r="C1479" s="1">
        <f>+IF(D1479=1,COUNTIF($D$2:D1479,D1479),0)</f>
        <v>0</v>
      </c>
      <c r="D1479" s="1">
        <f>+COUNTIF($E$2:E1479,E1479)</f>
        <v>46</v>
      </c>
      <c r="E1479" s="1" t="str">
        <f t="shared" si="46"/>
        <v>LP040</v>
      </c>
      <c r="F1479" s="323">
        <f t="shared" si="47"/>
        <v>1477</v>
      </c>
      <c r="G1479" s="317" t="s">
        <v>2915</v>
      </c>
      <c r="H1479" s="317" t="s">
        <v>519</v>
      </c>
      <c r="I1479" s="317" t="s">
        <v>2837</v>
      </c>
      <c r="J1479" s="317">
        <v>6</v>
      </c>
      <c r="K1479" s="317" t="s">
        <v>561</v>
      </c>
      <c r="L1479" s="317" t="s">
        <v>1257</v>
      </c>
      <c r="M1479" s="317">
        <v>0</v>
      </c>
      <c r="N1479" s="333" t="s">
        <v>28</v>
      </c>
      <c r="O1479" s="318"/>
      <c r="P1479" s="319"/>
      <c r="Q1479" s="320"/>
      <c r="R1479" s="319"/>
      <c r="S1479" s="319"/>
      <c r="T1479" s="320"/>
      <c r="U1479" s="321">
        <v>45064</v>
      </c>
      <c r="V1479" s="270" t="str">
        <f ca="1">IFERROR(IF(E1479&lt;&gt;"",VLOOKUP(E1479,'Color Lineup'!N:N,1,0),""),"CHECK")</f>
        <v>LP040</v>
      </c>
    </row>
    <row r="1480" spans="3:22">
      <c r="C1480" s="1">
        <f>+IF(D1480=1,COUNTIF($D$2:D1480,D1480),0)</f>
        <v>0</v>
      </c>
      <c r="D1480" s="1">
        <f>+COUNTIF($E$2:E1480,E1480)</f>
        <v>28</v>
      </c>
      <c r="E1480" s="1" t="str">
        <f t="shared" si="46"/>
        <v>LHS28</v>
      </c>
      <c r="F1480" s="323">
        <f t="shared" si="47"/>
        <v>1478</v>
      </c>
      <c r="G1480" s="317" t="s">
        <v>2916</v>
      </c>
      <c r="H1480" s="317" t="s">
        <v>682</v>
      </c>
      <c r="I1480" s="317" t="s">
        <v>2883</v>
      </c>
      <c r="J1480" s="317">
        <v>9</v>
      </c>
      <c r="K1480" s="317" t="s">
        <v>585</v>
      </c>
      <c r="L1480" s="317" t="s">
        <v>945</v>
      </c>
      <c r="M1480" s="317">
        <v>0</v>
      </c>
      <c r="N1480" s="333" t="s">
        <v>631</v>
      </c>
      <c r="O1480" s="318"/>
      <c r="P1480" s="319"/>
      <c r="Q1480" s="320"/>
      <c r="R1480" s="319"/>
      <c r="S1480" s="319"/>
      <c r="T1480" s="320"/>
      <c r="U1480" s="321">
        <v>45064</v>
      </c>
      <c r="V1480" s="270" t="str">
        <f ca="1">IFERROR(IF(E1480&lt;&gt;"",VLOOKUP(E1480,'Color Lineup'!N:N,1,0),""),"CHECK")</f>
        <v>LHS28</v>
      </c>
    </row>
    <row r="1481" spans="3:22">
      <c r="C1481" s="1">
        <f>+IF(D1481=1,COUNTIF($D$2:D1481,D1481),0)</f>
        <v>0</v>
      </c>
      <c r="D1481" s="1">
        <f>+COUNTIF($E$2:E1481,E1481)</f>
        <v>28</v>
      </c>
      <c r="E1481" s="1" t="str">
        <f t="shared" si="46"/>
        <v>MY089</v>
      </c>
      <c r="F1481" s="323">
        <f t="shared" si="47"/>
        <v>1479</v>
      </c>
      <c r="G1481" s="317" t="s">
        <v>2917</v>
      </c>
      <c r="H1481" s="317" t="s">
        <v>518</v>
      </c>
      <c r="I1481" s="317" t="s">
        <v>1157</v>
      </c>
      <c r="J1481" s="317">
        <v>10</v>
      </c>
      <c r="K1481" s="317" t="s">
        <v>759</v>
      </c>
      <c r="L1481" s="317" t="s">
        <v>803</v>
      </c>
      <c r="M1481" s="317">
        <v>0</v>
      </c>
      <c r="N1481" s="333" t="s">
        <v>465</v>
      </c>
      <c r="O1481" s="318"/>
      <c r="P1481" s="319"/>
      <c r="Q1481" s="320"/>
      <c r="R1481" s="319"/>
      <c r="S1481" s="319"/>
      <c r="T1481" s="320"/>
      <c r="U1481" s="321">
        <v>45064</v>
      </c>
      <c r="V1481" s="270" t="str">
        <f ca="1">IFERROR(IF(E1481&lt;&gt;"",VLOOKUP(E1481,'Color Lineup'!N:N,1,0),""),"CHECK")</f>
        <v>MY089</v>
      </c>
    </row>
    <row r="1482" spans="3:22">
      <c r="C1482" s="1">
        <f>+IF(D1482=1,COUNTIF($D$2:D1482,D1482),0)</f>
        <v>0</v>
      </c>
      <c r="D1482" s="1">
        <f>+COUNTIF($E$2:E1482,E1482)</f>
        <v>16</v>
      </c>
      <c r="E1482" s="1" t="str">
        <f t="shared" si="46"/>
        <v>HJ3Q3</v>
      </c>
      <c r="F1482" s="323">
        <f t="shared" si="47"/>
        <v>1480</v>
      </c>
      <c r="G1482" s="317" t="s">
        <v>2918</v>
      </c>
      <c r="H1482" s="317" t="s">
        <v>682</v>
      </c>
      <c r="I1482" s="317" t="s">
        <v>2814</v>
      </c>
      <c r="J1482" s="317">
        <v>10</v>
      </c>
      <c r="K1482" s="317" t="s">
        <v>679</v>
      </c>
      <c r="L1482" s="317" t="s">
        <v>947</v>
      </c>
      <c r="M1482" s="317">
        <v>0</v>
      </c>
      <c r="N1482" s="333" t="s">
        <v>630</v>
      </c>
      <c r="O1482" s="318"/>
      <c r="P1482" s="319"/>
      <c r="Q1482" s="320"/>
      <c r="R1482" s="319"/>
      <c r="S1482" s="319"/>
      <c r="T1482" s="320"/>
      <c r="U1482" s="321">
        <v>45064</v>
      </c>
      <c r="V1482" s="270" t="str">
        <f ca="1">IFERROR(IF(E1482&lt;&gt;"",VLOOKUP(E1482,'Color Lineup'!N:N,1,0),""),"CHECK")</f>
        <v>HJ3Q3</v>
      </c>
    </row>
    <row r="1483" spans="3:22">
      <c r="C1483" s="1">
        <f>+IF(D1483=1,COUNTIF($D$2:D1483,D1483),0)</f>
        <v>0</v>
      </c>
      <c r="D1483" s="1">
        <f>+COUNTIF($E$2:E1483,E1483)</f>
        <v>119</v>
      </c>
      <c r="E1483" s="1" t="str">
        <f t="shared" si="46"/>
        <v>MX4R0</v>
      </c>
      <c r="F1483" s="323">
        <f t="shared" si="47"/>
        <v>1481</v>
      </c>
      <c r="G1483" s="317" t="s">
        <v>2919</v>
      </c>
      <c r="H1483" s="317" t="s">
        <v>518</v>
      </c>
      <c r="I1483" s="317" t="s">
        <v>1187</v>
      </c>
      <c r="J1483" s="317">
        <v>5</v>
      </c>
      <c r="K1483" s="317" t="s">
        <v>760</v>
      </c>
      <c r="L1483" s="317" t="s">
        <v>804</v>
      </c>
      <c r="M1483" s="317">
        <v>0</v>
      </c>
      <c r="N1483" s="333" t="s">
        <v>21</v>
      </c>
      <c r="O1483" s="318"/>
      <c r="P1483" s="319"/>
      <c r="Q1483" s="320"/>
      <c r="R1483" s="319"/>
      <c r="S1483" s="319"/>
      <c r="T1483" s="320"/>
      <c r="U1483" s="321">
        <v>45064</v>
      </c>
      <c r="V1483" s="270" t="str">
        <f ca="1">IFERROR(IF(E1483&lt;&gt;"",VLOOKUP(E1483,'Color Lineup'!N:N,1,0),""),"CHECK")</f>
        <v>MX4R0</v>
      </c>
    </row>
    <row r="1484" spans="3:22">
      <c r="C1484" s="1">
        <f>+IF(D1484=1,COUNTIF($D$2:D1484,D1484),0)</f>
        <v>0</v>
      </c>
      <c r="D1484" s="1">
        <f>+COUNTIF($E$2:E1484,E1484)</f>
        <v>32</v>
      </c>
      <c r="E1484" s="1" t="str">
        <f t="shared" si="46"/>
        <v>LHP20</v>
      </c>
      <c r="F1484" s="323">
        <f t="shared" si="47"/>
        <v>1482</v>
      </c>
      <c r="G1484" s="317" t="s">
        <v>2920</v>
      </c>
      <c r="H1484" s="317" t="s">
        <v>682</v>
      </c>
      <c r="I1484" s="317" t="s">
        <v>2883</v>
      </c>
      <c r="J1484" s="317">
        <v>10</v>
      </c>
      <c r="K1484" s="317" t="s">
        <v>585</v>
      </c>
      <c r="L1484" s="317" t="s">
        <v>948</v>
      </c>
      <c r="M1484" s="317">
        <v>0</v>
      </c>
      <c r="N1484" s="333" t="s">
        <v>633</v>
      </c>
      <c r="O1484" s="318"/>
      <c r="P1484" s="319"/>
      <c r="Q1484" s="320"/>
      <c r="R1484" s="319"/>
      <c r="S1484" s="319"/>
      <c r="T1484" s="320"/>
      <c r="U1484" s="321">
        <v>45064</v>
      </c>
      <c r="V1484" s="270" t="str">
        <f ca="1">IFERROR(IF(E1484&lt;&gt;"",VLOOKUP(E1484,'Color Lineup'!N:N,1,0),""),"CHECK")</f>
        <v>LHP20</v>
      </c>
    </row>
    <row r="1485" spans="3:22">
      <c r="C1485" s="1">
        <f>+IF(D1485=1,COUNTIF($D$2:D1485,D1485),0)</f>
        <v>0</v>
      </c>
      <c r="D1485" s="1">
        <f>+COUNTIF($E$2:E1485,E1485)</f>
        <v>35</v>
      </c>
      <c r="E1485" s="1" t="str">
        <f t="shared" si="46"/>
        <v>MX040</v>
      </c>
      <c r="F1485" s="323">
        <f t="shared" si="47"/>
        <v>1483</v>
      </c>
      <c r="G1485" s="317" t="s">
        <v>2921</v>
      </c>
      <c r="H1485" s="317" t="s">
        <v>518</v>
      </c>
      <c r="I1485" s="317" t="s">
        <v>1187</v>
      </c>
      <c r="J1485" s="317">
        <v>6</v>
      </c>
      <c r="K1485" s="317" t="s">
        <v>760</v>
      </c>
      <c r="L1485" s="317" t="s">
        <v>805</v>
      </c>
      <c r="M1485" s="317">
        <v>0</v>
      </c>
      <c r="N1485" s="333" t="s">
        <v>28</v>
      </c>
      <c r="O1485" s="318"/>
      <c r="P1485" s="319"/>
      <c r="Q1485" s="320"/>
      <c r="R1485" s="319"/>
      <c r="S1485" s="319"/>
      <c r="T1485" s="320"/>
      <c r="U1485" s="321">
        <v>45064</v>
      </c>
      <c r="V1485" s="270" t="str">
        <f ca="1">IFERROR(IF(E1485&lt;&gt;"",VLOOKUP(E1485,'Color Lineup'!N:N,1,0),""),"CHECK")</f>
        <v>MX040</v>
      </c>
    </row>
    <row r="1486" spans="3:22">
      <c r="C1486" s="1">
        <f>+IF(D1486=1,COUNTIF($D$2:D1486,D1486),0)</f>
        <v>0</v>
      </c>
      <c r="D1486" s="1">
        <f>+COUNTIF($E$2:E1486,E1486)</f>
        <v>50</v>
      </c>
      <c r="E1486" s="1" t="str">
        <f t="shared" si="46"/>
        <v>LT089</v>
      </c>
      <c r="F1486" s="323">
        <f t="shared" si="47"/>
        <v>1484</v>
      </c>
      <c r="G1486" s="317" t="s">
        <v>2922</v>
      </c>
      <c r="H1486" s="317" t="s">
        <v>519</v>
      </c>
      <c r="I1486" s="317" t="s">
        <v>2829</v>
      </c>
      <c r="J1486" s="317">
        <v>7</v>
      </c>
      <c r="K1486" s="317" t="s">
        <v>559</v>
      </c>
      <c r="L1486" s="317" t="s">
        <v>1258</v>
      </c>
      <c r="M1486" s="317">
        <v>0</v>
      </c>
      <c r="N1486" s="333" t="s">
        <v>465</v>
      </c>
      <c r="O1486" s="318"/>
      <c r="P1486" s="319"/>
      <c r="Q1486" s="320"/>
      <c r="R1486" s="319"/>
      <c r="S1486" s="319"/>
      <c r="T1486" s="320"/>
      <c r="U1486" s="321">
        <v>45064</v>
      </c>
      <c r="V1486" s="270" t="str">
        <f ca="1">IFERROR(IF(E1486&lt;&gt;"",VLOOKUP(E1486,'Color Lineup'!N:N,1,0),""),"CHECK")</f>
        <v>LT089</v>
      </c>
    </row>
    <row r="1487" spans="3:22">
      <c r="C1487" s="1">
        <f>+IF(D1487=1,COUNTIF($D$2:D1487,D1487),0)</f>
        <v>0</v>
      </c>
      <c r="D1487" s="1">
        <f>+COUNTIF($E$2:E1487,E1487)</f>
        <v>63</v>
      </c>
      <c r="E1487" s="1" t="str">
        <f t="shared" si="46"/>
        <v>CXW09</v>
      </c>
      <c r="F1487" s="323">
        <f t="shared" si="47"/>
        <v>1485</v>
      </c>
      <c r="G1487" s="317" t="s">
        <v>2923</v>
      </c>
      <c r="H1487" s="317" t="s">
        <v>682</v>
      </c>
      <c r="I1487" s="317" t="s">
        <v>2877</v>
      </c>
      <c r="J1487" s="317">
        <v>4</v>
      </c>
      <c r="K1487" s="317" t="s">
        <v>680</v>
      </c>
      <c r="L1487" s="317" t="s">
        <v>949</v>
      </c>
      <c r="M1487" s="317">
        <v>0</v>
      </c>
      <c r="N1487" s="333" t="s">
        <v>635</v>
      </c>
      <c r="O1487" s="318"/>
      <c r="P1487" s="319"/>
      <c r="Q1487" s="320"/>
      <c r="R1487" s="319"/>
      <c r="S1487" s="319"/>
      <c r="T1487" s="320"/>
      <c r="U1487" s="321">
        <v>45064</v>
      </c>
      <c r="V1487" s="270" t="str">
        <f ca="1">IFERROR(IF(E1487&lt;&gt;"",VLOOKUP(E1487,'Color Lineup'!N:N,1,0),""),"CHECK")</f>
        <v>CXW09</v>
      </c>
    </row>
    <row r="1488" spans="3:22">
      <c r="C1488" s="1">
        <f>+IF(D1488=1,COUNTIF($D$2:D1488,D1488),0)</f>
        <v>0</v>
      </c>
      <c r="D1488" s="1">
        <f>+COUNTIF($E$2:E1488,E1488)</f>
        <v>12</v>
      </c>
      <c r="E1488" s="1" t="str">
        <f t="shared" si="46"/>
        <v>MY3R3</v>
      </c>
      <c r="F1488" s="323">
        <f t="shared" si="47"/>
        <v>1486</v>
      </c>
      <c r="G1488" s="317" t="s">
        <v>2924</v>
      </c>
      <c r="H1488" s="317" t="s">
        <v>518</v>
      </c>
      <c r="I1488" s="317" t="s">
        <v>1161</v>
      </c>
      <c r="J1488" s="317">
        <v>1</v>
      </c>
      <c r="K1488" s="317" t="s">
        <v>759</v>
      </c>
      <c r="L1488" s="317" t="s">
        <v>806</v>
      </c>
      <c r="M1488" s="317">
        <v>0</v>
      </c>
      <c r="N1488" s="333" t="s">
        <v>354</v>
      </c>
      <c r="O1488" s="318"/>
      <c r="P1488" s="319"/>
      <c r="Q1488" s="320"/>
      <c r="R1488" s="319"/>
      <c r="S1488" s="319"/>
      <c r="T1488" s="320"/>
      <c r="U1488" s="321">
        <v>45064</v>
      </c>
      <c r="V1488" s="270" t="str">
        <f ca="1">IFERROR(IF(E1488&lt;&gt;"",VLOOKUP(E1488,'Color Lineup'!N:N,1,0),""),"CHECK")</f>
        <v>MY3R3</v>
      </c>
    </row>
    <row r="1489" spans="3:22">
      <c r="C1489" s="1">
        <f>+IF(D1489=1,COUNTIF($D$2:D1489,D1489),0)</f>
        <v>0</v>
      </c>
      <c r="D1489" s="1">
        <f>+COUNTIF($E$2:E1489,E1489)</f>
        <v>58</v>
      </c>
      <c r="E1489" s="1" t="str">
        <f t="shared" si="46"/>
        <v>LHX12</v>
      </c>
      <c r="F1489" s="323">
        <f t="shared" si="47"/>
        <v>1487</v>
      </c>
      <c r="G1489" s="317" t="s">
        <v>2925</v>
      </c>
      <c r="H1489" s="317" t="s">
        <v>682</v>
      </c>
      <c r="I1489" s="317" t="s">
        <v>2926</v>
      </c>
      <c r="J1489" s="317">
        <v>1</v>
      </c>
      <c r="K1489" s="317" t="s">
        <v>585</v>
      </c>
      <c r="L1489" s="317" t="s">
        <v>950</v>
      </c>
      <c r="M1489" s="317">
        <v>0</v>
      </c>
      <c r="N1489" s="333" t="s">
        <v>632</v>
      </c>
      <c r="O1489" s="318"/>
      <c r="P1489" s="319"/>
      <c r="Q1489" s="320"/>
      <c r="R1489" s="319"/>
      <c r="S1489" s="319"/>
      <c r="T1489" s="320"/>
      <c r="U1489" s="321">
        <v>45064</v>
      </c>
      <c r="V1489" s="270" t="str">
        <f ca="1">IFERROR(IF(E1489&lt;&gt;"",VLOOKUP(E1489,'Color Lineup'!N:N,1,0),""),"CHECK")</f>
        <v>LHX12</v>
      </c>
    </row>
    <row r="1490" spans="3:22">
      <c r="C1490" s="1">
        <f>+IF(D1490=1,COUNTIF($D$2:D1490,D1490),0)</f>
        <v>0</v>
      </c>
      <c r="D1490" s="1">
        <f>+COUNTIF($E$2:E1490,E1490)</f>
        <v>36</v>
      </c>
      <c r="E1490" s="1" t="str">
        <f t="shared" si="46"/>
        <v>MX040</v>
      </c>
      <c r="F1490" s="323">
        <f t="shared" si="47"/>
        <v>1488</v>
      </c>
      <c r="G1490" s="317" t="s">
        <v>2927</v>
      </c>
      <c r="H1490" s="317" t="s">
        <v>518</v>
      </c>
      <c r="I1490" s="317" t="s">
        <v>1187</v>
      </c>
      <c r="J1490" s="317">
        <v>7</v>
      </c>
      <c r="K1490" s="317" t="s">
        <v>760</v>
      </c>
      <c r="L1490" s="317" t="s">
        <v>807</v>
      </c>
      <c r="M1490" s="317">
        <v>0</v>
      </c>
      <c r="N1490" s="333" t="s">
        <v>28</v>
      </c>
      <c r="O1490" s="318"/>
      <c r="P1490" s="319"/>
      <c r="Q1490" s="320"/>
      <c r="R1490" s="319"/>
      <c r="S1490" s="319"/>
      <c r="T1490" s="320"/>
      <c r="U1490" s="321">
        <v>45064</v>
      </c>
      <c r="V1490" s="270" t="str">
        <f ca="1">IFERROR(IF(E1490&lt;&gt;"",VLOOKUP(E1490,'Color Lineup'!N:N,1,0),""),"CHECK")</f>
        <v>MX040</v>
      </c>
    </row>
    <row r="1491" spans="3:22">
      <c r="C1491" s="1">
        <f>+IF(D1491=1,COUNTIF($D$2:D1491,D1491),0)</f>
        <v>0</v>
      </c>
      <c r="D1491" s="1">
        <f>+COUNTIF($E$2:E1491,E1491)</f>
        <v>49</v>
      </c>
      <c r="E1491" s="1" t="str">
        <f t="shared" si="46"/>
        <v>LH3Q3</v>
      </c>
      <c r="F1491" s="323">
        <f t="shared" si="47"/>
        <v>1489</v>
      </c>
      <c r="G1491" s="317" t="s">
        <v>2928</v>
      </c>
      <c r="H1491" s="317" t="s">
        <v>682</v>
      </c>
      <c r="I1491" s="317" t="s">
        <v>2926</v>
      </c>
      <c r="J1491" s="317">
        <v>2</v>
      </c>
      <c r="K1491" s="317" t="s">
        <v>585</v>
      </c>
      <c r="L1491" s="317" t="s">
        <v>951</v>
      </c>
      <c r="M1491" s="317">
        <v>0</v>
      </c>
      <c r="N1491" s="333" t="s">
        <v>630</v>
      </c>
      <c r="O1491" s="318"/>
      <c r="P1491" s="319"/>
      <c r="Q1491" s="320"/>
      <c r="R1491" s="319"/>
      <c r="S1491" s="319"/>
      <c r="T1491" s="320"/>
      <c r="U1491" s="321">
        <v>45064</v>
      </c>
      <c r="V1491" s="270" t="str">
        <f ca="1">IFERROR(IF(E1491&lt;&gt;"",VLOOKUP(E1491,'Color Lineup'!N:N,1,0),""),"CHECK")</f>
        <v>LH3Q3</v>
      </c>
    </row>
    <row r="1492" spans="3:22">
      <c r="C1492" s="1">
        <f>+IF(D1492=1,COUNTIF($D$2:D1492,D1492),0)</f>
        <v>0</v>
      </c>
      <c r="D1492" s="1">
        <f>+COUNTIF($E$2:E1492,E1492)</f>
        <v>11</v>
      </c>
      <c r="E1492" s="1" t="str">
        <f t="shared" si="46"/>
        <v>LP4V8</v>
      </c>
      <c r="F1492" s="323">
        <f t="shared" si="47"/>
        <v>1490</v>
      </c>
      <c r="G1492" s="317" t="s">
        <v>2929</v>
      </c>
      <c r="H1492" s="317" t="s">
        <v>519</v>
      </c>
      <c r="I1492" s="317" t="s">
        <v>2837</v>
      </c>
      <c r="J1492" s="317">
        <v>7</v>
      </c>
      <c r="K1492" s="317" t="s">
        <v>561</v>
      </c>
      <c r="L1492" s="317" t="s">
        <v>1262</v>
      </c>
      <c r="M1492" s="317">
        <v>0</v>
      </c>
      <c r="N1492" s="333" t="s">
        <v>30</v>
      </c>
      <c r="O1492" s="318"/>
      <c r="P1492" s="319"/>
      <c r="Q1492" s="320"/>
      <c r="R1492" s="319"/>
      <c r="S1492" s="319"/>
      <c r="T1492" s="320"/>
      <c r="U1492" s="321">
        <v>45064</v>
      </c>
      <c r="V1492" s="270" t="str">
        <f ca="1">IFERROR(IF(E1492&lt;&gt;"",VLOOKUP(E1492,'Color Lineup'!N:N,1,0),""),"CHECK")</f>
        <v>LP4V8</v>
      </c>
    </row>
    <row r="1493" spans="3:22">
      <c r="C1493" s="1">
        <f>+IF(D1493=1,COUNTIF($D$2:D1493,D1493),0)</f>
        <v>0</v>
      </c>
      <c r="D1493" s="1">
        <f>+COUNTIF($E$2:E1493,E1493)</f>
        <v>120</v>
      </c>
      <c r="E1493" s="1" t="str">
        <f t="shared" si="46"/>
        <v>MX4R0</v>
      </c>
      <c r="F1493" s="323">
        <f t="shared" si="47"/>
        <v>1491</v>
      </c>
      <c r="G1493" s="317" t="s">
        <v>2930</v>
      </c>
      <c r="H1493" s="317" t="s">
        <v>518</v>
      </c>
      <c r="I1493" s="317" t="s">
        <v>1187</v>
      </c>
      <c r="J1493" s="317">
        <v>8</v>
      </c>
      <c r="K1493" s="317" t="s">
        <v>760</v>
      </c>
      <c r="L1493" s="317" t="s">
        <v>808</v>
      </c>
      <c r="M1493" s="317">
        <v>0</v>
      </c>
      <c r="N1493" s="333" t="s">
        <v>21</v>
      </c>
      <c r="O1493" s="318"/>
      <c r="P1493" s="319"/>
      <c r="Q1493" s="320"/>
      <c r="R1493" s="319"/>
      <c r="S1493" s="319"/>
      <c r="T1493" s="320"/>
      <c r="U1493" s="321">
        <v>45064</v>
      </c>
      <c r="V1493" s="270" t="str">
        <f ca="1">IFERROR(IF(E1493&lt;&gt;"",VLOOKUP(E1493,'Color Lineup'!N:N,1,0),""),"CHECK")</f>
        <v>MX4R0</v>
      </c>
    </row>
    <row r="1494" spans="3:22">
      <c r="C1494" s="1">
        <f>+IF(D1494=1,COUNTIF($D$2:D1494,D1494),0)</f>
        <v>0</v>
      </c>
      <c r="D1494" s="1">
        <f>+COUNTIF($E$2:E1494,E1494)</f>
        <v>73</v>
      </c>
      <c r="E1494" s="1" t="str">
        <f t="shared" si="46"/>
        <v>HJ089</v>
      </c>
      <c r="F1494" s="323">
        <f t="shared" si="47"/>
        <v>1492</v>
      </c>
      <c r="G1494" s="317" t="s">
        <v>2931</v>
      </c>
      <c r="H1494" s="317" t="s">
        <v>682</v>
      </c>
      <c r="I1494" s="317" t="s">
        <v>2932</v>
      </c>
      <c r="J1494" s="317">
        <v>1</v>
      </c>
      <c r="K1494" s="317" t="s">
        <v>679</v>
      </c>
      <c r="L1494" s="317" t="s">
        <v>952</v>
      </c>
      <c r="M1494" s="317">
        <v>0</v>
      </c>
      <c r="N1494" s="333" t="s">
        <v>465</v>
      </c>
      <c r="O1494" s="318"/>
      <c r="P1494" s="319"/>
      <c r="Q1494" s="320"/>
      <c r="R1494" s="319"/>
      <c r="S1494" s="319"/>
      <c r="T1494" s="320"/>
      <c r="U1494" s="321">
        <v>45064</v>
      </c>
      <c r="V1494" s="270" t="str">
        <f ca="1">IFERROR(IF(E1494&lt;&gt;"",VLOOKUP(E1494,'Color Lineup'!N:N,1,0),""),"CHECK")</f>
        <v>HJ089</v>
      </c>
    </row>
    <row r="1495" spans="3:22">
      <c r="C1495" s="1">
        <f>+IF(D1495=1,COUNTIF($D$2:D1495,D1495),0)</f>
        <v>0</v>
      </c>
      <c r="D1495" s="1">
        <f>+COUNTIF($E$2:E1495,E1495)</f>
        <v>100</v>
      </c>
      <c r="E1495" s="1" t="str">
        <f t="shared" si="46"/>
        <v>MX089</v>
      </c>
      <c r="F1495" s="323">
        <f t="shared" si="47"/>
        <v>1493</v>
      </c>
      <c r="G1495" s="317" t="s">
        <v>2933</v>
      </c>
      <c r="H1495" s="317" t="s">
        <v>518</v>
      </c>
      <c r="I1495" s="317" t="s">
        <v>1187</v>
      </c>
      <c r="J1495" s="317">
        <v>9</v>
      </c>
      <c r="K1495" s="317" t="s">
        <v>760</v>
      </c>
      <c r="L1495" s="317" t="s">
        <v>809</v>
      </c>
      <c r="M1495" s="317">
        <v>0</v>
      </c>
      <c r="N1495" s="333" t="s">
        <v>465</v>
      </c>
      <c r="O1495" s="318"/>
      <c r="P1495" s="319"/>
      <c r="Q1495" s="320"/>
      <c r="R1495" s="319"/>
      <c r="S1495" s="319"/>
      <c r="T1495" s="320"/>
      <c r="U1495" s="321">
        <v>45064</v>
      </c>
      <c r="V1495" s="270" t="str">
        <f ca="1">IFERROR(IF(E1495&lt;&gt;"",VLOOKUP(E1495,'Color Lineup'!N:N,1,0),""),"CHECK")</f>
        <v>MX089</v>
      </c>
    </row>
    <row r="1496" spans="3:22">
      <c r="C1496" s="1">
        <f>+IF(D1496=1,COUNTIF($D$2:D1496,D1496),0)</f>
        <v>0</v>
      </c>
      <c r="D1496" s="1">
        <f>+COUNTIF($E$2:E1496,E1496)</f>
        <v>59</v>
      </c>
      <c r="E1496" s="1" t="str">
        <f t="shared" si="46"/>
        <v>LHX12</v>
      </c>
      <c r="F1496" s="323">
        <f t="shared" si="47"/>
        <v>1494</v>
      </c>
      <c r="G1496" s="317" t="s">
        <v>2934</v>
      </c>
      <c r="H1496" s="317" t="s">
        <v>682</v>
      </c>
      <c r="I1496" s="317" t="s">
        <v>2926</v>
      </c>
      <c r="J1496" s="317">
        <v>3</v>
      </c>
      <c r="K1496" s="317" t="s">
        <v>585</v>
      </c>
      <c r="L1496" s="317" t="s">
        <v>953</v>
      </c>
      <c r="M1496" s="317">
        <v>0</v>
      </c>
      <c r="N1496" s="333" t="s">
        <v>632</v>
      </c>
      <c r="O1496" s="318"/>
      <c r="P1496" s="319"/>
      <c r="Q1496" s="320"/>
      <c r="R1496" s="319"/>
      <c r="S1496" s="319"/>
      <c r="T1496" s="320"/>
      <c r="U1496" s="321">
        <v>45064</v>
      </c>
      <c r="V1496" s="270" t="str">
        <f ca="1">IFERROR(IF(E1496&lt;&gt;"",VLOOKUP(E1496,'Color Lineup'!N:N,1,0),""),"CHECK")</f>
        <v>LHX12</v>
      </c>
    </row>
    <row r="1497" spans="3:22">
      <c r="C1497" s="1">
        <f>+IF(D1497=1,COUNTIF($D$2:D1497,D1497),0)</f>
        <v>0</v>
      </c>
      <c r="D1497" s="1">
        <f>+COUNTIF($E$2:E1497,E1497)</f>
        <v>13</v>
      </c>
      <c r="E1497" s="1" t="str">
        <f t="shared" si="46"/>
        <v>MY3R3</v>
      </c>
      <c r="F1497" s="323">
        <f t="shared" si="47"/>
        <v>1495</v>
      </c>
      <c r="G1497" s="317" t="s">
        <v>2935</v>
      </c>
      <c r="H1497" s="317" t="s">
        <v>518</v>
      </c>
      <c r="I1497" s="317" t="s">
        <v>1161</v>
      </c>
      <c r="J1497" s="317">
        <v>2</v>
      </c>
      <c r="K1497" s="317" t="s">
        <v>759</v>
      </c>
      <c r="L1497" s="317" t="s">
        <v>810</v>
      </c>
      <c r="M1497" s="317">
        <v>0</v>
      </c>
      <c r="N1497" s="333" t="s">
        <v>354</v>
      </c>
      <c r="O1497" s="318"/>
      <c r="P1497" s="319"/>
      <c r="Q1497" s="320"/>
      <c r="R1497" s="319"/>
      <c r="S1497" s="319"/>
      <c r="T1497" s="320"/>
      <c r="U1497" s="321">
        <v>45064</v>
      </c>
      <c r="V1497" s="270" t="str">
        <f ca="1">IFERROR(IF(E1497&lt;&gt;"",VLOOKUP(E1497,'Color Lineup'!N:N,1,0),""),"CHECK")</f>
        <v>MY3R3</v>
      </c>
    </row>
    <row r="1498" spans="3:22">
      <c r="C1498" s="1">
        <f>+IF(D1498=1,COUNTIF($D$2:D1498,D1498),0)</f>
        <v>0</v>
      </c>
      <c r="D1498" s="1">
        <f>+COUNTIF($E$2:E1498,E1498)</f>
        <v>28</v>
      </c>
      <c r="E1498" s="1" t="str">
        <f t="shared" si="46"/>
        <v>LT218</v>
      </c>
      <c r="F1498" s="323">
        <f t="shared" si="47"/>
        <v>1496</v>
      </c>
      <c r="G1498" s="317" t="s">
        <v>2936</v>
      </c>
      <c r="H1498" s="317" t="s">
        <v>519</v>
      </c>
      <c r="I1498" s="317" t="s">
        <v>2829</v>
      </c>
      <c r="J1498" s="317">
        <v>8</v>
      </c>
      <c r="K1498" s="317" t="s">
        <v>559</v>
      </c>
      <c r="L1498" s="317" t="s">
        <v>1264</v>
      </c>
      <c r="M1498" s="317">
        <v>0</v>
      </c>
      <c r="N1498" s="333" t="s">
        <v>20</v>
      </c>
      <c r="O1498" s="318"/>
      <c r="P1498" s="319"/>
      <c r="Q1498" s="320"/>
      <c r="R1498" s="319"/>
      <c r="S1498" s="319"/>
      <c r="T1498" s="320"/>
      <c r="U1498" s="321">
        <v>45064</v>
      </c>
      <c r="V1498" s="270" t="str">
        <f ca="1">IFERROR(IF(E1498&lt;&gt;"",VLOOKUP(E1498,'Color Lineup'!N:N,1,0),""),"CHECK")</f>
        <v>LT218</v>
      </c>
    </row>
    <row r="1499" spans="3:22">
      <c r="C1499" s="1">
        <f>+IF(D1499=1,COUNTIF($D$2:D1499,D1499),0)</f>
        <v>0</v>
      </c>
      <c r="D1499" s="1">
        <f>+COUNTIF($E$2:E1499,E1499)</f>
        <v>50</v>
      </c>
      <c r="E1499" s="1" t="str">
        <f t="shared" si="46"/>
        <v>LH3Q3</v>
      </c>
      <c r="F1499" s="323">
        <f t="shared" si="47"/>
        <v>1497</v>
      </c>
      <c r="G1499" s="317" t="s">
        <v>2937</v>
      </c>
      <c r="H1499" s="317" t="s">
        <v>682</v>
      </c>
      <c r="I1499" s="317" t="s">
        <v>2926</v>
      </c>
      <c r="J1499" s="317">
        <v>4</v>
      </c>
      <c r="K1499" s="317" t="s">
        <v>585</v>
      </c>
      <c r="L1499" s="317" t="s">
        <v>954</v>
      </c>
      <c r="M1499" s="317">
        <v>0</v>
      </c>
      <c r="N1499" s="333" t="s">
        <v>630</v>
      </c>
      <c r="O1499" s="318"/>
      <c r="P1499" s="319"/>
      <c r="Q1499" s="320"/>
      <c r="R1499" s="319"/>
      <c r="S1499" s="319"/>
      <c r="T1499" s="320"/>
      <c r="U1499" s="321">
        <v>45064</v>
      </c>
      <c r="V1499" s="270" t="str">
        <f ca="1">IFERROR(IF(E1499&lt;&gt;"",VLOOKUP(E1499,'Color Lineup'!N:N,1,0),""),"CHECK")</f>
        <v>LH3Q3</v>
      </c>
    </row>
    <row r="1500" spans="3:22">
      <c r="C1500" s="1">
        <f>+IF(D1500=1,COUNTIF($D$2:D1500,D1500),0)</f>
        <v>0</v>
      </c>
      <c r="D1500" s="1">
        <f>+COUNTIF($E$2:E1500,E1500)</f>
        <v>62</v>
      </c>
      <c r="E1500" s="1" t="str">
        <f t="shared" si="46"/>
        <v>MX218</v>
      </c>
      <c r="F1500" s="323">
        <f t="shared" si="47"/>
        <v>1498</v>
      </c>
      <c r="G1500" s="317" t="s">
        <v>2938</v>
      </c>
      <c r="H1500" s="317" t="s">
        <v>518</v>
      </c>
      <c r="I1500" s="317" t="s">
        <v>1187</v>
      </c>
      <c r="J1500" s="317">
        <v>10</v>
      </c>
      <c r="K1500" s="317" t="s">
        <v>760</v>
      </c>
      <c r="L1500" s="317" t="s">
        <v>811</v>
      </c>
      <c r="M1500" s="317">
        <v>0</v>
      </c>
      <c r="N1500" s="333" t="s">
        <v>20</v>
      </c>
      <c r="O1500" s="318"/>
      <c r="P1500" s="319"/>
      <c r="Q1500" s="320"/>
      <c r="R1500" s="319"/>
      <c r="S1500" s="319"/>
      <c r="T1500" s="320"/>
      <c r="U1500" s="321">
        <v>45064</v>
      </c>
      <c r="V1500" s="270" t="str">
        <f ca="1">IFERROR(IF(E1500&lt;&gt;"",VLOOKUP(E1500,'Color Lineup'!N:N,1,0),""),"CHECK")</f>
        <v>MX218</v>
      </c>
    </row>
    <row r="1501" spans="3:22">
      <c r="C1501" s="1">
        <f>+IF(D1501=1,COUNTIF($D$2:D1501,D1501),0)</f>
        <v>0</v>
      </c>
      <c r="D1501" s="1">
        <f>+COUNTIF($E$2:E1501,E1501)</f>
        <v>64</v>
      </c>
      <c r="E1501" s="1" t="str">
        <f t="shared" si="46"/>
        <v>CXW09</v>
      </c>
      <c r="F1501" s="323">
        <f t="shared" si="47"/>
        <v>1499</v>
      </c>
      <c r="G1501" s="317" t="s">
        <v>2939</v>
      </c>
      <c r="H1501" s="317" t="s">
        <v>682</v>
      </c>
      <c r="I1501" s="317" t="s">
        <v>2877</v>
      </c>
      <c r="J1501" s="317">
        <v>5</v>
      </c>
      <c r="K1501" s="317" t="s">
        <v>680</v>
      </c>
      <c r="L1501" s="317" t="s">
        <v>955</v>
      </c>
      <c r="M1501" s="317">
        <v>0</v>
      </c>
      <c r="N1501" s="333" t="s">
        <v>635</v>
      </c>
      <c r="O1501" s="318"/>
      <c r="P1501" s="319"/>
      <c r="Q1501" s="320"/>
      <c r="R1501" s="319"/>
      <c r="S1501" s="319"/>
      <c r="T1501" s="320"/>
      <c r="U1501" s="321">
        <v>45064</v>
      </c>
      <c r="V1501" s="270" t="str">
        <f ca="1">IFERROR(IF(E1501&lt;&gt;"",VLOOKUP(E1501,'Color Lineup'!N:N,1,0),""),"CHECK")</f>
        <v>CXW09</v>
      </c>
    </row>
    <row r="1502" spans="3:22">
      <c r="C1502" s="1">
        <f>+IF(D1502=1,COUNTIF($D$2:D1502,D1502),0)</f>
        <v>0</v>
      </c>
      <c r="D1502" s="1">
        <f>+COUNTIF($E$2:E1502,E1502)</f>
        <v>121</v>
      </c>
      <c r="E1502" s="1" t="str">
        <f t="shared" si="46"/>
        <v>MX4R0</v>
      </c>
      <c r="F1502" s="323">
        <f t="shared" si="47"/>
        <v>1500</v>
      </c>
      <c r="G1502" s="317" t="s">
        <v>2940</v>
      </c>
      <c r="H1502" s="317" t="s">
        <v>518</v>
      </c>
      <c r="I1502" s="317" t="s">
        <v>1189</v>
      </c>
      <c r="J1502" s="317">
        <v>1</v>
      </c>
      <c r="K1502" s="317" t="s">
        <v>760</v>
      </c>
      <c r="L1502" s="317" t="s">
        <v>813</v>
      </c>
      <c r="M1502" s="317">
        <v>0</v>
      </c>
      <c r="N1502" s="333" t="s">
        <v>21</v>
      </c>
      <c r="O1502" s="318"/>
      <c r="P1502" s="319"/>
      <c r="Q1502" s="320"/>
      <c r="R1502" s="319"/>
      <c r="S1502" s="319"/>
      <c r="T1502" s="320"/>
      <c r="U1502" s="321">
        <v>45064</v>
      </c>
      <c r="V1502" s="270" t="str">
        <f ca="1">IFERROR(IF(E1502&lt;&gt;"",VLOOKUP(E1502,'Color Lineup'!N:N,1,0),""),"CHECK")</f>
        <v>MX4R0</v>
      </c>
    </row>
    <row r="1503" spans="3:22">
      <c r="C1503" s="1">
        <f>+IF(D1503=1,COUNTIF($D$2:D1503,D1503),0)</f>
        <v>0</v>
      </c>
      <c r="D1503" s="1">
        <f>+COUNTIF($E$2:E1503,E1503)</f>
        <v>51</v>
      </c>
      <c r="E1503" s="1" t="str">
        <f t="shared" si="46"/>
        <v>LH3Q3</v>
      </c>
      <c r="F1503" s="323">
        <f t="shared" si="47"/>
        <v>1501</v>
      </c>
      <c r="G1503" s="317" t="s">
        <v>2941</v>
      </c>
      <c r="H1503" s="317" t="s">
        <v>682</v>
      </c>
      <c r="I1503" s="317" t="s">
        <v>2926</v>
      </c>
      <c r="J1503" s="317">
        <v>5</v>
      </c>
      <c r="K1503" s="317" t="s">
        <v>585</v>
      </c>
      <c r="L1503" s="317" t="s">
        <v>956</v>
      </c>
      <c r="M1503" s="317">
        <v>0</v>
      </c>
      <c r="N1503" s="333" t="s">
        <v>630</v>
      </c>
      <c r="O1503" s="318"/>
      <c r="P1503" s="319"/>
      <c r="Q1503" s="320"/>
      <c r="R1503" s="319"/>
      <c r="S1503" s="319"/>
      <c r="T1503" s="320"/>
      <c r="U1503" s="321">
        <v>45064</v>
      </c>
      <c r="V1503" s="270" t="str">
        <f ca="1">IFERROR(IF(E1503&lt;&gt;"",VLOOKUP(E1503,'Color Lineup'!N:N,1,0),""),"CHECK")</f>
        <v>LH3Q3</v>
      </c>
    </row>
    <row r="1504" spans="3:22">
      <c r="C1504" s="1">
        <f>+IF(D1504=1,COUNTIF($D$2:D1504,D1504),0)</f>
        <v>0</v>
      </c>
      <c r="D1504" s="1">
        <f>+COUNTIF($E$2:E1504,E1504)</f>
        <v>30</v>
      </c>
      <c r="E1504" s="1" t="str">
        <f t="shared" si="46"/>
        <v>MY040</v>
      </c>
      <c r="F1504" s="323">
        <f t="shared" si="47"/>
        <v>1502</v>
      </c>
      <c r="G1504" s="317" t="s">
        <v>2942</v>
      </c>
      <c r="H1504" s="317" t="s">
        <v>518</v>
      </c>
      <c r="I1504" s="317" t="s">
        <v>1161</v>
      </c>
      <c r="J1504" s="317">
        <v>3</v>
      </c>
      <c r="K1504" s="317" t="s">
        <v>759</v>
      </c>
      <c r="L1504" s="317" t="s">
        <v>814</v>
      </c>
      <c r="M1504" s="317">
        <v>0</v>
      </c>
      <c r="N1504" s="333" t="s">
        <v>28</v>
      </c>
      <c r="O1504" s="318"/>
      <c r="P1504" s="319"/>
      <c r="Q1504" s="320"/>
      <c r="R1504" s="319"/>
      <c r="S1504" s="319"/>
      <c r="T1504" s="320"/>
      <c r="U1504" s="321">
        <v>45064</v>
      </c>
      <c r="V1504" s="270" t="str">
        <f ca="1">IFERROR(IF(E1504&lt;&gt;"",VLOOKUP(E1504,'Color Lineup'!N:N,1,0),""),"CHECK")</f>
        <v>MY040</v>
      </c>
    </row>
    <row r="1505" spans="3:22">
      <c r="C1505" s="1">
        <f>+IF(D1505=1,COUNTIF($D$2:D1505,D1505),0)</f>
        <v>0</v>
      </c>
      <c r="D1505" s="1">
        <f>+COUNTIF($E$2:E1505,E1505)</f>
        <v>47</v>
      </c>
      <c r="E1505" s="1" t="str">
        <f t="shared" si="46"/>
        <v>LP040</v>
      </c>
      <c r="F1505" s="323">
        <f t="shared" si="47"/>
        <v>1503</v>
      </c>
      <c r="G1505" s="317" t="s">
        <v>2943</v>
      </c>
      <c r="H1505" s="317" t="s">
        <v>519</v>
      </c>
      <c r="I1505" s="317" t="s">
        <v>2837</v>
      </c>
      <c r="J1505" s="317">
        <v>8</v>
      </c>
      <c r="K1505" s="317" t="s">
        <v>561</v>
      </c>
      <c r="L1505" s="317" t="s">
        <v>1265</v>
      </c>
      <c r="M1505" s="317">
        <v>0</v>
      </c>
      <c r="N1505" s="333" t="s">
        <v>28</v>
      </c>
      <c r="O1505" s="318"/>
      <c r="P1505" s="319"/>
      <c r="Q1505" s="320"/>
      <c r="R1505" s="319"/>
      <c r="S1505" s="319"/>
      <c r="T1505" s="320"/>
      <c r="U1505" s="321">
        <v>45064</v>
      </c>
      <c r="V1505" s="270" t="str">
        <f ca="1">IFERROR(IF(E1505&lt;&gt;"",VLOOKUP(E1505,'Color Lineup'!N:N,1,0),""),"CHECK")</f>
        <v>LP040</v>
      </c>
    </row>
    <row r="1506" spans="3:22">
      <c r="C1506" s="1">
        <f>+IF(D1506=1,COUNTIF($D$2:D1506,D1506),0)</f>
        <v>0</v>
      </c>
      <c r="D1506" s="1">
        <f>+COUNTIF($E$2:E1506,E1506)</f>
        <v>74</v>
      </c>
      <c r="E1506" s="1" t="str">
        <f t="shared" si="46"/>
        <v>HJ089</v>
      </c>
      <c r="F1506" s="323">
        <f t="shared" si="47"/>
        <v>1504</v>
      </c>
      <c r="G1506" s="317" t="s">
        <v>2944</v>
      </c>
      <c r="H1506" s="317" t="s">
        <v>682</v>
      </c>
      <c r="I1506" s="317" t="s">
        <v>2932</v>
      </c>
      <c r="J1506" s="317">
        <v>2</v>
      </c>
      <c r="K1506" s="317" t="s">
        <v>679</v>
      </c>
      <c r="L1506" s="317" t="s">
        <v>957</v>
      </c>
      <c r="M1506" s="317">
        <v>0</v>
      </c>
      <c r="N1506" s="333" t="s">
        <v>465</v>
      </c>
      <c r="O1506" s="318"/>
      <c r="P1506" s="319"/>
      <c r="Q1506" s="320"/>
      <c r="R1506" s="319"/>
      <c r="S1506" s="319"/>
      <c r="T1506" s="320"/>
      <c r="U1506" s="321">
        <v>45064</v>
      </c>
      <c r="V1506" s="270" t="str">
        <f ca="1">IFERROR(IF(E1506&lt;&gt;"",VLOOKUP(E1506,'Color Lineup'!N:N,1,0),""),"CHECK")</f>
        <v>HJ089</v>
      </c>
    </row>
    <row r="1507" spans="3:22">
      <c r="C1507" s="1">
        <f>+IF(D1507=1,COUNTIF($D$2:D1507,D1507),0)</f>
        <v>0</v>
      </c>
      <c r="D1507" s="1">
        <f>+COUNTIF($E$2:E1507,E1507)</f>
        <v>49</v>
      </c>
      <c r="E1507" s="1" t="str">
        <f t="shared" si="46"/>
        <v>MX3R3</v>
      </c>
      <c r="F1507" s="323">
        <f t="shared" si="47"/>
        <v>1505</v>
      </c>
      <c r="G1507" s="317" t="s">
        <v>2945</v>
      </c>
      <c r="H1507" s="317" t="s">
        <v>518</v>
      </c>
      <c r="I1507" s="317" t="s">
        <v>1189</v>
      </c>
      <c r="J1507" s="317">
        <v>2</v>
      </c>
      <c r="K1507" s="317" t="s">
        <v>760</v>
      </c>
      <c r="L1507" s="317" t="s">
        <v>815</v>
      </c>
      <c r="M1507" s="317">
        <v>0</v>
      </c>
      <c r="N1507" s="333" t="s">
        <v>354</v>
      </c>
      <c r="O1507" s="318"/>
      <c r="P1507" s="319"/>
      <c r="Q1507" s="320"/>
      <c r="R1507" s="319"/>
      <c r="S1507" s="319"/>
      <c r="T1507" s="320"/>
      <c r="U1507" s="321">
        <v>45064</v>
      </c>
      <c r="V1507" s="270" t="str">
        <f ca="1">IFERROR(IF(E1507&lt;&gt;"",VLOOKUP(E1507,'Color Lineup'!N:N,1,0),""),"CHECK")</f>
        <v>MX3R3</v>
      </c>
    </row>
    <row r="1508" spans="3:22">
      <c r="C1508" s="1">
        <f>+IF(D1508=1,COUNTIF($D$2:D1508,D1508),0)</f>
        <v>0</v>
      </c>
      <c r="D1508" s="1">
        <f>+COUNTIF($E$2:E1508,E1508)</f>
        <v>33</v>
      </c>
      <c r="E1508" s="1" t="str">
        <f t="shared" si="46"/>
        <v>LHP20</v>
      </c>
      <c r="F1508" s="323">
        <f t="shared" si="47"/>
        <v>1506</v>
      </c>
      <c r="G1508" s="317" t="s">
        <v>2946</v>
      </c>
      <c r="H1508" s="317" t="s">
        <v>682</v>
      </c>
      <c r="I1508" s="317" t="s">
        <v>2926</v>
      </c>
      <c r="J1508" s="317">
        <v>6</v>
      </c>
      <c r="K1508" s="317" t="s">
        <v>585</v>
      </c>
      <c r="L1508" s="317" t="s">
        <v>958</v>
      </c>
      <c r="M1508" s="317">
        <v>0</v>
      </c>
      <c r="N1508" s="333" t="s">
        <v>633</v>
      </c>
      <c r="O1508" s="318"/>
      <c r="P1508" s="319"/>
      <c r="Q1508" s="320"/>
      <c r="R1508" s="319"/>
      <c r="S1508" s="319"/>
      <c r="T1508" s="320"/>
      <c r="U1508" s="321">
        <v>45064</v>
      </c>
      <c r="V1508" s="270" t="str">
        <f ca="1">IFERROR(IF(E1508&lt;&gt;"",VLOOKUP(E1508,'Color Lineup'!N:N,1,0),""),"CHECK")</f>
        <v>LHP20</v>
      </c>
    </row>
    <row r="1509" spans="3:22">
      <c r="C1509" s="1">
        <f>+IF(D1509=1,COUNTIF($D$2:D1509,D1509),0)</f>
        <v>0</v>
      </c>
      <c r="D1509" s="1">
        <f>+COUNTIF($E$2:E1509,E1509)</f>
        <v>122</v>
      </c>
      <c r="E1509" s="1" t="str">
        <f t="shared" si="46"/>
        <v>MX4R0</v>
      </c>
      <c r="F1509" s="323">
        <f t="shared" si="47"/>
        <v>1507</v>
      </c>
      <c r="G1509" s="317" t="s">
        <v>2947</v>
      </c>
      <c r="H1509" s="317" t="s">
        <v>518</v>
      </c>
      <c r="I1509" s="317" t="s">
        <v>1189</v>
      </c>
      <c r="J1509" s="317">
        <v>3</v>
      </c>
      <c r="K1509" s="317" t="s">
        <v>760</v>
      </c>
      <c r="L1509" s="317" t="s">
        <v>816</v>
      </c>
      <c r="M1509" s="317">
        <v>0</v>
      </c>
      <c r="N1509" s="333" t="s">
        <v>21</v>
      </c>
      <c r="O1509" s="318"/>
      <c r="P1509" s="319"/>
      <c r="Q1509" s="320"/>
      <c r="R1509" s="319"/>
      <c r="S1509" s="319"/>
      <c r="T1509" s="320"/>
      <c r="U1509" s="321">
        <v>45064</v>
      </c>
      <c r="V1509" s="270" t="str">
        <f ca="1">IFERROR(IF(E1509&lt;&gt;"",VLOOKUP(E1509,'Color Lineup'!N:N,1,0),""),"CHECK")</f>
        <v>MX4R0</v>
      </c>
    </row>
    <row r="1510" spans="3:22">
      <c r="C1510" s="1">
        <f>+IF(D1510=1,COUNTIF($D$2:D1510,D1510),0)</f>
        <v>0</v>
      </c>
      <c r="D1510" s="1">
        <f>+COUNTIF($E$2:E1510,E1510)</f>
        <v>51</v>
      </c>
      <c r="E1510" s="1" t="str">
        <f t="shared" si="46"/>
        <v>LT089</v>
      </c>
      <c r="F1510" s="323">
        <f t="shared" si="47"/>
        <v>1508</v>
      </c>
      <c r="G1510" s="317" t="s">
        <v>2948</v>
      </c>
      <c r="H1510" s="317" t="s">
        <v>519</v>
      </c>
      <c r="I1510" s="317" t="s">
        <v>2829</v>
      </c>
      <c r="J1510" s="317">
        <v>9</v>
      </c>
      <c r="K1510" s="317" t="s">
        <v>559</v>
      </c>
      <c r="L1510" s="317" t="s">
        <v>1266</v>
      </c>
      <c r="M1510" s="317">
        <v>0</v>
      </c>
      <c r="N1510" s="333" t="s">
        <v>465</v>
      </c>
      <c r="O1510" s="318"/>
      <c r="P1510" s="319"/>
      <c r="Q1510" s="320"/>
      <c r="R1510" s="319"/>
      <c r="S1510" s="319"/>
      <c r="T1510" s="320"/>
      <c r="U1510" s="321">
        <v>45064</v>
      </c>
      <c r="V1510" s="270" t="str">
        <f ca="1">IFERROR(IF(E1510&lt;&gt;"",VLOOKUP(E1510,'Color Lineup'!N:N,1,0),""),"CHECK")</f>
        <v>LT089</v>
      </c>
    </row>
    <row r="1511" spans="3:22">
      <c r="C1511" s="1">
        <f>+IF(D1511=1,COUNTIF($D$2:D1511,D1511),0)</f>
        <v>0</v>
      </c>
      <c r="D1511" s="1">
        <f>+COUNTIF($E$2:E1511,E1511)</f>
        <v>60</v>
      </c>
      <c r="E1511" s="1" t="str">
        <f t="shared" si="46"/>
        <v>LHX12</v>
      </c>
      <c r="F1511" s="323">
        <f t="shared" si="47"/>
        <v>1509</v>
      </c>
      <c r="G1511" s="317" t="s">
        <v>2949</v>
      </c>
      <c r="H1511" s="317" t="s">
        <v>682</v>
      </c>
      <c r="I1511" s="317" t="s">
        <v>2926</v>
      </c>
      <c r="J1511" s="317">
        <v>7</v>
      </c>
      <c r="K1511" s="317" t="s">
        <v>585</v>
      </c>
      <c r="L1511" s="317" t="s">
        <v>959</v>
      </c>
      <c r="M1511" s="317">
        <v>0</v>
      </c>
      <c r="N1511" s="333" t="s">
        <v>632</v>
      </c>
      <c r="O1511" s="318"/>
      <c r="P1511" s="319"/>
      <c r="Q1511" s="320"/>
      <c r="R1511" s="319"/>
      <c r="S1511" s="319"/>
      <c r="T1511" s="320"/>
      <c r="U1511" s="321">
        <v>45064</v>
      </c>
      <c r="V1511" s="270" t="str">
        <f ca="1">IFERROR(IF(E1511&lt;&gt;"",VLOOKUP(E1511,'Color Lineup'!N:N,1,0),""),"CHECK")</f>
        <v>LHX12</v>
      </c>
    </row>
    <row r="1512" spans="3:22">
      <c r="C1512" s="1">
        <f>+IF(D1512=1,COUNTIF($D$2:D1512,D1512),0)</f>
        <v>0</v>
      </c>
      <c r="D1512" s="1">
        <f>+COUNTIF($E$2:E1512,E1512)</f>
        <v>52</v>
      </c>
      <c r="E1512" s="1" t="str">
        <f t="shared" si="46"/>
        <v>LT089</v>
      </c>
      <c r="F1512" s="323">
        <f t="shared" si="47"/>
        <v>1510</v>
      </c>
      <c r="G1512" s="317" t="s">
        <v>2950</v>
      </c>
      <c r="H1512" s="317" t="s">
        <v>519</v>
      </c>
      <c r="I1512" s="317" t="s">
        <v>2829</v>
      </c>
      <c r="J1512" s="317">
        <v>10</v>
      </c>
      <c r="K1512" s="317" t="s">
        <v>559</v>
      </c>
      <c r="L1512" s="317" t="s">
        <v>1268</v>
      </c>
      <c r="M1512" s="317">
        <v>0</v>
      </c>
      <c r="N1512" s="333" t="s">
        <v>465</v>
      </c>
      <c r="O1512" s="318"/>
      <c r="P1512" s="319"/>
      <c r="Q1512" s="320"/>
      <c r="R1512" s="319"/>
      <c r="S1512" s="319"/>
      <c r="T1512" s="320"/>
      <c r="U1512" s="321">
        <v>45064</v>
      </c>
      <c r="V1512" s="270" t="str">
        <f ca="1">IFERROR(IF(E1512&lt;&gt;"",VLOOKUP(E1512,'Color Lineup'!N:N,1,0),""),"CHECK")</f>
        <v>LT089</v>
      </c>
    </row>
    <row r="1513" spans="3:22">
      <c r="C1513" s="1">
        <f>+IF(D1513=1,COUNTIF($D$2:D1513,D1513),0)</f>
        <v>0</v>
      </c>
      <c r="D1513" s="1">
        <f>+COUNTIF($E$2:E1513,E1513)</f>
        <v>123</v>
      </c>
      <c r="E1513" s="1" t="str">
        <f t="shared" si="46"/>
        <v>MX4R0</v>
      </c>
      <c r="F1513" s="323">
        <f t="shared" si="47"/>
        <v>1511</v>
      </c>
      <c r="G1513" s="317" t="s">
        <v>2951</v>
      </c>
      <c r="H1513" s="317" t="s">
        <v>518</v>
      </c>
      <c r="I1513" s="317" t="s">
        <v>1189</v>
      </c>
      <c r="J1513" s="317">
        <v>4</v>
      </c>
      <c r="K1513" s="317" t="s">
        <v>760</v>
      </c>
      <c r="L1513" s="317" t="s">
        <v>817</v>
      </c>
      <c r="M1513" s="317">
        <v>0</v>
      </c>
      <c r="N1513" s="333" t="s">
        <v>21</v>
      </c>
      <c r="O1513" s="318"/>
      <c r="P1513" s="319"/>
      <c r="Q1513" s="320"/>
      <c r="R1513" s="319"/>
      <c r="S1513" s="319"/>
      <c r="T1513" s="320"/>
      <c r="U1513" s="321">
        <v>45064</v>
      </c>
      <c r="V1513" s="270" t="str">
        <f ca="1">IFERROR(IF(E1513&lt;&gt;"",VLOOKUP(E1513,'Color Lineup'!N:N,1,0),""),"CHECK")</f>
        <v>MX4R0</v>
      </c>
    </row>
    <row r="1514" spans="3:22">
      <c r="C1514" s="1">
        <f>+IF(D1514=1,COUNTIF($D$2:D1514,D1514),0)</f>
        <v>0</v>
      </c>
      <c r="D1514" s="1">
        <f>+COUNTIF($E$2:E1514,E1514)</f>
        <v>29</v>
      </c>
      <c r="E1514" s="1" t="str">
        <f t="shared" si="46"/>
        <v>LHS28</v>
      </c>
      <c r="F1514" s="323">
        <f t="shared" si="47"/>
        <v>1512</v>
      </c>
      <c r="G1514" s="317" t="s">
        <v>2952</v>
      </c>
      <c r="H1514" s="317" t="s">
        <v>682</v>
      </c>
      <c r="I1514" s="317" t="s">
        <v>2926</v>
      </c>
      <c r="J1514" s="317">
        <v>8</v>
      </c>
      <c r="K1514" s="317" t="s">
        <v>585</v>
      </c>
      <c r="L1514" s="317" t="s">
        <v>960</v>
      </c>
      <c r="M1514" s="317">
        <v>0</v>
      </c>
      <c r="N1514" s="333" t="s">
        <v>631</v>
      </c>
      <c r="O1514" s="318"/>
      <c r="P1514" s="319"/>
      <c r="Q1514" s="320"/>
      <c r="R1514" s="319"/>
      <c r="S1514" s="319"/>
      <c r="T1514" s="320"/>
      <c r="U1514" s="321">
        <v>45064</v>
      </c>
      <c r="V1514" s="270" t="str">
        <f ca="1">IFERROR(IF(E1514&lt;&gt;"",VLOOKUP(E1514,'Color Lineup'!N:N,1,0),""),"CHECK")</f>
        <v>LHS28</v>
      </c>
    </row>
    <row r="1515" spans="3:22">
      <c r="C1515" s="1">
        <f>+IF(D1515=1,COUNTIF($D$2:D1515,D1515),0)</f>
        <v>0</v>
      </c>
      <c r="D1515" s="1">
        <f>+COUNTIF($E$2:E1515,E1515)</f>
        <v>51</v>
      </c>
      <c r="E1515" s="1" t="str">
        <f t="shared" si="46"/>
        <v>MY4R0</v>
      </c>
      <c r="F1515" s="323">
        <f t="shared" si="47"/>
        <v>1513</v>
      </c>
      <c r="G1515" s="317" t="s">
        <v>2953</v>
      </c>
      <c r="H1515" s="317" t="s">
        <v>518</v>
      </c>
      <c r="I1515" s="317" t="s">
        <v>1161</v>
      </c>
      <c r="J1515" s="317">
        <v>4</v>
      </c>
      <c r="K1515" s="317" t="s">
        <v>759</v>
      </c>
      <c r="L1515" s="317" t="s">
        <v>818</v>
      </c>
      <c r="M1515" s="317">
        <v>0</v>
      </c>
      <c r="N1515" s="333" t="s">
        <v>21</v>
      </c>
      <c r="O1515" s="318"/>
      <c r="P1515" s="319"/>
      <c r="Q1515" s="320"/>
      <c r="R1515" s="319"/>
      <c r="S1515" s="319"/>
      <c r="T1515" s="320"/>
      <c r="U1515" s="321">
        <v>45064</v>
      </c>
      <c r="V1515" s="270" t="str">
        <f ca="1">IFERROR(IF(E1515&lt;&gt;"",VLOOKUP(E1515,'Color Lineup'!N:N,1,0),""),"CHECK")</f>
        <v>MY4R0</v>
      </c>
    </row>
    <row r="1516" spans="3:22">
      <c r="C1516" s="1">
        <f>+IF(D1516=1,COUNTIF($D$2:D1516,D1516),0)</f>
        <v>0</v>
      </c>
      <c r="D1516" s="1">
        <f>+COUNTIF($E$2:E1516,E1516)</f>
        <v>75</v>
      </c>
      <c r="E1516" s="1" t="str">
        <f t="shared" si="46"/>
        <v>HJ089</v>
      </c>
      <c r="F1516" s="323">
        <f t="shared" si="47"/>
        <v>1514</v>
      </c>
      <c r="G1516" s="317" t="s">
        <v>2954</v>
      </c>
      <c r="H1516" s="317" t="s">
        <v>682</v>
      </c>
      <c r="I1516" s="317" t="s">
        <v>2932</v>
      </c>
      <c r="J1516" s="317">
        <v>3</v>
      </c>
      <c r="K1516" s="317" t="s">
        <v>679</v>
      </c>
      <c r="L1516" s="317" t="s">
        <v>961</v>
      </c>
      <c r="M1516" s="317">
        <v>0</v>
      </c>
      <c r="N1516" s="333" t="s">
        <v>465</v>
      </c>
      <c r="O1516" s="318"/>
      <c r="P1516" s="319"/>
      <c r="Q1516" s="320"/>
      <c r="R1516" s="319"/>
      <c r="S1516" s="319"/>
      <c r="T1516" s="320"/>
      <c r="U1516" s="321">
        <v>45064</v>
      </c>
      <c r="V1516" s="270" t="str">
        <f ca="1">IFERROR(IF(E1516&lt;&gt;"",VLOOKUP(E1516,'Color Lineup'!N:N,1,0),""),"CHECK")</f>
        <v>HJ089</v>
      </c>
    </row>
    <row r="1517" spans="3:22">
      <c r="C1517" s="1">
        <f>+IF(D1517=1,COUNTIF($D$2:D1517,D1517),0)</f>
        <v>0</v>
      </c>
      <c r="D1517" s="1">
        <f>+COUNTIF($E$2:E1517,E1517)</f>
        <v>124</v>
      </c>
      <c r="E1517" s="1" t="str">
        <f t="shared" si="46"/>
        <v>MX4R0</v>
      </c>
      <c r="F1517" s="323">
        <f t="shared" si="47"/>
        <v>1515</v>
      </c>
      <c r="G1517" s="317" t="s">
        <v>2955</v>
      </c>
      <c r="H1517" s="317" t="s">
        <v>518</v>
      </c>
      <c r="I1517" s="317" t="s">
        <v>1189</v>
      </c>
      <c r="J1517" s="317">
        <v>5</v>
      </c>
      <c r="K1517" s="317" t="s">
        <v>760</v>
      </c>
      <c r="L1517" s="317" t="s">
        <v>819</v>
      </c>
      <c r="M1517" s="317">
        <v>0</v>
      </c>
      <c r="N1517" s="333" t="s">
        <v>21</v>
      </c>
      <c r="O1517" s="318"/>
      <c r="P1517" s="319"/>
      <c r="Q1517" s="320"/>
      <c r="R1517" s="319"/>
      <c r="S1517" s="319"/>
      <c r="T1517" s="320"/>
      <c r="U1517" s="321">
        <v>45064</v>
      </c>
      <c r="V1517" s="270" t="str">
        <f ca="1">IFERROR(IF(E1517&lt;&gt;"",VLOOKUP(E1517,'Color Lineup'!N:N,1,0),""),"CHECK")</f>
        <v>MX4R0</v>
      </c>
    </row>
    <row r="1518" spans="3:22">
      <c r="C1518" s="1">
        <f>+IF(D1518=1,COUNTIF($D$2:D1518,D1518),0)</f>
        <v>0</v>
      </c>
      <c r="D1518" s="1">
        <f>+COUNTIF($E$2:E1518,E1518)</f>
        <v>15</v>
      </c>
      <c r="E1518" s="1" t="str">
        <f t="shared" si="46"/>
        <v>LP1D6</v>
      </c>
      <c r="F1518" s="323">
        <f t="shared" si="47"/>
        <v>1516</v>
      </c>
      <c r="G1518" s="317" t="s">
        <v>2956</v>
      </c>
      <c r="H1518" s="317" t="s">
        <v>519</v>
      </c>
      <c r="I1518" s="317" t="s">
        <v>2837</v>
      </c>
      <c r="J1518" s="317">
        <v>9</v>
      </c>
      <c r="K1518" s="317" t="s">
        <v>561</v>
      </c>
      <c r="L1518" s="317" t="s">
        <v>2295</v>
      </c>
      <c r="M1518" s="317">
        <v>0</v>
      </c>
      <c r="N1518" s="333" t="s">
        <v>29</v>
      </c>
      <c r="O1518" s="318"/>
      <c r="P1518" s="319"/>
      <c r="Q1518" s="320"/>
      <c r="R1518" s="319"/>
      <c r="S1518" s="319"/>
      <c r="T1518" s="320"/>
      <c r="U1518" s="321">
        <v>45064</v>
      </c>
      <c r="V1518" s="270" t="str">
        <f ca="1">IFERROR(IF(E1518&lt;&gt;"",VLOOKUP(E1518,'Color Lineup'!N:N,1,0),""),"CHECK")</f>
        <v>LP1D6</v>
      </c>
    </row>
    <row r="1519" spans="3:22">
      <c r="C1519" s="1">
        <f>+IF(D1519=1,COUNTIF($D$2:D1519,D1519),0)</f>
        <v>0</v>
      </c>
      <c r="D1519" s="1">
        <f>+COUNTIF($E$2:E1519,E1519)</f>
        <v>65</v>
      </c>
      <c r="E1519" s="1" t="str">
        <f t="shared" si="46"/>
        <v>CXW09</v>
      </c>
      <c r="F1519" s="323">
        <f t="shared" si="47"/>
        <v>1517</v>
      </c>
      <c r="G1519" s="317" t="s">
        <v>2957</v>
      </c>
      <c r="H1519" s="317" t="s">
        <v>682</v>
      </c>
      <c r="I1519" s="317" t="s">
        <v>2877</v>
      </c>
      <c r="J1519" s="317">
        <v>6</v>
      </c>
      <c r="K1519" s="317" t="s">
        <v>680</v>
      </c>
      <c r="L1519" s="317" t="s">
        <v>962</v>
      </c>
      <c r="M1519" s="317">
        <v>0</v>
      </c>
      <c r="N1519" s="333" t="s">
        <v>635</v>
      </c>
      <c r="O1519" s="318"/>
      <c r="P1519" s="319"/>
      <c r="Q1519" s="320"/>
      <c r="R1519" s="319"/>
      <c r="S1519" s="319"/>
      <c r="T1519" s="320"/>
      <c r="U1519" s="321">
        <v>45064</v>
      </c>
      <c r="V1519" s="270" t="str">
        <f ca="1">IFERROR(IF(E1519&lt;&gt;"",VLOOKUP(E1519,'Color Lineup'!N:N,1,0),""),"CHECK")</f>
        <v>CXW09</v>
      </c>
    </row>
    <row r="1520" spans="3:22">
      <c r="C1520" s="1">
        <f>+IF(D1520=1,COUNTIF($D$2:D1520,D1520),0)</f>
        <v>0</v>
      </c>
      <c r="D1520" s="1">
        <f>+COUNTIF($E$2:E1520,E1520)</f>
        <v>101</v>
      </c>
      <c r="E1520" s="1" t="str">
        <f t="shared" si="46"/>
        <v>MX089</v>
      </c>
      <c r="F1520" s="323">
        <f t="shared" si="47"/>
        <v>1518</v>
      </c>
      <c r="G1520" s="317" t="s">
        <v>2958</v>
      </c>
      <c r="H1520" s="317" t="s">
        <v>518</v>
      </c>
      <c r="I1520" s="317" t="s">
        <v>1189</v>
      </c>
      <c r="J1520" s="317">
        <v>6</v>
      </c>
      <c r="K1520" s="317" t="s">
        <v>760</v>
      </c>
      <c r="L1520" s="317" t="s">
        <v>820</v>
      </c>
      <c r="M1520" s="317">
        <v>0</v>
      </c>
      <c r="N1520" s="333" t="s">
        <v>465</v>
      </c>
      <c r="O1520" s="318"/>
      <c r="P1520" s="319"/>
      <c r="Q1520" s="320"/>
      <c r="R1520" s="319"/>
      <c r="S1520" s="319"/>
      <c r="T1520" s="320"/>
      <c r="U1520" s="321">
        <v>45064</v>
      </c>
      <c r="V1520" s="270" t="str">
        <f ca="1">IFERROR(IF(E1520&lt;&gt;"",VLOOKUP(E1520,'Color Lineup'!N:N,1,0),""),"CHECK")</f>
        <v>MX089</v>
      </c>
    </row>
    <row r="1521" spans="3:22">
      <c r="C1521" s="1">
        <f>+IF(D1521=1,COUNTIF($D$2:D1521,D1521),0)</f>
        <v>0</v>
      </c>
      <c r="D1521" s="1">
        <f>+COUNTIF($E$2:E1521,E1521)</f>
        <v>52</v>
      </c>
      <c r="E1521" s="1" t="str">
        <f t="shared" si="46"/>
        <v>LH3Q3</v>
      </c>
      <c r="F1521" s="323">
        <f t="shared" si="47"/>
        <v>1519</v>
      </c>
      <c r="G1521" s="317" t="s">
        <v>2959</v>
      </c>
      <c r="H1521" s="317" t="s">
        <v>682</v>
      </c>
      <c r="I1521" s="317" t="s">
        <v>2926</v>
      </c>
      <c r="J1521" s="317">
        <v>9</v>
      </c>
      <c r="K1521" s="317" t="s">
        <v>585</v>
      </c>
      <c r="L1521" s="317" t="s">
        <v>963</v>
      </c>
      <c r="M1521" s="317">
        <v>0</v>
      </c>
      <c r="N1521" s="333" t="s">
        <v>630</v>
      </c>
      <c r="O1521" s="318"/>
      <c r="P1521" s="319"/>
      <c r="Q1521" s="320"/>
      <c r="R1521" s="319"/>
      <c r="S1521" s="319"/>
      <c r="T1521" s="320"/>
      <c r="U1521" s="321">
        <v>45064</v>
      </c>
      <c r="V1521" s="270" t="str">
        <f ca="1">IFERROR(IF(E1521&lt;&gt;"",VLOOKUP(E1521,'Color Lineup'!N:N,1,0),""),"CHECK")</f>
        <v>LH3Q3</v>
      </c>
    </row>
    <row r="1522" spans="3:22">
      <c r="C1522" s="1">
        <f>+IF(D1522=1,COUNTIF($D$2:D1522,D1522),0)</f>
        <v>0</v>
      </c>
      <c r="D1522" s="1">
        <f>+COUNTIF($E$2:E1522,E1522)</f>
        <v>8</v>
      </c>
      <c r="E1522" s="1" t="str">
        <f t="shared" si="46"/>
        <v>MY1D6</v>
      </c>
      <c r="F1522" s="323">
        <f t="shared" si="47"/>
        <v>1520</v>
      </c>
      <c r="G1522" s="317" t="s">
        <v>2960</v>
      </c>
      <c r="H1522" s="317" t="s">
        <v>518</v>
      </c>
      <c r="I1522" s="317" t="s">
        <v>1161</v>
      </c>
      <c r="J1522" s="317">
        <v>5</v>
      </c>
      <c r="K1522" s="317" t="s">
        <v>759</v>
      </c>
      <c r="L1522" s="317" t="s">
        <v>821</v>
      </c>
      <c r="M1522" s="317">
        <v>0</v>
      </c>
      <c r="N1522" s="333" t="s">
        <v>29</v>
      </c>
      <c r="O1522" s="318"/>
      <c r="P1522" s="319"/>
      <c r="Q1522" s="320"/>
      <c r="R1522" s="319"/>
      <c r="S1522" s="319"/>
      <c r="T1522" s="320"/>
      <c r="U1522" s="321">
        <v>45064</v>
      </c>
      <c r="V1522" s="270" t="str">
        <f ca="1">IFERROR(IF(E1522&lt;&gt;"",VLOOKUP(E1522,'Color Lineup'!N:N,1,0),""),"CHECK")</f>
        <v>MY1D6</v>
      </c>
    </row>
    <row r="1523" spans="3:22">
      <c r="C1523" s="1">
        <f>+IF(D1523=1,COUNTIF($D$2:D1523,D1523),0)</f>
        <v>0</v>
      </c>
      <c r="D1523" s="1">
        <f>+COUNTIF($E$2:E1523,E1523)</f>
        <v>61</v>
      </c>
      <c r="E1523" s="1" t="str">
        <f t="shared" si="46"/>
        <v>LHX12</v>
      </c>
      <c r="F1523" s="323">
        <f t="shared" si="47"/>
        <v>1521</v>
      </c>
      <c r="G1523" s="317" t="s">
        <v>2961</v>
      </c>
      <c r="H1523" s="317" t="s">
        <v>682</v>
      </c>
      <c r="I1523" s="317" t="s">
        <v>2926</v>
      </c>
      <c r="J1523" s="317">
        <v>10</v>
      </c>
      <c r="K1523" s="317" t="s">
        <v>585</v>
      </c>
      <c r="L1523" s="317" t="s">
        <v>964</v>
      </c>
      <c r="M1523" s="317">
        <v>0</v>
      </c>
      <c r="N1523" s="333" t="s">
        <v>632</v>
      </c>
      <c r="O1523" s="318"/>
      <c r="P1523" s="319"/>
      <c r="Q1523" s="320"/>
      <c r="R1523" s="319"/>
      <c r="S1523" s="319"/>
      <c r="T1523" s="320"/>
      <c r="U1523" s="321">
        <v>45064</v>
      </c>
      <c r="V1523" s="270" t="str">
        <f ca="1">IFERROR(IF(E1523&lt;&gt;"",VLOOKUP(E1523,'Color Lineup'!N:N,1,0),""),"CHECK")</f>
        <v>LHX12</v>
      </c>
    </row>
    <row r="1524" spans="3:22">
      <c r="C1524" s="1">
        <f>+IF(D1524=1,COUNTIF($D$2:D1524,D1524),0)</f>
        <v>0</v>
      </c>
      <c r="D1524" s="1">
        <f>+COUNTIF($E$2:E1524,E1524)</f>
        <v>9</v>
      </c>
      <c r="E1524" s="1" t="str">
        <f t="shared" si="46"/>
        <v>LN089</v>
      </c>
      <c r="F1524" s="323">
        <f t="shared" si="47"/>
        <v>1522</v>
      </c>
      <c r="G1524" s="317" t="s">
        <v>2962</v>
      </c>
      <c r="H1524" s="317" t="s">
        <v>519</v>
      </c>
      <c r="I1524" s="317" t="s">
        <v>2693</v>
      </c>
      <c r="J1524" s="317">
        <v>4</v>
      </c>
      <c r="K1524" s="317" t="s">
        <v>555</v>
      </c>
      <c r="L1524" s="317" t="s">
        <v>2301</v>
      </c>
      <c r="M1524" s="317">
        <v>0</v>
      </c>
      <c r="N1524" s="333" t="s">
        <v>465</v>
      </c>
      <c r="O1524" s="318"/>
      <c r="P1524" s="319"/>
      <c r="Q1524" s="320"/>
      <c r="R1524" s="319"/>
      <c r="S1524" s="319"/>
      <c r="T1524" s="320"/>
      <c r="U1524" s="321">
        <v>45064</v>
      </c>
      <c r="V1524" s="270" t="str">
        <f ca="1">IFERROR(IF(E1524&lt;&gt;"",VLOOKUP(E1524,'Color Lineup'!N:N,1,0),""),"CHECK")</f>
        <v>LN089</v>
      </c>
    </row>
    <row r="1525" spans="3:22">
      <c r="C1525" s="1">
        <f>+IF(D1525=1,COUNTIF($D$2:D1525,D1525),0)</f>
        <v>0</v>
      </c>
      <c r="D1525" s="1">
        <f>+COUNTIF($E$2:E1525,E1525)</f>
        <v>102</v>
      </c>
      <c r="E1525" s="1" t="str">
        <f t="shared" si="46"/>
        <v>MX089</v>
      </c>
      <c r="F1525" s="323">
        <f t="shared" si="47"/>
        <v>1523</v>
      </c>
      <c r="G1525" s="317" t="s">
        <v>2963</v>
      </c>
      <c r="H1525" s="317" t="s">
        <v>518</v>
      </c>
      <c r="I1525" s="317" t="s">
        <v>1189</v>
      </c>
      <c r="J1525" s="317">
        <v>7</v>
      </c>
      <c r="K1525" s="317" t="s">
        <v>760</v>
      </c>
      <c r="L1525" s="317" t="s">
        <v>822</v>
      </c>
      <c r="M1525" s="317">
        <v>0</v>
      </c>
      <c r="N1525" s="333" t="s">
        <v>465</v>
      </c>
      <c r="O1525" s="318"/>
      <c r="P1525" s="319"/>
      <c r="Q1525" s="320"/>
      <c r="R1525" s="319"/>
      <c r="S1525" s="319"/>
      <c r="T1525" s="320"/>
      <c r="U1525" s="321">
        <v>45064</v>
      </c>
      <c r="V1525" s="270" t="str">
        <f ca="1">IFERROR(IF(E1525&lt;&gt;"",VLOOKUP(E1525,'Color Lineup'!N:N,1,0),""),"CHECK")</f>
        <v>MX089</v>
      </c>
    </row>
    <row r="1526" spans="3:22">
      <c r="C1526" s="1">
        <f>+IF(D1526=1,COUNTIF($D$2:D1526,D1526),0)</f>
        <v>0</v>
      </c>
      <c r="D1526" s="1">
        <f>+COUNTIF($E$2:E1526,E1526)</f>
        <v>17</v>
      </c>
      <c r="E1526" s="1" t="str">
        <f t="shared" si="46"/>
        <v>HJ3Q3</v>
      </c>
      <c r="F1526" s="323">
        <f t="shared" si="47"/>
        <v>1524</v>
      </c>
      <c r="G1526" s="317" t="s">
        <v>2964</v>
      </c>
      <c r="H1526" s="317" t="s">
        <v>682</v>
      </c>
      <c r="I1526" s="317" t="s">
        <v>2932</v>
      </c>
      <c r="J1526" s="317">
        <v>4</v>
      </c>
      <c r="K1526" s="317" t="s">
        <v>679</v>
      </c>
      <c r="L1526" s="317" t="s">
        <v>965</v>
      </c>
      <c r="M1526" s="317">
        <v>0</v>
      </c>
      <c r="N1526" s="333" t="s">
        <v>630</v>
      </c>
      <c r="O1526" s="318"/>
      <c r="P1526" s="319"/>
      <c r="Q1526" s="320"/>
      <c r="R1526" s="319"/>
      <c r="S1526" s="319"/>
      <c r="T1526" s="320"/>
      <c r="U1526" s="321">
        <v>45064</v>
      </c>
      <c r="V1526" s="270" t="str">
        <f ca="1">IFERROR(IF(E1526&lt;&gt;"",VLOOKUP(E1526,'Color Lineup'!N:N,1,0),""),"CHECK")</f>
        <v>HJ3Q3</v>
      </c>
    </row>
    <row r="1527" spans="3:22">
      <c r="C1527" s="1">
        <f>+IF(D1527=1,COUNTIF($D$2:D1527,D1527),0)</f>
        <v>0</v>
      </c>
      <c r="D1527" s="1">
        <f>+COUNTIF($E$2:E1527,E1527)</f>
        <v>63</v>
      </c>
      <c r="E1527" s="1" t="str">
        <f t="shared" si="46"/>
        <v>MX218</v>
      </c>
      <c r="F1527" s="323">
        <f t="shared" si="47"/>
        <v>1525</v>
      </c>
      <c r="G1527" s="317" t="s">
        <v>2965</v>
      </c>
      <c r="H1527" s="317" t="s">
        <v>518</v>
      </c>
      <c r="I1527" s="317" t="s">
        <v>1189</v>
      </c>
      <c r="J1527" s="317">
        <v>8</v>
      </c>
      <c r="K1527" s="317" t="s">
        <v>760</v>
      </c>
      <c r="L1527" s="317" t="s">
        <v>823</v>
      </c>
      <c r="M1527" s="317">
        <v>0</v>
      </c>
      <c r="N1527" s="333" t="s">
        <v>20</v>
      </c>
      <c r="O1527" s="318"/>
      <c r="P1527" s="319"/>
      <c r="Q1527" s="320"/>
      <c r="R1527" s="319"/>
      <c r="S1527" s="319"/>
      <c r="T1527" s="320"/>
      <c r="U1527" s="321">
        <v>45064</v>
      </c>
      <c r="V1527" s="270" t="str">
        <f ca="1">IFERROR(IF(E1527&lt;&gt;"",VLOOKUP(E1527,'Color Lineup'!N:N,1,0),""),"CHECK")</f>
        <v>MX218</v>
      </c>
    </row>
    <row r="1528" spans="3:22">
      <c r="C1528" s="1">
        <f>+IF(D1528=1,COUNTIF($D$2:D1528,D1528),0)</f>
        <v>0</v>
      </c>
      <c r="D1528" s="1">
        <f>+COUNTIF($E$2:E1528,E1528)</f>
        <v>146</v>
      </c>
      <c r="E1528" s="1" t="str">
        <f t="shared" si="46"/>
        <v>LH089</v>
      </c>
      <c r="F1528" s="323">
        <f t="shared" si="47"/>
        <v>1526</v>
      </c>
      <c r="G1528" s="317" t="s">
        <v>2966</v>
      </c>
      <c r="H1528" s="317" t="s">
        <v>682</v>
      </c>
      <c r="I1528" s="317" t="s">
        <v>2967</v>
      </c>
      <c r="J1528" s="317">
        <v>1</v>
      </c>
      <c r="K1528" s="317" t="s">
        <v>585</v>
      </c>
      <c r="L1528" s="317" t="s">
        <v>966</v>
      </c>
      <c r="M1528" s="317">
        <v>0</v>
      </c>
      <c r="N1528" s="333" t="s">
        <v>465</v>
      </c>
      <c r="O1528" s="318"/>
      <c r="P1528" s="319"/>
      <c r="Q1528" s="320"/>
      <c r="R1528" s="319"/>
      <c r="S1528" s="319"/>
      <c r="T1528" s="320"/>
      <c r="U1528" s="321">
        <v>45064</v>
      </c>
      <c r="V1528" s="270" t="str">
        <f ca="1">IFERROR(IF(E1528&lt;&gt;"",VLOOKUP(E1528,'Color Lineup'!N:N,1,0),""),"CHECK")</f>
        <v>LH089</v>
      </c>
    </row>
    <row r="1529" spans="3:22">
      <c r="C1529" s="1">
        <f>+IF(D1529=1,COUNTIF($D$2:D1529,D1529),0)</f>
        <v>0</v>
      </c>
      <c r="D1529" s="1">
        <f>+COUNTIF($E$2:E1529,E1529)</f>
        <v>37</v>
      </c>
      <c r="E1529" s="1" t="str">
        <f t="shared" si="46"/>
        <v>MX040</v>
      </c>
      <c r="F1529" s="323">
        <f t="shared" si="47"/>
        <v>1527</v>
      </c>
      <c r="G1529" s="317" t="s">
        <v>2968</v>
      </c>
      <c r="H1529" s="317" t="s">
        <v>518</v>
      </c>
      <c r="I1529" s="317" t="s">
        <v>1189</v>
      </c>
      <c r="J1529" s="317">
        <v>9</v>
      </c>
      <c r="K1529" s="317" t="s">
        <v>760</v>
      </c>
      <c r="L1529" s="317" t="s">
        <v>824</v>
      </c>
      <c r="M1529" s="317">
        <v>0</v>
      </c>
      <c r="N1529" s="333" t="s">
        <v>28</v>
      </c>
      <c r="O1529" s="318"/>
      <c r="P1529" s="319"/>
      <c r="Q1529" s="320"/>
      <c r="R1529" s="319"/>
      <c r="S1529" s="319"/>
      <c r="T1529" s="320"/>
      <c r="U1529" s="321">
        <v>45064</v>
      </c>
      <c r="V1529" s="270" t="str">
        <f ca="1">IFERROR(IF(E1529&lt;&gt;"",VLOOKUP(E1529,'Color Lineup'!N:N,1,0),""),"CHECK")</f>
        <v>MX040</v>
      </c>
    </row>
    <row r="1530" spans="3:22">
      <c r="C1530" s="1">
        <f>+IF(D1530=1,COUNTIF($D$2:D1530,D1530),0)</f>
        <v>0</v>
      </c>
      <c r="D1530" s="1">
        <f>+COUNTIF($E$2:E1530,E1530)</f>
        <v>66</v>
      </c>
      <c r="E1530" s="1" t="str">
        <f t="shared" si="46"/>
        <v>CXW09</v>
      </c>
      <c r="F1530" s="323">
        <f t="shared" si="47"/>
        <v>1528</v>
      </c>
      <c r="G1530" s="317" t="s">
        <v>2969</v>
      </c>
      <c r="H1530" s="317" t="s">
        <v>682</v>
      </c>
      <c r="I1530" s="317" t="s">
        <v>2877</v>
      </c>
      <c r="J1530" s="317">
        <v>7</v>
      </c>
      <c r="K1530" s="317" t="s">
        <v>680</v>
      </c>
      <c r="L1530" s="317" t="s">
        <v>967</v>
      </c>
      <c r="M1530" s="317">
        <v>0</v>
      </c>
      <c r="N1530" s="333" t="s">
        <v>635</v>
      </c>
      <c r="O1530" s="318"/>
      <c r="P1530" s="319"/>
      <c r="Q1530" s="320"/>
      <c r="R1530" s="319"/>
      <c r="S1530" s="319"/>
      <c r="T1530" s="320"/>
      <c r="U1530" s="321">
        <v>45064</v>
      </c>
      <c r="V1530" s="270" t="str">
        <f ca="1">IFERROR(IF(E1530&lt;&gt;"",VLOOKUP(E1530,'Color Lineup'!N:N,1,0),""),"CHECK")</f>
        <v>CXW09</v>
      </c>
    </row>
    <row r="1531" spans="3:22">
      <c r="C1531" s="1">
        <f>+IF(D1531=1,COUNTIF($D$2:D1531,D1531),0)</f>
        <v>0</v>
      </c>
      <c r="D1531" s="1">
        <f>+COUNTIF($E$2:E1531,E1531)</f>
        <v>9</v>
      </c>
      <c r="E1531" s="1" t="str">
        <f t="shared" si="46"/>
        <v>LS089</v>
      </c>
      <c r="F1531" s="323">
        <f t="shared" si="47"/>
        <v>1529</v>
      </c>
      <c r="G1531" s="317" t="s">
        <v>2970</v>
      </c>
      <c r="H1531" s="317" t="s">
        <v>519</v>
      </c>
      <c r="I1531" s="317" t="s">
        <v>2896</v>
      </c>
      <c r="J1531" s="317">
        <v>2</v>
      </c>
      <c r="K1531" s="317" t="s">
        <v>557</v>
      </c>
      <c r="L1531" s="317" t="s">
        <v>2314</v>
      </c>
      <c r="M1531" s="317">
        <v>0</v>
      </c>
      <c r="N1531" s="333" t="s">
        <v>465</v>
      </c>
      <c r="O1531" s="318"/>
      <c r="P1531" s="319"/>
      <c r="Q1531" s="320"/>
      <c r="R1531" s="319"/>
      <c r="S1531" s="319"/>
      <c r="T1531" s="320"/>
      <c r="U1531" s="321">
        <v>45064</v>
      </c>
      <c r="V1531" s="270" t="str">
        <f ca="1">IFERROR(IF(E1531&lt;&gt;"",VLOOKUP(E1531,'Color Lineup'!N:N,1,0),""),"CHECK")</f>
        <v>LS089</v>
      </c>
    </row>
    <row r="1532" spans="3:22">
      <c r="C1532" s="1">
        <f>+IF(D1532=1,COUNTIF($D$2:D1532,D1532),0)</f>
        <v>0</v>
      </c>
      <c r="D1532" s="1">
        <f>+COUNTIF($E$2:E1532,E1532)</f>
        <v>31</v>
      </c>
      <c r="E1532" s="1" t="str">
        <f t="shared" si="46"/>
        <v>MY040</v>
      </c>
      <c r="F1532" s="323">
        <f t="shared" si="47"/>
        <v>1530</v>
      </c>
      <c r="G1532" s="317" t="s">
        <v>2971</v>
      </c>
      <c r="H1532" s="317" t="s">
        <v>518</v>
      </c>
      <c r="I1532" s="317" t="s">
        <v>1161</v>
      </c>
      <c r="J1532" s="317">
        <v>6</v>
      </c>
      <c r="K1532" s="317" t="s">
        <v>759</v>
      </c>
      <c r="L1532" s="317" t="s">
        <v>825</v>
      </c>
      <c r="M1532" s="317">
        <v>0</v>
      </c>
      <c r="N1532" s="333" t="s">
        <v>28</v>
      </c>
      <c r="O1532" s="318"/>
      <c r="P1532" s="319"/>
      <c r="Q1532" s="320"/>
      <c r="R1532" s="319"/>
      <c r="S1532" s="319"/>
      <c r="T1532" s="320"/>
      <c r="U1532" s="321">
        <v>45064</v>
      </c>
      <c r="V1532" s="270" t="str">
        <f ca="1">IFERROR(IF(E1532&lt;&gt;"",VLOOKUP(E1532,'Color Lineup'!N:N,1,0),""),"CHECK")</f>
        <v>MY040</v>
      </c>
    </row>
    <row r="1533" spans="3:22">
      <c r="C1533" s="1">
        <f>+IF(D1533=1,COUNTIF($D$2:D1533,D1533),0)</f>
        <v>0</v>
      </c>
      <c r="D1533" s="1">
        <f>+COUNTIF($E$2:E1533,E1533)</f>
        <v>62</v>
      </c>
      <c r="E1533" s="1" t="str">
        <f t="shared" si="46"/>
        <v>LHX12</v>
      </c>
      <c r="F1533" s="323">
        <f t="shared" si="47"/>
        <v>1531</v>
      </c>
      <c r="G1533" s="317" t="s">
        <v>2972</v>
      </c>
      <c r="H1533" s="317" t="s">
        <v>682</v>
      </c>
      <c r="I1533" s="317" t="s">
        <v>2967</v>
      </c>
      <c r="J1533" s="317">
        <v>2</v>
      </c>
      <c r="K1533" s="317" t="s">
        <v>585</v>
      </c>
      <c r="L1533" s="317" t="s">
        <v>968</v>
      </c>
      <c r="M1533" s="317">
        <v>0</v>
      </c>
      <c r="N1533" s="333" t="s">
        <v>632</v>
      </c>
      <c r="O1533" s="318"/>
      <c r="P1533" s="319"/>
      <c r="Q1533" s="320"/>
      <c r="R1533" s="319"/>
      <c r="S1533" s="319"/>
      <c r="T1533" s="320"/>
      <c r="U1533" s="321">
        <v>45064</v>
      </c>
      <c r="V1533" s="270" t="str">
        <f ca="1">IFERROR(IF(E1533&lt;&gt;"",VLOOKUP(E1533,'Color Lineup'!N:N,1,0),""),"CHECK")</f>
        <v>LHX12</v>
      </c>
    </row>
    <row r="1534" spans="3:22">
      <c r="C1534" s="1">
        <f>+IF(D1534=1,COUNTIF($D$2:D1534,D1534),0)</f>
        <v>0</v>
      </c>
      <c r="D1534" s="1">
        <f>+COUNTIF($E$2:E1534,E1534)</f>
        <v>103</v>
      </c>
      <c r="E1534" s="1" t="str">
        <f t="shared" si="46"/>
        <v>MX089</v>
      </c>
      <c r="F1534" s="323">
        <f t="shared" si="47"/>
        <v>1532</v>
      </c>
      <c r="G1534" s="317" t="s">
        <v>2973</v>
      </c>
      <c r="H1534" s="317" t="s">
        <v>518</v>
      </c>
      <c r="I1534" s="317" t="s">
        <v>1189</v>
      </c>
      <c r="J1534" s="317">
        <v>10</v>
      </c>
      <c r="K1534" s="317" t="s">
        <v>760</v>
      </c>
      <c r="L1534" s="317" t="s">
        <v>826</v>
      </c>
      <c r="M1534" s="317">
        <v>0</v>
      </c>
      <c r="N1534" s="333" t="s">
        <v>465</v>
      </c>
      <c r="O1534" s="318"/>
      <c r="P1534" s="319"/>
      <c r="Q1534" s="320"/>
      <c r="R1534" s="319"/>
      <c r="S1534" s="319"/>
      <c r="T1534" s="320"/>
      <c r="U1534" s="321">
        <v>45064</v>
      </c>
      <c r="V1534" s="270" t="str">
        <f ca="1">IFERROR(IF(E1534&lt;&gt;"",VLOOKUP(E1534,'Color Lineup'!N:N,1,0),""),"CHECK")</f>
        <v>MX089</v>
      </c>
    </row>
    <row r="1535" spans="3:22">
      <c r="C1535" s="1">
        <f>+IF(D1535=1,COUNTIF($D$2:D1535,D1535),0)</f>
        <v>0</v>
      </c>
      <c r="D1535" s="1">
        <f>+COUNTIF($E$2:E1535,E1535)</f>
        <v>53</v>
      </c>
      <c r="E1535" s="1" t="str">
        <f t="shared" si="46"/>
        <v>LH3Q3</v>
      </c>
      <c r="F1535" s="323">
        <f t="shared" si="47"/>
        <v>1533</v>
      </c>
      <c r="G1535" s="317" t="s">
        <v>2974</v>
      </c>
      <c r="H1535" s="317" t="s">
        <v>682</v>
      </c>
      <c r="I1535" s="317" t="s">
        <v>2967</v>
      </c>
      <c r="J1535" s="317">
        <v>3</v>
      </c>
      <c r="K1535" s="317" t="s">
        <v>585</v>
      </c>
      <c r="L1535" s="317" t="s">
        <v>970</v>
      </c>
      <c r="M1535" s="317">
        <v>0</v>
      </c>
      <c r="N1535" s="333" t="s">
        <v>630</v>
      </c>
      <c r="O1535" s="318"/>
      <c r="P1535" s="319"/>
      <c r="Q1535" s="320"/>
      <c r="R1535" s="319"/>
      <c r="S1535" s="319"/>
      <c r="T1535" s="320"/>
      <c r="U1535" s="321">
        <v>45064</v>
      </c>
      <c r="V1535" s="270" t="str">
        <f ca="1">IFERROR(IF(E1535&lt;&gt;"",VLOOKUP(E1535,'Color Lineup'!N:N,1,0),""),"CHECK")</f>
        <v>LH3Q3</v>
      </c>
    </row>
    <row r="1536" spans="3:22">
      <c r="C1536" s="1">
        <f>+IF(D1536=1,COUNTIF($D$2:D1536,D1536),0)</f>
        <v>0</v>
      </c>
      <c r="D1536" s="1">
        <f>+COUNTIF($E$2:E1536,E1536)</f>
        <v>64</v>
      </c>
      <c r="E1536" s="1" t="str">
        <f t="shared" si="46"/>
        <v>MX218</v>
      </c>
      <c r="F1536" s="323">
        <f t="shared" si="47"/>
        <v>1534</v>
      </c>
      <c r="G1536" s="317" t="s">
        <v>2975</v>
      </c>
      <c r="H1536" s="317" t="s">
        <v>518</v>
      </c>
      <c r="I1536" s="317" t="s">
        <v>1190</v>
      </c>
      <c r="J1536" s="317">
        <v>1</v>
      </c>
      <c r="K1536" s="317" t="s">
        <v>760</v>
      </c>
      <c r="L1536" s="317" t="s">
        <v>827</v>
      </c>
      <c r="M1536" s="317">
        <v>0</v>
      </c>
      <c r="N1536" s="333" t="s">
        <v>20</v>
      </c>
      <c r="O1536" s="318"/>
      <c r="P1536" s="319"/>
      <c r="Q1536" s="320"/>
      <c r="R1536" s="319"/>
      <c r="S1536" s="319"/>
      <c r="T1536" s="320"/>
      <c r="U1536" s="321">
        <v>45064</v>
      </c>
      <c r="V1536" s="270" t="str">
        <f ca="1">IFERROR(IF(E1536&lt;&gt;"",VLOOKUP(E1536,'Color Lineup'!N:N,1,0),""),"CHECK")</f>
        <v>MX218</v>
      </c>
    </row>
    <row r="1537" spans="3:22">
      <c r="C1537" s="1">
        <f>+IF(D1537=1,COUNTIF($D$2:D1537,D1537),0)</f>
        <v>0</v>
      </c>
      <c r="D1537" s="1">
        <f>+COUNTIF($E$2:E1537,E1537)</f>
        <v>53</v>
      </c>
      <c r="E1537" s="1" t="str">
        <f t="shared" si="46"/>
        <v>LT089</v>
      </c>
      <c r="F1537" s="323">
        <f t="shared" si="47"/>
        <v>1535</v>
      </c>
      <c r="G1537" s="317" t="s">
        <v>2976</v>
      </c>
      <c r="H1537" s="317" t="s">
        <v>519</v>
      </c>
      <c r="I1537" s="317" t="s">
        <v>2977</v>
      </c>
      <c r="J1537" s="317">
        <v>1</v>
      </c>
      <c r="K1537" s="317" t="s">
        <v>559</v>
      </c>
      <c r="L1537" s="317" t="s">
        <v>2323</v>
      </c>
      <c r="M1537" s="317">
        <v>0</v>
      </c>
      <c r="N1537" s="333" t="s">
        <v>465</v>
      </c>
      <c r="O1537" s="318"/>
      <c r="P1537" s="319"/>
      <c r="Q1537" s="320"/>
      <c r="R1537" s="319"/>
      <c r="S1537" s="319"/>
      <c r="T1537" s="320"/>
      <c r="U1537" s="321">
        <v>45064</v>
      </c>
      <c r="V1537" s="270" t="str">
        <f ca="1">IFERROR(IF(E1537&lt;&gt;"",VLOOKUP(E1537,'Color Lineup'!N:N,1,0),""),"CHECK")</f>
        <v>LT089</v>
      </c>
    </row>
    <row r="1538" spans="3:22">
      <c r="C1538" s="1">
        <f>+IF(D1538=1,COUNTIF($D$2:D1538,D1538),0)</f>
        <v>0</v>
      </c>
      <c r="D1538" s="1">
        <f>+COUNTIF($E$2:E1538,E1538)</f>
        <v>14</v>
      </c>
      <c r="E1538" s="1" t="str">
        <f t="shared" si="46"/>
        <v>MY3R3</v>
      </c>
      <c r="F1538" s="323">
        <f t="shared" si="47"/>
        <v>1536</v>
      </c>
      <c r="G1538" s="317" t="s">
        <v>2978</v>
      </c>
      <c r="H1538" s="317" t="s">
        <v>518</v>
      </c>
      <c r="I1538" s="317" t="s">
        <v>1161</v>
      </c>
      <c r="J1538" s="317">
        <v>7</v>
      </c>
      <c r="K1538" s="317" t="s">
        <v>759</v>
      </c>
      <c r="L1538" s="317" t="s">
        <v>828</v>
      </c>
      <c r="M1538" s="317">
        <v>0</v>
      </c>
      <c r="N1538" s="333" t="s">
        <v>354</v>
      </c>
      <c r="O1538" s="318"/>
      <c r="P1538" s="319"/>
      <c r="Q1538" s="320"/>
      <c r="R1538" s="319"/>
      <c r="S1538" s="319"/>
      <c r="T1538" s="320"/>
      <c r="U1538" s="321">
        <v>45064</v>
      </c>
      <c r="V1538" s="270" t="str">
        <f ca="1">IFERROR(IF(E1538&lt;&gt;"",VLOOKUP(E1538,'Color Lineup'!N:N,1,0),""),"CHECK")</f>
        <v>MY3R3</v>
      </c>
    </row>
    <row r="1539" spans="3:22">
      <c r="C1539" s="1">
        <f>+IF(D1539=1,COUNTIF($D$2:D1539,D1539),0)</f>
        <v>0</v>
      </c>
      <c r="D1539" s="1">
        <f>+COUNTIF($E$2:E1539,E1539)</f>
        <v>13</v>
      </c>
      <c r="E1539" s="1" t="str">
        <f t="shared" si="46"/>
        <v>HJS28</v>
      </c>
      <c r="F1539" s="323">
        <f t="shared" si="47"/>
        <v>1537</v>
      </c>
      <c r="G1539" s="317" t="s">
        <v>2979</v>
      </c>
      <c r="H1539" s="317" t="s">
        <v>682</v>
      </c>
      <c r="I1539" s="317" t="s">
        <v>2932</v>
      </c>
      <c r="J1539" s="317">
        <v>5</v>
      </c>
      <c r="K1539" s="317" t="s">
        <v>679</v>
      </c>
      <c r="L1539" s="317" t="s">
        <v>971</v>
      </c>
      <c r="M1539" s="317">
        <v>0</v>
      </c>
      <c r="N1539" s="333" t="s">
        <v>631</v>
      </c>
      <c r="O1539" s="318"/>
      <c r="P1539" s="319"/>
      <c r="Q1539" s="320"/>
      <c r="R1539" s="319"/>
      <c r="S1539" s="319"/>
      <c r="T1539" s="320"/>
      <c r="U1539" s="321">
        <v>45064</v>
      </c>
      <c r="V1539" s="270" t="str">
        <f ca="1">IFERROR(IF(E1539&lt;&gt;"",VLOOKUP(E1539,'Color Lineup'!N:N,1,0),""),"CHECK")</f>
        <v>HJS28</v>
      </c>
    </row>
    <row r="1540" spans="3:22">
      <c r="C1540" s="1">
        <f>+IF(D1540=1,COUNTIF($D$2:D1540,D1540),0)</f>
        <v>0</v>
      </c>
      <c r="D1540" s="1">
        <f>+COUNTIF($E$2:E1540,E1540)</f>
        <v>50</v>
      </c>
      <c r="E1540" s="1" t="str">
        <f t="shared" ref="E1540:E1603" si="48">+K1540&amp;N1540</f>
        <v>MX3R3</v>
      </c>
      <c r="F1540" s="323">
        <f t="shared" si="47"/>
        <v>1538</v>
      </c>
      <c r="G1540" s="317" t="s">
        <v>2980</v>
      </c>
      <c r="H1540" s="317" t="s">
        <v>518</v>
      </c>
      <c r="I1540" s="317" t="s">
        <v>1190</v>
      </c>
      <c r="J1540" s="317">
        <v>2</v>
      </c>
      <c r="K1540" s="317" t="s">
        <v>760</v>
      </c>
      <c r="L1540" s="317" t="s">
        <v>829</v>
      </c>
      <c r="M1540" s="317">
        <v>0</v>
      </c>
      <c r="N1540" s="333" t="s">
        <v>354</v>
      </c>
      <c r="O1540" s="318"/>
      <c r="P1540" s="319"/>
      <c r="Q1540" s="320"/>
      <c r="R1540" s="319"/>
      <c r="S1540" s="319"/>
      <c r="T1540" s="320"/>
      <c r="U1540" s="321">
        <v>45064</v>
      </c>
      <c r="V1540" s="270" t="str">
        <f ca="1">IFERROR(IF(E1540&lt;&gt;"",VLOOKUP(E1540,'Color Lineup'!N:N,1,0),""),"CHECK")</f>
        <v>MX3R3</v>
      </c>
    </row>
    <row r="1541" spans="3:22">
      <c r="C1541" s="1">
        <f>+IF(D1541=1,COUNTIF($D$2:D1541,D1541),0)</f>
        <v>0</v>
      </c>
      <c r="D1541" s="1">
        <f>+COUNTIF($E$2:E1541,E1541)</f>
        <v>147</v>
      </c>
      <c r="E1541" s="1" t="str">
        <f t="shared" si="48"/>
        <v>LH089</v>
      </c>
      <c r="F1541" s="323">
        <f t="shared" ref="F1541:F1604" si="49">ROW()-2</f>
        <v>1539</v>
      </c>
      <c r="G1541" s="317" t="s">
        <v>2981</v>
      </c>
      <c r="H1541" s="317" t="s">
        <v>682</v>
      </c>
      <c r="I1541" s="317" t="s">
        <v>2967</v>
      </c>
      <c r="J1541" s="317">
        <v>4</v>
      </c>
      <c r="K1541" s="317" t="s">
        <v>585</v>
      </c>
      <c r="L1541" s="317" t="s">
        <v>972</v>
      </c>
      <c r="M1541" s="317">
        <v>0</v>
      </c>
      <c r="N1541" s="333" t="s">
        <v>465</v>
      </c>
      <c r="O1541" s="318"/>
      <c r="P1541" s="319"/>
      <c r="Q1541" s="320"/>
      <c r="R1541" s="319"/>
      <c r="S1541" s="319"/>
      <c r="T1541" s="320"/>
      <c r="U1541" s="321">
        <v>45064</v>
      </c>
      <c r="V1541" s="270" t="str">
        <f ca="1">IFERROR(IF(E1541&lt;&gt;"",VLOOKUP(E1541,'Color Lineup'!N:N,1,0),""),"CHECK")</f>
        <v>LH089</v>
      </c>
    </row>
    <row r="1542" spans="3:22">
      <c r="C1542" s="1">
        <f>+IF(D1542=1,COUNTIF($D$2:D1542,D1542),0)</f>
        <v>0</v>
      </c>
      <c r="D1542" s="1">
        <f>+COUNTIF($E$2:E1542,E1542)</f>
        <v>125</v>
      </c>
      <c r="E1542" s="1" t="str">
        <f t="shared" si="48"/>
        <v>MX4R0</v>
      </c>
      <c r="F1542" s="323">
        <f t="shared" si="49"/>
        <v>1540</v>
      </c>
      <c r="G1542" s="317" t="s">
        <v>2982</v>
      </c>
      <c r="H1542" s="317" t="s">
        <v>518</v>
      </c>
      <c r="I1542" s="317" t="s">
        <v>1190</v>
      </c>
      <c r="J1542" s="317">
        <v>3</v>
      </c>
      <c r="K1542" s="317" t="s">
        <v>760</v>
      </c>
      <c r="L1542" s="317" t="s">
        <v>831</v>
      </c>
      <c r="M1542" s="317">
        <v>0</v>
      </c>
      <c r="N1542" s="333" t="s">
        <v>21</v>
      </c>
      <c r="O1542" s="318"/>
      <c r="P1542" s="319"/>
      <c r="Q1542" s="320"/>
      <c r="R1542" s="319"/>
      <c r="S1542" s="319"/>
      <c r="T1542" s="320"/>
      <c r="U1542" s="321">
        <v>45064</v>
      </c>
      <c r="V1542" s="270" t="str">
        <f ca="1">IFERROR(IF(E1542&lt;&gt;"",VLOOKUP(E1542,'Color Lineup'!N:N,1,0),""),"CHECK")</f>
        <v>MX4R0</v>
      </c>
    </row>
    <row r="1543" spans="3:22">
      <c r="C1543" s="1">
        <f>+IF(D1543=1,COUNTIF($D$2:D1543,D1543),0)</f>
        <v>0</v>
      </c>
      <c r="D1543" s="1">
        <f>+COUNTIF($E$2:E1543,E1543)</f>
        <v>148</v>
      </c>
      <c r="E1543" s="1" t="str">
        <f t="shared" si="48"/>
        <v>LH089</v>
      </c>
      <c r="F1543" s="323">
        <f t="shared" si="49"/>
        <v>1541</v>
      </c>
      <c r="G1543" s="317" t="s">
        <v>2983</v>
      </c>
      <c r="H1543" s="317" t="s">
        <v>682</v>
      </c>
      <c r="I1543" s="317" t="s">
        <v>2967</v>
      </c>
      <c r="J1543" s="317">
        <v>5</v>
      </c>
      <c r="K1543" s="317" t="s">
        <v>585</v>
      </c>
      <c r="L1543" s="317" t="s">
        <v>973</v>
      </c>
      <c r="M1543" s="317">
        <v>0</v>
      </c>
      <c r="N1543" s="333" t="s">
        <v>465</v>
      </c>
      <c r="O1543" s="318"/>
      <c r="P1543" s="319"/>
      <c r="Q1543" s="320"/>
      <c r="R1543" s="319"/>
      <c r="S1543" s="319"/>
      <c r="T1543" s="320"/>
      <c r="U1543" s="321">
        <v>45064</v>
      </c>
      <c r="V1543" s="270" t="str">
        <f ca="1">IFERROR(IF(E1543&lt;&gt;"",VLOOKUP(E1543,'Color Lineup'!N:N,1,0),""),"CHECK")</f>
        <v>LH089</v>
      </c>
    </row>
    <row r="1544" spans="3:22">
      <c r="C1544" s="1">
        <f>+IF(D1544=1,COUNTIF($D$2:D1544,D1544),0)</f>
        <v>0</v>
      </c>
      <c r="D1544" s="1">
        <f>+COUNTIF($E$2:E1544,E1544)</f>
        <v>48</v>
      </c>
      <c r="E1544" s="1" t="str">
        <f t="shared" si="48"/>
        <v>LP040</v>
      </c>
      <c r="F1544" s="323">
        <f t="shared" si="49"/>
        <v>1542</v>
      </c>
      <c r="G1544" s="317" t="s">
        <v>2984</v>
      </c>
      <c r="H1544" s="317" t="s">
        <v>519</v>
      </c>
      <c r="I1544" s="317" t="s">
        <v>2837</v>
      </c>
      <c r="J1544" s="317">
        <v>10</v>
      </c>
      <c r="K1544" s="317" t="s">
        <v>561</v>
      </c>
      <c r="L1544" s="317" t="s">
        <v>2330</v>
      </c>
      <c r="M1544" s="317">
        <v>0</v>
      </c>
      <c r="N1544" s="333" t="s">
        <v>28</v>
      </c>
      <c r="O1544" s="318"/>
      <c r="P1544" s="319"/>
      <c r="Q1544" s="320"/>
      <c r="R1544" s="319"/>
      <c r="S1544" s="319"/>
      <c r="T1544" s="320"/>
      <c r="U1544" s="321">
        <v>45064</v>
      </c>
      <c r="V1544" s="270" t="str">
        <f ca="1">IFERROR(IF(E1544&lt;&gt;"",VLOOKUP(E1544,'Color Lineup'!N:N,1,0),""),"CHECK")</f>
        <v>LP040</v>
      </c>
    </row>
    <row r="1545" spans="3:22">
      <c r="C1545" s="1">
        <f>+IF(D1545=1,COUNTIF($D$2:D1545,D1545),0)</f>
        <v>0</v>
      </c>
      <c r="D1545" s="1">
        <f>+COUNTIF($E$2:E1545,E1545)</f>
        <v>65</v>
      </c>
      <c r="E1545" s="1" t="str">
        <f t="shared" si="48"/>
        <v>MX218</v>
      </c>
      <c r="F1545" s="323">
        <f t="shared" si="49"/>
        <v>1543</v>
      </c>
      <c r="G1545" s="317" t="s">
        <v>2985</v>
      </c>
      <c r="H1545" s="317" t="s">
        <v>518</v>
      </c>
      <c r="I1545" s="317" t="s">
        <v>1190</v>
      </c>
      <c r="J1545" s="317">
        <v>4</v>
      </c>
      <c r="K1545" s="317" t="s">
        <v>760</v>
      </c>
      <c r="L1545" s="317" t="s">
        <v>832</v>
      </c>
      <c r="M1545" s="317">
        <v>0</v>
      </c>
      <c r="N1545" s="333" t="s">
        <v>20</v>
      </c>
      <c r="O1545" s="318"/>
      <c r="P1545" s="319"/>
      <c r="Q1545" s="320"/>
      <c r="R1545" s="319"/>
      <c r="S1545" s="319"/>
      <c r="T1545" s="320"/>
      <c r="U1545" s="321">
        <v>45064</v>
      </c>
      <c r="V1545" s="270" t="str">
        <f ca="1">IFERROR(IF(E1545&lt;&gt;"",VLOOKUP(E1545,'Color Lineup'!N:N,1,0),""),"CHECK")</f>
        <v>MX218</v>
      </c>
    </row>
    <row r="1546" spans="3:22">
      <c r="C1546" s="1">
        <f>+IF(D1546=1,COUNTIF($D$2:D1546,D1546),0)</f>
        <v>0</v>
      </c>
      <c r="D1546" s="1">
        <f>+COUNTIF($E$2:E1546,E1546)</f>
        <v>20</v>
      </c>
      <c r="E1546" s="1" t="str">
        <f t="shared" si="48"/>
        <v>CXX12</v>
      </c>
      <c r="F1546" s="323">
        <f t="shared" si="49"/>
        <v>1544</v>
      </c>
      <c r="G1546" s="317" t="s">
        <v>2986</v>
      </c>
      <c r="H1546" s="317" t="s">
        <v>682</v>
      </c>
      <c r="I1546" s="317" t="s">
        <v>2877</v>
      </c>
      <c r="J1546" s="317">
        <v>8</v>
      </c>
      <c r="K1546" s="317" t="s">
        <v>680</v>
      </c>
      <c r="L1546" s="317" t="s">
        <v>974</v>
      </c>
      <c r="M1546" s="317">
        <v>0</v>
      </c>
      <c r="N1546" s="333" t="s">
        <v>632</v>
      </c>
      <c r="O1546" s="318"/>
      <c r="P1546" s="319"/>
      <c r="Q1546" s="320"/>
      <c r="R1546" s="319"/>
      <c r="S1546" s="319"/>
      <c r="T1546" s="320"/>
      <c r="U1546" s="321">
        <v>45064</v>
      </c>
      <c r="V1546" s="270" t="str">
        <f ca="1">IFERROR(IF(E1546&lt;&gt;"",VLOOKUP(E1546,'Color Lineup'!N:N,1,0),""),"CHECK")</f>
        <v>CXX12</v>
      </c>
    </row>
    <row r="1547" spans="3:22">
      <c r="C1547" s="1">
        <f>+IF(D1547=1,COUNTIF($D$2:D1547,D1547),0)</f>
        <v>0</v>
      </c>
      <c r="D1547" s="1">
        <f>+COUNTIF($E$2:E1547,E1547)</f>
        <v>29</v>
      </c>
      <c r="E1547" s="1" t="str">
        <f t="shared" si="48"/>
        <v>MY089</v>
      </c>
      <c r="F1547" s="323">
        <f t="shared" si="49"/>
        <v>1545</v>
      </c>
      <c r="G1547" s="317" t="s">
        <v>2987</v>
      </c>
      <c r="H1547" s="317" t="s">
        <v>518</v>
      </c>
      <c r="I1547" s="317" t="s">
        <v>1161</v>
      </c>
      <c r="J1547" s="317">
        <v>8</v>
      </c>
      <c r="K1547" s="317" t="s">
        <v>759</v>
      </c>
      <c r="L1547" s="317" t="s">
        <v>834</v>
      </c>
      <c r="M1547" s="317">
        <v>0</v>
      </c>
      <c r="N1547" s="333" t="s">
        <v>465</v>
      </c>
      <c r="O1547" s="318"/>
      <c r="P1547" s="319"/>
      <c r="Q1547" s="320"/>
      <c r="R1547" s="319"/>
      <c r="S1547" s="319"/>
      <c r="T1547" s="320"/>
      <c r="U1547" s="321">
        <v>45064</v>
      </c>
      <c r="V1547" s="270" t="str">
        <f ca="1">IFERROR(IF(E1547&lt;&gt;"",VLOOKUP(E1547,'Color Lineup'!N:N,1,0),""),"CHECK")</f>
        <v>MY089</v>
      </c>
    </row>
    <row r="1548" spans="3:22">
      <c r="C1548" s="1">
        <f>+IF(D1548=1,COUNTIF($D$2:D1548,D1548),0)</f>
        <v>0</v>
      </c>
      <c r="D1548" s="1">
        <f>+COUNTIF($E$2:E1548,E1548)</f>
        <v>63</v>
      </c>
      <c r="E1548" s="1" t="str">
        <f t="shared" si="48"/>
        <v>LHX12</v>
      </c>
      <c r="F1548" s="323">
        <f t="shared" si="49"/>
        <v>1546</v>
      </c>
      <c r="G1548" s="317" t="s">
        <v>2988</v>
      </c>
      <c r="H1548" s="317" t="s">
        <v>682</v>
      </c>
      <c r="I1548" s="317" t="s">
        <v>2967</v>
      </c>
      <c r="J1548" s="317">
        <v>6</v>
      </c>
      <c r="K1548" s="317" t="s">
        <v>585</v>
      </c>
      <c r="L1548" s="317" t="s">
        <v>975</v>
      </c>
      <c r="M1548" s="317">
        <v>0</v>
      </c>
      <c r="N1548" s="333" t="s">
        <v>632</v>
      </c>
      <c r="O1548" s="318"/>
      <c r="P1548" s="319"/>
      <c r="Q1548" s="320"/>
      <c r="R1548" s="319"/>
      <c r="S1548" s="319"/>
      <c r="T1548" s="320"/>
      <c r="U1548" s="321">
        <v>45064</v>
      </c>
      <c r="V1548" s="270" t="str">
        <f ca="1">IFERROR(IF(E1548&lt;&gt;"",VLOOKUP(E1548,'Color Lineup'!N:N,1,0),""),"CHECK")</f>
        <v>LHX12</v>
      </c>
    </row>
    <row r="1549" spans="3:22">
      <c r="C1549" s="1">
        <f>+IF(D1549=1,COUNTIF($D$2:D1549,D1549),0)</f>
        <v>0</v>
      </c>
      <c r="D1549" s="1">
        <f>+COUNTIF($E$2:E1549,E1549)</f>
        <v>104</v>
      </c>
      <c r="E1549" s="1" t="str">
        <f t="shared" si="48"/>
        <v>MX089</v>
      </c>
      <c r="F1549" s="323">
        <f t="shared" si="49"/>
        <v>1547</v>
      </c>
      <c r="G1549" s="317" t="s">
        <v>2989</v>
      </c>
      <c r="H1549" s="317" t="s">
        <v>518</v>
      </c>
      <c r="I1549" s="317" t="s">
        <v>1190</v>
      </c>
      <c r="J1549" s="317">
        <v>5</v>
      </c>
      <c r="K1549" s="317" t="s">
        <v>760</v>
      </c>
      <c r="L1549" s="317" t="s">
        <v>835</v>
      </c>
      <c r="M1549" s="317">
        <v>0</v>
      </c>
      <c r="N1549" s="333" t="s">
        <v>465</v>
      </c>
      <c r="O1549" s="318"/>
      <c r="P1549" s="319"/>
      <c r="Q1549" s="320"/>
      <c r="R1549" s="319"/>
      <c r="S1549" s="319"/>
      <c r="T1549" s="320"/>
      <c r="U1549" s="321">
        <v>45064</v>
      </c>
      <c r="V1549" s="270" t="str">
        <f ca="1">IFERROR(IF(E1549&lt;&gt;"",VLOOKUP(E1549,'Color Lineup'!N:N,1,0),""),"CHECK")</f>
        <v>MX089</v>
      </c>
    </row>
    <row r="1550" spans="3:22">
      <c r="C1550" s="1">
        <f>+IF(D1550=1,COUNTIF($D$2:D1550,D1550),0)</f>
        <v>0</v>
      </c>
      <c r="D1550" s="1">
        <f>+COUNTIF($E$2:E1550,E1550)</f>
        <v>29</v>
      </c>
      <c r="E1550" s="1" t="str">
        <f t="shared" si="48"/>
        <v>LT218</v>
      </c>
      <c r="F1550" s="323">
        <f t="shared" si="49"/>
        <v>1548</v>
      </c>
      <c r="G1550" s="317" t="s">
        <v>2990</v>
      </c>
      <c r="H1550" s="317" t="s">
        <v>519</v>
      </c>
      <c r="I1550" s="317" t="s">
        <v>2977</v>
      </c>
      <c r="J1550" s="317">
        <v>2</v>
      </c>
      <c r="K1550" s="317" t="s">
        <v>559</v>
      </c>
      <c r="L1550" s="317" t="s">
        <v>1330</v>
      </c>
      <c r="M1550" s="317">
        <v>0</v>
      </c>
      <c r="N1550" s="333" t="s">
        <v>20</v>
      </c>
      <c r="O1550" s="318"/>
      <c r="P1550" s="319"/>
      <c r="Q1550" s="320"/>
      <c r="R1550" s="319"/>
      <c r="S1550" s="319"/>
      <c r="T1550" s="320"/>
      <c r="U1550" s="321">
        <v>45064</v>
      </c>
      <c r="V1550" s="270" t="str">
        <f ca="1">IFERROR(IF(E1550&lt;&gt;"",VLOOKUP(E1550,'Color Lineup'!N:N,1,0),""),"CHECK")</f>
        <v>LT218</v>
      </c>
    </row>
    <row r="1551" spans="3:22">
      <c r="C1551" s="1">
        <f>+IF(D1551=1,COUNTIF($D$2:D1551,D1551),0)</f>
        <v>0</v>
      </c>
      <c r="D1551" s="1">
        <f>+COUNTIF($E$2:E1551,E1551)</f>
        <v>14</v>
      </c>
      <c r="E1551" s="1" t="str">
        <f t="shared" si="48"/>
        <v>HJP20</v>
      </c>
      <c r="F1551" s="323">
        <f t="shared" si="49"/>
        <v>1549</v>
      </c>
      <c r="G1551" s="317" t="s">
        <v>2991</v>
      </c>
      <c r="H1551" s="317" t="s">
        <v>682</v>
      </c>
      <c r="I1551" s="317" t="s">
        <v>2932</v>
      </c>
      <c r="J1551" s="317">
        <v>6</v>
      </c>
      <c r="K1551" s="317" t="s">
        <v>679</v>
      </c>
      <c r="L1551" s="317" t="s">
        <v>977</v>
      </c>
      <c r="M1551" s="317">
        <v>0</v>
      </c>
      <c r="N1551" s="333" t="s">
        <v>633</v>
      </c>
      <c r="O1551" s="318"/>
      <c r="P1551" s="319"/>
      <c r="Q1551" s="320"/>
      <c r="R1551" s="319"/>
      <c r="S1551" s="319"/>
      <c r="T1551" s="320"/>
      <c r="U1551" s="321">
        <v>45064</v>
      </c>
      <c r="V1551" s="270" t="str">
        <f ca="1">IFERROR(IF(E1551&lt;&gt;"",VLOOKUP(E1551,'Color Lineup'!N:N,1,0),""),"CHECK")</f>
        <v>HJP20</v>
      </c>
    </row>
    <row r="1552" spans="3:22">
      <c r="C1552" s="1">
        <f>+IF(D1552=1,COUNTIF($D$2:D1552,D1552),0)</f>
        <v>0</v>
      </c>
      <c r="D1552" s="1">
        <f>+COUNTIF($E$2:E1552,E1552)</f>
        <v>66</v>
      </c>
      <c r="E1552" s="1" t="str">
        <f t="shared" si="48"/>
        <v>MX218</v>
      </c>
      <c r="F1552" s="323">
        <f t="shared" si="49"/>
        <v>1550</v>
      </c>
      <c r="G1552" s="317" t="s">
        <v>2992</v>
      </c>
      <c r="H1552" s="317" t="s">
        <v>518</v>
      </c>
      <c r="I1552" s="317" t="s">
        <v>1190</v>
      </c>
      <c r="J1552" s="317">
        <v>6</v>
      </c>
      <c r="K1552" s="317" t="s">
        <v>760</v>
      </c>
      <c r="L1552" s="317" t="s">
        <v>836</v>
      </c>
      <c r="M1552" s="317">
        <v>0</v>
      </c>
      <c r="N1552" s="333" t="s">
        <v>20</v>
      </c>
      <c r="O1552" s="318"/>
      <c r="P1552" s="319"/>
      <c r="Q1552" s="320"/>
      <c r="R1552" s="319"/>
      <c r="S1552" s="319"/>
      <c r="T1552" s="320"/>
      <c r="U1552" s="321">
        <v>45064</v>
      </c>
      <c r="V1552" s="270" t="str">
        <f ca="1">IFERROR(IF(E1552&lt;&gt;"",VLOOKUP(E1552,'Color Lineup'!N:N,1,0),""),"CHECK")</f>
        <v>MX218</v>
      </c>
    </row>
    <row r="1553" spans="3:22">
      <c r="C1553" s="1">
        <f>+IF(D1553=1,COUNTIF($D$2:D1553,D1553),0)</f>
        <v>0</v>
      </c>
      <c r="D1553" s="1">
        <f>+COUNTIF($E$2:E1553,E1553)</f>
        <v>30</v>
      </c>
      <c r="E1553" s="1" t="str">
        <f t="shared" si="48"/>
        <v>LHS28</v>
      </c>
      <c r="F1553" s="323">
        <f t="shared" si="49"/>
        <v>1551</v>
      </c>
      <c r="G1553" s="317" t="s">
        <v>2993</v>
      </c>
      <c r="H1553" s="317" t="s">
        <v>682</v>
      </c>
      <c r="I1553" s="317" t="s">
        <v>2967</v>
      </c>
      <c r="J1553" s="317">
        <v>7</v>
      </c>
      <c r="K1553" s="317" t="s">
        <v>585</v>
      </c>
      <c r="L1553" s="317" t="s">
        <v>978</v>
      </c>
      <c r="M1553" s="317">
        <v>0</v>
      </c>
      <c r="N1553" s="333" t="s">
        <v>631</v>
      </c>
      <c r="O1553" s="318"/>
      <c r="P1553" s="319"/>
      <c r="Q1553" s="320"/>
      <c r="R1553" s="319"/>
      <c r="S1553" s="319"/>
      <c r="T1553" s="320"/>
      <c r="U1553" s="321">
        <v>45064</v>
      </c>
      <c r="V1553" s="270" t="str">
        <f ca="1">IFERROR(IF(E1553&lt;&gt;"",VLOOKUP(E1553,'Color Lineup'!N:N,1,0),""),"CHECK")</f>
        <v>LHS28</v>
      </c>
    </row>
    <row r="1554" spans="3:22">
      <c r="C1554" s="1">
        <f>+IF(D1554=1,COUNTIF($D$2:D1554,D1554),0)</f>
        <v>0</v>
      </c>
      <c r="D1554" s="1">
        <f>+COUNTIF($E$2:E1554,E1554)</f>
        <v>38</v>
      </c>
      <c r="E1554" s="1" t="str">
        <f t="shared" si="48"/>
        <v>MX040</v>
      </c>
      <c r="F1554" s="323">
        <f t="shared" si="49"/>
        <v>1552</v>
      </c>
      <c r="G1554" s="317" t="s">
        <v>2994</v>
      </c>
      <c r="H1554" s="317" t="s">
        <v>518</v>
      </c>
      <c r="I1554" s="317" t="s">
        <v>1190</v>
      </c>
      <c r="J1554" s="317">
        <v>7</v>
      </c>
      <c r="K1554" s="317" t="s">
        <v>760</v>
      </c>
      <c r="L1554" s="317" t="s">
        <v>838</v>
      </c>
      <c r="M1554" s="317">
        <v>0</v>
      </c>
      <c r="N1554" s="333" t="s">
        <v>28</v>
      </c>
      <c r="O1554" s="318"/>
      <c r="P1554" s="319"/>
      <c r="Q1554" s="320"/>
      <c r="R1554" s="319"/>
      <c r="S1554" s="319"/>
      <c r="T1554" s="320"/>
      <c r="U1554" s="321">
        <v>45064</v>
      </c>
      <c r="V1554" s="270" t="str">
        <f ca="1">IFERROR(IF(E1554&lt;&gt;"",VLOOKUP(E1554,'Color Lineup'!N:N,1,0),""),"CHECK")</f>
        <v>MX040</v>
      </c>
    </row>
    <row r="1555" spans="3:22">
      <c r="C1555" s="1">
        <f>+IF(D1555=1,COUNTIF($D$2:D1555,D1555),0)</f>
        <v>0</v>
      </c>
      <c r="D1555" s="1">
        <f>+COUNTIF($E$2:E1555,E1555)</f>
        <v>149</v>
      </c>
      <c r="E1555" s="1" t="str">
        <f t="shared" si="48"/>
        <v>LH089</v>
      </c>
      <c r="F1555" s="323">
        <f t="shared" si="49"/>
        <v>1553</v>
      </c>
      <c r="G1555" s="317" t="s">
        <v>2995</v>
      </c>
      <c r="H1555" s="317" t="s">
        <v>682</v>
      </c>
      <c r="I1555" s="317" t="s">
        <v>2967</v>
      </c>
      <c r="J1555" s="317">
        <v>8</v>
      </c>
      <c r="K1555" s="317" t="s">
        <v>585</v>
      </c>
      <c r="L1555" s="317" t="s">
        <v>979</v>
      </c>
      <c r="M1555" s="317">
        <v>0</v>
      </c>
      <c r="N1555" s="333" t="s">
        <v>465</v>
      </c>
      <c r="O1555" s="318"/>
      <c r="P1555" s="319"/>
      <c r="Q1555" s="320"/>
      <c r="R1555" s="319"/>
      <c r="S1555" s="319"/>
      <c r="T1555" s="320"/>
      <c r="U1555" s="321">
        <v>45064</v>
      </c>
      <c r="V1555" s="270" t="str">
        <f ca="1">IFERROR(IF(E1555&lt;&gt;"",VLOOKUP(E1555,'Color Lineup'!N:N,1,0),""),"CHECK")</f>
        <v>LH089</v>
      </c>
    </row>
    <row r="1556" spans="3:22">
      <c r="C1556" s="1">
        <f>+IF(D1556=1,COUNTIF($D$2:D1556,D1556),0)</f>
        <v>0</v>
      </c>
      <c r="D1556" s="1">
        <f>+COUNTIF($E$2:E1556,E1556)</f>
        <v>15</v>
      </c>
      <c r="E1556" s="1" t="str">
        <f t="shared" si="48"/>
        <v>MY218</v>
      </c>
      <c r="F1556" s="323">
        <f t="shared" si="49"/>
        <v>1554</v>
      </c>
      <c r="G1556" s="317" t="s">
        <v>2996</v>
      </c>
      <c r="H1556" s="317" t="s">
        <v>518</v>
      </c>
      <c r="I1556" s="317" t="s">
        <v>1161</v>
      </c>
      <c r="J1556" s="317">
        <v>9</v>
      </c>
      <c r="K1556" s="317" t="s">
        <v>759</v>
      </c>
      <c r="L1556" s="317" t="s">
        <v>839</v>
      </c>
      <c r="M1556" s="317">
        <v>0</v>
      </c>
      <c r="N1556" s="333" t="s">
        <v>20</v>
      </c>
      <c r="O1556" s="318"/>
      <c r="P1556" s="319"/>
      <c r="Q1556" s="320"/>
      <c r="R1556" s="319"/>
      <c r="S1556" s="319"/>
      <c r="T1556" s="320"/>
      <c r="U1556" s="321">
        <v>45064</v>
      </c>
      <c r="V1556" s="270" t="str">
        <f ca="1">IFERROR(IF(E1556&lt;&gt;"",VLOOKUP(E1556,'Color Lineup'!N:N,1,0),""),"CHECK")</f>
        <v>MY218</v>
      </c>
    </row>
    <row r="1557" spans="3:22">
      <c r="C1557" s="1">
        <f>+IF(D1557=1,COUNTIF($D$2:D1557,D1557),0)</f>
        <v>0</v>
      </c>
      <c r="D1557" s="1">
        <f>+COUNTIF($E$2:E1557,E1557)</f>
        <v>49</v>
      </c>
      <c r="E1557" s="1" t="str">
        <f t="shared" si="48"/>
        <v>LP040</v>
      </c>
      <c r="F1557" s="323">
        <f t="shared" si="49"/>
        <v>1555</v>
      </c>
      <c r="G1557" s="317" t="s">
        <v>2997</v>
      </c>
      <c r="H1557" s="317" t="s">
        <v>519</v>
      </c>
      <c r="I1557" s="317" t="s">
        <v>2998</v>
      </c>
      <c r="J1557" s="317">
        <v>1</v>
      </c>
      <c r="K1557" s="317" t="s">
        <v>561</v>
      </c>
      <c r="L1557" s="317" t="s">
        <v>1346</v>
      </c>
      <c r="M1557" s="317">
        <v>0</v>
      </c>
      <c r="N1557" s="333" t="s">
        <v>28</v>
      </c>
      <c r="O1557" s="318"/>
      <c r="P1557" s="319"/>
      <c r="Q1557" s="320"/>
      <c r="R1557" s="319"/>
      <c r="S1557" s="319"/>
      <c r="T1557" s="320"/>
      <c r="U1557" s="321">
        <v>45064</v>
      </c>
      <c r="V1557" s="270" t="str">
        <f ca="1">IFERROR(IF(E1557&lt;&gt;"",VLOOKUP(E1557,'Color Lineup'!N:N,1,0),""),"CHECK")</f>
        <v>LP040</v>
      </c>
    </row>
    <row r="1558" spans="3:22">
      <c r="C1558" s="1">
        <f>+IF(D1558=1,COUNTIF($D$2:D1558,D1558),0)</f>
        <v>0</v>
      </c>
      <c r="D1558" s="1">
        <f>+COUNTIF($E$2:E1558,E1558)</f>
        <v>150</v>
      </c>
      <c r="E1558" s="1" t="str">
        <f t="shared" si="48"/>
        <v>LH089</v>
      </c>
      <c r="F1558" s="323">
        <f t="shared" si="49"/>
        <v>1556</v>
      </c>
      <c r="G1558" s="317" t="s">
        <v>2999</v>
      </c>
      <c r="H1558" s="317" t="s">
        <v>682</v>
      </c>
      <c r="I1558" s="317" t="s">
        <v>2967</v>
      </c>
      <c r="J1558" s="317">
        <v>9</v>
      </c>
      <c r="K1558" s="317" t="s">
        <v>585</v>
      </c>
      <c r="L1558" s="317" t="s">
        <v>980</v>
      </c>
      <c r="M1558" s="317">
        <v>0</v>
      </c>
      <c r="N1558" s="333" t="s">
        <v>465</v>
      </c>
      <c r="O1558" s="318"/>
      <c r="P1558" s="319"/>
      <c r="Q1558" s="320"/>
      <c r="R1558" s="319"/>
      <c r="S1558" s="319"/>
      <c r="T1558" s="320"/>
      <c r="U1558" s="321">
        <v>45065</v>
      </c>
      <c r="V1558" s="270" t="str">
        <f ca="1">IFERROR(IF(E1558&lt;&gt;"",VLOOKUP(E1558,'Color Lineup'!N:N,1,0),""),"CHECK")</f>
        <v>LH089</v>
      </c>
    </row>
    <row r="1559" spans="3:22">
      <c r="C1559" s="1">
        <f>+IF(D1559=1,COUNTIF($D$2:D1559,D1559),0)</f>
        <v>0</v>
      </c>
      <c r="D1559" s="1">
        <f>+COUNTIF($E$2:E1559,E1559)</f>
        <v>126</v>
      </c>
      <c r="E1559" s="1" t="str">
        <f t="shared" si="48"/>
        <v>MX4R0</v>
      </c>
      <c r="F1559" s="323">
        <f t="shared" si="49"/>
        <v>1557</v>
      </c>
      <c r="G1559" s="317" t="s">
        <v>3000</v>
      </c>
      <c r="H1559" s="317" t="s">
        <v>518</v>
      </c>
      <c r="I1559" s="317" t="s">
        <v>1190</v>
      </c>
      <c r="J1559" s="317">
        <v>8</v>
      </c>
      <c r="K1559" s="317" t="s">
        <v>760</v>
      </c>
      <c r="L1559" s="317" t="s">
        <v>841</v>
      </c>
      <c r="M1559" s="317">
        <v>0</v>
      </c>
      <c r="N1559" s="333" t="s">
        <v>21</v>
      </c>
      <c r="O1559" s="318"/>
      <c r="P1559" s="319"/>
      <c r="Q1559" s="320"/>
      <c r="R1559" s="319"/>
      <c r="S1559" s="319"/>
      <c r="T1559" s="320"/>
      <c r="U1559" s="321">
        <v>45065</v>
      </c>
      <c r="V1559" s="270" t="str">
        <f ca="1">IFERROR(IF(E1559&lt;&gt;"",VLOOKUP(E1559,'Color Lineup'!N:N,1,0),""),"CHECK")</f>
        <v>MX4R0</v>
      </c>
    </row>
    <row r="1560" spans="3:22">
      <c r="C1560" s="1">
        <f>+IF(D1560=1,COUNTIF($D$2:D1560,D1560),0)</f>
        <v>0</v>
      </c>
      <c r="D1560" s="1">
        <f>+COUNTIF($E$2:E1560,E1560)</f>
        <v>23</v>
      </c>
      <c r="E1560" s="1" t="str">
        <f t="shared" si="48"/>
        <v>HJX12</v>
      </c>
      <c r="F1560" s="323">
        <f t="shared" si="49"/>
        <v>1558</v>
      </c>
      <c r="G1560" s="317" t="s">
        <v>3001</v>
      </c>
      <c r="H1560" s="317" t="s">
        <v>682</v>
      </c>
      <c r="I1560" s="317" t="s">
        <v>2932</v>
      </c>
      <c r="J1560" s="317">
        <v>7</v>
      </c>
      <c r="K1560" s="317" t="s">
        <v>679</v>
      </c>
      <c r="L1560" s="317" t="s">
        <v>981</v>
      </c>
      <c r="M1560" s="317">
        <v>0</v>
      </c>
      <c r="N1560" s="333" t="s">
        <v>632</v>
      </c>
      <c r="O1560" s="318"/>
      <c r="P1560" s="319"/>
      <c r="Q1560" s="320"/>
      <c r="R1560" s="319"/>
      <c r="S1560" s="319"/>
      <c r="T1560" s="320"/>
      <c r="U1560" s="321">
        <v>45065</v>
      </c>
      <c r="V1560" s="270" t="str">
        <f ca="1">IFERROR(IF(E1560&lt;&gt;"",VLOOKUP(E1560,'Color Lineup'!N:N,1,0),""),"CHECK")</f>
        <v>HJX12</v>
      </c>
    </row>
    <row r="1561" spans="3:22">
      <c r="C1561" s="1">
        <f>+IF(D1561=1,COUNTIF($D$2:D1561,D1561),0)</f>
        <v>0</v>
      </c>
      <c r="D1561" s="1">
        <f>+COUNTIF($E$2:E1561,E1561)</f>
        <v>127</v>
      </c>
      <c r="E1561" s="1" t="str">
        <f t="shared" si="48"/>
        <v>MX4R0</v>
      </c>
      <c r="F1561" s="323">
        <f t="shared" si="49"/>
        <v>1559</v>
      </c>
      <c r="G1561" s="317" t="s">
        <v>3002</v>
      </c>
      <c r="H1561" s="317" t="s">
        <v>518</v>
      </c>
      <c r="I1561" s="317" t="s">
        <v>1190</v>
      </c>
      <c r="J1561" s="317">
        <v>9</v>
      </c>
      <c r="K1561" s="317" t="s">
        <v>760</v>
      </c>
      <c r="L1561" s="317" t="s">
        <v>842</v>
      </c>
      <c r="M1561" s="317">
        <v>0</v>
      </c>
      <c r="N1561" s="333" t="s">
        <v>21</v>
      </c>
      <c r="O1561" s="318"/>
      <c r="P1561" s="319"/>
      <c r="Q1561" s="320"/>
      <c r="R1561" s="319"/>
      <c r="S1561" s="319"/>
      <c r="T1561" s="320"/>
      <c r="U1561" s="321">
        <v>45065</v>
      </c>
      <c r="V1561" s="270" t="str">
        <f ca="1">IFERROR(IF(E1561&lt;&gt;"",VLOOKUP(E1561,'Color Lineup'!N:N,1,0),""),"CHECK")</f>
        <v>MX4R0</v>
      </c>
    </row>
    <row r="1562" spans="3:22">
      <c r="C1562" s="1">
        <f>+IF(D1562=1,COUNTIF($D$2:D1562,D1562),0)</f>
        <v>0</v>
      </c>
      <c r="D1562" s="1">
        <f>+COUNTIF($E$2:E1562,E1562)</f>
        <v>67</v>
      </c>
      <c r="E1562" s="1" t="str">
        <f t="shared" si="48"/>
        <v>CXW09</v>
      </c>
      <c r="F1562" s="323">
        <f t="shared" si="49"/>
        <v>1560</v>
      </c>
      <c r="G1562" s="317" t="s">
        <v>3003</v>
      </c>
      <c r="H1562" s="317" t="s">
        <v>682</v>
      </c>
      <c r="I1562" s="317" t="s">
        <v>2877</v>
      </c>
      <c r="J1562" s="317">
        <v>9</v>
      </c>
      <c r="K1562" s="317" t="s">
        <v>680</v>
      </c>
      <c r="L1562" s="317" t="s">
        <v>982</v>
      </c>
      <c r="M1562" s="317">
        <v>0</v>
      </c>
      <c r="N1562" s="333" t="s">
        <v>635</v>
      </c>
      <c r="O1562" s="318"/>
      <c r="P1562" s="319"/>
      <c r="Q1562" s="320"/>
      <c r="R1562" s="319"/>
      <c r="S1562" s="319"/>
      <c r="T1562" s="320"/>
      <c r="U1562" s="321">
        <v>45065</v>
      </c>
      <c r="V1562" s="270" t="str">
        <f ca="1">IFERROR(IF(E1562&lt;&gt;"",VLOOKUP(E1562,'Color Lineup'!N:N,1,0),""),"CHECK")</f>
        <v>CXW09</v>
      </c>
    </row>
    <row r="1563" spans="3:22">
      <c r="C1563" s="1">
        <f>+IF(D1563=1,COUNTIF($D$2:D1563,D1563),0)</f>
        <v>0</v>
      </c>
      <c r="D1563" s="1">
        <f>+COUNTIF($E$2:E1563,E1563)</f>
        <v>54</v>
      </c>
      <c r="E1563" s="1" t="str">
        <f t="shared" si="48"/>
        <v>LT089</v>
      </c>
      <c r="F1563" s="323">
        <f t="shared" si="49"/>
        <v>1561</v>
      </c>
      <c r="G1563" s="317" t="s">
        <v>3004</v>
      </c>
      <c r="H1563" s="317" t="s">
        <v>519</v>
      </c>
      <c r="I1563" s="317" t="s">
        <v>2977</v>
      </c>
      <c r="J1563" s="317">
        <v>3</v>
      </c>
      <c r="K1563" s="317" t="s">
        <v>559</v>
      </c>
      <c r="L1563" s="317" t="s">
        <v>1369</v>
      </c>
      <c r="M1563" s="317">
        <v>0</v>
      </c>
      <c r="N1563" s="333" t="s">
        <v>465</v>
      </c>
      <c r="O1563" s="318"/>
      <c r="P1563" s="319"/>
      <c r="Q1563" s="320"/>
      <c r="R1563" s="319"/>
      <c r="S1563" s="319"/>
      <c r="T1563" s="320"/>
      <c r="U1563" s="321">
        <v>45065</v>
      </c>
      <c r="V1563" s="270" t="str">
        <f ca="1">IFERROR(IF(E1563&lt;&gt;"",VLOOKUP(E1563,'Color Lineup'!N:N,1,0),""),"CHECK")</f>
        <v>LT089</v>
      </c>
    </row>
    <row r="1564" spans="3:22">
      <c r="C1564" s="1">
        <f>+IF(D1564=1,COUNTIF($D$2:D1564,D1564),0)</f>
        <v>0</v>
      </c>
      <c r="D1564" s="1">
        <f>+COUNTIF($E$2:E1564,E1564)</f>
        <v>16</v>
      </c>
      <c r="E1564" s="1" t="str">
        <f t="shared" si="48"/>
        <v>MY218</v>
      </c>
      <c r="F1564" s="323">
        <f t="shared" si="49"/>
        <v>1562</v>
      </c>
      <c r="G1564" s="317" t="s">
        <v>3005</v>
      </c>
      <c r="H1564" s="317" t="s">
        <v>518</v>
      </c>
      <c r="I1564" s="317" t="s">
        <v>1161</v>
      </c>
      <c r="J1564" s="317">
        <v>10</v>
      </c>
      <c r="K1564" s="317" t="s">
        <v>759</v>
      </c>
      <c r="L1564" s="317" t="s">
        <v>843</v>
      </c>
      <c r="M1564" s="317">
        <v>0</v>
      </c>
      <c r="N1564" s="333" t="s">
        <v>20</v>
      </c>
      <c r="O1564" s="318"/>
      <c r="P1564" s="319"/>
      <c r="Q1564" s="320"/>
      <c r="R1564" s="319"/>
      <c r="S1564" s="319"/>
      <c r="T1564" s="320"/>
      <c r="U1564" s="321">
        <v>45065</v>
      </c>
      <c r="V1564" s="270" t="str">
        <f ca="1">IFERROR(IF(E1564&lt;&gt;"",VLOOKUP(E1564,'Color Lineup'!N:N,1,0),""),"CHECK")</f>
        <v>MY218</v>
      </c>
    </row>
    <row r="1565" spans="3:22">
      <c r="C1565" s="1">
        <f>+IF(D1565=1,COUNTIF($D$2:D1565,D1565),0)</f>
        <v>0</v>
      </c>
      <c r="D1565" s="1">
        <f>+COUNTIF($E$2:E1565,E1565)</f>
        <v>54</v>
      </c>
      <c r="E1565" s="1" t="str">
        <f t="shared" si="48"/>
        <v>LH3Q3</v>
      </c>
      <c r="F1565" s="323">
        <f t="shared" si="49"/>
        <v>1563</v>
      </c>
      <c r="G1565" s="317" t="s">
        <v>3006</v>
      </c>
      <c r="H1565" s="317" t="s">
        <v>682</v>
      </c>
      <c r="I1565" s="317" t="s">
        <v>2967</v>
      </c>
      <c r="J1565" s="317">
        <v>10</v>
      </c>
      <c r="K1565" s="317" t="s">
        <v>585</v>
      </c>
      <c r="L1565" s="317" t="s">
        <v>984</v>
      </c>
      <c r="M1565" s="317">
        <v>0</v>
      </c>
      <c r="N1565" s="333" t="s">
        <v>630</v>
      </c>
      <c r="O1565" s="318"/>
      <c r="P1565" s="319"/>
      <c r="Q1565" s="320"/>
      <c r="R1565" s="319"/>
      <c r="S1565" s="319"/>
      <c r="T1565" s="320"/>
      <c r="U1565" s="321">
        <v>45065</v>
      </c>
      <c r="V1565" s="270" t="str">
        <f ca="1">IFERROR(IF(E1565&lt;&gt;"",VLOOKUP(E1565,'Color Lineup'!N:N,1,0),""),"CHECK")</f>
        <v>LH3Q3</v>
      </c>
    </row>
    <row r="1566" spans="3:22">
      <c r="C1566" s="1">
        <f>+IF(D1566=1,COUNTIF($D$2:D1566,D1566),0)</f>
        <v>0</v>
      </c>
      <c r="D1566" s="1">
        <f>+COUNTIF($E$2:E1566,E1566)</f>
        <v>128</v>
      </c>
      <c r="E1566" s="1" t="str">
        <f t="shared" si="48"/>
        <v>MX4R0</v>
      </c>
      <c r="F1566" s="323">
        <f t="shared" si="49"/>
        <v>1564</v>
      </c>
      <c r="G1566" s="317" t="s">
        <v>3007</v>
      </c>
      <c r="H1566" s="317" t="s">
        <v>518</v>
      </c>
      <c r="I1566" s="317" t="s">
        <v>1190</v>
      </c>
      <c r="J1566" s="317">
        <v>10</v>
      </c>
      <c r="K1566" s="317" t="s">
        <v>760</v>
      </c>
      <c r="L1566" s="317" t="s">
        <v>844</v>
      </c>
      <c r="M1566" s="317">
        <v>0</v>
      </c>
      <c r="N1566" s="333" t="s">
        <v>21</v>
      </c>
      <c r="O1566" s="318"/>
      <c r="P1566" s="319"/>
      <c r="Q1566" s="320"/>
      <c r="R1566" s="319"/>
      <c r="S1566" s="319"/>
      <c r="T1566" s="320"/>
      <c r="U1566" s="321">
        <v>45065</v>
      </c>
      <c r="V1566" s="270" t="str">
        <f ca="1">IFERROR(IF(E1566&lt;&gt;"",VLOOKUP(E1566,'Color Lineup'!N:N,1,0),""),"CHECK")</f>
        <v>MX4R0</v>
      </c>
    </row>
    <row r="1567" spans="3:22">
      <c r="C1567" s="1">
        <f>+IF(D1567=1,COUNTIF($D$2:D1567,D1567),0)</f>
        <v>0</v>
      </c>
      <c r="D1567" s="1">
        <f>+COUNTIF($E$2:E1567,E1567)</f>
        <v>151</v>
      </c>
      <c r="E1567" s="1" t="str">
        <f t="shared" si="48"/>
        <v>LH089</v>
      </c>
      <c r="F1567" s="323">
        <f t="shared" si="49"/>
        <v>1565</v>
      </c>
      <c r="G1567" s="317" t="s">
        <v>3008</v>
      </c>
      <c r="H1567" s="317" t="s">
        <v>682</v>
      </c>
      <c r="I1567" s="317" t="s">
        <v>3009</v>
      </c>
      <c r="J1567" s="317">
        <v>1</v>
      </c>
      <c r="K1567" s="317" t="s">
        <v>585</v>
      </c>
      <c r="L1567" s="317" t="s">
        <v>985</v>
      </c>
      <c r="M1567" s="317">
        <v>0</v>
      </c>
      <c r="N1567" s="333" t="s">
        <v>465</v>
      </c>
      <c r="O1567" s="318"/>
      <c r="P1567" s="319"/>
      <c r="Q1567" s="320"/>
      <c r="R1567" s="319"/>
      <c r="S1567" s="319"/>
      <c r="T1567" s="320"/>
      <c r="U1567" s="321">
        <v>45065</v>
      </c>
      <c r="V1567" s="270" t="str">
        <f ca="1">IFERROR(IF(E1567&lt;&gt;"",VLOOKUP(E1567,'Color Lineup'!N:N,1,0),""),"CHECK")</f>
        <v>LH089</v>
      </c>
    </row>
    <row r="1568" spans="3:22">
      <c r="C1568" s="1">
        <f>+IF(D1568=1,COUNTIF($D$2:D1568,D1568),0)</f>
        <v>0</v>
      </c>
      <c r="D1568" s="1">
        <f>+COUNTIF($E$2:E1568,E1568)</f>
        <v>39</v>
      </c>
      <c r="E1568" s="1" t="str">
        <f t="shared" si="48"/>
        <v>MX040</v>
      </c>
      <c r="F1568" s="323">
        <f t="shared" si="49"/>
        <v>1566</v>
      </c>
      <c r="G1568" s="317" t="s">
        <v>3010</v>
      </c>
      <c r="H1568" s="317" t="s">
        <v>518</v>
      </c>
      <c r="I1568" s="317" t="s">
        <v>1193</v>
      </c>
      <c r="J1568" s="317">
        <v>1</v>
      </c>
      <c r="K1568" s="317" t="s">
        <v>760</v>
      </c>
      <c r="L1568" s="317" t="s">
        <v>845</v>
      </c>
      <c r="M1568" s="317">
        <v>0</v>
      </c>
      <c r="N1568" s="333" t="s">
        <v>28</v>
      </c>
      <c r="O1568" s="318"/>
      <c r="P1568" s="319"/>
      <c r="Q1568" s="320"/>
      <c r="R1568" s="319"/>
      <c r="S1568" s="319"/>
      <c r="T1568" s="320"/>
      <c r="U1568" s="321">
        <v>45065</v>
      </c>
      <c r="V1568" s="270" t="str">
        <f ca="1">IFERROR(IF(E1568&lt;&gt;"",VLOOKUP(E1568,'Color Lineup'!N:N,1,0),""),"CHECK")</f>
        <v>MX040</v>
      </c>
    </row>
    <row r="1569" spans="3:22">
      <c r="C1569" s="1">
        <f>+IF(D1569=1,COUNTIF($D$2:D1569,D1569),0)</f>
        <v>0</v>
      </c>
      <c r="D1569" s="1">
        <f>+COUNTIF($E$2:E1569,E1569)</f>
        <v>7</v>
      </c>
      <c r="E1569" s="1" t="str">
        <f t="shared" si="48"/>
        <v>LP218</v>
      </c>
      <c r="F1569" s="323">
        <f t="shared" si="49"/>
        <v>1567</v>
      </c>
      <c r="G1569" s="317" t="s">
        <v>3011</v>
      </c>
      <c r="H1569" s="317" t="s">
        <v>519</v>
      </c>
      <c r="I1569" s="317" t="s">
        <v>2998</v>
      </c>
      <c r="J1569" s="317">
        <v>2</v>
      </c>
      <c r="K1569" s="317" t="s">
        <v>561</v>
      </c>
      <c r="L1569" s="317" t="s">
        <v>1387</v>
      </c>
      <c r="M1569" s="317">
        <v>0</v>
      </c>
      <c r="N1569" s="333" t="s">
        <v>20</v>
      </c>
      <c r="O1569" s="318"/>
      <c r="P1569" s="319"/>
      <c r="Q1569" s="320"/>
      <c r="R1569" s="319"/>
      <c r="S1569" s="319"/>
      <c r="T1569" s="320"/>
      <c r="U1569" s="321">
        <v>45065</v>
      </c>
      <c r="V1569" s="270" t="str">
        <f ca="1">IFERROR(IF(E1569&lt;&gt;"",VLOOKUP(E1569,'Color Lineup'!N:N,1,0),""),"CHECK")</f>
        <v>LP218</v>
      </c>
    </row>
    <row r="1570" spans="3:22">
      <c r="C1570" s="1">
        <f>+IF(D1570=1,COUNTIF($D$2:D1570,D1570),0)</f>
        <v>0</v>
      </c>
      <c r="D1570" s="1">
        <f>+COUNTIF($E$2:E1570,E1570)</f>
        <v>24</v>
      </c>
      <c r="E1570" s="1" t="str">
        <f t="shared" si="48"/>
        <v>HJX12</v>
      </c>
      <c r="F1570" s="323">
        <f t="shared" si="49"/>
        <v>1568</v>
      </c>
      <c r="G1570" s="317" t="s">
        <v>3012</v>
      </c>
      <c r="H1570" s="317" t="s">
        <v>682</v>
      </c>
      <c r="I1570" s="317" t="s">
        <v>2932</v>
      </c>
      <c r="J1570" s="317">
        <v>8</v>
      </c>
      <c r="K1570" s="317" t="s">
        <v>679</v>
      </c>
      <c r="L1570" s="317" t="s">
        <v>986</v>
      </c>
      <c r="M1570" s="317">
        <v>0</v>
      </c>
      <c r="N1570" s="333" t="s">
        <v>632</v>
      </c>
      <c r="O1570" s="318"/>
      <c r="P1570" s="319"/>
      <c r="Q1570" s="320"/>
      <c r="R1570" s="319"/>
      <c r="S1570" s="319"/>
      <c r="T1570" s="320"/>
      <c r="U1570" s="321">
        <v>45065</v>
      </c>
      <c r="V1570" s="270" t="str">
        <f ca="1">IFERROR(IF(E1570&lt;&gt;"",VLOOKUP(E1570,'Color Lineup'!N:N,1,0),""),"CHECK")</f>
        <v>HJX12</v>
      </c>
    </row>
    <row r="1571" spans="3:22">
      <c r="C1571" s="1">
        <f>+IF(D1571=1,COUNTIF($D$2:D1571,D1571),0)</f>
        <v>0</v>
      </c>
      <c r="D1571" s="1">
        <f>+COUNTIF($E$2:E1571,E1571)</f>
        <v>105</v>
      </c>
      <c r="E1571" s="1" t="str">
        <f t="shared" si="48"/>
        <v>MX089</v>
      </c>
      <c r="F1571" s="323">
        <f t="shared" si="49"/>
        <v>1569</v>
      </c>
      <c r="G1571" s="317" t="s">
        <v>3013</v>
      </c>
      <c r="H1571" s="317" t="s">
        <v>518</v>
      </c>
      <c r="I1571" s="317" t="s">
        <v>1193</v>
      </c>
      <c r="J1571" s="317">
        <v>2</v>
      </c>
      <c r="K1571" s="317" t="s">
        <v>760</v>
      </c>
      <c r="L1571" s="317" t="s">
        <v>846</v>
      </c>
      <c r="M1571" s="317">
        <v>0</v>
      </c>
      <c r="N1571" s="333" t="s">
        <v>465</v>
      </c>
      <c r="O1571" s="318"/>
      <c r="P1571" s="319"/>
      <c r="Q1571" s="320"/>
      <c r="R1571" s="319"/>
      <c r="S1571" s="319"/>
      <c r="T1571" s="320"/>
      <c r="U1571" s="321">
        <v>45065</v>
      </c>
      <c r="V1571" s="270" t="str">
        <f ca="1">IFERROR(IF(E1571&lt;&gt;"",VLOOKUP(E1571,'Color Lineup'!N:N,1,0),""),"CHECK")</f>
        <v>MX089</v>
      </c>
    </row>
    <row r="1572" spans="3:22">
      <c r="C1572" s="1">
        <f>+IF(D1572=1,COUNTIF($D$2:D1572,D1572),0)</f>
        <v>0</v>
      </c>
      <c r="D1572" s="1">
        <f>+COUNTIF($E$2:E1572,E1572)</f>
        <v>55</v>
      </c>
      <c r="E1572" s="1" t="str">
        <f t="shared" si="48"/>
        <v>LH3Q3</v>
      </c>
      <c r="F1572" s="323">
        <f t="shared" si="49"/>
        <v>1570</v>
      </c>
      <c r="G1572" s="317" t="s">
        <v>3014</v>
      </c>
      <c r="H1572" s="317" t="s">
        <v>682</v>
      </c>
      <c r="I1572" s="317" t="s">
        <v>3009</v>
      </c>
      <c r="J1572" s="317">
        <v>2</v>
      </c>
      <c r="K1572" s="317" t="s">
        <v>585</v>
      </c>
      <c r="L1572" s="317" t="s">
        <v>987</v>
      </c>
      <c r="M1572" s="317">
        <v>0</v>
      </c>
      <c r="N1572" s="333" t="s">
        <v>630</v>
      </c>
      <c r="O1572" s="318"/>
      <c r="P1572" s="319"/>
      <c r="Q1572" s="320"/>
      <c r="R1572" s="319"/>
      <c r="S1572" s="319"/>
      <c r="T1572" s="320"/>
      <c r="U1572" s="321">
        <v>45065</v>
      </c>
      <c r="V1572" s="270" t="str">
        <f ca="1">IFERROR(IF(E1572&lt;&gt;"",VLOOKUP(E1572,'Color Lineup'!N:N,1,0),""),"CHECK")</f>
        <v>LH3Q3</v>
      </c>
    </row>
    <row r="1573" spans="3:22">
      <c r="C1573" s="1">
        <f>+IF(D1573=1,COUNTIF($D$2:D1573,D1573),0)</f>
        <v>0</v>
      </c>
      <c r="D1573" s="1">
        <f>+COUNTIF($E$2:E1573,E1573)</f>
        <v>52</v>
      </c>
      <c r="E1573" s="1" t="str">
        <f t="shared" si="48"/>
        <v>MY4R0</v>
      </c>
      <c r="F1573" s="323">
        <f t="shared" si="49"/>
        <v>1571</v>
      </c>
      <c r="G1573" s="317" t="s">
        <v>3015</v>
      </c>
      <c r="H1573" s="317" t="s">
        <v>518</v>
      </c>
      <c r="I1573" s="317" t="s">
        <v>1166</v>
      </c>
      <c r="J1573" s="317">
        <v>1</v>
      </c>
      <c r="K1573" s="317" t="s">
        <v>759</v>
      </c>
      <c r="L1573" s="317" t="s">
        <v>847</v>
      </c>
      <c r="M1573" s="317">
        <v>0</v>
      </c>
      <c r="N1573" s="333" t="s">
        <v>21</v>
      </c>
      <c r="O1573" s="318"/>
      <c r="P1573" s="319"/>
      <c r="Q1573" s="320"/>
      <c r="R1573" s="319"/>
      <c r="S1573" s="319"/>
      <c r="T1573" s="320"/>
      <c r="U1573" s="321">
        <v>45065</v>
      </c>
      <c r="V1573" s="270" t="str">
        <f ca="1">IFERROR(IF(E1573&lt;&gt;"",VLOOKUP(E1573,'Color Lineup'!N:N,1,0),""),"CHECK")</f>
        <v>MY4R0</v>
      </c>
    </row>
    <row r="1574" spans="3:22">
      <c r="C1574" s="1">
        <f>+IF(D1574=1,COUNTIF($D$2:D1574,D1574),0)</f>
        <v>0</v>
      </c>
      <c r="D1574" s="1">
        <f>+COUNTIF($E$2:E1574,E1574)</f>
        <v>68</v>
      </c>
      <c r="E1574" s="1" t="str">
        <f t="shared" si="48"/>
        <v>CXW09</v>
      </c>
      <c r="F1574" s="323">
        <f t="shared" si="49"/>
        <v>1572</v>
      </c>
      <c r="G1574" s="317" t="s">
        <v>3016</v>
      </c>
      <c r="H1574" s="317" t="s">
        <v>682</v>
      </c>
      <c r="I1574" s="317" t="s">
        <v>2877</v>
      </c>
      <c r="J1574" s="317">
        <v>10</v>
      </c>
      <c r="K1574" s="317" t="s">
        <v>680</v>
      </c>
      <c r="L1574" s="317" t="s">
        <v>988</v>
      </c>
      <c r="M1574" s="317">
        <v>0</v>
      </c>
      <c r="N1574" s="333" t="s">
        <v>635</v>
      </c>
      <c r="O1574" s="318"/>
      <c r="P1574" s="319"/>
      <c r="Q1574" s="320"/>
      <c r="R1574" s="319"/>
      <c r="S1574" s="319"/>
      <c r="T1574" s="320"/>
      <c r="U1574" s="321">
        <v>45065</v>
      </c>
      <c r="V1574" s="270" t="str">
        <f ca="1">IFERROR(IF(E1574&lt;&gt;"",VLOOKUP(E1574,'Color Lineup'!N:N,1,0),""),"CHECK")</f>
        <v>CXW09</v>
      </c>
    </row>
    <row r="1575" spans="3:22">
      <c r="C1575" s="1">
        <f>+IF(D1575=1,COUNTIF($D$2:D1575,D1575),0)</f>
        <v>0</v>
      </c>
      <c r="D1575" s="1">
        <f>+COUNTIF($E$2:E1575,E1575)</f>
        <v>106</v>
      </c>
      <c r="E1575" s="1" t="str">
        <f t="shared" si="48"/>
        <v>MX089</v>
      </c>
      <c r="F1575" s="323">
        <f t="shared" si="49"/>
        <v>1573</v>
      </c>
      <c r="G1575" s="317" t="s">
        <v>3017</v>
      </c>
      <c r="H1575" s="317" t="s">
        <v>518</v>
      </c>
      <c r="I1575" s="317" t="s">
        <v>1193</v>
      </c>
      <c r="J1575" s="317">
        <v>3</v>
      </c>
      <c r="K1575" s="317" t="s">
        <v>760</v>
      </c>
      <c r="L1575" s="317" t="s">
        <v>848</v>
      </c>
      <c r="M1575" s="317">
        <v>0</v>
      </c>
      <c r="N1575" s="333" t="s">
        <v>465</v>
      </c>
      <c r="O1575" s="318"/>
      <c r="P1575" s="319"/>
      <c r="Q1575" s="320"/>
      <c r="R1575" s="319"/>
      <c r="S1575" s="319"/>
      <c r="T1575" s="320"/>
      <c r="U1575" s="321">
        <v>45065</v>
      </c>
      <c r="V1575" s="270" t="str">
        <f ca="1">IFERROR(IF(E1575&lt;&gt;"",VLOOKUP(E1575,'Color Lineup'!N:N,1,0),""),"CHECK")</f>
        <v>MX089</v>
      </c>
    </row>
    <row r="1576" spans="3:22">
      <c r="C1576" s="1">
        <f>+IF(D1576=1,COUNTIF($D$2:D1576,D1576),0)</f>
        <v>0</v>
      </c>
      <c r="D1576" s="1">
        <f>+COUNTIF($E$2:E1576,E1576)</f>
        <v>10</v>
      </c>
      <c r="E1576" s="1" t="str">
        <f t="shared" si="48"/>
        <v>LS089</v>
      </c>
      <c r="F1576" s="323">
        <f t="shared" si="49"/>
        <v>1574</v>
      </c>
      <c r="G1576" s="317" t="s">
        <v>3018</v>
      </c>
      <c r="H1576" s="317" t="s">
        <v>519</v>
      </c>
      <c r="I1576" s="317" t="s">
        <v>2896</v>
      </c>
      <c r="J1576" s="317">
        <v>3</v>
      </c>
      <c r="K1576" s="317" t="s">
        <v>557</v>
      </c>
      <c r="L1576" s="317" t="s">
        <v>1397</v>
      </c>
      <c r="M1576" s="317">
        <v>0</v>
      </c>
      <c r="N1576" s="333" t="s">
        <v>465</v>
      </c>
      <c r="O1576" s="318"/>
      <c r="P1576" s="319"/>
      <c r="Q1576" s="320"/>
      <c r="R1576" s="319"/>
      <c r="S1576" s="319"/>
      <c r="T1576" s="320"/>
      <c r="U1576" s="321">
        <v>45065</v>
      </c>
      <c r="V1576" s="270" t="str">
        <f ca="1">IFERROR(IF(E1576&lt;&gt;"",VLOOKUP(E1576,'Color Lineup'!N:N,1,0),""),"CHECK")</f>
        <v>LS089</v>
      </c>
    </row>
    <row r="1577" spans="3:22">
      <c r="C1577" s="1">
        <f>+IF(D1577=1,COUNTIF($D$2:D1577,D1577),0)</f>
        <v>0</v>
      </c>
      <c r="D1577" s="1">
        <f>+COUNTIF($E$2:E1577,E1577)</f>
        <v>64</v>
      </c>
      <c r="E1577" s="1" t="str">
        <f t="shared" si="48"/>
        <v>LHX12</v>
      </c>
      <c r="F1577" s="323">
        <f t="shared" si="49"/>
        <v>1575</v>
      </c>
      <c r="G1577" s="317" t="s">
        <v>3019</v>
      </c>
      <c r="H1577" s="317" t="s">
        <v>682</v>
      </c>
      <c r="I1577" s="317" t="s">
        <v>3009</v>
      </c>
      <c r="J1577" s="317">
        <v>3</v>
      </c>
      <c r="K1577" s="317" t="s">
        <v>585</v>
      </c>
      <c r="L1577" s="317" t="s">
        <v>989</v>
      </c>
      <c r="M1577" s="317">
        <v>0</v>
      </c>
      <c r="N1577" s="333" t="s">
        <v>632</v>
      </c>
      <c r="O1577" s="318"/>
      <c r="P1577" s="319"/>
      <c r="Q1577" s="320"/>
      <c r="R1577" s="319"/>
      <c r="S1577" s="319"/>
      <c r="T1577" s="320"/>
      <c r="U1577" s="321">
        <v>45065</v>
      </c>
      <c r="V1577" s="270" t="str">
        <f ca="1">IFERROR(IF(E1577&lt;&gt;"",VLOOKUP(E1577,'Color Lineup'!N:N,1,0),""),"CHECK")</f>
        <v>LHX12</v>
      </c>
    </row>
    <row r="1578" spans="3:22">
      <c r="C1578" s="1">
        <f>+IF(D1578=1,COUNTIF($D$2:D1578,D1578),0)</f>
        <v>0</v>
      </c>
      <c r="D1578" s="1">
        <f>+COUNTIF($E$2:E1578,E1578)</f>
        <v>107</v>
      </c>
      <c r="E1578" s="1" t="str">
        <f t="shared" si="48"/>
        <v>MX089</v>
      </c>
      <c r="F1578" s="323">
        <f t="shared" si="49"/>
        <v>1576</v>
      </c>
      <c r="G1578" s="317" t="s">
        <v>3020</v>
      </c>
      <c r="H1578" s="317" t="s">
        <v>518</v>
      </c>
      <c r="I1578" s="317" t="s">
        <v>1193</v>
      </c>
      <c r="J1578" s="317">
        <v>4</v>
      </c>
      <c r="K1578" s="317" t="s">
        <v>760</v>
      </c>
      <c r="L1578" s="317" t="s">
        <v>849</v>
      </c>
      <c r="M1578" s="317">
        <v>0</v>
      </c>
      <c r="N1578" s="333" t="s">
        <v>465</v>
      </c>
      <c r="O1578" s="318"/>
      <c r="P1578" s="319"/>
      <c r="Q1578" s="320"/>
      <c r="R1578" s="319"/>
      <c r="S1578" s="319"/>
      <c r="T1578" s="320"/>
      <c r="U1578" s="321">
        <v>45065</v>
      </c>
      <c r="V1578" s="270" t="str">
        <f ca="1">IFERROR(IF(E1578&lt;&gt;"",VLOOKUP(E1578,'Color Lineup'!N:N,1,0),""),"CHECK")</f>
        <v>MX089</v>
      </c>
    </row>
    <row r="1579" spans="3:22">
      <c r="C1579" s="1">
        <f>+IF(D1579=1,COUNTIF($D$2:D1579,D1579),0)</f>
        <v>0</v>
      </c>
      <c r="D1579" s="1">
        <f>+COUNTIF($E$2:E1579,E1579)</f>
        <v>34</v>
      </c>
      <c r="E1579" s="1" t="str">
        <f t="shared" si="48"/>
        <v>LHP20</v>
      </c>
      <c r="F1579" s="323">
        <f t="shared" si="49"/>
        <v>1577</v>
      </c>
      <c r="G1579" s="317" t="s">
        <v>3021</v>
      </c>
      <c r="H1579" s="317" t="s">
        <v>682</v>
      </c>
      <c r="I1579" s="317" t="s">
        <v>3009</v>
      </c>
      <c r="J1579" s="317">
        <v>4</v>
      </c>
      <c r="K1579" s="317" t="s">
        <v>585</v>
      </c>
      <c r="L1579" s="317" t="s">
        <v>990</v>
      </c>
      <c r="M1579" s="317">
        <v>0</v>
      </c>
      <c r="N1579" s="333" t="s">
        <v>633</v>
      </c>
      <c r="O1579" s="318"/>
      <c r="P1579" s="319"/>
      <c r="Q1579" s="320"/>
      <c r="R1579" s="319"/>
      <c r="S1579" s="319"/>
      <c r="T1579" s="320"/>
      <c r="U1579" s="321">
        <v>45065</v>
      </c>
      <c r="V1579" s="270" t="str">
        <f ca="1">IFERROR(IF(E1579&lt;&gt;"",VLOOKUP(E1579,'Color Lineup'!N:N,1,0),""),"CHECK")</f>
        <v>LHP20</v>
      </c>
    </row>
    <row r="1580" spans="3:22">
      <c r="C1580" s="1">
        <f>+IF(D1580=1,COUNTIF($D$2:D1580,D1580),0)</f>
        <v>0</v>
      </c>
      <c r="D1580" s="1">
        <f>+COUNTIF($E$2:E1580,E1580)</f>
        <v>8</v>
      </c>
      <c r="E1580" s="1" t="str">
        <f t="shared" si="48"/>
        <v>LT4V8</v>
      </c>
      <c r="F1580" s="323">
        <f t="shared" si="49"/>
        <v>1578</v>
      </c>
      <c r="G1580" s="317" t="s">
        <v>3022</v>
      </c>
      <c r="H1580" s="317" t="s">
        <v>519</v>
      </c>
      <c r="I1580" s="317" t="s">
        <v>2977</v>
      </c>
      <c r="J1580" s="317">
        <v>4</v>
      </c>
      <c r="K1580" s="317" t="s">
        <v>559</v>
      </c>
      <c r="L1580" s="317" t="s">
        <v>1411</v>
      </c>
      <c r="M1580" s="317">
        <v>0</v>
      </c>
      <c r="N1580" s="333" t="s">
        <v>30</v>
      </c>
      <c r="O1580" s="318"/>
      <c r="P1580" s="319"/>
      <c r="Q1580" s="320"/>
      <c r="R1580" s="319"/>
      <c r="S1580" s="319"/>
      <c r="T1580" s="320"/>
      <c r="U1580" s="321">
        <v>45065</v>
      </c>
      <c r="V1580" s="270" t="str">
        <f ca="1">IFERROR(IF(E1580&lt;&gt;"",VLOOKUP(E1580,'Color Lineup'!N:N,1,0),""),"CHECK")</f>
        <v>LT4V8</v>
      </c>
    </row>
    <row r="1581" spans="3:22">
      <c r="C1581" s="1">
        <f>+IF(D1581=1,COUNTIF($D$2:D1581,D1581),0)</f>
        <v>0</v>
      </c>
      <c r="D1581" s="1">
        <f>+COUNTIF($E$2:E1581,E1581)</f>
        <v>30</v>
      </c>
      <c r="E1581" s="1" t="str">
        <f t="shared" si="48"/>
        <v>MY089</v>
      </c>
      <c r="F1581" s="323">
        <f t="shared" si="49"/>
        <v>1579</v>
      </c>
      <c r="G1581" s="317" t="s">
        <v>3023</v>
      </c>
      <c r="H1581" s="317" t="s">
        <v>518</v>
      </c>
      <c r="I1581" s="317" t="s">
        <v>1166</v>
      </c>
      <c r="J1581" s="317">
        <v>2</v>
      </c>
      <c r="K1581" s="317" t="s">
        <v>759</v>
      </c>
      <c r="L1581" s="317" t="s">
        <v>850</v>
      </c>
      <c r="M1581" s="317">
        <v>0</v>
      </c>
      <c r="N1581" s="333" t="s">
        <v>465</v>
      </c>
      <c r="O1581" s="318"/>
      <c r="P1581" s="319"/>
      <c r="Q1581" s="320"/>
      <c r="R1581" s="319"/>
      <c r="S1581" s="319"/>
      <c r="T1581" s="320"/>
      <c r="U1581" s="321">
        <v>45065</v>
      </c>
      <c r="V1581" s="270" t="str">
        <f ca="1">IFERROR(IF(E1581&lt;&gt;"",VLOOKUP(E1581,'Color Lineup'!N:N,1,0),""),"CHECK")</f>
        <v>MY089</v>
      </c>
    </row>
    <row r="1582" spans="3:22">
      <c r="C1582" s="1">
        <f>+IF(D1582=1,COUNTIF($D$2:D1582,D1582),0)</f>
        <v>0</v>
      </c>
      <c r="D1582" s="1">
        <f>+COUNTIF($E$2:E1582,E1582)</f>
        <v>18</v>
      </c>
      <c r="E1582" s="1" t="str">
        <f t="shared" si="48"/>
        <v>HJ3Q3</v>
      </c>
      <c r="F1582" s="323">
        <f t="shared" si="49"/>
        <v>1580</v>
      </c>
      <c r="G1582" s="317" t="s">
        <v>3024</v>
      </c>
      <c r="H1582" s="317" t="s">
        <v>682</v>
      </c>
      <c r="I1582" s="317" t="s">
        <v>2932</v>
      </c>
      <c r="J1582" s="317">
        <v>9</v>
      </c>
      <c r="K1582" s="317" t="s">
        <v>679</v>
      </c>
      <c r="L1582" s="317" t="s">
        <v>991</v>
      </c>
      <c r="M1582" s="317">
        <v>0</v>
      </c>
      <c r="N1582" s="333" t="s">
        <v>630</v>
      </c>
      <c r="O1582" s="318"/>
      <c r="P1582" s="319"/>
      <c r="Q1582" s="320"/>
      <c r="R1582" s="319"/>
      <c r="S1582" s="319"/>
      <c r="T1582" s="320"/>
      <c r="U1582" s="321">
        <v>45065</v>
      </c>
      <c r="V1582" s="270" t="str">
        <f ca="1">IFERROR(IF(E1582&lt;&gt;"",VLOOKUP(E1582,'Color Lineup'!N:N,1,0),""),"CHECK")</f>
        <v>HJ3Q3</v>
      </c>
    </row>
    <row r="1583" spans="3:22">
      <c r="C1583" s="1">
        <f>+IF(D1583=1,COUNTIF($D$2:D1583,D1583),0)</f>
        <v>0</v>
      </c>
      <c r="D1583" s="1">
        <f>+COUNTIF($E$2:E1583,E1583)</f>
        <v>108</v>
      </c>
      <c r="E1583" s="1" t="str">
        <f t="shared" si="48"/>
        <v>MX089</v>
      </c>
      <c r="F1583" s="323">
        <f t="shared" si="49"/>
        <v>1581</v>
      </c>
      <c r="G1583" s="317" t="s">
        <v>3025</v>
      </c>
      <c r="H1583" s="317" t="s">
        <v>518</v>
      </c>
      <c r="I1583" s="317" t="s">
        <v>1193</v>
      </c>
      <c r="J1583" s="317">
        <v>5</v>
      </c>
      <c r="K1583" s="317" t="s">
        <v>760</v>
      </c>
      <c r="L1583" s="317" t="s">
        <v>851</v>
      </c>
      <c r="M1583" s="317">
        <v>0</v>
      </c>
      <c r="N1583" s="333" t="s">
        <v>465</v>
      </c>
      <c r="O1583" s="318"/>
      <c r="P1583" s="319"/>
      <c r="Q1583" s="320"/>
      <c r="R1583" s="319"/>
      <c r="S1583" s="319"/>
      <c r="T1583" s="320"/>
      <c r="U1583" s="321">
        <v>45065</v>
      </c>
      <c r="V1583" s="270" t="str">
        <f ca="1">IFERROR(IF(E1583&lt;&gt;"",VLOOKUP(E1583,'Color Lineup'!N:N,1,0),""),"CHECK")</f>
        <v>MX089</v>
      </c>
    </row>
    <row r="1584" spans="3:22">
      <c r="C1584" s="1">
        <f>+IF(D1584=1,COUNTIF($D$2:D1584,D1584),0)</f>
        <v>0</v>
      </c>
      <c r="D1584" s="1">
        <f>+COUNTIF($E$2:E1584,E1584)</f>
        <v>152</v>
      </c>
      <c r="E1584" s="1" t="str">
        <f t="shared" si="48"/>
        <v>LH089</v>
      </c>
      <c r="F1584" s="323">
        <f t="shared" si="49"/>
        <v>1582</v>
      </c>
      <c r="G1584" s="317" t="s">
        <v>3026</v>
      </c>
      <c r="H1584" s="317" t="s">
        <v>682</v>
      </c>
      <c r="I1584" s="317" t="s">
        <v>3009</v>
      </c>
      <c r="J1584" s="317">
        <v>5</v>
      </c>
      <c r="K1584" s="317" t="s">
        <v>585</v>
      </c>
      <c r="L1584" s="317" t="s">
        <v>992</v>
      </c>
      <c r="M1584" s="317">
        <v>0</v>
      </c>
      <c r="N1584" s="333" t="s">
        <v>465</v>
      </c>
      <c r="O1584" s="318"/>
      <c r="P1584" s="319"/>
      <c r="Q1584" s="320"/>
      <c r="R1584" s="319"/>
      <c r="S1584" s="319"/>
      <c r="T1584" s="320"/>
      <c r="U1584" s="321">
        <v>45065</v>
      </c>
      <c r="V1584" s="270" t="str">
        <f ca="1">IFERROR(IF(E1584&lt;&gt;"",VLOOKUP(E1584,'Color Lineup'!N:N,1,0),""),"CHECK")</f>
        <v>LH089</v>
      </c>
    </row>
    <row r="1585" spans="3:22">
      <c r="C1585" s="1">
        <f>+IF(D1585=1,COUNTIF($D$2:D1585,D1585),0)</f>
        <v>0</v>
      </c>
      <c r="D1585" s="1">
        <f>+COUNTIF($E$2:E1585,E1585)</f>
        <v>51</v>
      </c>
      <c r="E1585" s="1" t="str">
        <f t="shared" si="48"/>
        <v>MX3R3</v>
      </c>
      <c r="F1585" s="323">
        <f t="shared" si="49"/>
        <v>1583</v>
      </c>
      <c r="G1585" s="317" t="s">
        <v>3027</v>
      </c>
      <c r="H1585" s="317" t="s">
        <v>518</v>
      </c>
      <c r="I1585" s="317" t="s">
        <v>1193</v>
      </c>
      <c r="J1585" s="317">
        <v>6</v>
      </c>
      <c r="K1585" s="317" t="s">
        <v>760</v>
      </c>
      <c r="L1585" s="317" t="s">
        <v>852</v>
      </c>
      <c r="M1585" s="317">
        <v>0</v>
      </c>
      <c r="N1585" s="333" t="s">
        <v>354</v>
      </c>
      <c r="O1585" s="318"/>
      <c r="P1585" s="319"/>
      <c r="Q1585" s="320"/>
      <c r="R1585" s="319"/>
      <c r="S1585" s="319"/>
      <c r="T1585" s="320"/>
      <c r="U1585" s="321">
        <v>45065</v>
      </c>
      <c r="V1585" s="270" t="str">
        <f ca="1">IFERROR(IF(E1585&lt;&gt;"",VLOOKUP(E1585,'Color Lineup'!N:N,1,0),""),"CHECK")</f>
        <v>MX3R3</v>
      </c>
    </row>
    <row r="1586" spans="3:22">
      <c r="C1586" s="1">
        <f>+IF(D1586=1,COUNTIF($D$2:D1586,D1586),0)</f>
        <v>0</v>
      </c>
      <c r="D1586" s="1">
        <f>+COUNTIF($E$2:E1586,E1586)</f>
        <v>16</v>
      </c>
      <c r="E1586" s="1" t="str">
        <f t="shared" si="48"/>
        <v>LP1D6</v>
      </c>
      <c r="F1586" s="323">
        <f t="shared" si="49"/>
        <v>1584</v>
      </c>
      <c r="G1586" s="317" t="s">
        <v>3028</v>
      </c>
      <c r="H1586" s="317" t="s">
        <v>519</v>
      </c>
      <c r="I1586" s="317" t="s">
        <v>2998</v>
      </c>
      <c r="J1586" s="317">
        <v>3</v>
      </c>
      <c r="K1586" s="317" t="s">
        <v>561</v>
      </c>
      <c r="L1586" s="317" t="s">
        <v>1434</v>
      </c>
      <c r="M1586" s="317">
        <v>0</v>
      </c>
      <c r="N1586" s="333" t="s">
        <v>29</v>
      </c>
      <c r="O1586" s="318"/>
      <c r="P1586" s="319"/>
      <c r="Q1586" s="320"/>
      <c r="R1586" s="319"/>
      <c r="S1586" s="319"/>
      <c r="T1586" s="320"/>
      <c r="U1586" s="321">
        <v>45065</v>
      </c>
      <c r="V1586" s="270" t="str">
        <f ca="1">IFERROR(IF(E1586&lt;&gt;"",VLOOKUP(E1586,'Color Lineup'!N:N,1,0),""),"CHECK")</f>
        <v>LP1D6</v>
      </c>
    </row>
    <row r="1587" spans="3:22">
      <c r="C1587" s="1">
        <f>+IF(D1587=1,COUNTIF($D$2:D1587,D1587),0)</f>
        <v>0</v>
      </c>
      <c r="D1587" s="1">
        <f>+COUNTIF($E$2:E1587,E1587)</f>
        <v>153</v>
      </c>
      <c r="E1587" s="1" t="str">
        <f t="shared" si="48"/>
        <v>LH089</v>
      </c>
      <c r="F1587" s="323">
        <f t="shared" si="49"/>
        <v>1585</v>
      </c>
      <c r="G1587" s="317" t="s">
        <v>3029</v>
      </c>
      <c r="H1587" s="317" t="s">
        <v>682</v>
      </c>
      <c r="I1587" s="317" t="s">
        <v>3009</v>
      </c>
      <c r="J1587" s="317">
        <v>6</v>
      </c>
      <c r="K1587" s="317" t="s">
        <v>585</v>
      </c>
      <c r="L1587" s="317" t="s">
        <v>993</v>
      </c>
      <c r="M1587" s="317">
        <v>0</v>
      </c>
      <c r="N1587" s="333" t="s">
        <v>465</v>
      </c>
      <c r="O1587" s="318"/>
      <c r="P1587" s="319"/>
      <c r="Q1587" s="320"/>
      <c r="R1587" s="319"/>
      <c r="S1587" s="319"/>
      <c r="T1587" s="320"/>
      <c r="U1587" s="321">
        <v>45065</v>
      </c>
      <c r="V1587" s="270" t="str">
        <f ca="1">IFERROR(IF(E1587&lt;&gt;"",VLOOKUP(E1587,'Color Lineup'!N:N,1,0),""),"CHECK")</f>
        <v>LH089</v>
      </c>
    </row>
    <row r="1588" spans="3:22">
      <c r="C1588" s="1">
        <f>+IF(D1588=1,COUNTIF($D$2:D1588,D1588),0)</f>
        <v>0</v>
      </c>
      <c r="D1588" s="1">
        <f>+COUNTIF($E$2:E1588,E1588)</f>
        <v>15</v>
      </c>
      <c r="E1588" s="1" t="str">
        <f t="shared" si="48"/>
        <v>MX1D6</v>
      </c>
      <c r="F1588" s="323">
        <f t="shared" si="49"/>
        <v>1586</v>
      </c>
      <c r="G1588" s="317" t="s">
        <v>3030</v>
      </c>
      <c r="H1588" s="317" t="s">
        <v>518</v>
      </c>
      <c r="I1588" s="317" t="s">
        <v>1193</v>
      </c>
      <c r="J1588" s="317">
        <v>7</v>
      </c>
      <c r="K1588" s="317" t="s">
        <v>760</v>
      </c>
      <c r="L1588" s="317" t="s">
        <v>853</v>
      </c>
      <c r="M1588" s="317">
        <v>0</v>
      </c>
      <c r="N1588" s="333" t="s">
        <v>29</v>
      </c>
      <c r="O1588" s="318"/>
      <c r="P1588" s="319"/>
      <c r="Q1588" s="320"/>
      <c r="R1588" s="319"/>
      <c r="S1588" s="319"/>
      <c r="T1588" s="320"/>
      <c r="U1588" s="321">
        <v>45065</v>
      </c>
      <c r="V1588" s="270" t="str">
        <f ca="1">IFERROR(IF(E1588&lt;&gt;"",VLOOKUP(E1588,'Color Lineup'!N:N,1,0),""),"CHECK")</f>
        <v>MX1D6</v>
      </c>
    </row>
    <row r="1589" spans="3:22">
      <c r="C1589" s="1">
        <f>+IF(D1589=1,COUNTIF($D$2:D1589,D1589),0)</f>
        <v>0</v>
      </c>
      <c r="D1589" s="1">
        <f>+COUNTIF($E$2:E1589,E1589)</f>
        <v>69</v>
      </c>
      <c r="E1589" s="1" t="str">
        <f t="shared" si="48"/>
        <v>CXW09</v>
      </c>
      <c r="F1589" s="323">
        <f t="shared" si="49"/>
        <v>1587</v>
      </c>
      <c r="G1589" s="317" t="s">
        <v>3031</v>
      </c>
      <c r="H1589" s="317" t="s">
        <v>682</v>
      </c>
      <c r="I1589" s="317" t="s">
        <v>3032</v>
      </c>
      <c r="J1589" s="317">
        <v>1</v>
      </c>
      <c r="K1589" s="317" t="s">
        <v>680</v>
      </c>
      <c r="L1589" s="317" t="s">
        <v>994</v>
      </c>
      <c r="M1589" s="317">
        <v>0</v>
      </c>
      <c r="N1589" s="333" t="s">
        <v>635</v>
      </c>
      <c r="O1589" s="318"/>
      <c r="P1589" s="319"/>
      <c r="Q1589" s="320"/>
      <c r="R1589" s="319"/>
      <c r="S1589" s="319"/>
      <c r="T1589" s="320"/>
      <c r="U1589" s="321">
        <v>45065</v>
      </c>
      <c r="V1589" s="270" t="str">
        <f ca="1">IFERROR(IF(E1589&lt;&gt;"",VLOOKUP(E1589,'Color Lineup'!N:N,1,0),""),"CHECK")</f>
        <v>CXW09</v>
      </c>
    </row>
    <row r="1590" spans="3:22">
      <c r="C1590" s="1">
        <f>+IF(D1590=1,COUNTIF($D$2:D1590,D1590),0)</f>
        <v>0</v>
      </c>
      <c r="D1590" s="1">
        <f>+COUNTIF($E$2:E1590,E1590)</f>
        <v>32</v>
      </c>
      <c r="E1590" s="1" t="str">
        <f t="shared" si="48"/>
        <v>MY040</v>
      </c>
      <c r="F1590" s="323">
        <f t="shared" si="49"/>
        <v>1588</v>
      </c>
      <c r="G1590" s="317" t="s">
        <v>3033</v>
      </c>
      <c r="H1590" s="317" t="s">
        <v>518</v>
      </c>
      <c r="I1590" s="317" t="s">
        <v>1166</v>
      </c>
      <c r="J1590" s="317">
        <v>3</v>
      </c>
      <c r="K1590" s="317" t="s">
        <v>759</v>
      </c>
      <c r="L1590" s="317" t="s">
        <v>854</v>
      </c>
      <c r="M1590" s="317">
        <v>0</v>
      </c>
      <c r="N1590" s="333" t="s">
        <v>28</v>
      </c>
      <c r="O1590" s="318"/>
      <c r="P1590" s="319"/>
      <c r="Q1590" s="320"/>
      <c r="R1590" s="319"/>
      <c r="S1590" s="319"/>
      <c r="T1590" s="320"/>
      <c r="U1590" s="321">
        <v>45065</v>
      </c>
      <c r="V1590" s="270" t="str">
        <f ca="1">IFERROR(IF(E1590&lt;&gt;"",VLOOKUP(E1590,'Color Lineup'!N:N,1,0),""),"CHECK")</f>
        <v>MY040</v>
      </c>
    </row>
    <row r="1591" spans="3:22">
      <c r="C1591" s="1">
        <f>+IF(D1591=1,COUNTIF($D$2:D1591,D1591),0)</f>
        <v>0</v>
      </c>
      <c r="D1591" s="1">
        <f>+COUNTIF($E$2:E1591,E1591)</f>
        <v>154</v>
      </c>
      <c r="E1591" s="1" t="str">
        <f t="shared" si="48"/>
        <v>LH089</v>
      </c>
      <c r="F1591" s="323">
        <f t="shared" si="49"/>
        <v>1589</v>
      </c>
      <c r="G1591" s="317" t="s">
        <v>3034</v>
      </c>
      <c r="H1591" s="317" t="s">
        <v>682</v>
      </c>
      <c r="I1591" s="317" t="s">
        <v>3009</v>
      </c>
      <c r="J1591" s="317">
        <v>7</v>
      </c>
      <c r="K1591" s="317" t="s">
        <v>585</v>
      </c>
      <c r="L1591" s="317" t="s">
        <v>995</v>
      </c>
      <c r="M1591" s="317">
        <v>0</v>
      </c>
      <c r="N1591" s="333" t="s">
        <v>465</v>
      </c>
      <c r="O1591" s="318"/>
      <c r="P1591" s="319"/>
      <c r="Q1591" s="320"/>
      <c r="R1591" s="319"/>
      <c r="S1591" s="319"/>
      <c r="T1591" s="320"/>
      <c r="U1591" s="321">
        <v>45065</v>
      </c>
      <c r="V1591" s="270" t="str">
        <f ca="1">IFERROR(IF(E1591&lt;&gt;"",VLOOKUP(E1591,'Color Lineup'!N:N,1,0),""),"CHECK")</f>
        <v>LH089</v>
      </c>
    </row>
    <row r="1592" spans="3:22">
      <c r="C1592" s="1">
        <f>+IF(D1592=1,COUNTIF($D$2:D1592,D1592),0)</f>
        <v>0</v>
      </c>
      <c r="D1592" s="1">
        <f>+COUNTIF($E$2:E1592,E1592)</f>
        <v>5</v>
      </c>
      <c r="E1592" s="1" t="str">
        <f t="shared" si="48"/>
        <v>LN218</v>
      </c>
      <c r="F1592" s="323">
        <f t="shared" si="49"/>
        <v>1590</v>
      </c>
      <c r="G1592" s="317" t="s">
        <v>3035</v>
      </c>
      <c r="H1592" s="317" t="s">
        <v>519</v>
      </c>
      <c r="I1592" s="317" t="s">
        <v>2693</v>
      </c>
      <c r="J1592" s="317">
        <v>5</v>
      </c>
      <c r="K1592" s="317" t="s">
        <v>555</v>
      </c>
      <c r="L1592" s="317" t="s">
        <v>1441</v>
      </c>
      <c r="M1592" s="317">
        <v>0</v>
      </c>
      <c r="N1592" s="333" t="s">
        <v>20</v>
      </c>
      <c r="O1592" s="318"/>
      <c r="P1592" s="319"/>
      <c r="Q1592" s="320"/>
      <c r="R1592" s="319"/>
      <c r="S1592" s="319"/>
      <c r="T1592" s="320"/>
      <c r="U1592" s="321">
        <v>45065</v>
      </c>
      <c r="V1592" s="270" t="str">
        <f ca="1">IFERROR(IF(E1592&lt;&gt;"",VLOOKUP(E1592,'Color Lineup'!N:N,1,0),""),"CHECK")</f>
        <v>LN218</v>
      </c>
    </row>
    <row r="1593" spans="3:22">
      <c r="C1593" s="1">
        <f>+IF(D1593=1,COUNTIF($D$2:D1593,D1593),0)</f>
        <v>0</v>
      </c>
      <c r="D1593" s="1">
        <f>+COUNTIF($E$2:E1593,E1593)</f>
        <v>109</v>
      </c>
      <c r="E1593" s="1" t="str">
        <f t="shared" si="48"/>
        <v>MX089</v>
      </c>
      <c r="F1593" s="323">
        <f t="shared" si="49"/>
        <v>1591</v>
      </c>
      <c r="G1593" s="317" t="s">
        <v>3036</v>
      </c>
      <c r="H1593" s="317" t="s">
        <v>518</v>
      </c>
      <c r="I1593" s="317" t="s">
        <v>1193</v>
      </c>
      <c r="J1593" s="317">
        <v>8</v>
      </c>
      <c r="K1593" s="317" t="s">
        <v>760</v>
      </c>
      <c r="L1593" s="317" t="s">
        <v>855</v>
      </c>
      <c r="M1593" s="317">
        <v>0</v>
      </c>
      <c r="N1593" s="333" t="s">
        <v>465</v>
      </c>
      <c r="O1593" s="318"/>
      <c r="P1593" s="319"/>
      <c r="Q1593" s="320"/>
      <c r="R1593" s="319"/>
      <c r="S1593" s="319"/>
      <c r="T1593" s="320"/>
      <c r="U1593" s="321">
        <v>45065</v>
      </c>
      <c r="V1593" s="270" t="str">
        <f ca="1">IFERROR(IF(E1593&lt;&gt;"",VLOOKUP(E1593,'Color Lineup'!N:N,1,0),""),"CHECK")</f>
        <v>MX089</v>
      </c>
    </row>
    <row r="1594" spans="3:22">
      <c r="C1594" s="1">
        <f>+IF(D1594=1,COUNTIF($D$2:D1594,D1594),0)</f>
        <v>0</v>
      </c>
      <c r="D1594" s="1">
        <f>+COUNTIF($E$2:E1594,E1594)</f>
        <v>25</v>
      </c>
      <c r="E1594" s="1" t="str">
        <f t="shared" si="48"/>
        <v>HJX12</v>
      </c>
      <c r="F1594" s="323">
        <f t="shared" si="49"/>
        <v>1592</v>
      </c>
      <c r="G1594" s="317" t="s">
        <v>3037</v>
      </c>
      <c r="H1594" s="317" t="s">
        <v>682</v>
      </c>
      <c r="I1594" s="317" t="s">
        <v>2932</v>
      </c>
      <c r="J1594" s="317">
        <v>10</v>
      </c>
      <c r="K1594" s="317" t="s">
        <v>679</v>
      </c>
      <c r="L1594" s="317" t="s">
        <v>996</v>
      </c>
      <c r="M1594" s="317">
        <v>0</v>
      </c>
      <c r="N1594" s="333" t="s">
        <v>632</v>
      </c>
      <c r="O1594" s="318"/>
      <c r="P1594" s="319"/>
      <c r="Q1594" s="320"/>
      <c r="R1594" s="319"/>
      <c r="S1594" s="319"/>
      <c r="T1594" s="320"/>
      <c r="U1594" s="321">
        <v>45065</v>
      </c>
      <c r="V1594" s="270" t="str">
        <f ca="1">IFERROR(IF(E1594&lt;&gt;"",VLOOKUP(E1594,'Color Lineup'!N:N,1,0),""),"CHECK")</f>
        <v>HJX12</v>
      </c>
    </row>
    <row r="1595" spans="3:22">
      <c r="C1595" s="1">
        <f>+IF(D1595=1,COUNTIF($D$2:D1595,D1595),0)</f>
        <v>0</v>
      </c>
      <c r="D1595" s="1">
        <f>+COUNTIF($E$2:E1595,E1595)</f>
        <v>52</v>
      </c>
      <c r="E1595" s="1" t="str">
        <f t="shared" si="48"/>
        <v>MX3R3</v>
      </c>
      <c r="F1595" s="323">
        <f t="shared" si="49"/>
        <v>1593</v>
      </c>
      <c r="G1595" s="317" t="s">
        <v>3038</v>
      </c>
      <c r="H1595" s="317" t="s">
        <v>518</v>
      </c>
      <c r="I1595" s="317" t="s">
        <v>1193</v>
      </c>
      <c r="J1595" s="317">
        <v>9</v>
      </c>
      <c r="K1595" s="317" t="s">
        <v>760</v>
      </c>
      <c r="L1595" s="317" t="s">
        <v>856</v>
      </c>
      <c r="M1595" s="317">
        <v>0</v>
      </c>
      <c r="N1595" s="333" t="s">
        <v>354</v>
      </c>
      <c r="O1595" s="318"/>
      <c r="P1595" s="319"/>
      <c r="Q1595" s="320"/>
      <c r="R1595" s="319"/>
      <c r="S1595" s="319"/>
      <c r="T1595" s="320"/>
      <c r="U1595" s="321">
        <v>45065</v>
      </c>
      <c r="V1595" s="270" t="str">
        <f ca="1">IFERROR(IF(E1595&lt;&gt;"",VLOOKUP(E1595,'Color Lineup'!N:N,1,0),""),"CHECK")</f>
        <v>MX3R3</v>
      </c>
    </row>
    <row r="1596" spans="3:22">
      <c r="C1596" s="1">
        <f>+IF(D1596=1,COUNTIF($D$2:D1596,D1596),0)</f>
        <v>0</v>
      </c>
      <c r="D1596" s="1">
        <f>+COUNTIF($E$2:E1596,E1596)</f>
        <v>155</v>
      </c>
      <c r="E1596" s="1" t="str">
        <f t="shared" si="48"/>
        <v>LH089</v>
      </c>
      <c r="F1596" s="323">
        <f t="shared" si="49"/>
        <v>1594</v>
      </c>
      <c r="G1596" s="317" t="s">
        <v>3039</v>
      </c>
      <c r="H1596" s="317" t="s">
        <v>682</v>
      </c>
      <c r="I1596" s="317" t="s">
        <v>3009</v>
      </c>
      <c r="J1596" s="317">
        <v>8</v>
      </c>
      <c r="K1596" s="317" t="s">
        <v>585</v>
      </c>
      <c r="L1596" s="317" t="s">
        <v>997</v>
      </c>
      <c r="M1596" s="317">
        <v>0</v>
      </c>
      <c r="N1596" s="333" t="s">
        <v>465</v>
      </c>
      <c r="O1596" s="318"/>
      <c r="P1596" s="319"/>
      <c r="Q1596" s="320"/>
      <c r="R1596" s="319"/>
      <c r="S1596" s="319"/>
      <c r="T1596" s="320"/>
      <c r="U1596" s="321">
        <v>45065</v>
      </c>
      <c r="V1596" s="270" t="str">
        <f ca="1">IFERROR(IF(E1596&lt;&gt;"",VLOOKUP(E1596,'Color Lineup'!N:N,1,0),""),"CHECK")</f>
        <v>LH089</v>
      </c>
    </row>
    <row r="1597" spans="3:22">
      <c r="C1597" s="1">
        <f>+IF(D1597=1,COUNTIF($D$2:D1597,D1597),0)</f>
        <v>0</v>
      </c>
      <c r="D1597" s="1">
        <f>+COUNTIF($E$2:E1597,E1597)</f>
        <v>17</v>
      </c>
      <c r="E1597" s="1" t="str">
        <f t="shared" si="48"/>
        <v>MY218</v>
      </c>
      <c r="F1597" s="323">
        <f t="shared" si="49"/>
        <v>1595</v>
      </c>
      <c r="G1597" s="317" t="s">
        <v>3040</v>
      </c>
      <c r="H1597" s="317" t="s">
        <v>518</v>
      </c>
      <c r="I1597" s="317" t="s">
        <v>1166</v>
      </c>
      <c r="J1597" s="317">
        <v>4</v>
      </c>
      <c r="K1597" s="317" t="s">
        <v>759</v>
      </c>
      <c r="L1597" s="317" t="s">
        <v>857</v>
      </c>
      <c r="M1597" s="317">
        <v>0</v>
      </c>
      <c r="N1597" s="333" t="s">
        <v>20</v>
      </c>
      <c r="O1597" s="318"/>
      <c r="P1597" s="319"/>
      <c r="Q1597" s="320"/>
      <c r="R1597" s="319"/>
      <c r="S1597" s="319"/>
      <c r="T1597" s="320"/>
      <c r="U1597" s="321">
        <v>45065</v>
      </c>
      <c r="V1597" s="270" t="str">
        <f ca="1">IFERROR(IF(E1597&lt;&gt;"",VLOOKUP(E1597,'Color Lineup'!N:N,1,0),""),"CHECK")</f>
        <v>MY218</v>
      </c>
    </row>
    <row r="1598" spans="3:22">
      <c r="C1598" s="1">
        <f>+IF(D1598=1,COUNTIF($D$2:D1598,D1598),0)</f>
        <v>0</v>
      </c>
      <c r="D1598" s="1">
        <f>+COUNTIF($E$2:E1598,E1598)</f>
        <v>31</v>
      </c>
      <c r="E1598" s="1" t="str">
        <f t="shared" si="48"/>
        <v>LHS28</v>
      </c>
      <c r="F1598" s="323">
        <f t="shared" si="49"/>
        <v>1596</v>
      </c>
      <c r="G1598" s="317" t="s">
        <v>3041</v>
      </c>
      <c r="H1598" s="317" t="s">
        <v>682</v>
      </c>
      <c r="I1598" s="317" t="s">
        <v>3009</v>
      </c>
      <c r="J1598" s="317">
        <v>9</v>
      </c>
      <c r="K1598" s="317" t="s">
        <v>585</v>
      </c>
      <c r="L1598" s="317" t="s">
        <v>998</v>
      </c>
      <c r="M1598" s="317">
        <v>0</v>
      </c>
      <c r="N1598" s="333" t="s">
        <v>631</v>
      </c>
      <c r="O1598" s="318"/>
      <c r="P1598" s="319"/>
      <c r="Q1598" s="320"/>
      <c r="R1598" s="319"/>
      <c r="S1598" s="319"/>
      <c r="T1598" s="320"/>
      <c r="U1598" s="321">
        <v>45065</v>
      </c>
      <c r="V1598" s="270" t="str">
        <f ca="1">IFERROR(IF(E1598&lt;&gt;"",VLOOKUP(E1598,'Color Lineup'!N:N,1,0),""),"CHECK")</f>
        <v>LHS28</v>
      </c>
    </row>
    <row r="1599" spans="3:22">
      <c r="C1599" s="1">
        <f>+IF(D1599=1,COUNTIF($D$2:D1599,D1599),0)</f>
        <v>0</v>
      </c>
      <c r="D1599" s="1">
        <f>+COUNTIF($E$2:E1599,E1599)</f>
        <v>6</v>
      </c>
      <c r="E1599" s="1" t="str">
        <f t="shared" si="48"/>
        <v>LT1D6</v>
      </c>
      <c r="F1599" s="323">
        <f t="shared" si="49"/>
        <v>1597</v>
      </c>
      <c r="G1599" s="317" t="s">
        <v>3042</v>
      </c>
      <c r="H1599" s="317" t="s">
        <v>519</v>
      </c>
      <c r="I1599" s="317" t="s">
        <v>2977</v>
      </c>
      <c r="J1599" s="317">
        <v>5</v>
      </c>
      <c r="K1599" s="317" t="s">
        <v>559</v>
      </c>
      <c r="L1599" s="317" t="s">
        <v>1458</v>
      </c>
      <c r="M1599" s="317">
        <v>0</v>
      </c>
      <c r="N1599" s="333" t="s">
        <v>29</v>
      </c>
      <c r="O1599" s="318"/>
      <c r="P1599" s="319"/>
      <c r="Q1599" s="320"/>
      <c r="R1599" s="319"/>
      <c r="S1599" s="319"/>
      <c r="T1599" s="320"/>
      <c r="U1599" s="321">
        <v>45065</v>
      </c>
      <c r="V1599" s="270" t="str">
        <f ca="1">IFERROR(IF(E1599&lt;&gt;"",VLOOKUP(E1599,'Color Lineup'!N:N,1,0),""),"CHECK")</f>
        <v>LT1D6</v>
      </c>
    </row>
    <row r="1600" spans="3:22">
      <c r="C1600" s="1">
        <f>+IF(D1600=1,COUNTIF($D$2:D1600,D1600),0)</f>
        <v>0</v>
      </c>
      <c r="D1600" s="1">
        <f>+COUNTIF($E$2:E1600,E1600)</f>
        <v>110</v>
      </c>
      <c r="E1600" s="1" t="str">
        <f t="shared" si="48"/>
        <v>MX089</v>
      </c>
      <c r="F1600" s="323">
        <f t="shared" si="49"/>
        <v>1598</v>
      </c>
      <c r="G1600" s="317" t="s">
        <v>3043</v>
      </c>
      <c r="H1600" s="317" t="s">
        <v>518</v>
      </c>
      <c r="I1600" s="317" t="s">
        <v>1193</v>
      </c>
      <c r="J1600" s="317">
        <v>10</v>
      </c>
      <c r="K1600" s="317" t="s">
        <v>760</v>
      </c>
      <c r="L1600" s="317" t="s">
        <v>858</v>
      </c>
      <c r="M1600" s="317">
        <v>0</v>
      </c>
      <c r="N1600" s="333" t="s">
        <v>465</v>
      </c>
      <c r="O1600" s="318"/>
      <c r="P1600" s="319"/>
      <c r="Q1600" s="320"/>
      <c r="R1600" s="319"/>
      <c r="S1600" s="319"/>
      <c r="T1600" s="320"/>
      <c r="U1600" s="321">
        <v>45065</v>
      </c>
      <c r="V1600" s="270" t="str">
        <f ca="1">IFERROR(IF(E1600&lt;&gt;"",VLOOKUP(E1600,'Color Lineup'!N:N,1,0),""),"CHECK")</f>
        <v>MX089</v>
      </c>
    </row>
    <row r="1601" spans="3:22">
      <c r="C1601" s="1">
        <f>+IF(D1601=1,COUNTIF($D$2:D1601,D1601),0)</f>
        <v>0</v>
      </c>
      <c r="D1601" s="1">
        <f>+COUNTIF($E$2:E1601,E1601)</f>
        <v>67</v>
      </c>
      <c r="E1601" s="1" t="str">
        <f t="shared" si="48"/>
        <v>MX218</v>
      </c>
      <c r="F1601" s="323">
        <f t="shared" si="49"/>
        <v>1599</v>
      </c>
      <c r="G1601" s="317" t="s">
        <v>3044</v>
      </c>
      <c r="H1601" s="317" t="s">
        <v>518</v>
      </c>
      <c r="I1601" s="317" t="s">
        <v>3045</v>
      </c>
      <c r="J1601" s="317">
        <v>1</v>
      </c>
      <c r="K1601" s="317" t="s">
        <v>760</v>
      </c>
      <c r="L1601" s="317" t="s">
        <v>859</v>
      </c>
      <c r="M1601" s="317">
        <v>0</v>
      </c>
      <c r="N1601" s="333" t="s">
        <v>20</v>
      </c>
      <c r="O1601" s="318"/>
      <c r="P1601" s="319"/>
      <c r="Q1601" s="320"/>
      <c r="R1601" s="319"/>
      <c r="S1601" s="319"/>
      <c r="T1601" s="320"/>
      <c r="U1601" s="321">
        <v>45065</v>
      </c>
      <c r="V1601" s="270" t="str">
        <f ca="1">IFERROR(IF(E1601&lt;&gt;"",VLOOKUP(E1601,'Color Lineup'!N:N,1,0),""),"CHECK")</f>
        <v>MX218</v>
      </c>
    </row>
    <row r="1602" spans="3:22">
      <c r="C1602" s="1">
        <f>+IF(D1602=1,COUNTIF($D$2:D1602,D1602),0)</f>
        <v>0</v>
      </c>
      <c r="D1602" s="1">
        <f>+COUNTIF($E$2:E1602,E1602)</f>
        <v>156</v>
      </c>
      <c r="E1602" s="1" t="str">
        <f t="shared" si="48"/>
        <v>LH089</v>
      </c>
      <c r="F1602" s="323">
        <f t="shared" si="49"/>
        <v>1600</v>
      </c>
      <c r="G1602" s="317" t="s">
        <v>3046</v>
      </c>
      <c r="H1602" s="317" t="s">
        <v>682</v>
      </c>
      <c r="I1602" s="317" t="s">
        <v>3009</v>
      </c>
      <c r="J1602" s="317">
        <v>10</v>
      </c>
      <c r="K1602" s="317" t="s">
        <v>585</v>
      </c>
      <c r="L1602" s="317" t="s">
        <v>999</v>
      </c>
      <c r="M1602" s="317">
        <v>0</v>
      </c>
      <c r="N1602" s="333" t="s">
        <v>465</v>
      </c>
      <c r="O1602" s="318"/>
      <c r="P1602" s="319"/>
      <c r="Q1602" s="320"/>
      <c r="R1602" s="319"/>
      <c r="S1602" s="319"/>
      <c r="T1602" s="320"/>
      <c r="U1602" s="321">
        <v>45065</v>
      </c>
      <c r="V1602" s="270" t="str">
        <f ca="1">IFERROR(IF(E1602&lt;&gt;"",VLOOKUP(E1602,'Color Lineup'!N:N,1,0),""),"CHECK")</f>
        <v>LH089</v>
      </c>
    </row>
    <row r="1603" spans="3:22">
      <c r="C1603" s="1">
        <f>+IF(D1603=1,COUNTIF($D$2:D1603,D1603),0)</f>
        <v>0</v>
      </c>
      <c r="D1603" s="1">
        <f>+COUNTIF($E$2:E1603,E1603)</f>
        <v>129</v>
      </c>
      <c r="E1603" s="1" t="str">
        <f t="shared" si="48"/>
        <v>MX4R0</v>
      </c>
      <c r="F1603" s="323">
        <f t="shared" si="49"/>
        <v>1601</v>
      </c>
      <c r="G1603" s="317" t="s">
        <v>3047</v>
      </c>
      <c r="H1603" s="317" t="s">
        <v>518</v>
      </c>
      <c r="I1603" s="317" t="s">
        <v>3045</v>
      </c>
      <c r="J1603" s="317">
        <v>2</v>
      </c>
      <c r="K1603" s="317" t="s">
        <v>760</v>
      </c>
      <c r="L1603" s="317" t="s">
        <v>860</v>
      </c>
      <c r="M1603" s="317">
        <v>0</v>
      </c>
      <c r="N1603" s="333" t="s">
        <v>21</v>
      </c>
      <c r="O1603" s="318"/>
      <c r="P1603" s="319"/>
      <c r="Q1603" s="320"/>
      <c r="R1603" s="319"/>
      <c r="S1603" s="319"/>
      <c r="T1603" s="320"/>
      <c r="U1603" s="321">
        <v>45065</v>
      </c>
      <c r="V1603" s="270" t="str">
        <f ca="1">IFERROR(IF(E1603&lt;&gt;"",VLOOKUP(E1603,'Color Lineup'!N:N,1,0),""),"CHECK")</f>
        <v>MX4R0</v>
      </c>
    </row>
    <row r="1604" spans="3:22">
      <c r="C1604" s="1">
        <f>+IF(D1604=1,COUNTIF($D$2:D1604,D1604),0)</f>
        <v>0</v>
      </c>
      <c r="D1604" s="1">
        <f>+COUNTIF($E$2:E1604,E1604)</f>
        <v>76</v>
      </c>
      <c r="E1604" s="1" t="str">
        <f t="shared" ref="E1604:E1667" si="50">+K1604&amp;N1604</f>
        <v>HJ089</v>
      </c>
      <c r="F1604" s="323">
        <f t="shared" si="49"/>
        <v>1602</v>
      </c>
      <c r="G1604" s="317" t="s">
        <v>3048</v>
      </c>
      <c r="H1604" s="317" t="s">
        <v>682</v>
      </c>
      <c r="I1604" s="317" t="s">
        <v>3049</v>
      </c>
      <c r="J1604" s="317">
        <v>1</v>
      </c>
      <c r="K1604" s="317" t="s">
        <v>679</v>
      </c>
      <c r="L1604" s="317" t="s">
        <v>1000</v>
      </c>
      <c r="M1604" s="317">
        <v>0</v>
      </c>
      <c r="N1604" s="333" t="s">
        <v>465</v>
      </c>
      <c r="O1604" s="318"/>
      <c r="P1604" s="319"/>
      <c r="Q1604" s="320"/>
      <c r="R1604" s="319"/>
      <c r="S1604" s="319"/>
      <c r="T1604" s="320"/>
      <c r="U1604" s="321">
        <v>45065</v>
      </c>
      <c r="V1604" s="270" t="str">
        <f ca="1">IFERROR(IF(E1604&lt;&gt;"",VLOOKUP(E1604,'Color Lineup'!N:N,1,0),""),"CHECK")</f>
        <v>HJ089</v>
      </c>
    </row>
    <row r="1605" spans="3:22">
      <c r="C1605" s="1">
        <f>+IF(D1605=1,COUNTIF($D$2:D1605,D1605),0)</f>
        <v>0</v>
      </c>
      <c r="D1605" s="1">
        <f>+COUNTIF($E$2:E1605,E1605)</f>
        <v>50</v>
      </c>
      <c r="E1605" s="1" t="str">
        <f t="shared" si="50"/>
        <v>LP040</v>
      </c>
      <c r="F1605" s="323">
        <f t="shared" ref="F1605:F1668" si="51">ROW()-2</f>
        <v>1603</v>
      </c>
      <c r="G1605" s="317" t="s">
        <v>3050</v>
      </c>
      <c r="H1605" s="317" t="s">
        <v>519</v>
      </c>
      <c r="I1605" s="317" t="s">
        <v>2998</v>
      </c>
      <c r="J1605" s="317">
        <v>4</v>
      </c>
      <c r="K1605" s="317" t="s">
        <v>561</v>
      </c>
      <c r="L1605" s="317" t="s">
        <v>1466</v>
      </c>
      <c r="M1605" s="317">
        <v>0</v>
      </c>
      <c r="N1605" s="333" t="s">
        <v>28</v>
      </c>
      <c r="O1605" s="318"/>
      <c r="P1605" s="319"/>
      <c r="Q1605" s="320"/>
      <c r="R1605" s="319"/>
      <c r="S1605" s="319"/>
      <c r="T1605" s="320"/>
      <c r="U1605" s="321">
        <v>45065</v>
      </c>
      <c r="V1605" s="270" t="str">
        <f ca="1">IFERROR(IF(E1605&lt;&gt;"",VLOOKUP(E1605,'Color Lineup'!N:N,1,0),""),"CHECK")</f>
        <v>LP040</v>
      </c>
    </row>
    <row r="1606" spans="3:22">
      <c r="C1606" s="1">
        <f>+IF(D1606=1,COUNTIF($D$2:D1606,D1606),0)</f>
        <v>0</v>
      </c>
      <c r="D1606" s="1">
        <f>+COUNTIF($E$2:E1606,E1606)</f>
        <v>53</v>
      </c>
      <c r="E1606" s="1" t="str">
        <f t="shared" si="50"/>
        <v>MY4R0</v>
      </c>
      <c r="F1606" s="323">
        <f t="shared" si="51"/>
        <v>1604</v>
      </c>
      <c r="G1606" s="317" t="s">
        <v>3051</v>
      </c>
      <c r="H1606" s="317" t="s">
        <v>518</v>
      </c>
      <c r="I1606" s="317" t="s">
        <v>1166</v>
      </c>
      <c r="J1606" s="317">
        <v>5</v>
      </c>
      <c r="K1606" s="317" t="s">
        <v>759</v>
      </c>
      <c r="L1606" s="317" t="s">
        <v>861</v>
      </c>
      <c r="M1606" s="317">
        <v>0</v>
      </c>
      <c r="N1606" s="333" t="s">
        <v>21</v>
      </c>
      <c r="O1606" s="318"/>
      <c r="P1606" s="319"/>
      <c r="Q1606" s="320"/>
      <c r="R1606" s="319"/>
      <c r="S1606" s="319"/>
      <c r="T1606" s="320"/>
      <c r="U1606" s="321">
        <v>45065</v>
      </c>
      <c r="V1606" s="270" t="str">
        <f ca="1">IFERROR(IF(E1606&lt;&gt;"",VLOOKUP(E1606,'Color Lineup'!N:N,1,0),""),"CHECK")</f>
        <v>MY4R0</v>
      </c>
    </row>
    <row r="1607" spans="3:22">
      <c r="C1607" s="1">
        <f>+IF(D1607=1,COUNTIF($D$2:D1607,D1607),0)</f>
        <v>0</v>
      </c>
      <c r="D1607" s="1">
        <f>+COUNTIF($E$2:E1607,E1607)</f>
        <v>70</v>
      </c>
      <c r="E1607" s="1" t="str">
        <f t="shared" si="50"/>
        <v>CXW09</v>
      </c>
      <c r="F1607" s="323">
        <f t="shared" si="51"/>
        <v>1605</v>
      </c>
      <c r="G1607" s="317" t="s">
        <v>3052</v>
      </c>
      <c r="H1607" s="317" t="s">
        <v>682</v>
      </c>
      <c r="I1607" s="317" t="s">
        <v>3032</v>
      </c>
      <c r="J1607" s="317">
        <v>2</v>
      </c>
      <c r="K1607" s="317" t="s">
        <v>680</v>
      </c>
      <c r="L1607" s="317" t="s">
        <v>1001</v>
      </c>
      <c r="M1607" s="317">
        <v>0</v>
      </c>
      <c r="N1607" s="333" t="s">
        <v>635</v>
      </c>
      <c r="O1607" s="318"/>
      <c r="P1607" s="319"/>
      <c r="Q1607" s="320"/>
      <c r="R1607" s="319"/>
      <c r="S1607" s="319"/>
      <c r="T1607" s="320"/>
      <c r="U1607" s="321">
        <v>45065</v>
      </c>
      <c r="V1607" s="270" t="str">
        <f ca="1">IFERROR(IF(E1607&lt;&gt;"",VLOOKUP(E1607,'Color Lineup'!N:N,1,0),""),"CHECK")</f>
        <v>CXW09</v>
      </c>
    </row>
    <row r="1608" spans="3:22">
      <c r="C1608" s="1">
        <f>+IF(D1608=1,COUNTIF($D$2:D1608,D1608),0)</f>
        <v>0</v>
      </c>
      <c r="D1608" s="1">
        <f>+COUNTIF($E$2:E1608,E1608)</f>
        <v>130</v>
      </c>
      <c r="E1608" s="1" t="str">
        <f t="shared" si="50"/>
        <v>MX4R0</v>
      </c>
      <c r="F1608" s="323">
        <f t="shared" si="51"/>
        <v>1606</v>
      </c>
      <c r="G1608" s="317" t="s">
        <v>3053</v>
      </c>
      <c r="H1608" s="317" t="s">
        <v>518</v>
      </c>
      <c r="I1608" s="317" t="s">
        <v>3045</v>
      </c>
      <c r="J1608" s="317">
        <v>3</v>
      </c>
      <c r="K1608" s="317" t="s">
        <v>760</v>
      </c>
      <c r="L1608" s="317" t="s">
        <v>862</v>
      </c>
      <c r="M1608" s="317">
        <v>0</v>
      </c>
      <c r="N1608" s="333" t="s">
        <v>21</v>
      </c>
      <c r="O1608" s="318"/>
      <c r="P1608" s="319"/>
      <c r="Q1608" s="320"/>
      <c r="R1608" s="319"/>
      <c r="S1608" s="319"/>
      <c r="T1608" s="320"/>
      <c r="U1608" s="321">
        <v>45065</v>
      </c>
      <c r="V1608" s="270" t="str">
        <f ca="1">IFERROR(IF(E1608&lt;&gt;"",VLOOKUP(E1608,'Color Lineup'!N:N,1,0),""),"CHECK")</f>
        <v>MX4R0</v>
      </c>
    </row>
    <row r="1609" spans="3:22">
      <c r="C1609" s="1">
        <f>+IF(D1609=1,COUNTIF($D$2:D1609,D1609),0)</f>
        <v>0</v>
      </c>
      <c r="D1609" s="1">
        <f>+COUNTIF($E$2:E1609,E1609)</f>
        <v>157</v>
      </c>
      <c r="E1609" s="1" t="str">
        <f t="shared" si="50"/>
        <v>LH089</v>
      </c>
      <c r="F1609" s="323">
        <f t="shared" si="51"/>
        <v>1607</v>
      </c>
      <c r="G1609" s="317" t="s">
        <v>3054</v>
      </c>
      <c r="H1609" s="317" t="s">
        <v>682</v>
      </c>
      <c r="I1609" s="317" t="s">
        <v>3055</v>
      </c>
      <c r="J1609" s="317">
        <v>1</v>
      </c>
      <c r="K1609" s="317" t="s">
        <v>585</v>
      </c>
      <c r="L1609" s="317" t="s">
        <v>1003</v>
      </c>
      <c r="M1609" s="317">
        <v>0</v>
      </c>
      <c r="N1609" s="333" t="s">
        <v>465</v>
      </c>
      <c r="O1609" s="318"/>
      <c r="P1609" s="319"/>
      <c r="Q1609" s="320"/>
      <c r="R1609" s="319"/>
      <c r="S1609" s="319"/>
      <c r="T1609" s="320"/>
      <c r="U1609" s="321">
        <v>45065</v>
      </c>
      <c r="V1609" s="270" t="str">
        <f ca="1">IFERROR(IF(E1609&lt;&gt;"",VLOOKUP(E1609,'Color Lineup'!N:N,1,0),""),"CHECK")</f>
        <v>LH089</v>
      </c>
    </row>
    <row r="1610" spans="3:22">
      <c r="C1610" s="1">
        <f>+IF(D1610=1,COUNTIF($D$2:D1610,D1610),0)</f>
        <v>0</v>
      </c>
      <c r="D1610" s="1">
        <f>+COUNTIF($E$2:E1610,E1610)</f>
        <v>40</v>
      </c>
      <c r="E1610" s="1" t="str">
        <f t="shared" si="50"/>
        <v>MX040</v>
      </c>
      <c r="F1610" s="323">
        <f t="shared" si="51"/>
        <v>1608</v>
      </c>
      <c r="G1610" s="317" t="s">
        <v>3056</v>
      </c>
      <c r="H1610" s="317" t="s">
        <v>518</v>
      </c>
      <c r="I1610" s="317" t="s">
        <v>3045</v>
      </c>
      <c r="J1610" s="317">
        <v>4</v>
      </c>
      <c r="K1610" s="317" t="s">
        <v>760</v>
      </c>
      <c r="L1610" s="317" t="s">
        <v>864</v>
      </c>
      <c r="M1610" s="317">
        <v>0</v>
      </c>
      <c r="N1610" s="333" t="s">
        <v>28</v>
      </c>
      <c r="O1610" s="318"/>
      <c r="P1610" s="319"/>
      <c r="Q1610" s="320"/>
      <c r="R1610" s="319"/>
      <c r="S1610" s="319"/>
      <c r="T1610" s="320"/>
      <c r="U1610" s="321">
        <v>45065</v>
      </c>
      <c r="V1610" s="270" t="str">
        <f ca="1">IFERROR(IF(E1610&lt;&gt;"",VLOOKUP(E1610,'Color Lineup'!N:N,1,0),""),"CHECK")</f>
        <v>MX040</v>
      </c>
    </row>
    <row r="1611" spans="3:22">
      <c r="C1611" s="1">
        <f>+IF(D1611=1,COUNTIF($D$2:D1611,D1611),0)</f>
        <v>0</v>
      </c>
      <c r="D1611" s="1">
        <f>+COUNTIF($E$2:E1611,E1611)</f>
        <v>65</v>
      </c>
      <c r="E1611" s="1" t="str">
        <f t="shared" si="50"/>
        <v>LHX12</v>
      </c>
      <c r="F1611" s="323">
        <f t="shared" si="51"/>
        <v>1609</v>
      </c>
      <c r="G1611" s="317" t="s">
        <v>3057</v>
      </c>
      <c r="H1611" s="317" t="s">
        <v>682</v>
      </c>
      <c r="I1611" s="317" t="s">
        <v>3055</v>
      </c>
      <c r="J1611" s="317">
        <v>2</v>
      </c>
      <c r="K1611" s="317" t="s">
        <v>585</v>
      </c>
      <c r="L1611" s="317" t="s">
        <v>1004</v>
      </c>
      <c r="M1611" s="317">
        <v>0</v>
      </c>
      <c r="N1611" s="333" t="s">
        <v>632</v>
      </c>
      <c r="O1611" s="318"/>
      <c r="P1611" s="319"/>
      <c r="Q1611" s="320"/>
      <c r="R1611" s="319"/>
      <c r="S1611" s="319"/>
      <c r="T1611" s="320"/>
      <c r="U1611" s="321">
        <v>45065</v>
      </c>
      <c r="V1611" s="270" t="str">
        <f ca="1">IFERROR(IF(E1611&lt;&gt;"",VLOOKUP(E1611,'Color Lineup'!N:N,1,0),""),"CHECK")</f>
        <v>LHX12</v>
      </c>
    </row>
    <row r="1612" spans="3:22">
      <c r="C1612" s="1">
        <f>+IF(D1612=1,COUNTIF($D$2:D1612,D1612),0)</f>
        <v>0</v>
      </c>
      <c r="D1612" s="1">
        <f>+COUNTIF($E$2:E1612,E1612)</f>
        <v>55</v>
      </c>
      <c r="E1612" s="1" t="str">
        <f t="shared" si="50"/>
        <v>LT089</v>
      </c>
      <c r="F1612" s="323">
        <f t="shared" si="51"/>
        <v>1610</v>
      </c>
      <c r="G1612" s="317" t="s">
        <v>3058</v>
      </c>
      <c r="H1612" s="317" t="s">
        <v>519</v>
      </c>
      <c r="I1612" s="317" t="s">
        <v>2977</v>
      </c>
      <c r="J1612" s="317">
        <v>6</v>
      </c>
      <c r="K1612" s="317" t="s">
        <v>559</v>
      </c>
      <c r="L1612" s="317" t="s">
        <v>1474</v>
      </c>
      <c r="M1612" s="317">
        <v>0</v>
      </c>
      <c r="N1612" s="333" t="s">
        <v>465</v>
      </c>
      <c r="O1612" s="318"/>
      <c r="P1612" s="319"/>
      <c r="Q1612" s="320"/>
      <c r="R1612" s="319"/>
      <c r="S1612" s="319"/>
      <c r="T1612" s="320"/>
      <c r="U1612" s="321">
        <v>45065</v>
      </c>
      <c r="V1612" s="270" t="str">
        <f ca="1">IFERROR(IF(E1612&lt;&gt;"",VLOOKUP(E1612,'Color Lineup'!N:N,1,0),""),"CHECK")</f>
        <v>LT089</v>
      </c>
    </row>
    <row r="1613" spans="3:22">
      <c r="C1613" s="1">
        <f>+IF(D1613=1,COUNTIF($D$2:D1613,D1613),0)</f>
        <v>0</v>
      </c>
      <c r="D1613" s="1">
        <f>+COUNTIF($E$2:E1613,E1613)</f>
        <v>8</v>
      </c>
      <c r="E1613" s="1" t="str">
        <f t="shared" si="50"/>
        <v>MV089</v>
      </c>
      <c r="F1613" s="323">
        <f t="shared" si="51"/>
        <v>1611</v>
      </c>
      <c r="G1613" s="317" t="s">
        <v>3059</v>
      </c>
      <c r="H1613" s="317" t="s">
        <v>518</v>
      </c>
      <c r="I1613" s="317" t="s">
        <v>2348</v>
      </c>
      <c r="J1613" s="317">
        <v>7</v>
      </c>
      <c r="K1613" s="317" t="s">
        <v>758</v>
      </c>
      <c r="L1613" s="317" t="s">
        <v>865</v>
      </c>
      <c r="M1613" s="317">
        <v>0</v>
      </c>
      <c r="N1613" s="333" t="s">
        <v>465</v>
      </c>
      <c r="O1613" s="318"/>
      <c r="P1613" s="319"/>
      <c r="Q1613" s="320"/>
      <c r="R1613" s="319"/>
      <c r="S1613" s="319"/>
      <c r="T1613" s="320"/>
      <c r="U1613" s="321">
        <v>45065</v>
      </c>
      <c r="V1613" s="270" t="str">
        <f ca="1">IFERROR(IF(E1613&lt;&gt;"",VLOOKUP(E1613,'Color Lineup'!N:N,1,0),""),"CHECK")</f>
        <v>MV089</v>
      </c>
    </row>
    <row r="1614" spans="3:22">
      <c r="C1614" s="1">
        <f>+IF(D1614=1,COUNTIF($D$2:D1614,D1614),0)</f>
        <v>0</v>
      </c>
      <c r="D1614" s="1">
        <f>+COUNTIF($E$2:E1614,E1614)</f>
        <v>14</v>
      </c>
      <c r="E1614" s="1" t="str">
        <f t="shared" si="50"/>
        <v>HJS28</v>
      </c>
      <c r="F1614" s="323">
        <f t="shared" si="51"/>
        <v>1612</v>
      </c>
      <c r="G1614" s="317" t="s">
        <v>3060</v>
      </c>
      <c r="H1614" s="317" t="s">
        <v>682</v>
      </c>
      <c r="I1614" s="317" t="s">
        <v>3049</v>
      </c>
      <c r="J1614" s="317">
        <v>2</v>
      </c>
      <c r="K1614" s="317" t="s">
        <v>679</v>
      </c>
      <c r="L1614" s="317" t="s">
        <v>1005</v>
      </c>
      <c r="M1614" s="317">
        <v>0</v>
      </c>
      <c r="N1614" s="333" t="s">
        <v>631</v>
      </c>
      <c r="O1614" s="318"/>
      <c r="P1614" s="319"/>
      <c r="Q1614" s="320"/>
      <c r="R1614" s="319"/>
      <c r="S1614" s="319"/>
      <c r="T1614" s="320"/>
      <c r="U1614" s="321">
        <v>45065</v>
      </c>
      <c r="V1614" s="270" t="str">
        <f ca="1">IFERROR(IF(E1614&lt;&gt;"",VLOOKUP(E1614,'Color Lineup'!N:N,1,0),""),"CHECK")</f>
        <v>HJS28</v>
      </c>
    </row>
    <row r="1615" spans="3:22">
      <c r="C1615" s="1">
        <f>+IF(D1615=1,COUNTIF($D$2:D1615,D1615),0)</f>
        <v>0</v>
      </c>
      <c r="D1615" s="1">
        <f>+COUNTIF($E$2:E1615,E1615)</f>
        <v>16</v>
      </c>
      <c r="E1615" s="1" t="str">
        <f t="shared" si="50"/>
        <v>MX1D6</v>
      </c>
      <c r="F1615" s="323">
        <f t="shared" si="51"/>
        <v>1613</v>
      </c>
      <c r="G1615" s="317" t="s">
        <v>3061</v>
      </c>
      <c r="H1615" s="317" t="s">
        <v>518</v>
      </c>
      <c r="I1615" s="317" t="s">
        <v>3045</v>
      </c>
      <c r="J1615" s="317">
        <v>5</v>
      </c>
      <c r="K1615" s="317" t="s">
        <v>760</v>
      </c>
      <c r="L1615" s="317" t="s">
        <v>867</v>
      </c>
      <c r="M1615" s="317">
        <v>0</v>
      </c>
      <c r="N1615" s="333" t="s">
        <v>29</v>
      </c>
      <c r="O1615" s="318"/>
      <c r="P1615" s="319"/>
      <c r="Q1615" s="320"/>
      <c r="R1615" s="319"/>
      <c r="S1615" s="319"/>
      <c r="T1615" s="320"/>
      <c r="U1615" s="321">
        <v>45065</v>
      </c>
      <c r="V1615" s="270" t="str">
        <f ca="1">IFERROR(IF(E1615&lt;&gt;"",VLOOKUP(E1615,'Color Lineup'!N:N,1,0),""),"CHECK")</f>
        <v>MX1D6</v>
      </c>
    </row>
    <row r="1616" spans="3:22">
      <c r="C1616" s="1">
        <f>+IF(D1616=1,COUNTIF($D$2:D1616,D1616),0)</f>
        <v>0</v>
      </c>
      <c r="D1616" s="1">
        <f>+COUNTIF($E$2:E1616,E1616)</f>
        <v>32</v>
      </c>
      <c r="E1616" s="1" t="str">
        <f t="shared" si="50"/>
        <v>LHS28</v>
      </c>
      <c r="F1616" s="323">
        <f t="shared" si="51"/>
        <v>1614</v>
      </c>
      <c r="G1616" s="317" t="s">
        <v>3062</v>
      </c>
      <c r="H1616" s="317" t="s">
        <v>682</v>
      </c>
      <c r="I1616" s="317" t="s">
        <v>3055</v>
      </c>
      <c r="J1616" s="317">
        <v>3</v>
      </c>
      <c r="K1616" s="317" t="s">
        <v>585</v>
      </c>
      <c r="L1616" s="317" t="s">
        <v>1006</v>
      </c>
      <c r="M1616" s="317">
        <v>0</v>
      </c>
      <c r="N1616" s="333" t="s">
        <v>631</v>
      </c>
      <c r="O1616" s="318"/>
      <c r="P1616" s="319"/>
      <c r="Q1616" s="320"/>
      <c r="R1616" s="319"/>
      <c r="S1616" s="319"/>
      <c r="T1616" s="320"/>
      <c r="U1616" s="321">
        <v>45065</v>
      </c>
      <c r="V1616" s="270" t="str">
        <f ca="1">IFERROR(IF(E1616&lt;&gt;"",VLOOKUP(E1616,'Color Lineup'!N:N,1,0),""),"CHECK")</f>
        <v>LHS28</v>
      </c>
    </row>
    <row r="1617" spans="3:22">
      <c r="C1617" s="1">
        <f>+IF(D1617=1,COUNTIF($D$2:D1617,D1617),0)</f>
        <v>0</v>
      </c>
      <c r="D1617" s="1">
        <f>+COUNTIF($E$2:E1617,E1617)</f>
        <v>54</v>
      </c>
      <c r="E1617" s="1" t="str">
        <f t="shared" si="50"/>
        <v>MY4R0</v>
      </c>
      <c r="F1617" s="323">
        <f t="shared" si="51"/>
        <v>1615</v>
      </c>
      <c r="G1617" s="317" t="s">
        <v>3063</v>
      </c>
      <c r="H1617" s="317" t="s">
        <v>518</v>
      </c>
      <c r="I1617" s="317" t="s">
        <v>1166</v>
      </c>
      <c r="J1617" s="317">
        <v>6</v>
      </c>
      <c r="K1617" s="317" t="s">
        <v>759</v>
      </c>
      <c r="L1617" s="317" t="s">
        <v>868</v>
      </c>
      <c r="M1617" s="317">
        <v>0</v>
      </c>
      <c r="N1617" s="333" t="s">
        <v>21</v>
      </c>
      <c r="O1617" s="318"/>
      <c r="P1617" s="319"/>
      <c r="Q1617" s="320"/>
      <c r="R1617" s="319"/>
      <c r="S1617" s="319"/>
      <c r="T1617" s="320"/>
      <c r="U1617" s="321">
        <v>45065</v>
      </c>
      <c r="V1617" s="270" t="str">
        <f ca="1">IFERROR(IF(E1617&lt;&gt;"",VLOOKUP(E1617,'Color Lineup'!N:N,1,0),""),"CHECK")</f>
        <v>MY4R0</v>
      </c>
    </row>
    <row r="1618" spans="3:22">
      <c r="C1618" s="1">
        <f>+IF(D1618=1,COUNTIF($D$2:D1618,D1618),0)</f>
        <v>0</v>
      </c>
      <c r="D1618" s="1">
        <f>+COUNTIF($E$2:E1618,E1618)</f>
        <v>51</v>
      </c>
      <c r="E1618" s="1" t="str">
        <f t="shared" si="50"/>
        <v>LP040</v>
      </c>
      <c r="F1618" s="323">
        <f t="shared" si="51"/>
        <v>1616</v>
      </c>
      <c r="G1618" s="317" t="s">
        <v>3064</v>
      </c>
      <c r="H1618" s="317" t="s">
        <v>519</v>
      </c>
      <c r="I1618" s="317" t="s">
        <v>2998</v>
      </c>
      <c r="J1618" s="317">
        <v>5</v>
      </c>
      <c r="K1618" s="317" t="s">
        <v>561</v>
      </c>
      <c r="L1618" s="317" t="s">
        <v>1497</v>
      </c>
      <c r="M1618" s="317">
        <v>0</v>
      </c>
      <c r="N1618" s="333" t="s">
        <v>28</v>
      </c>
      <c r="O1618" s="318"/>
      <c r="P1618" s="319"/>
      <c r="Q1618" s="320"/>
      <c r="R1618" s="319"/>
      <c r="S1618" s="319"/>
      <c r="T1618" s="320"/>
      <c r="U1618" s="321">
        <v>45065</v>
      </c>
      <c r="V1618" s="270" t="str">
        <f ca="1">IFERROR(IF(E1618&lt;&gt;"",VLOOKUP(E1618,'Color Lineup'!N:N,1,0),""),"CHECK")</f>
        <v>LP040</v>
      </c>
    </row>
    <row r="1619" spans="3:22">
      <c r="C1619" s="1">
        <f>+IF(D1619=1,COUNTIF($D$2:D1619,D1619),0)</f>
        <v>0</v>
      </c>
      <c r="D1619" s="1">
        <f>+COUNTIF($E$2:E1619,E1619)</f>
        <v>71</v>
      </c>
      <c r="E1619" s="1" t="str">
        <f t="shared" si="50"/>
        <v>CXW09</v>
      </c>
      <c r="F1619" s="323">
        <f t="shared" si="51"/>
        <v>1617</v>
      </c>
      <c r="G1619" s="317" t="s">
        <v>3065</v>
      </c>
      <c r="H1619" s="317" t="s">
        <v>682</v>
      </c>
      <c r="I1619" s="317" t="s">
        <v>3032</v>
      </c>
      <c r="J1619" s="317">
        <v>3</v>
      </c>
      <c r="K1619" s="317" t="s">
        <v>680</v>
      </c>
      <c r="L1619" s="317" t="s">
        <v>788</v>
      </c>
      <c r="M1619" s="317">
        <v>0</v>
      </c>
      <c r="N1619" s="333" t="s">
        <v>635</v>
      </c>
      <c r="O1619" s="318"/>
      <c r="P1619" s="319"/>
      <c r="Q1619" s="320"/>
      <c r="R1619" s="319"/>
      <c r="S1619" s="319"/>
      <c r="T1619" s="320"/>
      <c r="U1619" s="321">
        <v>45065</v>
      </c>
      <c r="V1619" s="270" t="str">
        <f ca="1">IFERROR(IF(E1619&lt;&gt;"",VLOOKUP(E1619,'Color Lineup'!N:N,1,0),""),"CHECK")</f>
        <v>CXW09</v>
      </c>
    </row>
    <row r="1620" spans="3:22">
      <c r="C1620" s="1">
        <f>+IF(D1620=1,COUNTIF($D$2:D1620,D1620),0)</f>
        <v>0</v>
      </c>
      <c r="D1620" s="1">
        <f>+COUNTIF($E$2:E1620,E1620)</f>
        <v>68</v>
      </c>
      <c r="E1620" s="1" t="str">
        <f t="shared" si="50"/>
        <v>MX218</v>
      </c>
      <c r="F1620" s="323">
        <f t="shared" si="51"/>
        <v>1618</v>
      </c>
      <c r="G1620" s="317" t="s">
        <v>3066</v>
      </c>
      <c r="H1620" s="317" t="s">
        <v>518</v>
      </c>
      <c r="I1620" s="317" t="s">
        <v>3045</v>
      </c>
      <c r="J1620" s="317">
        <v>6</v>
      </c>
      <c r="K1620" s="317" t="s">
        <v>760</v>
      </c>
      <c r="L1620" s="317" t="s">
        <v>870</v>
      </c>
      <c r="M1620" s="317">
        <v>0</v>
      </c>
      <c r="N1620" s="333" t="s">
        <v>20</v>
      </c>
      <c r="O1620" s="318"/>
      <c r="P1620" s="319"/>
      <c r="Q1620" s="320"/>
      <c r="R1620" s="319"/>
      <c r="S1620" s="319"/>
      <c r="T1620" s="320"/>
      <c r="U1620" s="321">
        <v>45065</v>
      </c>
      <c r="V1620" s="270" t="str">
        <f ca="1">IFERROR(IF(E1620&lt;&gt;"",VLOOKUP(E1620,'Color Lineup'!N:N,1,0),""),"CHECK")</f>
        <v>MX218</v>
      </c>
    </row>
    <row r="1621" spans="3:22">
      <c r="C1621" s="1">
        <f>+IF(D1621=1,COUNTIF($D$2:D1621,D1621),0)</f>
        <v>0</v>
      </c>
      <c r="D1621" s="1">
        <f>+COUNTIF($E$2:E1621,E1621)</f>
        <v>158</v>
      </c>
      <c r="E1621" s="1" t="str">
        <f t="shared" si="50"/>
        <v>LH089</v>
      </c>
      <c r="F1621" s="323">
        <f t="shared" si="51"/>
        <v>1619</v>
      </c>
      <c r="G1621" s="317" t="s">
        <v>3067</v>
      </c>
      <c r="H1621" s="317" t="s">
        <v>682</v>
      </c>
      <c r="I1621" s="317" t="s">
        <v>3055</v>
      </c>
      <c r="J1621" s="317">
        <v>4</v>
      </c>
      <c r="K1621" s="317" t="s">
        <v>585</v>
      </c>
      <c r="L1621" s="317" t="s">
        <v>863</v>
      </c>
      <c r="M1621" s="317">
        <v>0</v>
      </c>
      <c r="N1621" s="333" t="s">
        <v>465</v>
      </c>
      <c r="O1621" s="318"/>
      <c r="P1621" s="319"/>
      <c r="Q1621" s="320"/>
      <c r="R1621" s="319"/>
      <c r="S1621" s="319"/>
      <c r="T1621" s="320"/>
      <c r="U1621" s="321">
        <v>45065</v>
      </c>
      <c r="V1621" s="270" t="str">
        <f ca="1">IFERROR(IF(E1621&lt;&gt;"",VLOOKUP(E1621,'Color Lineup'!N:N,1,0),""),"CHECK")</f>
        <v>LH089</v>
      </c>
    </row>
    <row r="1622" spans="3:22">
      <c r="C1622" s="1">
        <f>+IF(D1622=1,COUNTIF($D$2:D1622,D1622),0)</f>
        <v>0</v>
      </c>
      <c r="D1622" s="1">
        <f>+COUNTIF($E$2:E1622,E1622)</f>
        <v>131</v>
      </c>
      <c r="E1622" s="1" t="str">
        <f t="shared" si="50"/>
        <v>MX4R0</v>
      </c>
      <c r="F1622" s="323">
        <f t="shared" si="51"/>
        <v>1620</v>
      </c>
      <c r="G1622" s="317" t="s">
        <v>3068</v>
      </c>
      <c r="H1622" s="317" t="s">
        <v>518</v>
      </c>
      <c r="I1622" s="317" t="s">
        <v>3045</v>
      </c>
      <c r="J1622" s="317">
        <v>7</v>
      </c>
      <c r="K1622" s="317" t="s">
        <v>760</v>
      </c>
      <c r="L1622" s="317" t="s">
        <v>871</v>
      </c>
      <c r="M1622" s="317">
        <v>0</v>
      </c>
      <c r="N1622" s="333" t="s">
        <v>21</v>
      </c>
      <c r="O1622" s="318"/>
      <c r="P1622" s="319"/>
      <c r="Q1622" s="320"/>
      <c r="R1622" s="319"/>
      <c r="S1622" s="319"/>
      <c r="T1622" s="320"/>
      <c r="U1622" s="321">
        <v>45065</v>
      </c>
      <c r="V1622" s="270" t="str">
        <f ca="1">IFERROR(IF(E1622&lt;&gt;"",VLOOKUP(E1622,'Color Lineup'!N:N,1,0),""),"CHECK")</f>
        <v>MX4R0</v>
      </c>
    </row>
    <row r="1623" spans="3:22">
      <c r="C1623" s="1">
        <f>+IF(D1623=1,COUNTIF($D$2:D1623,D1623),0)</f>
        <v>0</v>
      </c>
      <c r="D1623" s="1">
        <f>+COUNTIF($E$2:E1623,E1623)</f>
        <v>159</v>
      </c>
      <c r="E1623" s="1" t="str">
        <f t="shared" si="50"/>
        <v>LH089</v>
      </c>
      <c r="F1623" s="323">
        <f t="shared" si="51"/>
        <v>1621</v>
      </c>
      <c r="G1623" s="317" t="s">
        <v>3069</v>
      </c>
      <c r="H1623" s="317" t="s">
        <v>682</v>
      </c>
      <c r="I1623" s="317" t="s">
        <v>3055</v>
      </c>
      <c r="J1623" s="317">
        <v>5</v>
      </c>
      <c r="K1623" s="317" t="s">
        <v>585</v>
      </c>
      <c r="L1623" s="317" t="s">
        <v>866</v>
      </c>
      <c r="M1623" s="317">
        <v>0</v>
      </c>
      <c r="N1623" s="333" t="s">
        <v>465</v>
      </c>
      <c r="O1623" s="318"/>
      <c r="P1623" s="319"/>
      <c r="Q1623" s="320"/>
      <c r="R1623" s="319"/>
      <c r="S1623" s="319"/>
      <c r="T1623" s="320"/>
      <c r="U1623" s="321">
        <v>45065</v>
      </c>
      <c r="V1623" s="270" t="str">
        <f ca="1">IFERROR(IF(E1623&lt;&gt;"",VLOOKUP(E1623,'Color Lineup'!N:N,1,0),""),"CHECK")</f>
        <v>LH089</v>
      </c>
    </row>
    <row r="1624" spans="3:22">
      <c r="C1624" s="1">
        <f>+IF(D1624=1,COUNTIF($D$2:D1624,D1624),0)</f>
        <v>0</v>
      </c>
      <c r="D1624" s="1">
        <f>+COUNTIF($E$2:E1624,E1624)</f>
        <v>132</v>
      </c>
      <c r="E1624" s="1" t="str">
        <f t="shared" si="50"/>
        <v>MX4R0</v>
      </c>
      <c r="F1624" s="323">
        <f t="shared" si="51"/>
        <v>1622</v>
      </c>
      <c r="G1624" s="317" t="s">
        <v>3070</v>
      </c>
      <c r="H1624" s="317" t="s">
        <v>518</v>
      </c>
      <c r="I1624" s="317" t="s">
        <v>3045</v>
      </c>
      <c r="J1624" s="317">
        <v>8</v>
      </c>
      <c r="K1624" s="317" t="s">
        <v>760</v>
      </c>
      <c r="L1624" s="317" t="s">
        <v>873</v>
      </c>
      <c r="M1624" s="317">
        <v>0</v>
      </c>
      <c r="N1624" s="333" t="s">
        <v>21</v>
      </c>
      <c r="O1624" s="318"/>
      <c r="P1624" s="319"/>
      <c r="Q1624" s="320"/>
      <c r="R1624" s="319"/>
      <c r="S1624" s="319"/>
      <c r="T1624" s="320"/>
      <c r="U1624" s="321">
        <v>45065</v>
      </c>
      <c r="V1624" s="270" t="str">
        <f ca="1">IFERROR(IF(E1624&lt;&gt;"",VLOOKUP(E1624,'Color Lineup'!N:N,1,0),""),"CHECK")</f>
        <v>MX4R0</v>
      </c>
    </row>
    <row r="1625" spans="3:22">
      <c r="C1625" s="1">
        <f>+IF(D1625=1,COUNTIF($D$2:D1625,D1625),0)</f>
        <v>0</v>
      </c>
      <c r="D1625" s="1">
        <f>+COUNTIF($E$2:E1625,E1625)</f>
        <v>11</v>
      </c>
      <c r="E1625" s="1" t="str">
        <f t="shared" si="50"/>
        <v>LS089</v>
      </c>
      <c r="F1625" s="323">
        <f t="shared" si="51"/>
        <v>1623</v>
      </c>
      <c r="G1625" s="317" t="s">
        <v>3071</v>
      </c>
      <c r="H1625" s="317" t="s">
        <v>519</v>
      </c>
      <c r="I1625" s="317" t="s">
        <v>2896</v>
      </c>
      <c r="J1625" s="317">
        <v>4</v>
      </c>
      <c r="K1625" s="317" t="s">
        <v>557</v>
      </c>
      <c r="L1625" s="317" t="s">
        <v>1504</v>
      </c>
      <c r="M1625" s="317">
        <v>0</v>
      </c>
      <c r="N1625" s="333" t="s">
        <v>465</v>
      </c>
      <c r="O1625" s="318"/>
      <c r="P1625" s="319"/>
      <c r="Q1625" s="320"/>
      <c r="R1625" s="319"/>
      <c r="S1625" s="319"/>
      <c r="T1625" s="320"/>
      <c r="U1625" s="321">
        <v>45065</v>
      </c>
      <c r="V1625" s="270" t="str">
        <f ca="1">IFERROR(IF(E1625&lt;&gt;"",VLOOKUP(E1625,'Color Lineup'!N:N,1,0),""),"CHECK")</f>
        <v>LS089</v>
      </c>
    </row>
    <row r="1626" spans="3:22">
      <c r="C1626" s="1">
        <f>+IF(D1626=1,COUNTIF($D$2:D1626,D1626),0)</f>
        <v>0</v>
      </c>
      <c r="D1626" s="1">
        <f>+COUNTIF($E$2:E1626,E1626)</f>
        <v>19</v>
      </c>
      <c r="E1626" s="1" t="str">
        <f t="shared" si="50"/>
        <v>HJ3Q3</v>
      </c>
      <c r="F1626" s="323">
        <f t="shared" si="51"/>
        <v>1624</v>
      </c>
      <c r="G1626" s="317" t="s">
        <v>3072</v>
      </c>
      <c r="H1626" s="317" t="s">
        <v>682</v>
      </c>
      <c r="I1626" s="317" t="s">
        <v>3049</v>
      </c>
      <c r="J1626" s="317">
        <v>3</v>
      </c>
      <c r="K1626" s="317" t="s">
        <v>679</v>
      </c>
      <c r="L1626" s="317" t="s">
        <v>869</v>
      </c>
      <c r="M1626" s="317">
        <v>0</v>
      </c>
      <c r="N1626" s="333" t="s">
        <v>630</v>
      </c>
      <c r="O1626" s="318"/>
      <c r="P1626" s="319"/>
      <c r="Q1626" s="320"/>
      <c r="R1626" s="319"/>
      <c r="S1626" s="319"/>
      <c r="T1626" s="320"/>
      <c r="U1626" s="321">
        <v>45065</v>
      </c>
      <c r="V1626" s="270" t="str">
        <f ca="1">IFERROR(IF(E1626&lt;&gt;"",VLOOKUP(E1626,'Color Lineup'!N:N,1,0),""),"CHECK")</f>
        <v>HJ3Q3</v>
      </c>
    </row>
    <row r="1627" spans="3:22">
      <c r="C1627" s="1">
        <f>+IF(D1627=1,COUNTIF($D$2:D1627,D1627),0)</f>
        <v>0</v>
      </c>
      <c r="D1627" s="1">
        <f>+COUNTIF($E$2:E1627,E1627)</f>
        <v>55</v>
      </c>
      <c r="E1627" s="1" t="str">
        <f t="shared" si="50"/>
        <v>MY4R0</v>
      </c>
      <c r="F1627" s="323">
        <f t="shared" si="51"/>
        <v>1625</v>
      </c>
      <c r="G1627" s="317" t="s">
        <v>3073</v>
      </c>
      <c r="H1627" s="317" t="s">
        <v>518</v>
      </c>
      <c r="I1627" s="317" t="s">
        <v>1166</v>
      </c>
      <c r="J1627" s="317">
        <v>7</v>
      </c>
      <c r="K1627" s="317" t="s">
        <v>759</v>
      </c>
      <c r="L1627" s="317" t="s">
        <v>874</v>
      </c>
      <c r="M1627" s="317">
        <v>0</v>
      </c>
      <c r="N1627" s="333" t="s">
        <v>21</v>
      </c>
      <c r="O1627" s="318"/>
      <c r="P1627" s="319"/>
      <c r="Q1627" s="320"/>
      <c r="R1627" s="319"/>
      <c r="S1627" s="319"/>
      <c r="T1627" s="320"/>
      <c r="U1627" s="321">
        <v>45065</v>
      </c>
      <c r="V1627" s="270" t="str">
        <f ca="1">IFERROR(IF(E1627&lt;&gt;"",VLOOKUP(E1627,'Color Lineup'!N:N,1,0),""),"CHECK")</f>
        <v>MY4R0</v>
      </c>
    </row>
    <row r="1628" spans="3:22">
      <c r="C1628" s="1">
        <f>+IF(D1628=1,COUNTIF($D$2:D1628,D1628),0)</f>
        <v>0</v>
      </c>
      <c r="D1628" s="1">
        <f>+COUNTIF($E$2:E1628,E1628)</f>
        <v>35</v>
      </c>
      <c r="E1628" s="1" t="str">
        <f t="shared" si="50"/>
        <v>LHP20</v>
      </c>
      <c r="F1628" s="323">
        <f t="shared" si="51"/>
        <v>1626</v>
      </c>
      <c r="G1628" s="317" t="s">
        <v>3074</v>
      </c>
      <c r="H1628" s="317" t="s">
        <v>682</v>
      </c>
      <c r="I1628" s="317" t="s">
        <v>3055</v>
      </c>
      <c r="J1628" s="317">
        <v>6</v>
      </c>
      <c r="K1628" s="317" t="s">
        <v>585</v>
      </c>
      <c r="L1628" s="317" t="s">
        <v>872</v>
      </c>
      <c r="M1628" s="317">
        <v>0</v>
      </c>
      <c r="N1628" s="333" t="s">
        <v>633</v>
      </c>
      <c r="O1628" s="318"/>
      <c r="P1628" s="319"/>
      <c r="Q1628" s="320"/>
      <c r="R1628" s="319"/>
      <c r="S1628" s="319"/>
      <c r="T1628" s="320"/>
      <c r="U1628" s="321">
        <v>45065</v>
      </c>
      <c r="V1628" s="270" t="str">
        <f ca="1">IFERROR(IF(E1628&lt;&gt;"",VLOOKUP(E1628,'Color Lineup'!N:N,1,0),""),"CHECK")</f>
        <v>LHP20</v>
      </c>
    </row>
    <row r="1629" spans="3:22">
      <c r="C1629" s="1">
        <f>+IF(D1629=1,COUNTIF($D$2:D1629,D1629),0)</f>
        <v>0</v>
      </c>
      <c r="D1629" s="1">
        <f>+COUNTIF($E$2:E1629,E1629)</f>
        <v>111</v>
      </c>
      <c r="E1629" s="1" t="str">
        <f t="shared" si="50"/>
        <v>MX089</v>
      </c>
      <c r="F1629" s="323">
        <f t="shared" si="51"/>
        <v>1627</v>
      </c>
      <c r="G1629" s="317" t="s">
        <v>3075</v>
      </c>
      <c r="H1629" s="317" t="s">
        <v>518</v>
      </c>
      <c r="I1629" s="317" t="s">
        <v>3045</v>
      </c>
      <c r="J1629" s="317">
        <v>9</v>
      </c>
      <c r="K1629" s="317" t="s">
        <v>760</v>
      </c>
      <c r="L1629" s="317" t="s">
        <v>876</v>
      </c>
      <c r="M1629" s="317">
        <v>0</v>
      </c>
      <c r="N1629" s="333" t="s">
        <v>465</v>
      </c>
      <c r="O1629" s="318"/>
      <c r="P1629" s="319"/>
      <c r="Q1629" s="320"/>
      <c r="R1629" s="319"/>
      <c r="S1629" s="319"/>
      <c r="T1629" s="320"/>
      <c r="U1629" s="321">
        <v>45065</v>
      </c>
      <c r="V1629" s="270" t="str">
        <f ca="1">IFERROR(IF(E1629&lt;&gt;"",VLOOKUP(E1629,'Color Lineup'!N:N,1,0),""),"CHECK")</f>
        <v>MX089</v>
      </c>
    </row>
    <row r="1630" spans="3:22">
      <c r="C1630" s="1">
        <f>+IF(D1630=1,COUNTIF($D$2:D1630,D1630),0)</f>
        <v>0</v>
      </c>
      <c r="D1630" s="1">
        <f>+COUNTIF($E$2:E1630,E1630)</f>
        <v>160</v>
      </c>
      <c r="E1630" s="1" t="str">
        <f t="shared" si="50"/>
        <v>LH089</v>
      </c>
      <c r="F1630" s="323">
        <f t="shared" si="51"/>
        <v>1628</v>
      </c>
      <c r="G1630" s="317" t="s">
        <v>3076</v>
      </c>
      <c r="H1630" s="317" t="s">
        <v>682</v>
      </c>
      <c r="I1630" s="317" t="s">
        <v>3055</v>
      </c>
      <c r="J1630" s="317">
        <v>7</v>
      </c>
      <c r="K1630" s="317" t="s">
        <v>585</v>
      </c>
      <c r="L1630" s="317" t="s">
        <v>875</v>
      </c>
      <c r="M1630" s="317">
        <v>0</v>
      </c>
      <c r="N1630" s="333" t="s">
        <v>465</v>
      </c>
      <c r="O1630" s="318"/>
      <c r="P1630" s="319"/>
      <c r="Q1630" s="320"/>
      <c r="R1630" s="319"/>
      <c r="S1630" s="319"/>
      <c r="T1630" s="320"/>
      <c r="U1630" s="321">
        <v>45065</v>
      </c>
      <c r="V1630" s="270" t="str">
        <f ca="1">IFERROR(IF(E1630&lt;&gt;"",VLOOKUP(E1630,'Color Lineup'!N:N,1,0),""),"CHECK")</f>
        <v>LH089</v>
      </c>
    </row>
    <row r="1631" spans="3:22">
      <c r="C1631" s="1">
        <f>+IF(D1631=1,COUNTIF($D$2:D1631,D1631),0)</f>
        <v>0</v>
      </c>
      <c r="D1631" s="1">
        <f>+COUNTIF($E$2:E1631,E1631)</f>
        <v>30</v>
      </c>
      <c r="E1631" s="1" t="str">
        <f t="shared" si="50"/>
        <v>LT218</v>
      </c>
      <c r="F1631" s="323">
        <f t="shared" si="51"/>
        <v>1629</v>
      </c>
      <c r="G1631" s="317" t="s">
        <v>3077</v>
      </c>
      <c r="H1631" s="317" t="s">
        <v>519</v>
      </c>
      <c r="I1631" s="317" t="s">
        <v>2977</v>
      </c>
      <c r="J1631" s="317">
        <v>7</v>
      </c>
      <c r="K1631" s="317" t="s">
        <v>559</v>
      </c>
      <c r="L1631" s="317" t="s">
        <v>1512</v>
      </c>
      <c r="M1631" s="317">
        <v>0</v>
      </c>
      <c r="N1631" s="333" t="s">
        <v>20</v>
      </c>
      <c r="O1631" s="318"/>
      <c r="P1631" s="319"/>
      <c r="Q1631" s="320"/>
      <c r="R1631" s="319"/>
      <c r="S1631" s="319"/>
      <c r="T1631" s="320"/>
      <c r="U1631" s="321">
        <v>45065</v>
      </c>
      <c r="V1631" s="270" t="str">
        <f ca="1">IFERROR(IF(E1631&lt;&gt;"",VLOOKUP(E1631,'Color Lineup'!N:N,1,0),""),"CHECK")</f>
        <v>LT218</v>
      </c>
    </row>
    <row r="1632" spans="3:22">
      <c r="C1632" s="1">
        <f>+IF(D1632=1,COUNTIF($D$2:D1632,D1632),0)</f>
        <v>0</v>
      </c>
      <c r="D1632" s="1">
        <f>+COUNTIF($E$2:E1632,E1632)</f>
        <v>112</v>
      </c>
      <c r="E1632" s="1" t="str">
        <f t="shared" si="50"/>
        <v>MX089</v>
      </c>
      <c r="F1632" s="323">
        <f t="shared" si="51"/>
        <v>1630</v>
      </c>
      <c r="G1632" s="317" t="s">
        <v>3078</v>
      </c>
      <c r="H1632" s="317" t="s">
        <v>518</v>
      </c>
      <c r="I1632" s="317" t="s">
        <v>3045</v>
      </c>
      <c r="J1632" s="317">
        <v>10</v>
      </c>
      <c r="K1632" s="317" t="s">
        <v>760</v>
      </c>
      <c r="L1632" s="317" t="s">
        <v>877</v>
      </c>
      <c r="M1632" s="317">
        <v>0</v>
      </c>
      <c r="N1632" s="333" t="s">
        <v>465</v>
      </c>
      <c r="O1632" s="318"/>
      <c r="P1632" s="319"/>
      <c r="Q1632" s="320"/>
      <c r="R1632" s="319"/>
      <c r="S1632" s="319"/>
      <c r="T1632" s="320"/>
      <c r="U1632" s="321">
        <v>45065</v>
      </c>
      <c r="V1632" s="270" t="str">
        <f ca="1">IFERROR(IF(E1632&lt;&gt;"",VLOOKUP(E1632,'Color Lineup'!N:N,1,0),""),"CHECK")</f>
        <v>MX089</v>
      </c>
    </row>
    <row r="1633" spans="3:22">
      <c r="C1633" s="1">
        <f>+IF(D1633=1,COUNTIF($D$2:D1633,D1633),0)</f>
        <v>0</v>
      </c>
      <c r="D1633" s="1">
        <f>+COUNTIF($E$2:E1633,E1633)</f>
        <v>72</v>
      </c>
      <c r="E1633" s="1" t="str">
        <f t="shared" si="50"/>
        <v>CXW09</v>
      </c>
      <c r="F1633" s="323">
        <f t="shared" si="51"/>
        <v>1631</v>
      </c>
      <c r="G1633" s="317" t="s">
        <v>3079</v>
      </c>
      <c r="H1633" s="317" t="s">
        <v>682</v>
      </c>
      <c r="I1633" s="317" t="s">
        <v>3032</v>
      </c>
      <c r="J1633" s="317">
        <v>4</v>
      </c>
      <c r="K1633" s="317" t="s">
        <v>680</v>
      </c>
      <c r="L1633" s="317" t="s">
        <v>879</v>
      </c>
      <c r="M1633" s="317">
        <v>0</v>
      </c>
      <c r="N1633" s="333" t="s">
        <v>635</v>
      </c>
      <c r="O1633" s="318"/>
      <c r="P1633" s="319"/>
      <c r="Q1633" s="320"/>
      <c r="R1633" s="319"/>
      <c r="S1633" s="319"/>
      <c r="T1633" s="320"/>
      <c r="U1633" s="321">
        <v>45065</v>
      </c>
      <c r="V1633" s="270" t="str">
        <f ca="1">IFERROR(IF(E1633&lt;&gt;"",VLOOKUP(E1633,'Color Lineup'!N:N,1,0),""),"CHECK")</f>
        <v>CXW09</v>
      </c>
    </row>
    <row r="1634" spans="3:22">
      <c r="C1634" s="1">
        <f>+IF(D1634=1,COUNTIF($D$2:D1634,D1634),0)</f>
        <v>0</v>
      </c>
      <c r="D1634" s="1">
        <f>+COUNTIF($E$2:E1634,E1634)</f>
        <v>113</v>
      </c>
      <c r="E1634" s="1" t="str">
        <f t="shared" si="50"/>
        <v>MX089</v>
      </c>
      <c r="F1634" s="323">
        <f t="shared" si="51"/>
        <v>1632</v>
      </c>
      <c r="G1634" s="317" t="s">
        <v>3080</v>
      </c>
      <c r="H1634" s="317" t="s">
        <v>518</v>
      </c>
      <c r="I1634" s="317" t="s">
        <v>1197</v>
      </c>
      <c r="J1634" s="317">
        <v>1</v>
      </c>
      <c r="K1634" s="317" t="s">
        <v>760</v>
      </c>
      <c r="L1634" s="317" t="s">
        <v>880</v>
      </c>
      <c r="M1634" s="317">
        <v>0</v>
      </c>
      <c r="N1634" s="333" t="s">
        <v>465</v>
      </c>
      <c r="O1634" s="318"/>
      <c r="P1634" s="319"/>
      <c r="Q1634" s="320"/>
      <c r="R1634" s="319"/>
      <c r="S1634" s="319"/>
      <c r="T1634" s="320"/>
      <c r="U1634" s="321">
        <v>45065</v>
      </c>
      <c r="V1634" s="270" t="str">
        <f ca="1">IFERROR(IF(E1634&lt;&gt;"",VLOOKUP(E1634,'Color Lineup'!N:N,1,0),""),"CHECK")</f>
        <v>MX089</v>
      </c>
    </row>
    <row r="1635" spans="3:22">
      <c r="C1635" s="1">
        <f>+IF(D1635=1,COUNTIF($D$2:D1635,D1635),0)</f>
        <v>0</v>
      </c>
      <c r="D1635" s="1">
        <f>+COUNTIF($E$2:E1635,E1635)</f>
        <v>56</v>
      </c>
      <c r="E1635" s="1" t="str">
        <f t="shared" si="50"/>
        <v>LH3Q3</v>
      </c>
      <c r="F1635" s="323">
        <f t="shared" si="51"/>
        <v>1633</v>
      </c>
      <c r="G1635" s="317" t="s">
        <v>3081</v>
      </c>
      <c r="H1635" s="317" t="s">
        <v>682</v>
      </c>
      <c r="I1635" s="317" t="s">
        <v>3055</v>
      </c>
      <c r="J1635" s="317">
        <v>8</v>
      </c>
      <c r="K1635" s="317" t="s">
        <v>585</v>
      </c>
      <c r="L1635" s="317" t="s">
        <v>883</v>
      </c>
      <c r="M1635" s="317">
        <v>0</v>
      </c>
      <c r="N1635" s="333" t="s">
        <v>630</v>
      </c>
      <c r="O1635" s="318"/>
      <c r="P1635" s="319"/>
      <c r="Q1635" s="320"/>
      <c r="R1635" s="319"/>
      <c r="S1635" s="319"/>
      <c r="T1635" s="320"/>
      <c r="U1635" s="321">
        <v>45065</v>
      </c>
      <c r="V1635" s="270" t="str">
        <f ca="1">IFERROR(IF(E1635&lt;&gt;"",VLOOKUP(E1635,'Color Lineup'!N:N,1,0),""),"CHECK")</f>
        <v>LH3Q3</v>
      </c>
    </row>
    <row r="1636" spans="3:22">
      <c r="C1636" s="1">
        <f>+IF(D1636=1,COUNTIF($D$2:D1636,D1636),0)</f>
        <v>0</v>
      </c>
      <c r="D1636" s="1">
        <f>+COUNTIF($E$2:E1636,E1636)</f>
        <v>33</v>
      </c>
      <c r="E1636" s="1" t="str">
        <f t="shared" si="50"/>
        <v>MY040</v>
      </c>
      <c r="F1636" s="323">
        <f t="shared" si="51"/>
        <v>1634</v>
      </c>
      <c r="G1636" s="317" t="s">
        <v>3082</v>
      </c>
      <c r="H1636" s="317" t="s">
        <v>518</v>
      </c>
      <c r="I1636" s="317" t="s">
        <v>1166</v>
      </c>
      <c r="J1636" s="317">
        <v>8</v>
      </c>
      <c r="K1636" s="317" t="s">
        <v>759</v>
      </c>
      <c r="L1636" s="317" t="s">
        <v>882</v>
      </c>
      <c r="M1636" s="317">
        <v>0</v>
      </c>
      <c r="N1636" s="333" t="s">
        <v>28</v>
      </c>
      <c r="O1636" s="318"/>
      <c r="P1636" s="319"/>
      <c r="Q1636" s="320"/>
      <c r="R1636" s="319"/>
      <c r="S1636" s="319"/>
      <c r="T1636" s="320"/>
      <c r="U1636" s="321">
        <v>45065</v>
      </c>
      <c r="V1636" s="270" t="str">
        <f ca="1">IFERROR(IF(E1636&lt;&gt;"",VLOOKUP(E1636,'Color Lineup'!N:N,1,0),""),"CHECK")</f>
        <v>MY040</v>
      </c>
    </row>
    <row r="1637" spans="3:22">
      <c r="C1637" s="1">
        <f>+IF(D1637=1,COUNTIF($D$2:D1637,D1637),0)</f>
        <v>0</v>
      </c>
      <c r="D1637" s="1">
        <f>+COUNTIF($E$2:E1637,E1637)</f>
        <v>12</v>
      </c>
      <c r="E1637" s="1" t="str">
        <f t="shared" si="50"/>
        <v>LP4V8</v>
      </c>
      <c r="F1637" s="323">
        <f t="shared" si="51"/>
        <v>1635</v>
      </c>
      <c r="G1637" s="317" t="s">
        <v>3083</v>
      </c>
      <c r="H1637" s="317" t="s">
        <v>519</v>
      </c>
      <c r="I1637" s="317" t="s">
        <v>2998</v>
      </c>
      <c r="J1637" s="317">
        <v>6</v>
      </c>
      <c r="K1637" s="317" t="s">
        <v>561</v>
      </c>
      <c r="L1637" s="317" t="s">
        <v>1537</v>
      </c>
      <c r="M1637" s="317">
        <v>0</v>
      </c>
      <c r="N1637" s="333" t="s">
        <v>30</v>
      </c>
      <c r="O1637" s="318"/>
      <c r="P1637" s="319"/>
      <c r="Q1637" s="320"/>
      <c r="R1637" s="319"/>
      <c r="S1637" s="319"/>
      <c r="T1637" s="320"/>
      <c r="U1637" s="321">
        <v>45065</v>
      </c>
      <c r="V1637" s="270" t="str">
        <f ca="1">IFERROR(IF(E1637&lt;&gt;"",VLOOKUP(E1637,'Color Lineup'!N:N,1,0),""),"CHECK")</f>
        <v>LP4V8</v>
      </c>
    </row>
    <row r="1638" spans="3:22">
      <c r="C1638" s="1">
        <f>+IF(D1638=1,COUNTIF($D$2:D1638,D1638),0)</f>
        <v>0</v>
      </c>
      <c r="D1638" s="1">
        <f>+COUNTIF($E$2:E1638,E1638)</f>
        <v>20</v>
      </c>
      <c r="E1638" s="1" t="str">
        <f t="shared" si="50"/>
        <v>HJ3Q3</v>
      </c>
      <c r="F1638" s="323">
        <f t="shared" si="51"/>
        <v>1636</v>
      </c>
      <c r="G1638" s="317" t="s">
        <v>3084</v>
      </c>
      <c r="H1638" s="317" t="s">
        <v>682</v>
      </c>
      <c r="I1638" s="317" t="s">
        <v>3049</v>
      </c>
      <c r="J1638" s="317">
        <v>4</v>
      </c>
      <c r="K1638" s="317" t="s">
        <v>679</v>
      </c>
      <c r="L1638" s="317" t="s">
        <v>888</v>
      </c>
      <c r="M1638" s="317">
        <v>0</v>
      </c>
      <c r="N1638" s="333" t="s">
        <v>630</v>
      </c>
      <c r="O1638" s="318"/>
      <c r="P1638" s="319"/>
      <c r="Q1638" s="320"/>
      <c r="R1638" s="319"/>
      <c r="S1638" s="319"/>
      <c r="T1638" s="320"/>
      <c r="U1638" s="321">
        <v>45065</v>
      </c>
      <c r="V1638" s="270" t="str">
        <f ca="1">IFERROR(IF(E1638&lt;&gt;"",VLOOKUP(E1638,'Color Lineup'!N:N,1,0),""),"CHECK")</f>
        <v>HJ3Q3</v>
      </c>
    </row>
    <row r="1639" spans="3:22">
      <c r="C1639" s="1">
        <f>+IF(D1639=1,COUNTIF($D$2:D1639,D1639),0)</f>
        <v>0</v>
      </c>
      <c r="D1639" s="1">
        <f>+COUNTIF($E$2:E1639,E1639)</f>
        <v>114</v>
      </c>
      <c r="E1639" s="1" t="str">
        <f t="shared" si="50"/>
        <v>MX089</v>
      </c>
      <c r="F1639" s="323">
        <f t="shared" si="51"/>
        <v>1637</v>
      </c>
      <c r="G1639" s="317" t="s">
        <v>3085</v>
      </c>
      <c r="H1639" s="317" t="s">
        <v>518</v>
      </c>
      <c r="I1639" s="317" t="s">
        <v>1197</v>
      </c>
      <c r="J1639" s="317">
        <v>2</v>
      </c>
      <c r="K1639" s="317" t="s">
        <v>760</v>
      </c>
      <c r="L1639" s="317" t="s">
        <v>885</v>
      </c>
      <c r="M1639" s="317">
        <v>0</v>
      </c>
      <c r="N1639" s="333" t="s">
        <v>465</v>
      </c>
      <c r="O1639" s="318"/>
      <c r="P1639" s="319"/>
      <c r="Q1639" s="320"/>
      <c r="R1639" s="319"/>
      <c r="S1639" s="319"/>
      <c r="T1639" s="320"/>
      <c r="U1639" s="321">
        <v>45065</v>
      </c>
      <c r="V1639" s="270" t="str">
        <f ca="1">IFERROR(IF(E1639&lt;&gt;"",VLOOKUP(E1639,'Color Lineup'!N:N,1,0),""),"CHECK")</f>
        <v>MX089</v>
      </c>
    </row>
    <row r="1640" spans="3:22">
      <c r="C1640" s="1">
        <f>+IF(D1640=1,COUNTIF($D$2:D1640,D1640),0)</f>
        <v>0</v>
      </c>
      <c r="D1640" s="1">
        <f>+COUNTIF($E$2:E1640,E1640)</f>
        <v>161</v>
      </c>
      <c r="E1640" s="1" t="str">
        <f t="shared" si="50"/>
        <v>LH089</v>
      </c>
      <c r="F1640" s="323">
        <f t="shared" si="51"/>
        <v>1638</v>
      </c>
      <c r="G1640" s="317" t="s">
        <v>3086</v>
      </c>
      <c r="H1640" s="317" t="s">
        <v>682</v>
      </c>
      <c r="I1640" s="317" t="s">
        <v>3055</v>
      </c>
      <c r="J1640" s="317">
        <v>9</v>
      </c>
      <c r="K1640" s="317" t="s">
        <v>585</v>
      </c>
      <c r="L1640" s="317" t="s">
        <v>892</v>
      </c>
      <c r="M1640" s="317">
        <v>0</v>
      </c>
      <c r="N1640" s="333" t="s">
        <v>465</v>
      </c>
      <c r="O1640" s="318"/>
      <c r="P1640" s="319"/>
      <c r="Q1640" s="320"/>
      <c r="R1640" s="319"/>
      <c r="S1640" s="319"/>
      <c r="T1640" s="320"/>
      <c r="U1640" s="321">
        <v>45065</v>
      </c>
      <c r="V1640" s="270" t="str">
        <f ca="1">IFERROR(IF(E1640&lt;&gt;"",VLOOKUP(E1640,'Color Lineup'!N:N,1,0),""),"CHECK")</f>
        <v>LH089</v>
      </c>
    </row>
    <row r="1641" spans="3:22">
      <c r="C1641" s="1">
        <f>+IF(D1641=1,COUNTIF($D$2:D1641,D1641),0)</f>
        <v>0</v>
      </c>
      <c r="D1641" s="1">
        <f>+COUNTIF($E$2:E1641,E1641)</f>
        <v>115</v>
      </c>
      <c r="E1641" s="1" t="str">
        <f t="shared" si="50"/>
        <v>MX089</v>
      </c>
      <c r="F1641" s="323">
        <f t="shared" si="51"/>
        <v>1639</v>
      </c>
      <c r="G1641" s="317" t="s">
        <v>3087</v>
      </c>
      <c r="H1641" s="317" t="s">
        <v>518</v>
      </c>
      <c r="I1641" s="317" t="s">
        <v>1197</v>
      </c>
      <c r="J1641" s="317">
        <v>3</v>
      </c>
      <c r="K1641" s="317" t="s">
        <v>760</v>
      </c>
      <c r="L1641" s="317" t="s">
        <v>886</v>
      </c>
      <c r="M1641" s="317">
        <v>0</v>
      </c>
      <c r="N1641" s="333" t="s">
        <v>465</v>
      </c>
      <c r="O1641" s="318"/>
      <c r="P1641" s="319"/>
      <c r="Q1641" s="320"/>
      <c r="R1641" s="319"/>
      <c r="S1641" s="319"/>
      <c r="T1641" s="320"/>
      <c r="U1641" s="321">
        <v>45065</v>
      </c>
      <c r="V1641" s="270" t="str">
        <f ca="1">IFERROR(IF(E1641&lt;&gt;"",VLOOKUP(E1641,'Color Lineup'!N:N,1,0),""),"CHECK")</f>
        <v>MX089</v>
      </c>
    </row>
    <row r="1642" spans="3:22">
      <c r="C1642" s="1">
        <f>+IF(D1642=1,COUNTIF($D$2:D1642,D1642),0)</f>
        <v>0</v>
      </c>
      <c r="D1642" s="1">
        <f>+COUNTIF($E$2:E1642,E1642)</f>
        <v>56</v>
      </c>
      <c r="E1642" s="1" t="str">
        <f t="shared" si="50"/>
        <v>LT089</v>
      </c>
      <c r="F1642" s="323">
        <f t="shared" si="51"/>
        <v>1640</v>
      </c>
      <c r="G1642" s="317" t="s">
        <v>3088</v>
      </c>
      <c r="H1642" s="317" t="s">
        <v>519</v>
      </c>
      <c r="I1642" s="317" t="s">
        <v>2977</v>
      </c>
      <c r="J1642" s="317">
        <v>8</v>
      </c>
      <c r="K1642" s="317" t="s">
        <v>559</v>
      </c>
      <c r="L1642" s="317" t="s">
        <v>1544</v>
      </c>
      <c r="M1642" s="317">
        <v>0</v>
      </c>
      <c r="N1642" s="333" t="s">
        <v>465</v>
      </c>
      <c r="O1642" s="318"/>
      <c r="P1642" s="319"/>
      <c r="Q1642" s="320"/>
      <c r="R1642" s="319"/>
      <c r="S1642" s="319"/>
      <c r="T1642" s="320"/>
      <c r="U1642" s="321">
        <v>45065</v>
      </c>
      <c r="V1642" s="270" t="str">
        <f ca="1">IFERROR(IF(E1642&lt;&gt;"",VLOOKUP(E1642,'Color Lineup'!N:N,1,0),""),"CHECK")</f>
        <v>LT089</v>
      </c>
    </row>
    <row r="1643" spans="3:22">
      <c r="C1643" s="1">
        <f>+IF(D1643=1,COUNTIF($D$2:D1643,D1643),0)</f>
        <v>0</v>
      </c>
      <c r="D1643" s="1">
        <f>+COUNTIF($E$2:E1643,E1643)</f>
        <v>162</v>
      </c>
      <c r="E1643" s="1" t="str">
        <f t="shared" si="50"/>
        <v>LH089</v>
      </c>
      <c r="F1643" s="323">
        <f t="shared" si="51"/>
        <v>1641</v>
      </c>
      <c r="G1643" s="317" t="s">
        <v>3089</v>
      </c>
      <c r="H1643" s="317" t="s">
        <v>682</v>
      </c>
      <c r="I1643" s="317" t="s">
        <v>3055</v>
      </c>
      <c r="J1643" s="317">
        <v>10</v>
      </c>
      <c r="K1643" s="317" t="s">
        <v>585</v>
      </c>
      <c r="L1643" s="317" t="s">
        <v>896</v>
      </c>
      <c r="M1643" s="317">
        <v>0</v>
      </c>
      <c r="N1643" s="333" t="s">
        <v>465</v>
      </c>
      <c r="O1643" s="318"/>
      <c r="P1643" s="319"/>
      <c r="Q1643" s="320"/>
      <c r="R1643" s="319"/>
      <c r="S1643" s="319"/>
      <c r="T1643" s="320"/>
      <c r="U1643" s="321">
        <v>45065</v>
      </c>
      <c r="V1643" s="270" t="str">
        <f ca="1">IFERROR(IF(E1643&lt;&gt;"",VLOOKUP(E1643,'Color Lineup'!N:N,1,0),""),"CHECK")</f>
        <v>LH089</v>
      </c>
    </row>
    <row r="1644" spans="3:22">
      <c r="C1644" s="1">
        <f>+IF(D1644=1,COUNTIF($D$2:D1644,D1644),0)</f>
        <v>0</v>
      </c>
      <c r="D1644" s="1">
        <f>+COUNTIF($E$2:E1644,E1644)</f>
        <v>52</v>
      </c>
      <c r="E1644" s="1" t="str">
        <f t="shared" si="50"/>
        <v>LP040</v>
      </c>
      <c r="F1644" s="323">
        <f t="shared" si="51"/>
        <v>1642</v>
      </c>
      <c r="G1644" s="317" t="s">
        <v>3090</v>
      </c>
      <c r="H1644" s="317" t="s">
        <v>519</v>
      </c>
      <c r="I1644" s="317" t="s">
        <v>2998</v>
      </c>
      <c r="J1644" s="317">
        <v>7</v>
      </c>
      <c r="K1644" s="317" t="s">
        <v>561</v>
      </c>
      <c r="L1644" s="317" t="s">
        <v>1552</v>
      </c>
      <c r="M1644" s="317">
        <v>0</v>
      </c>
      <c r="N1644" s="333" t="s">
        <v>28</v>
      </c>
      <c r="O1644" s="318"/>
      <c r="P1644" s="319"/>
      <c r="Q1644" s="320"/>
      <c r="R1644" s="319"/>
      <c r="S1644" s="319"/>
      <c r="T1644" s="320"/>
      <c r="U1644" s="321">
        <v>45065</v>
      </c>
      <c r="V1644" s="270" t="str">
        <f ca="1">IFERROR(IF(E1644&lt;&gt;"",VLOOKUP(E1644,'Color Lineup'!N:N,1,0),""),"CHECK")</f>
        <v>LP040</v>
      </c>
    </row>
    <row r="1645" spans="3:22">
      <c r="C1645" s="1">
        <f>+IF(D1645=1,COUNTIF($D$2:D1645,D1645),0)</f>
        <v>0</v>
      </c>
      <c r="D1645" s="1">
        <f>+COUNTIF($E$2:E1645,E1645)</f>
        <v>53</v>
      </c>
      <c r="E1645" s="1" t="str">
        <f t="shared" si="50"/>
        <v>MX3R3</v>
      </c>
      <c r="F1645" s="323">
        <f t="shared" si="51"/>
        <v>1643</v>
      </c>
      <c r="G1645" s="317" t="s">
        <v>3091</v>
      </c>
      <c r="H1645" s="317" t="s">
        <v>518</v>
      </c>
      <c r="I1645" s="317" t="s">
        <v>1197</v>
      </c>
      <c r="J1645" s="317">
        <v>4</v>
      </c>
      <c r="K1645" s="317" t="s">
        <v>760</v>
      </c>
      <c r="L1645" s="317" t="s">
        <v>889</v>
      </c>
      <c r="M1645" s="317">
        <v>0</v>
      </c>
      <c r="N1645" s="333" t="s">
        <v>354</v>
      </c>
      <c r="O1645" s="318"/>
      <c r="P1645" s="319"/>
      <c r="Q1645" s="320"/>
      <c r="R1645" s="319"/>
      <c r="S1645" s="319"/>
      <c r="T1645" s="320"/>
      <c r="U1645" s="321">
        <v>45065</v>
      </c>
      <c r="V1645" s="270" t="str">
        <f ca="1">IFERROR(IF(E1645&lt;&gt;"",VLOOKUP(E1645,'Color Lineup'!N:N,1,0),""),"CHECK")</f>
        <v>MX3R3</v>
      </c>
    </row>
    <row r="1646" spans="3:22">
      <c r="C1646" s="1">
        <f>+IF(D1646=1,COUNTIF($D$2:D1646,D1646),0)</f>
        <v>0</v>
      </c>
      <c r="D1646" s="1">
        <f>+COUNTIF($E$2:E1646,E1646)</f>
        <v>163</v>
      </c>
      <c r="E1646" s="1" t="str">
        <f t="shared" si="50"/>
        <v>LH089</v>
      </c>
      <c r="F1646" s="323">
        <f t="shared" si="51"/>
        <v>1644</v>
      </c>
      <c r="G1646" s="317" t="s">
        <v>3092</v>
      </c>
      <c r="H1646" s="317" t="s">
        <v>682</v>
      </c>
      <c r="I1646" s="317" t="s">
        <v>3093</v>
      </c>
      <c r="J1646" s="317">
        <v>1</v>
      </c>
      <c r="K1646" s="317" t="s">
        <v>585</v>
      </c>
      <c r="L1646" s="317" t="s">
        <v>900</v>
      </c>
      <c r="M1646" s="317">
        <v>0</v>
      </c>
      <c r="N1646" s="333" t="s">
        <v>465</v>
      </c>
      <c r="O1646" s="318"/>
      <c r="P1646" s="319"/>
      <c r="Q1646" s="320"/>
      <c r="R1646" s="319"/>
      <c r="S1646" s="319"/>
      <c r="T1646" s="320"/>
      <c r="U1646" s="321">
        <v>45065</v>
      </c>
      <c r="V1646" s="270" t="str">
        <f ca="1">IFERROR(IF(E1646&lt;&gt;"",VLOOKUP(E1646,'Color Lineup'!N:N,1,0),""),"CHECK")</f>
        <v>LH089</v>
      </c>
    </row>
    <row r="1647" spans="3:22">
      <c r="C1647" s="1">
        <f>+IF(D1647=1,COUNTIF($D$2:D1647,D1647),0)</f>
        <v>0</v>
      </c>
      <c r="D1647" s="1">
        <f>+COUNTIF($E$2:E1647,E1647)</f>
        <v>31</v>
      </c>
      <c r="E1647" s="1" t="str">
        <f t="shared" si="50"/>
        <v>MY089</v>
      </c>
      <c r="F1647" s="323">
        <f t="shared" si="51"/>
        <v>1645</v>
      </c>
      <c r="G1647" s="317" t="s">
        <v>3094</v>
      </c>
      <c r="H1647" s="317" t="s">
        <v>518</v>
      </c>
      <c r="I1647" s="317" t="s">
        <v>1166</v>
      </c>
      <c r="J1647" s="317">
        <v>9</v>
      </c>
      <c r="K1647" s="317" t="s">
        <v>759</v>
      </c>
      <c r="L1647" s="317" t="s">
        <v>891</v>
      </c>
      <c r="M1647" s="317">
        <v>0</v>
      </c>
      <c r="N1647" s="333" t="s">
        <v>465</v>
      </c>
      <c r="O1647" s="318"/>
      <c r="P1647" s="319"/>
      <c r="Q1647" s="320"/>
      <c r="R1647" s="319"/>
      <c r="S1647" s="319"/>
      <c r="T1647" s="320"/>
      <c r="U1647" s="321">
        <v>45065</v>
      </c>
      <c r="V1647" s="270" t="str">
        <f ca="1">IFERROR(IF(E1647&lt;&gt;"",VLOOKUP(E1647,'Color Lineup'!N:N,1,0),""),"CHECK")</f>
        <v>MY089</v>
      </c>
    </row>
    <row r="1648" spans="3:22">
      <c r="C1648" s="1">
        <f>+IF(D1648=1,COUNTIF($D$2:D1648,D1648),0)</f>
        <v>0</v>
      </c>
      <c r="D1648" s="1">
        <f>+COUNTIF($E$2:E1648,E1648)</f>
        <v>77</v>
      </c>
      <c r="E1648" s="1" t="str">
        <f t="shared" si="50"/>
        <v>HJ089</v>
      </c>
      <c r="F1648" s="323">
        <f t="shared" si="51"/>
        <v>1646</v>
      </c>
      <c r="G1648" s="317" t="s">
        <v>3095</v>
      </c>
      <c r="H1648" s="317" t="s">
        <v>682</v>
      </c>
      <c r="I1648" s="317" t="s">
        <v>3049</v>
      </c>
      <c r="J1648" s="317">
        <v>5</v>
      </c>
      <c r="K1648" s="317" t="s">
        <v>679</v>
      </c>
      <c r="L1648" s="317" t="s">
        <v>903</v>
      </c>
      <c r="M1648" s="317">
        <v>0</v>
      </c>
      <c r="N1648" s="333" t="s">
        <v>465</v>
      </c>
      <c r="O1648" s="318"/>
      <c r="P1648" s="319"/>
      <c r="Q1648" s="320"/>
      <c r="R1648" s="319"/>
      <c r="S1648" s="319"/>
      <c r="T1648" s="320"/>
      <c r="U1648" s="321">
        <v>45065</v>
      </c>
      <c r="V1648" s="270" t="str">
        <f ca="1">IFERROR(IF(E1648&lt;&gt;"",VLOOKUP(E1648,'Color Lineup'!N:N,1,0),""),"CHECK")</f>
        <v>HJ089</v>
      </c>
    </row>
    <row r="1649" spans="3:22">
      <c r="C1649" s="1">
        <f>+IF(D1649=1,COUNTIF($D$2:D1649,D1649),0)</f>
        <v>0</v>
      </c>
      <c r="D1649" s="1">
        <f>+COUNTIF($E$2:E1649,E1649)</f>
        <v>133</v>
      </c>
      <c r="E1649" s="1" t="str">
        <f t="shared" si="50"/>
        <v>MX4R0</v>
      </c>
      <c r="F1649" s="323">
        <f t="shared" si="51"/>
        <v>1647</v>
      </c>
      <c r="G1649" s="317" t="s">
        <v>3096</v>
      </c>
      <c r="H1649" s="317" t="s">
        <v>518</v>
      </c>
      <c r="I1649" s="317" t="s">
        <v>1197</v>
      </c>
      <c r="J1649" s="317">
        <v>5</v>
      </c>
      <c r="K1649" s="317" t="s">
        <v>760</v>
      </c>
      <c r="L1649" s="317" t="s">
        <v>894</v>
      </c>
      <c r="M1649" s="317">
        <v>0</v>
      </c>
      <c r="N1649" s="333" t="s">
        <v>21</v>
      </c>
      <c r="O1649" s="318"/>
      <c r="P1649" s="319"/>
      <c r="Q1649" s="320"/>
      <c r="R1649" s="319"/>
      <c r="S1649" s="319"/>
      <c r="T1649" s="320"/>
      <c r="U1649" s="321">
        <v>45065</v>
      </c>
      <c r="V1649" s="270" t="str">
        <f ca="1">IFERROR(IF(E1649&lt;&gt;"",VLOOKUP(E1649,'Color Lineup'!N:N,1,0),""),"CHECK")</f>
        <v>MX4R0</v>
      </c>
    </row>
    <row r="1650" spans="3:22">
      <c r="C1650" s="1">
        <f>+IF(D1650=1,COUNTIF($D$2:D1650,D1650),0)</f>
        <v>0</v>
      </c>
      <c r="D1650" s="1">
        <f>+COUNTIF($E$2:E1650,E1650)</f>
        <v>57</v>
      </c>
      <c r="E1650" s="1" t="str">
        <f t="shared" si="50"/>
        <v>LT089</v>
      </c>
      <c r="F1650" s="323">
        <f t="shared" si="51"/>
        <v>1648</v>
      </c>
      <c r="G1650" s="317" t="s">
        <v>3097</v>
      </c>
      <c r="H1650" s="317" t="s">
        <v>519</v>
      </c>
      <c r="I1650" s="317" t="s">
        <v>2977</v>
      </c>
      <c r="J1650" s="317">
        <v>9</v>
      </c>
      <c r="K1650" s="317" t="s">
        <v>559</v>
      </c>
      <c r="L1650" s="317" t="s">
        <v>1559</v>
      </c>
      <c r="M1650" s="317">
        <v>0</v>
      </c>
      <c r="N1650" s="333" t="s">
        <v>465</v>
      </c>
      <c r="O1650" s="318"/>
      <c r="P1650" s="319"/>
      <c r="Q1650" s="320"/>
      <c r="R1650" s="319"/>
      <c r="S1650" s="319"/>
      <c r="T1650" s="320"/>
      <c r="U1650" s="321">
        <v>45065</v>
      </c>
      <c r="V1650" s="270" t="str">
        <f ca="1">IFERROR(IF(E1650&lt;&gt;"",VLOOKUP(E1650,'Color Lineup'!N:N,1,0),""),"CHECK")</f>
        <v>LT089</v>
      </c>
    </row>
    <row r="1651" spans="3:22">
      <c r="C1651" s="1">
        <f>+IF(D1651=1,COUNTIF($D$2:D1651,D1651),0)</f>
        <v>0</v>
      </c>
      <c r="D1651" s="1">
        <f>+COUNTIF($E$2:E1651,E1651)</f>
        <v>73</v>
      </c>
      <c r="E1651" s="1" t="str">
        <f t="shared" si="50"/>
        <v>CXW09</v>
      </c>
      <c r="F1651" s="323">
        <f t="shared" si="51"/>
        <v>1649</v>
      </c>
      <c r="G1651" s="317" t="s">
        <v>3098</v>
      </c>
      <c r="H1651" s="317" t="s">
        <v>682</v>
      </c>
      <c r="I1651" s="317" t="s">
        <v>3032</v>
      </c>
      <c r="J1651" s="317">
        <v>5</v>
      </c>
      <c r="K1651" s="317" t="s">
        <v>680</v>
      </c>
      <c r="L1651" s="317" t="s">
        <v>906</v>
      </c>
      <c r="M1651" s="317">
        <v>0</v>
      </c>
      <c r="N1651" s="333" t="s">
        <v>635</v>
      </c>
      <c r="O1651" s="318"/>
      <c r="P1651" s="319"/>
      <c r="Q1651" s="320"/>
      <c r="R1651" s="319"/>
      <c r="S1651" s="319"/>
      <c r="T1651" s="320"/>
      <c r="U1651" s="321">
        <v>45065</v>
      </c>
      <c r="V1651" s="270" t="str">
        <f ca="1">IFERROR(IF(E1651&lt;&gt;"",VLOOKUP(E1651,'Color Lineup'!N:N,1,0),""),"CHECK")</f>
        <v>CXW09</v>
      </c>
    </row>
    <row r="1652" spans="3:22">
      <c r="C1652" s="1">
        <f>+IF(D1652=1,COUNTIF($D$2:D1652,D1652),0)</f>
        <v>0</v>
      </c>
      <c r="D1652" s="1">
        <f>+COUNTIF($E$2:E1652,E1652)</f>
        <v>41</v>
      </c>
      <c r="E1652" s="1" t="str">
        <f t="shared" si="50"/>
        <v>MX040</v>
      </c>
      <c r="F1652" s="323">
        <f t="shared" si="51"/>
        <v>1650</v>
      </c>
      <c r="G1652" s="317" t="s">
        <v>3099</v>
      </c>
      <c r="H1652" s="317" t="s">
        <v>518</v>
      </c>
      <c r="I1652" s="317" t="s">
        <v>1197</v>
      </c>
      <c r="J1652" s="317">
        <v>6</v>
      </c>
      <c r="K1652" s="317" t="s">
        <v>760</v>
      </c>
      <c r="L1652" s="317" t="s">
        <v>895</v>
      </c>
      <c r="M1652" s="317">
        <v>0</v>
      </c>
      <c r="N1652" s="333" t="s">
        <v>28</v>
      </c>
      <c r="O1652" s="318"/>
      <c r="P1652" s="319"/>
      <c r="Q1652" s="320"/>
      <c r="R1652" s="319"/>
      <c r="S1652" s="319"/>
      <c r="T1652" s="320"/>
      <c r="U1652" s="321">
        <v>45065</v>
      </c>
      <c r="V1652" s="270" t="str">
        <f ca="1">IFERROR(IF(E1652&lt;&gt;"",VLOOKUP(E1652,'Color Lineup'!N:N,1,0),""),"CHECK")</f>
        <v>MX040</v>
      </c>
    </row>
    <row r="1653" spans="3:22">
      <c r="C1653" s="1">
        <f>+IF(D1653=1,COUNTIF($D$2:D1653,D1653),0)</f>
        <v>0</v>
      </c>
      <c r="D1653" s="1">
        <f>+COUNTIF($E$2:E1653,E1653)</f>
        <v>66</v>
      </c>
      <c r="E1653" s="1" t="str">
        <f t="shared" si="50"/>
        <v>LHX12</v>
      </c>
      <c r="F1653" s="323">
        <f t="shared" si="51"/>
        <v>1651</v>
      </c>
      <c r="G1653" s="317" t="s">
        <v>3100</v>
      </c>
      <c r="H1653" s="317" t="s">
        <v>682</v>
      </c>
      <c r="I1653" s="317" t="s">
        <v>3093</v>
      </c>
      <c r="J1653" s="317">
        <v>2</v>
      </c>
      <c r="K1653" s="317" t="s">
        <v>585</v>
      </c>
      <c r="L1653" s="317" t="s">
        <v>909</v>
      </c>
      <c r="M1653" s="317">
        <v>0</v>
      </c>
      <c r="N1653" s="333" t="s">
        <v>632</v>
      </c>
      <c r="O1653" s="318"/>
      <c r="P1653" s="319"/>
      <c r="Q1653" s="320"/>
      <c r="R1653" s="319"/>
      <c r="S1653" s="319"/>
      <c r="T1653" s="320"/>
      <c r="U1653" s="321">
        <v>45065</v>
      </c>
      <c r="V1653" s="270" t="str">
        <f ca="1">IFERROR(IF(E1653&lt;&gt;"",VLOOKUP(E1653,'Color Lineup'!N:N,1,0),""),"CHECK")</f>
        <v>LHX12</v>
      </c>
    </row>
    <row r="1654" spans="3:22">
      <c r="C1654" s="1">
        <f>+IF(D1654=1,COUNTIF($D$2:D1654,D1654),0)</f>
        <v>0</v>
      </c>
      <c r="D1654" s="1">
        <f>+COUNTIF($E$2:E1654,E1654)</f>
        <v>134</v>
      </c>
      <c r="E1654" s="1" t="str">
        <f t="shared" si="50"/>
        <v>MX4R0</v>
      </c>
      <c r="F1654" s="323">
        <f t="shared" si="51"/>
        <v>1652</v>
      </c>
      <c r="G1654" s="317" t="s">
        <v>3101</v>
      </c>
      <c r="H1654" s="317" t="s">
        <v>518</v>
      </c>
      <c r="I1654" s="317" t="s">
        <v>1197</v>
      </c>
      <c r="J1654" s="317">
        <v>7</v>
      </c>
      <c r="K1654" s="317" t="s">
        <v>760</v>
      </c>
      <c r="L1654" s="317" t="s">
        <v>898</v>
      </c>
      <c r="M1654" s="317">
        <v>0</v>
      </c>
      <c r="N1654" s="333" t="s">
        <v>21</v>
      </c>
      <c r="O1654" s="318"/>
      <c r="P1654" s="319"/>
      <c r="Q1654" s="320"/>
      <c r="R1654" s="319"/>
      <c r="S1654" s="319"/>
      <c r="T1654" s="320"/>
      <c r="U1654" s="321">
        <v>45065</v>
      </c>
      <c r="V1654" s="270" t="str">
        <f ca="1">IFERROR(IF(E1654&lt;&gt;"",VLOOKUP(E1654,'Color Lineup'!N:N,1,0),""),"CHECK")</f>
        <v>MX4R0</v>
      </c>
    </row>
    <row r="1655" spans="3:22">
      <c r="C1655" s="1">
        <f>+IF(D1655=1,COUNTIF($D$2:D1655,D1655),0)</f>
        <v>0</v>
      </c>
      <c r="D1655" s="1">
        <f>+COUNTIF($E$2:E1655,E1655)</f>
        <v>164</v>
      </c>
      <c r="E1655" s="1" t="str">
        <f t="shared" si="50"/>
        <v>LH089</v>
      </c>
      <c r="F1655" s="323">
        <f t="shared" si="51"/>
        <v>1653</v>
      </c>
      <c r="G1655" s="317" t="s">
        <v>3102</v>
      </c>
      <c r="H1655" s="317" t="s">
        <v>682</v>
      </c>
      <c r="I1655" s="317" t="s">
        <v>3093</v>
      </c>
      <c r="J1655" s="317">
        <v>3</v>
      </c>
      <c r="K1655" s="317" t="s">
        <v>585</v>
      </c>
      <c r="L1655" s="317" t="s">
        <v>912</v>
      </c>
      <c r="M1655" s="317">
        <v>0</v>
      </c>
      <c r="N1655" s="333" t="s">
        <v>465</v>
      </c>
      <c r="O1655" s="318"/>
      <c r="P1655" s="319"/>
      <c r="Q1655" s="320"/>
      <c r="R1655" s="319"/>
      <c r="S1655" s="319"/>
      <c r="T1655" s="320"/>
      <c r="U1655" s="321">
        <v>45065</v>
      </c>
      <c r="V1655" s="270" t="str">
        <f ca="1">IFERROR(IF(E1655&lt;&gt;"",VLOOKUP(E1655,'Color Lineup'!N:N,1,0),""),"CHECK")</f>
        <v>LH089</v>
      </c>
    </row>
    <row r="1656" spans="3:22">
      <c r="C1656" s="1">
        <f>+IF(D1656=1,COUNTIF($D$2:D1656,D1656),0)</f>
        <v>0</v>
      </c>
      <c r="D1656" s="1">
        <f>+COUNTIF($E$2:E1656,E1656)</f>
        <v>17</v>
      </c>
      <c r="E1656" s="1" t="str">
        <f t="shared" si="50"/>
        <v>LP1D6</v>
      </c>
      <c r="F1656" s="323">
        <f t="shared" si="51"/>
        <v>1654</v>
      </c>
      <c r="G1656" s="317" t="s">
        <v>3103</v>
      </c>
      <c r="H1656" s="317" t="s">
        <v>519</v>
      </c>
      <c r="I1656" s="317" t="s">
        <v>2998</v>
      </c>
      <c r="J1656" s="317">
        <v>8</v>
      </c>
      <c r="K1656" s="317" t="s">
        <v>561</v>
      </c>
      <c r="L1656" s="317" t="s">
        <v>1580</v>
      </c>
      <c r="M1656" s="317">
        <v>0</v>
      </c>
      <c r="N1656" s="333" t="s">
        <v>29</v>
      </c>
      <c r="O1656" s="318"/>
      <c r="P1656" s="319"/>
      <c r="Q1656" s="320"/>
      <c r="R1656" s="319"/>
      <c r="S1656" s="319"/>
      <c r="T1656" s="320"/>
      <c r="U1656" s="321">
        <v>45065</v>
      </c>
      <c r="V1656" s="270" t="str">
        <f ca="1">IFERROR(IF(E1656&lt;&gt;"",VLOOKUP(E1656,'Color Lineup'!N:N,1,0),""),"CHECK")</f>
        <v>LP1D6</v>
      </c>
    </row>
    <row r="1657" spans="3:22">
      <c r="C1657" s="1">
        <f>+IF(D1657=1,COUNTIF($D$2:D1657,D1657),0)</f>
        <v>0</v>
      </c>
      <c r="D1657" s="1">
        <f>+COUNTIF($E$2:E1657,E1657)</f>
        <v>17</v>
      </c>
      <c r="E1657" s="1" t="str">
        <f t="shared" si="50"/>
        <v>MX1D6</v>
      </c>
      <c r="F1657" s="323">
        <f t="shared" si="51"/>
        <v>1655</v>
      </c>
      <c r="G1657" s="317" t="s">
        <v>3104</v>
      </c>
      <c r="H1657" s="317" t="s">
        <v>518</v>
      </c>
      <c r="I1657" s="317" t="s">
        <v>1197</v>
      </c>
      <c r="J1657" s="317">
        <v>8</v>
      </c>
      <c r="K1657" s="317" t="s">
        <v>760</v>
      </c>
      <c r="L1657" s="317" t="s">
        <v>899</v>
      </c>
      <c r="M1657" s="317">
        <v>0</v>
      </c>
      <c r="N1657" s="333" t="s">
        <v>29</v>
      </c>
      <c r="O1657" s="318"/>
      <c r="P1657" s="319"/>
      <c r="Q1657" s="320"/>
      <c r="R1657" s="319"/>
      <c r="S1657" s="319"/>
      <c r="T1657" s="320"/>
      <c r="U1657" s="321">
        <v>45065</v>
      </c>
      <c r="V1657" s="270" t="str">
        <f ca="1">IFERROR(IF(E1657&lt;&gt;"",VLOOKUP(E1657,'Color Lineup'!N:N,1,0),""),"CHECK")</f>
        <v>MX1D6</v>
      </c>
    </row>
    <row r="1658" spans="3:22">
      <c r="C1658" s="1">
        <f>+IF(D1658=1,COUNTIF($D$2:D1658,D1658),0)</f>
        <v>0</v>
      </c>
      <c r="D1658" s="1">
        <f>+COUNTIF($E$2:E1658,E1658)</f>
        <v>165</v>
      </c>
      <c r="E1658" s="1" t="str">
        <f t="shared" si="50"/>
        <v>LH089</v>
      </c>
      <c r="F1658" s="323">
        <f t="shared" si="51"/>
        <v>1656</v>
      </c>
      <c r="G1658" s="317" t="s">
        <v>3105</v>
      </c>
      <c r="H1658" s="317" t="s">
        <v>682</v>
      </c>
      <c r="I1658" s="317" t="s">
        <v>3093</v>
      </c>
      <c r="J1658" s="317">
        <v>4</v>
      </c>
      <c r="K1658" s="317" t="s">
        <v>585</v>
      </c>
      <c r="L1658" s="317" t="s">
        <v>915</v>
      </c>
      <c r="M1658" s="317">
        <v>0</v>
      </c>
      <c r="N1658" s="333" t="s">
        <v>465</v>
      </c>
      <c r="O1658" s="318"/>
      <c r="P1658" s="319"/>
      <c r="Q1658" s="320"/>
      <c r="R1658" s="319"/>
      <c r="S1658" s="319"/>
      <c r="T1658" s="320"/>
      <c r="U1658" s="321">
        <v>45065</v>
      </c>
      <c r="V1658" s="270" t="str">
        <f ca="1">IFERROR(IF(E1658&lt;&gt;"",VLOOKUP(E1658,'Color Lineup'!N:N,1,0),""),"CHECK")</f>
        <v>LH089</v>
      </c>
    </row>
    <row r="1659" spans="3:22">
      <c r="C1659" s="1">
        <f>+IF(D1659=1,COUNTIF($D$2:D1659,D1659),0)</f>
        <v>0</v>
      </c>
      <c r="D1659" s="1">
        <f>+COUNTIF($E$2:E1659,E1659)</f>
        <v>56</v>
      </c>
      <c r="E1659" s="1" t="str">
        <f t="shared" si="50"/>
        <v>MY4R0</v>
      </c>
      <c r="F1659" s="323">
        <f t="shared" si="51"/>
        <v>1657</v>
      </c>
      <c r="G1659" s="317" t="s">
        <v>3106</v>
      </c>
      <c r="H1659" s="317" t="s">
        <v>518</v>
      </c>
      <c r="I1659" s="317" t="s">
        <v>1166</v>
      </c>
      <c r="J1659" s="317">
        <v>10</v>
      </c>
      <c r="K1659" s="317" t="s">
        <v>759</v>
      </c>
      <c r="L1659" s="317" t="s">
        <v>901</v>
      </c>
      <c r="M1659" s="317">
        <v>0</v>
      </c>
      <c r="N1659" s="333" t="s">
        <v>21</v>
      </c>
      <c r="O1659" s="318"/>
      <c r="P1659" s="319"/>
      <c r="Q1659" s="320"/>
      <c r="R1659" s="319"/>
      <c r="S1659" s="319"/>
      <c r="T1659" s="320"/>
      <c r="U1659" s="321">
        <v>45065</v>
      </c>
      <c r="V1659" s="270" t="str">
        <f ca="1">IFERROR(IF(E1659&lt;&gt;"",VLOOKUP(E1659,'Color Lineup'!N:N,1,0),""),"CHECK")</f>
        <v>MY4R0</v>
      </c>
    </row>
    <row r="1660" spans="3:22">
      <c r="C1660" s="1">
        <f>+IF(D1660=1,COUNTIF($D$2:D1660,D1660),0)</f>
        <v>0</v>
      </c>
      <c r="D1660" s="1">
        <f>+COUNTIF($E$2:E1660,E1660)</f>
        <v>78</v>
      </c>
      <c r="E1660" s="1" t="str">
        <f t="shared" si="50"/>
        <v>HJ089</v>
      </c>
      <c r="F1660" s="323">
        <f t="shared" si="51"/>
        <v>1658</v>
      </c>
      <c r="G1660" s="317" t="s">
        <v>3107</v>
      </c>
      <c r="H1660" s="317" t="s">
        <v>682</v>
      </c>
      <c r="I1660" s="317" t="s">
        <v>3049</v>
      </c>
      <c r="J1660" s="317">
        <v>6</v>
      </c>
      <c r="K1660" s="317" t="s">
        <v>679</v>
      </c>
      <c r="L1660" s="317" t="s">
        <v>917</v>
      </c>
      <c r="M1660" s="317">
        <v>0</v>
      </c>
      <c r="N1660" s="333" t="s">
        <v>465</v>
      </c>
      <c r="O1660" s="318"/>
      <c r="P1660" s="319"/>
      <c r="Q1660" s="320"/>
      <c r="R1660" s="319"/>
      <c r="S1660" s="319"/>
      <c r="T1660" s="320"/>
      <c r="U1660" s="321">
        <v>45065</v>
      </c>
      <c r="V1660" s="270" t="str">
        <f ca="1">IFERROR(IF(E1660&lt;&gt;"",VLOOKUP(E1660,'Color Lineup'!N:N,1,0),""),"CHECK")</f>
        <v>HJ089</v>
      </c>
    </row>
    <row r="1661" spans="3:22">
      <c r="C1661" s="1">
        <f>+IF(D1661=1,COUNTIF($D$2:D1661,D1661),0)</f>
        <v>0</v>
      </c>
      <c r="D1661" s="1">
        <f>+COUNTIF($E$2:E1661,E1661)</f>
        <v>116</v>
      </c>
      <c r="E1661" s="1" t="str">
        <f t="shared" si="50"/>
        <v>MX089</v>
      </c>
      <c r="F1661" s="323">
        <f t="shared" si="51"/>
        <v>1659</v>
      </c>
      <c r="G1661" s="317" t="s">
        <v>3108</v>
      </c>
      <c r="H1661" s="317" t="s">
        <v>518</v>
      </c>
      <c r="I1661" s="317" t="s">
        <v>1197</v>
      </c>
      <c r="J1661" s="317">
        <v>9</v>
      </c>
      <c r="K1661" s="317" t="s">
        <v>760</v>
      </c>
      <c r="L1661" s="317" t="s">
        <v>902</v>
      </c>
      <c r="M1661" s="317">
        <v>0</v>
      </c>
      <c r="N1661" s="333" t="s">
        <v>465</v>
      </c>
      <c r="O1661" s="318"/>
      <c r="P1661" s="319"/>
      <c r="Q1661" s="320"/>
      <c r="R1661" s="319"/>
      <c r="S1661" s="319"/>
      <c r="T1661" s="320"/>
      <c r="U1661" s="321">
        <v>45065</v>
      </c>
      <c r="V1661" s="270" t="str">
        <f ca="1">IFERROR(IF(E1661&lt;&gt;"",VLOOKUP(E1661,'Color Lineup'!N:N,1,0),""),"CHECK")</f>
        <v>MX089</v>
      </c>
    </row>
    <row r="1662" spans="3:22">
      <c r="C1662" s="1">
        <f>+IF(D1662=1,COUNTIF($D$2:D1662,D1662),0)</f>
        <v>0</v>
      </c>
      <c r="D1662" s="1">
        <f>+COUNTIF($E$2:E1662,E1662)</f>
        <v>14</v>
      </c>
      <c r="E1662" s="1" t="str">
        <f t="shared" si="50"/>
        <v>CXS28</v>
      </c>
      <c r="F1662" s="323">
        <f t="shared" si="51"/>
        <v>1660</v>
      </c>
      <c r="G1662" s="317" t="s">
        <v>3109</v>
      </c>
      <c r="H1662" s="317" t="s">
        <v>682</v>
      </c>
      <c r="I1662" s="317" t="s">
        <v>3032</v>
      </c>
      <c r="J1662" s="317">
        <v>6</v>
      </c>
      <c r="K1662" s="317" t="s">
        <v>680</v>
      </c>
      <c r="L1662" s="317" t="s">
        <v>918</v>
      </c>
      <c r="M1662" s="317">
        <v>0</v>
      </c>
      <c r="N1662" s="333" t="s">
        <v>631</v>
      </c>
      <c r="O1662" s="318"/>
      <c r="P1662" s="319"/>
      <c r="Q1662" s="320"/>
      <c r="R1662" s="319"/>
      <c r="S1662" s="319"/>
      <c r="T1662" s="320"/>
      <c r="U1662" s="321">
        <v>45065</v>
      </c>
      <c r="V1662" s="270" t="str">
        <f ca="1">IFERROR(IF(E1662&lt;&gt;"",VLOOKUP(E1662,'Color Lineup'!N:N,1,0),""),"CHECK")</f>
        <v>CXS28</v>
      </c>
    </row>
    <row r="1663" spans="3:22">
      <c r="C1663" s="1">
        <f>+IF(D1663=1,COUNTIF($D$2:D1663,D1663),0)</f>
        <v>0</v>
      </c>
      <c r="D1663" s="1">
        <f>+COUNTIF($E$2:E1663,E1663)</f>
        <v>10</v>
      </c>
      <c r="E1663" s="1" t="str">
        <f t="shared" si="50"/>
        <v>LN089</v>
      </c>
      <c r="F1663" s="323">
        <f t="shared" si="51"/>
        <v>1661</v>
      </c>
      <c r="G1663" s="317" t="s">
        <v>3110</v>
      </c>
      <c r="H1663" s="317" t="s">
        <v>519</v>
      </c>
      <c r="I1663" s="317" t="s">
        <v>2693</v>
      </c>
      <c r="J1663" s="317">
        <v>6</v>
      </c>
      <c r="K1663" s="317" t="s">
        <v>555</v>
      </c>
      <c r="L1663" s="317" t="s">
        <v>1589</v>
      </c>
      <c r="M1663" s="317">
        <v>0</v>
      </c>
      <c r="N1663" s="333" t="s">
        <v>465</v>
      </c>
      <c r="O1663" s="318"/>
      <c r="P1663" s="319"/>
      <c r="Q1663" s="320"/>
      <c r="R1663" s="319"/>
      <c r="S1663" s="319"/>
      <c r="T1663" s="320"/>
      <c r="U1663" s="321">
        <v>45065</v>
      </c>
      <c r="V1663" s="270" t="str">
        <f ca="1">IFERROR(IF(E1663&lt;&gt;"",VLOOKUP(E1663,'Color Lineup'!N:N,1,0),""),"CHECK")</f>
        <v>LN089</v>
      </c>
    </row>
    <row r="1664" spans="3:22">
      <c r="C1664" s="1">
        <f>+IF(D1664=1,COUNTIF($D$2:D1664,D1664),0)</f>
        <v>0</v>
      </c>
      <c r="D1664" s="1">
        <f>+COUNTIF($E$2:E1664,E1664)</f>
        <v>135</v>
      </c>
      <c r="E1664" s="1" t="str">
        <f t="shared" si="50"/>
        <v>MX4R0</v>
      </c>
      <c r="F1664" s="323">
        <f t="shared" si="51"/>
        <v>1662</v>
      </c>
      <c r="G1664" s="317" t="s">
        <v>3111</v>
      </c>
      <c r="H1664" s="317" t="s">
        <v>518</v>
      </c>
      <c r="I1664" s="317" t="s">
        <v>1197</v>
      </c>
      <c r="J1664" s="317">
        <v>10</v>
      </c>
      <c r="K1664" s="317" t="s">
        <v>760</v>
      </c>
      <c r="L1664" s="317" t="s">
        <v>904</v>
      </c>
      <c r="M1664" s="317">
        <v>0</v>
      </c>
      <c r="N1664" s="333" t="s">
        <v>21</v>
      </c>
      <c r="O1664" s="318"/>
      <c r="P1664" s="319"/>
      <c r="Q1664" s="320"/>
      <c r="R1664" s="319"/>
      <c r="S1664" s="319"/>
      <c r="T1664" s="320"/>
      <c r="U1664" s="321">
        <v>45065</v>
      </c>
      <c r="V1664" s="270" t="str">
        <f ca="1">IFERROR(IF(E1664&lt;&gt;"",VLOOKUP(E1664,'Color Lineup'!N:N,1,0),""),"CHECK")</f>
        <v>MX4R0</v>
      </c>
    </row>
    <row r="1665" spans="3:22">
      <c r="C1665" s="1">
        <f>+IF(D1665=1,COUNTIF($D$2:D1665,D1665),0)</f>
        <v>0</v>
      </c>
      <c r="D1665" s="1">
        <f>+COUNTIF($E$2:E1665,E1665)</f>
        <v>67</v>
      </c>
      <c r="E1665" s="1" t="str">
        <f t="shared" si="50"/>
        <v>LHX12</v>
      </c>
      <c r="F1665" s="323">
        <f t="shared" si="51"/>
        <v>1663</v>
      </c>
      <c r="G1665" s="317" t="s">
        <v>3112</v>
      </c>
      <c r="H1665" s="317" t="s">
        <v>682</v>
      </c>
      <c r="I1665" s="317" t="s">
        <v>3093</v>
      </c>
      <c r="J1665" s="317">
        <v>5</v>
      </c>
      <c r="K1665" s="317" t="s">
        <v>585</v>
      </c>
      <c r="L1665" s="317" t="s">
        <v>919</v>
      </c>
      <c r="M1665" s="317">
        <v>0</v>
      </c>
      <c r="N1665" s="333" t="s">
        <v>632</v>
      </c>
      <c r="O1665" s="318"/>
      <c r="P1665" s="319"/>
      <c r="Q1665" s="320"/>
      <c r="R1665" s="319"/>
      <c r="S1665" s="319"/>
      <c r="T1665" s="320"/>
      <c r="U1665" s="321">
        <v>45065</v>
      </c>
      <c r="V1665" s="270" t="str">
        <f ca="1">IFERROR(IF(E1665&lt;&gt;"",VLOOKUP(E1665,'Color Lineup'!N:N,1,0),""),"CHECK")</f>
        <v>LHX12</v>
      </c>
    </row>
    <row r="1666" spans="3:22">
      <c r="C1666" s="1">
        <f>+IF(D1666=1,COUNTIF($D$2:D1666,D1666),0)</f>
        <v>0</v>
      </c>
      <c r="D1666" s="1">
        <f>+COUNTIF($E$2:E1666,E1666)</f>
        <v>136</v>
      </c>
      <c r="E1666" s="1" t="str">
        <f t="shared" si="50"/>
        <v>MX4R0</v>
      </c>
      <c r="F1666" s="323">
        <f t="shared" si="51"/>
        <v>1664</v>
      </c>
      <c r="G1666" s="317" t="s">
        <v>3113</v>
      </c>
      <c r="H1666" s="317" t="s">
        <v>518</v>
      </c>
      <c r="I1666" s="317" t="s">
        <v>1198</v>
      </c>
      <c r="J1666" s="317">
        <v>1</v>
      </c>
      <c r="K1666" s="317" t="s">
        <v>760</v>
      </c>
      <c r="L1666" s="317" t="s">
        <v>905</v>
      </c>
      <c r="M1666" s="317">
        <v>0</v>
      </c>
      <c r="N1666" s="333" t="s">
        <v>21</v>
      </c>
      <c r="O1666" s="318"/>
      <c r="P1666" s="319"/>
      <c r="Q1666" s="320"/>
      <c r="R1666" s="319"/>
      <c r="S1666" s="319"/>
      <c r="T1666" s="320"/>
      <c r="U1666" s="321">
        <v>45065</v>
      </c>
      <c r="V1666" s="270" t="str">
        <f ca="1">IFERROR(IF(E1666&lt;&gt;"",VLOOKUP(E1666,'Color Lineup'!N:N,1,0),""),"CHECK")</f>
        <v>MX4R0</v>
      </c>
    </row>
    <row r="1667" spans="3:22">
      <c r="C1667" s="1">
        <f>+IF(D1667=1,COUNTIF($D$2:D1667,D1667),0)</f>
        <v>0</v>
      </c>
      <c r="D1667" s="1">
        <f>+COUNTIF($E$2:E1667,E1667)</f>
        <v>57</v>
      </c>
      <c r="E1667" s="1" t="str">
        <f t="shared" si="50"/>
        <v>MY4R0</v>
      </c>
      <c r="F1667" s="323">
        <f t="shared" si="51"/>
        <v>1665</v>
      </c>
      <c r="G1667" s="317" t="s">
        <v>3114</v>
      </c>
      <c r="H1667" s="317" t="s">
        <v>518</v>
      </c>
      <c r="I1667" s="317" t="s">
        <v>1170</v>
      </c>
      <c r="J1667" s="317">
        <v>1</v>
      </c>
      <c r="K1667" s="317" t="s">
        <v>759</v>
      </c>
      <c r="L1667" s="317" t="s">
        <v>907</v>
      </c>
      <c r="M1667" s="317">
        <v>0</v>
      </c>
      <c r="N1667" s="333" t="s">
        <v>21</v>
      </c>
      <c r="O1667" s="318"/>
      <c r="P1667" s="319"/>
      <c r="Q1667" s="320"/>
      <c r="R1667" s="319"/>
      <c r="S1667" s="319"/>
      <c r="T1667" s="320"/>
      <c r="U1667" s="321">
        <v>45065</v>
      </c>
      <c r="V1667" s="270" t="str">
        <f ca="1">IFERROR(IF(E1667&lt;&gt;"",VLOOKUP(E1667,'Color Lineup'!N:N,1,0),""),"CHECK")</f>
        <v>MY4R0</v>
      </c>
    </row>
    <row r="1668" spans="3:22">
      <c r="C1668" s="1">
        <f>+IF(D1668=1,COUNTIF($D$2:D1668,D1668),0)</f>
        <v>0</v>
      </c>
      <c r="D1668" s="1">
        <f>+COUNTIF($E$2:E1668,E1668)</f>
        <v>166</v>
      </c>
      <c r="E1668" s="1" t="str">
        <f t="shared" ref="E1668:E1731" si="52">+K1668&amp;N1668</f>
        <v>LH089</v>
      </c>
      <c r="F1668" s="323">
        <f t="shared" si="51"/>
        <v>1666</v>
      </c>
      <c r="G1668" s="317" t="s">
        <v>3115</v>
      </c>
      <c r="H1668" s="317" t="s">
        <v>682</v>
      </c>
      <c r="I1668" s="317" t="s">
        <v>3093</v>
      </c>
      <c r="J1668" s="317">
        <v>6</v>
      </c>
      <c r="K1668" s="317" t="s">
        <v>585</v>
      </c>
      <c r="L1668" s="317" t="s">
        <v>920</v>
      </c>
      <c r="M1668" s="317">
        <v>0</v>
      </c>
      <c r="N1668" s="333" t="s">
        <v>465</v>
      </c>
      <c r="O1668" s="318"/>
      <c r="P1668" s="319"/>
      <c r="Q1668" s="320"/>
      <c r="R1668" s="319"/>
      <c r="S1668" s="319"/>
      <c r="T1668" s="320"/>
      <c r="U1668" s="321">
        <v>45065</v>
      </c>
      <c r="V1668" s="270" t="str">
        <f ca="1">IFERROR(IF(E1668&lt;&gt;"",VLOOKUP(E1668,'Color Lineup'!N:N,1,0),""),"CHECK")</f>
        <v>LH089</v>
      </c>
    </row>
    <row r="1669" spans="3:22">
      <c r="C1669" s="1">
        <f>+IF(D1669=1,COUNTIF($D$2:D1669,D1669),0)</f>
        <v>0</v>
      </c>
      <c r="D1669" s="1">
        <f>+COUNTIF($E$2:E1669,E1669)</f>
        <v>12</v>
      </c>
      <c r="E1669" s="1" t="str">
        <f t="shared" si="52"/>
        <v>LS089</v>
      </c>
      <c r="F1669" s="323">
        <f t="shared" ref="F1669:F1732" si="53">ROW()-2</f>
        <v>1667</v>
      </c>
      <c r="G1669" s="317" t="s">
        <v>3116</v>
      </c>
      <c r="H1669" s="317" t="s">
        <v>519</v>
      </c>
      <c r="I1669" s="317" t="s">
        <v>2896</v>
      </c>
      <c r="J1669" s="317">
        <v>5</v>
      </c>
      <c r="K1669" s="317" t="s">
        <v>557</v>
      </c>
      <c r="L1669" s="317" t="s">
        <v>1604</v>
      </c>
      <c r="M1669" s="317">
        <v>0</v>
      </c>
      <c r="N1669" s="333" t="s">
        <v>465</v>
      </c>
      <c r="O1669" s="318"/>
      <c r="P1669" s="319"/>
      <c r="Q1669" s="320"/>
      <c r="R1669" s="319"/>
      <c r="S1669" s="319"/>
      <c r="T1669" s="320"/>
      <c r="U1669" s="321">
        <v>45065</v>
      </c>
      <c r="V1669" s="270" t="str">
        <f ca="1">IFERROR(IF(E1669&lt;&gt;"",VLOOKUP(E1669,'Color Lineup'!N:N,1,0),""),"CHECK")</f>
        <v>LS089</v>
      </c>
    </row>
    <row r="1670" spans="3:22">
      <c r="C1670" s="1">
        <f>+IF(D1670=1,COUNTIF($D$2:D1670,D1670),0)</f>
        <v>0</v>
      </c>
      <c r="D1670" s="1">
        <f>+COUNTIF($E$2:E1670,E1670)</f>
        <v>117</v>
      </c>
      <c r="E1670" s="1" t="str">
        <f t="shared" si="52"/>
        <v>MX089</v>
      </c>
      <c r="F1670" s="323">
        <f t="shared" si="53"/>
        <v>1668</v>
      </c>
      <c r="G1670" s="317" t="s">
        <v>3117</v>
      </c>
      <c r="H1670" s="317" t="s">
        <v>518</v>
      </c>
      <c r="I1670" s="317" t="s">
        <v>1198</v>
      </c>
      <c r="J1670" s="317">
        <v>2</v>
      </c>
      <c r="K1670" s="317" t="s">
        <v>760</v>
      </c>
      <c r="L1670" s="317" t="s">
        <v>908</v>
      </c>
      <c r="M1670" s="317">
        <v>0</v>
      </c>
      <c r="N1670" s="333" t="s">
        <v>465</v>
      </c>
      <c r="O1670" s="318"/>
      <c r="P1670" s="319"/>
      <c r="Q1670" s="320"/>
      <c r="R1670" s="319"/>
      <c r="S1670" s="319"/>
      <c r="T1670" s="320"/>
      <c r="U1670" s="321">
        <v>45065</v>
      </c>
      <c r="V1670" s="270" t="str">
        <f ca="1">IFERROR(IF(E1670&lt;&gt;"",VLOOKUP(E1670,'Color Lineup'!N:N,1,0),""),"CHECK")</f>
        <v>MX089</v>
      </c>
    </row>
    <row r="1671" spans="3:22">
      <c r="C1671" s="1">
        <f>+IF(D1671=1,COUNTIF($D$2:D1671,D1671),0)</f>
        <v>0</v>
      </c>
      <c r="D1671" s="1">
        <f>+COUNTIF($E$2:E1671,E1671)</f>
        <v>36</v>
      </c>
      <c r="E1671" s="1" t="str">
        <f t="shared" si="52"/>
        <v>LHP20</v>
      </c>
      <c r="F1671" s="323">
        <f t="shared" si="53"/>
        <v>1669</v>
      </c>
      <c r="G1671" s="317" t="s">
        <v>3118</v>
      </c>
      <c r="H1671" s="317" t="s">
        <v>682</v>
      </c>
      <c r="I1671" s="317" t="s">
        <v>3093</v>
      </c>
      <c r="J1671" s="317">
        <v>7</v>
      </c>
      <c r="K1671" s="317" t="s">
        <v>585</v>
      </c>
      <c r="L1671" s="317" t="s">
        <v>921</v>
      </c>
      <c r="M1671" s="317">
        <v>0</v>
      </c>
      <c r="N1671" s="333" t="s">
        <v>633</v>
      </c>
      <c r="O1671" s="318"/>
      <c r="P1671" s="319"/>
      <c r="Q1671" s="320"/>
      <c r="R1671" s="319"/>
      <c r="S1671" s="319"/>
      <c r="T1671" s="320"/>
      <c r="U1671" s="321">
        <v>45065</v>
      </c>
      <c r="V1671" s="270" t="str">
        <f ca="1">IFERROR(IF(E1671&lt;&gt;"",VLOOKUP(E1671,'Color Lineup'!N:N,1,0),""),"CHECK")</f>
        <v>LHP20</v>
      </c>
    </row>
    <row r="1672" spans="3:22">
      <c r="C1672" s="1">
        <f>+IF(D1672=1,COUNTIF($D$2:D1672,D1672),0)</f>
        <v>0</v>
      </c>
      <c r="D1672" s="1">
        <f>+COUNTIF($E$2:E1672,E1672)</f>
        <v>54</v>
      </c>
      <c r="E1672" s="1" t="str">
        <f t="shared" si="52"/>
        <v>MX3R3</v>
      </c>
      <c r="F1672" s="323">
        <f t="shared" si="53"/>
        <v>1670</v>
      </c>
      <c r="G1672" s="317" t="s">
        <v>3119</v>
      </c>
      <c r="H1672" s="317" t="s">
        <v>518</v>
      </c>
      <c r="I1672" s="317" t="s">
        <v>1198</v>
      </c>
      <c r="J1672" s="317">
        <v>3</v>
      </c>
      <c r="K1672" s="317" t="s">
        <v>760</v>
      </c>
      <c r="L1672" s="317" t="s">
        <v>910</v>
      </c>
      <c r="M1672" s="317">
        <v>0</v>
      </c>
      <c r="N1672" s="333" t="s">
        <v>354</v>
      </c>
      <c r="O1672" s="318"/>
      <c r="P1672" s="319"/>
      <c r="Q1672" s="320"/>
      <c r="R1672" s="319"/>
      <c r="S1672" s="319"/>
      <c r="T1672" s="320"/>
      <c r="U1672" s="321">
        <v>45065</v>
      </c>
      <c r="V1672" s="270" t="str">
        <f ca="1">IFERROR(IF(E1672&lt;&gt;"",VLOOKUP(E1672,'Color Lineup'!N:N,1,0),""),"CHECK")</f>
        <v>MX3R3</v>
      </c>
    </row>
    <row r="1673" spans="3:22">
      <c r="C1673" s="1">
        <f>+IF(D1673=1,COUNTIF($D$2:D1673,D1673),0)</f>
        <v>0</v>
      </c>
      <c r="D1673" s="1">
        <f>+COUNTIF($E$2:E1673,E1673)</f>
        <v>79</v>
      </c>
      <c r="E1673" s="1" t="str">
        <f t="shared" si="52"/>
        <v>HJ089</v>
      </c>
      <c r="F1673" s="323">
        <f t="shared" si="53"/>
        <v>1671</v>
      </c>
      <c r="G1673" s="317" t="s">
        <v>3120</v>
      </c>
      <c r="H1673" s="317" t="s">
        <v>682</v>
      </c>
      <c r="I1673" s="317" t="s">
        <v>3049</v>
      </c>
      <c r="J1673" s="317">
        <v>7</v>
      </c>
      <c r="K1673" s="317" t="s">
        <v>679</v>
      </c>
      <c r="L1673" s="317" t="s">
        <v>922</v>
      </c>
      <c r="M1673" s="317">
        <v>0</v>
      </c>
      <c r="N1673" s="333" t="s">
        <v>465</v>
      </c>
      <c r="O1673" s="318"/>
      <c r="P1673" s="319"/>
      <c r="Q1673" s="320"/>
      <c r="R1673" s="319"/>
      <c r="S1673" s="319"/>
      <c r="T1673" s="320"/>
      <c r="U1673" s="321">
        <v>45065</v>
      </c>
      <c r="V1673" s="270" t="str">
        <f ca="1">IFERROR(IF(E1673&lt;&gt;"",VLOOKUP(E1673,'Color Lineup'!N:N,1,0),""),"CHECK")</f>
        <v>HJ089</v>
      </c>
    </row>
    <row r="1674" spans="3:22">
      <c r="C1674" s="1">
        <f>+IF(D1674=1,COUNTIF($D$2:D1674,D1674),0)</f>
        <v>0</v>
      </c>
      <c r="D1674" s="1">
        <f>+COUNTIF($E$2:E1674,E1674)</f>
        <v>55</v>
      </c>
      <c r="E1674" s="1" t="str">
        <f t="shared" si="52"/>
        <v>MX3R3</v>
      </c>
      <c r="F1674" s="323">
        <f t="shared" si="53"/>
        <v>1672</v>
      </c>
      <c r="G1674" s="317" t="s">
        <v>3121</v>
      </c>
      <c r="H1674" s="317" t="s">
        <v>518</v>
      </c>
      <c r="I1674" s="317" t="s">
        <v>1198</v>
      </c>
      <c r="J1674" s="317">
        <v>4</v>
      </c>
      <c r="K1674" s="317" t="s">
        <v>760</v>
      </c>
      <c r="L1674" s="317" t="s">
        <v>911</v>
      </c>
      <c r="M1674" s="317">
        <v>0</v>
      </c>
      <c r="N1674" s="333" t="s">
        <v>354</v>
      </c>
      <c r="O1674" s="318"/>
      <c r="P1674" s="319"/>
      <c r="Q1674" s="320"/>
      <c r="R1674" s="319"/>
      <c r="S1674" s="319"/>
      <c r="T1674" s="320"/>
      <c r="U1674" s="321">
        <v>45065</v>
      </c>
      <c r="V1674" s="270" t="str">
        <f ca="1">IFERROR(IF(E1674&lt;&gt;"",VLOOKUP(E1674,'Color Lineup'!N:N,1,0),""),"CHECK")</f>
        <v>MX3R3</v>
      </c>
    </row>
    <row r="1675" spans="3:22">
      <c r="C1675" s="1">
        <f>+IF(D1675=1,COUNTIF($D$2:D1675,D1675),0)</f>
        <v>0</v>
      </c>
      <c r="D1675" s="1">
        <f>+COUNTIF($E$2:E1675,E1675)</f>
        <v>74</v>
      </c>
      <c r="E1675" s="1" t="str">
        <f t="shared" si="52"/>
        <v>CXW09</v>
      </c>
      <c r="F1675" s="323">
        <f t="shared" si="53"/>
        <v>1673</v>
      </c>
      <c r="G1675" s="317" t="s">
        <v>3122</v>
      </c>
      <c r="H1675" s="317" t="s">
        <v>682</v>
      </c>
      <c r="I1675" s="317" t="s">
        <v>3032</v>
      </c>
      <c r="J1675" s="317">
        <v>7</v>
      </c>
      <c r="K1675" s="317" t="s">
        <v>680</v>
      </c>
      <c r="L1675" s="317" t="s">
        <v>923</v>
      </c>
      <c r="M1675" s="317">
        <v>0</v>
      </c>
      <c r="N1675" s="333" t="s">
        <v>635</v>
      </c>
      <c r="O1675" s="318"/>
      <c r="P1675" s="319"/>
      <c r="Q1675" s="320"/>
      <c r="R1675" s="319"/>
      <c r="S1675" s="319"/>
      <c r="T1675" s="320"/>
      <c r="U1675" s="321">
        <v>45065</v>
      </c>
      <c r="V1675" s="270" t="str">
        <f ca="1">IFERROR(IF(E1675&lt;&gt;"",VLOOKUP(E1675,'Color Lineup'!N:N,1,0),""),"CHECK")</f>
        <v>CXW09</v>
      </c>
    </row>
    <row r="1676" spans="3:22">
      <c r="C1676" s="1">
        <f>+IF(D1676=1,COUNTIF($D$2:D1676,D1676),0)</f>
        <v>0</v>
      </c>
      <c r="D1676" s="1">
        <f>+COUNTIF($E$2:E1676,E1676)</f>
        <v>31</v>
      </c>
      <c r="E1676" s="1" t="str">
        <f t="shared" si="52"/>
        <v>LT218</v>
      </c>
      <c r="F1676" s="323">
        <f t="shared" si="53"/>
        <v>1674</v>
      </c>
      <c r="G1676" s="317" t="s">
        <v>3123</v>
      </c>
      <c r="H1676" s="317" t="s">
        <v>519</v>
      </c>
      <c r="I1676" s="317" t="s">
        <v>2977</v>
      </c>
      <c r="J1676" s="317">
        <v>10</v>
      </c>
      <c r="K1676" s="317" t="s">
        <v>559</v>
      </c>
      <c r="L1676" s="317" t="s">
        <v>1612</v>
      </c>
      <c r="M1676" s="317">
        <v>0</v>
      </c>
      <c r="N1676" s="333" t="s">
        <v>20</v>
      </c>
      <c r="O1676" s="318"/>
      <c r="P1676" s="319"/>
      <c r="Q1676" s="320"/>
      <c r="R1676" s="319"/>
      <c r="S1676" s="319"/>
      <c r="T1676" s="320"/>
      <c r="U1676" s="321">
        <v>45065</v>
      </c>
      <c r="V1676" s="270" t="str">
        <f ca="1">IFERROR(IF(E1676&lt;&gt;"",VLOOKUP(E1676,'Color Lineup'!N:N,1,0),""),"CHECK")</f>
        <v>LT218</v>
      </c>
    </row>
    <row r="1677" spans="3:22">
      <c r="C1677" s="1">
        <f>+IF(D1677=1,COUNTIF($D$2:D1677,D1677),0)</f>
        <v>0</v>
      </c>
      <c r="D1677" s="1">
        <f>+COUNTIF($E$2:E1677,E1677)</f>
        <v>9</v>
      </c>
      <c r="E1677" s="1" t="str">
        <f t="shared" si="52"/>
        <v>MV089</v>
      </c>
      <c r="F1677" s="323">
        <f t="shared" si="53"/>
        <v>1675</v>
      </c>
      <c r="G1677" s="317" t="s">
        <v>3124</v>
      </c>
      <c r="H1677" s="317" t="s">
        <v>518</v>
      </c>
      <c r="I1677" s="317" t="s">
        <v>2348</v>
      </c>
      <c r="J1677" s="317">
        <v>8</v>
      </c>
      <c r="K1677" s="317" t="s">
        <v>758</v>
      </c>
      <c r="L1677" s="317" t="s">
        <v>913</v>
      </c>
      <c r="M1677" s="317">
        <v>0</v>
      </c>
      <c r="N1677" s="333" t="s">
        <v>465</v>
      </c>
      <c r="O1677" s="318"/>
      <c r="P1677" s="319"/>
      <c r="Q1677" s="320"/>
      <c r="R1677" s="319"/>
      <c r="S1677" s="319"/>
      <c r="T1677" s="320"/>
      <c r="U1677" s="321">
        <v>45065</v>
      </c>
      <c r="V1677" s="270" t="str">
        <f ca="1">IFERROR(IF(E1677&lt;&gt;"",VLOOKUP(E1677,'Color Lineup'!N:N,1,0),""),"CHECK")</f>
        <v>MV089</v>
      </c>
    </row>
    <row r="1678" spans="3:22">
      <c r="C1678" s="1">
        <f>+IF(D1678=1,COUNTIF($D$2:D1678,D1678),0)</f>
        <v>0</v>
      </c>
      <c r="D1678" s="1">
        <f>+COUNTIF($E$2:E1678,E1678)</f>
        <v>167</v>
      </c>
      <c r="E1678" s="1" t="str">
        <f t="shared" si="52"/>
        <v>LH089</v>
      </c>
      <c r="F1678" s="323">
        <f t="shared" si="53"/>
        <v>1676</v>
      </c>
      <c r="G1678" s="317" t="s">
        <v>3125</v>
      </c>
      <c r="H1678" s="317" t="s">
        <v>682</v>
      </c>
      <c r="I1678" s="317" t="s">
        <v>3093</v>
      </c>
      <c r="J1678" s="317">
        <v>8</v>
      </c>
      <c r="K1678" s="317" t="s">
        <v>585</v>
      </c>
      <c r="L1678" s="317" t="s">
        <v>924</v>
      </c>
      <c r="M1678" s="317">
        <v>0</v>
      </c>
      <c r="N1678" s="333" t="s">
        <v>465</v>
      </c>
      <c r="O1678" s="318"/>
      <c r="P1678" s="319"/>
      <c r="Q1678" s="320"/>
      <c r="R1678" s="319"/>
      <c r="S1678" s="319"/>
      <c r="T1678" s="320"/>
      <c r="U1678" s="321">
        <v>45065</v>
      </c>
      <c r="V1678" s="270" t="str">
        <f ca="1">IFERROR(IF(E1678&lt;&gt;"",VLOOKUP(E1678,'Color Lineup'!N:N,1,0),""),"CHECK")</f>
        <v>LH089</v>
      </c>
    </row>
    <row r="1679" spans="3:22">
      <c r="C1679" s="1">
        <f>+IF(D1679=1,COUNTIF($D$2:D1679,D1679),0)</f>
        <v>0</v>
      </c>
      <c r="D1679" s="1">
        <f>+COUNTIF($E$2:E1679,E1679)</f>
        <v>58</v>
      </c>
      <c r="E1679" s="1" t="str">
        <f t="shared" si="52"/>
        <v>MY4R0</v>
      </c>
      <c r="F1679" s="323">
        <f t="shared" si="53"/>
        <v>1677</v>
      </c>
      <c r="G1679" s="317" t="s">
        <v>3126</v>
      </c>
      <c r="H1679" s="317" t="s">
        <v>518</v>
      </c>
      <c r="I1679" s="317" t="s">
        <v>1170</v>
      </c>
      <c r="J1679" s="317">
        <v>2</v>
      </c>
      <c r="K1679" s="317" t="s">
        <v>759</v>
      </c>
      <c r="L1679" s="317" t="s">
        <v>914</v>
      </c>
      <c r="M1679" s="317">
        <v>0</v>
      </c>
      <c r="N1679" s="333" t="s">
        <v>21</v>
      </c>
      <c r="O1679" s="318"/>
      <c r="P1679" s="319"/>
      <c r="Q1679" s="320"/>
      <c r="R1679" s="319"/>
      <c r="S1679" s="319"/>
      <c r="T1679" s="320"/>
      <c r="U1679" s="321">
        <v>45065</v>
      </c>
      <c r="V1679" s="270" t="str">
        <f ca="1">IFERROR(IF(E1679&lt;&gt;"",VLOOKUP(E1679,'Color Lineup'!N:N,1,0),""),"CHECK")</f>
        <v>MY4R0</v>
      </c>
    </row>
    <row r="1680" spans="3:22">
      <c r="C1680" s="1">
        <f>+IF(D1680=1,COUNTIF($D$2:D1680,D1680),0)</f>
        <v>0</v>
      </c>
      <c r="D1680" s="1">
        <f>+COUNTIF($E$2:E1680,E1680)</f>
        <v>168</v>
      </c>
      <c r="E1680" s="1" t="str">
        <f t="shared" si="52"/>
        <v>LH089</v>
      </c>
      <c r="F1680" s="323">
        <f t="shared" si="53"/>
        <v>1678</v>
      </c>
      <c r="G1680" s="317" t="s">
        <v>3127</v>
      </c>
      <c r="H1680" s="317" t="s">
        <v>682</v>
      </c>
      <c r="I1680" s="317" t="s">
        <v>3093</v>
      </c>
      <c r="J1680" s="317">
        <v>9</v>
      </c>
      <c r="K1680" s="317" t="s">
        <v>585</v>
      </c>
      <c r="L1680" s="317" t="s">
        <v>925</v>
      </c>
      <c r="M1680" s="317">
        <v>0</v>
      </c>
      <c r="N1680" s="333" t="s">
        <v>465</v>
      </c>
      <c r="O1680" s="318"/>
      <c r="P1680" s="319"/>
      <c r="Q1680" s="320"/>
      <c r="R1680" s="319"/>
      <c r="S1680" s="319"/>
      <c r="T1680" s="320"/>
      <c r="U1680" s="321">
        <v>45065</v>
      </c>
      <c r="V1680" s="270" t="str">
        <f ca="1">IFERROR(IF(E1680&lt;&gt;"",VLOOKUP(E1680,'Color Lineup'!N:N,1,0),""),"CHECK")</f>
        <v>LH089</v>
      </c>
    </row>
    <row r="1681" spans="3:22">
      <c r="C1681" s="1">
        <f>+IF(D1681=1,COUNTIF($D$2:D1681,D1681),0)</f>
        <v>0</v>
      </c>
      <c r="D1681" s="1">
        <f>+COUNTIF($E$2:E1681,E1681)</f>
        <v>69</v>
      </c>
      <c r="E1681" s="1" t="str">
        <f t="shared" si="52"/>
        <v>MX218</v>
      </c>
      <c r="F1681" s="323">
        <f t="shared" si="53"/>
        <v>1679</v>
      </c>
      <c r="G1681" s="317" t="s">
        <v>3128</v>
      </c>
      <c r="H1681" s="317" t="s">
        <v>518</v>
      </c>
      <c r="I1681" s="317" t="s">
        <v>1198</v>
      </c>
      <c r="J1681" s="317">
        <v>5</v>
      </c>
      <c r="K1681" s="317" t="s">
        <v>760</v>
      </c>
      <c r="L1681" s="317" t="s">
        <v>916</v>
      </c>
      <c r="M1681" s="317">
        <v>0</v>
      </c>
      <c r="N1681" s="333" t="s">
        <v>20</v>
      </c>
      <c r="O1681" s="318"/>
      <c r="P1681" s="319"/>
      <c r="Q1681" s="320"/>
      <c r="R1681" s="319"/>
      <c r="S1681" s="319"/>
      <c r="T1681" s="320"/>
      <c r="U1681" s="321">
        <v>45065</v>
      </c>
      <c r="V1681" s="270" t="str">
        <f ca="1">IFERROR(IF(E1681&lt;&gt;"",VLOOKUP(E1681,'Color Lineup'!N:N,1,0),""),"CHECK")</f>
        <v>MX218</v>
      </c>
    </row>
    <row r="1682" spans="3:22">
      <c r="C1682" s="1">
        <f>+IF(D1682=1,COUNTIF($D$2:D1682,D1682),0)</f>
        <v>0</v>
      </c>
      <c r="D1682" s="1">
        <f>+COUNTIF($E$2:E1682,E1682)</f>
        <v>53</v>
      </c>
      <c r="E1682" s="1" t="str">
        <f t="shared" si="52"/>
        <v>LP040</v>
      </c>
      <c r="F1682" s="323">
        <f t="shared" si="53"/>
        <v>1680</v>
      </c>
      <c r="G1682" s="317" t="s">
        <v>3129</v>
      </c>
      <c r="H1682" s="317" t="s">
        <v>519</v>
      </c>
      <c r="I1682" s="317" t="s">
        <v>2998</v>
      </c>
      <c r="J1682" s="317">
        <v>9</v>
      </c>
      <c r="K1682" s="317" t="s">
        <v>561</v>
      </c>
      <c r="L1682" s="317" t="s">
        <v>1632</v>
      </c>
      <c r="M1682" s="317">
        <v>0</v>
      </c>
      <c r="N1682" s="333" t="s">
        <v>28</v>
      </c>
      <c r="O1682" s="318"/>
      <c r="P1682" s="319"/>
      <c r="Q1682" s="320"/>
      <c r="R1682" s="319"/>
      <c r="S1682" s="319"/>
      <c r="T1682" s="320"/>
      <c r="U1682" s="321">
        <v>45065</v>
      </c>
      <c r="V1682" s="270" t="str">
        <f ca="1">IFERROR(IF(E1682&lt;&gt;"",VLOOKUP(E1682,'Color Lineup'!N:N,1,0),""),"CHECK")</f>
        <v>LP040</v>
      </c>
    </row>
    <row r="1683" spans="3:22">
      <c r="C1683" s="1">
        <f>+IF(D1683=1,COUNTIF($D$2:D1683,D1683),0)</f>
        <v>0</v>
      </c>
      <c r="D1683" s="1">
        <f>+COUNTIF($E$2:E1683,E1683)</f>
        <v>68</v>
      </c>
      <c r="E1683" s="1" t="str">
        <f t="shared" si="52"/>
        <v>LHX12</v>
      </c>
      <c r="F1683" s="323">
        <f t="shared" si="53"/>
        <v>1681</v>
      </c>
      <c r="G1683" s="317" t="s">
        <v>3130</v>
      </c>
      <c r="H1683" s="317" t="s">
        <v>682</v>
      </c>
      <c r="I1683" s="317" t="s">
        <v>3093</v>
      </c>
      <c r="J1683" s="317">
        <v>10</v>
      </c>
      <c r="K1683" s="317" t="s">
        <v>585</v>
      </c>
      <c r="L1683" s="317" t="s">
        <v>926</v>
      </c>
      <c r="M1683" s="317">
        <v>0</v>
      </c>
      <c r="N1683" s="333" t="s">
        <v>632</v>
      </c>
      <c r="O1683" s="318"/>
      <c r="P1683" s="319"/>
      <c r="Q1683" s="320"/>
      <c r="R1683" s="319"/>
      <c r="S1683" s="319"/>
      <c r="T1683" s="320"/>
      <c r="U1683" s="321">
        <v>45068</v>
      </c>
      <c r="V1683" s="270" t="str">
        <f ca="1">IFERROR(IF(E1683&lt;&gt;"",VLOOKUP(E1683,'Color Lineup'!N:N,1,0),""),"CHECK")</f>
        <v>LHX12</v>
      </c>
    </row>
    <row r="1684" spans="3:22">
      <c r="C1684" s="1">
        <f>+IF(D1684=1,COUNTIF($D$2:D1684,D1684),0)</f>
        <v>0</v>
      </c>
      <c r="D1684" s="1">
        <f>+COUNTIF($E$2:E1684,E1684)</f>
        <v>118</v>
      </c>
      <c r="E1684" s="1" t="str">
        <f t="shared" si="52"/>
        <v>MX089</v>
      </c>
      <c r="F1684" s="323">
        <f t="shared" si="53"/>
        <v>1682</v>
      </c>
      <c r="G1684" s="317" t="s">
        <v>3131</v>
      </c>
      <c r="H1684" s="317" t="s">
        <v>518</v>
      </c>
      <c r="I1684" s="317" t="s">
        <v>1198</v>
      </c>
      <c r="J1684" s="317">
        <v>6</v>
      </c>
      <c r="K1684" s="317" t="s">
        <v>760</v>
      </c>
      <c r="L1684" s="317" t="s">
        <v>789</v>
      </c>
      <c r="M1684" s="317">
        <v>0</v>
      </c>
      <c r="N1684" s="333" t="s">
        <v>465</v>
      </c>
      <c r="O1684" s="318"/>
      <c r="P1684" s="319"/>
      <c r="Q1684" s="320"/>
      <c r="R1684" s="319"/>
      <c r="S1684" s="319"/>
      <c r="T1684" s="320"/>
      <c r="U1684" s="321">
        <v>45068</v>
      </c>
      <c r="V1684" s="270" t="str">
        <f ca="1">IFERROR(IF(E1684&lt;&gt;"",VLOOKUP(E1684,'Color Lineup'!N:N,1,0),""),"CHECK")</f>
        <v>MX089</v>
      </c>
    </row>
    <row r="1685" spans="3:22">
      <c r="C1685" s="1">
        <f>+IF(D1685=1,COUNTIF($D$2:D1685,D1685),0)</f>
        <v>0</v>
      </c>
      <c r="D1685" s="1">
        <f>+COUNTIF($E$2:E1685,E1685)</f>
        <v>169</v>
      </c>
      <c r="E1685" s="1" t="str">
        <f t="shared" si="52"/>
        <v>LH089</v>
      </c>
      <c r="F1685" s="323">
        <f t="shared" si="53"/>
        <v>1683</v>
      </c>
      <c r="G1685" s="317" t="s">
        <v>3132</v>
      </c>
      <c r="H1685" s="317" t="s">
        <v>682</v>
      </c>
      <c r="I1685" s="317" t="s">
        <v>3133</v>
      </c>
      <c r="J1685" s="317">
        <v>1</v>
      </c>
      <c r="K1685" s="317" t="s">
        <v>585</v>
      </c>
      <c r="L1685" s="317" t="s">
        <v>927</v>
      </c>
      <c r="M1685" s="317">
        <v>0</v>
      </c>
      <c r="N1685" s="333" t="s">
        <v>465</v>
      </c>
      <c r="O1685" s="318"/>
      <c r="P1685" s="319"/>
      <c r="Q1685" s="320"/>
      <c r="R1685" s="319"/>
      <c r="S1685" s="319"/>
      <c r="T1685" s="320"/>
      <c r="U1685" s="321">
        <v>45068</v>
      </c>
      <c r="V1685" s="270" t="str">
        <f ca="1">IFERROR(IF(E1685&lt;&gt;"",VLOOKUP(E1685,'Color Lineup'!N:N,1,0),""),"CHECK")</f>
        <v>LH089</v>
      </c>
    </row>
    <row r="1686" spans="3:22">
      <c r="C1686" s="1">
        <f>+IF(D1686=1,COUNTIF($D$2:D1686,D1686),0)</f>
        <v>0</v>
      </c>
      <c r="D1686" s="1">
        <f>+COUNTIF($E$2:E1686,E1686)</f>
        <v>119</v>
      </c>
      <c r="E1686" s="1" t="str">
        <f t="shared" si="52"/>
        <v>MX089</v>
      </c>
      <c r="F1686" s="323">
        <f t="shared" si="53"/>
        <v>1684</v>
      </c>
      <c r="G1686" s="317" t="s">
        <v>3134</v>
      </c>
      <c r="H1686" s="317" t="s">
        <v>518</v>
      </c>
      <c r="I1686" s="317" t="s">
        <v>1198</v>
      </c>
      <c r="J1686" s="317">
        <v>7</v>
      </c>
      <c r="K1686" s="317" t="s">
        <v>760</v>
      </c>
      <c r="L1686" s="317" t="s">
        <v>790</v>
      </c>
      <c r="M1686" s="317">
        <v>0</v>
      </c>
      <c r="N1686" s="333" t="s">
        <v>465</v>
      </c>
      <c r="O1686" s="318"/>
      <c r="P1686" s="319"/>
      <c r="Q1686" s="320"/>
      <c r="R1686" s="319"/>
      <c r="S1686" s="319"/>
      <c r="T1686" s="320"/>
      <c r="U1686" s="321">
        <v>45068</v>
      </c>
      <c r="V1686" s="270" t="str">
        <f ca="1">IFERROR(IF(E1686&lt;&gt;"",VLOOKUP(E1686,'Color Lineup'!N:N,1,0),""),"CHECK")</f>
        <v>MX089</v>
      </c>
    </row>
    <row r="1687" spans="3:22">
      <c r="C1687" s="1">
        <f>+IF(D1687=1,COUNTIF($D$2:D1687,D1687),0)</f>
        <v>0</v>
      </c>
      <c r="D1687" s="1">
        <f>+COUNTIF($E$2:E1687,E1687)</f>
        <v>15</v>
      </c>
      <c r="E1687" s="1" t="str">
        <f t="shared" si="52"/>
        <v>HJP20</v>
      </c>
      <c r="F1687" s="323">
        <f t="shared" si="53"/>
        <v>1685</v>
      </c>
      <c r="G1687" s="317" t="s">
        <v>3135</v>
      </c>
      <c r="H1687" s="317" t="s">
        <v>682</v>
      </c>
      <c r="I1687" s="317" t="s">
        <v>3049</v>
      </c>
      <c r="J1687" s="317">
        <v>8</v>
      </c>
      <c r="K1687" s="317" t="s">
        <v>679</v>
      </c>
      <c r="L1687" s="317" t="s">
        <v>928</v>
      </c>
      <c r="M1687" s="317">
        <v>0</v>
      </c>
      <c r="N1687" s="333" t="s">
        <v>633</v>
      </c>
      <c r="O1687" s="318"/>
      <c r="P1687" s="319"/>
      <c r="Q1687" s="320"/>
      <c r="R1687" s="319"/>
      <c r="S1687" s="319"/>
      <c r="T1687" s="320"/>
      <c r="U1687" s="321">
        <v>45068</v>
      </c>
      <c r="V1687" s="270" t="str">
        <f ca="1">IFERROR(IF(E1687&lt;&gt;"",VLOOKUP(E1687,'Color Lineup'!N:N,1,0),""),"CHECK")</f>
        <v>HJP20</v>
      </c>
    </row>
    <row r="1688" spans="3:22">
      <c r="C1688" s="1">
        <f>+IF(D1688=1,COUNTIF($D$2:D1688,D1688),0)</f>
        <v>0</v>
      </c>
      <c r="D1688" s="1">
        <f>+COUNTIF($E$2:E1688,E1688)</f>
        <v>32</v>
      </c>
      <c r="E1688" s="1" t="str">
        <f t="shared" si="52"/>
        <v>MY089</v>
      </c>
      <c r="F1688" s="323">
        <f t="shared" si="53"/>
        <v>1686</v>
      </c>
      <c r="G1688" s="317" t="s">
        <v>3136</v>
      </c>
      <c r="H1688" s="317" t="s">
        <v>518</v>
      </c>
      <c r="I1688" s="317" t="s">
        <v>1170</v>
      </c>
      <c r="J1688" s="317">
        <v>3</v>
      </c>
      <c r="K1688" s="317" t="s">
        <v>759</v>
      </c>
      <c r="L1688" s="317" t="s">
        <v>791</v>
      </c>
      <c r="M1688" s="317">
        <v>0</v>
      </c>
      <c r="N1688" s="333" t="s">
        <v>465</v>
      </c>
      <c r="O1688" s="318"/>
      <c r="P1688" s="319"/>
      <c r="Q1688" s="320"/>
      <c r="R1688" s="319"/>
      <c r="S1688" s="319"/>
      <c r="T1688" s="320"/>
      <c r="U1688" s="321">
        <v>45068</v>
      </c>
      <c r="V1688" s="270" t="str">
        <f ca="1">IFERROR(IF(E1688&lt;&gt;"",VLOOKUP(E1688,'Color Lineup'!N:N,1,0),""),"CHECK")</f>
        <v>MY089</v>
      </c>
    </row>
    <row r="1689" spans="3:22">
      <c r="C1689" s="1">
        <f>+IF(D1689=1,COUNTIF($D$2:D1689,D1689),0)</f>
        <v>0</v>
      </c>
      <c r="D1689" s="1">
        <f>+COUNTIF($E$2:E1689,E1689)</f>
        <v>58</v>
      </c>
      <c r="E1689" s="1" t="str">
        <f t="shared" si="52"/>
        <v>LT089</v>
      </c>
      <c r="F1689" s="323">
        <f t="shared" si="53"/>
        <v>1687</v>
      </c>
      <c r="G1689" s="317" t="s">
        <v>3137</v>
      </c>
      <c r="H1689" s="317" t="s">
        <v>519</v>
      </c>
      <c r="I1689" s="317" t="s">
        <v>3138</v>
      </c>
      <c r="J1689" s="317">
        <v>1</v>
      </c>
      <c r="K1689" s="317" t="s">
        <v>559</v>
      </c>
      <c r="L1689" s="317" t="s">
        <v>1641</v>
      </c>
      <c r="M1689" s="317">
        <v>0</v>
      </c>
      <c r="N1689" s="333" t="s">
        <v>465</v>
      </c>
      <c r="O1689" s="318"/>
      <c r="P1689" s="319"/>
      <c r="Q1689" s="320"/>
      <c r="R1689" s="319"/>
      <c r="S1689" s="319"/>
      <c r="T1689" s="320"/>
      <c r="U1689" s="321">
        <v>45068</v>
      </c>
      <c r="V1689" s="270" t="str">
        <f ca="1">IFERROR(IF(E1689&lt;&gt;"",VLOOKUP(E1689,'Color Lineup'!N:N,1,0),""),"CHECK")</f>
        <v>LT089</v>
      </c>
    </row>
    <row r="1690" spans="3:22">
      <c r="C1690" s="1">
        <f>+IF(D1690=1,COUNTIF($D$2:D1690,D1690),0)</f>
        <v>0</v>
      </c>
      <c r="D1690" s="1">
        <f>+COUNTIF($E$2:E1690,E1690)</f>
        <v>75</v>
      </c>
      <c r="E1690" s="1" t="str">
        <f t="shared" si="52"/>
        <v>CXW09</v>
      </c>
      <c r="F1690" s="323">
        <f t="shared" si="53"/>
        <v>1688</v>
      </c>
      <c r="G1690" s="317" t="s">
        <v>3139</v>
      </c>
      <c r="H1690" s="317" t="s">
        <v>682</v>
      </c>
      <c r="I1690" s="317" t="s">
        <v>3032</v>
      </c>
      <c r="J1690" s="317">
        <v>8</v>
      </c>
      <c r="K1690" s="317" t="s">
        <v>680</v>
      </c>
      <c r="L1690" s="317" t="s">
        <v>929</v>
      </c>
      <c r="M1690" s="317">
        <v>0</v>
      </c>
      <c r="N1690" s="333" t="s">
        <v>635</v>
      </c>
      <c r="O1690" s="318"/>
      <c r="P1690" s="319"/>
      <c r="Q1690" s="320"/>
      <c r="R1690" s="319"/>
      <c r="S1690" s="319"/>
      <c r="T1690" s="320"/>
      <c r="U1690" s="321">
        <v>45068</v>
      </c>
      <c r="V1690" s="270" t="str">
        <f ca="1">IFERROR(IF(E1690&lt;&gt;"",VLOOKUP(E1690,'Color Lineup'!N:N,1,0),""),"CHECK")</f>
        <v>CXW09</v>
      </c>
    </row>
    <row r="1691" spans="3:22">
      <c r="C1691" s="1">
        <f>+IF(D1691=1,COUNTIF($D$2:D1691,D1691),0)</f>
        <v>0</v>
      </c>
      <c r="D1691" s="1">
        <f>+COUNTIF($E$2:E1691,E1691)</f>
        <v>137</v>
      </c>
      <c r="E1691" s="1" t="str">
        <f t="shared" si="52"/>
        <v>MX4R0</v>
      </c>
      <c r="F1691" s="323">
        <f t="shared" si="53"/>
        <v>1689</v>
      </c>
      <c r="G1691" s="317" t="s">
        <v>3140</v>
      </c>
      <c r="H1691" s="317" t="s">
        <v>518</v>
      </c>
      <c r="I1691" s="317" t="s">
        <v>1198</v>
      </c>
      <c r="J1691" s="317">
        <v>8</v>
      </c>
      <c r="K1691" s="317" t="s">
        <v>760</v>
      </c>
      <c r="L1691" s="317" t="s">
        <v>792</v>
      </c>
      <c r="M1691" s="317">
        <v>0</v>
      </c>
      <c r="N1691" s="333" t="s">
        <v>21</v>
      </c>
      <c r="O1691" s="318"/>
      <c r="P1691" s="319"/>
      <c r="Q1691" s="320"/>
      <c r="R1691" s="319"/>
      <c r="S1691" s="319"/>
      <c r="T1691" s="320"/>
      <c r="U1691" s="321">
        <v>45068</v>
      </c>
      <c r="V1691" s="270" t="str">
        <f ca="1">IFERROR(IF(E1691&lt;&gt;"",VLOOKUP(E1691,'Color Lineup'!N:N,1,0),""),"CHECK")</f>
        <v>MX4R0</v>
      </c>
    </row>
    <row r="1692" spans="3:22">
      <c r="C1692" s="1">
        <f>+IF(D1692=1,COUNTIF($D$2:D1692,D1692),0)</f>
        <v>0</v>
      </c>
      <c r="D1692" s="1">
        <f>+COUNTIF($E$2:E1692,E1692)</f>
        <v>69</v>
      </c>
      <c r="E1692" s="1" t="str">
        <f t="shared" si="52"/>
        <v>LHX12</v>
      </c>
      <c r="F1692" s="323">
        <f t="shared" si="53"/>
        <v>1690</v>
      </c>
      <c r="G1692" s="317" t="s">
        <v>3141</v>
      </c>
      <c r="H1692" s="317" t="s">
        <v>682</v>
      </c>
      <c r="I1692" s="317" t="s">
        <v>3133</v>
      </c>
      <c r="J1692" s="317">
        <v>2</v>
      </c>
      <c r="K1692" s="317" t="s">
        <v>585</v>
      </c>
      <c r="L1692" s="317" t="s">
        <v>930</v>
      </c>
      <c r="M1692" s="317">
        <v>0</v>
      </c>
      <c r="N1692" s="333" t="s">
        <v>632</v>
      </c>
      <c r="O1692" s="318"/>
      <c r="P1692" s="319"/>
      <c r="Q1692" s="320"/>
      <c r="R1692" s="319"/>
      <c r="S1692" s="319"/>
      <c r="T1692" s="320"/>
      <c r="U1692" s="321">
        <v>45068</v>
      </c>
      <c r="V1692" s="270" t="str">
        <f ca="1">IFERROR(IF(E1692&lt;&gt;"",VLOOKUP(E1692,'Color Lineup'!N:N,1,0),""),"CHECK")</f>
        <v>LHX12</v>
      </c>
    </row>
    <row r="1693" spans="3:22">
      <c r="C1693" s="1">
        <f>+IF(D1693=1,COUNTIF($D$2:D1693,D1693),0)</f>
        <v>0</v>
      </c>
      <c r="D1693" s="1">
        <f>+COUNTIF($E$2:E1693,E1693)</f>
        <v>70</v>
      </c>
      <c r="E1693" s="1" t="str">
        <f t="shared" si="52"/>
        <v>MX218</v>
      </c>
      <c r="F1693" s="323">
        <f t="shared" si="53"/>
        <v>1691</v>
      </c>
      <c r="G1693" s="317" t="s">
        <v>3142</v>
      </c>
      <c r="H1693" s="317" t="s">
        <v>518</v>
      </c>
      <c r="I1693" s="317" t="s">
        <v>1198</v>
      </c>
      <c r="J1693" s="317">
        <v>9</v>
      </c>
      <c r="K1693" s="317" t="s">
        <v>760</v>
      </c>
      <c r="L1693" s="317" t="s">
        <v>793</v>
      </c>
      <c r="M1693" s="317">
        <v>0</v>
      </c>
      <c r="N1693" s="333" t="s">
        <v>20</v>
      </c>
      <c r="O1693" s="318"/>
      <c r="P1693" s="319"/>
      <c r="Q1693" s="320"/>
      <c r="R1693" s="319"/>
      <c r="S1693" s="319"/>
      <c r="T1693" s="320"/>
      <c r="U1693" s="321">
        <v>45068</v>
      </c>
      <c r="V1693" s="270" t="str">
        <f ca="1">IFERROR(IF(E1693&lt;&gt;"",VLOOKUP(E1693,'Color Lineup'!N:N,1,0),""),"CHECK")</f>
        <v>MX218</v>
      </c>
    </row>
    <row r="1694" spans="3:22">
      <c r="C1694" s="1">
        <f>+IF(D1694=1,COUNTIF($D$2:D1694,D1694),0)</f>
        <v>0</v>
      </c>
      <c r="D1694" s="1">
        <f>+COUNTIF($E$2:E1694,E1694)</f>
        <v>170</v>
      </c>
      <c r="E1694" s="1" t="str">
        <f t="shared" si="52"/>
        <v>LH089</v>
      </c>
      <c r="F1694" s="323">
        <f t="shared" si="53"/>
        <v>1692</v>
      </c>
      <c r="G1694" s="317" t="s">
        <v>3143</v>
      </c>
      <c r="H1694" s="317" t="s">
        <v>682</v>
      </c>
      <c r="I1694" s="317" t="s">
        <v>3133</v>
      </c>
      <c r="J1694" s="317">
        <v>3</v>
      </c>
      <c r="K1694" s="317" t="s">
        <v>585</v>
      </c>
      <c r="L1694" s="317" t="s">
        <v>932</v>
      </c>
      <c r="M1694" s="317">
        <v>0</v>
      </c>
      <c r="N1694" s="333" t="s">
        <v>465</v>
      </c>
      <c r="O1694" s="318"/>
      <c r="P1694" s="319"/>
      <c r="Q1694" s="320"/>
      <c r="R1694" s="319"/>
      <c r="S1694" s="319"/>
      <c r="T1694" s="320"/>
      <c r="U1694" s="321">
        <v>45068</v>
      </c>
      <c r="V1694" s="270" t="str">
        <f ca="1">IFERROR(IF(E1694&lt;&gt;"",VLOOKUP(E1694,'Color Lineup'!N:N,1,0),""),"CHECK")</f>
        <v>LH089</v>
      </c>
    </row>
    <row r="1695" spans="3:22">
      <c r="C1695" s="1">
        <f>+IF(D1695=1,COUNTIF($D$2:D1695,D1695),0)</f>
        <v>0</v>
      </c>
      <c r="D1695" s="1">
        <f>+COUNTIF($E$2:E1695,E1695)</f>
        <v>54</v>
      </c>
      <c r="E1695" s="1" t="str">
        <f t="shared" si="52"/>
        <v>LP040</v>
      </c>
      <c r="F1695" s="323">
        <f t="shared" si="53"/>
        <v>1693</v>
      </c>
      <c r="G1695" s="317" t="s">
        <v>3144</v>
      </c>
      <c r="H1695" s="317" t="s">
        <v>519</v>
      </c>
      <c r="I1695" s="317" t="s">
        <v>2998</v>
      </c>
      <c r="J1695" s="317">
        <v>10</v>
      </c>
      <c r="K1695" s="317" t="s">
        <v>561</v>
      </c>
      <c r="L1695" s="317" t="s">
        <v>1654</v>
      </c>
      <c r="M1695" s="317">
        <v>0</v>
      </c>
      <c r="N1695" s="333" t="s">
        <v>28</v>
      </c>
      <c r="O1695" s="318"/>
      <c r="P1695" s="319"/>
      <c r="Q1695" s="320"/>
      <c r="R1695" s="319"/>
      <c r="S1695" s="319"/>
      <c r="T1695" s="320"/>
      <c r="U1695" s="321">
        <v>45068</v>
      </c>
      <c r="V1695" s="270" t="str">
        <f ca="1">IFERROR(IF(E1695&lt;&gt;"",VLOOKUP(E1695,'Color Lineup'!N:N,1,0),""),"CHECK")</f>
        <v>LP040</v>
      </c>
    </row>
    <row r="1696" spans="3:22">
      <c r="C1696" s="1">
        <f>+IF(D1696=1,COUNTIF($D$2:D1696,D1696),0)</f>
        <v>0</v>
      </c>
      <c r="D1696" s="1">
        <f>+COUNTIF($E$2:E1696,E1696)</f>
        <v>71</v>
      </c>
      <c r="E1696" s="1" t="str">
        <f t="shared" si="52"/>
        <v>MX218</v>
      </c>
      <c r="F1696" s="323">
        <f t="shared" si="53"/>
        <v>1694</v>
      </c>
      <c r="G1696" s="317" t="s">
        <v>3145</v>
      </c>
      <c r="H1696" s="317" t="s">
        <v>518</v>
      </c>
      <c r="I1696" s="317" t="s">
        <v>1198</v>
      </c>
      <c r="J1696" s="317">
        <v>10</v>
      </c>
      <c r="K1696" s="317" t="s">
        <v>760</v>
      </c>
      <c r="L1696" s="317" t="s">
        <v>794</v>
      </c>
      <c r="M1696" s="317">
        <v>0</v>
      </c>
      <c r="N1696" s="333" t="s">
        <v>20</v>
      </c>
      <c r="O1696" s="318"/>
      <c r="P1696" s="319"/>
      <c r="Q1696" s="320"/>
      <c r="R1696" s="319"/>
      <c r="S1696" s="319"/>
      <c r="T1696" s="320"/>
      <c r="U1696" s="321">
        <v>45068</v>
      </c>
      <c r="V1696" s="270" t="str">
        <f ca="1">IFERROR(IF(E1696&lt;&gt;"",VLOOKUP(E1696,'Color Lineup'!N:N,1,0),""),"CHECK")</f>
        <v>MX218</v>
      </c>
    </row>
    <row r="1697" spans="3:22">
      <c r="C1697" s="1">
        <f>+IF(D1697=1,COUNTIF($D$2:D1697,D1697),0)</f>
        <v>0</v>
      </c>
      <c r="D1697" s="1">
        <f>+COUNTIF($E$2:E1697,E1697)</f>
        <v>70</v>
      </c>
      <c r="E1697" s="1" t="str">
        <f t="shared" si="52"/>
        <v>LHX12</v>
      </c>
      <c r="F1697" s="323">
        <f t="shared" si="53"/>
        <v>1695</v>
      </c>
      <c r="G1697" s="317" t="s">
        <v>3146</v>
      </c>
      <c r="H1697" s="317" t="s">
        <v>682</v>
      </c>
      <c r="I1697" s="317" t="s">
        <v>3133</v>
      </c>
      <c r="J1697" s="317">
        <v>4</v>
      </c>
      <c r="K1697" s="317" t="s">
        <v>585</v>
      </c>
      <c r="L1697" s="317" t="s">
        <v>933</v>
      </c>
      <c r="M1697" s="317">
        <v>0</v>
      </c>
      <c r="N1697" s="333" t="s">
        <v>632</v>
      </c>
      <c r="O1697" s="318"/>
      <c r="P1697" s="319"/>
      <c r="Q1697" s="320"/>
      <c r="R1697" s="319"/>
      <c r="S1697" s="319"/>
      <c r="T1697" s="320"/>
      <c r="U1697" s="321">
        <v>45068</v>
      </c>
      <c r="V1697" s="270" t="str">
        <f ca="1">IFERROR(IF(E1697&lt;&gt;"",VLOOKUP(E1697,'Color Lineup'!N:N,1,0),""),"CHECK")</f>
        <v>LHX12</v>
      </c>
    </row>
    <row r="1698" spans="3:22">
      <c r="C1698" s="1">
        <f>+IF(D1698=1,COUNTIF($D$2:D1698,D1698),0)</f>
        <v>0</v>
      </c>
      <c r="D1698" s="1">
        <f>+COUNTIF($E$2:E1698,E1698)</f>
        <v>138</v>
      </c>
      <c r="E1698" s="1" t="str">
        <f t="shared" si="52"/>
        <v>MX4R0</v>
      </c>
      <c r="F1698" s="323">
        <f t="shared" si="53"/>
        <v>1696</v>
      </c>
      <c r="G1698" s="317" t="s">
        <v>3147</v>
      </c>
      <c r="H1698" s="317" t="s">
        <v>518</v>
      </c>
      <c r="I1698" s="317" t="s">
        <v>1202</v>
      </c>
      <c r="J1698" s="317">
        <v>1</v>
      </c>
      <c r="K1698" s="317" t="s">
        <v>760</v>
      </c>
      <c r="L1698" s="317" t="s">
        <v>795</v>
      </c>
      <c r="M1698" s="317">
        <v>0</v>
      </c>
      <c r="N1698" s="333" t="s">
        <v>21</v>
      </c>
      <c r="O1698" s="318"/>
      <c r="P1698" s="319"/>
      <c r="Q1698" s="320"/>
      <c r="R1698" s="319"/>
      <c r="S1698" s="319"/>
      <c r="T1698" s="320"/>
      <c r="U1698" s="321">
        <v>45068</v>
      </c>
      <c r="V1698" s="270" t="str">
        <f ca="1">IFERROR(IF(E1698&lt;&gt;"",VLOOKUP(E1698,'Color Lineup'!N:N,1,0),""),"CHECK")</f>
        <v>MX4R0</v>
      </c>
    </row>
    <row r="1699" spans="3:22">
      <c r="C1699" s="1">
        <f>+IF(D1699=1,COUNTIF($D$2:D1699,D1699),0)</f>
        <v>0</v>
      </c>
      <c r="D1699" s="1">
        <f>+COUNTIF($E$2:E1699,E1699)</f>
        <v>15</v>
      </c>
      <c r="E1699" s="1" t="str">
        <f t="shared" si="52"/>
        <v>HJS28</v>
      </c>
      <c r="F1699" s="323">
        <f t="shared" si="53"/>
        <v>1697</v>
      </c>
      <c r="G1699" s="317" t="s">
        <v>3148</v>
      </c>
      <c r="H1699" s="317" t="s">
        <v>682</v>
      </c>
      <c r="I1699" s="317" t="s">
        <v>3049</v>
      </c>
      <c r="J1699" s="317">
        <v>9</v>
      </c>
      <c r="K1699" s="317" t="s">
        <v>679</v>
      </c>
      <c r="L1699" s="317" t="s">
        <v>934</v>
      </c>
      <c r="M1699" s="317">
        <v>0</v>
      </c>
      <c r="N1699" s="333" t="s">
        <v>631</v>
      </c>
      <c r="O1699" s="318"/>
      <c r="P1699" s="319"/>
      <c r="Q1699" s="320"/>
      <c r="R1699" s="319"/>
      <c r="S1699" s="319"/>
      <c r="T1699" s="320"/>
      <c r="U1699" s="321">
        <v>45068</v>
      </c>
      <c r="V1699" s="270" t="str">
        <f ca="1">IFERROR(IF(E1699&lt;&gt;"",VLOOKUP(E1699,'Color Lineup'!N:N,1,0),""),"CHECK")</f>
        <v>HJS28</v>
      </c>
    </row>
    <row r="1700" spans="3:22">
      <c r="C1700" s="1">
        <f>+IF(D1700=1,COUNTIF($D$2:D1700,D1700),0)</f>
        <v>0</v>
      </c>
      <c r="D1700" s="1">
        <f>+COUNTIF($E$2:E1700,E1700)</f>
        <v>34</v>
      </c>
      <c r="E1700" s="1" t="str">
        <f t="shared" si="52"/>
        <v>MY040</v>
      </c>
      <c r="F1700" s="323">
        <f t="shared" si="53"/>
        <v>1698</v>
      </c>
      <c r="G1700" s="317" t="s">
        <v>3149</v>
      </c>
      <c r="H1700" s="317" t="s">
        <v>518</v>
      </c>
      <c r="I1700" s="317" t="s">
        <v>1170</v>
      </c>
      <c r="J1700" s="317">
        <v>4</v>
      </c>
      <c r="K1700" s="317" t="s">
        <v>759</v>
      </c>
      <c r="L1700" s="317" t="s">
        <v>796</v>
      </c>
      <c r="M1700" s="317">
        <v>0</v>
      </c>
      <c r="N1700" s="333" t="s">
        <v>28</v>
      </c>
      <c r="O1700" s="318"/>
      <c r="P1700" s="319"/>
      <c r="Q1700" s="320"/>
      <c r="R1700" s="319"/>
      <c r="S1700" s="319"/>
      <c r="T1700" s="320"/>
      <c r="U1700" s="321">
        <v>45068</v>
      </c>
      <c r="V1700" s="270" t="str">
        <f ca="1">IFERROR(IF(E1700&lt;&gt;"",VLOOKUP(E1700,'Color Lineup'!N:N,1,0),""),"CHECK")</f>
        <v>MY040</v>
      </c>
    </row>
    <row r="1701" spans="3:22">
      <c r="C1701" s="1">
        <f>+IF(D1701=1,COUNTIF($D$2:D1701,D1701),0)</f>
        <v>0</v>
      </c>
      <c r="D1701" s="1">
        <f>+COUNTIF($E$2:E1701,E1701)</f>
        <v>59</v>
      </c>
      <c r="E1701" s="1" t="str">
        <f t="shared" si="52"/>
        <v>LT089</v>
      </c>
      <c r="F1701" s="323">
        <f t="shared" si="53"/>
        <v>1699</v>
      </c>
      <c r="G1701" s="317" t="s">
        <v>3150</v>
      </c>
      <c r="H1701" s="317" t="s">
        <v>519</v>
      </c>
      <c r="I1701" s="317" t="s">
        <v>3138</v>
      </c>
      <c r="J1701" s="317">
        <v>2</v>
      </c>
      <c r="K1701" s="317" t="s">
        <v>559</v>
      </c>
      <c r="L1701" s="317" t="s">
        <v>1662</v>
      </c>
      <c r="M1701" s="317">
        <v>0</v>
      </c>
      <c r="N1701" s="333" t="s">
        <v>465</v>
      </c>
      <c r="O1701" s="318"/>
      <c r="P1701" s="319"/>
      <c r="Q1701" s="320"/>
      <c r="R1701" s="319"/>
      <c r="S1701" s="319"/>
      <c r="T1701" s="320"/>
      <c r="U1701" s="321">
        <v>45068</v>
      </c>
      <c r="V1701" s="270" t="str">
        <f ca="1">IFERROR(IF(E1701&lt;&gt;"",VLOOKUP(E1701,'Color Lineup'!N:N,1,0),""),"CHECK")</f>
        <v>LT089</v>
      </c>
    </row>
    <row r="1702" spans="3:22">
      <c r="C1702" s="1">
        <f>+IF(D1702=1,COUNTIF($D$2:D1702,D1702),0)</f>
        <v>0</v>
      </c>
      <c r="D1702" s="1">
        <f>+COUNTIF($E$2:E1702,E1702)</f>
        <v>76</v>
      </c>
      <c r="E1702" s="1" t="str">
        <f t="shared" si="52"/>
        <v>CXW09</v>
      </c>
      <c r="F1702" s="323">
        <f t="shared" si="53"/>
        <v>1700</v>
      </c>
      <c r="G1702" s="317" t="s">
        <v>3151</v>
      </c>
      <c r="H1702" s="317" t="s">
        <v>682</v>
      </c>
      <c r="I1702" s="317" t="s">
        <v>3032</v>
      </c>
      <c r="J1702" s="317">
        <v>9</v>
      </c>
      <c r="K1702" s="317" t="s">
        <v>680</v>
      </c>
      <c r="L1702" s="317" t="s">
        <v>935</v>
      </c>
      <c r="M1702" s="317">
        <v>0</v>
      </c>
      <c r="N1702" s="333" t="s">
        <v>635</v>
      </c>
      <c r="O1702" s="318"/>
      <c r="P1702" s="319"/>
      <c r="Q1702" s="320"/>
      <c r="R1702" s="319"/>
      <c r="S1702" s="319"/>
      <c r="T1702" s="320"/>
      <c r="U1702" s="321">
        <v>45068</v>
      </c>
      <c r="V1702" s="270" t="str">
        <f ca="1">IFERROR(IF(E1702&lt;&gt;"",VLOOKUP(E1702,'Color Lineup'!N:N,1,0),""),"CHECK")</f>
        <v>CXW09</v>
      </c>
    </row>
    <row r="1703" spans="3:22">
      <c r="C1703" s="1">
        <f>+IF(D1703=1,COUNTIF($D$2:D1703,D1703),0)</f>
        <v>0</v>
      </c>
      <c r="D1703" s="1">
        <f>+COUNTIF($E$2:E1703,E1703)</f>
        <v>139</v>
      </c>
      <c r="E1703" s="1" t="str">
        <f t="shared" si="52"/>
        <v>MX4R0</v>
      </c>
      <c r="F1703" s="323">
        <f t="shared" si="53"/>
        <v>1701</v>
      </c>
      <c r="G1703" s="317" t="s">
        <v>3152</v>
      </c>
      <c r="H1703" s="317" t="s">
        <v>518</v>
      </c>
      <c r="I1703" s="317" t="s">
        <v>1202</v>
      </c>
      <c r="J1703" s="317">
        <v>2</v>
      </c>
      <c r="K1703" s="317" t="s">
        <v>760</v>
      </c>
      <c r="L1703" s="317" t="s">
        <v>797</v>
      </c>
      <c r="M1703" s="317">
        <v>0</v>
      </c>
      <c r="N1703" s="333" t="s">
        <v>21</v>
      </c>
      <c r="O1703" s="318"/>
      <c r="P1703" s="319"/>
      <c r="Q1703" s="320"/>
      <c r="R1703" s="319"/>
      <c r="S1703" s="319"/>
      <c r="T1703" s="320"/>
      <c r="U1703" s="321">
        <v>45068</v>
      </c>
      <c r="V1703" s="270" t="str">
        <f ca="1">IFERROR(IF(E1703&lt;&gt;"",VLOOKUP(E1703,'Color Lineup'!N:N,1,0),""),"CHECK")</f>
        <v>MX4R0</v>
      </c>
    </row>
    <row r="1704" spans="3:22">
      <c r="C1704" s="1">
        <f>+IF(D1704=1,COUNTIF($D$2:D1704,D1704),0)</f>
        <v>0</v>
      </c>
      <c r="D1704" s="1">
        <f>+COUNTIF($E$2:E1704,E1704)</f>
        <v>57</v>
      </c>
      <c r="E1704" s="1" t="str">
        <f t="shared" si="52"/>
        <v>LH3Q3</v>
      </c>
      <c r="F1704" s="323">
        <f t="shared" si="53"/>
        <v>1702</v>
      </c>
      <c r="G1704" s="317" t="s">
        <v>3153</v>
      </c>
      <c r="H1704" s="317" t="s">
        <v>682</v>
      </c>
      <c r="I1704" s="317" t="s">
        <v>3133</v>
      </c>
      <c r="J1704" s="317">
        <v>5</v>
      </c>
      <c r="K1704" s="317" t="s">
        <v>585</v>
      </c>
      <c r="L1704" s="317" t="s">
        <v>936</v>
      </c>
      <c r="M1704" s="317">
        <v>0</v>
      </c>
      <c r="N1704" s="333" t="s">
        <v>630</v>
      </c>
      <c r="O1704" s="318"/>
      <c r="P1704" s="319"/>
      <c r="Q1704" s="320"/>
      <c r="R1704" s="319"/>
      <c r="S1704" s="319"/>
      <c r="T1704" s="320"/>
      <c r="U1704" s="321">
        <v>45068</v>
      </c>
      <c r="V1704" s="270" t="str">
        <f ca="1">IFERROR(IF(E1704&lt;&gt;"",VLOOKUP(E1704,'Color Lineup'!N:N,1,0),""),"CHECK")</f>
        <v>LH3Q3</v>
      </c>
    </row>
    <row r="1705" spans="3:22">
      <c r="C1705" s="1">
        <f>+IF(D1705=1,COUNTIF($D$2:D1705,D1705),0)</f>
        <v>0</v>
      </c>
      <c r="D1705" s="1">
        <f>+COUNTIF($E$2:E1705,E1705)</f>
        <v>55</v>
      </c>
      <c r="E1705" s="1" t="str">
        <f t="shared" si="52"/>
        <v>LP040</v>
      </c>
      <c r="F1705" s="323">
        <f t="shared" si="53"/>
        <v>1703</v>
      </c>
      <c r="G1705" s="317" t="s">
        <v>3154</v>
      </c>
      <c r="H1705" s="317" t="s">
        <v>519</v>
      </c>
      <c r="I1705" s="317" t="s">
        <v>3155</v>
      </c>
      <c r="J1705" s="317">
        <v>1</v>
      </c>
      <c r="K1705" s="317" t="s">
        <v>561</v>
      </c>
      <c r="L1705" s="317" t="s">
        <v>1683</v>
      </c>
      <c r="M1705" s="317">
        <v>0</v>
      </c>
      <c r="N1705" s="333" t="s">
        <v>28</v>
      </c>
      <c r="O1705" s="318"/>
      <c r="P1705" s="319"/>
      <c r="Q1705" s="320"/>
      <c r="R1705" s="319"/>
      <c r="S1705" s="319"/>
      <c r="T1705" s="320"/>
      <c r="U1705" s="321">
        <v>45068</v>
      </c>
      <c r="V1705" s="270" t="str">
        <f ca="1">IFERROR(IF(E1705&lt;&gt;"",VLOOKUP(E1705,'Color Lineup'!N:N,1,0),""),"CHECK")</f>
        <v>LP040</v>
      </c>
    </row>
    <row r="1706" spans="3:22">
      <c r="C1706" s="1">
        <f>+IF(D1706=1,COUNTIF($D$2:D1706,D1706),0)</f>
        <v>0</v>
      </c>
      <c r="D1706" s="1">
        <f>+COUNTIF($E$2:E1706,E1706)</f>
        <v>18</v>
      </c>
      <c r="E1706" s="1" t="str">
        <f t="shared" si="52"/>
        <v>MX1D6</v>
      </c>
      <c r="F1706" s="323">
        <f t="shared" si="53"/>
        <v>1704</v>
      </c>
      <c r="G1706" s="317" t="s">
        <v>3156</v>
      </c>
      <c r="H1706" s="317" t="s">
        <v>518</v>
      </c>
      <c r="I1706" s="317" t="s">
        <v>1202</v>
      </c>
      <c r="J1706" s="317">
        <v>3</v>
      </c>
      <c r="K1706" s="317" t="s">
        <v>760</v>
      </c>
      <c r="L1706" s="317" t="s">
        <v>798</v>
      </c>
      <c r="M1706" s="317">
        <v>0</v>
      </c>
      <c r="N1706" s="333" t="s">
        <v>29</v>
      </c>
      <c r="O1706" s="318"/>
      <c r="P1706" s="319"/>
      <c r="Q1706" s="320"/>
      <c r="R1706" s="319"/>
      <c r="S1706" s="319"/>
      <c r="T1706" s="320"/>
      <c r="U1706" s="321">
        <v>45068</v>
      </c>
      <c r="V1706" s="270" t="str">
        <f ca="1">IFERROR(IF(E1706&lt;&gt;"",VLOOKUP(E1706,'Color Lineup'!N:N,1,0),""),"CHECK")</f>
        <v>MX1D6</v>
      </c>
    </row>
    <row r="1707" spans="3:22">
      <c r="C1707" s="1">
        <f>+IF(D1707=1,COUNTIF($D$2:D1707,D1707),0)</f>
        <v>0</v>
      </c>
      <c r="D1707" s="1">
        <f>+COUNTIF($E$2:E1707,E1707)</f>
        <v>171</v>
      </c>
      <c r="E1707" s="1" t="str">
        <f t="shared" si="52"/>
        <v>LH089</v>
      </c>
      <c r="F1707" s="323">
        <f t="shared" si="53"/>
        <v>1705</v>
      </c>
      <c r="G1707" s="317" t="s">
        <v>3157</v>
      </c>
      <c r="H1707" s="317" t="s">
        <v>682</v>
      </c>
      <c r="I1707" s="317" t="s">
        <v>3133</v>
      </c>
      <c r="J1707" s="317">
        <v>6</v>
      </c>
      <c r="K1707" s="317" t="s">
        <v>585</v>
      </c>
      <c r="L1707" s="317" t="s">
        <v>937</v>
      </c>
      <c r="M1707" s="317">
        <v>0</v>
      </c>
      <c r="N1707" s="333" t="s">
        <v>465</v>
      </c>
      <c r="O1707" s="318"/>
      <c r="P1707" s="319"/>
      <c r="Q1707" s="320"/>
      <c r="R1707" s="319"/>
      <c r="S1707" s="319"/>
      <c r="T1707" s="320"/>
      <c r="U1707" s="321">
        <v>45068</v>
      </c>
      <c r="V1707" s="270" t="str">
        <f ca="1">IFERROR(IF(E1707&lt;&gt;"",VLOOKUP(E1707,'Color Lineup'!N:N,1,0),""),"CHECK")</f>
        <v>LH089</v>
      </c>
    </row>
    <row r="1708" spans="3:22">
      <c r="C1708" s="1">
        <f>+IF(D1708=1,COUNTIF($D$2:D1708,D1708),0)</f>
        <v>0</v>
      </c>
      <c r="D1708" s="1">
        <f>+COUNTIF($E$2:E1708,E1708)</f>
        <v>140</v>
      </c>
      <c r="E1708" s="1" t="str">
        <f t="shared" si="52"/>
        <v>MX4R0</v>
      </c>
      <c r="F1708" s="323">
        <f t="shared" si="53"/>
        <v>1706</v>
      </c>
      <c r="G1708" s="317" t="s">
        <v>3158</v>
      </c>
      <c r="H1708" s="317" t="s">
        <v>518</v>
      </c>
      <c r="I1708" s="317" t="s">
        <v>1202</v>
      </c>
      <c r="J1708" s="317">
        <v>4</v>
      </c>
      <c r="K1708" s="317" t="s">
        <v>760</v>
      </c>
      <c r="L1708" s="317" t="s">
        <v>799</v>
      </c>
      <c r="M1708" s="317">
        <v>0</v>
      </c>
      <c r="N1708" s="333" t="s">
        <v>21</v>
      </c>
      <c r="O1708" s="318"/>
      <c r="P1708" s="319"/>
      <c r="Q1708" s="320"/>
      <c r="R1708" s="319"/>
      <c r="S1708" s="319"/>
      <c r="T1708" s="320"/>
      <c r="U1708" s="321">
        <v>45068</v>
      </c>
      <c r="V1708" s="270" t="str">
        <f ca="1">IFERROR(IF(E1708&lt;&gt;"",VLOOKUP(E1708,'Color Lineup'!N:N,1,0),""),"CHECK")</f>
        <v>MX4R0</v>
      </c>
    </row>
    <row r="1709" spans="3:22">
      <c r="C1709" s="1">
        <f>+IF(D1709=1,COUNTIF($D$2:D1709,D1709),0)</f>
        <v>0</v>
      </c>
      <c r="D1709" s="1">
        <f>+COUNTIF($E$2:E1709,E1709)</f>
        <v>58</v>
      </c>
      <c r="E1709" s="1" t="str">
        <f t="shared" si="52"/>
        <v>LH3Q3</v>
      </c>
      <c r="F1709" s="323">
        <f t="shared" si="53"/>
        <v>1707</v>
      </c>
      <c r="G1709" s="317" t="s">
        <v>3159</v>
      </c>
      <c r="H1709" s="317" t="s">
        <v>682</v>
      </c>
      <c r="I1709" s="317" t="s">
        <v>3133</v>
      </c>
      <c r="J1709" s="317">
        <v>7</v>
      </c>
      <c r="K1709" s="317" t="s">
        <v>585</v>
      </c>
      <c r="L1709" s="317" t="s">
        <v>939</v>
      </c>
      <c r="M1709" s="317">
        <v>0</v>
      </c>
      <c r="N1709" s="333" t="s">
        <v>630</v>
      </c>
      <c r="O1709" s="318"/>
      <c r="P1709" s="319"/>
      <c r="Q1709" s="320"/>
      <c r="R1709" s="319"/>
      <c r="S1709" s="319"/>
      <c r="T1709" s="320"/>
      <c r="U1709" s="321">
        <v>45068</v>
      </c>
      <c r="V1709" s="270" t="str">
        <f ca="1">IFERROR(IF(E1709&lt;&gt;"",VLOOKUP(E1709,'Color Lineup'!N:N,1,0),""),"CHECK")</f>
        <v>LH3Q3</v>
      </c>
    </row>
    <row r="1710" spans="3:22">
      <c r="C1710" s="1">
        <f>+IF(D1710=1,COUNTIF($D$2:D1710,D1710),0)</f>
        <v>0</v>
      </c>
      <c r="D1710" s="1">
        <f>+COUNTIF($E$2:E1710,E1710)</f>
        <v>59</v>
      </c>
      <c r="E1710" s="1" t="str">
        <f t="shared" si="52"/>
        <v>MY4R0</v>
      </c>
      <c r="F1710" s="323">
        <f t="shared" si="53"/>
        <v>1708</v>
      </c>
      <c r="G1710" s="317" t="s">
        <v>3160</v>
      </c>
      <c r="H1710" s="317" t="s">
        <v>518</v>
      </c>
      <c r="I1710" s="317" t="s">
        <v>1170</v>
      </c>
      <c r="J1710" s="317">
        <v>5</v>
      </c>
      <c r="K1710" s="317" t="s">
        <v>759</v>
      </c>
      <c r="L1710" s="317" t="s">
        <v>800</v>
      </c>
      <c r="M1710" s="317">
        <v>0</v>
      </c>
      <c r="N1710" s="333" t="s">
        <v>21</v>
      </c>
      <c r="O1710" s="318"/>
      <c r="P1710" s="319"/>
      <c r="Q1710" s="320"/>
      <c r="R1710" s="319"/>
      <c r="S1710" s="319"/>
      <c r="T1710" s="320"/>
      <c r="U1710" s="321">
        <v>45068</v>
      </c>
      <c r="V1710" s="270" t="str">
        <f ca="1">IFERROR(IF(E1710&lt;&gt;"",VLOOKUP(E1710,'Color Lineup'!N:N,1,0),""),"CHECK")</f>
        <v>MY4R0</v>
      </c>
    </row>
    <row r="1711" spans="3:22">
      <c r="C1711" s="1">
        <f>+IF(D1711=1,COUNTIF($D$2:D1711,D1711),0)</f>
        <v>0</v>
      </c>
      <c r="D1711" s="1">
        <f>+COUNTIF($E$2:E1711,E1711)</f>
        <v>9</v>
      </c>
      <c r="E1711" s="1" t="str">
        <f t="shared" si="52"/>
        <v>LT4V8</v>
      </c>
      <c r="F1711" s="323">
        <f t="shared" si="53"/>
        <v>1709</v>
      </c>
      <c r="G1711" s="317" t="s">
        <v>3161</v>
      </c>
      <c r="H1711" s="317" t="s">
        <v>519</v>
      </c>
      <c r="I1711" s="317" t="s">
        <v>3138</v>
      </c>
      <c r="J1711" s="317">
        <v>3</v>
      </c>
      <c r="K1711" s="317" t="s">
        <v>559</v>
      </c>
      <c r="L1711" s="317" t="s">
        <v>1690</v>
      </c>
      <c r="M1711" s="317">
        <v>0</v>
      </c>
      <c r="N1711" s="333" t="s">
        <v>30</v>
      </c>
      <c r="O1711" s="318"/>
      <c r="P1711" s="319"/>
      <c r="Q1711" s="320"/>
      <c r="R1711" s="319"/>
      <c r="S1711" s="319"/>
      <c r="T1711" s="320"/>
      <c r="U1711" s="321">
        <v>45068</v>
      </c>
      <c r="V1711" s="270" t="str">
        <f ca="1">IFERROR(IF(E1711&lt;&gt;"",VLOOKUP(E1711,'Color Lineup'!N:N,1,0),""),"CHECK")</f>
        <v>LT4V8</v>
      </c>
    </row>
    <row r="1712" spans="3:22">
      <c r="C1712" s="1">
        <f>+IF(D1712=1,COUNTIF($D$2:D1712,D1712),0)</f>
        <v>0</v>
      </c>
      <c r="D1712" s="1">
        <f>+COUNTIF($E$2:E1712,E1712)</f>
        <v>71</v>
      </c>
      <c r="E1712" s="1" t="str">
        <f t="shared" si="52"/>
        <v>LHX12</v>
      </c>
      <c r="F1712" s="323">
        <f t="shared" si="53"/>
        <v>1710</v>
      </c>
      <c r="G1712" s="317" t="s">
        <v>3162</v>
      </c>
      <c r="H1712" s="317" t="s">
        <v>682</v>
      </c>
      <c r="I1712" s="317" t="s">
        <v>3133</v>
      </c>
      <c r="J1712" s="317">
        <v>8</v>
      </c>
      <c r="K1712" s="317" t="s">
        <v>585</v>
      </c>
      <c r="L1712" s="317" t="s">
        <v>940</v>
      </c>
      <c r="M1712" s="317">
        <v>0</v>
      </c>
      <c r="N1712" s="333" t="s">
        <v>632</v>
      </c>
      <c r="O1712" s="318"/>
      <c r="P1712" s="319"/>
      <c r="Q1712" s="320"/>
      <c r="R1712" s="319"/>
      <c r="S1712" s="319"/>
      <c r="T1712" s="320"/>
      <c r="U1712" s="321">
        <v>45068</v>
      </c>
      <c r="V1712" s="270" t="str">
        <f ca="1">IFERROR(IF(E1712&lt;&gt;"",VLOOKUP(E1712,'Color Lineup'!N:N,1,0),""),"CHECK")</f>
        <v>LHX12</v>
      </c>
    </row>
    <row r="1713" spans="3:22">
      <c r="C1713" s="1">
        <f>+IF(D1713=1,COUNTIF($D$2:D1713,D1713),0)</f>
        <v>0</v>
      </c>
      <c r="D1713" s="1">
        <f>+COUNTIF($E$2:E1713,E1713)</f>
        <v>141</v>
      </c>
      <c r="E1713" s="1" t="str">
        <f t="shared" si="52"/>
        <v>MX4R0</v>
      </c>
      <c r="F1713" s="323">
        <f t="shared" si="53"/>
        <v>1711</v>
      </c>
      <c r="G1713" s="317" t="s">
        <v>3163</v>
      </c>
      <c r="H1713" s="317" t="s">
        <v>518</v>
      </c>
      <c r="I1713" s="317" t="s">
        <v>1202</v>
      </c>
      <c r="J1713" s="317">
        <v>5</v>
      </c>
      <c r="K1713" s="317" t="s">
        <v>760</v>
      </c>
      <c r="L1713" s="317" t="s">
        <v>801</v>
      </c>
      <c r="M1713" s="317">
        <v>0</v>
      </c>
      <c r="N1713" s="333" t="s">
        <v>21</v>
      </c>
      <c r="O1713" s="318"/>
      <c r="P1713" s="319"/>
      <c r="Q1713" s="320"/>
      <c r="R1713" s="319"/>
      <c r="S1713" s="319"/>
      <c r="T1713" s="320"/>
      <c r="U1713" s="321">
        <v>45068</v>
      </c>
      <c r="V1713" s="270" t="str">
        <f ca="1">IFERROR(IF(E1713&lt;&gt;"",VLOOKUP(E1713,'Color Lineup'!N:N,1,0),""),"CHECK")</f>
        <v>MX4R0</v>
      </c>
    </row>
    <row r="1714" spans="3:22">
      <c r="C1714" s="1">
        <f>+IF(D1714=1,COUNTIF($D$2:D1714,D1714),0)</f>
        <v>0</v>
      </c>
      <c r="D1714" s="1">
        <f>+COUNTIF($E$2:E1714,E1714)</f>
        <v>80</v>
      </c>
      <c r="E1714" s="1" t="str">
        <f t="shared" si="52"/>
        <v>HJ089</v>
      </c>
      <c r="F1714" s="323">
        <f t="shared" si="53"/>
        <v>1712</v>
      </c>
      <c r="G1714" s="317" t="s">
        <v>3164</v>
      </c>
      <c r="H1714" s="317" t="s">
        <v>682</v>
      </c>
      <c r="I1714" s="317" t="s">
        <v>3049</v>
      </c>
      <c r="J1714" s="317">
        <v>10</v>
      </c>
      <c r="K1714" s="317" t="s">
        <v>679</v>
      </c>
      <c r="L1714" s="317" t="s">
        <v>941</v>
      </c>
      <c r="M1714" s="317">
        <v>0</v>
      </c>
      <c r="N1714" s="333" t="s">
        <v>465</v>
      </c>
      <c r="O1714" s="318"/>
      <c r="P1714" s="319"/>
      <c r="Q1714" s="320"/>
      <c r="R1714" s="319"/>
      <c r="S1714" s="319"/>
      <c r="T1714" s="320"/>
      <c r="U1714" s="321">
        <v>45068</v>
      </c>
      <c r="V1714" s="270" t="str">
        <f ca="1">IFERROR(IF(E1714&lt;&gt;"",VLOOKUP(E1714,'Color Lineup'!N:N,1,0),""),"CHECK")</f>
        <v>HJ089</v>
      </c>
    </row>
    <row r="1715" spans="3:22">
      <c r="C1715" s="1">
        <f>+IF(D1715=1,COUNTIF($D$2:D1715,D1715),0)</f>
        <v>0</v>
      </c>
      <c r="D1715" s="1">
        <f>+COUNTIF($E$2:E1715,E1715)</f>
        <v>120</v>
      </c>
      <c r="E1715" s="1" t="str">
        <f t="shared" si="52"/>
        <v>MX089</v>
      </c>
      <c r="F1715" s="323">
        <f t="shared" si="53"/>
        <v>1713</v>
      </c>
      <c r="G1715" s="317" t="s">
        <v>3165</v>
      </c>
      <c r="H1715" s="317" t="s">
        <v>518</v>
      </c>
      <c r="I1715" s="317" t="s">
        <v>1202</v>
      </c>
      <c r="J1715" s="317">
        <v>6</v>
      </c>
      <c r="K1715" s="317" t="s">
        <v>760</v>
      </c>
      <c r="L1715" s="317" t="s">
        <v>802</v>
      </c>
      <c r="M1715" s="317">
        <v>0</v>
      </c>
      <c r="N1715" s="333" t="s">
        <v>465</v>
      </c>
      <c r="O1715" s="318"/>
      <c r="P1715" s="319"/>
      <c r="Q1715" s="320"/>
      <c r="R1715" s="319"/>
      <c r="S1715" s="319"/>
      <c r="T1715" s="320"/>
      <c r="U1715" s="321">
        <v>45068</v>
      </c>
      <c r="V1715" s="270" t="str">
        <f ca="1">IFERROR(IF(E1715&lt;&gt;"",VLOOKUP(E1715,'Color Lineup'!N:N,1,0),""),"CHECK")</f>
        <v>MX089</v>
      </c>
    </row>
    <row r="1716" spans="3:22">
      <c r="C1716" s="1">
        <f>+IF(D1716=1,COUNTIF($D$2:D1716,D1716),0)</f>
        <v>0</v>
      </c>
      <c r="D1716" s="1">
        <f>+COUNTIF($E$2:E1716,E1716)</f>
        <v>77</v>
      </c>
      <c r="E1716" s="1" t="str">
        <f t="shared" si="52"/>
        <v>CXW09</v>
      </c>
      <c r="F1716" s="323">
        <f t="shared" si="53"/>
        <v>1714</v>
      </c>
      <c r="G1716" s="317" t="s">
        <v>3166</v>
      </c>
      <c r="H1716" s="317" t="s">
        <v>682</v>
      </c>
      <c r="I1716" s="317" t="s">
        <v>3032</v>
      </c>
      <c r="J1716" s="317">
        <v>10</v>
      </c>
      <c r="K1716" s="317" t="s">
        <v>680</v>
      </c>
      <c r="L1716" s="317" t="s">
        <v>942</v>
      </c>
      <c r="M1716" s="317">
        <v>0</v>
      </c>
      <c r="N1716" s="333" t="s">
        <v>635</v>
      </c>
      <c r="O1716" s="318"/>
      <c r="P1716" s="319"/>
      <c r="Q1716" s="320"/>
      <c r="R1716" s="319"/>
      <c r="S1716" s="319"/>
      <c r="T1716" s="320"/>
      <c r="U1716" s="321">
        <v>45068</v>
      </c>
      <c r="V1716" s="270" t="str">
        <f ca="1">IFERROR(IF(E1716&lt;&gt;"",VLOOKUP(E1716,'Color Lineup'!N:N,1,0),""),"CHECK")</f>
        <v>CXW09</v>
      </c>
    </row>
    <row r="1717" spans="3:22">
      <c r="C1717" s="1">
        <f>+IF(D1717=1,COUNTIF($D$2:D1717,D1717),0)</f>
        <v>0</v>
      </c>
      <c r="D1717" s="1">
        <f>+COUNTIF($E$2:E1717,E1717)</f>
        <v>13</v>
      </c>
      <c r="E1717" s="1" t="str">
        <f t="shared" si="52"/>
        <v>LP4V8</v>
      </c>
      <c r="F1717" s="323">
        <f t="shared" si="53"/>
        <v>1715</v>
      </c>
      <c r="G1717" s="317" t="s">
        <v>3167</v>
      </c>
      <c r="H1717" s="317" t="s">
        <v>519</v>
      </c>
      <c r="I1717" s="317" t="s">
        <v>3155</v>
      </c>
      <c r="J1717" s="317">
        <v>2</v>
      </c>
      <c r="K1717" s="317" t="s">
        <v>561</v>
      </c>
      <c r="L1717" s="317" t="s">
        <v>1698</v>
      </c>
      <c r="M1717" s="317">
        <v>0</v>
      </c>
      <c r="N1717" s="333" t="s">
        <v>30</v>
      </c>
      <c r="O1717" s="318"/>
      <c r="P1717" s="319"/>
      <c r="Q1717" s="320"/>
      <c r="R1717" s="319"/>
      <c r="S1717" s="319"/>
      <c r="T1717" s="320"/>
      <c r="U1717" s="321">
        <v>45068</v>
      </c>
      <c r="V1717" s="270" t="str">
        <f ca="1">IFERROR(IF(E1717&lt;&gt;"",VLOOKUP(E1717,'Color Lineup'!N:N,1,0),""),"CHECK")</f>
        <v>LP4V8</v>
      </c>
    </row>
    <row r="1718" spans="3:22">
      <c r="C1718" s="1">
        <f>+IF(D1718=1,COUNTIF($D$2:D1718,D1718),0)</f>
        <v>0</v>
      </c>
      <c r="D1718" s="1">
        <f>+COUNTIF($E$2:E1718,E1718)</f>
        <v>142</v>
      </c>
      <c r="E1718" s="1" t="str">
        <f t="shared" si="52"/>
        <v>MX4R0</v>
      </c>
      <c r="F1718" s="323">
        <f t="shared" si="53"/>
        <v>1716</v>
      </c>
      <c r="G1718" s="317" t="s">
        <v>3168</v>
      </c>
      <c r="H1718" s="317" t="s">
        <v>518</v>
      </c>
      <c r="I1718" s="317" t="s">
        <v>1202</v>
      </c>
      <c r="J1718" s="317">
        <v>7</v>
      </c>
      <c r="K1718" s="317" t="s">
        <v>760</v>
      </c>
      <c r="L1718" s="317" t="s">
        <v>803</v>
      </c>
      <c r="M1718" s="317">
        <v>0</v>
      </c>
      <c r="N1718" s="333" t="s">
        <v>21</v>
      </c>
      <c r="O1718" s="318"/>
      <c r="P1718" s="319"/>
      <c r="Q1718" s="320"/>
      <c r="R1718" s="319"/>
      <c r="S1718" s="319"/>
      <c r="T1718" s="320"/>
      <c r="U1718" s="321">
        <v>45068</v>
      </c>
      <c r="V1718" s="270" t="str">
        <f ca="1">IFERROR(IF(E1718&lt;&gt;"",VLOOKUP(E1718,'Color Lineup'!N:N,1,0),""),"CHECK")</f>
        <v>MX4R0</v>
      </c>
    </row>
    <row r="1719" spans="3:22">
      <c r="C1719" s="1">
        <f>+IF(D1719=1,COUNTIF($D$2:D1719,D1719),0)</f>
        <v>0</v>
      </c>
      <c r="D1719" s="1">
        <f>+COUNTIF($E$2:E1719,E1719)</f>
        <v>33</v>
      </c>
      <c r="E1719" s="1" t="str">
        <f t="shared" si="52"/>
        <v>LHS28</v>
      </c>
      <c r="F1719" s="323">
        <f t="shared" si="53"/>
        <v>1717</v>
      </c>
      <c r="G1719" s="317" t="s">
        <v>3169</v>
      </c>
      <c r="H1719" s="317" t="s">
        <v>682</v>
      </c>
      <c r="I1719" s="317" t="s">
        <v>3133</v>
      </c>
      <c r="J1719" s="317">
        <v>9</v>
      </c>
      <c r="K1719" s="317" t="s">
        <v>585</v>
      </c>
      <c r="L1719" s="317" t="s">
        <v>943</v>
      </c>
      <c r="M1719" s="317">
        <v>0</v>
      </c>
      <c r="N1719" s="333" t="s">
        <v>631</v>
      </c>
      <c r="O1719" s="318"/>
      <c r="P1719" s="319"/>
      <c r="Q1719" s="320"/>
      <c r="R1719" s="319"/>
      <c r="S1719" s="319"/>
      <c r="T1719" s="320"/>
      <c r="U1719" s="321">
        <v>45068</v>
      </c>
      <c r="V1719" s="270" t="str">
        <f ca="1">IFERROR(IF(E1719&lt;&gt;"",VLOOKUP(E1719,'Color Lineup'!N:N,1,0),""),"CHECK")</f>
        <v>LHS28</v>
      </c>
    </row>
    <row r="1720" spans="3:22">
      <c r="C1720" s="1">
        <f>+IF(D1720=1,COUNTIF($D$2:D1720,D1720),0)</f>
        <v>0</v>
      </c>
      <c r="D1720" s="1">
        <f>+COUNTIF($E$2:E1720,E1720)</f>
        <v>15</v>
      </c>
      <c r="E1720" s="1" t="str">
        <f t="shared" si="52"/>
        <v>MY3R3</v>
      </c>
      <c r="F1720" s="323">
        <f t="shared" si="53"/>
        <v>1718</v>
      </c>
      <c r="G1720" s="317" t="s">
        <v>3170</v>
      </c>
      <c r="H1720" s="317" t="s">
        <v>518</v>
      </c>
      <c r="I1720" s="317" t="s">
        <v>1170</v>
      </c>
      <c r="J1720" s="317">
        <v>6</v>
      </c>
      <c r="K1720" s="317" t="s">
        <v>759</v>
      </c>
      <c r="L1720" s="317" t="s">
        <v>804</v>
      </c>
      <c r="M1720" s="317">
        <v>0</v>
      </c>
      <c r="N1720" s="333" t="s">
        <v>354</v>
      </c>
      <c r="O1720" s="318"/>
      <c r="P1720" s="319"/>
      <c r="Q1720" s="320"/>
      <c r="R1720" s="319"/>
      <c r="S1720" s="319"/>
      <c r="T1720" s="320"/>
      <c r="U1720" s="321">
        <v>45068</v>
      </c>
      <c r="V1720" s="270" t="str">
        <f ca="1">IFERROR(IF(E1720&lt;&gt;"",VLOOKUP(E1720,'Color Lineup'!N:N,1,0),""),"CHECK")</f>
        <v>MY3R3</v>
      </c>
    </row>
    <row r="1721" spans="3:22">
      <c r="C1721" s="1">
        <f>+IF(D1721=1,COUNTIF($D$2:D1721,D1721),0)</f>
        <v>0</v>
      </c>
      <c r="D1721" s="1">
        <f>+COUNTIF($E$2:E1721,E1721)</f>
        <v>72</v>
      </c>
      <c r="E1721" s="1" t="str">
        <f t="shared" si="52"/>
        <v>LHX12</v>
      </c>
      <c r="F1721" s="323">
        <f t="shared" si="53"/>
        <v>1719</v>
      </c>
      <c r="G1721" s="317" t="s">
        <v>3171</v>
      </c>
      <c r="H1721" s="317" t="s">
        <v>682</v>
      </c>
      <c r="I1721" s="317" t="s">
        <v>3133</v>
      </c>
      <c r="J1721" s="317">
        <v>10</v>
      </c>
      <c r="K1721" s="317" t="s">
        <v>585</v>
      </c>
      <c r="L1721" s="317" t="s">
        <v>944</v>
      </c>
      <c r="M1721" s="317">
        <v>0</v>
      </c>
      <c r="N1721" s="333" t="s">
        <v>632</v>
      </c>
      <c r="O1721" s="318"/>
      <c r="P1721" s="319"/>
      <c r="Q1721" s="320"/>
      <c r="R1721" s="319"/>
      <c r="S1721" s="319"/>
      <c r="T1721" s="320"/>
      <c r="U1721" s="321">
        <v>45068</v>
      </c>
      <c r="V1721" s="270" t="str">
        <f ca="1">IFERROR(IF(E1721&lt;&gt;"",VLOOKUP(E1721,'Color Lineup'!N:N,1,0),""),"CHECK")</f>
        <v>LHX12</v>
      </c>
    </row>
    <row r="1722" spans="3:22">
      <c r="C1722" s="1">
        <f>+IF(D1722=1,COUNTIF($D$2:D1722,D1722),0)</f>
        <v>0</v>
      </c>
      <c r="D1722" s="1">
        <f>+COUNTIF($E$2:E1722,E1722)</f>
        <v>121</v>
      </c>
      <c r="E1722" s="1" t="str">
        <f t="shared" si="52"/>
        <v>MX089</v>
      </c>
      <c r="F1722" s="323">
        <f t="shared" si="53"/>
        <v>1720</v>
      </c>
      <c r="G1722" s="317" t="s">
        <v>3172</v>
      </c>
      <c r="H1722" s="317" t="s">
        <v>518</v>
      </c>
      <c r="I1722" s="317" t="s">
        <v>1202</v>
      </c>
      <c r="J1722" s="317">
        <v>8</v>
      </c>
      <c r="K1722" s="317" t="s">
        <v>760</v>
      </c>
      <c r="L1722" s="317" t="s">
        <v>805</v>
      </c>
      <c r="M1722" s="317">
        <v>0</v>
      </c>
      <c r="N1722" s="333" t="s">
        <v>465</v>
      </c>
      <c r="O1722" s="318"/>
      <c r="P1722" s="319"/>
      <c r="Q1722" s="320"/>
      <c r="R1722" s="319"/>
      <c r="S1722" s="319"/>
      <c r="T1722" s="320"/>
      <c r="U1722" s="321">
        <v>45068</v>
      </c>
      <c r="V1722" s="270" t="str">
        <f ca="1">IFERROR(IF(E1722&lt;&gt;"",VLOOKUP(E1722,'Color Lineup'!N:N,1,0),""),"CHECK")</f>
        <v>MX089</v>
      </c>
    </row>
    <row r="1723" spans="3:22">
      <c r="C1723" s="1">
        <f>+IF(D1723=1,COUNTIF($D$2:D1723,D1723),0)</f>
        <v>0</v>
      </c>
      <c r="D1723" s="1">
        <f>+COUNTIF($E$2:E1723,E1723)</f>
        <v>172</v>
      </c>
      <c r="E1723" s="1" t="str">
        <f t="shared" si="52"/>
        <v>LH089</v>
      </c>
      <c r="F1723" s="323">
        <f t="shared" si="53"/>
        <v>1721</v>
      </c>
      <c r="G1723" s="317" t="s">
        <v>3173</v>
      </c>
      <c r="H1723" s="317" t="s">
        <v>682</v>
      </c>
      <c r="I1723" s="317" t="s">
        <v>3174</v>
      </c>
      <c r="J1723" s="317">
        <v>1</v>
      </c>
      <c r="K1723" s="317" t="s">
        <v>585</v>
      </c>
      <c r="L1723" s="317" t="s">
        <v>945</v>
      </c>
      <c r="M1723" s="317">
        <v>0</v>
      </c>
      <c r="N1723" s="333" t="s">
        <v>465</v>
      </c>
      <c r="O1723" s="318"/>
      <c r="P1723" s="319"/>
      <c r="Q1723" s="320"/>
      <c r="R1723" s="319"/>
      <c r="S1723" s="319"/>
      <c r="T1723" s="320"/>
      <c r="U1723" s="321">
        <v>45068</v>
      </c>
      <c r="V1723" s="270" t="str">
        <f ca="1">IFERROR(IF(E1723&lt;&gt;"",VLOOKUP(E1723,'Color Lineup'!N:N,1,0),""),"CHECK")</f>
        <v>LH089</v>
      </c>
    </row>
    <row r="1724" spans="3:22">
      <c r="C1724" s="1">
        <f>+IF(D1724=1,COUNTIF($D$2:D1724,D1724),0)</f>
        <v>0</v>
      </c>
      <c r="D1724" s="1">
        <f>+COUNTIF($E$2:E1724,E1724)</f>
        <v>7</v>
      </c>
      <c r="E1724" s="1" t="str">
        <f t="shared" si="52"/>
        <v>LT1D6</v>
      </c>
      <c r="F1724" s="323">
        <f t="shared" si="53"/>
        <v>1722</v>
      </c>
      <c r="G1724" s="317" t="s">
        <v>3175</v>
      </c>
      <c r="H1724" s="317" t="s">
        <v>519</v>
      </c>
      <c r="I1724" s="317" t="s">
        <v>3138</v>
      </c>
      <c r="J1724" s="317">
        <v>4</v>
      </c>
      <c r="K1724" s="317" t="s">
        <v>559</v>
      </c>
      <c r="L1724" s="317" t="s">
        <v>1704</v>
      </c>
      <c r="M1724" s="317">
        <v>0</v>
      </c>
      <c r="N1724" s="333" t="s">
        <v>29</v>
      </c>
      <c r="O1724" s="318"/>
      <c r="P1724" s="319"/>
      <c r="Q1724" s="320"/>
      <c r="R1724" s="319"/>
      <c r="S1724" s="319"/>
      <c r="T1724" s="320"/>
      <c r="U1724" s="321">
        <v>45068</v>
      </c>
      <c r="V1724" s="270" t="str">
        <f ca="1">IFERROR(IF(E1724&lt;&gt;"",VLOOKUP(E1724,'Color Lineup'!N:N,1,0),""),"CHECK")</f>
        <v>LT1D6</v>
      </c>
    </row>
    <row r="1725" spans="3:22">
      <c r="C1725" s="1">
        <f>+IF(D1725=1,COUNTIF($D$2:D1725,D1725),0)</f>
        <v>0</v>
      </c>
      <c r="D1725" s="1">
        <f>+COUNTIF($E$2:E1725,E1725)</f>
        <v>143</v>
      </c>
      <c r="E1725" s="1" t="str">
        <f t="shared" si="52"/>
        <v>MX4R0</v>
      </c>
      <c r="F1725" s="323">
        <f t="shared" si="53"/>
        <v>1723</v>
      </c>
      <c r="G1725" s="317" t="s">
        <v>3176</v>
      </c>
      <c r="H1725" s="317" t="s">
        <v>518</v>
      </c>
      <c r="I1725" s="317" t="s">
        <v>1202</v>
      </c>
      <c r="J1725" s="317">
        <v>9</v>
      </c>
      <c r="K1725" s="317" t="s">
        <v>760</v>
      </c>
      <c r="L1725" s="317" t="s">
        <v>806</v>
      </c>
      <c r="M1725" s="317">
        <v>0</v>
      </c>
      <c r="N1725" s="333" t="s">
        <v>21</v>
      </c>
      <c r="O1725" s="318"/>
      <c r="P1725" s="319"/>
      <c r="Q1725" s="320"/>
      <c r="R1725" s="319"/>
      <c r="S1725" s="319"/>
      <c r="T1725" s="320"/>
      <c r="U1725" s="321">
        <v>45068</v>
      </c>
      <c r="V1725" s="270" t="str">
        <f ca="1">IFERROR(IF(E1725&lt;&gt;"",VLOOKUP(E1725,'Color Lineup'!N:N,1,0),""),"CHECK")</f>
        <v>MX4R0</v>
      </c>
    </row>
    <row r="1726" spans="3:22">
      <c r="C1726" s="1">
        <f>+IF(D1726=1,COUNTIF($D$2:D1726,D1726),0)</f>
        <v>0</v>
      </c>
      <c r="D1726" s="1">
        <f>+COUNTIF($E$2:E1726,E1726)</f>
        <v>81</v>
      </c>
      <c r="E1726" s="1" t="str">
        <f t="shared" si="52"/>
        <v>HJ089</v>
      </c>
      <c r="F1726" s="323">
        <f t="shared" si="53"/>
        <v>1724</v>
      </c>
      <c r="G1726" s="317" t="s">
        <v>3177</v>
      </c>
      <c r="H1726" s="317" t="s">
        <v>682</v>
      </c>
      <c r="I1726" s="317" t="s">
        <v>3178</v>
      </c>
      <c r="J1726" s="317">
        <v>1</v>
      </c>
      <c r="K1726" s="317" t="s">
        <v>679</v>
      </c>
      <c r="L1726" s="317" t="s">
        <v>947</v>
      </c>
      <c r="M1726" s="317">
        <v>0</v>
      </c>
      <c r="N1726" s="333" t="s">
        <v>465</v>
      </c>
      <c r="O1726" s="318"/>
      <c r="P1726" s="319"/>
      <c r="Q1726" s="320"/>
      <c r="R1726" s="319"/>
      <c r="S1726" s="319"/>
      <c r="T1726" s="320"/>
      <c r="U1726" s="321">
        <v>45068</v>
      </c>
      <c r="V1726" s="270" t="str">
        <f ca="1">IFERROR(IF(E1726&lt;&gt;"",VLOOKUP(E1726,'Color Lineup'!N:N,1,0),""),"CHECK")</f>
        <v>HJ089</v>
      </c>
    </row>
    <row r="1727" spans="3:22">
      <c r="C1727" s="1">
        <f>+IF(D1727=1,COUNTIF($D$2:D1727,D1727),0)</f>
        <v>0</v>
      </c>
      <c r="D1727" s="1">
        <f>+COUNTIF($E$2:E1727,E1727)</f>
        <v>144</v>
      </c>
      <c r="E1727" s="1" t="str">
        <f t="shared" si="52"/>
        <v>MX4R0</v>
      </c>
      <c r="F1727" s="323">
        <f t="shared" si="53"/>
        <v>1725</v>
      </c>
      <c r="G1727" s="317" t="s">
        <v>3179</v>
      </c>
      <c r="H1727" s="317" t="s">
        <v>518</v>
      </c>
      <c r="I1727" s="317" t="s">
        <v>1202</v>
      </c>
      <c r="J1727" s="317">
        <v>10</v>
      </c>
      <c r="K1727" s="317" t="s">
        <v>760</v>
      </c>
      <c r="L1727" s="317" t="s">
        <v>807</v>
      </c>
      <c r="M1727" s="317">
        <v>0</v>
      </c>
      <c r="N1727" s="333" t="s">
        <v>21</v>
      </c>
      <c r="O1727" s="318"/>
      <c r="P1727" s="319"/>
      <c r="Q1727" s="320"/>
      <c r="R1727" s="319"/>
      <c r="S1727" s="319"/>
      <c r="T1727" s="320"/>
      <c r="U1727" s="321">
        <v>45068</v>
      </c>
      <c r="V1727" s="270" t="str">
        <f ca="1">IFERROR(IF(E1727&lt;&gt;"",VLOOKUP(E1727,'Color Lineup'!N:N,1,0),""),"CHECK")</f>
        <v>MX4R0</v>
      </c>
    </row>
    <row r="1728" spans="3:22">
      <c r="C1728" s="1">
        <f>+IF(D1728=1,COUNTIF($D$2:D1728,D1728),0)</f>
        <v>0</v>
      </c>
      <c r="D1728" s="1">
        <f>+COUNTIF($E$2:E1728,E1728)</f>
        <v>21</v>
      </c>
      <c r="E1728" s="1" t="str">
        <f t="shared" si="52"/>
        <v>CXX12</v>
      </c>
      <c r="F1728" s="323">
        <f t="shared" si="53"/>
        <v>1726</v>
      </c>
      <c r="G1728" s="317" t="s">
        <v>3180</v>
      </c>
      <c r="H1728" s="317" t="s">
        <v>682</v>
      </c>
      <c r="I1728" s="317" t="s">
        <v>3181</v>
      </c>
      <c r="J1728" s="317">
        <v>1</v>
      </c>
      <c r="K1728" s="317" t="s">
        <v>680</v>
      </c>
      <c r="L1728" s="317" t="s">
        <v>948</v>
      </c>
      <c r="M1728" s="317">
        <v>0</v>
      </c>
      <c r="N1728" s="333" t="s">
        <v>632</v>
      </c>
      <c r="O1728" s="318"/>
      <c r="P1728" s="319"/>
      <c r="Q1728" s="320"/>
      <c r="R1728" s="319"/>
      <c r="S1728" s="319"/>
      <c r="T1728" s="320"/>
      <c r="U1728" s="321">
        <v>45068</v>
      </c>
      <c r="V1728" s="270" t="str">
        <f ca="1">IFERROR(IF(E1728&lt;&gt;"",VLOOKUP(E1728,'Color Lineup'!N:N,1,0),""),"CHECK")</f>
        <v>CXX12</v>
      </c>
    </row>
    <row r="1729" spans="3:22">
      <c r="C1729" s="1">
        <f>+IF(D1729=1,COUNTIF($D$2:D1729,D1729),0)</f>
        <v>0</v>
      </c>
      <c r="D1729" s="1">
        <f>+COUNTIF($E$2:E1729,E1729)</f>
        <v>35</v>
      </c>
      <c r="E1729" s="1" t="str">
        <f t="shared" si="52"/>
        <v>MY040</v>
      </c>
      <c r="F1729" s="323">
        <f t="shared" si="53"/>
        <v>1727</v>
      </c>
      <c r="G1729" s="317" t="s">
        <v>3182</v>
      </c>
      <c r="H1729" s="317" t="s">
        <v>518</v>
      </c>
      <c r="I1729" s="317" t="s">
        <v>1170</v>
      </c>
      <c r="J1729" s="317">
        <v>7</v>
      </c>
      <c r="K1729" s="317" t="s">
        <v>759</v>
      </c>
      <c r="L1729" s="317" t="s">
        <v>808</v>
      </c>
      <c r="M1729" s="317">
        <v>0</v>
      </c>
      <c r="N1729" s="333" t="s">
        <v>28</v>
      </c>
      <c r="O1729" s="318"/>
      <c r="P1729" s="319"/>
      <c r="Q1729" s="320"/>
      <c r="R1729" s="319"/>
      <c r="S1729" s="319"/>
      <c r="T1729" s="320"/>
      <c r="U1729" s="321">
        <v>45068</v>
      </c>
      <c r="V1729" s="270" t="str">
        <f ca="1">IFERROR(IF(E1729&lt;&gt;"",VLOOKUP(E1729,'Color Lineup'!N:N,1,0),""),"CHECK")</f>
        <v>MY040</v>
      </c>
    </row>
    <row r="1730" spans="3:22">
      <c r="C1730" s="1">
        <f>+IF(D1730=1,COUNTIF($D$2:D1730,D1730),0)</f>
        <v>0</v>
      </c>
      <c r="D1730" s="1">
        <f>+COUNTIF($E$2:E1730,E1730)</f>
        <v>18</v>
      </c>
      <c r="E1730" s="1" t="str">
        <f t="shared" si="52"/>
        <v>LP1D6</v>
      </c>
      <c r="F1730" s="323">
        <f t="shared" si="53"/>
        <v>1728</v>
      </c>
      <c r="G1730" s="317" t="s">
        <v>3183</v>
      </c>
      <c r="H1730" s="317" t="s">
        <v>519</v>
      </c>
      <c r="I1730" s="317" t="s">
        <v>3155</v>
      </c>
      <c r="J1730" s="317">
        <v>3</v>
      </c>
      <c r="K1730" s="317" t="s">
        <v>561</v>
      </c>
      <c r="L1730" s="317" t="s">
        <v>1719</v>
      </c>
      <c r="M1730" s="317">
        <v>0</v>
      </c>
      <c r="N1730" s="333" t="s">
        <v>29</v>
      </c>
      <c r="O1730" s="318"/>
      <c r="P1730" s="319"/>
      <c r="Q1730" s="320"/>
      <c r="R1730" s="319"/>
      <c r="S1730" s="319"/>
      <c r="T1730" s="320"/>
      <c r="U1730" s="321">
        <v>45068</v>
      </c>
      <c r="V1730" s="270" t="str">
        <f ca="1">IFERROR(IF(E1730&lt;&gt;"",VLOOKUP(E1730,'Color Lineup'!N:N,1,0),""),"CHECK")</f>
        <v>LP1D6</v>
      </c>
    </row>
    <row r="1731" spans="3:22">
      <c r="C1731" s="1">
        <f>+IF(D1731=1,COUNTIF($D$2:D1731,D1731),0)</f>
        <v>0</v>
      </c>
      <c r="D1731" s="1">
        <f>+COUNTIF($E$2:E1731,E1731)</f>
        <v>122</v>
      </c>
      <c r="E1731" s="1" t="str">
        <f t="shared" si="52"/>
        <v>MX089</v>
      </c>
      <c r="F1731" s="323">
        <f t="shared" si="53"/>
        <v>1729</v>
      </c>
      <c r="G1731" s="317" t="s">
        <v>3184</v>
      </c>
      <c r="H1731" s="317" t="s">
        <v>518</v>
      </c>
      <c r="I1731" s="317" t="s">
        <v>1203</v>
      </c>
      <c r="J1731" s="317">
        <v>1</v>
      </c>
      <c r="K1731" s="317" t="s">
        <v>760</v>
      </c>
      <c r="L1731" s="317" t="s">
        <v>809</v>
      </c>
      <c r="M1731" s="317">
        <v>0</v>
      </c>
      <c r="N1731" s="333" t="s">
        <v>465</v>
      </c>
      <c r="O1731" s="318"/>
      <c r="P1731" s="319"/>
      <c r="Q1731" s="320"/>
      <c r="R1731" s="319"/>
      <c r="S1731" s="319"/>
      <c r="T1731" s="320"/>
      <c r="U1731" s="321">
        <v>45068</v>
      </c>
      <c r="V1731" s="270" t="str">
        <f ca="1">IFERROR(IF(E1731&lt;&gt;"",VLOOKUP(E1731,'Color Lineup'!N:N,1,0),""),"CHECK")</f>
        <v>MX089</v>
      </c>
    </row>
    <row r="1732" spans="3:22">
      <c r="C1732" s="1">
        <f>+IF(D1732=1,COUNTIF($D$2:D1732,D1732),0)</f>
        <v>0</v>
      </c>
      <c r="D1732" s="1">
        <f>+COUNTIF($E$2:E1732,E1732)</f>
        <v>173</v>
      </c>
      <c r="E1732" s="1" t="str">
        <f t="shared" ref="E1732:E1795" si="54">+K1732&amp;N1732</f>
        <v>LH089</v>
      </c>
      <c r="F1732" s="323">
        <f t="shared" si="53"/>
        <v>1730</v>
      </c>
      <c r="G1732" s="317" t="s">
        <v>3185</v>
      </c>
      <c r="H1732" s="317" t="s">
        <v>682</v>
      </c>
      <c r="I1732" s="317" t="s">
        <v>3174</v>
      </c>
      <c r="J1732" s="317">
        <v>2</v>
      </c>
      <c r="K1732" s="317" t="s">
        <v>585</v>
      </c>
      <c r="L1732" s="317" t="s">
        <v>949</v>
      </c>
      <c r="M1732" s="317">
        <v>0</v>
      </c>
      <c r="N1732" s="333" t="s">
        <v>465</v>
      </c>
      <c r="O1732" s="318"/>
      <c r="P1732" s="319"/>
      <c r="Q1732" s="320"/>
      <c r="R1732" s="319"/>
      <c r="S1732" s="319"/>
      <c r="T1732" s="320"/>
      <c r="U1732" s="321">
        <v>45068</v>
      </c>
      <c r="V1732" s="270" t="str">
        <f ca="1">IFERROR(IF(E1732&lt;&gt;"",VLOOKUP(E1732,'Color Lineup'!N:N,1,0),""),"CHECK")</f>
        <v>LH089</v>
      </c>
    </row>
    <row r="1733" spans="3:22">
      <c r="C1733" s="1">
        <f>+IF(D1733=1,COUNTIF($D$2:D1733,D1733),0)</f>
        <v>0</v>
      </c>
      <c r="D1733" s="1">
        <f>+COUNTIF($E$2:E1733,E1733)</f>
        <v>56</v>
      </c>
      <c r="E1733" s="1" t="str">
        <f t="shared" si="54"/>
        <v>MX3R3</v>
      </c>
      <c r="F1733" s="323">
        <f t="shared" ref="F1733:F1796" si="55">ROW()-2</f>
        <v>1731</v>
      </c>
      <c r="G1733" s="317" t="s">
        <v>3186</v>
      </c>
      <c r="H1733" s="317" t="s">
        <v>518</v>
      </c>
      <c r="I1733" s="317" t="s">
        <v>1203</v>
      </c>
      <c r="J1733" s="317">
        <v>2</v>
      </c>
      <c r="K1733" s="317" t="s">
        <v>760</v>
      </c>
      <c r="L1733" s="317" t="s">
        <v>810</v>
      </c>
      <c r="M1733" s="317">
        <v>0</v>
      </c>
      <c r="N1733" s="333" t="s">
        <v>354</v>
      </c>
      <c r="O1733" s="318"/>
      <c r="P1733" s="319"/>
      <c r="Q1733" s="320"/>
      <c r="R1733" s="319"/>
      <c r="S1733" s="319"/>
      <c r="T1733" s="320"/>
      <c r="U1733" s="321">
        <v>45068</v>
      </c>
      <c r="V1733" s="270" t="str">
        <f ca="1">IFERROR(IF(E1733&lt;&gt;"",VLOOKUP(E1733,'Color Lineup'!N:N,1,0),""),"CHECK")</f>
        <v>MX3R3</v>
      </c>
    </row>
    <row r="1734" spans="3:22">
      <c r="C1734" s="1">
        <f>+IF(D1734=1,COUNTIF($D$2:D1734,D1734),0)</f>
        <v>0</v>
      </c>
      <c r="D1734" s="1">
        <f>+COUNTIF($E$2:E1734,E1734)</f>
        <v>37</v>
      </c>
      <c r="E1734" s="1" t="str">
        <f t="shared" si="54"/>
        <v>LHP20</v>
      </c>
      <c r="F1734" s="323">
        <f t="shared" si="55"/>
        <v>1732</v>
      </c>
      <c r="G1734" s="317" t="s">
        <v>3187</v>
      </c>
      <c r="H1734" s="317" t="s">
        <v>682</v>
      </c>
      <c r="I1734" s="317" t="s">
        <v>3174</v>
      </c>
      <c r="J1734" s="317">
        <v>3</v>
      </c>
      <c r="K1734" s="317" t="s">
        <v>585</v>
      </c>
      <c r="L1734" s="317" t="s">
        <v>950</v>
      </c>
      <c r="M1734" s="317">
        <v>0</v>
      </c>
      <c r="N1734" s="333" t="s">
        <v>633</v>
      </c>
      <c r="O1734" s="318"/>
      <c r="P1734" s="319"/>
      <c r="Q1734" s="320"/>
      <c r="R1734" s="319"/>
      <c r="S1734" s="319"/>
      <c r="T1734" s="320"/>
      <c r="U1734" s="321">
        <v>45068</v>
      </c>
      <c r="V1734" s="270" t="str">
        <f ca="1">IFERROR(IF(E1734&lt;&gt;"",VLOOKUP(E1734,'Color Lineup'!N:N,1,0),""),"CHECK")</f>
        <v>LHP20</v>
      </c>
    </row>
    <row r="1735" spans="3:22">
      <c r="C1735" s="1">
        <f>+IF(D1735=1,COUNTIF($D$2:D1735,D1735),0)</f>
        <v>0</v>
      </c>
      <c r="D1735" s="1">
        <f>+COUNTIF($E$2:E1735,E1735)</f>
        <v>123</v>
      </c>
      <c r="E1735" s="1" t="str">
        <f t="shared" si="54"/>
        <v>MX089</v>
      </c>
      <c r="F1735" s="323">
        <f t="shared" si="55"/>
        <v>1733</v>
      </c>
      <c r="G1735" s="317" t="s">
        <v>3188</v>
      </c>
      <c r="H1735" s="317" t="s">
        <v>518</v>
      </c>
      <c r="I1735" s="317" t="s">
        <v>1203</v>
      </c>
      <c r="J1735" s="317">
        <v>3</v>
      </c>
      <c r="K1735" s="317" t="s">
        <v>760</v>
      </c>
      <c r="L1735" s="317" t="s">
        <v>811</v>
      </c>
      <c r="M1735" s="317">
        <v>0</v>
      </c>
      <c r="N1735" s="333" t="s">
        <v>465</v>
      </c>
      <c r="O1735" s="318"/>
      <c r="P1735" s="319"/>
      <c r="Q1735" s="320"/>
      <c r="R1735" s="319"/>
      <c r="S1735" s="319"/>
      <c r="T1735" s="320"/>
      <c r="U1735" s="321">
        <v>45068</v>
      </c>
      <c r="V1735" s="270" t="str">
        <f ca="1">IFERROR(IF(E1735&lt;&gt;"",VLOOKUP(E1735,'Color Lineup'!N:N,1,0),""),"CHECK")</f>
        <v>MX089</v>
      </c>
    </row>
    <row r="1736" spans="3:22">
      <c r="C1736" s="1">
        <f>+IF(D1736=1,COUNTIF($D$2:D1736,D1736),0)</f>
        <v>0</v>
      </c>
      <c r="D1736" s="1">
        <f>+COUNTIF($E$2:E1736,E1736)</f>
        <v>73</v>
      </c>
      <c r="E1736" s="1" t="str">
        <f t="shared" si="54"/>
        <v>LHX12</v>
      </c>
      <c r="F1736" s="323">
        <f t="shared" si="55"/>
        <v>1734</v>
      </c>
      <c r="G1736" s="317" t="s">
        <v>3189</v>
      </c>
      <c r="H1736" s="317" t="s">
        <v>682</v>
      </c>
      <c r="I1736" s="317" t="s">
        <v>3174</v>
      </c>
      <c r="J1736" s="317">
        <v>4</v>
      </c>
      <c r="K1736" s="317" t="s">
        <v>585</v>
      </c>
      <c r="L1736" s="317" t="s">
        <v>951</v>
      </c>
      <c r="M1736" s="317">
        <v>0</v>
      </c>
      <c r="N1736" s="333" t="s">
        <v>632</v>
      </c>
      <c r="O1736" s="318"/>
      <c r="P1736" s="319"/>
      <c r="Q1736" s="320"/>
      <c r="R1736" s="319"/>
      <c r="S1736" s="319"/>
      <c r="T1736" s="320"/>
      <c r="U1736" s="321">
        <v>45068</v>
      </c>
      <c r="V1736" s="270" t="str">
        <f ca="1">IFERROR(IF(E1736&lt;&gt;"",VLOOKUP(E1736,'Color Lineup'!N:N,1,0),""),"CHECK")</f>
        <v>LHX12</v>
      </c>
    </row>
    <row r="1737" spans="3:22">
      <c r="C1737" s="1">
        <f>+IF(D1737=1,COUNTIF($D$2:D1737,D1737),0)</f>
        <v>0</v>
      </c>
      <c r="D1737" s="1">
        <f>+COUNTIF($E$2:E1737,E1737)</f>
        <v>60</v>
      </c>
      <c r="E1737" s="1" t="str">
        <f t="shared" si="54"/>
        <v>LT089</v>
      </c>
      <c r="F1737" s="323">
        <f t="shared" si="55"/>
        <v>1735</v>
      </c>
      <c r="G1737" s="317" t="s">
        <v>3190</v>
      </c>
      <c r="H1737" s="317" t="s">
        <v>519</v>
      </c>
      <c r="I1737" s="317" t="s">
        <v>3138</v>
      </c>
      <c r="J1737" s="317">
        <v>5</v>
      </c>
      <c r="K1737" s="317" t="s">
        <v>559</v>
      </c>
      <c r="L1737" s="317" t="s">
        <v>1728</v>
      </c>
      <c r="M1737" s="317">
        <v>0</v>
      </c>
      <c r="N1737" s="333" t="s">
        <v>465</v>
      </c>
      <c r="O1737" s="318"/>
      <c r="P1737" s="319"/>
      <c r="Q1737" s="320"/>
      <c r="R1737" s="319"/>
      <c r="S1737" s="319"/>
      <c r="T1737" s="320"/>
      <c r="U1737" s="321">
        <v>45068</v>
      </c>
      <c r="V1737" s="270" t="str">
        <f ca="1">IFERROR(IF(E1737&lt;&gt;"",VLOOKUP(E1737,'Color Lineup'!N:N,1,0),""),"CHECK")</f>
        <v>LT089</v>
      </c>
    </row>
    <row r="1738" spans="3:22">
      <c r="C1738" s="1">
        <f>+IF(D1738=1,COUNTIF($D$2:D1738,D1738),0)</f>
        <v>0</v>
      </c>
      <c r="D1738" s="1">
        <f>+COUNTIF($E$2:E1738,E1738)</f>
        <v>7</v>
      </c>
      <c r="E1738" s="1" t="str">
        <f t="shared" si="54"/>
        <v>MV218</v>
      </c>
      <c r="F1738" s="323">
        <f t="shared" si="55"/>
        <v>1736</v>
      </c>
      <c r="G1738" s="317" t="s">
        <v>3191</v>
      </c>
      <c r="H1738" s="317" t="s">
        <v>518</v>
      </c>
      <c r="I1738" s="317" t="s">
        <v>2348</v>
      </c>
      <c r="J1738" s="317">
        <v>9</v>
      </c>
      <c r="K1738" s="317" t="s">
        <v>758</v>
      </c>
      <c r="L1738" s="317" t="s">
        <v>813</v>
      </c>
      <c r="M1738" s="317">
        <v>0</v>
      </c>
      <c r="N1738" s="333" t="s">
        <v>20</v>
      </c>
      <c r="O1738" s="318"/>
      <c r="P1738" s="319"/>
      <c r="Q1738" s="320"/>
      <c r="R1738" s="319"/>
      <c r="S1738" s="319"/>
      <c r="T1738" s="320"/>
      <c r="U1738" s="321">
        <v>45068</v>
      </c>
      <c r="V1738" s="270" t="str">
        <f ca="1">IFERROR(IF(E1738&lt;&gt;"",VLOOKUP(E1738,'Color Lineup'!N:N,1,0),""),"CHECK")</f>
        <v>MV218</v>
      </c>
    </row>
    <row r="1739" spans="3:22">
      <c r="C1739" s="1">
        <f>+IF(D1739=1,COUNTIF($D$2:D1739,D1739),0)</f>
        <v>0</v>
      </c>
      <c r="D1739" s="1">
        <f>+COUNTIF($E$2:E1739,E1739)</f>
        <v>59</v>
      </c>
      <c r="E1739" s="1" t="str">
        <f t="shared" si="54"/>
        <v>LH3Q3</v>
      </c>
      <c r="F1739" s="323">
        <f t="shared" si="55"/>
        <v>1737</v>
      </c>
      <c r="G1739" s="317" t="s">
        <v>3192</v>
      </c>
      <c r="H1739" s="317" t="s">
        <v>682</v>
      </c>
      <c r="I1739" s="317" t="s">
        <v>3174</v>
      </c>
      <c r="J1739" s="317">
        <v>5</v>
      </c>
      <c r="K1739" s="317" t="s">
        <v>585</v>
      </c>
      <c r="L1739" s="317" t="s">
        <v>952</v>
      </c>
      <c r="M1739" s="317">
        <v>0</v>
      </c>
      <c r="N1739" s="333" t="s">
        <v>630</v>
      </c>
      <c r="O1739" s="318"/>
      <c r="P1739" s="319"/>
      <c r="Q1739" s="320"/>
      <c r="R1739" s="319"/>
      <c r="S1739" s="319"/>
      <c r="T1739" s="320"/>
      <c r="U1739" s="321">
        <v>45068</v>
      </c>
      <c r="V1739" s="270" t="str">
        <f ca="1">IFERROR(IF(E1739&lt;&gt;"",VLOOKUP(E1739,'Color Lineup'!N:N,1,0),""),"CHECK")</f>
        <v>LH3Q3</v>
      </c>
    </row>
    <row r="1740" spans="3:22">
      <c r="C1740" s="1">
        <f>+IF(D1740=1,COUNTIF($D$2:D1740,D1740),0)</f>
        <v>0</v>
      </c>
      <c r="D1740" s="1">
        <f>+COUNTIF($E$2:E1740,E1740)</f>
        <v>145</v>
      </c>
      <c r="E1740" s="1" t="str">
        <f t="shared" si="54"/>
        <v>MX4R0</v>
      </c>
      <c r="F1740" s="323">
        <f t="shared" si="55"/>
        <v>1738</v>
      </c>
      <c r="G1740" s="317" t="s">
        <v>3193</v>
      </c>
      <c r="H1740" s="317" t="s">
        <v>518</v>
      </c>
      <c r="I1740" s="317" t="s">
        <v>1203</v>
      </c>
      <c r="J1740" s="317">
        <v>4</v>
      </c>
      <c r="K1740" s="317" t="s">
        <v>760</v>
      </c>
      <c r="L1740" s="317" t="s">
        <v>814</v>
      </c>
      <c r="M1740" s="317">
        <v>0</v>
      </c>
      <c r="N1740" s="333" t="s">
        <v>21</v>
      </c>
      <c r="O1740" s="318"/>
      <c r="P1740" s="319"/>
      <c r="Q1740" s="320"/>
      <c r="R1740" s="319"/>
      <c r="S1740" s="319"/>
      <c r="T1740" s="320"/>
      <c r="U1740" s="321">
        <v>45068</v>
      </c>
      <c r="V1740" s="270" t="str">
        <f ca="1">IFERROR(IF(E1740&lt;&gt;"",VLOOKUP(E1740,'Color Lineup'!N:N,1,0),""),"CHECK")</f>
        <v>MX4R0</v>
      </c>
    </row>
    <row r="1741" spans="3:22">
      <c r="C1741" s="1">
        <f>+IF(D1741=1,COUNTIF($D$2:D1741,D1741),0)</f>
        <v>0</v>
      </c>
      <c r="D1741" s="1">
        <f>+COUNTIF($E$2:E1741,E1741)</f>
        <v>82</v>
      </c>
      <c r="E1741" s="1" t="str">
        <f t="shared" si="54"/>
        <v>HJ089</v>
      </c>
      <c r="F1741" s="323">
        <f t="shared" si="55"/>
        <v>1739</v>
      </c>
      <c r="G1741" s="317" t="s">
        <v>3194</v>
      </c>
      <c r="H1741" s="317" t="s">
        <v>682</v>
      </c>
      <c r="I1741" s="317" t="s">
        <v>3178</v>
      </c>
      <c r="J1741" s="317">
        <v>2</v>
      </c>
      <c r="K1741" s="317" t="s">
        <v>679</v>
      </c>
      <c r="L1741" s="317" t="s">
        <v>953</v>
      </c>
      <c r="M1741" s="317">
        <v>0</v>
      </c>
      <c r="N1741" s="333" t="s">
        <v>465</v>
      </c>
      <c r="O1741" s="318"/>
      <c r="P1741" s="319"/>
      <c r="Q1741" s="320"/>
      <c r="R1741" s="319"/>
      <c r="S1741" s="319"/>
      <c r="T1741" s="320"/>
      <c r="U1741" s="321">
        <v>45068</v>
      </c>
      <c r="V1741" s="270" t="str">
        <f ca="1">IFERROR(IF(E1741&lt;&gt;"",VLOOKUP(E1741,'Color Lineup'!N:N,1,0),""),"CHECK")</f>
        <v>HJ089</v>
      </c>
    </row>
    <row r="1742" spans="3:22">
      <c r="C1742" s="1">
        <f>+IF(D1742=1,COUNTIF($D$2:D1742,D1742),0)</f>
        <v>0</v>
      </c>
      <c r="D1742" s="1">
        <f>+COUNTIF($E$2:E1742,E1742)</f>
        <v>33</v>
      </c>
      <c r="E1742" s="1" t="str">
        <f t="shared" si="54"/>
        <v>MY089</v>
      </c>
      <c r="F1742" s="323">
        <f t="shared" si="55"/>
        <v>1740</v>
      </c>
      <c r="G1742" s="317" t="s">
        <v>3195</v>
      </c>
      <c r="H1742" s="317" t="s">
        <v>518</v>
      </c>
      <c r="I1742" s="317" t="s">
        <v>1170</v>
      </c>
      <c r="J1742" s="317">
        <v>8</v>
      </c>
      <c r="K1742" s="317" t="s">
        <v>759</v>
      </c>
      <c r="L1742" s="317" t="s">
        <v>815</v>
      </c>
      <c r="M1742" s="317">
        <v>0</v>
      </c>
      <c r="N1742" s="333" t="s">
        <v>465</v>
      </c>
      <c r="O1742" s="318"/>
      <c r="P1742" s="319"/>
      <c r="Q1742" s="320"/>
      <c r="R1742" s="319"/>
      <c r="S1742" s="319"/>
      <c r="T1742" s="320"/>
      <c r="U1742" s="321">
        <v>45068</v>
      </c>
      <c r="V1742" s="270" t="str">
        <f ca="1">IFERROR(IF(E1742&lt;&gt;"",VLOOKUP(E1742,'Color Lineup'!N:N,1,0),""),"CHECK")</f>
        <v>MY089</v>
      </c>
    </row>
    <row r="1743" spans="3:22">
      <c r="C1743" s="1">
        <f>+IF(D1743=1,COUNTIF($D$2:D1743,D1743),0)</f>
        <v>0</v>
      </c>
      <c r="D1743" s="1">
        <f>+COUNTIF($E$2:E1743,E1743)</f>
        <v>56</v>
      </c>
      <c r="E1743" s="1" t="str">
        <f t="shared" si="54"/>
        <v>LP040</v>
      </c>
      <c r="F1743" s="323">
        <f t="shared" si="55"/>
        <v>1741</v>
      </c>
      <c r="G1743" s="317" t="s">
        <v>3196</v>
      </c>
      <c r="H1743" s="317" t="s">
        <v>519</v>
      </c>
      <c r="I1743" s="317" t="s">
        <v>3155</v>
      </c>
      <c r="J1743" s="317">
        <v>4</v>
      </c>
      <c r="K1743" s="317" t="s">
        <v>561</v>
      </c>
      <c r="L1743" s="317" t="s">
        <v>1742</v>
      </c>
      <c r="M1743" s="317">
        <v>0</v>
      </c>
      <c r="N1743" s="333" t="s">
        <v>28</v>
      </c>
      <c r="O1743" s="318"/>
      <c r="P1743" s="319"/>
      <c r="Q1743" s="320"/>
      <c r="R1743" s="319"/>
      <c r="S1743" s="319"/>
      <c r="T1743" s="320"/>
      <c r="U1743" s="321">
        <v>45068</v>
      </c>
      <c r="V1743" s="270" t="str">
        <f ca="1">IFERROR(IF(E1743&lt;&gt;"",VLOOKUP(E1743,'Color Lineup'!N:N,1,0),""),"CHECK")</f>
        <v>LP040</v>
      </c>
    </row>
    <row r="1744" spans="3:22">
      <c r="C1744" s="1">
        <f>+IF(D1744=1,COUNTIF($D$2:D1744,D1744),0)</f>
        <v>0</v>
      </c>
      <c r="D1744" s="1">
        <f>+COUNTIF($E$2:E1744,E1744)</f>
        <v>78</v>
      </c>
      <c r="E1744" s="1" t="str">
        <f t="shared" si="54"/>
        <v>CXW09</v>
      </c>
      <c r="F1744" s="323">
        <f t="shared" si="55"/>
        <v>1742</v>
      </c>
      <c r="G1744" s="317" t="s">
        <v>3197</v>
      </c>
      <c r="H1744" s="317" t="s">
        <v>682</v>
      </c>
      <c r="I1744" s="317" t="s">
        <v>3181</v>
      </c>
      <c r="J1744" s="317">
        <v>2</v>
      </c>
      <c r="K1744" s="317" t="s">
        <v>680</v>
      </c>
      <c r="L1744" s="317" t="s">
        <v>954</v>
      </c>
      <c r="M1744" s="317">
        <v>0</v>
      </c>
      <c r="N1744" s="333" t="s">
        <v>635</v>
      </c>
      <c r="O1744" s="318"/>
      <c r="P1744" s="319"/>
      <c r="Q1744" s="320"/>
      <c r="R1744" s="319"/>
      <c r="S1744" s="319"/>
      <c r="T1744" s="320"/>
      <c r="U1744" s="321">
        <v>45068</v>
      </c>
      <c r="V1744" s="270" t="str">
        <f ca="1">IFERROR(IF(E1744&lt;&gt;"",VLOOKUP(E1744,'Color Lineup'!N:N,1,0),""),"CHECK")</f>
        <v>CXW09</v>
      </c>
    </row>
    <row r="1745" spans="3:22">
      <c r="C1745" s="1">
        <f>+IF(D1745=1,COUNTIF($D$2:D1745,D1745),0)</f>
        <v>0</v>
      </c>
      <c r="D1745" s="1">
        <f>+COUNTIF($E$2:E1745,E1745)</f>
        <v>72</v>
      </c>
      <c r="E1745" s="1" t="str">
        <f t="shared" si="54"/>
        <v>MX218</v>
      </c>
      <c r="F1745" s="323">
        <f t="shared" si="55"/>
        <v>1743</v>
      </c>
      <c r="G1745" s="317" t="s">
        <v>3198</v>
      </c>
      <c r="H1745" s="317" t="s">
        <v>518</v>
      </c>
      <c r="I1745" s="317" t="s">
        <v>1203</v>
      </c>
      <c r="J1745" s="317">
        <v>5</v>
      </c>
      <c r="K1745" s="317" t="s">
        <v>760</v>
      </c>
      <c r="L1745" s="317" t="s">
        <v>816</v>
      </c>
      <c r="M1745" s="317">
        <v>0</v>
      </c>
      <c r="N1745" s="333" t="s">
        <v>20</v>
      </c>
      <c r="O1745" s="318"/>
      <c r="P1745" s="319"/>
      <c r="Q1745" s="320"/>
      <c r="R1745" s="319"/>
      <c r="S1745" s="319"/>
      <c r="T1745" s="320"/>
      <c r="U1745" s="321">
        <v>45068</v>
      </c>
      <c r="V1745" s="270" t="str">
        <f ca="1">IFERROR(IF(E1745&lt;&gt;"",VLOOKUP(E1745,'Color Lineup'!N:N,1,0),""),"CHECK")</f>
        <v>MX218</v>
      </c>
    </row>
    <row r="1746" spans="3:22">
      <c r="C1746" s="1">
        <f>+IF(D1746=1,COUNTIF($D$2:D1746,D1746),0)</f>
        <v>0</v>
      </c>
      <c r="D1746" s="1">
        <f>+COUNTIF($E$2:E1746,E1746)</f>
        <v>174</v>
      </c>
      <c r="E1746" s="1" t="str">
        <f t="shared" si="54"/>
        <v>LH089</v>
      </c>
      <c r="F1746" s="323">
        <f t="shared" si="55"/>
        <v>1744</v>
      </c>
      <c r="G1746" s="317" t="s">
        <v>3199</v>
      </c>
      <c r="H1746" s="317" t="s">
        <v>682</v>
      </c>
      <c r="I1746" s="317" t="s">
        <v>3174</v>
      </c>
      <c r="J1746" s="317">
        <v>6</v>
      </c>
      <c r="K1746" s="317" t="s">
        <v>585</v>
      </c>
      <c r="L1746" s="317" t="s">
        <v>955</v>
      </c>
      <c r="M1746" s="317">
        <v>0</v>
      </c>
      <c r="N1746" s="333" t="s">
        <v>465</v>
      </c>
      <c r="O1746" s="318"/>
      <c r="P1746" s="319"/>
      <c r="Q1746" s="320"/>
      <c r="R1746" s="319"/>
      <c r="S1746" s="319"/>
      <c r="T1746" s="320"/>
      <c r="U1746" s="321">
        <v>45068</v>
      </c>
      <c r="V1746" s="270" t="str">
        <f ca="1">IFERROR(IF(E1746&lt;&gt;"",VLOOKUP(E1746,'Color Lineup'!N:N,1,0),""),"CHECK")</f>
        <v>LH089</v>
      </c>
    </row>
    <row r="1747" spans="3:22">
      <c r="C1747" s="1">
        <f>+IF(D1747=1,COUNTIF($D$2:D1747,D1747),0)</f>
        <v>0</v>
      </c>
      <c r="D1747" s="1">
        <f>+COUNTIF($E$2:E1747,E1747)</f>
        <v>124</v>
      </c>
      <c r="E1747" s="1" t="str">
        <f t="shared" si="54"/>
        <v>MX089</v>
      </c>
      <c r="F1747" s="323">
        <f t="shared" si="55"/>
        <v>1745</v>
      </c>
      <c r="G1747" s="317" t="s">
        <v>3200</v>
      </c>
      <c r="H1747" s="317" t="s">
        <v>518</v>
      </c>
      <c r="I1747" s="317" t="s">
        <v>1203</v>
      </c>
      <c r="J1747" s="317">
        <v>6</v>
      </c>
      <c r="K1747" s="317" t="s">
        <v>760</v>
      </c>
      <c r="L1747" s="317" t="s">
        <v>817</v>
      </c>
      <c r="M1747" s="317">
        <v>0</v>
      </c>
      <c r="N1747" s="333" t="s">
        <v>465</v>
      </c>
      <c r="O1747" s="318"/>
      <c r="P1747" s="319"/>
      <c r="Q1747" s="320"/>
      <c r="R1747" s="319"/>
      <c r="S1747" s="319"/>
      <c r="T1747" s="320"/>
      <c r="U1747" s="321">
        <v>45068</v>
      </c>
      <c r="V1747" s="270" t="str">
        <f ca="1">IFERROR(IF(E1747&lt;&gt;"",VLOOKUP(E1747,'Color Lineup'!N:N,1,0),""),"CHECK")</f>
        <v>MX089</v>
      </c>
    </row>
    <row r="1748" spans="3:22">
      <c r="C1748" s="1">
        <f>+IF(D1748=1,COUNTIF($D$2:D1748,D1748),0)</f>
        <v>0</v>
      </c>
      <c r="D1748" s="1">
        <f>+COUNTIF($E$2:E1748,E1748)</f>
        <v>74</v>
      </c>
      <c r="E1748" s="1" t="str">
        <f t="shared" si="54"/>
        <v>LHX12</v>
      </c>
      <c r="F1748" s="323">
        <f t="shared" si="55"/>
        <v>1746</v>
      </c>
      <c r="G1748" s="317" t="s">
        <v>3201</v>
      </c>
      <c r="H1748" s="317" t="s">
        <v>682</v>
      </c>
      <c r="I1748" s="317" t="s">
        <v>3174</v>
      </c>
      <c r="J1748" s="317">
        <v>7</v>
      </c>
      <c r="K1748" s="317" t="s">
        <v>585</v>
      </c>
      <c r="L1748" s="317" t="s">
        <v>956</v>
      </c>
      <c r="M1748" s="317">
        <v>0</v>
      </c>
      <c r="N1748" s="333" t="s">
        <v>632</v>
      </c>
      <c r="O1748" s="318"/>
      <c r="P1748" s="319"/>
      <c r="Q1748" s="320"/>
      <c r="R1748" s="319"/>
      <c r="S1748" s="319"/>
      <c r="T1748" s="320"/>
      <c r="U1748" s="321">
        <v>45068</v>
      </c>
      <c r="V1748" s="270" t="str">
        <f ca="1">IFERROR(IF(E1748&lt;&gt;"",VLOOKUP(E1748,'Color Lineup'!N:N,1,0),""),"CHECK")</f>
        <v>LHX12</v>
      </c>
    </row>
    <row r="1749" spans="3:22">
      <c r="C1749" s="1">
        <f>+IF(D1749=1,COUNTIF($D$2:D1749,D1749),0)</f>
        <v>0</v>
      </c>
      <c r="D1749" s="1">
        <f>+COUNTIF($E$2:E1749,E1749)</f>
        <v>36</v>
      </c>
      <c r="E1749" s="1" t="str">
        <f t="shared" si="54"/>
        <v>MY040</v>
      </c>
      <c r="F1749" s="323">
        <f t="shared" si="55"/>
        <v>1747</v>
      </c>
      <c r="G1749" s="317" t="s">
        <v>3202</v>
      </c>
      <c r="H1749" s="317" t="s">
        <v>518</v>
      </c>
      <c r="I1749" s="317" t="s">
        <v>1170</v>
      </c>
      <c r="J1749" s="317">
        <v>9</v>
      </c>
      <c r="K1749" s="317" t="s">
        <v>759</v>
      </c>
      <c r="L1749" s="317" t="s">
        <v>818</v>
      </c>
      <c r="M1749" s="317">
        <v>0</v>
      </c>
      <c r="N1749" s="333" t="s">
        <v>28</v>
      </c>
      <c r="O1749" s="318"/>
      <c r="P1749" s="319"/>
      <c r="Q1749" s="320"/>
      <c r="R1749" s="319"/>
      <c r="S1749" s="319"/>
      <c r="T1749" s="320"/>
      <c r="U1749" s="321">
        <v>45068</v>
      </c>
      <c r="V1749" s="270" t="str">
        <f ca="1">IFERROR(IF(E1749&lt;&gt;"",VLOOKUP(E1749,'Color Lineup'!N:N,1,0),""),"CHECK")</f>
        <v>MY040</v>
      </c>
    </row>
    <row r="1750" spans="3:22">
      <c r="C1750" s="1">
        <f>+IF(D1750=1,COUNTIF($D$2:D1750,D1750),0)</f>
        <v>0</v>
      </c>
      <c r="D1750" s="1">
        <f>+COUNTIF($E$2:E1750,E1750)</f>
        <v>32</v>
      </c>
      <c r="E1750" s="1" t="str">
        <f t="shared" si="54"/>
        <v>LT218</v>
      </c>
      <c r="F1750" s="323">
        <f t="shared" si="55"/>
        <v>1748</v>
      </c>
      <c r="G1750" s="317" t="s">
        <v>3203</v>
      </c>
      <c r="H1750" s="317" t="s">
        <v>519</v>
      </c>
      <c r="I1750" s="317" t="s">
        <v>3138</v>
      </c>
      <c r="J1750" s="317">
        <v>6</v>
      </c>
      <c r="K1750" s="317" t="s">
        <v>559</v>
      </c>
      <c r="L1750" s="317" t="s">
        <v>1750</v>
      </c>
      <c r="M1750" s="317">
        <v>0</v>
      </c>
      <c r="N1750" s="333" t="s">
        <v>20</v>
      </c>
      <c r="O1750" s="318"/>
      <c r="P1750" s="319"/>
      <c r="Q1750" s="320"/>
      <c r="R1750" s="319"/>
      <c r="S1750" s="319"/>
      <c r="T1750" s="320"/>
      <c r="U1750" s="321">
        <v>45068</v>
      </c>
      <c r="V1750" s="270" t="str">
        <f ca="1">IFERROR(IF(E1750&lt;&gt;"",VLOOKUP(E1750,'Color Lineup'!N:N,1,0),""),"CHECK")</f>
        <v>LT218</v>
      </c>
    </row>
    <row r="1751" spans="3:22">
      <c r="C1751" s="1">
        <f>+IF(D1751=1,COUNTIF($D$2:D1751,D1751),0)</f>
        <v>0</v>
      </c>
      <c r="D1751" s="1">
        <f>+COUNTIF($E$2:E1751,E1751)</f>
        <v>34</v>
      </c>
      <c r="E1751" s="1" t="str">
        <f t="shared" si="54"/>
        <v>LHS28</v>
      </c>
      <c r="F1751" s="323">
        <f t="shared" si="55"/>
        <v>1749</v>
      </c>
      <c r="G1751" s="317" t="s">
        <v>3204</v>
      </c>
      <c r="H1751" s="317" t="s">
        <v>682</v>
      </c>
      <c r="I1751" s="317" t="s">
        <v>3174</v>
      </c>
      <c r="J1751" s="317">
        <v>8</v>
      </c>
      <c r="K1751" s="317" t="s">
        <v>585</v>
      </c>
      <c r="L1751" s="317" t="s">
        <v>957</v>
      </c>
      <c r="M1751" s="317">
        <v>0</v>
      </c>
      <c r="N1751" s="333" t="s">
        <v>631</v>
      </c>
      <c r="O1751" s="318"/>
      <c r="P1751" s="319"/>
      <c r="Q1751" s="320"/>
      <c r="R1751" s="319"/>
      <c r="S1751" s="319"/>
      <c r="T1751" s="320"/>
      <c r="U1751" s="321">
        <v>45068</v>
      </c>
      <c r="V1751" s="270" t="str">
        <f ca="1">IFERROR(IF(E1751&lt;&gt;"",VLOOKUP(E1751,'Color Lineup'!N:N,1,0),""),"CHECK")</f>
        <v>LHS28</v>
      </c>
    </row>
    <row r="1752" spans="3:22">
      <c r="C1752" s="1">
        <f>+IF(D1752=1,COUNTIF($D$2:D1752,D1752),0)</f>
        <v>0</v>
      </c>
      <c r="D1752" s="1">
        <f>+COUNTIF($E$2:E1752,E1752)</f>
        <v>73</v>
      </c>
      <c r="E1752" s="1" t="str">
        <f t="shared" si="54"/>
        <v>MX218</v>
      </c>
      <c r="F1752" s="323">
        <f t="shared" si="55"/>
        <v>1750</v>
      </c>
      <c r="G1752" s="317" t="s">
        <v>3205</v>
      </c>
      <c r="H1752" s="317" t="s">
        <v>518</v>
      </c>
      <c r="I1752" s="317" t="s">
        <v>1203</v>
      </c>
      <c r="J1752" s="317">
        <v>7</v>
      </c>
      <c r="K1752" s="317" t="s">
        <v>760</v>
      </c>
      <c r="L1752" s="317" t="s">
        <v>819</v>
      </c>
      <c r="M1752" s="317">
        <v>0</v>
      </c>
      <c r="N1752" s="333" t="s">
        <v>20</v>
      </c>
      <c r="O1752" s="318"/>
      <c r="P1752" s="319"/>
      <c r="Q1752" s="320"/>
      <c r="R1752" s="319"/>
      <c r="S1752" s="319"/>
      <c r="T1752" s="320"/>
      <c r="U1752" s="321">
        <v>45068</v>
      </c>
      <c r="V1752" s="270" t="str">
        <f ca="1">IFERROR(IF(E1752&lt;&gt;"",VLOOKUP(E1752,'Color Lineup'!N:N,1,0),""),"CHECK")</f>
        <v>MX218</v>
      </c>
    </row>
    <row r="1753" spans="3:22">
      <c r="C1753" s="1">
        <f>+IF(D1753=1,COUNTIF($D$2:D1753,D1753),0)</f>
        <v>0</v>
      </c>
      <c r="D1753" s="1">
        <f>+COUNTIF($E$2:E1753,E1753)</f>
        <v>16</v>
      </c>
      <c r="E1753" s="1" t="str">
        <f t="shared" si="54"/>
        <v>HJS28</v>
      </c>
      <c r="F1753" s="323">
        <f t="shared" si="55"/>
        <v>1751</v>
      </c>
      <c r="G1753" s="317" t="s">
        <v>3206</v>
      </c>
      <c r="H1753" s="317" t="s">
        <v>682</v>
      </c>
      <c r="I1753" s="317" t="s">
        <v>3178</v>
      </c>
      <c r="J1753" s="317">
        <v>3</v>
      </c>
      <c r="K1753" s="317" t="s">
        <v>679</v>
      </c>
      <c r="L1753" s="317" t="s">
        <v>958</v>
      </c>
      <c r="M1753" s="317">
        <v>0</v>
      </c>
      <c r="N1753" s="333" t="s">
        <v>631</v>
      </c>
      <c r="O1753" s="318"/>
      <c r="P1753" s="319"/>
      <c r="Q1753" s="320"/>
      <c r="R1753" s="319"/>
      <c r="S1753" s="319"/>
      <c r="T1753" s="320"/>
      <c r="U1753" s="321">
        <v>45068</v>
      </c>
      <c r="V1753" s="270" t="str">
        <f ca="1">IFERROR(IF(E1753&lt;&gt;"",VLOOKUP(E1753,'Color Lineup'!N:N,1,0),""),"CHECK")</f>
        <v>HJS28</v>
      </c>
    </row>
    <row r="1754" spans="3:22">
      <c r="C1754" s="1">
        <f>+IF(D1754=1,COUNTIF($D$2:D1754,D1754),0)</f>
        <v>0</v>
      </c>
      <c r="D1754" s="1">
        <f>+COUNTIF($E$2:E1754,E1754)</f>
        <v>42</v>
      </c>
      <c r="E1754" s="1" t="str">
        <f t="shared" si="54"/>
        <v>MX040</v>
      </c>
      <c r="F1754" s="323">
        <f t="shared" si="55"/>
        <v>1752</v>
      </c>
      <c r="G1754" s="317" t="s">
        <v>3207</v>
      </c>
      <c r="H1754" s="317" t="s">
        <v>518</v>
      </c>
      <c r="I1754" s="317" t="s">
        <v>1203</v>
      </c>
      <c r="J1754" s="317">
        <v>8</v>
      </c>
      <c r="K1754" s="317" t="s">
        <v>760</v>
      </c>
      <c r="L1754" s="317" t="s">
        <v>820</v>
      </c>
      <c r="M1754" s="317">
        <v>0</v>
      </c>
      <c r="N1754" s="333" t="s">
        <v>28</v>
      </c>
      <c r="O1754" s="318"/>
      <c r="P1754" s="319"/>
      <c r="Q1754" s="320"/>
      <c r="R1754" s="319"/>
      <c r="S1754" s="319"/>
      <c r="T1754" s="320"/>
      <c r="U1754" s="321">
        <v>45068</v>
      </c>
      <c r="V1754" s="270" t="str">
        <f ca="1">IFERROR(IF(E1754&lt;&gt;"",VLOOKUP(E1754,'Color Lineup'!N:N,1,0),""),"CHECK")</f>
        <v>MX040</v>
      </c>
    </row>
    <row r="1755" spans="3:22">
      <c r="C1755" s="1">
        <f>+IF(D1755=1,COUNTIF($D$2:D1755,D1755),0)</f>
        <v>0</v>
      </c>
      <c r="D1755" s="1">
        <f>+COUNTIF($E$2:E1755,E1755)</f>
        <v>22</v>
      </c>
      <c r="E1755" s="1" t="str">
        <f t="shared" si="54"/>
        <v>CXX12</v>
      </c>
      <c r="F1755" s="323">
        <f t="shared" si="55"/>
        <v>1753</v>
      </c>
      <c r="G1755" s="317" t="s">
        <v>3208</v>
      </c>
      <c r="H1755" s="317" t="s">
        <v>682</v>
      </c>
      <c r="I1755" s="317" t="s">
        <v>3181</v>
      </c>
      <c r="J1755" s="317">
        <v>3</v>
      </c>
      <c r="K1755" s="317" t="s">
        <v>680</v>
      </c>
      <c r="L1755" s="317" t="s">
        <v>959</v>
      </c>
      <c r="M1755" s="317">
        <v>0</v>
      </c>
      <c r="N1755" s="333" t="s">
        <v>632</v>
      </c>
      <c r="O1755" s="318"/>
      <c r="P1755" s="319"/>
      <c r="Q1755" s="320"/>
      <c r="R1755" s="319"/>
      <c r="S1755" s="319"/>
      <c r="T1755" s="320"/>
      <c r="U1755" s="321">
        <v>45068</v>
      </c>
      <c r="V1755" s="270" t="str">
        <f ca="1">IFERROR(IF(E1755&lt;&gt;"",VLOOKUP(E1755,'Color Lineup'!N:N,1,0),""),"CHECK")</f>
        <v>CXX12</v>
      </c>
    </row>
    <row r="1756" spans="3:22">
      <c r="C1756" s="1">
        <f>+IF(D1756=1,COUNTIF($D$2:D1756,D1756),0)</f>
        <v>0</v>
      </c>
      <c r="D1756" s="1">
        <f>+COUNTIF($E$2:E1756,E1756)</f>
        <v>8</v>
      </c>
      <c r="E1756" s="1" t="str">
        <f t="shared" si="54"/>
        <v>LP218</v>
      </c>
      <c r="F1756" s="323">
        <f t="shared" si="55"/>
        <v>1754</v>
      </c>
      <c r="G1756" s="317" t="s">
        <v>3209</v>
      </c>
      <c r="H1756" s="317" t="s">
        <v>519</v>
      </c>
      <c r="I1756" s="317" t="s">
        <v>3155</v>
      </c>
      <c r="J1756" s="317">
        <v>5</v>
      </c>
      <c r="K1756" s="317" t="s">
        <v>561</v>
      </c>
      <c r="L1756" s="317" t="s">
        <v>1764</v>
      </c>
      <c r="M1756" s="317">
        <v>0</v>
      </c>
      <c r="N1756" s="333" t="s">
        <v>20</v>
      </c>
      <c r="O1756" s="318"/>
      <c r="P1756" s="319"/>
      <c r="Q1756" s="320"/>
      <c r="R1756" s="319"/>
      <c r="S1756" s="319"/>
      <c r="T1756" s="320"/>
      <c r="U1756" s="321">
        <v>45068</v>
      </c>
      <c r="V1756" s="270" t="str">
        <f ca="1">IFERROR(IF(E1756&lt;&gt;"",VLOOKUP(E1756,'Color Lineup'!N:N,1,0),""),"CHECK")</f>
        <v>LP218</v>
      </c>
    </row>
    <row r="1757" spans="3:22">
      <c r="C1757" s="1">
        <f>+IF(D1757=1,COUNTIF($D$2:D1757,D1757),0)</f>
        <v>0</v>
      </c>
      <c r="D1757" s="1">
        <f>+COUNTIF($E$2:E1757,E1757)</f>
        <v>74</v>
      </c>
      <c r="E1757" s="1" t="str">
        <f t="shared" si="54"/>
        <v>MX218</v>
      </c>
      <c r="F1757" s="323">
        <f t="shared" si="55"/>
        <v>1755</v>
      </c>
      <c r="G1757" s="317" t="s">
        <v>3210</v>
      </c>
      <c r="H1757" s="317" t="s">
        <v>518</v>
      </c>
      <c r="I1757" s="317" t="s">
        <v>1203</v>
      </c>
      <c r="J1757" s="317">
        <v>9</v>
      </c>
      <c r="K1757" s="317" t="s">
        <v>760</v>
      </c>
      <c r="L1757" s="317" t="s">
        <v>821</v>
      </c>
      <c r="M1757" s="317">
        <v>0</v>
      </c>
      <c r="N1757" s="333" t="s">
        <v>20</v>
      </c>
      <c r="O1757" s="318"/>
      <c r="P1757" s="319"/>
      <c r="Q1757" s="320"/>
      <c r="R1757" s="319"/>
      <c r="S1757" s="319"/>
      <c r="T1757" s="320"/>
      <c r="U1757" s="321">
        <v>45068</v>
      </c>
      <c r="V1757" s="270" t="str">
        <f ca="1">IFERROR(IF(E1757&lt;&gt;"",VLOOKUP(E1757,'Color Lineup'!N:N,1,0),""),"CHECK")</f>
        <v>MX218</v>
      </c>
    </row>
    <row r="1758" spans="3:22">
      <c r="C1758" s="1">
        <f>+IF(D1758=1,COUNTIF($D$2:D1758,D1758),0)</f>
        <v>0</v>
      </c>
      <c r="D1758" s="1">
        <f>+COUNTIF($E$2:E1758,E1758)</f>
        <v>175</v>
      </c>
      <c r="E1758" s="1" t="str">
        <f t="shared" si="54"/>
        <v>LH089</v>
      </c>
      <c r="F1758" s="323">
        <f t="shared" si="55"/>
        <v>1756</v>
      </c>
      <c r="G1758" s="317" t="s">
        <v>3211</v>
      </c>
      <c r="H1758" s="317" t="s">
        <v>682</v>
      </c>
      <c r="I1758" s="317" t="s">
        <v>3174</v>
      </c>
      <c r="J1758" s="317">
        <v>9</v>
      </c>
      <c r="K1758" s="317" t="s">
        <v>585</v>
      </c>
      <c r="L1758" s="317" t="s">
        <v>960</v>
      </c>
      <c r="M1758" s="317">
        <v>0</v>
      </c>
      <c r="N1758" s="333" t="s">
        <v>465</v>
      </c>
      <c r="O1758" s="318"/>
      <c r="P1758" s="319"/>
      <c r="Q1758" s="320"/>
      <c r="R1758" s="319"/>
      <c r="S1758" s="319"/>
      <c r="T1758" s="320"/>
      <c r="U1758" s="321">
        <v>45068</v>
      </c>
      <c r="V1758" s="270" t="str">
        <f ca="1">IFERROR(IF(E1758&lt;&gt;"",VLOOKUP(E1758,'Color Lineup'!N:N,1,0),""),"CHECK")</f>
        <v>LH089</v>
      </c>
    </row>
    <row r="1759" spans="3:22">
      <c r="C1759" s="1">
        <f>+IF(D1759=1,COUNTIF($D$2:D1759,D1759),0)</f>
        <v>0</v>
      </c>
      <c r="D1759" s="1">
        <f>+COUNTIF($E$2:E1759,E1759)</f>
        <v>18</v>
      </c>
      <c r="E1759" s="1" t="str">
        <f t="shared" si="54"/>
        <v>MY218</v>
      </c>
      <c r="F1759" s="323">
        <f t="shared" si="55"/>
        <v>1757</v>
      </c>
      <c r="G1759" s="317" t="s">
        <v>3212</v>
      </c>
      <c r="H1759" s="317" t="s">
        <v>518</v>
      </c>
      <c r="I1759" s="317" t="s">
        <v>1170</v>
      </c>
      <c r="J1759" s="317">
        <v>10</v>
      </c>
      <c r="K1759" s="317" t="s">
        <v>759</v>
      </c>
      <c r="L1759" s="317" t="s">
        <v>822</v>
      </c>
      <c r="M1759" s="317">
        <v>0</v>
      </c>
      <c r="N1759" s="333" t="s">
        <v>20</v>
      </c>
      <c r="O1759" s="318"/>
      <c r="P1759" s="319"/>
      <c r="Q1759" s="320"/>
      <c r="R1759" s="319"/>
      <c r="S1759" s="319"/>
      <c r="T1759" s="320"/>
      <c r="U1759" s="321">
        <v>45068</v>
      </c>
      <c r="V1759" s="270" t="str">
        <f ca="1">IFERROR(IF(E1759&lt;&gt;"",VLOOKUP(E1759,'Color Lineup'!N:N,1,0),""),"CHECK")</f>
        <v>MY218</v>
      </c>
    </row>
    <row r="1760" spans="3:22">
      <c r="C1760" s="1">
        <f>+IF(D1760=1,COUNTIF($D$2:D1760,D1760),0)</f>
        <v>0</v>
      </c>
      <c r="D1760" s="1">
        <f>+COUNTIF($E$2:E1760,E1760)</f>
        <v>176</v>
      </c>
      <c r="E1760" s="1" t="str">
        <f t="shared" si="54"/>
        <v>LH089</v>
      </c>
      <c r="F1760" s="323">
        <f t="shared" si="55"/>
        <v>1758</v>
      </c>
      <c r="G1760" s="317" t="s">
        <v>3213</v>
      </c>
      <c r="H1760" s="317" t="s">
        <v>682</v>
      </c>
      <c r="I1760" s="317" t="s">
        <v>3174</v>
      </c>
      <c r="J1760" s="317">
        <v>10</v>
      </c>
      <c r="K1760" s="317" t="s">
        <v>585</v>
      </c>
      <c r="L1760" s="317" t="s">
        <v>961</v>
      </c>
      <c r="M1760" s="317">
        <v>0</v>
      </c>
      <c r="N1760" s="333" t="s">
        <v>465</v>
      </c>
      <c r="O1760" s="318"/>
      <c r="P1760" s="319"/>
      <c r="Q1760" s="320"/>
      <c r="R1760" s="319"/>
      <c r="S1760" s="319"/>
      <c r="T1760" s="320"/>
      <c r="U1760" s="321">
        <v>45068</v>
      </c>
      <c r="V1760" s="270" t="str">
        <f ca="1">IFERROR(IF(E1760&lt;&gt;"",VLOOKUP(E1760,'Color Lineup'!N:N,1,0),""),"CHECK")</f>
        <v>LH089</v>
      </c>
    </row>
    <row r="1761" spans="3:22">
      <c r="C1761" s="1">
        <f>+IF(D1761=1,COUNTIF($D$2:D1761,D1761),0)</f>
        <v>0</v>
      </c>
      <c r="D1761" s="1">
        <f>+COUNTIF($E$2:E1761,E1761)</f>
        <v>75</v>
      </c>
      <c r="E1761" s="1" t="str">
        <f t="shared" si="54"/>
        <v>MX218</v>
      </c>
      <c r="F1761" s="323">
        <f t="shared" si="55"/>
        <v>1759</v>
      </c>
      <c r="G1761" s="317" t="s">
        <v>3214</v>
      </c>
      <c r="H1761" s="317" t="s">
        <v>518</v>
      </c>
      <c r="I1761" s="317" t="s">
        <v>1203</v>
      </c>
      <c r="J1761" s="317">
        <v>10</v>
      </c>
      <c r="K1761" s="317" t="s">
        <v>760</v>
      </c>
      <c r="L1761" s="317" t="s">
        <v>823</v>
      </c>
      <c r="M1761" s="317">
        <v>0</v>
      </c>
      <c r="N1761" s="333" t="s">
        <v>20</v>
      </c>
      <c r="O1761" s="318"/>
      <c r="P1761" s="319"/>
      <c r="Q1761" s="320"/>
      <c r="R1761" s="319"/>
      <c r="S1761" s="319"/>
      <c r="T1761" s="320"/>
      <c r="U1761" s="321">
        <v>45068</v>
      </c>
      <c r="V1761" s="270" t="str">
        <f ca="1">IFERROR(IF(E1761&lt;&gt;"",VLOOKUP(E1761,'Color Lineup'!N:N,1,0),""),"CHECK")</f>
        <v>MX218</v>
      </c>
    </row>
    <row r="1762" spans="3:22">
      <c r="C1762" s="1">
        <f>+IF(D1762=1,COUNTIF($D$2:D1762,D1762),0)</f>
        <v>0</v>
      </c>
      <c r="D1762" s="1">
        <f>+COUNTIF($E$2:E1762,E1762)</f>
        <v>61</v>
      </c>
      <c r="E1762" s="1" t="str">
        <f t="shared" si="54"/>
        <v>LT089</v>
      </c>
      <c r="F1762" s="323">
        <f t="shared" si="55"/>
        <v>1760</v>
      </c>
      <c r="G1762" s="317" t="s">
        <v>3215</v>
      </c>
      <c r="H1762" s="317" t="s">
        <v>519</v>
      </c>
      <c r="I1762" s="317" t="s">
        <v>3138</v>
      </c>
      <c r="J1762" s="317">
        <v>7</v>
      </c>
      <c r="K1762" s="317" t="s">
        <v>559</v>
      </c>
      <c r="L1762" s="317" t="s">
        <v>1771</v>
      </c>
      <c r="M1762" s="317">
        <v>0</v>
      </c>
      <c r="N1762" s="333" t="s">
        <v>465</v>
      </c>
      <c r="O1762" s="318"/>
      <c r="P1762" s="319"/>
      <c r="Q1762" s="320"/>
      <c r="R1762" s="319"/>
      <c r="S1762" s="319"/>
      <c r="T1762" s="320"/>
      <c r="U1762" s="321">
        <v>45068</v>
      </c>
      <c r="V1762" s="270" t="str">
        <f ca="1">IFERROR(IF(E1762&lt;&gt;"",VLOOKUP(E1762,'Color Lineup'!N:N,1,0),""),"CHECK")</f>
        <v>LT089</v>
      </c>
    </row>
    <row r="1763" spans="3:22">
      <c r="C1763" s="1">
        <f>+IF(D1763=1,COUNTIF($D$2:D1763,D1763),0)</f>
        <v>0</v>
      </c>
      <c r="D1763" s="1">
        <f>+COUNTIF($E$2:E1763,E1763)</f>
        <v>60</v>
      </c>
      <c r="E1763" s="1" t="str">
        <f t="shared" si="54"/>
        <v>LH3Q3</v>
      </c>
      <c r="F1763" s="323">
        <f t="shared" si="55"/>
        <v>1761</v>
      </c>
      <c r="G1763" s="317" t="s">
        <v>3216</v>
      </c>
      <c r="H1763" s="317" t="s">
        <v>682</v>
      </c>
      <c r="I1763" s="317" t="s">
        <v>3217</v>
      </c>
      <c r="J1763" s="317">
        <v>1</v>
      </c>
      <c r="K1763" s="317" t="s">
        <v>585</v>
      </c>
      <c r="L1763" s="317" t="s">
        <v>962</v>
      </c>
      <c r="M1763" s="317">
        <v>0</v>
      </c>
      <c r="N1763" s="333" t="s">
        <v>630</v>
      </c>
      <c r="O1763" s="318"/>
      <c r="P1763" s="319"/>
      <c r="Q1763" s="320"/>
      <c r="R1763" s="319"/>
      <c r="S1763" s="319"/>
      <c r="T1763" s="320"/>
      <c r="U1763" s="321">
        <v>45068</v>
      </c>
      <c r="V1763" s="270" t="str">
        <f ca="1">IFERROR(IF(E1763&lt;&gt;"",VLOOKUP(E1763,'Color Lineup'!N:N,1,0),""),"CHECK")</f>
        <v>LH3Q3</v>
      </c>
    </row>
    <row r="1764" spans="3:22">
      <c r="C1764" s="1">
        <f>+IF(D1764=1,COUNTIF($D$2:D1764,D1764),0)</f>
        <v>0</v>
      </c>
      <c r="D1764" s="1">
        <f>+COUNTIF($E$2:E1764,E1764)</f>
        <v>146</v>
      </c>
      <c r="E1764" s="1" t="str">
        <f t="shared" si="54"/>
        <v>MX4R0</v>
      </c>
      <c r="F1764" s="323">
        <f t="shared" si="55"/>
        <v>1762</v>
      </c>
      <c r="G1764" s="317" t="s">
        <v>3218</v>
      </c>
      <c r="H1764" s="317" t="s">
        <v>518</v>
      </c>
      <c r="I1764" s="317" t="s">
        <v>1206</v>
      </c>
      <c r="J1764" s="317">
        <v>1</v>
      </c>
      <c r="K1764" s="317" t="s">
        <v>760</v>
      </c>
      <c r="L1764" s="317" t="s">
        <v>824</v>
      </c>
      <c r="M1764" s="317">
        <v>0</v>
      </c>
      <c r="N1764" s="333" t="s">
        <v>21</v>
      </c>
      <c r="O1764" s="318"/>
      <c r="P1764" s="319"/>
      <c r="Q1764" s="320"/>
      <c r="R1764" s="319"/>
      <c r="S1764" s="319"/>
      <c r="T1764" s="320"/>
      <c r="U1764" s="321">
        <v>45068</v>
      </c>
      <c r="V1764" s="270" t="str">
        <f ca="1">IFERROR(IF(E1764&lt;&gt;"",VLOOKUP(E1764,'Color Lineup'!N:N,1,0),""),"CHECK")</f>
        <v>MX4R0</v>
      </c>
    </row>
    <row r="1765" spans="3:22">
      <c r="C1765" s="1">
        <f>+IF(D1765=1,COUNTIF($D$2:D1765,D1765),0)</f>
        <v>0</v>
      </c>
      <c r="D1765" s="1">
        <f>+COUNTIF($E$2:E1765,E1765)</f>
        <v>75</v>
      </c>
      <c r="E1765" s="1" t="str">
        <f t="shared" si="54"/>
        <v>LHX12</v>
      </c>
      <c r="F1765" s="323">
        <f t="shared" si="55"/>
        <v>1763</v>
      </c>
      <c r="G1765" s="317" t="s">
        <v>3219</v>
      </c>
      <c r="H1765" s="317" t="s">
        <v>682</v>
      </c>
      <c r="I1765" s="317" t="s">
        <v>3217</v>
      </c>
      <c r="J1765" s="317">
        <v>2</v>
      </c>
      <c r="K1765" s="317" t="s">
        <v>585</v>
      </c>
      <c r="L1765" s="317" t="s">
        <v>963</v>
      </c>
      <c r="M1765" s="317">
        <v>0</v>
      </c>
      <c r="N1765" s="333" t="s">
        <v>632</v>
      </c>
      <c r="O1765" s="318"/>
      <c r="P1765" s="319"/>
      <c r="Q1765" s="320"/>
      <c r="R1765" s="319"/>
      <c r="S1765" s="319"/>
      <c r="T1765" s="320"/>
      <c r="U1765" s="321">
        <v>45068</v>
      </c>
      <c r="V1765" s="270" t="str">
        <f ca="1">IFERROR(IF(E1765&lt;&gt;"",VLOOKUP(E1765,'Color Lineup'!N:N,1,0),""),"CHECK")</f>
        <v>LHX12</v>
      </c>
    </row>
    <row r="1766" spans="3:22">
      <c r="C1766" s="1">
        <f>+IF(D1766=1,COUNTIF($D$2:D1766,D1766),0)</f>
        <v>0</v>
      </c>
      <c r="D1766" s="1">
        <f>+COUNTIF($E$2:E1766,E1766)</f>
        <v>60</v>
      </c>
      <c r="E1766" s="1" t="str">
        <f t="shared" si="54"/>
        <v>MY4R0</v>
      </c>
      <c r="F1766" s="323">
        <f t="shared" si="55"/>
        <v>1764</v>
      </c>
      <c r="G1766" s="317" t="s">
        <v>3220</v>
      </c>
      <c r="H1766" s="317" t="s">
        <v>518</v>
      </c>
      <c r="I1766" s="317" t="s">
        <v>1174</v>
      </c>
      <c r="J1766" s="317">
        <v>1</v>
      </c>
      <c r="K1766" s="317" t="s">
        <v>759</v>
      </c>
      <c r="L1766" s="317" t="s">
        <v>825</v>
      </c>
      <c r="M1766" s="317">
        <v>0</v>
      </c>
      <c r="N1766" s="333" t="s">
        <v>21</v>
      </c>
      <c r="O1766" s="318"/>
      <c r="P1766" s="319"/>
      <c r="Q1766" s="320"/>
      <c r="R1766" s="319"/>
      <c r="S1766" s="319"/>
      <c r="T1766" s="320"/>
      <c r="U1766" s="321">
        <v>45068</v>
      </c>
      <c r="V1766" s="270" t="str">
        <f ca="1">IFERROR(IF(E1766&lt;&gt;"",VLOOKUP(E1766,'Color Lineup'!N:N,1,0),""),"CHECK")</f>
        <v>MY4R0</v>
      </c>
    </row>
    <row r="1767" spans="3:22">
      <c r="C1767" s="1">
        <f>+IF(D1767=1,COUNTIF($D$2:D1767,D1767),0)</f>
        <v>0</v>
      </c>
      <c r="D1767" s="1">
        <f>+COUNTIF($E$2:E1767,E1767)</f>
        <v>83</v>
      </c>
      <c r="E1767" s="1" t="str">
        <f t="shared" si="54"/>
        <v>HJ089</v>
      </c>
      <c r="F1767" s="323">
        <f t="shared" si="55"/>
        <v>1765</v>
      </c>
      <c r="G1767" s="317" t="s">
        <v>3221</v>
      </c>
      <c r="H1767" s="317" t="s">
        <v>682</v>
      </c>
      <c r="I1767" s="317" t="s">
        <v>3178</v>
      </c>
      <c r="J1767" s="317">
        <v>4</v>
      </c>
      <c r="K1767" s="317" t="s">
        <v>679</v>
      </c>
      <c r="L1767" s="317" t="s">
        <v>964</v>
      </c>
      <c r="M1767" s="317">
        <v>0</v>
      </c>
      <c r="N1767" s="333" t="s">
        <v>465</v>
      </c>
      <c r="O1767" s="318"/>
      <c r="P1767" s="319"/>
      <c r="Q1767" s="320"/>
      <c r="R1767" s="319"/>
      <c r="S1767" s="319"/>
      <c r="T1767" s="320"/>
      <c r="U1767" s="321">
        <v>45068</v>
      </c>
      <c r="V1767" s="270" t="str">
        <f ca="1">IFERROR(IF(E1767&lt;&gt;"",VLOOKUP(E1767,'Color Lineup'!N:N,1,0),""),"CHECK")</f>
        <v>HJ089</v>
      </c>
    </row>
    <row r="1768" spans="3:22">
      <c r="C1768" s="1">
        <f>+IF(D1768=1,COUNTIF($D$2:D1768,D1768),0)</f>
        <v>0</v>
      </c>
      <c r="D1768" s="1">
        <f>+COUNTIF($E$2:E1768,E1768)</f>
        <v>57</v>
      </c>
      <c r="E1768" s="1" t="str">
        <f t="shared" si="54"/>
        <v>MX3R3</v>
      </c>
      <c r="F1768" s="323">
        <f t="shared" si="55"/>
        <v>1766</v>
      </c>
      <c r="G1768" s="317" t="s">
        <v>3222</v>
      </c>
      <c r="H1768" s="317" t="s">
        <v>518</v>
      </c>
      <c r="I1768" s="317" t="s">
        <v>1206</v>
      </c>
      <c r="J1768" s="317">
        <v>2</v>
      </c>
      <c r="K1768" s="317" t="s">
        <v>760</v>
      </c>
      <c r="L1768" s="317" t="s">
        <v>826</v>
      </c>
      <c r="M1768" s="317">
        <v>0</v>
      </c>
      <c r="N1768" s="333" t="s">
        <v>354</v>
      </c>
      <c r="O1768" s="318"/>
      <c r="P1768" s="319"/>
      <c r="Q1768" s="320"/>
      <c r="R1768" s="319"/>
      <c r="S1768" s="319"/>
      <c r="T1768" s="320"/>
      <c r="U1768" s="321">
        <v>45068</v>
      </c>
      <c r="V1768" s="270" t="str">
        <f ca="1">IFERROR(IF(E1768&lt;&gt;"",VLOOKUP(E1768,'Color Lineup'!N:N,1,0),""),"CHECK")</f>
        <v>MX3R3</v>
      </c>
    </row>
    <row r="1769" spans="3:22">
      <c r="C1769" s="1">
        <f>+IF(D1769=1,COUNTIF($D$2:D1769,D1769),0)</f>
        <v>0</v>
      </c>
      <c r="D1769" s="1">
        <f>+COUNTIF($E$2:E1769,E1769)</f>
        <v>57</v>
      </c>
      <c r="E1769" s="1" t="str">
        <f t="shared" si="54"/>
        <v>LP040</v>
      </c>
      <c r="F1769" s="323">
        <f t="shared" si="55"/>
        <v>1767</v>
      </c>
      <c r="G1769" s="317" t="s">
        <v>3223</v>
      </c>
      <c r="H1769" s="317" t="s">
        <v>519</v>
      </c>
      <c r="I1769" s="317" t="s">
        <v>3155</v>
      </c>
      <c r="J1769" s="317">
        <v>6</v>
      </c>
      <c r="K1769" s="317" t="s">
        <v>561</v>
      </c>
      <c r="L1769" s="317" t="s">
        <v>1785</v>
      </c>
      <c r="M1769" s="317">
        <v>0</v>
      </c>
      <c r="N1769" s="333" t="s">
        <v>28</v>
      </c>
      <c r="O1769" s="318"/>
      <c r="P1769" s="319"/>
      <c r="Q1769" s="320"/>
      <c r="R1769" s="319"/>
      <c r="S1769" s="319"/>
      <c r="T1769" s="320"/>
      <c r="U1769" s="321">
        <v>45068</v>
      </c>
      <c r="V1769" s="270" t="str">
        <f ca="1">IFERROR(IF(E1769&lt;&gt;"",VLOOKUP(E1769,'Color Lineup'!N:N,1,0),""),"CHECK")</f>
        <v>LP040</v>
      </c>
    </row>
    <row r="1770" spans="3:22">
      <c r="C1770" s="1">
        <f>+IF(D1770=1,COUNTIF($D$2:D1770,D1770),0)</f>
        <v>0</v>
      </c>
      <c r="D1770" s="1">
        <f>+COUNTIF($E$2:E1770,E1770)</f>
        <v>79</v>
      </c>
      <c r="E1770" s="1" t="str">
        <f t="shared" si="54"/>
        <v>CXW09</v>
      </c>
      <c r="F1770" s="323">
        <f t="shared" si="55"/>
        <v>1768</v>
      </c>
      <c r="G1770" s="317" t="s">
        <v>3224</v>
      </c>
      <c r="H1770" s="317" t="s">
        <v>682</v>
      </c>
      <c r="I1770" s="317" t="s">
        <v>3181</v>
      </c>
      <c r="J1770" s="317">
        <v>4</v>
      </c>
      <c r="K1770" s="317" t="s">
        <v>680</v>
      </c>
      <c r="L1770" s="317" t="s">
        <v>965</v>
      </c>
      <c r="M1770" s="317">
        <v>0</v>
      </c>
      <c r="N1770" s="333" t="s">
        <v>635</v>
      </c>
      <c r="O1770" s="318"/>
      <c r="P1770" s="319"/>
      <c r="Q1770" s="320"/>
      <c r="R1770" s="319"/>
      <c r="S1770" s="319"/>
      <c r="T1770" s="320"/>
      <c r="U1770" s="321">
        <v>45068</v>
      </c>
      <c r="V1770" s="270" t="str">
        <f ca="1">IFERROR(IF(E1770&lt;&gt;"",VLOOKUP(E1770,'Color Lineup'!N:N,1,0),""),"CHECK")</f>
        <v>CXW09</v>
      </c>
    </row>
    <row r="1771" spans="3:22">
      <c r="C1771" s="1">
        <f>+IF(D1771=1,COUNTIF($D$2:D1771,D1771),0)</f>
        <v>0</v>
      </c>
      <c r="D1771" s="1">
        <f>+COUNTIF($E$2:E1771,E1771)</f>
        <v>147</v>
      </c>
      <c r="E1771" s="1" t="str">
        <f t="shared" si="54"/>
        <v>MX4R0</v>
      </c>
      <c r="F1771" s="323">
        <f t="shared" si="55"/>
        <v>1769</v>
      </c>
      <c r="G1771" s="317" t="s">
        <v>3225</v>
      </c>
      <c r="H1771" s="317" t="s">
        <v>518</v>
      </c>
      <c r="I1771" s="317" t="s">
        <v>1206</v>
      </c>
      <c r="J1771" s="317">
        <v>3</v>
      </c>
      <c r="K1771" s="317" t="s">
        <v>760</v>
      </c>
      <c r="L1771" s="317" t="s">
        <v>827</v>
      </c>
      <c r="M1771" s="317">
        <v>0</v>
      </c>
      <c r="N1771" s="333" t="s">
        <v>21</v>
      </c>
      <c r="O1771" s="318"/>
      <c r="P1771" s="319"/>
      <c r="Q1771" s="320"/>
      <c r="R1771" s="319"/>
      <c r="S1771" s="319"/>
      <c r="T1771" s="320"/>
      <c r="U1771" s="321">
        <v>45068</v>
      </c>
      <c r="V1771" s="270" t="str">
        <f ca="1">IFERROR(IF(E1771&lt;&gt;"",VLOOKUP(E1771,'Color Lineup'!N:N,1,0),""),"CHECK")</f>
        <v>MX4R0</v>
      </c>
    </row>
    <row r="1772" spans="3:22">
      <c r="C1772" s="1">
        <f>+IF(D1772=1,COUNTIF($D$2:D1772,D1772),0)</f>
        <v>0</v>
      </c>
      <c r="D1772" s="1">
        <f>+COUNTIF($E$2:E1772,E1772)</f>
        <v>177</v>
      </c>
      <c r="E1772" s="1" t="str">
        <f t="shared" si="54"/>
        <v>LH089</v>
      </c>
      <c r="F1772" s="323">
        <f t="shared" si="55"/>
        <v>1770</v>
      </c>
      <c r="G1772" s="317" t="s">
        <v>3226</v>
      </c>
      <c r="H1772" s="317" t="s">
        <v>682</v>
      </c>
      <c r="I1772" s="317" t="s">
        <v>3217</v>
      </c>
      <c r="J1772" s="317">
        <v>3</v>
      </c>
      <c r="K1772" s="317" t="s">
        <v>585</v>
      </c>
      <c r="L1772" s="317" t="s">
        <v>966</v>
      </c>
      <c r="M1772" s="317">
        <v>0</v>
      </c>
      <c r="N1772" s="333" t="s">
        <v>465</v>
      </c>
      <c r="O1772" s="318"/>
      <c r="P1772" s="319"/>
      <c r="Q1772" s="320"/>
      <c r="R1772" s="319"/>
      <c r="S1772" s="319"/>
      <c r="T1772" s="320"/>
      <c r="U1772" s="321">
        <v>45068</v>
      </c>
      <c r="V1772" s="270" t="str">
        <f ca="1">IFERROR(IF(E1772&lt;&gt;"",VLOOKUP(E1772,'Color Lineup'!N:N,1,0),""),"CHECK")</f>
        <v>LH089</v>
      </c>
    </row>
    <row r="1773" spans="3:22">
      <c r="C1773" s="1">
        <f>+IF(D1773=1,COUNTIF($D$2:D1773,D1773),0)</f>
        <v>0</v>
      </c>
      <c r="D1773" s="1">
        <f>+COUNTIF($E$2:E1773,E1773)</f>
        <v>148</v>
      </c>
      <c r="E1773" s="1" t="str">
        <f t="shared" si="54"/>
        <v>MX4R0</v>
      </c>
      <c r="F1773" s="323">
        <f t="shared" si="55"/>
        <v>1771</v>
      </c>
      <c r="G1773" s="317" t="s">
        <v>3227</v>
      </c>
      <c r="H1773" s="317" t="s">
        <v>518</v>
      </c>
      <c r="I1773" s="317" t="s">
        <v>1206</v>
      </c>
      <c r="J1773" s="317">
        <v>4</v>
      </c>
      <c r="K1773" s="317" t="s">
        <v>760</v>
      </c>
      <c r="L1773" s="317" t="s">
        <v>828</v>
      </c>
      <c r="M1773" s="317">
        <v>0</v>
      </c>
      <c r="N1773" s="333" t="s">
        <v>21</v>
      </c>
      <c r="O1773" s="318"/>
      <c r="P1773" s="319"/>
      <c r="Q1773" s="320"/>
      <c r="R1773" s="319"/>
      <c r="S1773" s="319"/>
      <c r="T1773" s="320"/>
      <c r="U1773" s="321">
        <v>45068</v>
      </c>
      <c r="V1773" s="270" t="str">
        <f ca="1">IFERROR(IF(E1773&lt;&gt;"",VLOOKUP(E1773,'Color Lineup'!N:N,1,0),""),"CHECK")</f>
        <v>MX4R0</v>
      </c>
    </row>
    <row r="1774" spans="3:22">
      <c r="C1774" s="1">
        <f>+IF(D1774=1,COUNTIF($D$2:D1774,D1774),0)</f>
        <v>0</v>
      </c>
      <c r="D1774" s="1">
        <f>+COUNTIF($E$2:E1774,E1774)</f>
        <v>34</v>
      </c>
      <c r="E1774" s="1" t="str">
        <f t="shared" si="54"/>
        <v>JH040</v>
      </c>
      <c r="F1774" s="323">
        <f t="shared" si="55"/>
        <v>1772</v>
      </c>
      <c r="G1774" s="317" t="s">
        <v>3228</v>
      </c>
      <c r="H1774" s="317" t="s">
        <v>520</v>
      </c>
      <c r="I1774" s="317" t="s">
        <v>2206</v>
      </c>
      <c r="J1774" s="317">
        <v>6</v>
      </c>
      <c r="K1774" s="317" t="s">
        <v>452</v>
      </c>
      <c r="L1774" s="317" t="s">
        <v>1044</v>
      </c>
      <c r="M1774" s="317">
        <v>0</v>
      </c>
      <c r="N1774" s="333" t="s">
        <v>28</v>
      </c>
      <c r="O1774" s="318"/>
      <c r="P1774" s="319"/>
      <c r="Q1774" s="320"/>
      <c r="R1774" s="319"/>
      <c r="S1774" s="319"/>
      <c r="T1774" s="320"/>
      <c r="U1774" s="321">
        <v>45068</v>
      </c>
      <c r="V1774" s="270" t="str">
        <f ca="1">IFERROR(IF(E1774&lt;&gt;"",VLOOKUP(E1774,'Color Lineup'!N:N,1,0),""),"CHECK")</f>
        <v>JH040</v>
      </c>
    </row>
    <row r="1775" spans="3:22">
      <c r="C1775" s="1">
        <f>+IF(D1775=1,COUNTIF($D$2:D1775,D1775),0)</f>
        <v>0</v>
      </c>
      <c r="D1775" s="1">
        <f>+COUNTIF($E$2:E1775,E1775)</f>
        <v>35</v>
      </c>
      <c r="E1775" s="1" t="str">
        <f t="shared" si="54"/>
        <v>LHS28</v>
      </c>
      <c r="F1775" s="323">
        <f t="shared" si="55"/>
        <v>1773</v>
      </c>
      <c r="G1775" s="317" t="s">
        <v>3229</v>
      </c>
      <c r="H1775" s="317" t="s">
        <v>682</v>
      </c>
      <c r="I1775" s="317" t="s">
        <v>3217</v>
      </c>
      <c r="J1775" s="317">
        <v>4</v>
      </c>
      <c r="K1775" s="317" t="s">
        <v>585</v>
      </c>
      <c r="L1775" s="317" t="s">
        <v>967</v>
      </c>
      <c r="M1775" s="317">
        <v>0</v>
      </c>
      <c r="N1775" s="333" t="s">
        <v>631</v>
      </c>
      <c r="O1775" s="318"/>
      <c r="P1775" s="319"/>
      <c r="Q1775" s="320"/>
      <c r="R1775" s="319"/>
      <c r="S1775" s="319"/>
      <c r="T1775" s="320"/>
      <c r="U1775" s="321">
        <v>45068</v>
      </c>
      <c r="V1775" s="270" t="str">
        <f ca="1">IFERROR(IF(E1775&lt;&gt;"",VLOOKUP(E1775,'Color Lineup'!N:N,1,0),""),"CHECK")</f>
        <v>LHS28</v>
      </c>
    </row>
    <row r="1776" spans="3:22">
      <c r="C1776" s="1">
        <f>+IF(D1776=1,COUNTIF($D$2:D1776,D1776),0)</f>
        <v>0</v>
      </c>
      <c r="D1776" s="1">
        <f>+COUNTIF($E$2:E1776,E1776)</f>
        <v>62</v>
      </c>
      <c r="E1776" s="1" t="str">
        <f t="shared" si="54"/>
        <v>LT089</v>
      </c>
      <c r="F1776" s="323">
        <f t="shared" si="55"/>
        <v>1774</v>
      </c>
      <c r="G1776" s="317" t="s">
        <v>3230</v>
      </c>
      <c r="H1776" s="317" t="s">
        <v>519</v>
      </c>
      <c r="I1776" s="317" t="s">
        <v>3138</v>
      </c>
      <c r="J1776" s="317">
        <v>8</v>
      </c>
      <c r="K1776" s="317" t="s">
        <v>559</v>
      </c>
      <c r="L1776" s="317" t="s">
        <v>1097</v>
      </c>
      <c r="M1776" s="317">
        <v>0</v>
      </c>
      <c r="N1776" s="333" t="s">
        <v>465</v>
      </c>
      <c r="O1776" s="318"/>
      <c r="P1776" s="319"/>
      <c r="Q1776" s="320"/>
      <c r="R1776" s="319"/>
      <c r="S1776" s="319"/>
      <c r="T1776" s="320"/>
      <c r="U1776" s="321">
        <v>45068</v>
      </c>
      <c r="V1776" s="270" t="str">
        <f ca="1">IFERROR(IF(E1776&lt;&gt;"",VLOOKUP(E1776,'Color Lineup'!N:N,1,0),""),"CHECK")</f>
        <v>LT089</v>
      </c>
    </row>
    <row r="1777" spans="3:25">
      <c r="C1777" s="1">
        <f>+IF(D1777=1,COUNTIF($D$2:D1777,D1777),0)</f>
        <v>0</v>
      </c>
      <c r="D1777" s="1">
        <f>+COUNTIF($E$2:E1777,E1777)</f>
        <v>34</v>
      </c>
      <c r="E1777" s="1" t="str">
        <f t="shared" si="54"/>
        <v>MY089</v>
      </c>
      <c r="F1777" s="323">
        <f t="shared" si="55"/>
        <v>1775</v>
      </c>
      <c r="G1777" s="317" t="s">
        <v>3231</v>
      </c>
      <c r="H1777" s="317" t="s">
        <v>518</v>
      </c>
      <c r="I1777" s="317" t="s">
        <v>1174</v>
      </c>
      <c r="J1777" s="317">
        <v>2</v>
      </c>
      <c r="K1777" s="317" t="s">
        <v>759</v>
      </c>
      <c r="L1777" s="317" t="s">
        <v>829</v>
      </c>
      <c r="M1777" s="317">
        <v>0</v>
      </c>
      <c r="N1777" s="333" t="s">
        <v>465</v>
      </c>
      <c r="O1777" s="318"/>
      <c r="P1777" s="319"/>
      <c r="Q1777" s="320"/>
      <c r="R1777" s="319"/>
      <c r="S1777" s="319"/>
      <c r="T1777" s="320"/>
      <c r="U1777" s="321">
        <v>45068</v>
      </c>
      <c r="V1777" s="270" t="str">
        <f ca="1">IFERROR(IF(E1777&lt;&gt;"",VLOOKUP(E1777,'Color Lineup'!N:N,1,0),""),"CHECK")</f>
        <v>MY089</v>
      </c>
    </row>
    <row r="1778" spans="3:25">
      <c r="C1778" s="1">
        <f>+IF(D1778=1,COUNTIF($D$2:D1778,D1778),0)</f>
        <v>0</v>
      </c>
      <c r="D1778" s="1">
        <f>+COUNTIF($E$2:E1778,E1778)</f>
        <v>84</v>
      </c>
      <c r="E1778" s="1" t="str">
        <f t="shared" si="54"/>
        <v>HJ089</v>
      </c>
      <c r="F1778" s="323">
        <f t="shared" si="55"/>
        <v>1776</v>
      </c>
      <c r="G1778" s="317" t="s">
        <v>3232</v>
      </c>
      <c r="H1778" s="317" t="s">
        <v>682</v>
      </c>
      <c r="I1778" s="317" t="s">
        <v>3178</v>
      </c>
      <c r="J1778" s="317">
        <v>5</v>
      </c>
      <c r="K1778" s="317" t="s">
        <v>679</v>
      </c>
      <c r="L1778" s="317" t="s">
        <v>968</v>
      </c>
      <c r="M1778" s="317">
        <v>0</v>
      </c>
      <c r="N1778" s="333" t="s">
        <v>465</v>
      </c>
      <c r="O1778" s="318"/>
      <c r="P1778" s="319"/>
      <c r="Q1778" s="320"/>
      <c r="R1778" s="319"/>
      <c r="S1778" s="319"/>
      <c r="T1778" s="320"/>
      <c r="U1778" s="321">
        <v>45068</v>
      </c>
      <c r="V1778" s="270" t="str">
        <f ca="1">IFERROR(IF(E1778&lt;&gt;"",VLOOKUP(E1778,'Color Lineup'!N:N,1,0),""),"CHECK")</f>
        <v>HJ089</v>
      </c>
    </row>
    <row r="1779" spans="3:25">
      <c r="C1779" s="1">
        <f>+IF(D1779=1,COUNTIF($D$2:D1779,D1779),0)</f>
        <v>0</v>
      </c>
      <c r="D1779" s="1">
        <f>+COUNTIF($E$2:E1779,E1779)</f>
        <v>58</v>
      </c>
      <c r="E1779" s="1" t="str">
        <f t="shared" si="54"/>
        <v>MX3R3</v>
      </c>
      <c r="F1779" s="323">
        <f t="shared" si="55"/>
        <v>1777</v>
      </c>
      <c r="G1779" s="317" t="s">
        <v>3233</v>
      </c>
      <c r="H1779" s="317" t="s">
        <v>518</v>
      </c>
      <c r="I1779" s="317" t="s">
        <v>1206</v>
      </c>
      <c r="J1779" s="317">
        <v>5</v>
      </c>
      <c r="K1779" s="317" t="s">
        <v>760</v>
      </c>
      <c r="L1779" s="317" t="s">
        <v>831</v>
      </c>
      <c r="M1779" s="317">
        <v>0</v>
      </c>
      <c r="N1779" s="333" t="s">
        <v>354</v>
      </c>
      <c r="O1779" s="318"/>
      <c r="P1779" s="319"/>
      <c r="Q1779" s="320"/>
      <c r="R1779" s="319"/>
      <c r="S1779" s="319"/>
      <c r="T1779" s="320"/>
      <c r="U1779" s="321">
        <v>45068</v>
      </c>
      <c r="V1779" s="270" t="str">
        <f ca="1">IFERROR(IF(E1779&lt;&gt;"",VLOOKUP(E1779,'Color Lineup'!N:N,1,0),""),"CHECK")</f>
        <v>MX3R3</v>
      </c>
    </row>
    <row r="1780" spans="3:25">
      <c r="C1780" s="1">
        <f>+IF(D1780=1,COUNTIF($D$2:D1780,D1780),0)</f>
        <v>0</v>
      </c>
      <c r="D1780" s="1">
        <f>+COUNTIF($E$2:E1780,E1780)</f>
        <v>76</v>
      </c>
      <c r="E1780" s="1" t="str">
        <f t="shared" si="54"/>
        <v>LHX12</v>
      </c>
      <c r="F1780" s="323">
        <f t="shared" si="55"/>
        <v>1778</v>
      </c>
      <c r="G1780" s="317" t="s">
        <v>3234</v>
      </c>
      <c r="H1780" s="317" t="s">
        <v>682</v>
      </c>
      <c r="I1780" s="317" t="s">
        <v>3217</v>
      </c>
      <c r="J1780" s="317">
        <v>5</v>
      </c>
      <c r="K1780" s="317" t="s">
        <v>585</v>
      </c>
      <c r="L1780" s="317" t="s">
        <v>970</v>
      </c>
      <c r="M1780" s="317">
        <v>0</v>
      </c>
      <c r="N1780" s="333" t="s">
        <v>632</v>
      </c>
      <c r="O1780" s="318"/>
      <c r="P1780" s="319"/>
      <c r="Q1780" s="320"/>
      <c r="R1780" s="319"/>
      <c r="S1780" s="319"/>
      <c r="T1780" s="320"/>
      <c r="U1780" s="321">
        <v>45068</v>
      </c>
      <c r="V1780" s="270" t="str">
        <f ca="1">IFERROR(IF(E1780&lt;&gt;"",VLOOKUP(E1780,'Color Lineup'!N:N,1,0),""),"CHECK")</f>
        <v>LHX12</v>
      </c>
    </row>
    <row r="1781" spans="3:25">
      <c r="C1781" s="1">
        <f>+IF(D1781=1,COUNTIF($D$2:D1781,D1781),0)</f>
        <v>0</v>
      </c>
      <c r="D1781" s="1">
        <f>+COUNTIF($E$2:E1781,E1781)</f>
        <v>76</v>
      </c>
      <c r="E1781" s="1" t="str">
        <f t="shared" si="54"/>
        <v>MX218</v>
      </c>
      <c r="F1781" s="323">
        <f t="shared" si="55"/>
        <v>1779</v>
      </c>
      <c r="G1781" s="317" t="s">
        <v>3235</v>
      </c>
      <c r="H1781" s="317" t="s">
        <v>518</v>
      </c>
      <c r="I1781" s="317" t="s">
        <v>1206</v>
      </c>
      <c r="J1781" s="317">
        <v>6</v>
      </c>
      <c r="K1781" s="317" t="s">
        <v>760</v>
      </c>
      <c r="L1781" s="317" t="s">
        <v>832</v>
      </c>
      <c r="M1781" s="317">
        <v>0</v>
      </c>
      <c r="N1781" s="333" t="s">
        <v>20</v>
      </c>
      <c r="O1781" s="318"/>
      <c r="P1781" s="319"/>
      <c r="Q1781" s="320"/>
      <c r="R1781" s="319"/>
      <c r="S1781" s="319"/>
      <c r="T1781" s="320"/>
      <c r="U1781" s="321">
        <v>45068</v>
      </c>
      <c r="V1781" s="270" t="str">
        <f ca="1">IFERROR(IF(E1781&lt;&gt;"",VLOOKUP(E1781,'Color Lineup'!N:N,1,0),""),"CHECK")</f>
        <v>MX218</v>
      </c>
    </row>
    <row r="1782" spans="3:25">
      <c r="C1782" s="1">
        <f>+IF(D1782=1,COUNTIF($D$2:D1782,D1782),0)</f>
        <v>0</v>
      </c>
      <c r="D1782" s="1">
        <f>+COUNTIF($E$2:E1782,E1782)</f>
        <v>58</v>
      </c>
      <c r="E1782" s="1" t="str">
        <f t="shared" si="54"/>
        <v>LP040</v>
      </c>
      <c r="F1782" s="323">
        <f t="shared" si="55"/>
        <v>1780</v>
      </c>
      <c r="G1782" s="317" t="s">
        <v>3236</v>
      </c>
      <c r="H1782" s="317" t="s">
        <v>519</v>
      </c>
      <c r="I1782" s="317" t="s">
        <v>3155</v>
      </c>
      <c r="J1782" s="317">
        <v>7</v>
      </c>
      <c r="K1782" s="317" t="s">
        <v>561</v>
      </c>
      <c r="L1782" s="317" t="s">
        <v>1099</v>
      </c>
      <c r="M1782" s="317">
        <v>0</v>
      </c>
      <c r="N1782" s="333" t="s">
        <v>28</v>
      </c>
      <c r="O1782" s="318"/>
      <c r="P1782" s="319"/>
      <c r="Q1782" s="320"/>
      <c r="R1782" s="319"/>
      <c r="S1782" s="319"/>
      <c r="T1782" s="320"/>
      <c r="U1782" s="321">
        <v>45068</v>
      </c>
      <c r="V1782" s="270" t="str">
        <f ca="1">IFERROR(IF(E1782&lt;&gt;"",VLOOKUP(E1782,'Color Lineup'!N:N,1,0),""),"CHECK")</f>
        <v>LP040</v>
      </c>
    </row>
    <row r="1783" spans="3:25">
      <c r="C1783" s="1">
        <f>+IF(D1783=1,COUNTIF($D$2:D1783,D1783),0)</f>
        <v>0</v>
      </c>
      <c r="D1783" s="1">
        <f>+COUNTIF($E$2:E1783,E1783)</f>
        <v>23</v>
      </c>
      <c r="E1783" s="1" t="str">
        <f t="shared" si="54"/>
        <v>CXX12</v>
      </c>
      <c r="F1783" s="323">
        <f t="shared" si="55"/>
        <v>1781</v>
      </c>
      <c r="G1783" s="317" t="s">
        <v>3237</v>
      </c>
      <c r="H1783" s="317" t="s">
        <v>682</v>
      </c>
      <c r="I1783" s="317" t="s">
        <v>3181</v>
      </c>
      <c r="J1783" s="317">
        <v>5</v>
      </c>
      <c r="K1783" s="317" t="s">
        <v>680</v>
      </c>
      <c r="L1783" s="317" t="s">
        <v>971</v>
      </c>
      <c r="M1783" s="317">
        <v>0</v>
      </c>
      <c r="N1783" s="333" t="s">
        <v>632</v>
      </c>
      <c r="O1783" s="318"/>
      <c r="P1783" s="319"/>
      <c r="Q1783" s="320"/>
      <c r="R1783" s="319"/>
      <c r="S1783" s="319"/>
      <c r="T1783" s="320"/>
      <c r="U1783" s="321">
        <v>45068</v>
      </c>
      <c r="V1783" s="270" t="str">
        <f ca="1">IFERROR(IF(E1783&lt;&gt;"",VLOOKUP(E1783,'Color Lineup'!N:N,1,0),""),"CHECK")</f>
        <v>CXX12</v>
      </c>
    </row>
    <row r="1784" spans="3:25">
      <c r="C1784" s="1">
        <f>+IF(D1784=1,COUNTIF($D$2:D1784,D1784),0)</f>
        <v>0</v>
      </c>
      <c r="D1784" s="1">
        <f>+COUNTIF($E$2:E1784,E1784)</f>
        <v>19</v>
      </c>
      <c r="E1784" s="1" t="str">
        <f t="shared" si="54"/>
        <v>MY218</v>
      </c>
      <c r="F1784" s="323">
        <f t="shared" si="55"/>
        <v>1782</v>
      </c>
      <c r="G1784" s="317" t="s">
        <v>3238</v>
      </c>
      <c r="H1784" s="317" t="s">
        <v>518</v>
      </c>
      <c r="I1784" s="317" t="s">
        <v>1174</v>
      </c>
      <c r="J1784" s="317">
        <v>3</v>
      </c>
      <c r="K1784" s="317" t="s">
        <v>759</v>
      </c>
      <c r="L1784" s="317" t="s">
        <v>834</v>
      </c>
      <c r="M1784" s="317">
        <v>0</v>
      </c>
      <c r="N1784" s="333" t="s">
        <v>20</v>
      </c>
      <c r="O1784" s="318"/>
      <c r="P1784" s="319"/>
      <c r="Q1784" s="320"/>
      <c r="R1784" s="319"/>
      <c r="S1784" s="319"/>
      <c r="T1784" s="320"/>
      <c r="U1784" s="321">
        <v>45068</v>
      </c>
      <c r="V1784" s="270" t="str">
        <f ca="1">IFERROR(IF(E1784&lt;&gt;"",VLOOKUP(E1784,'Color Lineup'!N:N,1,0),""),"CHECK")</f>
        <v>MY218</v>
      </c>
    </row>
    <row r="1785" spans="3:25">
      <c r="C1785" s="1">
        <f>+IF(D1785=1,COUNTIF($D$2:D1785,D1785),0)</f>
        <v>0</v>
      </c>
      <c r="D1785" s="1">
        <f>+COUNTIF($E$2:E1785,E1785)</f>
        <v>178</v>
      </c>
      <c r="E1785" s="1" t="str">
        <f t="shared" si="54"/>
        <v>LH089</v>
      </c>
      <c r="F1785" s="323">
        <f t="shared" si="55"/>
        <v>1783</v>
      </c>
      <c r="G1785" s="317" t="s">
        <v>3239</v>
      </c>
      <c r="H1785" s="317" t="s">
        <v>682</v>
      </c>
      <c r="I1785" s="317" t="s">
        <v>3217</v>
      </c>
      <c r="J1785" s="317">
        <v>6</v>
      </c>
      <c r="K1785" s="317" t="s">
        <v>585</v>
      </c>
      <c r="L1785" s="317" t="s">
        <v>972</v>
      </c>
      <c r="M1785" s="317">
        <v>0</v>
      </c>
      <c r="N1785" s="333" t="s">
        <v>465</v>
      </c>
      <c r="O1785" s="318"/>
      <c r="P1785" s="319"/>
      <c r="Q1785" s="320"/>
      <c r="R1785" s="319"/>
      <c r="S1785" s="319"/>
      <c r="T1785" s="320"/>
      <c r="U1785" s="321">
        <v>45068</v>
      </c>
      <c r="V1785" s="270" t="str">
        <f ca="1">IFERROR(IF(E1785&lt;&gt;"",VLOOKUP(E1785,'Color Lineup'!N:N,1,0),""),"CHECK")</f>
        <v>LH089</v>
      </c>
    </row>
    <row r="1786" spans="3:25">
      <c r="C1786" s="1">
        <f>+IF(D1786=1,COUNTIF($D$2:D1786,D1786),0)</f>
        <v>0</v>
      </c>
      <c r="D1786" s="1">
        <f>+COUNTIF($E$2:E1786,E1786)</f>
        <v>19</v>
      </c>
      <c r="E1786" s="1" t="str">
        <f t="shared" si="54"/>
        <v>MX1D6</v>
      </c>
      <c r="F1786" s="323">
        <f t="shared" si="55"/>
        <v>1784</v>
      </c>
      <c r="G1786" s="317" t="s">
        <v>3240</v>
      </c>
      <c r="H1786" s="317" t="s">
        <v>518</v>
      </c>
      <c r="I1786" s="317" t="s">
        <v>1206</v>
      </c>
      <c r="J1786" s="317">
        <v>7</v>
      </c>
      <c r="K1786" s="317" t="s">
        <v>760</v>
      </c>
      <c r="L1786" s="317" t="s">
        <v>835</v>
      </c>
      <c r="M1786" s="317">
        <v>0</v>
      </c>
      <c r="N1786" s="333" t="s">
        <v>29</v>
      </c>
      <c r="O1786" s="318"/>
      <c r="P1786" s="319"/>
      <c r="Q1786" s="320"/>
      <c r="R1786" s="319"/>
      <c r="S1786" s="319"/>
      <c r="T1786" s="320"/>
      <c r="U1786" s="321">
        <v>45068</v>
      </c>
      <c r="V1786" s="270" t="str">
        <f ca="1">IFERROR(IF(E1786&lt;&gt;"",VLOOKUP(E1786,'Color Lineup'!N:N,1,0),""),"CHECK")</f>
        <v>MX1D6</v>
      </c>
    </row>
    <row r="1787" spans="3:25">
      <c r="C1787" s="1">
        <f>+IF(D1787=1,COUNTIF($D$2:D1787,D1787),0)</f>
        <v>0</v>
      </c>
      <c r="D1787" s="1">
        <f>+COUNTIF($E$2:E1787,E1787)</f>
        <v>77</v>
      </c>
      <c r="E1787" s="1" t="str">
        <f t="shared" si="54"/>
        <v>LHX12</v>
      </c>
      <c r="F1787" s="323">
        <f t="shared" si="55"/>
        <v>1785</v>
      </c>
      <c r="G1787" s="317" t="s">
        <v>3241</v>
      </c>
      <c r="H1787" s="317" t="s">
        <v>682</v>
      </c>
      <c r="I1787" s="317" t="s">
        <v>3217</v>
      </c>
      <c r="J1787" s="317">
        <v>7</v>
      </c>
      <c r="K1787" s="317" t="s">
        <v>585</v>
      </c>
      <c r="L1787" s="317" t="s">
        <v>973</v>
      </c>
      <c r="M1787" s="317">
        <v>0</v>
      </c>
      <c r="N1787" s="333" t="s">
        <v>632</v>
      </c>
      <c r="O1787" s="318"/>
      <c r="P1787" s="319"/>
      <c r="Q1787" s="320"/>
      <c r="R1787" s="319"/>
      <c r="S1787" s="319"/>
      <c r="T1787" s="320"/>
      <c r="U1787" s="321">
        <v>45068</v>
      </c>
      <c r="V1787" s="270" t="str">
        <f ca="1">IFERROR(IF(E1787&lt;&gt;"",VLOOKUP(E1787,'Color Lineup'!N:N,1,0),""),"CHECK")</f>
        <v>LHX12</v>
      </c>
    </row>
    <row r="1788" spans="3:25">
      <c r="C1788" s="1">
        <f>+IF(D1788=1,COUNTIF($D$2:D1788,D1788),0)</f>
        <v>0</v>
      </c>
      <c r="D1788" s="1">
        <f>+COUNTIF($E$2:E1788,E1788)</f>
        <v>6</v>
      </c>
      <c r="E1788" s="1" t="str">
        <f t="shared" si="54"/>
        <v>LN218</v>
      </c>
      <c r="F1788" s="323">
        <f t="shared" si="55"/>
        <v>1786</v>
      </c>
      <c r="G1788" s="317" t="s">
        <v>3242</v>
      </c>
      <c r="H1788" s="317" t="s">
        <v>519</v>
      </c>
      <c r="I1788" s="317" t="s">
        <v>2693</v>
      </c>
      <c r="J1788" s="317">
        <v>7</v>
      </c>
      <c r="K1788" s="317" t="s">
        <v>555</v>
      </c>
      <c r="L1788" s="317" t="s">
        <v>1101</v>
      </c>
      <c r="M1788" s="317">
        <v>0</v>
      </c>
      <c r="N1788" s="333" t="s">
        <v>20</v>
      </c>
      <c r="O1788" s="318"/>
      <c r="P1788" s="319"/>
      <c r="Q1788" s="320"/>
      <c r="R1788" s="319"/>
      <c r="S1788" s="319"/>
      <c r="T1788" s="320"/>
      <c r="U1788" s="321">
        <v>45068</v>
      </c>
      <c r="V1788" s="270" t="str">
        <f ca="1">IFERROR(IF(E1788&lt;&gt;"",VLOOKUP(E1788,'Color Lineup'!N:N,1,0),""),"CHECK")</f>
        <v>LN218</v>
      </c>
    </row>
    <row r="1789" spans="3:25">
      <c r="C1789" s="1">
        <f>+IF(D1789=1,COUNTIF($D$2:D1789,D1789),0)</f>
        <v>0</v>
      </c>
      <c r="D1789" s="1">
        <f>+COUNTIF($E$2:E1789,E1789)</f>
        <v>149</v>
      </c>
      <c r="E1789" s="1" t="str">
        <f t="shared" si="54"/>
        <v>MX4R0</v>
      </c>
      <c r="F1789" s="323">
        <f t="shared" si="55"/>
        <v>1787</v>
      </c>
      <c r="G1789" s="317" t="s">
        <v>3243</v>
      </c>
      <c r="H1789" s="317" t="s">
        <v>518</v>
      </c>
      <c r="I1789" s="317" t="s">
        <v>1206</v>
      </c>
      <c r="J1789" s="317">
        <v>8</v>
      </c>
      <c r="K1789" s="317" t="s">
        <v>760</v>
      </c>
      <c r="L1789" s="317" t="s">
        <v>836</v>
      </c>
      <c r="M1789" s="317">
        <v>0</v>
      </c>
      <c r="N1789" s="333" t="s">
        <v>21</v>
      </c>
      <c r="O1789" s="318"/>
      <c r="P1789" s="319"/>
      <c r="Q1789" s="320"/>
      <c r="R1789" s="319"/>
      <c r="S1789" s="319"/>
      <c r="T1789" s="320"/>
      <c r="U1789" s="321">
        <v>45068</v>
      </c>
      <c r="V1789" s="270" t="str">
        <f ca="1">IFERROR(IF(E1789&lt;&gt;"",VLOOKUP(E1789,'Color Lineup'!N:N,1,0),""),"CHECK")</f>
        <v>MX4R0</v>
      </c>
    </row>
    <row r="1790" spans="3:25">
      <c r="C1790" s="1">
        <f>+IF(D1790=1,COUNTIF($D$2:D1790,D1790),0)</f>
        <v>0</v>
      </c>
      <c r="D1790" s="1">
        <f>+COUNTIF($E$2:E1790,E1790)</f>
        <v>85</v>
      </c>
      <c r="E1790" s="1" t="str">
        <f t="shared" si="54"/>
        <v>HJ089</v>
      </c>
      <c r="F1790" s="323">
        <f t="shared" si="55"/>
        <v>1788</v>
      </c>
      <c r="G1790" s="317" t="s">
        <v>3244</v>
      </c>
      <c r="H1790" s="317" t="s">
        <v>682</v>
      </c>
      <c r="I1790" s="317" t="s">
        <v>3178</v>
      </c>
      <c r="J1790" s="317">
        <v>6</v>
      </c>
      <c r="K1790" s="317" t="s">
        <v>679</v>
      </c>
      <c r="L1790" s="317" t="s">
        <v>974</v>
      </c>
      <c r="M1790" s="317">
        <v>0</v>
      </c>
      <c r="N1790" s="333" t="s">
        <v>465</v>
      </c>
      <c r="O1790" s="318"/>
      <c r="P1790" s="319"/>
      <c r="Q1790" s="320"/>
      <c r="R1790" s="319"/>
      <c r="S1790" s="319"/>
      <c r="T1790" s="320"/>
      <c r="U1790" s="321">
        <v>45068</v>
      </c>
      <c r="V1790" s="270" t="str">
        <f ca="1">IFERROR(IF(E1790&lt;&gt;"",VLOOKUP(E1790,'Color Lineup'!N:N,1,0),""),"CHECK")</f>
        <v>HJ089</v>
      </c>
    </row>
    <row r="1791" spans="3:25">
      <c r="C1791" s="1">
        <f>+IF(D1791=1,COUNTIF($D$2:D1791,D1791),0)</f>
        <v>0</v>
      </c>
      <c r="D1791" s="1">
        <f>+COUNTIF($E$2:E1791,E1791)</f>
        <v>150</v>
      </c>
      <c r="E1791" s="1" t="str">
        <f t="shared" si="54"/>
        <v>MX4R0</v>
      </c>
      <c r="F1791" s="323">
        <f t="shared" si="55"/>
        <v>1789</v>
      </c>
      <c r="G1791" s="317" t="s">
        <v>3245</v>
      </c>
      <c r="H1791" s="317" t="s">
        <v>518</v>
      </c>
      <c r="I1791" s="317" t="s">
        <v>1206</v>
      </c>
      <c r="J1791" s="317">
        <v>9</v>
      </c>
      <c r="K1791" s="317" t="s">
        <v>760</v>
      </c>
      <c r="L1791" s="317" t="s">
        <v>838</v>
      </c>
      <c r="M1791" s="317">
        <v>0</v>
      </c>
      <c r="N1791" s="333" t="s">
        <v>21</v>
      </c>
      <c r="O1791" s="318"/>
      <c r="P1791" s="319"/>
      <c r="Q1791" s="320"/>
      <c r="R1791" s="319"/>
      <c r="S1791" s="319"/>
      <c r="T1791" s="320"/>
      <c r="U1791" s="321">
        <v>45068</v>
      </c>
      <c r="V1791" s="270" t="str">
        <f ca="1">IFERROR(IF(E1791&lt;&gt;"",VLOOKUP(E1791,'Color Lineup'!N:N,1,0),""),"CHECK")</f>
        <v>MX4R0</v>
      </c>
    </row>
    <row r="1792" spans="3:25">
      <c r="C1792" s="1">
        <f>+IF(D1792=1,COUNTIF($D$2:D1792,D1792),0)</f>
        <v>0</v>
      </c>
      <c r="D1792" s="1">
        <f>+COUNTIF($E$2:E1792,E1792)</f>
        <v>179</v>
      </c>
      <c r="E1792" s="1" t="str">
        <f t="shared" si="54"/>
        <v>LH089</v>
      </c>
      <c r="F1792" s="323">
        <f t="shared" si="55"/>
        <v>1790</v>
      </c>
      <c r="G1792" s="317" t="s">
        <v>3246</v>
      </c>
      <c r="H1792" s="317" t="s">
        <v>682</v>
      </c>
      <c r="I1792" s="317" t="s">
        <v>3217</v>
      </c>
      <c r="J1792" s="317">
        <v>8</v>
      </c>
      <c r="K1792" s="317" t="s">
        <v>585</v>
      </c>
      <c r="L1792" s="317" t="s">
        <v>975</v>
      </c>
      <c r="M1792" s="317">
        <v>0</v>
      </c>
      <c r="N1792" s="333" t="s">
        <v>465</v>
      </c>
      <c r="O1792" s="318"/>
      <c r="P1792" s="319"/>
      <c r="Q1792" s="320"/>
      <c r="R1792" s="319"/>
      <c r="S1792" s="319"/>
      <c r="T1792" s="320"/>
      <c r="U1792" s="321">
        <v>45068</v>
      </c>
      <c r="V1792" s="270" t="str">
        <f ca="1">IFERROR(IF(E1792&lt;&gt;"",VLOOKUP(E1792,'Color Lineup'!N:N,1,0),""),"CHECK")</f>
        <v>LH089</v>
      </c>
      <c r="X1792" s="1">
        <v>19</v>
      </c>
      <c r="Y1792" s="1">
        <v>3300</v>
      </c>
    </row>
    <row r="1793" spans="3:25">
      <c r="C1793" s="1">
        <f>+IF(D1793=1,COUNTIF($D$2:D1793,D1793),0)</f>
        <v>0</v>
      </c>
      <c r="D1793" s="1">
        <f>+COUNTIF($E$2:E1793,E1793)</f>
        <v>37</v>
      </c>
      <c r="E1793" s="1" t="str">
        <f t="shared" si="54"/>
        <v>MY040</v>
      </c>
      <c r="F1793" s="323">
        <f t="shared" si="55"/>
        <v>1791</v>
      </c>
      <c r="G1793" s="317" t="s">
        <v>3247</v>
      </c>
      <c r="H1793" s="317" t="s">
        <v>518</v>
      </c>
      <c r="I1793" s="317" t="s">
        <v>1174</v>
      </c>
      <c r="J1793" s="317">
        <v>4</v>
      </c>
      <c r="K1793" s="317" t="s">
        <v>759</v>
      </c>
      <c r="L1793" s="317" t="s">
        <v>839</v>
      </c>
      <c r="M1793" s="317">
        <v>0</v>
      </c>
      <c r="N1793" s="333" t="s">
        <v>28</v>
      </c>
      <c r="O1793" s="318"/>
      <c r="P1793" s="319"/>
      <c r="Q1793" s="320"/>
      <c r="R1793" s="319"/>
      <c r="S1793" s="319"/>
      <c r="T1793" s="320"/>
      <c r="U1793" s="321">
        <v>45068</v>
      </c>
      <c r="V1793" s="270" t="str">
        <f ca="1">IFERROR(IF(E1793&lt;&gt;"",VLOOKUP(E1793,'Color Lineup'!N:N,1,0),""),"CHECK")</f>
        <v>MY040</v>
      </c>
      <c r="X1793" s="1">
        <f>19*200</f>
        <v>3800</v>
      </c>
      <c r="Y1793" s="1">
        <f>Y1792/X1792</f>
        <v>173.68421052631578</v>
      </c>
    </row>
    <row r="1794" spans="3:25">
      <c r="C1794" s="1">
        <f>+IF(D1794=1,COUNTIF($D$2:D1794,D1794),0)</f>
        <v>0</v>
      </c>
      <c r="D1794" s="1">
        <f>+COUNTIF($E$2:E1794,E1794)</f>
        <v>151</v>
      </c>
      <c r="E1794" s="1" t="str">
        <f t="shared" si="54"/>
        <v>MX4R0</v>
      </c>
      <c r="F1794" s="323">
        <f t="shared" si="55"/>
        <v>1792</v>
      </c>
      <c r="G1794" s="317" t="s">
        <v>3248</v>
      </c>
      <c r="H1794" s="317" t="s">
        <v>518</v>
      </c>
      <c r="I1794" s="317" t="s">
        <v>1206</v>
      </c>
      <c r="J1794" s="317">
        <v>10</v>
      </c>
      <c r="K1794" s="317" t="s">
        <v>760</v>
      </c>
      <c r="L1794" s="317" t="s">
        <v>841</v>
      </c>
      <c r="M1794" s="317">
        <v>0</v>
      </c>
      <c r="N1794" s="333" t="s">
        <v>21</v>
      </c>
      <c r="O1794" s="318"/>
      <c r="P1794" s="319"/>
      <c r="Q1794" s="320"/>
      <c r="R1794" s="319"/>
      <c r="S1794" s="319"/>
      <c r="T1794" s="320"/>
      <c r="U1794" s="321">
        <v>45068</v>
      </c>
      <c r="V1794" s="270" t="str">
        <f ca="1">IFERROR(IF(E1794&lt;&gt;"",VLOOKUP(E1794,'Color Lineup'!N:N,1,0),""),"CHECK")</f>
        <v>MX4R0</v>
      </c>
    </row>
    <row r="1795" spans="3:25">
      <c r="C1795" s="1">
        <f>+IF(D1795=1,COUNTIF($D$2:D1795,D1795),0)</f>
        <v>0</v>
      </c>
      <c r="D1795" s="1">
        <f>+COUNTIF($E$2:E1795,E1795)</f>
        <v>13</v>
      </c>
      <c r="E1795" s="1" t="str">
        <f t="shared" si="54"/>
        <v>LS089</v>
      </c>
      <c r="F1795" s="323">
        <f t="shared" si="55"/>
        <v>1793</v>
      </c>
      <c r="G1795" s="317" t="s">
        <v>3249</v>
      </c>
      <c r="H1795" s="317" t="s">
        <v>519</v>
      </c>
      <c r="I1795" s="317" t="s">
        <v>2896</v>
      </c>
      <c r="J1795" s="317">
        <v>6</v>
      </c>
      <c r="K1795" s="317" t="s">
        <v>557</v>
      </c>
      <c r="L1795" s="317" t="s">
        <v>1105</v>
      </c>
      <c r="M1795" s="317">
        <v>0</v>
      </c>
      <c r="N1795" s="333" t="s">
        <v>465</v>
      </c>
      <c r="O1795" s="318"/>
      <c r="P1795" s="319"/>
      <c r="Q1795" s="320"/>
      <c r="R1795" s="319"/>
      <c r="S1795" s="319"/>
      <c r="T1795" s="320"/>
      <c r="U1795" s="321">
        <v>45068</v>
      </c>
      <c r="V1795" s="270" t="str">
        <f ca="1">IFERROR(IF(E1795&lt;&gt;"",VLOOKUP(E1795,'Color Lineup'!N:N,1,0),""),"CHECK")</f>
        <v>LS089</v>
      </c>
    </row>
    <row r="1796" spans="3:25">
      <c r="C1796" s="1">
        <f>+IF(D1796=1,COUNTIF($D$2:D1796,D1796),0)</f>
        <v>0</v>
      </c>
      <c r="D1796" s="1">
        <f>+COUNTIF($E$2:E1796,E1796)</f>
        <v>61</v>
      </c>
      <c r="E1796" s="1" t="str">
        <f t="shared" ref="E1796:E1859" si="56">+K1796&amp;N1796</f>
        <v>LH3Q3</v>
      </c>
      <c r="F1796" s="323">
        <f t="shared" si="55"/>
        <v>1794</v>
      </c>
      <c r="G1796" s="317" t="s">
        <v>3250</v>
      </c>
      <c r="H1796" s="317" t="s">
        <v>682</v>
      </c>
      <c r="I1796" s="317" t="s">
        <v>3217</v>
      </c>
      <c r="J1796" s="317">
        <v>9</v>
      </c>
      <c r="K1796" s="317" t="s">
        <v>585</v>
      </c>
      <c r="L1796" s="317" t="s">
        <v>977</v>
      </c>
      <c r="M1796" s="317">
        <v>0</v>
      </c>
      <c r="N1796" s="333" t="s">
        <v>630</v>
      </c>
      <c r="O1796" s="318"/>
      <c r="P1796" s="319"/>
      <c r="Q1796" s="320"/>
      <c r="R1796" s="319"/>
      <c r="S1796" s="319"/>
      <c r="T1796" s="320"/>
      <c r="U1796" s="321">
        <v>45068</v>
      </c>
      <c r="V1796" s="270" t="str">
        <f ca="1">IFERROR(IF(E1796&lt;&gt;"",VLOOKUP(E1796,'Color Lineup'!N:N,1,0),""),"CHECK")</f>
        <v>LH3Q3</v>
      </c>
    </row>
    <row r="1797" spans="3:25">
      <c r="C1797" s="1">
        <f>+IF(D1797=1,COUNTIF($D$2:D1797,D1797),0)</f>
        <v>0</v>
      </c>
      <c r="D1797" s="1">
        <f>+COUNTIF($E$2:E1797,E1797)</f>
        <v>59</v>
      </c>
      <c r="E1797" s="1" t="str">
        <f t="shared" si="56"/>
        <v>MX3R3</v>
      </c>
      <c r="F1797" s="323">
        <f t="shared" ref="F1797:F1860" si="57">ROW()-2</f>
        <v>1795</v>
      </c>
      <c r="G1797" s="317" t="s">
        <v>3251</v>
      </c>
      <c r="H1797" s="317" t="s">
        <v>518</v>
      </c>
      <c r="I1797" s="317" t="s">
        <v>1207</v>
      </c>
      <c r="J1797" s="317">
        <v>1</v>
      </c>
      <c r="K1797" s="317" t="s">
        <v>760</v>
      </c>
      <c r="L1797" s="317" t="s">
        <v>842</v>
      </c>
      <c r="M1797" s="317">
        <v>0</v>
      </c>
      <c r="N1797" s="333" t="s">
        <v>354</v>
      </c>
      <c r="O1797" s="318"/>
      <c r="P1797" s="319"/>
      <c r="Q1797" s="320"/>
      <c r="R1797" s="319"/>
      <c r="S1797" s="319"/>
      <c r="T1797" s="320"/>
      <c r="U1797" s="321">
        <v>45068</v>
      </c>
      <c r="V1797" s="270" t="str">
        <f ca="1">IFERROR(IF(E1797&lt;&gt;"",VLOOKUP(E1797,'Color Lineup'!N:N,1,0),""),"CHECK")</f>
        <v>MX3R3</v>
      </c>
    </row>
    <row r="1798" spans="3:25">
      <c r="C1798" s="1">
        <f>+IF(D1798=1,COUNTIF($D$2:D1798,D1798),0)</f>
        <v>0</v>
      </c>
      <c r="D1798" s="1">
        <f>+COUNTIF($E$2:E1798,E1798)</f>
        <v>24</v>
      </c>
      <c r="E1798" s="1" t="str">
        <f t="shared" si="56"/>
        <v>CXX12</v>
      </c>
      <c r="F1798" s="323">
        <f t="shared" si="57"/>
        <v>1796</v>
      </c>
      <c r="G1798" s="317" t="s">
        <v>3252</v>
      </c>
      <c r="H1798" s="317" t="s">
        <v>682</v>
      </c>
      <c r="I1798" s="317" t="s">
        <v>3181</v>
      </c>
      <c r="J1798" s="317">
        <v>6</v>
      </c>
      <c r="K1798" s="317" t="s">
        <v>680</v>
      </c>
      <c r="L1798" s="317" t="s">
        <v>978</v>
      </c>
      <c r="M1798" s="317">
        <v>0</v>
      </c>
      <c r="N1798" s="333" t="s">
        <v>632</v>
      </c>
      <c r="O1798" s="318"/>
      <c r="P1798" s="319"/>
      <c r="Q1798" s="320"/>
      <c r="R1798" s="319"/>
      <c r="S1798" s="319"/>
      <c r="T1798" s="320"/>
      <c r="U1798" s="321">
        <v>45068</v>
      </c>
      <c r="V1798" s="270" t="str">
        <f ca="1">IFERROR(IF(E1798&lt;&gt;"",VLOOKUP(E1798,'Color Lineup'!N:N,1,0),""),"CHECK")</f>
        <v>CXX12</v>
      </c>
    </row>
    <row r="1799" spans="3:25">
      <c r="C1799" s="1">
        <f>+IF(D1799=1,COUNTIF($D$2:D1799,D1799),0)</f>
        <v>0</v>
      </c>
      <c r="D1799" s="1">
        <f>+COUNTIF($E$2:E1799,E1799)</f>
        <v>20</v>
      </c>
      <c r="E1799" s="1" t="str">
        <f t="shared" si="56"/>
        <v>MY218</v>
      </c>
      <c r="F1799" s="323">
        <f t="shared" si="57"/>
        <v>1797</v>
      </c>
      <c r="G1799" s="317" t="s">
        <v>3253</v>
      </c>
      <c r="H1799" s="317" t="s">
        <v>518</v>
      </c>
      <c r="I1799" s="317" t="s">
        <v>1174</v>
      </c>
      <c r="J1799" s="317">
        <v>5</v>
      </c>
      <c r="K1799" s="317" t="s">
        <v>759</v>
      </c>
      <c r="L1799" s="317" t="s">
        <v>843</v>
      </c>
      <c r="M1799" s="317">
        <v>0</v>
      </c>
      <c r="N1799" s="333" t="s">
        <v>20</v>
      </c>
      <c r="O1799" s="318"/>
      <c r="P1799" s="319"/>
      <c r="Q1799" s="320"/>
      <c r="R1799" s="319"/>
      <c r="S1799" s="319"/>
      <c r="T1799" s="320"/>
      <c r="U1799" s="321">
        <v>45068</v>
      </c>
      <c r="V1799" s="270" t="str">
        <f ca="1">IFERROR(IF(E1799&lt;&gt;"",VLOOKUP(E1799,'Color Lineup'!N:N,1,0),""),"CHECK")</f>
        <v>MY218</v>
      </c>
    </row>
    <row r="1800" spans="3:25">
      <c r="C1800" s="1">
        <f>+IF(D1800=1,COUNTIF($D$2:D1800,D1800),0)</f>
        <v>0</v>
      </c>
      <c r="D1800" s="1">
        <f>+COUNTIF($E$2:E1800,E1800)</f>
        <v>17</v>
      </c>
      <c r="E1800" s="1" t="str">
        <f t="shared" si="56"/>
        <v>HJS28</v>
      </c>
      <c r="F1800" s="323">
        <f t="shared" si="57"/>
        <v>1798</v>
      </c>
      <c r="G1800" s="317" t="s">
        <v>3254</v>
      </c>
      <c r="H1800" s="317" t="s">
        <v>682</v>
      </c>
      <c r="I1800" s="317" t="s">
        <v>3178</v>
      </c>
      <c r="J1800" s="317">
        <v>7</v>
      </c>
      <c r="K1800" s="317" t="s">
        <v>679</v>
      </c>
      <c r="L1800" s="317" t="s">
        <v>979</v>
      </c>
      <c r="M1800" s="317">
        <v>0</v>
      </c>
      <c r="N1800" s="333" t="s">
        <v>631</v>
      </c>
      <c r="O1800" s="318"/>
      <c r="P1800" s="319"/>
      <c r="Q1800" s="320"/>
      <c r="R1800" s="319"/>
      <c r="S1800" s="319"/>
      <c r="T1800" s="320"/>
      <c r="U1800" s="321">
        <v>45068</v>
      </c>
      <c r="V1800" s="270" t="str">
        <f ca="1">IFERROR(IF(E1800&lt;&gt;"",VLOOKUP(E1800,'Color Lineup'!N:N,1,0),""),"CHECK")</f>
        <v>HJS28</v>
      </c>
    </row>
    <row r="1801" spans="3:25">
      <c r="C1801" s="1">
        <f>+IF(D1801=1,COUNTIF($D$2:D1801,D1801),0)</f>
        <v>0</v>
      </c>
      <c r="D1801" s="1">
        <f>+COUNTIF($E$2:E1801,E1801)</f>
        <v>33</v>
      </c>
      <c r="E1801" s="1" t="str">
        <f t="shared" si="56"/>
        <v>LT218</v>
      </c>
      <c r="F1801" s="323">
        <f t="shared" si="57"/>
        <v>1799</v>
      </c>
      <c r="G1801" s="317" t="s">
        <v>3255</v>
      </c>
      <c r="H1801" s="317" t="s">
        <v>519</v>
      </c>
      <c r="I1801" s="317" t="s">
        <v>3138</v>
      </c>
      <c r="J1801" s="317">
        <v>9</v>
      </c>
      <c r="K1801" s="317" t="s">
        <v>559</v>
      </c>
      <c r="L1801" s="317" t="s">
        <v>1108</v>
      </c>
      <c r="M1801" s="317">
        <v>0</v>
      </c>
      <c r="N1801" s="333" t="s">
        <v>20</v>
      </c>
      <c r="O1801" s="318"/>
      <c r="P1801" s="319"/>
      <c r="Q1801" s="320"/>
      <c r="R1801" s="319"/>
      <c r="S1801" s="319"/>
      <c r="T1801" s="320"/>
      <c r="U1801" s="321">
        <v>45068</v>
      </c>
      <c r="V1801" s="270" t="str">
        <f ca="1">IFERROR(IF(E1801&lt;&gt;"",VLOOKUP(E1801,'Color Lineup'!N:N,1,0),""),"CHECK")</f>
        <v>LT218</v>
      </c>
    </row>
    <row r="1802" spans="3:25">
      <c r="C1802" s="1">
        <f>+IF(D1802=1,COUNTIF($D$2:D1802,D1802),0)</f>
        <v>0</v>
      </c>
      <c r="D1802" s="1">
        <f>+COUNTIF($E$2:E1802,E1802)</f>
        <v>152</v>
      </c>
      <c r="E1802" s="1" t="str">
        <f t="shared" si="56"/>
        <v>MX4R0</v>
      </c>
      <c r="F1802" s="323">
        <f t="shared" si="57"/>
        <v>1800</v>
      </c>
      <c r="G1802" s="317" t="s">
        <v>3256</v>
      </c>
      <c r="H1802" s="317" t="s">
        <v>518</v>
      </c>
      <c r="I1802" s="317" t="s">
        <v>1207</v>
      </c>
      <c r="J1802" s="317">
        <v>2</v>
      </c>
      <c r="K1802" s="317" t="s">
        <v>760</v>
      </c>
      <c r="L1802" s="317" t="s">
        <v>844</v>
      </c>
      <c r="M1802" s="317">
        <v>0</v>
      </c>
      <c r="N1802" s="333" t="s">
        <v>21</v>
      </c>
      <c r="O1802" s="318"/>
      <c r="P1802" s="319"/>
      <c r="Q1802" s="320"/>
      <c r="R1802" s="319"/>
      <c r="S1802" s="319"/>
      <c r="T1802" s="320"/>
      <c r="U1802" s="321">
        <v>45068</v>
      </c>
      <c r="V1802" s="270" t="str">
        <f ca="1">IFERROR(IF(E1802&lt;&gt;"",VLOOKUP(E1802,'Color Lineup'!N:N,1,0),""),"CHECK")</f>
        <v>MX4R0</v>
      </c>
    </row>
    <row r="1803" spans="3:25">
      <c r="C1803" s="1">
        <f>+IF(D1803=1,COUNTIF($D$2:D1803,D1803),0)</f>
        <v>0</v>
      </c>
      <c r="D1803" s="1">
        <f>+COUNTIF($E$2:E1803,E1803)</f>
        <v>78</v>
      </c>
      <c r="E1803" s="1" t="str">
        <f t="shared" si="56"/>
        <v>LHX12</v>
      </c>
      <c r="F1803" s="323">
        <f t="shared" si="57"/>
        <v>1801</v>
      </c>
      <c r="G1803" s="317" t="s">
        <v>3257</v>
      </c>
      <c r="H1803" s="317" t="s">
        <v>682</v>
      </c>
      <c r="I1803" s="317" t="s">
        <v>3217</v>
      </c>
      <c r="J1803" s="317">
        <v>10</v>
      </c>
      <c r="K1803" s="317" t="s">
        <v>585</v>
      </c>
      <c r="L1803" s="317" t="s">
        <v>980</v>
      </c>
      <c r="M1803" s="317">
        <v>0</v>
      </c>
      <c r="N1803" s="333" t="s">
        <v>632</v>
      </c>
      <c r="O1803" s="318"/>
      <c r="P1803" s="319"/>
      <c r="Q1803" s="320"/>
      <c r="R1803" s="319"/>
      <c r="S1803" s="319"/>
      <c r="T1803" s="320"/>
      <c r="U1803" s="321">
        <v>45068</v>
      </c>
      <c r="V1803" s="270" t="str">
        <f ca="1">IFERROR(IF(E1803&lt;&gt;"",VLOOKUP(E1803,'Color Lineup'!N:N,1,0),""),"CHECK")</f>
        <v>LHX12</v>
      </c>
    </row>
    <row r="1804" spans="3:25">
      <c r="C1804" s="1">
        <f>+IF(D1804=1,COUNTIF($D$2:D1804,D1804),0)</f>
        <v>0</v>
      </c>
      <c r="D1804" s="1">
        <f>+COUNTIF($E$2:E1804,E1804)</f>
        <v>77</v>
      </c>
      <c r="E1804" s="1" t="str">
        <f t="shared" si="56"/>
        <v>MX218</v>
      </c>
      <c r="F1804" s="323">
        <f t="shared" si="57"/>
        <v>1802</v>
      </c>
      <c r="G1804" s="317" t="s">
        <v>3258</v>
      </c>
      <c r="H1804" s="317" t="s">
        <v>518</v>
      </c>
      <c r="I1804" s="317" t="s">
        <v>1207</v>
      </c>
      <c r="J1804" s="317">
        <v>3</v>
      </c>
      <c r="K1804" s="317" t="s">
        <v>760</v>
      </c>
      <c r="L1804" s="317" t="s">
        <v>845</v>
      </c>
      <c r="M1804" s="317">
        <v>0</v>
      </c>
      <c r="N1804" s="333" t="s">
        <v>20</v>
      </c>
      <c r="O1804" s="318"/>
      <c r="P1804" s="319"/>
      <c r="Q1804" s="320"/>
      <c r="R1804" s="319"/>
      <c r="S1804" s="319"/>
      <c r="T1804" s="320"/>
      <c r="U1804" s="321">
        <v>45068</v>
      </c>
      <c r="V1804" s="270" t="str">
        <f ca="1">IFERROR(IF(E1804&lt;&gt;"",VLOOKUP(E1804,'Color Lineup'!N:N,1,0),""),"CHECK")</f>
        <v>MX218</v>
      </c>
    </row>
    <row r="1805" spans="3:25">
      <c r="C1805" s="1">
        <f>+IF(D1805=1,COUNTIF($D$2:D1805,D1805),0)</f>
        <v>0</v>
      </c>
      <c r="D1805" s="1">
        <f>+COUNTIF($E$2:E1805,E1805)</f>
        <v>180</v>
      </c>
      <c r="E1805" s="1" t="str">
        <f t="shared" si="56"/>
        <v>LH089</v>
      </c>
      <c r="F1805" s="323">
        <f t="shared" si="57"/>
        <v>1803</v>
      </c>
      <c r="G1805" s="317" t="s">
        <v>3259</v>
      </c>
      <c r="H1805" s="317" t="s">
        <v>682</v>
      </c>
      <c r="I1805" s="317" t="s">
        <v>3260</v>
      </c>
      <c r="J1805" s="317">
        <v>1</v>
      </c>
      <c r="K1805" s="317" t="s">
        <v>585</v>
      </c>
      <c r="L1805" s="317" t="s">
        <v>981</v>
      </c>
      <c r="M1805" s="317">
        <v>0</v>
      </c>
      <c r="N1805" s="333" t="s">
        <v>465</v>
      </c>
      <c r="O1805" s="318"/>
      <c r="P1805" s="319"/>
      <c r="Q1805" s="320"/>
      <c r="R1805" s="319"/>
      <c r="S1805" s="319"/>
      <c r="T1805" s="320"/>
      <c r="U1805" s="321">
        <v>45068</v>
      </c>
      <c r="V1805" s="270" t="str">
        <f ca="1">IFERROR(IF(E1805&lt;&gt;"",VLOOKUP(E1805,'Color Lineup'!N:N,1,0),""),"CHECK")</f>
        <v>LH089</v>
      </c>
    </row>
    <row r="1806" spans="3:25">
      <c r="C1806" s="1">
        <f>+IF(D1806=1,COUNTIF($D$2:D1806,D1806),0)</f>
        <v>0</v>
      </c>
      <c r="D1806" s="1">
        <f>+COUNTIF($E$2:E1806,E1806)</f>
        <v>60</v>
      </c>
      <c r="E1806" s="1" t="str">
        <f t="shared" si="56"/>
        <v>MX3R3</v>
      </c>
      <c r="F1806" s="323">
        <f t="shared" si="57"/>
        <v>1804</v>
      </c>
      <c r="G1806" s="317" t="s">
        <v>3261</v>
      </c>
      <c r="H1806" s="317" t="s">
        <v>518</v>
      </c>
      <c r="I1806" s="317" t="s">
        <v>1207</v>
      </c>
      <c r="J1806" s="317">
        <v>4</v>
      </c>
      <c r="K1806" s="317" t="s">
        <v>760</v>
      </c>
      <c r="L1806" s="317" t="s">
        <v>846</v>
      </c>
      <c r="M1806" s="317">
        <v>0</v>
      </c>
      <c r="N1806" s="333" t="s">
        <v>354</v>
      </c>
      <c r="O1806" s="318"/>
      <c r="P1806" s="319"/>
      <c r="Q1806" s="320"/>
      <c r="R1806" s="319"/>
      <c r="S1806" s="319"/>
      <c r="T1806" s="320"/>
      <c r="U1806" s="321">
        <v>45068</v>
      </c>
      <c r="V1806" s="270" t="str">
        <f ca="1">IFERROR(IF(E1806&lt;&gt;"",VLOOKUP(E1806,'Color Lineup'!N:N,1,0),""),"CHECK")</f>
        <v>MX3R3</v>
      </c>
    </row>
    <row r="1807" spans="3:25">
      <c r="C1807" s="1">
        <f>+IF(D1807=1,COUNTIF($D$2:D1807,D1807),0)</f>
        <v>0</v>
      </c>
      <c r="D1807" s="1">
        <f>+COUNTIF($E$2:E1807,E1807)</f>
        <v>181</v>
      </c>
      <c r="E1807" s="1" t="str">
        <f t="shared" si="56"/>
        <v>LH089</v>
      </c>
      <c r="F1807" s="323">
        <f t="shared" si="57"/>
        <v>1805</v>
      </c>
      <c r="G1807" s="317" t="s">
        <v>3262</v>
      </c>
      <c r="H1807" s="317" t="s">
        <v>682</v>
      </c>
      <c r="I1807" s="317" t="s">
        <v>3260</v>
      </c>
      <c r="J1807" s="317">
        <v>2</v>
      </c>
      <c r="K1807" s="317" t="s">
        <v>585</v>
      </c>
      <c r="L1807" s="317" t="s">
        <v>982</v>
      </c>
      <c r="M1807" s="317">
        <v>0</v>
      </c>
      <c r="N1807" s="333" t="s">
        <v>465</v>
      </c>
      <c r="O1807" s="318"/>
      <c r="P1807" s="319"/>
      <c r="Q1807" s="320"/>
      <c r="R1807" s="319"/>
      <c r="S1807" s="319"/>
      <c r="T1807" s="320"/>
      <c r="U1807" s="321">
        <v>45068</v>
      </c>
      <c r="V1807" s="270" t="str">
        <f ca="1">IFERROR(IF(E1807&lt;&gt;"",VLOOKUP(E1807,'Color Lineup'!N:N,1,0),""),"CHECK")</f>
        <v>LH089</v>
      </c>
    </row>
    <row r="1808" spans="3:25">
      <c r="C1808" s="1">
        <f>+IF(D1808=1,COUNTIF($D$2:D1808,D1808),0)</f>
        <v>0</v>
      </c>
      <c r="D1808" s="1">
        <f>+COUNTIF($E$2:E1808,E1808)</f>
        <v>19</v>
      </c>
      <c r="E1808" s="1" t="str">
        <f t="shared" si="56"/>
        <v>LP1D6</v>
      </c>
      <c r="F1808" s="323">
        <f t="shared" si="57"/>
        <v>1806</v>
      </c>
      <c r="G1808" s="317" t="s">
        <v>3263</v>
      </c>
      <c r="H1808" s="317" t="s">
        <v>519</v>
      </c>
      <c r="I1808" s="317" t="s">
        <v>3155</v>
      </c>
      <c r="J1808" s="317">
        <v>8</v>
      </c>
      <c r="K1808" s="317" t="s">
        <v>561</v>
      </c>
      <c r="L1808" s="317" t="s">
        <v>1111</v>
      </c>
      <c r="M1808" s="317">
        <v>0</v>
      </c>
      <c r="N1808" s="333" t="s">
        <v>29</v>
      </c>
      <c r="O1808" s="318"/>
      <c r="P1808" s="319"/>
      <c r="Q1808" s="320"/>
      <c r="R1808" s="319"/>
      <c r="S1808" s="319"/>
      <c r="T1808" s="320"/>
      <c r="U1808" s="321">
        <v>45068</v>
      </c>
      <c r="V1808" s="270" t="str">
        <f ca="1">IFERROR(IF(E1808&lt;&gt;"",VLOOKUP(E1808,'Color Lineup'!N:N,1,0),""),"CHECK")</f>
        <v>LP1D6</v>
      </c>
    </row>
    <row r="1809" spans="3:22">
      <c r="C1809" s="1">
        <f>+IF(D1809=1,COUNTIF($D$2:D1809,D1809),0)</f>
        <v>0</v>
      </c>
      <c r="D1809" s="1">
        <f>+COUNTIF($E$2:E1809,E1809)</f>
        <v>61</v>
      </c>
      <c r="E1809" s="1" t="str">
        <f t="shared" si="56"/>
        <v>MY4R0</v>
      </c>
      <c r="F1809" s="323">
        <f t="shared" si="57"/>
        <v>1807</v>
      </c>
      <c r="G1809" s="317" t="s">
        <v>3264</v>
      </c>
      <c r="H1809" s="317" t="s">
        <v>518</v>
      </c>
      <c r="I1809" s="317" t="s">
        <v>1174</v>
      </c>
      <c r="J1809" s="317">
        <v>6</v>
      </c>
      <c r="K1809" s="317" t="s">
        <v>759</v>
      </c>
      <c r="L1809" s="317" t="s">
        <v>847</v>
      </c>
      <c r="M1809" s="317">
        <v>0</v>
      </c>
      <c r="N1809" s="333" t="s">
        <v>21</v>
      </c>
      <c r="O1809" s="318"/>
      <c r="P1809" s="319"/>
      <c r="Q1809" s="320"/>
      <c r="R1809" s="319"/>
      <c r="S1809" s="319"/>
      <c r="T1809" s="320"/>
      <c r="U1809" s="321">
        <v>45068</v>
      </c>
      <c r="V1809" s="270" t="str">
        <f ca="1">IFERROR(IF(E1809&lt;&gt;"",VLOOKUP(E1809,'Color Lineup'!N:N,1,0),""),"CHECK")</f>
        <v>MY4R0</v>
      </c>
    </row>
    <row r="1810" spans="3:22">
      <c r="C1810" s="1">
        <f>+IF(D1810=1,COUNTIF($D$2:D1810,D1810),0)</f>
        <v>0</v>
      </c>
      <c r="D1810" s="1">
        <f>+COUNTIF($E$2:E1810,E1810)</f>
        <v>18</v>
      </c>
      <c r="E1810" s="1" t="str">
        <f t="shared" si="56"/>
        <v>HJS28</v>
      </c>
      <c r="F1810" s="323">
        <f t="shared" si="57"/>
        <v>1808</v>
      </c>
      <c r="G1810" s="317" t="s">
        <v>3265</v>
      </c>
      <c r="H1810" s="317" t="s">
        <v>682</v>
      </c>
      <c r="I1810" s="317" t="s">
        <v>3178</v>
      </c>
      <c r="J1810" s="317">
        <v>8</v>
      </c>
      <c r="K1810" s="317" t="s">
        <v>679</v>
      </c>
      <c r="L1810" s="317" t="s">
        <v>984</v>
      </c>
      <c r="M1810" s="317">
        <v>0</v>
      </c>
      <c r="N1810" s="333" t="s">
        <v>631</v>
      </c>
      <c r="O1810" s="318"/>
      <c r="P1810" s="319"/>
      <c r="Q1810" s="320"/>
      <c r="R1810" s="319"/>
      <c r="S1810" s="319"/>
      <c r="T1810" s="320"/>
      <c r="U1810" s="321">
        <v>45068</v>
      </c>
      <c r="V1810" s="270" t="str">
        <f ca="1">IFERROR(IF(E1810&lt;&gt;"",VLOOKUP(E1810,'Color Lineup'!N:N,1,0),""),"CHECK")</f>
        <v>HJS28</v>
      </c>
    </row>
    <row r="1811" spans="3:22">
      <c r="C1811" s="1">
        <f>+IF(D1811=1,COUNTIF($D$2:D1811,D1811),0)</f>
        <v>0</v>
      </c>
      <c r="D1811" s="1">
        <f>+COUNTIF($E$2:E1811,E1811)</f>
        <v>78</v>
      </c>
      <c r="E1811" s="1" t="str">
        <f t="shared" si="56"/>
        <v>MX218</v>
      </c>
      <c r="F1811" s="323">
        <f t="shared" si="57"/>
        <v>1809</v>
      </c>
      <c r="G1811" s="317" t="s">
        <v>3266</v>
      </c>
      <c r="H1811" s="317" t="s">
        <v>518</v>
      </c>
      <c r="I1811" s="317" t="s">
        <v>1207</v>
      </c>
      <c r="J1811" s="317">
        <v>5</v>
      </c>
      <c r="K1811" s="317" t="s">
        <v>760</v>
      </c>
      <c r="L1811" s="317" t="s">
        <v>848</v>
      </c>
      <c r="M1811" s="317">
        <v>0</v>
      </c>
      <c r="N1811" s="333" t="s">
        <v>20</v>
      </c>
      <c r="O1811" s="318"/>
      <c r="P1811" s="319"/>
      <c r="Q1811" s="320"/>
      <c r="R1811" s="319"/>
      <c r="S1811" s="319"/>
      <c r="T1811" s="320"/>
      <c r="U1811" s="321">
        <v>45068</v>
      </c>
      <c r="V1811" s="270" t="str">
        <f ca="1">IFERROR(IF(E1811&lt;&gt;"",VLOOKUP(E1811,'Color Lineup'!N:N,1,0),""),"CHECK")</f>
        <v>MX218</v>
      </c>
    </row>
    <row r="1812" spans="3:22">
      <c r="C1812" s="1">
        <f>+IF(D1812=1,COUNTIF($D$2:D1812,D1812),0)</f>
        <v>0</v>
      </c>
      <c r="D1812" s="1">
        <f>+COUNTIF($E$2:E1812,E1812)</f>
        <v>25</v>
      </c>
      <c r="E1812" s="1" t="str">
        <f t="shared" si="56"/>
        <v>CXX12</v>
      </c>
      <c r="F1812" s="323">
        <f t="shared" si="57"/>
        <v>1810</v>
      </c>
      <c r="G1812" s="317" t="s">
        <v>3267</v>
      </c>
      <c r="H1812" s="317" t="s">
        <v>682</v>
      </c>
      <c r="I1812" s="317" t="s">
        <v>3181</v>
      </c>
      <c r="J1812" s="317">
        <v>7</v>
      </c>
      <c r="K1812" s="317" t="s">
        <v>680</v>
      </c>
      <c r="L1812" s="317" t="s">
        <v>985</v>
      </c>
      <c r="M1812" s="317">
        <v>0</v>
      </c>
      <c r="N1812" s="333" t="s">
        <v>632</v>
      </c>
      <c r="O1812" s="318"/>
      <c r="P1812" s="319"/>
      <c r="Q1812" s="320"/>
      <c r="R1812" s="319"/>
      <c r="S1812" s="319"/>
      <c r="T1812" s="320"/>
      <c r="U1812" s="321">
        <v>45068</v>
      </c>
      <c r="V1812" s="270" t="str">
        <f ca="1">IFERROR(IF(E1812&lt;&gt;"",VLOOKUP(E1812,'Color Lineup'!N:N,1,0),""),"CHECK")</f>
        <v>CXX12</v>
      </c>
    </row>
    <row r="1813" spans="3:22">
      <c r="C1813" s="1">
        <f>+IF(D1813=1,COUNTIF($D$2:D1813,D1813),0)</f>
        <v>0</v>
      </c>
      <c r="D1813" s="1">
        <f>+COUNTIF($E$2:E1813,E1813)</f>
        <v>79</v>
      </c>
      <c r="E1813" s="1" t="str">
        <f t="shared" si="56"/>
        <v>MX218</v>
      </c>
      <c r="F1813" s="323">
        <f t="shared" si="57"/>
        <v>1811</v>
      </c>
      <c r="G1813" s="317" t="s">
        <v>3268</v>
      </c>
      <c r="H1813" s="317" t="s">
        <v>518</v>
      </c>
      <c r="I1813" s="317" t="s">
        <v>1207</v>
      </c>
      <c r="J1813" s="317">
        <v>6</v>
      </c>
      <c r="K1813" s="317" t="s">
        <v>760</v>
      </c>
      <c r="L1813" s="317" t="s">
        <v>849</v>
      </c>
      <c r="M1813" s="317">
        <v>0</v>
      </c>
      <c r="N1813" s="333" t="s">
        <v>20</v>
      </c>
      <c r="O1813" s="318"/>
      <c r="P1813" s="319"/>
      <c r="Q1813" s="320"/>
      <c r="R1813" s="319"/>
      <c r="S1813" s="319"/>
      <c r="T1813" s="320"/>
      <c r="U1813" s="321">
        <v>45068</v>
      </c>
      <c r="V1813" s="270" t="str">
        <f ca="1">IFERROR(IF(E1813&lt;&gt;"",VLOOKUP(E1813,'Color Lineup'!N:N,1,0),""),"CHECK")</f>
        <v>MX218</v>
      </c>
    </row>
    <row r="1814" spans="3:22">
      <c r="C1814" s="1">
        <f>+IF(D1814=1,COUNTIF($D$2:D1814,D1814),0)</f>
        <v>0</v>
      </c>
      <c r="D1814" s="1">
        <f>+COUNTIF($E$2:E1814,E1814)</f>
        <v>63</v>
      </c>
      <c r="E1814" s="1" t="str">
        <f t="shared" si="56"/>
        <v>LT089</v>
      </c>
      <c r="F1814" s="323">
        <f t="shared" si="57"/>
        <v>1812</v>
      </c>
      <c r="G1814" s="317" t="s">
        <v>3269</v>
      </c>
      <c r="H1814" s="317" t="s">
        <v>519</v>
      </c>
      <c r="I1814" s="317" t="s">
        <v>3138</v>
      </c>
      <c r="J1814" s="317">
        <v>10</v>
      </c>
      <c r="K1814" s="317" t="s">
        <v>559</v>
      </c>
      <c r="L1814" s="317" t="s">
        <v>1116</v>
      </c>
      <c r="M1814" s="317">
        <v>0</v>
      </c>
      <c r="N1814" s="333" t="s">
        <v>465</v>
      </c>
      <c r="O1814" s="318"/>
      <c r="P1814" s="319"/>
      <c r="Q1814" s="320"/>
      <c r="R1814" s="319"/>
      <c r="S1814" s="319"/>
      <c r="T1814" s="320"/>
      <c r="U1814" s="321">
        <v>45068</v>
      </c>
      <c r="V1814" s="270" t="str">
        <f ca="1">IFERROR(IF(E1814&lt;&gt;"",VLOOKUP(E1814,'Color Lineup'!N:N,1,0),""),"CHECK")</f>
        <v>LT089</v>
      </c>
    </row>
    <row r="1815" spans="3:22">
      <c r="C1815" s="1">
        <f>+IF(D1815=1,COUNTIF($D$2:D1815,D1815),0)</f>
        <v>0</v>
      </c>
      <c r="D1815" s="1">
        <f>+COUNTIF($E$2:E1815,E1815)</f>
        <v>38</v>
      </c>
      <c r="E1815" s="1" t="str">
        <f t="shared" si="56"/>
        <v>LHP20</v>
      </c>
      <c r="F1815" s="323">
        <f t="shared" si="57"/>
        <v>1813</v>
      </c>
      <c r="G1815" s="317" t="s">
        <v>3270</v>
      </c>
      <c r="H1815" s="317" t="s">
        <v>682</v>
      </c>
      <c r="I1815" s="317" t="s">
        <v>3260</v>
      </c>
      <c r="J1815" s="317">
        <v>3</v>
      </c>
      <c r="K1815" s="317" t="s">
        <v>585</v>
      </c>
      <c r="L1815" s="317" t="s">
        <v>986</v>
      </c>
      <c r="M1815" s="317">
        <v>0</v>
      </c>
      <c r="N1815" s="333" t="s">
        <v>633</v>
      </c>
      <c r="O1815" s="318"/>
      <c r="P1815" s="319"/>
      <c r="Q1815" s="320"/>
      <c r="R1815" s="319"/>
      <c r="S1815" s="319"/>
      <c r="T1815" s="320"/>
      <c r="U1815" s="321">
        <v>45068</v>
      </c>
      <c r="V1815" s="270" t="str">
        <f ca="1">IFERROR(IF(E1815&lt;&gt;"",VLOOKUP(E1815,'Color Lineup'!N:N,1,0),""),"CHECK")</f>
        <v>LHP20</v>
      </c>
    </row>
    <row r="1816" spans="3:22">
      <c r="C1816" s="1">
        <f>+IF(D1816=1,COUNTIF($D$2:D1816,D1816),0)</f>
        <v>0</v>
      </c>
      <c r="D1816" s="1">
        <f>+COUNTIF($E$2:E1816,E1816)</f>
        <v>38</v>
      </c>
      <c r="E1816" s="1" t="str">
        <f t="shared" si="56"/>
        <v>MY040</v>
      </c>
      <c r="F1816" s="323">
        <f t="shared" si="57"/>
        <v>1814</v>
      </c>
      <c r="G1816" s="317" t="s">
        <v>3271</v>
      </c>
      <c r="H1816" s="317" t="s">
        <v>518</v>
      </c>
      <c r="I1816" s="317" t="s">
        <v>1174</v>
      </c>
      <c r="J1816" s="317">
        <v>7</v>
      </c>
      <c r="K1816" s="317" t="s">
        <v>759</v>
      </c>
      <c r="L1816" s="317" t="s">
        <v>850</v>
      </c>
      <c r="M1816" s="317">
        <v>0</v>
      </c>
      <c r="N1816" s="333" t="s">
        <v>28</v>
      </c>
      <c r="O1816" s="318"/>
      <c r="P1816" s="319"/>
      <c r="Q1816" s="320"/>
      <c r="R1816" s="319"/>
      <c r="S1816" s="319"/>
      <c r="T1816" s="320"/>
      <c r="U1816" s="321">
        <v>45068</v>
      </c>
      <c r="V1816" s="270" t="str">
        <f ca="1">IFERROR(IF(E1816&lt;&gt;"",VLOOKUP(E1816,'Color Lineup'!N:N,1,0),""),"CHECK")</f>
        <v>MY040</v>
      </c>
    </row>
    <row r="1817" spans="3:22">
      <c r="C1817" s="1">
        <f>+IF(D1817=1,COUNTIF($D$2:D1817,D1817),0)</f>
        <v>0</v>
      </c>
      <c r="D1817" s="1">
        <f>+COUNTIF($E$2:E1817,E1817)</f>
        <v>79</v>
      </c>
      <c r="E1817" s="1" t="str">
        <f t="shared" si="56"/>
        <v>LHX12</v>
      </c>
      <c r="F1817" s="323">
        <f t="shared" si="57"/>
        <v>1815</v>
      </c>
      <c r="G1817" s="317" t="s">
        <v>3272</v>
      </c>
      <c r="H1817" s="317" t="s">
        <v>682</v>
      </c>
      <c r="I1817" s="317" t="s">
        <v>3260</v>
      </c>
      <c r="J1817" s="317">
        <v>4</v>
      </c>
      <c r="K1817" s="317" t="s">
        <v>585</v>
      </c>
      <c r="L1817" s="317" t="s">
        <v>987</v>
      </c>
      <c r="M1817" s="317">
        <v>0</v>
      </c>
      <c r="N1817" s="333" t="s">
        <v>632</v>
      </c>
      <c r="O1817" s="318"/>
      <c r="P1817" s="319"/>
      <c r="Q1817" s="320"/>
      <c r="R1817" s="319"/>
      <c r="S1817" s="319"/>
      <c r="T1817" s="320"/>
      <c r="U1817" s="321">
        <v>45068</v>
      </c>
      <c r="V1817" s="270" t="str">
        <f ca="1">IFERROR(IF(E1817&lt;&gt;"",VLOOKUP(E1817,'Color Lineup'!N:N,1,0),""),"CHECK")</f>
        <v>LHX12</v>
      </c>
    </row>
    <row r="1818" spans="3:22">
      <c r="C1818" s="1">
        <f>+IF(D1818=1,COUNTIF($D$2:D1818,D1818),0)</f>
        <v>0</v>
      </c>
      <c r="D1818" s="1">
        <f>+COUNTIF($E$2:E1818,E1818)</f>
        <v>153</v>
      </c>
      <c r="E1818" s="1" t="str">
        <f t="shared" si="56"/>
        <v>MX4R0</v>
      </c>
      <c r="F1818" s="323">
        <f t="shared" si="57"/>
        <v>1816</v>
      </c>
      <c r="G1818" s="317" t="s">
        <v>3273</v>
      </c>
      <c r="H1818" s="317" t="s">
        <v>518</v>
      </c>
      <c r="I1818" s="317" t="s">
        <v>1207</v>
      </c>
      <c r="J1818" s="317">
        <v>7</v>
      </c>
      <c r="K1818" s="317" t="s">
        <v>760</v>
      </c>
      <c r="L1818" s="317" t="s">
        <v>851</v>
      </c>
      <c r="M1818" s="317">
        <v>0</v>
      </c>
      <c r="N1818" s="333" t="s">
        <v>21</v>
      </c>
      <c r="O1818" s="318"/>
      <c r="P1818" s="319"/>
      <c r="Q1818" s="320"/>
      <c r="R1818" s="319"/>
      <c r="S1818" s="319"/>
      <c r="T1818" s="320"/>
      <c r="U1818" s="321">
        <v>45068</v>
      </c>
      <c r="V1818" s="270" t="str">
        <f ca="1">IFERROR(IF(E1818&lt;&gt;"",VLOOKUP(E1818,'Color Lineup'!N:N,1,0),""),"CHECK")</f>
        <v>MX4R0</v>
      </c>
    </row>
    <row r="1819" spans="3:22">
      <c r="C1819" s="1">
        <f>+IF(D1819=1,COUNTIF($D$2:D1819,D1819),0)</f>
        <v>0</v>
      </c>
      <c r="D1819" s="1">
        <f>+COUNTIF($E$2:E1819,E1819)</f>
        <v>16</v>
      </c>
      <c r="E1819" s="1" t="str">
        <f t="shared" si="56"/>
        <v>HJP20</v>
      </c>
      <c r="F1819" s="323">
        <f t="shared" si="57"/>
        <v>1817</v>
      </c>
      <c r="G1819" s="317" t="s">
        <v>3274</v>
      </c>
      <c r="H1819" s="317" t="s">
        <v>682</v>
      </c>
      <c r="I1819" s="317" t="s">
        <v>3178</v>
      </c>
      <c r="J1819" s="317">
        <v>9</v>
      </c>
      <c r="K1819" s="317" t="s">
        <v>679</v>
      </c>
      <c r="L1819" s="317" t="s">
        <v>988</v>
      </c>
      <c r="M1819" s="317">
        <v>0</v>
      </c>
      <c r="N1819" s="333" t="s">
        <v>633</v>
      </c>
      <c r="O1819" s="318"/>
      <c r="P1819" s="319"/>
      <c r="Q1819" s="320"/>
      <c r="R1819" s="319"/>
      <c r="S1819" s="319"/>
      <c r="T1819" s="320"/>
      <c r="U1819" s="321">
        <v>45068</v>
      </c>
      <c r="V1819" s="270" t="str">
        <f ca="1">IFERROR(IF(E1819&lt;&gt;"",VLOOKUP(E1819,'Color Lineup'!N:N,1,0),""),"CHECK")</f>
        <v>HJP20</v>
      </c>
    </row>
    <row r="1820" spans="3:22">
      <c r="C1820" s="1">
        <f>+IF(D1820=1,COUNTIF($D$2:D1820,D1820),0)</f>
        <v>0</v>
      </c>
      <c r="D1820" s="1">
        <f>+COUNTIF($E$2:E1820,E1820)</f>
        <v>154</v>
      </c>
      <c r="E1820" s="1" t="str">
        <f t="shared" si="56"/>
        <v>MX4R0</v>
      </c>
      <c r="F1820" s="323">
        <f t="shared" si="57"/>
        <v>1818</v>
      </c>
      <c r="G1820" s="317" t="s">
        <v>3275</v>
      </c>
      <c r="H1820" s="317" t="s">
        <v>518</v>
      </c>
      <c r="I1820" s="317" t="s">
        <v>1207</v>
      </c>
      <c r="J1820" s="317">
        <v>8</v>
      </c>
      <c r="K1820" s="317" t="s">
        <v>760</v>
      </c>
      <c r="L1820" s="317" t="s">
        <v>852</v>
      </c>
      <c r="M1820" s="317">
        <v>0</v>
      </c>
      <c r="N1820" s="333" t="s">
        <v>21</v>
      </c>
      <c r="O1820" s="318"/>
      <c r="P1820" s="319"/>
      <c r="Q1820" s="320"/>
      <c r="R1820" s="319"/>
      <c r="S1820" s="319"/>
      <c r="T1820" s="320"/>
      <c r="U1820" s="321">
        <v>45068</v>
      </c>
      <c r="V1820" s="270" t="str">
        <f ca="1">IFERROR(IF(E1820&lt;&gt;"",VLOOKUP(E1820,'Color Lineup'!N:N,1,0),""),"CHECK")</f>
        <v>MX4R0</v>
      </c>
    </row>
    <row r="1821" spans="3:22">
      <c r="C1821" s="1">
        <f>+IF(D1821=1,COUNTIF($D$2:D1821,D1821),0)</f>
        <v>0</v>
      </c>
      <c r="D1821" s="1">
        <f>+COUNTIF($E$2:E1821,E1821)</f>
        <v>59</v>
      </c>
      <c r="E1821" s="1" t="str">
        <f t="shared" si="56"/>
        <v>LP040</v>
      </c>
      <c r="F1821" s="323">
        <f t="shared" si="57"/>
        <v>1819</v>
      </c>
      <c r="G1821" s="317" t="s">
        <v>3276</v>
      </c>
      <c r="H1821" s="317" t="s">
        <v>519</v>
      </c>
      <c r="I1821" s="317" t="s">
        <v>3155</v>
      </c>
      <c r="J1821" s="317">
        <v>9</v>
      </c>
      <c r="K1821" s="317" t="s">
        <v>561</v>
      </c>
      <c r="L1821" s="317" t="s">
        <v>1123</v>
      </c>
      <c r="M1821" s="317">
        <v>0</v>
      </c>
      <c r="N1821" s="333" t="s">
        <v>28</v>
      </c>
      <c r="O1821" s="318"/>
      <c r="P1821" s="319"/>
      <c r="Q1821" s="320"/>
      <c r="R1821" s="319"/>
      <c r="S1821" s="319"/>
      <c r="T1821" s="320"/>
      <c r="U1821" s="321">
        <v>45068</v>
      </c>
      <c r="V1821" s="270" t="str">
        <f ca="1">IFERROR(IF(E1821&lt;&gt;"",VLOOKUP(E1821,'Color Lineup'!N:N,1,0),""),"CHECK")</f>
        <v>LP040</v>
      </c>
    </row>
    <row r="1822" spans="3:22">
      <c r="C1822" s="1">
        <f>+IF(D1822=1,COUNTIF($D$2:D1822,D1822),0)</f>
        <v>0</v>
      </c>
      <c r="D1822" s="1">
        <f>+COUNTIF($E$2:E1822,E1822)</f>
        <v>36</v>
      </c>
      <c r="E1822" s="1" t="str">
        <f t="shared" si="56"/>
        <v>LHS28</v>
      </c>
      <c r="F1822" s="323">
        <f t="shared" si="57"/>
        <v>1820</v>
      </c>
      <c r="G1822" s="317" t="s">
        <v>3277</v>
      </c>
      <c r="H1822" s="317" t="s">
        <v>682</v>
      </c>
      <c r="I1822" s="317" t="s">
        <v>3260</v>
      </c>
      <c r="J1822" s="317">
        <v>5</v>
      </c>
      <c r="K1822" s="317" t="s">
        <v>585</v>
      </c>
      <c r="L1822" s="317" t="s">
        <v>989</v>
      </c>
      <c r="M1822" s="317">
        <v>0</v>
      </c>
      <c r="N1822" s="333" t="s">
        <v>631</v>
      </c>
      <c r="O1822" s="318"/>
      <c r="P1822" s="319"/>
      <c r="Q1822" s="320"/>
      <c r="R1822" s="319"/>
      <c r="S1822" s="319"/>
      <c r="T1822" s="320"/>
      <c r="U1822" s="321">
        <v>45069</v>
      </c>
      <c r="V1822" s="270" t="str">
        <f ca="1">IFERROR(IF(E1822&lt;&gt;"",VLOOKUP(E1822,'Color Lineup'!N:N,1,0),""),"CHECK")</f>
        <v>LHS28</v>
      </c>
    </row>
    <row r="1823" spans="3:22">
      <c r="C1823" s="1">
        <f>+IF(D1823=1,COUNTIF($D$2:D1823,D1823),0)</f>
        <v>0</v>
      </c>
      <c r="D1823" s="1">
        <f>+COUNTIF($E$2:E1823,E1823)</f>
        <v>43</v>
      </c>
      <c r="E1823" s="1" t="str">
        <f t="shared" si="56"/>
        <v>MX040</v>
      </c>
      <c r="F1823" s="323">
        <f t="shared" si="57"/>
        <v>1821</v>
      </c>
      <c r="G1823" s="317" t="s">
        <v>3278</v>
      </c>
      <c r="H1823" s="317" t="s">
        <v>518</v>
      </c>
      <c r="I1823" s="317" t="s">
        <v>1207</v>
      </c>
      <c r="J1823" s="317">
        <v>9</v>
      </c>
      <c r="K1823" s="317" t="s">
        <v>760</v>
      </c>
      <c r="L1823" s="317" t="s">
        <v>853</v>
      </c>
      <c r="M1823" s="317">
        <v>0</v>
      </c>
      <c r="N1823" s="333" t="s">
        <v>28</v>
      </c>
      <c r="O1823" s="318"/>
      <c r="P1823" s="319"/>
      <c r="Q1823" s="320"/>
      <c r="R1823" s="319"/>
      <c r="S1823" s="319"/>
      <c r="T1823" s="320"/>
      <c r="U1823" s="321">
        <v>45069</v>
      </c>
      <c r="V1823" s="270" t="str">
        <f ca="1">IFERROR(IF(E1823&lt;&gt;"",VLOOKUP(E1823,'Color Lineup'!N:N,1,0),""),"CHECK")</f>
        <v>MX040</v>
      </c>
    </row>
    <row r="1824" spans="3:22">
      <c r="C1824" s="1">
        <f>+IF(D1824=1,COUNTIF($D$2:D1824,D1824),0)</f>
        <v>0</v>
      </c>
      <c r="D1824" s="1">
        <f>+COUNTIF($E$2:E1824,E1824)</f>
        <v>182</v>
      </c>
      <c r="E1824" s="1" t="str">
        <f t="shared" si="56"/>
        <v>LH089</v>
      </c>
      <c r="F1824" s="323">
        <f t="shared" si="57"/>
        <v>1822</v>
      </c>
      <c r="G1824" s="317" t="s">
        <v>3279</v>
      </c>
      <c r="H1824" s="317" t="s">
        <v>682</v>
      </c>
      <c r="I1824" s="317" t="s">
        <v>3260</v>
      </c>
      <c r="J1824" s="317">
        <v>6</v>
      </c>
      <c r="K1824" s="317" t="s">
        <v>585</v>
      </c>
      <c r="L1824" s="317" t="s">
        <v>990</v>
      </c>
      <c r="M1824" s="317">
        <v>0</v>
      </c>
      <c r="N1824" s="333" t="s">
        <v>465</v>
      </c>
      <c r="O1824" s="318"/>
      <c r="P1824" s="319"/>
      <c r="Q1824" s="320"/>
      <c r="R1824" s="319"/>
      <c r="S1824" s="319"/>
      <c r="T1824" s="320"/>
      <c r="U1824" s="321">
        <v>45069</v>
      </c>
      <c r="V1824" s="270" t="str">
        <f ca="1">IFERROR(IF(E1824&lt;&gt;"",VLOOKUP(E1824,'Color Lineup'!N:N,1,0),""),"CHECK")</f>
        <v>LH089</v>
      </c>
    </row>
    <row r="1825" spans="3:22">
      <c r="C1825" s="1">
        <f>+IF(D1825=1,COUNTIF($D$2:D1825,D1825),0)</f>
        <v>0</v>
      </c>
      <c r="D1825" s="1">
        <f>+COUNTIF($E$2:E1825,E1825)</f>
        <v>35</v>
      </c>
      <c r="E1825" s="1" t="str">
        <f t="shared" si="56"/>
        <v>MY089</v>
      </c>
      <c r="F1825" s="323">
        <f t="shared" si="57"/>
        <v>1823</v>
      </c>
      <c r="G1825" s="317" t="s">
        <v>3280</v>
      </c>
      <c r="H1825" s="317" t="s">
        <v>518</v>
      </c>
      <c r="I1825" s="317" t="s">
        <v>1174</v>
      </c>
      <c r="J1825" s="317">
        <v>8</v>
      </c>
      <c r="K1825" s="317" t="s">
        <v>759</v>
      </c>
      <c r="L1825" s="317" t="s">
        <v>854</v>
      </c>
      <c r="M1825" s="317">
        <v>0</v>
      </c>
      <c r="N1825" s="333" t="s">
        <v>465</v>
      </c>
      <c r="O1825" s="318"/>
      <c r="P1825" s="319"/>
      <c r="Q1825" s="320"/>
      <c r="R1825" s="319"/>
      <c r="S1825" s="319"/>
      <c r="T1825" s="320"/>
      <c r="U1825" s="321">
        <v>45069</v>
      </c>
      <c r="V1825" s="270" t="str">
        <f ca="1">IFERROR(IF(E1825&lt;&gt;"",VLOOKUP(E1825,'Color Lineup'!N:N,1,0),""),"CHECK")</f>
        <v>MY089</v>
      </c>
    </row>
    <row r="1826" spans="3:22">
      <c r="C1826" s="1">
        <f>+IF(D1826=1,COUNTIF($D$2:D1826,D1826),0)</f>
        <v>0</v>
      </c>
      <c r="D1826" s="1">
        <f>+COUNTIF($E$2:E1826,E1826)</f>
        <v>80</v>
      </c>
      <c r="E1826" s="1" t="str">
        <f t="shared" si="56"/>
        <v>CXW09</v>
      </c>
      <c r="F1826" s="323">
        <f t="shared" si="57"/>
        <v>1824</v>
      </c>
      <c r="G1826" s="317" t="s">
        <v>3281</v>
      </c>
      <c r="H1826" s="317" t="s">
        <v>682</v>
      </c>
      <c r="I1826" s="317" t="s">
        <v>3181</v>
      </c>
      <c r="J1826" s="317">
        <v>8</v>
      </c>
      <c r="K1826" s="317" t="s">
        <v>680</v>
      </c>
      <c r="L1826" s="317" t="s">
        <v>991</v>
      </c>
      <c r="M1826" s="317">
        <v>0</v>
      </c>
      <c r="N1826" s="333" t="s">
        <v>635</v>
      </c>
      <c r="O1826" s="318"/>
      <c r="P1826" s="319"/>
      <c r="Q1826" s="320"/>
      <c r="R1826" s="319"/>
      <c r="S1826" s="319"/>
      <c r="T1826" s="320"/>
      <c r="U1826" s="321">
        <v>45069</v>
      </c>
      <c r="V1826" s="270" t="str">
        <f ca="1">IFERROR(IF(E1826&lt;&gt;"",VLOOKUP(E1826,'Color Lineup'!N:N,1,0),""),"CHECK")</f>
        <v>CXW09</v>
      </c>
    </row>
    <row r="1827" spans="3:22">
      <c r="C1827" s="1">
        <f>+IF(D1827=1,COUNTIF($D$2:D1827,D1827),0)</f>
        <v>0</v>
      </c>
      <c r="D1827" s="1">
        <f>+COUNTIF($E$2:E1827,E1827)</f>
        <v>64</v>
      </c>
      <c r="E1827" s="1" t="str">
        <f t="shared" si="56"/>
        <v>LT089</v>
      </c>
      <c r="F1827" s="323">
        <f t="shared" si="57"/>
        <v>1825</v>
      </c>
      <c r="G1827" s="317" t="s">
        <v>3282</v>
      </c>
      <c r="H1827" s="317" t="s">
        <v>519</v>
      </c>
      <c r="I1827" s="317" t="s">
        <v>3283</v>
      </c>
      <c r="J1827" s="317">
        <v>1</v>
      </c>
      <c r="K1827" s="317" t="s">
        <v>559</v>
      </c>
      <c r="L1827" s="317" t="s">
        <v>1125</v>
      </c>
      <c r="M1827" s="317">
        <v>0</v>
      </c>
      <c r="N1827" s="333" t="s">
        <v>465</v>
      </c>
      <c r="O1827" s="318"/>
      <c r="P1827" s="319"/>
      <c r="Q1827" s="320"/>
      <c r="R1827" s="319"/>
      <c r="S1827" s="319"/>
      <c r="T1827" s="320"/>
      <c r="U1827" s="321">
        <v>45069</v>
      </c>
      <c r="V1827" s="270" t="str">
        <f ca="1">IFERROR(IF(E1827&lt;&gt;"",VLOOKUP(E1827,'Color Lineup'!N:N,1,0),""),"CHECK")</f>
        <v>LT089</v>
      </c>
    </row>
    <row r="1828" spans="3:22">
      <c r="C1828" s="1">
        <f>+IF(D1828=1,COUNTIF($D$2:D1828,D1828),0)</f>
        <v>0</v>
      </c>
      <c r="D1828" s="1">
        <f>+COUNTIF($E$2:E1828,E1828)</f>
        <v>155</v>
      </c>
      <c r="E1828" s="1" t="str">
        <f t="shared" si="56"/>
        <v>MX4R0</v>
      </c>
      <c r="F1828" s="323">
        <f t="shared" si="57"/>
        <v>1826</v>
      </c>
      <c r="G1828" s="317" t="s">
        <v>3284</v>
      </c>
      <c r="H1828" s="317" t="s">
        <v>518</v>
      </c>
      <c r="I1828" s="317" t="s">
        <v>1207</v>
      </c>
      <c r="J1828" s="317">
        <v>10</v>
      </c>
      <c r="K1828" s="317" t="s">
        <v>760</v>
      </c>
      <c r="L1828" s="317" t="s">
        <v>855</v>
      </c>
      <c r="M1828" s="317">
        <v>0</v>
      </c>
      <c r="N1828" s="333" t="s">
        <v>21</v>
      </c>
      <c r="O1828" s="318"/>
      <c r="P1828" s="319"/>
      <c r="Q1828" s="320"/>
      <c r="R1828" s="319"/>
      <c r="S1828" s="319"/>
      <c r="T1828" s="320"/>
      <c r="U1828" s="321">
        <v>45069</v>
      </c>
      <c r="V1828" s="270" t="str">
        <f ca="1">IFERROR(IF(E1828&lt;&gt;"",VLOOKUP(E1828,'Color Lineup'!N:N,1,0),""),"CHECK")</f>
        <v>MX4R0</v>
      </c>
    </row>
    <row r="1829" spans="3:22">
      <c r="C1829" s="1">
        <f>+IF(D1829=1,COUNTIF($D$2:D1829,D1829),0)</f>
        <v>0</v>
      </c>
      <c r="D1829" s="1">
        <f>+COUNTIF($E$2:E1829,E1829)</f>
        <v>62</v>
      </c>
      <c r="E1829" s="1" t="str">
        <f t="shared" si="56"/>
        <v>LH3Q3</v>
      </c>
      <c r="F1829" s="323">
        <f t="shared" si="57"/>
        <v>1827</v>
      </c>
      <c r="G1829" s="317" t="s">
        <v>3285</v>
      </c>
      <c r="H1829" s="317" t="s">
        <v>682</v>
      </c>
      <c r="I1829" s="317" t="s">
        <v>3260</v>
      </c>
      <c r="J1829" s="317">
        <v>7</v>
      </c>
      <c r="K1829" s="317" t="s">
        <v>585</v>
      </c>
      <c r="L1829" s="317" t="s">
        <v>992</v>
      </c>
      <c r="M1829" s="317">
        <v>0</v>
      </c>
      <c r="N1829" s="333" t="s">
        <v>630</v>
      </c>
      <c r="O1829" s="318"/>
      <c r="P1829" s="319"/>
      <c r="Q1829" s="320"/>
      <c r="R1829" s="319"/>
      <c r="S1829" s="319"/>
      <c r="T1829" s="320"/>
      <c r="U1829" s="321">
        <v>45069</v>
      </c>
      <c r="V1829" s="270" t="str">
        <f ca="1">IFERROR(IF(E1829&lt;&gt;"",VLOOKUP(E1829,'Color Lineup'!N:N,1,0),""),"CHECK")</f>
        <v>LH3Q3</v>
      </c>
    </row>
    <row r="1830" spans="3:22">
      <c r="C1830" s="1">
        <f>+IF(D1830=1,COUNTIF($D$2:D1830,D1830),0)</f>
        <v>0</v>
      </c>
      <c r="D1830" s="1">
        <f>+COUNTIF($E$2:E1830,E1830)</f>
        <v>156</v>
      </c>
      <c r="E1830" s="1" t="str">
        <f t="shared" si="56"/>
        <v>MX4R0</v>
      </c>
      <c r="F1830" s="323">
        <f t="shared" si="57"/>
        <v>1828</v>
      </c>
      <c r="G1830" s="317" t="s">
        <v>3286</v>
      </c>
      <c r="H1830" s="317" t="s">
        <v>518</v>
      </c>
      <c r="I1830" s="317" t="s">
        <v>1209</v>
      </c>
      <c r="J1830" s="317">
        <v>1</v>
      </c>
      <c r="K1830" s="317" t="s">
        <v>760</v>
      </c>
      <c r="L1830" s="317" t="s">
        <v>856</v>
      </c>
      <c r="M1830" s="317">
        <v>0</v>
      </c>
      <c r="N1830" s="333" t="s">
        <v>21</v>
      </c>
      <c r="O1830" s="318"/>
      <c r="P1830" s="319"/>
      <c r="Q1830" s="320"/>
      <c r="R1830" s="319"/>
      <c r="S1830" s="319"/>
      <c r="T1830" s="320"/>
      <c r="U1830" s="321">
        <v>45069</v>
      </c>
      <c r="V1830" s="270" t="str">
        <f ca="1">IFERROR(IF(E1830&lt;&gt;"",VLOOKUP(E1830,'Color Lineup'!N:N,1,0),""),"CHECK")</f>
        <v>MX4R0</v>
      </c>
    </row>
    <row r="1831" spans="3:22">
      <c r="C1831" s="1">
        <f>+IF(D1831=1,COUNTIF($D$2:D1831,D1831),0)</f>
        <v>0</v>
      </c>
      <c r="D1831" s="1">
        <f>+COUNTIF($E$2:E1831,E1831)</f>
        <v>86</v>
      </c>
      <c r="E1831" s="1" t="str">
        <f t="shared" si="56"/>
        <v>HJ089</v>
      </c>
      <c r="F1831" s="323">
        <f t="shared" si="57"/>
        <v>1829</v>
      </c>
      <c r="G1831" s="317" t="s">
        <v>3287</v>
      </c>
      <c r="H1831" s="317" t="s">
        <v>682</v>
      </c>
      <c r="I1831" s="317" t="s">
        <v>3178</v>
      </c>
      <c r="J1831" s="317">
        <v>10</v>
      </c>
      <c r="K1831" s="317" t="s">
        <v>679</v>
      </c>
      <c r="L1831" s="317" t="s">
        <v>993</v>
      </c>
      <c r="M1831" s="317">
        <v>0</v>
      </c>
      <c r="N1831" s="333" t="s">
        <v>465</v>
      </c>
      <c r="O1831" s="318"/>
      <c r="P1831" s="319"/>
      <c r="Q1831" s="320"/>
      <c r="R1831" s="319"/>
      <c r="S1831" s="319"/>
      <c r="T1831" s="320"/>
      <c r="U1831" s="321">
        <v>45069</v>
      </c>
      <c r="V1831" s="270" t="str">
        <f ca="1">IFERROR(IF(E1831&lt;&gt;"",VLOOKUP(E1831,'Color Lineup'!N:N,1,0),""),"CHECK")</f>
        <v>HJ089</v>
      </c>
    </row>
    <row r="1832" spans="3:22">
      <c r="C1832" s="1">
        <f>+IF(D1832=1,COUNTIF($D$2:D1832,D1832),0)</f>
        <v>0</v>
      </c>
      <c r="D1832" s="1">
        <f>+COUNTIF($E$2:E1832,E1832)</f>
        <v>39</v>
      </c>
      <c r="E1832" s="1" t="str">
        <f t="shared" si="56"/>
        <v>MY040</v>
      </c>
      <c r="F1832" s="323">
        <f t="shared" si="57"/>
        <v>1830</v>
      </c>
      <c r="G1832" s="317" t="s">
        <v>3288</v>
      </c>
      <c r="H1832" s="317" t="s">
        <v>518</v>
      </c>
      <c r="I1832" s="317" t="s">
        <v>1174</v>
      </c>
      <c r="J1832" s="317">
        <v>9</v>
      </c>
      <c r="K1832" s="317" t="s">
        <v>759</v>
      </c>
      <c r="L1832" s="317" t="s">
        <v>857</v>
      </c>
      <c r="M1832" s="317">
        <v>0</v>
      </c>
      <c r="N1832" s="333" t="s">
        <v>28</v>
      </c>
      <c r="O1832" s="318"/>
      <c r="P1832" s="319"/>
      <c r="Q1832" s="320"/>
      <c r="R1832" s="319"/>
      <c r="S1832" s="319"/>
      <c r="T1832" s="320"/>
      <c r="U1832" s="321">
        <v>45069</v>
      </c>
      <c r="V1832" s="270" t="str">
        <f ca="1">IFERROR(IF(E1832&lt;&gt;"",VLOOKUP(E1832,'Color Lineup'!N:N,1,0),""),"CHECK")</f>
        <v>MY040</v>
      </c>
    </row>
    <row r="1833" spans="3:22">
      <c r="C1833" s="1">
        <f>+IF(D1833=1,COUNTIF($D$2:D1833,D1833),0)</f>
        <v>0</v>
      </c>
      <c r="D1833" s="1">
        <f>+COUNTIF($E$2:E1833,E1833)</f>
        <v>14</v>
      </c>
      <c r="E1833" s="1" t="str">
        <f t="shared" si="56"/>
        <v>LP4V8</v>
      </c>
      <c r="F1833" s="323">
        <f t="shared" si="57"/>
        <v>1831</v>
      </c>
      <c r="G1833" s="317" t="s">
        <v>3289</v>
      </c>
      <c r="H1833" s="317" t="s">
        <v>519</v>
      </c>
      <c r="I1833" s="317" t="s">
        <v>3155</v>
      </c>
      <c r="J1833" s="317">
        <v>10</v>
      </c>
      <c r="K1833" s="317" t="s">
        <v>561</v>
      </c>
      <c r="L1833" s="317" t="s">
        <v>1132</v>
      </c>
      <c r="M1833" s="317">
        <v>0</v>
      </c>
      <c r="N1833" s="333" t="s">
        <v>30</v>
      </c>
      <c r="O1833" s="318"/>
      <c r="P1833" s="319"/>
      <c r="Q1833" s="320"/>
      <c r="R1833" s="319"/>
      <c r="S1833" s="319"/>
      <c r="T1833" s="320"/>
      <c r="U1833" s="321">
        <v>45069</v>
      </c>
      <c r="V1833" s="270" t="str">
        <f ca="1">IFERROR(IF(E1833&lt;&gt;"",VLOOKUP(E1833,'Color Lineup'!N:N,1,0),""),"CHECK")</f>
        <v>LP4V8</v>
      </c>
    </row>
    <row r="1834" spans="3:22">
      <c r="C1834" s="1">
        <f>+IF(D1834=1,COUNTIF($D$2:D1834,D1834),0)</f>
        <v>0</v>
      </c>
      <c r="D1834" s="1">
        <f>+COUNTIF($E$2:E1834,E1834)</f>
        <v>80</v>
      </c>
      <c r="E1834" s="1" t="str">
        <f t="shared" si="56"/>
        <v>LHX12</v>
      </c>
      <c r="F1834" s="323">
        <f t="shared" si="57"/>
        <v>1832</v>
      </c>
      <c r="G1834" s="317" t="s">
        <v>3290</v>
      </c>
      <c r="H1834" s="317" t="s">
        <v>682</v>
      </c>
      <c r="I1834" s="317" t="s">
        <v>3260</v>
      </c>
      <c r="J1834" s="317">
        <v>8</v>
      </c>
      <c r="K1834" s="317" t="s">
        <v>585</v>
      </c>
      <c r="L1834" s="317" t="s">
        <v>994</v>
      </c>
      <c r="M1834" s="317">
        <v>0</v>
      </c>
      <c r="N1834" s="333" t="s">
        <v>632</v>
      </c>
      <c r="O1834" s="318"/>
      <c r="P1834" s="319"/>
      <c r="Q1834" s="320"/>
      <c r="R1834" s="319"/>
      <c r="S1834" s="319"/>
      <c r="T1834" s="320"/>
      <c r="U1834" s="321">
        <v>45069</v>
      </c>
      <c r="V1834" s="270" t="str">
        <f ca="1">IFERROR(IF(E1834&lt;&gt;"",VLOOKUP(E1834,'Color Lineup'!N:N,1,0),""),"CHECK")</f>
        <v>LHX12</v>
      </c>
    </row>
    <row r="1835" spans="3:22">
      <c r="C1835" s="1">
        <f>+IF(D1835=1,COUNTIF($D$2:D1835,D1835),0)</f>
        <v>0</v>
      </c>
      <c r="D1835" s="1">
        <f>+COUNTIF($E$2:E1835,E1835)</f>
        <v>80</v>
      </c>
      <c r="E1835" s="1" t="str">
        <f t="shared" si="56"/>
        <v>MX218</v>
      </c>
      <c r="F1835" s="323">
        <f t="shared" si="57"/>
        <v>1833</v>
      </c>
      <c r="G1835" s="317" t="s">
        <v>3291</v>
      </c>
      <c r="H1835" s="317" t="s">
        <v>518</v>
      </c>
      <c r="I1835" s="317" t="s">
        <v>1209</v>
      </c>
      <c r="J1835" s="317">
        <v>2</v>
      </c>
      <c r="K1835" s="317" t="s">
        <v>760</v>
      </c>
      <c r="L1835" s="317" t="s">
        <v>858</v>
      </c>
      <c r="M1835" s="317">
        <v>0</v>
      </c>
      <c r="N1835" s="333" t="s">
        <v>20</v>
      </c>
      <c r="O1835" s="318"/>
      <c r="P1835" s="319"/>
      <c r="Q1835" s="320"/>
      <c r="R1835" s="319"/>
      <c r="S1835" s="319"/>
      <c r="T1835" s="320"/>
      <c r="U1835" s="321">
        <v>45069</v>
      </c>
      <c r="V1835" s="270" t="str">
        <f ca="1">IFERROR(IF(E1835&lt;&gt;"",VLOOKUP(E1835,'Color Lineup'!N:N,1,0),""),"CHECK")</f>
        <v>MX218</v>
      </c>
    </row>
    <row r="1836" spans="3:22">
      <c r="C1836" s="1">
        <f>+IF(D1836=1,COUNTIF($D$2:D1836,D1836),0)</f>
        <v>0</v>
      </c>
      <c r="D1836" s="1">
        <f>+COUNTIF($E$2:E1836,E1836)</f>
        <v>183</v>
      </c>
      <c r="E1836" s="1" t="str">
        <f t="shared" si="56"/>
        <v>LH089</v>
      </c>
      <c r="F1836" s="323">
        <f t="shared" si="57"/>
        <v>1834</v>
      </c>
      <c r="G1836" s="317" t="s">
        <v>3292</v>
      </c>
      <c r="H1836" s="317" t="s">
        <v>682</v>
      </c>
      <c r="I1836" s="317" t="s">
        <v>3260</v>
      </c>
      <c r="J1836" s="317">
        <v>9</v>
      </c>
      <c r="K1836" s="317" t="s">
        <v>585</v>
      </c>
      <c r="L1836" s="317" t="s">
        <v>995</v>
      </c>
      <c r="M1836" s="317">
        <v>0</v>
      </c>
      <c r="N1836" s="333" t="s">
        <v>465</v>
      </c>
      <c r="O1836" s="318"/>
      <c r="P1836" s="319"/>
      <c r="Q1836" s="320"/>
      <c r="R1836" s="319"/>
      <c r="S1836" s="319"/>
      <c r="T1836" s="320"/>
      <c r="U1836" s="321">
        <v>45069</v>
      </c>
      <c r="V1836" s="270" t="str">
        <f ca="1">IFERROR(IF(E1836&lt;&gt;"",VLOOKUP(E1836,'Color Lineup'!N:N,1,0),""),"CHECK")</f>
        <v>LH089</v>
      </c>
    </row>
    <row r="1837" spans="3:22">
      <c r="C1837" s="1">
        <f>+IF(D1837=1,COUNTIF($D$2:D1837,D1837),0)</f>
        <v>0</v>
      </c>
      <c r="D1837" s="1">
        <f>+COUNTIF($E$2:E1837,E1837)</f>
        <v>157</v>
      </c>
      <c r="E1837" s="1" t="str">
        <f t="shared" si="56"/>
        <v>MX4R0</v>
      </c>
      <c r="F1837" s="323">
        <f t="shared" si="57"/>
        <v>1835</v>
      </c>
      <c r="G1837" s="317" t="s">
        <v>3293</v>
      </c>
      <c r="H1837" s="317" t="s">
        <v>518</v>
      </c>
      <c r="I1837" s="317" t="s">
        <v>1209</v>
      </c>
      <c r="J1837" s="317">
        <v>3</v>
      </c>
      <c r="K1837" s="317" t="s">
        <v>760</v>
      </c>
      <c r="L1837" s="317" t="s">
        <v>859</v>
      </c>
      <c r="M1837" s="317">
        <v>0</v>
      </c>
      <c r="N1837" s="333" t="s">
        <v>21</v>
      </c>
      <c r="O1837" s="318"/>
      <c r="P1837" s="319"/>
      <c r="Q1837" s="320"/>
      <c r="R1837" s="319"/>
      <c r="S1837" s="319"/>
      <c r="T1837" s="320"/>
      <c r="U1837" s="321">
        <v>45069</v>
      </c>
      <c r="V1837" s="270" t="str">
        <f ca="1">IFERROR(IF(E1837&lt;&gt;"",VLOOKUP(E1837,'Color Lineup'!N:N,1,0),""),"CHECK")</f>
        <v>MX4R0</v>
      </c>
    </row>
    <row r="1838" spans="3:22">
      <c r="C1838" s="1">
        <f>+IF(D1838=1,COUNTIF($D$2:D1838,D1838),0)</f>
        <v>0</v>
      </c>
      <c r="D1838" s="1">
        <f>+COUNTIF($E$2:E1838,E1838)</f>
        <v>87</v>
      </c>
      <c r="E1838" s="1" t="str">
        <f t="shared" si="56"/>
        <v>HJ089</v>
      </c>
      <c r="F1838" s="323">
        <f t="shared" si="57"/>
        <v>1836</v>
      </c>
      <c r="G1838" s="317" t="s">
        <v>3294</v>
      </c>
      <c r="H1838" s="317" t="s">
        <v>682</v>
      </c>
      <c r="I1838" s="317" t="s">
        <v>3295</v>
      </c>
      <c r="J1838" s="317">
        <v>1</v>
      </c>
      <c r="K1838" s="317" t="s">
        <v>679</v>
      </c>
      <c r="L1838" s="317" t="s">
        <v>996</v>
      </c>
      <c r="M1838" s="317">
        <v>0</v>
      </c>
      <c r="N1838" s="333" t="s">
        <v>465</v>
      </c>
      <c r="O1838" s="318"/>
      <c r="P1838" s="319"/>
      <c r="Q1838" s="320"/>
      <c r="R1838" s="319"/>
      <c r="S1838" s="319"/>
      <c r="T1838" s="320"/>
      <c r="U1838" s="321">
        <v>45069</v>
      </c>
      <c r="V1838" s="270" t="str">
        <f ca="1">IFERROR(IF(E1838&lt;&gt;"",VLOOKUP(E1838,'Color Lineup'!N:N,1,0),""),"CHECK")</f>
        <v>HJ089</v>
      </c>
    </row>
    <row r="1839" spans="3:22">
      <c r="C1839" s="1">
        <f>+IF(D1839=1,COUNTIF($D$2:D1839,D1839),0)</f>
        <v>0</v>
      </c>
      <c r="D1839" s="1">
        <f>+COUNTIF($E$2:E1839,E1839)</f>
        <v>81</v>
      </c>
      <c r="E1839" s="1" t="str">
        <f t="shared" si="56"/>
        <v>MX218</v>
      </c>
      <c r="F1839" s="323">
        <f t="shared" si="57"/>
        <v>1837</v>
      </c>
      <c r="G1839" s="317" t="s">
        <v>3296</v>
      </c>
      <c r="H1839" s="317" t="s">
        <v>518</v>
      </c>
      <c r="I1839" s="317" t="s">
        <v>1209</v>
      </c>
      <c r="J1839" s="317">
        <v>4</v>
      </c>
      <c r="K1839" s="317" t="s">
        <v>760</v>
      </c>
      <c r="L1839" s="317" t="s">
        <v>860</v>
      </c>
      <c r="M1839" s="317">
        <v>0</v>
      </c>
      <c r="N1839" s="333" t="s">
        <v>20</v>
      </c>
      <c r="O1839" s="318"/>
      <c r="P1839" s="319"/>
      <c r="Q1839" s="320"/>
      <c r="R1839" s="319"/>
      <c r="S1839" s="319"/>
      <c r="T1839" s="320"/>
      <c r="U1839" s="321">
        <v>45069</v>
      </c>
      <c r="V1839" s="270" t="str">
        <f ca="1">IFERROR(IF(E1839&lt;&gt;"",VLOOKUP(E1839,'Color Lineup'!N:N,1,0),""),"CHECK")</f>
        <v>MX218</v>
      </c>
    </row>
    <row r="1840" spans="3:22">
      <c r="C1840" s="1">
        <f>+IF(D1840=1,COUNTIF($D$2:D1840,D1840),0)</f>
        <v>0</v>
      </c>
      <c r="D1840" s="1">
        <f>+COUNTIF($E$2:E1840,E1840)</f>
        <v>34</v>
      </c>
      <c r="E1840" s="1" t="str">
        <f t="shared" si="56"/>
        <v>LT218</v>
      </c>
      <c r="F1840" s="323">
        <f t="shared" si="57"/>
        <v>1838</v>
      </c>
      <c r="G1840" s="317" t="s">
        <v>3297</v>
      </c>
      <c r="H1840" s="317" t="s">
        <v>519</v>
      </c>
      <c r="I1840" s="317" t="s">
        <v>3283</v>
      </c>
      <c r="J1840" s="317">
        <v>2</v>
      </c>
      <c r="K1840" s="317" t="s">
        <v>559</v>
      </c>
      <c r="L1840" s="317" t="s">
        <v>1140</v>
      </c>
      <c r="M1840" s="317">
        <v>0</v>
      </c>
      <c r="N1840" s="333" t="s">
        <v>20</v>
      </c>
      <c r="O1840" s="318"/>
      <c r="P1840" s="319"/>
      <c r="Q1840" s="320"/>
      <c r="R1840" s="319"/>
      <c r="S1840" s="319"/>
      <c r="T1840" s="320"/>
      <c r="U1840" s="321">
        <v>45069</v>
      </c>
      <c r="V1840" s="270" t="str">
        <f ca="1">IFERROR(IF(E1840&lt;&gt;"",VLOOKUP(E1840,'Color Lineup'!N:N,1,0),""),"CHECK")</f>
        <v>LT218</v>
      </c>
    </row>
    <row r="1841" spans="3:22">
      <c r="C1841" s="1">
        <f>+IF(D1841=1,COUNTIF($D$2:D1841,D1841),0)</f>
        <v>0</v>
      </c>
      <c r="D1841" s="1">
        <f>+COUNTIF($E$2:E1841,E1841)</f>
        <v>81</v>
      </c>
      <c r="E1841" s="1" t="str">
        <f t="shared" si="56"/>
        <v>LHX12</v>
      </c>
      <c r="F1841" s="323">
        <f t="shared" si="57"/>
        <v>1839</v>
      </c>
      <c r="G1841" s="317" t="s">
        <v>3298</v>
      </c>
      <c r="H1841" s="317" t="s">
        <v>682</v>
      </c>
      <c r="I1841" s="317" t="s">
        <v>3260</v>
      </c>
      <c r="J1841" s="317">
        <v>10</v>
      </c>
      <c r="K1841" s="317" t="s">
        <v>585</v>
      </c>
      <c r="L1841" s="317" t="s">
        <v>997</v>
      </c>
      <c r="M1841" s="317">
        <v>0</v>
      </c>
      <c r="N1841" s="333" t="s">
        <v>632</v>
      </c>
      <c r="O1841" s="318"/>
      <c r="P1841" s="319"/>
      <c r="Q1841" s="320"/>
      <c r="R1841" s="319"/>
      <c r="S1841" s="319"/>
      <c r="T1841" s="320"/>
      <c r="U1841" s="321">
        <v>45069</v>
      </c>
      <c r="V1841" s="270" t="str">
        <f ca="1">IFERROR(IF(E1841&lt;&gt;"",VLOOKUP(E1841,'Color Lineup'!N:N,1,0),""),"CHECK")</f>
        <v>LHX12</v>
      </c>
    </row>
    <row r="1842" spans="3:22">
      <c r="C1842" s="1">
        <f>+IF(D1842=1,COUNTIF($D$2:D1842,D1842),0)</f>
        <v>0</v>
      </c>
      <c r="D1842" s="1">
        <f>+COUNTIF($E$2:E1842,E1842)</f>
        <v>36</v>
      </c>
      <c r="E1842" s="1" t="str">
        <f t="shared" si="56"/>
        <v>MY089</v>
      </c>
      <c r="F1842" s="323">
        <f t="shared" si="57"/>
        <v>1840</v>
      </c>
      <c r="G1842" s="317" t="s">
        <v>3299</v>
      </c>
      <c r="H1842" s="317" t="s">
        <v>518</v>
      </c>
      <c r="I1842" s="317" t="s">
        <v>1174</v>
      </c>
      <c r="J1842" s="317">
        <v>10</v>
      </c>
      <c r="K1842" s="317" t="s">
        <v>759</v>
      </c>
      <c r="L1842" s="317" t="s">
        <v>861</v>
      </c>
      <c r="M1842" s="317">
        <v>0</v>
      </c>
      <c r="N1842" s="333" t="s">
        <v>465</v>
      </c>
      <c r="O1842" s="318"/>
      <c r="P1842" s="319"/>
      <c r="Q1842" s="320"/>
      <c r="R1842" s="319"/>
      <c r="S1842" s="319"/>
      <c r="T1842" s="320"/>
      <c r="U1842" s="321">
        <v>45069</v>
      </c>
      <c r="V1842" s="270" t="str">
        <f ca="1">IFERROR(IF(E1842&lt;&gt;"",VLOOKUP(E1842,'Color Lineup'!N:N,1,0),""),"CHECK")</f>
        <v>MY089</v>
      </c>
    </row>
    <row r="1843" spans="3:22">
      <c r="C1843" s="1">
        <f>+IF(D1843=1,COUNTIF($D$2:D1843,D1843),0)</f>
        <v>0</v>
      </c>
      <c r="D1843" s="1">
        <f>+COUNTIF($E$2:E1843,E1843)</f>
        <v>81</v>
      </c>
      <c r="E1843" s="1" t="str">
        <f t="shared" si="56"/>
        <v>CXW09</v>
      </c>
      <c r="F1843" s="323">
        <f t="shared" si="57"/>
        <v>1841</v>
      </c>
      <c r="G1843" s="317" t="s">
        <v>3300</v>
      </c>
      <c r="H1843" s="317" t="s">
        <v>682</v>
      </c>
      <c r="I1843" s="317" t="s">
        <v>3181</v>
      </c>
      <c r="J1843" s="317">
        <v>9</v>
      </c>
      <c r="K1843" s="317" t="s">
        <v>680</v>
      </c>
      <c r="L1843" s="317" t="s">
        <v>998</v>
      </c>
      <c r="M1843" s="317">
        <v>0</v>
      </c>
      <c r="N1843" s="333" t="s">
        <v>635</v>
      </c>
      <c r="O1843" s="318"/>
      <c r="P1843" s="319"/>
      <c r="Q1843" s="320"/>
      <c r="R1843" s="319"/>
      <c r="S1843" s="319"/>
      <c r="T1843" s="320"/>
      <c r="U1843" s="321">
        <v>45069</v>
      </c>
      <c r="V1843" s="270" t="str">
        <f ca="1">IFERROR(IF(E1843&lt;&gt;"",VLOOKUP(E1843,'Color Lineup'!N:N,1,0),""),"CHECK")</f>
        <v>CXW09</v>
      </c>
    </row>
    <row r="1844" spans="3:22">
      <c r="C1844" s="1">
        <f>+IF(D1844=1,COUNTIF($D$2:D1844,D1844),0)</f>
        <v>0</v>
      </c>
      <c r="D1844" s="1">
        <f>+COUNTIF($E$2:E1844,E1844)</f>
        <v>60</v>
      </c>
      <c r="E1844" s="1" t="str">
        <f t="shared" si="56"/>
        <v>LP040</v>
      </c>
      <c r="F1844" s="323">
        <f t="shared" si="57"/>
        <v>1842</v>
      </c>
      <c r="G1844" s="317" t="s">
        <v>3301</v>
      </c>
      <c r="H1844" s="317" t="s">
        <v>519</v>
      </c>
      <c r="I1844" s="317" t="s">
        <v>3302</v>
      </c>
      <c r="J1844" s="317">
        <v>1</v>
      </c>
      <c r="K1844" s="317" t="s">
        <v>561</v>
      </c>
      <c r="L1844" s="317" t="s">
        <v>1145</v>
      </c>
      <c r="M1844" s="317">
        <v>0</v>
      </c>
      <c r="N1844" s="333" t="s">
        <v>28</v>
      </c>
      <c r="O1844" s="318"/>
      <c r="P1844" s="319"/>
      <c r="Q1844" s="320"/>
      <c r="R1844" s="319"/>
      <c r="S1844" s="319"/>
      <c r="T1844" s="320"/>
      <c r="U1844" s="321">
        <v>45069</v>
      </c>
      <c r="V1844" s="270" t="str">
        <f ca="1">IFERROR(IF(E1844&lt;&gt;"",VLOOKUP(E1844,'Color Lineup'!N:N,1,0),""),"CHECK")</f>
        <v>LP040</v>
      </c>
    </row>
    <row r="1845" spans="3:22">
      <c r="C1845" s="1">
        <f>+IF(D1845=1,COUNTIF($D$2:D1845,D1845),0)</f>
        <v>0</v>
      </c>
      <c r="D1845" s="1">
        <f>+COUNTIF($E$2:E1845,E1845)</f>
        <v>61</v>
      </c>
      <c r="E1845" s="1" t="str">
        <f t="shared" si="56"/>
        <v>MX3R3</v>
      </c>
      <c r="F1845" s="323">
        <f t="shared" si="57"/>
        <v>1843</v>
      </c>
      <c r="G1845" s="317" t="s">
        <v>3303</v>
      </c>
      <c r="H1845" s="317" t="s">
        <v>518</v>
      </c>
      <c r="I1845" s="317" t="s">
        <v>1209</v>
      </c>
      <c r="J1845" s="317">
        <v>5</v>
      </c>
      <c r="K1845" s="317" t="s">
        <v>760</v>
      </c>
      <c r="L1845" s="317" t="s">
        <v>862</v>
      </c>
      <c r="M1845" s="317">
        <v>0</v>
      </c>
      <c r="N1845" s="333" t="s">
        <v>354</v>
      </c>
      <c r="O1845" s="318"/>
      <c r="P1845" s="319"/>
      <c r="Q1845" s="320"/>
      <c r="R1845" s="319"/>
      <c r="S1845" s="319"/>
      <c r="T1845" s="320"/>
      <c r="U1845" s="321">
        <v>45069</v>
      </c>
      <c r="V1845" s="270" t="str">
        <f ca="1">IFERROR(IF(E1845&lt;&gt;"",VLOOKUP(E1845,'Color Lineup'!N:N,1,0),""),"CHECK")</f>
        <v>MX3R3</v>
      </c>
    </row>
    <row r="1846" spans="3:22">
      <c r="C1846" s="1">
        <f>+IF(D1846=1,COUNTIF($D$2:D1846,D1846),0)</f>
        <v>0</v>
      </c>
      <c r="D1846" s="1">
        <f>+COUNTIF($E$2:E1846,E1846)</f>
        <v>184</v>
      </c>
      <c r="E1846" s="1" t="str">
        <f t="shared" si="56"/>
        <v>LH089</v>
      </c>
      <c r="F1846" s="323">
        <f t="shared" si="57"/>
        <v>1844</v>
      </c>
      <c r="G1846" s="317" t="s">
        <v>3304</v>
      </c>
      <c r="H1846" s="317" t="s">
        <v>682</v>
      </c>
      <c r="I1846" s="317" t="s">
        <v>3305</v>
      </c>
      <c r="J1846" s="317">
        <v>1</v>
      </c>
      <c r="K1846" s="317" t="s">
        <v>585</v>
      </c>
      <c r="L1846" s="317" t="s">
        <v>999</v>
      </c>
      <c r="M1846" s="317">
        <v>0</v>
      </c>
      <c r="N1846" s="333" t="s">
        <v>465</v>
      </c>
      <c r="O1846" s="318"/>
      <c r="P1846" s="319"/>
      <c r="Q1846" s="320"/>
      <c r="R1846" s="319"/>
      <c r="S1846" s="319"/>
      <c r="T1846" s="320"/>
      <c r="U1846" s="321">
        <v>45069</v>
      </c>
      <c r="V1846" s="270" t="str">
        <f ca="1">IFERROR(IF(E1846&lt;&gt;"",VLOOKUP(E1846,'Color Lineup'!N:N,1,0),""),"CHECK")</f>
        <v>LH089</v>
      </c>
    </row>
    <row r="1847" spans="3:22">
      <c r="C1847" s="1">
        <f>+IF(D1847=1,COUNTIF($D$2:D1847,D1847),0)</f>
        <v>0</v>
      </c>
      <c r="D1847" s="1">
        <f>+COUNTIF($E$2:E1847,E1847)</f>
        <v>82</v>
      </c>
      <c r="E1847" s="1" t="str">
        <f t="shared" si="56"/>
        <v>MX218</v>
      </c>
      <c r="F1847" s="323">
        <f t="shared" si="57"/>
        <v>1845</v>
      </c>
      <c r="G1847" s="317" t="s">
        <v>3306</v>
      </c>
      <c r="H1847" s="317" t="s">
        <v>518</v>
      </c>
      <c r="I1847" s="317" t="s">
        <v>1209</v>
      </c>
      <c r="J1847" s="317">
        <v>6</v>
      </c>
      <c r="K1847" s="317" t="s">
        <v>760</v>
      </c>
      <c r="L1847" s="317" t="s">
        <v>864</v>
      </c>
      <c r="M1847" s="317">
        <v>0</v>
      </c>
      <c r="N1847" s="333" t="s">
        <v>20</v>
      </c>
      <c r="O1847" s="318"/>
      <c r="P1847" s="319"/>
      <c r="Q1847" s="320"/>
      <c r="R1847" s="319"/>
      <c r="S1847" s="319"/>
      <c r="T1847" s="320"/>
      <c r="U1847" s="321">
        <v>45069</v>
      </c>
      <c r="V1847" s="270" t="str">
        <f ca="1">IFERROR(IF(E1847&lt;&gt;"",VLOOKUP(E1847,'Color Lineup'!N:N,1,0),""),"CHECK")</f>
        <v>MX218</v>
      </c>
    </row>
    <row r="1848" spans="3:22">
      <c r="C1848" s="1">
        <f>+IF(D1848=1,COUNTIF($D$2:D1848,D1848),0)</f>
        <v>0</v>
      </c>
      <c r="D1848" s="1">
        <f>+COUNTIF($E$2:E1848,E1848)</f>
        <v>63</v>
      </c>
      <c r="E1848" s="1" t="str">
        <f t="shared" si="56"/>
        <v>LH3Q3</v>
      </c>
      <c r="F1848" s="323">
        <f t="shared" si="57"/>
        <v>1846</v>
      </c>
      <c r="G1848" s="317" t="s">
        <v>3307</v>
      </c>
      <c r="H1848" s="317" t="s">
        <v>682</v>
      </c>
      <c r="I1848" s="317" t="s">
        <v>3305</v>
      </c>
      <c r="J1848" s="317">
        <v>2</v>
      </c>
      <c r="K1848" s="317" t="s">
        <v>585</v>
      </c>
      <c r="L1848" s="317" t="s">
        <v>1000</v>
      </c>
      <c r="M1848" s="317">
        <v>0</v>
      </c>
      <c r="N1848" s="333" t="s">
        <v>630</v>
      </c>
      <c r="O1848" s="318"/>
      <c r="P1848" s="319"/>
      <c r="Q1848" s="320"/>
      <c r="R1848" s="319"/>
      <c r="S1848" s="319"/>
      <c r="T1848" s="320"/>
      <c r="U1848" s="321">
        <v>45069</v>
      </c>
      <c r="V1848" s="270" t="str">
        <f ca="1">IFERROR(IF(E1848&lt;&gt;"",VLOOKUP(E1848,'Color Lineup'!N:N,1,0),""),"CHECK")</f>
        <v>LH3Q3</v>
      </c>
    </row>
    <row r="1849" spans="3:22">
      <c r="C1849" s="1">
        <f>+IF(D1849=1,COUNTIF($D$2:D1849,D1849),0)</f>
        <v>0</v>
      </c>
      <c r="D1849" s="1">
        <f>+COUNTIF($E$2:E1849,E1849)</f>
        <v>16</v>
      </c>
      <c r="E1849" s="1" t="str">
        <f t="shared" si="56"/>
        <v>MY3R3</v>
      </c>
      <c r="F1849" s="323">
        <f t="shared" si="57"/>
        <v>1847</v>
      </c>
      <c r="G1849" s="317" t="s">
        <v>3308</v>
      </c>
      <c r="H1849" s="317" t="s">
        <v>518</v>
      </c>
      <c r="I1849" s="317" t="s">
        <v>1177</v>
      </c>
      <c r="J1849" s="317">
        <v>1</v>
      </c>
      <c r="K1849" s="317" t="s">
        <v>759</v>
      </c>
      <c r="L1849" s="317" t="s">
        <v>865</v>
      </c>
      <c r="M1849" s="317">
        <v>0</v>
      </c>
      <c r="N1849" s="333" t="s">
        <v>354</v>
      </c>
      <c r="O1849" s="318"/>
      <c r="P1849" s="319"/>
      <c r="Q1849" s="320"/>
      <c r="R1849" s="319"/>
      <c r="S1849" s="319"/>
      <c r="T1849" s="320"/>
      <c r="U1849" s="321">
        <v>45069</v>
      </c>
      <c r="V1849" s="270" t="str">
        <f ca="1">IFERROR(IF(E1849&lt;&gt;"",VLOOKUP(E1849,'Color Lineup'!N:N,1,0),""),"CHECK")</f>
        <v>MY3R3</v>
      </c>
    </row>
    <row r="1850" spans="3:22">
      <c r="C1850" s="1">
        <f>+IF(D1850=1,COUNTIF($D$2:D1850,D1850),0)</f>
        <v>0</v>
      </c>
      <c r="D1850" s="1">
        <f>+COUNTIF($E$2:E1850,E1850)</f>
        <v>2</v>
      </c>
      <c r="E1850" s="1" t="str">
        <f t="shared" si="56"/>
        <v>LN4V8</v>
      </c>
      <c r="F1850" s="323">
        <f t="shared" si="57"/>
        <v>1848</v>
      </c>
      <c r="G1850" s="317" t="s">
        <v>3309</v>
      </c>
      <c r="H1850" s="317" t="s">
        <v>519</v>
      </c>
      <c r="I1850" s="317" t="s">
        <v>2693</v>
      </c>
      <c r="J1850" s="317">
        <v>8</v>
      </c>
      <c r="K1850" s="317" t="s">
        <v>555</v>
      </c>
      <c r="L1850" s="317" t="s">
        <v>1154</v>
      </c>
      <c r="M1850" s="317">
        <v>0</v>
      </c>
      <c r="N1850" s="333" t="s">
        <v>30</v>
      </c>
      <c r="O1850" s="318"/>
      <c r="P1850" s="319"/>
      <c r="Q1850" s="320"/>
      <c r="R1850" s="319"/>
      <c r="S1850" s="319"/>
      <c r="T1850" s="320"/>
      <c r="U1850" s="321">
        <v>45069</v>
      </c>
      <c r="V1850" s="270" t="str">
        <f ca="1">IFERROR(IF(E1850&lt;&gt;"",VLOOKUP(E1850,'Color Lineup'!N:N,1,0),""),"CHECK")</f>
        <v>LN4V8</v>
      </c>
    </row>
    <row r="1851" spans="3:22">
      <c r="C1851" s="1">
        <f>+IF(D1851=1,COUNTIF($D$2:D1851,D1851),0)</f>
        <v>0</v>
      </c>
      <c r="D1851" s="1">
        <f>+COUNTIF($E$2:E1851,E1851)</f>
        <v>88</v>
      </c>
      <c r="E1851" s="1" t="str">
        <f t="shared" si="56"/>
        <v>HJ089</v>
      </c>
      <c r="F1851" s="323">
        <f t="shared" si="57"/>
        <v>1849</v>
      </c>
      <c r="G1851" s="317" t="s">
        <v>3310</v>
      </c>
      <c r="H1851" s="317" t="s">
        <v>682</v>
      </c>
      <c r="I1851" s="317" t="s">
        <v>3295</v>
      </c>
      <c r="J1851" s="317">
        <v>2</v>
      </c>
      <c r="K1851" s="317" t="s">
        <v>679</v>
      </c>
      <c r="L1851" s="317" t="s">
        <v>1001</v>
      </c>
      <c r="M1851" s="317">
        <v>0</v>
      </c>
      <c r="N1851" s="333" t="s">
        <v>465</v>
      </c>
      <c r="O1851" s="318"/>
      <c r="P1851" s="319"/>
      <c r="Q1851" s="320"/>
      <c r="R1851" s="319"/>
      <c r="S1851" s="319"/>
      <c r="T1851" s="320"/>
      <c r="U1851" s="321">
        <v>45069</v>
      </c>
      <c r="V1851" s="270" t="str">
        <f ca="1">IFERROR(IF(E1851&lt;&gt;"",VLOOKUP(E1851,'Color Lineup'!N:N,1,0),""),"CHECK")</f>
        <v>HJ089</v>
      </c>
    </row>
    <row r="1852" spans="3:22">
      <c r="C1852" s="1">
        <f>+IF(D1852=1,COUNTIF($D$2:D1852,D1852),0)</f>
        <v>0</v>
      </c>
      <c r="D1852" s="1">
        <f>+COUNTIF($E$2:E1852,E1852)</f>
        <v>83</v>
      </c>
      <c r="E1852" s="1" t="str">
        <f t="shared" si="56"/>
        <v>MX218</v>
      </c>
      <c r="F1852" s="323">
        <f t="shared" si="57"/>
        <v>1850</v>
      </c>
      <c r="G1852" s="317" t="s">
        <v>3311</v>
      </c>
      <c r="H1852" s="317" t="s">
        <v>518</v>
      </c>
      <c r="I1852" s="317" t="s">
        <v>1209</v>
      </c>
      <c r="J1852" s="317">
        <v>7</v>
      </c>
      <c r="K1852" s="317" t="s">
        <v>760</v>
      </c>
      <c r="L1852" s="317" t="s">
        <v>867</v>
      </c>
      <c r="M1852" s="317">
        <v>0</v>
      </c>
      <c r="N1852" s="333" t="s">
        <v>20</v>
      </c>
      <c r="O1852" s="318"/>
      <c r="P1852" s="319"/>
      <c r="Q1852" s="320"/>
      <c r="R1852" s="319"/>
      <c r="S1852" s="319"/>
      <c r="T1852" s="320"/>
      <c r="U1852" s="321">
        <v>45069</v>
      </c>
      <c r="V1852" s="270" t="str">
        <f ca="1">IFERROR(IF(E1852&lt;&gt;"",VLOOKUP(E1852,'Color Lineup'!N:N,1,0),""),"CHECK")</f>
        <v>MX218</v>
      </c>
    </row>
    <row r="1853" spans="3:22">
      <c r="C1853" s="1">
        <f>+IF(D1853=1,COUNTIF($D$2:D1853,D1853),0)</f>
        <v>0</v>
      </c>
      <c r="D1853" s="1">
        <f>+COUNTIF($E$2:E1853,E1853)</f>
        <v>37</v>
      </c>
      <c r="E1853" s="1" t="str">
        <f t="shared" si="56"/>
        <v>LHS28</v>
      </c>
      <c r="F1853" s="323">
        <f t="shared" si="57"/>
        <v>1851</v>
      </c>
      <c r="G1853" s="317" t="s">
        <v>3312</v>
      </c>
      <c r="H1853" s="317" t="s">
        <v>682</v>
      </c>
      <c r="I1853" s="317" t="s">
        <v>3305</v>
      </c>
      <c r="J1853" s="317">
        <v>3</v>
      </c>
      <c r="K1853" s="317" t="s">
        <v>585</v>
      </c>
      <c r="L1853" s="317" t="s">
        <v>1003</v>
      </c>
      <c r="M1853" s="317">
        <v>0</v>
      </c>
      <c r="N1853" s="333" t="s">
        <v>631</v>
      </c>
      <c r="O1853" s="318"/>
      <c r="P1853" s="319"/>
      <c r="Q1853" s="320"/>
      <c r="R1853" s="319"/>
      <c r="S1853" s="319"/>
      <c r="T1853" s="320"/>
      <c r="U1853" s="321">
        <v>45069</v>
      </c>
      <c r="V1853" s="270" t="str">
        <f ca="1">IFERROR(IF(E1853&lt;&gt;"",VLOOKUP(E1853,'Color Lineup'!N:N,1,0),""),"CHECK")</f>
        <v>LHS28</v>
      </c>
    </row>
    <row r="1854" spans="3:22">
      <c r="C1854" s="1">
        <f>+IF(D1854=1,COUNTIF($D$2:D1854,D1854),0)</f>
        <v>0</v>
      </c>
      <c r="D1854" s="1">
        <f>+COUNTIF($E$2:E1854,E1854)</f>
        <v>125</v>
      </c>
      <c r="E1854" s="1" t="str">
        <f t="shared" si="56"/>
        <v>MX089</v>
      </c>
      <c r="F1854" s="323">
        <f t="shared" si="57"/>
        <v>1852</v>
      </c>
      <c r="G1854" s="317" t="s">
        <v>3313</v>
      </c>
      <c r="H1854" s="317" t="s">
        <v>518</v>
      </c>
      <c r="I1854" s="317" t="s">
        <v>1209</v>
      </c>
      <c r="J1854" s="317">
        <v>8</v>
      </c>
      <c r="K1854" s="317" t="s">
        <v>760</v>
      </c>
      <c r="L1854" s="317" t="s">
        <v>868</v>
      </c>
      <c r="M1854" s="317">
        <v>0</v>
      </c>
      <c r="N1854" s="333" t="s">
        <v>465</v>
      </c>
      <c r="O1854" s="318"/>
      <c r="P1854" s="319"/>
      <c r="Q1854" s="320"/>
      <c r="R1854" s="319"/>
      <c r="S1854" s="319"/>
      <c r="T1854" s="320"/>
      <c r="U1854" s="321">
        <v>45069</v>
      </c>
      <c r="V1854" s="270" t="str">
        <f ca="1">IFERROR(IF(E1854&lt;&gt;"",VLOOKUP(E1854,'Color Lineup'!N:N,1,0),""),"CHECK")</f>
        <v>MX089</v>
      </c>
    </row>
    <row r="1855" spans="3:22">
      <c r="C1855" s="1">
        <f>+IF(D1855=1,COUNTIF($D$2:D1855,D1855),0)</f>
        <v>0</v>
      </c>
      <c r="D1855" s="1">
        <f>+COUNTIF($E$2:E1855,E1855)</f>
        <v>15</v>
      </c>
      <c r="E1855" s="1" t="str">
        <f t="shared" si="56"/>
        <v>CXS28</v>
      </c>
      <c r="F1855" s="323">
        <f t="shared" si="57"/>
        <v>1853</v>
      </c>
      <c r="G1855" s="317" t="s">
        <v>3314</v>
      </c>
      <c r="H1855" s="317" t="s">
        <v>682</v>
      </c>
      <c r="I1855" s="317" t="s">
        <v>3181</v>
      </c>
      <c r="J1855" s="317">
        <v>10</v>
      </c>
      <c r="K1855" s="317" t="s">
        <v>680</v>
      </c>
      <c r="L1855" s="317" t="s">
        <v>1004</v>
      </c>
      <c r="M1855" s="317">
        <v>0</v>
      </c>
      <c r="N1855" s="333" t="s">
        <v>631</v>
      </c>
      <c r="O1855" s="318"/>
      <c r="P1855" s="319"/>
      <c r="Q1855" s="320"/>
      <c r="R1855" s="319"/>
      <c r="S1855" s="319"/>
      <c r="T1855" s="320"/>
      <c r="U1855" s="321">
        <v>45069</v>
      </c>
      <c r="V1855" s="270" t="str">
        <f ca="1">IFERROR(IF(E1855&lt;&gt;"",VLOOKUP(E1855,'Color Lineup'!N:N,1,0),""),"CHECK")</f>
        <v>CXS28</v>
      </c>
    </row>
    <row r="1856" spans="3:22">
      <c r="C1856" s="1">
        <f>+IF(D1856=1,COUNTIF($D$2:D1856,D1856),0)</f>
        <v>0</v>
      </c>
      <c r="D1856" s="1">
        <f>+COUNTIF($E$2:E1856,E1856)</f>
        <v>3</v>
      </c>
      <c r="E1856" s="1" t="str">
        <f t="shared" si="56"/>
        <v>LS218</v>
      </c>
      <c r="F1856" s="323">
        <f t="shared" si="57"/>
        <v>1854</v>
      </c>
      <c r="G1856" s="317" t="s">
        <v>3315</v>
      </c>
      <c r="H1856" s="317" t="s">
        <v>519</v>
      </c>
      <c r="I1856" s="317" t="s">
        <v>2896</v>
      </c>
      <c r="J1856" s="317">
        <v>7</v>
      </c>
      <c r="K1856" s="317" t="s">
        <v>557</v>
      </c>
      <c r="L1856" s="317" t="s">
        <v>1159</v>
      </c>
      <c r="M1856" s="317">
        <v>0</v>
      </c>
      <c r="N1856" s="333" t="s">
        <v>20</v>
      </c>
      <c r="O1856" s="318"/>
      <c r="P1856" s="319"/>
      <c r="Q1856" s="320"/>
      <c r="R1856" s="319"/>
      <c r="S1856" s="319"/>
      <c r="T1856" s="320"/>
      <c r="U1856" s="321">
        <v>45069</v>
      </c>
      <c r="V1856" s="270" t="str">
        <f ca="1">IFERROR(IF(E1856&lt;&gt;"",VLOOKUP(E1856,'Color Lineup'!N:N,1,0),""),"CHECK")</f>
        <v>LS218</v>
      </c>
    </row>
    <row r="1857" spans="3:22">
      <c r="C1857" s="1">
        <f>+IF(D1857=1,COUNTIF($D$2:D1857,D1857),0)</f>
        <v>0</v>
      </c>
      <c r="D1857" s="1">
        <f>+COUNTIF($E$2:E1857,E1857)</f>
        <v>84</v>
      </c>
      <c r="E1857" s="1" t="str">
        <f t="shared" si="56"/>
        <v>MX218</v>
      </c>
      <c r="F1857" s="323">
        <f t="shared" si="57"/>
        <v>1855</v>
      </c>
      <c r="G1857" s="317" t="s">
        <v>3316</v>
      </c>
      <c r="H1857" s="317" t="s">
        <v>518</v>
      </c>
      <c r="I1857" s="317" t="s">
        <v>1209</v>
      </c>
      <c r="J1857" s="317">
        <v>9</v>
      </c>
      <c r="K1857" s="317" t="s">
        <v>760</v>
      </c>
      <c r="L1857" s="317" t="s">
        <v>870</v>
      </c>
      <c r="M1857" s="317">
        <v>0</v>
      </c>
      <c r="N1857" s="333" t="s">
        <v>20</v>
      </c>
      <c r="O1857" s="318"/>
      <c r="P1857" s="319"/>
      <c r="Q1857" s="320"/>
      <c r="R1857" s="319"/>
      <c r="S1857" s="319"/>
      <c r="T1857" s="320"/>
      <c r="U1857" s="321">
        <v>45069</v>
      </c>
      <c r="V1857" s="270" t="str">
        <f ca="1">IFERROR(IF(E1857&lt;&gt;"",VLOOKUP(E1857,'Color Lineup'!N:N,1,0),""),"CHECK")</f>
        <v>MX218</v>
      </c>
    </row>
    <row r="1858" spans="3:22">
      <c r="C1858" s="1">
        <f>+IF(D1858=1,COUNTIF($D$2:D1858,D1858),0)</f>
        <v>0</v>
      </c>
      <c r="D1858" s="1">
        <f>+COUNTIF($E$2:E1858,E1858)</f>
        <v>185</v>
      </c>
      <c r="E1858" s="1" t="str">
        <f t="shared" si="56"/>
        <v>LH089</v>
      </c>
      <c r="F1858" s="323">
        <f t="shared" si="57"/>
        <v>1856</v>
      </c>
      <c r="G1858" s="317" t="s">
        <v>3317</v>
      </c>
      <c r="H1858" s="317" t="s">
        <v>682</v>
      </c>
      <c r="I1858" s="317" t="s">
        <v>3305</v>
      </c>
      <c r="J1858" s="317">
        <v>4</v>
      </c>
      <c r="K1858" s="317" t="s">
        <v>585</v>
      </c>
      <c r="L1858" s="317" t="s">
        <v>1005</v>
      </c>
      <c r="M1858" s="317">
        <v>0</v>
      </c>
      <c r="N1858" s="333" t="s">
        <v>465</v>
      </c>
      <c r="O1858" s="318"/>
      <c r="P1858" s="319"/>
      <c r="Q1858" s="320"/>
      <c r="R1858" s="319"/>
      <c r="S1858" s="319"/>
      <c r="T1858" s="320"/>
      <c r="U1858" s="321">
        <v>45069</v>
      </c>
      <c r="V1858" s="270" t="str">
        <f ca="1">IFERROR(IF(E1858&lt;&gt;"",VLOOKUP(E1858,'Color Lineup'!N:N,1,0),""),"CHECK")</f>
        <v>LH089</v>
      </c>
    </row>
    <row r="1859" spans="3:22">
      <c r="C1859" s="1">
        <f>+IF(D1859=1,COUNTIF($D$2:D1859,D1859),0)</f>
        <v>0</v>
      </c>
      <c r="D1859" s="1">
        <f>+COUNTIF($E$2:E1859,E1859)</f>
        <v>17</v>
      </c>
      <c r="E1859" s="1" t="str">
        <f t="shared" si="56"/>
        <v>MY3R3</v>
      </c>
      <c r="F1859" s="323">
        <f t="shared" si="57"/>
        <v>1857</v>
      </c>
      <c r="G1859" s="317" t="s">
        <v>3318</v>
      </c>
      <c r="H1859" s="317" t="s">
        <v>518</v>
      </c>
      <c r="I1859" s="317" t="s">
        <v>1177</v>
      </c>
      <c r="J1859" s="317">
        <v>2</v>
      </c>
      <c r="K1859" s="317" t="s">
        <v>759</v>
      </c>
      <c r="L1859" s="317" t="s">
        <v>871</v>
      </c>
      <c r="M1859" s="317">
        <v>0</v>
      </c>
      <c r="N1859" s="333" t="s">
        <v>354</v>
      </c>
      <c r="O1859" s="318"/>
      <c r="P1859" s="319"/>
      <c r="Q1859" s="320"/>
      <c r="R1859" s="319"/>
      <c r="S1859" s="319"/>
      <c r="T1859" s="320"/>
      <c r="U1859" s="321">
        <v>45069</v>
      </c>
      <c r="V1859" s="270" t="str">
        <f ca="1">IFERROR(IF(E1859&lt;&gt;"",VLOOKUP(E1859,'Color Lineup'!N:N,1,0),""),"CHECK")</f>
        <v>MY3R3</v>
      </c>
    </row>
    <row r="1860" spans="3:22">
      <c r="C1860" s="1">
        <f>+IF(D1860=1,COUNTIF($D$2:D1860,D1860),0)</f>
        <v>0</v>
      </c>
      <c r="D1860" s="1">
        <f>+COUNTIF($E$2:E1860,E1860)</f>
        <v>44</v>
      </c>
      <c r="E1860" s="1" t="str">
        <f t="shared" ref="E1860:E1923" si="58">+K1860&amp;N1860</f>
        <v>MX040</v>
      </c>
      <c r="F1860" s="323">
        <f t="shared" si="57"/>
        <v>1858</v>
      </c>
      <c r="G1860" s="317" t="s">
        <v>3319</v>
      </c>
      <c r="H1860" s="317" t="s">
        <v>518</v>
      </c>
      <c r="I1860" s="317" t="s">
        <v>1209</v>
      </c>
      <c r="J1860" s="317">
        <v>10</v>
      </c>
      <c r="K1860" s="317" t="s">
        <v>760</v>
      </c>
      <c r="L1860" s="317" t="s">
        <v>873</v>
      </c>
      <c r="M1860" s="317">
        <v>0</v>
      </c>
      <c r="N1860" s="333" t="s">
        <v>28</v>
      </c>
      <c r="O1860" s="318"/>
      <c r="P1860" s="319"/>
      <c r="Q1860" s="320"/>
      <c r="R1860" s="319"/>
      <c r="S1860" s="319"/>
      <c r="T1860" s="320"/>
      <c r="U1860" s="321">
        <v>45069</v>
      </c>
      <c r="V1860" s="270" t="str">
        <f ca="1">IFERROR(IF(E1860&lt;&gt;"",VLOOKUP(E1860,'Color Lineup'!N:N,1,0),""),"CHECK")</f>
        <v>MX040</v>
      </c>
    </row>
    <row r="1861" spans="3:22">
      <c r="C1861" s="1">
        <f>+IF(D1861=1,COUNTIF($D$2:D1861,D1861),0)</f>
        <v>0</v>
      </c>
      <c r="D1861" s="1">
        <f>+COUNTIF($E$2:E1861,E1861)</f>
        <v>89</v>
      </c>
      <c r="E1861" s="1" t="str">
        <f t="shared" si="58"/>
        <v>HJ089</v>
      </c>
      <c r="F1861" s="323">
        <f t="shared" ref="F1861:F1924" si="59">ROW()-2</f>
        <v>1859</v>
      </c>
      <c r="G1861" s="317" t="s">
        <v>3320</v>
      </c>
      <c r="H1861" s="317" t="s">
        <v>682</v>
      </c>
      <c r="I1861" s="317" t="s">
        <v>3295</v>
      </c>
      <c r="J1861" s="317">
        <v>3</v>
      </c>
      <c r="K1861" s="317" t="s">
        <v>679</v>
      </c>
      <c r="L1861" s="317" t="s">
        <v>1006</v>
      </c>
      <c r="M1861" s="317">
        <v>0</v>
      </c>
      <c r="N1861" s="333" t="s">
        <v>465</v>
      </c>
      <c r="O1861" s="318"/>
      <c r="P1861" s="319"/>
      <c r="Q1861" s="320"/>
      <c r="R1861" s="319"/>
      <c r="S1861" s="319"/>
      <c r="T1861" s="320"/>
      <c r="U1861" s="321">
        <v>45069</v>
      </c>
      <c r="V1861" s="270" t="str">
        <f ca="1">IFERROR(IF(E1861&lt;&gt;"",VLOOKUP(E1861,'Color Lineup'!N:N,1,0),""),"CHECK")</f>
        <v>HJ089</v>
      </c>
    </row>
    <row r="1862" spans="3:22">
      <c r="C1862" s="1">
        <f>+IF(D1862=1,COUNTIF($D$2:D1862,D1862),0)</f>
        <v>0</v>
      </c>
      <c r="D1862" s="1">
        <f>+COUNTIF($E$2:E1862,E1862)</f>
        <v>126</v>
      </c>
      <c r="E1862" s="1" t="str">
        <f t="shared" si="58"/>
        <v>MX089</v>
      </c>
      <c r="F1862" s="323">
        <f t="shared" si="59"/>
        <v>1860</v>
      </c>
      <c r="G1862" s="317" t="s">
        <v>3321</v>
      </c>
      <c r="H1862" s="317" t="s">
        <v>518</v>
      </c>
      <c r="I1862" s="317" t="s">
        <v>1211</v>
      </c>
      <c r="J1862" s="317">
        <v>1</v>
      </c>
      <c r="K1862" s="317" t="s">
        <v>760</v>
      </c>
      <c r="L1862" s="317" t="s">
        <v>874</v>
      </c>
      <c r="M1862" s="317">
        <v>0</v>
      </c>
      <c r="N1862" s="333" t="s">
        <v>465</v>
      </c>
      <c r="O1862" s="318"/>
      <c r="P1862" s="319"/>
      <c r="Q1862" s="320"/>
      <c r="R1862" s="319"/>
      <c r="S1862" s="319"/>
      <c r="T1862" s="320"/>
      <c r="U1862" s="321">
        <v>45069</v>
      </c>
      <c r="V1862" s="270" t="str">
        <f ca="1">IFERROR(IF(E1862&lt;&gt;"",VLOOKUP(E1862,'Color Lineup'!N:N,1,0),""),"CHECK")</f>
        <v>MX089</v>
      </c>
    </row>
    <row r="1863" spans="3:22">
      <c r="C1863" s="1">
        <f>+IF(D1863=1,COUNTIF($D$2:D1863,D1863),0)</f>
        <v>0</v>
      </c>
      <c r="D1863" s="1">
        <f>+COUNTIF($E$2:E1863,E1863)</f>
        <v>10</v>
      </c>
      <c r="E1863" s="1" t="str">
        <f t="shared" si="58"/>
        <v>LT4V8</v>
      </c>
      <c r="F1863" s="323">
        <f t="shared" si="59"/>
        <v>1861</v>
      </c>
      <c r="G1863" s="317" t="s">
        <v>3322</v>
      </c>
      <c r="H1863" s="317" t="s">
        <v>519</v>
      </c>
      <c r="I1863" s="317" t="s">
        <v>3283</v>
      </c>
      <c r="J1863" s="317">
        <v>3</v>
      </c>
      <c r="K1863" s="317" t="s">
        <v>559</v>
      </c>
      <c r="L1863" s="317" t="s">
        <v>1165</v>
      </c>
      <c r="M1863" s="317">
        <v>0</v>
      </c>
      <c r="N1863" s="333" t="s">
        <v>30</v>
      </c>
      <c r="O1863" s="318"/>
      <c r="P1863" s="319"/>
      <c r="Q1863" s="320"/>
      <c r="R1863" s="319"/>
      <c r="S1863" s="319"/>
      <c r="T1863" s="320"/>
      <c r="U1863" s="321">
        <v>45069</v>
      </c>
      <c r="V1863" s="270" t="str">
        <f ca="1">IFERROR(IF(E1863&lt;&gt;"",VLOOKUP(E1863,'Color Lineup'!N:N,1,0),""),"CHECK")</f>
        <v>LT4V8</v>
      </c>
    </row>
    <row r="1864" spans="3:22">
      <c r="C1864" s="1">
        <f>+IF(D1864=1,COUNTIF($D$2:D1864,D1864),0)</f>
        <v>0</v>
      </c>
      <c r="D1864" s="1">
        <f>+COUNTIF($E$2:E1864,E1864)</f>
        <v>82</v>
      </c>
      <c r="E1864" s="1" t="str">
        <f t="shared" si="58"/>
        <v>LHX12</v>
      </c>
      <c r="F1864" s="323">
        <f t="shared" si="59"/>
        <v>1862</v>
      </c>
      <c r="G1864" s="317" t="s">
        <v>3323</v>
      </c>
      <c r="H1864" s="317" t="s">
        <v>682</v>
      </c>
      <c r="I1864" s="317" t="s">
        <v>3305</v>
      </c>
      <c r="J1864" s="317">
        <v>5</v>
      </c>
      <c r="K1864" s="317" t="s">
        <v>585</v>
      </c>
      <c r="L1864" s="317" t="s">
        <v>788</v>
      </c>
      <c r="M1864" s="317">
        <v>0</v>
      </c>
      <c r="N1864" s="333" t="s">
        <v>632</v>
      </c>
      <c r="O1864" s="318"/>
      <c r="P1864" s="319"/>
      <c r="Q1864" s="320"/>
      <c r="R1864" s="319"/>
      <c r="S1864" s="319"/>
      <c r="T1864" s="320"/>
      <c r="U1864" s="321">
        <v>45069</v>
      </c>
      <c r="V1864" s="270" t="str">
        <f ca="1">IFERROR(IF(E1864&lt;&gt;"",VLOOKUP(E1864,'Color Lineup'!N:N,1,0),""),"CHECK")</f>
        <v>LHX12</v>
      </c>
    </row>
    <row r="1865" spans="3:22">
      <c r="C1865" s="1">
        <f>+IF(D1865=1,COUNTIF($D$2:D1865,D1865),0)</f>
        <v>0</v>
      </c>
      <c r="D1865" s="1">
        <f>+COUNTIF($E$2:E1865,E1865)</f>
        <v>9</v>
      </c>
      <c r="E1865" s="1" t="str">
        <f t="shared" si="58"/>
        <v>MY1D6</v>
      </c>
      <c r="F1865" s="323">
        <f t="shared" si="59"/>
        <v>1863</v>
      </c>
      <c r="G1865" s="317" t="s">
        <v>3324</v>
      </c>
      <c r="H1865" s="317" t="s">
        <v>518</v>
      </c>
      <c r="I1865" s="317" t="s">
        <v>1177</v>
      </c>
      <c r="J1865" s="317">
        <v>3</v>
      </c>
      <c r="K1865" s="317" t="s">
        <v>759</v>
      </c>
      <c r="L1865" s="317" t="s">
        <v>876</v>
      </c>
      <c r="M1865" s="317">
        <v>0</v>
      </c>
      <c r="N1865" s="333" t="s">
        <v>29</v>
      </c>
      <c r="O1865" s="318"/>
      <c r="P1865" s="319"/>
      <c r="Q1865" s="320"/>
      <c r="R1865" s="319"/>
      <c r="S1865" s="319"/>
      <c r="T1865" s="320"/>
      <c r="U1865" s="321">
        <v>45069</v>
      </c>
      <c r="V1865" s="270" t="str">
        <f ca="1">IFERROR(IF(E1865&lt;&gt;"",VLOOKUP(E1865,'Color Lineup'!N:N,1,0),""),"CHECK")</f>
        <v>MY1D6</v>
      </c>
    </row>
    <row r="1866" spans="3:22">
      <c r="C1866" s="1">
        <f>+IF(D1866=1,COUNTIF($D$2:D1866,D1866),0)</f>
        <v>0</v>
      </c>
      <c r="D1866" s="1">
        <f>+COUNTIF($E$2:E1866,E1866)</f>
        <v>186</v>
      </c>
      <c r="E1866" s="1" t="str">
        <f t="shared" si="58"/>
        <v>LH089</v>
      </c>
      <c r="F1866" s="323">
        <f t="shared" si="59"/>
        <v>1864</v>
      </c>
      <c r="G1866" s="317" t="s">
        <v>3325</v>
      </c>
      <c r="H1866" s="317" t="s">
        <v>682</v>
      </c>
      <c r="I1866" s="317" t="s">
        <v>3305</v>
      </c>
      <c r="J1866" s="317">
        <v>6</v>
      </c>
      <c r="K1866" s="317" t="s">
        <v>585</v>
      </c>
      <c r="L1866" s="317" t="s">
        <v>863</v>
      </c>
      <c r="M1866" s="317">
        <v>0</v>
      </c>
      <c r="N1866" s="333" t="s">
        <v>465</v>
      </c>
      <c r="O1866" s="318"/>
      <c r="P1866" s="319"/>
      <c r="Q1866" s="320"/>
      <c r="R1866" s="319"/>
      <c r="S1866" s="319"/>
      <c r="T1866" s="320"/>
      <c r="U1866" s="321">
        <v>45069</v>
      </c>
      <c r="V1866" s="270" t="str">
        <f ca="1">IFERROR(IF(E1866&lt;&gt;"",VLOOKUP(E1866,'Color Lineup'!N:N,1,0),""),"CHECK")</f>
        <v>LH089</v>
      </c>
    </row>
    <row r="1867" spans="3:22">
      <c r="C1867" s="1">
        <f>+IF(D1867=1,COUNTIF($D$2:D1867,D1867),0)</f>
        <v>0</v>
      </c>
      <c r="D1867" s="1">
        <f>+COUNTIF($E$2:E1867,E1867)</f>
        <v>20</v>
      </c>
      <c r="E1867" s="1" t="str">
        <f t="shared" si="58"/>
        <v>MX1D6</v>
      </c>
      <c r="F1867" s="323">
        <f t="shared" si="59"/>
        <v>1865</v>
      </c>
      <c r="G1867" s="317" t="s">
        <v>3326</v>
      </c>
      <c r="H1867" s="317" t="s">
        <v>518</v>
      </c>
      <c r="I1867" s="317" t="s">
        <v>1211</v>
      </c>
      <c r="J1867" s="317">
        <v>2</v>
      </c>
      <c r="K1867" s="317" t="s">
        <v>760</v>
      </c>
      <c r="L1867" s="317" t="s">
        <v>877</v>
      </c>
      <c r="M1867" s="317">
        <v>0</v>
      </c>
      <c r="N1867" s="333" t="s">
        <v>29</v>
      </c>
      <c r="O1867" s="318"/>
      <c r="P1867" s="319"/>
      <c r="Q1867" s="320"/>
      <c r="R1867" s="319"/>
      <c r="S1867" s="319"/>
      <c r="T1867" s="320"/>
      <c r="U1867" s="321">
        <v>45069</v>
      </c>
      <c r="V1867" s="270" t="str">
        <f ca="1">IFERROR(IF(E1867&lt;&gt;"",VLOOKUP(E1867,'Color Lineup'!N:N,1,0),""),"CHECK")</f>
        <v>MX1D6</v>
      </c>
    </row>
    <row r="1868" spans="3:22">
      <c r="C1868" s="1">
        <f>+IF(D1868=1,COUNTIF($D$2:D1868,D1868),0)</f>
        <v>0</v>
      </c>
      <c r="D1868" s="1">
        <f>+COUNTIF($E$2:E1868,E1868)</f>
        <v>39</v>
      </c>
      <c r="E1868" s="1" t="str">
        <f t="shared" si="58"/>
        <v>LHP20</v>
      </c>
      <c r="F1868" s="323">
        <f t="shared" si="59"/>
        <v>1866</v>
      </c>
      <c r="G1868" s="317" t="s">
        <v>3327</v>
      </c>
      <c r="H1868" s="317" t="s">
        <v>682</v>
      </c>
      <c r="I1868" s="317" t="s">
        <v>3305</v>
      </c>
      <c r="J1868" s="317">
        <v>7</v>
      </c>
      <c r="K1868" s="317" t="s">
        <v>585</v>
      </c>
      <c r="L1868" s="317" t="s">
        <v>866</v>
      </c>
      <c r="M1868" s="317">
        <v>0</v>
      </c>
      <c r="N1868" s="333" t="s">
        <v>633</v>
      </c>
      <c r="O1868" s="318"/>
      <c r="P1868" s="319"/>
      <c r="Q1868" s="320"/>
      <c r="R1868" s="319"/>
      <c r="S1868" s="319"/>
      <c r="T1868" s="320"/>
      <c r="U1868" s="321">
        <v>45069</v>
      </c>
      <c r="V1868" s="270" t="str">
        <f ca="1">IFERROR(IF(E1868&lt;&gt;"",VLOOKUP(E1868,'Color Lineup'!N:N,1,0),""),"CHECK")</f>
        <v>LHP20</v>
      </c>
    </row>
    <row r="1869" spans="3:22">
      <c r="C1869" s="1">
        <f>+IF(D1869=1,COUNTIF($D$2:D1869,D1869),0)</f>
        <v>0</v>
      </c>
      <c r="D1869" s="1">
        <f>+COUNTIF($E$2:E1869,E1869)</f>
        <v>61</v>
      </c>
      <c r="E1869" s="1" t="str">
        <f t="shared" si="58"/>
        <v>LP040</v>
      </c>
      <c r="F1869" s="323">
        <f t="shared" si="59"/>
        <v>1867</v>
      </c>
      <c r="G1869" s="317" t="s">
        <v>3328</v>
      </c>
      <c r="H1869" s="317" t="s">
        <v>519</v>
      </c>
      <c r="I1869" s="317" t="s">
        <v>3302</v>
      </c>
      <c r="J1869" s="317">
        <v>2</v>
      </c>
      <c r="K1869" s="317" t="s">
        <v>561</v>
      </c>
      <c r="L1869" s="317" t="s">
        <v>1171</v>
      </c>
      <c r="M1869" s="317">
        <v>0</v>
      </c>
      <c r="N1869" s="333" t="s">
        <v>28</v>
      </c>
      <c r="O1869" s="318"/>
      <c r="P1869" s="319"/>
      <c r="Q1869" s="320"/>
      <c r="R1869" s="319"/>
      <c r="S1869" s="319"/>
      <c r="T1869" s="320"/>
      <c r="U1869" s="321">
        <v>45069</v>
      </c>
      <c r="V1869" s="270" t="str">
        <f ca="1">IFERROR(IF(E1869&lt;&gt;"",VLOOKUP(E1869,'Color Lineup'!N:N,1,0),""),"CHECK")</f>
        <v>LP040</v>
      </c>
    </row>
    <row r="1870" spans="3:22">
      <c r="C1870" s="1">
        <f>+IF(D1870=1,COUNTIF($D$2:D1870,D1870),0)</f>
        <v>0</v>
      </c>
      <c r="D1870" s="1">
        <f>+COUNTIF($E$2:E1870,E1870)</f>
        <v>21</v>
      </c>
      <c r="E1870" s="1" t="str">
        <f t="shared" si="58"/>
        <v>MX1D6</v>
      </c>
      <c r="F1870" s="323">
        <f t="shared" si="59"/>
        <v>1868</v>
      </c>
      <c r="G1870" s="317" t="s">
        <v>3329</v>
      </c>
      <c r="H1870" s="317" t="s">
        <v>518</v>
      </c>
      <c r="I1870" s="317" t="s">
        <v>1211</v>
      </c>
      <c r="J1870" s="317">
        <v>3</v>
      </c>
      <c r="K1870" s="317" t="s">
        <v>760</v>
      </c>
      <c r="L1870" s="317" t="s">
        <v>880</v>
      </c>
      <c r="M1870" s="317">
        <v>0</v>
      </c>
      <c r="N1870" s="333" t="s">
        <v>29</v>
      </c>
      <c r="O1870" s="318"/>
      <c r="P1870" s="319"/>
      <c r="Q1870" s="320"/>
      <c r="R1870" s="319"/>
      <c r="S1870" s="319"/>
      <c r="T1870" s="320"/>
      <c r="U1870" s="321">
        <v>45069</v>
      </c>
      <c r="V1870" s="270" t="str">
        <f ca="1">IFERROR(IF(E1870&lt;&gt;"",VLOOKUP(E1870,'Color Lineup'!N:N,1,0),""),"CHECK")</f>
        <v>MX1D6</v>
      </c>
    </row>
    <row r="1871" spans="3:22">
      <c r="C1871" s="1">
        <f>+IF(D1871=1,COUNTIF($D$2:D1871,D1871),0)</f>
        <v>0</v>
      </c>
      <c r="D1871" s="1">
        <f>+COUNTIF($E$2:E1871,E1871)</f>
        <v>26</v>
      </c>
      <c r="E1871" s="1" t="str">
        <f t="shared" si="58"/>
        <v>HJX12</v>
      </c>
      <c r="F1871" s="323">
        <f t="shared" si="59"/>
        <v>1869</v>
      </c>
      <c r="G1871" s="317" t="s">
        <v>3330</v>
      </c>
      <c r="H1871" s="317" t="s">
        <v>682</v>
      </c>
      <c r="I1871" s="317" t="s">
        <v>3295</v>
      </c>
      <c r="J1871" s="317">
        <v>4</v>
      </c>
      <c r="K1871" s="317" t="s">
        <v>679</v>
      </c>
      <c r="L1871" s="317" t="s">
        <v>869</v>
      </c>
      <c r="M1871" s="317">
        <v>0</v>
      </c>
      <c r="N1871" s="333" t="s">
        <v>632</v>
      </c>
      <c r="O1871" s="318"/>
      <c r="P1871" s="319"/>
      <c r="Q1871" s="320"/>
      <c r="R1871" s="319"/>
      <c r="S1871" s="319"/>
      <c r="T1871" s="320"/>
      <c r="U1871" s="321">
        <v>45069</v>
      </c>
      <c r="V1871" s="270" t="str">
        <f ca="1">IFERROR(IF(E1871&lt;&gt;"",VLOOKUP(E1871,'Color Lineup'!N:N,1,0),""),"CHECK")</f>
        <v>HJX12</v>
      </c>
    </row>
    <row r="1872" spans="3:22">
      <c r="C1872" s="1">
        <f>+IF(D1872=1,COUNTIF($D$2:D1872,D1872),0)</f>
        <v>0</v>
      </c>
      <c r="D1872" s="1">
        <f>+COUNTIF($E$2:E1872,E1872)</f>
        <v>12</v>
      </c>
      <c r="E1872" s="1" t="str">
        <f t="shared" si="58"/>
        <v>MV1D6</v>
      </c>
      <c r="F1872" s="323">
        <f t="shared" si="59"/>
        <v>1870</v>
      </c>
      <c r="G1872" s="317" t="s">
        <v>3331</v>
      </c>
      <c r="H1872" s="317" t="s">
        <v>518</v>
      </c>
      <c r="I1872" s="317" t="s">
        <v>2348</v>
      </c>
      <c r="J1872" s="317">
        <v>10</v>
      </c>
      <c r="K1872" s="317" t="s">
        <v>758</v>
      </c>
      <c r="L1872" s="317" t="s">
        <v>882</v>
      </c>
      <c r="M1872" s="317">
        <v>0</v>
      </c>
      <c r="N1872" s="333" t="s">
        <v>29</v>
      </c>
      <c r="O1872" s="318"/>
      <c r="P1872" s="319"/>
      <c r="Q1872" s="320"/>
      <c r="R1872" s="319"/>
      <c r="S1872" s="319"/>
      <c r="T1872" s="320"/>
      <c r="U1872" s="321">
        <v>45069</v>
      </c>
      <c r="V1872" s="270" t="str">
        <f ca="1">IFERROR(IF(E1872&lt;&gt;"",VLOOKUP(E1872,'Color Lineup'!N:N,1,0),""),"CHECK")</f>
        <v>MV1D6</v>
      </c>
    </row>
    <row r="1873" spans="3:22">
      <c r="C1873" s="1">
        <f>+IF(D1873=1,COUNTIF($D$2:D1873,D1873),0)</f>
        <v>0</v>
      </c>
      <c r="D1873" s="1">
        <f>+COUNTIF($E$2:E1873,E1873)</f>
        <v>12</v>
      </c>
      <c r="E1873" s="1" t="str">
        <f t="shared" si="58"/>
        <v>CXP20</v>
      </c>
      <c r="F1873" s="323">
        <f t="shared" si="59"/>
        <v>1871</v>
      </c>
      <c r="G1873" s="317" t="s">
        <v>3332</v>
      </c>
      <c r="H1873" s="317" t="s">
        <v>682</v>
      </c>
      <c r="I1873" s="317" t="s">
        <v>3333</v>
      </c>
      <c r="J1873" s="317">
        <v>1</v>
      </c>
      <c r="K1873" s="317" t="s">
        <v>680</v>
      </c>
      <c r="L1873" s="317" t="s">
        <v>872</v>
      </c>
      <c r="M1873" s="317">
        <v>0</v>
      </c>
      <c r="N1873" s="333" t="s">
        <v>633</v>
      </c>
      <c r="O1873" s="318"/>
      <c r="P1873" s="319"/>
      <c r="Q1873" s="320"/>
      <c r="R1873" s="319"/>
      <c r="S1873" s="319"/>
      <c r="T1873" s="320"/>
      <c r="U1873" s="321">
        <v>45069</v>
      </c>
      <c r="V1873" s="270" t="str">
        <f ca="1">IFERROR(IF(E1873&lt;&gt;"",VLOOKUP(E1873,'Color Lineup'!N:N,1,0),""),"CHECK")</f>
        <v>CXP20</v>
      </c>
    </row>
    <row r="1874" spans="3:22">
      <c r="C1874" s="1">
        <f>+IF(D1874=1,COUNTIF($D$2:D1874,D1874),0)</f>
        <v>0</v>
      </c>
      <c r="D1874" s="1">
        <f>+COUNTIF($E$2:E1874,E1874)</f>
        <v>127</v>
      </c>
      <c r="E1874" s="1" t="str">
        <f t="shared" si="58"/>
        <v>MX089</v>
      </c>
      <c r="F1874" s="323">
        <f t="shared" si="59"/>
        <v>1872</v>
      </c>
      <c r="G1874" s="317" t="s">
        <v>3334</v>
      </c>
      <c r="H1874" s="317" t="s">
        <v>518</v>
      </c>
      <c r="I1874" s="317" t="s">
        <v>1211</v>
      </c>
      <c r="J1874" s="317">
        <v>4</v>
      </c>
      <c r="K1874" s="317" t="s">
        <v>760</v>
      </c>
      <c r="L1874" s="317" t="s">
        <v>885</v>
      </c>
      <c r="M1874" s="317">
        <v>0</v>
      </c>
      <c r="N1874" s="333" t="s">
        <v>465</v>
      </c>
      <c r="O1874" s="318"/>
      <c r="P1874" s="319"/>
      <c r="Q1874" s="320"/>
      <c r="R1874" s="319"/>
      <c r="S1874" s="319"/>
      <c r="T1874" s="320"/>
      <c r="U1874" s="321">
        <v>45069</v>
      </c>
      <c r="V1874" s="270" t="str">
        <f ca="1">IFERROR(IF(E1874&lt;&gt;"",VLOOKUP(E1874,'Color Lineup'!N:N,1,0),""),"CHECK")</f>
        <v>MX089</v>
      </c>
    </row>
    <row r="1875" spans="3:22">
      <c r="C1875" s="1">
        <f>+IF(D1875=1,COUNTIF($D$2:D1875,D1875),0)</f>
        <v>0</v>
      </c>
      <c r="D1875" s="1">
        <f>+COUNTIF($E$2:E1875,E1875)</f>
        <v>83</v>
      </c>
      <c r="E1875" s="1" t="str">
        <f t="shared" si="58"/>
        <v>LHX12</v>
      </c>
      <c r="F1875" s="323">
        <f t="shared" si="59"/>
        <v>1873</v>
      </c>
      <c r="G1875" s="317" t="s">
        <v>3335</v>
      </c>
      <c r="H1875" s="317" t="s">
        <v>682</v>
      </c>
      <c r="I1875" s="317" t="s">
        <v>3305</v>
      </c>
      <c r="J1875" s="317">
        <v>8</v>
      </c>
      <c r="K1875" s="317" t="s">
        <v>585</v>
      </c>
      <c r="L1875" s="317" t="s">
        <v>875</v>
      </c>
      <c r="M1875" s="317">
        <v>0</v>
      </c>
      <c r="N1875" s="333" t="s">
        <v>632</v>
      </c>
      <c r="O1875" s="318"/>
      <c r="P1875" s="319"/>
      <c r="Q1875" s="320"/>
      <c r="R1875" s="319"/>
      <c r="S1875" s="319"/>
      <c r="T1875" s="320"/>
      <c r="U1875" s="321">
        <v>45069</v>
      </c>
      <c r="V1875" s="270" t="str">
        <f ca="1">IFERROR(IF(E1875&lt;&gt;"",VLOOKUP(E1875,'Color Lineup'!N:N,1,0),""),"CHECK")</f>
        <v>LHX12</v>
      </c>
    </row>
    <row r="1876" spans="3:22">
      <c r="C1876" s="1">
        <f>+IF(D1876=1,COUNTIF($D$2:D1876,D1876),0)</f>
        <v>0</v>
      </c>
      <c r="D1876" s="1">
        <f>+COUNTIF($E$2:E1876,E1876)</f>
        <v>8</v>
      </c>
      <c r="E1876" s="1" t="str">
        <f t="shared" si="58"/>
        <v>LT1D6</v>
      </c>
      <c r="F1876" s="323">
        <f t="shared" si="59"/>
        <v>1874</v>
      </c>
      <c r="G1876" s="317" t="s">
        <v>3336</v>
      </c>
      <c r="H1876" s="317" t="s">
        <v>519</v>
      </c>
      <c r="I1876" s="317" t="s">
        <v>3283</v>
      </c>
      <c r="J1876" s="317">
        <v>4</v>
      </c>
      <c r="K1876" s="317" t="s">
        <v>559</v>
      </c>
      <c r="L1876" s="317" t="s">
        <v>1176</v>
      </c>
      <c r="M1876" s="317">
        <v>0</v>
      </c>
      <c r="N1876" s="333" t="s">
        <v>29</v>
      </c>
      <c r="O1876" s="318"/>
      <c r="P1876" s="319"/>
      <c r="Q1876" s="320"/>
      <c r="R1876" s="319"/>
      <c r="S1876" s="319"/>
      <c r="T1876" s="320"/>
      <c r="U1876" s="321">
        <v>45069</v>
      </c>
      <c r="V1876" s="270" t="str">
        <f ca="1">IFERROR(IF(E1876&lt;&gt;"",VLOOKUP(E1876,'Color Lineup'!N:N,1,0),""),"CHECK")</f>
        <v>LT1D6</v>
      </c>
    </row>
    <row r="1877" spans="3:22">
      <c r="C1877" s="1">
        <f>+IF(D1877=1,COUNTIF($D$2:D1877,D1877),0)</f>
        <v>0</v>
      </c>
      <c r="D1877" s="1">
        <f>+COUNTIF($E$2:E1877,E1877)</f>
        <v>62</v>
      </c>
      <c r="E1877" s="1" t="str">
        <f t="shared" si="58"/>
        <v>MY4R0</v>
      </c>
      <c r="F1877" s="323">
        <f t="shared" si="59"/>
        <v>1875</v>
      </c>
      <c r="G1877" s="317" t="s">
        <v>3337</v>
      </c>
      <c r="H1877" s="317" t="s">
        <v>518</v>
      </c>
      <c r="I1877" s="317" t="s">
        <v>1177</v>
      </c>
      <c r="J1877" s="317">
        <v>4</v>
      </c>
      <c r="K1877" s="317" t="s">
        <v>759</v>
      </c>
      <c r="L1877" s="317" t="s">
        <v>886</v>
      </c>
      <c r="M1877" s="317">
        <v>0</v>
      </c>
      <c r="N1877" s="333" t="s">
        <v>21</v>
      </c>
      <c r="O1877" s="318"/>
      <c r="P1877" s="319"/>
      <c r="Q1877" s="320"/>
      <c r="R1877" s="319"/>
      <c r="S1877" s="319"/>
      <c r="T1877" s="320"/>
      <c r="U1877" s="321">
        <v>45069</v>
      </c>
      <c r="V1877" s="270" t="str">
        <f ca="1">IFERROR(IF(E1877&lt;&gt;"",VLOOKUP(E1877,'Color Lineup'!N:N,1,0),""),"CHECK")</f>
        <v>MY4R0</v>
      </c>
    </row>
    <row r="1878" spans="3:22">
      <c r="C1878" s="1">
        <f>+IF(D1878=1,COUNTIF($D$2:D1878,D1878),0)</f>
        <v>0</v>
      </c>
      <c r="D1878" s="1">
        <f>+COUNTIF($E$2:E1878,E1878)</f>
        <v>187</v>
      </c>
      <c r="E1878" s="1" t="str">
        <f t="shared" si="58"/>
        <v>LH089</v>
      </c>
      <c r="F1878" s="323">
        <f t="shared" si="59"/>
        <v>1876</v>
      </c>
      <c r="G1878" s="317" t="s">
        <v>3338</v>
      </c>
      <c r="H1878" s="317" t="s">
        <v>682</v>
      </c>
      <c r="I1878" s="317" t="s">
        <v>3305</v>
      </c>
      <c r="J1878" s="317">
        <v>9</v>
      </c>
      <c r="K1878" s="317" t="s">
        <v>585</v>
      </c>
      <c r="L1878" s="317" t="s">
        <v>879</v>
      </c>
      <c r="M1878" s="317">
        <v>0</v>
      </c>
      <c r="N1878" s="333" t="s">
        <v>465</v>
      </c>
      <c r="O1878" s="318"/>
      <c r="P1878" s="319"/>
      <c r="Q1878" s="320"/>
      <c r="R1878" s="319"/>
      <c r="S1878" s="319"/>
      <c r="T1878" s="320"/>
      <c r="U1878" s="321">
        <v>45069</v>
      </c>
      <c r="V1878" s="270" t="str">
        <f ca="1">IFERROR(IF(E1878&lt;&gt;"",VLOOKUP(E1878,'Color Lineup'!N:N,1,0),""),"CHECK")</f>
        <v>LH089</v>
      </c>
    </row>
    <row r="1879" spans="3:22">
      <c r="C1879" s="1">
        <f>+IF(D1879=1,COUNTIF($D$2:D1879,D1879),0)</f>
        <v>0</v>
      </c>
      <c r="D1879" s="1">
        <f>+COUNTIF($E$2:E1879,E1879)</f>
        <v>39</v>
      </c>
      <c r="E1879" s="1" t="str">
        <f t="shared" si="58"/>
        <v>MV4R0</v>
      </c>
      <c r="F1879" s="323">
        <f t="shared" si="59"/>
        <v>1877</v>
      </c>
      <c r="G1879" s="317" t="s">
        <v>3339</v>
      </c>
      <c r="H1879" s="317" t="s">
        <v>518</v>
      </c>
      <c r="I1879" s="317" t="s">
        <v>1122</v>
      </c>
      <c r="J1879" s="317">
        <v>1</v>
      </c>
      <c r="K1879" s="317" t="s">
        <v>758</v>
      </c>
      <c r="L1879" s="317" t="s">
        <v>889</v>
      </c>
      <c r="M1879" s="317">
        <v>0</v>
      </c>
      <c r="N1879" s="333" t="s">
        <v>21</v>
      </c>
      <c r="O1879" s="318"/>
      <c r="P1879" s="319"/>
      <c r="Q1879" s="320"/>
      <c r="R1879" s="319"/>
      <c r="S1879" s="319"/>
      <c r="T1879" s="320"/>
      <c r="U1879" s="321">
        <v>45069</v>
      </c>
      <c r="V1879" s="270" t="str">
        <f ca="1">IFERROR(IF(E1879&lt;&gt;"",VLOOKUP(E1879,'Color Lineup'!N:N,1,0),""),"CHECK")</f>
        <v>MV4R0</v>
      </c>
    </row>
    <row r="1880" spans="3:22">
      <c r="C1880" s="1">
        <f>+IF(D1880=1,COUNTIF($D$2:D1880,D1880),0)</f>
        <v>0</v>
      </c>
      <c r="D1880" s="1">
        <f>+COUNTIF($E$2:E1880,E1880)</f>
        <v>17</v>
      </c>
      <c r="E1880" s="1" t="str">
        <f t="shared" si="58"/>
        <v>HJP20</v>
      </c>
      <c r="F1880" s="323">
        <f t="shared" si="59"/>
        <v>1878</v>
      </c>
      <c r="G1880" s="317" t="s">
        <v>3340</v>
      </c>
      <c r="H1880" s="317" t="s">
        <v>682</v>
      </c>
      <c r="I1880" s="317" t="s">
        <v>3295</v>
      </c>
      <c r="J1880" s="317">
        <v>5</v>
      </c>
      <c r="K1880" s="317" t="s">
        <v>679</v>
      </c>
      <c r="L1880" s="317" t="s">
        <v>883</v>
      </c>
      <c r="M1880" s="317">
        <v>0</v>
      </c>
      <c r="N1880" s="333" t="s">
        <v>633</v>
      </c>
      <c r="O1880" s="318"/>
      <c r="P1880" s="319"/>
      <c r="Q1880" s="320"/>
      <c r="R1880" s="319"/>
      <c r="S1880" s="319"/>
      <c r="T1880" s="320"/>
      <c r="U1880" s="321">
        <v>45069</v>
      </c>
      <c r="V1880" s="270" t="str">
        <f ca="1">IFERROR(IF(E1880&lt;&gt;"",VLOOKUP(E1880,'Color Lineup'!N:N,1,0),""),"CHECK")</f>
        <v>HJP20</v>
      </c>
    </row>
    <row r="1881" spans="3:22">
      <c r="C1881" s="1">
        <f>+IF(D1881=1,COUNTIF($D$2:D1881,D1881),0)</f>
        <v>0</v>
      </c>
      <c r="D1881" s="1">
        <f>+COUNTIF($E$2:E1881,E1881)</f>
        <v>85</v>
      </c>
      <c r="E1881" s="1" t="str">
        <f t="shared" si="58"/>
        <v>MX218</v>
      </c>
      <c r="F1881" s="323">
        <f t="shared" si="59"/>
        <v>1879</v>
      </c>
      <c r="G1881" s="317" t="s">
        <v>3341</v>
      </c>
      <c r="H1881" s="317" t="s">
        <v>518</v>
      </c>
      <c r="I1881" s="317" t="s">
        <v>1211</v>
      </c>
      <c r="J1881" s="317">
        <v>5</v>
      </c>
      <c r="K1881" s="317" t="s">
        <v>760</v>
      </c>
      <c r="L1881" s="317" t="s">
        <v>891</v>
      </c>
      <c r="M1881" s="317">
        <v>0</v>
      </c>
      <c r="N1881" s="333" t="s">
        <v>20</v>
      </c>
      <c r="O1881" s="318"/>
      <c r="P1881" s="319"/>
      <c r="Q1881" s="320"/>
      <c r="R1881" s="319"/>
      <c r="S1881" s="319"/>
      <c r="T1881" s="320"/>
      <c r="U1881" s="321">
        <v>45069</v>
      </c>
      <c r="V1881" s="270" t="str">
        <f ca="1">IFERROR(IF(E1881&lt;&gt;"",VLOOKUP(E1881,'Color Lineup'!N:N,1,0),""),"CHECK")</f>
        <v>MX218</v>
      </c>
    </row>
    <row r="1882" spans="3:22">
      <c r="C1882" s="1">
        <f>+IF(D1882=1,COUNTIF($D$2:D1882,D1882),0)</f>
        <v>0</v>
      </c>
      <c r="D1882" s="1">
        <f>+COUNTIF($E$2:E1882,E1882)</f>
        <v>20</v>
      </c>
      <c r="E1882" s="1" t="str">
        <f t="shared" si="58"/>
        <v>LP1D6</v>
      </c>
      <c r="F1882" s="323">
        <f t="shared" si="59"/>
        <v>1880</v>
      </c>
      <c r="G1882" s="317" t="s">
        <v>3342</v>
      </c>
      <c r="H1882" s="317" t="s">
        <v>519</v>
      </c>
      <c r="I1882" s="317" t="s">
        <v>3302</v>
      </c>
      <c r="J1882" s="317">
        <v>3</v>
      </c>
      <c r="K1882" s="317" t="s">
        <v>561</v>
      </c>
      <c r="L1882" s="317" t="s">
        <v>1183</v>
      </c>
      <c r="M1882" s="317">
        <v>0</v>
      </c>
      <c r="N1882" s="333" t="s">
        <v>29</v>
      </c>
      <c r="O1882" s="318"/>
      <c r="P1882" s="319"/>
      <c r="Q1882" s="320"/>
      <c r="R1882" s="319"/>
      <c r="S1882" s="319"/>
      <c r="T1882" s="320"/>
      <c r="U1882" s="321">
        <v>45069</v>
      </c>
      <c r="V1882" s="270" t="str">
        <f ca="1">IFERROR(IF(E1882&lt;&gt;"",VLOOKUP(E1882,'Color Lineup'!N:N,1,0),""),"CHECK")</f>
        <v>LP1D6</v>
      </c>
    </row>
    <row r="1883" spans="3:22">
      <c r="C1883" s="1">
        <f>+IF(D1883=1,COUNTIF($D$2:D1883,D1883),0)</f>
        <v>0</v>
      </c>
      <c r="D1883" s="1">
        <f>+COUNTIF($E$2:E1883,E1883)</f>
        <v>84</v>
      </c>
      <c r="E1883" s="1" t="str">
        <f t="shared" si="58"/>
        <v>LHX12</v>
      </c>
      <c r="F1883" s="323">
        <f t="shared" si="59"/>
        <v>1881</v>
      </c>
      <c r="G1883" s="317" t="s">
        <v>3343</v>
      </c>
      <c r="H1883" s="317" t="s">
        <v>682</v>
      </c>
      <c r="I1883" s="317" t="s">
        <v>3305</v>
      </c>
      <c r="J1883" s="317">
        <v>10</v>
      </c>
      <c r="K1883" s="317" t="s">
        <v>585</v>
      </c>
      <c r="L1883" s="317" t="s">
        <v>888</v>
      </c>
      <c r="M1883" s="317">
        <v>0</v>
      </c>
      <c r="N1883" s="333" t="s">
        <v>632</v>
      </c>
      <c r="O1883" s="318"/>
      <c r="P1883" s="319"/>
      <c r="Q1883" s="320"/>
      <c r="R1883" s="319"/>
      <c r="S1883" s="319"/>
      <c r="T1883" s="320"/>
      <c r="U1883" s="321">
        <v>45069</v>
      </c>
      <c r="V1883" s="270" t="str">
        <f ca="1">IFERROR(IF(E1883&lt;&gt;"",VLOOKUP(E1883,'Color Lineup'!N:N,1,0),""),"CHECK")</f>
        <v>LHX12</v>
      </c>
    </row>
    <row r="1884" spans="3:22">
      <c r="C1884" s="1">
        <f>+IF(D1884=1,COUNTIF($D$2:D1884,D1884),0)</f>
        <v>0</v>
      </c>
      <c r="D1884" s="1">
        <f>+COUNTIF($E$2:E1884,E1884)</f>
        <v>13</v>
      </c>
      <c r="E1884" s="1" t="str">
        <f t="shared" si="58"/>
        <v>MV1D6</v>
      </c>
      <c r="F1884" s="323">
        <f t="shared" si="59"/>
        <v>1882</v>
      </c>
      <c r="G1884" s="317" t="s">
        <v>3344</v>
      </c>
      <c r="H1884" s="317" t="s">
        <v>518</v>
      </c>
      <c r="I1884" s="317" t="s">
        <v>1122</v>
      </c>
      <c r="J1884" s="317">
        <v>2</v>
      </c>
      <c r="K1884" s="317" t="s">
        <v>758</v>
      </c>
      <c r="L1884" s="317" t="s">
        <v>894</v>
      </c>
      <c r="M1884" s="317">
        <v>0</v>
      </c>
      <c r="N1884" s="333" t="s">
        <v>29</v>
      </c>
      <c r="O1884" s="318"/>
      <c r="P1884" s="319"/>
      <c r="Q1884" s="320"/>
      <c r="R1884" s="319"/>
      <c r="S1884" s="319"/>
      <c r="T1884" s="320"/>
      <c r="U1884" s="321">
        <v>45069</v>
      </c>
      <c r="V1884" s="270" t="str">
        <f ca="1">IFERROR(IF(E1884&lt;&gt;"",VLOOKUP(E1884,'Color Lineup'!N:N,1,0),""),"CHECK")</f>
        <v>MV1D6</v>
      </c>
    </row>
    <row r="1885" spans="3:22">
      <c r="C1885" s="1">
        <f>+IF(D1885=1,COUNTIF($D$2:D1885,D1885),0)</f>
        <v>0</v>
      </c>
      <c r="D1885" s="1">
        <f>+COUNTIF($E$2:E1885,E1885)</f>
        <v>64</v>
      </c>
      <c r="E1885" s="1" t="str">
        <f t="shared" si="58"/>
        <v>LH3Q3</v>
      </c>
      <c r="F1885" s="323">
        <f t="shared" si="59"/>
        <v>1883</v>
      </c>
      <c r="G1885" s="317" t="s">
        <v>3345</v>
      </c>
      <c r="H1885" s="317" t="s">
        <v>682</v>
      </c>
      <c r="I1885" s="317" t="s">
        <v>3346</v>
      </c>
      <c r="J1885" s="317">
        <v>1</v>
      </c>
      <c r="K1885" s="317" t="s">
        <v>585</v>
      </c>
      <c r="L1885" s="317" t="s">
        <v>892</v>
      </c>
      <c r="M1885" s="317">
        <v>0</v>
      </c>
      <c r="N1885" s="333" t="s">
        <v>630</v>
      </c>
      <c r="O1885" s="318"/>
      <c r="P1885" s="319"/>
      <c r="Q1885" s="320"/>
      <c r="R1885" s="319"/>
      <c r="S1885" s="319"/>
      <c r="T1885" s="320"/>
      <c r="U1885" s="321">
        <v>45069</v>
      </c>
      <c r="V1885" s="270" t="str">
        <f ca="1">IFERROR(IF(E1885&lt;&gt;"",VLOOKUP(E1885,'Color Lineup'!N:N,1,0),""),"CHECK")</f>
        <v>LH3Q3</v>
      </c>
    </row>
    <row r="1886" spans="3:22">
      <c r="C1886" s="1">
        <f>+IF(D1886=1,COUNTIF($D$2:D1886,D1886),0)</f>
        <v>0</v>
      </c>
      <c r="D1886" s="1">
        <f>+COUNTIF($E$2:E1886,E1886)</f>
        <v>22</v>
      </c>
      <c r="E1886" s="1" t="str">
        <f t="shared" si="58"/>
        <v>MX1D6</v>
      </c>
      <c r="F1886" s="323">
        <f t="shared" si="59"/>
        <v>1884</v>
      </c>
      <c r="G1886" s="317" t="s">
        <v>3347</v>
      </c>
      <c r="H1886" s="317" t="s">
        <v>518</v>
      </c>
      <c r="I1886" s="317" t="s">
        <v>1211</v>
      </c>
      <c r="J1886" s="317">
        <v>6</v>
      </c>
      <c r="K1886" s="317" t="s">
        <v>760</v>
      </c>
      <c r="L1886" s="317" t="s">
        <v>895</v>
      </c>
      <c r="M1886" s="317">
        <v>0</v>
      </c>
      <c r="N1886" s="333" t="s">
        <v>29</v>
      </c>
      <c r="O1886" s="318"/>
      <c r="P1886" s="319"/>
      <c r="Q1886" s="320"/>
      <c r="R1886" s="319"/>
      <c r="S1886" s="319"/>
      <c r="T1886" s="320"/>
      <c r="U1886" s="321">
        <v>45069</v>
      </c>
      <c r="V1886" s="270" t="str">
        <f ca="1">IFERROR(IF(E1886&lt;&gt;"",VLOOKUP(E1886,'Color Lineup'!N:N,1,0),""),"CHECK")</f>
        <v>MX1D6</v>
      </c>
    </row>
    <row r="1887" spans="3:22">
      <c r="C1887" s="1">
        <f>+IF(D1887=1,COUNTIF($D$2:D1887,D1887),0)</f>
        <v>0</v>
      </c>
      <c r="D1887" s="1">
        <f>+COUNTIF($E$2:E1887,E1887)</f>
        <v>26</v>
      </c>
      <c r="E1887" s="1" t="str">
        <f t="shared" si="58"/>
        <v>CXX12</v>
      </c>
      <c r="F1887" s="323">
        <f t="shared" si="59"/>
        <v>1885</v>
      </c>
      <c r="G1887" s="317" t="s">
        <v>3348</v>
      </c>
      <c r="H1887" s="317" t="s">
        <v>682</v>
      </c>
      <c r="I1887" s="317" t="s">
        <v>3333</v>
      </c>
      <c r="J1887" s="317">
        <v>2</v>
      </c>
      <c r="K1887" s="317" t="s">
        <v>680</v>
      </c>
      <c r="L1887" s="317" t="s">
        <v>896</v>
      </c>
      <c r="M1887" s="317">
        <v>0</v>
      </c>
      <c r="N1887" s="333" t="s">
        <v>632</v>
      </c>
      <c r="O1887" s="318"/>
      <c r="P1887" s="319"/>
      <c r="Q1887" s="320"/>
      <c r="R1887" s="319"/>
      <c r="S1887" s="319"/>
      <c r="T1887" s="320"/>
      <c r="U1887" s="321">
        <v>45069</v>
      </c>
      <c r="V1887" s="270" t="str">
        <f ca="1">IFERROR(IF(E1887&lt;&gt;"",VLOOKUP(E1887,'Color Lineup'!N:N,1,0),""),"CHECK")</f>
        <v>CXX12</v>
      </c>
    </row>
    <row r="1888" spans="3:22">
      <c r="C1888" s="1">
        <f>+IF(D1888=1,COUNTIF($D$2:D1888,D1888),0)</f>
        <v>0</v>
      </c>
      <c r="D1888" s="1">
        <f>+COUNTIF($E$2:E1888,E1888)</f>
        <v>8</v>
      </c>
      <c r="E1888" s="1" t="str">
        <f t="shared" si="58"/>
        <v>MV218</v>
      </c>
      <c r="F1888" s="323">
        <f t="shared" si="59"/>
        <v>1886</v>
      </c>
      <c r="G1888" s="317" t="s">
        <v>3349</v>
      </c>
      <c r="H1888" s="317" t="s">
        <v>518</v>
      </c>
      <c r="I1888" s="317" t="s">
        <v>1122</v>
      </c>
      <c r="J1888" s="317">
        <v>3</v>
      </c>
      <c r="K1888" s="317" t="s">
        <v>758</v>
      </c>
      <c r="L1888" s="317" t="s">
        <v>898</v>
      </c>
      <c r="M1888" s="317">
        <v>0</v>
      </c>
      <c r="N1888" s="333" t="s">
        <v>20</v>
      </c>
      <c r="O1888" s="318"/>
      <c r="P1888" s="319"/>
      <c r="Q1888" s="320"/>
      <c r="R1888" s="319"/>
      <c r="S1888" s="319"/>
      <c r="T1888" s="320"/>
      <c r="U1888" s="321">
        <v>45069</v>
      </c>
      <c r="V1888" s="270" t="str">
        <f ca="1">IFERROR(IF(E1888&lt;&gt;"",VLOOKUP(E1888,'Color Lineup'!N:N,1,0),""),"CHECK")</f>
        <v>MV218</v>
      </c>
    </row>
    <row r="1889" spans="3:22">
      <c r="C1889" s="1">
        <f>+IF(D1889=1,COUNTIF($D$2:D1889,D1889),0)</f>
        <v>0</v>
      </c>
      <c r="D1889" s="1">
        <f>+COUNTIF($E$2:E1889,E1889)</f>
        <v>65</v>
      </c>
      <c r="E1889" s="1" t="str">
        <f t="shared" si="58"/>
        <v>LT089</v>
      </c>
      <c r="F1889" s="323">
        <f t="shared" si="59"/>
        <v>1887</v>
      </c>
      <c r="G1889" s="317" t="s">
        <v>3350</v>
      </c>
      <c r="H1889" s="317" t="s">
        <v>519</v>
      </c>
      <c r="I1889" s="317" t="s">
        <v>3283</v>
      </c>
      <c r="J1889" s="317">
        <v>5</v>
      </c>
      <c r="K1889" s="317" t="s">
        <v>559</v>
      </c>
      <c r="L1889" s="317" t="s">
        <v>1191</v>
      </c>
      <c r="M1889" s="317">
        <v>0</v>
      </c>
      <c r="N1889" s="333" t="s">
        <v>465</v>
      </c>
      <c r="O1889" s="318"/>
      <c r="P1889" s="319"/>
      <c r="Q1889" s="320"/>
      <c r="R1889" s="319"/>
      <c r="S1889" s="319"/>
      <c r="T1889" s="320"/>
      <c r="U1889" s="321">
        <v>45069</v>
      </c>
      <c r="V1889" s="270" t="str">
        <f ca="1">IFERROR(IF(E1889&lt;&gt;"",VLOOKUP(E1889,'Color Lineup'!N:N,1,0),""),"CHECK")</f>
        <v>LT089</v>
      </c>
    </row>
    <row r="1890" spans="3:22">
      <c r="C1890" s="1">
        <f>+IF(D1890=1,COUNTIF($D$2:D1890,D1890),0)</f>
        <v>0</v>
      </c>
      <c r="D1890" s="1">
        <f>+COUNTIF($E$2:E1890,E1890)</f>
        <v>188</v>
      </c>
      <c r="E1890" s="1" t="str">
        <f t="shared" si="58"/>
        <v>LH089</v>
      </c>
      <c r="F1890" s="323">
        <f t="shared" si="59"/>
        <v>1888</v>
      </c>
      <c r="G1890" s="317" t="s">
        <v>3351</v>
      </c>
      <c r="H1890" s="317" t="s">
        <v>682</v>
      </c>
      <c r="I1890" s="317" t="s">
        <v>3346</v>
      </c>
      <c r="J1890" s="317">
        <v>2</v>
      </c>
      <c r="K1890" s="317" t="s">
        <v>585</v>
      </c>
      <c r="L1890" s="317" t="s">
        <v>900</v>
      </c>
      <c r="M1890" s="317">
        <v>0</v>
      </c>
      <c r="N1890" s="333" t="s">
        <v>465</v>
      </c>
      <c r="O1890" s="318"/>
      <c r="P1890" s="319"/>
      <c r="Q1890" s="320"/>
      <c r="R1890" s="319"/>
      <c r="S1890" s="319"/>
      <c r="T1890" s="320"/>
      <c r="U1890" s="321">
        <v>45069</v>
      </c>
      <c r="V1890" s="270" t="str">
        <f ca="1">IFERROR(IF(E1890&lt;&gt;"",VLOOKUP(E1890,'Color Lineup'!N:N,1,0),""),"CHECK")</f>
        <v>LH089</v>
      </c>
    </row>
    <row r="1891" spans="3:22">
      <c r="C1891" s="1">
        <f>+IF(D1891=1,COUNTIF($D$2:D1891,D1891),0)</f>
        <v>0</v>
      </c>
      <c r="D1891" s="1">
        <f>+COUNTIF($E$2:E1891,E1891)</f>
        <v>63</v>
      </c>
      <c r="E1891" s="1" t="str">
        <f t="shared" si="58"/>
        <v>MY4R0</v>
      </c>
      <c r="F1891" s="323">
        <f t="shared" si="59"/>
        <v>1889</v>
      </c>
      <c r="G1891" s="317" t="s">
        <v>3352</v>
      </c>
      <c r="H1891" s="317" t="s">
        <v>518</v>
      </c>
      <c r="I1891" s="317" t="s">
        <v>1177</v>
      </c>
      <c r="J1891" s="317">
        <v>5</v>
      </c>
      <c r="K1891" s="317" t="s">
        <v>759</v>
      </c>
      <c r="L1891" s="317" t="s">
        <v>899</v>
      </c>
      <c r="M1891" s="317">
        <v>0</v>
      </c>
      <c r="N1891" s="333" t="s">
        <v>21</v>
      </c>
      <c r="O1891" s="318"/>
      <c r="P1891" s="319"/>
      <c r="Q1891" s="320"/>
      <c r="R1891" s="319"/>
      <c r="S1891" s="319"/>
      <c r="T1891" s="320"/>
      <c r="U1891" s="321">
        <v>45069</v>
      </c>
      <c r="V1891" s="270" t="str">
        <f ca="1">IFERROR(IF(E1891&lt;&gt;"",VLOOKUP(E1891,'Color Lineup'!N:N,1,0),""),"CHECK")</f>
        <v>MY4R0</v>
      </c>
    </row>
    <row r="1892" spans="3:22">
      <c r="C1892" s="1">
        <f>+IF(D1892=1,COUNTIF($D$2:D1892,D1892),0)</f>
        <v>0</v>
      </c>
      <c r="D1892" s="1">
        <f>+COUNTIF($E$2:E1892,E1892)</f>
        <v>21</v>
      </c>
      <c r="E1892" s="1" t="str">
        <f t="shared" si="58"/>
        <v>HJ3Q3</v>
      </c>
      <c r="F1892" s="323">
        <f t="shared" si="59"/>
        <v>1890</v>
      </c>
      <c r="G1892" s="317" t="s">
        <v>3353</v>
      </c>
      <c r="H1892" s="317" t="s">
        <v>682</v>
      </c>
      <c r="I1892" s="317" t="s">
        <v>3295</v>
      </c>
      <c r="J1892" s="317">
        <v>6</v>
      </c>
      <c r="K1892" s="317" t="s">
        <v>679</v>
      </c>
      <c r="L1892" s="317" t="s">
        <v>903</v>
      </c>
      <c r="M1892" s="317">
        <v>0</v>
      </c>
      <c r="N1892" s="333" t="s">
        <v>630</v>
      </c>
      <c r="O1892" s="318"/>
      <c r="P1892" s="319"/>
      <c r="Q1892" s="320"/>
      <c r="R1892" s="319"/>
      <c r="S1892" s="319"/>
      <c r="T1892" s="320"/>
      <c r="U1892" s="321">
        <v>45069</v>
      </c>
      <c r="V1892" s="270" t="str">
        <f ca="1">IFERROR(IF(E1892&lt;&gt;"",VLOOKUP(E1892,'Color Lineup'!N:N,1,0),""),"CHECK")</f>
        <v>HJ3Q3</v>
      </c>
    </row>
    <row r="1893" spans="3:22">
      <c r="C1893" s="1">
        <f>+IF(D1893=1,COUNTIF($D$2:D1893,D1893),0)</f>
        <v>0</v>
      </c>
      <c r="D1893" s="1">
        <f>+COUNTIF($E$2:E1893,E1893)</f>
        <v>86</v>
      </c>
      <c r="E1893" s="1" t="str">
        <f t="shared" si="58"/>
        <v>MX218</v>
      </c>
      <c r="F1893" s="323">
        <f t="shared" si="59"/>
        <v>1891</v>
      </c>
      <c r="G1893" s="317" t="s">
        <v>3354</v>
      </c>
      <c r="H1893" s="317" t="s">
        <v>518</v>
      </c>
      <c r="I1893" s="317" t="s">
        <v>1211</v>
      </c>
      <c r="J1893" s="317">
        <v>7</v>
      </c>
      <c r="K1893" s="317" t="s">
        <v>760</v>
      </c>
      <c r="L1893" s="317" t="s">
        <v>901</v>
      </c>
      <c r="M1893" s="317">
        <v>0</v>
      </c>
      <c r="N1893" s="333" t="s">
        <v>20</v>
      </c>
      <c r="O1893" s="318"/>
      <c r="P1893" s="319"/>
      <c r="Q1893" s="320"/>
      <c r="R1893" s="319"/>
      <c r="S1893" s="319"/>
      <c r="T1893" s="320"/>
      <c r="U1893" s="321">
        <v>45069</v>
      </c>
      <c r="V1893" s="270" t="str">
        <f ca="1">IFERROR(IF(E1893&lt;&gt;"",VLOOKUP(E1893,'Color Lineup'!N:N,1,0),""),"CHECK")</f>
        <v>MX218</v>
      </c>
    </row>
    <row r="1894" spans="3:22">
      <c r="C1894" s="1">
        <f>+IF(D1894=1,COUNTIF($D$2:D1894,D1894),0)</f>
        <v>0</v>
      </c>
      <c r="D1894" s="1">
        <f>+COUNTIF($E$2:E1894,E1894)</f>
        <v>40</v>
      </c>
      <c r="E1894" s="1" t="str">
        <f t="shared" si="58"/>
        <v>LHP20</v>
      </c>
      <c r="F1894" s="323">
        <f t="shared" si="59"/>
        <v>1892</v>
      </c>
      <c r="G1894" s="317" t="s">
        <v>3355</v>
      </c>
      <c r="H1894" s="317" t="s">
        <v>682</v>
      </c>
      <c r="I1894" s="317" t="s">
        <v>3346</v>
      </c>
      <c r="J1894" s="317">
        <v>3</v>
      </c>
      <c r="K1894" s="317" t="s">
        <v>585</v>
      </c>
      <c r="L1894" s="317" t="s">
        <v>906</v>
      </c>
      <c r="M1894" s="317">
        <v>0</v>
      </c>
      <c r="N1894" s="333" t="s">
        <v>633</v>
      </c>
      <c r="O1894" s="318"/>
      <c r="P1894" s="319"/>
      <c r="Q1894" s="320"/>
      <c r="R1894" s="319"/>
      <c r="S1894" s="319"/>
      <c r="T1894" s="320"/>
      <c r="U1894" s="321">
        <v>45069</v>
      </c>
      <c r="V1894" s="270" t="str">
        <f ca="1">IFERROR(IF(E1894&lt;&gt;"",VLOOKUP(E1894,'Color Lineup'!N:N,1,0),""),"CHECK")</f>
        <v>LHP20</v>
      </c>
    </row>
    <row r="1895" spans="3:22">
      <c r="C1895" s="1">
        <f>+IF(D1895=1,COUNTIF($D$2:D1895,D1895),0)</f>
        <v>0</v>
      </c>
      <c r="D1895" s="1">
        <f>+COUNTIF($E$2:E1895,E1895)</f>
        <v>62</v>
      </c>
      <c r="E1895" s="1" t="str">
        <f t="shared" si="58"/>
        <v>LP040</v>
      </c>
      <c r="F1895" s="323">
        <f t="shared" si="59"/>
        <v>1893</v>
      </c>
      <c r="G1895" s="317" t="s">
        <v>3356</v>
      </c>
      <c r="H1895" s="317" t="s">
        <v>519</v>
      </c>
      <c r="I1895" s="317" t="s">
        <v>3302</v>
      </c>
      <c r="J1895" s="317">
        <v>4</v>
      </c>
      <c r="K1895" s="317" t="s">
        <v>561</v>
      </c>
      <c r="L1895" s="317" t="s">
        <v>1194</v>
      </c>
      <c r="M1895" s="317">
        <v>0</v>
      </c>
      <c r="N1895" s="333" t="s">
        <v>28</v>
      </c>
      <c r="O1895" s="318"/>
      <c r="P1895" s="319"/>
      <c r="Q1895" s="320"/>
      <c r="R1895" s="319"/>
      <c r="S1895" s="319"/>
      <c r="T1895" s="320"/>
      <c r="U1895" s="321">
        <v>45069</v>
      </c>
      <c r="V1895" s="270" t="str">
        <f ca="1">IFERROR(IF(E1895&lt;&gt;"",VLOOKUP(E1895,'Color Lineup'!N:N,1,0),""),"CHECK")</f>
        <v>LP040</v>
      </c>
    </row>
    <row r="1896" spans="3:22">
      <c r="C1896" s="1">
        <f>+IF(D1896=1,COUNTIF($D$2:D1896,D1896),0)</f>
        <v>0</v>
      </c>
      <c r="D1896" s="1">
        <f>+COUNTIF($E$2:E1896,E1896)</f>
        <v>40</v>
      </c>
      <c r="E1896" s="1" t="str">
        <f t="shared" si="58"/>
        <v>MV4R0</v>
      </c>
      <c r="F1896" s="323">
        <f t="shared" si="59"/>
        <v>1894</v>
      </c>
      <c r="G1896" s="317" t="s">
        <v>3357</v>
      </c>
      <c r="H1896" s="317" t="s">
        <v>518</v>
      </c>
      <c r="I1896" s="317" t="s">
        <v>1122</v>
      </c>
      <c r="J1896" s="317">
        <v>4</v>
      </c>
      <c r="K1896" s="317" t="s">
        <v>758</v>
      </c>
      <c r="L1896" s="317" t="s">
        <v>902</v>
      </c>
      <c r="M1896" s="317">
        <v>0</v>
      </c>
      <c r="N1896" s="333" t="s">
        <v>21</v>
      </c>
      <c r="O1896" s="318"/>
      <c r="P1896" s="319"/>
      <c r="Q1896" s="320"/>
      <c r="R1896" s="319"/>
      <c r="S1896" s="319"/>
      <c r="T1896" s="320"/>
      <c r="U1896" s="321">
        <v>45069</v>
      </c>
      <c r="V1896" s="270" t="str">
        <f ca="1">IFERROR(IF(E1896&lt;&gt;"",VLOOKUP(E1896,'Color Lineup'!N:N,1,0),""),"CHECK")</f>
        <v>MV4R0</v>
      </c>
    </row>
    <row r="1897" spans="3:22">
      <c r="C1897" s="1">
        <f>+IF(D1897=1,COUNTIF($D$2:D1897,D1897),0)</f>
        <v>0</v>
      </c>
      <c r="D1897" s="1">
        <f>+COUNTIF($E$2:E1897,E1897)</f>
        <v>85</v>
      </c>
      <c r="E1897" s="1" t="str">
        <f t="shared" si="58"/>
        <v>LHX12</v>
      </c>
      <c r="F1897" s="323">
        <f t="shared" si="59"/>
        <v>1895</v>
      </c>
      <c r="G1897" s="317" t="s">
        <v>3358</v>
      </c>
      <c r="H1897" s="317" t="s">
        <v>682</v>
      </c>
      <c r="I1897" s="317" t="s">
        <v>3346</v>
      </c>
      <c r="J1897" s="317">
        <v>4</v>
      </c>
      <c r="K1897" s="317" t="s">
        <v>585</v>
      </c>
      <c r="L1897" s="317" t="s">
        <v>909</v>
      </c>
      <c r="M1897" s="317">
        <v>0</v>
      </c>
      <c r="N1897" s="333" t="s">
        <v>632</v>
      </c>
      <c r="O1897" s="318"/>
      <c r="P1897" s="319"/>
      <c r="Q1897" s="320"/>
      <c r="R1897" s="319"/>
      <c r="S1897" s="319"/>
      <c r="T1897" s="320"/>
      <c r="U1897" s="321">
        <v>45069</v>
      </c>
      <c r="V1897" s="270" t="str">
        <f ca="1">IFERROR(IF(E1897&lt;&gt;"",VLOOKUP(E1897,'Color Lineup'!N:N,1,0),""),"CHECK")</f>
        <v>LHX12</v>
      </c>
    </row>
    <row r="1898" spans="3:22">
      <c r="C1898" s="1">
        <f>+IF(D1898=1,COUNTIF($D$2:D1898,D1898),0)</f>
        <v>0</v>
      </c>
      <c r="D1898" s="1">
        <f>+COUNTIF($E$2:E1898,E1898)</f>
        <v>41</v>
      </c>
      <c r="E1898" s="1" t="str">
        <f t="shared" si="58"/>
        <v>MV4R0</v>
      </c>
      <c r="F1898" s="323">
        <f t="shared" si="59"/>
        <v>1896</v>
      </c>
      <c r="G1898" s="317" t="s">
        <v>3359</v>
      </c>
      <c r="H1898" s="317" t="s">
        <v>518</v>
      </c>
      <c r="I1898" s="317" t="s">
        <v>1122</v>
      </c>
      <c r="J1898" s="317">
        <v>5</v>
      </c>
      <c r="K1898" s="317" t="s">
        <v>758</v>
      </c>
      <c r="L1898" s="317" t="s">
        <v>904</v>
      </c>
      <c r="M1898" s="317">
        <v>0</v>
      </c>
      <c r="N1898" s="333" t="s">
        <v>21</v>
      </c>
      <c r="O1898" s="318"/>
      <c r="P1898" s="319"/>
      <c r="Q1898" s="320"/>
      <c r="R1898" s="319"/>
      <c r="S1898" s="319"/>
      <c r="T1898" s="320"/>
      <c r="U1898" s="321">
        <v>45069</v>
      </c>
      <c r="V1898" s="270" t="str">
        <f ca="1">IFERROR(IF(E1898&lt;&gt;"",VLOOKUP(E1898,'Color Lineup'!N:N,1,0),""),"CHECK")</f>
        <v>MV4R0</v>
      </c>
    </row>
    <row r="1899" spans="3:22">
      <c r="C1899" s="1">
        <f>+IF(D1899=1,COUNTIF($D$2:D1899,D1899),0)</f>
        <v>0</v>
      </c>
      <c r="D1899" s="1">
        <f>+COUNTIF($E$2:E1899,E1899)</f>
        <v>38</v>
      </c>
      <c r="E1899" s="1" t="str">
        <f t="shared" si="58"/>
        <v>LHS28</v>
      </c>
      <c r="F1899" s="323">
        <f t="shared" si="59"/>
        <v>1897</v>
      </c>
      <c r="G1899" s="317" t="s">
        <v>3360</v>
      </c>
      <c r="H1899" s="317" t="s">
        <v>682</v>
      </c>
      <c r="I1899" s="317" t="s">
        <v>3346</v>
      </c>
      <c r="J1899" s="317">
        <v>5</v>
      </c>
      <c r="K1899" s="317" t="s">
        <v>585</v>
      </c>
      <c r="L1899" s="317" t="s">
        <v>912</v>
      </c>
      <c r="M1899" s="317">
        <v>0</v>
      </c>
      <c r="N1899" s="333" t="s">
        <v>631</v>
      </c>
      <c r="O1899" s="318"/>
      <c r="P1899" s="319"/>
      <c r="Q1899" s="320"/>
      <c r="R1899" s="319"/>
      <c r="S1899" s="319"/>
      <c r="T1899" s="320"/>
      <c r="U1899" s="321">
        <v>45069</v>
      </c>
      <c r="V1899" s="270" t="str">
        <f ca="1">IFERROR(IF(E1899&lt;&gt;"",VLOOKUP(E1899,'Color Lineup'!N:N,1,0),""),"CHECK")</f>
        <v>LHS28</v>
      </c>
    </row>
    <row r="1900" spans="3:22">
      <c r="C1900" s="1">
        <f>+IF(D1900=1,COUNTIF($D$2:D1900,D1900),0)</f>
        <v>0</v>
      </c>
      <c r="D1900" s="1">
        <f>+COUNTIF($E$2:E1900,E1900)</f>
        <v>23</v>
      </c>
      <c r="E1900" s="1" t="str">
        <f t="shared" si="58"/>
        <v>MX1D6</v>
      </c>
      <c r="F1900" s="323">
        <f t="shared" si="59"/>
        <v>1898</v>
      </c>
      <c r="G1900" s="317" t="s">
        <v>3361</v>
      </c>
      <c r="H1900" s="317" t="s">
        <v>518</v>
      </c>
      <c r="I1900" s="317" t="s">
        <v>1211</v>
      </c>
      <c r="J1900" s="317">
        <v>8</v>
      </c>
      <c r="K1900" s="317" t="s">
        <v>760</v>
      </c>
      <c r="L1900" s="317" t="s">
        <v>905</v>
      </c>
      <c r="M1900" s="317">
        <v>0</v>
      </c>
      <c r="N1900" s="333" t="s">
        <v>29</v>
      </c>
      <c r="O1900" s="318"/>
      <c r="P1900" s="319"/>
      <c r="Q1900" s="320"/>
      <c r="R1900" s="319"/>
      <c r="S1900" s="319"/>
      <c r="T1900" s="320"/>
      <c r="U1900" s="321">
        <v>45069</v>
      </c>
      <c r="V1900" s="270" t="str">
        <f ca="1">IFERROR(IF(E1900&lt;&gt;"",VLOOKUP(E1900,'Color Lineup'!N:N,1,0),""),"CHECK")</f>
        <v>MX1D6</v>
      </c>
    </row>
    <row r="1901" spans="3:22">
      <c r="C1901" s="1">
        <f>+IF(D1901=1,COUNTIF($D$2:D1901,D1901),0)</f>
        <v>61</v>
      </c>
      <c r="D1901" s="1">
        <f>+COUNTIF($E$2:E1901,E1901)</f>
        <v>1</v>
      </c>
      <c r="E1901" s="1" t="str">
        <f t="shared" si="58"/>
        <v>LT</v>
      </c>
      <c r="F1901" s="323">
        <f t="shared" si="59"/>
        <v>1899</v>
      </c>
      <c r="G1901" s="317" t="s">
        <v>3362</v>
      </c>
      <c r="H1901" s="317" t="s">
        <v>519</v>
      </c>
      <c r="I1901" s="317" t="s">
        <v>3283</v>
      </c>
      <c r="J1901" s="317">
        <v>6</v>
      </c>
      <c r="K1901" s="317" t="s">
        <v>559</v>
      </c>
      <c r="L1901" s="317" t="s">
        <v>1200</v>
      </c>
      <c r="M1901" s="317">
        <v>0</v>
      </c>
      <c r="N1901" s="333"/>
      <c r="O1901" s="318"/>
      <c r="P1901" s="319"/>
      <c r="Q1901" s="320"/>
      <c r="R1901" s="319"/>
      <c r="S1901" s="319"/>
      <c r="T1901" s="320"/>
      <c r="U1901" s="321">
        <v>45069</v>
      </c>
      <c r="V1901" s="270" t="str">
        <f ca="1">IFERROR(IF(E1901&lt;&gt;"",VLOOKUP(E1901,'Color Lineup'!N:N,1,0),""),"CHECK")</f>
        <v>CHECK</v>
      </c>
    </row>
    <row r="1902" spans="3:22">
      <c r="C1902" s="1">
        <f>+IF(D1902=1,COUNTIF($D$2:D1902,D1902),0)</f>
        <v>0</v>
      </c>
      <c r="D1902" s="1">
        <f>+COUNTIF($E$2:E1902,E1902)</f>
        <v>90</v>
      </c>
      <c r="E1902" s="1" t="str">
        <f t="shared" si="58"/>
        <v>HJ089</v>
      </c>
      <c r="F1902" s="323">
        <f t="shared" si="59"/>
        <v>1900</v>
      </c>
      <c r="G1902" s="317" t="s">
        <v>3363</v>
      </c>
      <c r="H1902" s="317" t="s">
        <v>682</v>
      </c>
      <c r="I1902" s="317" t="s">
        <v>3295</v>
      </c>
      <c r="J1902" s="317">
        <v>7</v>
      </c>
      <c r="K1902" s="317" t="s">
        <v>679</v>
      </c>
      <c r="L1902" s="317" t="s">
        <v>915</v>
      </c>
      <c r="M1902" s="317">
        <v>0</v>
      </c>
      <c r="N1902" s="333" t="s">
        <v>465</v>
      </c>
      <c r="O1902" s="318"/>
      <c r="P1902" s="319"/>
      <c r="Q1902" s="320"/>
      <c r="R1902" s="319"/>
      <c r="S1902" s="319"/>
      <c r="T1902" s="320"/>
      <c r="U1902" s="321">
        <v>45069</v>
      </c>
      <c r="V1902" s="270" t="str">
        <f ca="1">IFERROR(IF(E1902&lt;&gt;"",VLOOKUP(E1902,'Color Lineup'!N:N,1,0),""),"CHECK")</f>
        <v>HJ089</v>
      </c>
    </row>
    <row r="1903" spans="3:22">
      <c r="C1903" s="1">
        <f>+IF(D1903=1,COUNTIF($D$2:D1903,D1903),0)</f>
        <v>0</v>
      </c>
      <c r="D1903" s="1">
        <f>+COUNTIF($E$2:E1903,E1903)</f>
        <v>42</v>
      </c>
      <c r="E1903" s="1" t="str">
        <f t="shared" si="58"/>
        <v>MV4R0</v>
      </c>
      <c r="F1903" s="323">
        <f t="shared" si="59"/>
        <v>1901</v>
      </c>
      <c r="G1903" s="317" t="s">
        <v>3364</v>
      </c>
      <c r="H1903" s="317" t="s">
        <v>518</v>
      </c>
      <c r="I1903" s="317" t="s">
        <v>1122</v>
      </c>
      <c r="J1903" s="317">
        <v>6</v>
      </c>
      <c r="K1903" s="317" t="s">
        <v>758</v>
      </c>
      <c r="L1903" s="317" t="s">
        <v>907</v>
      </c>
      <c r="M1903" s="317">
        <v>0</v>
      </c>
      <c r="N1903" s="333" t="s">
        <v>21</v>
      </c>
      <c r="O1903" s="318"/>
      <c r="P1903" s="319"/>
      <c r="Q1903" s="320"/>
      <c r="R1903" s="319"/>
      <c r="S1903" s="319"/>
      <c r="T1903" s="320"/>
      <c r="U1903" s="321">
        <v>45069</v>
      </c>
      <c r="V1903" s="270" t="str">
        <f ca="1">IFERROR(IF(E1903&lt;&gt;"",VLOOKUP(E1903,'Color Lineup'!N:N,1,0),""),"CHECK")</f>
        <v>MV4R0</v>
      </c>
    </row>
    <row r="1904" spans="3:22">
      <c r="C1904" s="1">
        <f>+IF(D1904=1,COUNTIF($D$2:D1904,D1904),0)</f>
        <v>0</v>
      </c>
      <c r="D1904" s="1">
        <f>+COUNTIF($E$2:E1904,E1904)</f>
        <v>82</v>
      </c>
      <c r="E1904" s="1" t="str">
        <f t="shared" si="58"/>
        <v>CXW09</v>
      </c>
      <c r="F1904" s="323">
        <f t="shared" si="59"/>
        <v>1902</v>
      </c>
      <c r="G1904" s="317" t="s">
        <v>3365</v>
      </c>
      <c r="H1904" s="317" t="s">
        <v>682</v>
      </c>
      <c r="I1904" s="317" t="s">
        <v>3333</v>
      </c>
      <c r="J1904" s="317">
        <v>3</v>
      </c>
      <c r="K1904" s="317" t="s">
        <v>680</v>
      </c>
      <c r="L1904" s="317" t="s">
        <v>917</v>
      </c>
      <c r="M1904" s="317">
        <v>0</v>
      </c>
      <c r="N1904" s="333" t="s">
        <v>635</v>
      </c>
      <c r="O1904" s="318"/>
      <c r="P1904" s="319"/>
      <c r="Q1904" s="320"/>
      <c r="R1904" s="319"/>
      <c r="S1904" s="319"/>
      <c r="T1904" s="320"/>
      <c r="U1904" s="321">
        <v>45069</v>
      </c>
      <c r="V1904" s="270" t="str">
        <f ca="1">IFERROR(IF(E1904&lt;&gt;"",VLOOKUP(E1904,'Color Lineup'!N:N,1,0),""),"CHECK")</f>
        <v>CXW09</v>
      </c>
    </row>
    <row r="1905" spans="3:22">
      <c r="C1905" s="1">
        <f>+IF(D1905=1,COUNTIF($D$2:D1905,D1905),0)</f>
        <v>0</v>
      </c>
      <c r="D1905" s="1">
        <f>+COUNTIF($E$2:E1905,E1905)</f>
        <v>64</v>
      </c>
      <c r="E1905" s="1" t="str">
        <f t="shared" si="58"/>
        <v>MY4R0</v>
      </c>
      <c r="F1905" s="323">
        <f t="shared" si="59"/>
        <v>1903</v>
      </c>
      <c r="G1905" s="317" t="s">
        <v>3366</v>
      </c>
      <c r="H1905" s="317" t="s">
        <v>518</v>
      </c>
      <c r="I1905" s="317" t="s">
        <v>1177</v>
      </c>
      <c r="J1905" s="317">
        <v>6</v>
      </c>
      <c r="K1905" s="317" t="s">
        <v>759</v>
      </c>
      <c r="L1905" s="317" t="s">
        <v>908</v>
      </c>
      <c r="M1905" s="317">
        <v>0</v>
      </c>
      <c r="N1905" s="333" t="s">
        <v>21</v>
      </c>
      <c r="O1905" s="318"/>
      <c r="P1905" s="319"/>
      <c r="Q1905" s="320"/>
      <c r="R1905" s="319"/>
      <c r="S1905" s="319"/>
      <c r="T1905" s="320"/>
      <c r="U1905" s="321">
        <v>45069</v>
      </c>
      <c r="V1905" s="270" t="str">
        <f ca="1">IFERROR(IF(E1905&lt;&gt;"",VLOOKUP(E1905,'Color Lineup'!N:N,1,0),""),"CHECK")</f>
        <v>MY4R0</v>
      </c>
    </row>
    <row r="1906" spans="3:22">
      <c r="C1906" s="1">
        <f>+IF(D1906=1,COUNTIF($D$2:D1906,D1906),0)</f>
        <v>0</v>
      </c>
      <c r="D1906" s="1">
        <f>+COUNTIF($E$2:E1906,E1906)</f>
        <v>50</v>
      </c>
      <c r="E1906" s="1" t="str">
        <f t="shared" si="58"/>
        <v>HKW09</v>
      </c>
      <c r="F1906" s="323">
        <f t="shared" si="59"/>
        <v>1904</v>
      </c>
      <c r="G1906" s="317" t="s">
        <v>3367</v>
      </c>
      <c r="H1906" s="317" t="s">
        <v>682</v>
      </c>
      <c r="I1906" s="317" t="s">
        <v>2545</v>
      </c>
      <c r="J1906" s="317">
        <v>3</v>
      </c>
      <c r="K1906" s="317" t="s">
        <v>681</v>
      </c>
      <c r="L1906" s="317" t="s">
        <v>918</v>
      </c>
      <c r="M1906" s="317">
        <v>0</v>
      </c>
      <c r="N1906" s="333" t="s">
        <v>635</v>
      </c>
      <c r="O1906" s="318"/>
      <c r="P1906" s="319"/>
      <c r="Q1906" s="320"/>
      <c r="R1906" s="319"/>
      <c r="S1906" s="319"/>
      <c r="T1906" s="320"/>
      <c r="U1906" s="321">
        <v>45069</v>
      </c>
      <c r="V1906" s="270" t="str">
        <f ca="1">IFERROR(IF(E1906&lt;&gt;"",VLOOKUP(E1906,'Color Lineup'!N:N,1,0),""),"CHECK")</f>
        <v>HKW09</v>
      </c>
    </row>
    <row r="1907" spans="3:22">
      <c r="C1907" s="1">
        <f>+IF(D1907=1,COUNTIF($D$2:D1907,D1907),0)</f>
        <v>0</v>
      </c>
      <c r="D1907" s="1">
        <f>+COUNTIF($E$2:E1907,E1907)</f>
        <v>128</v>
      </c>
      <c r="E1907" s="1" t="str">
        <f t="shared" si="58"/>
        <v>MX089</v>
      </c>
      <c r="F1907" s="323">
        <f t="shared" si="59"/>
        <v>1905</v>
      </c>
      <c r="G1907" s="317" t="s">
        <v>3368</v>
      </c>
      <c r="H1907" s="317" t="s">
        <v>518</v>
      </c>
      <c r="I1907" s="317" t="s">
        <v>1211</v>
      </c>
      <c r="J1907" s="317">
        <v>9</v>
      </c>
      <c r="K1907" s="317" t="s">
        <v>760</v>
      </c>
      <c r="L1907" s="317" t="s">
        <v>910</v>
      </c>
      <c r="M1907" s="317">
        <v>0</v>
      </c>
      <c r="N1907" s="333" t="s">
        <v>465</v>
      </c>
      <c r="O1907" s="318"/>
      <c r="P1907" s="319"/>
      <c r="Q1907" s="320"/>
      <c r="R1907" s="319"/>
      <c r="S1907" s="319"/>
      <c r="T1907" s="320"/>
      <c r="U1907" s="321">
        <v>45069</v>
      </c>
      <c r="V1907" s="270" t="str">
        <f ca="1">IFERROR(IF(E1907&lt;&gt;"",VLOOKUP(E1907,'Color Lineup'!N:N,1,0),""),"CHECK")</f>
        <v>MX089</v>
      </c>
    </row>
    <row r="1908" spans="3:22">
      <c r="C1908" s="1">
        <f>+IF(D1908=1,COUNTIF($D$2:D1908,D1908),0)</f>
        <v>0</v>
      </c>
      <c r="D1908" s="1">
        <f>+COUNTIF($E$2:E1908,E1908)</f>
        <v>63</v>
      </c>
      <c r="E1908" s="1" t="str">
        <f t="shared" si="58"/>
        <v>LP040</v>
      </c>
      <c r="F1908" s="323">
        <f t="shared" si="59"/>
        <v>1906</v>
      </c>
      <c r="G1908" s="317" t="s">
        <v>3369</v>
      </c>
      <c r="H1908" s="317" t="s">
        <v>519</v>
      </c>
      <c r="I1908" s="317" t="s">
        <v>3302</v>
      </c>
      <c r="J1908" s="317">
        <v>5</v>
      </c>
      <c r="K1908" s="317" t="s">
        <v>561</v>
      </c>
      <c r="L1908" s="317" t="s">
        <v>1210</v>
      </c>
      <c r="M1908" s="317">
        <v>0</v>
      </c>
      <c r="N1908" s="333" t="s">
        <v>28</v>
      </c>
      <c r="O1908" s="318"/>
      <c r="P1908" s="319"/>
      <c r="Q1908" s="320"/>
      <c r="R1908" s="319"/>
      <c r="S1908" s="319"/>
      <c r="T1908" s="320"/>
      <c r="U1908" s="321">
        <v>45069</v>
      </c>
      <c r="V1908" s="270" t="str">
        <f ca="1">IFERROR(IF(E1908&lt;&gt;"",VLOOKUP(E1908,'Color Lineup'!N:N,1,0),""),"CHECK")</f>
        <v>LP040</v>
      </c>
    </row>
    <row r="1909" spans="3:22">
      <c r="C1909" s="1">
        <f>+IF(D1909=1,COUNTIF($D$2:D1909,D1909),0)</f>
        <v>0</v>
      </c>
      <c r="D1909" s="1">
        <f>+COUNTIF($E$2:E1909,E1909)</f>
        <v>189</v>
      </c>
      <c r="E1909" s="1" t="str">
        <f t="shared" si="58"/>
        <v>LH089</v>
      </c>
      <c r="F1909" s="323">
        <f t="shared" si="59"/>
        <v>1907</v>
      </c>
      <c r="G1909" s="317" t="s">
        <v>3370</v>
      </c>
      <c r="H1909" s="317" t="s">
        <v>682</v>
      </c>
      <c r="I1909" s="317" t="s">
        <v>3346</v>
      </c>
      <c r="J1909" s="317">
        <v>6</v>
      </c>
      <c r="K1909" s="317" t="s">
        <v>585</v>
      </c>
      <c r="L1909" s="317" t="s">
        <v>919</v>
      </c>
      <c r="M1909" s="317">
        <v>0</v>
      </c>
      <c r="N1909" s="333" t="s">
        <v>465</v>
      </c>
      <c r="O1909" s="318"/>
      <c r="P1909" s="319"/>
      <c r="Q1909" s="320"/>
      <c r="R1909" s="319"/>
      <c r="S1909" s="319"/>
      <c r="T1909" s="320"/>
      <c r="U1909" s="321">
        <v>45069</v>
      </c>
      <c r="V1909" s="270" t="str">
        <f ca="1">IFERROR(IF(E1909&lt;&gt;"",VLOOKUP(E1909,'Color Lineup'!N:N,1,0),""),"CHECK")</f>
        <v>LH089</v>
      </c>
    </row>
    <row r="1910" spans="3:22">
      <c r="C1910" s="1">
        <f>+IF(D1910=1,COUNTIF($D$2:D1910,D1910),0)</f>
        <v>0</v>
      </c>
      <c r="D1910" s="1">
        <f>+COUNTIF($E$2:E1910,E1910)</f>
        <v>43</v>
      </c>
      <c r="E1910" s="1" t="str">
        <f t="shared" si="58"/>
        <v>MV4R0</v>
      </c>
      <c r="F1910" s="323">
        <f t="shared" si="59"/>
        <v>1908</v>
      </c>
      <c r="G1910" s="317" t="s">
        <v>3371</v>
      </c>
      <c r="H1910" s="317" t="s">
        <v>518</v>
      </c>
      <c r="I1910" s="317" t="s">
        <v>1122</v>
      </c>
      <c r="J1910" s="317">
        <v>7</v>
      </c>
      <c r="K1910" s="317" t="s">
        <v>758</v>
      </c>
      <c r="L1910" s="317" t="s">
        <v>911</v>
      </c>
      <c r="M1910" s="317">
        <v>0</v>
      </c>
      <c r="N1910" s="333" t="s">
        <v>21</v>
      </c>
      <c r="O1910" s="318"/>
      <c r="P1910" s="319"/>
      <c r="Q1910" s="320"/>
      <c r="R1910" s="319"/>
      <c r="S1910" s="319"/>
      <c r="T1910" s="320"/>
      <c r="U1910" s="321">
        <v>45069</v>
      </c>
      <c r="V1910" s="270" t="str">
        <f ca="1">IFERROR(IF(E1910&lt;&gt;"",VLOOKUP(E1910,'Color Lineup'!N:N,1,0),""),"CHECK")</f>
        <v>MV4R0</v>
      </c>
    </row>
    <row r="1911" spans="3:22">
      <c r="C1911" s="1">
        <f>+IF(D1911=1,COUNTIF($D$2:D1911,D1911),0)</f>
        <v>0</v>
      </c>
      <c r="D1911" s="1">
        <f>+COUNTIF($E$2:E1911,E1911)</f>
        <v>18</v>
      </c>
      <c r="E1911" s="1" t="str">
        <f t="shared" si="58"/>
        <v>HJP20</v>
      </c>
      <c r="F1911" s="323">
        <f t="shared" si="59"/>
        <v>1909</v>
      </c>
      <c r="G1911" s="317" t="s">
        <v>3372</v>
      </c>
      <c r="H1911" s="317" t="s">
        <v>682</v>
      </c>
      <c r="I1911" s="317" t="s">
        <v>3295</v>
      </c>
      <c r="J1911" s="317">
        <v>8</v>
      </c>
      <c r="K1911" s="317" t="s">
        <v>679</v>
      </c>
      <c r="L1911" s="317" t="s">
        <v>920</v>
      </c>
      <c r="M1911" s="317">
        <v>0</v>
      </c>
      <c r="N1911" s="333" t="s">
        <v>633</v>
      </c>
      <c r="O1911" s="318"/>
      <c r="P1911" s="319"/>
      <c r="Q1911" s="320"/>
      <c r="R1911" s="319"/>
      <c r="S1911" s="319"/>
      <c r="T1911" s="320"/>
      <c r="U1911" s="321">
        <v>45069</v>
      </c>
      <c r="V1911" s="270" t="str">
        <f ca="1">IFERROR(IF(E1911&lt;&gt;"",VLOOKUP(E1911,'Color Lineup'!N:N,1,0),""),"CHECK")</f>
        <v>HJP20</v>
      </c>
    </row>
    <row r="1912" spans="3:22">
      <c r="C1912" s="1">
        <f>+IF(D1912=1,COUNTIF($D$2:D1912,D1912),0)</f>
        <v>0</v>
      </c>
      <c r="D1912" s="1">
        <f>+COUNTIF($E$2:E1912,E1912)</f>
        <v>10</v>
      </c>
      <c r="E1912" s="1" t="str">
        <f t="shared" si="58"/>
        <v>JH1D6</v>
      </c>
      <c r="F1912" s="323">
        <f t="shared" si="59"/>
        <v>1910</v>
      </c>
      <c r="G1912" s="317" t="s">
        <v>3373</v>
      </c>
      <c r="H1912" s="317" t="s">
        <v>520</v>
      </c>
      <c r="I1912" s="317" t="s">
        <v>2206</v>
      </c>
      <c r="J1912" s="317">
        <v>7</v>
      </c>
      <c r="K1912" s="317" t="s">
        <v>452</v>
      </c>
      <c r="L1912" s="317" t="s">
        <v>1045</v>
      </c>
      <c r="M1912" s="317">
        <v>0</v>
      </c>
      <c r="N1912" s="333" t="s">
        <v>29</v>
      </c>
      <c r="O1912" s="318"/>
      <c r="P1912" s="319"/>
      <c r="Q1912" s="320"/>
      <c r="R1912" s="319"/>
      <c r="S1912" s="319"/>
      <c r="T1912" s="320"/>
      <c r="U1912" s="321">
        <v>45069</v>
      </c>
      <c r="V1912" s="270" t="str">
        <f ca="1">IFERROR(IF(E1912&lt;&gt;"",VLOOKUP(E1912,'Color Lineup'!N:N,1,0),""),"CHECK")</f>
        <v>JH1D6</v>
      </c>
    </row>
    <row r="1913" spans="3:22">
      <c r="C1913" s="1">
        <f>+IF(D1913=1,COUNTIF($D$2:D1913,D1913),0)</f>
        <v>0</v>
      </c>
      <c r="D1913" s="1">
        <f>+COUNTIF($E$2:E1913,E1913)</f>
        <v>129</v>
      </c>
      <c r="E1913" s="1" t="str">
        <f t="shared" si="58"/>
        <v>MX089</v>
      </c>
      <c r="F1913" s="323">
        <f t="shared" si="59"/>
        <v>1911</v>
      </c>
      <c r="G1913" s="317" t="s">
        <v>3374</v>
      </c>
      <c r="H1913" s="317" t="s">
        <v>518</v>
      </c>
      <c r="I1913" s="317" t="s">
        <v>1211</v>
      </c>
      <c r="J1913" s="317">
        <v>10</v>
      </c>
      <c r="K1913" s="317" t="s">
        <v>760</v>
      </c>
      <c r="L1913" s="317" t="s">
        <v>913</v>
      </c>
      <c r="M1913" s="317">
        <v>0</v>
      </c>
      <c r="N1913" s="333" t="s">
        <v>465</v>
      </c>
      <c r="O1913" s="318"/>
      <c r="P1913" s="319"/>
      <c r="Q1913" s="320"/>
      <c r="R1913" s="319"/>
      <c r="S1913" s="319"/>
      <c r="T1913" s="320"/>
      <c r="U1913" s="321">
        <v>45069</v>
      </c>
      <c r="V1913" s="270" t="str">
        <f ca="1">IFERROR(IF(E1913&lt;&gt;"",VLOOKUP(E1913,'Color Lineup'!N:N,1,0),""),"CHECK")</f>
        <v>MX089</v>
      </c>
    </row>
    <row r="1914" spans="3:22">
      <c r="C1914" s="1">
        <f>+IF(D1914=1,COUNTIF($D$2:D1914,D1914),0)</f>
        <v>0</v>
      </c>
      <c r="D1914" s="1">
        <f>+COUNTIF($E$2:E1914,E1914)</f>
        <v>2</v>
      </c>
      <c r="E1914" s="1" t="str">
        <f t="shared" si="58"/>
        <v>LT</v>
      </c>
      <c r="F1914" s="323">
        <f t="shared" si="59"/>
        <v>1912</v>
      </c>
      <c r="G1914" s="317" t="s">
        <v>3375</v>
      </c>
      <c r="H1914" s="317" t="s">
        <v>519</v>
      </c>
      <c r="I1914" s="317" t="s">
        <v>3283</v>
      </c>
      <c r="J1914" s="317">
        <v>7</v>
      </c>
      <c r="K1914" s="317" t="s">
        <v>559</v>
      </c>
      <c r="L1914" s="317" t="s">
        <v>1213</v>
      </c>
      <c r="M1914" s="317">
        <v>0</v>
      </c>
      <c r="N1914" s="333"/>
      <c r="O1914" s="318"/>
      <c r="P1914" s="319"/>
      <c r="Q1914" s="320"/>
      <c r="R1914" s="319"/>
      <c r="S1914" s="319"/>
      <c r="T1914" s="320"/>
      <c r="U1914" s="321">
        <v>45069</v>
      </c>
      <c r="V1914" s="270" t="str">
        <f ca="1">IFERROR(IF(E1914&lt;&gt;"",VLOOKUP(E1914,'Color Lineup'!N:N,1,0),""),"CHECK")</f>
        <v>CHECK</v>
      </c>
    </row>
    <row r="1915" spans="3:22">
      <c r="C1915" s="1">
        <f>+IF(D1915=1,COUNTIF($D$2:D1915,D1915),0)</f>
        <v>0</v>
      </c>
      <c r="D1915" s="1">
        <f>+COUNTIF($E$2:E1915,E1915)</f>
        <v>27</v>
      </c>
      <c r="E1915" s="1" t="str">
        <f t="shared" si="58"/>
        <v>CXX12</v>
      </c>
      <c r="F1915" s="323">
        <f t="shared" si="59"/>
        <v>1913</v>
      </c>
      <c r="G1915" s="317" t="s">
        <v>3376</v>
      </c>
      <c r="H1915" s="317" t="s">
        <v>682</v>
      </c>
      <c r="I1915" s="317" t="s">
        <v>3333</v>
      </c>
      <c r="J1915" s="317">
        <v>4</v>
      </c>
      <c r="K1915" s="317" t="s">
        <v>680</v>
      </c>
      <c r="L1915" s="317" t="s">
        <v>921</v>
      </c>
      <c r="M1915" s="317">
        <v>0</v>
      </c>
      <c r="N1915" s="333" t="s">
        <v>632</v>
      </c>
      <c r="O1915" s="318"/>
      <c r="P1915" s="319"/>
      <c r="Q1915" s="320"/>
      <c r="R1915" s="319"/>
      <c r="S1915" s="319"/>
      <c r="T1915" s="320"/>
      <c r="U1915" s="321">
        <v>45069</v>
      </c>
      <c r="V1915" s="270" t="str">
        <f ca="1">IFERROR(IF(E1915&lt;&gt;"",VLOOKUP(E1915,'Color Lineup'!N:N,1,0),""),"CHECK")</f>
        <v>CXX12</v>
      </c>
    </row>
    <row r="1916" spans="3:22">
      <c r="C1916" s="1">
        <f>+IF(D1916=1,COUNTIF($D$2:D1916,D1916),0)</f>
        <v>0</v>
      </c>
      <c r="D1916" s="1">
        <f>+COUNTIF($E$2:E1916,E1916)</f>
        <v>44</v>
      </c>
      <c r="E1916" s="1" t="str">
        <f t="shared" si="58"/>
        <v>MV4R0</v>
      </c>
      <c r="F1916" s="323">
        <f t="shared" si="59"/>
        <v>1914</v>
      </c>
      <c r="G1916" s="317" t="s">
        <v>3377</v>
      </c>
      <c r="H1916" s="317" t="s">
        <v>518</v>
      </c>
      <c r="I1916" s="317" t="s">
        <v>1122</v>
      </c>
      <c r="J1916" s="317">
        <v>8</v>
      </c>
      <c r="K1916" s="317" t="s">
        <v>758</v>
      </c>
      <c r="L1916" s="317" t="s">
        <v>914</v>
      </c>
      <c r="M1916" s="317">
        <v>0</v>
      </c>
      <c r="N1916" s="333" t="s">
        <v>21</v>
      </c>
      <c r="O1916" s="318"/>
      <c r="P1916" s="319"/>
      <c r="Q1916" s="320"/>
      <c r="R1916" s="319"/>
      <c r="S1916" s="319"/>
      <c r="T1916" s="320"/>
      <c r="U1916" s="321">
        <v>45069</v>
      </c>
      <c r="V1916" s="270" t="str">
        <f ca="1">IFERROR(IF(E1916&lt;&gt;"",VLOOKUP(E1916,'Color Lineup'!N:N,1,0),""),"CHECK")</f>
        <v>MV4R0</v>
      </c>
    </row>
    <row r="1917" spans="3:22">
      <c r="C1917" s="1">
        <f>+IF(D1917=1,COUNTIF($D$2:D1917,D1917),0)</f>
        <v>0</v>
      </c>
      <c r="D1917" s="1">
        <f>+COUNTIF($E$2:E1917,E1917)</f>
        <v>51</v>
      </c>
      <c r="E1917" s="1" t="str">
        <f t="shared" si="58"/>
        <v>HKW09</v>
      </c>
      <c r="F1917" s="323">
        <f t="shared" si="59"/>
        <v>1915</v>
      </c>
      <c r="G1917" s="317" t="s">
        <v>3378</v>
      </c>
      <c r="H1917" s="317" t="s">
        <v>682</v>
      </c>
      <c r="I1917" s="317" t="s">
        <v>2545</v>
      </c>
      <c r="J1917" s="317">
        <v>4</v>
      </c>
      <c r="K1917" s="317" t="s">
        <v>681</v>
      </c>
      <c r="L1917" s="317" t="s">
        <v>922</v>
      </c>
      <c r="M1917" s="317">
        <v>0</v>
      </c>
      <c r="N1917" s="333" t="s">
        <v>635</v>
      </c>
      <c r="O1917" s="318"/>
      <c r="P1917" s="319"/>
      <c r="Q1917" s="320"/>
      <c r="R1917" s="319"/>
      <c r="S1917" s="319"/>
      <c r="T1917" s="320"/>
      <c r="U1917" s="321">
        <v>45069</v>
      </c>
      <c r="V1917" s="270" t="str">
        <f ca="1">IFERROR(IF(E1917&lt;&gt;"",VLOOKUP(E1917,'Color Lineup'!N:N,1,0),""),"CHECK")</f>
        <v>HKW09</v>
      </c>
    </row>
    <row r="1918" spans="3:22">
      <c r="C1918" s="1">
        <f>+IF(D1918=1,COUNTIF($D$2:D1918,D1918),0)</f>
        <v>0</v>
      </c>
      <c r="D1918" s="1">
        <f>+COUNTIF($E$2:E1918,E1918)</f>
        <v>10</v>
      </c>
      <c r="E1918" s="1" t="str">
        <f t="shared" si="58"/>
        <v>MV089</v>
      </c>
      <c r="F1918" s="323">
        <f t="shared" si="59"/>
        <v>1916</v>
      </c>
      <c r="G1918" s="317" t="s">
        <v>3379</v>
      </c>
      <c r="H1918" s="317" t="s">
        <v>518</v>
      </c>
      <c r="I1918" s="317" t="s">
        <v>1122</v>
      </c>
      <c r="J1918" s="317">
        <v>9</v>
      </c>
      <c r="K1918" s="317" t="s">
        <v>758</v>
      </c>
      <c r="L1918" s="317" t="s">
        <v>916</v>
      </c>
      <c r="M1918" s="317">
        <v>0</v>
      </c>
      <c r="N1918" s="333" t="s">
        <v>465</v>
      </c>
      <c r="O1918" s="318"/>
      <c r="P1918" s="319"/>
      <c r="Q1918" s="320"/>
      <c r="R1918" s="319"/>
      <c r="S1918" s="319"/>
      <c r="T1918" s="320"/>
      <c r="U1918" s="321">
        <v>45069</v>
      </c>
      <c r="V1918" s="270" t="str">
        <f ca="1">IFERROR(IF(E1918&lt;&gt;"",VLOOKUP(E1918,'Color Lineup'!N:N,1,0),""),"CHECK")</f>
        <v>MV089</v>
      </c>
    </row>
    <row r="1919" spans="3:22">
      <c r="C1919" s="1">
        <f>+IF(D1919=1,COUNTIF($D$2:D1919,D1919),0)</f>
        <v>0</v>
      </c>
      <c r="D1919" s="1">
        <f>+COUNTIF($E$2:E1919,E1919)</f>
        <v>86</v>
      </c>
      <c r="E1919" s="1" t="str">
        <f t="shared" si="58"/>
        <v>LHX12</v>
      </c>
      <c r="F1919" s="323">
        <f t="shared" si="59"/>
        <v>1917</v>
      </c>
      <c r="G1919" s="317" t="s">
        <v>3380</v>
      </c>
      <c r="H1919" s="317" t="s">
        <v>682</v>
      </c>
      <c r="I1919" s="317" t="s">
        <v>3346</v>
      </c>
      <c r="J1919" s="317">
        <v>7</v>
      </c>
      <c r="K1919" s="317" t="s">
        <v>585</v>
      </c>
      <c r="L1919" s="317" t="s">
        <v>923</v>
      </c>
      <c r="M1919" s="317">
        <v>0</v>
      </c>
      <c r="N1919" s="333" t="s">
        <v>632</v>
      </c>
      <c r="O1919" s="318"/>
      <c r="P1919" s="319"/>
      <c r="Q1919" s="320"/>
      <c r="R1919" s="319"/>
      <c r="S1919" s="319"/>
      <c r="T1919" s="320"/>
      <c r="U1919" s="321">
        <v>45069</v>
      </c>
      <c r="V1919" s="270" t="str">
        <f ca="1">IFERROR(IF(E1919&lt;&gt;"",VLOOKUP(E1919,'Color Lineup'!N:N,1,0),""),"CHECK")</f>
        <v>LHX12</v>
      </c>
    </row>
    <row r="1920" spans="3:22">
      <c r="C1920" s="1">
        <f>+IF(D1920=1,COUNTIF($D$2:D1920,D1920),0)</f>
        <v>0</v>
      </c>
      <c r="D1920" s="1">
        <f>+COUNTIF($E$2:E1920,E1920)</f>
        <v>21</v>
      </c>
      <c r="E1920" s="1" t="str">
        <f t="shared" si="58"/>
        <v>LP1D6</v>
      </c>
      <c r="F1920" s="323">
        <f t="shared" si="59"/>
        <v>1918</v>
      </c>
      <c r="G1920" s="317" t="s">
        <v>3381</v>
      </c>
      <c r="H1920" s="317" t="s">
        <v>519</v>
      </c>
      <c r="I1920" s="317" t="s">
        <v>3302</v>
      </c>
      <c r="J1920" s="317">
        <v>6</v>
      </c>
      <c r="K1920" s="317" t="s">
        <v>561</v>
      </c>
      <c r="L1920" s="317" t="s">
        <v>1219</v>
      </c>
      <c r="M1920" s="317">
        <v>0</v>
      </c>
      <c r="N1920" s="333" t="s">
        <v>29</v>
      </c>
      <c r="O1920" s="318"/>
      <c r="P1920" s="319"/>
      <c r="Q1920" s="320"/>
      <c r="R1920" s="319"/>
      <c r="S1920" s="319"/>
      <c r="T1920" s="320"/>
      <c r="U1920" s="321">
        <v>45069</v>
      </c>
      <c r="V1920" s="270" t="str">
        <f ca="1">IFERROR(IF(E1920&lt;&gt;"",VLOOKUP(E1920,'Color Lineup'!N:N,1,0),""),"CHECK")</f>
        <v>LP1D6</v>
      </c>
    </row>
    <row r="1921" spans="3:22">
      <c r="C1921" s="1">
        <f>+IF(D1921=1,COUNTIF($D$2:D1921,D1921),0)</f>
        <v>0</v>
      </c>
      <c r="D1921" s="1">
        <f>+COUNTIF($E$2:E1921,E1921)</f>
        <v>158</v>
      </c>
      <c r="E1921" s="1" t="str">
        <f t="shared" si="58"/>
        <v>MX4R0</v>
      </c>
      <c r="F1921" s="323">
        <f t="shared" si="59"/>
        <v>1919</v>
      </c>
      <c r="G1921" s="317" t="s">
        <v>3382</v>
      </c>
      <c r="H1921" s="317" t="s">
        <v>518</v>
      </c>
      <c r="I1921" s="317" t="s">
        <v>1212</v>
      </c>
      <c r="J1921" s="317">
        <v>1</v>
      </c>
      <c r="K1921" s="317" t="s">
        <v>760</v>
      </c>
      <c r="L1921" s="317" t="s">
        <v>789</v>
      </c>
      <c r="M1921" s="317">
        <v>0</v>
      </c>
      <c r="N1921" s="333" t="s">
        <v>21</v>
      </c>
      <c r="O1921" s="318"/>
      <c r="P1921" s="319"/>
      <c r="Q1921" s="320"/>
      <c r="R1921" s="319"/>
      <c r="S1921" s="319"/>
      <c r="T1921" s="320"/>
      <c r="U1921" s="321">
        <v>45069</v>
      </c>
      <c r="V1921" s="270" t="str">
        <f ca="1">IFERROR(IF(E1921&lt;&gt;"",VLOOKUP(E1921,'Color Lineup'!N:N,1,0),""),"CHECK")</f>
        <v>MX4R0</v>
      </c>
    </row>
    <row r="1922" spans="3:22">
      <c r="C1922" s="1">
        <f>+IF(D1922=1,COUNTIF($D$2:D1922,D1922),0)</f>
        <v>0</v>
      </c>
      <c r="D1922" s="1">
        <f>+COUNTIF($E$2:E1922,E1922)</f>
        <v>91</v>
      </c>
      <c r="E1922" s="1" t="str">
        <f t="shared" si="58"/>
        <v>HJ089</v>
      </c>
      <c r="F1922" s="323">
        <f t="shared" si="59"/>
        <v>1920</v>
      </c>
      <c r="G1922" s="317" t="s">
        <v>3383</v>
      </c>
      <c r="H1922" s="317" t="s">
        <v>682</v>
      </c>
      <c r="I1922" s="317" t="s">
        <v>3295</v>
      </c>
      <c r="J1922" s="317">
        <v>9</v>
      </c>
      <c r="K1922" s="317" t="s">
        <v>679</v>
      </c>
      <c r="L1922" s="317" t="s">
        <v>924</v>
      </c>
      <c r="M1922" s="317">
        <v>0</v>
      </c>
      <c r="N1922" s="333" t="s">
        <v>465</v>
      </c>
      <c r="O1922" s="318"/>
      <c r="P1922" s="319"/>
      <c r="Q1922" s="320"/>
      <c r="R1922" s="319"/>
      <c r="S1922" s="319"/>
      <c r="T1922" s="320"/>
      <c r="U1922" s="321">
        <v>45069</v>
      </c>
      <c r="V1922" s="270" t="str">
        <f ca="1">IFERROR(IF(E1922&lt;&gt;"",VLOOKUP(E1922,'Color Lineup'!N:N,1,0),""),"CHECK")</f>
        <v>HJ089</v>
      </c>
    </row>
    <row r="1923" spans="3:22">
      <c r="C1923" s="1">
        <f>+IF(D1923=1,COUNTIF($D$2:D1923,D1923),0)</f>
        <v>0</v>
      </c>
      <c r="D1923" s="1">
        <f>+COUNTIF($E$2:E1923,E1923)</f>
        <v>65</v>
      </c>
      <c r="E1923" s="1" t="str">
        <f t="shared" si="58"/>
        <v>MY4R0</v>
      </c>
      <c r="F1923" s="323">
        <f t="shared" si="59"/>
        <v>1921</v>
      </c>
      <c r="G1923" s="317" t="s">
        <v>3384</v>
      </c>
      <c r="H1923" s="317" t="s">
        <v>518</v>
      </c>
      <c r="I1923" s="317" t="s">
        <v>1177</v>
      </c>
      <c r="J1923" s="317">
        <v>7</v>
      </c>
      <c r="K1923" s="317" t="s">
        <v>759</v>
      </c>
      <c r="L1923" s="317" t="s">
        <v>790</v>
      </c>
      <c r="M1923" s="317">
        <v>0</v>
      </c>
      <c r="N1923" s="333" t="s">
        <v>21</v>
      </c>
      <c r="O1923" s="318"/>
      <c r="P1923" s="319"/>
      <c r="Q1923" s="320"/>
      <c r="R1923" s="319"/>
      <c r="S1923" s="319"/>
      <c r="T1923" s="320"/>
      <c r="U1923" s="321">
        <v>45069</v>
      </c>
      <c r="V1923" s="270" t="str">
        <f ca="1">IFERROR(IF(E1923&lt;&gt;"",VLOOKUP(E1923,'Color Lineup'!N:N,1,0),""),"CHECK")</f>
        <v>MY4R0</v>
      </c>
    </row>
    <row r="1924" spans="3:22">
      <c r="C1924" s="1">
        <f>+IF(D1924=1,COUNTIF($D$2:D1924,D1924),0)</f>
        <v>0</v>
      </c>
      <c r="D1924" s="1">
        <f>+COUNTIF($E$2:E1924,E1924)</f>
        <v>9</v>
      </c>
      <c r="E1924" s="1" t="str">
        <f t="shared" ref="E1924:E1987" si="60">+K1924&amp;N1924</f>
        <v>MV218</v>
      </c>
      <c r="F1924" s="323">
        <f t="shared" si="59"/>
        <v>1922</v>
      </c>
      <c r="G1924" s="317" t="s">
        <v>3385</v>
      </c>
      <c r="H1924" s="317" t="s">
        <v>518</v>
      </c>
      <c r="I1924" s="317" t="s">
        <v>1122</v>
      </c>
      <c r="J1924" s="317">
        <v>10</v>
      </c>
      <c r="K1924" s="317" t="s">
        <v>758</v>
      </c>
      <c r="L1924" s="317" t="s">
        <v>791</v>
      </c>
      <c r="M1924" s="317">
        <v>0</v>
      </c>
      <c r="N1924" s="333" t="s">
        <v>20</v>
      </c>
      <c r="O1924" s="318"/>
      <c r="P1924" s="319"/>
      <c r="Q1924" s="320"/>
      <c r="R1924" s="319"/>
      <c r="S1924" s="319"/>
      <c r="T1924" s="320"/>
      <c r="U1924" s="321">
        <v>45069</v>
      </c>
      <c r="V1924" s="270" t="str">
        <f ca="1">IFERROR(IF(E1924&lt;&gt;"",VLOOKUP(E1924,'Color Lineup'!N:N,1,0),""),"CHECK")</f>
        <v>MV218</v>
      </c>
    </row>
    <row r="1925" spans="3:22">
      <c r="C1925" s="1">
        <f>+IF(D1925=1,COUNTIF($D$2:D1925,D1925),0)</f>
        <v>0</v>
      </c>
      <c r="D1925" s="1">
        <f>+COUNTIF($E$2:E1925,E1925)</f>
        <v>16</v>
      </c>
      <c r="E1925" s="1" t="str">
        <f t="shared" si="60"/>
        <v>CXS28</v>
      </c>
      <c r="F1925" s="323">
        <f t="shared" ref="F1925:F1988" si="61">ROW()-2</f>
        <v>1923</v>
      </c>
      <c r="G1925" s="317" t="s">
        <v>3386</v>
      </c>
      <c r="H1925" s="317" t="s">
        <v>682</v>
      </c>
      <c r="I1925" s="317" t="s">
        <v>3333</v>
      </c>
      <c r="J1925" s="317">
        <v>5</v>
      </c>
      <c r="K1925" s="317" t="s">
        <v>680</v>
      </c>
      <c r="L1925" s="317" t="s">
        <v>925</v>
      </c>
      <c r="M1925" s="317">
        <v>0</v>
      </c>
      <c r="N1925" s="333" t="s">
        <v>631</v>
      </c>
      <c r="O1925" s="318"/>
      <c r="P1925" s="319"/>
      <c r="Q1925" s="320"/>
      <c r="R1925" s="319"/>
      <c r="S1925" s="319"/>
      <c r="T1925" s="320"/>
      <c r="U1925" s="321">
        <v>45069</v>
      </c>
      <c r="V1925" s="270" t="str">
        <f ca="1">IFERROR(IF(E1925&lt;&gt;"",VLOOKUP(E1925,'Color Lineup'!N:N,1,0),""),"CHECK")</f>
        <v>CXS28</v>
      </c>
    </row>
    <row r="1926" spans="3:22">
      <c r="C1926" s="1">
        <f>+IF(D1926=1,COUNTIF($D$2:D1926,D1926),0)</f>
        <v>62</v>
      </c>
      <c r="D1926" s="1">
        <f>+COUNTIF($E$2:E1926,E1926)</f>
        <v>1</v>
      </c>
      <c r="E1926" s="1" t="str">
        <f t="shared" si="60"/>
        <v>LN1D6</v>
      </c>
      <c r="F1926" s="323">
        <f t="shared" si="61"/>
        <v>1924</v>
      </c>
      <c r="G1926" s="317" t="s">
        <v>3387</v>
      </c>
      <c r="H1926" s="317" t="s">
        <v>519</v>
      </c>
      <c r="I1926" s="317" t="s">
        <v>2693</v>
      </c>
      <c r="J1926" s="317">
        <v>9</v>
      </c>
      <c r="K1926" s="317" t="s">
        <v>555</v>
      </c>
      <c r="L1926" s="317" t="s">
        <v>1223</v>
      </c>
      <c r="M1926" s="317">
        <v>0</v>
      </c>
      <c r="N1926" s="333" t="s">
        <v>29</v>
      </c>
      <c r="O1926" s="318"/>
      <c r="P1926" s="319"/>
      <c r="Q1926" s="320"/>
      <c r="R1926" s="319"/>
      <c r="S1926" s="319"/>
      <c r="T1926" s="320"/>
      <c r="U1926" s="321">
        <v>45069</v>
      </c>
      <c r="V1926" s="270" t="str">
        <f ca="1">IFERROR(IF(E1926&lt;&gt;"",VLOOKUP(E1926,'Color Lineup'!N:N,1,0),""),"CHECK")</f>
        <v>LN1D6</v>
      </c>
    </row>
    <row r="1927" spans="3:22">
      <c r="C1927" s="1">
        <f>+IF(D1927=1,COUNTIF($D$2:D1927,D1927),0)</f>
        <v>0</v>
      </c>
      <c r="D1927" s="1">
        <f>+COUNTIF($E$2:E1927,E1927)</f>
        <v>62</v>
      </c>
      <c r="E1927" s="1" t="str">
        <f t="shared" si="60"/>
        <v>MX3R3</v>
      </c>
      <c r="F1927" s="323">
        <f t="shared" si="61"/>
        <v>1925</v>
      </c>
      <c r="G1927" s="317" t="s">
        <v>3388</v>
      </c>
      <c r="H1927" s="317" t="s">
        <v>518</v>
      </c>
      <c r="I1927" s="317" t="s">
        <v>1212</v>
      </c>
      <c r="J1927" s="317">
        <v>2</v>
      </c>
      <c r="K1927" s="317" t="s">
        <v>760</v>
      </c>
      <c r="L1927" s="317" t="s">
        <v>792</v>
      </c>
      <c r="M1927" s="317">
        <v>0</v>
      </c>
      <c r="N1927" s="333" t="s">
        <v>354</v>
      </c>
      <c r="O1927" s="318"/>
      <c r="P1927" s="319"/>
      <c r="Q1927" s="320"/>
      <c r="R1927" s="319"/>
      <c r="S1927" s="319"/>
      <c r="T1927" s="320"/>
      <c r="U1927" s="321">
        <v>45069</v>
      </c>
      <c r="V1927" s="270" t="str">
        <f ca="1">IFERROR(IF(E1927&lt;&gt;"",VLOOKUP(E1927,'Color Lineup'!N:N,1,0),""),"CHECK")</f>
        <v>MX3R3</v>
      </c>
    </row>
    <row r="1928" spans="3:22">
      <c r="C1928" s="1">
        <f>+IF(D1928=1,COUNTIF($D$2:D1928,D1928),0)</f>
        <v>0</v>
      </c>
      <c r="D1928" s="1">
        <f>+COUNTIF($E$2:E1928,E1928)</f>
        <v>6</v>
      </c>
      <c r="E1928" s="1" t="str">
        <f t="shared" si="60"/>
        <v>HKX12</v>
      </c>
      <c r="F1928" s="323">
        <f t="shared" si="61"/>
        <v>1926</v>
      </c>
      <c r="G1928" s="317" t="s">
        <v>3389</v>
      </c>
      <c r="H1928" s="317" t="s">
        <v>682</v>
      </c>
      <c r="I1928" s="317" t="s">
        <v>2545</v>
      </c>
      <c r="J1928" s="317">
        <v>5</v>
      </c>
      <c r="K1928" s="317" t="s">
        <v>681</v>
      </c>
      <c r="L1928" s="317" t="s">
        <v>926</v>
      </c>
      <c r="M1928" s="317">
        <v>0</v>
      </c>
      <c r="N1928" s="333" t="s">
        <v>632</v>
      </c>
      <c r="O1928" s="318"/>
      <c r="P1928" s="319"/>
      <c r="Q1928" s="320"/>
      <c r="R1928" s="319"/>
      <c r="S1928" s="319"/>
      <c r="T1928" s="320"/>
      <c r="U1928" s="321">
        <v>45069</v>
      </c>
      <c r="V1928" s="270" t="str">
        <f ca="1">IFERROR(IF(E1928&lt;&gt;"",VLOOKUP(E1928,'Color Lineup'!N:N,1,0),""),"CHECK")</f>
        <v>HKX12</v>
      </c>
    </row>
    <row r="1929" spans="3:22">
      <c r="C1929" s="1">
        <f>+IF(D1929=1,COUNTIF($D$2:D1929,D1929),0)</f>
        <v>0</v>
      </c>
      <c r="D1929" s="1">
        <f>+COUNTIF($E$2:E1929,E1929)</f>
        <v>11</v>
      </c>
      <c r="E1929" s="1" t="str">
        <f t="shared" si="60"/>
        <v>MV089</v>
      </c>
      <c r="F1929" s="323">
        <f t="shared" si="61"/>
        <v>1927</v>
      </c>
      <c r="G1929" s="317" t="s">
        <v>3390</v>
      </c>
      <c r="H1929" s="317" t="s">
        <v>518</v>
      </c>
      <c r="I1929" s="317" t="s">
        <v>1128</v>
      </c>
      <c r="J1929" s="317">
        <v>1</v>
      </c>
      <c r="K1929" s="317" t="s">
        <v>758</v>
      </c>
      <c r="L1929" s="317" t="s">
        <v>793</v>
      </c>
      <c r="M1929" s="317">
        <v>0</v>
      </c>
      <c r="N1929" s="333" t="s">
        <v>465</v>
      </c>
      <c r="O1929" s="318"/>
      <c r="P1929" s="319"/>
      <c r="Q1929" s="320"/>
      <c r="R1929" s="319"/>
      <c r="S1929" s="319"/>
      <c r="T1929" s="320"/>
      <c r="U1929" s="321">
        <v>45069</v>
      </c>
      <c r="V1929" s="270" t="str">
        <f ca="1">IFERROR(IF(E1929&lt;&gt;"",VLOOKUP(E1929,'Color Lineup'!N:N,1,0),""),"CHECK")</f>
        <v>MV089</v>
      </c>
    </row>
    <row r="1930" spans="3:22">
      <c r="C1930" s="1">
        <f>+IF(D1930=1,COUNTIF($D$2:D1930,D1930),0)</f>
        <v>0</v>
      </c>
      <c r="D1930" s="1">
        <f>+COUNTIF($E$2:E1930,E1930)</f>
        <v>190</v>
      </c>
      <c r="E1930" s="1" t="str">
        <f t="shared" si="60"/>
        <v>LH089</v>
      </c>
      <c r="F1930" s="323">
        <f t="shared" si="61"/>
        <v>1928</v>
      </c>
      <c r="G1930" s="317" t="s">
        <v>3391</v>
      </c>
      <c r="H1930" s="317" t="s">
        <v>682</v>
      </c>
      <c r="I1930" s="317" t="s">
        <v>3346</v>
      </c>
      <c r="J1930" s="317">
        <v>8</v>
      </c>
      <c r="K1930" s="317" t="s">
        <v>585</v>
      </c>
      <c r="L1930" s="317" t="s">
        <v>927</v>
      </c>
      <c r="M1930" s="317">
        <v>0</v>
      </c>
      <c r="N1930" s="333" t="s">
        <v>465</v>
      </c>
      <c r="O1930" s="318"/>
      <c r="P1930" s="319"/>
      <c r="Q1930" s="320"/>
      <c r="R1930" s="319"/>
      <c r="S1930" s="319"/>
      <c r="T1930" s="320"/>
      <c r="U1930" s="321">
        <v>45069</v>
      </c>
      <c r="V1930" s="270" t="str">
        <f ca="1">IFERROR(IF(E1930&lt;&gt;"",VLOOKUP(E1930,'Color Lineup'!N:N,1,0),""),"CHECK")</f>
        <v>LH089</v>
      </c>
    </row>
    <row r="1931" spans="3:22">
      <c r="C1931" s="1">
        <f>+IF(D1931=1,COUNTIF($D$2:D1931,D1931),0)</f>
        <v>0</v>
      </c>
      <c r="D1931" s="1">
        <f>+COUNTIF($E$2:E1931,E1931)</f>
        <v>159</v>
      </c>
      <c r="E1931" s="1" t="str">
        <f t="shared" si="60"/>
        <v>MX4R0</v>
      </c>
      <c r="F1931" s="323">
        <f t="shared" si="61"/>
        <v>1929</v>
      </c>
      <c r="G1931" s="317" t="s">
        <v>3392</v>
      </c>
      <c r="H1931" s="317" t="s">
        <v>518</v>
      </c>
      <c r="I1931" s="317" t="s">
        <v>1212</v>
      </c>
      <c r="J1931" s="317">
        <v>3</v>
      </c>
      <c r="K1931" s="317" t="s">
        <v>760</v>
      </c>
      <c r="L1931" s="317" t="s">
        <v>794</v>
      </c>
      <c r="M1931" s="317">
        <v>0</v>
      </c>
      <c r="N1931" s="333" t="s">
        <v>21</v>
      </c>
      <c r="O1931" s="318"/>
      <c r="P1931" s="319"/>
      <c r="Q1931" s="320"/>
      <c r="R1931" s="319"/>
      <c r="S1931" s="319"/>
      <c r="T1931" s="320"/>
      <c r="U1931" s="321">
        <v>45069</v>
      </c>
      <c r="V1931" s="270" t="str">
        <f ca="1">IFERROR(IF(E1931&lt;&gt;"",VLOOKUP(E1931,'Color Lineup'!N:N,1,0),""),"CHECK")</f>
        <v>MX4R0</v>
      </c>
    </row>
    <row r="1932" spans="3:22">
      <c r="C1932" s="1">
        <f>+IF(D1932=1,COUNTIF($D$2:D1932,D1932),0)</f>
        <v>0</v>
      </c>
      <c r="D1932" s="1">
        <f>+COUNTIF($E$2:E1932,E1932)</f>
        <v>52</v>
      </c>
      <c r="E1932" s="1" t="str">
        <f t="shared" si="60"/>
        <v>HKW09</v>
      </c>
      <c r="F1932" s="323">
        <f t="shared" si="61"/>
        <v>1930</v>
      </c>
      <c r="G1932" s="317" t="s">
        <v>3393</v>
      </c>
      <c r="H1932" s="317" t="s">
        <v>682</v>
      </c>
      <c r="I1932" s="317" t="s">
        <v>2545</v>
      </c>
      <c r="J1932" s="317">
        <v>6</v>
      </c>
      <c r="K1932" s="317" t="s">
        <v>681</v>
      </c>
      <c r="L1932" s="317" t="s">
        <v>928</v>
      </c>
      <c r="M1932" s="317">
        <v>0</v>
      </c>
      <c r="N1932" s="333" t="s">
        <v>635</v>
      </c>
      <c r="O1932" s="318"/>
      <c r="P1932" s="319"/>
      <c r="Q1932" s="320"/>
      <c r="R1932" s="319"/>
      <c r="S1932" s="319"/>
      <c r="T1932" s="320"/>
      <c r="U1932" s="321">
        <v>45069</v>
      </c>
      <c r="V1932" s="270" t="str">
        <f ca="1">IFERROR(IF(E1932&lt;&gt;"",VLOOKUP(E1932,'Color Lineup'!N:N,1,0),""),"CHECK")</f>
        <v>HKW09</v>
      </c>
    </row>
    <row r="1933" spans="3:22">
      <c r="C1933" s="1">
        <f>+IF(D1933=1,COUNTIF($D$2:D1933,D1933),0)</f>
        <v>0</v>
      </c>
      <c r="D1933" s="1">
        <f>+COUNTIF($E$2:E1933,E1933)</f>
        <v>14</v>
      </c>
      <c r="E1933" s="1" t="str">
        <f t="shared" si="60"/>
        <v>LS089</v>
      </c>
      <c r="F1933" s="323">
        <f t="shared" si="61"/>
        <v>1931</v>
      </c>
      <c r="G1933" s="317" t="s">
        <v>3394</v>
      </c>
      <c r="H1933" s="317" t="s">
        <v>519</v>
      </c>
      <c r="I1933" s="317" t="s">
        <v>2896</v>
      </c>
      <c r="J1933" s="317">
        <v>8</v>
      </c>
      <c r="K1933" s="317" t="s">
        <v>557</v>
      </c>
      <c r="L1933" s="317" t="s">
        <v>1226</v>
      </c>
      <c r="M1933" s="317">
        <v>0</v>
      </c>
      <c r="N1933" s="333" t="s">
        <v>465</v>
      </c>
      <c r="O1933" s="318"/>
      <c r="P1933" s="319"/>
      <c r="Q1933" s="320"/>
      <c r="R1933" s="319"/>
      <c r="S1933" s="319"/>
      <c r="T1933" s="320"/>
      <c r="U1933" s="321">
        <v>45069</v>
      </c>
      <c r="V1933" s="270" t="str">
        <f ca="1">IFERROR(IF(E1933&lt;&gt;"",VLOOKUP(E1933,'Color Lineup'!N:N,1,0),""),"CHECK")</f>
        <v>LS089</v>
      </c>
    </row>
    <row r="1934" spans="3:22">
      <c r="C1934" s="1">
        <f>+IF(D1934=1,COUNTIF($D$2:D1934,D1934),0)</f>
        <v>0</v>
      </c>
      <c r="D1934" s="1">
        <f>+COUNTIF($E$2:E1934,E1934)</f>
        <v>45</v>
      </c>
      <c r="E1934" s="1" t="str">
        <f t="shared" si="60"/>
        <v>MV4R0</v>
      </c>
      <c r="F1934" s="323">
        <f t="shared" si="61"/>
        <v>1932</v>
      </c>
      <c r="G1934" s="317" t="s">
        <v>3395</v>
      </c>
      <c r="H1934" s="317" t="s">
        <v>518</v>
      </c>
      <c r="I1934" s="317" t="s">
        <v>1128</v>
      </c>
      <c r="J1934" s="317">
        <v>2</v>
      </c>
      <c r="K1934" s="317" t="s">
        <v>758</v>
      </c>
      <c r="L1934" s="317" t="s">
        <v>795</v>
      </c>
      <c r="M1934" s="317">
        <v>0</v>
      </c>
      <c r="N1934" s="333" t="s">
        <v>21</v>
      </c>
      <c r="O1934" s="318"/>
      <c r="P1934" s="319"/>
      <c r="Q1934" s="320"/>
      <c r="R1934" s="319"/>
      <c r="S1934" s="319"/>
      <c r="T1934" s="320"/>
      <c r="U1934" s="321">
        <v>45069</v>
      </c>
      <c r="V1934" s="270" t="str">
        <f ca="1">IFERROR(IF(E1934&lt;&gt;"",VLOOKUP(E1934,'Color Lineup'!N:N,1,0),""),"CHECK")</f>
        <v>MV4R0</v>
      </c>
    </row>
    <row r="1935" spans="3:22">
      <c r="C1935" s="1">
        <f>+IF(D1935=1,COUNTIF($D$2:D1935,D1935),0)</f>
        <v>0</v>
      </c>
      <c r="D1935" s="1">
        <f>+COUNTIF($E$2:E1935,E1935)</f>
        <v>92</v>
      </c>
      <c r="E1935" s="1" t="str">
        <f t="shared" si="60"/>
        <v>HJ089</v>
      </c>
      <c r="F1935" s="323">
        <f t="shared" si="61"/>
        <v>1933</v>
      </c>
      <c r="G1935" s="317" t="s">
        <v>3396</v>
      </c>
      <c r="H1935" s="317" t="s">
        <v>682</v>
      </c>
      <c r="I1935" s="317" t="s">
        <v>3295</v>
      </c>
      <c r="J1935" s="317">
        <v>10</v>
      </c>
      <c r="K1935" s="317" t="s">
        <v>679</v>
      </c>
      <c r="L1935" s="317" t="s">
        <v>929</v>
      </c>
      <c r="M1935" s="317">
        <v>0</v>
      </c>
      <c r="N1935" s="333" t="s">
        <v>465</v>
      </c>
      <c r="O1935" s="318"/>
      <c r="P1935" s="319"/>
      <c r="Q1935" s="320"/>
      <c r="R1935" s="319"/>
      <c r="S1935" s="319"/>
      <c r="T1935" s="320"/>
      <c r="U1935" s="321">
        <v>45069</v>
      </c>
      <c r="V1935" s="270" t="str">
        <f ca="1">IFERROR(IF(E1935&lt;&gt;"",VLOOKUP(E1935,'Color Lineup'!N:N,1,0),""),"CHECK")</f>
        <v>HJ089</v>
      </c>
    </row>
    <row r="1936" spans="3:22">
      <c r="C1936" s="1">
        <f>+IF(D1936=1,COUNTIF($D$2:D1936,D1936),0)</f>
        <v>0</v>
      </c>
      <c r="D1936" s="1">
        <f>+COUNTIF($E$2:E1936,E1936)</f>
        <v>10</v>
      </c>
      <c r="E1936" s="1" t="str">
        <f t="shared" si="60"/>
        <v>MY1D6</v>
      </c>
      <c r="F1936" s="323">
        <f t="shared" si="61"/>
        <v>1934</v>
      </c>
      <c r="G1936" s="317" t="s">
        <v>3397</v>
      </c>
      <c r="H1936" s="317" t="s">
        <v>518</v>
      </c>
      <c r="I1936" s="317" t="s">
        <v>1177</v>
      </c>
      <c r="J1936" s="317">
        <v>8</v>
      </c>
      <c r="K1936" s="317" t="s">
        <v>759</v>
      </c>
      <c r="L1936" s="317" t="s">
        <v>796</v>
      </c>
      <c r="M1936" s="317">
        <v>0</v>
      </c>
      <c r="N1936" s="333" t="s">
        <v>29</v>
      </c>
      <c r="O1936" s="318"/>
      <c r="P1936" s="319"/>
      <c r="Q1936" s="320"/>
      <c r="R1936" s="319"/>
      <c r="S1936" s="319"/>
      <c r="T1936" s="320"/>
      <c r="U1936" s="321">
        <v>45069</v>
      </c>
      <c r="V1936" s="270" t="str">
        <f ca="1">IFERROR(IF(E1936&lt;&gt;"",VLOOKUP(E1936,'Color Lineup'!N:N,1,0),""),"CHECK")</f>
        <v>MY1D6</v>
      </c>
    </row>
    <row r="1937" spans="3:22">
      <c r="C1937" s="1">
        <f>+IF(D1937=1,COUNTIF($D$2:D1937,D1937),0)</f>
        <v>0</v>
      </c>
      <c r="D1937" s="1">
        <f>+COUNTIF($E$2:E1937,E1937)</f>
        <v>28</v>
      </c>
      <c r="E1937" s="1" t="str">
        <f t="shared" si="60"/>
        <v>CXX12</v>
      </c>
      <c r="F1937" s="323">
        <f t="shared" si="61"/>
        <v>1935</v>
      </c>
      <c r="G1937" s="317" t="s">
        <v>3398</v>
      </c>
      <c r="H1937" s="317" t="s">
        <v>682</v>
      </c>
      <c r="I1937" s="317" t="s">
        <v>3333</v>
      </c>
      <c r="J1937" s="317">
        <v>6</v>
      </c>
      <c r="K1937" s="317" t="s">
        <v>680</v>
      </c>
      <c r="L1937" s="317" t="s">
        <v>930</v>
      </c>
      <c r="M1937" s="317">
        <v>0</v>
      </c>
      <c r="N1937" s="333" t="s">
        <v>632</v>
      </c>
      <c r="O1937" s="318"/>
      <c r="P1937" s="319"/>
      <c r="Q1937" s="320"/>
      <c r="R1937" s="319"/>
      <c r="S1937" s="319"/>
      <c r="T1937" s="320"/>
      <c r="U1937" s="321">
        <v>45069</v>
      </c>
      <c r="V1937" s="270" t="str">
        <f ca="1">IFERROR(IF(E1937&lt;&gt;"",VLOOKUP(E1937,'Color Lineup'!N:N,1,0),""),"CHECK")</f>
        <v>CXX12</v>
      </c>
    </row>
    <row r="1938" spans="3:22">
      <c r="C1938" s="1">
        <f>+IF(D1938=1,COUNTIF($D$2:D1938,D1938),0)</f>
        <v>0</v>
      </c>
      <c r="D1938" s="1">
        <f>+COUNTIF($E$2:E1938,E1938)</f>
        <v>39</v>
      </c>
      <c r="E1938" s="1" t="str">
        <f t="shared" si="60"/>
        <v>MV040</v>
      </c>
      <c r="F1938" s="323">
        <f t="shared" si="61"/>
        <v>1936</v>
      </c>
      <c r="G1938" s="317" t="s">
        <v>3399</v>
      </c>
      <c r="H1938" s="317" t="s">
        <v>518</v>
      </c>
      <c r="I1938" s="317" t="s">
        <v>1128</v>
      </c>
      <c r="J1938" s="317">
        <v>3</v>
      </c>
      <c r="K1938" s="317" t="s">
        <v>758</v>
      </c>
      <c r="L1938" s="317" t="s">
        <v>797</v>
      </c>
      <c r="M1938" s="317">
        <v>0</v>
      </c>
      <c r="N1938" s="333" t="s">
        <v>28</v>
      </c>
      <c r="O1938" s="318"/>
      <c r="P1938" s="319"/>
      <c r="Q1938" s="320"/>
      <c r="R1938" s="319"/>
      <c r="S1938" s="319"/>
      <c r="T1938" s="320"/>
      <c r="U1938" s="321">
        <v>45069</v>
      </c>
      <c r="V1938" s="270" t="str">
        <f ca="1">IFERROR(IF(E1938&lt;&gt;"",VLOOKUP(E1938,'Color Lineup'!N:N,1,0),""),"CHECK")</f>
        <v>MV040</v>
      </c>
    </row>
    <row r="1939" spans="3:22">
      <c r="C1939" s="1">
        <f>+IF(D1939=1,COUNTIF($D$2:D1939,D1939),0)</f>
        <v>0</v>
      </c>
      <c r="D1939" s="1">
        <f>+COUNTIF($E$2:E1939,E1939)</f>
        <v>35</v>
      </c>
      <c r="E1939" s="1" t="str">
        <f t="shared" si="60"/>
        <v>JH040</v>
      </c>
      <c r="F1939" s="323">
        <f t="shared" si="61"/>
        <v>1937</v>
      </c>
      <c r="G1939" s="317" t="s">
        <v>3400</v>
      </c>
      <c r="H1939" s="317" t="s">
        <v>520</v>
      </c>
      <c r="I1939" s="317" t="s">
        <v>2206</v>
      </c>
      <c r="J1939" s="317">
        <v>8</v>
      </c>
      <c r="K1939" s="317" t="s">
        <v>452</v>
      </c>
      <c r="L1939" s="317" t="s">
        <v>1046</v>
      </c>
      <c r="M1939" s="317">
        <v>0</v>
      </c>
      <c r="N1939" s="333" t="s">
        <v>28</v>
      </c>
      <c r="O1939" s="318"/>
      <c r="P1939" s="319"/>
      <c r="Q1939" s="320"/>
      <c r="R1939" s="319"/>
      <c r="S1939" s="319"/>
      <c r="T1939" s="320"/>
      <c r="U1939" s="321">
        <v>45069</v>
      </c>
      <c r="V1939" s="270" t="str">
        <f ca="1">IFERROR(IF(E1939&lt;&gt;"",VLOOKUP(E1939,'Color Lineup'!N:N,1,0),""),"CHECK")</f>
        <v>JH040</v>
      </c>
    </row>
    <row r="1940" spans="3:22">
      <c r="C1940" s="1">
        <f>+IF(D1940=1,COUNTIF($D$2:D1940,D1940),0)</f>
        <v>0</v>
      </c>
      <c r="D1940" s="1">
        <f>+COUNTIF($E$2:E1940,E1940)</f>
        <v>65</v>
      </c>
      <c r="E1940" s="1" t="str">
        <f t="shared" si="60"/>
        <v>LH3Q3</v>
      </c>
      <c r="F1940" s="323">
        <f t="shared" si="61"/>
        <v>1938</v>
      </c>
      <c r="G1940" s="317" t="s">
        <v>3401</v>
      </c>
      <c r="H1940" s="317" t="s">
        <v>682</v>
      </c>
      <c r="I1940" s="317" t="s">
        <v>3346</v>
      </c>
      <c r="J1940" s="317">
        <v>9</v>
      </c>
      <c r="K1940" s="317" t="s">
        <v>585</v>
      </c>
      <c r="L1940" s="317" t="s">
        <v>932</v>
      </c>
      <c r="M1940" s="317">
        <v>0</v>
      </c>
      <c r="N1940" s="333" t="s">
        <v>630</v>
      </c>
      <c r="O1940" s="318"/>
      <c r="P1940" s="319"/>
      <c r="Q1940" s="320"/>
      <c r="R1940" s="319"/>
      <c r="S1940" s="319"/>
      <c r="T1940" s="320"/>
      <c r="U1940" s="321">
        <v>45069</v>
      </c>
      <c r="V1940" s="270" t="str">
        <f ca="1">IFERROR(IF(E1940&lt;&gt;"",VLOOKUP(E1940,'Color Lineup'!N:N,1,0),""),"CHECK")</f>
        <v>LH3Q3</v>
      </c>
    </row>
    <row r="1941" spans="3:22">
      <c r="C1941" s="1">
        <f>+IF(D1941=1,COUNTIF($D$2:D1941,D1941),0)</f>
        <v>0</v>
      </c>
      <c r="D1941" s="1">
        <f>+COUNTIF($E$2:E1941,E1941)</f>
        <v>63</v>
      </c>
      <c r="E1941" s="1" t="str">
        <f t="shared" si="60"/>
        <v>MX3R3</v>
      </c>
      <c r="F1941" s="323">
        <f t="shared" si="61"/>
        <v>1939</v>
      </c>
      <c r="G1941" s="317" t="s">
        <v>3402</v>
      </c>
      <c r="H1941" s="317" t="s">
        <v>518</v>
      </c>
      <c r="I1941" s="317" t="s">
        <v>1212</v>
      </c>
      <c r="J1941" s="317">
        <v>4</v>
      </c>
      <c r="K1941" s="317" t="s">
        <v>760</v>
      </c>
      <c r="L1941" s="317" t="s">
        <v>798</v>
      </c>
      <c r="M1941" s="317">
        <v>0</v>
      </c>
      <c r="N1941" s="333" t="s">
        <v>354</v>
      </c>
      <c r="O1941" s="318"/>
      <c r="P1941" s="319"/>
      <c r="Q1941" s="320"/>
      <c r="R1941" s="319"/>
      <c r="S1941" s="319"/>
      <c r="T1941" s="320"/>
      <c r="U1941" s="321">
        <v>45069</v>
      </c>
      <c r="V1941" s="270" t="str">
        <f ca="1">IFERROR(IF(E1941&lt;&gt;"",VLOOKUP(E1941,'Color Lineup'!N:N,1,0),""),"CHECK")</f>
        <v>MX3R3</v>
      </c>
    </row>
    <row r="1942" spans="3:22">
      <c r="C1942" s="1">
        <f>+IF(D1942=1,COUNTIF($D$2:D1942,D1942),0)</f>
        <v>0</v>
      </c>
      <c r="D1942" s="1">
        <f>+COUNTIF($E$2:E1942,E1942)</f>
        <v>53</v>
      </c>
      <c r="E1942" s="1" t="str">
        <f t="shared" si="60"/>
        <v>HKW09</v>
      </c>
      <c r="F1942" s="323">
        <f t="shared" si="61"/>
        <v>1940</v>
      </c>
      <c r="G1942" s="317" t="s">
        <v>3403</v>
      </c>
      <c r="H1942" s="317" t="s">
        <v>682</v>
      </c>
      <c r="I1942" s="317" t="s">
        <v>2545</v>
      </c>
      <c r="J1942" s="317">
        <v>7</v>
      </c>
      <c r="K1942" s="317" t="s">
        <v>681</v>
      </c>
      <c r="L1942" s="317" t="s">
        <v>933</v>
      </c>
      <c r="M1942" s="317">
        <v>0</v>
      </c>
      <c r="N1942" s="333" t="s">
        <v>635</v>
      </c>
      <c r="O1942" s="318"/>
      <c r="P1942" s="319"/>
      <c r="Q1942" s="320"/>
      <c r="R1942" s="319"/>
      <c r="S1942" s="319"/>
      <c r="T1942" s="320"/>
      <c r="U1942" s="321">
        <v>45069</v>
      </c>
      <c r="V1942" s="270" t="str">
        <f ca="1">IFERROR(IF(E1942&lt;&gt;"",VLOOKUP(E1942,'Color Lineup'!N:N,1,0),""),"CHECK")</f>
        <v>HKW09</v>
      </c>
    </row>
    <row r="1943" spans="3:22">
      <c r="C1943" s="1">
        <f>+IF(D1943=1,COUNTIF($D$2:D1943,D1943),0)</f>
        <v>0</v>
      </c>
      <c r="D1943" s="1">
        <f>+COUNTIF($E$2:E1943,E1943)</f>
        <v>46</v>
      </c>
      <c r="E1943" s="1" t="str">
        <f t="shared" si="60"/>
        <v>MV4R0</v>
      </c>
      <c r="F1943" s="323">
        <f t="shared" si="61"/>
        <v>1941</v>
      </c>
      <c r="G1943" s="317" t="s">
        <v>3404</v>
      </c>
      <c r="H1943" s="317" t="s">
        <v>518</v>
      </c>
      <c r="I1943" s="317" t="s">
        <v>1128</v>
      </c>
      <c r="J1943" s="317">
        <v>4</v>
      </c>
      <c r="K1943" s="317" t="s">
        <v>758</v>
      </c>
      <c r="L1943" s="317" t="s">
        <v>799</v>
      </c>
      <c r="M1943" s="317">
        <v>0</v>
      </c>
      <c r="N1943" s="333" t="s">
        <v>21</v>
      </c>
      <c r="O1943" s="318"/>
      <c r="P1943" s="319"/>
      <c r="Q1943" s="320"/>
      <c r="R1943" s="319"/>
      <c r="S1943" s="319"/>
      <c r="T1943" s="320"/>
      <c r="U1943" s="321">
        <v>45069</v>
      </c>
      <c r="V1943" s="270" t="str">
        <f ca="1">IFERROR(IF(E1943&lt;&gt;"",VLOOKUP(E1943,'Color Lineup'!N:N,1,0),""),"CHECK")</f>
        <v>MV4R0</v>
      </c>
    </row>
    <row r="1944" spans="3:22">
      <c r="C1944" s="1">
        <f>+IF(D1944=1,COUNTIF($D$2:D1944,D1944),0)</f>
        <v>0</v>
      </c>
      <c r="D1944" s="1">
        <f>+COUNTIF($E$2:E1944,E1944)</f>
        <v>19</v>
      </c>
      <c r="E1944" s="1" t="str">
        <f t="shared" si="60"/>
        <v>HJP20</v>
      </c>
      <c r="F1944" s="323">
        <f t="shared" si="61"/>
        <v>1942</v>
      </c>
      <c r="G1944" s="317" t="s">
        <v>3405</v>
      </c>
      <c r="H1944" s="317" t="s">
        <v>682</v>
      </c>
      <c r="I1944" s="317" t="s">
        <v>3406</v>
      </c>
      <c r="J1944" s="317">
        <v>1</v>
      </c>
      <c r="K1944" s="317" t="s">
        <v>679</v>
      </c>
      <c r="L1944" s="317" t="s">
        <v>934</v>
      </c>
      <c r="M1944" s="317">
        <v>0</v>
      </c>
      <c r="N1944" s="333" t="s">
        <v>633</v>
      </c>
      <c r="O1944" s="318"/>
      <c r="P1944" s="319"/>
      <c r="Q1944" s="320"/>
      <c r="R1944" s="319"/>
      <c r="S1944" s="319"/>
      <c r="T1944" s="320"/>
      <c r="U1944" s="321">
        <v>45069</v>
      </c>
      <c r="V1944" s="270" t="str">
        <f ca="1">IFERROR(IF(E1944&lt;&gt;"",VLOOKUP(E1944,'Color Lineup'!N:N,1,0),""),"CHECK")</f>
        <v>HJP20</v>
      </c>
    </row>
    <row r="1945" spans="3:22">
      <c r="C1945" s="1">
        <f>+IF(D1945=1,COUNTIF($D$2:D1945,D1945),0)</f>
        <v>0</v>
      </c>
      <c r="D1945" s="1">
        <f>+COUNTIF($E$2:E1945,E1945)</f>
        <v>160</v>
      </c>
      <c r="E1945" s="1" t="str">
        <f t="shared" si="60"/>
        <v>MX4R0</v>
      </c>
      <c r="F1945" s="323">
        <f t="shared" si="61"/>
        <v>1943</v>
      </c>
      <c r="G1945" s="317" t="s">
        <v>3407</v>
      </c>
      <c r="H1945" s="317" t="s">
        <v>518</v>
      </c>
      <c r="I1945" s="317" t="s">
        <v>1212</v>
      </c>
      <c r="J1945" s="317">
        <v>5</v>
      </c>
      <c r="K1945" s="317" t="s">
        <v>760</v>
      </c>
      <c r="L1945" s="317" t="s">
        <v>800</v>
      </c>
      <c r="M1945" s="317">
        <v>0</v>
      </c>
      <c r="N1945" s="333" t="s">
        <v>21</v>
      </c>
      <c r="O1945" s="318"/>
      <c r="P1945" s="319"/>
      <c r="Q1945" s="320"/>
      <c r="R1945" s="319"/>
      <c r="S1945" s="319"/>
      <c r="T1945" s="320"/>
      <c r="U1945" s="321">
        <v>45069</v>
      </c>
      <c r="V1945" s="270" t="str">
        <f ca="1">IFERROR(IF(E1945&lt;&gt;"",VLOOKUP(E1945,'Color Lineup'!N:N,1,0),""),"CHECK")</f>
        <v>MX4R0</v>
      </c>
    </row>
    <row r="1946" spans="3:22">
      <c r="C1946" s="1">
        <f>+IF(D1946=1,COUNTIF($D$2:D1946,D1946),0)</f>
        <v>0</v>
      </c>
      <c r="D1946" s="1">
        <f>+COUNTIF($E$2:E1946,E1946)</f>
        <v>11</v>
      </c>
      <c r="E1946" s="1" t="str">
        <f t="shared" si="60"/>
        <v>JH1D6</v>
      </c>
      <c r="F1946" s="323">
        <f t="shared" si="61"/>
        <v>1944</v>
      </c>
      <c r="G1946" s="317" t="s">
        <v>3408</v>
      </c>
      <c r="H1946" s="317" t="s">
        <v>520</v>
      </c>
      <c r="I1946" s="317" t="s">
        <v>2206</v>
      </c>
      <c r="J1946" s="317">
        <v>9</v>
      </c>
      <c r="K1946" s="317" t="s">
        <v>452</v>
      </c>
      <c r="L1946" s="317" t="s">
        <v>1047</v>
      </c>
      <c r="M1946" s="317">
        <v>0</v>
      </c>
      <c r="N1946" s="333" t="s">
        <v>29</v>
      </c>
      <c r="O1946" s="318"/>
      <c r="P1946" s="319"/>
      <c r="Q1946" s="320"/>
      <c r="R1946" s="319"/>
      <c r="S1946" s="319"/>
      <c r="T1946" s="320"/>
      <c r="U1946" s="321">
        <v>45069</v>
      </c>
      <c r="V1946" s="270" t="str">
        <f ca="1">IFERROR(IF(E1946&lt;&gt;"",VLOOKUP(E1946,'Color Lineup'!N:N,1,0),""),"CHECK")</f>
        <v>JH1D6</v>
      </c>
    </row>
    <row r="1947" spans="3:22">
      <c r="C1947" s="1">
        <f>+IF(D1947=1,COUNTIF($D$2:D1947,D1947),0)</f>
        <v>0</v>
      </c>
      <c r="D1947" s="1">
        <f>+COUNTIF($E$2:E1947,E1947)</f>
        <v>83</v>
      </c>
      <c r="E1947" s="1" t="str">
        <f t="shared" si="60"/>
        <v>CXW09</v>
      </c>
      <c r="F1947" s="323">
        <f t="shared" si="61"/>
        <v>1945</v>
      </c>
      <c r="G1947" s="317" t="s">
        <v>3409</v>
      </c>
      <c r="H1947" s="317" t="s">
        <v>682</v>
      </c>
      <c r="I1947" s="317" t="s">
        <v>3333</v>
      </c>
      <c r="J1947" s="317">
        <v>7</v>
      </c>
      <c r="K1947" s="317" t="s">
        <v>680</v>
      </c>
      <c r="L1947" s="317" t="s">
        <v>935</v>
      </c>
      <c r="M1947" s="317">
        <v>0</v>
      </c>
      <c r="N1947" s="333" t="s">
        <v>635</v>
      </c>
      <c r="O1947" s="318"/>
      <c r="P1947" s="319"/>
      <c r="Q1947" s="320"/>
      <c r="R1947" s="319"/>
      <c r="S1947" s="319"/>
      <c r="T1947" s="320"/>
      <c r="U1947" s="321">
        <v>45069</v>
      </c>
      <c r="V1947" s="270" t="str">
        <f ca="1">IFERROR(IF(E1947&lt;&gt;"",VLOOKUP(E1947,'Color Lineup'!N:N,1,0),""),"CHECK")</f>
        <v>CXW09</v>
      </c>
    </row>
    <row r="1948" spans="3:22">
      <c r="C1948" s="1">
        <f>+IF(D1948=1,COUNTIF($D$2:D1948,D1948),0)</f>
        <v>0</v>
      </c>
      <c r="D1948" s="1">
        <f>+COUNTIF($E$2:E1948,E1948)</f>
        <v>47</v>
      </c>
      <c r="E1948" s="1" t="str">
        <f t="shared" si="60"/>
        <v>MV4R0</v>
      </c>
      <c r="F1948" s="323">
        <f t="shared" si="61"/>
        <v>1946</v>
      </c>
      <c r="G1948" s="317" t="s">
        <v>3410</v>
      </c>
      <c r="H1948" s="317" t="s">
        <v>518</v>
      </c>
      <c r="I1948" s="317" t="s">
        <v>1128</v>
      </c>
      <c r="J1948" s="317">
        <v>5</v>
      </c>
      <c r="K1948" s="317" t="s">
        <v>758</v>
      </c>
      <c r="L1948" s="317" t="s">
        <v>801</v>
      </c>
      <c r="M1948" s="317">
        <v>0</v>
      </c>
      <c r="N1948" s="333" t="s">
        <v>21</v>
      </c>
      <c r="O1948" s="318"/>
      <c r="P1948" s="319"/>
      <c r="Q1948" s="320"/>
      <c r="R1948" s="319"/>
      <c r="S1948" s="319"/>
      <c r="T1948" s="320"/>
      <c r="U1948" s="321">
        <v>45069</v>
      </c>
      <c r="V1948" s="270" t="str">
        <f ca="1">IFERROR(IF(E1948&lt;&gt;"",VLOOKUP(E1948,'Color Lineup'!N:N,1,0),""),"CHECK")</f>
        <v>MV4R0</v>
      </c>
    </row>
    <row r="1949" spans="3:22">
      <c r="C1949" s="1">
        <f>+IF(D1949=1,COUNTIF($D$2:D1949,D1949),0)</f>
        <v>0</v>
      </c>
      <c r="D1949" s="1">
        <f>+COUNTIF($E$2:E1949,E1949)</f>
        <v>191</v>
      </c>
      <c r="E1949" s="1" t="str">
        <f t="shared" si="60"/>
        <v>LH089</v>
      </c>
      <c r="F1949" s="323">
        <f t="shared" si="61"/>
        <v>1947</v>
      </c>
      <c r="G1949" s="317" t="s">
        <v>3411</v>
      </c>
      <c r="H1949" s="317" t="s">
        <v>682</v>
      </c>
      <c r="I1949" s="317" t="s">
        <v>3346</v>
      </c>
      <c r="J1949" s="317">
        <v>10</v>
      </c>
      <c r="K1949" s="317" t="s">
        <v>585</v>
      </c>
      <c r="L1949" s="317" t="s">
        <v>936</v>
      </c>
      <c r="M1949" s="317">
        <v>0</v>
      </c>
      <c r="N1949" s="333" t="s">
        <v>465</v>
      </c>
      <c r="O1949" s="318"/>
      <c r="P1949" s="319"/>
      <c r="Q1949" s="320"/>
      <c r="R1949" s="319"/>
      <c r="S1949" s="319"/>
      <c r="T1949" s="320"/>
      <c r="U1949" s="321">
        <v>45069</v>
      </c>
      <c r="V1949" s="270" t="str">
        <f ca="1">IFERROR(IF(E1949&lt;&gt;"",VLOOKUP(E1949,'Color Lineup'!N:N,1,0),""),"CHECK")</f>
        <v>LH089</v>
      </c>
    </row>
    <row r="1950" spans="3:22">
      <c r="C1950" s="1">
        <f>+IF(D1950=1,COUNTIF($D$2:D1950,D1950),0)</f>
        <v>0</v>
      </c>
      <c r="D1950" s="1">
        <f>+COUNTIF($E$2:E1950,E1950)</f>
        <v>18</v>
      </c>
      <c r="E1950" s="1" t="str">
        <f t="shared" si="60"/>
        <v>MY3R3</v>
      </c>
      <c r="F1950" s="323">
        <f t="shared" si="61"/>
        <v>1948</v>
      </c>
      <c r="G1950" s="317" t="s">
        <v>3412</v>
      </c>
      <c r="H1950" s="317" t="s">
        <v>518</v>
      </c>
      <c r="I1950" s="317" t="s">
        <v>1177</v>
      </c>
      <c r="J1950" s="317">
        <v>9</v>
      </c>
      <c r="K1950" s="317" t="s">
        <v>759</v>
      </c>
      <c r="L1950" s="317" t="s">
        <v>802</v>
      </c>
      <c r="M1950" s="317">
        <v>0</v>
      </c>
      <c r="N1950" s="333" t="s">
        <v>354</v>
      </c>
      <c r="O1950" s="318"/>
      <c r="P1950" s="319"/>
      <c r="Q1950" s="320"/>
      <c r="R1950" s="319"/>
      <c r="S1950" s="319"/>
      <c r="T1950" s="320"/>
      <c r="U1950" s="321">
        <v>45069</v>
      </c>
      <c r="V1950" s="270" t="str">
        <f ca="1">IFERROR(IF(E1950&lt;&gt;"",VLOOKUP(E1950,'Color Lineup'!N:N,1,0),""),"CHECK")</f>
        <v>MY3R3</v>
      </c>
    </row>
    <row r="1951" spans="3:22">
      <c r="C1951" s="1">
        <f>+IF(D1951=1,COUNTIF($D$2:D1951,D1951),0)</f>
        <v>0</v>
      </c>
      <c r="D1951" s="1">
        <f>+COUNTIF($E$2:E1951,E1951)</f>
        <v>54</v>
      </c>
      <c r="E1951" s="1" t="str">
        <f t="shared" si="60"/>
        <v>HKW09</v>
      </c>
      <c r="F1951" s="323">
        <f t="shared" si="61"/>
        <v>1949</v>
      </c>
      <c r="G1951" s="317" t="s">
        <v>3413</v>
      </c>
      <c r="H1951" s="317" t="s">
        <v>682</v>
      </c>
      <c r="I1951" s="317" t="s">
        <v>2545</v>
      </c>
      <c r="J1951" s="317">
        <v>8</v>
      </c>
      <c r="K1951" s="317" t="s">
        <v>681</v>
      </c>
      <c r="L1951" s="317" t="s">
        <v>937</v>
      </c>
      <c r="M1951" s="317">
        <v>0</v>
      </c>
      <c r="N1951" s="333" t="s">
        <v>635</v>
      </c>
      <c r="O1951" s="318"/>
      <c r="P1951" s="319"/>
      <c r="Q1951" s="320"/>
      <c r="R1951" s="319"/>
      <c r="S1951" s="319"/>
      <c r="T1951" s="320"/>
      <c r="U1951" s="321">
        <v>45069</v>
      </c>
      <c r="V1951" s="270" t="str">
        <f ca="1">IFERROR(IF(E1951&lt;&gt;"",VLOOKUP(E1951,'Color Lineup'!N:N,1,0),""),"CHECK")</f>
        <v>HKW09</v>
      </c>
    </row>
    <row r="1952" spans="3:22">
      <c r="C1952" s="1">
        <f>+IF(D1952=1,COUNTIF($D$2:D1952,D1952),0)</f>
        <v>0</v>
      </c>
      <c r="D1952" s="1">
        <f>+COUNTIF($E$2:E1952,E1952)</f>
        <v>36</v>
      </c>
      <c r="E1952" s="1" t="str">
        <f t="shared" si="60"/>
        <v>JH040</v>
      </c>
      <c r="F1952" s="323">
        <f t="shared" si="61"/>
        <v>1950</v>
      </c>
      <c r="G1952" s="317" t="s">
        <v>3414</v>
      </c>
      <c r="H1952" s="317" t="s">
        <v>520</v>
      </c>
      <c r="I1952" s="317" t="s">
        <v>2206</v>
      </c>
      <c r="J1952" s="317">
        <v>10</v>
      </c>
      <c r="K1952" s="317" t="s">
        <v>452</v>
      </c>
      <c r="L1952" s="317" t="s">
        <v>1048</v>
      </c>
      <c r="M1952" s="317">
        <v>0</v>
      </c>
      <c r="N1952" s="333" t="s">
        <v>28</v>
      </c>
      <c r="O1952" s="318"/>
      <c r="P1952" s="319"/>
      <c r="Q1952" s="320"/>
      <c r="R1952" s="319"/>
      <c r="S1952" s="319"/>
      <c r="T1952" s="320"/>
      <c r="U1952" s="321">
        <v>45069</v>
      </c>
      <c r="V1952" s="270" t="str">
        <f ca="1">IFERROR(IF(E1952&lt;&gt;"",VLOOKUP(E1952,'Color Lineup'!N:N,1,0),""),"CHECK")</f>
        <v>JH040</v>
      </c>
    </row>
    <row r="1953" spans="3:22">
      <c r="C1953" s="1">
        <f>+IF(D1953=1,COUNTIF($D$2:D1953,D1953),0)</f>
        <v>0</v>
      </c>
      <c r="D1953" s="1">
        <f>+COUNTIF($E$2:E1953,E1953)</f>
        <v>161</v>
      </c>
      <c r="E1953" s="1" t="str">
        <f t="shared" si="60"/>
        <v>MX4R0</v>
      </c>
      <c r="F1953" s="323">
        <f t="shared" si="61"/>
        <v>1951</v>
      </c>
      <c r="G1953" s="317" t="s">
        <v>3415</v>
      </c>
      <c r="H1953" s="317" t="s">
        <v>518</v>
      </c>
      <c r="I1953" s="317" t="s">
        <v>1212</v>
      </c>
      <c r="J1953" s="317">
        <v>6</v>
      </c>
      <c r="K1953" s="317" t="s">
        <v>760</v>
      </c>
      <c r="L1953" s="317" t="s">
        <v>803</v>
      </c>
      <c r="M1953" s="317">
        <v>0</v>
      </c>
      <c r="N1953" s="333" t="s">
        <v>21</v>
      </c>
      <c r="O1953" s="318"/>
      <c r="P1953" s="319"/>
      <c r="Q1953" s="320"/>
      <c r="R1953" s="319"/>
      <c r="S1953" s="319"/>
      <c r="T1953" s="320"/>
      <c r="U1953" s="321">
        <v>45069</v>
      </c>
      <c r="V1953" s="270" t="str">
        <f ca="1">IFERROR(IF(E1953&lt;&gt;"",VLOOKUP(E1953,'Color Lineup'!N:N,1,0),""),"CHECK")</f>
        <v>MX4R0</v>
      </c>
    </row>
    <row r="1954" spans="3:22">
      <c r="C1954" s="1">
        <f>+IF(D1954=1,COUNTIF($D$2:D1954,D1954),0)</f>
        <v>0</v>
      </c>
      <c r="D1954" s="1">
        <f>+COUNTIF($E$2:E1954,E1954)</f>
        <v>20</v>
      </c>
      <c r="E1954" s="1" t="str">
        <f t="shared" si="60"/>
        <v>HJP20</v>
      </c>
      <c r="F1954" s="323">
        <f t="shared" si="61"/>
        <v>1952</v>
      </c>
      <c r="G1954" s="317" t="s">
        <v>3416</v>
      </c>
      <c r="H1954" s="317" t="s">
        <v>682</v>
      </c>
      <c r="I1954" s="317" t="s">
        <v>3406</v>
      </c>
      <c r="J1954" s="317">
        <v>2</v>
      </c>
      <c r="K1954" s="317" t="s">
        <v>679</v>
      </c>
      <c r="L1954" s="317" t="s">
        <v>939</v>
      </c>
      <c r="M1954" s="317">
        <v>0</v>
      </c>
      <c r="N1954" s="333" t="s">
        <v>633</v>
      </c>
      <c r="O1954" s="318"/>
      <c r="P1954" s="319"/>
      <c r="Q1954" s="320"/>
      <c r="R1954" s="319"/>
      <c r="S1954" s="319"/>
      <c r="T1954" s="320"/>
      <c r="U1954" s="321">
        <v>45069</v>
      </c>
      <c r="V1954" s="270" t="str">
        <f ca="1">IFERROR(IF(E1954&lt;&gt;"",VLOOKUP(E1954,'Color Lineup'!N:N,1,0),""),"CHECK")</f>
        <v>HJP20</v>
      </c>
    </row>
    <row r="1955" spans="3:22">
      <c r="C1955" s="1">
        <f>+IF(D1955=1,COUNTIF($D$2:D1955,D1955),0)</f>
        <v>0</v>
      </c>
      <c r="D1955" s="1">
        <f>+COUNTIF($E$2:E1955,E1955)</f>
        <v>10</v>
      </c>
      <c r="E1955" s="1" t="str">
        <f t="shared" si="60"/>
        <v>MV218</v>
      </c>
      <c r="F1955" s="323">
        <f t="shared" si="61"/>
        <v>1953</v>
      </c>
      <c r="G1955" s="317" t="s">
        <v>3417</v>
      </c>
      <c r="H1955" s="317" t="s">
        <v>518</v>
      </c>
      <c r="I1955" s="317" t="s">
        <v>1128</v>
      </c>
      <c r="J1955" s="317">
        <v>6</v>
      </c>
      <c r="K1955" s="317" t="s">
        <v>758</v>
      </c>
      <c r="L1955" s="317" t="s">
        <v>804</v>
      </c>
      <c r="M1955" s="317">
        <v>0</v>
      </c>
      <c r="N1955" s="333" t="s">
        <v>20</v>
      </c>
      <c r="O1955" s="318"/>
      <c r="P1955" s="319"/>
      <c r="Q1955" s="320"/>
      <c r="R1955" s="319"/>
      <c r="S1955" s="319"/>
      <c r="T1955" s="320"/>
      <c r="U1955" s="321">
        <v>45069</v>
      </c>
      <c r="V1955" s="270" t="str">
        <f ca="1">IFERROR(IF(E1955&lt;&gt;"",VLOOKUP(E1955,'Color Lineup'!N:N,1,0),""),"CHECK")</f>
        <v>MV218</v>
      </c>
    </row>
    <row r="1956" spans="3:22">
      <c r="C1956" s="1">
        <f>+IF(D1956=1,COUNTIF($D$2:D1956,D1956),0)</f>
        <v>0</v>
      </c>
      <c r="D1956" s="1">
        <f>+COUNTIF($E$2:E1956,E1956)</f>
        <v>84</v>
      </c>
      <c r="E1956" s="1" t="str">
        <f t="shared" si="60"/>
        <v>CXW09</v>
      </c>
      <c r="F1956" s="323">
        <f t="shared" si="61"/>
        <v>1954</v>
      </c>
      <c r="G1956" s="317" t="s">
        <v>3418</v>
      </c>
      <c r="H1956" s="317" t="s">
        <v>682</v>
      </c>
      <c r="I1956" s="317" t="s">
        <v>3333</v>
      </c>
      <c r="J1956" s="317">
        <v>8</v>
      </c>
      <c r="K1956" s="317" t="s">
        <v>680</v>
      </c>
      <c r="L1956" s="317" t="s">
        <v>940</v>
      </c>
      <c r="M1956" s="317">
        <v>0</v>
      </c>
      <c r="N1956" s="333" t="s">
        <v>635</v>
      </c>
      <c r="O1956" s="318"/>
      <c r="P1956" s="319"/>
      <c r="Q1956" s="320"/>
      <c r="R1956" s="319"/>
      <c r="S1956" s="319"/>
      <c r="T1956" s="320"/>
      <c r="U1956" s="321">
        <v>45069</v>
      </c>
      <c r="V1956" s="270" t="str">
        <f ca="1">IFERROR(IF(E1956&lt;&gt;"",VLOOKUP(E1956,'Color Lineup'!N:N,1,0),""),"CHECK")</f>
        <v>CXW09</v>
      </c>
    </row>
    <row r="1957" spans="3:22">
      <c r="C1957" s="1">
        <f>+IF(D1957=1,COUNTIF($D$2:D1957,D1957),0)</f>
        <v>0</v>
      </c>
      <c r="D1957" s="1">
        <f>+COUNTIF($E$2:E1957,E1957)</f>
        <v>12</v>
      </c>
      <c r="E1957" s="1" t="str">
        <f t="shared" si="60"/>
        <v>MV089</v>
      </c>
      <c r="F1957" s="323">
        <f t="shared" si="61"/>
        <v>1955</v>
      </c>
      <c r="G1957" s="317" t="s">
        <v>3419</v>
      </c>
      <c r="H1957" s="317" t="s">
        <v>518</v>
      </c>
      <c r="I1957" s="317" t="s">
        <v>1128</v>
      </c>
      <c r="J1957" s="317">
        <v>7</v>
      </c>
      <c r="K1957" s="317" t="s">
        <v>758</v>
      </c>
      <c r="L1957" s="317" t="s">
        <v>805</v>
      </c>
      <c r="M1957" s="317">
        <v>0</v>
      </c>
      <c r="N1957" s="333" t="s">
        <v>465</v>
      </c>
      <c r="O1957" s="318"/>
      <c r="P1957" s="319"/>
      <c r="Q1957" s="320"/>
      <c r="R1957" s="319"/>
      <c r="S1957" s="319"/>
      <c r="T1957" s="320"/>
      <c r="U1957" s="321">
        <v>45069</v>
      </c>
      <c r="V1957" s="270" t="str">
        <f ca="1">IFERROR(IF(E1957&lt;&gt;"",VLOOKUP(E1957,'Color Lineup'!N:N,1,0),""),"CHECK")</f>
        <v>MV089</v>
      </c>
    </row>
    <row r="1958" spans="3:22">
      <c r="C1958" s="1">
        <f>+IF(D1958=1,COUNTIF($D$2:D1958,D1958),0)</f>
        <v>0</v>
      </c>
      <c r="D1958" s="1">
        <f>+COUNTIF($E$2:E1958,E1958)</f>
        <v>87</v>
      </c>
      <c r="E1958" s="1" t="str">
        <f t="shared" si="60"/>
        <v>LHX12</v>
      </c>
      <c r="F1958" s="323">
        <f t="shared" si="61"/>
        <v>1956</v>
      </c>
      <c r="G1958" s="317" t="s">
        <v>3420</v>
      </c>
      <c r="H1958" s="317" t="s">
        <v>682</v>
      </c>
      <c r="I1958" s="317" t="s">
        <v>3421</v>
      </c>
      <c r="J1958" s="317">
        <v>1</v>
      </c>
      <c r="K1958" s="317" t="s">
        <v>585</v>
      </c>
      <c r="L1958" s="317" t="s">
        <v>941</v>
      </c>
      <c r="M1958" s="317">
        <v>0</v>
      </c>
      <c r="N1958" s="333" t="s">
        <v>632</v>
      </c>
      <c r="O1958" s="318"/>
      <c r="P1958" s="319"/>
      <c r="Q1958" s="320"/>
      <c r="R1958" s="319"/>
      <c r="S1958" s="319"/>
      <c r="T1958" s="320"/>
      <c r="U1958" s="321">
        <v>45069</v>
      </c>
      <c r="V1958" s="270" t="str">
        <f ca="1">IFERROR(IF(E1958&lt;&gt;"",VLOOKUP(E1958,'Color Lineup'!N:N,1,0),""),"CHECK")</f>
        <v>LHX12</v>
      </c>
    </row>
    <row r="1959" spans="3:22">
      <c r="C1959" s="1">
        <f>+IF(D1959=1,COUNTIF($D$2:D1959,D1959),0)</f>
        <v>0</v>
      </c>
      <c r="D1959" s="1">
        <f>+COUNTIF($E$2:E1959,E1959)</f>
        <v>37</v>
      </c>
      <c r="E1959" s="1" t="str">
        <f t="shared" si="60"/>
        <v>JH040</v>
      </c>
      <c r="F1959" s="323">
        <f t="shared" si="61"/>
        <v>1957</v>
      </c>
      <c r="G1959" s="317" t="s">
        <v>3422</v>
      </c>
      <c r="H1959" s="317" t="s">
        <v>520</v>
      </c>
      <c r="I1959" s="317" t="s">
        <v>3423</v>
      </c>
      <c r="J1959" s="317">
        <v>1</v>
      </c>
      <c r="K1959" s="317" t="s">
        <v>452</v>
      </c>
      <c r="L1959" s="317" t="s">
        <v>1049</v>
      </c>
      <c r="M1959" s="317">
        <v>0</v>
      </c>
      <c r="N1959" s="333" t="s">
        <v>28</v>
      </c>
      <c r="O1959" s="318"/>
      <c r="P1959" s="319"/>
      <c r="Q1959" s="320"/>
      <c r="R1959" s="319"/>
      <c r="S1959" s="319"/>
      <c r="T1959" s="320"/>
      <c r="U1959" s="321">
        <v>45070</v>
      </c>
      <c r="V1959" s="270" t="str">
        <f ca="1">IFERROR(IF(E1959&lt;&gt;"",VLOOKUP(E1959,'Color Lineup'!N:N,1,0),""),"CHECK")</f>
        <v>JH040</v>
      </c>
    </row>
    <row r="1960" spans="3:22">
      <c r="C1960" s="1">
        <f>+IF(D1960=1,COUNTIF($D$2:D1960,D1960),0)</f>
        <v>0</v>
      </c>
      <c r="D1960" s="1">
        <f>+COUNTIF($E$2:E1960,E1960)</f>
        <v>64</v>
      </c>
      <c r="E1960" s="1" t="str">
        <f t="shared" si="60"/>
        <v>MX3R3</v>
      </c>
      <c r="F1960" s="323">
        <f t="shared" si="61"/>
        <v>1958</v>
      </c>
      <c r="G1960" s="317" t="s">
        <v>3424</v>
      </c>
      <c r="H1960" s="317" t="s">
        <v>518</v>
      </c>
      <c r="I1960" s="317" t="s">
        <v>1212</v>
      </c>
      <c r="J1960" s="317">
        <v>7</v>
      </c>
      <c r="K1960" s="317" t="s">
        <v>760</v>
      </c>
      <c r="L1960" s="317" t="s">
        <v>806</v>
      </c>
      <c r="M1960" s="317">
        <v>0</v>
      </c>
      <c r="N1960" s="333" t="s">
        <v>354</v>
      </c>
      <c r="O1960" s="318"/>
      <c r="P1960" s="319"/>
      <c r="Q1960" s="320"/>
      <c r="R1960" s="319"/>
      <c r="S1960" s="319"/>
      <c r="T1960" s="320"/>
      <c r="U1960" s="321">
        <v>45070</v>
      </c>
      <c r="V1960" s="270" t="str">
        <f ca="1">IFERROR(IF(E1960&lt;&gt;"",VLOOKUP(E1960,'Color Lineup'!N:N,1,0),""),"CHECK")</f>
        <v>MX3R3</v>
      </c>
    </row>
    <row r="1961" spans="3:22">
      <c r="C1961" s="1">
        <f>+IF(D1961=1,COUNTIF($D$2:D1961,D1961),0)</f>
        <v>0</v>
      </c>
      <c r="D1961" s="1">
        <f>+COUNTIF($E$2:E1961,E1961)</f>
        <v>9</v>
      </c>
      <c r="E1961" s="1" t="str">
        <f t="shared" si="60"/>
        <v>HKP20</v>
      </c>
      <c r="F1961" s="323">
        <f t="shared" si="61"/>
        <v>1959</v>
      </c>
      <c r="G1961" s="317" t="s">
        <v>3425</v>
      </c>
      <c r="H1961" s="317" t="s">
        <v>682</v>
      </c>
      <c r="I1961" s="317" t="s">
        <v>2545</v>
      </c>
      <c r="J1961" s="317">
        <v>9</v>
      </c>
      <c r="K1961" s="317" t="s">
        <v>681</v>
      </c>
      <c r="L1961" s="317" t="s">
        <v>942</v>
      </c>
      <c r="M1961" s="317">
        <v>0</v>
      </c>
      <c r="N1961" s="333" t="s">
        <v>633</v>
      </c>
      <c r="O1961" s="318"/>
      <c r="P1961" s="319"/>
      <c r="Q1961" s="320"/>
      <c r="R1961" s="319"/>
      <c r="S1961" s="319"/>
      <c r="T1961" s="320"/>
      <c r="U1961" s="321">
        <v>45070</v>
      </c>
      <c r="V1961" s="270" t="str">
        <f ca="1">IFERROR(IF(E1961&lt;&gt;"",VLOOKUP(E1961,'Color Lineup'!N:N,1,0),""),"CHECK")</f>
        <v>HKP20</v>
      </c>
    </row>
    <row r="1962" spans="3:22">
      <c r="C1962" s="1">
        <f>+IF(D1962=1,COUNTIF($D$2:D1962,D1962),0)</f>
        <v>0</v>
      </c>
      <c r="D1962" s="1">
        <f>+COUNTIF($E$2:E1962,E1962)</f>
        <v>48</v>
      </c>
      <c r="E1962" s="1" t="str">
        <f t="shared" si="60"/>
        <v>MV4R0</v>
      </c>
      <c r="F1962" s="323">
        <f t="shared" si="61"/>
        <v>1960</v>
      </c>
      <c r="G1962" s="317" t="s">
        <v>3426</v>
      </c>
      <c r="H1962" s="317" t="s">
        <v>518</v>
      </c>
      <c r="I1962" s="317" t="s">
        <v>1128</v>
      </c>
      <c r="J1962" s="317">
        <v>8</v>
      </c>
      <c r="K1962" s="317" t="s">
        <v>758</v>
      </c>
      <c r="L1962" s="317" t="s">
        <v>807</v>
      </c>
      <c r="M1962" s="317">
        <v>0</v>
      </c>
      <c r="N1962" s="333" t="s">
        <v>21</v>
      </c>
      <c r="O1962" s="318"/>
      <c r="P1962" s="319"/>
      <c r="Q1962" s="320"/>
      <c r="R1962" s="319"/>
      <c r="S1962" s="319"/>
      <c r="T1962" s="320"/>
      <c r="U1962" s="321">
        <v>45070</v>
      </c>
      <c r="V1962" s="270" t="str">
        <f ca="1">IFERROR(IF(E1962&lt;&gt;"",VLOOKUP(E1962,'Color Lineup'!N:N,1,0),""),"CHECK")</f>
        <v>MV4R0</v>
      </c>
    </row>
    <row r="1963" spans="3:22">
      <c r="C1963" s="1">
        <f>+IF(D1963=1,COUNTIF($D$2:D1963,D1963),0)</f>
        <v>0</v>
      </c>
      <c r="D1963" s="1">
        <f>+COUNTIF($E$2:E1963,E1963)</f>
        <v>192</v>
      </c>
      <c r="E1963" s="1" t="str">
        <f t="shared" si="60"/>
        <v>LH089</v>
      </c>
      <c r="F1963" s="323">
        <f t="shared" si="61"/>
        <v>1961</v>
      </c>
      <c r="G1963" s="317" t="s">
        <v>3427</v>
      </c>
      <c r="H1963" s="317" t="s">
        <v>682</v>
      </c>
      <c r="I1963" s="317" t="s">
        <v>3421</v>
      </c>
      <c r="J1963" s="317">
        <v>2</v>
      </c>
      <c r="K1963" s="317" t="s">
        <v>585</v>
      </c>
      <c r="L1963" s="317" t="s">
        <v>943</v>
      </c>
      <c r="M1963" s="317">
        <v>0</v>
      </c>
      <c r="N1963" s="333" t="s">
        <v>465</v>
      </c>
      <c r="O1963" s="318"/>
      <c r="P1963" s="319"/>
      <c r="Q1963" s="320"/>
      <c r="R1963" s="319"/>
      <c r="S1963" s="319"/>
      <c r="T1963" s="320"/>
      <c r="U1963" s="321">
        <v>45070</v>
      </c>
      <c r="V1963" s="270" t="str">
        <f ca="1">IFERROR(IF(E1963&lt;&gt;"",VLOOKUP(E1963,'Color Lineup'!N:N,1,0),""),"CHECK")</f>
        <v>LH089</v>
      </c>
    </row>
    <row r="1964" spans="3:22">
      <c r="C1964" s="1">
        <f>+IF(D1964=1,COUNTIF($D$2:D1964,D1964),0)</f>
        <v>0</v>
      </c>
      <c r="D1964" s="1">
        <f>+COUNTIF($E$2:E1964,E1964)</f>
        <v>87</v>
      </c>
      <c r="E1964" s="1" t="str">
        <f t="shared" si="60"/>
        <v>MX218</v>
      </c>
      <c r="F1964" s="323">
        <f t="shared" si="61"/>
        <v>1962</v>
      </c>
      <c r="G1964" s="317" t="s">
        <v>3428</v>
      </c>
      <c r="H1964" s="317" t="s">
        <v>518</v>
      </c>
      <c r="I1964" s="317" t="s">
        <v>1212</v>
      </c>
      <c r="J1964" s="317">
        <v>8</v>
      </c>
      <c r="K1964" s="317" t="s">
        <v>760</v>
      </c>
      <c r="L1964" s="317" t="s">
        <v>808</v>
      </c>
      <c r="M1964" s="317">
        <v>0</v>
      </c>
      <c r="N1964" s="333" t="s">
        <v>20</v>
      </c>
      <c r="O1964" s="318"/>
      <c r="P1964" s="319"/>
      <c r="Q1964" s="320"/>
      <c r="R1964" s="319"/>
      <c r="S1964" s="319"/>
      <c r="T1964" s="320"/>
      <c r="U1964" s="321">
        <v>45070</v>
      </c>
      <c r="V1964" s="270" t="str">
        <f ca="1">IFERROR(IF(E1964&lt;&gt;"",VLOOKUP(E1964,'Color Lineup'!N:N,1,0),""),"CHECK")</f>
        <v>MX218</v>
      </c>
    </row>
    <row r="1965" spans="3:22">
      <c r="C1965" s="1">
        <f>+IF(D1965=1,COUNTIF($D$2:D1965,D1965),0)</f>
        <v>0</v>
      </c>
      <c r="D1965" s="1">
        <f>+COUNTIF($E$2:E1965,E1965)</f>
        <v>12</v>
      </c>
      <c r="E1965" s="1" t="str">
        <f t="shared" si="60"/>
        <v>JH1D6</v>
      </c>
      <c r="F1965" s="323">
        <f t="shared" si="61"/>
        <v>1963</v>
      </c>
      <c r="G1965" s="317" t="s">
        <v>3429</v>
      </c>
      <c r="H1965" s="317" t="s">
        <v>520</v>
      </c>
      <c r="I1965" s="317" t="s">
        <v>3423</v>
      </c>
      <c r="J1965" s="317">
        <v>2</v>
      </c>
      <c r="K1965" s="317" t="s">
        <v>452</v>
      </c>
      <c r="L1965" s="317" t="s">
        <v>1050</v>
      </c>
      <c r="M1965" s="317">
        <v>0</v>
      </c>
      <c r="N1965" s="333" t="s">
        <v>29</v>
      </c>
      <c r="O1965" s="318"/>
      <c r="P1965" s="319"/>
      <c r="Q1965" s="320"/>
      <c r="R1965" s="319"/>
      <c r="S1965" s="319"/>
      <c r="T1965" s="320"/>
      <c r="U1965" s="321">
        <v>45070</v>
      </c>
      <c r="V1965" s="270" t="str">
        <f ca="1">IFERROR(IF(E1965&lt;&gt;"",VLOOKUP(E1965,'Color Lineup'!N:N,1,0),""),"CHECK")</f>
        <v>JH1D6</v>
      </c>
    </row>
    <row r="1966" spans="3:22">
      <c r="C1966" s="1">
        <f>+IF(D1966=1,COUNTIF($D$2:D1966,D1966),0)</f>
        <v>0</v>
      </c>
      <c r="D1966" s="1">
        <f>+COUNTIF($E$2:E1966,E1966)</f>
        <v>2</v>
      </c>
      <c r="E1966" s="1" t="str">
        <f t="shared" si="60"/>
        <v>HK576</v>
      </c>
      <c r="F1966" s="323">
        <f t="shared" si="61"/>
        <v>1964</v>
      </c>
      <c r="G1966" s="317" t="s">
        <v>3430</v>
      </c>
      <c r="H1966" s="317" t="s">
        <v>682</v>
      </c>
      <c r="I1966" s="317" t="s">
        <v>2545</v>
      </c>
      <c r="J1966" s="317">
        <v>10</v>
      </c>
      <c r="K1966" s="317" t="s">
        <v>681</v>
      </c>
      <c r="L1966" s="317" t="s">
        <v>944</v>
      </c>
      <c r="M1966" s="317">
        <v>0</v>
      </c>
      <c r="N1966" s="333" t="s">
        <v>2529</v>
      </c>
      <c r="O1966" s="318"/>
      <c r="P1966" s="319"/>
      <c r="Q1966" s="320"/>
      <c r="R1966" s="319"/>
      <c r="S1966" s="319"/>
      <c r="T1966" s="320"/>
      <c r="U1966" s="321">
        <v>45070</v>
      </c>
      <c r="V1966" s="270" t="str">
        <f ca="1">IFERROR(IF(E1966&lt;&gt;"",VLOOKUP(E1966,'Color Lineup'!N:N,1,0),""),"CHECK")</f>
        <v>HK576</v>
      </c>
    </row>
    <row r="1967" spans="3:22">
      <c r="C1967" s="1">
        <f>+IF(D1967=1,COUNTIF($D$2:D1967,D1967),0)</f>
        <v>0</v>
      </c>
      <c r="D1967" s="1">
        <f>+COUNTIF($E$2:E1967,E1967)</f>
        <v>66</v>
      </c>
      <c r="E1967" s="1" t="str">
        <f t="shared" si="60"/>
        <v>MY4R0</v>
      </c>
      <c r="F1967" s="323">
        <f t="shared" si="61"/>
        <v>1965</v>
      </c>
      <c r="G1967" s="317" t="s">
        <v>3431</v>
      </c>
      <c r="H1967" s="317" t="s">
        <v>518</v>
      </c>
      <c r="I1967" s="317" t="s">
        <v>1177</v>
      </c>
      <c r="J1967" s="317">
        <v>10</v>
      </c>
      <c r="K1967" s="317" t="s">
        <v>759</v>
      </c>
      <c r="L1967" s="317" t="s">
        <v>809</v>
      </c>
      <c r="M1967" s="317">
        <v>0</v>
      </c>
      <c r="N1967" s="333" t="s">
        <v>21</v>
      </c>
      <c r="O1967" s="318"/>
      <c r="P1967" s="319"/>
      <c r="Q1967" s="320"/>
      <c r="R1967" s="319"/>
      <c r="S1967" s="319"/>
      <c r="T1967" s="320"/>
      <c r="U1967" s="321">
        <v>45070</v>
      </c>
      <c r="V1967" s="270" t="str">
        <f ca="1">IFERROR(IF(E1967&lt;&gt;"",VLOOKUP(E1967,'Color Lineup'!N:N,1,0),""),"CHECK")</f>
        <v>MY4R0</v>
      </c>
    </row>
    <row r="1968" spans="3:22">
      <c r="C1968" s="1">
        <f>+IF(D1968=1,COUNTIF($D$2:D1968,D1968),0)</f>
        <v>0</v>
      </c>
      <c r="D1968" s="1">
        <f>+COUNTIF($E$2:E1968,E1968)</f>
        <v>93</v>
      </c>
      <c r="E1968" s="1" t="str">
        <f t="shared" si="60"/>
        <v>HJ089</v>
      </c>
      <c r="F1968" s="323">
        <f t="shared" si="61"/>
        <v>1966</v>
      </c>
      <c r="G1968" s="317" t="s">
        <v>3432</v>
      </c>
      <c r="H1968" s="317" t="s">
        <v>682</v>
      </c>
      <c r="I1968" s="317" t="s">
        <v>3406</v>
      </c>
      <c r="J1968" s="317">
        <v>3</v>
      </c>
      <c r="K1968" s="317" t="s">
        <v>679</v>
      </c>
      <c r="L1968" s="317" t="s">
        <v>945</v>
      </c>
      <c r="M1968" s="317">
        <v>0</v>
      </c>
      <c r="N1968" s="333" t="s">
        <v>465</v>
      </c>
      <c r="O1968" s="318"/>
      <c r="P1968" s="319"/>
      <c r="Q1968" s="320"/>
      <c r="R1968" s="319"/>
      <c r="S1968" s="319"/>
      <c r="T1968" s="320"/>
      <c r="U1968" s="321">
        <v>45070</v>
      </c>
      <c r="V1968" s="270" t="str">
        <f ca="1">IFERROR(IF(E1968&lt;&gt;"",VLOOKUP(E1968,'Color Lineup'!N:N,1,0),""),"CHECK")</f>
        <v>HJ089</v>
      </c>
    </row>
    <row r="1969" spans="3:22">
      <c r="C1969" s="1">
        <f>+IF(D1969=1,COUNTIF($D$2:D1969,D1969),0)</f>
        <v>0</v>
      </c>
      <c r="D1969" s="1">
        <f>+COUNTIF($E$2:E1969,E1969)</f>
        <v>40</v>
      </c>
      <c r="E1969" s="1" t="str">
        <f t="shared" si="60"/>
        <v>MV040</v>
      </c>
      <c r="F1969" s="323">
        <f t="shared" si="61"/>
        <v>1967</v>
      </c>
      <c r="G1969" s="317" t="s">
        <v>3433</v>
      </c>
      <c r="H1969" s="317" t="s">
        <v>518</v>
      </c>
      <c r="I1969" s="317" t="s">
        <v>1128</v>
      </c>
      <c r="J1969" s="317">
        <v>9</v>
      </c>
      <c r="K1969" s="317" t="s">
        <v>758</v>
      </c>
      <c r="L1969" s="317" t="s">
        <v>810</v>
      </c>
      <c r="M1969" s="317">
        <v>0</v>
      </c>
      <c r="N1969" s="333" t="s">
        <v>28</v>
      </c>
      <c r="O1969" s="318"/>
      <c r="P1969" s="319"/>
      <c r="Q1969" s="320"/>
      <c r="R1969" s="319"/>
      <c r="S1969" s="319"/>
      <c r="T1969" s="320"/>
      <c r="U1969" s="321">
        <v>45070</v>
      </c>
      <c r="V1969" s="270" t="str">
        <f ca="1">IFERROR(IF(E1969&lt;&gt;"",VLOOKUP(E1969,'Color Lineup'!N:N,1,0),""),"CHECK")</f>
        <v>MV040</v>
      </c>
    </row>
    <row r="1970" spans="3:22">
      <c r="C1970" s="1">
        <f>+IF(D1970=1,COUNTIF($D$2:D1970,D1970),0)</f>
        <v>0</v>
      </c>
      <c r="D1970" s="1">
        <f>+COUNTIF($E$2:E1970,E1970)</f>
        <v>85</v>
      </c>
      <c r="E1970" s="1" t="str">
        <f t="shared" si="60"/>
        <v>CXW09</v>
      </c>
      <c r="F1970" s="323">
        <f t="shared" si="61"/>
        <v>1968</v>
      </c>
      <c r="G1970" s="317" t="s">
        <v>3434</v>
      </c>
      <c r="H1970" s="317" t="s">
        <v>682</v>
      </c>
      <c r="I1970" s="317" t="s">
        <v>3333</v>
      </c>
      <c r="J1970" s="317">
        <v>9</v>
      </c>
      <c r="K1970" s="317" t="s">
        <v>680</v>
      </c>
      <c r="L1970" s="317" t="s">
        <v>947</v>
      </c>
      <c r="M1970" s="317">
        <v>0</v>
      </c>
      <c r="N1970" s="333" t="s">
        <v>635</v>
      </c>
      <c r="O1970" s="318"/>
      <c r="P1970" s="319"/>
      <c r="Q1970" s="320"/>
      <c r="R1970" s="319"/>
      <c r="S1970" s="319"/>
      <c r="T1970" s="320"/>
      <c r="U1970" s="321">
        <v>45070</v>
      </c>
      <c r="V1970" s="270" t="str">
        <f ca="1">IFERROR(IF(E1970&lt;&gt;"",VLOOKUP(E1970,'Color Lineup'!N:N,1,0),""),"CHECK")</f>
        <v>CXW09</v>
      </c>
    </row>
    <row r="1971" spans="3:22">
      <c r="C1971" s="1">
        <f>+IF(D1971=1,COUNTIF($D$2:D1971,D1971),0)</f>
        <v>0</v>
      </c>
      <c r="D1971" s="1">
        <f>+COUNTIF($E$2:E1971,E1971)</f>
        <v>38</v>
      </c>
      <c r="E1971" s="1" t="str">
        <f t="shared" si="60"/>
        <v>JH040</v>
      </c>
      <c r="F1971" s="323">
        <f t="shared" si="61"/>
        <v>1969</v>
      </c>
      <c r="G1971" s="317" t="s">
        <v>3435</v>
      </c>
      <c r="H1971" s="317" t="s">
        <v>520</v>
      </c>
      <c r="I1971" s="317" t="s">
        <v>3423</v>
      </c>
      <c r="J1971" s="317">
        <v>3</v>
      </c>
      <c r="K1971" s="317" t="s">
        <v>452</v>
      </c>
      <c r="L1971" s="317" t="s">
        <v>1051</v>
      </c>
      <c r="M1971" s="317">
        <v>0</v>
      </c>
      <c r="N1971" s="333" t="s">
        <v>28</v>
      </c>
      <c r="O1971" s="318"/>
      <c r="P1971" s="319"/>
      <c r="Q1971" s="320"/>
      <c r="R1971" s="319"/>
      <c r="S1971" s="319"/>
      <c r="T1971" s="320"/>
      <c r="U1971" s="321">
        <v>45070</v>
      </c>
      <c r="V1971" s="270" t="str">
        <f ca="1">IFERROR(IF(E1971&lt;&gt;"",VLOOKUP(E1971,'Color Lineup'!N:N,1,0),""),"CHECK")</f>
        <v>JH040</v>
      </c>
    </row>
    <row r="1972" spans="3:22">
      <c r="C1972" s="1">
        <f>+IF(D1972=1,COUNTIF($D$2:D1972,D1972),0)</f>
        <v>0</v>
      </c>
      <c r="D1972" s="1">
        <f>+COUNTIF($E$2:E1972,E1972)</f>
        <v>49</v>
      </c>
      <c r="E1972" s="1" t="str">
        <f t="shared" si="60"/>
        <v>MV4R0</v>
      </c>
      <c r="F1972" s="323">
        <f t="shared" si="61"/>
        <v>1970</v>
      </c>
      <c r="G1972" s="317" t="s">
        <v>3436</v>
      </c>
      <c r="H1972" s="317" t="s">
        <v>518</v>
      </c>
      <c r="I1972" s="317" t="s">
        <v>1128</v>
      </c>
      <c r="J1972" s="317">
        <v>10</v>
      </c>
      <c r="K1972" s="317" t="s">
        <v>758</v>
      </c>
      <c r="L1972" s="317" t="s">
        <v>811</v>
      </c>
      <c r="M1972" s="317">
        <v>0</v>
      </c>
      <c r="N1972" s="333" t="s">
        <v>21</v>
      </c>
      <c r="O1972" s="318"/>
      <c r="P1972" s="319"/>
      <c r="Q1972" s="320"/>
      <c r="R1972" s="319"/>
      <c r="S1972" s="319"/>
      <c r="T1972" s="320"/>
      <c r="U1972" s="321">
        <v>45070</v>
      </c>
      <c r="V1972" s="270" t="str">
        <f ca="1">IFERROR(IF(E1972&lt;&gt;"",VLOOKUP(E1972,'Color Lineup'!N:N,1,0),""),"CHECK")</f>
        <v>MV4R0</v>
      </c>
    </row>
    <row r="1973" spans="3:22">
      <c r="C1973" s="1">
        <f>+IF(D1973=1,COUNTIF($D$2:D1973,D1973),0)</f>
        <v>0</v>
      </c>
      <c r="D1973" s="1">
        <f>+COUNTIF($E$2:E1973,E1973)</f>
        <v>55</v>
      </c>
      <c r="E1973" s="1" t="str">
        <f t="shared" si="60"/>
        <v>HKW09</v>
      </c>
      <c r="F1973" s="323">
        <f t="shared" si="61"/>
        <v>1971</v>
      </c>
      <c r="G1973" s="317" t="s">
        <v>3437</v>
      </c>
      <c r="H1973" s="317" t="s">
        <v>682</v>
      </c>
      <c r="I1973" s="317" t="s">
        <v>3438</v>
      </c>
      <c r="J1973" s="317">
        <v>1</v>
      </c>
      <c r="K1973" s="317" t="s">
        <v>681</v>
      </c>
      <c r="L1973" s="317" t="s">
        <v>948</v>
      </c>
      <c r="M1973" s="317">
        <v>0</v>
      </c>
      <c r="N1973" s="333" t="s">
        <v>635</v>
      </c>
      <c r="O1973" s="318"/>
      <c r="P1973" s="319"/>
      <c r="Q1973" s="320"/>
      <c r="R1973" s="319"/>
      <c r="S1973" s="319"/>
      <c r="T1973" s="320"/>
      <c r="U1973" s="321">
        <v>45070</v>
      </c>
      <c r="V1973" s="270" t="str">
        <f ca="1">IFERROR(IF(E1973&lt;&gt;"",VLOOKUP(E1973,'Color Lineup'!N:N,1,0),""),"CHECK")</f>
        <v>HKW09</v>
      </c>
    </row>
    <row r="1974" spans="3:22">
      <c r="C1974" s="1">
        <f>+IF(D1974=1,COUNTIF($D$2:D1974,D1974),0)</f>
        <v>0</v>
      </c>
      <c r="D1974" s="1">
        <f>+COUNTIF($E$2:E1974,E1974)</f>
        <v>162</v>
      </c>
      <c r="E1974" s="1" t="str">
        <f t="shared" si="60"/>
        <v>MX4R0</v>
      </c>
      <c r="F1974" s="323">
        <f t="shared" si="61"/>
        <v>1972</v>
      </c>
      <c r="G1974" s="317" t="s">
        <v>3439</v>
      </c>
      <c r="H1974" s="317" t="s">
        <v>518</v>
      </c>
      <c r="I1974" s="317" t="s">
        <v>1212</v>
      </c>
      <c r="J1974" s="317">
        <v>9</v>
      </c>
      <c r="K1974" s="317" t="s">
        <v>760</v>
      </c>
      <c r="L1974" s="317" t="s">
        <v>813</v>
      </c>
      <c r="M1974" s="317">
        <v>0</v>
      </c>
      <c r="N1974" s="333" t="s">
        <v>21</v>
      </c>
      <c r="O1974" s="318"/>
      <c r="P1974" s="319"/>
      <c r="Q1974" s="320"/>
      <c r="R1974" s="319"/>
      <c r="S1974" s="319"/>
      <c r="T1974" s="320"/>
      <c r="U1974" s="321">
        <v>45070</v>
      </c>
      <c r="V1974" s="270" t="str">
        <f ca="1">IFERROR(IF(E1974&lt;&gt;"",VLOOKUP(E1974,'Color Lineup'!N:N,1,0),""),"CHECK")</f>
        <v>MX4R0</v>
      </c>
    </row>
    <row r="1975" spans="3:22">
      <c r="C1975" s="1">
        <f>+IF(D1975=1,COUNTIF($D$2:D1975,D1975),0)</f>
        <v>0</v>
      </c>
      <c r="D1975" s="1">
        <f>+COUNTIF($E$2:E1975,E1975)</f>
        <v>39</v>
      </c>
      <c r="E1975" s="1" t="str">
        <f t="shared" si="60"/>
        <v>LHS28</v>
      </c>
      <c r="F1975" s="323">
        <f t="shared" si="61"/>
        <v>1973</v>
      </c>
      <c r="G1975" s="317" t="s">
        <v>3440</v>
      </c>
      <c r="H1975" s="317" t="s">
        <v>682</v>
      </c>
      <c r="I1975" s="317" t="s">
        <v>3421</v>
      </c>
      <c r="J1975" s="317">
        <v>3</v>
      </c>
      <c r="K1975" s="317" t="s">
        <v>585</v>
      </c>
      <c r="L1975" s="317" t="s">
        <v>949</v>
      </c>
      <c r="M1975" s="317">
        <v>0</v>
      </c>
      <c r="N1975" s="333" t="s">
        <v>631</v>
      </c>
      <c r="O1975" s="318"/>
      <c r="P1975" s="319"/>
      <c r="Q1975" s="320"/>
      <c r="R1975" s="319"/>
      <c r="S1975" s="319"/>
      <c r="T1975" s="320"/>
      <c r="U1975" s="321">
        <v>45070</v>
      </c>
      <c r="V1975" s="270" t="str">
        <f ca="1">IFERROR(IF(E1975&lt;&gt;"",VLOOKUP(E1975,'Color Lineup'!N:N,1,0),""),"CHECK")</f>
        <v>LHS28</v>
      </c>
    </row>
    <row r="1976" spans="3:22">
      <c r="C1976" s="1">
        <f>+IF(D1976=1,COUNTIF($D$2:D1976,D1976),0)</f>
        <v>0</v>
      </c>
      <c r="D1976" s="1">
        <f>+COUNTIF($E$2:E1976,E1976)</f>
        <v>41</v>
      </c>
      <c r="E1976" s="1" t="str">
        <f t="shared" si="60"/>
        <v>MV040</v>
      </c>
      <c r="F1976" s="323">
        <f t="shared" si="61"/>
        <v>1974</v>
      </c>
      <c r="G1976" s="317" t="s">
        <v>3441</v>
      </c>
      <c r="H1976" s="317" t="s">
        <v>518</v>
      </c>
      <c r="I1976" s="317" t="s">
        <v>1130</v>
      </c>
      <c r="J1976" s="317">
        <v>1</v>
      </c>
      <c r="K1976" s="317" t="s">
        <v>758</v>
      </c>
      <c r="L1976" s="317" t="s">
        <v>814</v>
      </c>
      <c r="M1976" s="317">
        <v>0</v>
      </c>
      <c r="N1976" s="333" t="s">
        <v>28</v>
      </c>
      <c r="O1976" s="318"/>
      <c r="P1976" s="319"/>
      <c r="Q1976" s="320"/>
      <c r="R1976" s="319"/>
      <c r="S1976" s="319"/>
      <c r="T1976" s="320"/>
      <c r="U1976" s="321">
        <v>45070</v>
      </c>
      <c r="V1976" s="270" t="str">
        <f ca="1">IFERROR(IF(E1976&lt;&gt;"",VLOOKUP(E1976,'Color Lineup'!N:N,1,0),""),"CHECK")</f>
        <v>MV040</v>
      </c>
    </row>
    <row r="1977" spans="3:22">
      <c r="C1977" s="1">
        <f>+IF(D1977=1,COUNTIF($D$2:D1977,D1977),0)</f>
        <v>0</v>
      </c>
      <c r="D1977" s="1">
        <f>+COUNTIF($E$2:E1977,E1977)</f>
        <v>94</v>
      </c>
      <c r="E1977" s="1" t="str">
        <f t="shared" si="60"/>
        <v>HJ089</v>
      </c>
      <c r="F1977" s="323">
        <f t="shared" si="61"/>
        <v>1975</v>
      </c>
      <c r="G1977" s="317" t="s">
        <v>3442</v>
      </c>
      <c r="H1977" s="317" t="s">
        <v>682</v>
      </c>
      <c r="I1977" s="317" t="s">
        <v>3406</v>
      </c>
      <c r="J1977" s="317">
        <v>4</v>
      </c>
      <c r="K1977" s="317" t="s">
        <v>679</v>
      </c>
      <c r="L1977" s="317" t="s">
        <v>950</v>
      </c>
      <c r="M1977" s="317">
        <v>0</v>
      </c>
      <c r="N1977" s="333" t="s">
        <v>465</v>
      </c>
      <c r="O1977" s="318"/>
      <c r="P1977" s="319"/>
      <c r="Q1977" s="320"/>
      <c r="R1977" s="319"/>
      <c r="S1977" s="319"/>
      <c r="T1977" s="320"/>
      <c r="U1977" s="321">
        <v>45070</v>
      </c>
      <c r="V1977" s="270" t="str">
        <f ca="1">IFERROR(IF(E1977&lt;&gt;"",VLOOKUP(E1977,'Color Lineup'!N:N,1,0),""),"CHECK")</f>
        <v>HJ089</v>
      </c>
    </row>
    <row r="1978" spans="3:22">
      <c r="C1978" s="1">
        <f>+IF(D1978=1,COUNTIF($D$2:D1978,D1978),0)</f>
        <v>0</v>
      </c>
      <c r="D1978" s="1">
        <f>+COUNTIF($E$2:E1978,E1978)</f>
        <v>39</v>
      </c>
      <c r="E1978" s="1" t="str">
        <f t="shared" si="60"/>
        <v>JH040</v>
      </c>
      <c r="F1978" s="323">
        <f t="shared" si="61"/>
        <v>1976</v>
      </c>
      <c r="G1978" s="317" t="s">
        <v>3443</v>
      </c>
      <c r="H1978" s="317" t="s">
        <v>520</v>
      </c>
      <c r="I1978" s="317" t="s">
        <v>3423</v>
      </c>
      <c r="J1978" s="317">
        <v>4</v>
      </c>
      <c r="K1978" s="317" t="s">
        <v>452</v>
      </c>
      <c r="L1978" s="317" t="s">
        <v>1052</v>
      </c>
      <c r="M1978" s="317">
        <v>0</v>
      </c>
      <c r="N1978" s="333" t="s">
        <v>28</v>
      </c>
      <c r="O1978" s="318"/>
      <c r="P1978" s="319"/>
      <c r="Q1978" s="320"/>
      <c r="R1978" s="319"/>
      <c r="S1978" s="319"/>
      <c r="T1978" s="320"/>
      <c r="U1978" s="321">
        <v>45070</v>
      </c>
      <c r="V1978" s="270" t="str">
        <f ca="1">IFERROR(IF(E1978&lt;&gt;"",VLOOKUP(E1978,'Color Lineup'!N:N,1,0),""),"CHECK")</f>
        <v>JH040</v>
      </c>
    </row>
    <row r="1979" spans="3:22">
      <c r="C1979" s="1">
        <f>+IF(D1979=1,COUNTIF($D$2:D1979,D1979),0)</f>
        <v>0</v>
      </c>
      <c r="D1979" s="1">
        <f>+COUNTIF($E$2:E1979,E1979)</f>
        <v>88</v>
      </c>
      <c r="E1979" s="1" t="str">
        <f t="shared" si="60"/>
        <v>MX218</v>
      </c>
      <c r="F1979" s="323">
        <f t="shared" si="61"/>
        <v>1977</v>
      </c>
      <c r="G1979" s="317" t="s">
        <v>3444</v>
      </c>
      <c r="H1979" s="317" t="s">
        <v>518</v>
      </c>
      <c r="I1979" s="317" t="s">
        <v>1212</v>
      </c>
      <c r="J1979" s="317">
        <v>10</v>
      </c>
      <c r="K1979" s="317" t="s">
        <v>760</v>
      </c>
      <c r="L1979" s="317" t="s">
        <v>815</v>
      </c>
      <c r="M1979" s="317">
        <v>0</v>
      </c>
      <c r="N1979" s="333" t="s">
        <v>20</v>
      </c>
      <c r="O1979" s="318"/>
      <c r="P1979" s="319"/>
      <c r="Q1979" s="320"/>
      <c r="R1979" s="319"/>
      <c r="S1979" s="319"/>
      <c r="T1979" s="320"/>
      <c r="U1979" s="321">
        <v>45070</v>
      </c>
      <c r="V1979" s="270" t="str">
        <f ca="1">IFERROR(IF(E1979&lt;&gt;"",VLOOKUP(E1979,'Color Lineup'!N:N,1,0),""),"CHECK")</f>
        <v>MX218</v>
      </c>
    </row>
    <row r="1980" spans="3:22">
      <c r="C1980" s="1">
        <f>+IF(D1980=1,COUNTIF($D$2:D1980,D1980),0)</f>
        <v>0</v>
      </c>
      <c r="D1980" s="1">
        <f>+COUNTIF($E$2:E1980,E1980)</f>
        <v>86</v>
      </c>
      <c r="E1980" s="1" t="str">
        <f t="shared" si="60"/>
        <v>CXW09</v>
      </c>
      <c r="F1980" s="323">
        <f t="shared" si="61"/>
        <v>1978</v>
      </c>
      <c r="G1980" s="317" t="s">
        <v>3445</v>
      </c>
      <c r="H1980" s="317" t="s">
        <v>682</v>
      </c>
      <c r="I1980" s="317" t="s">
        <v>3333</v>
      </c>
      <c r="J1980" s="317">
        <v>10</v>
      </c>
      <c r="K1980" s="317" t="s">
        <v>680</v>
      </c>
      <c r="L1980" s="317" t="s">
        <v>951</v>
      </c>
      <c r="M1980" s="317">
        <v>0</v>
      </c>
      <c r="N1980" s="333" t="s">
        <v>635</v>
      </c>
      <c r="O1980" s="318"/>
      <c r="P1980" s="319"/>
      <c r="Q1980" s="320"/>
      <c r="R1980" s="319"/>
      <c r="S1980" s="319"/>
      <c r="T1980" s="320"/>
      <c r="U1980" s="321">
        <v>45070</v>
      </c>
      <c r="V1980" s="270" t="str">
        <f ca="1">IFERROR(IF(E1980&lt;&gt;"",VLOOKUP(E1980,'Color Lineup'!N:N,1,0),""),"CHECK")</f>
        <v>CXW09</v>
      </c>
    </row>
    <row r="1981" spans="3:22">
      <c r="C1981" s="1">
        <f>+IF(D1981=1,COUNTIF($D$2:D1981,D1981),0)</f>
        <v>0</v>
      </c>
      <c r="D1981" s="1">
        <f>+COUNTIF($E$2:E1981,E1981)</f>
        <v>40</v>
      </c>
      <c r="E1981" s="1" t="str">
        <f t="shared" si="60"/>
        <v>JH040</v>
      </c>
      <c r="F1981" s="323">
        <f t="shared" si="61"/>
        <v>1979</v>
      </c>
      <c r="G1981" s="317" t="s">
        <v>3446</v>
      </c>
      <c r="H1981" s="317" t="s">
        <v>520</v>
      </c>
      <c r="I1981" s="317" t="s">
        <v>3423</v>
      </c>
      <c r="J1981" s="317">
        <v>5</v>
      </c>
      <c r="K1981" s="317" t="s">
        <v>452</v>
      </c>
      <c r="L1981" s="317" t="s">
        <v>1053</v>
      </c>
      <c r="M1981" s="317">
        <v>0</v>
      </c>
      <c r="N1981" s="333" t="s">
        <v>28</v>
      </c>
      <c r="O1981" s="318"/>
      <c r="P1981" s="319"/>
      <c r="Q1981" s="320"/>
      <c r="R1981" s="319"/>
      <c r="S1981" s="319"/>
      <c r="T1981" s="320"/>
      <c r="U1981" s="321">
        <v>45070</v>
      </c>
      <c r="V1981" s="270" t="str">
        <f ca="1">IFERROR(IF(E1981&lt;&gt;"",VLOOKUP(E1981,'Color Lineup'!N:N,1,0),""),"CHECK")</f>
        <v>JH040</v>
      </c>
    </row>
    <row r="1982" spans="3:22">
      <c r="C1982" s="1">
        <f>+IF(D1982=1,COUNTIF($D$2:D1982,D1982),0)</f>
        <v>0</v>
      </c>
      <c r="D1982" s="1">
        <f>+COUNTIF($E$2:E1982,E1982)</f>
        <v>67</v>
      </c>
      <c r="E1982" s="1" t="str">
        <f t="shared" si="60"/>
        <v>MY4R0</v>
      </c>
      <c r="F1982" s="323">
        <f t="shared" si="61"/>
        <v>1980</v>
      </c>
      <c r="G1982" s="317" t="s">
        <v>3447</v>
      </c>
      <c r="H1982" s="317" t="s">
        <v>518</v>
      </c>
      <c r="I1982" s="317" t="s">
        <v>1181</v>
      </c>
      <c r="J1982" s="317">
        <v>1</v>
      </c>
      <c r="K1982" s="317" t="s">
        <v>759</v>
      </c>
      <c r="L1982" s="317" t="s">
        <v>816</v>
      </c>
      <c r="M1982" s="317">
        <v>0</v>
      </c>
      <c r="N1982" s="333" t="s">
        <v>21</v>
      </c>
      <c r="O1982" s="318"/>
      <c r="P1982" s="319"/>
      <c r="Q1982" s="320"/>
      <c r="R1982" s="319"/>
      <c r="S1982" s="319"/>
      <c r="T1982" s="320"/>
      <c r="U1982" s="321">
        <v>45070</v>
      </c>
      <c r="V1982" s="270" t="str">
        <f ca="1">IFERROR(IF(E1982&lt;&gt;"",VLOOKUP(E1982,'Color Lineup'!N:N,1,0),""),"CHECK")</f>
        <v>MY4R0</v>
      </c>
    </row>
    <row r="1983" spans="3:22">
      <c r="C1983" s="1">
        <f>+IF(D1983=1,COUNTIF($D$2:D1983,D1983),0)</f>
        <v>0</v>
      </c>
      <c r="D1983" s="1">
        <f>+COUNTIF($E$2:E1983,E1983)</f>
        <v>56</v>
      </c>
      <c r="E1983" s="1" t="str">
        <f t="shared" si="60"/>
        <v>HKW09</v>
      </c>
      <c r="F1983" s="323">
        <f t="shared" si="61"/>
        <v>1981</v>
      </c>
      <c r="G1983" s="317" t="s">
        <v>3448</v>
      </c>
      <c r="H1983" s="317" t="s">
        <v>682</v>
      </c>
      <c r="I1983" s="317" t="s">
        <v>3438</v>
      </c>
      <c r="J1983" s="317">
        <v>2</v>
      </c>
      <c r="K1983" s="317" t="s">
        <v>681</v>
      </c>
      <c r="L1983" s="317" t="s">
        <v>952</v>
      </c>
      <c r="M1983" s="317">
        <v>0</v>
      </c>
      <c r="N1983" s="333" t="s">
        <v>635</v>
      </c>
      <c r="O1983" s="318"/>
      <c r="P1983" s="319"/>
      <c r="Q1983" s="320"/>
      <c r="R1983" s="319"/>
      <c r="S1983" s="319"/>
      <c r="T1983" s="320"/>
      <c r="U1983" s="321">
        <v>45070</v>
      </c>
      <c r="V1983" s="270" t="str">
        <f ca="1">IFERROR(IF(E1983&lt;&gt;"",VLOOKUP(E1983,'Color Lineup'!N:N,1,0),""),"CHECK")</f>
        <v>HKW09</v>
      </c>
    </row>
    <row r="1984" spans="3:22">
      <c r="C1984" s="1">
        <f>+IF(D1984=1,COUNTIF($D$2:D1984,D1984),0)</f>
        <v>0</v>
      </c>
      <c r="D1984" s="1">
        <f>+COUNTIF($E$2:E1984,E1984)</f>
        <v>42</v>
      </c>
      <c r="E1984" s="1" t="str">
        <f t="shared" si="60"/>
        <v>MV040</v>
      </c>
      <c r="F1984" s="323">
        <f t="shared" si="61"/>
        <v>1982</v>
      </c>
      <c r="G1984" s="317" t="s">
        <v>3449</v>
      </c>
      <c r="H1984" s="317" t="s">
        <v>518</v>
      </c>
      <c r="I1984" s="317" t="s">
        <v>1130</v>
      </c>
      <c r="J1984" s="317">
        <v>2</v>
      </c>
      <c r="K1984" s="317" t="s">
        <v>758</v>
      </c>
      <c r="L1984" s="317" t="s">
        <v>817</v>
      </c>
      <c r="M1984" s="317">
        <v>0</v>
      </c>
      <c r="N1984" s="333" t="s">
        <v>28</v>
      </c>
      <c r="O1984" s="318"/>
      <c r="P1984" s="319"/>
      <c r="Q1984" s="320"/>
      <c r="R1984" s="319"/>
      <c r="S1984" s="319"/>
      <c r="T1984" s="320"/>
      <c r="U1984" s="321">
        <v>45070</v>
      </c>
      <c r="V1984" s="270" t="str">
        <f ca="1">IFERROR(IF(E1984&lt;&gt;"",VLOOKUP(E1984,'Color Lineup'!N:N,1,0),""),"CHECK")</f>
        <v>MV040</v>
      </c>
    </row>
    <row r="1985" spans="3:22">
      <c r="C1985" s="1">
        <f>+IF(D1985=1,COUNTIF($D$2:D1985,D1985),0)</f>
        <v>0</v>
      </c>
      <c r="D1985" s="1">
        <f>+COUNTIF($E$2:E1985,E1985)</f>
        <v>88</v>
      </c>
      <c r="E1985" s="1" t="str">
        <f t="shared" si="60"/>
        <v>LHX12</v>
      </c>
      <c r="F1985" s="323">
        <f t="shared" si="61"/>
        <v>1983</v>
      </c>
      <c r="G1985" s="317" t="s">
        <v>3450</v>
      </c>
      <c r="H1985" s="317" t="s">
        <v>682</v>
      </c>
      <c r="I1985" s="317" t="s">
        <v>3421</v>
      </c>
      <c r="J1985" s="317">
        <v>4</v>
      </c>
      <c r="K1985" s="317" t="s">
        <v>585</v>
      </c>
      <c r="L1985" s="317" t="s">
        <v>953</v>
      </c>
      <c r="M1985" s="317">
        <v>0</v>
      </c>
      <c r="N1985" s="333" t="s">
        <v>632</v>
      </c>
      <c r="O1985" s="318"/>
      <c r="P1985" s="319"/>
      <c r="Q1985" s="320"/>
      <c r="R1985" s="319"/>
      <c r="S1985" s="319"/>
      <c r="T1985" s="320"/>
      <c r="U1985" s="321">
        <v>45070</v>
      </c>
      <c r="V1985" s="270" t="str">
        <f ca="1">IFERROR(IF(E1985&lt;&gt;"",VLOOKUP(E1985,'Color Lineup'!N:N,1,0),""),"CHECK")</f>
        <v>LHX12</v>
      </c>
    </row>
    <row r="1986" spans="3:22">
      <c r="C1986" s="1">
        <f>+IF(D1986=1,COUNTIF($D$2:D1986,D1986),0)</f>
        <v>0</v>
      </c>
      <c r="D1986" s="1">
        <f>+COUNTIF($E$2:E1986,E1986)</f>
        <v>130</v>
      </c>
      <c r="E1986" s="1" t="str">
        <f t="shared" si="60"/>
        <v>MX089</v>
      </c>
      <c r="F1986" s="323">
        <f t="shared" si="61"/>
        <v>1984</v>
      </c>
      <c r="G1986" s="317" t="s">
        <v>3451</v>
      </c>
      <c r="H1986" s="317" t="s">
        <v>518</v>
      </c>
      <c r="I1986" s="317" t="s">
        <v>3452</v>
      </c>
      <c r="J1986" s="317">
        <v>1</v>
      </c>
      <c r="K1986" s="317" t="s">
        <v>760</v>
      </c>
      <c r="L1986" s="317" t="s">
        <v>818</v>
      </c>
      <c r="M1986" s="317">
        <v>0</v>
      </c>
      <c r="N1986" s="333" t="s">
        <v>465</v>
      </c>
      <c r="O1986" s="318"/>
      <c r="P1986" s="319"/>
      <c r="Q1986" s="320"/>
      <c r="R1986" s="319"/>
      <c r="S1986" s="319"/>
      <c r="T1986" s="320"/>
      <c r="U1986" s="321">
        <v>45070</v>
      </c>
      <c r="V1986" s="270" t="str">
        <f ca="1">IFERROR(IF(E1986&lt;&gt;"",VLOOKUP(E1986,'Color Lineup'!N:N,1,0),""),"CHECK")</f>
        <v>MX089</v>
      </c>
    </row>
    <row r="1987" spans="3:22">
      <c r="C1987" s="1">
        <f>+IF(D1987=1,COUNTIF($D$2:D1987,D1987),0)</f>
        <v>0</v>
      </c>
      <c r="D1987" s="1">
        <f>+COUNTIF($E$2:E1987,E1987)</f>
        <v>41</v>
      </c>
      <c r="E1987" s="1" t="str">
        <f t="shared" si="60"/>
        <v>JH040</v>
      </c>
      <c r="F1987" s="323">
        <f t="shared" si="61"/>
        <v>1985</v>
      </c>
      <c r="G1987" s="317" t="s">
        <v>3453</v>
      </c>
      <c r="H1987" s="317" t="s">
        <v>520</v>
      </c>
      <c r="I1987" s="317" t="s">
        <v>3423</v>
      </c>
      <c r="J1987" s="317">
        <v>6</v>
      </c>
      <c r="K1987" s="317" t="s">
        <v>452</v>
      </c>
      <c r="L1987" s="317" t="s">
        <v>1054</v>
      </c>
      <c r="M1987" s="317">
        <v>0</v>
      </c>
      <c r="N1987" s="333" t="s">
        <v>28</v>
      </c>
      <c r="O1987" s="318"/>
      <c r="P1987" s="319"/>
      <c r="Q1987" s="320"/>
      <c r="R1987" s="319"/>
      <c r="S1987" s="319"/>
      <c r="T1987" s="320"/>
      <c r="U1987" s="321">
        <v>45070</v>
      </c>
      <c r="V1987" s="270" t="str">
        <f ca="1">IFERROR(IF(E1987&lt;&gt;"",VLOOKUP(E1987,'Color Lineup'!N:N,1,0),""),"CHECK")</f>
        <v>JH040</v>
      </c>
    </row>
    <row r="1988" spans="3:22">
      <c r="C1988" s="1">
        <f>+IF(D1988=1,COUNTIF($D$2:D1988,D1988),0)</f>
        <v>0</v>
      </c>
      <c r="D1988" s="1">
        <f>+COUNTIF($E$2:E1988,E1988)</f>
        <v>95</v>
      </c>
      <c r="E1988" s="1" t="str">
        <f t="shared" ref="E1988:E2051" si="62">+K1988&amp;N1988</f>
        <v>HJ089</v>
      </c>
      <c r="F1988" s="323">
        <f t="shared" si="61"/>
        <v>1986</v>
      </c>
      <c r="G1988" s="317" t="s">
        <v>3454</v>
      </c>
      <c r="H1988" s="317" t="s">
        <v>682</v>
      </c>
      <c r="I1988" s="317" t="s">
        <v>3406</v>
      </c>
      <c r="J1988" s="317">
        <v>5</v>
      </c>
      <c r="K1988" s="317" t="s">
        <v>679</v>
      </c>
      <c r="L1988" s="317" t="s">
        <v>954</v>
      </c>
      <c r="M1988" s="317">
        <v>0</v>
      </c>
      <c r="N1988" s="333" t="s">
        <v>465</v>
      </c>
      <c r="O1988" s="318"/>
      <c r="P1988" s="319"/>
      <c r="Q1988" s="320"/>
      <c r="R1988" s="319"/>
      <c r="S1988" s="319"/>
      <c r="T1988" s="320"/>
      <c r="U1988" s="321">
        <v>45070</v>
      </c>
      <c r="V1988" s="270" t="str">
        <f ca="1">IFERROR(IF(E1988&lt;&gt;"",VLOOKUP(E1988,'Color Lineup'!N:N,1,0),""),"CHECK")</f>
        <v>HJ089</v>
      </c>
    </row>
    <row r="1989" spans="3:22">
      <c r="C1989" s="1">
        <f>+IF(D1989=1,COUNTIF($D$2:D1989,D1989),0)</f>
        <v>0</v>
      </c>
      <c r="D1989" s="1">
        <f>+COUNTIF($E$2:E1989,E1989)</f>
        <v>43</v>
      </c>
      <c r="E1989" s="1" t="str">
        <f t="shared" si="62"/>
        <v>MV040</v>
      </c>
      <c r="F1989" s="323">
        <f t="shared" ref="F1989:F2052" si="63">ROW()-2</f>
        <v>1987</v>
      </c>
      <c r="G1989" s="317" t="s">
        <v>3455</v>
      </c>
      <c r="H1989" s="317" t="s">
        <v>518</v>
      </c>
      <c r="I1989" s="317" t="s">
        <v>1130</v>
      </c>
      <c r="J1989" s="317">
        <v>3</v>
      </c>
      <c r="K1989" s="317" t="s">
        <v>758</v>
      </c>
      <c r="L1989" s="317" t="s">
        <v>819</v>
      </c>
      <c r="M1989" s="317">
        <v>0</v>
      </c>
      <c r="N1989" s="333" t="s">
        <v>28</v>
      </c>
      <c r="O1989" s="318"/>
      <c r="P1989" s="319"/>
      <c r="Q1989" s="320"/>
      <c r="R1989" s="319"/>
      <c r="S1989" s="319"/>
      <c r="T1989" s="320"/>
      <c r="U1989" s="321">
        <v>45070</v>
      </c>
      <c r="V1989" s="270" t="str">
        <f ca="1">IFERROR(IF(E1989&lt;&gt;"",VLOOKUP(E1989,'Color Lineup'!N:N,1,0),""),"CHECK")</f>
        <v>MV040</v>
      </c>
    </row>
    <row r="1990" spans="3:22">
      <c r="C1990" s="1">
        <f>+IF(D1990=1,COUNTIF($D$2:D1990,D1990),0)</f>
        <v>0</v>
      </c>
      <c r="D1990" s="1">
        <f>+COUNTIF($E$2:E1990,E1990)</f>
        <v>163</v>
      </c>
      <c r="E1990" s="1" t="str">
        <f t="shared" si="62"/>
        <v>MX4R0</v>
      </c>
      <c r="F1990" s="323">
        <f t="shared" si="63"/>
        <v>1988</v>
      </c>
      <c r="G1990" s="317" t="s">
        <v>3456</v>
      </c>
      <c r="H1990" s="317" t="s">
        <v>518</v>
      </c>
      <c r="I1990" s="317" t="s">
        <v>3452</v>
      </c>
      <c r="J1990" s="317">
        <v>2</v>
      </c>
      <c r="K1990" s="317" t="s">
        <v>760</v>
      </c>
      <c r="L1990" s="317" t="s">
        <v>820</v>
      </c>
      <c r="M1990" s="317">
        <v>0</v>
      </c>
      <c r="N1990" s="333" t="s">
        <v>21</v>
      </c>
      <c r="O1990" s="318"/>
      <c r="P1990" s="319"/>
      <c r="Q1990" s="320"/>
      <c r="R1990" s="319"/>
      <c r="S1990" s="319"/>
      <c r="T1990" s="320"/>
      <c r="U1990" s="321">
        <v>45070</v>
      </c>
      <c r="V1990" s="270" t="str">
        <f ca="1">IFERROR(IF(E1990&lt;&gt;"",VLOOKUP(E1990,'Color Lineup'!N:N,1,0),""),"CHECK")</f>
        <v>MX4R0</v>
      </c>
    </row>
    <row r="1991" spans="3:22">
      <c r="C1991" s="1">
        <f>+IF(D1991=1,COUNTIF($D$2:D1991,D1991),0)</f>
        <v>0</v>
      </c>
      <c r="D1991" s="1">
        <f>+COUNTIF($E$2:E1991,E1991)</f>
        <v>87</v>
      </c>
      <c r="E1991" s="1" t="str">
        <f t="shared" si="62"/>
        <v>CXW09</v>
      </c>
      <c r="F1991" s="323">
        <f t="shared" si="63"/>
        <v>1989</v>
      </c>
      <c r="G1991" s="317" t="s">
        <v>3457</v>
      </c>
      <c r="H1991" s="317" t="s">
        <v>682</v>
      </c>
      <c r="I1991" s="317" t="s">
        <v>3458</v>
      </c>
      <c r="J1991" s="317">
        <v>1</v>
      </c>
      <c r="K1991" s="317" t="s">
        <v>680</v>
      </c>
      <c r="L1991" s="317" t="s">
        <v>955</v>
      </c>
      <c r="M1991" s="317">
        <v>0</v>
      </c>
      <c r="N1991" s="333" t="s">
        <v>635</v>
      </c>
      <c r="O1991" s="318"/>
      <c r="P1991" s="319"/>
      <c r="Q1991" s="320"/>
      <c r="R1991" s="319"/>
      <c r="S1991" s="319"/>
      <c r="T1991" s="320"/>
      <c r="U1991" s="321">
        <v>45070</v>
      </c>
      <c r="V1991" s="270" t="str">
        <f ca="1">IFERROR(IF(E1991&lt;&gt;"",VLOOKUP(E1991,'Color Lineup'!N:N,1,0),""),"CHECK")</f>
        <v>CXW09</v>
      </c>
    </row>
    <row r="1992" spans="3:22">
      <c r="C1992" s="1">
        <f>+IF(D1992=1,COUNTIF($D$2:D1992,D1992),0)</f>
        <v>0</v>
      </c>
      <c r="D1992" s="1">
        <f>+COUNTIF($E$2:E1992,E1992)</f>
        <v>50</v>
      </c>
      <c r="E1992" s="1" t="str">
        <f t="shared" si="62"/>
        <v>MV4R0</v>
      </c>
      <c r="F1992" s="323">
        <f t="shared" si="63"/>
        <v>1990</v>
      </c>
      <c r="G1992" s="317" t="s">
        <v>3459</v>
      </c>
      <c r="H1992" s="317" t="s">
        <v>518</v>
      </c>
      <c r="I1992" s="317" t="s">
        <v>1130</v>
      </c>
      <c r="J1992" s="317">
        <v>4</v>
      </c>
      <c r="K1992" s="317" t="s">
        <v>758</v>
      </c>
      <c r="L1992" s="317" t="s">
        <v>821</v>
      </c>
      <c r="M1992" s="317">
        <v>0</v>
      </c>
      <c r="N1992" s="333" t="s">
        <v>21</v>
      </c>
      <c r="O1992" s="318"/>
      <c r="P1992" s="319"/>
      <c r="Q1992" s="320"/>
      <c r="R1992" s="319"/>
      <c r="S1992" s="319"/>
      <c r="T1992" s="320"/>
      <c r="U1992" s="321">
        <v>45070</v>
      </c>
      <c r="V1992" s="270" t="str">
        <f ca="1">IFERROR(IF(E1992&lt;&gt;"",VLOOKUP(E1992,'Color Lineup'!N:N,1,0),""),"CHECK")</f>
        <v>MV4R0</v>
      </c>
    </row>
    <row r="1993" spans="3:22">
      <c r="C1993" s="1">
        <f>+IF(D1993=1,COUNTIF($D$2:D1993,D1993),0)</f>
        <v>0</v>
      </c>
      <c r="D1993" s="1">
        <f>+COUNTIF($E$2:E1993,E1993)</f>
        <v>42</v>
      </c>
      <c r="E1993" s="1" t="str">
        <f t="shared" si="62"/>
        <v>JH040</v>
      </c>
      <c r="F1993" s="323">
        <f t="shared" si="63"/>
        <v>1991</v>
      </c>
      <c r="G1993" s="317" t="s">
        <v>3460</v>
      </c>
      <c r="H1993" s="317" t="s">
        <v>520</v>
      </c>
      <c r="I1993" s="317" t="s">
        <v>3423</v>
      </c>
      <c r="J1993" s="317">
        <v>7</v>
      </c>
      <c r="K1993" s="317" t="s">
        <v>452</v>
      </c>
      <c r="L1993" s="317" t="s">
        <v>1055</v>
      </c>
      <c r="M1993" s="317">
        <v>0</v>
      </c>
      <c r="N1993" s="333" t="s">
        <v>28</v>
      </c>
      <c r="O1993" s="318"/>
      <c r="P1993" s="319"/>
      <c r="Q1993" s="320"/>
      <c r="R1993" s="319"/>
      <c r="S1993" s="319"/>
      <c r="T1993" s="320"/>
      <c r="U1993" s="321">
        <v>45070</v>
      </c>
      <c r="V1993" s="270" t="str">
        <f ca="1">IFERROR(IF(E1993&lt;&gt;"",VLOOKUP(E1993,'Color Lineup'!N:N,1,0),""),"CHECK")</f>
        <v>JH040</v>
      </c>
    </row>
    <row r="1994" spans="3:22">
      <c r="C1994" s="1">
        <f>+IF(D1994=1,COUNTIF($D$2:D1994,D1994),0)</f>
        <v>0</v>
      </c>
      <c r="D1994" s="1">
        <f>+COUNTIF($E$2:E1994,E1994)</f>
        <v>57</v>
      </c>
      <c r="E1994" s="1" t="str">
        <f t="shared" si="62"/>
        <v>HKW09</v>
      </c>
      <c r="F1994" s="323">
        <f t="shared" si="63"/>
        <v>1992</v>
      </c>
      <c r="G1994" s="317" t="s">
        <v>3461</v>
      </c>
      <c r="H1994" s="317" t="s">
        <v>682</v>
      </c>
      <c r="I1994" s="317" t="s">
        <v>3438</v>
      </c>
      <c r="J1994" s="317">
        <v>3</v>
      </c>
      <c r="K1994" s="317" t="s">
        <v>681</v>
      </c>
      <c r="L1994" s="317" t="s">
        <v>956</v>
      </c>
      <c r="M1994" s="317">
        <v>0</v>
      </c>
      <c r="N1994" s="333" t="s">
        <v>635</v>
      </c>
      <c r="O1994" s="318"/>
      <c r="P1994" s="319"/>
      <c r="Q1994" s="320"/>
      <c r="R1994" s="319"/>
      <c r="S1994" s="319"/>
      <c r="T1994" s="320"/>
      <c r="U1994" s="321">
        <v>45070</v>
      </c>
      <c r="V1994" s="270" t="str">
        <f ca="1">IFERROR(IF(E1994&lt;&gt;"",VLOOKUP(E1994,'Color Lineup'!N:N,1,0),""),"CHECK")</f>
        <v>HKW09</v>
      </c>
    </row>
    <row r="1995" spans="3:22">
      <c r="C1995" s="1">
        <f>+IF(D1995=1,COUNTIF($D$2:D1995,D1995),0)</f>
        <v>0</v>
      </c>
      <c r="D1995" s="1">
        <f>+COUNTIF($E$2:E1995,E1995)</f>
        <v>40</v>
      </c>
      <c r="E1995" s="1" t="str">
        <f t="shared" si="62"/>
        <v>MY040</v>
      </c>
      <c r="F1995" s="323">
        <f t="shared" si="63"/>
        <v>1993</v>
      </c>
      <c r="G1995" s="317" t="s">
        <v>3462</v>
      </c>
      <c r="H1995" s="317" t="s">
        <v>518</v>
      </c>
      <c r="I1995" s="317" t="s">
        <v>1181</v>
      </c>
      <c r="J1995" s="317">
        <v>2</v>
      </c>
      <c r="K1995" s="317" t="s">
        <v>759</v>
      </c>
      <c r="L1995" s="317" t="s">
        <v>822</v>
      </c>
      <c r="M1995" s="317">
        <v>0</v>
      </c>
      <c r="N1995" s="333" t="s">
        <v>28</v>
      </c>
      <c r="O1995" s="318"/>
      <c r="P1995" s="319"/>
      <c r="Q1995" s="320"/>
      <c r="R1995" s="319"/>
      <c r="S1995" s="319"/>
      <c r="T1995" s="320"/>
      <c r="U1995" s="321">
        <v>45070</v>
      </c>
      <c r="V1995" s="270" t="str">
        <f ca="1">IFERROR(IF(E1995&lt;&gt;"",VLOOKUP(E1995,'Color Lineup'!N:N,1,0),""),"CHECK")</f>
        <v>MY040</v>
      </c>
    </row>
    <row r="1996" spans="3:22">
      <c r="C1996" s="1">
        <f>+IF(D1996=1,COUNTIF($D$2:D1996,D1996),0)</f>
        <v>0</v>
      </c>
      <c r="D1996" s="1">
        <f>+COUNTIF($E$2:E1996,E1996)</f>
        <v>66</v>
      </c>
      <c r="E1996" s="1" t="str">
        <f t="shared" si="62"/>
        <v>LH3Q3</v>
      </c>
      <c r="F1996" s="323">
        <f t="shared" si="63"/>
        <v>1994</v>
      </c>
      <c r="G1996" s="317" t="s">
        <v>3463</v>
      </c>
      <c r="H1996" s="317" t="s">
        <v>682</v>
      </c>
      <c r="I1996" s="317" t="s">
        <v>3421</v>
      </c>
      <c r="J1996" s="317">
        <v>5</v>
      </c>
      <c r="K1996" s="317" t="s">
        <v>585</v>
      </c>
      <c r="L1996" s="317" t="s">
        <v>957</v>
      </c>
      <c r="M1996" s="317">
        <v>0</v>
      </c>
      <c r="N1996" s="333" t="s">
        <v>630</v>
      </c>
      <c r="O1996" s="318"/>
      <c r="P1996" s="319"/>
      <c r="Q1996" s="320"/>
      <c r="R1996" s="319"/>
      <c r="S1996" s="319"/>
      <c r="T1996" s="320"/>
      <c r="U1996" s="321">
        <v>45070</v>
      </c>
      <c r="V1996" s="270" t="str">
        <f ca="1">IFERROR(IF(E1996&lt;&gt;"",VLOOKUP(E1996,'Color Lineup'!N:N,1,0),""),"CHECK")</f>
        <v>LH3Q3</v>
      </c>
    </row>
    <row r="1997" spans="3:22">
      <c r="C1997" s="1">
        <f>+IF(D1997=1,COUNTIF($D$2:D1997,D1997),0)</f>
        <v>0</v>
      </c>
      <c r="D1997" s="1">
        <f>+COUNTIF($E$2:E1997,E1997)</f>
        <v>44</v>
      </c>
      <c r="E1997" s="1" t="str">
        <f t="shared" si="62"/>
        <v>MV040</v>
      </c>
      <c r="F1997" s="323">
        <f t="shared" si="63"/>
        <v>1995</v>
      </c>
      <c r="G1997" s="317" t="s">
        <v>3464</v>
      </c>
      <c r="H1997" s="317" t="s">
        <v>518</v>
      </c>
      <c r="I1997" s="317" t="s">
        <v>1130</v>
      </c>
      <c r="J1997" s="317">
        <v>5</v>
      </c>
      <c r="K1997" s="317" t="s">
        <v>758</v>
      </c>
      <c r="L1997" s="317" t="s">
        <v>823</v>
      </c>
      <c r="M1997" s="317">
        <v>0</v>
      </c>
      <c r="N1997" s="333" t="s">
        <v>28</v>
      </c>
      <c r="O1997" s="318"/>
      <c r="P1997" s="319"/>
      <c r="Q1997" s="320"/>
      <c r="R1997" s="319"/>
      <c r="S1997" s="319"/>
      <c r="T1997" s="320"/>
      <c r="U1997" s="321">
        <v>45070</v>
      </c>
      <c r="V1997" s="270" t="str">
        <f ca="1">IFERROR(IF(E1997&lt;&gt;"",VLOOKUP(E1997,'Color Lineup'!N:N,1,0),""),"CHECK")</f>
        <v>MV040</v>
      </c>
    </row>
    <row r="1998" spans="3:22">
      <c r="C1998" s="1">
        <f>+IF(D1998=1,COUNTIF($D$2:D1998,D1998),0)</f>
        <v>0</v>
      </c>
      <c r="D1998" s="1">
        <f>+COUNTIF($E$2:E1998,E1998)</f>
        <v>6</v>
      </c>
      <c r="E1998" s="1" t="str">
        <f t="shared" si="62"/>
        <v>HKS28</v>
      </c>
      <c r="F1998" s="323">
        <f t="shared" si="63"/>
        <v>1996</v>
      </c>
      <c r="G1998" s="317" t="s">
        <v>3465</v>
      </c>
      <c r="H1998" s="317" t="s">
        <v>682</v>
      </c>
      <c r="I1998" s="317" t="s">
        <v>3438</v>
      </c>
      <c r="J1998" s="317">
        <v>4</v>
      </c>
      <c r="K1998" s="317" t="s">
        <v>681</v>
      </c>
      <c r="L1998" s="317" t="s">
        <v>958</v>
      </c>
      <c r="M1998" s="317">
        <v>0</v>
      </c>
      <c r="N1998" s="333" t="s">
        <v>631</v>
      </c>
      <c r="O1998" s="318"/>
      <c r="P1998" s="319"/>
      <c r="Q1998" s="320"/>
      <c r="R1998" s="319"/>
      <c r="S1998" s="319"/>
      <c r="T1998" s="320"/>
      <c r="U1998" s="321">
        <v>45070</v>
      </c>
      <c r="V1998" s="270" t="str">
        <f ca="1">IFERROR(IF(E1998&lt;&gt;"",VLOOKUP(E1998,'Color Lineup'!N:N,1,0),""),"CHECK")</f>
        <v>HKS28</v>
      </c>
    </row>
    <row r="1999" spans="3:22">
      <c r="C1999" s="1">
        <f>+IF(D1999=1,COUNTIF($D$2:D1999,D1999),0)</f>
        <v>0</v>
      </c>
      <c r="D1999" s="1">
        <f>+COUNTIF($E$2:E1999,E1999)</f>
        <v>65</v>
      </c>
      <c r="E1999" s="1" t="str">
        <f t="shared" si="62"/>
        <v>MX3R3</v>
      </c>
      <c r="F1999" s="323">
        <f t="shared" si="63"/>
        <v>1997</v>
      </c>
      <c r="G1999" s="317" t="s">
        <v>3466</v>
      </c>
      <c r="H1999" s="317" t="s">
        <v>518</v>
      </c>
      <c r="I1999" s="317" t="s">
        <v>3452</v>
      </c>
      <c r="J1999" s="317">
        <v>3</v>
      </c>
      <c r="K1999" s="317" t="s">
        <v>760</v>
      </c>
      <c r="L1999" s="317" t="s">
        <v>824</v>
      </c>
      <c r="M1999" s="317">
        <v>0</v>
      </c>
      <c r="N1999" s="333" t="s">
        <v>354</v>
      </c>
      <c r="O1999" s="318"/>
      <c r="P1999" s="319"/>
      <c r="Q1999" s="320"/>
      <c r="R1999" s="319"/>
      <c r="S1999" s="319"/>
      <c r="T1999" s="320"/>
      <c r="U1999" s="321">
        <v>45070</v>
      </c>
      <c r="V1999" s="270" t="str">
        <f ca="1">IFERROR(IF(E1999&lt;&gt;"",VLOOKUP(E1999,'Color Lineup'!N:N,1,0),""),"CHECK")</f>
        <v>MX3R3</v>
      </c>
    </row>
    <row r="2000" spans="3:22">
      <c r="C2000" s="1">
        <f>+IF(D2000=1,COUNTIF($D$2:D2000,D2000),0)</f>
        <v>0</v>
      </c>
      <c r="D2000" s="1">
        <f>+COUNTIF($E$2:E2000,E2000)</f>
        <v>43</v>
      </c>
      <c r="E2000" s="1" t="str">
        <f t="shared" si="62"/>
        <v>JH040</v>
      </c>
      <c r="F2000" s="323">
        <f t="shared" si="63"/>
        <v>1998</v>
      </c>
      <c r="G2000" s="317" t="s">
        <v>3467</v>
      </c>
      <c r="H2000" s="317" t="s">
        <v>520</v>
      </c>
      <c r="I2000" s="317" t="s">
        <v>3423</v>
      </c>
      <c r="J2000" s="317">
        <v>8</v>
      </c>
      <c r="K2000" s="317" t="s">
        <v>452</v>
      </c>
      <c r="L2000" s="317" t="s">
        <v>1056</v>
      </c>
      <c r="M2000" s="317">
        <v>0</v>
      </c>
      <c r="N2000" s="333" t="s">
        <v>28</v>
      </c>
      <c r="O2000" s="318"/>
      <c r="P2000" s="319"/>
      <c r="Q2000" s="320"/>
      <c r="R2000" s="319"/>
      <c r="S2000" s="319"/>
      <c r="T2000" s="320"/>
      <c r="U2000" s="321">
        <v>45070</v>
      </c>
      <c r="V2000" s="270" t="str">
        <f ca="1">IFERROR(IF(E2000&lt;&gt;"",VLOOKUP(E2000,'Color Lineup'!N:N,1,0),""),"CHECK")</f>
        <v>JH040</v>
      </c>
    </row>
    <row r="2001" spans="3:22">
      <c r="C2001" s="1">
        <f>+IF(D2001=1,COUNTIF($D$2:D2001,D2001),0)</f>
        <v>0</v>
      </c>
      <c r="D2001" s="1">
        <f>+COUNTIF($E$2:E2001,E2001)</f>
        <v>96</v>
      </c>
      <c r="E2001" s="1" t="str">
        <f t="shared" si="62"/>
        <v>HJ089</v>
      </c>
      <c r="F2001" s="323">
        <f t="shared" si="63"/>
        <v>1999</v>
      </c>
      <c r="G2001" s="317" t="s">
        <v>3468</v>
      </c>
      <c r="H2001" s="317" t="s">
        <v>682</v>
      </c>
      <c r="I2001" s="317" t="s">
        <v>3406</v>
      </c>
      <c r="J2001" s="317">
        <v>6</v>
      </c>
      <c r="K2001" s="317" t="s">
        <v>679</v>
      </c>
      <c r="L2001" s="317" t="s">
        <v>959</v>
      </c>
      <c r="M2001" s="317">
        <v>0</v>
      </c>
      <c r="N2001" s="333" t="s">
        <v>465</v>
      </c>
      <c r="O2001" s="318"/>
      <c r="P2001" s="319"/>
      <c r="Q2001" s="320"/>
      <c r="R2001" s="319"/>
      <c r="S2001" s="319"/>
      <c r="T2001" s="320"/>
      <c r="U2001" s="321">
        <v>45070</v>
      </c>
      <c r="V2001" s="270" t="str">
        <f ca="1">IFERROR(IF(E2001&lt;&gt;"",VLOOKUP(E2001,'Color Lineup'!N:N,1,0),""),"CHECK")</f>
        <v>HJ089</v>
      </c>
    </row>
    <row r="2002" spans="3:22">
      <c r="C2002" s="1">
        <f>+IF(D2002=1,COUNTIF($D$2:D2002,D2002),0)</f>
        <v>0</v>
      </c>
      <c r="D2002" s="1">
        <f>+COUNTIF($E$2:E2002,E2002)</f>
        <v>45</v>
      </c>
      <c r="E2002" s="1" t="str">
        <f t="shared" si="62"/>
        <v>MV040</v>
      </c>
      <c r="F2002" s="323">
        <f t="shared" si="63"/>
        <v>2000</v>
      </c>
      <c r="G2002" s="317" t="s">
        <v>3469</v>
      </c>
      <c r="H2002" s="317" t="s">
        <v>518</v>
      </c>
      <c r="I2002" s="317" t="s">
        <v>1130</v>
      </c>
      <c r="J2002" s="317">
        <v>6</v>
      </c>
      <c r="K2002" s="317" t="s">
        <v>758</v>
      </c>
      <c r="L2002" s="317" t="s">
        <v>825</v>
      </c>
      <c r="M2002" s="317">
        <v>0</v>
      </c>
      <c r="N2002" s="333" t="s">
        <v>28</v>
      </c>
      <c r="O2002" s="318"/>
      <c r="P2002" s="319"/>
      <c r="Q2002" s="320"/>
      <c r="R2002" s="319"/>
      <c r="S2002" s="319"/>
      <c r="T2002" s="320"/>
      <c r="U2002" s="321">
        <v>45070</v>
      </c>
      <c r="V2002" s="270" t="str">
        <f ca="1">IFERROR(IF(E2002&lt;&gt;"",VLOOKUP(E2002,'Color Lineup'!N:N,1,0),""),"CHECK")</f>
        <v>MV040</v>
      </c>
    </row>
    <row r="2003" spans="3:22">
      <c r="C2003" s="1">
        <f>+IF(D2003=1,COUNTIF($D$2:D2003,D2003),0)</f>
        <v>0</v>
      </c>
      <c r="D2003" s="1">
        <f>+COUNTIF($E$2:E2003,E2003)</f>
        <v>88</v>
      </c>
      <c r="E2003" s="1" t="str">
        <f t="shared" si="62"/>
        <v>CXW09</v>
      </c>
      <c r="F2003" s="323">
        <f t="shared" si="63"/>
        <v>2001</v>
      </c>
      <c r="G2003" s="317" t="s">
        <v>3470</v>
      </c>
      <c r="H2003" s="317" t="s">
        <v>682</v>
      </c>
      <c r="I2003" s="317" t="s">
        <v>3458</v>
      </c>
      <c r="J2003" s="317">
        <v>2</v>
      </c>
      <c r="K2003" s="317" t="s">
        <v>680</v>
      </c>
      <c r="L2003" s="317" t="s">
        <v>960</v>
      </c>
      <c r="M2003" s="317">
        <v>0</v>
      </c>
      <c r="N2003" s="333" t="s">
        <v>635</v>
      </c>
      <c r="O2003" s="318"/>
      <c r="P2003" s="319"/>
      <c r="Q2003" s="320"/>
      <c r="R2003" s="319"/>
      <c r="S2003" s="319"/>
      <c r="T2003" s="320"/>
      <c r="U2003" s="321">
        <v>45070</v>
      </c>
      <c r="V2003" s="270" t="str">
        <f ca="1">IFERROR(IF(E2003&lt;&gt;"",VLOOKUP(E2003,'Color Lineup'!N:N,1,0),""),"CHECK")</f>
        <v>CXW09</v>
      </c>
    </row>
    <row r="2004" spans="3:22">
      <c r="C2004" s="1">
        <f>+IF(D2004=1,COUNTIF($D$2:D2004,D2004),0)</f>
        <v>0</v>
      </c>
      <c r="D2004" s="1">
        <f>+COUNTIF($E$2:E2004,E2004)</f>
        <v>131</v>
      </c>
      <c r="E2004" s="1" t="str">
        <f t="shared" si="62"/>
        <v>MX089</v>
      </c>
      <c r="F2004" s="323">
        <f t="shared" si="63"/>
        <v>2002</v>
      </c>
      <c r="G2004" s="317" t="s">
        <v>3471</v>
      </c>
      <c r="H2004" s="317" t="s">
        <v>518</v>
      </c>
      <c r="I2004" s="317" t="s">
        <v>3452</v>
      </c>
      <c r="J2004" s="317">
        <v>4</v>
      </c>
      <c r="K2004" s="317" t="s">
        <v>760</v>
      </c>
      <c r="L2004" s="317" t="s">
        <v>826</v>
      </c>
      <c r="M2004" s="317">
        <v>0</v>
      </c>
      <c r="N2004" s="333" t="s">
        <v>465</v>
      </c>
      <c r="O2004" s="318"/>
      <c r="P2004" s="319"/>
      <c r="Q2004" s="320"/>
      <c r="R2004" s="319"/>
      <c r="S2004" s="319"/>
      <c r="T2004" s="320"/>
      <c r="U2004" s="321">
        <v>45070</v>
      </c>
      <c r="V2004" s="270" t="str">
        <f ca="1">IFERROR(IF(E2004&lt;&gt;"",VLOOKUP(E2004,'Color Lineup'!N:N,1,0),""),"CHECK")</f>
        <v>MX089</v>
      </c>
    </row>
    <row r="2005" spans="3:22">
      <c r="C2005" s="1">
        <f>+IF(D2005=1,COUNTIF($D$2:D2005,D2005),0)</f>
        <v>0</v>
      </c>
      <c r="D2005" s="1">
        <f>+COUNTIF($E$2:E2005,E2005)</f>
        <v>193</v>
      </c>
      <c r="E2005" s="1" t="str">
        <f t="shared" si="62"/>
        <v>LH089</v>
      </c>
      <c r="F2005" s="323">
        <f t="shared" si="63"/>
        <v>2003</v>
      </c>
      <c r="G2005" s="317" t="s">
        <v>3472</v>
      </c>
      <c r="H2005" s="317" t="s">
        <v>682</v>
      </c>
      <c r="I2005" s="317" t="s">
        <v>3421</v>
      </c>
      <c r="J2005" s="317">
        <v>6</v>
      </c>
      <c r="K2005" s="317" t="s">
        <v>585</v>
      </c>
      <c r="L2005" s="317" t="s">
        <v>961</v>
      </c>
      <c r="M2005" s="317">
        <v>0</v>
      </c>
      <c r="N2005" s="333" t="s">
        <v>465</v>
      </c>
      <c r="O2005" s="318"/>
      <c r="P2005" s="319"/>
      <c r="Q2005" s="320"/>
      <c r="R2005" s="319"/>
      <c r="S2005" s="319"/>
      <c r="T2005" s="320"/>
      <c r="U2005" s="321">
        <v>45070</v>
      </c>
      <c r="V2005" s="270" t="str">
        <f ca="1">IFERROR(IF(E2005&lt;&gt;"",VLOOKUP(E2005,'Color Lineup'!N:N,1,0),""),"CHECK")</f>
        <v>LH089</v>
      </c>
    </row>
    <row r="2006" spans="3:22">
      <c r="C2006" s="1">
        <f>+IF(D2006=1,COUNTIF($D$2:D2006,D2006),0)</f>
        <v>0</v>
      </c>
      <c r="D2006" s="1">
        <f>+COUNTIF($E$2:E2006,E2006)</f>
        <v>13</v>
      </c>
      <c r="E2006" s="1" t="str">
        <f t="shared" si="62"/>
        <v>JH1D6</v>
      </c>
      <c r="F2006" s="323">
        <f t="shared" si="63"/>
        <v>2004</v>
      </c>
      <c r="G2006" s="317" t="s">
        <v>3473</v>
      </c>
      <c r="H2006" s="317" t="s">
        <v>520</v>
      </c>
      <c r="I2006" s="317" t="s">
        <v>3423</v>
      </c>
      <c r="J2006" s="317">
        <v>9</v>
      </c>
      <c r="K2006" s="317" t="s">
        <v>452</v>
      </c>
      <c r="L2006" s="317" t="s">
        <v>1057</v>
      </c>
      <c r="M2006" s="317">
        <v>0</v>
      </c>
      <c r="N2006" s="333" t="s">
        <v>29</v>
      </c>
      <c r="O2006" s="318"/>
      <c r="P2006" s="319"/>
      <c r="Q2006" s="320"/>
      <c r="R2006" s="319"/>
      <c r="S2006" s="319"/>
      <c r="T2006" s="320"/>
      <c r="U2006" s="321">
        <v>45070</v>
      </c>
      <c r="V2006" s="270" t="str">
        <f ca="1">IFERROR(IF(E2006&lt;&gt;"",VLOOKUP(E2006,'Color Lineup'!N:N,1,0),""),"CHECK")</f>
        <v>JH1D6</v>
      </c>
    </row>
    <row r="2007" spans="3:22">
      <c r="C2007" s="1">
        <f>+IF(D2007=1,COUNTIF($D$2:D2007,D2007),0)</f>
        <v>0</v>
      </c>
      <c r="D2007" s="1">
        <f>+COUNTIF($E$2:E2007,E2007)</f>
        <v>51</v>
      </c>
      <c r="E2007" s="1" t="str">
        <f t="shared" si="62"/>
        <v>MV4R0</v>
      </c>
      <c r="F2007" s="323">
        <f t="shared" si="63"/>
        <v>2005</v>
      </c>
      <c r="G2007" s="317" t="s">
        <v>3474</v>
      </c>
      <c r="H2007" s="317" t="s">
        <v>518</v>
      </c>
      <c r="I2007" s="317" t="s">
        <v>1130</v>
      </c>
      <c r="J2007" s="317">
        <v>7</v>
      </c>
      <c r="K2007" s="317" t="s">
        <v>758</v>
      </c>
      <c r="L2007" s="317" t="s">
        <v>827</v>
      </c>
      <c r="M2007" s="317">
        <v>0</v>
      </c>
      <c r="N2007" s="333" t="s">
        <v>21</v>
      </c>
      <c r="O2007" s="318"/>
      <c r="P2007" s="319"/>
      <c r="Q2007" s="320"/>
      <c r="R2007" s="319"/>
      <c r="S2007" s="319"/>
      <c r="T2007" s="320"/>
      <c r="U2007" s="321">
        <v>45070</v>
      </c>
      <c r="V2007" s="270" t="str">
        <f ca="1">IFERROR(IF(E2007&lt;&gt;"",VLOOKUP(E2007,'Color Lineup'!N:N,1,0),""),"CHECK")</f>
        <v>MV4R0</v>
      </c>
    </row>
    <row r="2008" spans="3:22">
      <c r="C2008" s="1">
        <f>+IF(D2008=1,COUNTIF($D$2:D2008,D2008),0)</f>
        <v>0</v>
      </c>
      <c r="D2008" s="1">
        <f>+COUNTIF($E$2:E2008,E2008)</f>
        <v>58</v>
      </c>
      <c r="E2008" s="1" t="str">
        <f t="shared" si="62"/>
        <v>HKW09</v>
      </c>
      <c r="F2008" s="323">
        <f t="shared" si="63"/>
        <v>2006</v>
      </c>
      <c r="G2008" s="317" t="s">
        <v>3475</v>
      </c>
      <c r="H2008" s="317" t="s">
        <v>682</v>
      </c>
      <c r="I2008" s="317" t="s">
        <v>3438</v>
      </c>
      <c r="J2008" s="317">
        <v>5</v>
      </c>
      <c r="K2008" s="317" t="s">
        <v>681</v>
      </c>
      <c r="L2008" s="317" t="s">
        <v>962</v>
      </c>
      <c r="M2008" s="317">
        <v>0</v>
      </c>
      <c r="N2008" s="333" t="s">
        <v>635</v>
      </c>
      <c r="O2008" s="318"/>
      <c r="P2008" s="319"/>
      <c r="Q2008" s="320"/>
      <c r="R2008" s="319"/>
      <c r="S2008" s="319"/>
      <c r="T2008" s="320"/>
      <c r="U2008" s="321">
        <v>45070</v>
      </c>
      <c r="V2008" s="270" t="str">
        <f ca="1">IFERROR(IF(E2008&lt;&gt;"",VLOOKUP(E2008,'Color Lineup'!N:N,1,0),""),"CHECK")</f>
        <v>HKW09</v>
      </c>
    </row>
    <row r="2009" spans="3:22">
      <c r="C2009" s="1">
        <f>+IF(D2009=1,COUNTIF($D$2:D2009,D2009),0)</f>
        <v>0</v>
      </c>
      <c r="D2009" s="1">
        <f>+COUNTIF($E$2:E2009,E2009)</f>
        <v>89</v>
      </c>
      <c r="E2009" s="1" t="str">
        <f t="shared" si="62"/>
        <v>MX218</v>
      </c>
      <c r="F2009" s="323">
        <f t="shared" si="63"/>
        <v>2007</v>
      </c>
      <c r="G2009" s="317" t="s">
        <v>3476</v>
      </c>
      <c r="H2009" s="317" t="s">
        <v>518</v>
      </c>
      <c r="I2009" s="317" t="s">
        <v>3452</v>
      </c>
      <c r="J2009" s="317">
        <v>5</v>
      </c>
      <c r="K2009" s="317" t="s">
        <v>760</v>
      </c>
      <c r="L2009" s="317" t="s">
        <v>828</v>
      </c>
      <c r="M2009" s="317">
        <v>0</v>
      </c>
      <c r="N2009" s="333" t="s">
        <v>20</v>
      </c>
      <c r="O2009" s="318"/>
      <c r="P2009" s="319"/>
      <c r="Q2009" s="320"/>
      <c r="R2009" s="319"/>
      <c r="S2009" s="319"/>
      <c r="T2009" s="320"/>
      <c r="U2009" s="321">
        <v>45070</v>
      </c>
      <c r="V2009" s="270" t="str">
        <f ca="1">IFERROR(IF(E2009&lt;&gt;"",VLOOKUP(E2009,'Color Lineup'!N:N,1,0),""),"CHECK")</f>
        <v>MX218</v>
      </c>
    </row>
    <row r="2010" spans="3:22">
      <c r="C2010" s="1">
        <f>+IF(D2010=1,COUNTIF($D$2:D2010,D2010),0)</f>
        <v>0</v>
      </c>
      <c r="D2010" s="1">
        <f>+COUNTIF($E$2:E2010,E2010)</f>
        <v>97</v>
      </c>
      <c r="E2010" s="1" t="str">
        <f t="shared" si="62"/>
        <v>HJ089</v>
      </c>
      <c r="F2010" s="323">
        <f t="shared" si="63"/>
        <v>2008</v>
      </c>
      <c r="G2010" s="317" t="s">
        <v>3477</v>
      </c>
      <c r="H2010" s="317" t="s">
        <v>682</v>
      </c>
      <c r="I2010" s="317" t="s">
        <v>3406</v>
      </c>
      <c r="J2010" s="317">
        <v>7</v>
      </c>
      <c r="K2010" s="317" t="s">
        <v>679</v>
      </c>
      <c r="L2010" s="317" t="s">
        <v>963</v>
      </c>
      <c r="M2010" s="317">
        <v>0</v>
      </c>
      <c r="N2010" s="333" t="s">
        <v>465</v>
      </c>
      <c r="O2010" s="318"/>
      <c r="P2010" s="319"/>
      <c r="Q2010" s="320"/>
      <c r="R2010" s="319"/>
      <c r="S2010" s="319"/>
      <c r="T2010" s="320"/>
      <c r="U2010" s="321">
        <v>45070</v>
      </c>
      <c r="V2010" s="270" t="str">
        <f ca="1">IFERROR(IF(E2010&lt;&gt;"",VLOOKUP(E2010,'Color Lineup'!N:N,1,0),""),"CHECK")</f>
        <v>HJ089</v>
      </c>
    </row>
    <row r="2011" spans="3:22">
      <c r="C2011" s="1">
        <f>+IF(D2011=1,COUNTIF($D$2:D2011,D2011),0)</f>
        <v>0</v>
      </c>
      <c r="D2011" s="1">
        <f>+COUNTIF($E$2:E2011,E2011)</f>
        <v>41</v>
      </c>
      <c r="E2011" s="1" t="str">
        <f t="shared" si="62"/>
        <v>MY040</v>
      </c>
      <c r="F2011" s="323">
        <f t="shared" si="63"/>
        <v>2009</v>
      </c>
      <c r="G2011" s="317" t="s">
        <v>3478</v>
      </c>
      <c r="H2011" s="317" t="s">
        <v>518</v>
      </c>
      <c r="I2011" s="317" t="s">
        <v>1181</v>
      </c>
      <c r="J2011" s="317">
        <v>3</v>
      </c>
      <c r="K2011" s="317" t="s">
        <v>759</v>
      </c>
      <c r="L2011" s="317" t="s">
        <v>829</v>
      </c>
      <c r="M2011" s="317">
        <v>0</v>
      </c>
      <c r="N2011" s="333" t="s">
        <v>28</v>
      </c>
      <c r="O2011" s="318"/>
      <c r="P2011" s="319"/>
      <c r="Q2011" s="320"/>
      <c r="R2011" s="319"/>
      <c r="S2011" s="319"/>
      <c r="T2011" s="320"/>
      <c r="U2011" s="321">
        <v>45070</v>
      </c>
      <c r="V2011" s="270" t="str">
        <f ca="1">IFERROR(IF(E2011&lt;&gt;"",VLOOKUP(E2011,'Color Lineup'!N:N,1,0),""),"CHECK")</f>
        <v>MY040</v>
      </c>
    </row>
    <row r="2012" spans="3:22">
      <c r="C2012" s="1">
        <f>+IF(D2012=1,COUNTIF($D$2:D2012,D2012),0)</f>
        <v>0</v>
      </c>
      <c r="D2012" s="1">
        <f>+COUNTIF($E$2:E2012,E2012)</f>
        <v>13</v>
      </c>
      <c r="E2012" s="1" t="str">
        <f t="shared" si="62"/>
        <v>CXP20</v>
      </c>
      <c r="F2012" s="323">
        <f t="shared" si="63"/>
        <v>2010</v>
      </c>
      <c r="G2012" s="317" t="s">
        <v>3479</v>
      </c>
      <c r="H2012" s="317" t="s">
        <v>682</v>
      </c>
      <c r="I2012" s="317" t="s">
        <v>3458</v>
      </c>
      <c r="J2012" s="317">
        <v>3</v>
      </c>
      <c r="K2012" s="317" t="s">
        <v>680</v>
      </c>
      <c r="L2012" s="317" t="s">
        <v>964</v>
      </c>
      <c r="M2012" s="317">
        <v>0</v>
      </c>
      <c r="N2012" s="333" t="s">
        <v>633</v>
      </c>
      <c r="O2012" s="318"/>
      <c r="P2012" s="319"/>
      <c r="Q2012" s="320"/>
      <c r="R2012" s="319"/>
      <c r="S2012" s="319"/>
      <c r="T2012" s="320"/>
      <c r="U2012" s="321">
        <v>45070</v>
      </c>
      <c r="V2012" s="270" t="str">
        <f ca="1">IFERROR(IF(E2012&lt;&gt;"",VLOOKUP(E2012,'Color Lineup'!N:N,1,0),""),"CHECK")</f>
        <v>CXP20</v>
      </c>
    </row>
    <row r="2013" spans="3:22">
      <c r="C2013" s="1">
        <f>+IF(D2013=1,COUNTIF($D$2:D2013,D2013),0)</f>
        <v>0</v>
      </c>
      <c r="D2013" s="1">
        <f>+COUNTIF($E$2:E2013,E2013)</f>
        <v>44</v>
      </c>
      <c r="E2013" s="1" t="str">
        <f t="shared" si="62"/>
        <v>JH040</v>
      </c>
      <c r="F2013" s="323">
        <f t="shared" si="63"/>
        <v>2011</v>
      </c>
      <c r="G2013" s="317" t="s">
        <v>3480</v>
      </c>
      <c r="H2013" s="317" t="s">
        <v>520</v>
      </c>
      <c r="I2013" s="317" t="s">
        <v>3423</v>
      </c>
      <c r="J2013" s="317">
        <v>10</v>
      </c>
      <c r="K2013" s="317" t="s">
        <v>452</v>
      </c>
      <c r="L2013" s="317" t="s">
        <v>1058</v>
      </c>
      <c r="M2013" s="317">
        <v>0</v>
      </c>
      <c r="N2013" s="333" t="s">
        <v>28</v>
      </c>
      <c r="O2013" s="318"/>
      <c r="P2013" s="319"/>
      <c r="Q2013" s="320"/>
      <c r="R2013" s="319"/>
      <c r="S2013" s="319"/>
      <c r="T2013" s="320"/>
      <c r="U2013" s="321">
        <v>45070</v>
      </c>
      <c r="V2013" s="270" t="str">
        <f ca="1">IFERROR(IF(E2013&lt;&gt;"",VLOOKUP(E2013,'Color Lineup'!N:N,1,0),""),"CHECK")</f>
        <v>JH040</v>
      </c>
    </row>
    <row r="2014" spans="3:22">
      <c r="C2014" s="1">
        <f>+IF(D2014=1,COUNTIF($D$2:D2014,D2014),0)</f>
        <v>0</v>
      </c>
      <c r="D2014" s="1">
        <f>+COUNTIF($E$2:E2014,E2014)</f>
        <v>52</v>
      </c>
      <c r="E2014" s="1" t="str">
        <f t="shared" si="62"/>
        <v>MV4R0</v>
      </c>
      <c r="F2014" s="323">
        <f t="shared" si="63"/>
        <v>2012</v>
      </c>
      <c r="G2014" s="317" t="s">
        <v>3481</v>
      </c>
      <c r="H2014" s="317" t="s">
        <v>518</v>
      </c>
      <c r="I2014" s="317" t="s">
        <v>1130</v>
      </c>
      <c r="J2014" s="317">
        <v>8</v>
      </c>
      <c r="K2014" s="317" t="s">
        <v>758</v>
      </c>
      <c r="L2014" s="317" t="s">
        <v>831</v>
      </c>
      <c r="M2014" s="317">
        <v>0</v>
      </c>
      <c r="N2014" s="333" t="s">
        <v>21</v>
      </c>
      <c r="O2014" s="318"/>
      <c r="P2014" s="319"/>
      <c r="Q2014" s="320"/>
      <c r="R2014" s="319"/>
      <c r="S2014" s="319"/>
      <c r="T2014" s="320"/>
      <c r="U2014" s="321">
        <v>45070</v>
      </c>
      <c r="V2014" s="270" t="str">
        <f ca="1">IFERROR(IF(E2014&lt;&gt;"",VLOOKUP(E2014,'Color Lineup'!N:N,1,0),""),"CHECK")</f>
        <v>MV4R0</v>
      </c>
    </row>
    <row r="2015" spans="3:22">
      <c r="C2015" s="1">
        <f>+IF(D2015=1,COUNTIF($D$2:D2015,D2015),0)</f>
        <v>0</v>
      </c>
      <c r="D2015" s="1">
        <f>+COUNTIF($E$2:E2015,E2015)</f>
        <v>41</v>
      </c>
      <c r="E2015" s="1" t="str">
        <f t="shared" si="62"/>
        <v>LHP20</v>
      </c>
      <c r="F2015" s="323">
        <f t="shared" si="63"/>
        <v>2013</v>
      </c>
      <c r="G2015" s="317" t="s">
        <v>3482</v>
      </c>
      <c r="H2015" s="317" t="s">
        <v>682</v>
      </c>
      <c r="I2015" s="317" t="s">
        <v>3421</v>
      </c>
      <c r="J2015" s="317">
        <v>7</v>
      </c>
      <c r="K2015" s="317" t="s">
        <v>585</v>
      </c>
      <c r="L2015" s="317" t="s">
        <v>965</v>
      </c>
      <c r="M2015" s="317">
        <v>0</v>
      </c>
      <c r="N2015" s="333" t="s">
        <v>633</v>
      </c>
      <c r="O2015" s="318"/>
      <c r="P2015" s="319"/>
      <c r="Q2015" s="320"/>
      <c r="R2015" s="319"/>
      <c r="S2015" s="319"/>
      <c r="T2015" s="320"/>
      <c r="U2015" s="321">
        <v>45070</v>
      </c>
      <c r="V2015" s="270" t="str">
        <f ca="1">IFERROR(IF(E2015&lt;&gt;"",VLOOKUP(E2015,'Color Lineup'!N:N,1,0),""),"CHECK")</f>
        <v>LHP20</v>
      </c>
    </row>
    <row r="2016" spans="3:22">
      <c r="C2016" s="1">
        <f>+IF(D2016=1,COUNTIF($D$2:D2016,D2016),0)</f>
        <v>0</v>
      </c>
      <c r="D2016" s="1">
        <f>+COUNTIF($E$2:E2016,E2016)</f>
        <v>46</v>
      </c>
      <c r="E2016" s="1" t="str">
        <f t="shared" si="62"/>
        <v>MV040</v>
      </c>
      <c r="F2016" s="323">
        <f t="shared" si="63"/>
        <v>2014</v>
      </c>
      <c r="G2016" s="317" t="s">
        <v>3483</v>
      </c>
      <c r="H2016" s="317" t="s">
        <v>518</v>
      </c>
      <c r="I2016" s="317" t="s">
        <v>1130</v>
      </c>
      <c r="J2016" s="317">
        <v>9</v>
      </c>
      <c r="K2016" s="317" t="s">
        <v>758</v>
      </c>
      <c r="L2016" s="317" t="s">
        <v>832</v>
      </c>
      <c r="M2016" s="317">
        <v>0</v>
      </c>
      <c r="N2016" s="333" t="s">
        <v>28</v>
      </c>
      <c r="O2016" s="318"/>
      <c r="P2016" s="319"/>
      <c r="Q2016" s="320"/>
      <c r="R2016" s="319"/>
      <c r="S2016" s="319"/>
      <c r="T2016" s="320"/>
      <c r="U2016" s="321">
        <v>45070</v>
      </c>
      <c r="V2016" s="270" t="str">
        <f ca="1">IFERROR(IF(E2016&lt;&gt;"",VLOOKUP(E2016,'Color Lineup'!N:N,1,0),""),"CHECK")</f>
        <v>MV040</v>
      </c>
    </row>
    <row r="2017" spans="3:22">
      <c r="C2017" s="1">
        <f>+IF(D2017=1,COUNTIF($D$2:D2017,D2017),0)</f>
        <v>0</v>
      </c>
      <c r="D2017" s="1">
        <f>+COUNTIF($E$2:E2017,E2017)</f>
        <v>59</v>
      </c>
      <c r="E2017" s="1" t="str">
        <f t="shared" si="62"/>
        <v>HKW09</v>
      </c>
      <c r="F2017" s="323">
        <f t="shared" si="63"/>
        <v>2015</v>
      </c>
      <c r="G2017" s="317" t="s">
        <v>3484</v>
      </c>
      <c r="H2017" s="317" t="s">
        <v>682</v>
      </c>
      <c r="I2017" s="317" t="s">
        <v>3438</v>
      </c>
      <c r="J2017" s="317">
        <v>6</v>
      </c>
      <c r="K2017" s="317" t="s">
        <v>681</v>
      </c>
      <c r="L2017" s="317" t="s">
        <v>966</v>
      </c>
      <c r="M2017" s="317">
        <v>0</v>
      </c>
      <c r="N2017" s="333" t="s">
        <v>635</v>
      </c>
      <c r="O2017" s="318"/>
      <c r="P2017" s="319"/>
      <c r="Q2017" s="320"/>
      <c r="R2017" s="319"/>
      <c r="S2017" s="319"/>
      <c r="T2017" s="320"/>
      <c r="U2017" s="321">
        <v>45070</v>
      </c>
      <c r="V2017" s="270" t="str">
        <f ca="1">IFERROR(IF(E2017&lt;&gt;"",VLOOKUP(E2017,'Color Lineup'!N:N,1,0),""),"CHECK")</f>
        <v>HKW09</v>
      </c>
    </row>
    <row r="2018" spans="3:22">
      <c r="C2018" s="1">
        <f>+IF(D2018=1,COUNTIF($D$2:D2018,D2018),0)</f>
        <v>0</v>
      </c>
      <c r="D2018" s="1">
        <f>+COUNTIF($E$2:E2018,E2018)</f>
        <v>164</v>
      </c>
      <c r="E2018" s="1" t="str">
        <f t="shared" si="62"/>
        <v>MX4R0</v>
      </c>
      <c r="F2018" s="323">
        <f t="shared" si="63"/>
        <v>2016</v>
      </c>
      <c r="G2018" s="317" t="s">
        <v>3485</v>
      </c>
      <c r="H2018" s="317" t="s">
        <v>518</v>
      </c>
      <c r="I2018" s="317" t="s">
        <v>3452</v>
      </c>
      <c r="J2018" s="317">
        <v>6</v>
      </c>
      <c r="K2018" s="317" t="s">
        <v>760</v>
      </c>
      <c r="L2018" s="317" t="s">
        <v>834</v>
      </c>
      <c r="M2018" s="317">
        <v>0</v>
      </c>
      <c r="N2018" s="333" t="s">
        <v>21</v>
      </c>
      <c r="O2018" s="318"/>
      <c r="P2018" s="319"/>
      <c r="Q2018" s="320"/>
      <c r="R2018" s="319"/>
      <c r="S2018" s="319"/>
      <c r="T2018" s="320"/>
      <c r="U2018" s="321">
        <v>45070</v>
      </c>
      <c r="V2018" s="270" t="str">
        <f ca="1">IFERROR(IF(E2018&lt;&gt;"",VLOOKUP(E2018,'Color Lineup'!N:N,1,0),""),"CHECK")</f>
        <v>MX4R0</v>
      </c>
    </row>
    <row r="2019" spans="3:22">
      <c r="C2019" s="1">
        <f>+IF(D2019=1,COUNTIF($D$2:D2019,D2019),0)</f>
        <v>0</v>
      </c>
      <c r="D2019" s="1">
        <f>+COUNTIF($E$2:E2019,E2019)</f>
        <v>14</v>
      </c>
      <c r="E2019" s="1" t="str">
        <f t="shared" si="62"/>
        <v>JH1D6</v>
      </c>
      <c r="F2019" s="323">
        <f t="shared" si="63"/>
        <v>2017</v>
      </c>
      <c r="G2019" s="317" t="s">
        <v>3486</v>
      </c>
      <c r="H2019" s="317" t="s">
        <v>520</v>
      </c>
      <c r="I2019" s="317" t="s">
        <v>3487</v>
      </c>
      <c r="J2019" s="317">
        <v>1</v>
      </c>
      <c r="K2019" s="317" t="s">
        <v>452</v>
      </c>
      <c r="L2019" s="317" t="s">
        <v>1059</v>
      </c>
      <c r="M2019" s="317">
        <v>0</v>
      </c>
      <c r="N2019" s="333" t="s">
        <v>29</v>
      </c>
      <c r="O2019" s="318"/>
      <c r="P2019" s="319"/>
      <c r="Q2019" s="320"/>
      <c r="R2019" s="319"/>
      <c r="S2019" s="319"/>
      <c r="T2019" s="320"/>
      <c r="U2019" s="321">
        <v>45070</v>
      </c>
      <c r="V2019" s="270" t="str">
        <f ca="1">IFERROR(IF(E2019&lt;&gt;"",VLOOKUP(E2019,'Color Lineup'!N:N,1,0),""),"CHECK")</f>
        <v>JH1D6</v>
      </c>
    </row>
    <row r="2020" spans="3:22">
      <c r="C2020" s="1">
        <f>+IF(D2020=1,COUNTIF($D$2:D2020,D2020),0)</f>
        <v>0</v>
      </c>
      <c r="D2020" s="1">
        <f>+COUNTIF($E$2:E2020,E2020)</f>
        <v>21</v>
      </c>
      <c r="E2020" s="1" t="str">
        <f t="shared" si="62"/>
        <v>HJP20</v>
      </c>
      <c r="F2020" s="323">
        <f t="shared" si="63"/>
        <v>2018</v>
      </c>
      <c r="G2020" s="317" t="s">
        <v>3488</v>
      </c>
      <c r="H2020" s="317" t="s">
        <v>682</v>
      </c>
      <c r="I2020" s="317" t="s">
        <v>3406</v>
      </c>
      <c r="J2020" s="317">
        <v>8</v>
      </c>
      <c r="K2020" s="317" t="s">
        <v>679</v>
      </c>
      <c r="L2020" s="317" t="s">
        <v>967</v>
      </c>
      <c r="M2020" s="317">
        <v>0</v>
      </c>
      <c r="N2020" s="333" t="s">
        <v>633</v>
      </c>
      <c r="O2020" s="318"/>
      <c r="P2020" s="319"/>
      <c r="Q2020" s="320"/>
      <c r="R2020" s="319"/>
      <c r="S2020" s="319"/>
      <c r="T2020" s="320"/>
      <c r="U2020" s="321">
        <v>45070</v>
      </c>
      <c r="V2020" s="270" t="str">
        <f ca="1">IFERROR(IF(E2020&lt;&gt;"",VLOOKUP(E2020,'Color Lineup'!N:N,1,0),""),"CHECK")</f>
        <v>HJP20</v>
      </c>
    </row>
    <row r="2021" spans="3:22">
      <c r="C2021" s="1">
        <f>+IF(D2021=1,COUNTIF($D$2:D2021,D2021),0)</f>
        <v>0</v>
      </c>
      <c r="D2021" s="1">
        <f>+COUNTIF($E$2:E2021,E2021)</f>
        <v>47</v>
      </c>
      <c r="E2021" s="1" t="str">
        <f t="shared" si="62"/>
        <v>MV040</v>
      </c>
      <c r="F2021" s="323">
        <f t="shared" si="63"/>
        <v>2019</v>
      </c>
      <c r="G2021" s="317" t="s">
        <v>3489</v>
      </c>
      <c r="H2021" s="317" t="s">
        <v>518</v>
      </c>
      <c r="I2021" s="317" t="s">
        <v>1130</v>
      </c>
      <c r="J2021" s="317">
        <v>10</v>
      </c>
      <c r="K2021" s="317" t="s">
        <v>758</v>
      </c>
      <c r="L2021" s="317" t="s">
        <v>835</v>
      </c>
      <c r="M2021" s="317">
        <v>0</v>
      </c>
      <c r="N2021" s="333" t="s">
        <v>28</v>
      </c>
      <c r="O2021" s="318"/>
      <c r="P2021" s="319"/>
      <c r="Q2021" s="320"/>
      <c r="R2021" s="319"/>
      <c r="S2021" s="319"/>
      <c r="T2021" s="320"/>
      <c r="U2021" s="321">
        <v>45070</v>
      </c>
      <c r="V2021" s="270" t="str">
        <f ca="1">IFERROR(IF(E2021&lt;&gt;"",VLOOKUP(E2021,'Color Lineup'!N:N,1,0),""),"CHECK")</f>
        <v>MV040</v>
      </c>
    </row>
    <row r="2022" spans="3:22">
      <c r="C2022" s="1">
        <f>+IF(D2022=1,COUNTIF($D$2:D2022,D2022),0)</f>
        <v>0</v>
      </c>
      <c r="D2022" s="1">
        <f>+COUNTIF($E$2:E2022,E2022)</f>
        <v>17</v>
      </c>
      <c r="E2022" s="1" t="str">
        <f t="shared" si="62"/>
        <v>CXS28</v>
      </c>
      <c r="F2022" s="323">
        <f t="shared" si="63"/>
        <v>2020</v>
      </c>
      <c r="G2022" s="317" t="s">
        <v>3490</v>
      </c>
      <c r="H2022" s="317" t="s">
        <v>682</v>
      </c>
      <c r="I2022" s="317" t="s">
        <v>3458</v>
      </c>
      <c r="J2022" s="317">
        <v>4</v>
      </c>
      <c r="K2022" s="317" t="s">
        <v>680</v>
      </c>
      <c r="L2022" s="317" t="s">
        <v>968</v>
      </c>
      <c r="M2022" s="317">
        <v>0</v>
      </c>
      <c r="N2022" s="333" t="s">
        <v>631</v>
      </c>
      <c r="O2022" s="318"/>
      <c r="P2022" s="319"/>
      <c r="Q2022" s="320"/>
      <c r="R2022" s="319"/>
      <c r="S2022" s="319"/>
      <c r="T2022" s="320"/>
      <c r="U2022" s="321">
        <v>45070</v>
      </c>
      <c r="V2022" s="270" t="str">
        <f ca="1">IFERROR(IF(E2022&lt;&gt;"",VLOOKUP(E2022,'Color Lineup'!N:N,1,0),""),"CHECK")</f>
        <v>CXS28</v>
      </c>
    </row>
    <row r="2023" spans="3:22">
      <c r="C2023" s="1">
        <f>+IF(D2023=1,COUNTIF($D$2:D2023,D2023),0)</f>
        <v>0</v>
      </c>
      <c r="D2023" s="1">
        <f>+COUNTIF($E$2:E2023,E2023)</f>
        <v>45</v>
      </c>
      <c r="E2023" s="1" t="str">
        <f t="shared" si="62"/>
        <v>MX040</v>
      </c>
      <c r="F2023" s="323">
        <f t="shared" si="63"/>
        <v>2021</v>
      </c>
      <c r="G2023" s="317" t="s">
        <v>3491</v>
      </c>
      <c r="H2023" s="317" t="s">
        <v>518</v>
      </c>
      <c r="I2023" s="317" t="s">
        <v>3452</v>
      </c>
      <c r="J2023" s="317">
        <v>7</v>
      </c>
      <c r="K2023" s="317" t="s">
        <v>760</v>
      </c>
      <c r="L2023" s="317" t="s">
        <v>836</v>
      </c>
      <c r="M2023" s="317">
        <v>0</v>
      </c>
      <c r="N2023" s="333" t="s">
        <v>28</v>
      </c>
      <c r="O2023" s="318"/>
      <c r="P2023" s="319"/>
      <c r="Q2023" s="320"/>
      <c r="R2023" s="319"/>
      <c r="S2023" s="319"/>
      <c r="T2023" s="320"/>
      <c r="U2023" s="321">
        <v>45070</v>
      </c>
      <c r="V2023" s="270" t="str">
        <f ca="1">IFERROR(IF(E2023&lt;&gt;"",VLOOKUP(E2023,'Color Lineup'!N:N,1,0),""),"CHECK")</f>
        <v>MX040</v>
      </c>
    </row>
    <row r="2024" spans="3:22">
      <c r="C2024" s="1">
        <f>+IF(D2024=1,COUNTIF($D$2:D2024,D2024),0)</f>
        <v>0</v>
      </c>
      <c r="D2024" s="1">
        <f>+COUNTIF($E$2:E2024,E2024)</f>
        <v>89</v>
      </c>
      <c r="E2024" s="1" t="str">
        <f t="shared" si="62"/>
        <v>LHX12</v>
      </c>
      <c r="F2024" s="323">
        <f t="shared" si="63"/>
        <v>2022</v>
      </c>
      <c r="G2024" s="317" t="s">
        <v>3492</v>
      </c>
      <c r="H2024" s="317" t="s">
        <v>682</v>
      </c>
      <c r="I2024" s="317" t="s">
        <v>3421</v>
      </c>
      <c r="J2024" s="317">
        <v>8</v>
      </c>
      <c r="K2024" s="317" t="s">
        <v>585</v>
      </c>
      <c r="L2024" s="317" t="s">
        <v>970</v>
      </c>
      <c r="M2024" s="317">
        <v>0</v>
      </c>
      <c r="N2024" s="333" t="s">
        <v>632</v>
      </c>
      <c r="O2024" s="318"/>
      <c r="P2024" s="319"/>
      <c r="Q2024" s="320"/>
      <c r="R2024" s="319"/>
      <c r="S2024" s="319"/>
      <c r="T2024" s="320"/>
      <c r="U2024" s="321">
        <v>45070</v>
      </c>
      <c r="V2024" s="270" t="str">
        <f ca="1">IFERROR(IF(E2024&lt;&gt;"",VLOOKUP(E2024,'Color Lineup'!N:N,1,0),""),"CHECK")</f>
        <v>LHX12</v>
      </c>
    </row>
    <row r="2025" spans="3:22">
      <c r="C2025" s="1">
        <f>+IF(D2025=1,COUNTIF($D$2:D2025,D2025),0)</f>
        <v>0</v>
      </c>
      <c r="D2025" s="1">
        <f>+COUNTIF($E$2:E2025,E2025)</f>
        <v>48</v>
      </c>
      <c r="E2025" s="1" t="str">
        <f t="shared" si="62"/>
        <v>MV040</v>
      </c>
      <c r="F2025" s="323">
        <f t="shared" si="63"/>
        <v>2023</v>
      </c>
      <c r="G2025" s="317" t="s">
        <v>3493</v>
      </c>
      <c r="H2025" s="317" t="s">
        <v>518</v>
      </c>
      <c r="I2025" s="317" t="s">
        <v>1135</v>
      </c>
      <c r="J2025" s="317">
        <v>1</v>
      </c>
      <c r="K2025" s="317" t="s">
        <v>758</v>
      </c>
      <c r="L2025" s="317" t="s">
        <v>838</v>
      </c>
      <c r="M2025" s="317">
        <v>0</v>
      </c>
      <c r="N2025" s="333" t="s">
        <v>28</v>
      </c>
      <c r="O2025" s="318"/>
      <c r="P2025" s="319"/>
      <c r="Q2025" s="320"/>
      <c r="R2025" s="319"/>
      <c r="S2025" s="319"/>
      <c r="T2025" s="320"/>
      <c r="U2025" s="321">
        <v>45070</v>
      </c>
      <c r="V2025" s="270" t="str">
        <f ca="1">IFERROR(IF(E2025&lt;&gt;"",VLOOKUP(E2025,'Color Lineup'!N:N,1,0),""),"CHECK")</f>
        <v>MV040</v>
      </c>
    </row>
    <row r="2026" spans="3:22">
      <c r="C2026" s="1">
        <f>+IF(D2026=1,COUNTIF($D$2:D2026,D2026),0)</f>
        <v>0</v>
      </c>
      <c r="D2026" s="1">
        <f>+COUNTIF($E$2:E2026,E2026)</f>
        <v>15</v>
      </c>
      <c r="E2026" s="1" t="str">
        <f t="shared" si="62"/>
        <v>JH1D6</v>
      </c>
      <c r="F2026" s="323">
        <f t="shared" si="63"/>
        <v>2024</v>
      </c>
      <c r="G2026" s="317" t="s">
        <v>3494</v>
      </c>
      <c r="H2026" s="317" t="s">
        <v>520</v>
      </c>
      <c r="I2026" s="317" t="s">
        <v>3487</v>
      </c>
      <c r="J2026" s="317">
        <v>2</v>
      </c>
      <c r="K2026" s="317" t="s">
        <v>452</v>
      </c>
      <c r="L2026" s="317" t="s">
        <v>1060</v>
      </c>
      <c r="M2026" s="317">
        <v>0</v>
      </c>
      <c r="N2026" s="333" t="s">
        <v>29</v>
      </c>
      <c r="O2026" s="318"/>
      <c r="P2026" s="319"/>
      <c r="Q2026" s="320"/>
      <c r="R2026" s="319"/>
      <c r="S2026" s="319"/>
      <c r="T2026" s="320"/>
      <c r="U2026" s="321">
        <v>45070</v>
      </c>
      <c r="V2026" s="270" t="str">
        <f ca="1">IFERROR(IF(E2026&lt;&gt;"",VLOOKUP(E2026,'Color Lineup'!N:N,1,0),""),"CHECK")</f>
        <v>JH1D6</v>
      </c>
    </row>
    <row r="2027" spans="3:22">
      <c r="C2027" s="1">
        <f>+IF(D2027=1,COUNTIF($D$2:D2027,D2027),0)</f>
        <v>0</v>
      </c>
      <c r="D2027" s="1">
        <f>+COUNTIF($E$2:E2027,E2027)</f>
        <v>60</v>
      </c>
      <c r="E2027" s="1" t="str">
        <f t="shared" si="62"/>
        <v>HKW09</v>
      </c>
      <c r="F2027" s="323">
        <f t="shared" si="63"/>
        <v>2025</v>
      </c>
      <c r="G2027" s="317" t="s">
        <v>3495</v>
      </c>
      <c r="H2027" s="317" t="s">
        <v>682</v>
      </c>
      <c r="I2027" s="317" t="s">
        <v>3438</v>
      </c>
      <c r="J2027" s="317">
        <v>7</v>
      </c>
      <c r="K2027" s="317" t="s">
        <v>681</v>
      </c>
      <c r="L2027" s="317" t="s">
        <v>971</v>
      </c>
      <c r="M2027" s="317">
        <v>0</v>
      </c>
      <c r="N2027" s="333" t="s">
        <v>635</v>
      </c>
      <c r="O2027" s="318"/>
      <c r="P2027" s="319"/>
      <c r="Q2027" s="320"/>
      <c r="R2027" s="319"/>
      <c r="S2027" s="319"/>
      <c r="T2027" s="320"/>
      <c r="U2027" s="321">
        <v>45070</v>
      </c>
      <c r="V2027" s="270" t="str">
        <f ca="1">IFERROR(IF(E2027&lt;&gt;"",VLOOKUP(E2027,'Color Lineup'!N:N,1,0),""),"CHECK")</f>
        <v>HKW09</v>
      </c>
    </row>
    <row r="2028" spans="3:22">
      <c r="C2028" s="1">
        <f>+IF(D2028=1,COUNTIF($D$2:D2028,D2028),0)</f>
        <v>0</v>
      </c>
      <c r="D2028" s="1">
        <f>+COUNTIF($E$2:E2028,E2028)</f>
        <v>21</v>
      </c>
      <c r="E2028" s="1" t="str">
        <f t="shared" si="62"/>
        <v>MY218</v>
      </c>
      <c r="F2028" s="323">
        <f t="shared" si="63"/>
        <v>2026</v>
      </c>
      <c r="G2028" s="317" t="s">
        <v>3496</v>
      </c>
      <c r="H2028" s="317" t="s">
        <v>518</v>
      </c>
      <c r="I2028" s="317" t="s">
        <v>1181</v>
      </c>
      <c r="J2028" s="317">
        <v>4</v>
      </c>
      <c r="K2028" s="317" t="s">
        <v>759</v>
      </c>
      <c r="L2028" s="317" t="s">
        <v>839</v>
      </c>
      <c r="M2028" s="317">
        <v>0</v>
      </c>
      <c r="N2028" s="333" t="s">
        <v>20</v>
      </c>
      <c r="O2028" s="318"/>
      <c r="P2028" s="319"/>
      <c r="Q2028" s="320"/>
      <c r="R2028" s="319"/>
      <c r="S2028" s="319"/>
      <c r="T2028" s="320"/>
      <c r="U2028" s="321">
        <v>45070</v>
      </c>
      <c r="V2028" s="270" t="str">
        <f ca="1">IFERROR(IF(E2028&lt;&gt;"",VLOOKUP(E2028,'Color Lineup'!N:N,1,0),""),"CHECK")</f>
        <v>MY218</v>
      </c>
    </row>
    <row r="2029" spans="3:22">
      <c r="C2029" s="1">
        <f>+IF(D2029=1,COUNTIF($D$2:D2029,D2029),0)</f>
        <v>0</v>
      </c>
      <c r="D2029" s="1">
        <f>+COUNTIF($E$2:E2029,E2029)</f>
        <v>194</v>
      </c>
      <c r="E2029" s="1" t="str">
        <f t="shared" si="62"/>
        <v>LH089</v>
      </c>
      <c r="F2029" s="323">
        <f t="shared" si="63"/>
        <v>2027</v>
      </c>
      <c r="G2029" s="317" t="s">
        <v>3497</v>
      </c>
      <c r="H2029" s="317" t="s">
        <v>682</v>
      </c>
      <c r="I2029" s="317" t="s">
        <v>3421</v>
      </c>
      <c r="J2029" s="317">
        <v>9</v>
      </c>
      <c r="K2029" s="317" t="s">
        <v>585</v>
      </c>
      <c r="L2029" s="317" t="s">
        <v>972</v>
      </c>
      <c r="M2029" s="317">
        <v>0</v>
      </c>
      <c r="N2029" s="333" t="s">
        <v>465</v>
      </c>
      <c r="O2029" s="318"/>
      <c r="P2029" s="319"/>
      <c r="Q2029" s="320"/>
      <c r="R2029" s="319"/>
      <c r="S2029" s="319"/>
      <c r="T2029" s="320"/>
      <c r="U2029" s="321">
        <v>45070</v>
      </c>
      <c r="V2029" s="270" t="str">
        <f ca="1">IFERROR(IF(E2029&lt;&gt;"",VLOOKUP(E2029,'Color Lineup'!N:N,1,0),""),"CHECK")</f>
        <v>LH089</v>
      </c>
    </row>
    <row r="2030" spans="3:22">
      <c r="C2030" s="1">
        <f>+IF(D2030=1,COUNTIF($D$2:D2030,D2030),0)</f>
        <v>0</v>
      </c>
      <c r="D2030" s="1">
        <f>+COUNTIF($E$2:E2030,E2030)</f>
        <v>132</v>
      </c>
      <c r="E2030" s="1" t="str">
        <f t="shared" si="62"/>
        <v>MX089</v>
      </c>
      <c r="F2030" s="323">
        <f t="shared" si="63"/>
        <v>2028</v>
      </c>
      <c r="G2030" s="317" t="s">
        <v>3498</v>
      </c>
      <c r="H2030" s="317" t="s">
        <v>518</v>
      </c>
      <c r="I2030" s="317" t="s">
        <v>3452</v>
      </c>
      <c r="J2030" s="317">
        <v>8</v>
      </c>
      <c r="K2030" s="317" t="s">
        <v>760</v>
      </c>
      <c r="L2030" s="317" t="s">
        <v>841</v>
      </c>
      <c r="M2030" s="317">
        <v>0</v>
      </c>
      <c r="N2030" s="333" t="s">
        <v>465</v>
      </c>
      <c r="O2030" s="318"/>
      <c r="P2030" s="319"/>
      <c r="Q2030" s="320"/>
      <c r="R2030" s="319"/>
      <c r="S2030" s="319"/>
      <c r="T2030" s="320"/>
      <c r="U2030" s="321">
        <v>45070</v>
      </c>
      <c r="V2030" s="270" t="str">
        <f ca="1">IFERROR(IF(E2030&lt;&gt;"",VLOOKUP(E2030,'Color Lineup'!N:N,1,0),""),"CHECK")</f>
        <v>MX089</v>
      </c>
    </row>
    <row r="2031" spans="3:22">
      <c r="C2031" s="1">
        <f>+IF(D2031=1,COUNTIF($D$2:D2031,D2031),0)</f>
        <v>0</v>
      </c>
      <c r="D2031" s="1">
        <f>+COUNTIF($E$2:E2031,E2031)</f>
        <v>7</v>
      </c>
      <c r="E2031" s="1" t="str">
        <f t="shared" si="62"/>
        <v>HKS28</v>
      </c>
      <c r="F2031" s="323">
        <f t="shared" si="63"/>
        <v>2029</v>
      </c>
      <c r="G2031" s="317" t="s">
        <v>3499</v>
      </c>
      <c r="H2031" s="317" t="s">
        <v>682</v>
      </c>
      <c r="I2031" s="317" t="s">
        <v>3438</v>
      </c>
      <c r="J2031" s="317">
        <v>8</v>
      </c>
      <c r="K2031" s="317" t="s">
        <v>681</v>
      </c>
      <c r="L2031" s="317" t="s">
        <v>973</v>
      </c>
      <c r="M2031" s="317">
        <v>0</v>
      </c>
      <c r="N2031" s="333" t="s">
        <v>631</v>
      </c>
      <c r="O2031" s="318"/>
      <c r="P2031" s="319"/>
      <c r="Q2031" s="320"/>
      <c r="R2031" s="319"/>
      <c r="S2031" s="319"/>
      <c r="T2031" s="320"/>
      <c r="U2031" s="321">
        <v>45070</v>
      </c>
      <c r="V2031" s="270" t="str">
        <f ca="1">IFERROR(IF(E2031&lt;&gt;"",VLOOKUP(E2031,'Color Lineup'!N:N,1,0),""),"CHECK")</f>
        <v>HKS28</v>
      </c>
    </row>
    <row r="2032" spans="3:22">
      <c r="C2032" s="1">
        <f>+IF(D2032=1,COUNTIF($D$2:D2032,D2032),0)</f>
        <v>0</v>
      </c>
      <c r="D2032" s="1">
        <f>+COUNTIF($E$2:E2032,E2032)</f>
        <v>45</v>
      </c>
      <c r="E2032" s="1" t="str">
        <f t="shared" si="62"/>
        <v>JH040</v>
      </c>
      <c r="F2032" s="323">
        <f t="shared" si="63"/>
        <v>2030</v>
      </c>
      <c r="G2032" s="317" t="s">
        <v>3500</v>
      </c>
      <c r="H2032" s="317" t="s">
        <v>520</v>
      </c>
      <c r="I2032" s="317" t="s">
        <v>3487</v>
      </c>
      <c r="J2032" s="317">
        <v>3</v>
      </c>
      <c r="K2032" s="317" t="s">
        <v>452</v>
      </c>
      <c r="L2032" s="317" t="s">
        <v>1061</v>
      </c>
      <c r="M2032" s="317">
        <v>0</v>
      </c>
      <c r="N2032" s="333" t="s">
        <v>28</v>
      </c>
      <c r="O2032" s="318"/>
      <c r="P2032" s="319"/>
      <c r="Q2032" s="320"/>
      <c r="R2032" s="319"/>
      <c r="S2032" s="319"/>
      <c r="T2032" s="320"/>
      <c r="U2032" s="321">
        <v>45070</v>
      </c>
      <c r="V2032" s="270" t="str">
        <f ca="1">IFERROR(IF(E2032&lt;&gt;"",VLOOKUP(E2032,'Color Lineup'!N:N,1,0),""),"CHECK")</f>
        <v>JH040</v>
      </c>
    </row>
    <row r="2033" spans="3:22">
      <c r="C2033" s="1">
        <f>+IF(D2033=1,COUNTIF($D$2:D2033,D2033),0)</f>
        <v>0</v>
      </c>
      <c r="D2033" s="1">
        <f>+COUNTIF($E$2:E2033,E2033)</f>
        <v>53</v>
      </c>
      <c r="E2033" s="1" t="str">
        <f t="shared" si="62"/>
        <v>MV4R0</v>
      </c>
      <c r="F2033" s="323">
        <f t="shared" si="63"/>
        <v>2031</v>
      </c>
      <c r="G2033" s="317" t="s">
        <v>3501</v>
      </c>
      <c r="H2033" s="317" t="s">
        <v>518</v>
      </c>
      <c r="I2033" s="317" t="s">
        <v>1135</v>
      </c>
      <c r="J2033" s="317">
        <v>2</v>
      </c>
      <c r="K2033" s="317" t="s">
        <v>758</v>
      </c>
      <c r="L2033" s="317" t="s">
        <v>842</v>
      </c>
      <c r="M2033" s="317">
        <v>0</v>
      </c>
      <c r="N2033" s="333" t="s">
        <v>21</v>
      </c>
      <c r="O2033" s="318"/>
      <c r="P2033" s="319"/>
      <c r="Q2033" s="320"/>
      <c r="R2033" s="319"/>
      <c r="S2033" s="319"/>
      <c r="T2033" s="320"/>
      <c r="U2033" s="321">
        <v>45070</v>
      </c>
      <c r="V2033" s="270" t="str">
        <f ca="1">IFERROR(IF(E2033&lt;&gt;"",VLOOKUP(E2033,'Color Lineup'!N:N,1,0),""),"CHECK")</f>
        <v>MV4R0</v>
      </c>
    </row>
    <row r="2034" spans="3:22">
      <c r="C2034" s="1">
        <f>+IF(D2034=1,COUNTIF($D$2:D2034,D2034),0)</f>
        <v>0</v>
      </c>
      <c r="D2034" s="1">
        <f>+COUNTIF($E$2:E2034,E2034)</f>
        <v>22</v>
      </c>
      <c r="E2034" s="1" t="str">
        <f t="shared" si="62"/>
        <v>HJP20</v>
      </c>
      <c r="F2034" s="323">
        <f t="shared" si="63"/>
        <v>2032</v>
      </c>
      <c r="G2034" s="317" t="s">
        <v>3502</v>
      </c>
      <c r="H2034" s="317" t="s">
        <v>682</v>
      </c>
      <c r="I2034" s="317" t="s">
        <v>3406</v>
      </c>
      <c r="J2034" s="317">
        <v>9</v>
      </c>
      <c r="K2034" s="317" t="s">
        <v>679</v>
      </c>
      <c r="L2034" s="317" t="s">
        <v>974</v>
      </c>
      <c r="M2034" s="317">
        <v>0</v>
      </c>
      <c r="N2034" s="333" t="s">
        <v>633</v>
      </c>
      <c r="O2034" s="318"/>
      <c r="P2034" s="319"/>
      <c r="Q2034" s="320"/>
      <c r="R2034" s="319"/>
      <c r="S2034" s="319"/>
      <c r="T2034" s="320"/>
      <c r="U2034" s="321">
        <v>45070</v>
      </c>
      <c r="V2034" s="270" t="str">
        <f ca="1">IFERROR(IF(E2034&lt;&gt;"",VLOOKUP(E2034,'Color Lineup'!N:N,1,0),""),"CHECK")</f>
        <v>HJP20</v>
      </c>
    </row>
    <row r="2035" spans="3:22">
      <c r="C2035" s="1">
        <f>+IF(D2035=1,COUNTIF($D$2:D2035,D2035),0)</f>
        <v>0</v>
      </c>
      <c r="D2035" s="1">
        <f>+COUNTIF($E$2:E2035,E2035)</f>
        <v>49</v>
      </c>
      <c r="E2035" s="1" t="str">
        <f t="shared" si="62"/>
        <v>MV040</v>
      </c>
      <c r="F2035" s="323">
        <f t="shared" si="63"/>
        <v>2033</v>
      </c>
      <c r="G2035" s="317" t="s">
        <v>3503</v>
      </c>
      <c r="H2035" s="317" t="s">
        <v>518</v>
      </c>
      <c r="I2035" s="317" t="s">
        <v>1135</v>
      </c>
      <c r="J2035" s="317">
        <v>3</v>
      </c>
      <c r="K2035" s="317" t="s">
        <v>758</v>
      </c>
      <c r="L2035" s="317" t="s">
        <v>843</v>
      </c>
      <c r="M2035" s="317">
        <v>0</v>
      </c>
      <c r="N2035" s="333" t="s">
        <v>28</v>
      </c>
      <c r="O2035" s="318"/>
      <c r="P2035" s="319"/>
      <c r="Q2035" s="320"/>
      <c r="R2035" s="319"/>
      <c r="S2035" s="319"/>
      <c r="T2035" s="320"/>
      <c r="U2035" s="321">
        <v>45070</v>
      </c>
      <c r="V2035" s="270" t="str">
        <f ca="1">IFERROR(IF(E2035&lt;&gt;"",VLOOKUP(E2035,'Color Lineup'!N:N,1,0),""),"CHECK")</f>
        <v>MV040</v>
      </c>
    </row>
    <row r="2036" spans="3:22">
      <c r="C2036" s="1">
        <f>+IF(D2036=1,COUNTIF($D$2:D2036,D2036),0)</f>
        <v>0</v>
      </c>
      <c r="D2036" s="1">
        <f>+COUNTIF($E$2:E2036,E2036)</f>
        <v>29</v>
      </c>
      <c r="E2036" s="1" t="str">
        <f t="shared" si="62"/>
        <v>CXX12</v>
      </c>
      <c r="F2036" s="323">
        <f t="shared" si="63"/>
        <v>2034</v>
      </c>
      <c r="G2036" s="317" t="s">
        <v>3504</v>
      </c>
      <c r="H2036" s="317" t="s">
        <v>682</v>
      </c>
      <c r="I2036" s="317" t="s">
        <v>3458</v>
      </c>
      <c r="J2036" s="317">
        <v>5</v>
      </c>
      <c r="K2036" s="317" t="s">
        <v>680</v>
      </c>
      <c r="L2036" s="317" t="s">
        <v>975</v>
      </c>
      <c r="M2036" s="317">
        <v>0</v>
      </c>
      <c r="N2036" s="333" t="s">
        <v>632</v>
      </c>
      <c r="O2036" s="318"/>
      <c r="P2036" s="319"/>
      <c r="Q2036" s="320"/>
      <c r="R2036" s="319"/>
      <c r="S2036" s="319"/>
      <c r="T2036" s="320"/>
      <c r="U2036" s="321">
        <v>45070</v>
      </c>
      <c r="V2036" s="270" t="str">
        <f ca="1">IFERROR(IF(E2036&lt;&gt;"",VLOOKUP(E2036,'Color Lineup'!N:N,1,0),""),"CHECK")</f>
        <v>CXX12</v>
      </c>
    </row>
    <row r="2037" spans="3:22">
      <c r="C2037" s="1">
        <f>+IF(D2037=1,COUNTIF($D$2:D2037,D2037),0)</f>
        <v>0</v>
      </c>
      <c r="D2037" s="1">
        <f>+COUNTIF($E$2:E2037,E2037)</f>
        <v>165</v>
      </c>
      <c r="E2037" s="1" t="str">
        <f t="shared" si="62"/>
        <v>MX4R0</v>
      </c>
      <c r="F2037" s="323">
        <f t="shared" si="63"/>
        <v>2035</v>
      </c>
      <c r="G2037" s="317" t="s">
        <v>3505</v>
      </c>
      <c r="H2037" s="317" t="s">
        <v>518</v>
      </c>
      <c r="I2037" s="317" t="s">
        <v>3452</v>
      </c>
      <c r="J2037" s="317">
        <v>9</v>
      </c>
      <c r="K2037" s="317" t="s">
        <v>760</v>
      </c>
      <c r="L2037" s="317" t="s">
        <v>844</v>
      </c>
      <c r="M2037" s="317">
        <v>0</v>
      </c>
      <c r="N2037" s="333" t="s">
        <v>21</v>
      </c>
      <c r="O2037" s="318"/>
      <c r="P2037" s="319"/>
      <c r="Q2037" s="320"/>
      <c r="R2037" s="319"/>
      <c r="S2037" s="319"/>
      <c r="T2037" s="320"/>
      <c r="U2037" s="321">
        <v>45070</v>
      </c>
      <c r="V2037" s="270" t="str">
        <f ca="1">IFERROR(IF(E2037&lt;&gt;"",VLOOKUP(E2037,'Color Lineup'!N:N,1,0),""),"CHECK")</f>
        <v>MX4R0</v>
      </c>
    </row>
    <row r="2038" spans="3:22">
      <c r="C2038" s="1">
        <f>+IF(D2038=1,COUNTIF($D$2:D2038,D2038),0)</f>
        <v>0</v>
      </c>
      <c r="D2038" s="1">
        <f>+COUNTIF($E$2:E2038,E2038)</f>
        <v>4</v>
      </c>
      <c r="E2038" s="1" t="str">
        <f t="shared" si="62"/>
        <v>JH4V8</v>
      </c>
      <c r="F2038" s="323">
        <f t="shared" si="63"/>
        <v>2036</v>
      </c>
      <c r="G2038" s="317" t="s">
        <v>3506</v>
      </c>
      <c r="H2038" s="317" t="s">
        <v>520</v>
      </c>
      <c r="I2038" s="317" t="s">
        <v>3487</v>
      </c>
      <c r="J2038" s="317">
        <v>4</v>
      </c>
      <c r="K2038" s="317" t="s">
        <v>452</v>
      </c>
      <c r="L2038" s="317" t="s">
        <v>1062</v>
      </c>
      <c r="M2038" s="317">
        <v>0</v>
      </c>
      <c r="N2038" s="333" t="s">
        <v>30</v>
      </c>
      <c r="O2038" s="318"/>
      <c r="P2038" s="319"/>
      <c r="Q2038" s="320"/>
      <c r="R2038" s="319"/>
      <c r="S2038" s="319"/>
      <c r="T2038" s="320"/>
      <c r="U2038" s="321">
        <v>45070</v>
      </c>
      <c r="V2038" s="270" t="str">
        <f ca="1">IFERROR(IF(E2038&lt;&gt;"",VLOOKUP(E2038,'Color Lineup'!N:N,1,0),""),"CHECK")</f>
        <v>JH4V8</v>
      </c>
    </row>
    <row r="2039" spans="3:22">
      <c r="C2039" s="1">
        <f>+IF(D2039=1,COUNTIF($D$2:D2039,D2039),0)</f>
        <v>0</v>
      </c>
      <c r="D2039" s="1">
        <f>+COUNTIF($E$2:E2039,E2039)</f>
        <v>8</v>
      </c>
      <c r="E2039" s="1" t="str">
        <f t="shared" si="62"/>
        <v>HKS28</v>
      </c>
      <c r="F2039" s="323">
        <f t="shared" si="63"/>
        <v>2037</v>
      </c>
      <c r="G2039" s="317" t="s">
        <v>3507</v>
      </c>
      <c r="H2039" s="317" t="s">
        <v>682</v>
      </c>
      <c r="I2039" s="317" t="s">
        <v>3438</v>
      </c>
      <c r="J2039" s="317">
        <v>9</v>
      </c>
      <c r="K2039" s="317" t="s">
        <v>681</v>
      </c>
      <c r="L2039" s="317" t="s">
        <v>977</v>
      </c>
      <c r="M2039" s="317">
        <v>0</v>
      </c>
      <c r="N2039" s="333" t="s">
        <v>631</v>
      </c>
      <c r="O2039" s="318"/>
      <c r="P2039" s="319"/>
      <c r="Q2039" s="320"/>
      <c r="R2039" s="319"/>
      <c r="S2039" s="319"/>
      <c r="T2039" s="320"/>
      <c r="U2039" s="321">
        <v>45070</v>
      </c>
      <c r="V2039" s="270" t="str">
        <f ca="1">IFERROR(IF(E2039&lt;&gt;"",VLOOKUP(E2039,'Color Lineup'!N:N,1,0),""),"CHECK")</f>
        <v>HKS28</v>
      </c>
    </row>
    <row r="2040" spans="3:22">
      <c r="C2040" s="1">
        <f>+IF(D2040=1,COUNTIF($D$2:D2040,D2040),0)</f>
        <v>0</v>
      </c>
      <c r="D2040" s="1">
        <f>+COUNTIF($E$2:E2040,E2040)</f>
        <v>50</v>
      </c>
      <c r="E2040" s="1" t="str">
        <f t="shared" si="62"/>
        <v>MV040</v>
      </c>
      <c r="F2040" s="323">
        <f t="shared" si="63"/>
        <v>2038</v>
      </c>
      <c r="G2040" s="317" t="s">
        <v>3508</v>
      </c>
      <c r="H2040" s="317" t="s">
        <v>518</v>
      </c>
      <c r="I2040" s="317" t="s">
        <v>1135</v>
      </c>
      <c r="J2040" s="317">
        <v>4</v>
      </c>
      <c r="K2040" s="317" t="s">
        <v>758</v>
      </c>
      <c r="L2040" s="317" t="s">
        <v>845</v>
      </c>
      <c r="M2040" s="317">
        <v>0</v>
      </c>
      <c r="N2040" s="333" t="s">
        <v>28</v>
      </c>
      <c r="O2040" s="318"/>
      <c r="P2040" s="319"/>
      <c r="Q2040" s="320"/>
      <c r="R2040" s="319"/>
      <c r="S2040" s="319"/>
      <c r="T2040" s="320"/>
      <c r="U2040" s="321">
        <v>45070</v>
      </c>
      <c r="V2040" s="270" t="str">
        <f ca="1">IFERROR(IF(E2040&lt;&gt;"",VLOOKUP(E2040,'Color Lineup'!N:N,1,0),""),"CHECK")</f>
        <v>MV040</v>
      </c>
    </row>
    <row r="2041" spans="3:22">
      <c r="C2041" s="1">
        <f>+IF(D2041=1,COUNTIF($D$2:D2041,D2041),0)</f>
        <v>0</v>
      </c>
      <c r="D2041" s="1">
        <f>+COUNTIF($E$2:E2041,E2041)</f>
        <v>90</v>
      </c>
      <c r="E2041" s="1" t="str">
        <f t="shared" si="62"/>
        <v>LHX12</v>
      </c>
      <c r="F2041" s="323">
        <f t="shared" si="63"/>
        <v>2039</v>
      </c>
      <c r="G2041" s="317" t="s">
        <v>3509</v>
      </c>
      <c r="H2041" s="317" t="s">
        <v>682</v>
      </c>
      <c r="I2041" s="317" t="s">
        <v>3421</v>
      </c>
      <c r="J2041" s="317">
        <v>10</v>
      </c>
      <c r="K2041" s="317" t="s">
        <v>585</v>
      </c>
      <c r="L2041" s="317" t="s">
        <v>978</v>
      </c>
      <c r="M2041" s="317">
        <v>0</v>
      </c>
      <c r="N2041" s="333" t="s">
        <v>632</v>
      </c>
      <c r="O2041" s="318"/>
      <c r="P2041" s="319"/>
      <c r="Q2041" s="320"/>
      <c r="R2041" s="319"/>
      <c r="S2041" s="319"/>
      <c r="T2041" s="320"/>
      <c r="U2041" s="321">
        <v>45070</v>
      </c>
      <c r="V2041" s="270" t="str">
        <f ca="1">IFERROR(IF(E2041&lt;&gt;"",VLOOKUP(E2041,'Color Lineup'!N:N,1,0),""),"CHECK")</f>
        <v>LHX12</v>
      </c>
    </row>
    <row r="2042" spans="3:22">
      <c r="C2042" s="1">
        <f>+IF(D2042=1,COUNTIF($D$2:D2042,D2042),0)</f>
        <v>0</v>
      </c>
      <c r="D2042" s="1">
        <f>+COUNTIF($E$2:E2042,E2042)</f>
        <v>37</v>
      </c>
      <c r="E2042" s="1" t="str">
        <f t="shared" si="62"/>
        <v>MY089</v>
      </c>
      <c r="F2042" s="323">
        <f t="shared" si="63"/>
        <v>2040</v>
      </c>
      <c r="G2042" s="317" t="s">
        <v>3510</v>
      </c>
      <c r="H2042" s="317" t="s">
        <v>518</v>
      </c>
      <c r="I2042" s="317" t="s">
        <v>1181</v>
      </c>
      <c r="J2042" s="317">
        <v>5</v>
      </c>
      <c r="K2042" s="317" t="s">
        <v>759</v>
      </c>
      <c r="L2042" s="317" t="s">
        <v>846</v>
      </c>
      <c r="M2042" s="317">
        <v>0</v>
      </c>
      <c r="N2042" s="333" t="s">
        <v>465</v>
      </c>
      <c r="O2042" s="318"/>
      <c r="P2042" s="319"/>
      <c r="Q2042" s="320"/>
      <c r="R2042" s="319"/>
      <c r="S2042" s="319"/>
      <c r="T2042" s="320"/>
      <c r="U2042" s="321">
        <v>45070</v>
      </c>
      <c r="V2042" s="270" t="str">
        <f ca="1">IFERROR(IF(E2042&lt;&gt;"",VLOOKUP(E2042,'Color Lineup'!N:N,1,0),""),"CHECK")</f>
        <v>MY089</v>
      </c>
    </row>
    <row r="2043" spans="3:22">
      <c r="C2043" s="1">
        <f>+IF(D2043=1,COUNTIF($D$2:D2043,D2043),0)</f>
        <v>0</v>
      </c>
      <c r="D2043" s="1">
        <f>+COUNTIF($E$2:E2043,E2043)</f>
        <v>30</v>
      </c>
      <c r="E2043" s="1" t="str">
        <f t="shared" si="62"/>
        <v>CXX12</v>
      </c>
      <c r="F2043" s="323">
        <f t="shared" si="63"/>
        <v>2041</v>
      </c>
      <c r="G2043" s="317" t="s">
        <v>3511</v>
      </c>
      <c r="H2043" s="317" t="s">
        <v>682</v>
      </c>
      <c r="I2043" s="317" t="s">
        <v>3458</v>
      </c>
      <c r="J2043" s="317">
        <v>6</v>
      </c>
      <c r="K2043" s="317" t="s">
        <v>680</v>
      </c>
      <c r="L2043" s="317" t="s">
        <v>979</v>
      </c>
      <c r="M2043" s="317">
        <v>0</v>
      </c>
      <c r="N2043" s="333" t="s">
        <v>632</v>
      </c>
      <c r="O2043" s="318"/>
      <c r="P2043" s="319"/>
      <c r="Q2043" s="320"/>
      <c r="R2043" s="319"/>
      <c r="S2043" s="319"/>
      <c r="T2043" s="320"/>
      <c r="U2043" s="321">
        <v>45070</v>
      </c>
      <c r="V2043" s="270" t="str">
        <f ca="1">IFERROR(IF(E2043&lt;&gt;"",VLOOKUP(E2043,'Color Lineup'!N:N,1,0),""),"CHECK")</f>
        <v>CXX12</v>
      </c>
    </row>
    <row r="2044" spans="3:22">
      <c r="C2044" s="1">
        <f>+IF(D2044=1,COUNTIF($D$2:D2044,D2044),0)</f>
        <v>0</v>
      </c>
      <c r="D2044" s="1">
        <f>+COUNTIF($E$2:E2044,E2044)</f>
        <v>66</v>
      </c>
      <c r="E2044" s="1" t="str">
        <f t="shared" si="62"/>
        <v>MX3R3</v>
      </c>
      <c r="F2044" s="323">
        <f t="shared" si="63"/>
        <v>2042</v>
      </c>
      <c r="G2044" s="317" t="s">
        <v>3512</v>
      </c>
      <c r="H2044" s="317" t="s">
        <v>518</v>
      </c>
      <c r="I2044" s="317" t="s">
        <v>3452</v>
      </c>
      <c r="J2044" s="317">
        <v>10</v>
      </c>
      <c r="K2044" s="317" t="s">
        <v>760</v>
      </c>
      <c r="L2044" s="317" t="s">
        <v>847</v>
      </c>
      <c r="M2044" s="317">
        <v>0</v>
      </c>
      <c r="N2044" s="333" t="s">
        <v>354</v>
      </c>
      <c r="O2044" s="318"/>
      <c r="P2044" s="319"/>
      <c r="Q2044" s="320"/>
      <c r="R2044" s="319"/>
      <c r="S2044" s="319"/>
      <c r="T2044" s="320"/>
      <c r="U2044" s="321">
        <v>45070</v>
      </c>
      <c r="V2044" s="270" t="str">
        <f ca="1">IFERROR(IF(E2044&lt;&gt;"",VLOOKUP(E2044,'Color Lineup'!N:N,1,0),""),"CHECK")</f>
        <v>MX3R3</v>
      </c>
    </row>
    <row r="2045" spans="3:22">
      <c r="C2045" s="1">
        <f>+IF(D2045=1,COUNTIF($D$2:D2045,D2045),0)</f>
        <v>0</v>
      </c>
      <c r="D2045" s="1">
        <f>+COUNTIF($E$2:E2045,E2045)</f>
        <v>46</v>
      </c>
      <c r="E2045" s="1" t="str">
        <f t="shared" si="62"/>
        <v>JH040</v>
      </c>
      <c r="F2045" s="323">
        <f t="shared" si="63"/>
        <v>2043</v>
      </c>
      <c r="G2045" s="317" t="s">
        <v>3513</v>
      </c>
      <c r="H2045" s="317" t="s">
        <v>520</v>
      </c>
      <c r="I2045" s="317" t="s">
        <v>3487</v>
      </c>
      <c r="J2045" s="317">
        <v>5</v>
      </c>
      <c r="K2045" s="317" t="s">
        <v>452</v>
      </c>
      <c r="L2045" s="317" t="s">
        <v>1063</v>
      </c>
      <c r="M2045" s="317">
        <v>0</v>
      </c>
      <c r="N2045" s="333" t="s">
        <v>28</v>
      </c>
      <c r="O2045" s="318"/>
      <c r="P2045" s="319"/>
      <c r="Q2045" s="320"/>
      <c r="R2045" s="319"/>
      <c r="S2045" s="319"/>
      <c r="T2045" s="320"/>
      <c r="U2045" s="321">
        <v>45070</v>
      </c>
      <c r="V2045" s="270" t="str">
        <f ca="1">IFERROR(IF(E2045&lt;&gt;"",VLOOKUP(E2045,'Color Lineup'!N:N,1,0),""),"CHECK")</f>
        <v>JH040</v>
      </c>
    </row>
    <row r="2046" spans="3:22">
      <c r="C2046" s="1">
        <f>+IF(D2046=1,COUNTIF($D$2:D2046,D2046),0)</f>
        <v>0</v>
      </c>
      <c r="D2046" s="1">
        <f>+COUNTIF($E$2:E2046,E2046)</f>
        <v>98</v>
      </c>
      <c r="E2046" s="1" t="str">
        <f t="shared" si="62"/>
        <v>HJ089</v>
      </c>
      <c r="F2046" s="323">
        <f t="shared" si="63"/>
        <v>2044</v>
      </c>
      <c r="G2046" s="317" t="s">
        <v>3514</v>
      </c>
      <c r="H2046" s="317" t="s">
        <v>682</v>
      </c>
      <c r="I2046" s="317" t="s">
        <v>3406</v>
      </c>
      <c r="J2046" s="317">
        <v>10</v>
      </c>
      <c r="K2046" s="317" t="s">
        <v>679</v>
      </c>
      <c r="L2046" s="317" t="s">
        <v>980</v>
      </c>
      <c r="M2046" s="317">
        <v>0</v>
      </c>
      <c r="N2046" s="333" t="s">
        <v>465</v>
      </c>
      <c r="O2046" s="318"/>
      <c r="P2046" s="319"/>
      <c r="Q2046" s="320"/>
      <c r="R2046" s="319"/>
      <c r="S2046" s="319"/>
      <c r="T2046" s="320"/>
      <c r="U2046" s="321">
        <v>45070</v>
      </c>
      <c r="V2046" s="270" t="str">
        <f ca="1">IFERROR(IF(E2046&lt;&gt;"",VLOOKUP(E2046,'Color Lineup'!N:N,1,0),""),"CHECK")</f>
        <v>HJ089</v>
      </c>
    </row>
    <row r="2047" spans="3:22">
      <c r="C2047" s="1">
        <f>+IF(D2047=1,COUNTIF($D$2:D2047,D2047),0)</f>
        <v>0</v>
      </c>
      <c r="D2047" s="1">
        <f>+COUNTIF($E$2:E2047,E2047)</f>
        <v>51</v>
      </c>
      <c r="E2047" s="1" t="str">
        <f t="shared" si="62"/>
        <v>MV040</v>
      </c>
      <c r="F2047" s="323">
        <f t="shared" si="63"/>
        <v>2045</v>
      </c>
      <c r="G2047" s="317" t="s">
        <v>3515</v>
      </c>
      <c r="H2047" s="317" t="s">
        <v>518</v>
      </c>
      <c r="I2047" s="317" t="s">
        <v>1135</v>
      </c>
      <c r="J2047" s="317">
        <v>5</v>
      </c>
      <c r="K2047" s="317" t="s">
        <v>758</v>
      </c>
      <c r="L2047" s="317" t="s">
        <v>848</v>
      </c>
      <c r="M2047" s="317">
        <v>0</v>
      </c>
      <c r="N2047" s="333" t="s">
        <v>28</v>
      </c>
      <c r="O2047" s="318"/>
      <c r="P2047" s="319"/>
      <c r="Q2047" s="320"/>
      <c r="R2047" s="319"/>
      <c r="S2047" s="319"/>
      <c r="T2047" s="320"/>
      <c r="U2047" s="321">
        <v>45070</v>
      </c>
      <c r="V2047" s="270" t="str">
        <f ca="1">IFERROR(IF(E2047&lt;&gt;"",VLOOKUP(E2047,'Color Lineup'!N:N,1,0),""),"CHECK")</f>
        <v>MV040</v>
      </c>
    </row>
    <row r="2048" spans="3:22">
      <c r="C2048" s="1">
        <f>+IF(D2048=1,COUNTIF($D$2:D2048,D2048),0)</f>
        <v>0</v>
      </c>
      <c r="D2048" s="1">
        <f>+COUNTIF($E$2:E2048,E2048)</f>
        <v>61</v>
      </c>
      <c r="E2048" s="1" t="str">
        <f t="shared" si="62"/>
        <v>HKW09</v>
      </c>
      <c r="F2048" s="323">
        <f t="shared" si="63"/>
        <v>2046</v>
      </c>
      <c r="G2048" s="317" t="s">
        <v>3516</v>
      </c>
      <c r="H2048" s="317" t="s">
        <v>682</v>
      </c>
      <c r="I2048" s="317" t="s">
        <v>3438</v>
      </c>
      <c r="J2048" s="317">
        <v>10</v>
      </c>
      <c r="K2048" s="317" t="s">
        <v>681</v>
      </c>
      <c r="L2048" s="317" t="s">
        <v>981</v>
      </c>
      <c r="M2048" s="317">
        <v>0</v>
      </c>
      <c r="N2048" s="333" t="s">
        <v>635</v>
      </c>
      <c r="O2048" s="318"/>
      <c r="P2048" s="319"/>
      <c r="Q2048" s="320"/>
      <c r="R2048" s="319"/>
      <c r="S2048" s="319"/>
      <c r="T2048" s="320"/>
      <c r="U2048" s="321">
        <v>45070</v>
      </c>
      <c r="V2048" s="270" t="str">
        <f ca="1">IFERROR(IF(E2048&lt;&gt;"",VLOOKUP(E2048,'Color Lineup'!N:N,1,0),""),"CHECK")</f>
        <v>HKW09</v>
      </c>
    </row>
    <row r="2049" spans="3:22">
      <c r="C2049" s="1">
        <f>+IF(D2049=1,COUNTIF($D$2:D2049,D2049),0)</f>
        <v>0</v>
      </c>
      <c r="D2049" s="1">
        <f>+COUNTIF($E$2:E2049,E2049)</f>
        <v>5</v>
      </c>
      <c r="E2049" s="1" t="str">
        <f t="shared" si="62"/>
        <v>JH4V8</v>
      </c>
      <c r="F2049" s="323">
        <f t="shared" si="63"/>
        <v>2047</v>
      </c>
      <c r="G2049" s="317" t="s">
        <v>3517</v>
      </c>
      <c r="H2049" s="317" t="s">
        <v>520</v>
      </c>
      <c r="I2049" s="317" t="s">
        <v>3487</v>
      </c>
      <c r="J2049" s="317">
        <v>6</v>
      </c>
      <c r="K2049" s="317" t="s">
        <v>452</v>
      </c>
      <c r="L2049" s="317" t="s">
        <v>1064</v>
      </c>
      <c r="M2049" s="317">
        <v>0</v>
      </c>
      <c r="N2049" s="333" t="s">
        <v>30</v>
      </c>
      <c r="O2049" s="318"/>
      <c r="P2049" s="319"/>
      <c r="Q2049" s="320"/>
      <c r="R2049" s="319"/>
      <c r="S2049" s="319"/>
      <c r="T2049" s="320"/>
      <c r="U2049" s="321">
        <v>45070</v>
      </c>
      <c r="V2049" s="270" t="str">
        <f ca="1">IFERROR(IF(E2049&lt;&gt;"",VLOOKUP(E2049,'Color Lineup'!N:N,1,0),""),"CHECK")</f>
        <v>JH4V8</v>
      </c>
    </row>
    <row r="2050" spans="3:22">
      <c r="C2050" s="1">
        <f>+IF(D2050=1,COUNTIF($D$2:D2050,D2050),0)</f>
        <v>0</v>
      </c>
      <c r="D2050" s="1">
        <f>+COUNTIF($E$2:E2050,E2050)</f>
        <v>90</v>
      </c>
      <c r="E2050" s="1" t="str">
        <f t="shared" si="62"/>
        <v>MX218</v>
      </c>
      <c r="F2050" s="323">
        <f t="shared" si="63"/>
        <v>2048</v>
      </c>
      <c r="G2050" s="317" t="s">
        <v>3518</v>
      </c>
      <c r="H2050" s="317" t="s">
        <v>518</v>
      </c>
      <c r="I2050" s="317" t="s">
        <v>1214</v>
      </c>
      <c r="J2050" s="317">
        <v>1</v>
      </c>
      <c r="K2050" s="317" t="s">
        <v>760</v>
      </c>
      <c r="L2050" s="317" t="s">
        <v>849</v>
      </c>
      <c r="M2050" s="317">
        <v>0</v>
      </c>
      <c r="N2050" s="333" t="s">
        <v>20</v>
      </c>
      <c r="O2050" s="318"/>
      <c r="P2050" s="319"/>
      <c r="Q2050" s="320"/>
      <c r="R2050" s="319"/>
      <c r="S2050" s="319"/>
      <c r="T2050" s="320"/>
      <c r="U2050" s="321">
        <v>45070</v>
      </c>
      <c r="V2050" s="270" t="str">
        <f ca="1">IFERROR(IF(E2050&lt;&gt;"",VLOOKUP(E2050,'Color Lineup'!N:N,1,0),""),"CHECK")</f>
        <v>MX218</v>
      </c>
    </row>
    <row r="2051" spans="3:22">
      <c r="C2051" s="1">
        <f>+IF(D2051=1,COUNTIF($D$2:D2051,D2051),0)</f>
        <v>0</v>
      </c>
      <c r="D2051" s="1">
        <f>+COUNTIF($E$2:E2051,E2051)</f>
        <v>47</v>
      </c>
      <c r="E2051" s="1" t="str">
        <f t="shared" si="62"/>
        <v>JH040</v>
      </c>
      <c r="F2051" s="323">
        <f t="shared" si="63"/>
        <v>2049</v>
      </c>
      <c r="G2051" s="317" t="s">
        <v>3519</v>
      </c>
      <c r="H2051" s="317" t="s">
        <v>520</v>
      </c>
      <c r="I2051" s="317" t="s">
        <v>3487</v>
      </c>
      <c r="J2051" s="317">
        <v>7</v>
      </c>
      <c r="K2051" s="317" t="s">
        <v>452</v>
      </c>
      <c r="L2051" s="317" t="s">
        <v>1065</v>
      </c>
      <c r="M2051" s="317">
        <v>0</v>
      </c>
      <c r="N2051" s="333" t="s">
        <v>28</v>
      </c>
      <c r="O2051" s="318"/>
      <c r="P2051" s="319"/>
      <c r="Q2051" s="320"/>
      <c r="R2051" s="319"/>
      <c r="S2051" s="319"/>
      <c r="T2051" s="320"/>
      <c r="U2051" s="321">
        <v>45070</v>
      </c>
      <c r="V2051" s="270" t="str">
        <f ca="1">IFERROR(IF(E2051&lt;&gt;"",VLOOKUP(E2051,'Color Lineup'!N:N,1,0),""),"CHECK")</f>
        <v>JH040</v>
      </c>
    </row>
    <row r="2052" spans="3:22">
      <c r="C2052" s="1">
        <f>+IF(D2052=1,COUNTIF($D$2:D2052,D2052),0)</f>
        <v>0</v>
      </c>
      <c r="D2052" s="1">
        <f>+COUNTIF($E$2:E2052,E2052)</f>
        <v>195</v>
      </c>
      <c r="E2052" s="1" t="str">
        <f t="shared" ref="E2052:E2115" si="64">+K2052&amp;N2052</f>
        <v>LH089</v>
      </c>
      <c r="F2052" s="323">
        <f t="shared" si="63"/>
        <v>2050</v>
      </c>
      <c r="G2052" s="317" t="s">
        <v>3520</v>
      </c>
      <c r="H2052" s="317" t="s">
        <v>682</v>
      </c>
      <c r="I2052" s="317" t="s">
        <v>3521</v>
      </c>
      <c r="J2052" s="317">
        <v>1</v>
      </c>
      <c r="K2052" s="317" t="s">
        <v>585</v>
      </c>
      <c r="L2052" s="317" t="s">
        <v>982</v>
      </c>
      <c r="M2052" s="317">
        <v>0</v>
      </c>
      <c r="N2052" s="333" t="s">
        <v>465</v>
      </c>
      <c r="O2052" s="318"/>
      <c r="P2052" s="319"/>
      <c r="Q2052" s="320"/>
      <c r="R2052" s="319"/>
      <c r="S2052" s="319"/>
      <c r="T2052" s="320"/>
      <c r="U2052" s="321">
        <v>45070</v>
      </c>
      <c r="V2052" s="270" t="str">
        <f ca="1">IFERROR(IF(E2052&lt;&gt;"",VLOOKUP(E2052,'Color Lineup'!N:N,1,0),""),"CHECK")</f>
        <v>LH089</v>
      </c>
    </row>
    <row r="2053" spans="3:22">
      <c r="C2053" s="1">
        <f>+IF(D2053=1,COUNTIF($D$2:D2053,D2053),0)</f>
        <v>0</v>
      </c>
      <c r="D2053" s="1">
        <f>+COUNTIF($E$2:E2053,E2053)</f>
        <v>13</v>
      </c>
      <c r="E2053" s="1" t="str">
        <f t="shared" si="64"/>
        <v>MV089</v>
      </c>
      <c r="F2053" s="323">
        <f t="shared" ref="F2053:F2116" si="65">ROW()-2</f>
        <v>2051</v>
      </c>
      <c r="G2053" s="317" t="s">
        <v>3522</v>
      </c>
      <c r="H2053" s="317" t="s">
        <v>518</v>
      </c>
      <c r="I2053" s="317" t="s">
        <v>1135</v>
      </c>
      <c r="J2053" s="317">
        <v>6</v>
      </c>
      <c r="K2053" s="317" t="s">
        <v>758</v>
      </c>
      <c r="L2053" s="317" t="s">
        <v>850</v>
      </c>
      <c r="M2053" s="317">
        <v>0</v>
      </c>
      <c r="N2053" s="333" t="s">
        <v>465</v>
      </c>
      <c r="O2053" s="318"/>
      <c r="P2053" s="319"/>
      <c r="Q2053" s="320"/>
      <c r="R2053" s="319"/>
      <c r="S2053" s="319"/>
      <c r="T2053" s="320"/>
      <c r="U2053" s="321">
        <v>45070</v>
      </c>
      <c r="V2053" s="270" t="str">
        <f ca="1">IFERROR(IF(E2053&lt;&gt;"",VLOOKUP(E2053,'Color Lineup'!N:N,1,0),""),"CHECK")</f>
        <v>MV089</v>
      </c>
    </row>
    <row r="2054" spans="3:22">
      <c r="C2054" s="1">
        <f>+IF(D2054=1,COUNTIF($D$2:D2054,D2054),0)</f>
        <v>0</v>
      </c>
      <c r="D2054" s="1">
        <f>+COUNTIF($E$2:E2054,E2054)</f>
        <v>54</v>
      </c>
      <c r="E2054" s="1" t="str">
        <f t="shared" si="64"/>
        <v>MV4R0</v>
      </c>
      <c r="F2054" s="323">
        <f t="shared" si="65"/>
        <v>2052</v>
      </c>
      <c r="G2054" s="317" t="s">
        <v>3523</v>
      </c>
      <c r="H2054" s="317" t="s">
        <v>518</v>
      </c>
      <c r="I2054" s="317" t="s">
        <v>1135</v>
      </c>
      <c r="J2054" s="317">
        <v>7</v>
      </c>
      <c r="K2054" s="317" t="s">
        <v>758</v>
      </c>
      <c r="L2054" s="317" t="s">
        <v>851</v>
      </c>
      <c r="M2054" s="317">
        <v>0</v>
      </c>
      <c r="N2054" s="333" t="s">
        <v>21</v>
      </c>
      <c r="O2054" s="318"/>
      <c r="P2054" s="319"/>
      <c r="Q2054" s="320"/>
      <c r="R2054" s="319"/>
      <c r="S2054" s="319"/>
      <c r="T2054" s="320"/>
      <c r="U2054" s="321">
        <v>45070</v>
      </c>
      <c r="V2054" s="270" t="str">
        <f ca="1">IFERROR(IF(E2054&lt;&gt;"",VLOOKUP(E2054,'Color Lineup'!N:N,1,0),""),"CHECK")</f>
        <v>MV4R0</v>
      </c>
    </row>
    <row r="2055" spans="3:22">
      <c r="C2055" s="1">
        <f>+IF(D2055=1,COUNTIF($D$2:D2055,D2055),0)</f>
        <v>0</v>
      </c>
      <c r="D2055" s="1">
        <f>+COUNTIF($E$2:E2055,E2055)</f>
        <v>31</v>
      </c>
      <c r="E2055" s="1" t="str">
        <f t="shared" si="64"/>
        <v>CXX12</v>
      </c>
      <c r="F2055" s="323">
        <f t="shared" si="65"/>
        <v>2053</v>
      </c>
      <c r="G2055" s="317" t="s">
        <v>3524</v>
      </c>
      <c r="H2055" s="317" t="s">
        <v>682</v>
      </c>
      <c r="I2055" s="317" t="s">
        <v>3458</v>
      </c>
      <c r="J2055" s="317">
        <v>7</v>
      </c>
      <c r="K2055" s="317" t="s">
        <v>680</v>
      </c>
      <c r="L2055" s="317" t="s">
        <v>984</v>
      </c>
      <c r="M2055" s="317">
        <v>0</v>
      </c>
      <c r="N2055" s="333" t="s">
        <v>632</v>
      </c>
      <c r="O2055" s="318"/>
      <c r="P2055" s="319"/>
      <c r="Q2055" s="320"/>
      <c r="R2055" s="319"/>
      <c r="S2055" s="319"/>
      <c r="T2055" s="320"/>
      <c r="U2055" s="321">
        <v>45070</v>
      </c>
      <c r="V2055" s="270" t="str">
        <f ca="1">IFERROR(IF(E2055&lt;&gt;"",VLOOKUP(E2055,'Color Lineup'!N:N,1,0),""),"CHECK")</f>
        <v>CXX12</v>
      </c>
    </row>
    <row r="2056" spans="3:22">
      <c r="C2056" s="1">
        <f>+IF(D2056=1,COUNTIF($D$2:D2056,D2056),0)</f>
        <v>0</v>
      </c>
      <c r="D2056" s="1">
        <f>+COUNTIF($E$2:E2056,E2056)</f>
        <v>133</v>
      </c>
      <c r="E2056" s="1" t="str">
        <f t="shared" si="64"/>
        <v>MX089</v>
      </c>
      <c r="F2056" s="323">
        <f t="shared" si="65"/>
        <v>2054</v>
      </c>
      <c r="G2056" s="317" t="s">
        <v>3525</v>
      </c>
      <c r="H2056" s="317" t="s">
        <v>518</v>
      </c>
      <c r="I2056" s="317" t="s">
        <v>1214</v>
      </c>
      <c r="J2056" s="317">
        <v>2</v>
      </c>
      <c r="K2056" s="317" t="s">
        <v>760</v>
      </c>
      <c r="L2056" s="317" t="s">
        <v>852</v>
      </c>
      <c r="M2056" s="317">
        <v>0</v>
      </c>
      <c r="N2056" s="333" t="s">
        <v>465</v>
      </c>
      <c r="O2056" s="318"/>
      <c r="P2056" s="319"/>
      <c r="Q2056" s="320"/>
      <c r="R2056" s="319"/>
      <c r="S2056" s="319"/>
      <c r="T2056" s="320"/>
      <c r="U2056" s="321">
        <v>45070</v>
      </c>
      <c r="V2056" s="270" t="str">
        <f ca="1">IFERROR(IF(E2056&lt;&gt;"",VLOOKUP(E2056,'Color Lineup'!N:N,1,0),""),"CHECK")</f>
        <v>MX089</v>
      </c>
    </row>
    <row r="2057" spans="3:22">
      <c r="C2057" s="1">
        <f>+IF(D2057=1,COUNTIF($D$2:D2057,D2057),0)</f>
        <v>0</v>
      </c>
      <c r="D2057" s="1">
        <f>+COUNTIF($E$2:E2057,E2057)</f>
        <v>48</v>
      </c>
      <c r="E2057" s="1" t="str">
        <f t="shared" si="64"/>
        <v>JH040</v>
      </c>
      <c r="F2057" s="323">
        <f t="shared" si="65"/>
        <v>2055</v>
      </c>
      <c r="G2057" s="317" t="s">
        <v>3526</v>
      </c>
      <c r="H2057" s="317" t="s">
        <v>520</v>
      </c>
      <c r="I2057" s="317" t="s">
        <v>3487</v>
      </c>
      <c r="J2057" s="317">
        <v>8</v>
      </c>
      <c r="K2057" s="317" t="s">
        <v>452</v>
      </c>
      <c r="L2057" s="317" t="s">
        <v>1066</v>
      </c>
      <c r="M2057" s="317">
        <v>0</v>
      </c>
      <c r="N2057" s="333" t="s">
        <v>28</v>
      </c>
      <c r="O2057" s="318"/>
      <c r="P2057" s="319"/>
      <c r="Q2057" s="320"/>
      <c r="R2057" s="319"/>
      <c r="S2057" s="319"/>
      <c r="T2057" s="320"/>
      <c r="U2057" s="321">
        <v>45070</v>
      </c>
      <c r="V2057" s="270" t="str">
        <f ca="1">IFERROR(IF(E2057&lt;&gt;"",VLOOKUP(E2057,'Color Lineup'!N:N,1,0),""),"CHECK")</f>
        <v>JH040</v>
      </c>
    </row>
    <row r="2058" spans="3:22">
      <c r="C2058" s="1">
        <f>+IF(D2058=1,COUNTIF($D$2:D2058,D2058),0)</f>
        <v>0</v>
      </c>
      <c r="D2058" s="1">
        <f>+COUNTIF($E$2:E2058,E2058)</f>
        <v>99</v>
      </c>
      <c r="E2058" s="1" t="str">
        <f t="shared" si="64"/>
        <v>HJ089</v>
      </c>
      <c r="F2058" s="323">
        <f t="shared" si="65"/>
        <v>2056</v>
      </c>
      <c r="G2058" s="317" t="s">
        <v>3527</v>
      </c>
      <c r="H2058" s="317" t="s">
        <v>682</v>
      </c>
      <c r="I2058" s="317" t="s">
        <v>3528</v>
      </c>
      <c r="J2058" s="317">
        <v>1</v>
      </c>
      <c r="K2058" s="317" t="s">
        <v>679</v>
      </c>
      <c r="L2058" s="317" t="s">
        <v>985</v>
      </c>
      <c r="M2058" s="317">
        <v>0</v>
      </c>
      <c r="N2058" s="333" t="s">
        <v>465</v>
      </c>
      <c r="O2058" s="318"/>
      <c r="P2058" s="319"/>
      <c r="Q2058" s="320"/>
      <c r="R2058" s="319"/>
      <c r="S2058" s="319"/>
      <c r="T2058" s="320"/>
      <c r="U2058" s="321">
        <v>45070</v>
      </c>
      <c r="V2058" s="270" t="str">
        <f ca="1">IFERROR(IF(E2058&lt;&gt;"",VLOOKUP(E2058,'Color Lineup'!N:N,1,0),""),"CHECK")</f>
        <v>HJ089</v>
      </c>
    </row>
    <row r="2059" spans="3:22">
      <c r="C2059" s="1">
        <f>+IF(D2059=1,COUNTIF($D$2:D2059,D2059),0)</f>
        <v>0</v>
      </c>
      <c r="D2059" s="1">
        <f>+COUNTIF($E$2:E2059,E2059)</f>
        <v>68</v>
      </c>
      <c r="E2059" s="1" t="str">
        <f t="shared" si="64"/>
        <v>MY4R0</v>
      </c>
      <c r="F2059" s="323">
        <f t="shared" si="65"/>
        <v>2057</v>
      </c>
      <c r="G2059" s="317" t="s">
        <v>3529</v>
      </c>
      <c r="H2059" s="317" t="s">
        <v>518</v>
      </c>
      <c r="I2059" s="317" t="s">
        <v>1181</v>
      </c>
      <c r="J2059" s="317">
        <v>6</v>
      </c>
      <c r="K2059" s="317" t="s">
        <v>759</v>
      </c>
      <c r="L2059" s="317" t="s">
        <v>853</v>
      </c>
      <c r="M2059" s="317">
        <v>0</v>
      </c>
      <c r="N2059" s="333" t="s">
        <v>21</v>
      </c>
      <c r="O2059" s="318"/>
      <c r="P2059" s="319"/>
      <c r="Q2059" s="320"/>
      <c r="R2059" s="319"/>
      <c r="S2059" s="319"/>
      <c r="T2059" s="320"/>
      <c r="U2059" s="321">
        <v>45070</v>
      </c>
      <c r="V2059" s="270" t="str">
        <f ca="1">IFERROR(IF(E2059&lt;&gt;"",VLOOKUP(E2059,'Color Lineup'!N:N,1,0),""),"CHECK")</f>
        <v>MY4R0</v>
      </c>
    </row>
    <row r="2060" spans="3:22">
      <c r="C2060" s="1">
        <f>+IF(D2060=1,COUNTIF($D$2:D2060,D2060),0)</f>
        <v>0</v>
      </c>
      <c r="D2060" s="1">
        <f>+COUNTIF($E$2:E2060,E2060)</f>
        <v>62</v>
      </c>
      <c r="E2060" s="1" t="str">
        <f t="shared" si="64"/>
        <v>HKW09</v>
      </c>
      <c r="F2060" s="323">
        <f t="shared" si="65"/>
        <v>2058</v>
      </c>
      <c r="G2060" s="317" t="s">
        <v>3530</v>
      </c>
      <c r="H2060" s="317" t="s">
        <v>682</v>
      </c>
      <c r="I2060" s="317" t="s">
        <v>3531</v>
      </c>
      <c r="J2060" s="317">
        <v>1</v>
      </c>
      <c r="K2060" s="317" t="s">
        <v>681</v>
      </c>
      <c r="L2060" s="317" t="s">
        <v>986</v>
      </c>
      <c r="M2060" s="317">
        <v>0</v>
      </c>
      <c r="N2060" s="333" t="s">
        <v>635</v>
      </c>
      <c r="O2060" s="318"/>
      <c r="P2060" s="319"/>
      <c r="Q2060" s="320"/>
      <c r="R2060" s="319"/>
      <c r="S2060" s="319"/>
      <c r="T2060" s="320"/>
      <c r="U2060" s="321">
        <v>45070</v>
      </c>
      <c r="V2060" s="270" t="str">
        <f ca="1">IFERROR(IF(E2060&lt;&gt;"",VLOOKUP(E2060,'Color Lineup'!N:N,1,0),""),"CHECK")</f>
        <v>HKW09</v>
      </c>
    </row>
    <row r="2061" spans="3:22">
      <c r="C2061" s="1">
        <f>+IF(D2061=1,COUNTIF($D$2:D2061,D2061),0)</f>
        <v>0</v>
      </c>
      <c r="D2061" s="1">
        <f>+COUNTIF($E$2:E2061,E2061)</f>
        <v>14</v>
      </c>
      <c r="E2061" s="1" t="str">
        <f t="shared" si="64"/>
        <v>MV089</v>
      </c>
      <c r="F2061" s="323">
        <f t="shared" si="65"/>
        <v>2059</v>
      </c>
      <c r="G2061" s="317" t="s">
        <v>3532</v>
      </c>
      <c r="H2061" s="317" t="s">
        <v>518</v>
      </c>
      <c r="I2061" s="317" t="s">
        <v>1135</v>
      </c>
      <c r="J2061" s="317">
        <v>8</v>
      </c>
      <c r="K2061" s="317" t="s">
        <v>758</v>
      </c>
      <c r="L2061" s="317" t="s">
        <v>854</v>
      </c>
      <c r="M2061" s="317">
        <v>0</v>
      </c>
      <c r="N2061" s="333" t="s">
        <v>465</v>
      </c>
      <c r="O2061" s="318"/>
      <c r="P2061" s="319"/>
      <c r="Q2061" s="320"/>
      <c r="R2061" s="319"/>
      <c r="S2061" s="319"/>
      <c r="T2061" s="320"/>
      <c r="U2061" s="321">
        <v>45070</v>
      </c>
      <c r="V2061" s="270" t="str">
        <f ca="1">IFERROR(IF(E2061&lt;&gt;"",VLOOKUP(E2061,'Color Lineup'!N:N,1,0),""),"CHECK")</f>
        <v>MV089</v>
      </c>
    </row>
    <row r="2062" spans="3:22">
      <c r="C2062" s="1">
        <f>+IF(D2062=1,COUNTIF($D$2:D2062,D2062),0)</f>
        <v>0</v>
      </c>
      <c r="D2062" s="1">
        <f>+COUNTIF($E$2:E2062,E2062)</f>
        <v>67</v>
      </c>
      <c r="E2062" s="1" t="str">
        <f t="shared" si="64"/>
        <v>LH3Q3</v>
      </c>
      <c r="F2062" s="323">
        <f t="shared" si="65"/>
        <v>2060</v>
      </c>
      <c r="G2062" s="317" t="s">
        <v>3533</v>
      </c>
      <c r="H2062" s="317" t="s">
        <v>682</v>
      </c>
      <c r="I2062" s="317" t="s">
        <v>3521</v>
      </c>
      <c r="J2062" s="317">
        <v>2</v>
      </c>
      <c r="K2062" s="317" t="s">
        <v>585</v>
      </c>
      <c r="L2062" s="317" t="s">
        <v>987</v>
      </c>
      <c r="M2062" s="317">
        <v>0</v>
      </c>
      <c r="N2062" s="333" t="s">
        <v>630</v>
      </c>
      <c r="O2062" s="318"/>
      <c r="P2062" s="319"/>
      <c r="Q2062" s="320"/>
      <c r="R2062" s="319"/>
      <c r="S2062" s="319"/>
      <c r="T2062" s="320"/>
      <c r="U2062" s="321">
        <v>45070</v>
      </c>
      <c r="V2062" s="270" t="str">
        <f ca="1">IFERROR(IF(E2062&lt;&gt;"",VLOOKUP(E2062,'Color Lineup'!N:N,1,0),""),"CHECK")</f>
        <v>LH3Q3</v>
      </c>
    </row>
    <row r="2063" spans="3:22">
      <c r="C2063" s="1">
        <f>+IF(D2063=1,COUNTIF($D$2:D2063,D2063),0)</f>
        <v>0</v>
      </c>
      <c r="D2063" s="1">
        <f>+COUNTIF($E$2:E2063,E2063)</f>
        <v>49</v>
      </c>
      <c r="E2063" s="1" t="str">
        <f t="shared" si="64"/>
        <v>JH040</v>
      </c>
      <c r="F2063" s="323">
        <f t="shared" si="65"/>
        <v>2061</v>
      </c>
      <c r="G2063" s="317" t="s">
        <v>3534</v>
      </c>
      <c r="H2063" s="317" t="s">
        <v>520</v>
      </c>
      <c r="I2063" s="317" t="s">
        <v>3487</v>
      </c>
      <c r="J2063" s="317">
        <v>9</v>
      </c>
      <c r="K2063" s="317" t="s">
        <v>452</v>
      </c>
      <c r="L2063" s="317" t="s">
        <v>1067</v>
      </c>
      <c r="M2063" s="317">
        <v>0</v>
      </c>
      <c r="N2063" s="333" t="s">
        <v>28</v>
      </c>
      <c r="O2063" s="318"/>
      <c r="P2063" s="319"/>
      <c r="Q2063" s="320"/>
      <c r="R2063" s="319"/>
      <c r="S2063" s="319"/>
      <c r="T2063" s="320"/>
      <c r="U2063" s="321">
        <v>45070</v>
      </c>
      <c r="V2063" s="270" t="str">
        <f ca="1">IFERROR(IF(E2063&lt;&gt;"",VLOOKUP(E2063,'Color Lineup'!N:N,1,0),""),"CHECK")</f>
        <v>JH040</v>
      </c>
    </row>
    <row r="2064" spans="3:22">
      <c r="C2064" s="1">
        <f>+IF(D2064=1,COUNTIF($D$2:D2064,D2064),0)</f>
        <v>0</v>
      </c>
      <c r="D2064" s="1">
        <f>+COUNTIF($E$2:E2064,E2064)</f>
        <v>166</v>
      </c>
      <c r="E2064" s="1" t="str">
        <f t="shared" si="64"/>
        <v>MX4R0</v>
      </c>
      <c r="F2064" s="323">
        <f t="shared" si="65"/>
        <v>2062</v>
      </c>
      <c r="G2064" s="317" t="s">
        <v>3535</v>
      </c>
      <c r="H2064" s="317" t="s">
        <v>518</v>
      </c>
      <c r="I2064" s="317" t="s">
        <v>1214</v>
      </c>
      <c r="J2064" s="317">
        <v>3</v>
      </c>
      <c r="K2064" s="317" t="s">
        <v>760</v>
      </c>
      <c r="L2064" s="317" t="s">
        <v>855</v>
      </c>
      <c r="M2064" s="317">
        <v>0</v>
      </c>
      <c r="N2064" s="333" t="s">
        <v>21</v>
      </c>
      <c r="O2064" s="318"/>
      <c r="P2064" s="319"/>
      <c r="Q2064" s="320"/>
      <c r="R2064" s="319"/>
      <c r="S2064" s="319"/>
      <c r="T2064" s="320"/>
      <c r="U2064" s="321">
        <v>45070</v>
      </c>
      <c r="V2064" s="270" t="str">
        <f ca="1">IFERROR(IF(E2064&lt;&gt;"",VLOOKUP(E2064,'Color Lineup'!N:N,1,0),""),"CHECK")</f>
        <v>MX4R0</v>
      </c>
    </row>
    <row r="2065" spans="3:22">
      <c r="C2065" s="1">
        <f>+IF(D2065=1,COUNTIF($D$2:D2065,D2065),0)</f>
        <v>0</v>
      </c>
      <c r="D2065" s="1">
        <f>+COUNTIF($E$2:E2065,E2065)</f>
        <v>18</v>
      </c>
      <c r="E2065" s="1" t="str">
        <f t="shared" si="64"/>
        <v>CXS28</v>
      </c>
      <c r="F2065" s="323">
        <f t="shared" si="65"/>
        <v>2063</v>
      </c>
      <c r="G2065" s="317" t="s">
        <v>3536</v>
      </c>
      <c r="H2065" s="317" t="s">
        <v>682</v>
      </c>
      <c r="I2065" s="317" t="s">
        <v>3458</v>
      </c>
      <c r="J2065" s="317">
        <v>8</v>
      </c>
      <c r="K2065" s="317" t="s">
        <v>680</v>
      </c>
      <c r="L2065" s="317" t="s">
        <v>988</v>
      </c>
      <c r="M2065" s="317">
        <v>0</v>
      </c>
      <c r="N2065" s="333" t="s">
        <v>631</v>
      </c>
      <c r="O2065" s="318"/>
      <c r="P2065" s="319"/>
      <c r="Q2065" s="320"/>
      <c r="R2065" s="319"/>
      <c r="S2065" s="319"/>
      <c r="T2065" s="320"/>
      <c r="U2065" s="321">
        <v>45070</v>
      </c>
      <c r="V2065" s="270" t="str">
        <f ca="1">IFERROR(IF(E2065&lt;&gt;"",VLOOKUP(E2065,'Color Lineup'!N:N,1,0),""),"CHECK")</f>
        <v>CXS28</v>
      </c>
    </row>
    <row r="2066" spans="3:22">
      <c r="C2066" s="1">
        <f>+IF(D2066=1,COUNTIF($D$2:D2066,D2066),0)</f>
        <v>0</v>
      </c>
      <c r="D2066" s="1">
        <f>+COUNTIF($E$2:E2066,E2066)</f>
        <v>52</v>
      </c>
      <c r="E2066" s="1" t="str">
        <f t="shared" si="64"/>
        <v>MV040</v>
      </c>
      <c r="F2066" s="323">
        <f t="shared" si="65"/>
        <v>2064</v>
      </c>
      <c r="G2066" s="317" t="s">
        <v>3537</v>
      </c>
      <c r="H2066" s="317" t="s">
        <v>518</v>
      </c>
      <c r="I2066" s="317" t="s">
        <v>1135</v>
      </c>
      <c r="J2066" s="317">
        <v>9</v>
      </c>
      <c r="K2066" s="317" t="s">
        <v>758</v>
      </c>
      <c r="L2066" s="317" t="s">
        <v>856</v>
      </c>
      <c r="M2066" s="317">
        <v>0</v>
      </c>
      <c r="N2066" s="333" t="s">
        <v>28</v>
      </c>
      <c r="O2066" s="318"/>
      <c r="P2066" s="319"/>
      <c r="Q2066" s="320"/>
      <c r="R2066" s="319"/>
      <c r="S2066" s="319"/>
      <c r="T2066" s="320"/>
      <c r="U2066" s="321">
        <v>45070</v>
      </c>
      <c r="V2066" s="270" t="str">
        <f ca="1">IFERROR(IF(E2066&lt;&gt;"",VLOOKUP(E2066,'Color Lineup'!N:N,1,0),""),"CHECK")</f>
        <v>MV040</v>
      </c>
    </row>
    <row r="2067" spans="3:22">
      <c r="C2067" s="1">
        <f>+IF(D2067=1,COUNTIF($D$2:D2067,D2067),0)</f>
        <v>0</v>
      </c>
      <c r="D2067" s="1">
        <f>+COUNTIF($E$2:E2067,E2067)</f>
        <v>63</v>
      </c>
      <c r="E2067" s="1" t="str">
        <f t="shared" si="64"/>
        <v>HKW09</v>
      </c>
      <c r="F2067" s="323">
        <f t="shared" si="65"/>
        <v>2065</v>
      </c>
      <c r="G2067" s="317" t="s">
        <v>3538</v>
      </c>
      <c r="H2067" s="317" t="s">
        <v>682</v>
      </c>
      <c r="I2067" s="317" t="s">
        <v>3531</v>
      </c>
      <c r="J2067" s="317">
        <v>2</v>
      </c>
      <c r="K2067" s="317" t="s">
        <v>681</v>
      </c>
      <c r="L2067" s="317" t="s">
        <v>989</v>
      </c>
      <c r="M2067" s="317">
        <v>0</v>
      </c>
      <c r="N2067" s="333" t="s">
        <v>635</v>
      </c>
      <c r="O2067" s="318"/>
      <c r="P2067" s="319"/>
      <c r="Q2067" s="320"/>
      <c r="R2067" s="319"/>
      <c r="S2067" s="319"/>
      <c r="T2067" s="320"/>
      <c r="U2067" s="321">
        <v>45070</v>
      </c>
      <c r="V2067" s="270" t="str">
        <f ca="1">IFERROR(IF(E2067&lt;&gt;"",VLOOKUP(E2067,'Color Lineup'!N:N,1,0),""),"CHECK")</f>
        <v>HKW09</v>
      </c>
    </row>
    <row r="2068" spans="3:22">
      <c r="C2068" s="1">
        <f>+IF(D2068=1,COUNTIF($D$2:D2068,D2068),0)</f>
        <v>0</v>
      </c>
      <c r="D2068" s="1">
        <f>+COUNTIF($E$2:E2068,E2068)</f>
        <v>134</v>
      </c>
      <c r="E2068" s="1" t="str">
        <f t="shared" si="64"/>
        <v>MX089</v>
      </c>
      <c r="F2068" s="323">
        <f t="shared" si="65"/>
        <v>2066</v>
      </c>
      <c r="G2068" s="317" t="s">
        <v>3539</v>
      </c>
      <c r="H2068" s="317" t="s">
        <v>518</v>
      </c>
      <c r="I2068" s="317" t="s">
        <v>1214</v>
      </c>
      <c r="J2068" s="317">
        <v>4</v>
      </c>
      <c r="K2068" s="317" t="s">
        <v>760</v>
      </c>
      <c r="L2068" s="317" t="s">
        <v>857</v>
      </c>
      <c r="M2068" s="317">
        <v>0</v>
      </c>
      <c r="N2068" s="333" t="s">
        <v>465</v>
      </c>
      <c r="O2068" s="318"/>
      <c r="P2068" s="319"/>
      <c r="Q2068" s="320"/>
      <c r="R2068" s="319"/>
      <c r="S2068" s="319"/>
      <c r="T2068" s="320"/>
      <c r="U2068" s="321">
        <v>45070</v>
      </c>
      <c r="V2068" s="270" t="str">
        <f ca="1">IFERROR(IF(E2068&lt;&gt;"",VLOOKUP(E2068,'Color Lineup'!N:N,1,0),""),"CHECK")</f>
        <v>MX089</v>
      </c>
    </row>
    <row r="2069" spans="3:22">
      <c r="C2069" s="1">
        <f>+IF(D2069=1,COUNTIF($D$2:D2069,D2069),0)</f>
        <v>0</v>
      </c>
      <c r="D2069" s="1">
        <f>+COUNTIF($E$2:E2069,E2069)</f>
        <v>100</v>
      </c>
      <c r="E2069" s="1" t="str">
        <f t="shared" si="64"/>
        <v>HJ089</v>
      </c>
      <c r="F2069" s="323">
        <f t="shared" si="65"/>
        <v>2067</v>
      </c>
      <c r="G2069" s="317" t="s">
        <v>3540</v>
      </c>
      <c r="H2069" s="317" t="s">
        <v>682</v>
      </c>
      <c r="I2069" s="317" t="s">
        <v>3528</v>
      </c>
      <c r="J2069" s="317">
        <v>2</v>
      </c>
      <c r="K2069" s="317" t="s">
        <v>679</v>
      </c>
      <c r="L2069" s="317" t="s">
        <v>990</v>
      </c>
      <c r="M2069" s="317">
        <v>0</v>
      </c>
      <c r="N2069" s="333" t="s">
        <v>465</v>
      </c>
      <c r="O2069" s="318"/>
      <c r="P2069" s="319"/>
      <c r="Q2069" s="320"/>
      <c r="R2069" s="319"/>
      <c r="S2069" s="319"/>
      <c r="T2069" s="320"/>
      <c r="U2069" s="321">
        <v>45070</v>
      </c>
      <c r="V2069" s="270" t="str">
        <f ca="1">IFERROR(IF(E2069&lt;&gt;"",VLOOKUP(E2069,'Color Lineup'!N:N,1,0),""),"CHECK")</f>
        <v>HJ089</v>
      </c>
    </row>
    <row r="2070" spans="3:22">
      <c r="C2070" s="1">
        <f>+IF(D2070=1,COUNTIF($D$2:D2070,D2070),0)</f>
        <v>0</v>
      </c>
      <c r="D2070" s="1">
        <f>+COUNTIF($E$2:E2070,E2070)</f>
        <v>50</v>
      </c>
      <c r="E2070" s="1" t="str">
        <f t="shared" si="64"/>
        <v>JH040</v>
      </c>
      <c r="F2070" s="323">
        <f t="shared" si="65"/>
        <v>2068</v>
      </c>
      <c r="G2070" s="317" t="s">
        <v>3541</v>
      </c>
      <c r="H2070" s="317" t="s">
        <v>520</v>
      </c>
      <c r="I2070" s="317" t="s">
        <v>3487</v>
      </c>
      <c r="J2070" s="317">
        <v>10</v>
      </c>
      <c r="K2070" s="317" t="s">
        <v>452</v>
      </c>
      <c r="L2070" s="317" t="s">
        <v>1068</v>
      </c>
      <c r="M2070" s="317">
        <v>0</v>
      </c>
      <c r="N2070" s="333" t="s">
        <v>28</v>
      </c>
      <c r="O2070" s="318"/>
      <c r="P2070" s="319"/>
      <c r="Q2070" s="320"/>
      <c r="R2070" s="319"/>
      <c r="S2070" s="319"/>
      <c r="T2070" s="320"/>
      <c r="U2070" s="321">
        <v>45070</v>
      </c>
      <c r="V2070" s="270" t="str">
        <f ca="1">IFERROR(IF(E2070&lt;&gt;"",VLOOKUP(E2070,'Color Lineup'!N:N,1,0),""),"CHECK")</f>
        <v>JH040</v>
      </c>
    </row>
    <row r="2071" spans="3:22">
      <c r="C2071" s="1">
        <f>+IF(D2071=1,COUNTIF($D$2:D2071,D2071),0)</f>
        <v>0</v>
      </c>
      <c r="D2071" s="1">
        <f>+COUNTIF($E$2:E2071,E2071)</f>
        <v>55</v>
      </c>
      <c r="E2071" s="1" t="str">
        <f t="shared" si="64"/>
        <v>MV4R0</v>
      </c>
      <c r="F2071" s="323">
        <f t="shared" si="65"/>
        <v>2069</v>
      </c>
      <c r="G2071" s="317" t="s">
        <v>3542</v>
      </c>
      <c r="H2071" s="317" t="s">
        <v>518</v>
      </c>
      <c r="I2071" s="317" t="s">
        <v>1135</v>
      </c>
      <c r="J2071" s="317">
        <v>10</v>
      </c>
      <c r="K2071" s="317" t="s">
        <v>758</v>
      </c>
      <c r="L2071" s="317" t="s">
        <v>858</v>
      </c>
      <c r="M2071" s="317">
        <v>0</v>
      </c>
      <c r="N2071" s="333" t="s">
        <v>21</v>
      </c>
      <c r="O2071" s="318"/>
      <c r="P2071" s="319"/>
      <c r="Q2071" s="320"/>
      <c r="R2071" s="319"/>
      <c r="S2071" s="319"/>
      <c r="T2071" s="320"/>
      <c r="U2071" s="321">
        <v>45070</v>
      </c>
      <c r="V2071" s="270" t="str">
        <f ca="1">IFERROR(IF(E2071&lt;&gt;"",VLOOKUP(E2071,'Color Lineup'!N:N,1,0),""),"CHECK")</f>
        <v>MV4R0</v>
      </c>
    </row>
    <row r="2072" spans="3:22">
      <c r="C2072" s="1">
        <f>+IF(D2072=1,COUNTIF($D$2:D2072,D2072),0)</f>
        <v>0</v>
      </c>
      <c r="D2072" s="1">
        <f>+COUNTIF($E$2:E2072,E2072)</f>
        <v>40</v>
      </c>
      <c r="E2072" s="1" t="str">
        <f t="shared" si="64"/>
        <v>LHS28</v>
      </c>
      <c r="F2072" s="323">
        <f t="shared" si="65"/>
        <v>2070</v>
      </c>
      <c r="G2072" s="317" t="s">
        <v>3543</v>
      </c>
      <c r="H2072" s="317" t="s">
        <v>682</v>
      </c>
      <c r="I2072" s="317" t="s">
        <v>3521</v>
      </c>
      <c r="J2072" s="317">
        <v>3</v>
      </c>
      <c r="K2072" s="317" t="s">
        <v>585</v>
      </c>
      <c r="L2072" s="317" t="s">
        <v>991</v>
      </c>
      <c r="M2072" s="317">
        <v>0</v>
      </c>
      <c r="N2072" s="333" t="s">
        <v>631</v>
      </c>
      <c r="O2072" s="318"/>
      <c r="P2072" s="319"/>
      <c r="Q2072" s="320"/>
      <c r="R2072" s="319"/>
      <c r="S2072" s="319"/>
      <c r="T2072" s="320"/>
      <c r="U2072" s="321">
        <v>45070</v>
      </c>
      <c r="V2072" s="270" t="str">
        <f ca="1">IFERROR(IF(E2072&lt;&gt;"",VLOOKUP(E2072,'Color Lineup'!N:N,1,0),""),"CHECK")</f>
        <v>LHS28</v>
      </c>
    </row>
    <row r="2073" spans="3:22">
      <c r="C2073" s="1">
        <f>+IF(D2073=1,COUNTIF($D$2:D2073,D2073),0)</f>
        <v>0</v>
      </c>
      <c r="D2073" s="1">
        <f>+COUNTIF($E$2:E2073,E2073)</f>
        <v>69</v>
      </c>
      <c r="E2073" s="1" t="str">
        <f t="shared" si="64"/>
        <v>MY4R0</v>
      </c>
      <c r="F2073" s="323">
        <f t="shared" si="65"/>
        <v>2071</v>
      </c>
      <c r="G2073" s="317" t="s">
        <v>3544</v>
      </c>
      <c r="H2073" s="317" t="s">
        <v>518</v>
      </c>
      <c r="I2073" s="317" t="s">
        <v>1181</v>
      </c>
      <c r="J2073" s="317">
        <v>7</v>
      </c>
      <c r="K2073" s="317" t="s">
        <v>759</v>
      </c>
      <c r="L2073" s="317" t="s">
        <v>859</v>
      </c>
      <c r="M2073" s="317">
        <v>0</v>
      </c>
      <c r="N2073" s="333" t="s">
        <v>21</v>
      </c>
      <c r="O2073" s="318"/>
      <c r="P2073" s="319"/>
      <c r="Q2073" s="320"/>
      <c r="R2073" s="319"/>
      <c r="S2073" s="319"/>
      <c r="T2073" s="320"/>
      <c r="U2073" s="321">
        <v>45070</v>
      </c>
      <c r="V2073" s="270" t="str">
        <f ca="1">IFERROR(IF(E2073&lt;&gt;"",VLOOKUP(E2073,'Color Lineup'!N:N,1,0),""),"CHECK")</f>
        <v>MY4R0</v>
      </c>
    </row>
    <row r="2074" spans="3:22">
      <c r="C2074" s="1">
        <f>+IF(D2074=1,COUNTIF($D$2:D2074,D2074),0)</f>
        <v>0</v>
      </c>
      <c r="D2074" s="1">
        <f>+COUNTIF($E$2:E2074,E2074)</f>
        <v>14</v>
      </c>
      <c r="E2074" s="1" t="str">
        <f t="shared" si="64"/>
        <v>CXP20</v>
      </c>
      <c r="F2074" s="323">
        <f t="shared" si="65"/>
        <v>2072</v>
      </c>
      <c r="G2074" s="317" t="s">
        <v>3545</v>
      </c>
      <c r="H2074" s="317" t="s">
        <v>682</v>
      </c>
      <c r="I2074" s="317" t="s">
        <v>3458</v>
      </c>
      <c r="J2074" s="317">
        <v>9</v>
      </c>
      <c r="K2074" s="317" t="s">
        <v>680</v>
      </c>
      <c r="L2074" s="317" t="s">
        <v>992</v>
      </c>
      <c r="M2074" s="317">
        <v>0</v>
      </c>
      <c r="N2074" s="333" t="s">
        <v>633</v>
      </c>
      <c r="O2074" s="318"/>
      <c r="P2074" s="319"/>
      <c r="Q2074" s="320"/>
      <c r="R2074" s="319"/>
      <c r="S2074" s="319"/>
      <c r="T2074" s="320"/>
      <c r="U2074" s="321">
        <v>45070</v>
      </c>
      <c r="V2074" s="270" t="str">
        <f ca="1">IFERROR(IF(E2074&lt;&gt;"",VLOOKUP(E2074,'Color Lineup'!N:N,1,0),""),"CHECK")</f>
        <v>CXP20</v>
      </c>
    </row>
    <row r="2075" spans="3:22">
      <c r="C2075" s="1">
        <f>+IF(D2075=1,COUNTIF($D$2:D2075,D2075),0)</f>
        <v>0</v>
      </c>
      <c r="D2075" s="1">
        <f>+COUNTIF($E$2:E2075,E2075)</f>
        <v>53</v>
      </c>
      <c r="E2075" s="1" t="str">
        <f t="shared" si="64"/>
        <v>MV040</v>
      </c>
      <c r="F2075" s="323">
        <f t="shared" si="65"/>
        <v>2073</v>
      </c>
      <c r="G2075" s="317" t="s">
        <v>3546</v>
      </c>
      <c r="H2075" s="317" t="s">
        <v>518</v>
      </c>
      <c r="I2075" s="317" t="s">
        <v>1138</v>
      </c>
      <c r="J2075" s="317">
        <v>1</v>
      </c>
      <c r="K2075" s="317" t="s">
        <v>758</v>
      </c>
      <c r="L2075" s="317" t="s">
        <v>860</v>
      </c>
      <c r="M2075" s="317">
        <v>0</v>
      </c>
      <c r="N2075" s="333" t="s">
        <v>28</v>
      </c>
      <c r="O2075" s="318"/>
      <c r="P2075" s="319"/>
      <c r="Q2075" s="320"/>
      <c r="R2075" s="319"/>
      <c r="S2075" s="319"/>
      <c r="T2075" s="320"/>
      <c r="U2075" s="321">
        <v>45070</v>
      </c>
      <c r="V2075" s="270" t="str">
        <f ca="1">IFERROR(IF(E2075&lt;&gt;"",VLOOKUP(E2075,'Color Lineup'!N:N,1,0),""),"CHECK")</f>
        <v>MV040</v>
      </c>
    </row>
    <row r="2076" spans="3:22">
      <c r="C2076" s="1">
        <f>+IF(D2076=1,COUNTIF($D$2:D2076,D2076),0)</f>
        <v>0</v>
      </c>
      <c r="D2076" s="1">
        <f>+COUNTIF($E$2:E2076,E2076)</f>
        <v>2</v>
      </c>
      <c r="E2076" s="1" t="str">
        <f t="shared" si="64"/>
        <v>JL4V8</v>
      </c>
      <c r="F2076" s="323">
        <f t="shared" si="65"/>
        <v>2074</v>
      </c>
      <c r="G2076" s="317" t="s">
        <v>3547</v>
      </c>
      <c r="H2076" s="317" t="s">
        <v>520</v>
      </c>
      <c r="I2076" s="317" t="s">
        <v>1489</v>
      </c>
      <c r="J2076" s="317">
        <v>3</v>
      </c>
      <c r="K2076" s="317" t="s">
        <v>454</v>
      </c>
      <c r="L2076" s="317" t="s">
        <v>1069</v>
      </c>
      <c r="M2076" s="317">
        <v>0</v>
      </c>
      <c r="N2076" s="333" t="s">
        <v>30</v>
      </c>
      <c r="O2076" s="318"/>
      <c r="P2076" s="319"/>
      <c r="Q2076" s="320"/>
      <c r="R2076" s="319"/>
      <c r="S2076" s="319"/>
      <c r="T2076" s="320"/>
      <c r="U2076" s="321">
        <v>45070</v>
      </c>
      <c r="V2076" s="270" t="str">
        <f ca="1">IFERROR(IF(E2076&lt;&gt;"",VLOOKUP(E2076,'Color Lineup'!N:N,1,0),""),"CHECK")</f>
        <v>JL4V8</v>
      </c>
    </row>
    <row r="2077" spans="3:22">
      <c r="C2077" s="1">
        <f>+IF(D2077=1,COUNTIF($D$2:D2077,D2077),0)</f>
        <v>0</v>
      </c>
      <c r="D2077" s="1">
        <f>+COUNTIF($E$2:E2077,E2077)</f>
        <v>64</v>
      </c>
      <c r="E2077" s="1" t="str">
        <f t="shared" si="64"/>
        <v>HKW09</v>
      </c>
      <c r="F2077" s="323">
        <f t="shared" si="65"/>
        <v>2075</v>
      </c>
      <c r="G2077" s="317" t="s">
        <v>3548</v>
      </c>
      <c r="H2077" s="317" t="s">
        <v>682</v>
      </c>
      <c r="I2077" s="317" t="s">
        <v>3531</v>
      </c>
      <c r="J2077" s="317">
        <v>3</v>
      </c>
      <c r="K2077" s="317" t="s">
        <v>681</v>
      </c>
      <c r="L2077" s="317" t="s">
        <v>993</v>
      </c>
      <c r="M2077" s="317">
        <v>0</v>
      </c>
      <c r="N2077" s="333" t="s">
        <v>635</v>
      </c>
      <c r="O2077" s="318"/>
      <c r="P2077" s="319"/>
      <c r="Q2077" s="320"/>
      <c r="R2077" s="319"/>
      <c r="S2077" s="319"/>
      <c r="T2077" s="320"/>
      <c r="U2077" s="321">
        <v>45070</v>
      </c>
      <c r="V2077" s="270" t="str">
        <f ca="1">IFERROR(IF(E2077&lt;&gt;"",VLOOKUP(E2077,'Color Lineup'!N:N,1,0),""),"CHECK")</f>
        <v>HKW09</v>
      </c>
    </row>
    <row r="2078" spans="3:22">
      <c r="C2078" s="1">
        <f>+IF(D2078=1,COUNTIF($D$2:D2078,D2078),0)</f>
        <v>0</v>
      </c>
      <c r="D2078" s="1">
        <f>+COUNTIF($E$2:E2078,E2078)</f>
        <v>91</v>
      </c>
      <c r="E2078" s="1" t="str">
        <f t="shared" si="64"/>
        <v>MX218</v>
      </c>
      <c r="F2078" s="323">
        <f t="shared" si="65"/>
        <v>2076</v>
      </c>
      <c r="G2078" s="317" t="s">
        <v>3549</v>
      </c>
      <c r="H2078" s="317" t="s">
        <v>518</v>
      </c>
      <c r="I2078" s="317" t="s">
        <v>1214</v>
      </c>
      <c r="J2078" s="317">
        <v>5</v>
      </c>
      <c r="K2078" s="317" t="s">
        <v>760</v>
      </c>
      <c r="L2078" s="317" t="s">
        <v>861</v>
      </c>
      <c r="M2078" s="317">
        <v>0</v>
      </c>
      <c r="N2078" s="333" t="s">
        <v>20</v>
      </c>
      <c r="O2078" s="318"/>
      <c r="P2078" s="319"/>
      <c r="Q2078" s="320"/>
      <c r="R2078" s="319"/>
      <c r="S2078" s="319"/>
      <c r="T2078" s="320"/>
      <c r="U2078" s="321">
        <v>45070</v>
      </c>
      <c r="V2078" s="270" t="str">
        <f ca="1">IFERROR(IF(E2078&lt;&gt;"",VLOOKUP(E2078,'Color Lineup'!N:N,1,0),""),"CHECK")</f>
        <v>MX218</v>
      </c>
    </row>
    <row r="2079" spans="3:22">
      <c r="C2079" s="1">
        <f>+IF(D2079=1,COUNTIF($D$2:D2079,D2079),0)</f>
        <v>0</v>
      </c>
      <c r="D2079" s="1">
        <f>+COUNTIF($E$2:E2079,E2079)</f>
        <v>196</v>
      </c>
      <c r="E2079" s="1" t="str">
        <f t="shared" si="64"/>
        <v>LH089</v>
      </c>
      <c r="F2079" s="323">
        <f t="shared" si="65"/>
        <v>2077</v>
      </c>
      <c r="G2079" s="317" t="s">
        <v>3550</v>
      </c>
      <c r="H2079" s="317" t="s">
        <v>682</v>
      </c>
      <c r="I2079" s="317" t="s">
        <v>3521</v>
      </c>
      <c r="J2079" s="317">
        <v>4</v>
      </c>
      <c r="K2079" s="317" t="s">
        <v>585</v>
      </c>
      <c r="L2079" s="317" t="s">
        <v>994</v>
      </c>
      <c r="M2079" s="317">
        <v>0</v>
      </c>
      <c r="N2079" s="333" t="s">
        <v>465</v>
      </c>
      <c r="O2079" s="318"/>
      <c r="P2079" s="319"/>
      <c r="Q2079" s="320"/>
      <c r="R2079" s="319"/>
      <c r="S2079" s="319"/>
      <c r="T2079" s="320"/>
      <c r="U2079" s="321">
        <v>45070</v>
      </c>
      <c r="V2079" s="270" t="str">
        <f ca="1">IFERROR(IF(E2079&lt;&gt;"",VLOOKUP(E2079,'Color Lineup'!N:N,1,0),""),"CHECK")</f>
        <v>LH089</v>
      </c>
    </row>
    <row r="2080" spans="3:22">
      <c r="C2080" s="1">
        <f>+IF(D2080=1,COUNTIF($D$2:D2080,D2080),0)</f>
        <v>0</v>
      </c>
      <c r="D2080" s="1">
        <f>+COUNTIF($E$2:E2080,E2080)</f>
        <v>56</v>
      </c>
      <c r="E2080" s="1" t="str">
        <f t="shared" si="64"/>
        <v>MV4R0</v>
      </c>
      <c r="F2080" s="323">
        <f t="shared" si="65"/>
        <v>2078</v>
      </c>
      <c r="G2080" s="317" t="s">
        <v>3551</v>
      </c>
      <c r="H2080" s="317" t="s">
        <v>518</v>
      </c>
      <c r="I2080" s="317" t="s">
        <v>1138</v>
      </c>
      <c r="J2080" s="317">
        <v>2</v>
      </c>
      <c r="K2080" s="317" t="s">
        <v>758</v>
      </c>
      <c r="L2080" s="317" t="s">
        <v>862</v>
      </c>
      <c r="M2080" s="317">
        <v>0</v>
      </c>
      <c r="N2080" s="333" t="s">
        <v>21</v>
      </c>
      <c r="O2080" s="318"/>
      <c r="P2080" s="319"/>
      <c r="Q2080" s="320"/>
      <c r="R2080" s="319"/>
      <c r="S2080" s="319"/>
      <c r="T2080" s="320"/>
      <c r="U2080" s="321">
        <v>45070</v>
      </c>
      <c r="V2080" s="270" t="str">
        <f ca="1">IFERROR(IF(E2080&lt;&gt;"",VLOOKUP(E2080,'Color Lineup'!N:N,1,0),""),"CHECK")</f>
        <v>MV4R0</v>
      </c>
    </row>
    <row r="2081" spans="3:22">
      <c r="C2081" s="1">
        <f>+IF(D2081=1,COUNTIF($D$2:D2081,D2081),0)</f>
        <v>0</v>
      </c>
      <c r="D2081" s="1">
        <f>+COUNTIF($E$2:E2081,E2081)</f>
        <v>27</v>
      </c>
      <c r="E2081" s="1" t="str">
        <f t="shared" si="64"/>
        <v>HJX12</v>
      </c>
      <c r="F2081" s="323">
        <f t="shared" si="65"/>
        <v>2079</v>
      </c>
      <c r="G2081" s="317" t="s">
        <v>3552</v>
      </c>
      <c r="H2081" s="317" t="s">
        <v>682</v>
      </c>
      <c r="I2081" s="317" t="s">
        <v>3528</v>
      </c>
      <c r="J2081" s="317">
        <v>3</v>
      </c>
      <c r="K2081" s="317" t="s">
        <v>679</v>
      </c>
      <c r="L2081" s="317" t="s">
        <v>995</v>
      </c>
      <c r="M2081" s="317">
        <v>0</v>
      </c>
      <c r="N2081" s="333" t="s">
        <v>632</v>
      </c>
      <c r="O2081" s="318"/>
      <c r="P2081" s="319"/>
      <c r="Q2081" s="320"/>
      <c r="R2081" s="319"/>
      <c r="S2081" s="319"/>
      <c r="T2081" s="320"/>
      <c r="U2081" s="321">
        <v>45070</v>
      </c>
      <c r="V2081" s="270" t="str">
        <f ca="1">IFERROR(IF(E2081&lt;&gt;"",VLOOKUP(E2081,'Color Lineup'!N:N,1,0),""),"CHECK")</f>
        <v>HJX12</v>
      </c>
    </row>
    <row r="2082" spans="3:22">
      <c r="C2082" s="1">
        <f>+IF(D2082=1,COUNTIF($D$2:D2082,D2082),0)</f>
        <v>0</v>
      </c>
      <c r="D2082" s="1">
        <f>+COUNTIF($E$2:E2082,E2082)</f>
        <v>46</v>
      </c>
      <c r="E2082" s="1" t="str">
        <f t="shared" si="64"/>
        <v>MX040</v>
      </c>
      <c r="F2082" s="323">
        <f t="shared" si="65"/>
        <v>2080</v>
      </c>
      <c r="G2082" s="317" t="s">
        <v>3553</v>
      </c>
      <c r="H2082" s="317" t="s">
        <v>518</v>
      </c>
      <c r="I2082" s="317" t="s">
        <v>1214</v>
      </c>
      <c r="J2082" s="317">
        <v>6</v>
      </c>
      <c r="K2082" s="317" t="s">
        <v>760</v>
      </c>
      <c r="L2082" s="317" t="s">
        <v>864</v>
      </c>
      <c r="M2082" s="317">
        <v>0</v>
      </c>
      <c r="N2082" s="333" t="s">
        <v>28</v>
      </c>
      <c r="O2082" s="318"/>
      <c r="P2082" s="319"/>
      <c r="Q2082" s="320"/>
      <c r="R2082" s="319"/>
      <c r="S2082" s="319"/>
      <c r="T2082" s="320"/>
      <c r="U2082" s="321">
        <v>45070</v>
      </c>
      <c r="V2082" s="270" t="str">
        <f ca="1">IFERROR(IF(E2082&lt;&gt;"",VLOOKUP(E2082,'Color Lineup'!N:N,1,0),""),"CHECK")</f>
        <v>MX040</v>
      </c>
    </row>
    <row r="2083" spans="3:22">
      <c r="C2083" s="1">
        <f>+IF(D2083=1,COUNTIF($D$2:D2083,D2083),0)</f>
        <v>0</v>
      </c>
      <c r="D2083" s="1">
        <f>+COUNTIF($E$2:E2083,E2083)</f>
        <v>2</v>
      </c>
      <c r="E2083" s="1" t="str">
        <f t="shared" si="64"/>
        <v>JL1D6</v>
      </c>
      <c r="F2083" s="323">
        <f t="shared" si="65"/>
        <v>2081</v>
      </c>
      <c r="G2083" s="317" t="s">
        <v>3554</v>
      </c>
      <c r="H2083" s="317" t="s">
        <v>520</v>
      </c>
      <c r="I2083" s="317" t="s">
        <v>1489</v>
      </c>
      <c r="J2083" s="317">
        <v>4</v>
      </c>
      <c r="K2083" s="317" t="s">
        <v>454</v>
      </c>
      <c r="L2083" s="317" t="s">
        <v>1070</v>
      </c>
      <c r="M2083" s="317">
        <v>0</v>
      </c>
      <c r="N2083" s="333" t="s">
        <v>29</v>
      </c>
      <c r="O2083" s="318"/>
      <c r="P2083" s="319"/>
      <c r="Q2083" s="320"/>
      <c r="R2083" s="319"/>
      <c r="S2083" s="319"/>
      <c r="T2083" s="320"/>
      <c r="U2083" s="321">
        <v>45070</v>
      </c>
      <c r="V2083" s="270" t="str">
        <f ca="1">IFERROR(IF(E2083&lt;&gt;"",VLOOKUP(E2083,'Color Lineup'!N:N,1,0),""),"CHECK")</f>
        <v>JL1D6</v>
      </c>
    </row>
    <row r="2084" spans="3:22">
      <c r="C2084" s="1">
        <f>+IF(D2084=1,COUNTIF($D$2:D2084,D2084),0)</f>
        <v>0</v>
      </c>
      <c r="D2084" s="1">
        <f>+COUNTIF($E$2:E2084,E2084)</f>
        <v>65</v>
      </c>
      <c r="E2084" s="1" t="str">
        <f t="shared" si="64"/>
        <v>HKW09</v>
      </c>
      <c r="F2084" s="323">
        <f t="shared" si="65"/>
        <v>2082</v>
      </c>
      <c r="G2084" s="317" t="s">
        <v>3555</v>
      </c>
      <c r="H2084" s="317" t="s">
        <v>682</v>
      </c>
      <c r="I2084" s="317" t="s">
        <v>3531</v>
      </c>
      <c r="J2084" s="317">
        <v>4</v>
      </c>
      <c r="K2084" s="317" t="s">
        <v>681</v>
      </c>
      <c r="L2084" s="317" t="s">
        <v>996</v>
      </c>
      <c r="M2084" s="317">
        <v>0</v>
      </c>
      <c r="N2084" s="333" t="s">
        <v>635</v>
      </c>
      <c r="O2084" s="318"/>
      <c r="P2084" s="319"/>
      <c r="Q2084" s="320"/>
      <c r="R2084" s="319"/>
      <c r="S2084" s="319"/>
      <c r="T2084" s="320"/>
      <c r="U2084" s="321">
        <v>45070</v>
      </c>
      <c r="V2084" s="270" t="str">
        <f ca="1">IFERROR(IF(E2084&lt;&gt;"",VLOOKUP(E2084,'Color Lineup'!N:N,1,0),""),"CHECK")</f>
        <v>HKW09</v>
      </c>
    </row>
    <row r="2085" spans="3:22">
      <c r="C2085" s="1">
        <f>+IF(D2085=1,COUNTIF($D$2:D2085,D2085),0)</f>
        <v>0</v>
      </c>
      <c r="D2085" s="1">
        <f>+COUNTIF($E$2:E2085,E2085)</f>
        <v>54</v>
      </c>
      <c r="E2085" s="1" t="str">
        <f t="shared" si="64"/>
        <v>MV040</v>
      </c>
      <c r="F2085" s="323">
        <f t="shared" si="65"/>
        <v>2083</v>
      </c>
      <c r="G2085" s="317" t="s">
        <v>3556</v>
      </c>
      <c r="H2085" s="317" t="s">
        <v>518</v>
      </c>
      <c r="I2085" s="317" t="s">
        <v>1138</v>
      </c>
      <c r="J2085" s="317">
        <v>3</v>
      </c>
      <c r="K2085" s="317" t="s">
        <v>758</v>
      </c>
      <c r="L2085" s="317" t="s">
        <v>865</v>
      </c>
      <c r="M2085" s="317">
        <v>0</v>
      </c>
      <c r="N2085" s="333" t="s">
        <v>28</v>
      </c>
      <c r="O2085" s="318"/>
      <c r="P2085" s="319"/>
      <c r="Q2085" s="320"/>
      <c r="R2085" s="319"/>
      <c r="S2085" s="319"/>
      <c r="T2085" s="320"/>
      <c r="U2085" s="321">
        <v>45070</v>
      </c>
      <c r="V2085" s="270" t="str">
        <f ca="1">IFERROR(IF(E2085&lt;&gt;"",VLOOKUP(E2085,'Color Lineup'!N:N,1,0),""),"CHECK")</f>
        <v>MV040</v>
      </c>
    </row>
    <row r="2086" spans="3:22">
      <c r="C2086" s="1">
        <f>+IF(D2086=1,COUNTIF($D$2:D2086,D2086),0)</f>
        <v>0</v>
      </c>
      <c r="D2086" s="1">
        <f>+COUNTIF($E$2:E2086,E2086)</f>
        <v>19</v>
      </c>
      <c r="E2086" s="1" t="str">
        <f t="shared" si="64"/>
        <v>CXS28</v>
      </c>
      <c r="F2086" s="323">
        <f t="shared" si="65"/>
        <v>2084</v>
      </c>
      <c r="G2086" s="317" t="s">
        <v>3557</v>
      </c>
      <c r="H2086" s="317" t="s">
        <v>682</v>
      </c>
      <c r="I2086" s="317" t="s">
        <v>3458</v>
      </c>
      <c r="J2086" s="317">
        <v>10</v>
      </c>
      <c r="K2086" s="317" t="s">
        <v>680</v>
      </c>
      <c r="L2086" s="317" t="s">
        <v>997</v>
      </c>
      <c r="M2086" s="317">
        <v>0</v>
      </c>
      <c r="N2086" s="333" t="s">
        <v>631</v>
      </c>
      <c r="O2086" s="318"/>
      <c r="P2086" s="319"/>
      <c r="Q2086" s="320"/>
      <c r="R2086" s="319"/>
      <c r="S2086" s="319"/>
      <c r="T2086" s="320"/>
      <c r="U2086" s="321">
        <v>45070</v>
      </c>
      <c r="V2086" s="270" t="str">
        <f ca="1">IFERROR(IF(E2086&lt;&gt;"",VLOOKUP(E2086,'Color Lineup'!N:N,1,0),""),"CHECK")</f>
        <v>CXS28</v>
      </c>
    </row>
    <row r="2087" spans="3:22">
      <c r="C2087" s="1">
        <f>+IF(D2087=1,COUNTIF($D$2:D2087,D2087),0)</f>
        <v>0</v>
      </c>
      <c r="D2087" s="1">
        <f>+COUNTIF($E$2:E2087,E2087)</f>
        <v>70</v>
      </c>
      <c r="E2087" s="1" t="str">
        <f t="shared" si="64"/>
        <v>MY4R0</v>
      </c>
      <c r="F2087" s="323">
        <f t="shared" si="65"/>
        <v>2085</v>
      </c>
      <c r="G2087" s="317" t="s">
        <v>3558</v>
      </c>
      <c r="H2087" s="317" t="s">
        <v>518</v>
      </c>
      <c r="I2087" s="317" t="s">
        <v>1181</v>
      </c>
      <c r="J2087" s="317">
        <v>8</v>
      </c>
      <c r="K2087" s="317" t="s">
        <v>759</v>
      </c>
      <c r="L2087" s="317" t="s">
        <v>867</v>
      </c>
      <c r="M2087" s="317">
        <v>0</v>
      </c>
      <c r="N2087" s="333" t="s">
        <v>21</v>
      </c>
      <c r="O2087" s="318"/>
      <c r="P2087" s="319"/>
      <c r="Q2087" s="320"/>
      <c r="R2087" s="319"/>
      <c r="S2087" s="319"/>
      <c r="T2087" s="320"/>
      <c r="U2087" s="321">
        <v>45070</v>
      </c>
      <c r="V2087" s="270" t="str">
        <f ca="1">IFERROR(IF(E2087&lt;&gt;"",VLOOKUP(E2087,'Color Lineup'!N:N,1,0),""),"CHECK")</f>
        <v>MY4R0</v>
      </c>
    </row>
    <row r="2088" spans="3:22">
      <c r="C2088" s="1">
        <f>+IF(D2088=1,COUNTIF($D$2:D2088,D2088),0)</f>
        <v>0</v>
      </c>
      <c r="D2088" s="1">
        <f>+COUNTIF($E$2:E2088,E2088)</f>
        <v>91</v>
      </c>
      <c r="E2088" s="1" t="str">
        <f t="shared" si="64"/>
        <v>LHX12</v>
      </c>
      <c r="F2088" s="323">
        <f t="shared" si="65"/>
        <v>2086</v>
      </c>
      <c r="G2088" s="317" t="s">
        <v>3559</v>
      </c>
      <c r="H2088" s="317" t="s">
        <v>682</v>
      </c>
      <c r="I2088" s="317" t="s">
        <v>3521</v>
      </c>
      <c r="J2088" s="317">
        <v>5</v>
      </c>
      <c r="K2088" s="317" t="s">
        <v>585</v>
      </c>
      <c r="L2088" s="317" t="s">
        <v>998</v>
      </c>
      <c r="M2088" s="317">
        <v>0</v>
      </c>
      <c r="N2088" s="333" t="s">
        <v>632</v>
      </c>
      <c r="O2088" s="318"/>
      <c r="P2088" s="319"/>
      <c r="Q2088" s="320"/>
      <c r="R2088" s="319"/>
      <c r="S2088" s="319"/>
      <c r="T2088" s="320"/>
      <c r="U2088" s="321">
        <v>45070</v>
      </c>
      <c r="V2088" s="270" t="str">
        <f ca="1">IFERROR(IF(E2088&lt;&gt;"",VLOOKUP(E2088,'Color Lineup'!N:N,1,0),""),"CHECK")</f>
        <v>LHX12</v>
      </c>
    </row>
    <row r="2089" spans="3:22">
      <c r="C2089" s="1">
        <f>+IF(D2089=1,COUNTIF($D$2:D2089,D2089),0)</f>
        <v>0</v>
      </c>
      <c r="D2089" s="1">
        <f>+COUNTIF($E$2:E2089,E2089)</f>
        <v>3</v>
      </c>
      <c r="E2089" s="1" t="str">
        <f t="shared" si="64"/>
        <v>JL4V8</v>
      </c>
      <c r="F2089" s="323">
        <f t="shared" si="65"/>
        <v>2087</v>
      </c>
      <c r="G2089" s="317" t="s">
        <v>3560</v>
      </c>
      <c r="H2089" s="317" t="s">
        <v>520</v>
      </c>
      <c r="I2089" s="317" t="s">
        <v>1489</v>
      </c>
      <c r="J2089" s="317">
        <v>5</v>
      </c>
      <c r="K2089" s="317" t="s">
        <v>454</v>
      </c>
      <c r="L2089" s="317" t="s">
        <v>1071</v>
      </c>
      <c r="M2089" s="317">
        <v>0</v>
      </c>
      <c r="N2089" s="333" t="s">
        <v>30</v>
      </c>
      <c r="O2089" s="318"/>
      <c r="P2089" s="319"/>
      <c r="Q2089" s="320"/>
      <c r="R2089" s="319"/>
      <c r="S2089" s="319"/>
      <c r="T2089" s="320"/>
      <c r="U2089" s="321">
        <v>45070</v>
      </c>
      <c r="V2089" s="270" t="str">
        <f ca="1">IFERROR(IF(E2089&lt;&gt;"",VLOOKUP(E2089,'Color Lineup'!N:N,1,0),""),"CHECK")</f>
        <v>JL4V8</v>
      </c>
    </row>
    <row r="2090" spans="3:22">
      <c r="C2090" s="1">
        <f>+IF(D2090=1,COUNTIF($D$2:D2090,D2090),0)</f>
        <v>0</v>
      </c>
      <c r="D2090" s="1">
        <f>+COUNTIF($E$2:E2090,E2090)</f>
        <v>135</v>
      </c>
      <c r="E2090" s="1" t="str">
        <f t="shared" si="64"/>
        <v>MX089</v>
      </c>
      <c r="F2090" s="323">
        <f t="shared" si="65"/>
        <v>2088</v>
      </c>
      <c r="G2090" s="317" t="s">
        <v>3561</v>
      </c>
      <c r="H2090" s="317" t="s">
        <v>518</v>
      </c>
      <c r="I2090" s="317" t="s">
        <v>1214</v>
      </c>
      <c r="J2090" s="317">
        <v>7</v>
      </c>
      <c r="K2090" s="317" t="s">
        <v>760</v>
      </c>
      <c r="L2090" s="317" t="s">
        <v>868</v>
      </c>
      <c r="M2090" s="317">
        <v>0</v>
      </c>
      <c r="N2090" s="333" t="s">
        <v>465</v>
      </c>
      <c r="O2090" s="318"/>
      <c r="P2090" s="319"/>
      <c r="Q2090" s="320"/>
      <c r="R2090" s="319"/>
      <c r="S2090" s="319"/>
      <c r="T2090" s="320"/>
      <c r="U2090" s="321">
        <v>45070</v>
      </c>
      <c r="V2090" s="270" t="str">
        <f ca="1">IFERROR(IF(E2090&lt;&gt;"",VLOOKUP(E2090,'Color Lineup'!N:N,1,0),""),"CHECK")</f>
        <v>MX089</v>
      </c>
    </row>
    <row r="2091" spans="3:22">
      <c r="C2091" s="1">
        <f>+IF(D2091=1,COUNTIF($D$2:D2091,D2091),0)</f>
        <v>0</v>
      </c>
      <c r="D2091" s="1">
        <f>+COUNTIF($E$2:E2091,E2091)</f>
        <v>66</v>
      </c>
      <c r="E2091" s="1" t="str">
        <f t="shared" si="64"/>
        <v>HKW09</v>
      </c>
      <c r="F2091" s="323">
        <f t="shared" si="65"/>
        <v>2089</v>
      </c>
      <c r="G2091" s="317" t="s">
        <v>3562</v>
      </c>
      <c r="H2091" s="317" t="s">
        <v>682</v>
      </c>
      <c r="I2091" s="317" t="s">
        <v>3531</v>
      </c>
      <c r="J2091" s="317">
        <v>5</v>
      </c>
      <c r="K2091" s="317" t="s">
        <v>681</v>
      </c>
      <c r="L2091" s="317" t="s">
        <v>999</v>
      </c>
      <c r="M2091" s="317">
        <v>0</v>
      </c>
      <c r="N2091" s="333" t="s">
        <v>635</v>
      </c>
      <c r="O2091" s="318"/>
      <c r="P2091" s="319"/>
      <c r="Q2091" s="320"/>
      <c r="R2091" s="319"/>
      <c r="S2091" s="319"/>
      <c r="T2091" s="320"/>
      <c r="U2091" s="321">
        <v>45070</v>
      </c>
      <c r="V2091" s="270" t="str">
        <f ca="1">IFERROR(IF(E2091&lt;&gt;"",VLOOKUP(E2091,'Color Lineup'!N:N,1,0),""),"CHECK")</f>
        <v>HKW09</v>
      </c>
    </row>
    <row r="2092" spans="3:22">
      <c r="C2092" s="1">
        <f>+IF(D2092=1,COUNTIF($D$2:D2092,D2092),0)</f>
        <v>0</v>
      </c>
      <c r="D2092" s="1">
        <f>+COUNTIF($E$2:E2092,E2092)</f>
        <v>11</v>
      </c>
      <c r="E2092" s="1" t="str">
        <f t="shared" si="64"/>
        <v>MV218</v>
      </c>
      <c r="F2092" s="323">
        <f t="shared" si="65"/>
        <v>2090</v>
      </c>
      <c r="G2092" s="317" t="s">
        <v>3563</v>
      </c>
      <c r="H2092" s="317" t="s">
        <v>518</v>
      </c>
      <c r="I2092" s="317" t="s">
        <v>1138</v>
      </c>
      <c r="J2092" s="317">
        <v>4</v>
      </c>
      <c r="K2092" s="317" t="s">
        <v>758</v>
      </c>
      <c r="L2092" s="317" t="s">
        <v>870</v>
      </c>
      <c r="M2092" s="317">
        <v>0</v>
      </c>
      <c r="N2092" s="333" t="s">
        <v>20</v>
      </c>
      <c r="O2092" s="318"/>
      <c r="P2092" s="319"/>
      <c r="Q2092" s="320"/>
      <c r="R2092" s="319"/>
      <c r="S2092" s="319"/>
      <c r="T2092" s="320"/>
      <c r="U2092" s="321">
        <v>45070</v>
      </c>
      <c r="V2092" s="270" t="str">
        <f ca="1">IFERROR(IF(E2092&lt;&gt;"",VLOOKUP(E2092,'Color Lineup'!N:N,1,0),""),"CHECK")</f>
        <v>MV218</v>
      </c>
    </row>
    <row r="2093" spans="3:22">
      <c r="C2093" s="1">
        <f>+IF(D2093=1,COUNTIF($D$2:D2093,D2093),0)</f>
        <v>0</v>
      </c>
      <c r="D2093" s="1">
        <f>+COUNTIF($E$2:E2093,E2093)</f>
        <v>101</v>
      </c>
      <c r="E2093" s="1" t="str">
        <f t="shared" si="64"/>
        <v>HJ089</v>
      </c>
      <c r="F2093" s="323">
        <f t="shared" si="65"/>
        <v>2091</v>
      </c>
      <c r="G2093" s="317" t="s">
        <v>3564</v>
      </c>
      <c r="H2093" s="317" t="s">
        <v>682</v>
      </c>
      <c r="I2093" s="317" t="s">
        <v>3528</v>
      </c>
      <c r="J2093" s="317">
        <v>4</v>
      </c>
      <c r="K2093" s="317" t="s">
        <v>679</v>
      </c>
      <c r="L2093" s="317" t="s">
        <v>1000</v>
      </c>
      <c r="M2093" s="317">
        <v>0</v>
      </c>
      <c r="N2093" s="333" t="s">
        <v>465</v>
      </c>
      <c r="O2093" s="318"/>
      <c r="P2093" s="319"/>
      <c r="Q2093" s="320"/>
      <c r="R2093" s="319"/>
      <c r="S2093" s="319"/>
      <c r="T2093" s="320"/>
      <c r="U2093" s="321">
        <v>45070</v>
      </c>
      <c r="V2093" s="270" t="str">
        <f ca="1">IFERROR(IF(E2093&lt;&gt;"",VLOOKUP(E2093,'Color Lineup'!N:N,1,0),""),"CHECK")</f>
        <v>HJ089</v>
      </c>
    </row>
    <row r="2094" spans="3:22">
      <c r="C2094" s="1">
        <f>+IF(D2094=1,COUNTIF($D$2:D2094,D2094),0)</f>
        <v>0</v>
      </c>
      <c r="D2094" s="1">
        <f>+COUNTIF($E$2:E2094,E2094)</f>
        <v>57</v>
      </c>
      <c r="E2094" s="1" t="str">
        <f t="shared" si="64"/>
        <v>MV4R0</v>
      </c>
      <c r="F2094" s="323">
        <f t="shared" si="65"/>
        <v>2092</v>
      </c>
      <c r="G2094" s="317" t="s">
        <v>3565</v>
      </c>
      <c r="H2094" s="317" t="s">
        <v>518</v>
      </c>
      <c r="I2094" s="317" t="s">
        <v>1138</v>
      </c>
      <c r="J2094" s="317">
        <v>5</v>
      </c>
      <c r="K2094" s="317" t="s">
        <v>758</v>
      </c>
      <c r="L2094" s="317" t="s">
        <v>871</v>
      </c>
      <c r="M2094" s="317">
        <v>0</v>
      </c>
      <c r="N2094" s="333" t="s">
        <v>21</v>
      </c>
      <c r="O2094" s="318"/>
      <c r="P2094" s="319"/>
      <c r="Q2094" s="320"/>
      <c r="R2094" s="319"/>
      <c r="S2094" s="319"/>
      <c r="T2094" s="320"/>
      <c r="U2094" s="321">
        <v>45070</v>
      </c>
      <c r="V2094" s="270" t="str">
        <f ca="1">IFERROR(IF(E2094&lt;&gt;"",VLOOKUP(E2094,'Color Lineup'!N:N,1,0),""),"CHECK")</f>
        <v>MV4R0</v>
      </c>
    </row>
    <row r="2095" spans="3:22">
      <c r="C2095" s="1">
        <f>+IF(D2095=1,COUNTIF($D$2:D2095,D2095),0)</f>
        <v>0</v>
      </c>
      <c r="D2095" s="1">
        <f>+COUNTIF($E$2:E2095,E2095)</f>
        <v>20</v>
      </c>
      <c r="E2095" s="1" t="str">
        <f t="shared" si="64"/>
        <v>CXS28</v>
      </c>
      <c r="F2095" s="323">
        <f t="shared" si="65"/>
        <v>2093</v>
      </c>
      <c r="G2095" s="317" t="s">
        <v>3566</v>
      </c>
      <c r="H2095" s="317" t="s">
        <v>682</v>
      </c>
      <c r="I2095" s="317" t="s">
        <v>3567</v>
      </c>
      <c r="J2095" s="317">
        <v>1</v>
      </c>
      <c r="K2095" s="317" t="s">
        <v>680</v>
      </c>
      <c r="L2095" s="317" t="s">
        <v>1001</v>
      </c>
      <c r="M2095" s="317">
        <v>0</v>
      </c>
      <c r="N2095" s="333" t="s">
        <v>631</v>
      </c>
      <c r="O2095" s="318"/>
      <c r="P2095" s="319"/>
      <c r="Q2095" s="320"/>
      <c r="R2095" s="319"/>
      <c r="S2095" s="319"/>
      <c r="T2095" s="320"/>
      <c r="U2095" s="321">
        <v>45070</v>
      </c>
      <c r="V2095" s="270" t="str">
        <f ca="1">IFERROR(IF(E2095&lt;&gt;"",VLOOKUP(E2095,'Color Lineup'!N:N,1,0),""),"CHECK")</f>
        <v>CXS28</v>
      </c>
    </row>
    <row r="2096" spans="3:22">
      <c r="C2096" s="1">
        <f>+IF(D2096=1,COUNTIF($D$2:D2096,D2096),0)</f>
        <v>0</v>
      </c>
      <c r="D2096" s="1">
        <f>+COUNTIF($E$2:E2096,E2096)</f>
        <v>3</v>
      </c>
      <c r="E2096" s="1" t="str">
        <f t="shared" si="64"/>
        <v>JL1D6</v>
      </c>
      <c r="F2096" s="323">
        <f t="shared" si="65"/>
        <v>2094</v>
      </c>
      <c r="G2096" s="317" t="s">
        <v>3568</v>
      </c>
      <c r="H2096" s="317" t="s">
        <v>520</v>
      </c>
      <c r="I2096" s="317" t="s">
        <v>1489</v>
      </c>
      <c r="J2096" s="317">
        <v>6</v>
      </c>
      <c r="K2096" s="317" t="s">
        <v>454</v>
      </c>
      <c r="L2096" s="317" t="s">
        <v>1072</v>
      </c>
      <c r="M2096" s="317">
        <v>0</v>
      </c>
      <c r="N2096" s="333" t="s">
        <v>29</v>
      </c>
      <c r="O2096" s="318"/>
      <c r="P2096" s="319"/>
      <c r="Q2096" s="320"/>
      <c r="R2096" s="319"/>
      <c r="S2096" s="319"/>
      <c r="T2096" s="320"/>
      <c r="U2096" s="321">
        <v>45071</v>
      </c>
      <c r="V2096" s="270" t="str">
        <f ca="1">IFERROR(IF(E2096&lt;&gt;"",VLOOKUP(E2096,'Color Lineup'!N:N,1,0),""),"CHECK")</f>
        <v>JL1D6</v>
      </c>
    </row>
    <row r="2097" spans="3:22">
      <c r="C2097" s="1">
        <f>+IF(D2097=1,COUNTIF($D$2:D2097,D2097),0)</f>
        <v>0</v>
      </c>
      <c r="D2097" s="1">
        <f>+COUNTIF($E$2:E2097,E2097)</f>
        <v>67</v>
      </c>
      <c r="E2097" s="1" t="str">
        <f t="shared" si="64"/>
        <v>MX3R3</v>
      </c>
      <c r="F2097" s="323">
        <f t="shared" si="65"/>
        <v>2095</v>
      </c>
      <c r="G2097" s="317" t="s">
        <v>3569</v>
      </c>
      <c r="H2097" s="317" t="s">
        <v>518</v>
      </c>
      <c r="I2097" s="317" t="s">
        <v>1214</v>
      </c>
      <c r="J2097" s="317">
        <v>8</v>
      </c>
      <c r="K2097" s="317" t="s">
        <v>760</v>
      </c>
      <c r="L2097" s="317" t="s">
        <v>873</v>
      </c>
      <c r="M2097" s="317">
        <v>0</v>
      </c>
      <c r="N2097" s="333" t="s">
        <v>354</v>
      </c>
      <c r="O2097" s="318"/>
      <c r="P2097" s="319"/>
      <c r="Q2097" s="320"/>
      <c r="R2097" s="319"/>
      <c r="S2097" s="319"/>
      <c r="T2097" s="320"/>
      <c r="U2097" s="321">
        <v>45071</v>
      </c>
      <c r="V2097" s="270" t="str">
        <f ca="1">IFERROR(IF(E2097&lt;&gt;"",VLOOKUP(E2097,'Color Lineup'!N:N,1,0),""),"CHECK")</f>
        <v>MX3R3</v>
      </c>
    </row>
    <row r="2098" spans="3:22">
      <c r="C2098" s="1">
        <f>+IF(D2098=1,COUNTIF($D$2:D2098,D2098),0)</f>
        <v>0</v>
      </c>
      <c r="D2098" s="1">
        <f>+COUNTIF($E$2:E2098,E2098)</f>
        <v>197</v>
      </c>
      <c r="E2098" s="1" t="str">
        <f t="shared" si="64"/>
        <v>LH089</v>
      </c>
      <c r="F2098" s="323">
        <f t="shared" si="65"/>
        <v>2096</v>
      </c>
      <c r="G2098" s="317" t="s">
        <v>3570</v>
      </c>
      <c r="H2098" s="317" t="s">
        <v>682</v>
      </c>
      <c r="I2098" s="317" t="s">
        <v>3521</v>
      </c>
      <c r="J2098" s="317">
        <v>6</v>
      </c>
      <c r="K2098" s="317" t="s">
        <v>585</v>
      </c>
      <c r="L2098" s="317" t="s">
        <v>1003</v>
      </c>
      <c r="M2098" s="317">
        <v>0</v>
      </c>
      <c r="N2098" s="333" t="s">
        <v>465</v>
      </c>
      <c r="O2098" s="318"/>
      <c r="P2098" s="319"/>
      <c r="Q2098" s="320"/>
      <c r="R2098" s="319"/>
      <c r="S2098" s="319"/>
      <c r="T2098" s="320"/>
      <c r="U2098" s="321">
        <v>45071</v>
      </c>
      <c r="V2098" s="270" t="str">
        <f ca="1">IFERROR(IF(E2098&lt;&gt;"",VLOOKUP(E2098,'Color Lineup'!N:N,1,0),""),"CHECK")</f>
        <v>LH089</v>
      </c>
    </row>
    <row r="2099" spans="3:22">
      <c r="C2099" s="1">
        <f>+IF(D2099=1,COUNTIF($D$2:D2099,D2099),0)</f>
        <v>0</v>
      </c>
      <c r="D2099" s="1">
        <f>+COUNTIF($E$2:E2099,E2099)</f>
        <v>58</v>
      </c>
      <c r="E2099" s="1" t="str">
        <f t="shared" si="64"/>
        <v>MV4R0</v>
      </c>
      <c r="F2099" s="323">
        <f t="shared" si="65"/>
        <v>2097</v>
      </c>
      <c r="G2099" s="317" t="s">
        <v>3571</v>
      </c>
      <c r="H2099" s="317" t="s">
        <v>518</v>
      </c>
      <c r="I2099" s="317" t="s">
        <v>1138</v>
      </c>
      <c r="J2099" s="317">
        <v>6</v>
      </c>
      <c r="K2099" s="317" t="s">
        <v>758</v>
      </c>
      <c r="L2099" s="317" t="s">
        <v>874</v>
      </c>
      <c r="M2099" s="317">
        <v>0</v>
      </c>
      <c r="N2099" s="333" t="s">
        <v>21</v>
      </c>
      <c r="O2099" s="318"/>
      <c r="P2099" s="319"/>
      <c r="Q2099" s="320"/>
      <c r="R2099" s="319"/>
      <c r="S2099" s="319"/>
      <c r="T2099" s="320"/>
      <c r="U2099" s="321">
        <v>45071</v>
      </c>
      <c r="V2099" s="270" t="str">
        <f ca="1">IFERROR(IF(E2099&lt;&gt;"",VLOOKUP(E2099,'Color Lineup'!N:N,1,0),""),"CHECK")</f>
        <v>MV4R0</v>
      </c>
    </row>
    <row r="2100" spans="3:22">
      <c r="C2100" s="1">
        <f>+IF(D2100=1,COUNTIF($D$2:D2100,D2100),0)</f>
        <v>0</v>
      </c>
      <c r="D2100" s="1">
        <f>+COUNTIF($E$2:E2100,E2100)</f>
        <v>9</v>
      </c>
      <c r="E2100" s="1" t="str">
        <f t="shared" si="64"/>
        <v>HKS28</v>
      </c>
      <c r="F2100" s="323">
        <f t="shared" si="65"/>
        <v>2098</v>
      </c>
      <c r="G2100" s="317" t="s">
        <v>3572</v>
      </c>
      <c r="H2100" s="317" t="s">
        <v>682</v>
      </c>
      <c r="I2100" s="317" t="s">
        <v>3531</v>
      </c>
      <c r="J2100" s="317">
        <v>6</v>
      </c>
      <c r="K2100" s="317" t="s">
        <v>681</v>
      </c>
      <c r="L2100" s="317" t="s">
        <v>1004</v>
      </c>
      <c r="M2100" s="317">
        <v>0</v>
      </c>
      <c r="N2100" s="333" t="s">
        <v>631</v>
      </c>
      <c r="O2100" s="318"/>
      <c r="P2100" s="319"/>
      <c r="Q2100" s="320"/>
      <c r="R2100" s="319"/>
      <c r="S2100" s="319"/>
      <c r="T2100" s="320"/>
      <c r="U2100" s="321">
        <v>45071</v>
      </c>
      <c r="V2100" s="270" t="str">
        <f ca="1">IFERROR(IF(E2100&lt;&gt;"",VLOOKUP(E2100,'Color Lineup'!N:N,1,0),""),"CHECK")</f>
        <v>HKS28</v>
      </c>
    </row>
    <row r="2101" spans="3:22">
      <c r="C2101" s="1">
        <f>+IF(D2101=1,COUNTIF($D$2:D2101,D2101),0)</f>
        <v>0</v>
      </c>
      <c r="D2101" s="1">
        <f>+COUNTIF($E$2:E2101,E2101)</f>
        <v>167</v>
      </c>
      <c r="E2101" s="1" t="str">
        <f t="shared" si="64"/>
        <v>MX4R0</v>
      </c>
      <c r="F2101" s="323">
        <f t="shared" si="65"/>
        <v>2099</v>
      </c>
      <c r="G2101" s="317" t="s">
        <v>3573</v>
      </c>
      <c r="H2101" s="317" t="s">
        <v>518</v>
      </c>
      <c r="I2101" s="317" t="s">
        <v>1214</v>
      </c>
      <c r="J2101" s="317">
        <v>9</v>
      </c>
      <c r="K2101" s="317" t="s">
        <v>760</v>
      </c>
      <c r="L2101" s="317" t="s">
        <v>876</v>
      </c>
      <c r="M2101" s="317">
        <v>0</v>
      </c>
      <c r="N2101" s="333" t="s">
        <v>21</v>
      </c>
      <c r="O2101" s="318"/>
      <c r="P2101" s="319"/>
      <c r="Q2101" s="320"/>
      <c r="R2101" s="319"/>
      <c r="S2101" s="319"/>
      <c r="T2101" s="320"/>
      <c r="U2101" s="321">
        <v>45071</v>
      </c>
      <c r="V2101" s="270" t="str">
        <f ca="1">IFERROR(IF(E2101&lt;&gt;"",VLOOKUP(E2101,'Color Lineup'!N:N,1,0),""),"CHECK")</f>
        <v>MX4R0</v>
      </c>
    </row>
    <row r="2102" spans="3:22">
      <c r="C2102" s="1">
        <f>+IF(D2102=1,COUNTIF($D$2:D2102,D2102),0)</f>
        <v>0</v>
      </c>
      <c r="D2102" s="1">
        <f>+COUNTIF($E$2:E2102,E2102)</f>
        <v>4</v>
      </c>
      <c r="E2102" s="1" t="str">
        <f t="shared" si="64"/>
        <v>JL4V8</v>
      </c>
      <c r="F2102" s="323">
        <f t="shared" si="65"/>
        <v>2100</v>
      </c>
      <c r="G2102" s="317" t="s">
        <v>3574</v>
      </c>
      <c r="H2102" s="317" t="s">
        <v>520</v>
      </c>
      <c r="I2102" s="317" t="s">
        <v>1489</v>
      </c>
      <c r="J2102" s="317">
        <v>7</v>
      </c>
      <c r="K2102" s="317" t="s">
        <v>454</v>
      </c>
      <c r="L2102" s="317" t="s">
        <v>1073</v>
      </c>
      <c r="M2102" s="317">
        <v>0</v>
      </c>
      <c r="N2102" s="333" t="s">
        <v>30</v>
      </c>
      <c r="O2102" s="318"/>
      <c r="P2102" s="319"/>
      <c r="Q2102" s="320"/>
      <c r="R2102" s="319"/>
      <c r="S2102" s="319"/>
      <c r="T2102" s="320"/>
      <c r="U2102" s="321">
        <v>45071</v>
      </c>
      <c r="V2102" s="270" t="str">
        <f ca="1">IFERROR(IF(E2102&lt;&gt;"",VLOOKUP(E2102,'Color Lineup'!N:N,1,0),""),"CHECK")</f>
        <v>JL4V8</v>
      </c>
    </row>
    <row r="2103" spans="3:22">
      <c r="C2103" s="1">
        <f>+IF(D2103=1,COUNTIF($D$2:D2103,D2103),0)</f>
        <v>0</v>
      </c>
      <c r="D2103" s="1">
        <f>+COUNTIF($E$2:E2103,E2103)</f>
        <v>21</v>
      </c>
      <c r="E2103" s="1" t="str">
        <f t="shared" si="64"/>
        <v>CXS28</v>
      </c>
      <c r="F2103" s="323">
        <f t="shared" si="65"/>
        <v>2101</v>
      </c>
      <c r="G2103" s="317" t="s">
        <v>3575</v>
      </c>
      <c r="H2103" s="317" t="s">
        <v>682</v>
      </c>
      <c r="I2103" s="317" t="s">
        <v>3567</v>
      </c>
      <c r="J2103" s="317">
        <v>2</v>
      </c>
      <c r="K2103" s="317" t="s">
        <v>680</v>
      </c>
      <c r="L2103" s="317" t="s">
        <v>1005</v>
      </c>
      <c r="M2103" s="317">
        <v>0</v>
      </c>
      <c r="N2103" s="333" t="s">
        <v>631</v>
      </c>
      <c r="O2103" s="318"/>
      <c r="P2103" s="319"/>
      <c r="Q2103" s="320"/>
      <c r="R2103" s="319"/>
      <c r="S2103" s="319"/>
      <c r="T2103" s="320"/>
      <c r="U2103" s="321">
        <v>45071</v>
      </c>
      <c r="V2103" s="270" t="str">
        <f ca="1">IFERROR(IF(E2103&lt;&gt;"",VLOOKUP(E2103,'Color Lineup'!N:N,1,0),""),"CHECK")</f>
        <v>CXS28</v>
      </c>
    </row>
    <row r="2104" spans="3:22">
      <c r="C2104" s="1">
        <f>+IF(D2104=1,COUNTIF($D$2:D2104,D2104),0)</f>
        <v>0</v>
      </c>
      <c r="D2104" s="1">
        <f>+COUNTIF($E$2:E2104,E2104)</f>
        <v>22</v>
      </c>
      <c r="E2104" s="1" t="str">
        <f t="shared" si="64"/>
        <v>MY218</v>
      </c>
      <c r="F2104" s="323">
        <f t="shared" si="65"/>
        <v>2102</v>
      </c>
      <c r="G2104" s="317" t="s">
        <v>3576</v>
      </c>
      <c r="H2104" s="317" t="s">
        <v>518</v>
      </c>
      <c r="I2104" s="317" t="s">
        <v>1181</v>
      </c>
      <c r="J2104" s="317">
        <v>9</v>
      </c>
      <c r="K2104" s="317" t="s">
        <v>759</v>
      </c>
      <c r="L2104" s="317" t="s">
        <v>877</v>
      </c>
      <c r="M2104" s="317">
        <v>0</v>
      </c>
      <c r="N2104" s="333" t="s">
        <v>20</v>
      </c>
      <c r="O2104" s="318"/>
      <c r="P2104" s="319"/>
      <c r="Q2104" s="320"/>
      <c r="R2104" s="319"/>
      <c r="S2104" s="319"/>
      <c r="T2104" s="320"/>
      <c r="U2104" s="321">
        <v>45071</v>
      </c>
      <c r="V2104" s="270" t="str">
        <f ca="1">IFERROR(IF(E2104&lt;&gt;"",VLOOKUP(E2104,'Color Lineup'!N:N,1,0),""),"CHECK")</f>
        <v>MY218</v>
      </c>
    </row>
    <row r="2105" spans="3:22">
      <c r="C2105" s="1">
        <f>+IF(D2105=1,COUNTIF($D$2:D2105,D2105),0)</f>
        <v>0</v>
      </c>
      <c r="D2105" s="1">
        <f>+COUNTIF($E$2:E2105,E2105)</f>
        <v>102</v>
      </c>
      <c r="E2105" s="1" t="str">
        <f t="shared" si="64"/>
        <v>HJ089</v>
      </c>
      <c r="F2105" s="323">
        <f t="shared" si="65"/>
        <v>2103</v>
      </c>
      <c r="G2105" s="317" t="s">
        <v>3577</v>
      </c>
      <c r="H2105" s="317" t="s">
        <v>682</v>
      </c>
      <c r="I2105" s="317" t="s">
        <v>3528</v>
      </c>
      <c r="J2105" s="317">
        <v>5</v>
      </c>
      <c r="K2105" s="317" t="s">
        <v>679</v>
      </c>
      <c r="L2105" s="317" t="s">
        <v>1006</v>
      </c>
      <c r="M2105" s="317">
        <v>0</v>
      </c>
      <c r="N2105" s="333" t="s">
        <v>465</v>
      </c>
      <c r="O2105" s="318"/>
      <c r="P2105" s="319"/>
      <c r="Q2105" s="320"/>
      <c r="R2105" s="319"/>
      <c r="S2105" s="319"/>
      <c r="T2105" s="320"/>
      <c r="U2105" s="321">
        <v>45071</v>
      </c>
      <c r="V2105" s="270" t="str">
        <f ca="1">IFERROR(IF(E2105&lt;&gt;"",VLOOKUP(E2105,'Color Lineup'!N:N,1,0),""),"CHECK")</f>
        <v>HJ089</v>
      </c>
    </row>
    <row r="2106" spans="3:22">
      <c r="C2106" s="1">
        <f>+IF(D2106=1,COUNTIF($D$2:D2106,D2106),0)</f>
        <v>0</v>
      </c>
      <c r="D2106" s="1">
        <f>+COUNTIF($E$2:E2106,E2106)</f>
        <v>59</v>
      </c>
      <c r="E2106" s="1" t="str">
        <f t="shared" si="64"/>
        <v>MV4R0</v>
      </c>
      <c r="F2106" s="323">
        <f t="shared" si="65"/>
        <v>2104</v>
      </c>
      <c r="G2106" s="317" t="s">
        <v>3578</v>
      </c>
      <c r="H2106" s="317" t="s">
        <v>518</v>
      </c>
      <c r="I2106" s="317" t="s">
        <v>1138</v>
      </c>
      <c r="J2106" s="317">
        <v>7</v>
      </c>
      <c r="K2106" s="317" t="s">
        <v>758</v>
      </c>
      <c r="L2106" s="317" t="s">
        <v>880</v>
      </c>
      <c r="M2106" s="317">
        <v>0</v>
      </c>
      <c r="N2106" s="333" t="s">
        <v>21</v>
      </c>
      <c r="O2106" s="318"/>
      <c r="P2106" s="319"/>
      <c r="Q2106" s="320"/>
      <c r="R2106" s="319"/>
      <c r="S2106" s="319"/>
      <c r="T2106" s="320"/>
      <c r="U2106" s="321">
        <v>45071</v>
      </c>
      <c r="V2106" s="270" t="str">
        <f ca="1">IFERROR(IF(E2106&lt;&gt;"",VLOOKUP(E2106,'Color Lineup'!N:N,1,0),""),"CHECK")</f>
        <v>MV4R0</v>
      </c>
    </row>
    <row r="2107" spans="3:22">
      <c r="C2107" s="1">
        <f>+IF(D2107=1,COUNTIF($D$2:D2107,D2107),0)</f>
        <v>0</v>
      </c>
      <c r="D2107" s="1">
        <f>+COUNTIF($E$2:E2107,E2107)</f>
        <v>10</v>
      </c>
      <c r="E2107" s="1" t="str">
        <f t="shared" si="64"/>
        <v>HKS28</v>
      </c>
      <c r="F2107" s="323">
        <f t="shared" si="65"/>
        <v>2105</v>
      </c>
      <c r="G2107" s="317" t="s">
        <v>3579</v>
      </c>
      <c r="H2107" s="317" t="s">
        <v>682</v>
      </c>
      <c r="I2107" s="317" t="s">
        <v>3531</v>
      </c>
      <c r="J2107" s="317">
        <v>7</v>
      </c>
      <c r="K2107" s="317" t="s">
        <v>681</v>
      </c>
      <c r="L2107" s="317" t="s">
        <v>788</v>
      </c>
      <c r="M2107" s="317">
        <v>0</v>
      </c>
      <c r="N2107" s="333" t="s">
        <v>631</v>
      </c>
      <c r="O2107" s="318"/>
      <c r="P2107" s="319"/>
      <c r="Q2107" s="320"/>
      <c r="R2107" s="319"/>
      <c r="S2107" s="319"/>
      <c r="T2107" s="320"/>
      <c r="U2107" s="321">
        <v>45071</v>
      </c>
      <c r="V2107" s="270" t="str">
        <f ca="1">IFERROR(IF(E2107&lt;&gt;"",VLOOKUP(E2107,'Color Lineup'!N:N,1,0),""),"CHECK")</f>
        <v>HKS28</v>
      </c>
    </row>
    <row r="2108" spans="3:22">
      <c r="C2108" s="1">
        <f>+IF(D2108=1,COUNTIF($D$2:D2108,D2108),0)</f>
        <v>0</v>
      </c>
      <c r="D2108" s="1">
        <f>+COUNTIF($E$2:E2108,E2108)</f>
        <v>4</v>
      </c>
      <c r="E2108" s="1" t="str">
        <f t="shared" si="64"/>
        <v>JL1D6</v>
      </c>
      <c r="F2108" s="323">
        <f t="shared" si="65"/>
        <v>2106</v>
      </c>
      <c r="G2108" s="317" t="s">
        <v>3580</v>
      </c>
      <c r="H2108" s="317" t="s">
        <v>520</v>
      </c>
      <c r="I2108" s="317" t="s">
        <v>1489</v>
      </c>
      <c r="J2108" s="317">
        <v>8</v>
      </c>
      <c r="K2108" s="317" t="s">
        <v>454</v>
      </c>
      <c r="L2108" s="317" t="s">
        <v>1074</v>
      </c>
      <c r="M2108" s="317">
        <v>0</v>
      </c>
      <c r="N2108" s="333" t="s">
        <v>29</v>
      </c>
      <c r="O2108" s="318"/>
      <c r="P2108" s="319"/>
      <c r="Q2108" s="320"/>
      <c r="R2108" s="319"/>
      <c r="S2108" s="319"/>
      <c r="T2108" s="320"/>
      <c r="U2108" s="321">
        <v>45071</v>
      </c>
      <c r="V2108" s="270" t="str">
        <f ca="1">IFERROR(IF(E2108&lt;&gt;"",VLOOKUP(E2108,'Color Lineup'!N:N,1,0),""),"CHECK")</f>
        <v>JL1D6</v>
      </c>
    </row>
    <row r="2109" spans="3:22">
      <c r="C2109" s="1">
        <f>+IF(D2109=1,COUNTIF($D$2:D2109,D2109),0)</f>
        <v>0</v>
      </c>
      <c r="D2109" s="1">
        <f>+COUNTIF($E$2:E2109,E2109)</f>
        <v>60</v>
      </c>
      <c r="E2109" s="1" t="str">
        <f t="shared" si="64"/>
        <v>MV4R0</v>
      </c>
      <c r="F2109" s="323">
        <f t="shared" si="65"/>
        <v>2107</v>
      </c>
      <c r="G2109" s="317" t="s">
        <v>3581</v>
      </c>
      <c r="H2109" s="317" t="s">
        <v>518</v>
      </c>
      <c r="I2109" s="317" t="s">
        <v>1138</v>
      </c>
      <c r="J2109" s="317">
        <v>8</v>
      </c>
      <c r="K2109" s="317" t="s">
        <v>758</v>
      </c>
      <c r="L2109" s="317" t="s">
        <v>882</v>
      </c>
      <c r="M2109" s="317">
        <v>0</v>
      </c>
      <c r="N2109" s="333" t="s">
        <v>21</v>
      </c>
      <c r="O2109" s="318"/>
      <c r="P2109" s="319"/>
      <c r="Q2109" s="320"/>
      <c r="R2109" s="319"/>
      <c r="S2109" s="319"/>
      <c r="T2109" s="320"/>
      <c r="U2109" s="321">
        <v>45071</v>
      </c>
      <c r="V2109" s="270" t="str">
        <f ca="1">IFERROR(IF(E2109&lt;&gt;"",VLOOKUP(E2109,'Color Lineup'!N:N,1,0),""),"CHECK")</f>
        <v>MV4R0</v>
      </c>
    </row>
    <row r="2110" spans="3:22">
      <c r="C2110" s="1">
        <f>+IF(D2110=1,COUNTIF($D$2:D2110,D2110),0)</f>
        <v>0</v>
      </c>
      <c r="D2110" s="1">
        <f>+COUNTIF($E$2:E2110,E2110)</f>
        <v>92</v>
      </c>
      <c r="E2110" s="1" t="str">
        <f t="shared" si="64"/>
        <v>LHX12</v>
      </c>
      <c r="F2110" s="323">
        <f t="shared" si="65"/>
        <v>2108</v>
      </c>
      <c r="G2110" s="317" t="s">
        <v>3582</v>
      </c>
      <c r="H2110" s="317" t="s">
        <v>682</v>
      </c>
      <c r="I2110" s="317" t="s">
        <v>3521</v>
      </c>
      <c r="J2110" s="317">
        <v>7</v>
      </c>
      <c r="K2110" s="317" t="s">
        <v>585</v>
      </c>
      <c r="L2110" s="317" t="s">
        <v>863</v>
      </c>
      <c r="M2110" s="317">
        <v>0</v>
      </c>
      <c r="N2110" s="333" t="s">
        <v>632</v>
      </c>
      <c r="O2110" s="318"/>
      <c r="P2110" s="319"/>
      <c r="Q2110" s="320"/>
      <c r="R2110" s="319"/>
      <c r="S2110" s="319"/>
      <c r="T2110" s="320"/>
      <c r="U2110" s="321">
        <v>45071</v>
      </c>
      <c r="V2110" s="270" t="str">
        <f ca="1">IFERROR(IF(E2110&lt;&gt;"",VLOOKUP(E2110,'Color Lineup'!N:N,1,0),""),"CHECK")</f>
        <v>LHX12</v>
      </c>
    </row>
    <row r="2111" spans="3:22">
      <c r="C2111" s="1">
        <f>+IF(D2111=1,COUNTIF($D$2:D2111,D2111),0)</f>
        <v>0</v>
      </c>
      <c r="D2111" s="1">
        <f>+COUNTIF($E$2:E2111,E2111)</f>
        <v>136</v>
      </c>
      <c r="E2111" s="1" t="str">
        <f t="shared" si="64"/>
        <v>MX089</v>
      </c>
      <c r="F2111" s="323">
        <f t="shared" si="65"/>
        <v>2109</v>
      </c>
      <c r="G2111" s="317" t="s">
        <v>3583</v>
      </c>
      <c r="H2111" s="317" t="s">
        <v>518</v>
      </c>
      <c r="I2111" s="317" t="s">
        <v>1214</v>
      </c>
      <c r="J2111" s="317">
        <v>10</v>
      </c>
      <c r="K2111" s="317" t="s">
        <v>760</v>
      </c>
      <c r="L2111" s="317" t="s">
        <v>885</v>
      </c>
      <c r="M2111" s="317">
        <v>0</v>
      </c>
      <c r="N2111" s="333" t="s">
        <v>465</v>
      </c>
      <c r="O2111" s="318"/>
      <c r="P2111" s="319"/>
      <c r="Q2111" s="320"/>
      <c r="R2111" s="319"/>
      <c r="S2111" s="319"/>
      <c r="T2111" s="320"/>
      <c r="U2111" s="321">
        <v>45071</v>
      </c>
      <c r="V2111" s="270" t="str">
        <f ca="1">IFERROR(IF(E2111&lt;&gt;"",VLOOKUP(E2111,'Color Lineup'!N:N,1,0),""),"CHECK")</f>
        <v>MX089</v>
      </c>
    </row>
    <row r="2112" spans="3:22">
      <c r="C2112" s="1">
        <f>+IF(D2112=1,COUNTIF($D$2:D2112,D2112),0)</f>
        <v>0</v>
      </c>
      <c r="D2112" s="1">
        <f>+COUNTIF($E$2:E2112,E2112)</f>
        <v>89</v>
      </c>
      <c r="E2112" s="1" t="str">
        <f t="shared" si="64"/>
        <v>CXW09</v>
      </c>
      <c r="F2112" s="323">
        <f t="shared" si="65"/>
        <v>2110</v>
      </c>
      <c r="G2112" s="317" t="s">
        <v>3584</v>
      </c>
      <c r="H2112" s="317" t="s">
        <v>682</v>
      </c>
      <c r="I2112" s="317" t="s">
        <v>3567</v>
      </c>
      <c r="J2112" s="317">
        <v>3</v>
      </c>
      <c r="K2112" s="317" t="s">
        <v>680</v>
      </c>
      <c r="L2112" s="317" t="s">
        <v>866</v>
      </c>
      <c r="M2112" s="317">
        <v>0</v>
      </c>
      <c r="N2112" s="333" t="s">
        <v>635</v>
      </c>
      <c r="O2112" s="318"/>
      <c r="P2112" s="319"/>
      <c r="Q2112" s="320"/>
      <c r="R2112" s="319"/>
      <c r="S2112" s="319"/>
      <c r="T2112" s="320"/>
      <c r="U2112" s="321">
        <v>45071</v>
      </c>
      <c r="V2112" s="270" t="str">
        <f ca="1">IFERROR(IF(E2112&lt;&gt;"",VLOOKUP(E2112,'Color Lineup'!N:N,1,0),""),"CHECK")</f>
        <v>CXW09</v>
      </c>
    </row>
    <row r="2113" spans="3:22">
      <c r="C2113" s="1">
        <f>+IF(D2113=1,COUNTIF($D$2:D2113,D2113),0)</f>
        <v>0</v>
      </c>
      <c r="D2113" s="1">
        <f>+COUNTIF($E$2:E2113,E2113)</f>
        <v>61</v>
      </c>
      <c r="E2113" s="1" t="str">
        <f t="shared" si="64"/>
        <v>MV4R0</v>
      </c>
      <c r="F2113" s="323">
        <f t="shared" si="65"/>
        <v>2111</v>
      </c>
      <c r="G2113" s="317" t="s">
        <v>3585</v>
      </c>
      <c r="H2113" s="317" t="s">
        <v>518</v>
      </c>
      <c r="I2113" s="317" t="s">
        <v>1138</v>
      </c>
      <c r="J2113" s="317">
        <v>9</v>
      </c>
      <c r="K2113" s="317" t="s">
        <v>758</v>
      </c>
      <c r="L2113" s="317" t="s">
        <v>886</v>
      </c>
      <c r="M2113" s="317">
        <v>0</v>
      </c>
      <c r="N2113" s="333" t="s">
        <v>21</v>
      </c>
      <c r="O2113" s="318"/>
      <c r="P2113" s="319"/>
      <c r="Q2113" s="320"/>
      <c r="R2113" s="319"/>
      <c r="S2113" s="319"/>
      <c r="T2113" s="320"/>
      <c r="U2113" s="321">
        <v>45071</v>
      </c>
      <c r="V2113" s="270" t="str">
        <f ca="1">IFERROR(IF(E2113&lt;&gt;"",VLOOKUP(E2113,'Color Lineup'!N:N,1,0),""),"CHECK")</f>
        <v>MV4R0</v>
      </c>
    </row>
    <row r="2114" spans="3:22">
      <c r="C2114" s="1">
        <f>+IF(D2114=1,COUNTIF($D$2:D2114,D2114),0)</f>
        <v>0</v>
      </c>
      <c r="D2114" s="1">
        <f>+COUNTIF($E$2:E2114,E2114)</f>
        <v>67</v>
      </c>
      <c r="E2114" s="1" t="str">
        <f t="shared" si="64"/>
        <v>HKW09</v>
      </c>
      <c r="F2114" s="323">
        <f t="shared" si="65"/>
        <v>2112</v>
      </c>
      <c r="G2114" s="317" t="s">
        <v>3586</v>
      </c>
      <c r="H2114" s="317" t="s">
        <v>682</v>
      </c>
      <c r="I2114" s="317" t="s">
        <v>3531</v>
      </c>
      <c r="J2114" s="317">
        <v>8</v>
      </c>
      <c r="K2114" s="317" t="s">
        <v>681</v>
      </c>
      <c r="L2114" s="317" t="s">
        <v>869</v>
      </c>
      <c r="M2114" s="317">
        <v>0</v>
      </c>
      <c r="N2114" s="333" t="s">
        <v>635</v>
      </c>
      <c r="O2114" s="318"/>
      <c r="P2114" s="319"/>
      <c r="Q2114" s="320"/>
      <c r="R2114" s="319"/>
      <c r="S2114" s="319"/>
      <c r="T2114" s="320"/>
      <c r="U2114" s="321">
        <v>45071</v>
      </c>
      <c r="V2114" s="270" t="str">
        <f ca="1">IFERROR(IF(E2114&lt;&gt;"",VLOOKUP(E2114,'Color Lineup'!N:N,1,0),""),"CHECK")</f>
        <v>HKW09</v>
      </c>
    </row>
    <row r="2115" spans="3:22">
      <c r="C2115" s="1">
        <f>+IF(D2115=1,COUNTIF($D$2:D2115,D2115),0)</f>
        <v>63</v>
      </c>
      <c r="D2115" s="1">
        <f>+COUNTIF($E$2:E2115,E2115)</f>
        <v>1</v>
      </c>
      <c r="E2115" s="1" t="str">
        <f t="shared" si="64"/>
        <v>JL089</v>
      </c>
      <c r="F2115" s="323">
        <f t="shared" si="65"/>
        <v>2113</v>
      </c>
      <c r="G2115" s="317" t="s">
        <v>3587</v>
      </c>
      <c r="H2115" s="317" t="s">
        <v>520</v>
      </c>
      <c r="I2115" s="317" t="s">
        <v>1489</v>
      </c>
      <c r="J2115" s="317">
        <v>9</v>
      </c>
      <c r="K2115" s="317" t="s">
        <v>454</v>
      </c>
      <c r="L2115" s="317" t="s">
        <v>1075</v>
      </c>
      <c r="M2115" s="317">
        <v>0</v>
      </c>
      <c r="N2115" s="333" t="s">
        <v>465</v>
      </c>
      <c r="O2115" s="318"/>
      <c r="P2115" s="319"/>
      <c r="Q2115" s="320"/>
      <c r="R2115" s="319"/>
      <c r="S2115" s="319"/>
      <c r="T2115" s="320"/>
      <c r="U2115" s="321">
        <v>45071</v>
      </c>
      <c r="V2115" s="270" t="str">
        <f ca="1">IFERROR(IF(E2115&lt;&gt;"",VLOOKUP(E2115,'Color Lineup'!N:N,1,0),""),"CHECK")</f>
        <v>JL089</v>
      </c>
    </row>
    <row r="2116" spans="3:22">
      <c r="C2116" s="1">
        <f>+IF(D2116=1,COUNTIF($D$2:D2116,D2116),0)</f>
        <v>0</v>
      </c>
      <c r="D2116" s="1">
        <f>+COUNTIF($E$2:E2116,E2116)</f>
        <v>92</v>
      </c>
      <c r="E2116" s="1" t="str">
        <f t="shared" ref="E2116:E2179" si="66">+K2116&amp;N2116</f>
        <v>MX218</v>
      </c>
      <c r="F2116" s="323">
        <f t="shared" si="65"/>
        <v>2114</v>
      </c>
      <c r="G2116" s="317" t="s">
        <v>3588</v>
      </c>
      <c r="H2116" s="317" t="s">
        <v>518</v>
      </c>
      <c r="I2116" s="317" t="s">
        <v>1215</v>
      </c>
      <c r="J2116" s="317">
        <v>1</v>
      </c>
      <c r="K2116" s="317" t="s">
        <v>760</v>
      </c>
      <c r="L2116" s="317" t="s">
        <v>889</v>
      </c>
      <c r="M2116" s="317">
        <v>0</v>
      </c>
      <c r="N2116" s="333" t="s">
        <v>20</v>
      </c>
      <c r="O2116" s="318"/>
      <c r="P2116" s="319"/>
      <c r="Q2116" s="320"/>
      <c r="R2116" s="319"/>
      <c r="S2116" s="319"/>
      <c r="T2116" s="320"/>
      <c r="U2116" s="321">
        <v>45071</v>
      </c>
      <c r="V2116" s="270" t="str">
        <f ca="1">IFERROR(IF(E2116&lt;&gt;"",VLOOKUP(E2116,'Color Lineup'!N:N,1,0),""),"CHECK")</f>
        <v>MX218</v>
      </c>
    </row>
    <row r="2117" spans="3:22">
      <c r="C2117" s="1">
        <f>+IF(D2117=1,COUNTIF($D$2:D2117,D2117),0)</f>
        <v>0</v>
      </c>
      <c r="D2117" s="1">
        <f>+COUNTIF($E$2:E2117,E2117)</f>
        <v>19</v>
      </c>
      <c r="E2117" s="1" t="str">
        <f t="shared" si="66"/>
        <v>HJS28</v>
      </c>
      <c r="F2117" s="323">
        <f t="shared" ref="F2117:F2180" si="67">ROW()-2</f>
        <v>2115</v>
      </c>
      <c r="G2117" s="317" t="s">
        <v>3589</v>
      </c>
      <c r="H2117" s="317" t="s">
        <v>682</v>
      </c>
      <c r="I2117" s="317" t="s">
        <v>3528</v>
      </c>
      <c r="J2117" s="317">
        <v>6</v>
      </c>
      <c r="K2117" s="317" t="s">
        <v>679</v>
      </c>
      <c r="L2117" s="317" t="s">
        <v>872</v>
      </c>
      <c r="M2117" s="317">
        <v>0</v>
      </c>
      <c r="N2117" s="333" t="s">
        <v>631</v>
      </c>
      <c r="O2117" s="318"/>
      <c r="P2117" s="319"/>
      <c r="Q2117" s="320"/>
      <c r="R2117" s="319"/>
      <c r="S2117" s="319"/>
      <c r="T2117" s="320"/>
      <c r="U2117" s="321">
        <v>45071</v>
      </c>
      <c r="V2117" s="270" t="str">
        <f ca="1">IFERROR(IF(E2117&lt;&gt;"",VLOOKUP(E2117,'Color Lineup'!N:N,1,0),""),"CHECK")</f>
        <v>HJS28</v>
      </c>
    </row>
    <row r="2118" spans="3:22">
      <c r="C2118" s="1">
        <f>+IF(D2118=1,COUNTIF($D$2:D2118,D2118),0)</f>
        <v>0</v>
      </c>
      <c r="D2118" s="1">
        <f>+COUNTIF($E$2:E2118,E2118)</f>
        <v>5</v>
      </c>
      <c r="E2118" s="1" t="str">
        <f t="shared" si="66"/>
        <v>JL1D6</v>
      </c>
      <c r="F2118" s="323">
        <f t="shared" si="67"/>
        <v>2116</v>
      </c>
      <c r="G2118" s="317" t="s">
        <v>3590</v>
      </c>
      <c r="H2118" s="317" t="s">
        <v>520</v>
      </c>
      <c r="I2118" s="317" t="s">
        <v>1489</v>
      </c>
      <c r="J2118" s="317">
        <v>10</v>
      </c>
      <c r="K2118" s="317" t="s">
        <v>454</v>
      </c>
      <c r="L2118" s="317" t="s">
        <v>1076</v>
      </c>
      <c r="M2118" s="317">
        <v>0</v>
      </c>
      <c r="N2118" s="333" t="s">
        <v>29</v>
      </c>
      <c r="O2118" s="318"/>
      <c r="P2118" s="319"/>
      <c r="Q2118" s="320"/>
      <c r="R2118" s="319"/>
      <c r="S2118" s="319"/>
      <c r="T2118" s="320"/>
      <c r="U2118" s="321">
        <v>45071</v>
      </c>
      <c r="V2118" s="270" t="str">
        <f ca="1">IFERROR(IF(E2118&lt;&gt;"",VLOOKUP(E2118,'Color Lineup'!N:N,1,0),""),"CHECK")</f>
        <v>JL1D6</v>
      </c>
    </row>
    <row r="2119" spans="3:22">
      <c r="C2119" s="1">
        <f>+IF(D2119=1,COUNTIF($D$2:D2119,D2119),0)</f>
        <v>0</v>
      </c>
      <c r="D2119" s="1">
        <f>+COUNTIF($E$2:E2119,E2119)</f>
        <v>23</v>
      </c>
      <c r="E2119" s="1" t="str">
        <f t="shared" si="66"/>
        <v>MY218</v>
      </c>
      <c r="F2119" s="323">
        <f t="shared" si="67"/>
        <v>2117</v>
      </c>
      <c r="G2119" s="317" t="s">
        <v>3591</v>
      </c>
      <c r="H2119" s="317" t="s">
        <v>518</v>
      </c>
      <c r="I2119" s="317" t="s">
        <v>1181</v>
      </c>
      <c r="J2119" s="317">
        <v>10</v>
      </c>
      <c r="K2119" s="317" t="s">
        <v>759</v>
      </c>
      <c r="L2119" s="317" t="s">
        <v>891</v>
      </c>
      <c r="M2119" s="317">
        <v>0</v>
      </c>
      <c r="N2119" s="333" t="s">
        <v>20</v>
      </c>
      <c r="O2119" s="318"/>
      <c r="P2119" s="319"/>
      <c r="Q2119" s="320"/>
      <c r="R2119" s="319"/>
      <c r="S2119" s="319"/>
      <c r="T2119" s="320"/>
      <c r="U2119" s="321">
        <v>45071</v>
      </c>
      <c r="V2119" s="270" t="str">
        <f ca="1">IFERROR(IF(E2119&lt;&gt;"",VLOOKUP(E2119,'Color Lineup'!N:N,1,0),""),"CHECK")</f>
        <v>MY218</v>
      </c>
    </row>
    <row r="2120" spans="3:22">
      <c r="C2120" s="1">
        <f>+IF(D2120=1,COUNTIF($D$2:D2120,D2120),0)</f>
        <v>0</v>
      </c>
      <c r="D2120" s="1">
        <f>+COUNTIF($E$2:E2120,E2120)</f>
        <v>62</v>
      </c>
      <c r="E2120" s="1" t="str">
        <f t="shared" si="66"/>
        <v>MV4R0</v>
      </c>
      <c r="F2120" s="323">
        <f t="shared" si="67"/>
        <v>2118</v>
      </c>
      <c r="G2120" s="317" t="s">
        <v>3592</v>
      </c>
      <c r="H2120" s="317" t="s">
        <v>518</v>
      </c>
      <c r="I2120" s="317" t="s">
        <v>1138</v>
      </c>
      <c r="J2120" s="317">
        <v>10</v>
      </c>
      <c r="K2120" s="317" t="s">
        <v>758</v>
      </c>
      <c r="L2120" s="317" t="s">
        <v>894</v>
      </c>
      <c r="M2120" s="317">
        <v>0</v>
      </c>
      <c r="N2120" s="333" t="s">
        <v>21</v>
      </c>
      <c r="O2120" s="318"/>
      <c r="P2120" s="319"/>
      <c r="Q2120" s="320"/>
      <c r="R2120" s="319"/>
      <c r="S2120" s="319"/>
      <c r="T2120" s="320"/>
      <c r="U2120" s="321">
        <v>45071</v>
      </c>
      <c r="V2120" s="270" t="str">
        <f ca="1">IFERROR(IF(E2120&lt;&gt;"",VLOOKUP(E2120,'Color Lineup'!N:N,1,0),""),"CHECK")</f>
        <v>MV4R0</v>
      </c>
    </row>
    <row r="2121" spans="3:22">
      <c r="C2121" s="1">
        <f>+IF(D2121=1,COUNTIF($D$2:D2121,D2121),0)</f>
        <v>0</v>
      </c>
      <c r="D2121" s="1">
        <f>+COUNTIF($E$2:E2121,E2121)</f>
        <v>198</v>
      </c>
      <c r="E2121" s="1" t="str">
        <f t="shared" si="66"/>
        <v>LH089</v>
      </c>
      <c r="F2121" s="323">
        <f t="shared" si="67"/>
        <v>2119</v>
      </c>
      <c r="G2121" s="317" t="s">
        <v>3593</v>
      </c>
      <c r="H2121" s="317" t="s">
        <v>682</v>
      </c>
      <c r="I2121" s="317" t="s">
        <v>3521</v>
      </c>
      <c r="J2121" s="317">
        <v>8</v>
      </c>
      <c r="K2121" s="317" t="s">
        <v>585</v>
      </c>
      <c r="L2121" s="317" t="s">
        <v>875</v>
      </c>
      <c r="M2121" s="317">
        <v>0</v>
      </c>
      <c r="N2121" s="333" t="s">
        <v>465</v>
      </c>
      <c r="O2121" s="318"/>
      <c r="P2121" s="319"/>
      <c r="Q2121" s="320"/>
      <c r="R2121" s="319"/>
      <c r="S2121" s="319"/>
      <c r="T2121" s="320"/>
      <c r="U2121" s="321">
        <v>45071</v>
      </c>
      <c r="V2121" s="270" t="str">
        <f ca="1">IFERROR(IF(E2121&lt;&gt;"",VLOOKUP(E2121,'Color Lineup'!N:N,1,0),""),"CHECK")</f>
        <v>LH089</v>
      </c>
    </row>
    <row r="2122" spans="3:22">
      <c r="C2122" s="1">
        <f>+IF(D2122=1,COUNTIF($D$2:D2122,D2122),0)</f>
        <v>0</v>
      </c>
      <c r="D2122" s="1">
        <f>+COUNTIF($E$2:E2122,E2122)</f>
        <v>168</v>
      </c>
      <c r="E2122" s="1" t="str">
        <f t="shared" si="66"/>
        <v>MX4R0</v>
      </c>
      <c r="F2122" s="323">
        <f t="shared" si="67"/>
        <v>2120</v>
      </c>
      <c r="G2122" s="317" t="s">
        <v>3594</v>
      </c>
      <c r="H2122" s="317" t="s">
        <v>518</v>
      </c>
      <c r="I2122" s="317" t="s">
        <v>1215</v>
      </c>
      <c r="J2122" s="317">
        <v>2</v>
      </c>
      <c r="K2122" s="317" t="s">
        <v>760</v>
      </c>
      <c r="L2122" s="317" t="s">
        <v>895</v>
      </c>
      <c r="M2122" s="317">
        <v>0</v>
      </c>
      <c r="N2122" s="333" t="s">
        <v>21</v>
      </c>
      <c r="O2122" s="318"/>
      <c r="P2122" s="319"/>
      <c r="Q2122" s="320"/>
      <c r="R2122" s="319"/>
      <c r="S2122" s="319"/>
      <c r="T2122" s="320"/>
      <c r="U2122" s="321">
        <v>45071</v>
      </c>
      <c r="V2122" s="270" t="str">
        <f ca="1">IFERROR(IF(E2122&lt;&gt;"",VLOOKUP(E2122,'Color Lineup'!N:N,1,0),""),"CHECK")</f>
        <v>MX4R0</v>
      </c>
    </row>
    <row r="2123" spans="3:22">
      <c r="C2123" s="1">
        <f>+IF(D2123=1,COUNTIF($D$2:D2123,D2123),0)</f>
        <v>0</v>
      </c>
      <c r="D2123" s="1">
        <f>+COUNTIF($E$2:E2123,E2123)</f>
        <v>68</v>
      </c>
      <c r="E2123" s="1" t="str">
        <f t="shared" si="66"/>
        <v>HKW09</v>
      </c>
      <c r="F2123" s="323">
        <f t="shared" si="67"/>
        <v>2121</v>
      </c>
      <c r="G2123" s="317" t="s">
        <v>3595</v>
      </c>
      <c r="H2123" s="317" t="s">
        <v>682</v>
      </c>
      <c r="I2123" s="317" t="s">
        <v>3531</v>
      </c>
      <c r="J2123" s="317">
        <v>9</v>
      </c>
      <c r="K2123" s="317" t="s">
        <v>681</v>
      </c>
      <c r="L2123" s="317" t="s">
        <v>879</v>
      </c>
      <c r="M2123" s="317">
        <v>0</v>
      </c>
      <c r="N2123" s="333" t="s">
        <v>635</v>
      </c>
      <c r="O2123" s="318"/>
      <c r="P2123" s="319"/>
      <c r="Q2123" s="320"/>
      <c r="R2123" s="319"/>
      <c r="S2123" s="319"/>
      <c r="T2123" s="320"/>
      <c r="U2123" s="321">
        <v>45071</v>
      </c>
      <c r="V2123" s="270" t="str">
        <f ca="1">IFERROR(IF(E2123&lt;&gt;"",VLOOKUP(E2123,'Color Lineup'!N:N,1,0),""),"CHECK")</f>
        <v>HKW09</v>
      </c>
    </row>
    <row r="2124" spans="3:22">
      <c r="C2124" s="1">
        <f>+IF(D2124=1,COUNTIF($D$2:D2124,D2124),0)</f>
        <v>0</v>
      </c>
      <c r="D2124" s="1">
        <f>+COUNTIF($E$2:E2124,E2124)</f>
        <v>6</v>
      </c>
      <c r="E2124" s="1" t="str">
        <f t="shared" si="66"/>
        <v>JL1D6</v>
      </c>
      <c r="F2124" s="323">
        <f t="shared" si="67"/>
        <v>2122</v>
      </c>
      <c r="G2124" s="317" t="s">
        <v>3596</v>
      </c>
      <c r="H2124" s="317" t="s">
        <v>520</v>
      </c>
      <c r="I2124" s="317" t="s">
        <v>3597</v>
      </c>
      <c r="J2124" s="317">
        <v>1</v>
      </c>
      <c r="K2124" s="317" t="s">
        <v>454</v>
      </c>
      <c r="L2124" s="317" t="s">
        <v>1077</v>
      </c>
      <c r="M2124" s="317">
        <v>0</v>
      </c>
      <c r="N2124" s="333" t="s">
        <v>29</v>
      </c>
      <c r="O2124" s="318"/>
      <c r="P2124" s="319"/>
      <c r="Q2124" s="320"/>
      <c r="R2124" s="319"/>
      <c r="S2124" s="319"/>
      <c r="T2124" s="320"/>
      <c r="U2124" s="321">
        <v>45071</v>
      </c>
      <c r="V2124" s="270" t="str">
        <f ca="1">IFERROR(IF(E2124&lt;&gt;"",VLOOKUP(E2124,'Color Lineup'!N:N,1,0),""),"CHECK")</f>
        <v>JL1D6</v>
      </c>
    </row>
    <row r="2125" spans="3:22">
      <c r="C2125" s="1">
        <f>+IF(D2125=1,COUNTIF($D$2:D2125,D2125),0)</f>
        <v>0</v>
      </c>
      <c r="D2125" s="1">
        <f>+COUNTIF($E$2:E2125,E2125)</f>
        <v>63</v>
      </c>
      <c r="E2125" s="1" t="str">
        <f t="shared" si="66"/>
        <v>MV4R0</v>
      </c>
      <c r="F2125" s="323">
        <f t="shared" si="67"/>
        <v>2123</v>
      </c>
      <c r="G2125" s="317" t="s">
        <v>3598</v>
      </c>
      <c r="H2125" s="317" t="s">
        <v>518</v>
      </c>
      <c r="I2125" s="317" t="s">
        <v>1143</v>
      </c>
      <c r="J2125" s="317">
        <v>1</v>
      </c>
      <c r="K2125" s="317" t="s">
        <v>758</v>
      </c>
      <c r="L2125" s="317" t="s">
        <v>898</v>
      </c>
      <c r="M2125" s="317">
        <v>0</v>
      </c>
      <c r="N2125" s="333" t="s">
        <v>21</v>
      </c>
      <c r="O2125" s="318"/>
      <c r="P2125" s="319"/>
      <c r="Q2125" s="320"/>
      <c r="R2125" s="319"/>
      <c r="S2125" s="319"/>
      <c r="T2125" s="320"/>
      <c r="U2125" s="321">
        <v>45071</v>
      </c>
      <c r="V2125" s="270" t="str">
        <f ca="1">IFERROR(IF(E2125&lt;&gt;"",VLOOKUP(E2125,'Color Lineup'!N:N,1,0),""),"CHECK")</f>
        <v>MV4R0</v>
      </c>
    </row>
    <row r="2126" spans="3:22">
      <c r="C2126" s="1">
        <f>+IF(D2126=1,COUNTIF($D$2:D2126,D2126),0)</f>
        <v>0</v>
      </c>
      <c r="D2126" s="1">
        <f>+COUNTIF($E$2:E2126,E2126)</f>
        <v>90</v>
      </c>
      <c r="E2126" s="1" t="str">
        <f t="shared" si="66"/>
        <v>CXW09</v>
      </c>
      <c r="F2126" s="323">
        <f t="shared" si="67"/>
        <v>2124</v>
      </c>
      <c r="G2126" s="317" t="s">
        <v>3599</v>
      </c>
      <c r="H2126" s="317" t="s">
        <v>682</v>
      </c>
      <c r="I2126" s="317" t="s">
        <v>3567</v>
      </c>
      <c r="J2126" s="317">
        <v>4</v>
      </c>
      <c r="K2126" s="317" t="s">
        <v>680</v>
      </c>
      <c r="L2126" s="317" t="s">
        <v>883</v>
      </c>
      <c r="M2126" s="317">
        <v>0</v>
      </c>
      <c r="N2126" s="333" t="s">
        <v>635</v>
      </c>
      <c r="O2126" s="318"/>
      <c r="P2126" s="319"/>
      <c r="Q2126" s="320"/>
      <c r="R2126" s="319"/>
      <c r="S2126" s="319"/>
      <c r="T2126" s="320"/>
      <c r="U2126" s="321">
        <v>45071</v>
      </c>
      <c r="V2126" s="270" t="str">
        <f ca="1">IFERROR(IF(E2126&lt;&gt;"",VLOOKUP(E2126,'Color Lineup'!N:N,1,0),""),"CHECK")</f>
        <v>CXW09</v>
      </c>
    </row>
    <row r="2127" spans="3:22">
      <c r="C2127" s="1">
        <f>+IF(D2127=1,COUNTIF($D$2:D2127,D2127),0)</f>
        <v>0</v>
      </c>
      <c r="D2127" s="1">
        <f>+COUNTIF($E$2:E2127,E2127)</f>
        <v>137</v>
      </c>
      <c r="E2127" s="1" t="str">
        <f t="shared" si="66"/>
        <v>MX089</v>
      </c>
      <c r="F2127" s="323">
        <f t="shared" si="67"/>
        <v>2125</v>
      </c>
      <c r="G2127" s="317" t="s">
        <v>3600</v>
      </c>
      <c r="H2127" s="317" t="s">
        <v>518</v>
      </c>
      <c r="I2127" s="317" t="s">
        <v>1215</v>
      </c>
      <c r="J2127" s="317">
        <v>3</v>
      </c>
      <c r="K2127" s="317" t="s">
        <v>760</v>
      </c>
      <c r="L2127" s="317" t="s">
        <v>899</v>
      </c>
      <c r="M2127" s="317">
        <v>0</v>
      </c>
      <c r="N2127" s="333" t="s">
        <v>465</v>
      </c>
      <c r="O2127" s="318"/>
      <c r="P2127" s="319"/>
      <c r="Q2127" s="320"/>
      <c r="R2127" s="319"/>
      <c r="S2127" s="319"/>
      <c r="T2127" s="320"/>
      <c r="U2127" s="321">
        <v>45071</v>
      </c>
      <c r="V2127" s="270" t="str">
        <f ca="1">IFERROR(IF(E2127&lt;&gt;"",VLOOKUP(E2127,'Color Lineup'!N:N,1,0),""),"CHECK")</f>
        <v>MX089</v>
      </c>
    </row>
    <row r="2128" spans="3:22">
      <c r="C2128" s="1">
        <f>+IF(D2128=1,COUNTIF($D$2:D2128,D2128),0)</f>
        <v>0</v>
      </c>
      <c r="D2128" s="1">
        <f>+COUNTIF($E$2:E2128,E2128)</f>
        <v>42</v>
      </c>
      <c r="E2128" s="1" t="str">
        <f t="shared" si="66"/>
        <v>LHP20</v>
      </c>
      <c r="F2128" s="323">
        <f t="shared" si="67"/>
        <v>2126</v>
      </c>
      <c r="G2128" s="317" t="s">
        <v>3601</v>
      </c>
      <c r="H2128" s="317" t="s">
        <v>682</v>
      </c>
      <c r="I2128" s="317" t="s">
        <v>3521</v>
      </c>
      <c r="J2128" s="317">
        <v>9</v>
      </c>
      <c r="K2128" s="317" t="s">
        <v>585</v>
      </c>
      <c r="L2128" s="317" t="s">
        <v>888</v>
      </c>
      <c r="M2128" s="317">
        <v>0</v>
      </c>
      <c r="N2128" s="333" t="s">
        <v>633</v>
      </c>
      <c r="O2128" s="318"/>
      <c r="P2128" s="319"/>
      <c r="Q2128" s="320"/>
      <c r="R2128" s="319"/>
      <c r="S2128" s="319"/>
      <c r="T2128" s="320"/>
      <c r="U2128" s="321">
        <v>45071</v>
      </c>
      <c r="V2128" s="270" t="str">
        <f ca="1">IFERROR(IF(E2128&lt;&gt;"",VLOOKUP(E2128,'Color Lineup'!N:N,1,0),""),"CHECK")</f>
        <v>LHP20</v>
      </c>
    </row>
    <row r="2129" spans="3:22">
      <c r="C2129" s="1">
        <f>+IF(D2129=1,COUNTIF($D$2:D2129,D2129),0)</f>
        <v>0</v>
      </c>
      <c r="D2129" s="1">
        <f>+COUNTIF($E$2:E2129,E2129)</f>
        <v>64</v>
      </c>
      <c r="E2129" s="1" t="str">
        <f t="shared" si="66"/>
        <v>MV4R0</v>
      </c>
      <c r="F2129" s="323">
        <f t="shared" si="67"/>
        <v>2127</v>
      </c>
      <c r="G2129" s="317" t="s">
        <v>3602</v>
      </c>
      <c r="H2129" s="317" t="s">
        <v>518</v>
      </c>
      <c r="I2129" s="317" t="s">
        <v>1143</v>
      </c>
      <c r="J2129" s="317">
        <v>2</v>
      </c>
      <c r="K2129" s="317" t="s">
        <v>758</v>
      </c>
      <c r="L2129" s="317" t="s">
        <v>901</v>
      </c>
      <c r="M2129" s="317">
        <v>0</v>
      </c>
      <c r="N2129" s="333" t="s">
        <v>21</v>
      </c>
      <c r="O2129" s="318"/>
      <c r="P2129" s="319"/>
      <c r="Q2129" s="320"/>
      <c r="R2129" s="319"/>
      <c r="S2129" s="319"/>
      <c r="T2129" s="320"/>
      <c r="U2129" s="321">
        <v>45071</v>
      </c>
      <c r="V2129" s="270" t="str">
        <f ca="1">IFERROR(IF(E2129&lt;&gt;"",VLOOKUP(E2129,'Color Lineup'!N:N,1,0),""),"CHECK")</f>
        <v>MV4R0</v>
      </c>
    </row>
    <row r="2130" spans="3:22">
      <c r="C2130" s="1">
        <f>+IF(D2130=1,COUNTIF($D$2:D2130,D2130),0)</f>
        <v>0</v>
      </c>
      <c r="D2130" s="1">
        <f>+COUNTIF($E$2:E2130,E2130)</f>
        <v>7</v>
      </c>
      <c r="E2130" s="1" t="str">
        <f t="shared" si="66"/>
        <v>JL1D6</v>
      </c>
      <c r="F2130" s="323">
        <f t="shared" si="67"/>
        <v>2128</v>
      </c>
      <c r="G2130" s="317" t="s">
        <v>3603</v>
      </c>
      <c r="H2130" s="317" t="s">
        <v>520</v>
      </c>
      <c r="I2130" s="317" t="s">
        <v>3597</v>
      </c>
      <c r="J2130" s="317">
        <v>2</v>
      </c>
      <c r="K2130" s="317" t="s">
        <v>454</v>
      </c>
      <c r="L2130" s="317" t="s">
        <v>1078</v>
      </c>
      <c r="M2130" s="317">
        <v>0</v>
      </c>
      <c r="N2130" s="333" t="s">
        <v>29</v>
      </c>
      <c r="O2130" s="318"/>
      <c r="P2130" s="319"/>
      <c r="Q2130" s="320"/>
      <c r="R2130" s="319"/>
      <c r="S2130" s="319"/>
      <c r="T2130" s="320"/>
      <c r="U2130" s="321">
        <v>45071</v>
      </c>
      <c r="V2130" s="270" t="str">
        <f ca="1">IFERROR(IF(E2130&lt;&gt;"",VLOOKUP(E2130,'Color Lineup'!N:N,1,0),""),"CHECK")</f>
        <v>JL1D6</v>
      </c>
    </row>
    <row r="2131" spans="3:22">
      <c r="C2131" s="1">
        <f>+IF(D2131=1,COUNTIF($D$2:D2131,D2131),0)</f>
        <v>0</v>
      </c>
      <c r="D2131" s="1">
        <f>+COUNTIF($E$2:E2131,E2131)</f>
        <v>20</v>
      </c>
      <c r="E2131" s="1" t="str">
        <f t="shared" si="66"/>
        <v>HJS28</v>
      </c>
      <c r="F2131" s="323">
        <f t="shared" si="67"/>
        <v>2129</v>
      </c>
      <c r="G2131" s="317" t="s">
        <v>3604</v>
      </c>
      <c r="H2131" s="317" t="s">
        <v>682</v>
      </c>
      <c r="I2131" s="317" t="s">
        <v>3528</v>
      </c>
      <c r="J2131" s="317">
        <v>7</v>
      </c>
      <c r="K2131" s="317" t="s">
        <v>679</v>
      </c>
      <c r="L2131" s="317" t="s">
        <v>892</v>
      </c>
      <c r="M2131" s="317">
        <v>0</v>
      </c>
      <c r="N2131" s="333" t="s">
        <v>631</v>
      </c>
      <c r="O2131" s="318"/>
      <c r="P2131" s="319"/>
      <c r="Q2131" s="320"/>
      <c r="R2131" s="319"/>
      <c r="S2131" s="319"/>
      <c r="T2131" s="320"/>
      <c r="U2131" s="321">
        <v>45071</v>
      </c>
      <c r="V2131" s="270" t="str">
        <f ca="1">IFERROR(IF(E2131&lt;&gt;"",VLOOKUP(E2131,'Color Lineup'!N:N,1,0),""),"CHECK")</f>
        <v>HJS28</v>
      </c>
    </row>
    <row r="2132" spans="3:22">
      <c r="C2132" s="1">
        <f>+IF(D2132=1,COUNTIF($D$2:D2132,D2132),0)</f>
        <v>0</v>
      </c>
      <c r="D2132" s="1">
        <f>+COUNTIF($E$2:E2132,E2132)</f>
        <v>71</v>
      </c>
      <c r="E2132" s="1" t="str">
        <f t="shared" si="66"/>
        <v>MY4R0</v>
      </c>
      <c r="F2132" s="323">
        <f t="shared" si="67"/>
        <v>2130</v>
      </c>
      <c r="G2132" s="317" t="s">
        <v>3605</v>
      </c>
      <c r="H2132" s="317" t="s">
        <v>518</v>
      </c>
      <c r="I2132" s="317" t="s">
        <v>1186</v>
      </c>
      <c r="J2132" s="317">
        <v>1</v>
      </c>
      <c r="K2132" s="317" t="s">
        <v>759</v>
      </c>
      <c r="L2132" s="317" t="s">
        <v>902</v>
      </c>
      <c r="M2132" s="317">
        <v>0</v>
      </c>
      <c r="N2132" s="333" t="s">
        <v>21</v>
      </c>
      <c r="O2132" s="318"/>
      <c r="P2132" s="319"/>
      <c r="Q2132" s="320"/>
      <c r="R2132" s="319"/>
      <c r="S2132" s="319"/>
      <c r="T2132" s="320"/>
      <c r="U2132" s="321">
        <v>45071</v>
      </c>
      <c r="V2132" s="270" t="str">
        <f ca="1">IFERROR(IF(E2132&lt;&gt;"",VLOOKUP(E2132,'Color Lineup'!N:N,1,0),""),"CHECK")</f>
        <v>MY4R0</v>
      </c>
    </row>
    <row r="2133" spans="3:22">
      <c r="C2133" s="1">
        <f>+IF(D2133=1,COUNTIF($D$2:D2133,D2133),0)</f>
        <v>0</v>
      </c>
      <c r="D2133" s="1">
        <f>+COUNTIF($E$2:E2133,E2133)</f>
        <v>11</v>
      </c>
      <c r="E2133" s="1" t="str">
        <f t="shared" si="66"/>
        <v>HKS28</v>
      </c>
      <c r="F2133" s="323">
        <f t="shared" si="67"/>
        <v>2131</v>
      </c>
      <c r="G2133" s="317" t="s">
        <v>3606</v>
      </c>
      <c r="H2133" s="317" t="s">
        <v>682</v>
      </c>
      <c r="I2133" s="317" t="s">
        <v>3531</v>
      </c>
      <c r="J2133" s="317">
        <v>10</v>
      </c>
      <c r="K2133" s="317" t="s">
        <v>681</v>
      </c>
      <c r="L2133" s="317" t="s">
        <v>896</v>
      </c>
      <c r="M2133" s="317">
        <v>0</v>
      </c>
      <c r="N2133" s="333" t="s">
        <v>631</v>
      </c>
      <c r="O2133" s="318"/>
      <c r="P2133" s="319"/>
      <c r="Q2133" s="320"/>
      <c r="R2133" s="319"/>
      <c r="S2133" s="319"/>
      <c r="T2133" s="320"/>
      <c r="U2133" s="321">
        <v>45071</v>
      </c>
      <c r="V2133" s="270" t="str">
        <f ca="1">IFERROR(IF(E2133&lt;&gt;"",VLOOKUP(E2133,'Color Lineup'!N:N,1,0),""),"CHECK")</f>
        <v>HKS28</v>
      </c>
    </row>
    <row r="2134" spans="3:22">
      <c r="C2134" s="1">
        <f>+IF(D2134=1,COUNTIF($D$2:D2134,D2134),0)</f>
        <v>0</v>
      </c>
      <c r="D2134" s="1">
        <f>+COUNTIF($E$2:E2134,E2134)</f>
        <v>65</v>
      </c>
      <c r="E2134" s="1" t="str">
        <f t="shared" si="66"/>
        <v>MV4R0</v>
      </c>
      <c r="F2134" s="323">
        <f t="shared" si="67"/>
        <v>2132</v>
      </c>
      <c r="G2134" s="317" t="s">
        <v>3607</v>
      </c>
      <c r="H2134" s="317" t="s">
        <v>518</v>
      </c>
      <c r="I2134" s="317" t="s">
        <v>1143</v>
      </c>
      <c r="J2134" s="317">
        <v>3</v>
      </c>
      <c r="K2134" s="317" t="s">
        <v>758</v>
      </c>
      <c r="L2134" s="317" t="s">
        <v>904</v>
      </c>
      <c r="M2134" s="317">
        <v>0</v>
      </c>
      <c r="N2134" s="333" t="s">
        <v>21</v>
      </c>
      <c r="O2134" s="318"/>
      <c r="P2134" s="319"/>
      <c r="Q2134" s="320"/>
      <c r="R2134" s="319"/>
      <c r="S2134" s="319"/>
      <c r="T2134" s="320"/>
      <c r="U2134" s="321">
        <v>45071</v>
      </c>
      <c r="V2134" s="270" t="str">
        <f ca="1">IFERROR(IF(E2134&lt;&gt;"",VLOOKUP(E2134,'Color Lineup'!N:N,1,0),""),"CHECK")</f>
        <v>MV4R0</v>
      </c>
    </row>
    <row r="2135" spans="3:22">
      <c r="C2135" s="1">
        <f>+IF(D2135=1,COUNTIF($D$2:D2135,D2135),0)</f>
        <v>0</v>
      </c>
      <c r="D2135" s="1">
        <f>+COUNTIF($E$2:E2135,E2135)</f>
        <v>91</v>
      </c>
      <c r="E2135" s="1" t="str">
        <f t="shared" si="66"/>
        <v>CXW09</v>
      </c>
      <c r="F2135" s="323">
        <f t="shared" si="67"/>
        <v>2133</v>
      </c>
      <c r="G2135" s="317" t="s">
        <v>3608</v>
      </c>
      <c r="H2135" s="317" t="s">
        <v>682</v>
      </c>
      <c r="I2135" s="317" t="s">
        <v>3567</v>
      </c>
      <c r="J2135" s="317">
        <v>5</v>
      </c>
      <c r="K2135" s="317" t="s">
        <v>680</v>
      </c>
      <c r="L2135" s="317" t="s">
        <v>900</v>
      </c>
      <c r="M2135" s="317">
        <v>0</v>
      </c>
      <c r="N2135" s="333" t="s">
        <v>635</v>
      </c>
      <c r="O2135" s="318"/>
      <c r="P2135" s="319"/>
      <c r="Q2135" s="320"/>
      <c r="R2135" s="319"/>
      <c r="S2135" s="319"/>
      <c r="T2135" s="320"/>
      <c r="U2135" s="321">
        <v>45071</v>
      </c>
      <c r="V2135" s="270" t="str">
        <f ca="1">IFERROR(IF(E2135&lt;&gt;"",VLOOKUP(E2135,'Color Lineup'!N:N,1,0),""),"CHECK")</f>
        <v>CXW09</v>
      </c>
    </row>
    <row r="2136" spans="3:22">
      <c r="C2136" s="1">
        <f>+IF(D2136=1,COUNTIF($D$2:D2136,D2136),0)</f>
        <v>0</v>
      </c>
      <c r="D2136" s="1">
        <f>+COUNTIF($E$2:E2136,E2136)</f>
        <v>138</v>
      </c>
      <c r="E2136" s="1" t="str">
        <f t="shared" si="66"/>
        <v>MX089</v>
      </c>
      <c r="F2136" s="323">
        <f t="shared" si="67"/>
        <v>2134</v>
      </c>
      <c r="G2136" s="317" t="s">
        <v>3609</v>
      </c>
      <c r="H2136" s="317" t="s">
        <v>518</v>
      </c>
      <c r="I2136" s="317" t="s">
        <v>1215</v>
      </c>
      <c r="J2136" s="317">
        <v>4</v>
      </c>
      <c r="K2136" s="317" t="s">
        <v>760</v>
      </c>
      <c r="L2136" s="317" t="s">
        <v>905</v>
      </c>
      <c r="M2136" s="317">
        <v>0</v>
      </c>
      <c r="N2136" s="333" t="s">
        <v>465</v>
      </c>
      <c r="O2136" s="318"/>
      <c r="P2136" s="319"/>
      <c r="Q2136" s="320"/>
      <c r="R2136" s="319"/>
      <c r="S2136" s="319"/>
      <c r="T2136" s="320"/>
      <c r="U2136" s="321">
        <v>45071</v>
      </c>
      <c r="V2136" s="270" t="str">
        <f ca="1">IFERROR(IF(E2136&lt;&gt;"",VLOOKUP(E2136,'Color Lineup'!N:N,1,0),""),"CHECK")</f>
        <v>MX089</v>
      </c>
    </row>
    <row r="2137" spans="3:22">
      <c r="C2137" s="1">
        <f>+IF(D2137=1,COUNTIF($D$2:D2137,D2137),0)</f>
        <v>0</v>
      </c>
      <c r="D2137" s="1">
        <f>+COUNTIF($E$2:E2137,E2137)</f>
        <v>51</v>
      </c>
      <c r="E2137" s="1" t="str">
        <f t="shared" si="66"/>
        <v>JH040</v>
      </c>
      <c r="F2137" s="323">
        <f t="shared" si="67"/>
        <v>2135</v>
      </c>
      <c r="G2137" s="317" t="s">
        <v>3610</v>
      </c>
      <c r="H2137" s="317" t="s">
        <v>520</v>
      </c>
      <c r="I2137" s="317" t="s">
        <v>3611</v>
      </c>
      <c r="J2137" s="317">
        <v>1</v>
      </c>
      <c r="K2137" s="317" t="s">
        <v>452</v>
      </c>
      <c r="L2137" s="317" t="s">
        <v>1079</v>
      </c>
      <c r="M2137" s="317">
        <v>0</v>
      </c>
      <c r="N2137" s="333" t="s">
        <v>28</v>
      </c>
      <c r="O2137" s="318"/>
      <c r="P2137" s="319"/>
      <c r="Q2137" s="320"/>
      <c r="R2137" s="319"/>
      <c r="S2137" s="319"/>
      <c r="T2137" s="320"/>
      <c r="U2137" s="321">
        <v>45071</v>
      </c>
      <c r="V2137" s="270" t="str">
        <f ca="1">IFERROR(IF(E2137&lt;&gt;"",VLOOKUP(E2137,'Color Lineup'!N:N,1,0),""),"CHECK")</f>
        <v>JH040</v>
      </c>
    </row>
    <row r="2138" spans="3:22">
      <c r="C2138" s="1">
        <f>+IF(D2138=1,COUNTIF($D$2:D2138,D2138),0)</f>
        <v>0</v>
      </c>
      <c r="D2138" s="1">
        <f>+COUNTIF($E$2:E2138,E2138)</f>
        <v>68</v>
      </c>
      <c r="E2138" s="1" t="str">
        <f t="shared" si="66"/>
        <v>LH3Q3</v>
      </c>
      <c r="F2138" s="323">
        <f t="shared" si="67"/>
        <v>2136</v>
      </c>
      <c r="G2138" s="317" t="s">
        <v>3612</v>
      </c>
      <c r="H2138" s="317" t="s">
        <v>682</v>
      </c>
      <c r="I2138" s="317" t="s">
        <v>3521</v>
      </c>
      <c r="J2138" s="317">
        <v>10</v>
      </c>
      <c r="K2138" s="317" t="s">
        <v>585</v>
      </c>
      <c r="L2138" s="317" t="s">
        <v>903</v>
      </c>
      <c r="M2138" s="317">
        <v>0</v>
      </c>
      <c r="N2138" s="333" t="s">
        <v>630</v>
      </c>
      <c r="O2138" s="318"/>
      <c r="P2138" s="319"/>
      <c r="Q2138" s="320"/>
      <c r="R2138" s="319"/>
      <c r="S2138" s="319"/>
      <c r="T2138" s="320"/>
      <c r="U2138" s="321">
        <v>45071</v>
      </c>
      <c r="V2138" s="270" t="str">
        <f ca="1">IFERROR(IF(E2138&lt;&gt;"",VLOOKUP(E2138,'Color Lineup'!N:N,1,0),""),"CHECK")</f>
        <v>LH3Q3</v>
      </c>
    </row>
    <row r="2139" spans="3:22">
      <c r="C2139" s="1">
        <f>+IF(D2139=1,COUNTIF($D$2:D2139,D2139),0)</f>
        <v>0</v>
      </c>
      <c r="D2139" s="1">
        <f>+COUNTIF($E$2:E2139,E2139)</f>
        <v>55</v>
      </c>
      <c r="E2139" s="1" t="str">
        <f t="shared" si="66"/>
        <v>MV040</v>
      </c>
      <c r="F2139" s="323">
        <f t="shared" si="67"/>
        <v>2137</v>
      </c>
      <c r="G2139" s="317" t="s">
        <v>3613</v>
      </c>
      <c r="H2139" s="317" t="s">
        <v>518</v>
      </c>
      <c r="I2139" s="317" t="s">
        <v>1143</v>
      </c>
      <c r="J2139" s="317">
        <v>4</v>
      </c>
      <c r="K2139" s="317" t="s">
        <v>758</v>
      </c>
      <c r="L2139" s="317" t="s">
        <v>907</v>
      </c>
      <c r="M2139" s="317">
        <v>0</v>
      </c>
      <c r="N2139" s="333" t="s">
        <v>28</v>
      </c>
      <c r="O2139" s="318"/>
      <c r="P2139" s="319"/>
      <c r="Q2139" s="320"/>
      <c r="R2139" s="319"/>
      <c r="S2139" s="319"/>
      <c r="T2139" s="320"/>
      <c r="U2139" s="321">
        <v>45071</v>
      </c>
      <c r="V2139" s="270" t="str">
        <f ca="1">IFERROR(IF(E2139&lt;&gt;"",VLOOKUP(E2139,'Color Lineup'!N:N,1,0),""),"CHECK")</f>
        <v>MV040</v>
      </c>
    </row>
    <row r="2140" spans="3:22">
      <c r="C2140" s="1">
        <f>+IF(D2140=1,COUNTIF($D$2:D2140,D2140),0)</f>
        <v>0</v>
      </c>
      <c r="D2140" s="1">
        <f>+COUNTIF($E$2:E2140,E2140)</f>
        <v>69</v>
      </c>
      <c r="E2140" s="1" t="str">
        <f t="shared" si="66"/>
        <v>HKW09</v>
      </c>
      <c r="F2140" s="323">
        <f t="shared" si="67"/>
        <v>2138</v>
      </c>
      <c r="G2140" s="317" t="s">
        <v>3614</v>
      </c>
      <c r="H2140" s="317" t="s">
        <v>682</v>
      </c>
      <c r="I2140" s="317" t="s">
        <v>3615</v>
      </c>
      <c r="J2140" s="317">
        <v>1</v>
      </c>
      <c r="K2140" s="317" t="s">
        <v>681</v>
      </c>
      <c r="L2140" s="317" t="s">
        <v>906</v>
      </c>
      <c r="M2140" s="317">
        <v>0</v>
      </c>
      <c r="N2140" s="333" t="s">
        <v>635</v>
      </c>
      <c r="O2140" s="318"/>
      <c r="P2140" s="319"/>
      <c r="Q2140" s="320"/>
      <c r="R2140" s="319"/>
      <c r="S2140" s="319"/>
      <c r="T2140" s="320"/>
      <c r="U2140" s="321">
        <v>45071</v>
      </c>
      <c r="V2140" s="270" t="str">
        <f ca="1">IFERROR(IF(E2140&lt;&gt;"",VLOOKUP(E2140,'Color Lineup'!N:N,1,0),""),"CHECK")</f>
        <v>HKW09</v>
      </c>
    </row>
    <row r="2141" spans="3:22">
      <c r="C2141" s="1">
        <f>+IF(D2141=1,COUNTIF($D$2:D2141,D2141),0)</f>
        <v>0</v>
      </c>
      <c r="D2141" s="1">
        <f>+COUNTIF($E$2:E2141,E2141)</f>
        <v>68</v>
      </c>
      <c r="E2141" s="1" t="str">
        <f t="shared" si="66"/>
        <v>MX3R3</v>
      </c>
      <c r="F2141" s="323">
        <f t="shared" si="67"/>
        <v>2139</v>
      </c>
      <c r="G2141" s="317" t="s">
        <v>3616</v>
      </c>
      <c r="H2141" s="317" t="s">
        <v>518</v>
      </c>
      <c r="I2141" s="317" t="s">
        <v>1215</v>
      </c>
      <c r="J2141" s="317">
        <v>5</v>
      </c>
      <c r="K2141" s="317" t="s">
        <v>760</v>
      </c>
      <c r="L2141" s="317" t="s">
        <v>908</v>
      </c>
      <c r="M2141" s="317">
        <v>0</v>
      </c>
      <c r="N2141" s="333" t="s">
        <v>354</v>
      </c>
      <c r="O2141" s="318"/>
      <c r="P2141" s="319"/>
      <c r="Q2141" s="320"/>
      <c r="R2141" s="319"/>
      <c r="S2141" s="319"/>
      <c r="T2141" s="320"/>
      <c r="U2141" s="321">
        <v>45071</v>
      </c>
      <c r="V2141" s="270" t="str">
        <f ca="1">IFERROR(IF(E2141&lt;&gt;"",VLOOKUP(E2141,'Color Lineup'!N:N,1,0),""),"CHECK")</f>
        <v>MX3R3</v>
      </c>
    </row>
    <row r="2142" spans="3:22">
      <c r="C2142" s="1">
        <f>+IF(D2142=1,COUNTIF($D$2:D2142,D2142),0)</f>
        <v>0</v>
      </c>
      <c r="D2142" s="1">
        <f>+COUNTIF($E$2:E2142,E2142)</f>
        <v>28</v>
      </c>
      <c r="E2142" s="1" t="str">
        <f t="shared" si="66"/>
        <v>HJX12</v>
      </c>
      <c r="F2142" s="323">
        <f t="shared" si="67"/>
        <v>2140</v>
      </c>
      <c r="G2142" s="317" t="s">
        <v>3617</v>
      </c>
      <c r="H2142" s="317" t="s">
        <v>682</v>
      </c>
      <c r="I2142" s="317" t="s">
        <v>3528</v>
      </c>
      <c r="J2142" s="317">
        <v>8</v>
      </c>
      <c r="K2142" s="317" t="s">
        <v>679</v>
      </c>
      <c r="L2142" s="317" t="s">
        <v>909</v>
      </c>
      <c r="M2142" s="317">
        <v>0</v>
      </c>
      <c r="N2142" s="333" t="s">
        <v>632</v>
      </c>
      <c r="O2142" s="318"/>
      <c r="P2142" s="319"/>
      <c r="Q2142" s="320"/>
      <c r="R2142" s="319"/>
      <c r="S2142" s="319"/>
      <c r="T2142" s="320"/>
      <c r="U2142" s="321">
        <v>45071</v>
      </c>
      <c r="V2142" s="270" t="str">
        <f ca="1">IFERROR(IF(E2142&lt;&gt;"",VLOOKUP(E2142,'Color Lineup'!N:N,1,0),""),"CHECK")</f>
        <v>HJX12</v>
      </c>
    </row>
    <row r="2143" spans="3:22">
      <c r="C2143" s="1">
        <f>+IF(D2143=1,COUNTIF($D$2:D2143,D2143),0)</f>
        <v>0</v>
      </c>
      <c r="D2143" s="1">
        <f>+COUNTIF($E$2:E2143,E2143)</f>
        <v>52</v>
      </c>
      <c r="E2143" s="1" t="str">
        <f t="shared" si="66"/>
        <v>JH040</v>
      </c>
      <c r="F2143" s="323">
        <f t="shared" si="67"/>
        <v>2141</v>
      </c>
      <c r="G2143" s="317" t="s">
        <v>3618</v>
      </c>
      <c r="H2143" s="317" t="s">
        <v>520</v>
      </c>
      <c r="I2143" s="317" t="s">
        <v>3611</v>
      </c>
      <c r="J2143" s="317">
        <v>2</v>
      </c>
      <c r="K2143" s="317" t="s">
        <v>452</v>
      </c>
      <c r="L2143" s="317" t="s">
        <v>1080</v>
      </c>
      <c r="M2143" s="317">
        <v>0</v>
      </c>
      <c r="N2143" s="333" t="s">
        <v>28</v>
      </c>
      <c r="O2143" s="318"/>
      <c r="P2143" s="319"/>
      <c r="Q2143" s="320"/>
      <c r="R2143" s="319"/>
      <c r="S2143" s="319"/>
      <c r="T2143" s="320"/>
      <c r="U2143" s="321">
        <v>45071</v>
      </c>
      <c r="V2143" s="270" t="str">
        <f ca="1">IFERROR(IF(E2143&lt;&gt;"",VLOOKUP(E2143,'Color Lineup'!N:N,1,0),""),"CHECK")</f>
        <v>JH040</v>
      </c>
    </row>
    <row r="2144" spans="3:22">
      <c r="C2144" s="1">
        <f>+IF(D2144=1,COUNTIF($D$2:D2144,D2144),0)</f>
        <v>0</v>
      </c>
      <c r="D2144" s="1">
        <f>+COUNTIF($E$2:E2144,E2144)</f>
        <v>66</v>
      </c>
      <c r="E2144" s="1" t="str">
        <f t="shared" si="66"/>
        <v>MV4R0</v>
      </c>
      <c r="F2144" s="323">
        <f t="shared" si="67"/>
        <v>2142</v>
      </c>
      <c r="G2144" s="317" t="s">
        <v>3619</v>
      </c>
      <c r="H2144" s="317" t="s">
        <v>518</v>
      </c>
      <c r="I2144" s="317" t="s">
        <v>1143</v>
      </c>
      <c r="J2144" s="317">
        <v>5</v>
      </c>
      <c r="K2144" s="317" t="s">
        <v>758</v>
      </c>
      <c r="L2144" s="317" t="s">
        <v>910</v>
      </c>
      <c r="M2144" s="317">
        <v>0</v>
      </c>
      <c r="N2144" s="333" t="s">
        <v>21</v>
      </c>
      <c r="O2144" s="318"/>
      <c r="P2144" s="319"/>
      <c r="Q2144" s="320"/>
      <c r="R2144" s="319"/>
      <c r="S2144" s="319"/>
      <c r="T2144" s="320"/>
      <c r="U2144" s="321">
        <v>45071</v>
      </c>
      <c r="V2144" s="270" t="str">
        <f ca="1">IFERROR(IF(E2144&lt;&gt;"",VLOOKUP(E2144,'Color Lineup'!N:N,1,0),""),"CHECK")</f>
        <v>MV4R0</v>
      </c>
    </row>
    <row r="2145" spans="3:22">
      <c r="C2145" s="1">
        <f>+IF(D2145=1,COUNTIF($D$2:D2145,D2145),0)</f>
        <v>0</v>
      </c>
      <c r="D2145" s="1">
        <f>+COUNTIF($E$2:E2145,E2145)</f>
        <v>15</v>
      </c>
      <c r="E2145" s="1" t="str">
        <f t="shared" si="66"/>
        <v>CXP20</v>
      </c>
      <c r="F2145" s="323">
        <f t="shared" si="67"/>
        <v>2143</v>
      </c>
      <c r="G2145" s="317" t="s">
        <v>3620</v>
      </c>
      <c r="H2145" s="317" t="s">
        <v>682</v>
      </c>
      <c r="I2145" s="317" t="s">
        <v>3567</v>
      </c>
      <c r="J2145" s="317">
        <v>6</v>
      </c>
      <c r="K2145" s="317" t="s">
        <v>680</v>
      </c>
      <c r="L2145" s="317" t="s">
        <v>912</v>
      </c>
      <c r="M2145" s="317">
        <v>0</v>
      </c>
      <c r="N2145" s="333" t="s">
        <v>633</v>
      </c>
      <c r="O2145" s="318"/>
      <c r="P2145" s="319"/>
      <c r="Q2145" s="320"/>
      <c r="R2145" s="319"/>
      <c r="S2145" s="319"/>
      <c r="T2145" s="320"/>
      <c r="U2145" s="321">
        <v>45071</v>
      </c>
      <c r="V2145" s="270" t="str">
        <f ca="1">IFERROR(IF(E2145&lt;&gt;"",VLOOKUP(E2145,'Color Lineup'!N:N,1,0),""),"CHECK")</f>
        <v>CXP20</v>
      </c>
    </row>
    <row r="2146" spans="3:22">
      <c r="C2146" s="1">
        <f>+IF(D2146=1,COUNTIF($D$2:D2146,D2146),0)</f>
        <v>0</v>
      </c>
      <c r="D2146" s="1">
        <f>+COUNTIF($E$2:E2146,E2146)</f>
        <v>169</v>
      </c>
      <c r="E2146" s="1" t="str">
        <f t="shared" si="66"/>
        <v>MX4R0</v>
      </c>
      <c r="F2146" s="323">
        <f t="shared" si="67"/>
        <v>2144</v>
      </c>
      <c r="G2146" s="317" t="s">
        <v>3621</v>
      </c>
      <c r="H2146" s="317" t="s">
        <v>518</v>
      </c>
      <c r="I2146" s="317" t="s">
        <v>1215</v>
      </c>
      <c r="J2146" s="317">
        <v>6</v>
      </c>
      <c r="K2146" s="317" t="s">
        <v>760</v>
      </c>
      <c r="L2146" s="317" t="s">
        <v>911</v>
      </c>
      <c r="M2146" s="317">
        <v>0</v>
      </c>
      <c r="N2146" s="333" t="s">
        <v>21</v>
      </c>
      <c r="O2146" s="318"/>
      <c r="P2146" s="319"/>
      <c r="Q2146" s="320"/>
      <c r="R2146" s="319"/>
      <c r="S2146" s="319"/>
      <c r="T2146" s="320"/>
      <c r="U2146" s="321">
        <v>45071</v>
      </c>
      <c r="V2146" s="270" t="str">
        <f ca="1">IFERROR(IF(E2146&lt;&gt;"",VLOOKUP(E2146,'Color Lineup'!N:N,1,0),""),"CHECK")</f>
        <v>MX4R0</v>
      </c>
    </row>
    <row r="2147" spans="3:22">
      <c r="C2147" s="1">
        <f>+IF(D2147=1,COUNTIF($D$2:D2147,D2147),0)</f>
        <v>0</v>
      </c>
      <c r="D2147" s="1">
        <f>+COUNTIF($E$2:E2147,E2147)</f>
        <v>93</v>
      </c>
      <c r="E2147" s="1" t="str">
        <f t="shared" si="66"/>
        <v>LHX12</v>
      </c>
      <c r="F2147" s="323">
        <f t="shared" si="67"/>
        <v>2145</v>
      </c>
      <c r="G2147" s="317" t="s">
        <v>3622</v>
      </c>
      <c r="H2147" s="317" t="s">
        <v>682</v>
      </c>
      <c r="I2147" s="317" t="s">
        <v>3623</v>
      </c>
      <c r="J2147" s="317">
        <v>1</v>
      </c>
      <c r="K2147" s="317" t="s">
        <v>585</v>
      </c>
      <c r="L2147" s="317" t="s">
        <v>915</v>
      </c>
      <c r="M2147" s="317">
        <v>0</v>
      </c>
      <c r="N2147" s="333" t="s">
        <v>632</v>
      </c>
      <c r="O2147" s="318"/>
      <c r="P2147" s="319"/>
      <c r="Q2147" s="320"/>
      <c r="R2147" s="319"/>
      <c r="S2147" s="319"/>
      <c r="T2147" s="320"/>
      <c r="U2147" s="321">
        <v>45071</v>
      </c>
      <c r="V2147" s="270" t="str">
        <f ca="1">IFERROR(IF(E2147&lt;&gt;"",VLOOKUP(E2147,'Color Lineup'!N:N,1,0),""),"CHECK")</f>
        <v>LHX12</v>
      </c>
    </row>
    <row r="2148" spans="3:22">
      <c r="C2148" s="1">
        <f>+IF(D2148=1,COUNTIF($D$2:D2148,D2148),0)</f>
        <v>0</v>
      </c>
      <c r="D2148" s="1">
        <f>+COUNTIF($E$2:E2148,E2148)</f>
        <v>38</v>
      </c>
      <c r="E2148" s="1" t="str">
        <f t="shared" si="66"/>
        <v>MY089</v>
      </c>
      <c r="F2148" s="323">
        <f t="shared" si="67"/>
        <v>2146</v>
      </c>
      <c r="G2148" s="317" t="s">
        <v>3624</v>
      </c>
      <c r="H2148" s="317" t="s">
        <v>518</v>
      </c>
      <c r="I2148" s="317" t="s">
        <v>1186</v>
      </c>
      <c r="J2148" s="317">
        <v>2</v>
      </c>
      <c r="K2148" s="317" t="s">
        <v>759</v>
      </c>
      <c r="L2148" s="317" t="s">
        <v>913</v>
      </c>
      <c r="M2148" s="317">
        <v>0</v>
      </c>
      <c r="N2148" s="333" t="s">
        <v>465</v>
      </c>
      <c r="O2148" s="318"/>
      <c r="P2148" s="319"/>
      <c r="Q2148" s="320"/>
      <c r="R2148" s="319"/>
      <c r="S2148" s="319"/>
      <c r="T2148" s="320"/>
      <c r="U2148" s="321">
        <v>45071</v>
      </c>
      <c r="V2148" s="270" t="str">
        <f ca="1">IFERROR(IF(E2148&lt;&gt;"",VLOOKUP(E2148,'Color Lineup'!N:N,1,0),""),"CHECK")</f>
        <v>MY089</v>
      </c>
    </row>
    <row r="2149" spans="3:22">
      <c r="C2149" s="1">
        <f>+IF(D2149=1,COUNTIF($D$2:D2149,D2149),0)</f>
        <v>0</v>
      </c>
      <c r="D2149" s="1">
        <f>+COUNTIF($E$2:E2149,E2149)</f>
        <v>70</v>
      </c>
      <c r="E2149" s="1" t="str">
        <f t="shared" si="66"/>
        <v>HKW09</v>
      </c>
      <c r="F2149" s="323">
        <f t="shared" si="67"/>
        <v>2147</v>
      </c>
      <c r="G2149" s="317" t="s">
        <v>3625</v>
      </c>
      <c r="H2149" s="317" t="s">
        <v>682</v>
      </c>
      <c r="I2149" s="317" t="s">
        <v>3615</v>
      </c>
      <c r="J2149" s="317">
        <v>2</v>
      </c>
      <c r="K2149" s="317" t="s">
        <v>681</v>
      </c>
      <c r="L2149" s="317" t="s">
        <v>917</v>
      </c>
      <c r="M2149" s="317">
        <v>0</v>
      </c>
      <c r="N2149" s="333" t="s">
        <v>635</v>
      </c>
      <c r="O2149" s="318"/>
      <c r="P2149" s="319"/>
      <c r="Q2149" s="320"/>
      <c r="R2149" s="319"/>
      <c r="S2149" s="319"/>
      <c r="T2149" s="320"/>
      <c r="U2149" s="321">
        <v>45071</v>
      </c>
      <c r="V2149" s="270" t="str">
        <f ca="1">IFERROR(IF(E2149&lt;&gt;"",VLOOKUP(E2149,'Color Lineup'!N:N,1,0),""),"CHECK")</f>
        <v>HKW09</v>
      </c>
    </row>
    <row r="2150" spans="3:22">
      <c r="C2150" s="1">
        <f>+IF(D2150=1,COUNTIF($D$2:D2150,D2150),0)</f>
        <v>0</v>
      </c>
      <c r="D2150" s="1">
        <f>+COUNTIF($E$2:E2150,E2150)</f>
        <v>16</v>
      </c>
      <c r="E2150" s="1" t="str">
        <f t="shared" si="66"/>
        <v>JH1D6</v>
      </c>
      <c r="F2150" s="323">
        <f t="shared" si="67"/>
        <v>2148</v>
      </c>
      <c r="G2150" s="317" t="s">
        <v>3626</v>
      </c>
      <c r="H2150" s="317" t="s">
        <v>520</v>
      </c>
      <c r="I2150" s="317" t="s">
        <v>3611</v>
      </c>
      <c r="J2150" s="317">
        <v>3</v>
      </c>
      <c r="K2150" s="317" t="s">
        <v>452</v>
      </c>
      <c r="L2150" s="317" t="s">
        <v>1081</v>
      </c>
      <c r="M2150" s="317">
        <v>0</v>
      </c>
      <c r="N2150" s="333" t="s">
        <v>29</v>
      </c>
      <c r="O2150" s="318"/>
      <c r="P2150" s="319"/>
      <c r="Q2150" s="320"/>
      <c r="R2150" s="319"/>
      <c r="S2150" s="319"/>
      <c r="T2150" s="320"/>
      <c r="U2150" s="321">
        <v>45071</v>
      </c>
      <c r="V2150" s="270" t="str">
        <f ca="1">IFERROR(IF(E2150&lt;&gt;"",VLOOKUP(E2150,'Color Lineup'!N:N,1,0),""),"CHECK")</f>
        <v>JH1D6</v>
      </c>
    </row>
    <row r="2151" spans="3:22">
      <c r="C2151" s="1">
        <f>+IF(D2151=1,COUNTIF($D$2:D2151,D2151),0)</f>
        <v>0</v>
      </c>
      <c r="D2151" s="1">
        <f>+COUNTIF($E$2:E2151,E2151)</f>
        <v>56</v>
      </c>
      <c r="E2151" s="1" t="str">
        <f t="shared" si="66"/>
        <v>MV040</v>
      </c>
      <c r="F2151" s="323">
        <f t="shared" si="67"/>
        <v>2149</v>
      </c>
      <c r="G2151" s="317" t="s">
        <v>3627</v>
      </c>
      <c r="H2151" s="317" t="s">
        <v>518</v>
      </c>
      <c r="I2151" s="317" t="s">
        <v>1143</v>
      </c>
      <c r="J2151" s="317">
        <v>6</v>
      </c>
      <c r="K2151" s="317" t="s">
        <v>758</v>
      </c>
      <c r="L2151" s="317" t="s">
        <v>914</v>
      </c>
      <c r="M2151" s="317">
        <v>0</v>
      </c>
      <c r="N2151" s="333" t="s">
        <v>28</v>
      </c>
      <c r="O2151" s="318"/>
      <c r="P2151" s="319"/>
      <c r="Q2151" s="320"/>
      <c r="R2151" s="319"/>
      <c r="S2151" s="319"/>
      <c r="T2151" s="320"/>
      <c r="U2151" s="321">
        <v>45071</v>
      </c>
      <c r="V2151" s="270" t="str">
        <f ca="1">IFERROR(IF(E2151&lt;&gt;"",VLOOKUP(E2151,'Color Lineup'!N:N,1,0),""),"CHECK")</f>
        <v>MV040</v>
      </c>
    </row>
    <row r="2152" spans="3:22">
      <c r="C2152" s="1">
        <f>+IF(D2152=1,COUNTIF($D$2:D2152,D2152),0)</f>
        <v>0</v>
      </c>
      <c r="D2152" s="1">
        <f>+COUNTIF($E$2:E2152,E2152)</f>
        <v>103</v>
      </c>
      <c r="E2152" s="1" t="str">
        <f t="shared" si="66"/>
        <v>HJ089</v>
      </c>
      <c r="F2152" s="323">
        <f t="shared" si="67"/>
        <v>2150</v>
      </c>
      <c r="G2152" s="317" t="s">
        <v>3628</v>
      </c>
      <c r="H2152" s="317" t="s">
        <v>682</v>
      </c>
      <c r="I2152" s="317" t="s">
        <v>3528</v>
      </c>
      <c r="J2152" s="317">
        <v>9</v>
      </c>
      <c r="K2152" s="317" t="s">
        <v>679</v>
      </c>
      <c r="L2152" s="317" t="s">
        <v>918</v>
      </c>
      <c r="M2152" s="317">
        <v>0</v>
      </c>
      <c r="N2152" s="333" t="s">
        <v>465</v>
      </c>
      <c r="O2152" s="318"/>
      <c r="P2152" s="319"/>
      <c r="Q2152" s="320"/>
      <c r="R2152" s="319"/>
      <c r="S2152" s="319"/>
      <c r="T2152" s="320"/>
      <c r="U2152" s="321">
        <v>45071</v>
      </c>
      <c r="V2152" s="270" t="str">
        <f ca="1">IFERROR(IF(E2152&lt;&gt;"",VLOOKUP(E2152,'Color Lineup'!N:N,1,0),""),"CHECK")</f>
        <v>HJ089</v>
      </c>
    </row>
    <row r="2153" spans="3:22">
      <c r="C2153" s="1">
        <f>+IF(D2153=1,COUNTIF($D$2:D2153,D2153),0)</f>
        <v>0</v>
      </c>
      <c r="D2153" s="1">
        <f>+COUNTIF($E$2:E2153,E2153)</f>
        <v>67</v>
      </c>
      <c r="E2153" s="1" t="str">
        <f t="shared" si="66"/>
        <v>MV4R0</v>
      </c>
      <c r="F2153" s="323">
        <f t="shared" si="67"/>
        <v>2151</v>
      </c>
      <c r="G2153" s="317" t="s">
        <v>3629</v>
      </c>
      <c r="H2153" s="317" t="s">
        <v>518</v>
      </c>
      <c r="I2153" s="317" t="s">
        <v>1143</v>
      </c>
      <c r="J2153" s="317">
        <v>7</v>
      </c>
      <c r="K2153" s="317" t="s">
        <v>758</v>
      </c>
      <c r="L2153" s="317" t="s">
        <v>916</v>
      </c>
      <c r="M2153" s="317">
        <v>0</v>
      </c>
      <c r="N2153" s="333" t="s">
        <v>21</v>
      </c>
      <c r="O2153" s="318"/>
      <c r="P2153" s="319"/>
      <c r="Q2153" s="320"/>
      <c r="R2153" s="319"/>
      <c r="S2153" s="319"/>
      <c r="T2153" s="320"/>
      <c r="U2153" s="321">
        <v>45071</v>
      </c>
      <c r="V2153" s="270" t="str">
        <f ca="1">IFERROR(IF(E2153&lt;&gt;"",VLOOKUP(E2153,'Color Lineup'!N:N,1,0),""),"CHECK")</f>
        <v>MV4R0</v>
      </c>
    </row>
    <row r="2154" spans="3:22">
      <c r="C2154" s="1">
        <f>+IF(D2154=1,COUNTIF($D$2:D2154,D2154),0)</f>
        <v>0</v>
      </c>
      <c r="D2154" s="1">
        <f>+COUNTIF($E$2:E2154,E2154)</f>
        <v>16</v>
      </c>
      <c r="E2154" s="1" t="str">
        <f t="shared" si="66"/>
        <v>CXP20</v>
      </c>
      <c r="F2154" s="323">
        <f t="shared" si="67"/>
        <v>2152</v>
      </c>
      <c r="G2154" s="317" t="s">
        <v>3630</v>
      </c>
      <c r="H2154" s="317" t="s">
        <v>682</v>
      </c>
      <c r="I2154" s="317" t="s">
        <v>3567</v>
      </c>
      <c r="J2154" s="317">
        <v>7</v>
      </c>
      <c r="K2154" s="317" t="s">
        <v>680</v>
      </c>
      <c r="L2154" s="317" t="s">
        <v>919</v>
      </c>
      <c r="M2154" s="317">
        <v>0</v>
      </c>
      <c r="N2154" s="333" t="s">
        <v>633</v>
      </c>
      <c r="O2154" s="318"/>
      <c r="P2154" s="319"/>
      <c r="Q2154" s="320"/>
      <c r="R2154" s="319"/>
      <c r="S2154" s="319"/>
      <c r="T2154" s="320"/>
      <c r="U2154" s="321">
        <v>45071</v>
      </c>
      <c r="V2154" s="270" t="str">
        <f ca="1">IFERROR(IF(E2154&lt;&gt;"",VLOOKUP(E2154,'Color Lineup'!N:N,1,0),""),"CHECK")</f>
        <v>CXP20</v>
      </c>
    </row>
    <row r="2155" spans="3:22">
      <c r="C2155" s="1">
        <f>+IF(D2155=1,COUNTIF($D$2:D2155,D2155),0)</f>
        <v>0</v>
      </c>
      <c r="D2155" s="1">
        <f>+COUNTIF($E$2:E2155,E2155)</f>
        <v>93</v>
      </c>
      <c r="E2155" s="1" t="str">
        <f t="shared" si="66"/>
        <v>MX218</v>
      </c>
      <c r="F2155" s="323">
        <f t="shared" si="67"/>
        <v>2153</v>
      </c>
      <c r="G2155" s="317" t="s">
        <v>3631</v>
      </c>
      <c r="H2155" s="317" t="s">
        <v>518</v>
      </c>
      <c r="I2155" s="317" t="s">
        <v>1215</v>
      </c>
      <c r="J2155" s="317">
        <v>7</v>
      </c>
      <c r="K2155" s="317" t="s">
        <v>760</v>
      </c>
      <c r="L2155" s="317" t="s">
        <v>789</v>
      </c>
      <c r="M2155" s="317">
        <v>0</v>
      </c>
      <c r="N2155" s="333" t="s">
        <v>20</v>
      </c>
      <c r="O2155" s="318"/>
      <c r="P2155" s="319"/>
      <c r="Q2155" s="320"/>
      <c r="R2155" s="319"/>
      <c r="S2155" s="319"/>
      <c r="T2155" s="320"/>
      <c r="U2155" s="321">
        <v>45071</v>
      </c>
      <c r="V2155" s="270" t="str">
        <f ca="1">IFERROR(IF(E2155&lt;&gt;"",VLOOKUP(E2155,'Color Lineup'!N:N,1,0),""),"CHECK")</f>
        <v>MX218</v>
      </c>
    </row>
    <row r="2156" spans="3:22">
      <c r="C2156" s="1">
        <f>+IF(D2156=1,COUNTIF($D$2:D2156,D2156),0)</f>
        <v>0</v>
      </c>
      <c r="D2156" s="1">
        <f>+COUNTIF($E$2:E2156,E2156)</f>
        <v>53</v>
      </c>
      <c r="E2156" s="1" t="str">
        <f t="shared" si="66"/>
        <v>JH040</v>
      </c>
      <c r="F2156" s="323">
        <f t="shared" si="67"/>
        <v>2154</v>
      </c>
      <c r="G2156" s="317" t="s">
        <v>3632</v>
      </c>
      <c r="H2156" s="317" t="s">
        <v>520</v>
      </c>
      <c r="I2156" s="317" t="s">
        <v>3611</v>
      </c>
      <c r="J2156" s="317">
        <v>4</v>
      </c>
      <c r="K2156" s="317" t="s">
        <v>452</v>
      </c>
      <c r="L2156" s="317" t="s">
        <v>1082</v>
      </c>
      <c r="M2156" s="317">
        <v>0</v>
      </c>
      <c r="N2156" s="333" t="s">
        <v>28</v>
      </c>
      <c r="O2156" s="318"/>
      <c r="P2156" s="319"/>
      <c r="Q2156" s="320"/>
      <c r="R2156" s="319"/>
      <c r="S2156" s="319"/>
      <c r="T2156" s="320"/>
      <c r="U2156" s="321">
        <v>45071</v>
      </c>
      <c r="V2156" s="270" t="str">
        <f ca="1">IFERROR(IF(E2156&lt;&gt;"",VLOOKUP(E2156,'Color Lineup'!N:N,1,0),""),"CHECK")</f>
        <v>JH040</v>
      </c>
    </row>
    <row r="2157" spans="3:22">
      <c r="C2157" s="1">
        <f>+IF(D2157=1,COUNTIF($D$2:D2157,D2157),0)</f>
        <v>0</v>
      </c>
      <c r="D2157" s="1">
        <f>+COUNTIF($E$2:E2157,E2157)</f>
        <v>41</v>
      </c>
      <c r="E2157" s="1" t="str">
        <f t="shared" si="66"/>
        <v>LHS28</v>
      </c>
      <c r="F2157" s="323">
        <f t="shared" si="67"/>
        <v>2155</v>
      </c>
      <c r="G2157" s="317" t="s">
        <v>3633</v>
      </c>
      <c r="H2157" s="317" t="s">
        <v>682</v>
      </c>
      <c r="I2157" s="317" t="s">
        <v>3623</v>
      </c>
      <c r="J2157" s="317">
        <v>2</v>
      </c>
      <c r="K2157" s="317" t="s">
        <v>585</v>
      </c>
      <c r="L2157" s="317" t="s">
        <v>920</v>
      </c>
      <c r="M2157" s="317">
        <v>0</v>
      </c>
      <c r="N2157" s="333" t="s">
        <v>631</v>
      </c>
      <c r="O2157" s="318"/>
      <c r="P2157" s="319"/>
      <c r="Q2157" s="320"/>
      <c r="R2157" s="319"/>
      <c r="S2157" s="319"/>
      <c r="T2157" s="320"/>
      <c r="U2157" s="321">
        <v>45071</v>
      </c>
      <c r="V2157" s="270" t="str">
        <f ca="1">IFERROR(IF(E2157&lt;&gt;"",VLOOKUP(E2157,'Color Lineup'!N:N,1,0),""),"CHECK")</f>
        <v>LHS28</v>
      </c>
    </row>
    <row r="2158" spans="3:22">
      <c r="C2158" s="1">
        <f>+IF(D2158=1,COUNTIF($D$2:D2158,D2158),0)</f>
        <v>0</v>
      </c>
      <c r="D2158" s="1">
        <f>+COUNTIF($E$2:E2158,E2158)</f>
        <v>12</v>
      </c>
      <c r="E2158" s="1" t="str">
        <f t="shared" si="66"/>
        <v>MV218</v>
      </c>
      <c r="F2158" s="323">
        <f t="shared" si="67"/>
        <v>2156</v>
      </c>
      <c r="G2158" s="317" t="s">
        <v>3634</v>
      </c>
      <c r="H2158" s="317" t="s">
        <v>518</v>
      </c>
      <c r="I2158" s="317" t="s">
        <v>1143</v>
      </c>
      <c r="J2158" s="317">
        <v>8</v>
      </c>
      <c r="K2158" s="317" t="s">
        <v>758</v>
      </c>
      <c r="L2158" s="317" t="s">
        <v>790</v>
      </c>
      <c r="M2158" s="317">
        <v>0</v>
      </c>
      <c r="N2158" s="333" t="s">
        <v>20</v>
      </c>
      <c r="O2158" s="318"/>
      <c r="P2158" s="319"/>
      <c r="Q2158" s="320"/>
      <c r="R2158" s="319"/>
      <c r="S2158" s="319"/>
      <c r="T2158" s="320"/>
      <c r="U2158" s="321">
        <v>45071</v>
      </c>
      <c r="V2158" s="270" t="str">
        <f ca="1">IFERROR(IF(E2158&lt;&gt;"",VLOOKUP(E2158,'Color Lineup'!N:N,1,0),""),"CHECK")</f>
        <v>MV218</v>
      </c>
    </row>
    <row r="2159" spans="3:22">
      <c r="C2159" s="1">
        <f>+IF(D2159=1,COUNTIF($D$2:D2159,D2159),0)</f>
        <v>0</v>
      </c>
      <c r="D2159" s="1">
        <f>+COUNTIF($E$2:E2159,E2159)</f>
        <v>71</v>
      </c>
      <c r="E2159" s="1" t="str">
        <f t="shared" si="66"/>
        <v>HKW09</v>
      </c>
      <c r="F2159" s="323">
        <f t="shared" si="67"/>
        <v>2157</v>
      </c>
      <c r="G2159" s="317" t="s">
        <v>3635</v>
      </c>
      <c r="H2159" s="317" t="s">
        <v>682</v>
      </c>
      <c r="I2159" s="317" t="s">
        <v>3615</v>
      </c>
      <c r="J2159" s="317">
        <v>3</v>
      </c>
      <c r="K2159" s="317" t="s">
        <v>681</v>
      </c>
      <c r="L2159" s="317" t="s">
        <v>921</v>
      </c>
      <c r="M2159" s="317">
        <v>0</v>
      </c>
      <c r="N2159" s="333" t="s">
        <v>635</v>
      </c>
      <c r="O2159" s="318"/>
      <c r="P2159" s="319"/>
      <c r="Q2159" s="320"/>
      <c r="R2159" s="319"/>
      <c r="S2159" s="319"/>
      <c r="T2159" s="320"/>
      <c r="U2159" s="321">
        <v>45071</v>
      </c>
      <c r="V2159" s="270" t="str">
        <f ca="1">IFERROR(IF(E2159&lt;&gt;"",VLOOKUP(E2159,'Color Lineup'!N:N,1,0),""),"CHECK")</f>
        <v>HKW09</v>
      </c>
    </row>
    <row r="2160" spans="3:22">
      <c r="C2160" s="1">
        <f>+IF(D2160=1,COUNTIF($D$2:D2160,D2160),0)</f>
        <v>0</v>
      </c>
      <c r="D2160" s="1">
        <f>+COUNTIF($E$2:E2160,E2160)</f>
        <v>69</v>
      </c>
      <c r="E2160" s="1" t="str">
        <f t="shared" si="66"/>
        <v>MX3R3</v>
      </c>
      <c r="F2160" s="323">
        <f t="shared" si="67"/>
        <v>2158</v>
      </c>
      <c r="G2160" s="317" t="s">
        <v>3636</v>
      </c>
      <c r="H2160" s="317" t="s">
        <v>518</v>
      </c>
      <c r="I2160" s="317" t="s">
        <v>1215</v>
      </c>
      <c r="J2160" s="317">
        <v>8</v>
      </c>
      <c r="K2160" s="317" t="s">
        <v>760</v>
      </c>
      <c r="L2160" s="317" t="s">
        <v>791</v>
      </c>
      <c r="M2160" s="317">
        <v>0</v>
      </c>
      <c r="N2160" s="333" t="s">
        <v>354</v>
      </c>
      <c r="O2160" s="318"/>
      <c r="P2160" s="319"/>
      <c r="Q2160" s="320"/>
      <c r="R2160" s="319"/>
      <c r="S2160" s="319"/>
      <c r="T2160" s="320"/>
      <c r="U2160" s="321">
        <v>45071</v>
      </c>
      <c r="V2160" s="270" t="str">
        <f ca="1">IFERROR(IF(E2160&lt;&gt;"",VLOOKUP(E2160,'Color Lineup'!N:N,1,0),""),"CHECK")</f>
        <v>MX3R3</v>
      </c>
    </row>
    <row r="2161" spans="3:22">
      <c r="C2161" s="1">
        <f>+IF(D2161=1,COUNTIF($D$2:D2161,D2161),0)</f>
        <v>0</v>
      </c>
      <c r="D2161" s="1">
        <f>+COUNTIF($E$2:E2161,E2161)</f>
        <v>199</v>
      </c>
      <c r="E2161" s="1" t="str">
        <f t="shared" si="66"/>
        <v>LH089</v>
      </c>
      <c r="F2161" s="323">
        <f t="shared" si="67"/>
        <v>2159</v>
      </c>
      <c r="G2161" s="317" t="s">
        <v>3637</v>
      </c>
      <c r="H2161" s="317" t="s">
        <v>682</v>
      </c>
      <c r="I2161" s="317" t="s">
        <v>3623</v>
      </c>
      <c r="J2161" s="317">
        <v>3</v>
      </c>
      <c r="K2161" s="317" t="s">
        <v>585</v>
      </c>
      <c r="L2161" s="317" t="s">
        <v>922</v>
      </c>
      <c r="M2161" s="317">
        <v>0</v>
      </c>
      <c r="N2161" s="333" t="s">
        <v>465</v>
      </c>
      <c r="O2161" s="318"/>
      <c r="P2161" s="319"/>
      <c r="Q2161" s="320"/>
      <c r="R2161" s="319"/>
      <c r="S2161" s="319"/>
      <c r="T2161" s="320"/>
      <c r="U2161" s="321">
        <v>45071</v>
      </c>
      <c r="V2161" s="270" t="str">
        <f ca="1">IFERROR(IF(E2161&lt;&gt;"",VLOOKUP(E2161,'Color Lineup'!N:N,1,0),""),"CHECK")</f>
        <v>LH089</v>
      </c>
    </row>
    <row r="2162" spans="3:22">
      <c r="C2162" s="1">
        <f>+IF(D2162=1,COUNTIF($D$2:D2162,D2162),0)</f>
        <v>0</v>
      </c>
      <c r="D2162" s="1">
        <f>+COUNTIF($E$2:E2162,E2162)</f>
        <v>57</v>
      </c>
      <c r="E2162" s="1" t="str">
        <f t="shared" si="66"/>
        <v>MV040</v>
      </c>
      <c r="F2162" s="323">
        <f t="shared" si="67"/>
        <v>2160</v>
      </c>
      <c r="G2162" s="317" t="s">
        <v>3638</v>
      </c>
      <c r="H2162" s="317" t="s">
        <v>518</v>
      </c>
      <c r="I2162" s="317" t="s">
        <v>1143</v>
      </c>
      <c r="J2162" s="317">
        <v>9</v>
      </c>
      <c r="K2162" s="317" t="s">
        <v>758</v>
      </c>
      <c r="L2162" s="317" t="s">
        <v>792</v>
      </c>
      <c r="M2162" s="317">
        <v>0</v>
      </c>
      <c r="N2162" s="333" t="s">
        <v>28</v>
      </c>
      <c r="O2162" s="318"/>
      <c r="P2162" s="319"/>
      <c r="Q2162" s="320"/>
      <c r="R2162" s="319"/>
      <c r="S2162" s="319"/>
      <c r="T2162" s="320"/>
      <c r="U2162" s="321">
        <v>45071</v>
      </c>
      <c r="V2162" s="270" t="str">
        <f ca="1">IFERROR(IF(E2162&lt;&gt;"",VLOOKUP(E2162,'Color Lineup'!N:N,1,0),""),"CHECK")</f>
        <v>MV040</v>
      </c>
    </row>
    <row r="2163" spans="3:22">
      <c r="C2163" s="1">
        <f>+IF(D2163=1,COUNTIF($D$2:D2163,D2163),0)</f>
        <v>0</v>
      </c>
      <c r="D2163" s="1">
        <f>+COUNTIF($E$2:E2163,E2163)</f>
        <v>6</v>
      </c>
      <c r="E2163" s="1" t="str">
        <f t="shared" si="66"/>
        <v>JH4V8</v>
      </c>
      <c r="F2163" s="323">
        <f t="shared" si="67"/>
        <v>2161</v>
      </c>
      <c r="G2163" s="317" t="s">
        <v>3639</v>
      </c>
      <c r="H2163" s="317" t="s">
        <v>520</v>
      </c>
      <c r="I2163" s="317" t="s">
        <v>3611</v>
      </c>
      <c r="J2163" s="317">
        <v>5</v>
      </c>
      <c r="K2163" s="317" t="s">
        <v>452</v>
      </c>
      <c r="L2163" s="317" t="s">
        <v>1083</v>
      </c>
      <c r="M2163" s="317">
        <v>0</v>
      </c>
      <c r="N2163" s="333" t="s">
        <v>30</v>
      </c>
      <c r="O2163" s="318"/>
      <c r="P2163" s="319"/>
      <c r="Q2163" s="320"/>
      <c r="R2163" s="319"/>
      <c r="S2163" s="319"/>
      <c r="T2163" s="320"/>
      <c r="U2163" s="321">
        <v>45071</v>
      </c>
      <c r="V2163" s="270" t="str">
        <f ca="1">IFERROR(IF(E2163&lt;&gt;"",VLOOKUP(E2163,'Color Lineup'!N:N,1,0),""),"CHECK")</f>
        <v>JH4V8</v>
      </c>
    </row>
    <row r="2164" spans="3:22">
      <c r="C2164" s="1">
        <f>+IF(D2164=1,COUNTIF($D$2:D2164,D2164),0)</f>
        <v>0</v>
      </c>
      <c r="D2164" s="1">
        <f>+COUNTIF($E$2:E2164,E2164)</f>
        <v>12</v>
      </c>
      <c r="E2164" s="1" t="str">
        <f t="shared" si="66"/>
        <v>HKS28</v>
      </c>
      <c r="F2164" s="323">
        <f t="shared" si="67"/>
        <v>2162</v>
      </c>
      <c r="G2164" s="317" t="s">
        <v>3640</v>
      </c>
      <c r="H2164" s="317" t="s">
        <v>682</v>
      </c>
      <c r="I2164" s="317" t="s">
        <v>3615</v>
      </c>
      <c r="J2164" s="317">
        <v>4</v>
      </c>
      <c r="K2164" s="317" t="s">
        <v>681</v>
      </c>
      <c r="L2164" s="317" t="s">
        <v>923</v>
      </c>
      <c r="M2164" s="317">
        <v>0</v>
      </c>
      <c r="N2164" s="333" t="s">
        <v>631</v>
      </c>
      <c r="O2164" s="318"/>
      <c r="P2164" s="319"/>
      <c r="Q2164" s="320"/>
      <c r="R2164" s="319"/>
      <c r="S2164" s="319"/>
      <c r="T2164" s="320"/>
      <c r="U2164" s="321">
        <v>45071</v>
      </c>
      <c r="V2164" s="270" t="str">
        <f ca="1">IFERROR(IF(E2164&lt;&gt;"",VLOOKUP(E2164,'Color Lineup'!N:N,1,0),""),"CHECK")</f>
        <v>HKS28</v>
      </c>
    </row>
    <row r="2165" spans="3:22">
      <c r="C2165" s="1">
        <f>+IF(D2165=1,COUNTIF($D$2:D2165,D2165),0)</f>
        <v>0</v>
      </c>
      <c r="D2165" s="1">
        <f>+COUNTIF($E$2:E2165,E2165)</f>
        <v>24</v>
      </c>
      <c r="E2165" s="1" t="str">
        <f t="shared" si="66"/>
        <v>MY218</v>
      </c>
      <c r="F2165" s="323">
        <f t="shared" si="67"/>
        <v>2163</v>
      </c>
      <c r="G2165" s="317" t="s">
        <v>3641</v>
      </c>
      <c r="H2165" s="317" t="s">
        <v>518</v>
      </c>
      <c r="I2165" s="317" t="s">
        <v>1186</v>
      </c>
      <c r="J2165" s="317">
        <v>3</v>
      </c>
      <c r="K2165" s="317" t="s">
        <v>759</v>
      </c>
      <c r="L2165" s="317" t="s">
        <v>793</v>
      </c>
      <c r="M2165" s="317">
        <v>0</v>
      </c>
      <c r="N2165" s="333" t="s">
        <v>20</v>
      </c>
      <c r="O2165" s="318"/>
      <c r="P2165" s="319"/>
      <c r="Q2165" s="320"/>
      <c r="R2165" s="319"/>
      <c r="S2165" s="319"/>
      <c r="T2165" s="320"/>
      <c r="U2165" s="321">
        <v>45071</v>
      </c>
      <c r="V2165" s="270" t="str">
        <f ca="1">IFERROR(IF(E2165&lt;&gt;"",VLOOKUP(E2165,'Color Lineup'!N:N,1,0),""),"CHECK")</f>
        <v>MY218</v>
      </c>
    </row>
    <row r="2166" spans="3:22">
      <c r="C2166" s="1">
        <f>+IF(D2166=1,COUNTIF($D$2:D2166,D2166),0)</f>
        <v>0</v>
      </c>
      <c r="D2166" s="1">
        <f>+COUNTIF($E$2:E2166,E2166)</f>
        <v>104</v>
      </c>
      <c r="E2166" s="1" t="str">
        <f t="shared" si="66"/>
        <v>HJ089</v>
      </c>
      <c r="F2166" s="323">
        <f t="shared" si="67"/>
        <v>2164</v>
      </c>
      <c r="G2166" s="317" t="s">
        <v>3642</v>
      </c>
      <c r="H2166" s="317" t="s">
        <v>682</v>
      </c>
      <c r="I2166" s="317" t="s">
        <v>3528</v>
      </c>
      <c r="J2166" s="317">
        <v>10</v>
      </c>
      <c r="K2166" s="317" t="s">
        <v>679</v>
      </c>
      <c r="L2166" s="317" t="s">
        <v>924</v>
      </c>
      <c r="M2166" s="317">
        <v>0</v>
      </c>
      <c r="N2166" s="333" t="s">
        <v>465</v>
      </c>
      <c r="O2166" s="318"/>
      <c r="P2166" s="319"/>
      <c r="Q2166" s="320"/>
      <c r="R2166" s="319"/>
      <c r="S2166" s="319"/>
      <c r="T2166" s="320"/>
      <c r="U2166" s="321">
        <v>45071</v>
      </c>
      <c r="V2166" s="270" t="str">
        <f ca="1">IFERROR(IF(E2166&lt;&gt;"",VLOOKUP(E2166,'Color Lineup'!N:N,1,0),""),"CHECK")</f>
        <v>HJ089</v>
      </c>
    </row>
    <row r="2167" spans="3:22">
      <c r="C2167" s="1">
        <f>+IF(D2167=1,COUNTIF($D$2:D2167,D2167),0)</f>
        <v>0</v>
      </c>
      <c r="D2167" s="1">
        <f>+COUNTIF($E$2:E2167,E2167)</f>
        <v>94</v>
      </c>
      <c r="E2167" s="1" t="str">
        <f t="shared" si="66"/>
        <v>MX218</v>
      </c>
      <c r="F2167" s="323">
        <f t="shared" si="67"/>
        <v>2165</v>
      </c>
      <c r="G2167" s="317" t="s">
        <v>3643</v>
      </c>
      <c r="H2167" s="317" t="s">
        <v>518</v>
      </c>
      <c r="I2167" s="317" t="s">
        <v>1215</v>
      </c>
      <c r="J2167" s="317">
        <v>9</v>
      </c>
      <c r="K2167" s="317" t="s">
        <v>760</v>
      </c>
      <c r="L2167" s="317" t="s">
        <v>794</v>
      </c>
      <c r="M2167" s="317">
        <v>0</v>
      </c>
      <c r="N2167" s="333" t="s">
        <v>20</v>
      </c>
      <c r="O2167" s="318"/>
      <c r="P2167" s="319"/>
      <c r="Q2167" s="320"/>
      <c r="R2167" s="319"/>
      <c r="S2167" s="319"/>
      <c r="T2167" s="320"/>
      <c r="U2167" s="321">
        <v>45071</v>
      </c>
      <c r="V2167" s="270" t="str">
        <f ca="1">IFERROR(IF(E2167&lt;&gt;"",VLOOKUP(E2167,'Color Lineup'!N:N,1,0),""),"CHECK")</f>
        <v>MX218</v>
      </c>
    </row>
    <row r="2168" spans="3:22">
      <c r="C2168" s="1">
        <f>+IF(D2168=1,COUNTIF($D$2:D2168,D2168),0)</f>
        <v>0</v>
      </c>
      <c r="D2168" s="1">
        <f>+COUNTIF($E$2:E2168,E2168)</f>
        <v>92</v>
      </c>
      <c r="E2168" s="1" t="str">
        <f t="shared" si="66"/>
        <v>CXW09</v>
      </c>
      <c r="F2168" s="323">
        <f t="shared" si="67"/>
        <v>2166</v>
      </c>
      <c r="G2168" s="317" t="s">
        <v>3644</v>
      </c>
      <c r="H2168" s="317" t="s">
        <v>682</v>
      </c>
      <c r="I2168" s="317" t="s">
        <v>3567</v>
      </c>
      <c r="J2168" s="317">
        <v>8</v>
      </c>
      <c r="K2168" s="317" t="s">
        <v>680</v>
      </c>
      <c r="L2168" s="317" t="s">
        <v>925</v>
      </c>
      <c r="M2168" s="317">
        <v>0</v>
      </c>
      <c r="N2168" s="333" t="s">
        <v>635</v>
      </c>
      <c r="O2168" s="318"/>
      <c r="P2168" s="319"/>
      <c r="Q2168" s="320"/>
      <c r="R2168" s="319"/>
      <c r="S2168" s="319"/>
      <c r="T2168" s="320"/>
      <c r="U2168" s="321">
        <v>45071</v>
      </c>
      <c r="V2168" s="270" t="str">
        <f ca="1">IFERROR(IF(E2168&lt;&gt;"",VLOOKUP(E2168,'Color Lineup'!N:N,1,0),""),"CHECK")</f>
        <v>CXW09</v>
      </c>
    </row>
    <row r="2169" spans="3:22">
      <c r="C2169" s="1">
        <f>+IF(D2169=1,COUNTIF($D$2:D2169,D2169),0)</f>
        <v>0</v>
      </c>
      <c r="D2169" s="1">
        <f>+COUNTIF($E$2:E2169,E2169)</f>
        <v>7</v>
      </c>
      <c r="E2169" s="1" t="str">
        <f t="shared" si="66"/>
        <v>JH4V8</v>
      </c>
      <c r="F2169" s="323">
        <f t="shared" si="67"/>
        <v>2167</v>
      </c>
      <c r="G2169" s="317" t="s">
        <v>3645</v>
      </c>
      <c r="H2169" s="317" t="s">
        <v>520</v>
      </c>
      <c r="I2169" s="317" t="s">
        <v>3611</v>
      </c>
      <c r="J2169" s="317">
        <v>6</v>
      </c>
      <c r="K2169" s="317" t="s">
        <v>452</v>
      </c>
      <c r="L2169" s="317" t="s">
        <v>1084</v>
      </c>
      <c r="M2169" s="317">
        <v>0</v>
      </c>
      <c r="N2169" s="333" t="s">
        <v>30</v>
      </c>
      <c r="O2169" s="318"/>
      <c r="P2169" s="319"/>
      <c r="Q2169" s="320"/>
      <c r="R2169" s="319"/>
      <c r="S2169" s="319"/>
      <c r="T2169" s="320"/>
      <c r="U2169" s="321">
        <v>45071</v>
      </c>
      <c r="V2169" s="270" t="str">
        <f ca="1">IFERROR(IF(E2169&lt;&gt;"",VLOOKUP(E2169,'Color Lineup'!N:N,1,0),""),"CHECK")</f>
        <v>JH4V8</v>
      </c>
    </row>
    <row r="2170" spans="3:22">
      <c r="C2170" s="1">
        <f>+IF(D2170=1,COUNTIF($D$2:D2170,D2170),0)</f>
        <v>0</v>
      </c>
      <c r="D2170" s="1">
        <f>+COUNTIF($E$2:E2170,E2170)</f>
        <v>14</v>
      </c>
      <c r="E2170" s="1" t="str">
        <f t="shared" si="66"/>
        <v>MV1D6</v>
      </c>
      <c r="F2170" s="323">
        <f t="shared" si="67"/>
        <v>2168</v>
      </c>
      <c r="G2170" s="317" t="s">
        <v>3646</v>
      </c>
      <c r="H2170" s="317" t="s">
        <v>518</v>
      </c>
      <c r="I2170" s="317" t="s">
        <v>1143</v>
      </c>
      <c r="J2170" s="317">
        <v>10</v>
      </c>
      <c r="K2170" s="317" t="s">
        <v>758</v>
      </c>
      <c r="L2170" s="317" t="s">
        <v>795</v>
      </c>
      <c r="M2170" s="317">
        <v>0</v>
      </c>
      <c r="N2170" s="333" t="s">
        <v>29</v>
      </c>
      <c r="O2170" s="318"/>
      <c r="P2170" s="319"/>
      <c r="Q2170" s="320"/>
      <c r="R2170" s="319"/>
      <c r="S2170" s="319"/>
      <c r="T2170" s="320"/>
      <c r="U2170" s="321">
        <v>45071</v>
      </c>
      <c r="V2170" s="270" t="str">
        <f ca="1">IFERROR(IF(E2170&lt;&gt;"",VLOOKUP(E2170,'Color Lineup'!N:N,1,0),""),"CHECK")</f>
        <v>MV1D6</v>
      </c>
    </row>
    <row r="2171" spans="3:22">
      <c r="C2171" s="1">
        <f>+IF(D2171=1,COUNTIF($D$2:D2171,D2171),0)</f>
        <v>0</v>
      </c>
      <c r="D2171" s="1">
        <f>+COUNTIF($E$2:E2171,E2171)</f>
        <v>13</v>
      </c>
      <c r="E2171" s="1" t="str">
        <f t="shared" si="66"/>
        <v>HKS28</v>
      </c>
      <c r="F2171" s="323">
        <f t="shared" si="67"/>
        <v>2169</v>
      </c>
      <c r="G2171" s="317" t="s">
        <v>3647</v>
      </c>
      <c r="H2171" s="317" t="s">
        <v>682</v>
      </c>
      <c r="I2171" s="317" t="s">
        <v>3615</v>
      </c>
      <c r="J2171" s="317">
        <v>5</v>
      </c>
      <c r="K2171" s="317" t="s">
        <v>681</v>
      </c>
      <c r="L2171" s="317" t="s">
        <v>926</v>
      </c>
      <c r="M2171" s="317">
        <v>0</v>
      </c>
      <c r="N2171" s="333" t="s">
        <v>631</v>
      </c>
      <c r="O2171" s="318"/>
      <c r="P2171" s="319"/>
      <c r="Q2171" s="320"/>
      <c r="R2171" s="319"/>
      <c r="S2171" s="319"/>
      <c r="T2171" s="320"/>
      <c r="U2171" s="321">
        <v>45071</v>
      </c>
      <c r="V2171" s="270" t="str">
        <f ca="1">IFERROR(IF(E2171&lt;&gt;"",VLOOKUP(E2171,'Color Lineup'!N:N,1,0),""),"CHECK")</f>
        <v>HKS28</v>
      </c>
    </row>
    <row r="2172" spans="3:22">
      <c r="C2172" s="1">
        <f>+IF(D2172=1,COUNTIF($D$2:D2172,D2172),0)</f>
        <v>0</v>
      </c>
      <c r="D2172" s="1">
        <f>+COUNTIF($E$2:E2172,E2172)</f>
        <v>15</v>
      </c>
      <c r="E2172" s="1" t="str">
        <f t="shared" si="66"/>
        <v>MV089</v>
      </c>
      <c r="F2172" s="323">
        <f t="shared" si="67"/>
        <v>2170</v>
      </c>
      <c r="G2172" s="317" t="s">
        <v>3648</v>
      </c>
      <c r="H2172" s="317" t="s">
        <v>518</v>
      </c>
      <c r="I2172" s="317" t="s">
        <v>1148</v>
      </c>
      <c r="J2172" s="317">
        <v>1</v>
      </c>
      <c r="K2172" s="317" t="s">
        <v>758</v>
      </c>
      <c r="L2172" s="317" t="s">
        <v>796</v>
      </c>
      <c r="M2172" s="317">
        <v>0</v>
      </c>
      <c r="N2172" s="333" t="s">
        <v>465</v>
      </c>
      <c r="O2172" s="318"/>
      <c r="P2172" s="319"/>
      <c r="Q2172" s="320"/>
      <c r="R2172" s="319"/>
      <c r="S2172" s="319"/>
      <c r="T2172" s="320"/>
      <c r="U2172" s="321">
        <v>45071</v>
      </c>
      <c r="V2172" s="270" t="str">
        <f ca="1">IFERROR(IF(E2172&lt;&gt;"",VLOOKUP(E2172,'Color Lineup'!N:N,1,0),""),"CHECK")</f>
        <v>MV089</v>
      </c>
    </row>
    <row r="2173" spans="3:22">
      <c r="C2173" s="1">
        <f>+IF(D2173=1,COUNTIF($D$2:D2173,D2173),0)</f>
        <v>0</v>
      </c>
      <c r="D2173" s="1">
        <f>+COUNTIF($E$2:E2173,E2173)</f>
        <v>94</v>
      </c>
      <c r="E2173" s="1" t="str">
        <f t="shared" si="66"/>
        <v>LHX12</v>
      </c>
      <c r="F2173" s="323">
        <f t="shared" si="67"/>
        <v>2171</v>
      </c>
      <c r="G2173" s="317" t="s">
        <v>3649</v>
      </c>
      <c r="H2173" s="317" t="s">
        <v>682</v>
      </c>
      <c r="I2173" s="317" t="s">
        <v>3623</v>
      </c>
      <c r="J2173" s="317">
        <v>4</v>
      </c>
      <c r="K2173" s="317" t="s">
        <v>585</v>
      </c>
      <c r="L2173" s="317" t="s">
        <v>927</v>
      </c>
      <c r="M2173" s="317">
        <v>0</v>
      </c>
      <c r="N2173" s="333" t="s">
        <v>632</v>
      </c>
      <c r="O2173" s="318"/>
      <c r="P2173" s="319"/>
      <c r="Q2173" s="320"/>
      <c r="R2173" s="319"/>
      <c r="S2173" s="319"/>
      <c r="T2173" s="320"/>
      <c r="U2173" s="321">
        <v>45071</v>
      </c>
      <c r="V2173" s="270" t="str">
        <f ca="1">IFERROR(IF(E2173&lt;&gt;"",VLOOKUP(E2173,'Color Lineup'!N:N,1,0),""),"CHECK")</f>
        <v>LHX12</v>
      </c>
    </row>
    <row r="2174" spans="3:22">
      <c r="C2174" s="1">
        <f>+IF(D2174=1,COUNTIF($D$2:D2174,D2174),0)</f>
        <v>0</v>
      </c>
      <c r="D2174" s="1">
        <f>+COUNTIF($E$2:E2174,E2174)</f>
        <v>170</v>
      </c>
      <c r="E2174" s="1" t="str">
        <f t="shared" si="66"/>
        <v>MX4R0</v>
      </c>
      <c r="F2174" s="323">
        <f t="shared" si="67"/>
        <v>2172</v>
      </c>
      <c r="G2174" s="317" t="s">
        <v>3650</v>
      </c>
      <c r="H2174" s="317" t="s">
        <v>518</v>
      </c>
      <c r="I2174" s="317" t="s">
        <v>1215</v>
      </c>
      <c r="J2174" s="317">
        <v>10</v>
      </c>
      <c r="K2174" s="317" t="s">
        <v>760</v>
      </c>
      <c r="L2174" s="317" t="s">
        <v>797</v>
      </c>
      <c r="M2174" s="317">
        <v>0</v>
      </c>
      <c r="N2174" s="333" t="s">
        <v>21</v>
      </c>
      <c r="O2174" s="318"/>
      <c r="P2174" s="319"/>
      <c r="Q2174" s="320"/>
      <c r="R2174" s="319"/>
      <c r="S2174" s="319"/>
      <c r="T2174" s="320"/>
      <c r="U2174" s="321">
        <v>45071</v>
      </c>
      <c r="V2174" s="270" t="str">
        <f ca="1">IFERROR(IF(E2174&lt;&gt;"",VLOOKUP(E2174,'Color Lineup'!N:N,1,0),""),"CHECK")</f>
        <v>MX4R0</v>
      </c>
    </row>
    <row r="2175" spans="3:22">
      <c r="C2175" s="1">
        <f>+IF(D2175=1,COUNTIF($D$2:D2175,D2175),0)</f>
        <v>0</v>
      </c>
      <c r="D2175" s="1">
        <f>+COUNTIF($E$2:E2175,E2175)</f>
        <v>17</v>
      </c>
      <c r="E2175" s="1" t="str">
        <f t="shared" si="66"/>
        <v>JH1D6</v>
      </c>
      <c r="F2175" s="323">
        <f t="shared" si="67"/>
        <v>2173</v>
      </c>
      <c r="G2175" s="317" t="s">
        <v>3651</v>
      </c>
      <c r="H2175" s="317" t="s">
        <v>520</v>
      </c>
      <c r="I2175" s="317" t="s">
        <v>3611</v>
      </c>
      <c r="J2175" s="317">
        <v>7</v>
      </c>
      <c r="K2175" s="317" t="s">
        <v>452</v>
      </c>
      <c r="L2175" s="317" t="s">
        <v>1085</v>
      </c>
      <c r="M2175" s="317">
        <v>0</v>
      </c>
      <c r="N2175" s="333" t="s">
        <v>29</v>
      </c>
      <c r="O2175" s="318"/>
      <c r="P2175" s="319"/>
      <c r="Q2175" s="320"/>
      <c r="R2175" s="319"/>
      <c r="S2175" s="319"/>
      <c r="T2175" s="320"/>
      <c r="U2175" s="321">
        <v>45071</v>
      </c>
      <c r="V2175" s="270" t="str">
        <f ca="1">IFERROR(IF(E2175&lt;&gt;"",VLOOKUP(E2175,'Color Lineup'!N:N,1,0),""),"CHECK")</f>
        <v>JH1D6</v>
      </c>
    </row>
    <row r="2176" spans="3:22">
      <c r="C2176" s="1">
        <f>+IF(D2176=1,COUNTIF($D$2:D2176,D2176),0)</f>
        <v>0</v>
      </c>
      <c r="D2176" s="1">
        <f>+COUNTIF($E$2:E2176,E2176)</f>
        <v>22</v>
      </c>
      <c r="E2176" s="1" t="str">
        <f t="shared" si="66"/>
        <v>HJ3Q3</v>
      </c>
      <c r="F2176" s="323">
        <f t="shared" si="67"/>
        <v>2174</v>
      </c>
      <c r="G2176" s="317" t="s">
        <v>3652</v>
      </c>
      <c r="H2176" s="317" t="s">
        <v>682</v>
      </c>
      <c r="I2176" s="317" t="s">
        <v>3653</v>
      </c>
      <c r="J2176" s="317">
        <v>1</v>
      </c>
      <c r="K2176" s="317" t="s">
        <v>679</v>
      </c>
      <c r="L2176" s="317" t="s">
        <v>928</v>
      </c>
      <c r="M2176" s="317">
        <v>0</v>
      </c>
      <c r="N2176" s="333" t="s">
        <v>630</v>
      </c>
      <c r="O2176" s="318"/>
      <c r="P2176" s="319"/>
      <c r="Q2176" s="320"/>
      <c r="R2176" s="319"/>
      <c r="S2176" s="319"/>
      <c r="T2176" s="320"/>
      <c r="U2176" s="321">
        <v>45071</v>
      </c>
      <c r="V2176" s="270" t="str">
        <f ca="1">IFERROR(IF(E2176&lt;&gt;"",VLOOKUP(E2176,'Color Lineup'!N:N,1,0),""),"CHECK")</f>
        <v>HJ3Q3</v>
      </c>
    </row>
    <row r="2177" spans="3:22">
      <c r="C2177" s="1">
        <f>+IF(D2177=1,COUNTIF($D$2:D2177,D2177),0)</f>
        <v>0</v>
      </c>
      <c r="D2177" s="1">
        <f>+COUNTIF($E$2:E2177,E2177)</f>
        <v>68</v>
      </c>
      <c r="E2177" s="1" t="str">
        <f t="shared" si="66"/>
        <v>MV4R0</v>
      </c>
      <c r="F2177" s="323">
        <f t="shared" si="67"/>
        <v>2175</v>
      </c>
      <c r="G2177" s="317" t="s">
        <v>3654</v>
      </c>
      <c r="H2177" s="317" t="s">
        <v>518</v>
      </c>
      <c r="I2177" s="317" t="s">
        <v>1148</v>
      </c>
      <c r="J2177" s="317">
        <v>2</v>
      </c>
      <c r="K2177" s="317" t="s">
        <v>758</v>
      </c>
      <c r="L2177" s="317" t="s">
        <v>798</v>
      </c>
      <c r="M2177" s="317">
        <v>0</v>
      </c>
      <c r="N2177" s="333" t="s">
        <v>21</v>
      </c>
      <c r="O2177" s="318"/>
      <c r="P2177" s="319"/>
      <c r="Q2177" s="320"/>
      <c r="R2177" s="319"/>
      <c r="S2177" s="319"/>
      <c r="T2177" s="320"/>
      <c r="U2177" s="321">
        <v>45071</v>
      </c>
      <c r="V2177" s="270" t="str">
        <f ca="1">IFERROR(IF(E2177&lt;&gt;"",VLOOKUP(E2177,'Color Lineup'!N:N,1,0),""),"CHECK")</f>
        <v>MV4R0</v>
      </c>
    </row>
    <row r="2178" spans="3:22">
      <c r="C2178" s="1">
        <f>+IF(D2178=1,COUNTIF($D$2:D2178,D2178),0)</f>
        <v>0</v>
      </c>
      <c r="D2178" s="1">
        <f>+COUNTIF($E$2:E2178,E2178)</f>
        <v>93</v>
      </c>
      <c r="E2178" s="1" t="str">
        <f t="shared" si="66"/>
        <v>CXW09</v>
      </c>
      <c r="F2178" s="323">
        <f t="shared" si="67"/>
        <v>2176</v>
      </c>
      <c r="G2178" s="317" t="s">
        <v>3655</v>
      </c>
      <c r="H2178" s="317" t="s">
        <v>682</v>
      </c>
      <c r="I2178" s="317" t="s">
        <v>3567</v>
      </c>
      <c r="J2178" s="317">
        <v>9</v>
      </c>
      <c r="K2178" s="317" t="s">
        <v>680</v>
      </c>
      <c r="L2178" s="317" t="s">
        <v>929</v>
      </c>
      <c r="M2178" s="317">
        <v>0</v>
      </c>
      <c r="N2178" s="333" t="s">
        <v>635</v>
      </c>
      <c r="O2178" s="318"/>
      <c r="P2178" s="319"/>
      <c r="Q2178" s="320"/>
      <c r="R2178" s="319"/>
      <c r="S2178" s="319"/>
      <c r="T2178" s="320"/>
      <c r="U2178" s="321">
        <v>45071</v>
      </c>
      <c r="V2178" s="270" t="str">
        <f ca="1">IFERROR(IF(E2178&lt;&gt;"",VLOOKUP(E2178,'Color Lineup'!N:N,1,0),""),"CHECK")</f>
        <v>CXW09</v>
      </c>
    </row>
    <row r="2179" spans="3:22">
      <c r="C2179" s="1">
        <f>+IF(D2179=1,COUNTIF($D$2:D2179,D2179),0)</f>
        <v>0</v>
      </c>
      <c r="D2179" s="1">
        <f>+COUNTIF($E$2:E2179,E2179)</f>
        <v>72</v>
      </c>
      <c r="E2179" s="1" t="str">
        <f t="shared" si="66"/>
        <v>MY4R0</v>
      </c>
      <c r="F2179" s="323">
        <f t="shared" si="67"/>
        <v>2177</v>
      </c>
      <c r="G2179" s="317" t="s">
        <v>3656</v>
      </c>
      <c r="H2179" s="317" t="s">
        <v>518</v>
      </c>
      <c r="I2179" s="317" t="s">
        <v>1186</v>
      </c>
      <c r="J2179" s="317">
        <v>4</v>
      </c>
      <c r="K2179" s="317" t="s">
        <v>759</v>
      </c>
      <c r="L2179" s="317" t="s">
        <v>799</v>
      </c>
      <c r="M2179" s="317">
        <v>0</v>
      </c>
      <c r="N2179" s="333" t="s">
        <v>21</v>
      </c>
      <c r="O2179" s="318"/>
      <c r="P2179" s="319"/>
      <c r="Q2179" s="320"/>
      <c r="R2179" s="319"/>
      <c r="S2179" s="319"/>
      <c r="T2179" s="320"/>
      <c r="U2179" s="321">
        <v>45071</v>
      </c>
      <c r="V2179" s="270" t="str">
        <f ca="1">IFERROR(IF(E2179&lt;&gt;"",VLOOKUP(E2179,'Color Lineup'!N:N,1,0),""),"CHECK")</f>
        <v>MY4R0</v>
      </c>
    </row>
    <row r="2180" spans="3:22">
      <c r="C2180" s="1">
        <f>+IF(D2180=1,COUNTIF($D$2:D2180,D2180),0)</f>
        <v>0</v>
      </c>
      <c r="D2180" s="1">
        <f>+COUNTIF($E$2:E2180,E2180)</f>
        <v>72</v>
      </c>
      <c r="E2180" s="1" t="str">
        <f t="shared" ref="E2180:E2243" si="68">+K2180&amp;N2180</f>
        <v>HKW09</v>
      </c>
      <c r="F2180" s="323">
        <f t="shared" si="67"/>
        <v>2178</v>
      </c>
      <c r="G2180" s="317" t="s">
        <v>3657</v>
      </c>
      <c r="H2180" s="317" t="s">
        <v>682</v>
      </c>
      <c r="I2180" s="317" t="s">
        <v>3615</v>
      </c>
      <c r="J2180" s="317">
        <v>6</v>
      </c>
      <c r="K2180" s="317" t="s">
        <v>681</v>
      </c>
      <c r="L2180" s="317" t="s">
        <v>930</v>
      </c>
      <c r="M2180" s="317">
        <v>0</v>
      </c>
      <c r="N2180" s="333" t="s">
        <v>635</v>
      </c>
      <c r="O2180" s="318"/>
      <c r="P2180" s="319"/>
      <c r="Q2180" s="320"/>
      <c r="R2180" s="319"/>
      <c r="S2180" s="319"/>
      <c r="T2180" s="320"/>
      <c r="U2180" s="321">
        <v>45071</v>
      </c>
      <c r="V2180" s="270" t="str">
        <f ca="1">IFERROR(IF(E2180&lt;&gt;"",VLOOKUP(E2180,'Color Lineup'!N:N,1,0),""),"CHECK")</f>
        <v>HKW09</v>
      </c>
    </row>
    <row r="2181" spans="3:22">
      <c r="C2181" s="1">
        <f>+IF(D2181=1,COUNTIF($D$2:D2181,D2181),0)</f>
        <v>0</v>
      </c>
      <c r="D2181" s="1">
        <f>+COUNTIF($E$2:E2181,E2181)</f>
        <v>47</v>
      </c>
      <c r="E2181" s="1" t="str">
        <f t="shared" si="68"/>
        <v>MX040</v>
      </c>
      <c r="F2181" s="323">
        <f t="shared" ref="F2181:F2244" si="69">ROW()-2</f>
        <v>2179</v>
      </c>
      <c r="G2181" s="317" t="s">
        <v>3658</v>
      </c>
      <c r="H2181" s="317" t="s">
        <v>518</v>
      </c>
      <c r="I2181" s="317" t="s">
        <v>1216</v>
      </c>
      <c r="J2181" s="317">
        <v>1</v>
      </c>
      <c r="K2181" s="317" t="s">
        <v>760</v>
      </c>
      <c r="L2181" s="317" t="s">
        <v>800</v>
      </c>
      <c r="M2181" s="317">
        <v>0</v>
      </c>
      <c r="N2181" s="333" t="s">
        <v>28</v>
      </c>
      <c r="O2181" s="318"/>
      <c r="P2181" s="319"/>
      <c r="Q2181" s="320"/>
      <c r="R2181" s="319"/>
      <c r="S2181" s="319"/>
      <c r="T2181" s="320"/>
      <c r="U2181" s="321">
        <v>45071</v>
      </c>
      <c r="V2181" s="270" t="str">
        <f ca="1">IFERROR(IF(E2181&lt;&gt;"",VLOOKUP(E2181,'Color Lineup'!N:N,1,0),""),"CHECK")</f>
        <v>MX040</v>
      </c>
    </row>
    <row r="2182" spans="3:22">
      <c r="C2182" s="1">
        <f>+IF(D2182=1,COUNTIF($D$2:D2182,D2182),0)</f>
        <v>0</v>
      </c>
      <c r="D2182" s="1">
        <f>+COUNTIF($E$2:E2182,E2182)</f>
        <v>54</v>
      </c>
      <c r="E2182" s="1" t="str">
        <f t="shared" si="68"/>
        <v>JH040</v>
      </c>
      <c r="F2182" s="323">
        <f t="shared" si="69"/>
        <v>2180</v>
      </c>
      <c r="G2182" s="317" t="s">
        <v>3659</v>
      </c>
      <c r="H2182" s="317" t="s">
        <v>520</v>
      </c>
      <c r="I2182" s="317" t="s">
        <v>3611</v>
      </c>
      <c r="J2182" s="317">
        <v>8</v>
      </c>
      <c r="K2182" s="317" t="s">
        <v>452</v>
      </c>
      <c r="L2182" s="317" t="s">
        <v>812</v>
      </c>
      <c r="M2182" s="317">
        <v>0</v>
      </c>
      <c r="N2182" s="333" t="s">
        <v>28</v>
      </c>
      <c r="O2182" s="318"/>
      <c r="P2182" s="319"/>
      <c r="Q2182" s="320"/>
      <c r="R2182" s="319"/>
      <c r="S2182" s="319"/>
      <c r="T2182" s="320"/>
      <c r="U2182" s="321">
        <v>45071</v>
      </c>
      <c r="V2182" s="270" t="str">
        <f ca="1">IFERROR(IF(E2182&lt;&gt;"",VLOOKUP(E2182,'Color Lineup'!N:N,1,0),""),"CHECK")</f>
        <v>JH040</v>
      </c>
    </row>
    <row r="2183" spans="3:22">
      <c r="C2183" s="1">
        <f>+IF(D2183=1,COUNTIF($D$2:D2183,D2183),0)</f>
        <v>0</v>
      </c>
      <c r="D2183" s="1">
        <f>+COUNTIF($E$2:E2183,E2183)</f>
        <v>16</v>
      </c>
      <c r="E2183" s="1" t="str">
        <f t="shared" si="68"/>
        <v>MV089</v>
      </c>
      <c r="F2183" s="323">
        <f t="shared" si="69"/>
        <v>2181</v>
      </c>
      <c r="G2183" s="317" t="s">
        <v>3660</v>
      </c>
      <c r="H2183" s="317" t="s">
        <v>518</v>
      </c>
      <c r="I2183" s="317" t="s">
        <v>1148</v>
      </c>
      <c r="J2183" s="317">
        <v>3</v>
      </c>
      <c r="K2183" s="317" t="s">
        <v>758</v>
      </c>
      <c r="L2183" s="317" t="s">
        <v>801</v>
      </c>
      <c r="M2183" s="317">
        <v>0</v>
      </c>
      <c r="N2183" s="333" t="s">
        <v>465</v>
      </c>
      <c r="O2183" s="318"/>
      <c r="P2183" s="319"/>
      <c r="Q2183" s="320"/>
      <c r="R2183" s="319"/>
      <c r="S2183" s="319"/>
      <c r="T2183" s="320"/>
      <c r="U2183" s="321">
        <v>45071</v>
      </c>
      <c r="V2183" s="270" t="str">
        <f ca="1">IFERROR(IF(E2183&lt;&gt;"",VLOOKUP(E2183,'Color Lineup'!N:N,1,0),""),"CHECK")</f>
        <v>MV089</v>
      </c>
    </row>
    <row r="2184" spans="3:22">
      <c r="C2184" s="1">
        <f>+IF(D2184=1,COUNTIF($D$2:D2184,D2184),0)</f>
        <v>0</v>
      </c>
      <c r="D2184" s="1">
        <f>+COUNTIF($E$2:E2184,E2184)</f>
        <v>200</v>
      </c>
      <c r="E2184" s="1" t="str">
        <f t="shared" si="68"/>
        <v>LH089</v>
      </c>
      <c r="F2184" s="323">
        <f t="shared" si="69"/>
        <v>2182</v>
      </c>
      <c r="G2184" s="317" t="s">
        <v>3661</v>
      </c>
      <c r="H2184" s="317" t="s">
        <v>682</v>
      </c>
      <c r="I2184" s="317" t="s">
        <v>3623</v>
      </c>
      <c r="J2184" s="317">
        <v>5</v>
      </c>
      <c r="K2184" s="317" t="s">
        <v>585</v>
      </c>
      <c r="L2184" s="317" t="s">
        <v>932</v>
      </c>
      <c r="M2184" s="317">
        <v>0</v>
      </c>
      <c r="N2184" s="333" t="s">
        <v>465</v>
      </c>
      <c r="O2184" s="318"/>
      <c r="P2184" s="319"/>
      <c r="Q2184" s="320"/>
      <c r="R2184" s="319"/>
      <c r="S2184" s="319"/>
      <c r="T2184" s="320"/>
      <c r="U2184" s="321">
        <v>45071</v>
      </c>
      <c r="V2184" s="270" t="str">
        <f ca="1">IFERROR(IF(E2184&lt;&gt;"",VLOOKUP(E2184,'Color Lineup'!N:N,1,0),""),"CHECK")</f>
        <v>LH089</v>
      </c>
    </row>
    <row r="2185" spans="3:22">
      <c r="C2185" s="1">
        <f>+IF(D2185=1,COUNTIF($D$2:D2185,D2185),0)</f>
        <v>0</v>
      </c>
      <c r="D2185" s="1">
        <f>+COUNTIF($E$2:E2185,E2185)</f>
        <v>139</v>
      </c>
      <c r="E2185" s="1" t="str">
        <f t="shared" si="68"/>
        <v>MX089</v>
      </c>
      <c r="F2185" s="323">
        <f t="shared" si="69"/>
        <v>2183</v>
      </c>
      <c r="G2185" s="317" t="s">
        <v>3662</v>
      </c>
      <c r="H2185" s="317" t="s">
        <v>518</v>
      </c>
      <c r="I2185" s="317" t="s">
        <v>1216</v>
      </c>
      <c r="J2185" s="317">
        <v>2</v>
      </c>
      <c r="K2185" s="317" t="s">
        <v>760</v>
      </c>
      <c r="L2185" s="317" t="s">
        <v>802</v>
      </c>
      <c r="M2185" s="317">
        <v>0</v>
      </c>
      <c r="N2185" s="333" t="s">
        <v>465</v>
      </c>
      <c r="O2185" s="318"/>
      <c r="P2185" s="319"/>
      <c r="Q2185" s="320"/>
      <c r="R2185" s="319"/>
      <c r="S2185" s="319"/>
      <c r="T2185" s="320"/>
      <c r="U2185" s="321">
        <v>45071</v>
      </c>
      <c r="V2185" s="270" t="str">
        <f ca="1">IFERROR(IF(E2185&lt;&gt;"",VLOOKUP(E2185,'Color Lineup'!N:N,1,0),""),"CHECK")</f>
        <v>MX089</v>
      </c>
    </row>
    <row r="2186" spans="3:22">
      <c r="C2186" s="1">
        <f>+IF(D2186=1,COUNTIF($D$2:D2186,D2186),0)</f>
        <v>0</v>
      </c>
      <c r="D2186" s="1">
        <f>+COUNTIF($E$2:E2186,E2186)</f>
        <v>55</v>
      </c>
      <c r="E2186" s="1" t="str">
        <f t="shared" si="68"/>
        <v>JH040</v>
      </c>
      <c r="F2186" s="323">
        <f t="shared" si="69"/>
        <v>2184</v>
      </c>
      <c r="G2186" s="317" t="s">
        <v>3663</v>
      </c>
      <c r="H2186" s="317" t="s">
        <v>520</v>
      </c>
      <c r="I2186" s="317" t="s">
        <v>3611</v>
      </c>
      <c r="J2186" s="317">
        <v>9</v>
      </c>
      <c r="K2186" s="317" t="s">
        <v>452</v>
      </c>
      <c r="L2186" s="317" t="s">
        <v>1287</v>
      </c>
      <c r="M2186" s="317">
        <v>0</v>
      </c>
      <c r="N2186" s="333" t="s">
        <v>28</v>
      </c>
      <c r="O2186" s="318"/>
      <c r="P2186" s="319"/>
      <c r="Q2186" s="320"/>
      <c r="R2186" s="319"/>
      <c r="S2186" s="319"/>
      <c r="T2186" s="320"/>
      <c r="U2186" s="321">
        <v>45071</v>
      </c>
      <c r="V2186" s="270" t="str">
        <f ca="1">IFERROR(IF(E2186&lt;&gt;"",VLOOKUP(E2186,'Color Lineup'!N:N,1,0),""),"CHECK")</f>
        <v>JH040</v>
      </c>
    </row>
    <row r="2187" spans="3:22">
      <c r="C2187" s="1">
        <f>+IF(D2187=1,COUNTIF($D$2:D2187,D2187),0)</f>
        <v>0</v>
      </c>
      <c r="D2187" s="1">
        <f>+COUNTIF($E$2:E2187,E2187)</f>
        <v>21</v>
      </c>
      <c r="E2187" s="1" t="str">
        <f t="shared" si="68"/>
        <v>HJS28</v>
      </c>
      <c r="F2187" s="323">
        <f t="shared" si="69"/>
        <v>2185</v>
      </c>
      <c r="G2187" s="317" t="s">
        <v>3664</v>
      </c>
      <c r="H2187" s="317" t="s">
        <v>682</v>
      </c>
      <c r="I2187" s="317" t="s">
        <v>3653</v>
      </c>
      <c r="J2187" s="317">
        <v>2</v>
      </c>
      <c r="K2187" s="317" t="s">
        <v>679</v>
      </c>
      <c r="L2187" s="317" t="s">
        <v>933</v>
      </c>
      <c r="M2187" s="317">
        <v>0</v>
      </c>
      <c r="N2187" s="333" t="s">
        <v>631</v>
      </c>
      <c r="O2187" s="318"/>
      <c r="P2187" s="319"/>
      <c r="Q2187" s="320"/>
      <c r="R2187" s="319"/>
      <c r="S2187" s="319"/>
      <c r="T2187" s="320"/>
      <c r="U2187" s="321">
        <v>45071</v>
      </c>
      <c r="V2187" s="270" t="str">
        <f ca="1">IFERROR(IF(E2187&lt;&gt;"",VLOOKUP(E2187,'Color Lineup'!N:N,1,0),""),"CHECK")</f>
        <v>HJS28</v>
      </c>
    </row>
    <row r="2188" spans="3:22">
      <c r="C2188" s="1">
        <f>+IF(D2188=1,COUNTIF($D$2:D2188,D2188),0)</f>
        <v>0</v>
      </c>
      <c r="D2188" s="1">
        <f>+COUNTIF($E$2:E2188,E2188)</f>
        <v>56</v>
      </c>
      <c r="E2188" s="1" t="str">
        <f t="shared" si="68"/>
        <v>JH040</v>
      </c>
      <c r="F2188" s="323">
        <f t="shared" si="69"/>
        <v>2186</v>
      </c>
      <c r="G2188" s="317" t="s">
        <v>3665</v>
      </c>
      <c r="H2188" s="317" t="s">
        <v>520</v>
      </c>
      <c r="I2188" s="317" t="s">
        <v>3611</v>
      </c>
      <c r="J2188" s="317">
        <v>10</v>
      </c>
      <c r="K2188" s="317" t="s">
        <v>452</v>
      </c>
      <c r="L2188" s="317" t="s">
        <v>1290</v>
      </c>
      <c r="M2188" s="317">
        <v>0</v>
      </c>
      <c r="N2188" s="333" t="s">
        <v>28</v>
      </c>
      <c r="O2188" s="318"/>
      <c r="P2188" s="319"/>
      <c r="Q2188" s="320"/>
      <c r="R2188" s="319"/>
      <c r="S2188" s="319"/>
      <c r="T2188" s="320"/>
      <c r="U2188" s="321">
        <v>45071</v>
      </c>
      <c r="V2188" s="270" t="str">
        <f ca="1">IFERROR(IF(E2188&lt;&gt;"",VLOOKUP(E2188,'Color Lineup'!N:N,1,0),""),"CHECK")</f>
        <v>JH040</v>
      </c>
    </row>
    <row r="2189" spans="3:22">
      <c r="C2189" s="1">
        <f>+IF(D2189=1,COUNTIF($D$2:D2189,D2189),0)</f>
        <v>0</v>
      </c>
      <c r="D2189" s="1">
        <f>+COUNTIF($E$2:E2189,E2189)</f>
        <v>58</v>
      </c>
      <c r="E2189" s="1" t="str">
        <f t="shared" si="68"/>
        <v>MV040</v>
      </c>
      <c r="F2189" s="323">
        <f t="shared" si="69"/>
        <v>2187</v>
      </c>
      <c r="G2189" s="317" t="s">
        <v>3666</v>
      </c>
      <c r="H2189" s="317" t="s">
        <v>518</v>
      </c>
      <c r="I2189" s="317" t="s">
        <v>1148</v>
      </c>
      <c r="J2189" s="317">
        <v>4</v>
      </c>
      <c r="K2189" s="317" t="s">
        <v>758</v>
      </c>
      <c r="L2189" s="317" t="s">
        <v>803</v>
      </c>
      <c r="M2189" s="317">
        <v>0</v>
      </c>
      <c r="N2189" s="333" t="s">
        <v>28</v>
      </c>
      <c r="O2189" s="318"/>
      <c r="P2189" s="319"/>
      <c r="Q2189" s="320"/>
      <c r="R2189" s="319"/>
      <c r="S2189" s="319"/>
      <c r="T2189" s="320"/>
      <c r="U2189" s="321">
        <v>45071</v>
      </c>
      <c r="V2189" s="270" t="str">
        <f ca="1">IFERROR(IF(E2189&lt;&gt;"",VLOOKUP(E2189,'Color Lineup'!N:N,1,0),""),"CHECK")</f>
        <v>MV040</v>
      </c>
    </row>
    <row r="2190" spans="3:22">
      <c r="C2190" s="1">
        <f>+IF(D2190=1,COUNTIF($D$2:D2190,D2190),0)</f>
        <v>0</v>
      </c>
      <c r="D2190" s="1">
        <f>+COUNTIF($E$2:E2190,E2190)</f>
        <v>94</v>
      </c>
      <c r="E2190" s="1" t="str">
        <f t="shared" si="68"/>
        <v>CXW09</v>
      </c>
      <c r="F2190" s="323">
        <f t="shared" si="69"/>
        <v>2188</v>
      </c>
      <c r="G2190" s="317" t="s">
        <v>3667</v>
      </c>
      <c r="H2190" s="317" t="s">
        <v>682</v>
      </c>
      <c r="I2190" s="317" t="s">
        <v>3567</v>
      </c>
      <c r="J2190" s="317">
        <v>10</v>
      </c>
      <c r="K2190" s="317" t="s">
        <v>680</v>
      </c>
      <c r="L2190" s="317" t="s">
        <v>934</v>
      </c>
      <c r="M2190" s="317">
        <v>0</v>
      </c>
      <c r="N2190" s="333" t="s">
        <v>635</v>
      </c>
      <c r="O2190" s="318"/>
      <c r="P2190" s="319"/>
      <c r="Q2190" s="320"/>
      <c r="R2190" s="319"/>
      <c r="S2190" s="319"/>
      <c r="T2190" s="320"/>
      <c r="U2190" s="321">
        <v>45071</v>
      </c>
      <c r="V2190" s="270" t="str">
        <f ca="1">IFERROR(IF(E2190&lt;&gt;"",VLOOKUP(E2190,'Color Lineup'!N:N,1,0),""),"CHECK")</f>
        <v>CXW09</v>
      </c>
    </row>
    <row r="2191" spans="3:22">
      <c r="C2191" s="1">
        <f>+IF(D2191=1,COUNTIF($D$2:D2191,D2191),0)</f>
        <v>0</v>
      </c>
      <c r="D2191" s="1">
        <f>+COUNTIF($E$2:E2191,E2191)</f>
        <v>59</v>
      </c>
      <c r="E2191" s="1" t="str">
        <f t="shared" si="68"/>
        <v>MV040</v>
      </c>
      <c r="F2191" s="323">
        <f t="shared" si="69"/>
        <v>2189</v>
      </c>
      <c r="G2191" s="317" t="s">
        <v>3668</v>
      </c>
      <c r="H2191" s="317" t="s">
        <v>518</v>
      </c>
      <c r="I2191" s="317" t="s">
        <v>1148</v>
      </c>
      <c r="J2191" s="317">
        <v>5</v>
      </c>
      <c r="K2191" s="317" t="s">
        <v>758</v>
      </c>
      <c r="L2191" s="317" t="s">
        <v>804</v>
      </c>
      <c r="M2191" s="317">
        <v>0</v>
      </c>
      <c r="N2191" s="333" t="s">
        <v>28</v>
      </c>
      <c r="O2191" s="318"/>
      <c r="P2191" s="319"/>
      <c r="Q2191" s="320"/>
      <c r="R2191" s="319"/>
      <c r="S2191" s="319"/>
      <c r="T2191" s="320"/>
      <c r="U2191" s="321">
        <v>45071</v>
      </c>
      <c r="V2191" s="270" t="str">
        <f ca="1">IFERROR(IF(E2191&lt;&gt;"",VLOOKUP(E2191,'Color Lineup'!N:N,1,0),""),"CHECK")</f>
        <v>MV040</v>
      </c>
    </row>
    <row r="2192" spans="3:22">
      <c r="C2192" s="1">
        <f>+IF(D2192=1,COUNTIF($D$2:D2192,D2192),0)</f>
        <v>0</v>
      </c>
      <c r="D2192" s="1">
        <f>+COUNTIF($E$2:E2192,E2192)</f>
        <v>14</v>
      </c>
      <c r="E2192" s="1" t="str">
        <f t="shared" si="68"/>
        <v>HKS28</v>
      </c>
      <c r="F2192" s="323">
        <f t="shared" si="69"/>
        <v>2190</v>
      </c>
      <c r="G2192" s="317" t="s">
        <v>3669</v>
      </c>
      <c r="H2192" s="317" t="s">
        <v>682</v>
      </c>
      <c r="I2192" s="317" t="s">
        <v>3615</v>
      </c>
      <c r="J2192" s="317">
        <v>7</v>
      </c>
      <c r="K2192" s="317" t="s">
        <v>681</v>
      </c>
      <c r="L2192" s="317" t="s">
        <v>935</v>
      </c>
      <c r="M2192" s="317">
        <v>0</v>
      </c>
      <c r="N2192" s="333" t="s">
        <v>631</v>
      </c>
      <c r="O2192" s="318"/>
      <c r="P2192" s="319"/>
      <c r="Q2192" s="320"/>
      <c r="R2192" s="319"/>
      <c r="S2192" s="319"/>
      <c r="T2192" s="320"/>
      <c r="U2192" s="321">
        <v>45071</v>
      </c>
      <c r="V2192" s="270" t="str">
        <f ca="1">IFERROR(IF(E2192&lt;&gt;"",VLOOKUP(E2192,'Color Lineup'!N:N,1,0),""),"CHECK")</f>
        <v>HKS28</v>
      </c>
    </row>
    <row r="2193" spans="3:22">
      <c r="C2193" s="1">
        <f>+IF(D2193=1,COUNTIF($D$2:D2193,D2193),0)</f>
        <v>0</v>
      </c>
      <c r="D2193" s="1">
        <f>+COUNTIF($E$2:E2193,E2193)</f>
        <v>171</v>
      </c>
      <c r="E2193" s="1" t="str">
        <f t="shared" si="68"/>
        <v>MX4R0</v>
      </c>
      <c r="F2193" s="323">
        <f t="shared" si="69"/>
        <v>2191</v>
      </c>
      <c r="G2193" s="317" t="s">
        <v>3670</v>
      </c>
      <c r="H2193" s="317" t="s">
        <v>518</v>
      </c>
      <c r="I2193" s="317" t="s">
        <v>1216</v>
      </c>
      <c r="J2193" s="317">
        <v>3</v>
      </c>
      <c r="K2193" s="317" t="s">
        <v>760</v>
      </c>
      <c r="L2193" s="317" t="s">
        <v>805</v>
      </c>
      <c r="M2193" s="317">
        <v>0</v>
      </c>
      <c r="N2193" s="333" t="s">
        <v>21</v>
      </c>
      <c r="O2193" s="318"/>
      <c r="P2193" s="319"/>
      <c r="Q2193" s="320"/>
      <c r="R2193" s="319"/>
      <c r="S2193" s="319"/>
      <c r="T2193" s="320"/>
      <c r="U2193" s="321">
        <v>45071</v>
      </c>
      <c r="V2193" s="270" t="str">
        <f ca="1">IFERROR(IF(E2193&lt;&gt;"",VLOOKUP(E2193,'Color Lineup'!N:N,1,0),""),"CHECK")</f>
        <v>MX4R0</v>
      </c>
    </row>
    <row r="2194" spans="3:22">
      <c r="C2194" s="1">
        <f>+IF(D2194=1,COUNTIF($D$2:D2194,D2194),0)</f>
        <v>0</v>
      </c>
      <c r="D2194" s="1">
        <f>+COUNTIF($E$2:E2194,E2194)</f>
        <v>8</v>
      </c>
      <c r="E2194" s="1" t="str">
        <f t="shared" si="68"/>
        <v>JH4V8</v>
      </c>
      <c r="F2194" s="323">
        <f t="shared" si="69"/>
        <v>2192</v>
      </c>
      <c r="G2194" s="317" t="s">
        <v>3671</v>
      </c>
      <c r="H2194" s="317" t="s">
        <v>520</v>
      </c>
      <c r="I2194" s="317" t="s">
        <v>3672</v>
      </c>
      <c r="J2194" s="317">
        <v>1</v>
      </c>
      <c r="K2194" s="317" t="s">
        <v>452</v>
      </c>
      <c r="L2194" s="317" t="s">
        <v>3673</v>
      </c>
      <c r="M2194" s="317">
        <v>0</v>
      </c>
      <c r="N2194" s="333" t="s">
        <v>30</v>
      </c>
      <c r="O2194" s="318"/>
      <c r="P2194" s="319"/>
      <c r="Q2194" s="320"/>
      <c r="R2194" s="319"/>
      <c r="S2194" s="319"/>
      <c r="T2194" s="320"/>
      <c r="U2194" s="321">
        <v>45071</v>
      </c>
      <c r="V2194" s="270" t="str">
        <f ca="1">IFERROR(IF(E2194&lt;&gt;"",VLOOKUP(E2194,'Color Lineup'!N:N,1,0),""),"CHECK")</f>
        <v>JH4V8</v>
      </c>
    </row>
    <row r="2195" spans="3:22">
      <c r="C2195" s="1">
        <f>+IF(D2195=1,COUNTIF($D$2:D2195,D2195),0)</f>
        <v>0</v>
      </c>
      <c r="D2195" s="1">
        <f>+COUNTIF($E$2:E2195,E2195)</f>
        <v>201</v>
      </c>
      <c r="E2195" s="1" t="str">
        <f t="shared" si="68"/>
        <v>LH089</v>
      </c>
      <c r="F2195" s="323">
        <f t="shared" si="69"/>
        <v>2193</v>
      </c>
      <c r="G2195" s="317" t="s">
        <v>3674</v>
      </c>
      <c r="H2195" s="317" t="s">
        <v>682</v>
      </c>
      <c r="I2195" s="317" t="s">
        <v>3623</v>
      </c>
      <c r="J2195" s="317">
        <v>6</v>
      </c>
      <c r="K2195" s="317" t="s">
        <v>585</v>
      </c>
      <c r="L2195" s="317" t="s">
        <v>936</v>
      </c>
      <c r="M2195" s="317">
        <v>0</v>
      </c>
      <c r="N2195" s="333" t="s">
        <v>465</v>
      </c>
      <c r="O2195" s="318"/>
      <c r="P2195" s="319"/>
      <c r="Q2195" s="320"/>
      <c r="R2195" s="319"/>
      <c r="S2195" s="319"/>
      <c r="T2195" s="320"/>
      <c r="U2195" s="321">
        <v>45071</v>
      </c>
      <c r="V2195" s="270" t="str">
        <f ca="1">IFERROR(IF(E2195&lt;&gt;"",VLOOKUP(E2195,'Color Lineup'!N:N,1,0),""),"CHECK")</f>
        <v>LH089</v>
      </c>
    </row>
    <row r="2196" spans="3:22">
      <c r="C2196" s="1">
        <f>+IF(D2196=1,COUNTIF($D$2:D2196,D2196),0)</f>
        <v>0</v>
      </c>
      <c r="D2196" s="1">
        <f>+COUNTIF($E$2:E2196,E2196)</f>
        <v>73</v>
      </c>
      <c r="E2196" s="1" t="str">
        <f t="shared" si="68"/>
        <v>MY4R0</v>
      </c>
      <c r="F2196" s="323">
        <f t="shared" si="69"/>
        <v>2194</v>
      </c>
      <c r="G2196" s="317" t="s">
        <v>3675</v>
      </c>
      <c r="H2196" s="317" t="s">
        <v>518</v>
      </c>
      <c r="I2196" s="317" t="s">
        <v>1186</v>
      </c>
      <c r="J2196" s="317">
        <v>5</v>
      </c>
      <c r="K2196" s="317" t="s">
        <v>759</v>
      </c>
      <c r="L2196" s="317" t="s">
        <v>806</v>
      </c>
      <c r="M2196" s="317">
        <v>0</v>
      </c>
      <c r="N2196" s="333" t="s">
        <v>21</v>
      </c>
      <c r="O2196" s="318"/>
      <c r="P2196" s="319"/>
      <c r="Q2196" s="320"/>
      <c r="R2196" s="319"/>
      <c r="S2196" s="319"/>
      <c r="T2196" s="320"/>
      <c r="U2196" s="321">
        <v>45071</v>
      </c>
      <c r="V2196" s="270" t="str">
        <f ca="1">IFERROR(IF(E2196&lt;&gt;"",VLOOKUP(E2196,'Color Lineup'!N:N,1,0),""),"CHECK")</f>
        <v>MY4R0</v>
      </c>
    </row>
    <row r="2197" spans="3:22">
      <c r="C2197" s="1">
        <f>+IF(D2197=1,COUNTIF($D$2:D2197,D2197),0)</f>
        <v>0</v>
      </c>
      <c r="D2197" s="1">
        <f>+COUNTIF($E$2:E2197,E2197)</f>
        <v>15</v>
      </c>
      <c r="E2197" s="1" t="str">
        <f t="shared" si="68"/>
        <v>HKS28</v>
      </c>
      <c r="F2197" s="323">
        <f t="shared" si="69"/>
        <v>2195</v>
      </c>
      <c r="G2197" s="317" t="s">
        <v>3676</v>
      </c>
      <c r="H2197" s="317" t="s">
        <v>682</v>
      </c>
      <c r="I2197" s="317" t="s">
        <v>3615</v>
      </c>
      <c r="J2197" s="317">
        <v>8</v>
      </c>
      <c r="K2197" s="317" t="s">
        <v>681</v>
      </c>
      <c r="L2197" s="317" t="s">
        <v>937</v>
      </c>
      <c r="M2197" s="317">
        <v>0</v>
      </c>
      <c r="N2197" s="333" t="s">
        <v>631</v>
      </c>
      <c r="O2197" s="318"/>
      <c r="P2197" s="319"/>
      <c r="Q2197" s="320"/>
      <c r="R2197" s="319"/>
      <c r="S2197" s="319"/>
      <c r="T2197" s="320"/>
      <c r="U2197" s="321">
        <v>45071</v>
      </c>
      <c r="V2197" s="270" t="str">
        <f ca="1">IFERROR(IF(E2197&lt;&gt;"",VLOOKUP(E2197,'Color Lineup'!N:N,1,0),""),"CHECK")</f>
        <v>HKS28</v>
      </c>
    </row>
    <row r="2198" spans="3:22">
      <c r="C2198" s="1">
        <f>+IF(D2198=1,COUNTIF($D$2:D2198,D2198),0)</f>
        <v>0</v>
      </c>
      <c r="D2198" s="1">
        <f>+COUNTIF($E$2:E2198,E2198)</f>
        <v>60</v>
      </c>
      <c r="E2198" s="1" t="str">
        <f t="shared" si="68"/>
        <v>MV040</v>
      </c>
      <c r="F2198" s="323">
        <f t="shared" si="69"/>
        <v>2196</v>
      </c>
      <c r="G2198" s="317" t="s">
        <v>3677</v>
      </c>
      <c r="H2198" s="317" t="s">
        <v>518</v>
      </c>
      <c r="I2198" s="317" t="s">
        <v>1148</v>
      </c>
      <c r="J2198" s="317">
        <v>6</v>
      </c>
      <c r="K2198" s="317" t="s">
        <v>758</v>
      </c>
      <c r="L2198" s="317" t="s">
        <v>807</v>
      </c>
      <c r="M2198" s="317">
        <v>0</v>
      </c>
      <c r="N2198" s="333" t="s">
        <v>28</v>
      </c>
      <c r="O2198" s="318"/>
      <c r="P2198" s="319"/>
      <c r="Q2198" s="320"/>
      <c r="R2198" s="319"/>
      <c r="S2198" s="319"/>
      <c r="T2198" s="320"/>
      <c r="U2198" s="321">
        <v>45071</v>
      </c>
      <c r="V2198" s="270" t="str">
        <f ca="1">IFERROR(IF(E2198&lt;&gt;"",VLOOKUP(E2198,'Color Lineup'!N:N,1,0),""),"CHECK")</f>
        <v>MV040</v>
      </c>
    </row>
    <row r="2199" spans="3:22">
      <c r="C2199" s="1">
        <f>+IF(D2199=1,COUNTIF($D$2:D2199,D2199),0)</f>
        <v>0</v>
      </c>
      <c r="D2199" s="1">
        <f>+COUNTIF($E$2:E2199,E2199)</f>
        <v>29</v>
      </c>
      <c r="E2199" s="1" t="str">
        <f t="shared" si="68"/>
        <v>HJX12</v>
      </c>
      <c r="F2199" s="323">
        <f t="shared" si="69"/>
        <v>2197</v>
      </c>
      <c r="G2199" s="317" t="s">
        <v>3678</v>
      </c>
      <c r="H2199" s="317" t="s">
        <v>682</v>
      </c>
      <c r="I2199" s="317" t="s">
        <v>3653</v>
      </c>
      <c r="J2199" s="317">
        <v>3</v>
      </c>
      <c r="K2199" s="317" t="s">
        <v>679</v>
      </c>
      <c r="L2199" s="317" t="s">
        <v>939</v>
      </c>
      <c r="M2199" s="317">
        <v>0</v>
      </c>
      <c r="N2199" s="333" t="s">
        <v>632</v>
      </c>
      <c r="O2199" s="318"/>
      <c r="P2199" s="319"/>
      <c r="Q2199" s="320"/>
      <c r="R2199" s="319"/>
      <c r="S2199" s="319"/>
      <c r="T2199" s="320"/>
      <c r="U2199" s="321">
        <v>45071</v>
      </c>
      <c r="V2199" s="270" t="str">
        <f ca="1">IFERROR(IF(E2199&lt;&gt;"",VLOOKUP(E2199,'Color Lineup'!N:N,1,0),""),"CHECK")</f>
        <v>HJX12</v>
      </c>
    </row>
    <row r="2200" spans="3:22">
      <c r="C2200" s="1">
        <f>+IF(D2200=1,COUNTIF($D$2:D2200,D2200),0)</f>
        <v>0</v>
      </c>
      <c r="D2200" s="1">
        <f>+COUNTIF($E$2:E2200,E2200)</f>
        <v>18</v>
      </c>
      <c r="E2200" s="1" t="str">
        <f t="shared" si="68"/>
        <v>JH1D6</v>
      </c>
      <c r="F2200" s="323">
        <f t="shared" si="69"/>
        <v>2198</v>
      </c>
      <c r="G2200" s="317" t="s">
        <v>3679</v>
      </c>
      <c r="H2200" s="317" t="s">
        <v>520</v>
      </c>
      <c r="I2200" s="317" t="s">
        <v>3672</v>
      </c>
      <c r="J2200" s="317">
        <v>2</v>
      </c>
      <c r="K2200" s="317" t="s">
        <v>452</v>
      </c>
      <c r="L2200" s="317" t="s">
        <v>3680</v>
      </c>
      <c r="M2200" s="317">
        <v>0</v>
      </c>
      <c r="N2200" s="333" t="s">
        <v>29</v>
      </c>
      <c r="O2200" s="318"/>
      <c r="P2200" s="319"/>
      <c r="Q2200" s="320"/>
      <c r="R2200" s="319"/>
      <c r="S2200" s="319"/>
      <c r="T2200" s="320"/>
      <c r="U2200" s="321">
        <v>45071</v>
      </c>
      <c r="V2200" s="270" t="str">
        <f ca="1">IFERROR(IF(E2200&lt;&gt;"",VLOOKUP(E2200,'Color Lineup'!N:N,1,0),""),"CHECK")</f>
        <v>JH1D6</v>
      </c>
    </row>
    <row r="2201" spans="3:22">
      <c r="C2201" s="1">
        <f>+IF(D2201=1,COUNTIF($D$2:D2201,D2201),0)</f>
        <v>0</v>
      </c>
      <c r="D2201" s="1">
        <f>+COUNTIF($E$2:E2201,E2201)</f>
        <v>140</v>
      </c>
      <c r="E2201" s="1" t="str">
        <f t="shared" si="68"/>
        <v>MX089</v>
      </c>
      <c r="F2201" s="323">
        <f t="shared" si="69"/>
        <v>2199</v>
      </c>
      <c r="G2201" s="317" t="s">
        <v>3681</v>
      </c>
      <c r="H2201" s="317" t="s">
        <v>518</v>
      </c>
      <c r="I2201" s="317" t="s">
        <v>1216</v>
      </c>
      <c r="J2201" s="317">
        <v>4</v>
      </c>
      <c r="K2201" s="317" t="s">
        <v>760</v>
      </c>
      <c r="L2201" s="317" t="s">
        <v>808</v>
      </c>
      <c r="M2201" s="317">
        <v>0</v>
      </c>
      <c r="N2201" s="333" t="s">
        <v>465</v>
      </c>
      <c r="O2201" s="318"/>
      <c r="P2201" s="319"/>
      <c r="Q2201" s="320"/>
      <c r="R2201" s="319"/>
      <c r="S2201" s="319"/>
      <c r="T2201" s="320"/>
      <c r="U2201" s="321">
        <v>45071</v>
      </c>
      <c r="V2201" s="270" t="str">
        <f ca="1">IFERROR(IF(E2201&lt;&gt;"",VLOOKUP(E2201,'Color Lineup'!N:N,1,0),""),"CHECK")</f>
        <v>MX089</v>
      </c>
    </row>
    <row r="2202" spans="3:22">
      <c r="C2202" s="1">
        <f>+IF(D2202=1,COUNTIF($D$2:D2202,D2202),0)</f>
        <v>0</v>
      </c>
      <c r="D2202" s="1">
        <f>+COUNTIF($E$2:E2202,E2202)</f>
        <v>95</v>
      </c>
      <c r="E2202" s="1" t="str">
        <f t="shared" si="68"/>
        <v>CXW09</v>
      </c>
      <c r="F2202" s="323">
        <f t="shared" si="69"/>
        <v>2200</v>
      </c>
      <c r="G2202" s="317" t="s">
        <v>3682</v>
      </c>
      <c r="H2202" s="317" t="s">
        <v>682</v>
      </c>
      <c r="I2202" s="317" t="s">
        <v>3683</v>
      </c>
      <c r="J2202" s="317">
        <v>1</v>
      </c>
      <c r="K2202" s="317" t="s">
        <v>680</v>
      </c>
      <c r="L2202" s="317" t="s">
        <v>940</v>
      </c>
      <c r="M2202" s="317">
        <v>0</v>
      </c>
      <c r="N2202" s="333" t="s">
        <v>635</v>
      </c>
      <c r="O2202" s="318"/>
      <c r="P2202" s="319"/>
      <c r="Q2202" s="320"/>
      <c r="R2202" s="319"/>
      <c r="S2202" s="319"/>
      <c r="T2202" s="320"/>
      <c r="U2202" s="321">
        <v>45071</v>
      </c>
      <c r="V2202" s="270" t="str">
        <f ca="1">IFERROR(IF(E2202&lt;&gt;"",VLOOKUP(E2202,'Color Lineup'!N:N,1,0),""),"CHECK")</f>
        <v>CXW09</v>
      </c>
    </row>
    <row r="2203" spans="3:22">
      <c r="C2203" s="1">
        <f>+IF(D2203=1,COUNTIF($D$2:D2203,D2203),0)</f>
        <v>0</v>
      </c>
      <c r="D2203" s="1">
        <f>+COUNTIF($E$2:E2203,E2203)</f>
        <v>15</v>
      </c>
      <c r="E2203" s="1" t="str">
        <f t="shared" si="68"/>
        <v>MV1D6</v>
      </c>
      <c r="F2203" s="323">
        <f t="shared" si="69"/>
        <v>2201</v>
      </c>
      <c r="G2203" s="317" t="s">
        <v>3684</v>
      </c>
      <c r="H2203" s="317" t="s">
        <v>518</v>
      </c>
      <c r="I2203" s="317" t="s">
        <v>1148</v>
      </c>
      <c r="J2203" s="317">
        <v>7</v>
      </c>
      <c r="K2203" s="317" t="s">
        <v>758</v>
      </c>
      <c r="L2203" s="317" t="s">
        <v>809</v>
      </c>
      <c r="M2203" s="317">
        <v>0</v>
      </c>
      <c r="N2203" s="333" t="s">
        <v>29</v>
      </c>
      <c r="O2203" s="318"/>
      <c r="P2203" s="319"/>
      <c r="Q2203" s="320"/>
      <c r="R2203" s="319"/>
      <c r="S2203" s="319"/>
      <c r="T2203" s="320"/>
      <c r="U2203" s="321">
        <v>45071</v>
      </c>
      <c r="V2203" s="270" t="str">
        <f ca="1">IFERROR(IF(E2203&lt;&gt;"",VLOOKUP(E2203,'Color Lineup'!N:N,1,0),""),"CHECK")</f>
        <v>MV1D6</v>
      </c>
    </row>
    <row r="2204" spans="3:22">
      <c r="C2204" s="1">
        <f>+IF(D2204=1,COUNTIF($D$2:D2204,D2204),0)</f>
        <v>0</v>
      </c>
      <c r="D2204" s="1">
        <f>+COUNTIF($E$2:E2204,E2204)</f>
        <v>69</v>
      </c>
      <c r="E2204" s="1" t="str">
        <f t="shared" si="68"/>
        <v>LH3Q3</v>
      </c>
      <c r="F2204" s="323">
        <f t="shared" si="69"/>
        <v>2202</v>
      </c>
      <c r="G2204" s="317" t="s">
        <v>3685</v>
      </c>
      <c r="H2204" s="317" t="s">
        <v>682</v>
      </c>
      <c r="I2204" s="317" t="s">
        <v>3623</v>
      </c>
      <c r="J2204" s="317">
        <v>7</v>
      </c>
      <c r="K2204" s="317" t="s">
        <v>585</v>
      </c>
      <c r="L2204" s="317" t="s">
        <v>941</v>
      </c>
      <c r="M2204" s="317">
        <v>0</v>
      </c>
      <c r="N2204" s="333" t="s">
        <v>630</v>
      </c>
      <c r="O2204" s="318"/>
      <c r="P2204" s="319"/>
      <c r="Q2204" s="320"/>
      <c r="R2204" s="319"/>
      <c r="S2204" s="319"/>
      <c r="T2204" s="320"/>
      <c r="U2204" s="321">
        <v>45071</v>
      </c>
      <c r="V2204" s="270" t="str">
        <f ca="1">IFERROR(IF(E2204&lt;&gt;"",VLOOKUP(E2204,'Color Lineup'!N:N,1,0),""),"CHECK")</f>
        <v>LH3Q3</v>
      </c>
    </row>
    <row r="2205" spans="3:22">
      <c r="C2205" s="1">
        <f>+IF(D2205=1,COUNTIF($D$2:D2205,D2205),0)</f>
        <v>0</v>
      </c>
      <c r="D2205" s="1">
        <f>+COUNTIF($E$2:E2205,E2205)</f>
        <v>95</v>
      </c>
      <c r="E2205" s="1" t="str">
        <f t="shared" si="68"/>
        <v>MX218</v>
      </c>
      <c r="F2205" s="323">
        <f t="shared" si="69"/>
        <v>2203</v>
      </c>
      <c r="G2205" s="317" t="s">
        <v>3686</v>
      </c>
      <c r="H2205" s="317" t="s">
        <v>518</v>
      </c>
      <c r="I2205" s="317" t="s">
        <v>1216</v>
      </c>
      <c r="J2205" s="317">
        <v>5</v>
      </c>
      <c r="K2205" s="317" t="s">
        <v>760</v>
      </c>
      <c r="L2205" s="317" t="s">
        <v>810</v>
      </c>
      <c r="M2205" s="317">
        <v>0</v>
      </c>
      <c r="N2205" s="333" t="s">
        <v>20</v>
      </c>
      <c r="O2205" s="318"/>
      <c r="P2205" s="319"/>
      <c r="Q2205" s="320"/>
      <c r="R2205" s="319"/>
      <c r="S2205" s="319"/>
      <c r="T2205" s="320"/>
      <c r="U2205" s="321">
        <v>45071</v>
      </c>
      <c r="V2205" s="270" t="str">
        <f ca="1">IFERROR(IF(E2205&lt;&gt;"",VLOOKUP(E2205,'Color Lineup'!N:N,1,0),""),"CHECK")</f>
        <v>MX218</v>
      </c>
    </row>
    <row r="2206" spans="3:22">
      <c r="C2206" s="1">
        <f>+IF(D2206=1,COUNTIF($D$2:D2206,D2206),0)</f>
        <v>0</v>
      </c>
      <c r="D2206" s="1">
        <f>+COUNTIF($E$2:E2206,E2206)</f>
        <v>73</v>
      </c>
      <c r="E2206" s="1" t="str">
        <f t="shared" si="68"/>
        <v>HKW09</v>
      </c>
      <c r="F2206" s="323">
        <f t="shared" si="69"/>
        <v>2204</v>
      </c>
      <c r="G2206" s="317" t="s">
        <v>3687</v>
      </c>
      <c r="H2206" s="317" t="s">
        <v>682</v>
      </c>
      <c r="I2206" s="317" t="s">
        <v>3615</v>
      </c>
      <c r="J2206" s="317">
        <v>9</v>
      </c>
      <c r="K2206" s="317" t="s">
        <v>681</v>
      </c>
      <c r="L2206" s="317" t="s">
        <v>942</v>
      </c>
      <c r="M2206" s="317">
        <v>0</v>
      </c>
      <c r="N2206" s="333" t="s">
        <v>635</v>
      </c>
      <c r="O2206" s="318"/>
      <c r="P2206" s="319"/>
      <c r="Q2206" s="320"/>
      <c r="R2206" s="319"/>
      <c r="S2206" s="319"/>
      <c r="T2206" s="320"/>
      <c r="U2206" s="321">
        <v>45071</v>
      </c>
      <c r="V2206" s="270" t="str">
        <f ca="1">IFERROR(IF(E2206&lt;&gt;"",VLOOKUP(E2206,'Color Lineup'!N:N,1,0),""),"CHECK")</f>
        <v>HKW09</v>
      </c>
    </row>
    <row r="2207" spans="3:22">
      <c r="C2207" s="1">
        <f>+IF(D2207=1,COUNTIF($D$2:D2207,D2207),0)</f>
        <v>0</v>
      </c>
      <c r="D2207" s="1">
        <f>+COUNTIF($E$2:E2207,E2207)</f>
        <v>57</v>
      </c>
      <c r="E2207" s="1" t="str">
        <f t="shared" si="68"/>
        <v>JH040</v>
      </c>
      <c r="F2207" s="323">
        <f t="shared" si="69"/>
        <v>2205</v>
      </c>
      <c r="G2207" s="317" t="s">
        <v>3688</v>
      </c>
      <c r="H2207" s="317" t="s">
        <v>520</v>
      </c>
      <c r="I2207" s="317" t="s">
        <v>3672</v>
      </c>
      <c r="J2207" s="317">
        <v>3</v>
      </c>
      <c r="K2207" s="317" t="s">
        <v>452</v>
      </c>
      <c r="L2207" s="317" t="s">
        <v>1306</v>
      </c>
      <c r="M2207" s="317">
        <v>0</v>
      </c>
      <c r="N2207" s="333" t="s">
        <v>28</v>
      </c>
      <c r="O2207" s="318"/>
      <c r="P2207" s="319"/>
      <c r="Q2207" s="320"/>
      <c r="R2207" s="319"/>
      <c r="S2207" s="319"/>
      <c r="T2207" s="320"/>
      <c r="U2207" s="321">
        <v>45071</v>
      </c>
      <c r="V2207" s="270" t="str">
        <f ca="1">IFERROR(IF(E2207&lt;&gt;"",VLOOKUP(E2207,'Color Lineup'!N:N,1,0),""),"CHECK")</f>
        <v>JH040</v>
      </c>
    </row>
    <row r="2208" spans="3:22">
      <c r="C2208" s="1">
        <f>+IF(D2208=1,COUNTIF($D$2:D2208,D2208),0)</f>
        <v>0</v>
      </c>
      <c r="D2208" s="1">
        <f>+COUNTIF($E$2:E2208,E2208)</f>
        <v>61</v>
      </c>
      <c r="E2208" s="1" t="str">
        <f t="shared" si="68"/>
        <v>MV040</v>
      </c>
      <c r="F2208" s="323">
        <f t="shared" si="69"/>
        <v>2206</v>
      </c>
      <c r="G2208" s="317" t="s">
        <v>3689</v>
      </c>
      <c r="H2208" s="317" t="s">
        <v>518</v>
      </c>
      <c r="I2208" s="317" t="s">
        <v>1148</v>
      </c>
      <c r="J2208" s="317">
        <v>8</v>
      </c>
      <c r="K2208" s="317" t="s">
        <v>758</v>
      </c>
      <c r="L2208" s="317" t="s">
        <v>811</v>
      </c>
      <c r="M2208" s="317">
        <v>0</v>
      </c>
      <c r="N2208" s="333" t="s">
        <v>28</v>
      </c>
      <c r="O2208" s="318"/>
      <c r="P2208" s="319"/>
      <c r="Q2208" s="320"/>
      <c r="R2208" s="319"/>
      <c r="S2208" s="319"/>
      <c r="T2208" s="320"/>
      <c r="U2208" s="321">
        <v>45071</v>
      </c>
      <c r="V2208" s="270" t="str">
        <f ca="1">IFERROR(IF(E2208&lt;&gt;"",VLOOKUP(E2208,'Color Lineup'!N:N,1,0),""),"CHECK")</f>
        <v>MV040</v>
      </c>
    </row>
    <row r="2209" spans="3:22">
      <c r="C2209" s="1">
        <f>+IF(D2209=1,COUNTIF($D$2:D2209,D2209),0)</f>
        <v>0</v>
      </c>
      <c r="D2209" s="1">
        <f>+COUNTIF($E$2:E2209,E2209)</f>
        <v>23</v>
      </c>
      <c r="E2209" s="1" t="str">
        <f t="shared" si="68"/>
        <v>HJP20</v>
      </c>
      <c r="F2209" s="323">
        <f t="shared" si="69"/>
        <v>2207</v>
      </c>
      <c r="G2209" s="317" t="s">
        <v>3690</v>
      </c>
      <c r="H2209" s="317" t="s">
        <v>682</v>
      </c>
      <c r="I2209" s="317" t="s">
        <v>3653</v>
      </c>
      <c r="J2209" s="317">
        <v>4</v>
      </c>
      <c r="K2209" s="317" t="s">
        <v>679</v>
      </c>
      <c r="L2209" s="317" t="s">
        <v>943</v>
      </c>
      <c r="M2209" s="317">
        <v>0</v>
      </c>
      <c r="N2209" s="333" t="s">
        <v>633</v>
      </c>
      <c r="O2209" s="318"/>
      <c r="P2209" s="319"/>
      <c r="Q2209" s="320"/>
      <c r="R2209" s="319"/>
      <c r="S2209" s="319"/>
      <c r="T2209" s="320"/>
      <c r="U2209" s="321">
        <v>45071</v>
      </c>
      <c r="V2209" s="270" t="str">
        <f ca="1">IFERROR(IF(E2209&lt;&gt;"",VLOOKUP(E2209,'Color Lineup'!N:N,1,0),""),"CHECK")</f>
        <v>HJP20</v>
      </c>
    </row>
    <row r="2210" spans="3:22">
      <c r="C2210" s="1">
        <f>+IF(D2210=1,COUNTIF($D$2:D2210,D2210),0)</f>
        <v>0</v>
      </c>
      <c r="D2210" s="1">
        <f>+COUNTIF($E$2:E2210,E2210)</f>
        <v>74</v>
      </c>
      <c r="E2210" s="1" t="str">
        <f t="shared" si="68"/>
        <v>MY4R0</v>
      </c>
      <c r="F2210" s="323">
        <f t="shared" si="69"/>
        <v>2208</v>
      </c>
      <c r="G2210" s="317" t="s">
        <v>3691</v>
      </c>
      <c r="H2210" s="317" t="s">
        <v>518</v>
      </c>
      <c r="I2210" s="317" t="s">
        <v>1186</v>
      </c>
      <c r="J2210" s="317">
        <v>6</v>
      </c>
      <c r="K2210" s="317" t="s">
        <v>759</v>
      </c>
      <c r="L2210" s="317" t="s">
        <v>813</v>
      </c>
      <c r="M2210" s="317">
        <v>0</v>
      </c>
      <c r="N2210" s="333" t="s">
        <v>21</v>
      </c>
      <c r="O2210" s="318"/>
      <c r="P2210" s="319"/>
      <c r="Q2210" s="320"/>
      <c r="R2210" s="319"/>
      <c r="S2210" s="319"/>
      <c r="T2210" s="320"/>
      <c r="U2210" s="321">
        <v>45071</v>
      </c>
      <c r="V2210" s="270" t="str">
        <f ca="1">IFERROR(IF(E2210&lt;&gt;"",VLOOKUP(E2210,'Color Lineup'!N:N,1,0),""),"CHECK")</f>
        <v>MY4R0</v>
      </c>
    </row>
    <row r="2211" spans="3:22">
      <c r="C2211" s="1">
        <f>+IF(D2211=1,COUNTIF($D$2:D2211,D2211),0)</f>
        <v>0</v>
      </c>
      <c r="D2211" s="1">
        <f>+COUNTIF($E$2:E2211,E2211)</f>
        <v>96</v>
      </c>
      <c r="E2211" s="1" t="str">
        <f t="shared" si="68"/>
        <v>CXW09</v>
      </c>
      <c r="F2211" s="323">
        <f t="shared" si="69"/>
        <v>2209</v>
      </c>
      <c r="G2211" s="317" t="s">
        <v>3692</v>
      </c>
      <c r="H2211" s="317" t="s">
        <v>682</v>
      </c>
      <c r="I2211" s="317" t="s">
        <v>3683</v>
      </c>
      <c r="J2211" s="317">
        <v>2</v>
      </c>
      <c r="K2211" s="317" t="s">
        <v>680</v>
      </c>
      <c r="L2211" s="317" t="s">
        <v>944</v>
      </c>
      <c r="M2211" s="317">
        <v>0</v>
      </c>
      <c r="N2211" s="333" t="s">
        <v>635</v>
      </c>
      <c r="O2211" s="318"/>
      <c r="P2211" s="319"/>
      <c r="Q2211" s="320"/>
      <c r="R2211" s="319"/>
      <c r="S2211" s="319"/>
      <c r="T2211" s="320"/>
      <c r="U2211" s="321">
        <v>45071</v>
      </c>
      <c r="V2211" s="270" t="str">
        <f ca="1">IFERROR(IF(E2211&lt;&gt;"",VLOOKUP(E2211,'Color Lineup'!N:N,1,0),""),"CHECK")</f>
        <v>CXW09</v>
      </c>
    </row>
    <row r="2212" spans="3:22">
      <c r="C2212" s="1">
        <f>+IF(D2212=1,COUNTIF($D$2:D2212,D2212),0)</f>
        <v>0</v>
      </c>
      <c r="D2212" s="1">
        <f>+COUNTIF($E$2:E2212,E2212)</f>
        <v>6</v>
      </c>
      <c r="E2212" s="1" t="str">
        <f t="shared" si="68"/>
        <v>MV3R3</v>
      </c>
      <c r="F2212" s="323">
        <f t="shared" si="69"/>
        <v>2210</v>
      </c>
      <c r="G2212" s="317" t="s">
        <v>3693</v>
      </c>
      <c r="H2212" s="317" t="s">
        <v>518</v>
      </c>
      <c r="I2212" s="317" t="s">
        <v>1148</v>
      </c>
      <c r="J2212" s="317">
        <v>9</v>
      </c>
      <c r="K2212" s="317" t="s">
        <v>758</v>
      </c>
      <c r="L2212" s="317" t="s">
        <v>814</v>
      </c>
      <c r="M2212" s="317">
        <v>0</v>
      </c>
      <c r="N2212" s="333" t="s">
        <v>354</v>
      </c>
      <c r="O2212" s="318"/>
      <c r="P2212" s="319"/>
      <c r="Q2212" s="320"/>
      <c r="R2212" s="319"/>
      <c r="S2212" s="319"/>
      <c r="T2212" s="320"/>
      <c r="U2212" s="321">
        <v>45071</v>
      </c>
      <c r="V2212" s="270" t="str">
        <f ca="1">IFERROR(IF(E2212&lt;&gt;"",VLOOKUP(E2212,'Color Lineup'!N:N,1,0),""),"CHECK")</f>
        <v>MV3R3</v>
      </c>
    </row>
    <row r="2213" spans="3:22">
      <c r="C2213" s="1">
        <f>+IF(D2213=1,COUNTIF($D$2:D2213,D2213),0)</f>
        <v>0</v>
      </c>
      <c r="D2213" s="1">
        <f>+COUNTIF($E$2:E2213,E2213)</f>
        <v>58</v>
      </c>
      <c r="E2213" s="1" t="str">
        <f t="shared" si="68"/>
        <v>JH040</v>
      </c>
      <c r="F2213" s="323">
        <f t="shared" si="69"/>
        <v>2211</v>
      </c>
      <c r="G2213" s="317" t="s">
        <v>3694</v>
      </c>
      <c r="H2213" s="317" t="s">
        <v>520</v>
      </c>
      <c r="I2213" s="317" t="s">
        <v>3672</v>
      </c>
      <c r="J2213" s="317">
        <v>4</v>
      </c>
      <c r="K2213" s="317" t="s">
        <v>452</v>
      </c>
      <c r="L2213" s="317" t="s">
        <v>1308</v>
      </c>
      <c r="M2213" s="317">
        <v>0</v>
      </c>
      <c r="N2213" s="333" t="s">
        <v>28</v>
      </c>
      <c r="O2213" s="318"/>
      <c r="P2213" s="319"/>
      <c r="Q2213" s="320"/>
      <c r="R2213" s="319"/>
      <c r="S2213" s="319"/>
      <c r="T2213" s="320"/>
      <c r="U2213" s="321">
        <v>45071</v>
      </c>
      <c r="V2213" s="270" t="str">
        <f ca="1">IFERROR(IF(E2213&lt;&gt;"",VLOOKUP(E2213,'Color Lineup'!N:N,1,0),""),"CHECK")</f>
        <v>JH040</v>
      </c>
    </row>
    <row r="2214" spans="3:22">
      <c r="C2214" s="1">
        <f>+IF(D2214=1,COUNTIF($D$2:D2214,D2214),0)</f>
        <v>0</v>
      </c>
      <c r="D2214" s="1">
        <f>+COUNTIF($E$2:E2214,E2214)</f>
        <v>95</v>
      </c>
      <c r="E2214" s="1" t="str">
        <f t="shared" si="68"/>
        <v>LHX12</v>
      </c>
      <c r="F2214" s="323">
        <f t="shared" si="69"/>
        <v>2212</v>
      </c>
      <c r="G2214" s="317" t="s">
        <v>3695</v>
      </c>
      <c r="H2214" s="317" t="s">
        <v>682</v>
      </c>
      <c r="I2214" s="317" t="s">
        <v>3623</v>
      </c>
      <c r="J2214" s="317">
        <v>8</v>
      </c>
      <c r="K2214" s="317" t="s">
        <v>585</v>
      </c>
      <c r="L2214" s="317" t="s">
        <v>945</v>
      </c>
      <c r="M2214" s="317">
        <v>0</v>
      </c>
      <c r="N2214" s="333" t="s">
        <v>632</v>
      </c>
      <c r="O2214" s="318"/>
      <c r="P2214" s="319"/>
      <c r="Q2214" s="320"/>
      <c r="R2214" s="319"/>
      <c r="S2214" s="319"/>
      <c r="T2214" s="320"/>
      <c r="U2214" s="321">
        <v>45071</v>
      </c>
      <c r="V2214" s="270" t="str">
        <f ca="1">IFERROR(IF(E2214&lt;&gt;"",VLOOKUP(E2214,'Color Lineup'!N:N,1,0),""),"CHECK")</f>
        <v>LHX12</v>
      </c>
    </row>
    <row r="2215" spans="3:22">
      <c r="C2215" s="1">
        <f>+IF(D2215=1,COUNTIF($D$2:D2215,D2215),0)</f>
        <v>0</v>
      </c>
      <c r="D2215" s="1">
        <f>+COUNTIF($E$2:E2215,E2215)</f>
        <v>70</v>
      </c>
      <c r="E2215" s="1" t="str">
        <f t="shared" si="68"/>
        <v>MX3R3</v>
      </c>
      <c r="F2215" s="323">
        <f t="shared" si="69"/>
        <v>2213</v>
      </c>
      <c r="G2215" s="317" t="s">
        <v>3696</v>
      </c>
      <c r="H2215" s="317" t="s">
        <v>518</v>
      </c>
      <c r="I2215" s="317" t="s">
        <v>1216</v>
      </c>
      <c r="J2215" s="317">
        <v>6</v>
      </c>
      <c r="K2215" s="317" t="s">
        <v>760</v>
      </c>
      <c r="L2215" s="317" t="s">
        <v>815</v>
      </c>
      <c r="M2215" s="317">
        <v>0</v>
      </c>
      <c r="N2215" s="333" t="s">
        <v>354</v>
      </c>
      <c r="O2215" s="318"/>
      <c r="P2215" s="319"/>
      <c r="Q2215" s="320"/>
      <c r="R2215" s="319"/>
      <c r="S2215" s="319"/>
      <c r="T2215" s="320"/>
      <c r="U2215" s="321">
        <v>45071</v>
      </c>
      <c r="V2215" s="270" t="str">
        <f ca="1">IFERROR(IF(E2215&lt;&gt;"",VLOOKUP(E2215,'Color Lineup'!N:N,1,0),""),"CHECK")</f>
        <v>MX3R3</v>
      </c>
    </row>
    <row r="2216" spans="3:22">
      <c r="C2216" s="1">
        <f>+IF(D2216=1,COUNTIF($D$2:D2216,D2216),0)</f>
        <v>0</v>
      </c>
      <c r="D2216" s="1">
        <f>+COUNTIF($E$2:E2216,E2216)</f>
        <v>7</v>
      </c>
      <c r="E2216" s="1" t="str">
        <f t="shared" si="68"/>
        <v>HKX12</v>
      </c>
      <c r="F2216" s="323">
        <f t="shared" si="69"/>
        <v>2214</v>
      </c>
      <c r="G2216" s="317" t="s">
        <v>3697</v>
      </c>
      <c r="H2216" s="317" t="s">
        <v>682</v>
      </c>
      <c r="I2216" s="317" t="s">
        <v>3615</v>
      </c>
      <c r="J2216" s="317">
        <v>10</v>
      </c>
      <c r="K2216" s="317" t="s">
        <v>681</v>
      </c>
      <c r="L2216" s="317" t="s">
        <v>947</v>
      </c>
      <c r="M2216" s="317">
        <v>0</v>
      </c>
      <c r="N2216" s="333" t="s">
        <v>632</v>
      </c>
      <c r="O2216" s="318"/>
      <c r="P2216" s="319"/>
      <c r="Q2216" s="320"/>
      <c r="R2216" s="319"/>
      <c r="S2216" s="319"/>
      <c r="T2216" s="320"/>
      <c r="U2216" s="321">
        <v>45071</v>
      </c>
      <c r="V2216" s="270" t="str">
        <f ca="1">IFERROR(IF(E2216&lt;&gt;"",VLOOKUP(E2216,'Color Lineup'!N:N,1,0),""),"CHECK")</f>
        <v>HKX12</v>
      </c>
    </row>
    <row r="2217" spans="3:22">
      <c r="C2217" s="1">
        <f>+IF(D2217=1,COUNTIF($D$2:D2217,D2217),0)</f>
        <v>0</v>
      </c>
      <c r="D2217" s="1">
        <f>+COUNTIF($E$2:E2217,E2217)</f>
        <v>69</v>
      </c>
      <c r="E2217" s="1" t="str">
        <f t="shared" si="68"/>
        <v>MV4R0</v>
      </c>
      <c r="F2217" s="323">
        <f t="shared" si="69"/>
        <v>2215</v>
      </c>
      <c r="G2217" s="317" t="s">
        <v>3698</v>
      </c>
      <c r="H2217" s="317" t="s">
        <v>518</v>
      </c>
      <c r="I2217" s="317" t="s">
        <v>1148</v>
      </c>
      <c r="J2217" s="317">
        <v>10</v>
      </c>
      <c r="K2217" s="317" t="s">
        <v>758</v>
      </c>
      <c r="L2217" s="317" t="s">
        <v>816</v>
      </c>
      <c r="M2217" s="317">
        <v>0</v>
      </c>
      <c r="N2217" s="333" t="s">
        <v>21</v>
      </c>
      <c r="O2217" s="318"/>
      <c r="P2217" s="319"/>
      <c r="Q2217" s="320"/>
      <c r="R2217" s="319"/>
      <c r="S2217" s="319"/>
      <c r="T2217" s="320"/>
      <c r="U2217" s="321">
        <v>45071</v>
      </c>
      <c r="V2217" s="270" t="str">
        <f ca="1">IFERROR(IF(E2217&lt;&gt;"",VLOOKUP(E2217,'Color Lineup'!N:N,1,0),""),"CHECK")</f>
        <v>MV4R0</v>
      </c>
    </row>
    <row r="2218" spans="3:22">
      <c r="C2218" s="1">
        <f>+IF(D2218=1,COUNTIF($D$2:D2218,D2218),0)</f>
        <v>0</v>
      </c>
      <c r="D2218" s="1">
        <f>+COUNTIF($E$2:E2218,E2218)</f>
        <v>30</v>
      </c>
      <c r="E2218" s="1" t="str">
        <f t="shared" si="68"/>
        <v>HJX12</v>
      </c>
      <c r="F2218" s="323">
        <f t="shared" si="69"/>
        <v>2216</v>
      </c>
      <c r="G2218" s="317" t="s">
        <v>3699</v>
      </c>
      <c r="H2218" s="317" t="s">
        <v>682</v>
      </c>
      <c r="I2218" s="317" t="s">
        <v>3653</v>
      </c>
      <c r="J2218" s="317">
        <v>5</v>
      </c>
      <c r="K2218" s="317" t="s">
        <v>679</v>
      </c>
      <c r="L2218" s="317" t="s">
        <v>948</v>
      </c>
      <c r="M2218" s="317">
        <v>0</v>
      </c>
      <c r="N2218" s="333" t="s">
        <v>632</v>
      </c>
      <c r="O2218" s="318"/>
      <c r="P2218" s="319"/>
      <c r="Q2218" s="320"/>
      <c r="R2218" s="319"/>
      <c r="S2218" s="319"/>
      <c r="T2218" s="320"/>
      <c r="U2218" s="321">
        <v>45071</v>
      </c>
      <c r="V2218" s="270" t="str">
        <f ca="1">IFERROR(IF(E2218&lt;&gt;"",VLOOKUP(E2218,'Color Lineup'!N:N,1,0),""),"CHECK")</f>
        <v>HJX12</v>
      </c>
    </row>
    <row r="2219" spans="3:22">
      <c r="C2219" s="1">
        <f>+IF(D2219=1,COUNTIF($D$2:D2219,D2219),0)</f>
        <v>0</v>
      </c>
      <c r="D2219" s="1">
        <f>+COUNTIF($E$2:E2219,E2219)</f>
        <v>141</v>
      </c>
      <c r="E2219" s="1" t="str">
        <f t="shared" si="68"/>
        <v>MX089</v>
      </c>
      <c r="F2219" s="323">
        <f t="shared" si="69"/>
        <v>2217</v>
      </c>
      <c r="G2219" s="317" t="s">
        <v>3700</v>
      </c>
      <c r="H2219" s="317" t="s">
        <v>518</v>
      </c>
      <c r="I2219" s="317" t="s">
        <v>1216</v>
      </c>
      <c r="J2219" s="317">
        <v>7</v>
      </c>
      <c r="K2219" s="317" t="s">
        <v>760</v>
      </c>
      <c r="L2219" s="317" t="s">
        <v>817</v>
      </c>
      <c r="M2219" s="317">
        <v>0</v>
      </c>
      <c r="N2219" s="333" t="s">
        <v>465</v>
      </c>
      <c r="O2219" s="318"/>
      <c r="P2219" s="319"/>
      <c r="Q2219" s="320"/>
      <c r="R2219" s="319"/>
      <c r="S2219" s="319"/>
      <c r="T2219" s="320"/>
      <c r="U2219" s="321">
        <v>45071</v>
      </c>
      <c r="V2219" s="270" t="str">
        <f ca="1">IFERROR(IF(E2219&lt;&gt;"",VLOOKUP(E2219,'Color Lineup'!N:N,1,0),""),"CHECK")</f>
        <v>MX089</v>
      </c>
    </row>
    <row r="2220" spans="3:22">
      <c r="C2220" s="1">
        <f>+IF(D2220=1,COUNTIF($D$2:D2220,D2220),0)</f>
        <v>0</v>
      </c>
      <c r="D2220" s="1">
        <f>+COUNTIF($E$2:E2220,E2220)</f>
        <v>59</v>
      </c>
      <c r="E2220" s="1" t="str">
        <f t="shared" si="68"/>
        <v>JH040</v>
      </c>
      <c r="F2220" s="323">
        <f t="shared" si="69"/>
        <v>2218</v>
      </c>
      <c r="G2220" s="317" t="s">
        <v>3701</v>
      </c>
      <c r="H2220" s="317" t="s">
        <v>520</v>
      </c>
      <c r="I2220" s="317" t="s">
        <v>3672</v>
      </c>
      <c r="J2220" s="317">
        <v>5</v>
      </c>
      <c r="K2220" s="317" t="s">
        <v>452</v>
      </c>
      <c r="L2220" s="317" t="s">
        <v>1323</v>
      </c>
      <c r="M2220" s="317">
        <v>0</v>
      </c>
      <c r="N2220" s="333" t="s">
        <v>28</v>
      </c>
      <c r="O2220" s="318"/>
      <c r="P2220" s="319"/>
      <c r="Q2220" s="320"/>
      <c r="R2220" s="319"/>
      <c r="S2220" s="319"/>
      <c r="T2220" s="320"/>
      <c r="U2220" s="321">
        <v>45071</v>
      </c>
      <c r="V2220" s="270" t="str">
        <f ca="1">IFERROR(IF(E2220&lt;&gt;"",VLOOKUP(E2220,'Color Lineup'!N:N,1,0),""),"CHECK")</f>
        <v>JH040</v>
      </c>
    </row>
    <row r="2221" spans="3:22">
      <c r="C2221" s="1">
        <f>+IF(D2221=1,COUNTIF($D$2:D2221,D2221),0)</f>
        <v>0</v>
      </c>
      <c r="D2221" s="1">
        <f>+COUNTIF($E$2:E2221,E2221)</f>
        <v>97</v>
      </c>
      <c r="E2221" s="1" t="str">
        <f t="shared" si="68"/>
        <v>CXW09</v>
      </c>
      <c r="F2221" s="323">
        <f t="shared" si="69"/>
        <v>2219</v>
      </c>
      <c r="G2221" s="317" t="s">
        <v>3702</v>
      </c>
      <c r="H2221" s="317" t="s">
        <v>682</v>
      </c>
      <c r="I2221" s="317" t="s">
        <v>3683</v>
      </c>
      <c r="J2221" s="317">
        <v>3</v>
      </c>
      <c r="K2221" s="317" t="s">
        <v>680</v>
      </c>
      <c r="L2221" s="317" t="s">
        <v>949</v>
      </c>
      <c r="M2221" s="317">
        <v>0</v>
      </c>
      <c r="N2221" s="333" t="s">
        <v>635</v>
      </c>
      <c r="O2221" s="318"/>
      <c r="P2221" s="319"/>
      <c r="Q2221" s="320"/>
      <c r="R2221" s="319"/>
      <c r="S2221" s="319"/>
      <c r="T2221" s="320"/>
      <c r="U2221" s="321">
        <v>45071</v>
      </c>
      <c r="V2221" s="270" t="str">
        <f ca="1">IFERROR(IF(E2221&lt;&gt;"",VLOOKUP(E2221,'Color Lineup'!N:N,1,0),""),"CHECK")</f>
        <v>CXW09</v>
      </c>
    </row>
    <row r="2222" spans="3:22">
      <c r="C2222" s="1">
        <f>+IF(D2222=1,COUNTIF($D$2:D2222,D2222),0)</f>
        <v>0</v>
      </c>
      <c r="D2222" s="1">
        <f>+COUNTIF($E$2:E2222,E2222)</f>
        <v>70</v>
      </c>
      <c r="E2222" s="1" t="str">
        <f t="shared" si="68"/>
        <v>MV4R0</v>
      </c>
      <c r="F2222" s="323">
        <f t="shared" si="69"/>
        <v>2220</v>
      </c>
      <c r="G2222" s="317" t="s">
        <v>3703</v>
      </c>
      <c r="H2222" s="317" t="s">
        <v>518</v>
      </c>
      <c r="I2222" s="317" t="s">
        <v>1151</v>
      </c>
      <c r="J2222" s="317">
        <v>1</v>
      </c>
      <c r="K2222" s="317" t="s">
        <v>758</v>
      </c>
      <c r="L2222" s="317" t="s">
        <v>818</v>
      </c>
      <c r="M2222" s="317">
        <v>0</v>
      </c>
      <c r="N2222" s="333" t="s">
        <v>21</v>
      </c>
      <c r="O2222" s="318"/>
      <c r="P2222" s="319"/>
      <c r="Q2222" s="320"/>
      <c r="R2222" s="319"/>
      <c r="S2222" s="319"/>
      <c r="T2222" s="320"/>
      <c r="U2222" s="321">
        <v>45071</v>
      </c>
      <c r="V2222" s="270" t="str">
        <f ca="1">IFERROR(IF(E2222&lt;&gt;"",VLOOKUP(E2222,'Color Lineup'!N:N,1,0),""),"CHECK")</f>
        <v>MV4R0</v>
      </c>
    </row>
    <row r="2223" spans="3:22">
      <c r="C2223" s="1">
        <f>+IF(D2223=1,COUNTIF($D$2:D2223,D2223),0)</f>
        <v>0</v>
      </c>
      <c r="D2223" s="1">
        <f>+COUNTIF($E$2:E2223,E2223)</f>
        <v>202</v>
      </c>
      <c r="E2223" s="1" t="str">
        <f t="shared" si="68"/>
        <v>LH089</v>
      </c>
      <c r="F2223" s="323">
        <f t="shared" si="69"/>
        <v>2221</v>
      </c>
      <c r="G2223" s="317" t="s">
        <v>3704</v>
      </c>
      <c r="H2223" s="317" t="s">
        <v>682</v>
      </c>
      <c r="I2223" s="317" t="s">
        <v>3623</v>
      </c>
      <c r="J2223" s="317">
        <v>9</v>
      </c>
      <c r="K2223" s="317" t="s">
        <v>585</v>
      </c>
      <c r="L2223" s="317" t="s">
        <v>950</v>
      </c>
      <c r="M2223" s="317">
        <v>0</v>
      </c>
      <c r="N2223" s="333" t="s">
        <v>465</v>
      </c>
      <c r="O2223" s="318"/>
      <c r="P2223" s="319"/>
      <c r="Q2223" s="320"/>
      <c r="R2223" s="319"/>
      <c r="S2223" s="319"/>
      <c r="T2223" s="320"/>
      <c r="U2223" s="321">
        <v>45071</v>
      </c>
      <c r="V2223" s="270" t="str">
        <f ca="1">IFERROR(IF(E2223&lt;&gt;"",VLOOKUP(E2223,'Color Lineup'!N:N,1,0),""),"CHECK")</f>
        <v>LH089</v>
      </c>
    </row>
    <row r="2224" spans="3:22">
      <c r="C2224" s="1">
        <f>+IF(D2224=1,COUNTIF($D$2:D2224,D2224),0)</f>
        <v>0</v>
      </c>
      <c r="D2224" s="1">
        <f>+COUNTIF($E$2:E2224,E2224)</f>
        <v>42</v>
      </c>
      <c r="E2224" s="1" t="str">
        <f t="shared" si="68"/>
        <v>MY040</v>
      </c>
      <c r="F2224" s="323">
        <f t="shared" si="69"/>
        <v>2222</v>
      </c>
      <c r="G2224" s="317" t="s">
        <v>3705</v>
      </c>
      <c r="H2224" s="317" t="s">
        <v>518</v>
      </c>
      <c r="I2224" s="317" t="s">
        <v>1186</v>
      </c>
      <c r="J2224" s="317">
        <v>7</v>
      </c>
      <c r="K2224" s="317" t="s">
        <v>759</v>
      </c>
      <c r="L2224" s="317" t="s">
        <v>819</v>
      </c>
      <c r="M2224" s="317">
        <v>0</v>
      </c>
      <c r="N2224" s="333" t="s">
        <v>28</v>
      </c>
      <c r="O2224" s="318"/>
      <c r="P2224" s="319"/>
      <c r="Q2224" s="320"/>
      <c r="R2224" s="319"/>
      <c r="S2224" s="319"/>
      <c r="T2224" s="320"/>
      <c r="U2224" s="321">
        <v>45071</v>
      </c>
      <c r="V2224" s="270" t="str">
        <f ca="1">IFERROR(IF(E2224&lt;&gt;"",VLOOKUP(E2224,'Color Lineup'!N:N,1,0),""),"CHECK")</f>
        <v>MY040</v>
      </c>
    </row>
    <row r="2225" spans="3:22">
      <c r="C2225" s="1">
        <f>+IF(D2225=1,COUNTIF($D$2:D2225,D2225),0)</f>
        <v>0</v>
      </c>
      <c r="D2225" s="1">
        <f>+COUNTIF($E$2:E2225,E2225)</f>
        <v>74</v>
      </c>
      <c r="E2225" s="1" t="str">
        <f t="shared" si="68"/>
        <v>HKW09</v>
      </c>
      <c r="F2225" s="323">
        <f t="shared" si="69"/>
        <v>2223</v>
      </c>
      <c r="G2225" s="317" t="s">
        <v>3706</v>
      </c>
      <c r="H2225" s="317" t="s">
        <v>682</v>
      </c>
      <c r="I2225" s="317" t="s">
        <v>3707</v>
      </c>
      <c r="J2225" s="317">
        <v>1</v>
      </c>
      <c r="K2225" s="317" t="s">
        <v>681</v>
      </c>
      <c r="L2225" s="317" t="s">
        <v>951</v>
      </c>
      <c r="M2225" s="317">
        <v>0</v>
      </c>
      <c r="N2225" s="333" t="s">
        <v>635</v>
      </c>
      <c r="O2225" s="318"/>
      <c r="P2225" s="319"/>
      <c r="Q2225" s="320"/>
      <c r="R2225" s="319"/>
      <c r="S2225" s="319"/>
      <c r="T2225" s="320"/>
      <c r="U2225" s="321">
        <v>45071</v>
      </c>
      <c r="V2225" s="270" t="str">
        <f ca="1">IFERROR(IF(E2225&lt;&gt;"",VLOOKUP(E2225,'Color Lineup'!N:N,1,0),""),"CHECK")</f>
        <v>HKW09</v>
      </c>
    </row>
    <row r="2226" spans="3:22">
      <c r="C2226" s="1">
        <f>+IF(D2226=1,COUNTIF($D$2:D2226,D2226),0)</f>
        <v>0</v>
      </c>
      <c r="D2226" s="1">
        <f>+COUNTIF($E$2:E2226,E2226)</f>
        <v>60</v>
      </c>
      <c r="E2226" s="1" t="str">
        <f t="shared" si="68"/>
        <v>JH040</v>
      </c>
      <c r="F2226" s="323">
        <f t="shared" si="69"/>
        <v>2224</v>
      </c>
      <c r="G2226" s="317" t="s">
        <v>3708</v>
      </c>
      <c r="H2226" s="317" t="s">
        <v>520</v>
      </c>
      <c r="I2226" s="317" t="s">
        <v>3672</v>
      </c>
      <c r="J2226" s="317">
        <v>6</v>
      </c>
      <c r="K2226" s="317" t="s">
        <v>452</v>
      </c>
      <c r="L2226" s="317" t="s">
        <v>830</v>
      </c>
      <c r="M2226" s="317">
        <v>0</v>
      </c>
      <c r="N2226" s="333" t="s">
        <v>28</v>
      </c>
      <c r="O2226" s="318"/>
      <c r="P2226" s="319"/>
      <c r="Q2226" s="320"/>
      <c r="R2226" s="319"/>
      <c r="S2226" s="319"/>
      <c r="T2226" s="320"/>
      <c r="U2226" s="321">
        <v>45071</v>
      </c>
      <c r="V2226" s="270" t="str">
        <f ca="1">IFERROR(IF(E2226&lt;&gt;"",VLOOKUP(E2226,'Color Lineup'!N:N,1,0),""),"CHECK")</f>
        <v>JH040</v>
      </c>
    </row>
    <row r="2227" spans="3:22">
      <c r="C2227" s="1">
        <f>+IF(D2227=1,COUNTIF($D$2:D2227,D2227),0)</f>
        <v>0</v>
      </c>
      <c r="D2227" s="1">
        <f>+COUNTIF($E$2:E2227,E2227)</f>
        <v>172</v>
      </c>
      <c r="E2227" s="1" t="str">
        <f t="shared" si="68"/>
        <v>MX4R0</v>
      </c>
      <c r="F2227" s="323">
        <f t="shared" si="69"/>
        <v>2225</v>
      </c>
      <c r="G2227" s="317" t="s">
        <v>3709</v>
      </c>
      <c r="H2227" s="317" t="s">
        <v>518</v>
      </c>
      <c r="I2227" s="317" t="s">
        <v>1216</v>
      </c>
      <c r="J2227" s="317">
        <v>8</v>
      </c>
      <c r="K2227" s="317" t="s">
        <v>760</v>
      </c>
      <c r="L2227" s="317" t="s">
        <v>820</v>
      </c>
      <c r="M2227" s="317">
        <v>0</v>
      </c>
      <c r="N2227" s="333" t="s">
        <v>21</v>
      </c>
      <c r="O2227" s="318"/>
      <c r="P2227" s="319"/>
      <c r="Q2227" s="320"/>
      <c r="R2227" s="319"/>
      <c r="S2227" s="319"/>
      <c r="T2227" s="320"/>
      <c r="U2227" s="321">
        <v>45071</v>
      </c>
      <c r="V2227" s="270" t="str">
        <f ca="1">IFERROR(IF(E2227&lt;&gt;"",VLOOKUP(E2227,'Color Lineup'!N:N,1,0),""),"CHECK")</f>
        <v>MX4R0</v>
      </c>
    </row>
    <row r="2228" spans="3:22">
      <c r="C2228" s="1">
        <f>+IF(D2228=1,COUNTIF($D$2:D2228,D2228),0)</f>
        <v>0</v>
      </c>
      <c r="D2228" s="1">
        <f>+COUNTIF($E$2:E2228,E2228)</f>
        <v>42</v>
      </c>
      <c r="E2228" s="1" t="str">
        <f t="shared" si="68"/>
        <v>LHS28</v>
      </c>
      <c r="F2228" s="323">
        <f t="shared" si="69"/>
        <v>2226</v>
      </c>
      <c r="G2228" s="317" t="s">
        <v>3710</v>
      </c>
      <c r="H2228" s="317" t="s">
        <v>682</v>
      </c>
      <c r="I2228" s="317" t="s">
        <v>3623</v>
      </c>
      <c r="J2228" s="317">
        <v>10</v>
      </c>
      <c r="K2228" s="317" t="s">
        <v>585</v>
      </c>
      <c r="L2228" s="317" t="s">
        <v>952</v>
      </c>
      <c r="M2228" s="317">
        <v>0</v>
      </c>
      <c r="N2228" s="333" t="s">
        <v>631</v>
      </c>
      <c r="O2228" s="318"/>
      <c r="P2228" s="319"/>
      <c r="Q2228" s="320"/>
      <c r="R2228" s="319"/>
      <c r="S2228" s="319"/>
      <c r="T2228" s="320"/>
      <c r="U2228" s="321">
        <v>45071</v>
      </c>
      <c r="V2228" s="270" t="str">
        <f ca="1">IFERROR(IF(E2228&lt;&gt;"",VLOOKUP(E2228,'Color Lineup'!N:N,1,0),""),"CHECK")</f>
        <v>LHS28</v>
      </c>
    </row>
    <row r="2229" spans="3:22">
      <c r="C2229" s="1">
        <f>+IF(D2229=1,COUNTIF($D$2:D2229,D2229),0)</f>
        <v>0</v>
      </c>
      <c r="D2229" s="1">
        <f>+COUNTIF($E$2:E2229,E2229)</f>
        <v>62</v>
      </c>
      <c r="E2229" s="1" t="str">
        <f t="shared" si="68"/>
        <v>MV040</v>
      </c>
      <c r="F2229" s="323">
        <f t="shared" si="69"/>
        <v>2227</v>
      </c>
      <c r="G2229" s="317" t="s">
        <v>3711</v>
      </c>
      <c r="H2229" s="317" t="s">
        <v>518</v>
      </c>
      <c r="I2229" s="317" t="s">
        <v>1151</v>
      </c>
      <c r="J2229" s="317">
        <v>2</v>
      </c>
      <c r="K2229" s="317" t="s">
        <v>758</v>
      </c>
      <c r="L2229" s="317" t="s">
        <v>821</v>
      </c>
      <c r="M2229" s="317">
        <v>0</v>
      </c>
      <c r="N2229" s="333" t="s">
        <v>28</v>
      </c>
      <c r="O2229" s="318"/>
      <c r="P2229" s="319"/>
      <c r="Q2229" s="320"/>
      <c r="R2229" s="319"/>
      <c r="S2229" s="319"/>
      <c r="T2229" s="320"/>
      <c r="U2229" s="321">
        <v>45071</v>
      </c>
      <c r="V2229" s="270" t="str">
        <f ca="1">IFERROR(IF(E2229&lt;&gt;"",VLOOKUP(E2229,'Color Lineup'!N:N,1,0),""),"CHECK")</f>
        <v>MV040</v>
      </c>
    </row>
    <row r="2230" spans="3:22">
      <c r="C2230" s="1">
        <f>+IF(D2230=1,COUNTIF($D$2:D2230,D2230),0)</f>
        <v>0</v>
      </c>
      <c r="D2230" s="1">
        <f>+COUNTIF($E$2:E2230,E2230)</f>
        <v>75</v>
      </c>
      <c r="E2230" s="1" t="str">
        <f t="shared" si="68"/>
        <v>HKW09</v>
      </c>
      <c r="F2230" s="323">
        <f t="shared" si="69"/>
        <v>2228</v>
      </c>
      <c r="G2230" s="317" t="s">
        <v>3712</v>
      </c>
      <c r="H2230" s="317" t="s">
        <v>682</v>
      </c>
      <c r="I2230" s="317" t="s">
        <v>3707</v>
      </c>
      <c r="J2230" s="317">
        <v>2</v>
      </c>
      <c r="K2230" s="317" t="s">
        <v>681</v>
      </c>
      <c r="L2230" s="317" t="s">
        <v>953</v>
      </c>
      <c r="M2230" s="317">
        <v>0</v>
      </c>
      <c r="N2230" s="333" t="s">
        <v>635</v>
      </c>
      <c r="O2230" s="318"/>
      <c r="P2230" s="319"/>
      <c r="Q2230" s="320"/>
      <c r="R2230" s="319"/>
      <c r="S2230" s="319"/>
      <c r="T2230" s="320"/>
      <c r="U2230" s="321">
        <v>45071</v>
      </c>
      <c r="V2230" s="270" t="str">
        <f ca="1">IFERROR(IF(E2230&lt;&gt;"",VLOOKUP(E2230,'Color Lineup'!N:N,1,0),""),"CHECK")</f>
        <v>HKW09</v>
      </c>
    </row>
    <row r="2231" spans="3:22">
      <c r="C2231" s="1">
        <f>+IF(D2231=1,COUNTIF($D$2:D2231,D2231),0)</f>
        <v>0</v>
      </c>
      <c r="D2231" s="1">
        <f>+COUNTIF($E$2:E2231,E2231)</f>
        <v>71</v>
      </c>
      <c r="E2231" s="1" t="str">
        <f t="shared" si="68"/>
        <v>MV4R0</v>
      </c>
      <c r="F2231" s="323">
        <f t="shared" si="69"/>
        <v>2229</v>
      </c>
      <c r="G2231" s="317" t="s">
        <v>3713</v>
      </c>
      <c r="H2231" s="317" t="s">
        <v>518</v>
      </c>
      <c r="I2231" s="317" t="s">
        <v>1151</v>
      </c>
      <c r="J2231" s="317">
        <v>3</v>
      </c>
      <c r="K2231" s="317" t="s">
        <v>758</v>
      </c>
      <c r="L2231" s="317" t="s">
        <v>822</v>
      </c>
      <c r="M2231" s="317">
        <v>0</v>
      </c>
      <c r="N2231" s="333" t="s">
        <v>21</v>
      </c>
      <c r="O2231" s="318"/>
      <c r="P2231" s="319"/>
      <c r="Q2231" s="320"/>
      <c r="R2231" s="319"/>
      <c r="S2231" s="319"/>
      <c r="T2231" s="320"/>
      <c r="U2231" s="321">
        <v>45071</v>
      </c>
      <c r="V2231" s="270" t="str">
        <f ca="1">IFERROR(IF(E2231&lt;&gt;"",VLOOKUP(E2231,'Color Lineup'!N:N,1,0),""),"CHECK")</f>
        <v>MV4R0</v>
      </c>
    </row>
    <row r="2232" spans="3:22">
      <c r="C2232" s="1">
        <f>+IF(D2232=1,COUNTIF($D$2:D2232,D2232),0)</f>
        <v>0</v>
      </c>
      <c r="D2232" s="1">
        <f>+COUNTIF($E$2:E2232,E2232)</f>
        <v>105</v>
      </c>
      <c r="E2232" s="1" t="str">
        <f t="shared" si="68"/>
        <v>HJ089</v>
      </c>
      <c r="F2232" s="323">
        <f t="shared" si="69"/>
        <v>2230</v>
      </c>
      <c r="G2232" s="317" t="s">
        <v>3714</v>
      </c>
      <c r="H2232" s="317" t="s">
        <v>682</v>
      </c>
      <c r="I2232" s="317" t="s">
        <v>3653</v>
      </c>
      <c r="J2232" s="317">
        <v>6</v>
      </c>
      <c r="K2232" s="317" t="s">
        <v>679</v>
      </c>
      <c r="L2232" s="317" t="s">
        <v>954</v>
      </c>
      <c r="M2232" s="317">
        <v>0</v>
      </c>
      <c r="N2232" s="333" t="s">
        <v>465</v>
      </c>
      <c r="O2232" s="318"/>
      <c r="P2232" s="319"/>
      <c r="Q2232" s="320"/>
      <c r="R2232" s="319"/>
      <c r="S2232" s="319"/>
      <c r="T2232" s="320"/>
      <c r="U2232" s="321">
        <v>45071</v>
      </c>
      <c r="V2232" s="270" t="str">
        <f ca="1">IFERROR(IF(E2232&lt;&gt;"",VLOOKUP(E2232,'Color Lineup'!N:N,1,0),""),"CHECK")</f>
        <v>HJ089</v>
      </c>
    </row>
    <row r="2233" spans="3:22">
      <c r="C2233" s="1">
        <f>+IF(D2233=1,COUNTIF($D$2:D2233,D2233),0)</f>
        <v>0</v>
      </c>
      <c r="D2233" s="1">
        <f>+COUNTIF($E$2:E2233,E2233)</f>
        <v>61</v>
      </c>
      <c r="E2233" s="1" t="str">
        <f t="shared" si="68"/>
        <v>JH040</v>
      </c>
      <c r="F2233" s="323">
        <f t="shared" si="69"/>
        <v>2231</v>
      </c>
      <c r="G2233" s="317" t="s">
        <v>3715</v>
      </c>
      <c r="H2233" s="317" t="s">
        <v>520</v>
      </c>
      <c r="I2233" s="317" t="s">
        <v>3672</v>
      </c>
      <c r="J2233" s="317">
        <v>7</v>
      </c>
      <c r="K2233" s="317" t="s">
        <v>452</v>
      </c>
      <c r="L2233" s="317" t="s">
        <v>833</v>
      </c>
      <c r="M2233" s="317">
        <v>0</v>
      </c>
      <c r="N2233" s="333" t="s">
        <v>28</v>
      </c>
      <c r="O2233" s="318"/>
      <c r="P2233" s="319"/>
      <c r="Q2233" s="320"/>
      <c r="R2233" s="319"/>
      <c r="S2233" s="319"/>
      <c r="T2233" s="320"/>
      <c r="U2233" s="321">
        <v>45072</v>
      </c>
      <c r="V2233" s="270" t="str">
        <f ca="1">IFERROR(IF(E2233&lt;&gt;"",VLOOKUP(E2233,'Color Lineup'!N:N,1,0),""),"CHECK")</f>
        <v>JH040</v>
      </c>
    </row>
    <row r="2234" spans="3:22">
      <c r="C2234" s="1">
        <f>+IF(D2234=1,COUNTIF($D$2:D2234,D2234),0)</f>
        <v>0</v>
      </c>
      <c r="D2234" s="1">
        <f>+COUNTIF($E$2:E2234,E2234)</f>
        <v>96</v>
      </c>
      <c r="E2234" s="1" t="str">
        <f t="shared" si="68"/>
        <v>MX218</v>
      </c>
      <c r="F2234" s="323">
        <f t="shared" si="69"/>
        <v>2232</v>
      </c>
      <c r="G2234" s="317" t="s">
        <v>3716</v>
      </c>
      <c r="H2234" s="317" t="s">
        <v>518</v>
      </c>
      <c r="I2234" s="317" t="s">
        <v>1216</v>
      </c>
      <c r="J2234" s="317">
        <v>9</v>
      </c>
      <c r="K2234" s="317" t="s">
        <v>760</v>
      </c>
      <c r="L2234" s="317" t="s">
        <v>823</v>
      </c>
      <c r="M2234" s="317">
        <v>0</v>
      </c>
      <c r="N2234" s="333" t="s">
        <v>20</v>
      </c>
      <c r="O2234" s="318"/>
      <c r="P2234" s="319"/>
      <c r="Q2234" s="320"/>
      <c r="R2234" s="319"/>
      <c r="S2234" s="319"/>
      <c r="T2234" s="320"/>
      <c r="U2234" s="321">
        <v>45072</v>
      </c>
      <c r="V2234" s="270" t="str">
        <f ca="1">IFERROR(IF(E2234&lt;&gt;"",VLOOKUP(E2234,'Color Lineup'!N:N,1,0),""),"CHECK")</f>
        <v>MX218</v>
      </c>
    </row>
    <row r="2235" spans="3:22">
      <c r="C2235" s="1">
        <f>+IF(D2235=1,COUNTIF($D$2:D2235,D2235),0)</f>
        <v>0</v>
      </c>
      <c r="D2235" s="1">
        <f>+COUNTIF($E$2:E2235,E2235)</f>
        <v>22</v>
      </c>
      <c r="E2235" s="1" t="str">
        <f t="shared" si="68"/>
        <v>CXS28</v>
      </c>
      <c r="F2235" s="323">
        <f t="shared" si="69"/>
        <v>2233</v>
      </c>
      <c r="G2235" s="317" t="s">
        <v>3717</v>
      </c>
      <c r="H2235" s="317" t="s">
        <v>682</v>
      </c>
      <c r="I2235" s="317" t="s">
        <v>3683</v>
      </c>
      <c r="J2235" s="317">
        <v>4</v>
      </c>
      <c r="K2235" s="317" t="s">
        <v>680</v>
      </c>
      <c r="L2235" s="317" t="s">
        <v>955</v>
      </c>
      <c r="M2235" s="317">
        <v>0</v>
      </c>
      <c r="N2235" s="333" t="s">
        <v>631</v>
      </c>
      <c r="O2235" s="318"/>
      <c r="P2235" s="319"/>
      <c r="Q2235" s="320"/>
      <c r="R2235" s="319"/>
      <c r="S2235" s="319"/>
      <c r="T2235" s="320"/>
      <c r="U2235" s="321">
        <v>45072</v>
      </c>
      <c r="V2235" s="270" t="str">
        <f ca="1">IFERROR(IF(E2235&lt;&gt;"",VLOOKUP(E2235,'Color Lineup'!N:N,1,0),""),"CHECK")</f>
        <v>CXS28</v>
      </c>
    </row>
    <row r="2236" spans="3:22">
      <c r="C2236" s="1">
        <f>+IF(D2236=1,COUNTIF($D$2:D2236,D2236),0)</f>
        <v>0</v>
      </c>
      <c r="D2236" s="1">
        <f>+COUNTIF($E$2:E2236,E2236)</f>
        <v>13</v>
      </c>
      <c r="E2236" s="1" t="str">
        <f t="shared" si="68"/>
        <v>MV218</v>
      </c>
      <c r="F2236" s="323">
        <f t="shared" si="69"/>
        <v>2234</v>
      </c>
      <c r="G2236" s="317" t="s">
        <v>3718</v>
      </c>
      <c r="H2236" s="317" t="s">
        <v>518</v>
      </c>
      <c r="I2236" s="317" t="s">
        <v>1151</v>
      </c>
      <c r="J2236" s="317">
        <v>4</v>
      </c>
      <c r="K2236" s="317" t="s">
        <v>758</v>
      </c>
      <c r="L2236" s="317" t="s">
        <v>824</v>
      </c>
      <c r="M2236" s="317">
        <v>0</v>
      </c>
      <c r="N2236" s="333" t="s">
        <v>20</v>
      </c>
      <c r="O2236" s="318"/>
      <c r="P2236" s="319"/>
      <c r="Q2236" s="320"/>
      <c r="R2236" s="319"/>
      <c r="S2236" s="319"/>
      <c r="T2236" s="320"/>
      <c r="U2236" s="321">
        <v>45072</v>
      </c>
      <c r="V2236" s="270" t="str">
        <f ca="1">IFERROR(IF(E2236&lt;&gt;"",VLOOKUP(E2236,'Color Lineup'!N:N,1,0),""),"CHECK")</f>
        <v>MV218</v>
      </c>
    </row>
    <row r="2237" spans="3:22">
      <c r="C2237" s="1">
        <f>+IF(D2237=1,COUNTIF($D$2:D2237,D2237),0)</f>
        <v>0</v>
      </c>
      <c r="D2237" s="1">
        <f>+COUNTIF($E$2:E2237,E2237)</f>
        <v>3</v>
      </c>
      <c r="E2237" s="1" t="str">
        <f t="shared" si="68"/>
        <v>HK576</v>
      </c>
      <c r="F2237" s="323">
        <f t="shared" si="69"/>
        <v>2235</v>
      </c>
      <c r="G2237" s="317" t="s">
        <v>3719</v>
      </c>
      <c r="H2237" s="317" t="s">
        <v>682</v>
      </c>
      <c r="I2237" s="317" t="s">
        <v>3707</v>
      </c>
      <c r="J2237" s="317">
        <v>3</v>
      </c>
      <c r="K2237" s="317" t="s">
        <v>681</v>
      </c>
      <c r="L2237" s="317" t="s">
        <v>956</v>
      </c>
      <c r="M2237" s="317">
        <v>0</v>
      </c>
      <c r="N2237" s="333" t="s">
        <v>2529</v>
      </c>
      <c r="O2237" s="318"/>
      <c r="P2237" s="319"/>
      <c r="Q2237" s="320"/>
      <c r="R2237" s="319"/>
      <c r="S2237" s="319"/>
      <c r="T2237" s="320"/>
      <c r="U2237" s="321">
        <v>45072</v>
      </c>
      <c r="V2237" s="270" t="str">
        <f ca="1">IFERROR(IF(E2237&lt;&gt;"",VLOOKUP(E2237,'Color Lineup'!N:N,1,0),""),"CHECK")</f>
        <v>HK576</v>
      </c>
    </row>
    <row r="2238" spans="3:22">
      <c r="C2238" s="1">
        <f>+IF(D2238=1,COUNTIF($D$2:D2238,D2238),0)</f>
        <v>0</v>
      </c>
      <c r="D2238" s="1">
        <f>+COUNTIF($E$2:E2238,E2238)</f>
        <v>48</v>
      </c>
      <c r="E2238" s="1" t="str">
        <f t="shared" si="68"/>
        <v>MX040</v>
      </c>
      <c r="F2238" s="323">
        <f t="shared" si="69"/>
        <v>2236</v>
      </c>
      <c r="G2238" s="317" t="s">
        <v>3720</v>
      </c>
      <c r="H2238" s="317" t="s">
        <v>518</v>
      </c>
      <c r="I2238" s="317" t="s">
        <v>1216</v>
      </c>
      <c r="J2238" s="317">
        <v>10</v>
      </c>
      <c r="K2238" s="317" t="s">
        <v>760</v>
      </c>
      <c r="L2238" s="317" t="s">
        <v>825</v>
      </c>
      <c r="M2238" s="317">
        <v>0</v>
      </c>
      <c r="N2238" s="333" t="s">
        <v>28</v>
      </c>
      <c r="O2238" s="318"/>
      <c r="P2238" s="319"/>
      <c r="Q2238" s="320"/>
      <c r="R2238" s="319"/>
      <c r="S2238" s="319"/>
      <c r="T2238" s="320"/>
      <c r="U2238" s="321">
        <v>45072</v>
      </c>
      <c r="V2238" s="270" t="str">
        <f ca="1">IFERROR(IF(E2238&lt;&gt;"",VLOOKUP(E2238,'Color Lineup'!N:N,1,0),""),"CHECK")</f>
        <v>MX040</v>
      </c>
    </row>
    <row r="2239" spans="3:22">
      <c r="C2239" s="1">
        <f>+IF(D2239=1,COUNTIF($D$2:D2239,D2239),0)</f>
        <v>0</v>
      </c>
      <c r="D2239" s="1">
        <f>+COUNTIF($E$2:E2239,E2239)</f>
        <v>19</v>
      </c>
      <c r="E2239" s="1" t="str">
        <f t="shared" si="68"/>
        <v>JH1D6</v>
      </c>
      <c r="F2239" s="323">
        <f t="shared" si="69"/>
        <v>2237</v>
      </c>
      <c r="G2239" s="317" t="s">
        <v>3721</v>
      </c>
      <c r="H2239" s="317" t="s">
        <v>520</v>
      </c>
      <c r="I2239" s="317" t="s">
        <v>3672</v>
      </c>
      <c r="J2239" s="317">
        <v>8</v>
      </c>
      <c r="K2239" s="317" t="s">
        <v>452</v>
      </c>
      <c r="L2239" s="317" t="s">
        <v>837</v>
      </c>
      <c r="M2239" s="317">
        <v>0</v>
      </c>
      <c r="N2239" s="333" t="s">
        <v>29</v>
      </c>
      <c r="O2239" s="318"/>
      <c r="P2239" s="319"/>
      <c r="Q2239" s="320"/>
      <c r="R2239" s="319"/>
      <c r="S2239" s="319"/>
      <c r="T2239" s="320"/>
      <c r="U2239" s="321">
        <v>45072</v>
      </c>
      <c r="V2239" s="270" t="str">
        <f ca="1">IFERROR(IF(E2239&lt;&gt;"",VLOOKUP(E2239,'Color Lineup'!N:N,1,0),""),"CHECK")</f>
        <v>JH1D6</v>
      </c>
    </row>
    <row r="2240" spans="3:22">
      <c r="C2240" s="1">
        <f>+IF(D2240=1,COUNTIF($D$2:D2240,D2240),0)</f>
        <v>0</v>
      </c>
      <c r="D2240" s="1">
        <f>+COUNTIF($E$2:E2240,E2240)</f>
        <v>96</v>
      </c>
      <c r="E2240" s="1" t="str">
        <f t="shared" si="68"/>
        <v>LHX12</v>
      </c>
      <c r="F2240" s="323">
        <f t="shared" si="69"/>
        <v>2238</v>
      </c>
      <c r="G2240" s="317" t="s">
        <v>3722</v>
      </c>
      <c r="H2240" s="317" t="s">
        <v>682</v>
      </c>
      <c r="I2240" s="317" t="s">
        <v>3723</v>
      </c>
      <c r="J2240" s="317">
        <v>1</v>
      </c>
      <c r="K2240" s="317" t="s">
        <v>585</v>
      </c>
      <c r="L2240" s="317" t="s">
        <v>957</v>
      </c>
      <c r="M2240" s="317">
        <v>0</v>
      </c>
      <c r="N2240" s="333" t="s">
        <v>632</v>
      </c>
      <c r="O2240" s="318"/>
      <c r="P2240" s="319"/>
      <c r="Q2240" s="320"/>
      <c r="R2240" s="319"/>
      <c r="S2240" s="319"/>
      <c r="T2240" s="320"/>
      <c r="U2240" s="321">
        <v>45072</v>
      </c>
      <c r="V2240" s="270" t="str">
        <f ca="1">IFERROR(IF(E2240&lt;&gt;"",VLOOKUP(E2240,'Color Lineup'!N:N,1,0),""),"CHECK")</f>
        <v>LHX12</v>
      </c>
    </row>
    <row r="2241" spans="3:22">
      <c r="C2241" s="1">
        <f>+IF(D2241=1,COUNTIF($D$2:D2241,D2241),0)</f>
        <v>0</v>
      </c>
      <c r="D2241" s="1">
        <f>+COUNTIF($E$2:E2241,E2241)</f>
        <v>19</v>
      </c>
      <c r="E2241" s="1" t="str">
        <f t="shared" si="68"/>
        <v>MY3R3</v>
      </c>
      <c r="F2241" s="323">
        <f t="shared" si="69"/>
        <v>2239</v>
      </c>
      <c r="G2241" s="317" t="s">
        <v>3724</v>
      </c>
      <c r="H2241" s="317" t="s">
        <v>518</v>
      </c>
      <c r="I2241" s="317" t="s">
        <v>1186</v>
      </c>
      <c r="J2241" s="317">
        <v>8</v>
      </c>
      <c r="K2241" s="317" t="s">
        <v>759</v>
      </c>
      <c r="L2241" s="317" t="s">
        <v>826</v>
      </c>
      <c r="M2241" s="317">
        <v>0</v>
      </c>
      <c r="N2241" s="333" t="s">
        <v>354</v>
      </c>
      <c r="O2241" s="318"/>
      <c r="P2241" s="319"/>
      <c r="Q2241" s="320"/>
      <c r="R2241" s="319"/>
      <c r="S2241" s="319"/>
      <c r="T2241" s="320"/>
      <c r="U2241" s="321">
        <v>45072</v>
      </c>
      <c r="V2241" s="270" t="str">
        <f ca="1">IFERROR(IF(E2241&lt;&gt;"",VLOOKUP(E2241,'Color Lineup'!N:N,1,0),""),"CHECK")</f>
        <v>MY3R3</v>
      </c>
    </row>
    <row r="2242" spans="3:22">
      <c r="C2242" s="1">
        <f>+IF(D2242=1,COUNTIF($D$2:D2242,D2242),0)</f>
        <v>0</v>
      </c>
      <c r="D2242" s="1">
        <f>+COUNTIF($E$2:E2242,E2242)</f>
        <v>106</v>
      </c>
      <c r="E2242" s="1" t="str">
        <f t="shared" si="68"/>
        <v>HJ089</v>
      </c>
      <c r="F2242" s="323">
        <f t="shared" si="69"/>
        <v>2240</v>
      </c>
      <c r="G2242" s="317" t="s">
        <v>3725</v>
      </c>
      <c r="H2242" s="317" t="s">
        <v>682</v>
      </c>
      <c r="I2242" s="317" t="s">
        <v>3653</v>
      </c>
      <c r="J2242" s="317">
        <v>7</v>
      </c>
      <c r="K2242" s="317" t="s">
        <v>679</v>
      </c>
      <c r="L2242" s="317" t="s">
        <v>958</v>
      </c>
      <c r="M2242" s="317">
        <v>0</v>
      </c>
      <c r="N2242" s="333" t="s">
        <v>465</v>
      </c>
      <c r="O2242" s="318"/>
      <c r="P2242" s="319"/>
      <c r="Q2242" s="320"/>
      <c r="R2242" s="319"/>
      <c r="S2242" s="319"/>
      <c r="T2242" s="320"/>
      <c r="U2242" s="321">
        <v>45072</v>
      </c>
      <c r="V2242" s="270" t="str">
        <f ca="1">IFERROR(IF(E2242&lt;&gt;"",VLOOKUP(E2242,'Color Lineup'!N:N,1,0),""),"CHECK")</f>
        <v>HJ089</v>
      </c>
    </row>
    <row r="2243" spans="3:22">
      <c r="C2243" s="1">
        <f>+IF(D2243=1,COUNTIF($D$2:D2243,D2243),0)</f>
        <v>0</v>
      </c>
      <c r="D2243" s="1">
        <f>+COUNTIF($E$2:E2243,E2243)</f>
        <v>16</v>
      </c>
      <c r="E2243" s="1" t="str">
        <f t="shared" si="68"/>
        <v>MV1D6</v>
      </c>
      <c r="F2243" s="323">
        <f t="shared" si="69"/>
        <v>2241</v>
      </c>
      <c r="G2243" s="317" t="s">
        <v>3726</v>
      </c>
      <c r="H2243" s="317" t="s">
        <v>518</v>
      </c>
      <c r="I2243" s="317" t="s">
        <v>1151</v>
      </c>
      <c r="J2243" s="317">
        <v>5</v>
      </c>
      <c r="K2243" s="317" t="s">
        <v>758</v>
      </c>
      <c r="L2243" s="317" t="s">
        <v>827</v>
      </c>
      <c r="M2243" s="317">
        <v>0</v>
      </c>
      <c r="N2243" s="333" t="s">
        <v>29</v>
      </c>
      <c r="O2243" s="318"/>
      <c r="P2243" s="319"/>
      <c r="Q2243" s="320"/>
      <c r="R2243" s="319"/>
      <c r="S2243" s="319"/>
      <c r="T2243" s="320"/>
      <c r="U2243" s="321">
        <v>45072</v>
      </c>
      <c r="V2243" s="270" t="str">
        <f ca="1">IFERROR(IF(E2243&lt;&gt;"",VLOOKUP(E2243,'Color Lineup'!N:N,1,0),""),"CHECK")</f>
        <v>MV1D6</v>
      </c>
    </row>
    <row r="2244" spans="3:22">
      <c r="C2244" s="1">
        <f>+IF(D2244=1,COUNTIF($D$2:D2244,D2244),0)</f>
        <v>0</v>
      </c>
      <c r="D2244" s="1">
        <f>+COUNTIF($E$2:E2244,E2244)</f>
        <v>23</v>
      </c>
      <c r="E2244" s="1" t="str">
        <f t="shared" ref="E2244:E2307" si="70">+K2244&amp;N2244</f>
        <v>CXS28</v>
      </c>
      <c r="F2244" s="323">
        <f t="shared" si="69"/>
        <v>2242</v>
      </c>
      <c r="G2244" s="317" t="s">
        <v>3727</v>
      </c>
      <c r="H2244" s="317" t="s">
        <v>682</v>
      </c>
      <c r="I2244" s="317" t="s">
        <v>3683</v>
      </c>
      <c r="J2244" s="317">
        <v>5</v>
      </c>
      <c r="K2244" s="317" t="s">
        <v>680</v>
      </c>
      <c r="L2244" s="317" t="s">
        <v>959</v>
      </c>
      <c r="M2244" s="317">
        <v>0</v>
      </c>
      <c r="N2244" s="333" t="s">
        <v>631</v>
      </c>
      <c r="O2244" s="318"/>
      <c r="P2244" s="319"/>
      <c r="Q2244" s="320"/>
      <c r="R2244" s="319"/>
      <c r="S2244" s="319"/>
      <c r="T2244" s="320"/>
      <c r="U2244" s="321">
        <v>45072</v>
      </c>
      <c r="V2244" s="270" t="str">
        <f ca="1">IFERROR(IF(E2244&lt;&gt;"",VLOOKUP(E2244,'Color Lineup'!N:N,1,0),""),"CHECK")</f>
        <v>CXS28</v>
      </c>
    </row>
    <row r="2245" spans="3:22">
      <c r="C2245" s="1">
        <f>+IF(D2245=1,COUNTIF($D$2:D2245,D2245),0)</f>
        <v>0</v>
      </c>
      <c r="D2245" s="1">
        <f>+COUNTIF($E$2:E2245,E2245)</f>
        <v>9</v>
      </c>
      <c r="E2245" s="1" t="str">
        <f t="shared" si="70"/>
        <v>JH4V8</v>
      </c>
      <c r="F2245" s="323">
        <f t="shared" ref="F2245:F2308" si="71">ROW()-2</f>
        <v>2243</v>
      </c>
      <c r="G2245" s="317" t="s">
        <v>3728</v>
      </c>
      <c r="H2245" s="317" t="s">
        <v>520</v>
      </c>
      <c r="I2245" s="317" t="s">
        <v>3672</v>
      </c>
      <c r="J2245" s="317">
        <v>9</v>
      </c>
      <c r="K2245" s="317" t="s">
        <v>452</v>
      </c>
      <c r="L2245" s="317" t="s">
        <v>840</v>
      </c>
      <c r="M2245" s="317">
        <v>0</v>
      </c>
      <c r="N2245" s="333" t="s">
        <v>30</v>
      </c>
      <c r="O2245" s="318"/>
      <c r="P2245" s="319"/>
      <c r="Q2245" s="320"/>
      <c r="R2245" s="319"/>
      <c r="S2245" s="319"/>
      <c r="T2245" s="320"/>
      <c r="U2245" s="321">
        <v>45072</v>
      </c>
      <c r="V2245" s="270" t="str">
        <f ca="1">IFERROR(IF(E2245&lt;&gt;"",VLOOKUP(E2245,'Color Lineup'!N:N,1,0),""),"CHECK")</f>
        <v>JH4V8</v>
      </c>
    </row>
    <row r="2246" spans="3:22">
      <c r="C2246" s="1">
        <f>+IF(D2246=1,COUNTIF($D$2:D2246,D2246),0)</f>
        <v>0</v>
      </c>
      <c r="D2246" s="1">
        <f>+COUNTIF($E$2:E2246,E2246)</f>
        <v>63</v>
      </c>
      <c r="E2246" s="1" t="str">
        <f t="shared" si="70"/>
        <v>MV040</v>
      </c>
      <c r="F2246" s="323">
        <f t="shared" si="71"/>
        <v>2244</v>
      </c>
      <c r="G2246" s="317" t="s">
        <v>3729</v>
      </c>
      <c r="H2246" s="317" t="s">
        <v>518</v>
      </c>
      <c r="I2246" s="317" t="s">
        <v>1151</v>
      </c>
      <c r="J2246" s="317">
        <v>6</v>
      </c>
      <c r="K2246" s="317" t="s">
        <v>758</v>
      </c>
      <c r="L2246" s="317" t="s">
        <v>828</v>
      </c>
      <c r="M2246" s="317">
        <v>0</v>
      </c>
      <c r="N2246" s="333" t="s">
        <v>28</v>
      </c>
      <c r="O2246" s="318"/>
      <c r="P2246" s="319"/>
      <c r="Q2246" s="320"/>
      <c r="R2246" s="319"/>
      <c r="S2246" s="319"/>
      <c r="T2246" s="320"/>
      <c r="U2246" s="321">
        <v>45072</v>
      </c>
      <c r="V2246" s="270" t="str">
        <f ca="1">IFERROR(IF(E2246&lt;&gt;"",VLOOKUP(E2246,'Color Lineup'!N:N,1,0),""),"CHECK")</f>
        <v>MV040</v>
      </c>
    </row>
    <row r="2247" spans="3:22">
      <c r="C2247" s="1">
        <f>+IF(D2247=1,COUNTIF($D$2:D2247,D2247),0)</f>
        <v>0</v>
      </c>
      <c r="D2247" s="1">
        <f>+COUNTIF($E$2:E2247,E2247)</f>
        <v>76</v>
      </c>
      <c r="E2247" s="1" t="str">
        <f t="shared" si="70"/>
        <v>HKW09</v>
      </c>
      <c r="F2247" s="323">
        <f t="shared" si="71"/>
        <v>2245</v>
      </c>
      <c r="G2247" s="317" t="s">
        <v>3730</v>
      </c>
      <c r="H2247" s="317" t="s">
        <v>682</v>
      </c>
      <c r="I2247" s="317" t="s">
        <v>3707</v>
      </c>
      <c r="J2247" s="317">
        <v>4</v>
      </c>
      <c r="K2247" s="317" t="s">
        <v>681</v>
      </c>
      <c r="L2247" s="317" t="s">
        <v>960</v>
      </c>
      <c r="M2247" s="317">
        <v>0</v>
      </c>
      <c r="N2247" s="333" t="s">
        <v>635</v>
      </c>
      <c r="O2247" s="318"/>
      <c r="P2247" s="319"/>
      <c r="Q2247" s="320"/>
      <c r="R2247" s="319"/>
      <c r="S2247" s="319"/>
      <c r="T2247" s="320"/>
      <c r="U2247" s="321">
        <v>45072</v>
      </c>
      <c r="V2247" s="270" t="str">
        <f ca="1">IFERROR(IF(E2247&lt;&gt;"",VLOOKUP(E2247,'Color Lineup'!N:N,1,0),""),"CHECK")</f>
        <v>HKW09</v>
      </c>
    </row>
    <row r="2248" spans="3:22">
      <c r="C2248" s="1">
        <f>+IF(D2248=1,COUNTIF($D$2:D2248,D2248),0)</f>
        <v>0</v>
      </c>
      <c r="D2248" s="1">
        <f>+COUNTIF($E$2:E2248,E2248)</f>
        <v>142</v>
      </c>
      <c r="E2248" s="1" t="str">
        <f t="shared" si="70"/>
        <v>MX089</v>
      </c>
      <c r="F2248" s="323">
        <f t="shared" si="71"/>
        <v>2246</v>
      </c>
      <c r="G2248" s="317" t="s">
        <v>3731</v>
      </c>
      <c r="H2248" s="317" t="s">
        <v>518</v>
      </c>
      <c r="I2248" s="317" t="s">
        <v>1217</v>
      </c>
      <c r="J2248" s="317">
        <v>1</v>
      </c>
      <c r="K2248" s="317" t="s">
        <v>760</v>
      </c>
      <c r="L2248" s="317" t="s">
        <v>829</v>
      </c>
      <c r="M2248" s="317">
        <v>0</v>
      </c>
      <c r="N2248" s="333" t="s">
        <v>465</v>
      </c>
      <c r="O2248" s="318"/>
      <c r="P2248" s="319"/>
      <c r="Q2248" s="320"/>
      <c r="R2248" s="319"/>
      <c r="S2248" s="319"/>
      <c r="T2248" s="320"/>
      <c r="U2248" s="321">
        <v>45072</v>
      </c>
      <c r="V2248" s="270" t="str">
        <f ca="1">IFERROR(IF(E2248&lt;&gt;"",VLOOKUP(E2248,'Color Lineup'!N:N,1,0),""),"CHECK")</f>
        <v>MX089</v>
      </c>
    </row>
    <row r="2249" spans="3:22">
      <c r="C2249" s="1">
        <f>+IF(D2249=1,COUNTIF($D$2:D2249,D2249),0)</f>
        <v>0</v>
      </c>
      <c r="D2249" s="1">
        <f>+COUNTIF($E$2:E2249,E2249)</f>
        <v>17</v>
      </c>
      <c r="E2249" s="1" t="str">
        <f t="shared" si="70"/>
        <v>MV089</v>
      </c>
      <c r="F2249" s="323">
        <f t="shared" si="71"/>
        <v>2247</v>
      </c>
      <c r="G2249" s="317" t="s">
        <v>3732</v>
      </c>
      <c r="H2249" s="317" t="s">
        <v>518</v>
      </c>
      <c r="I2249" s="317" t="s">
        <v>1151</v>
      </c>
      <c r="J2249" s="317">
        <v>7</v>
      </c>
      <c r="K2249" s="317" t="s">
        <v>758</v>
      </c>
      <c r="L2249" s="317" t="s">
        <v>831</v>
      </c>
      <c r="M2249" s="317">
        <v>0</v>
      </c>
      <c r="N2249" s="333" t="s">
        <v>465</v>
      </c>
      <c r="O2249" s="318"/>
      <c r="P2249" s="319"/>
      <c r="Q2249" s="320"/>
      <c r="R2249" s="319"/>
      <c r="S2249" s="319"/>
      <c r="T2249" s="320"/>
      <c r="U2249" s="321">
        <v>45072</v>
      </c>
      <c r="V2249" s="270" t="str">
        <f ca="1">IFERROR(IF(E2249&lt;&gt;"",VLOOKUP(E2249,'Color Lineup'!N:N,1,0),""),"CHECK")</f>
        <v>MV089</v>
      </c>
    </row>
    <row r="2250" spans="3:22">
      <c r="C2250" s="1">
        <f>+IF(D2250=1,COUNTIF($D$2:D2250,D2250),0)</f>
        <v>0</v>
      </c>
      <c r="D2250" s="1">
        <f>+COUNTIF($E$2:E2250,E2250)</f>
        <v>203</v>
      </c>
      <c r="E2250" s="1" t="str">
        <f t="shared" si="70"/>
        <v>LH089</v>
      </c>
      <c r="F2250" s="323">
        <f t="shared" si="71"/>
        <v>2248</v>
      </c>
      <c r="G2250" s="317" t="s">
        <v>3733</v>
      </c>
      <c r="H2250" s="317" t="s">
        <v>682</v>
      </c>
      <c r="I2250" s="317" t="s">
        <v>3723</v>
      </c>
      <c r="J2250" s="317">
        <v>2</v>
      </c>
      <c r="K2250" s="317" t="s">
        <v>585</v>
      </c>
      <c r="L2250" s="317" t="s">
        <v>961</v>
      </c>
      <c r="M2250" s="317">
        <v>0</v>
      </c>
      <c r="N2250" s="333" t="s">
        <v>465</v>
      </c>
      <c r="O2250" s="318"/>
      <c r="P2250" s="319"/>
      <c r="Q2250" s="320"/>
      <c r="R2250" s="319"/>
      <c r="S2250" s="319"/>
      <c r="T2250" s="320"/>
      <c r="U2250" s="321">
        <v>45072</v>
      </c>
      <c r="V2250" s="270" t="str">
        <f ca="1">IFERROR(IF(E2250&lt;&gt;"",VLOOKUP(E2250,'Color Lineup'!N:N,1,0),""),"CHECK")</f>
        <v>LH089</v>
      </c>
    </row>
    <row r="2251" spans="3:22">
      <c r="C2251" s="1">
        <f>+IF(D2251=1,COUNTIF($D$2:D2251,D2251),0)</f>
        <v>0</v>
      </c>
      <c r="D2251" s="1">
        <f>+COUNTIF($E$2:E2251,E2251)</f>
        <v>143</v>
      </c>
      <c r="E2251" s="1" t="str">
        <f t="shared" si="70"/>
        <v>MX089</v>
      </c>
      <c r="F2251" s="323">
        <f t="shared" si="71"/>
        <v>2249</v>
      </c>
      <c r="G2251" s="317" t="s">
        <v>3734</v>
      </c>
      <c r="H2251" s="317" t="s">
        <v>518</v>
      </c>
      <c r="I2251" s="317" t="s">
        <v>1217</v>
      </c>
      <c r="J2251" s="317">
        <v>2</v>
      </c>
      <c r="K2251" s="317" t="s">
        <v>760</v>
      </c>
      <c r="L2251" s="317" t="s">
        <v>832</v>
      </c>
      <c r="M2251" s="317">
        <v>0</v>
      </c>
      <c r="N2251" s="333" t="s">
        <v>465</v>
      </c>
      <c r="O2251" s="318"/>
      <c r="P2251" s="319"/>
      <c r="Q2251" s="320"/>
      <c r="R2251" s="319"/>
      <c r="S2251" s="319"/>
      <c r="T2251" s="320"/>
      <c r="U2251" s="321">
        <v>45072</v>
      </c>
      <c r="V2251" s="270" t="str">
        <f ca="1">IFERROR(IF(E2251&lt;&gt;"",VLOOKUP(E2251,'Color Lineup'!N:N,1,0),""),"CHECK")</f>
        <v>MX089</v>
      </c>
    </row>
    <row r="2252" spans="3:22">
      <c r="C2252" s="1">
        <f>+IF(D2252=1,COUNTIF($D$2:D2252,D2252),0)</f>
        <v>0</v>
      </c>
      <c r="D2252" s="1">
        <f>+COUNTIF($E$2:E2252,E2252)</f>
        <v>20</v>
      </c>
      <c r="E2252" s="1" t="str">
        <f t="shared" si="70"/>
        <v>JH1D6</v>
      </c>
      <c r="F2252" s="323">
        <f t="shared" si="71"/>
        <v>2250</v>
      </c>
      <c r="G2252" s="317" t="s">
        <v>3735</v>
      </c>
      <c r="H2252" s="317" t="s">
        <v>520</v>
      </c>
      <c r="I2252" s="317" t="s">
        <v>3672</v>
      </c>
      <c r="J2252" s="317">
        <v>10</v>
      </c>
      <c r="K2252" s="317" t="s">
        <v>452</v>
      </c>
      <c r="L2252" s="317" t="s">
        <v>878</v>
      </c>
      <c r="M2252" s="317">
        <v>0</v>
      </c>
      <c r="N2252" s="333" t="s">
        <v>29</v>
      </c>
      <c r="O2252" s="318"/>
      <c r="P2252" s="319"/>
      <c r="Q2252" s="320"/>
      <c r="R2252" s="319"/>
      <c r="S2252" s="319"/>
      <c r="T2252" s="320"/>
      <c r="U2252" s="321">
        <v>45072</v>
      </c>
      <c r="V2252" s="270" t="str">
        <f ca="1">IFERROR(IF(E2252&lt;&gt;"",VLOOKUP(E2252,'Color Lineup'!N:N,1,0),""),"CHECK")</f>
        <v>JH1D6</v>
      </c>
    </row>
    <row r="2253" spans="3:22">
      <c r="C2253" s="1">
        <f>+IF(D2253=1,COUNTIF($D$2:D2253,D2253),0)</f>
        <v>0</v>
      </c>
      <c r="D2253" s="1">
        <f>+COUNTIF($E$2:E2253,E2253)</f>
        <v>23</v>
      </c>
      <c r="E2253" s="1" t="str">
        <f t="shared" si="70"/>
        <v>HJ3Q3</v>
      </c>
      <c r="F2253" s="323">
        <f t="shared" si="71"/>
        <v>2251</v>
      </c>
      <c r="G2253" s="317" t="s">
        <v>3736</v>
      </c>
      <c r="H2253" s="317" t="s">
        <v>682</v>
      </c>
      <c r="I2253" s="317" t="s">
        <v>3653</v>
      </c>
      <c r="J2253" s="317">
        <v>8</v>
      </c>
      <c r="K2253" s="317" t="s">
        <v>679</v>
      </c>
      <c r="L2253" s="317" t="s">
        <v>962</v>
      </c>
      <c r="M2253" s="317">
        <v>0</v>
      </c>
      <c r="N2253" s="333" t="s">
        <v>630</v>
      </c>
      <c r="O2253" s="318"/>
      <c r="P2253" s="319"/>
      <c r="Q2253" s="320"/>
      <c r="R2253" s="319"/>
      <c r="S2253" s="319"/>
      <c r="T2253" s="320"/>
      <c r="U2253" s="321">
        <v>45072</v>
      </c>
      <c r="V2253" s="270" t="str">
        <f ca="1">IFERROR(IF(E2253&lt;&gt;"",VLOOKUP(E2253,'Color Lineup'!N:N,1,0),""),"CHECK")</f>
        <v>HJ3Q3</v>
      </c>
    </row>
    <row r="2254" spans="3:22">
      <c r="C2254" s="1">
        <f>+IF(D2254=1,COUNTIF($D$2:D2254,D2254),0)</f>
        <v>0</v>
      </c>
      <c r="D2254" s="1">
        <f>+COUNTIF($E$2:E2254,E2254)</f>
        <v>75</v>
      </c>
      <c r="E2254" s="1" t="str">
        <f t="shared" si="70"/>
        <v>MY4R0</v>
      </c>
      <c r="F2254" s="323">
        <f t="shared" si="71"/>
        <v>2252</v>
      </c>
      <c r="G2254" s="317" t="s">
        <v>3737</v>
      </c>
      <c r="H2254" s="317" t="s">
        <v>518</v>
      </c>
      <c r="I2254" s="317" t="s">
        <v>1186</v>
      </c>
      <c r="J2254" s="317">
        <v>9</v>
      </c>
      <c r="K2254" s="317" t="s">
        <v>759</v>
      </c>
      <c r="L2254" s="317" t="s">
        <v>834</v>
      </c>
      <c r="M2254" s="317">
        <v>0</v>
      </c>
      <c r="N2254" s="333" t="s">
        <v>21</v>
      </c>
      <c r="O2254" s="318"/>
      <c r="P2254" s="319"/>
      <c r="Q2254" s="320"/>
      <c r="R2254" s="319"/>
      <c r="S2254" s="319"/>
      <c r="T2254" s="320"/>
      <c r="U2254" s="321">
        <v>45072</v>
      </c>
      <c r="V2254" s="270" t="str">
        <f ca="1">IFERROR(IF(E2254&lt;&gt;"",VLOOKUP(E2254,'Color Lineup'!N:N,1,0),""),"CHECK")</f>
        <v>MY4R0</v>
      </c>
    </row>
    <row r="2255" spans="3:22">
      <c r="C2255" s="1">
        <f>+IF(D2255=1,COUNTIF($D$2:D2255,D2255),0)</f>
        <v>0</v>
      </c>
      <c r="D2255" s="1">
        <f>+COUNTIF($E$2:E2255,E2255)</f>
        <v>5</v>
      </c>
      <c r="E2255" s="1" t="str">
        <f t="shared" si="70"/>
        <v>JL4V8</v>
      </c>
      <c r="F2255" s="323">
        <f t="shared" si="71"/>
        <v>2253</v>
      </c>
      <c r="G2255" s="317" t="s">
        <v>3738</v>
      </c>
      <c r="H2255" s="317" t="s">
        <v>520</v>
      </c>
      <c r="I2255" s="317" t="s">
        <v>3597</v>
      </c>
      <c r="J2255" s="317">
        <v>3</v>
      </c>
      <c r="K2255" s="317" t="s">
        <v>454</v>
      </c>
      <c r="L2255" s="317" t="s">
        <v>881</v>
      </c>
      <c r="M2255" s="317">
        <v>0</v>
      </c>
      <c r="N2255" s="333" t="s">
        <v>30</v>
      </c>
      <c r="O2255" s="318"/>
      <c r="P2255" s="319"/>
      <c r="Q2255" s="320"/>
      <c r="R2255" s="319"/>
      <c r="S2255" s="319"/>
      <c r="T2255" s="320"/>
      <c r="U2255" s="321">
        <v>45072</v>
      </c>
      <c r="V2255" s="270" t="str">
        <f ca="1">IFERROR(IF(E2255&lt;&gt;"",VLOOKUP(E2255,'Color Lineup'!N:N,1,0),""),"CHECK")</f>
        <v>JL4V8</v>
      </c>
    </row>
    <row r="2256" spans="3:22">
      <c r="C2256" s="1">
        <f>+IF(D2256=1,COUNTIF($D$2:D2256,D2256),0)</f>
        <v>0</v>
      </c>
      <c r="D2256" s="1">
        <f>+COUNTIF($E$2:E2256,E2256)</f>
        <v>98</v>
      </c>
      <c r="E2256" s="1" t="str">
        <f t="shared" si="70"/>
        <v>CXW09</v>
      </c>
      <c r="F2256" s="323">
        <f t="shared" si="71"/>
        <v>2254</v>
      </c>
      <c r="G2256" s="317" t="s">
        <v>3739</v>
      </c>
      <c r="H2256" s="317" t="s">
        <v>682</v>
      </c>
      <c r="I2256" s="317" t="s">
        <v>3683</v>
      </c>
      <c r="J2256" s="317">
        <v>6</v>
      </c>
      <c r="K2256" s="317" t="s">
        <v>680</v>
      </c>
      <c r="L2256" s="317" t="s">
        <v>963</v>
      </c>
      <c r="M2256" s="317">
        <v>0</v>
      </c>
      <c r="N2256" s="333" t="s">
        <v>635</v>
      </c>
      <c r="O2256" s="318"/>
      <c r="P2256" s="319"/>
      <c r="Q2256" s="320"/>
      <c r="R2256" s="319"/>
      <c r="S2256" s="319"/>
      <c r="T2256" s="320"/>
      <c r="U2256" s="321">
        <v>45072</v>
      </c>
      <c r="V2256" s="270" t="str">
        <f ca="1">IFERROR(IF(E2256&lt;&gt;"",VLOOKUP(E2256,'Color Lineup'!N:N,1,0),""),"CHECK")</f>
        <v>CXW09</v>
      </c>
    </row>
    <row r="2257" spans="3:22">
      <c r="C2257" s="1">
        <f>+IF(D2257=1,COUNTIF($D$2:D2257,D2257),0)</f>
        <v>0</v>
      </c>
      <c r="D2257" s="1">
        <f>+COUNTIF($E$2:E2257,E2257)</f>
        <v>64</v>
      </c>
      <c r="E2257" s="1" t="str">
        <f t="shared" si="70"/>
        <v>MV040</v>
      </c>
      <c r="F2257" s="323">
        <f t="shared" si="71"/>
        <v>2255</v>
      </c>
      <c r="G2257" s="317" t="s">
        <v>3740</v>
      </c>
      <c r="H2257" s="317" t="s">
        <v>518</v>
      </c>
      <c r="I2257" s="317" t="s">
        <v>1151</v>
      </c>
      <c r="J2257" s="317">
        <v>8</v>
      </c>
      <c r="K2257" s="317" t="s">
        <v>758</v>
      </c>
      <c r="L2257" s="317" t="s">
        <v>835</v>
      </c>
      <c r="M2257" s="317">
        <v>0</v>
      </c>
      <c r="N2257" s="333" t="s">
        <v>28</v>
      </c>
      <c r="O2257" s="318"/>
      <c r="P2257" s="319"/>
      <c r="Q2257" s="320"/>
      <c r="R2257" s="319"/>
      <c r="S2257" s="319"/>
      <c r="T2257" s="320"/>
      <c r="U2257" s="321">
        <v>45072</v>
      </c>
      <c r="V2257" s="270" t="str">
        <f ca="1">IFERROR(IF(E2257&lt;&gt;"",VLOOKUP(E2257,'Color Lineup'!N:N,1,0),""),"CHECK")</f>
        <v>MV040</v>
      </c>
    </row>
    <row r="2258" spans="3:22">
      <c r="C2258" s="1">
        <f>+IF(D2258=1,COUNTIF($D$2:D2258,D2258),0)</f>
        <v>0</v>
      </c>
      <c r="D2258" s="1">
        <f>+COUNTIF($E$2:E2258,E2258)</f>
        <v>77</v>
      </c>
      <c r="E2258" s="1" t="str">
        <f t="shared" si="70"/>
        <v>HKW09</v>
      </c>
      <c r="F2258" s="323">
        <f t="shared" si="71"/>
        <v>2256</v>
      </c>
      <c r="G2258" s="317" t="s">
        <v>3741</v>
      </c>
      <c r="H2258" s="317" t="s">
        <v>682</v>
      </c>
      <c r="I2258" s="317" t="s">
        <v>3707</v>
      </c>
      <c r="J2258" s="317">
        <v>5</v>
      </c>
      <c r="K2258" s="317" t="s">
        <v>681</v>
      </c>
      <c r="L2258" s="317" t="s">
        <v>964</v>
      </c>
      <c r="M2258" s="317">
        <v>0</v>
      </c>
      <c r="N2258" s="333" t="s">
        <v>635</v>
      </c>
      <c r="O2258" s="318"/>
      <c r="P2258" s="319"/>
      <c r="Q2258" s="320"/>
      <c r="R2258" s="319"/>
      <c r="S2258" s="319"/>
      <c r="T2258" s="320"/>
      <c r="U2258" s="321">
        <v>45072</v>
      </c>
      <c r="V2258" s="270" t="str">
        <f ca="1">IFERROR(IF(E2258&lt;&gt;"",VLOOKUP(E2258,'Color Lineup'!N:N,1,0),""),"CHECK")</f>
        <v>HKW09</v>
      </c>
    </row>
    <row r="2259" spans="3:22">
      <c r="C2259" s="1">
        <f>+IF(D2259=1,COUNTIF($D$2:D2259,D2259),0)</f>
        <v>0</v>
      </c>
      <c r="D2259" s="1">
        <f>+COUNTIF($E$2:E2259,E2259)</f>
        <v>173</v>
      </c>
      <c r="E2259" s="1" t="str">
        <f t="shared" si="70"/>
        <v>MX4R0</v>
      </c>
      <c r="F2259" s="323">
        <f t="shared" si="71"/>
        <v>2257</v>
      </c>
      <c r="G2259" s="317" t="s">
        <v>3742</v>
      </c>
      <c r="H2259" s="317" t="s">
        <v>518</v>
      </c>
      <c r="I2259" s="317" t="s">
        <v>1217</v>
      </c>
      <c r="J2259" s="317">
        <v>3</v>
      </c>
      <c r="K2259" s="317" t="s">
        <v>760</v>
      </c>
      <c r="L2259" s="317" t="s">
        <v>836</v>
      </c>
      <c r="M2259" s="317">
        <v>0</v>
      </c>
      <c r="N2259" s="333" t="s">
        <v>21</v>
      </c>
      <c r="O2259" s="318"/>
      <c r="P2259" s="319"/>
      <c r="Q2259" s="320"/>
      <c r="R2259" s="319"/>
      <c r="S2259" s="319"/>
      <c r="T2259" s="320"/>
      <c r="U2259" s="321">
        <v>45072</v>
      </c>
      <c r="V2259" s="270" t="str">
        <f ca="1">IFERROR(IF(E2259&lt;&gt;"",VLOOKUP(E2259,'Color Lineup'!N:N,1,0),""),"CHECK")</f>
        <v>MX4R0</v>
      </c>
    </row>
    <row r="2260" spans="3:22">
      <c r="C2260" s="1">
        <f>+IF(D2260=1,COUNTIF($D$2:D2260,D2260),0)</f>
        <v>0</v>
      </c>
      <c r="D2260" s="1">
        <f>+COUNTIF($E$2:E2260,E2260)</f>
        <v>43</v>
      </c>
      <c r="E2260" s="1" t="str">
        <f t="shared" si="70"/>
        <v>LHP20</v>
      </c>
      <c r="F2260" s="323">
        <f t="shared" si="71"/>
        <v>2258</v>
      </c>
      <c r="G2260" s="317" t="s">
        <v>3743</v>
      </c>
      <c r="H2260" s="317" t="s">
        <v>682</v>
      </c>
      <c r="I2260" s="317" t="s">
        <v>3723</v>
      </c>
      <c r="J2260" s="317">
        <v>3</v>
      </c>
      <c r="K2260" s="317" t="s">
        <v>585</v>
      </c>
      <c r="L2260" s="317" t="s">
        <v>965</v>
      </c>
      <c r="M2260" s="317">
        <v>0</v>
      </c>
      <c r="N2260" s="333" t="s">
        <v>633</v>
      </c>
      <c r="O2260" s="318"/>
      <c r="P2260" s="319"/>
      <c r="Q2260" s="320"/>
      <c r="R2260" s="319"/>
      <c r="S2260" s="319"/>
      <c r="T2260" s="320"/>
      <c r="U2260" s="321">
        <v>45072</v>
      </c>
      <c r="V2260" s="270" t="str">
        <f ca="1">IFERROR(IF(E2260&lt;&gt;"",VLOOKUP(E2260,'Color Lineup'!N:N,1,0),""),"CHECK")</f>
        <v>LHP20</v>
      </c>
    </row>
    <row r="2261" spans="3:22">
      <c r="C2261" s="1">
        <f>+IF(D2261=1,COUNTIF($D$2:D2261,D2261),0)</f>
        <v>0</v>
      </c>
      <c r="D2261" s="1">
        <f>+COUNTIF($E$2:E2261,E2261)</f>
        <v>21</v>
      </c>
      <c r="E2261" s="1" t="str">
        <f t="shared" si="70"/>
        <v>JH1D6</v>
      </c>
      <c r="F2261" s="323">
        <f t="shared" si="71"/>
        <v>2259</v>
      </c>
      <c r="G2261" s="317" t="s">
        <v>3744</v>
      </c>
      <c r="H2261" s="317" t="s">
        <v>520</v>
      </c>
      <c r="I2261" s="317" t="s">
        <v>3745</v>
      </c>
      <c r="J2261" s="317">
        <v>1</v>
      </c>
      <c r="K2261" s="317" t="s">
        <v>452</v>
      </c>
      <c r="L2261" s="317" t="s">
        <v>884</v>
      </c>
      <c r="M2261" s="317">
        <v>0</v>
      </c>
      <c r="N2261" s="333" t="s">
        <v>29</v>
      </c>
      <c r="O2261" s="318"/>
      <c r="P2261" s="319"/>
      <c r="Q2261" s="320"/>
      <c r="R2261" s="319"/>
      <c r="S2261" s="319"/>
      <c r="T2261" s="320"/>
      <c r="U2261" s="321">
        <v>45072</v>
      </c>
      <c r="V2261" s="270" t="str">
        <f ca="1">IFERROR(IF(E2261&lt;&gt;"",VLOOKUP(E2261,'Color Lineup'!N:N,1,0),""),"CHECK")</f>
        <v>JH1D6</v>
      </c>
    </row>
    <row r="2262" spans="3:22">
      <c r="C2262" s="1">
        <f>+IF(D2262=1,COUNTIF($D$2:D2262,D2262),0)</f>
        <v>0</v>
      </c>
      <c r="D2262" s="1">
        <f>+COUNTIF($E$2:E2262,E2262)</f>
        <v>72</v>
      </c>
      <c r="E2262" s="1" t="str">
        <f t="shared" si="70"/>
        <v>MV4R0</v>
      </c>
      <c r="F2262" s="323">
        <f t="shared" si="71"/>
        <v>2260</v>
      </c>
      <c r="G2262" s="317" t="s">
        <v>3746</v>
      </c>
      <c r="H2262" s="317" t="s">
        <v>518</v>
      </c>
      <c r="I2262" s="317" t="s">
        <v>1151</v>
      </c>
      <c r="J2262" s="317">
        <v>9</v>
      </c>
      <c r="K2262" s="317" t="s">
        <v>758</v>
      </c>
      <c r="L2262" s="317" t="s">
        <v>838</v>
      </c>
      <c r="M2262" s="317">
        <v>0</v>
      </c>
      <c r="N2262" s="333" t="s">
        <v>21</v>
      </c>
      <c r="O2262" s="318"/>
      <c r="P2262" s="319"/>
      <c r="Q2262" s="320"/>
      <c r="R2262" s="319"/>
      <c r="S2262" s="319"/>
      <c r="T2262" s="320"/>
      <c r="U2262" s="321">
        <v>45072</v>
      </c>
      <c r="V2262" s="270" t="str">
        <f ca="1">IFERROR(IF(E2262&lt;&gt;"",VLOOKUP(E2262,'Color Lineup'!N:N,1,0),""),"CHECK")</f>
        <v>MV4R0</v>
      </c>
    </row>
    <row r="2263" spans="3:22">
      <c r="C2263" s="1">
        <f>+IF(D2263=1,COUNTIF($D$2:D2263,D2263),0)</f>
        <v>0</v>
      </c>
      <c r="D2263" s="1">
        <f>+COUNTIF($E$2:E2263,E2263)</f>
        <v>78</v>
      </c>
      <c r="E2263" s="1" t="str">
        <f t="shared" si="70"/>
        <v>HKW09</v>
      </c>
      <c r="F2263" s="323">
        <f t="shared" si="71"/>
        <v>2261</v>
      </c>
      <c r="G2263" s="317" t="s">
        <v>3747</v>
      </c>
      <c r="H2263" s="317" t="s">
        <v>682</v>
      </c>
      <c r="I2263" s="317" t="s">
        <v>3707</v>
      </c>
      <c r="J2263" s="317">
        <v>6</v>
      </c>
      <c r="K2263" s="317" t="s">
        <v>681</v>
      </c>
      <c r="L2263" s="317" t="s">
        <v>966</v>
      </c>
      <c r="M2263" s="317">
        <v>0</v>
      </c>
      <c r="N2263" s="333" t="s">
        <v>635</v>
      </c>
      <c r="O2263" s="318"/>
      <c r="P2263" s="319"/>
      <c r="Q2263" s="320"/>
      <c r="R2263" s="319"/>
      <c r="S2263" s="319"/>
      <c r="T2263" s="320"/>
      <c r="U2263" s="321">
        <v>45072</v>
      </c>
      <c r="V2263" s="270" t="str">
        <f ca="1">IFERROR(IF(E2263&lt;&gt;"",VLOOKUP(E2263,'Color Lineup'!N:N,1,0),""),"CHECK")</f>
        <v>HKW09</v>
      </c>
    </row>
    <row r="2264" spans="3:22">
      <c r="C2264" s="1">
        <f>+IF(D2264=1,COUNTIF($D$2:D2264,D2264),0)</f>
        <v>0</v>
      </c>
      <c r="D2264" s="1">
        <f>+COUNTIF($E$2:E2264,E2264)</f>
        <v>97</v>
      </c>
      <c r="E2264" s="1" t="str">
        <f t="shared" si="70"/>
        <v>MX218</v>
      </c>
      <c r="F2264" s="323">
        <f t="shared" si="71"/>
        <v>2262</v>
      </c>
      <c r="G2264" s="317" t="s">
        <v>3748</v>
      </c>
      <c r="H2264" s="317" t="s">
        <v>518</v>
      </c>
      <c r="I2264" s="317" t="s">
        <v>1217</v>
      </c>
      <c r="J2264" s="317">
        <v>4</v>
      </c>
      <c r="K2264" s="317" t="s">
        <v>760</v>
      </c>
      <c r="L2264" s="317" t="s">
        <v>839</v>
      </c>
      <c r="M2264" s="317">
        <v>0</v>
      </c>
      <c r="N2264" s="333" t="s">
        <v>20</v>
      </c>
      <c r="O2264" s="318"/>
      <c r="P2264" s="319"/>
      <c r="Q2264" s="320"/>
      <c r="R2264" s="319"/>
      <c r="S2264" s="319"/>
      <c r="T2264" s="320"/>
      <c r="U2264" s="321">
        <v>45072</v>
      </c>
      <c r="V2264" s="270" t="str">
        <f ca="1">IFERROR(IF(E2264&lt;&gt;"",VLOOKUP(E2264,'Color Lineup'!N:N,1,0),""),"CHECK")</f>
        <v>MX218</v>
      </c>
    </row>
    <row r="2265" spans="3:22">
      <c r="C2265" s="1">
        <f>+IF(D2265=1,COUNTIF($D$2:D2265,D2265),0)</f>
        <v>0</v>
      </c>
      <c r="D2265" s="1">
        <f>+COUNTIF($E$2:E2265,E2265)</f>
        <v>22</v>
      </c>
      <c r="E2265" s="1" t="str">
        <f t="shared" si="70"/>
        <v>HJS28</v>
      </c>
      <c r="F2265" s="323">
        <f t="shared" si="71"/>
        <v>2263</v>
      </c>
      <c r="G2265" s="317" t="s">
        <v>3749</v>
      </c>
      <c r="H2265" s="317" t="s">
        <v>682</v>
      </c>
      <c r="I2265" s="317" t="s">
        <v>3653</v>
      </c>
      <c r="J2265" s="317">
        <v>9</v>
      </c>
      <c r="K2265" s="317" t="s">
        <v>679</v>
      </c>
      <c r="L2265" s="317" t="s">
        <v>967</v>
      </c>
      <c r="M2265" s="317">
        <v>0</v>
      </c>
      <c r="N2265" s="333" t="s">
        <v>631</v>
      </c>
      <c r="O2265" s="318"/>
      <c r="P2265" s="319"/>
      <c r="Q2265" s="320"/>
      <c r="R2265" s="319"/>
      <c r="S2265" s="319"/>
      <c r="T2265" s="320"/>
      <c r="U2265" s="321">
        <v>45072</v>
      </c>
      <c r="V2265" s="270" t="str">
        <f ca="1">IFERROR(IF(E2265&lt;&gt;"",VLOOKUP(E2265,'Color Lineup'!N:N,1,0),""),"CHECK")</f>
        <v>HJS28</v>
      </c>
    </row>
    <row r="2266" spans="3:22">
      <c r="C2266" s="1">
        <f>+IF(D2266=1,COUNTIF($D$2:D2266,D2266),0)</f>
        <v>0</v>
      </c>
      <c r="D2266" s="1">
        <f>+COUNTIF($E$2:E2266,E2266)</f>
        <v>17</v>
      </c>
      <c r="E2266" s="1" t="str">
        <f t="shared" si="70"/>
        <v>MV1D6</v>
      </c>
      <c r="F2266" s="323">
        <f t="shared" si="71"/>
        <v>2264</v>
      </c>
      <c r="G2266" s="317" t="s">
        <v>3750</v>
      </c>
      <c r="H2266" s="317" t="s">
        <v>518</v>
      </c>
      <c r="I2266" s="317" t="s">
        <v>1151</v>
      </c>
      <c r="J2266" s="317">
        <v>10</v>
      </c>
      <c r="K2266" s="317" t="s">
        <v>758</v>
      </c>
      <c r="L2266" s="317" t="s">
        <v>841</v>
      </c>
      <c r="M2266" s="317">
        <v>0</v>
      </c>
      <c r="N2266" s="333" t="s">
        <v>29</v>
      </c>
      <c r="O2266" s="318"/>
      <c r="P2266" s="319"/>
      <c r="Q2266" s="320"/>
      <c r="R2266" s="319"/>
      <c r="S2266" s="319"/>
      <c r="T2266" s="320"/>
      <c r="U2266" s="321">
        <v>45072</v>
      </c>
      <c r="V2266" s="270" t="str">
        <f ca="1">IFERROR(IF(E2266&lt;&gt;"",VLOOKUP(E2266,'Color Lineup'!N:N,1,0),""),"CHECK")</f>
        <v>MV1D6</v>
      </c>
    </row>
    <row r="2267" spans="3:22">
      <c r="C2267" s="1">
        <f>+IF(D2267=1,COUNTIF($D$2:D2267,D2267),0)</f>
        <v>0</v>
      </c>
      <c r="D2267" s="1">
        <f>+COUNTIF($E$2:E2267,E2267)</f>
        <v>2</v>
      </c>
      <c r="E2267" s="1" t="str">
        <f t="shared" si="70"/>
        <v>JL089</v>
      </c>
      <c r="F2267" s="323">
        <f t="shared" si="71"/>
        <v>2265</v>
      </c>
      <c r="G2267" s="317" t="s">
        <v>3751</v>
      </c>
      <c r="H2267" s="317" t="s">
        <v>520</v>
      </c>
      <c r="I2267" s="317" t="s">
        <v>3597</v>
      </c>
      <c r="J2267" s="317">
        <v>4</v>
      </c>
      <c r="K2267" s="317" t="s">
        <v>454</v>
      </c>
      <c r="L2267" s="317" t="s">
        <v>887</v>
      </c>
      <c r="M2267" s="317">
        <v>0</v>
      </c>
      <c r="N2267" s="333" t="s">
        <v>465</v>
      </c>
      <c r="O2267" s="318"/>
      <c r="P2267" s="319"/>
      <c r="Q2267" s="320"/>
      <c r="R2267" s="319"/>
      <c r="S2267" s="319"/>
      <c r="T2267" s="320"/>
      <c r="U2267" s="321">
        <v>45072</v>
      </c>
      <c r="V2267" s="270" t="str">
        <f ca="1">IFERROR(IF(E2267&lt;&gt;"",VLOOKUP(E2267,'Color Lineup'!N:N,1,0),""),"CHECK")</f>
        <v>JL089</v>
      </c>
    </row>
    <row r="2268" spans="3:22">
      <c r="C2268" s="1">
        <f>+IF(D2268=1,COUNTIF($D$2:D2268,D2268),0)</f>
        <v>0</v>
      </c>
      <c r="D2268" s="1">
        <f>+COUNTIF($E$2:E2268,E2268)</f>
        <v>99</v>
      </c>
      <c r="E2268" s="1" t="str">
        <f t="shared" si="70"/>
        <v>CXW09</v>
      </c>
      <c r="F2268" s="323">
        <f t="shared" si="71"/>
        <v>2266</v>
      </c>
      <c r="G2268" s="317" t="s">
        <v>3752</v>
      </c>
      <c r="H2268" s="317" t="s">
        <v>682</v>
      </c>
      <c r="I2268" s="317" t="s">
        <v>3683</v>
      </c>
      <c r="J2268" s="317">
        <v>7</v>
      </c>
      <c r="K2268" s="317" t="s">
        <v>680</v>
      </c>
      <c r="L2268" s="317" t="s">
        <v>968</v>
      </c>
      <c r="M2268" s="317">
        <v>0</v>
      </c>
      <c r="N2268" s="333" t="s">
        <v>635</v>
      </c>
      <c r="O2268" s="318"/>
      <c r="P2268" s="319"/>
      <c r="Q2268" s="320"/>
      <c r="R2268" s="319"/>
      <c r="S2268" s="319"/>
      <c r="T2268" s="320"/>
      <c r="U2268" s="321">
        <v>45072</v>
      </c>
      <c r="V2268" s="270" t="str">
        <f ca="1">IFERROR(IF(E2268&lt;&gt;"",VLOOKUP(E2268,'Color Lineup'!N:N,1,0),""),"CHECK")</f>
        <v>CXW09</v>
      </c>
    </row>
    <row r="2269" spans="3:22">
      <c r="C2269" s="1">
        <f>+IF(D2269=1,COUNTIF($D$2:D2269,D2269),0)</f>
        <v>0</v>
      </c>
      <c r="D2269" s="1">
        <f>+COUNTIF($E$2:E2269,E2269)</f>
        <v>39</v>
      </c>
      <c r="E2269" s="1" t="str">
        <f t="shared" si="70"/>
        <v>MY089</v>
      </c>
      <c r="F2269" s="323">
        <f t="shared" si="71"/>
        <v>2267</v>
      </c>
      <c r="G2269" s="317" t="s">
        <v>3753</v>
      </c>
      <c r="H2269" s="317" t="s">
        <v>518</v>
      </c>
      <c r="I2269" s="317" t="s">
        <v>1186</v>
      </c>
      <c r="J2269" s="317">
        <v>10</v>
      </c>
      <c r="K2269" s="317" t="s">
        <v>759</v>
      </c>
      <c r="L2269" s="317" t="s">
        <v>842</v>
      </c>
      <c r="M2269" s="317">
        <v>0</v>
      </c>
      <c r="N2269" s="333" t="s">
        <v>465</v>
      </c>
      <c r="O2269" s="318"/>
      <c r="P2269" s="319"/>
      <c r="Q2269" s="320"/>
      <c r="R2269" s="319"/>
      <c r="S2269" s="319"/>
      <c r="T2269" s="320"/>
      <c r="U2269" s="321">
        <v>45072</v>
      </c>
      <c r="V2269" s="270" t="str">
        <f ca="1">IFERROR(IF(E2269&lt;&gt;"",VLOOKUP(E2269,'Color Lineup'!N:N,1,0),""),"CHECK")</f>
        <v>MY089</v>
      </c>
    </row>
    <row r="2270" spans="3:22">
      <c r="C2270" s="1">
        <f>+IF(D2270=1,COUNTIF($D$2:D2270,D2270),0)</f>
        <v>0</v>
      </c>
      <c r="D2270" s="1">
        <f>+COUNTIF($E$2:E2270,E2270)</f>
        <v>70</v>
      </c>
      <c r="E2270" s="1" t="str">
        <f t="shared" si="70"/>
        <v>LH3Q3</v>
      </c>
      <c r="F2270" s="323">
        <f t="shared" si="71"/>
        <v>2268</v>
      </c>
      <c r="G2270" s="317" t="s">
        <v>3754</v>
      </c>
      <c r="H2270" s="317" t="s">
        <v>682</v>
      </c>
      <c r="I2270" s="317" t="s">
        <v>3723</v>
      </c>
      <c r="J2270" s="317">
        <v>4</v>
      </c>
      <c r="K2270" s="317" t="s">
        <v>585</v>
      </c>
      <c r="L2270" s="317" t="s">
        <v>970</v>
      </c>
      <c r="M2270" s="317">
        <v>0</v>
      </c>
      <c r="N2270" s="333" t="s">
        <v>630</v>
      </c>
      <c r="O2270" s="318"/>
      <c r="P2270" s="319"/>
      <c r="Q2270" s="320"/>
      <c r="R2270" s="319"/>
      <c r="S2270" s="319"/>
      <c r="T2270" s="320"/>
      <c r="U2270" s="321">
        <v>45072</v>
      </c>
      <c r="V2270" s="270" t="str">
        <f ca="1">IFERROR(IF(E2270&lt;&gt;"",VLOOKUP(E2270,'Color Lineup'!N:N,1,0),""),"CHECK")</f>
        <v>LH3Q3</v>
      </c>
    </row>
    <row r="2271" spans="3:22">
      <c r="C2271" s="1">
        <f>+IF(D2271=1,COUNTIF($D$2:D2271,D2271),0)</f>
        <v>0</v>
      </c>
      <c r="D2271" s="1">
        <f>+COUNTIF($E$2:E2271,E2271)</f>
        <v>73</v>
      </c>
      <c r="E2271" s="1" t="str">
        <f t="shared" si="70"/>
        <v>MV4R0</v>
      </c>
      <c r="F2271" s="323">
        <f t="shared" si="71"/>
        <v>2269</v>
      </c>
      <c r="G2271" s="317" t="s">
        <v>3755</v>
      </c>
      <c r="H2271" s="317" t="s">
        <v>518</v>
      </c>
      <c r="I2271" s="317" t="s">
        <v>1156</v>
      </c>
      <c r="J2271" s="317">
        <v>1</v>
      </c>
      <c r="K2271" s="317" t="s">
        <v>758</v>
      </c>
      <c r="L2271" s="317" t="s">
        <v>843</v>
      </c>
      <c r="M2271" s="317">
        <v>0</v>
      </c>
      <c r="N2271" s="333" t="s">
        <v>21</v>
      </c>
      <c r="O2271" s="318"/>
      <c r="P2271" s="319"/>
      <c r="Q2271" s="320"/>
      <c r="R2271" s="319"/>
      <c r="S2271" s="319"/>
      <c r="T2271" s="320"/>
      <c r="U2271" s="321">
        <v>45072</v>
      </c>
      <c r="V2271" s="270" t="str">
        <f ca="1">IFERROR(IF(E2271&lt;&gt;"",VLOOKUP(E2271,'Color Lineup'!N:N,1,0),""),"CHECK")</f>
        <v>MV4R0</v>
      </c>
    </row>
    <row r="2272" spans="3:22">
      <c r="C2272" s="1">
        <f>+IF(D2272=1,COUNTIF($D$2:D2272,D2272),0)</f>
        <v>0</v>
      </c>
      <c r="D2272" s="1">
        <f>+COUNTIF($E$2:E2272,E2272)</f>
        <v>79</v>
      </c>
      <c r="E2272" s="1" t="str">
        <f t="shared" si="70"/>
        <v>HKW09</v>
      </c>
      <c r="F2272" s="323">
        <f t="shared" si="71"/>
        <v>2270</v>
      </c>
      <c r="G2272" s="317" t="s">
        <v>3756</v>
      </c>
      <c r="H2272" s="317" t="s">
        <v>682</v>
      </c>
      <c r="I2272" s="317" t="s">
        <v>3707</v>
      </c>
      <c r="J2272" s="317">
        <v>7</v>
      </c>
      <c r="K2272" s="317" t="s">
        <v>681</v>
      </c>
      <c r="L2272" s="317" t="s">
        <v>971</v>
      </c>
      <c r="M2272" s="317">
        <v>0</v>
      </c>
      <c r="N2272" s="333" t="s">
        <v>635</v>
      </c>
      <c r="O2272" s="318"/>
      <c r="P2272" s="319"/>
      <c r="Q2272" s="320"/>
      <c r="R2272" s="319"/>
      <c r="S2272" s="319"/>
      <c r="T2272" s="320"/>
      <c r="U2272" s="321">
        <v>45072</v>
      </c>
      <c r="V2272" s="270" t="str">
        <f ca="1">IFERROR(IF(E2272&lt;&gt;"",VLOOKUP(E2272,'Color Lineup'!N:N,1,0),""),"CHECK")</f>
        <v>HKW09</v>
      </c>
    </row>
    <row r="2273" spans="3:22">
      <c r="C2273" s="1">
        <f>+IF(D2273=1,COUNTIF($D$2:D2273,D2273),0)</f>
        <v>0</v>
      </c>
      <c r="D2273" s="1">
        <f>+COUNTIF($E$2:E2273,E2273)</f>
        <v>144</v>
      </c>
      <c r="E2273" s="1" t="str">
        <f t="shared" si="70"/>
        <v>MX089</v>
      </c>
      <c r="F2273" s="323">
        <f t="shared" si="71"/>
        <v>2271</v>
      </c>
      <c r="G2273" s="317" t="s">
        <v>3757</v>
      </c>
      <c r="H2273" s="317" t="s">
        <v>518</v>
      </c>
      <c r="I2273" s="317" t="s">
        <v>1217</v>
      </c>
      <c r="J2273" s="317">
        <v>5</v>
      </c>
      <c r="K2273" s="317" t="s">
        <v>760</v>
      </c>
      <c r="L2273" s="317" t="s">
        <v>844</v>
      </c>
      <c r="M2273" s="317">
        <v>0</v>
      </c>
      <c r="N2273" s="333" t="s">
        <v>465</v>
      </c>
      <c r="O2273" s="318"/>
      <c r="P2273" s="319"/>
      <c r="Q2273" s="320"/>
      <c r="R2273" s="319"/>
      <c r="S2273" s="319"/>
      <c r="T2273" s="320"/>
      <c r="U2273" s="321">
        <v>45072</v>
      </c>
      <c r="V2273" s="270" t="str">
        <f ca="1">IFERROR(IF(E2273&lt;&gt;"",VLOOKUP(E2273,'Color Lineup'!N:N,1,0),""),"CHECK")</f>
        <v>MX089</v>
      </c>
    </row>
    <row r="2274" spans="3:22">
      <c r="C2274" s="1">
        <f>+IF(D2274=1,COUNTIF($D$2:D2274,D2274),0)</f>
        <v>0</v>
      </c>
      <c r="D2274" s="1">
        <f>+COUNTIF($E$2:E2274,E2274)</f>
        <v>62</v>
      </c>
      <c r="E2274" s="1" t="str">
        <f t="shared" si="70"/>
        <v>JH040</v>
      </c>
      <c r="F2274" s="323">
        <f t="shared" si="71"/>
        <v>2272</v>
      </c>
      <c r="G2274" s="317" t="s">
        <v>3758</v>
      </c>
      <c r="H2274" s="317" t="s">
        <v>520</v>
      </c>
      <c r="I2274" s="317" t="s">
        <v>3745</v>
      </c>
      <c r="J2274" s="317">
        <v>2</v>
      </c>
      <c r="K2274" s="317" t="s">
        <v>452</v>
      </c>
      <c r="L2274" s="317" t="s">
        <v>890</v>
      </c>
      <c r="M2274" s="317">
        <v>0</v>
      </c>
      <c r="N2274" s="333" t="s">
        <v>28</v>
      </c>
      <c r="O2274" s="318"/>
      <c r="P2274" s="319"/>
      <c r="Q2274" s="320"/>
      <c r="R2274" s="319"/>
      <c r="S2274" s="319"/>
      <c r="T2274" s="320"/>
      <c r="U2274" s="321">
        <v>45072</v>
      </c>
      <c r="V2274" s="270" t="str">
        <f ca="1">IFERROR(IF(E2274&lt;&gt;"",VLOOKUP(E2274,'Color Lineup'!N:N,1,0),""),"CHECK")</f>
        <v>JH040</v>
      </c>
    </row>
    <row r="2275" spans="3:22">
      <c r="C2275" s="1">
        <f>+IF(D2275=1,COUNTIF($D$2:D2275,D2275),0)</f>
        <v>0</v>
      </c>
      <c r="D2275" s="1">
        <f>+COUNTIF($E$2:E2275,E2275)</f>
        <v>31</v>
      </c>
      <c r="E2275" s="1" t="str">
        <f t="shared" si="70"/>
        <v>HJX12</v>
      </c>
      <c r="F2275" s="323">
        <f t="shared" si="71"/>
        <v>2273</v>
      </c>
      <c r="G2275" s="317" t="s">
        <v>3759</v>
      </c>
      <c r="H2275" s="317" t="s">
        <v>682</v>
      </c>
      <c r="I2275" s="317" t="s">
        <v>3653</v>
      </c>
      <c r="J2275" s="317">
        <v>10</v>
      </c>
      <c r="K2275" s="317" t="s">
        <v>679</v>
      </c>
      <c r="L2275" s="317" t="s">
        <v>972</v>
      </c>
      <c r="M2275" s="317">
        <v>0</v>
      </c>
      <c r="N2275" s="333" t="s">
        <v>632</v>
      </c>
      <c r="O2275" s="318"/>
      <c r="P2275" s="319"/>
      <c r="Q2275" s="320"/>
      <c r="R2275" s="319"/>
      <c r="S2275" s="319"/>
      <c r="T2275" s="320"/>
      <c r="U2275" s="321">
        <v>45072</v>
      </c>
      <c r="V2275" s="270" t="str">
        <f ca="1">IFERROR(IF(E2275&lt;&gt;"",VLOOKUP(E2275,'Color Lineup'!N:N,1,0),""),"CHECK")</f>
        <v>HJX12</v>
      </c>
    </row>
    <row r="2276" spans="3:22">
      <c r="C2276" s="1">
        <f>+IF(D2276=1,COUNTIF($D$2:D2276,D2276),0)</f>
        <v>0</v>
      </c>
      <c r="D2276" s="1">
        <f>+COUNTIF($E$2:E2276,E2276)</f>
        <v>14</v>
      </c>
      <c r="E2276" s="1" t="str">
        <f t="shared" si="70"/>
        <v>MV218</v>
      </c>
      <c r="F2276" s="323">
        <f t="shared" si="71"/>
        <v>2274</v>
      </c>
      <c r="G2276" s="317" t="s">
        <v>3760</v>
      </c>
      <c r="H2276" s="317" t="s">
        <v>518</v>
      </c>
      <c r="I2276" s="317" t="s">
        <v>1156</v>
      </c>
      <c r="J2276" s="317">
        <v>2</v>
      </c>
      <c r="K2276" s="317" t="s">
        <v>758</v>
      </c>
      <c r="L2276" s="317" t="s">
        <v>845</v>
      </c>
      <c r="M2276" s="317">
        <v>0</v>
      </c>
      <c r="N2276" s="333" t="s">
        <v>20</v>
      </c>
      <c r="O2276" s="318"/>
      <c r="P2276" s="319"/>
      <c r="Q2276" s="320"/>
      <c r="R2276" s="319"/>
      <c r="S2276" s="319"/>
      <c r="T2276" s="320"/>
      <c r="U2276" s="321">
        <v>45072</v>
      </c>
      <c r="V2276" s="270" t="str">
        <f ca="1">IFERROR(IF(E2276&lt;&gt;"",VLOOKUP(E2276,'Color Lineup'!N:N,1,0),""),"CHECK")</f>
        <v>MV218</v>
      </c>
    </row>
    <row r="2277" spans="3:22">
      <c r="C2277" s="1">
        <f>+IF(D2277=1,COUNTIF($D$2:D2277,D2277),0)</f>
        <v>0</v>
      </c>
      <c r="D2277" s="1">
        <f>+COUNTIF($E$2:E2277,E2277)</f>
        <v>24</v>
      </c>
      <c r="E2277" s="1" t="str">
        <f t="shared" si="70"/>
        <v>CXS28</v>
      </c>
      <c r="F2277" s="323">
        <f t="shared" si="71"/>
        <v>2275</v>
      </c>
      <c r="G2277" s="317" t="s">
        <v>3761</v>
      </c>
      <c r="H2277" s="317" t="s">
        <v>682</v>
      </c>
      <c r="I2277" s="317" t="s">
        <v>3683</v>
      </c>
      <c r="J2277" s="317">
        <v>8</v>
      </c>
      <c r="K2277" s="317" t="s">
        <v>680</v>
      </c>
      <c r="L2277" s="317" t="s">
        <v>973</v>
      </c>
      <c r="M2277" s="317">
        <v>0</v>
      </c>
      <c r="N2277" s="333" t="s">
        <v>631</v>
      </c>
      <c r="O2277" s="318"/>
      <c r="P2277" s="319"/>
      <c r="Q2277" s="320"/>
      <c r="R2277" s="319"/>
      <c r="S2277" s="319"/>
      <c r="T2277" s="320"/>
      <c r="U2277" s="321">
        <v>45072</v>
      </c>
      <c r="V2277" s="270" t="str">
        <f ca="1">IFERROR(IF(E2277&lt;&gt;"",VLOOKUP(E2277,'Color Lineup'!N:N,1,0),""),"CHECK")</f>
        <v>CXS28</v>
      </c>
    </row>
    <row r="2278" spans="3:22">
      <c r="C2278" s="1">
        <f>+IF(D2278=1,COUNTIF($D$2:D2278,D2278),0)</f>
        <v>0</v>
      </c>
      <c r="D2278" s="1">
        <f>+COUNTIF($E$2:E2278,E2278)</f>
        <v>71</v>
      </c>
      <c r="E2278" s="1" t="str">
        <f t="shared" si="70"/>
        <v>MX3R3</v>
      </c>
      <c r="F2278" s="323">
        <f t="shared" si="71"/>
        <v>2276</v>
      </c>
      <c r="G2278" s="317" t="s">
        <v>3762</v>
      </c>
      <c r="H2278" s="317" t="s">
        <v>518</v>
      </c>
      <c r="I2278" s="317" t="s">
        <v>1217</v>
      </c>
      <c r="J2278" s="317">
        <v>6</v>
      </c>
      <c r="K2278" s="317" t="s">
        <v>760</v>
      </c>
      <c r="L2278" s="317" t="s">
        <v>846</v>
      </c>
      <c r="M2278" s="317">
        <v>0</v>
      </c>
      <c r="N2278" s="333" t="s">
        <v>354</v>
      </c>
      <c r="O2278" s="318"/>
      <c r="P2278" s="319"/>
      <c r="Q2278" s="320"/>
      <c r="R2278" s="319"/>
      <c r="S2278" s="319"/>
      <c r="T2278" s="320"/>
      <c r="U2278" s="321">
        <v>45072</v>
      </c>
      <c r="V2278" s="270" t="str">
        <f ca="1">IFERROR(IF(E2278&lt;&gt;"",VLOOKUP(E2278,'Color Lineup'!N:N,1,0),""),"CHECK")</f>
        <v>MX3R3</v>
      </c>
    </row>
    <row r="2279" spans="3:22">
      <c r="C2279" s="1">
        <f>+IF(D2279=1,COUNTIF($D$2:D2279,D2279),0)</f>
        <v>0</v>
      </c>
      <c r="D2279" s="1">
        <f>+COUNTIF($E$2:E2279,E2279)</f>
        <v>97</v>
      </c>
      <c r="E2279" s="1" t="str">
        <f t="shared" si="70"/>
        <v>LHX12</v>
      </c>
      <c r="F2279" s="323">
        <f t="shared" si="71"/>
        <v>2277</v>
      </c>
      <c r="G2279" s="317" t="s">
        <v>3763</v>
      </c>
      <c r="H2279" s="317" t="s">
        <v>682</v>
      </c>
      <c r="I2279" s="317" t="s">
        <v>3723</v>
      </c>
      <c r="J2279" s="317">
        <v>5</v>
      </c>
      <c r="K2279" s="317" t="s">
        <v>585</v>
      </c>
      <c r="L2279" s="317" t="s">
        <v>974</v>
      </c>
      <c r="M2279" s="317">
        <v>0</v>
      </c>
      <c r="N2279" s="333" t="s">
        <v>632</v>
      </c>
      <c r="O2279" s="318"/>
      <c r="P2279" s="319"/>
      <c r="Q2279" s="320"/>
      <c r="R2279" s="319"/>
      <c r="S2279" s="319"/>
      <c r="T2279" s="320"/>
      <c r="U2279" s="321">
        <v>45072</v>
      </c>
      <c r="V2279" s="270" t="str">
        <f ca="1">IFERROR(IF(E2279&lt;&gt;"",VLOOKUP(E2279,'Color Lineup'!N:N,1,0),""),"CHECK")</f>
        <v>LHX12</v>
      </c>
    </row>
    <row r="2280" spans="3:22">
      <c r="C2280" s="1">
        <f>+IF(D2280=1,COUNTIF($D$2:D2280,D2280),0)</f>
        <v>0</v>
      </c>
      <c r="D2280" s="1">
        <f>+COUNTIF($E$2:E2280,E2280)</f>
        <v>8</v>
      </c>
      <c r="E2280" s="1" t="str">
        <f t="shared" si="70"/>
        <v>JL1D6</v>
      </c>
      <c r="F2280" s="323">
        <f t="shared" si="71"/>
        <v>2278</v>
      </c>
      <c r="G2280" s="317" t="s">
        <v>3764</v>
      </c>
      <c r="H2280" s="317" t="s">
        <v>520</v>
      </c>
      <c r="I2280" s="317" t="s">
        <v>3597</v>
      </c>
      <c r="J2280" s="317">
        <v>5</v>
      </c>
      <c r="K2280" s="317" t="s">
        <v>454</v>
      </c>
      <c r="L2280" s="317" t="s">
        <v>893</v>
      </c>
      <c r="M2280" s="317">
        <v>0</v>
      </c>
      <c r="N2280" s="333" t="s">
        <v>29</v>
      </c>
      <c r="O2280" s="318"/>
      <c r="P2280" s="319"/>
      <c r="Q2280" s="320"/>
      <c r="R2280" s="319"/>
      <c r="S2280" s="319"/>
      <c r="T2280" s="320"/>
      <c r="U2280" s="321">
        <v>45072</v>
      </c>
      <c r="V2280" s="270" t="str">
        <f ca="1">IFERROR(IF(E2280&lt;&gt;"",VLOOKUP(E2280,'Color Lineup'!N:N,1,0),""),"CHECK")</f>
        <v>JL1D6</v>
      </c>
    </row>
    <row r="2281" spans="3:22">
      <c r="C2281" s="1">
        <f>+IF(D2281=1,COUNTIF($D$2:D2281,D2281),0)</f>
        <v>0</v>
      </c>
      <c r="D2281" s="1">
        <f>+COUNTIF($E$2:E2281,E2281)</f>
        <v>74</v>
      </c>
      <c r="E2281" s="1" t="str">
        <f t="shared" si="70"/>
        <v>MV4R0</v>
      </c>
      <c r="F2281" s="323">
        <f t="shared" si="71"/>
        <v>2279</v>
      </c>
      <c r="G2281" s="317" t="s">
        <v>3765</v>
      </c>
      <c r="H2281" s="317" t="s">
        <v>518</v>
      </c>
      <c r="I2281" s="317" t="s">
        <v>1156</v>
      </c>
      <c r="J2281" s="317">
        <v>3</v>
      </c>
      <c r="K2281" s="317" t="s">
        <v>758</v>
      </c>
      <c r="L2281" s="317" t="s">
        <v>847</v>
      </c>
      <c r="M2281" s="317">
        <v>0</v>
      </c>
      <c r="N2281" s="333" t="s">
        <v>21</v>
      </c>
      <c r="O2281" s="318"/>
      <c r="P2281" s="319"/>
      <c r="Q2281" s="320"/>
      <c r="R2281" s="319"/>
      <c r="S2281" s="319"/>
      <c r="T2281" s="320"/>
      <c r="U2281" s="321">
        <v>45072</v>
      </c>
      <c r="V2281" s="270" t="str">
        <f ca="1">IFERROR(IF(E2281&lt;&gt;"",VLOOKUP(E2281,'Color Lineup'!N:N,1,0),""),"CHECK")</f>
        <v>MV4R0</v>
      </c>
    </row>
    <row r="2282" spans="3:22">
      <c r="C2282" s="1">
        <f>+IF(D2282=1,COUNTIF($D$2:D2282,D2282),0)</f>
        <v>0</v>
      </c>
      <c r="D2282" s="1">
        <f>+COUNTIF($E$2:E2282,E2282)</f>
        <v>4</v>
      </c>
      <c r="E2282" s="1" t="str">
        <f t="shared" si="70"/>
        <v>HK576</v>
      </c>
      <c r="F2282" s="323">
        <f t="shared" si="71"/>
        <v>2280</v>
      </c>
      <c r="G2282" s="317" t="s">
        <v>3766</v>
      </c>
      <c r="H2282" s="317" t="s">
        <v>682</v>
      </c>
      <c r="I2282" s="317" t="s">
        <v>3707</v>
      </c>
      <c r="J2282" s="317">
        <v>8</v>
      </c>
      <c r="K2282" s="317" t="s">
        <v>681</v>
      </c>
      <c r="L2282" s="317" t="s">
        <v>975</v>
      </c>
      <c r="M2282" s="317">
        <v>0</v>
      </c>
      <c r="N2282" s="333" t="s">
        <v>2529</v>
      </c>
      <c r="O2282" s="318"/>
      <c r="P2282" s="319"/>
      <c r="Q2282" s="320"/>
      <c r="R2282" s="319"/>
      <c r="S2282" s="319"/>
      <c r="T2282" s="320"/>
      <c r="U2282" s="321">
        <v>45072</v>
      </c>
      <c r="V2282" s="270" t="str">
        <f ca="1">IFERROR(IF(E2282&lt;&gt;"",VLOOKUP(E2282,'Color Lineup'!N:N,1,0),""),"CHECK")</f>
        <v>HK576</v>
      </c>
    </row>
    <row r="2283" spans="3:22">
      <c r="C2283" s="1">
        <f>+IF(D2283=1,COUNTIF($D$2:D2283,D2283),0)</f>
        <v>0</v>
      </c>
      <c r="D2283" s="1">
        <f>+COUNTIF($E$2:E2283,E2283)</f>
        <v>174</v>
      </c>
      <c r="E2283" s="1" t="str">
        <f t="shared" si="70"/>
        <v>MX4R0</v>
      </c>
      <c r="F2283" s="323">
        <f t="shared" si="71"/>
        <v>2281</v>
      </c>
      <c r="G2283" s="317" t="s">
        <v>3767</v>
      </c>
      <c r="H2283" s="317" t="s">
        <v>518</v>
      </c>
      <c r="I2283" s="317" t="s">
        <v>1217</v>
      </c>
      <c r="J2283" s="317">
        <v>7</v>
      </c>
      <c r="K2283" s="317" t="s">
        <v>760</v>
      </c>
      <c r="L2283" s="317" t="s">
        <v>848</v>
      </c>
      <c r="M2283" s="317">
        <v>0</v>
      </c>
      <c r="N2283" s="333" t="s">
        <v>21</v>
      </c>
      <c r="O2283" s="318"/>
      <c r="P2283" s="319"/>
      <c r="Q2283" s="320"/>
      <c r="R2283" s="319"/>
      <c r="S2283" s="319"/>
      <c r="T2283" s="320"/>
      <c r="U2283" s="321">
        <v>45072</v>
      </c>
      <c r="V2283" s="270" t="str">
        <f ca="1">IFERROR(IF(E2283&lt;&gt;"",VLOOKUP(E2283,'Color Lineup'!N:N,1,0),""),"CHECK")</f>
        <v>MX4R0</v>
      </c>
    </row>
    <row r="2284" spans="3:22">
      <c r="C2284" s="1">
        <f>+IF(D2284=1,COUNTIF($D$2:D2284,D2284),0)</f>
        <v>0</v>
      </c>
      <c r="D2284" s="1">
        <f>+COUNTIF($E$2:E2284,E2284)</f>
        <v>107</v>
      </c>
      <c r="E2284" s="1" t="str">
        <f t="shared" si="70"/>
        <v>HJ089</v>
      </c>
      <c r="F2284" s="323">
        <f t="shared" si="71"/>
        <v>2282</v>
      </c>
      <c r="G2284" s="317" t="s">
        <v>3768</v>
      </c>
      <c r="H2284" s="317" t="s">
        <v>682</v>
      </c>
      <c r="I2284" s="317" t="s">
        <v>3769</v>
      </c>
      <c r="J2284" s="317">
        <v>1</v>
      </c>
      <c r="K2284" s="317" t="s">
        <v>679</v>
      </c>
      <c r="L2284" s="317" t="s">
        <v>977</v>
      </c>
      <c r="M2284" s="317">
        <v>0</v>
      </c>
      <c r="N2284" s="333" t="s">
        <v>465</v>
      </c>
      <c r="O2284" s="318"/>
      <c r="P2284" s="319"/>
      <c r="Q2284" s="320"/>
      <c r="R2284" s="319"/>
      <c r="S2284" s="319"/>
      <c r="T2284" s="320"/>
      <c r="U2284" s="321">
        <v>45072</v>
      </c>
      <c r="V2284" s="270" t="str">
        <f ca="1">IFERROR(IF(E2284&lt;&gt;"",VLOOKUP(E2284,'Color Lineup'!N:N,1,0),""),"CHECK")</f>
        <v>HJ089</v>
      </c>
    </row>
    <row r="2285" spans="3:22">
      <c r="C2285" s="1">
        <f>+IF(D2285=1,COUNTIF($D$2:D2285,D2285),0)</f>
        <v>0</v>
      </c>
      <c r="D2285" s="1">
        <f>+COUNTIF($E$2:E2285,E2285)</f>
        <v>43</v>
      </c>
      <c r="E2285" s="1" t="str">
        <f t="shared" si="70"/>
        <v>MY040</v>
      </c>
      <c r="F2285" s="323">
        <f t="shared" si="71"/>
        <v>2283</v>
      </c>
      <c r="G2285" s="317" t="s">
        <v>3770</v>
      </c>
      <c r="H2285" s="317" t="s">
        <v>518</v>
      </c>
      <c r="I2285" s="317" t="s">
        <v>3771</v>
      </c>
      <c r="J2285" s="317">
        <v>1</v>
      </c>
      <c r="K2285" s="317" t="s">
        <v>759</v>
      </c>
      <c r="L2285" s="317" t="s">
        <v>849</v>
      </c>
      <c r="M2285" s="317">
        <v>0</v>
      </c>
      <c r="N2285" s="333" t="s">
        <v>28</v>
      </c>
      <c r="O2285" s="318"/>
      <c r="P2285" s="319"/>
      <c r="Q2285" s="320"/>
      <c r="R2285" s="319"/>
      <c r="S2285" s="319"/>
      <c r="T2285" s="320"/>
      <c r="U2285" s="321">
        <v>45072</v>
      </c>
      <c r="V2285" s="270" t="str">
        <f ca="1">IFERROR(IF(E2285&lt;&gt;"",VLOOKUP(E2285,'Color Lineup'!N:N,1,0),""),"CHECK")</f>
        <v>MY040</v>
      </c>
    </row>
    <row r="2286" spans="3:22">
      <c r="C2286" s="1">
        <f>+IF(D2286=1,COUNTIF($D$2:D2286,D2286),0)</f>
        <v>0</v>
      </c>
      <c r="D2286" s="1">
        <f>+COUNTIF($E$2:E2286,E2286)</f>
        <v>100</v>
      </c>
      <c r="E2286" s="1" t="str">
        <f t="shared" si="70"/>
        <v>CXW09</v>
      </c>
      <c r="F2286" s="323">
        <f t="shared" si="71"/>
        <v>2284</v>
      </c>
      <c r="G2286" s="317" t="s">
        <v>3772</v>
      </c>
      <c r="H2286" s="317" t="s">
        <v>682</v>
      </c>
      <c r="I2286" s="317" t="s">
        <v>3683</v>
      </c>
      <c r="J2286" s="317">
        <v>9</v>
      </c>
      <c r="K2286" s="317" t="s">
        <v>680</v>
      </c>
      <c r="L2286" s="317" t="s">
        <v>978</v>
      </c>
      <c r="M2286" s="317">
        <v>0</v>
      </c>
      <c r="N2286" s="333" t="s">
        <v>635</v>
      </c>
      <c r="O2286" s="318"/>
      <c r="P2286" s="319"/>
      <c r="Q2286" s="320"/>
      <c r="R2286" s="319"/>
      <c r="S2286" s="319"/>
      <c r="T2286" s="320"/>
      <c r="U2286" s="321">
        <v>45072</v>
      </c>
      <c r="V2286" s="270" t="str">
        <f ca="1">IFERROR(IF(E2286&lt;&gt;"",VLOOKUP(E2286,'Color Lineup'!N:N,1,0),""),"CHECK")</f>
        <v>CXW09</v>
      </c>
    </row>
    <row r="2287" spans="3:22">
      <c r="C2287" s="1">
        <f>+IF(D2287=1,COUNTIF($D$2:D2287,D2287),0)</f>
        <v>0</v>
      </c>
      <c r="D2287" s="1">
        <f>+COUNTIF($E$2:E2287,E2287)</f>
        <v>10</v>
      </c>
      <c r="E2287" s="1" t="str">
        <f t="shared" si="70"/>
        <v>JH4V8</v>
      </c>
      <c r="F2287" s="323">
        <f t="shared" si="71"/>
        <v>2285</v>
      </c>
      <c r="G2287" s="317" t="s">
        <v>3773</v>
      </c>
      <c r="H2287" s="317" t="s">
        <v>520</v>
      </c>
      <c r="I2287" s="317" t="s">
        <v>3745</v>
      </c>
      <c r="J2287" s="317">
        <v>3</v>
      </c>
      <c r="K2287" s="317" t="s">
        <v>452</v>
      </c>
      <c r="L2287" s="317" t="s">
        <v>897</v>
      </c>
      <c r="M2287" s="317">
        <v>0</v>
      </c>
      <c r="N2287" s="333" t="s">
        <v>30</v>
      </c>
      <c r="O2287" s="318"/>
      <c r="P2287" s="319"/>
      <c r="Q2287" s="320"/>
      <c r="R2287" s="319"/>
      <c r="S2287" s="319"/>
      <c r="T2287" s="320"/>
      <c r="U2287" s="321">
        <v>45072</v>
      </c>
      <c r="V2287" s="270" t="str">
        <f ca="1">IFERROR(IF(E2287&lt;&gt;"",VLOOKUP(E2287,'Color Lineup'!N:N,1,0),""),"CHECK")</f>
        <v>JH4V8</v>
      </c>
    </row>
    <row r="2288" spans="3:22">
      <c r="C2288" s="1">
        <f>+IF(D2288=1,COUNTIF($D$2:D2288,D2288),0)</f>
        <v>0</v>
      </c>
      <c r="D2288" s="1">
        <f>+COUNTIF($E$2:E2288,E2288)</f>
        <v>75</v>
      </c>
      <c r="E2288" s="1" t="str">
        <f t="shared" si="70"/>
        <v>MV4R0</v>
      </c>
      <c r="F2288" s="323">
        <f t="shared" si="71"/>
        <v>2286</v>
      </c>
      <c r="G2288" s="317" t="s">
        <v>3774</v>
      </c>
      <c r="H2288" s="317" t="s">
        <v>518</v>
      </c>
      <c r="I2288" s="317" t="s">
        <v>1156</v>
      </c>
      <c r="J2288" s="317">
        <v>4</v>
      </c>
      <c r="K2288" s="317" t="s">
        <v>758</v>
      </c>
      <c r="L2288" s="317" t="s">
        <v>850</v>
      </c>
      <c r="M2288" s="317">
        <v>0</v>
      </c>
      <c r="N2288" s="333" t="s">
        <v>21</v>
      </c>
      <c r="O2288" s="318"/>
      <c r="P2288" s="319"/>
      <c r="Q2288" s="320"/>
      <c r="R2288" s="319"/>
      <c r="S2288" s="319"/>
      <c r="T2288" s="320"/>
      <c r="U2288" s="321">
        <v>45072</v>
      </c>
      <c r="V2288" s="270" t="str">
        <f ca="1">IFERROR(IF(E2288&lt;&gt;"",VLOOKUP(E2288,'Color Lineup'!N:N,1,0),""),"CHECK")</f>
        <v>MV4R0</v>
      </c>
    </row>
    <row r="2289" spans="3:22">
      <c r="C2289" s="1">
        <f>+IF(D2289=1,COUNTIF($D$2:D2289,D2289),0)</f>
        <v>0</v>
      </c>
      <c r="D2289" s="1">
        <f>+COUNTIF($E$2:E2289,E2289)</f>
        <v>204</v>
      </c>
      <c r="E2289" s="1" t="str">
        <f t="shared" si="70"/>
        <v>LH089</v>
      </c>
      <c r="F2289" s="323">
        <f t="shared" si="71"/>
        <v>2287</v>
      </c>
      <c r="G2289" s="317" t="s">
        <v>3775</v>
      </c>
      <c r="H2289" s="317" t="s">
        <v>682</v>
      </c>
      <c r="I2289" s="317" t="s">
        <v>3723</v>
      </c>
      <c r="J2289" s="317">
        <v>6</v>
      </c>
      <c r="K2289" s="317" t="s">
        <v>585</v>
      </c>
      <c r="L2289" s="317" t="s">
        <v>979</v>
      </c>
      <c r="M2289" s="317">
        <v>0</v>
      </c>
      <c r="N2289" s="333" t="s">
        <v>465</v>
      </c>
      <c r="O2289" s="318"/>
      <c r="P2289" s="319"/>
      <c r="Q2289" s="320"/>
      <c r="R2289" s="319"/>
      <c r="S2289" s="319"/>
      <c r="T2289" s="320"/>
      <c r="U2289" s="321">
        <v>45072</v>
      </c>
      <c r="V2289" s="270" t="str">
        <f ca="1">IFERROR(IF(E2289&lt;&gt;"",VLOOKUP(E2289,'Color Lineup'!N:N,1,0),""),"CHECK")</f>
        <v>LH089</v>
      </c>
    </row>
    <row r="2290" spans="3:22">
      <c r="C2290" s="1">
        <f>+IF(D2290=1,COUNTIF($D$2:D2290,D2290),0)</f>
        <v>0</v>
      </c>
      <c r="D2290" s="1">
        <f>+COUNTIF($E$2:E2290,E2290)</f>
        <v>76</v>
      </c>
      <c r="E2290" s="1" t="str">
        <f t="shared" si="70"/>
        <v>MV4R0</v>
      </c>
      <c r="F2290" s="323">
        <f t="shared" si="71"/>
        <v>2288</v>
      </c>
      <c r="G2290" s="317" t="s">
        <v>3776</v>
      </c>
      <c r="H2290" s="317" t="s">
        <v>518</v>
      </c>
      <c r="I2290" s="317" t="s">
        <v>1156</v>
      </c>
      <c r="J2290" s="317">
        <v>5</v>
      </c>
      <c r="K2290" s="317" t="s">
        <v>758</v>
      </c>
      <c r="L2290" s="317" t="s">
        <v>851</v>
      </c>
      <c r="M2290" s="317">
        <v>0</v>
      </c>
      <c r="N2290" s="333" t="s">
        <v>21</v>
      </c>
      <c r="O2290" s="318"/>
      <c r="P2290" s="319"/>
      <c r="Q2290" s="320"/>
      <c r="R2290" s="319"/>
      <c r="S2290" s="319"/>
      <c r="T2290" s="320"/>
      <c r="U2290" s="321">
        <v>45072</v>
      </c>
      <c r="V2290" s="270" t="str">
        <f ca="1">IFERROR(IF(E2290&lt;&gt;"",VLOOKUP(E2290,'Color Lineup'!N:N,1,0),""),"CHECK")</f>
        <v>MV4R0</v>
      </c>
    </row>
    <row r="2291" spans="3:22">
      <c r="C2291" s="1">
        <f>+IF(D2291=1,COUNTIF($D$2:D2291,D2291),0)</f>
        <v>0</v>
      </c>
      <c r="D2291" s="1">
        <f>+COUNTIF($E$2:E2291,E2291)</f>
        <v>8</v>
      </c>
      <c r="E2291" s="1" t="str">
        <f t="shared" si="70"/>
        <v>HKX12</v>
      </c>
      <c r="F2291" s="323">
        <f t="shared" si="71"/>
        <v>2289</v>
      </c>
      <c r="G2291" s="317" t="s">
        <v>3777</v>
      </c>
      <c r="H2291" s="317" t="s">
        <v>682</v>
      </c>
      <c r="I2291" s="317" t="s">
        <v>3707</v>
      </c>
      <c r="J2291" s="317">
        <v>9</v>
      </c>
      <c r="K2291" s="317" t="s">
        <v>681</v>
      </c>
      <c r="L2291" s="317" t="s">
        <v>980</v>
      </c>
      <c r="M2291" s="317">
        <v>0</v>
      </c>
      <c r="N2291" s="333" t="s">
        <v>632</v>
      </c>
      <c r="O2291" s="318"/>
      <c r="P2291" s="319"/>
      <c r="Q2291" s="320"/>
      <c r="R2291" s="319"/>
      <c r="S2291" s="319"/>
      <c r="T2291" s="320"/>
      <c r="U2291" s="321">
        <v>45072</v>
      </c>
      <c r="V2291" s="270" t="str">
        <f ca="1">IFERROR(IF(E2291&lt;&gt;"",VLOOKUP(E2291,'Color Lineup'!N:N,1,0),""),"CHECK")</f>
        <v>HKX12</v>
      </c>
    </row>
    <row r="2292" spans="3:22">
      <c r="C2292" s="1">
        <f>+IF(D2292=1,COUNTIF($D$2:D2292,D2292),0)</f>
        <v>0</v>
      </c>
      <c r="D2292" s="1">
        <f>+COUNTIF($E$2:E2292,E2292)</f>
        <v>145</v>
      </c>
      <c r="E2292" s="1" t="str">
        <f t="shared" si="70"/>
        <v>MX089</v>
      </c>
      <c r="F2292" s="323">
        <f t="shared" si="71"/>
        <v>2290</v>
      </c>
      <c r="G2292" s="317" t="s">
        <v>3778</v>
      </c>
      <c r="H2292" s="317" t="s">
        <v>518</v>
      </c>
      <c r="I2292" s="317" t="s">
        <v>1217</v>
      </c>
      <c r="J2292" s="317">
        <v>8</v>
      </c>
      <c r="K2292" s="317" t="s">
        <v>760</v>
      </c>
      <c r="L2292" s="317" t="s">
        <v>852</v>
      </c>
      <c r="M2292" s="317">
        <v>0</v>
      </c>
      <c r="N2292" s="333" t="s">
        <v>465</v>
      </c>
      <c r="O2292" s="318"/>
      <c r="P2292" s="319"/>
      <c r="Q2292" s="320"/>
      <c r="R2292" s="319"/>
      <c r="S2292" s="319"/>
      <c r="T2292" s="320"/>
      <c r="U2292" s="321">
        <v>45072</v>
      </c>
      <c r="V2292" s="270" t="str">
        <f ca="1">IFERROR(IF(E2292&lt;&gt;"",VLOOKUP(E2292,'Color Lineup'!N:N,1,0),""),"CHECK")</f>
        <v>MX089</v>
      </c>
    </row>
    <row r="2293" spans="3:22">
      <c r="C2293" s="1">
        <f>+IF(D2293=1,COUNTIF($D$2:D2293,D2293),0)</f>
        <v>0</v>
      </c>
      <c r="D2293" s="1">
        <f>+COUNTIF($E$2:E2293,E2293)</f>
        <v>9</v>
      </c>
      <c r="E2293" s="1" t="str">
        <f t="shared" si="70"/>
        <v>JL1D6</v>
      </c>
      <c r="F2293" s="323">
        <f t="shared" si="71"/>
        <v>2291</v>
      </c>
      <c r="G2293" s="317" t="s">
        <v>3779</v>
      </c>
      <c r="H2293" s="317" t="s">
        <v>520</v>
      </c>
      <c r="I2293" s="317" t="s">
        <v>3597</v>
      </c>
      <c r="J2293" s="317">
        <v>6</v>
      </c>
      <c r="K2293" s="317" t="s">
        <v>454</v>
      </c>
      <c r="L2293" s="317" t="s">
        <v>931</v>
      </c>
      <c r="M2293" s="317">
        <v>0</v>
      </c>
      <c r="N2293" s="333" t="s">
        <v>29</v>
      </c>
      <c r="O2293" s="318"/>
      <c r="P2293" s="319"/>
      <c r="Q2293" s="320"/>
      <c r="R2293" s="319"/>
      <c r="S2293" s="319"/>
      <c r="T2293" s="320"/>
      <c r="U2293" s="321">
        <v>45072</v>
      </c>
      <c r="V2293" s="270" t="str">
        <f ca="1">IFERROR(IF(E2293&lt;&gt;"",VLOOKUP(E2293,'Color Lineup'!N:N,1,0),""),"CHECK")</f>
        <v>JL1D6</v>
      </c>
    </row>
    <row r="2294" spans="3:22">
      <c r="C2294" s="1">
        <f>+IF(D2294=1,COUNTIF($D$2:D2294,D2294),0)</f>
        <v>0</v>
      </c>
      <c r="D2294" s="1">
        <f>+COUNTIF($E$2:E2294,E2294)</f>
        <v>205</v>
      </c>
      <c r="E2294" s="1" t="str">
        <f t="shared" si="70"/>
        <v>LH089</v>
      </c>
      <c r="F2294" s="323">
        <f t="shared" si="71"/>
        <v>2292</v>
      </c>
      <c r="G2294" s="317" t="s">
        <v>3780</v>
      </c>
      <c r="H2294" s="317" t="s">
        <v>682</v>
      </c>
      <c r="I2294" s="317" t="s">
        <v>3723</v>
      </c>
      <c r="J2294" s="317">
        <v>7</v>
      </c>
      <c r="K2294" s="317" t="s">
        <v>585</v>
      </c>
      <c r="L2294" s="317" t="s">
        <v>981</v>
      </c>
      <c r="M2294" s="317">
        <v>0</v>
      </c>
      <c r="N2294" s="333" t="s">
        <v>465</v>
      </c>
      <c r="O2294" s="318"/>
      <c r="P2294" s="319"/>
      <c r="Q2294" s="320"/>
      <c r="R2294" s="319"/>
      <c r="S2294" s="319"/>
      <c r="T2294" s="320"/>
      <c r="U2294" s="321">
        <v>45072</v>
      </c>
      <c r="V2294" s="270" t="str">
        <f ca="1">IFERROR(IF(E2294&lt;&gt;"",VLOOKUP(E2294,'Color Lineup'!N:N,1,0),""),"CHECK")</f>
        <v>LH089</v>
      </c>
    </row>
    <row r="2295" spans="3:22">
      <c r="C2295" s="1">
        <f>+IF(D2295=1,COUNTIF($D$2:D2295,D2295),0)</f>
        <v>0</v>
      </c>
      <c r="D2295" s="1">
        <f>+COUNTIF($E$2:E2295,E2295)</f>
        <v>15</v>
      </c>
      <c r="E2295" s="1" t="str">
        <f t="shared" si="70"/>
        <v>MV218</v>
      </c>
      <c r="F2295" s="323">
        <f t="shared" si="71"/>
        <v>2293</v>
      </c>
      <c r="G2295" s="317" t="s">
        <v>3781</v>
      </c>
      <c r="H2295" s="317" t="s">
        <v>518</v>
      </c>
      <c r="I2295" s="317" t="s">
        <v>1156</v>
      </c>
      <c r="J2295" s="317">
        <v>6</v>
      </c>
      <c r="K2295" s="317" t="s">
        <v>758</v>
      </c>
      <c r="L2295" s="317" t="s">
        <v>853</v>
      </c>
      <c r="M2295" s="317">
        <v>0</v>
      </c>
      <c r="N2295" s="333" t="s">
        <v>20</v>
      </c>
      <c r="O2295" s="318"/>
      <c r="P2295" s="319"/>
      <c r="Q2295" s="320"/>
      <c r="R2295" s="319"/>
      <c r="S2295" s="319"/>
      <c r="T2295" s="320"/>
      <c r="U2295" s="321">
        <v>45072</v>
      </c>
      <c r="V2295" s="270" t="str">
        <f ca="1">IFERROR(IF(E2295&lt;&gt;"",VLOOKUP(E2295,'Color Lineup'!N:N,1,0),""),"CHECK")</f>
        <v>MV218</v>
      </c>
    </row>
    <row r="2296" spans="3:22">
      <c r="C2296" s="1">
        <f>+IF(D2296=1,COUNTIF($D$2:D2296,D2296),0)</f>
        <v>0</v>
      </c>
      <c r="D2296" s="1">
        <f>+COUNTIF($E$2:E2296,E2296)</f>
        <v>9</v>
      </c>
      <c r="E2296" s="1" t="str">
        <f t="shared" si="70"/>
        <v>HKX12</v>
      </c>
      <c r="F2296" s="323">
        <f t="shared" si="71"/>
        <v>2294</v>
      </c>
      <c r="G2296" s="317" t="s">
        <v>3782</v>
      </c>
      <c r="H2296" s="317" t="s">
        <v>682</v>
      </c>
      <c r="I2296" s="317" t="s">
        <v>3707</v>
      </c>
      <c r="J2296" s="317">
        <v>10</v>
      </c>
      <c r="K2296" s="317" t="s">
        <v>681</v>
      </c>
      <c r="L2296" s="317" t="s">
        <v>982</v>
      </c>
      <c r="M2296" s="317">
        <v>0</v>
      </c>
      <c r="N2296" s="333" t="s">
        <v>632</v>
      </c>
      <c r="O2296" s="318"/>
      <c r="P2296" s="319"/>
      <c r="Q2296" s="320"/>
      <c r="R2296" s="319"/>
      <c r="S2296" s="319"/>
      <c r="T2296" s="320"/>
      <c r="U2296" s="321">
        <v>45072</v>
      </c>
      <c r="V2296" s="270" t="str">
        <f ca="1">IFERROR(IF(E2296&lt;&gt;"",VLOOKUP(E2296,'Color Lineup'!N:N,1,0),""),"CHECK")</f>
        <v>HKX12</v>
      </c>
    </row>
    <row r="2297" spans="3:22">
      <c r="C2297" s="1">
        <f>+IF(D2297=1,COUNTIF($D$2:D2297,D2297),0)</f>
        <v>0</v>
      </c>
      <c r="D2297" s="1">
        <f>+COUNTIF($E$2:E2297,E2297)</f>
        <v>98</v>
      </c>
      <c r="E2297" s="1" t="str">
        <f t="shared" si="70"/>
        <v>MX218</v>
      </c>
      <c r="F2297" s="323">
        <f t="shared" si="71"/>
        <v>2295</v>
      </c>
      <c r="G2297" s="317" t="s">
        <v>3783</v>
      </c>
      <c r="H2297" s="317" t="s">
        <v>518</v>
      </c>
      <c r="I2297" s="317" t="s">
        <v>1217</v>
      </c>
      <c r="J2297" s="317">
        <v>9</v>
      </c>
      <c r="K2297" s="317" t="s">
        <v>760</v>
      </c>
      <c r="L2297" s="317" t="s">
        <v>854</v>
      </c>
      <c r="M2297" s="317">
        <v>0</v>
      </c>
      <c r="N2297" s="333" t="s">
        <v>20</v>
      </c>
      <c r="O2297" s="318"/>
      <c r="P2297" s="319"/>
      <c r="Q2297" s="320"/>
      <c r="R2297" s="319"/>
      <c r="S2297" s="319"/>
      <c r="T2297" s="320"/>
      <c r="U2297" s="321">
        <v>45072</v>
      </c>
      <c r="V2297" s="270" t="str">
        <f ca="1">IFERROR(IF(E2297&lt;&gt;"",VLOOKUP(E2297,'Color Lineup'!N:N,1,0),""),"CHECK")</f>
        <v>MX218</v>
      </c>
    </row>
    <row r="2298" spans="3:22">
      <c r="C2298" s="1">
        <f>+IF(D2298=1,COUNTIF($D$2:D2298,D2298),0)</f>
        <v>0</v>
      </c>
      <c r="D2298" s="1">
        <f>+COUNTIF($E$2:E2298,E2298)</f>
        <v>108</v>
      </c>
      <c r="E2298" s="1" t="str">
        <f t="shared" si="70"/>
        <v>HJ089</v>
      </c>
      <c r="F2298" s="323">
        <f t="shared" si="71"/>
        <v>2296</v>
      </c>
      <c r="G2298" s="317" t="s">
        <v>3784</v>
      </c>
      <c r="H2298" s="317" t="s">
        <v>682</v>
      </c>
      <c r="I2298" s="317" t="s">
        <v>3769</v>
      </c>
      <c r="J2298" s="317">
        <v>2</v>
      </c>
      <c r="K2298" s="317" t="s">
        <v>679</v>
      </c>
      <c r="L2298" s="317" t="s">
        <v>984</v>
      </c>
      <c r="M2298" s="317">
        <v>0</v>
      </c>
      <c r="N2298" s="333" t="s">
        <v>465</v>
      </c>
      <c r="O2298" s="318"/>
      <c r="P2298" s="319"/>
      <c r="Q2298" s="320"/>
      <c r="R2298" s="319"/>
      <c r="S2298" s="319"/>
      <c r="T2298" s="320"/>
      <c r="U2298" s="321">
        <v>45072</v>
      </c>
      <c r="V2298" s="270" t="str">
        <f ca="1">IFERROR(IF(E2298&lt;&gt;"",VLOOKUP(E2298,'Color Lineup'!N:N,1,0),""),"CHECK")</f>
        <v>HJ089</v>
      </c>
    </row>
    <row r="2299" spans="3:22">
      <c r="C2299" s="1">
        <f>+IF(D2299=1,COUNTIF($D$2:D2299,D2299),0)</f>
        <v>0</v>
      </c>
      <c r="D2299" s="1">
        <f>+COUNTIF($E$2:E2299,E2299)</f>
        <v>77</v>
      </c>
      <c r="E2299" s="1" t="str">
        <f t="shared" si="70"/>
        <v>MV4R0</v>
      </c>
      <c r="F2299" s="323">
        <f t="shared" si="71"/>
        <v>2297</v>
      </c>
      <c r="G2299" s="317" t="s">
        <v>3785</v>
      </c>
      <c r="H2299" s="317" t="s">
        <v>518</v>
      </c>
      <c r="I2299" s="317" t="s">
        <v>1156</v>
      </c>
      <c r="J2299" s="317">
        <v>7</v>
      </c>
      <c r="K2299" s="317" t="s">
        <v>758</v>
      </c>
      <c r="L2299" s="317" t="s">
        <v>855</v>
      </c>
      <c r="M2299" s="317">
        <v>0</v>
      </c>
      <c r="N2299" s="333" t="s">
        <v>21</v>
      </c>
      <c r="O2299" s="318"/>
      <c r="P2299" s="319"/>
      <c r="Q2299" s="320"/>
      <c r="R2299" s="319"/>
      <c r="S2299" s="319"/>
      <c r="T2299" s="320"/>
      <c r="U2299" s="321">
        <v>45072</v>
      </c>
      <c r="V2299" s="270" t="str">
        <f ca="1">IFERROR(IF(E2299&lt;&gt;"",VLOOKUP(E2299,'Color Lineup'!N:N,1,0),""),"CHECK")</f>
        <v>MV4R0</v>
      </c>
    </row>
    <row r="2300" spans="3:22">
      <c r="C2300" s="1">
        <f>+IF(D2300=1,COUNTIF($D$2:D2300,D2300),0)</f>
        <v>0</v>
      </c>
      <c r="D2300" s="1">
        <f>+COUNTIF($E$2:E2300,E2300)</f>
        <v>11</v>
      </c>
      <c r="E2300" s="1" t="str">
        <f t="shared" si="70"/>
        <v>JH4V8</v>
      </c>
      <c r="F2300" s="323">
        <f t="shared" si="71"/>
        <v>2298</v>
      </c>
      <c r="G2300" s="317" t="s">
        <v>3786</v>
      </c>
      <c r="H2300" s="317" t="s">
        <v>520</v>
      </c>
      <c r="I2300" s="317" t="s">
        <v>3745</v>
      </c>
      <c r="J2300" s="317">
        <v>4</v>
      </c>
      <c r="K2300" s="317" t="s">
        <v>452</v>
      </c>
      <c r="L2300" s="317" t="s">
        <v>938</v>
      </c>
      <c r="M2300" s="317">
        <v>0</v>
      </c>
      <c r="N2300" s="333" t="s">
        <v>30</v>
      </c>
      <c r="O2300" s="318"/>
      <c r="P2300" s="319"/>
      <c r="Q2300" s="320"/>
      <c r="R2300" s="319"/>
      <c r="S2300" s="319"/>
      <c r="T2300" s="320"/>
      <c r="U2300" s="321">
        <v>45072</v>
      </c>
      <c r="V2300" s="270" t="str">
        <f ca="1">IFERROR(IF(E2300&lt;&gt;"",VLOOKUP(E2300,'Color Lineup'!N:N,1,0),""),"CHECK")</f>
        <v>JH4V8</v>
      </c>
    </row>
    <row r="2301" spans="3:22">
      <c r="C2301" s="1">
        <f>+IF(D2301=1,COUNTIF($D$2:D2301,D2301),0)</f>
        <v>0</v>
      </c>
      <c r="D2301" s="1">
        <f>+COUNTIF($E$2:E2301,E2301)</f>
        <v>32</v>
      </c>
      <c r="E2301" s="1" t="str">
        <f t="shared" si="70"/>
        <v>CXX12</v>
      </c>
      <c r="F2301" s="323">
        <f t="shared" si="71"/>
        <v>2299</v>
      </c>
      <c r="G2301" s="317" t="s">
        <v>3787</v>
      </c>
      <c r="H2301" s="317" t="s">
        <v>682</v>
      </c>
      <c r="I2301" s="317" t="s">
        <v>3683</v>
      </c>
      <c r="J2301" s="317">
        <v>10</v>
      </c>
      <c r="K2301" s="317" t="s">
        <v>680</v>
      </c>
      <c r="L2301" s="317" t="s">
        <v>985</v>
      </c>
      <c r="M2301" s="317">
        <v>0</v>
      </c>
      <c r="N2301" s="333" t="s">
        <v>632</v>
      </c>
      <c r="O2301" s="318"/>
      <c r="P2301" s="319"/>
      <c r="Q2301" s="320"/>
      <c r="R2301" s="319"/>
      <c r="S2301" s="319"/>
      <c r="T2301" s="320"/>
      <c r="U2301" s="321">
        <v>45072</v>
      </c>
      <c r="V2301" s="270" t="str">
        <f ca="1">IFERROR(IF(E2301&lt;&gt;"",VLOOKUP(E2301,'Color Lineup'!N:N,1,0),""),"CHECK")</f>
        <v>CXX12</v>
      </c>
    </row>
    <row r="2302" spans="3:22">
      <c r="C2302" s="1">
        <f>+IF(D2302=1,COUNTIF($D$2:D2302,D2302),0)</f>
        <v>0</v>
      </c>
      <c r="D2302" s="1">
        <f>+COUNTIF($E$2:E2302,E2302)</f>
        <v>25</v>
      </c>
      <c r="E2302" s="1" t="str">
        <f t="shared" si="70"/>
        <v>MY218</v>
      </c>
      <c r="F2302" s="323">
        <f t="shared" si="71"/>
        <v>2300</v>
      </c>
      <c r="G2302" s="317" t="s">
        <v>3788</v>
      </c>
      <c r="H2302" s="317" t="s">
        <v>518</v>
      </c>
      <c r="I2302" s="317" t="s">
        <v>3771</v>
      </c>
      <c r="J2302" s="317">
        <v>2</v>
      </c>
      <c r="K2302" s="317" t="s">
        <v>759</v>
      </c>
      <c r="L2302" s="317" t="s">
        <v>856</v>
      </c>
      <c r="M2302" s="317">
        <v>0</v>
      </c>
      <c r="N2302" s="333" t="s">
        <v>20</v>
      </c>
      <c r="O2302" s="318"/>
      <c r="P2302" s="319"/>
      <c r="Q2302" s="320"/>
      <c r="R2302" s="319"/>
      <c r="S2302" s="319"/>
      <c r="T2302" s="320"/>
      <c r="U2302" s="321">
        <v>45072</v>
      </c>
      <c r="V2302" s="270" t="str">
        <f ca="1">IFERROR(IF(E2302&lt;&gt;"",VLOOKUP(E2302,'Color Lineup'!N:N,1,0),""),"CHECK")</f>
        <v>MY218</v>
      </c>
    </row>
    <row r="2303" spans="3:22">
      <c r="C2303" s="1">
        <f>+IF(D2303=1,COUNTIF($D$2:D2303,D2303),0)</f>
        <v>0</v>
      </c>
      <c r="D2303" s="1">
        <f>+COUNTIF($E$2:E2303,E2303)</f>
        <v>80</v>
      </c>
      <c r="E2303" s="1" t="str">
        <f t="shared" si="70"/>
        <v>HKW09</v>
      </c>
      <c r="F2303" s="323">
        <f t="shared" si="71"/>
        <v>2301</v>
      </c>
      <c r="G2303" s="317" t="s">
        <v>3789</v>
      </c>
      <c r="H2303" s="317" t="s">
        <v>682</v>
      </c>
      <c r="I2303" s="317" t="s">
        <v>3790</v>
      </c>
      <c r="J2303" s="317">
        <v>1</v>
      </c>
      <c r="K2303" s="317" t="s">
        <v>681</v>
      </c>
      <c r="L2303" s="317" t="s">
        <v>986</v>
      </c>
      <c r="M2303" s="317">
        <v>0</v>
      </c>
      <c r="N2303" s="333" t="s">
        <v>635</v>
      </c>
      <c r="O2303" s="318"/>
      <c r="P2303" s="319"/>
      <c r="Q2303" s="320"/>
      <c r="R2303" s="319"/>
      <c r="S2303" s="319"/>
      <c r="T2303" s="320"/>
      <c r="U2303" s="321">
        <v>45072</v>
      </c>
      <c r="V2303" s="270" t="str">
        <f ca="1">IFERROR(IF(E2303&lt;&gt;"",VLOOKUP(E2303,'Color Lineup'!N:N,1,0),""),"CHECK")</f>
        <v>HKW09</v>
      </c>
    </row>
    <row r="2304" spans="3:22">
      <c r="C2304" s="1">
        <f>+IF(D2304=1,COUNTIF($D$2:D2304,D2304),0)</f>
        <v>0</v>
      </c>
      <c r="D2304" s="1">
        <f>+COUNTIF($E$2:E2304,E2304)</f>
        <v>49</v>
      </c>
      <c r="E2304" s="1" t="str">
        <f t="shared" si="70"/>
        <v>MX040</v>
      </c>
      <c r="F2304" s="323">
        <f t="shared" si="71"/>
        <v>2302</v>
      </c>
      <c r="G2304" s="317" t="s">
        <v>3791</v>
      </c>
      <c r="H2304" s="317" t="s">
        <v>518</v>
      </c>
      <c r="I2304" s="317" t="s">
        <v>1217</v>
      </c>
      <c r="J2304" s="317">
        <v>10</v>
      </c>
      <c r="K2304" s="317" t="s">
        <v>760</v>
      </c>
      <c r="L2304" s="317" t="s">
        <v>857</v>
      </c>
      <c r="M2304" s="317">
        <v>0</v>
      </c>
      <c r="N2304" s="333" t="s">
        <v>28</v>
      </c>
      <c r="O2304" s="318"/>
      <c r="P2304" s="319"/>
      <c r="Q2304" s="320"/>
      <c r="R2304" s="319"/>
      <c r="S2304" s="319"/>
      <c r="T2304" s="320"/>
      <c r="U2304" s="321">
        <v>45072</v>
      </c>
      <c r="V2304" s="270" t="str">
        <f ca="1">IFERROR(IF(E2304&lt;&gt;"",VLOOKUP(E2304,'Color Lineup'!N:N,1,0),""),"CHECK")</f>
        <v>MX040</v>
      </c>
    </row>
    <row r="2305" spans="3:22">
      <c r="C2305" s="1">
        <f>+IF(D2305=1,COUNTIF($D$2:D2305,D2305),0)</f>
        <v>0</v>
      </c>
      <c r="D2305" s="1">
        <f>+COUNTIF($E$2:E2305,E2305)</f>
        <v>98</v>
      </c>
      <c r="E2305" s="1" t="str">
        <f t="shared" si="70"/>
        <v>LHX12</v>
      </c>
      <c r="F2305" s="323">
        <f t="shared" si="71"/>
        <v>2303</v>
      </c>
      <c r="G2305" s="317" t="s">
        <v>3792</v>
      </c>
      <c r="H2305" s="317" t="s">
        <v>682</v>
      </c>
      <c r="I2305" s="317" t="s">
        <v>3723</v>
      </c>
      <c r="J2305" s="317">
        <v>8</v>
      </c>
      <c r="K2305" s="317" t="s">
        <v>585</v>
      </c>
      <c r="L2305" s="317" t="s">
        <v>987</v>
      </c>
      <c r="M2305" s="317">
        <v>0</v>
      </c>
      <c r="N2305" s="333" t="s">
        <v>632</v>
      </c>
      <c r="O2305" s="318"/>
      <c r="P2305" s="319"/>
      <c r="Q2305" s="320"/>
      <c r="R2305" s="319"/>
      <c r="S2305" s="319"/>
      <c r="T2305" s="320"/>
      <c r="U2305" s="321">
        <v>45072</v>
      </c>
      <c r="V2305" s="270" t="str">
        <f ca="1">IFERROR(IF(E2305&lt;&gt;"",VLOOKUP(E2305,'Color Lineup'!N:N,1,0),""),"CHECK")</f>
        <v>LHX12</v>
      </c>
    </row>
    <row r="2306" spans="3:22">
      <c r="C2306" s="1">
        <f>+IF(D2306=1,COUNTIF($D$2:D2306,D2306),0)</f>
        <v>0</v>
      </c>
      <c r="D2306" s="1">
        <f>+COUNTIF($E$2:E2306,E2306)</f>
        <v>10</v>
      </c>
      <c r="E2306" s="1" t="str">
        <f t="shared" si="70"/>
        <v>JL1D6</v>
      </c>
      <c r="F2306" s="323">
        <f t="shared" si="71"/>
        <v>2304</v>
      </c>
      <c r="G2306" s="317" t="s">
        <v>3793</v>
      </c>
      <c r="H2306" s="317" t="s">
        <v>520</v>
      </c>
      <c r="I2306" s="317" t="s">
        <v>3597</v>
      </c>
      <c r="J2306" s="317">
        <v>7</v>
      </c>
      <c r="K2306" s="317" t="s">
        <v>454</v>
      </c>
      <c r="L2306" s="317" t="s">
        <v>946</v>
      </c>
      <c r="M2306" s="317">
        <v>0</v>
      </c>
      <c r="N2306" s="333" t="s">
        <v>29</v>
      </c>
      <c r="O2306" s="318"/>
      <c r="P2306" s="319"/>
      <c r="Q2306" s="320"/>
      <c r="R2306" s="319"/>
      <c r="S2306" s="319"/>
      <c r="T2306" s="320"/>
      <c r="U2306" s="321">
        <v>45072</v>
      </c>
      <c r="V2306" s="270" t="str">
        <f ca="1">IFERROR(IF(E2306&lt;&gt;"",VLOOKUP(E2306,'Color Lineup'!N:N,1,0),""),"CHECK")</f>
        <v>JL1D6</v>
      </c>
    </row>
    <row r="2307" spans="3:22">
      <c r="C2307" s="1">
        <f>+IF(D2307=1,COUNTIF($D$2:D2307,D2307),0)</f>
        <v>0</v>
      </c>
      <c r="D2307" s="1">
        <f>+COUNTIF($E$2:E2307,E2307)</f>
        <v>18</v>
      </c>
      <c r="E2307" s="1" t="str">
        <f t="shared" si="70"/>
        <v>MV089</v>
      </c>
      <c r="F2307" s="323">
        <f t="shared" si="71"/>
        <v>2305</v>
      </c>
      <c r="G2307" s="317" t="s">
        <v>3794</v>
      </c>
      <c r="H2307" s="317" t="s">
        <v>518</v>
      </c>
      <c r="I2307" s="317" t="s">
        <v>1156</v>
      </c>
      <c r="J2307" s="317">
        <v>8</v>
      </c>
      <c r="K2307" s="317" t="s">
        <v>758</v>
      </c>
      <c r="L2307" s="317" t="s">
        <v>858</v>
      </c>
      <c r="M2307" s="317">
        <v>0</v>
      </c>
      <c r="N2307" s="333" t="s">
        <v>465</v>
      </c>
      <c r="O2307" s="318"/>
      <c r="P2307" s="319"/>
      <c r="Q2307" s="320"/>
      <c r="R2307" s="319"/>
      <c r="S2307" s="319"/>
      <c r="T2307" s="320"/>
      <c r="U2307" s="321">
        <v>45072</v>
      </c>
      <c r="V2307" s="270" t="str">
        <f ca="1">IFERROR(IF(E2307&lt;&gt;"",VLOOKUP(E2307,'Color Lineup'!N:N,1,0),""),"CHECK")</f>
        <v>MV089</v>
      </c>
    </row>
    <row r="2308" spans="3:22">
      <c r="C2308" s="1">
        <f>+IF(D2308=1,COUNTIF($D$2:D2308,D2308),0)</f>
        <v>0</v>
      </c>
      <c r="D2308" s="1">
        <f>+COUNTIF($E$2:E2308,E2308)</f>
        <v>17</v>
      </c>
      <c r="E2308" s="1" t="str">
        <f t="shared" ref="E2308:E2371" si="72">+K2308&amp;N2308</f>
        <v>CXP20</v>
      </c>
      <c r="F2308" s="323">
        <f t="shared" si="71"/>
        <v>2306</v>
      </c>
      <c r="G2308" s="317" t="s">
        <v>3795</v>
      </c>
      <c r="H2308" s="317" t="s">
        <v>682</v>
      </c>
      <c r="I2308" s="317" t="s">
        <v>3796</v>
      </c>
      <c r="J2308" s="317">
        <v>1</v>
      </c>
      <c r="K2308" s="317" t="s">
        <v>680</v>
      </c>
      <c r="L2308" s="317" t="s">
        <v>988</v>
      </c>
      <c r="M2308" s="317">
        <v>0</v>
      </c>
      <c r="N2308" s="333" t="s">
        <v>633</v>
      </c>
      <c r="O2308" s="318"/>
      <c r="P2308" s="319"/>
      <c r="Q2308" s="320"/>
      <c r="R2308" s="319"/>
      <c r="S2308" s="319"/>
      <c r="T2308" s="320"/>
      <c r="U2308" s="321">
        <v>45072</v>
      </c>
      <c r="V2308" s="270" t="str">
        <f ca="1">IFERROR(IF(E2308&lt;&gt;"",VLOOKUP(E2308,'Color Lineup'!N:N,1,0),""),"CHECK")</f>
        <v>CXP20</v>
      </c>
    </row>
    <row r="2309" spans="3:22">
      <c r="C2309" s="1">
        <f>+IF(D2309=1,COUNTIF($D$2:D2309,D2309),0)</f>
        <v>0</v>
      </c>
      <c r="D2309" s="1">
        <f>+COUNTIF($E$2:E2309,E2309)</f>
        <v>65</v>
      </c>
      <c r="E2309" s="1" t="str">
        <f t="shared" si="72"/>
        <v>MV040</v>
      </c>
      <c r="F2309" s="323">
        <f t="shared" ref="F2309:F2372" si="73">ROW()-2</f>
        <v>2307</v>
      </c>
      <c r="G2309" s="317" t="s">
        <v>3797</v>
      </c>
      <c r="H2309" s="317" t="s">
        <v>518</v>
      </c>
      <c r="I2309" s="317" t="s">
        <v>1156</v>
      </c>
      <c r="J2309" s="317">
        <v>9</v>
      </c>
      <c r="K2309" s="317" t="s">
        <v>758</v>
      </c>
      <c r="L2309" s="317" t="s">
        <v>859</v>
      </c>
      <c r="M2309" s="317">
        <v>0</v>
      </c>
      <c r="N2309" s="333" t="s">
        <v>28</v>
      </c>
      <c r="O2309" s="318"/>
      <c r="P2309" s="319"/>
      <c r="Q2309" s="320"/>
      <c r="R2309" s="319"/>
      <c r="S2309" s="319"/>
      <c r="T2309" s="320"/>
      <c r="U2309" s="321">
        <v>45072</v>
      </c>
      <c r="V2309" s="270" t="str">
        <f ca="1">IFERROR(IF(E2309&lt;&gt;"",VLOOKUP(E2309,'Color Lineup'!N:N,1,0),""),"CHECK")</f>
        <v>MV040</v>
      </c>
    </row>
    <row r="2310" spans="3:22">
      <c r="C2310" s="1">
        <f>+IF(D2310=1,COUNTIF($D$2:D2310,D2310),0)</f>
        <v>0</v>
      </c>
      <c r="D2310" s="1">
        <f>+COUNTIF($E$2:E2310,E2310)</f>
        <v>23</v>
      </c>
      <c r="E2310" s="1" t="str">
        <f t="shared" si="72"/>
        <v>HJS28</v>
      </c>
      <c r="F2310" s="323">
        <f t="shared" si="73"/>
        <v>2308</v>
      </c>
      <c r="G2310" s="317" t="s">
        <v>3798</v>
      </c>
      <c r="H2310" s="317" t="s">
        <v>682</v>
      </c>
      <c r="I2310" s="317" t="s">
        <v>3769</v>
      </c>
      <c r="J2310" s="317">
        <v>3</v>
      </c>
      <c r="K2310" s="317" t="s">
        <v>679</v>
      </c>
      <c r="L2310" s="317" t="s">
        <v>989</v>
      </c>
      <c r="M2310" s="317">
        <v>0</v>
      </c>
      <c r="N2310" s="333" t="s">
        <v>631</v>
      </c>
      <c r="O2310" s="318"/>
      <c r="P2310" s="319"/>
      <c r="Q2310" s="320"/>
      <c r="R2310" s="319"/>
      <c r="S2310" s="319"/>
      <c r="T2310" s="320"/>
      <c r="U2310" s="321">
        <v>45072</v>
      </c>
      <c r="V2310" s="270" t="str">
        <f ca="1">IFERROR(IF(E2310&lt;&gt;"",VLOOKUP(E2310,'Color Lineup'!N:N,1,0),""),"CHECK")</f>
        <v>HJS28</v>
      </c>
    </row>
    <row r="2311" spans="3:22">
      <c r="C2311" s="1">
        <f>+IF(D2311=1,COUNTIF($D$2:D2311,D2311),0)</f>
        <v>0</v>
      </c>
      <c r="D2311" s="1">
        <f>+COUNTIF($E$2:E2311,E2311)</f>
        <v>175</v>
      </c>
      <c r="E2311" s="1" t="str">
        <f t="shared" si="72"/>
        <v>MX4R0</v>
      </c>
      <c r="F2311" s="323">
        <f t="shared" si="73"/>
        <v>2309</v>
      </c>
      <c r="G2311" s="317" t="s">
        <v>3799</v>
      </c>
      <c r="H2311" s="317" t="s">
        <v>518</v>
      </c>
      <c r="I2311" s="317" t="s">
        <v>1218</v>
      </c>
      <c r="J2311" s="317">
        <v>1</v>
      </c>
      <c r="K2311" s="317" t="s">
        <v>760</v>
      </c>
      <c r="L2311" s="317" t="s">
        <v>860</v>
      </c>
      <c r="M2311" s="317">
        <v>0</v>
      </c>
      <c r="N2311" s="333" t="s">
        <v>21</v>
      </c>
      <c r="O2311" s="318"/>
      <c r="P2311" s="319"/>
      <c r="Q2311" s="320"/>
      <c r="R2311" s="319"/>
      <c r="S2311" s="319"/>
      <c r="T2311" s="320"/>
      <c r="U2311" s="321">
        <v>45072</v>
      </c>
      <c r="V2311" s="270" t="str">
        <f ca="1">IFERROR(IF(E2311&lt;&gt;"",VLOOKUP(E2311,'Color Lineup'!N:N,1,0),""),"CHECK")</f>
        <v>MX4R0</v>
      </c>
    </row>
    <row r="2312" spans="3:22">
      <c r="C2312" s="1">
        <f>+IF(D2312=1,COUNTIF($D$2:D2312,D2312),0)</f>
        <v>0</v>
      </c>
      <c r="D2312" s="1">
        <f>+COUNTIF($E$2:E2312,E2312)</f>
        <v>22</v>
      </c>
      <c r="E2312" s="1" t="str">
        <f t="shared" si="72"/>
        <v>JH1D6</v>
      </c>
      <c r="F2312" s="323">
        <f t="shared" si="73"/>
        <v>2310</v>
      </c>
      <c r="G2312" s="317" t="s">
        <v>3800</v>
      </c>
      <c r="H2312" s="317" t="s">
        <v>520</v>
      </c>
      <c r="I2312" s="317" t="s">
        <v>3745</v>
      </c>
      <c r="J2312" s="317">
        <v>5</v>
      </c>
      <c r="K2312" s="317" t="s">
        <v>452</v>
      </c>
      <c r="L2312" s="317" t="s">
        <v>969</v>
      </c>
      <c r="M2312" s="317">
        <v>0</v>
      </c>
      <c r="N2312" s="333" t="s">
        <v>29</v>
      </c>
      <c r="O2312" s="318"/>
      <c r="P2312" s="319"/>
      <c r="Q2312" s="320"/>
      <c r="R2312" s="319"/>
      <c r="S2312" s="319"/>
      <c r="T2312" s="320"/>
      <c r="U2312" s="321">
        <v>45072</v>
      </c>
      <c r="V2312" s="270" t="str">
        <f ca="1">IFERROR(IF(E2312&lt;&gt;"",VLOOKUP(E2312,'Color Lineup'!N:N,1,0),""),"CHECK")</f>
        <v>JH1D6</v>
      </c>
    </row>
    <row r="2313" spans="3:22">
      <c r="C2313" s="1">
        <f>+IF(D2313=1,COUNTIF($D$2:D2313,D2313),0)</f>
        <v>0</v>
      </c>
      <c r="D2313" s="1">
        <f>+COUNTIF($E$2:E2313,E2313)</f>
        <v>19</v>
      </c>
      <c r="E2313" s="1" t="str">
        <f t="shared" si="72"/>
        <v>MV089</v>
      </c>
      <c r="F2313" s="323">
        <f t="shared" si="73"/>
        <v>2311</v>
      </c>
      <c r="G2313" s="317" t="s">
        <v>3801</v>
      </c>
      <c r="H2313" s="317" t="s">
        <v>518</v>
      </c>
      <c r="I2313" s="317" t="s">
        <v>1156</v>
      </c>
      <c r="J2313" s="317">
        <v>10</v>
      </c>
      <c r="K2313" s="317" t="s">
        <v>758</v>
      </c>
      <c r="L2313" s="317" t="s">
        <v>861</v>
      </c>
      <c r="M2313" s="317">
        <v>0</v>
      </c>
      <c r="N2313" s="333" t="s">
        <v>465</v>
      </c>
      <c r="O2313" s="318"/>
      <c r="P2313" s="319"/>
      <c r="Q2313" s="320"/>
      <c r="R2313" s="319"/>
      <c r="S2313" s="319"/>
      <c r="T2313" s="320"/>
      <c r="U2313" s="321">
        <v>45072</v>
      </c>
      <c r="V2313" s="270" t="str">
        <f ca="1">IFERROR(IF(E2313&lt;&gt;"",VLOOKUP(E2313,'Color Lineup'!N:N,1,0),""),"CHECK")</f>
        <v>MV089</v>
      </c>
    </row>
    <row r="2314" spans="3:22">
      <c r="C2314" s="1">
        <f>+IF(D2314=1,COUNTIF($D$2:D2314,D2314),0)</f>
        <v>0</v>
      </c>
      <c r="D2314" s="1">
        <f>+COUNTIF($E$2:E2314,E2314)</f>
        <v>81</v>
      </c>
      <c r="E2314" s="1" t="str">
        <f t="shared" si="72"/>
        <v>HKW09</v>
      </c>
      <c r="F2314" s="323">
        <f t="shared" si="73"/>
        <v>2312</v>
      </c>
      <c r="G2314" s="317" t="s">
        <v>3802</v>
      </c>
      <c r="H2314" s="317" t="s">
        <v>682</v>
      </c>
      <c r="I2314" s="317" t="s">
        <v>3790</v>
      </c>
      <c r="J2314" s="317">
        <v>2</v>
      </c>
      <c r="K2314" s="317" t="s">
        <v>681</v>
      </c>
      <c r="L2314" s="317" t="s">
        <v>990</v>
      </c>
      <c r="M2314" s="317">
        <v>0</v>
      </c>
      <c r="N2314" s="333" t="s">
        <v>635</v>
      </c>
      <c r="O2314" s="318"/>
      <c r="P2314" s="319"/>
      <c r="Q2314" s="320"/>
      <c r="R2314" s="319"/>
      <c r="S2314" s="319"/>
      <c r="T2314" s="320"/>
      <c r="U2314" s="321">
        <v>45072</v>
      </c>
      <c r="V2314" s="270" t="str">
        <f ca="1">IFERROR(IF(E2314&lt;&gt;"",VLOOKUP(E2314,'Color Lineup'!N:N,1,0),""),"CHECK")</f>
        <v>HKW09</v>
      </c>
    </row>
    <row r="2315" spans="3:22">
      <c r="C2315" s="1">
        <f>+IF(D2315=1,COUNTIF($D$2:D2315,D2315),0)</f>
        <v>0</v>
      </c>
      <c r="D2315" s="1">
        <f>+COUNTIF($E$2:E2315,E2315)</f>
        <v>146</v>
      </c>
      <c r="E2315" s="1" t="str">
        <f t="shared" si="72"/>
        <v>MX089</v>
      </c>
      <c r="F2315" s="323">
        <f t="shared" si="73"/>
        <v>2313</v>
      </c>
      <c r="G2315" s="317" t="s">
        <v>3803</v>
      </c>
      <c r="H2315" s="317" t="s">
        <v>518</v>
      </c>
      <c r="I2315" s="317" t="s">
        <v>1218</v>
      </c>
      <c r="J2315" s="317">
        <v>2</v>
      </c>
      <c r="K2315" s="317" t="s">
        <v>760</v>
      </c>
      <c r="L2315" s="317" t="s">
        <v>862</v>
      </c>
      <c r="M2315" s="317">
        <v>0</v>
      </c>
      <c r="N2315" s="333" t="s">
        <v>465</v>
      </c>
      <c r="O2315" s="318"/>
      <c r="P2315" s="319"/>
      <c r="Q2315" s="320"/>
      <c r="R2315" s="319"/>
      <c r="S2315" s="319"/>
      <c r="T2315" s="320"/>
      <c r="U2315" s="321">
        <v>45072</v>
      </c>
      <c r="V2315" s="270" t="str">
        <f ca="1">IFERROR(IF(E2315&lt;&gt;"",VLOOKUP(E2315,'Color Lineup'!N:N,1,0),""),"CHECK")</f>
        <v>MX089</v>
      </c>
    </row>
    <row r="2316" spans="3:22">
      <c r="C2316" s="1">
        <f>+IF(D2316=1,COUNTIF($D$2:D2316,D2316),0)</f>
        <v>0</v>
      </c>
      <c r="D2316" s="1">
        <f>+COUNTIF($E$2:E2316,E2316)</f>
        <v>43</v>
      </c>
      <c r="E2316" s="1" t="str">
        <f t="shared" si="72"/>
        <v>LHS28</v>
      </c>
      <c r="F2316" s="323">
        <f t="shared" si="73"/>
        <v>2314</v>
      </c>
      <c r="G2316" s="317" t="s">
        <v>3804</v>
      </c>
      <c r="H2316" s="317" t="s">
        <v>682</v>
      </c>
      <c r="I2316" s="317" t="s">
        <v>3723</v>
      </c>
      <c r="J2316" s="317">
        <v>9</v>
      </c>
      <c r="K2316" s="317" t="s">
        <v>585</v>
      </c>
      <c r="L2316" s="317" t="s">
        <v>991</v>
      </c>
      <c r="M2316" s="317">
        <v>0</v>
      </c>
      <c r="N2316" s="333" t="s">
        <v>631</v>
      </c>
      <c r="O2316" s="318"/>
      <c r="P2316" s="319"/>
      <c r="Q2316" s="320"/>
      <c r="R2316" s="319"/>
      <c r="S2316" s="319"/>
      <c r="T2316" s="320"/>
      <c r="U2316" s="321">
        <v>45072</v>
      </c>
      <c r="V2316" s="270" t="str">
        <f ca="1">IFERROR(IF(E2316&lt;&gt;"",VLOOKUP(E2316,'Color Lineup'!N:N,1,0),""),"CHECK")</f>
        <v>LHS28</v>
      </c>
    </row>
    <row r="2317" spans="3:22">
      <c r="C2317" s="1">
        <f>+IF(D2317=1,COUNTIF($D$2:D2317,D2317),0)</f>
        <v>0</v>
      </c>
      <c r="D2317" s="1">
        <f>+COUNTIF($E$2:E2317,E2317)</f>
        <v>76</v>
      </c>
      <c r="E2317" s="1" t="str">
        <f t="shared" si="72"/>
        <v>MY4R0</v>
      </c>
      <c r="F2317" s="323">
        <f t="shared" si="73"/>
        <v>2315</v>
      </c>
      <c r="G2317" s="317" t="s">
        <v>3805</v>
      </c>
      <c r="H2317" s="317" t="s">
        <v>518</v>
      </c>
      <c r="I2317" s="317" t="s">
        <v>3771</v>
      </c>
      <c r="J2317" s="317">
        <v>3</v>
      </c>
      <c r="K2317" s="317" t="s">
        <v>759</v>
      </c>
      <c r="L2317" s="317" t="s">
        <v>864</v>
      </c>
      <c r="M2317" s="317">
        <v>0</v>
      </c>
      <c r="N2317" s="333" t="s">
        <v>21</v>
      </c>
      <c r="O2317" s="318"/>
      <c r="P2317" s="319"/>
      <c r="Q2317" s="320"/>
      <c r="R2317" s="319"/>
      <c r="S2317" s="319"/>
      <c r="T2317" s="320"/>
      <c r="U2317" s="321">
        <v>45072</v>
      </c>
      <c r="V2317" s="270" t="str">
        <f ca="1">IFERROR(IF(E2317&lt;&gt;"",VLOOKUP(E2317,'Color Lineup'!N:N,1,0),""),"CHECK")</f>
        <v>MY4R0</v>
      </c>
    </row>
    <row r="2318" spans="3:22">
      <c r="C2318" s="1">
        <f>+IF(D2318=1,COUNTIF($D$2:D2318,D2318),0)</f>
        <v>0</v>
      </c>
      <c r="D2318" s="1">
        <f>+COUNTIF($E$2:E2318,E2318)</f>
        <v>18</v>
      </c>
      <c r="E2318" s="1" t="str">
        <f t="shared" si="72"/>
        <v>CXP20</v>
      </c>
      <c r="F2318" s="323">
        <f t="shared" si="73"/>
        <v>2316</v>
      </c>
      <c r="G2318" s="317" t="s">
        <v>3806</v>
      </c>
      <c r="H2318" s="317" t="s">
        <v>682</v>
      </c>
      <c r="I2318" s="317" t="s">
        <v>3796</v>
      </c>
      <c r="J2318" s="317">
        <v>2</v>
      </c>
      <c r="K2318" s="317" t="s">
        <v>680</v>
      </c>
      <c r="L2318" s="317" t="s">
        <v>992</v>
      </c>
      <c r="M2318" s="317">
        <v>0</v>
      </c>
      <c r="N2318" s="333" t="s">
        <v>633</v>
      </c>
      <c r="O2318" s="318"/>
      <c r="P2318" s="319"/>
      <c r="Q2318" s="320"/>
      <c r="R2318" s="319"/>
      <c r="S2318" s="319"/>
      <c r="T2318" s="320"/>
      <c r="U2318" s="321">
        <v>45072</v>
      </c>
      <c r="V2318" s="270" t="str">
        <f ca="1">IFERROR(IF(E2318&lt;&gt;"",VLOOKUP(E2318,'Color Lineup'!N:N,1,0),""),"CHECK")</f>
        <v>CXP20</v>
      </c>
    </row>
    <row r="2319" spans="3:22">
      <c r="C2319" s="1">
        <f>+IF(D2319=1,COUNTIF($D$2:D2319,D2319),0)</f>
        <v>0</v>
      </c>
      <c r="D2319" s="1">
        <f>+COUNTIF($E$2:E2319,E2319)</f>
        <v>3</v>
      </c>
      <c r="E2319" s="1" t="str">
        <f t="shared" si="72"/>
        <v>JL089</v>
      </c>
      <c r="F2319" s="323">
        <f t="shared" si="73"/>
        <v>2317</v>
      </c>
      <c r="G2319" s="317" t="s">
        <v>3807</v>
      </c>
      <c r="H2319" s="317" t="s">
        <v>520</v>
      </c>
      <c r="I2319" s="317" t="s">
        <v>3597</v>
      </c>
      <c r="J2319" s="317">
        <v>8</v>
      </c>
      <c r="K2319" s="317" t="s">
        <v>454</v>
      </c>
      <c r="L2319" s="317" t="s">
        <v>976</v>
      </c>
      <c r="M2319" s="317">
        <v>0</v>
      </c>
      <c r="N2319" s="333" t="s">
        <v>465</v>
      </c>
      <c r="O2319" s="318"/>
      <c r="P2319" s="319"/>
      <c r="Q2319" s="320"/>
      <c r="R2319" s="319"/>
      <c r="S2319" s="319"/>
      <c r="T2319" s="320"/>
      <c r="U2319" s="321">
        <v>45072</v>
      </c>
      <c r="V2319" s="270" t="str">
        <f ca="1">IFERROR(IF(E2319&lt;&gt;"",VLOOKUP(E2319,'Color Lineup'!N:N,1,0),""),"CHECK")</f>
        <v>JL089</v>
      </c>
    </row>
    <row r="2320" spans="3:22">
      <c r="C2320" s="1">
        <f>+IF(D2320=1,COUNTIF($D$2:D2320,D2320),0)</f>
        <v>0</v>
      </c>
      <c r="D2320" s="1">
        <f>+COUNTIF($E$2:E2320,E2320)</f>
        <v>66</v>
      </c>
      <c r="E2320" s="1" t="str">
        <f t="shared" si="72"/>
        <v>MV040</v>
      </c>
      <c r="F2320" s="323">
        <f t="shared" si="73"/>
        <v>2318</v>
      </c>
      <c r="G2320" s="317" t="s">
        <v>3808</v>
      </c>
      <c r="H2320" s="317" t="s">
        <v>518</v>
      </c>
      <c r="I2320" s="317" t="s">
        <v>3809</v>
      </c>
      <c r="J2320" s="317">
        <v>1</v>
      </c>
      <c r="K2320" s="317" t="s">
        <v>758</v>
      </c>
      <c r="L2320" s="317" t="s">
        <v>865</v>
      </c>
      <c r="M2320" s="317">
        <v>0</v>
      </c>
      <c r="N2320" s="333" t="s">
        <v>28</v>
      </c>
      <c r="O2320" s="318"/>
      <c r="P2320" s="319"/>
      <c r="Q2320" s="320"/>
      <c r="R2320" s="319"/>
      <c r="S2320" s="319"/>
      <c r="T2320" s="320"/>
      <c r="U2320" s="321">
        <v>45072</v>
      </c>
      <c r="V2320" s="270" t="str">
        <f ca="1">IFERROR(IF(E2320&lt;&gt;"",VLOOKUP(E2320,'Color Lineup'!N:N,1,0),""),"CHECK")</f>
        <v>MV040</v>
      </c>
    </row>
    <row r="2321" spans="3:22">
      <c r="C2321" s="1">
        <f>+IF(D2321=1,COUNTIF($D$2:D2321,D2321),0)</f>
        <v>0</v>
      </c>
      <c r="D2321" s="1">
        <f>+COUNTIF($E$2:E2321,E2321)</f>
        <v>32</v>
      </c>
      <c r="E2321" s="1" t="str">
        <f t="shared" si="72"/>
        <v>HJX12</v>
      </c>
      <c r="F2321" s="323">
        <f t="shared" si="73"/>
        <v>2319</v>
      </c>
      <c r="G2321" s="317" t="s">
        <v>3810</v>
      </c>
      <c r="H2321" s="317" t="s">
        <v>682</v>
      </c>
      <c r="I2321" s="317" t="s">
        <v>3769</v>
      </c>
      <c r="J2321" s="317">
        <v>4</v>
      </c>
      <c r="K2321" s="317" t="s">
        <v>679</v>
      </c>
      <c r="L2321" s="317" t="s">
        <v>993</v>
      </c>
      <c r="M2321" s="317">
        <v>0</v>
      </c>
      <c r="N2321" s="333" t="s">
        <v>632</v>
      </c>
      <c r="O2321" s="318"/>
      <c r="P2321" s="319"/>
      <c r="Q2321" s="320"/>
      <c r="R2321" s="319"/>
      <c r="S2321" s="319"/>
      <c r="T2321" s="320"/>
      <c r="U2321" s="321">
        <v>45072</v>
      </c>
      <c r="V2321" s="270" t="str">
        <f ca="1">IFERROR(IF(E2321&lt;&gt;"",VLOOKUP(E2321,'Color Lineup'!N:N,1,0),""),"CHECK")</f>
        <v>HJX12</v>
      </c>
    </row>
    <row r="2322" spans="3:22">
      <c r="C2322" s="1">
        <f>+IF(D2322=1,COUNTIF($D$2:D2322,D2322),0)</f>
        <v>0</v>
      </c>
      <c r="D2322" s="1">
        <f>+COUNTIF($E$2:E2322,E2322)</f>
        <v>72</v>
      </c>
      <c r="E2322" s="1" t="str">
        <f t="shared" si="72"/>
        <v>MX3R3</v>
      </c>
      <c r="F2322" s="323">
        <f t="shared" si="73"/>
        <v>2320</v>
      </c>
      <c r="G2322" s="317" t="s">
        <v>3811</v>
      </c>
      <c r="H2322" s="317" t="s">
        <v>518</v>
      </c>
      <c r="I2322" s="317" t="s">
        <v>1218</v>
      </c>
      <c r="J2322" s="317">
        <v>3</v>
      </c>
      <c r="K2322" s="317" t="s">
        <v>760</v>
      </c>
      <c r="L2322" s="317" t="s">
        <v>867</v>
      </c>
      <c r="M2322" s="317">
        <v>0</v>
      </c>
      <c r="N2322" s="333" t="s">
        <v>354</v>
      </c>
      <c r="O2322" s="318"/>
      <c r="P2322" s="319"/>
      <c r="Q2322" s="320"/>
      <c r="R2322" s="319"/>
      <c r="S2322" s="319"/>
      <c r="T2322" s="320"/>
      <c r="U2322" s="321">
        <v>45072</v>
      </c>
      <c r="V2322" s="270" t="str">
        <f ca="1">IFERROR(IF(E2322&lt;&gt;"",VLOOKUP(E2322,'Color Lineup'!N:N,1,0),""),"CHECK")</f>
        <v>MX3R3</v>
      </c>
    </row>
    <row r="2323" spans="3:22">
      <c r="C2323" s="1">
        <f>+IF(D2323=1,COUNTIF($D$2:D2323,D2323),0)</f>
        <v>0</v>
      </c>
      <c r="D2323" s="1">
        <f>+COUNTIF($E$2:E2323,E2323)</f>
        <v>12</v>
      </c>
      <c r="E2323" s="1" t="str">
        <f t="shared" si="72"/>
        <v>JH4V8</v>
      </c>
      <c r="F2323" s="323">
        <f t="shared" si="73"/>
        <v>2321</v>
      </c>
      <c r="G2323" s="317" t="s">
        <v>3812</v>
      </c>
      <c r="H2323" s="317" t="s">
        <v>520</v>
      </c>
      <c r="I2323" s="317" t="s">
        <v>3745</v>
      </c>
      <c r="J2323" s="317">
        <v>6</v>
      </c>
      <c r="K2323" s="317" t="s">
        <v>452</v>
      </c>
      <c r="L2323" s="317" t="s">
        <v>983</v>
      </c>
      <c r="M2323" s="317">
        <v>0</v>
      </c>
      <c r="N2323" s="333" t="s">
        <v>30</v>
      </c>
      <c r="O2323" s="318"/>
      <c r="P2323" s="319"/>
      <c r="Q2323" s="320"/>
      <c r="R2323" s="319"/>
      <c r="S2323" s="319"/>
      <c r="T2323" s="320"/>
      <c r="U2323" s="321">
        <v>45072</v>
      </c>
      <c r="V2323" s="270" t="str">
        <f ca="1">IFERROR(IF(E2323&lt;&gt;"",VLOOKUP(E2323,'Color Lineup'!N:N,1,0),""),"CHECK")</f>
        <v>JH4V8</v>
      </c>
    </row>
    <row r="2324" spans="3:22">
      <c r="C2324" s="1">
        <f>+IF(D2324=1,COUNTIF($D$2:D2324,D2324),0)</f>
        <v>0</v>
      </c>
      <c r="D2324" s="1">
        <f>+COUNTIF($E$2:E2324,E2324)</f>
        <v>82</v>
      </c>
      <c r="E2324" s="1" t="str">
        <f t="shared" si="72"/>
        <v>HKW09</v>
      </c>
      <c r="F2324" s="323">
        <f t="shared" si="73"/>
        <v>2322</v>
      </c>
      <c r="G2324" s="317" t="s">
        <v>3813</v>
      </c>
      <c r="H2324" s="317" t="s">
        <v>682</v>
      </c>
      <c r="I2324" s="317" t="s">
        <v>3790</v>
      </c>
      <c r="J2324" s="317">
        <v>3</v>
      </c>
      <c r="K2324" s="317" t="s">
        <v>681</v>
      </c>
      <c r="L2324" s="317" t="s">
        <v>994</v>
      </c>
      <c r="M2324" s="317">
        <v>0</v>
      </c>
      <c r="N2324" s="333" t="s">
        <v>635</v>
      </c>
      <c r="O2324" s="318"/>
      <c r="P2324" s="319"/>
      <c r="Q2324" s="320"/>
      <c r="R2324" s="319"/>
      <c r="S2324" s="319"/>
      <c r="T2324" s="320"/>
      <c r="U2324" s="321">
        <v>45072</v>
      </c>
      <c r="V2324" s="270" t="str">
        <f ca="1">IFERROR(IF(E2324&lt;&gt;"",VLOOKUP(E2324,'Color Lineup'!N:N,1,0),""),"CHECK")</f>
        <v>HKW09</v>
      </c>
    </row>
    <row r="2325" spans="3:22">
      <c r="C2325" s="1">
        <f>+IF(D2325=1,COUNTIF($D$2:D2325,D2325),0)</f>
        <v>0</v>
      </c>
      <c r="D2325" s="1">
        <f>+COUNTIF($E$2:E2325,E2325)</f>
        <v>4</v>
      </c>
      <c r="E2325" s="1" t="str">
        <f t="shared" si="72"/>
        <v>JL089</v>
      </c>
      <c r="F2325" s="323">
        <f t="shared" si="73"/>
        <v>2323</v>
      </c>
      <c r="G2325" s="317" t="s">
        <v>3814</v>
      </c>
      <c r="H2325" s="317" t="s">
        <v>520</v>
      </c>
      <c r="I2325" s="317" t="s">
        <v>3597</v>
      </c>
      <c r="J2325" s="317">
        <v>9</v>
      </c>
      <c r="K2325" s="317" t="s">
        <v>454</v>
      </c>
      <c r="L2325" s="317" t="s">
        <v>1002</v>
      </c>
      <c r="M2325" s="317">
        <v>0</v>
      </c>
      <c r="N2325" s="333" t="s">
        <v>465</v>
      </c>
      <c r="O2325" s="318"/>
      <c r="P2325" s="319"/>
      <c r="Q2325" s="320"/>
      <c r="R2325" s="319"/>
      <c r="S2325" s="319"/>
      <c r="T2325" s="320"/>
      <c r="U2325" s="321">
        <v>45072</v>
      </c>
      <c r="V2325" s="270" t="str">
        <f ca="1">IFERROR(IF(E2325&lt;&gt;"",VLOOKUP(E2325,'Color Lineup'!N:N,1,0),""),"CHECK")</f>
        <v>JL089</v>
      </c>
    </row>
    <row r="2326" spans="3:22">
      <c r="C2326" s="1">
        <f>+IF(D2326=1,COUNTIF($D$2:D2326,D2326),0)</f>
        <v>0</v>
      </c>
      <c r="D2326" s="1">
        <f>+COUNTIF($E$2:E2326,E2326)</f>
        <v>67</v>
      </c>
      <c r="E2326" s="1" t="str">
        <f t="shared" si="72"/>
        <v>MV040</v>
      </c>
      <c r="F2326" s="323">
        <f t="shared" si="73"/>
        <v>2324</v>
      </c>
      <c r="G2326" s="317" t="s">
        <v>3815</v>
      </c>
      <c r="H2326" s="317" t="s">
        <v>518</v>
      </c>
      <c r="I2326" s="317" t="s">
        <v>3809</v>
      </c>
      <c r="J2326" s="317">
        <v>2</v>
      </c>
      <c r="K2326" s="317" t="s">
        <v>758</v>
      </c>
      <c r="L2326" s="317" t="s">
        <v>868</v>
      </c>
      <c r="M2326" s="317">
        <v>0</v>
      </c>
      <c r="N2326" s="333" t="s">
        <v>28</v>
      </c>
      <c r="O2326" s="318"/>
      <c r="P2326" s="319"/>
      <c r="Q2326" s="320"/>
      <c r="R2326" s="319"/>
      <c r="S2326" s="319"/>
      <c r="T2326" s="320"/>
      <c r="U2326" s="321">
        <v>45072</v>
      </c>
      <c r="V2326" s="270" t="str">
        <f ca="1">IFERROR(IF(E2326&lt;&gt;"",VLOOKUP(E2326,'Color Lineup'!N:N,1,0),""),"CHECK")</f>
        <v>MV040</v>
      </c>
    </row>
    <row r="2327" spans="3:22">
      <c r="C2327" s="1">
        <f>+IF(D2327=1,COUNTIF($D$2:D2327,D2327),0)</f>
        <v>0</v>
      </c>
      <c r="D2327" s="1">
        <f>+COUNTIF($E$2:E2327,E2327)</f>
        <v>206</v>
      </c>
      <c r="E2327" s="1" t="str">
        <f t="shared" si="72"/>
        <v>LH089</v>
      </c>
      <c r="F2327" s="323">
        <f t="shared" si="73"/>
        <v>2325</v>
      </c>
      <c r="G2327" s="317" t="s">
        <v>3816</v>
      </c>
      <c r="H2327" s="317" t="s">
        <v>682</v>
      </c>
      <c r="I2327" s="317" t="s">
        <v>3723</v>
      </c>
      <c r="J2327" s="317">
        <v>10</v>
      </c>
      <c r="K2327" s="317" t="s">
        <v>585</v>
      </c>
      <c r="L2327" s="317" t="s">
        <v>995</v>
      </c>
      <c r="M2327" s="317">
        <v>0</v>
      </c>
      <c r="N2327" s="333" t="s">
        <v>465</v>
      </c>
      <c r="O2327" s="318"/>
      <c r="P2327" s="319"/>
      <c r="Q2327" s="320"/>
      <c r="R2327" s="319"/>
      <c r="S2327" s="319"/>
      <c r="T2327" s="320"/>
      <c r="U2327" s="321">
        <v>45072</v>
      </c>
      <c r="V2327" s="270" t="str">
        <f ca="1">IFERROR(IF(E2327&lt;&gt;"",VLOOKUP(E2327,'Color Lineup'!N:N,1,0),""),"CHECK")</f>
        <v>LH089</v>
      </c>
    </row>
    <row r="2328" spans="3:22">
      <c r="C2328" s="1">
        <f>+IF(D2328=1,COUNTIF($D$2:D2328,D2328),0)</f>
        <v>0</v>
      </c>
      <c r="D2328" s="1">
        <f>+COUNTIF($E$2:E2328,E2328)</f>
        <v>99</v>
      </c>
      <c r="E2328" s="1" t="str">
        <f t="shared" si="72"/>
        <v>MX218</v>
      </c>
      <c r="F2328" s="323">
        <f t="shared" si="73"/>
        <v>2326</v>
      </c>
      <c r="G2328" s="317" t="s">
        <v>3817</v>
      </c>
      <c r="H2328" s="317" t="s">
        <v>518</v>
      </c>
      <c r="I2328" s="317" t="s">
        <v>1218</v>
      </c>
      <c r="J2328" s="317">
        <v>4</v>
      </c>
      <c r="K2328" s="317" t="s">
        <v>760</v>
      </c>
      <c r="L2328" s="317" t="s">
        <v>870</v>
      </c>
      <c r="M2328" s="317">
        <v>0</v>
      </c>
      <c r="N2328" s="333" t="s">
        <v>20</v>
      </c>
      <c r="O2328" s="318"/>
      <c r="P2328" s="319"/>
      <c r="Q2328" s="320"/>
      <c r="R2328" s="319"/>
      <c r="S2328" s="319"/>
      <c r="T2328" s="320"/>
      <c r="U2328" s="321">
        <v>45072</v>
      </c>
      <c r="V2328" s="270" t="str">
        <f ca="1">IFERROR(IF(E2328&lt;&gt;"",VLOOKUP(E2328,'Color Lineup'!N:N,1,0),""),"CHECK")</f>
        <v>MX218</v>
      </c>
    </row>
    <row r="2329" spans="3:22">
      <c r="C2329" s="1">
        <f>+IF(D2329=1,COUNTIF($D$2:D2329,D2329),0)</f>
        <v>0</v>
      </c>
      <c r="D2329" s="1">
        <f>+COUNTIF($E$2:E2329,E2329)</f>
        <v>101</v>
      </c>
      <c r="E2329" s="1" t="str">
        <f t="shared" si="72"/>
        <v>CXW09</v>
      </c>
      <c r="F2329" s="323">
        <f t="shared" si="73"/>
        <v>2327</v>
      </c>
      <c r="G2329" s="317" t="s">
        <v>3818</v>
      </c>
      <c r="H2329" s="317" t="s">
        <v>682</v>
      </c>
      <c r="I2329" s="317" t="s">
        <v>3796</v>
      </c>
      <c r="J2329" s="317">
        <v>3</v>
      </c>
      <c r="K2329" s="317" t="s">
        <v>680</v>
      </c>
      <c r="L2329" s="317" t="s">
        <v>996</v>
      </c>
      <c r="M2329" s="317">
        <v>0</v>
      </c>
      <c r="N2329" s="333" t="s">
        <v>635</v>
      </c>
      <c r="O2329" s="318"/>
      <c r="P2329" s="319"/>
      <c r="Q2329" s="320"/>
      <c r="R2329" s="319"/>
      <c r="S2329" s="319"/>
      <c r="T2329" s="320"/>
      <c r="U2329" s="321">
        <v>45072</v>
      </c>
      <c r="V2329" s="270" t="str">
        <f ca="1">IFERROR(IF(E2329&lt;&gt;"",VLOOKUP(E2329,'Color Lineup'!N:N,1,0),""),"CHECK")</f>
        <v>CXW09</v>
      </c>
    </row>
    <row r="2330" spans="3:22">
      <c r="C2330" s="1">
        <f>+IF(D2330=1,COUNTIF($D$2:D2330,D2330),0)</f>
        <v>0</v>
      </c>
      <c r="D2330" s="1">
        <f>+COUNTIF($E$2:E2330,E2330)</f>
        <v>68</v>
      </c>
      <c r="E2330" s="1" t="str">
        <f t="shared" si="72"/>
        <v>MV040</v>
      </c>
      <c r="F2330" s="323">
        <f t="shared" si="73"/>
        <v>2328</v>
      </c>
      <c r="G2330" s="317" t="s">
        <v>3819</v>
      </c>
      <c r="H2330" s="317" t="s">
        <v>518</v>
      </c>
      <c r="I2330" s="317" t="s">
        <v>3809</v>
      </c>
      <c r="J2330" s="317">
        <v>3</v>
      </c>
      <c r="K2330" s="317" t="s">
        <v>758</v>
      </c>
      <c r="L2330" s="317" t="s">
        <v>871</v>
      </c>
      <c r="M2330" s="317">
        <v>0</v>
      </c>
      <c r="N2330" s="333" t="s">
        <v>28</v>
      </c>
      <c r="O2330" s="318"/>
      <c r="P2330" s="319"/>
      <c r="Q2330" s="320"/>
      <c r="R2330" s="319"/>
      <c r="S2330" s="319"/>
      <c r="T2330" s="320"/>
      <c r="U2330" s="321">
        <v>45072</v>
      </c>
      <c r="V2330" s="270" t="str">
        <f ca="1">IFERROR(IF(E2330&lt;&gt;"",VLOOKUP(E2330,'Color Lineup'!N:N,1,0),""),"CHECK")</f>
        <v>MV040</v>
      </c>
    </row>
    <row r="2331" spans="3:22">
      <c r="C2331" s="1">
        <f>+IF(D2331=1,COUNTIF($D$2:D2331,D2331),0)</f>
        <v>0</v>
      </c>
      <c r="D2331" s="1">
        <f>+COUNTIF($E$2:E2331,E2331)</f>
        <v>13</v>
      </c>
      <c r="E2331" s="1" t="str">
        <f t="shared" si="72"/>
        <v>JH4V8</v>
      </c>
      <c r="F2331" s="323">
        <f t="shared" si="73"/>
        <v>2329</v>
      </c>
      <c r="G2331" s="317" t="s">
        <v>3820</v>
      </c>
      <c r="H2331" s="317" t="s">
        <v>520</v>
      </c>
      <c r="I2331" s="317" t="s">
        <v>3745</v>
      </c>
      <c r="J2331" s="317">
        <v>7</v>
      </c>
      <c r="K2331" s="317" t="s">
        <v>452</v>
      </c>
      <c r="L2331" s="317" t="s">
        <v>1007</v>
      </c>
      <c r="M2331" s="317">
        <v>0</v>
      </c>
      <c r="N2331" s="333" t="s">
        <v>30</v>
      </c>
      <c r="O2331" s="318"/>
      <c r="P2331" s="319"/>
      <c r="Q2331" s="320"/>
      <c r="R2331" s="319"/>
      <c r="S2331" s="319"/>
      <c r="T2331" s="320"/>
      <c r="U2331" s="321">
        <v>45072</v>
      </c>
      <c r="V2331" s="270" t="str">
        <f ca="1">IFERROR(IF(E2331&lt;&gt;"",VLOOKUP(E2331,'Color Lineup'!N:N,1,0),""),"CHECK")</f>
        <v>JH4V8</v>
      </c>
    </row>
    <row r="2332" spans="3:22">
      <c r="C2332" s="1">
        <f>+IF(D2332=1,COUNTIF($D$2:D2332,D2332),0)</f>
        <v>0</v>
      </c>
      <c r="D2332" s="1">
        <f>+COUNTIF($E$2:E2332,E2332)</f>
        <v>109</v>
      </c>
      <c r="E2332" s="1" t="str">
        <f t="shared" si="72"/>
        <v>HJ089</v>
      </c>
      <c r="F2332" s="323">
        <f t="shared" si="73"/>
        <v>2330</v>
      </c>
      <c r="G2332" s="317" t="s">
        <v>3821</v>
      </c>
      <c r="H2332" s="317" t="s">
        <v>682</v>
      </c>
      <c r="I2332" s="317" t="s">
        <v>3769</v>
      </c>
      <c r="J2332" s="317">
        <v>5</v>
      </c>
      <c r="K2332" s="317" t="s">
        <v>679</v>
      </c>
      <c r="L2332" s="317" t="s">
        <v>997</v>
      </c>
      <c r="M2332" s="317">
        <v>0</v>
      </c>
      <c r="N2332" s="333" t="s">
        <v>465</v>
      </c>
      <c r="O2332" s="318"/>
      <c r="P2332" s="319"/>
      <c r="Q2332" s="320"/>
      <c r="R2332" s="319"/>
      <c r="S2332" s="319"/>
      <c r="T2332" s="320"/>
      <c r="U2332" s="321">
        <v>45072</v>
      </c>
      <c r="V2332" s="270" t="str">
        <f ca="1">IFERROR(IF(E2332&lt;&gt;"",VLOOKUP(E2332,'Color Lineup'!N:N,1,0),""),"CHECK")</f>
        <v>HJ089</v>
      </c>
    </row>
    <row r="2333" spans="3:22">
      <c r="C2333" s="1">
        <f>+IF(D2333=1,COUNTIF($D$2:D2333,D2333),0)</f>
        <v>0</v>
      </c>
      <c r="D2333" s="1">
        <f>+COUNTIF($E$2:E2333,E2333)</f>
        <v>18</v>
      </c>
      <c r="E2333" s="1" t="str">
        <f t="shared" si="72"/>
        <v>MV1D6</v>
      </c>
      <c r="F2333" s="323">
        <f t="shared" si="73"/>
        <v>2331</v>
      </c>
      <c r="G2333" s="317" t="s">
        <v>3822</v>
      </c>
      <c r="H2333" s="317" t="s">
        <v>518</v>
      </c>
      <c r="I2333" s="317" t="s">
        <v>3809</v>
      </c>
      <c r="J2333" s="317">
        <v>4</v>
      </c>
      <c r="K2333" s="317" t="s">
        <v>758</v>
      </c>
      <c r="L2333" s="317" t="s">
        <v>873</v>
      </c>
      <c r="M2333" s="317">
        <v>0</v>
      </c>
      <c r="N2333" s="333" t="s">
        <v>29</v>
      </c>
      <c r="O2333" s="318"/>
      <c r="P2333" s="319"/>
      <c r="Q2333" s="320"/>
      <c r="R2333" s="319"/>
      <c r="S2333" s="319"/>
      <c r="T2333" s="320"/>
      <c r="U2333" s="321">
        <v>45072</v>
      </c>
      <c r="V2333" s="270" t="str">
        <f ca="1">IFERROR(IF(E2333&lt;&gt;"",VLOOKUP(E2333,'Color Lineup'!N:N,1,0),""),"CHECK")</f>
        <v>MV1D6</v>
      </c>
    </row>
    <row r="2334" spans="3:22">
      <c r="C2334" s="1">
        <f>+IF(D2334=1,COUNTIF($D$2:D2334,D2334),0)</f>
        <v>0</v>
      </c>
      <c r="D2334" s="1">
        <f>+COUNTIF($E$2:E2334,E2334)</f>
        <v>83</v>
      </c>
      <c r="E2334" s="1" t="str">
        <f t="shared" si="72"/>
        <v>HKW09</v>
      </c>
      <c r="F2334" s="323">
        <f t="shared" si="73"/>
        <v>2332</v>
      </c>
      <c r="G2334" s="317" t="s">
        <v>3823</v>
      </c>
      <c r="H2334" s="317" t="s">
        <v>682</v>
      </c>
      <c r="I2334" s="317" t="s">
        <v>3790</v>
      </c>
      <c r="J2334" s="317">
        <v>4</v>
      </c>
      <c r="K2334" s="317" t="s">
        <v>681</v>
      </c>
      <c r="L2334" s="317" t="s">
        <v>998</v>
      </c>
      <c r="M2334" s="317">
        <v>0</v>
      </c>
      <c r="N2334" s="333" t="s">
        <v>635</v>
      </c>
      <c r="O2334" s="318"/>
      <c r="P2334" s="319"/>
      <c r="Q2334" s="320"/>
      <c r="R2334" s="319"/>
      <c r="S2334" s="319"/>
      <c r="T2334" s="320"/>
      <c r="U2334" s="321">
        <v>45072</v>
      </c>
      <c r="V2334" s="270" t="str">
        <f ca="1">IFERROR(IF(E2334&lt;&gt;"",VLOOKUP(E2334,'Color Lineup'!N:N,1,0),""),"CHECK")</f>
        <v>HKW09</v>
      </c>
    </row>
    <row r="2335" spans="3:22">
      <c r="C2335" s="1">
        <f>+IF(D2335=1,COUNTIF($D$2:D2335,D2335),0)</f>
        <v>0</v>
      </c>
      <c r="D2335" s="1">
        <f>+COUNTIF($E$2:E2335,E2335)</f>
        <v>147</v>
      </c>
      <c r="E2335" s="1" t="str">
        <f t="shared" si="72"/>
        <v>MX089</v>
      </c>
      <c r="F2335" s="323">
        <f t="shared" si="73"/>
        <v>2333</v>
      </c>
      <c r="G2335" s="317" t="s">
        <v>3824</v>
      </c>
      <c r="H2335" s="317" t="s">
        <v>518</v>
      </c>
      <c r="I2335" s="317" t="s">
        <v>1218</v>
      </c>
      <c r="J2335" s="317">
        <v>5</v>
      </c>
      <c r="K2335" s="317" t="s">
        <v>760</v>
      </c>
      <c r="L2335" s="317" t="s">
        <v>874</v>
      </c>
      <c r="M2335" s="317">
        <v>0</v>
      </c>
      <c r="N2335" s="333" t="s">
        <v>465</v>
      </c>
      <c r="O2335" s="318"/>
      <c r="P2335" s="319"/>
      <c r="Q2335" s="320"/>
      <c r="R2335" s="319"/>
      <c r="S2335" s="319"/>
      <c r="T2335" s="320"/>
      <c r="U2335" s="321">
        <v>45072</v>
      </c>
      <c r="V2335" s="270" t="str">
        <f ca="1">IFERROR(IF(E2335&lt;&gt;"",VLOOKUP(E2335,'Color Lineup'!N:N,1,0),""),"CHECK")</f>
        <v>MX089</v>
      </c>
    </row>
    <row r="2336" spans="3:22">
      <c r="C2336" s="1">
        <f>+IF(D2336=1,COUNTIF($D$2:D2336,D2336),0)</f>
        <v>0</v>
      </c>
      <c r="D2336" s="1">
        <f>+COUNTIF($E$2:E2336,E2336)</f>
        <v>99</v>
      </c>
      <c r="E2336" s="1" t="str">
        <f t="shared" si="72"/>
        <v>LHX12</v>
      </c>
      <c r="F2336" s="323">
        <f t="shared" si="73"/>
        <v>2334</v>
      </c>
      <c r="G2336" s="317" t="s">
        <v>3825</v>
      </c>
      <c r="H2336" s="317" t="s">
        <v>682</v>
      </c>
      <c r="I2336" s="317" t="s">
        <v>3826</v>
      </c>
      <c r="J2336" s="317">
        <v>1</v>
      </c>
      <c r="K2336" s="317" t="s">
        <v>585</v>
      </c>
      <c r="L2336" s="317" t="s">
        <v>999</v>
      </c>
      <c r="M2336" s="317">
        <v>0</v>
      </c>
      <c r="N2336" s="333" t="s">
        <v>632</v>
      </c>
      <c r="O2336" s="318"/>
      <c r="P2336" s="319"/>
      <c r="Q2336" s="320"/>
      <c r="R2336" s="319"/>
      <c r="S2336" s="319"/>
      <c r="T2336" s="320"/>
      <c r="U2336" s="321">
        <v>45072</v>
      </c>
      <c r="V2336" s="270" t="str">
        <f ca="1">IFERROR(IF(E2336&lt;&gt;"",VLOOKUP(E2336,'Color Lineup'!N:N,1,0),""),"CHECK")</f>
        <v>LHX12</v>
      </c>
    </row>
    <row r="2337" spans="3:22">
      <c r="C2337" s="1">
        <f>+IF(D2337=1,COUNTIF($D$2:D2337,D2337),0)</f>
        <v>0</v>
      </c>
      <c r="D2337" s="1">
        <f>+COUNTIF($E$2:E2337,E2337)</f>
        <v>5</v>
      </c>
      <c r="E2337" s="1" t="str">
        <f t="shared" si="72"/>
        <v>JL089</v>
      </c>
      <c r="F2337" s="323">
        <f t="shared" si="73"/>
        <v>2335</v>
      </c>
      <c r="G2337" s="317" t="s">
        <v>3827</v>
      </c>
      <c r="H2337" s="317" t="s">
        <v>520</v>
      </c>
      <c r="I2337" s="317" t="s">
        <v>3597</v>
      </c>
      <c r="J2337" s="317">
        <v>10</v>
      </c>
      <c r="K2337" s="317" t="s">
        <v>454</v>
      </c>
      <c r="L2337" s="317" t="s">
        <v>1008</v>
      </c>
      <c r="M2337" s="317">
        <v>0</v>
      </c>
      <c r="N2337" s="333" t="s">
        <v>465</v>
      </c>
      <c r="O2337" s="318"/>
      <c r="P2337" s="319"/>
      <c r="Q2337" s="320"/>
      <c r="R2337" s="319"/>
      <c r="S2337" s="319"/>
      <c r="T2337" s="320"/>
      <c r="U2337" s="321">
        <v>45072</v>
      </c>
      <c r="V2337" s="270" t="str">
        <f ca="1">IFERROR(IF(E2337&lt;&gt;"",VLOOKUP(E2337,'Color Lineup'!N:N,1,0),""),"CHECK")</f>
        <v>JL089</v>
      </c>
    </row>
    <row r="2338" spans="3:22">
      <c r="C2338" s="1">
        <f>+IF(D2338=1,COUNTIF($D$2:D2338,D2338),0)</f>
        <v>0</v>
      </c>
      <c r="D2338" s="1">
        <f>+COUNTIF($E$2:E2338,E2338)</f>
        <v>44</v>
      </c>
      <c r="E2338" s="1" t="str">
        <f t="shared" si="72"/>
        <v>MY040</v>
      </c>
      <c r="F2338" s="323">
        <f t="shared" si="73"/>
        <v>2336</v>
      </c>
      <c r="G2338" s="317" t="s">
        <v>3828</v>
      </c>
      <c r="H2338" s="317" t="s">
        <v>518</v>
      </c>
      <c r="I2338" s="317" t="s">
        <v>3771</v>
      </c>
      <c r="J2338" s="317">
        <v>4</v>
      </c>
      <c r="K2338" s="317" t="s">
        <v>759</v>
      </c>
      <c r="L2338" s="317" t="s">
        <v>876</v>
      </c>
      <c r="M2338" s="317">
        <v>0</v>
      </c>
      <c r="N2338" s="333" t="s">
        <v>28</v>
      </c>
      <c r="O2338" s="318"/>
      <c r="P2338" s="319"/>
      <c r="Q2338" s="320"/>
      <c r="R2338" s="319"/>
      <c r="S2338" s="319"/>
      <c r="T2338" s="320"/>
      <c r="U2338" s="321">
        <v>45072</v>
      </c>
      <c r="V2338" s="270" t="str">
        <f ca="1">IFERROR(IF(E2338&lt;&gt;"",VLOOKUP(E2338,'Color Lineup'!N:N,1,0),""),"CHECK")</f>
        <v>MY040</v>
      </c>
    </row>
    <row r="2339" spans="3:22">
      <c r="C2339" s="1">
        <f>+IF(D2339=1,COUNTIF($D$2:D2339,D2339),0)</f>
        <v>0</v>
      </c>
      <c r="D2339" s="1">
        <f>+COUNTIF($E$2:E2339,E2339)</f>
        <v>102</v>
      </c>
      <c r="E2339" s="1" t="str">
        <f t="shared" si="72"/>
        <v>CXW09</v>
      </c>
      <c r="F2339" s="323">
        <f t="shared" si="73"/>
        <v>2337</v>
      </c>
      <c r="G2339" s="317" t="s">
        <v>3829</v>
      </c>
      <c r="H2339" s="317" t="s">
        <v>682</v>
      </c>
      <c r="I2339" s="317" t="s">
        <v>3796</v>
      </c>
      <c r="J2339" s="317">
        <v>4</v>
      </c>
      <c r="K2339" s="317" t="s">
        <v>680</v>
      </c>
      <c r="L2339" s="317" t="s">
        <v>1000</v>
      </c>
      <c r="M2339" s="317">
        <v>0</v>
      </c>
      <c r="N2339" s="333" t="s">
        <v>635</v>
      </c>
      <c r="O2339" s="318"/>
      <c r="P2339" s="319"/>
      <c r="Q2339" s="320"/>
      <c r="R2339" s="319"/>
      <c r="S2339" s="319"/>
      <c r="T2339" s="320"/>
      <c r="U2339" s="321">
        <v>45072</v>
      </c>
      <c r="V2339" s="270" t="str">
        <f ca="1">IFERROR(IF(E2339&lt;&gt;"",VLOOKUP(E2339,'Color Lineup'!N:N,1,0),""),"CHECK")</f>
        <v>CXW09</v>
      </c>
    </row>
    <row r="2340" spans="3:22">
      <c r="C2340" s="1">
        <f>+IF(D2340=1,COUNTIF($D$2:D2340,D2340),0)</f>
        <v>0</v>
      </c>
      <c r="D2340" s="1">
        <f>+COUNTIF($E$2:E2340,E2340)</f>
        <v>69</v>
      </c>
      <c r="E2340" s="1" t="str">
        <f t="shared" si="72"/>
        <v>MV040</v>
      </c>
      <c r="F2340" s="323">
        <f t="shared" si="73"/>
        <v>2338</v>
      </c>
      <c r="G2340" s="317" t="s">
        <v>3830</v>
      </c>
      <c r="H2340" s="317" t="s">
        <v>518</v>
      </c>
      <c r="I2340" s="317" t="s">
        <v>3809</v>
      </c>
      <c r="J2340" s="317">
        <v>5</v>
      </c>
      <c r="K2340" s="317" t="s">
        <v>758</v>
      </c>
      <c r="L2340" s="317" t="s">
        <v>877</v>
      </c>
      <c r="M2340" s="317">
        <v>0</v>
      </c>
      <c r="N2340" s="333" t="s">
        <v>28</v>
      </c>
      <c r="O2340" s="318"/>
      <c r="P2340" s="319"/>
      <c r="Q2340" s="320"/>
      <c r="R2340" s="319"/>
      <c r="S2340" s="319"/>
      <c r="T2340" s="320"/>
      <c r="U2340" s="321">
        <v>45072</v>
      </c>
      <c r="V2340" s="270" t="str">
        <f ca="1">IFERROR(IF(E2340&lt;&gt;"",VLOOKUP(E2340,'Color Lineup'!N:N,1,0),""),"CHECK")</f>
        <v>MV040</v>
      </c>
    </row>
    <row r="2341" spans="3:22">
      <c r="C2341" s="1">
        <f>+IF(D2341=1,COUNTIF($D$2:D2341,D2341),0)</f>
        <v>0</v>
      </c>
      <c r="D2341" s="1">
        <f>+COUNTIF($E$2:E2341,E2341)</f>
        <v>84</v>
      </c>
      <c r="E2341" s="1" t="str">
        <f t="shared" si="72"/>
        <v>HKW09</v>
      </c>
      <c r="F2341" s="323">
        <f t="shared" si="73"/>
        <v>2339</v>
      </c>
      <c r="G2341" s="317" t="s">
        <v>3831</v>
      </c>
      <c r="H2341" s="317" t="s">
        <v>682</v>
      </c>
      <c r="I2341" s="317" t="s">
        <v>3790</v>
      </c>
      <c r="J2341" s="317">
        <v>5</v>
      </c>
      <c r="K2341" s="317" t="s">
        <v>681</v>
      </c>
      <c r="L2341" s="317" t="s">
        <v>1001</v>
      </c>
      <c r="M2341" s="317">
        <v>0</v>
      </c>
      <c r="N2341" s="333" t="s">
        <v>635</v>
      </c>
      <c r="O2341" s="318"/>
      <c r="P2341" s="319"/>
      <c r="Q2341" s="320"/>
      <c r="R2341" s="319"/>
      <c r="S2341" s="319"/>
      <c r="T2341" s="320"/>
      <c r="U2341" s="321">
        <v>45072</v>
      </c>
      <c r="V2341" s="270" t="str">
        <f ca="1">IFERROR(IF(E2341&lt;&gt;"",VLOOKUP(E2341,'Color Lineup'!N:N,1,0),""),"CHECK")</f>
        <v>HKW09</v>
      </c>
    </row>
    <row r="2342" spans="3:22">
      <c r="C2342" s="1">
        <f>+IF(D2342=1,COUNTIF($D$2:D2342,D2342),0)</f>
        <v>0</v>
      </c>
      <c r="D2342" s="1">
        <f>+COUNTIF($E$2:E2342,E2342)</f>
        <v>176</v>
      </c>
      <c r="E2342" s="1" t="str">
        <f t="shared" si="72"/>
        <v>MX4R0</v>
      </c>
      <c r="F2342" s="323">
        <f t="shared" si="73"/>
        <v>2340</v>
      </c>
      <c r="G2342" s="317" t="s">
        <v>3832</v>
      </c>
      <c r="H2342" s="317" t="s">
        <v>518</v>
      </c>
      <c r="I2342" s="317" t="s">
        <v>1218</v>
      </c>
      <c r="J2342" s="317">
        <v>6</v>
      </c>
      <c r="K2342" s="317" t="s">
        <v>760</v>
      </c>
      <c r="L2342" s="317" t="s">
        <v>880</v>
      </c>
      <c r="M2342" s="317">
        <v>0</v>
      </c>
      <c r="N2342" s="333" t="s">
        <v>21</v>
      </c>
      <c r="O2342" s="318"/>
      <c r="P2342" s="319"/>
      <c r="Q2342" s="320"/>
      <c r="R2342" s="319"/>
      <c r="S2342" s="319"/>
      <c r="T2342" s="320"/>
      <c r="U2342" s="321">
        <v>45072</v>
      </c>
      <c r="V2342" s="270" t="str">
        <f ca="1">IFERROR(IF(E2342&lt;&gt;"",VLOOKUP(E2342,'Color Lineup'!N:N,1,0),""),"CHECK")</f>
        <v>MX4R0</v>
      </c>
    </row>
    <row r="2343" spans="3:22">
      <c r="C2343" s="1">
        <f>+IF(D2343=1,COUNTIF($D$2:D2343,D2343),0)</f>
        <v>0</v>
      </c>
      <c r="D2343" s="1">
        <f>+COUNTIF($E$2:E2343,E2343)</f>
        <v>110</v>
      </c>
      <c r="E2343" s="1" t="str">
        <f t="shared" si="72"/>
        <v>HJ089</v>
      </c>
      <c r="F2343" s="323">
        <f t="shared" si="73"/>
        <v>2341</v>
      </c>
      <c r="G2343" s="317" t="s">
        <v>3833</v>
      </c>
      <c r="H2343" s="317" t="s">
        <v>682</v>
      </c>
      <c r="I2343" s="317" t="s">
        <v>3769</v>
      </c>
      <c r="J2343" s="317">
        <v>6</v>
      </c>
      <c r="K2343" s="317" t="s">
        <v>679</v>
      </c>
      <c r="L2343" s="317" t="s">
        <v>1003</v>
      </c>
      <c r="M2343" s="317">
        <v>0</v>
      </c>
      <c r="N2343" s="333" t="s">
        <v>465</v>
      </c>
      <c r="O2343" s="318"/>
      <c r="P2343" s="319"/>
      <c r="Q2343" s="320"/>
      <c r="R2343" s="319"/>
      <c r="S2343" s="319"/>
      <c r="T2343" s="320"/>
      <c r="U2343" s="321">
        <v>45072</v>
      </c>
      <c r="V2343" s="270" t="str">
        <f ca="1">IFERROR(IF(E2343&lt;&gt;"",VLOOKUP(E2343,'Color Lineup'!N:N,1,0),""),"CHECK")</f>
        <v>HJ089</v>
      </c>
    </row>
    <row r="2344" spans="3:22">
      <c r="C2344" s="1">
        <f>+IF(D2344=1,COUNTIF($D$2:D2344,D2344),0)</f>
        <v>0</v>
      </c>
      <c r="D2344" s="1">
        <f>+COUNTIF($E$2:E2344,E2344)</f>
        <v>3</v>
      </c>
      <c r="E2344" s="1" t="str">
        <f t="shared" si="72"/>
        <v>AA089</v>
      </c>
      <c r="F2344" s="323">
        <f t="shared" si="73"/>
        <v>2342</v>
      </c>
      <c r="G2344" s="317" t="s">
        <v>3834</v>
      </c>
      <c r="H2344" s="317" t="s">
        <v>520</v>
      </c>
      <c r="I2344" s="317" t="s">
        <v>1529</v>
      </c>
      <c r="J2344" s="317">
        <v>7</v>
      </c>
      <c r="K2344" s="317" t="s">
        <v>455</v>
      </c>
      <c r="L2344" s="317" t="s">
        <v>1009</v>
      </c>
      <c r="M2344" s="317">
        <v>0</v>
      </c>
      <c r="N2344" s="333" t="s">
        <v>465</v>
      </c>
      <c r="O2344" s="318"/>
      <c r="P2344" s="319"/>
      <c r="Q2344" s="320"/>
      <c r="R2344" s="319"/>
      <c r="S2344" s="319"/>
      <c r="T2344" s="320"/>
      <c r="U2344" s="321">
        <v>45072</v>
      </c>
      <c r="V2344" s="270" t="str">
        <f ca="1">IFERROR(IF(E2344&lt;&gt;"",VLOOKUP(E2344,'Color Lineup'!N:N,1,0),""),"CHECK")</f>
        <v>AA089</v>
      </c>
    </row>
    <row r="2345" spans="3:22">
      <c r="C2345" s="1">
        <f>+IF(D2345=1,COUNTIF($D$2:D2345,D2345),0)</f>
        <v>0</v>
      </c>
      <c r="D2345" s="1">
        <f>+COUNTIF($E$2:E2345,E2345)</f>
        <v>16</v>
      </c>
      <c r="E2345" s="1" t="str">
        <f t="shared" si="72"/>
        <v>MV218</v>
      </c>
      <c r="F2345" s="323">
        <f t="shared" si="73"/>
        <v>2343</v>
      </c>
      <c r="G2345" s="317" t="s">
        <v>3835</v>
      </c>
      <c r="H2345" s="317" t="s">
        <v>518</v>
      </c>
      <c r="I2345" s="317" t="s">
        <v>3809</v>
      </c>
      <c r="J2345" s="317">
        <v>6</v>
      </c>
      <c r="K2345" s="317" t="s">
        <v>758</v>
      </c>
      <c r="L2345" s="317" t="s">
        <v>882</v>
      </c>
      <c r="M2345" s="317">
        <v>0</v>
      </c>
      <c r="N2345" s="333" t="s">
        <v>20</v>
      </c>
      <c r="O2345" s="318"/>
      <c r="P2345" s="319"/>
      <c r="Q2345" s="320"/>
      <c r="R2345" s="319"/>
      <c r="S2345" s="319"/>
      <c r="T2345" s="320"/>
      <c r="U2345" s="321">
        <v>45072</v>
      </c>
      <c r="V2345" s="270" t="str">
        <f ca="1">IFERROR(IF(E2345&lt;&gt;"",VLOOKUP(E2345,'Color Lineup'!N:N,1,0),""),"CHECK")</f>
        <v>MV218</v>
      </c>
    </row>
    <row r="2346" spans="3:22">
      <c r="C2346" s="1">
        <f>+IF(D2346=1,COUNTIF($D$2:D2346,D2346),0)</f>
        <v>0</v>
      </c>
      <c r="D2346" s="1">
        <f>+COUNTIF($E$2:E2346,E2346)</f>
        <v>71</v>
      </c>
      <c r="E2346" s="1" t="str">
        <f t="shared" si="72"/>
        <v>LH3Q3</v>
      </c>
      <c r="F2346" s="323">
        <f t="shared" si="73"/>
        <v>2344</v>
      </c>
      <c r="G2346" s="317" t="s">
        <v>3836</v>
      </c>
      <c r="H2346" s="317" t="s">
        <v>682</v>
      </c>
      <c r="I2346" s="317" t="s">
        <v>3826</v>
      </c>
      <c r="J2346" s="317">
        <v>2</v>
      </c>
      <c r="K2346" s="317" t="s">
        <v>585</v>
      </c>
      <c r="L2346" s="317" t="s">
        <v>1004</v>
      </c>
      <c r="M2346" s="317">
        <v>0</v>
      </c>
      <c r="N2346" s="333" t="s">
        <v>630</v>
      </c>
      <c r="O2346" s="318"/>
      <c r="P2346" s="319"/>
      <c r="Q2346" s="320"/>
      <c r="R2346" s="319"/>
      <c r="S2346" s="319"/>
      <c r="T2346" s="320"/>
      <c r="U2346" s="321">
        <v>45072</v>
      </c>
      <c r="V2346" s="270" t="str">
        <f ca="1">IFERROR(IF(E2346&lt;&gt;"",VLOOKUP(E2346,'Color Lineup'!N:N,1,0),""),"CHECK")</f>
        <v>LH3Q3</v>
      </c>
    </row>
    <row r="2347" spans="3:22">
      <c r="C2347" s="1">
        <f>+IF(D2347=1,COUNTIF($D$2:D2347,D2347),0)</f>
        <v>0</v>
      </c>
      <c r="D2347" s="1">
        <f>+COUNTIF($E$2:E2347,E2347)</f>
        <v>148</v>
      </c>
      <c r="E2347" s="1" t="str">
        <f t="shared" si="72"/>
        <v>MX089</v>
      </c>
      <c r="F2347" s="323">
        <f t="shared" si="73"/>
        <v>2345</v>
      </c>
      <c r="G2347" s="317" t="s">
        <v>3837</v>
      </c>
      <c r="H2347" s="317" t="s">
        <v>518</v>
      </c>
      <c r="I2347" s="317" t="s">
        <v>1218</v>
      </c>
      <c r="J2347" s="317">
        <v>7</v>
      </c>
      <c r="K2347" s="317" t="s">
        <v>760</v>
      </c>
      <c r="L2347" s="317" t="s">
        <v>885</v>
      </c>
      <c r="M2347" s="317">
        <v>0</v>
      </c>
      <c r="N2347" s="333" t="s">
        <v>465</v>
      </c>
      <c r="O2347" s="318"/>
      <c r="P2347" s="319"/>
      <c r="Q2347" s="320"/>
      <c r="R2347" s="319"/>
      <c r="S2347" s="319"/>
      <c r="T2347" s="320"/>
      <c r="U2347" s="321">
        <v>45072</v>
      </c>
      <c r="V2347" s="270" t="str">
        <f ca="1">IFERROR(IF(E2347&lt;&gt;"",VLOOKUP(E2347,'Color Lineup'!N:N,1,0),""),"CHECK")</f>
        <v>MX089</v>
      </c>
    </row>
    <row r="2348" spans="3:22">
      <c r="C2348" s="1">
        <f>+IF(D2348=1,COUNTIF($D$2:D2348,D2348),0)</f>
        <v>0</v>
      </c>
      <c r="D2348" s="1">
        <f>+COUNTIF($E$2:E2348,E2348)</f>
        <v>19</v>
      </c>
      <c r="E2348" s="1" t="str">
        <f t="shared" si="72"/>
        <v>CXP20</v>
      </c>
      <c r="F2348" s="323">
        <f t="shared" si="73"/>
        <v>2346</v>
      </c>
      <c r="G2348" s="317" t="s">
        <v>3838</v>
      </c>
      <c r="H2348" s="317" t="s">
        <v>682</v>
      </c>
      <c r="I2348" s="317" t="s">
        <v>3796</v>
      </c>
      <c r="J2348" s="317">
        <v>5</v>
      </c>
      <c r="K2348" s="317" t="s">
        <v>680</v>
      </c>
      <c r="L2348" s="317" t="s">
        <v>1005</v>
      </c>
      <c r="M2348" s="317">
        <v>0</v>
      </c>
      <c r="N2348" s="333" t="s">
        <v>633</v>
      </c>
      <c r="O2348" s="318"/>
      <c r="P2348" s="319"/>
      <c r="Q2348" s="320"/>
      <c r="R2348" s="319"/>
      <c r="S2348" s="319"/>
      <c r="T2348" s="320"/>
      <c r="U2348" s="321">
        <v>45072</v>
      </c>
      <c r="V2348" s="270" t="str">
        <f ca="1">IFERROR(IF(E2348&lt;&gt;"",VLOOKUP(E2348,'Color Lineup'!N:N,1,0),""),"CHECK")</f>
        <v>CXP20</v>
      </c>
    </row>
    <row r="2349" spans="3:22">
      <c r="C2349" s="1">
        <f>+IF(D2349=1,COUNTIF($D$2:D2349,D2349),0)</f>
        <v>0</v>
      </c>
      <c r="D2349" s="1">
        <f>+COUNTIF($E$2:E2349,E2349)</f>
        <v>17</v>
      </c>
      <c r="E2349" s="1" t="str">
        <f t="shared" si="72"/>
        <v>MV218</v>
      </c>
      <c r="F2349" s="323">
        <f t="shared" si="73"/>
        <v>2347</v>
      </c>
      <c r="G2349" s="317" t="s">
        <v>3839</v>
      </c>
      <c r="H2349" s="317" t="s">
        <v>518</v>
      </c>
      <c r="I2349" s="317" t="s">
        <v>3809</v>
      </c>
      <c r="J2349" s="317">
        <v>7</v>
      </c>
      <c r="K2349" s="317" t="s">
        <v>758</v>
      </c>
      <c r="L2349" s="317" t="s">
        <v>886</v>
      </c>
      <c r="M2349" s="317">
        <v>0</v>
      </c>
      <c r="N2349" s="333" t="s">
        <v>20</v>
      </c>
      <c r="O2349" s="318"/>
      <c r="P2349" s="319"/>
      <c r="Q2349" s="320"/>
      <c r="R2349" s="319"/>
      <c r="S2349" s="319"/>
      <c r="T2349" s="320"/>
      <c r="U2349" s="321">
        <v>45072</v>
      </c>
      <c r="V2349" s="270" t="str">
        <f ca="1">IFERROR(IF(E2349&lt;&gt;"",VLOOKUP(E2349,'Color Lineup'!N:N,1,0),""),"CHECK")</f>
        <v>MV218</v>
      </c>
    </row>
    <row r="2350" spans="3:22">
      <c r="C2350" s="1">
        <f>+IF(D2350=1,COUNTIF($D$2:D2350,D2350),0)</f>
        <v>0</v>
      </c>
      <c r="D2350" s="1">
        <f>+COUNTIF($E$2:E2350,E2350)</f>
        <v>23</v>
      </c>
      <c r="E2350" s="1" t="str">
        <f t="shared" si="72"/>
        <v>JH1D6</v>
      </c>
      <c r="F2350" s="323">
        <f t="shared" si="73"/>
        <v>2348</v>
      </c>
      <c r="G2350" s="317" t="s">
        <v>3840</v>
      </c>
      <c r="H2350" s="317" t="s">
        <v>520</v>
      </c>
      <c r="I2350" s="317" t="s">
        <v>3745</v>
      </c>
      <c r="J2350" s="317">
        <v>8</v>
      </c>
      <c r="K2350" s="317" t="s">
        <v>452</v>
      </c>
      <c r="L2350" s="317" t="s">
        <v>1010</v>
      </c>
      <c r="M2350" s="317">
        <v>0</v>
      </c>
      <c r="N2350" s="333" t="s">
        <v>29</v>
      </c>
      <c r="O2350" s="318"/>
      <c r="P2350" s="319"/>
      <c r="Q2350" s="320"/>
      <c r="R2350" s="319"/>
      <c r="S2350" s="319"/>
      <c r="T2350" s="320"/>
      <c r="U2350" s="321">
        <v>45072</v>
      </c>
      <c r="V2350" s="270" t="str">
        <f ca="1">IFERROR(IF(E2350&lt;&gt;"",VLOOKUP(E2350,'Color Lineup'!N:N,1,0),""),"CHECK")</f>
        <v>JH1D6</v>
      </c>
    </row>
    <row r="2351" spans="3:22">
      <c r="C2351" s="1">
        <f>+IF(D2351=1,COUNTIF($D$2:D2351,D2351),0)</f>
        <v>0</v>
      </c>
      <c r="D2351" s="1">
        <f>+COUNTIF($E$2:E2351,E2351)</f>
        <v>85</v>
      </c>
      <c r="E2351" s="1" t="str">
        <f t="shared" si="72"/>
        <v>HKW09</v>
      </c>
      <c r="F2351" s="323">
        <f t="shared" si="73"/>
        <v>2349</v>
      </c>
      <c r="G2351" s="317" t="s">
        <v>3841</v>
      </c>
      <c r="H2351" s="317" t="s">
        <v>682</v>
      </c>
      <c r="I2351" s="317" t="s">
        <v>3790</v>
      </c>
      <c r="J2351" s="317">
        <v>6</v>
      </c>
      <c r="K2351" s="317" t="s">
        <v>681</v>
      </c>
      <c r="L2351" s="317" t="s">
        <v>1006</v>
      </c>
      <c r="M2351" s="317">
        <v>0</v>
      </c>
      <c r="N2351" s="333" t="s">
        <v>635</v>
      </c>
      <c r="O2351" s="318"/>
      <c r="P2351" s="319"/>
      <c r="Q2351" s="320"/>
      <c r="R2351" s="319"/>
      <c r="S2351" s="319"/>
      <c r="T2351" s="320"/>
      <c r="U2351" s="321">
        <v>45072</v>
      </c>
      <c r="V2351" s="270" t="str">
        <f ca="1">IFERROR(IF(E2351&lt;&gt;"",VLOOKUP(E2351,'Color Lineup'!N:N,1,0),""),"CHECK")</f>
        <v>HKW09</v>
      </c>
    </row>
    <row r="2352" spans="3:22">
      <c r="C2352" s="1">
        <f>+IF(D2352=1,COUNTIF($D$2:D2352,D2352),0)</f>
        <v>0</v>
      </c>
      <c r="D2352" s="1">
        <f>+COUNTIF($E$2:E2352,E2352)</f>
        <v>100</v>
      </c>
      <c r="E2352" s="1" t="str">
        <f t="shared" si="72"/>
        <v>MX218</v>
      </c>
      <c r="F2352" s="323">
        <f t="shared" si="73"/>
        <v>2350</v>
      </c>
      <c r="G2352" s="317" t="s">
        <v>3842</v>
      </c>
      <c r="H2352" s="317" t="s">
        <v>518</v>
      </c>
      <c r="I2352" s="317" t="s">
        <v>1218</v>
      </c>
      <c r="J2352" s="317">
        <v>8</v>
      </c>
      <c r="K2352" s="317" t="s">
        <v>760</v>
      </c>
      <c r="L2352" s="317" t="s">
        <v>889</v>
      </c>
      <c r="M2352" s="317">
        <v>0</v>
      </c>
      <c r="N2352" s="333" t="s">
        <v>20</v>
      </c>
      <c r="O2352" s="318"/>
      <c r="P2352" s="319"/>
      <c r="Q2352" s="320"/>
      <c r="R2352" s="319"/>
      <c r="S2352" s="319"/>
      <c r="T2352" s="320"/>
      <c r="U2352" s="321">
        <v>45072</v>
      </c>
      <c r="V2352" s="270" t="str">
        <f ca="1">IFERROR(IF(E2352&lt;&gt;"",VLOOKUP(E2352,'Color Lineup'!N:N,1,0),""),"CHECK")</f>
        <v>MX218</v>
      </c>
    </row>
    <row r="2353" spans="3:22">
      <c r="C2353" s="1">
        <f>+IF(D2353=1,COUNTIF($D$2:D2353,D2353),0)</f>
        <v>0</v>
      </c>
      <c r="D2353" s="1">
        <f>+COUNTIF($E$2:E2353,E2353)</f>
        <v>24</v>
      </c>
      <c r="E2353" s="1" t="str">
        <f t="shared" si="72"/>
        <v>HJ3Q3</v>
      </c>
      <c r="F2353" s="323">
        <f t="shared" si="73"/>
        <v>2351</v>
      </c>
      <c r="G2353" s="317" t="s">
        <v>3843</v>
      </c>
      <c r="H2353" s="317" t="s">
        <v>682</v>
      </c>
      <c r="I2353" s="317" t="s">
        <v>3769</v>
      </c>
      <c r="J2353" s="317">
        <v>7</v>
      </c>
      <c r="K2353" s="317" t="s">
        <v>679</v>
      </c>
      <c r="L2353" s="317" t="s">
        <v>788</v>
      </c>
      <c r="M2353" s="317">
        <v>0</v>
      </c>
      <c r="N2353" s="333" t="s">
        <v>630</v>
      </c>
      <c r="O2353" s="318"/>
      <c r="P2353" s="319"/>
      <c r="Q2353" s="320"/>
      <c r="R2353" s="319"/>
      <c r="S2353" s="319"/>
      <c r="T2353" s="320"/>
      <c r="U2353" s="321">
        <v>45072</v>
      </c>
      <c r="V2353" s="270" t="str">
        <f ca="1">IFERROR(IF(E2353&lt;&gt;"",VLOOKUP(E2353,'Color Lineup'!N:N,1,0),""),"CHECK")</f>
        <v>HJ3Q3</v>
      </c>
    </row>
    <row r="2354" spans="3:22">
      <c r="C2354" s="1">
        <f>+IF(D2354=1,COUNTIF($D$2:D2354,D2354),0)</f>
        <v>0</v>
      </c>
      <c r="D2354" s="1">
        <f>+COUNTIF($E$2:E2354,E2354)</f>
        <v>40</v>
      </c>
      <c r="E2354" s="1" t="str">
        <f t="shared" si="72"/>
        <v>MY089</v>
      </c>
      <c r="F2354" s="323">
        <f t="shared" si="73"/>
        <v>2352</v>
      </c>
      <c r="G2354" s="317" t="s">
        <v>3844</v>
      </c>
      <c r="H2354" s="317" t="s">
        <v>518</v>
      </c>
      <c r="I2354" s="317" t="s">
        <v>3771</v>
      </c>
      <c r="J2354" s="317">
        <v>5</v>
      </c>
      <c r="K2354" s="317" t="s">
        <v>759</v>
      </c>
      <c r="L2354" s="317" t="s">
        <v>891</v>
      </c>
      <c r="M2354" s="317">
        <v>0</v>
      </c>
      <c r="N2354" s="333" t="s">
        <v>465</v>
      </c>
      <c r="O2354" s="318"/>
      <c r="P2354" s="319"/>
      <c r="Q2354" s="320"/>
      <c r="R2354" s="319"/>
      <c r="S2354" s="319"/>
      <c r="T2354" s="320"/>
      <c r="U2354" s="321">
        <v>45072</v>
      </c>
      <c r="V2354" s="270" t="str">
        <f ca="1">IFERROR(IF(E2354&lt;&gt;"",VLOOKUP(E2354,'Color Lineup'!N:N,1,0),""),"CHECK")</f>
        <v>MY089</v>
      </c>
    </row>
    <row r="2355" spans="3:22">
      <c r="C2355" s="1">
        <f>+IF(D2355=1,COUNTIF($D$2:D2355,D2355),0)</f>
        <v>0</v>
      </c>
      <c r="D2355" s="1">
        <f>+COUNTIF($E$2:E2355,E2355)</f>
        <v>207</v>
      </c>
      <c r="E2355" s="1" t="str">
        <f t="shared" si="72"/>
        <v>LH089</v>
      </c>
      <c r="F2355" s="323">
        <f t="shared" si="73"/>
        <v>2353</v>
      </c>
      <c r="G2355" s="317" t="s">
        <v>3845</v>
      </c>
      <c r="H2355" s="317" t="s">
        <v>682</v>
      </c>
      <c r="I2355" s="317" t="s">
        <v>3826</v>
      </c>
      <c r="J2355" s="317">
        <v>3</v>
      </c>
      <c r="K2355" s="317" t="s">
        <v>585</v>
      </c>
      <c r="L2355" s="317" t="s">
        <v>863</v>
      </c>
      <c r="M2355" s="317">
        <v>0</v>
      </c>
      <c r="N2355" s="333" t="s">
        <v>465</v>
      </c>
      <c r="O2355" s="318"/>
      <c r="P2355" s="319"/>
      <c r="Q2355" s="320"/>
      <c r="R2355" s="319"/>
      <c r="S2355" s="319"/>
      <c r="T2355" s="320"/>
      <c r="U2355" s="321">
        <v>45072</v>
      </c>
      <c r="V2355" s="270" t="str">
        <f ca="1">IFERROR(IF(E2355&lt;&gt;"",VLOOKUP(E2355,'Color Lineup'!N:N,1,0),""),"CHECK")</f>
        <v>LH089</v>
      </c>
    </row>
    <row r="2356" spans="3:22">
      <c r="C2356" s="1">
        <f>+IF(D2356=1,COUNTIF($D$2:D2356,D2356),0)</f>
        <v>0</v>
      </c>
      <c r="D2356" s="1">
        <f>+COUNTIF($E$2:E2356,E2356)</f>
        <v>18</v>
      </c>
      <c r="E2356" s="1" t="str">
        <f t="shared" si="72"/>
        <v>MV218</v>
      </c>
      <c r="F2356" s="323">
        <f t="shared" si="73"/>
        <v>2354</v>
      </c>
      <c r="G2356" s="317" t="s">
        <v>3846</v>
      </c>
      <c r="H2356" s="317" t="s">
        <v>518</v>
      </c>
      <c r="I2356" s="317" t="s">
        <v>3809</v>
      </c>
      <c r="J2356" s="317">
        <v>8</v>
      </c>
      <c r="K2356" s="317" t="s">
        <v>758</v>
      </c>
      <c r="L2356" s="317" t="s">
        <v>894</v>
      </c>
      <c r="M2356" s="317">
        <v>0</v>
      </c>
      <c r="N2356" s="333" t="s">
        <v>20</v>
      </c>
      <c r="O2356" s="318"/>
      <c r="P2356" s="319"/>
      <c r="Q2356" s="320"/>
      <c r="R2356" s="319"/>
      <c r="S2356" s="319"/>
      <c r="T2356" s="320"/>
      <c r="U2356" s="321">
        <v>45072</v>
      </c>
      <c r="V2356" s="270" t="str">
        <f ca="1">IFERROR(IF(E2356&lt;&gt;"",VLOOKUP(E2356,'Color Lineup'!N:N,1,0),""),"CHECK")</f>
        <v>MV218</v>
      </c>
    </row>
    <row r="2357" spans="3:22">
      <c r="C2357" s="1">
        <f>+IF(D2357=1,COUNTIF($D$2:D2357,D2357),0)</f>
        <v>0</v>
      </c>
      <c r="D2357" s="1">
        <f>+COUNTIF($E$2:E2357,E2357)</f>
        <v>14</v>
      </c>
      <c r="E2357" s="1" t="str">
        <f t="shared" si="72"/>
        <v>JH4V8</v>
      </c>
      <c r="F2357" s="323">
        <f t="shared" si="73"/>
        <v>2355</v>
      </c>
      <c r="G2357" s="317" t="s">
        <v>3847</v>
      </c>
      <c r="H2357" s="317" t="s">
        <v>520</v>
      </c>
      <c r="I2357" s="317" t="s">
        <v>3745</v>
      </c>
      <c r="J2357" s="317">
        <v>9</v>
      </c>
      <c r="K2357" s="317" t="s">
        <v>452</v>
      </c>
      <c r="L2357" s="317" t="s">
        <v>1011</v>
      </c>
      <c r="M2357" s="317">
        <v>0</v>
      </c>
      <c r="N2357" s="333" t="s">
        <v>30</v>
      </c>
      <c r="O2357" s="318"/>
      <c r="P2357" s="319"/>
      <c r="Q2357" s="320"/>
      <c r="R2357" s="319"/>
      <c r="S2357" s="319"/>
      <c r="T2357" s="320"/>
      <c r="U2357" s="321">
        <v>45072</v>
      </c>
      <c r="V2357" s="270" t="str">
        <f ca="1">IFERROR(IF(E2357&lt;&gt;"",VLOOKUP(E2357,'Color Lineup'!N:N,1,0),""),"CHECK")</f>
        <v>JH4V8</v>
      </c>
    </row>
    <row r="2358" spans="3:22">
      <c r="C2358" s="1">
        <f>+IF(D2358=1,COUNTIF($D$2:D2358,D2358),0)</f>
        <v>0</v>
      </c>
      <c r="D2358" s="1">
        <f>+COUNTIF($E$2:E2358,E2358)</f>
        <v>103</v>
      </c>
      <c r="E2358" s="1" t="str">
        <f t="shared" si="72"/>
        <v>CXW09</v>
      </c>
      <c r="F2358" s="323">
        <f t="shared" si="73"/>
        <v>2356</v>
      </c>
      <c r="G2358" s="317" t="s">
        <v>3848</v>
      </c>
      <c r="H2358" s="317" t="s">
        <v>682</v>
      </c>
      <c r="I2358" s="317" t="s">
        <v>3796</v>
      </c>
      <c r="J2358" s="317">
        <v>6</v>
      </c>
      <c r="K2358" s="317" t="s">
        <v>680</v>
      </c>
      <c r="L2358" s="317" t="s">
        <v>866</v>
      </c>
      <c r="M2358" s="317">
        <v>0</v>
      </c>
      <c r="N2358" s="333" t="s">
        <v>635</v>
      </c>
      <c r="O2358" s="318"/>
      <c r="P2358" s="319"/>
      <c r="Q2358" s="320"/>
      <c r="R2358" s="319"/>
      <c r="S2358" s="319"/>
      <c r="T2358" s="320"/>
      <c r="U2358" s="321">
        <v>45072</v>
      </c>
      <c r="V2358" s="270" t="str">
        <f ca="1">IFERROR(IF(E2358&lt;&gt;"",VLOOKUP(E2358,'Color Lineup'!N:N,1,0),""),"CHECK")</f>
        <v>CXW09</v>
      </c>
    </row>
    <row r="2359" spans="3:22">
      <c r="C2359" s="1">
        <f>+IF(D2359=1,COUNTIF($D$2:D2359,D2359),0)</f>
        <v>0</v>
      </c>
      <c r="D2359" s="1">
        <f>+COUNTIF($E$2:E2359,E2359)</f>
        <v>20</v>
      </c>
      <c r="E2359" s="1" t="str">
        <f t="shared" si="72"/>
        <v>MV089</v>
      </c>
      <c r="F2359" s="323">
        <f t="shared" si="73"/>
        <v>2357</v>
      </c>
      <c r="G2359" s="317" t="s">
        <v>3849</v>
      </c>
      <c r="H2359" s="317" t="s">
        <v>518</v>
      </c>
      <c r="I2359" s="317" t="s">
        <v>3809</v>
      </c>
      <c r="J2359" s="317">
        <v>9</v>
      </c>
      <c r="K2359" s="317" t="s">
        <v>758</v>
      </c>
      <c r="L2359" s="317" t="s">
        <v>895</v>
      </c>
      <c r="M2359" s="317">
        <v>0</v>
      </c>
      <c r="N2359" s="333" t="s">
        <v>465</v>
      </c>
      <c r="O2359" s="318"/>
      <c r="P2359" s="319"/>
      <c r="Q2359" s="320"/>
      <c r="R2359" s="319"/>
      <c r="S2359" s="319"/>
      <c r="T2359" s="320"/>
      <c r="U2359" s="321">
        <v>45072</v>
      </c>
      <c r="V2359" s="270" t="str">
        <f ca="1">IFERROR(IF(E2359&lt;&gt;"",VLOOKUP(E2359,'Color Lineup'!N:N,1,0),""),"CHECK")</f>
        <v>MV089</v>
      </c>
    </row>
    <row r="2360" spans="3:22">
      <c r="C2360" s="1">
        <f>+IF(D2360=1,COUNTIF($D$2:D2360,D2360),0)</f>
        <v>0</v>
      </c>
      <c r="D2360" s="1">
        <f>+COUNTIF($E$2:E2360,E2360)</f>
        <v>16</v>
      </c>
      <c r="E2360" s="1" t="str">
        <f t="shared" si="72"/>
        <v>HKS28</v>
      </c>
      <c r="F2360" s="323">
        <f t="shared" si="73"/>
        <v>2358</v>
      </c>
      <c r="G2360" s="317" t="s">
        <v>3850</v>
      </c>
      <c r="H2360" s="317" t="s">
        <v>682</v>
      </c>
      <c r="I2360" s="317" t="s">
        <v>3790</v>
      </c>
      <c r="J2360" s="317">
        <v>7</v>
      </c>
      <c r="K2360" s="317" t="s">
        <v>681</v>
      </c>
      <c r="L2360" s="317" t="s">
        <v>869</v>
      </c>
      <c r="M2360" s="317">
        <v>0</v>
      </c>
      <c r="N2360" s="333" t="s">
        <v>631</v>
      </c>
      <c r="O2360" s="318"/>
      <c r="P2360" s="319"/>
      <c r="Q2360" s="320"/>
      <c r="R2360" s="319"/>
      <c r="S2360" s="319"/>
      <c r="T2360" s="320"/>
      <c r="U2360" s="321">
        <v>45072</v>
      </c>
      <c r="V2360" s="270" t="str">
        <f ca="1">IFERROR(IF(E2360&lt;&gt;"",VLOOKUP(E2360,'Color Lineup'!N:N,1,0),""),"CHECK")</f>
        <v>HKS28</v>
      </c>
    </row>
    <row r="2361" spans="3:22">
      <c r="C2361" s="1">
        <f>+IF(D2361=1,COUNTIF($D$2:D2361,D2361),0)</f>
        <v>0</v>
      </c>
      <c r="D2361" s="1">
        <f>+COUNTIF($E$2:E2361,E2361)</f>
        <v>177</v>
      </c>
      <c r="E2361" s="1" t="str">
        <f t="shared" si="72"/>
        <v>MX4R0</v>
      </c>
      <c r="F2361" s="323">
        <f t="shared" si="73"/>
        <v>2359</v>
      </c>
      <c r="G2361" s="317" t="s">
        <v>3851</v>
      </c>
      <c r="H2361" s="317" t="s">
        <v>518</v>
      </c>
      <c r="I2361" s="317" t="s">
        <v>1218</v>
      </c>
      <c r="J2361" s="317">
        <v>9</v>
      </c>
      <c r="K2361" s="317" t="s">
        <v>760</v>
      </c>
      <c r="L2361" s="317" t="s">
        <v>898</v>
      </c>
      <c r="M2361" s="317">
        <v>0</v>
      </c>
      <c r="N2361" s="333" t="s">
        <v>21</v>
      </c>
      <c r="O2361" s="318"/>
      <c r="P2361" s="319"/>
      <c r="Q2361" s="320"/>
      <c r="R2361" s="319"/>
      <c r="S2361" s="319"/>
      <c r="T2361" s="320"/>
      <c r="U2361" s="321">
        <v>45072</v>
      </c>
      <c r="V2361" s="270" t="str">
        <f ca="1">IFERROR(IF(E2361&lt;&gt;"",VLOOKUP(E2361,'Color Lineup'!N:N,1,0),""),"CHECK")</f>
        <v>MX4R0</v>
      </c>
    </row>
    <row r="2362" spans="3:22">
      <c r="C2362" s="1">
        <f>+IF(D2362=1,COUNTIF($D$2:D2362,D2362),0)</f>
        <v>0</v>
      </c>
      <c r="D2362" s="1">
        <f>+COUNTIF($E$2:E2362,E2362)</f>
        <v>100</v>
      </c>
      <c r="E2362" s="1" t="str">
        <f t="shared" si="72"/>
        <v>LHX12</v>
      </c>
      <c r="F2362" s="323">
        <f t="shared" si="73"/>
        <v>2360</v>
      </c>
      <c r="G2362" s="317" t="s">
        <v>3852</v>
      </c>
      <c r="H2362" s="317" t="s">
        <v>682</v>
      </c>
      <c r="I2362" s="317" t="s">
        <v>3826</v>
      </c>
      <c r="J2362" s="317">
        <v>4</v>
      </c>
      <c r="K2362" s="317" t="s">
        <v>585</v>
      </c>
      <c r="L2362" s="317" t="s">
        <v>872</v>
      </c>
      <c r="M2362" s="317">
        <v>0</v>
      </c>
      <c r="N2362" s="333" t="s">
        <v>632</v>
      </c>
      <c r="O2362" s="318"/>
      <c r="P2362" s="319"/>
      <c r="Q2362" s="320"/>
      <c r="R2362" s="319"/>
      <c r="S2362" s="319"/>
      <c r="T2362" s="320"/>
      <c r="U2362" s="321">
        <v>45072</v>
      </c>
      <c r="V2362" s="270" t="str">
        <f ca="1">IFERROR(IF(E2362&lt;&gt;"",VLOOKUP(E2362,'Color Lineup'!N:N,1,0),""),"CHECK")</f>
        <v>LHX12</v>
      </c>
    </row>
    <row r="2363" spans="3:22">
      <c r="C2363" s="1">
        <f>+IF(D2363=1,COUNTIF($D$2:D2363,D2363),0)</f>
        <v>0</v>
      </c>
      <c r="D2363" s="1">
        <f>+COUNTIF($E$2:E2363,E2363)</f>
        <v>11</v>
      </c>
      <c r="E2363" s="1" t="str">
        <f t="shared" si="72"/>
        <v>JL1D6</v>
      </c>
      <c r="F2363" s="323">
        <f t="shared" si="73"/>
        <v>2361</v>
      </c>
      <c r="G2363" s="317" t="s">
        <v>3853</v>
      </c>
      <c r="H2363" s="317" t="s">
        <v>520</v>
      </c>
      <c r="I2363" s="317" t="s">
        <v>3854</v>
      </c>
      <c r="J2363" s="317">
        <v>1</v>
      </c>
      <c r="K2363" s="317" t="s">
        <v>454</v>
      </c>
      <c r="L2363" s="317" t="s">
        <v>1012</v>
      </c>
      <c r="M2363" s="317">
        <v>0</v>
      </c>
      <c r="N2363" s="333" t="s">
        <v>29</v>
      </c>
      <c r="O2363" s="318"/>
      <c r="P2363" s="319"/>
      <c r="Q2363" s="320"/>
      <c r="R2363" s="319"/>
      <c r="S2363" s="319"/>
      <c r="T2363" s="320"/>
      <c r="U2363" s="321">
        <v>45072</v>
      </c>
      <c r="V2363" s="270" t="str">
        <f ca="1">IFERROR(IF(E2363&lt;&gt;"",VLOOKUP(E2363,'Color Lineup'!N:N,1,0),""),"CHECK")</f>
        <v>JL1D6</v>
      </c>
    </row>
    <row r="2364" spans="3:22">
      <c r="C2364" s="1">
        <f>+IF(D2364=1,COUNTIF($D$2:D2364,D2364),0)</f>
        <v>0</v>
      </c>
      <c r="D2364" s="1">
        <f>+COUNTIF($E$2:E2364,E2364)</f>
        <v>70</v>
      </c>
      <c r="E2364" s="1" t="str">
        <f t="shared" si="72"/>
        <v>MV040</v>
      </c>
      <c r="F2364" s="323">
        <f t="shared" si="73"/>
        <v>2362</v>
      </c>
      <c r="G2364" s="317" t="s">
        <v>3855</v>
      </c>
      <c r="H2364" s="317" t="s">
        <v>518</v>
      </c>
      <c r="I2364" s="317" t="s">
        <v>3809</v>
      </c>
      <c r="J2364" s="317">
        <v>10</v>
      </c>
      <c r="K2364" s="317" t="s">
        <v>758</v>
      </c>
      <c r="L2364" s="317" t="s">
        <v>899</v>
      </c>
      <c r="M2364" s="317">
        <v>0</v>
      </c>
      <c r="N2364" s="333" t="s">
        <v>28</v>
      </c>
      <c r="O2364" s="318"/>
      <c r="P2364" s="319"/>
      <c r="Q2364" s="320"/>
      <c r="R2364" s="319"/>
      <c r="S2364" s="319"/>
      <c r="T2364" s="320"/>
      <c r="U2364" s="321">
        <v>45072</v>
      </c>
      <c r="V2364" s="270" t="str">
        <f ca="1">IFERROR(IF(E2364&lt;&gt;"",VLOOKUP(E2364,'Color Lineup'!N:N,1,0),""),"CHECK")</f>
        <v>MV040</v>
      </c>
    </row>
    <row r="2365" spans="3:22">
      <c r="C2365" s="1">
        <f>+IF(D2365=1,COUNTIF($D$2:D2365,D2365),0)</f>
        <v>0</v>
      </c>
      <c r="D2365" s="1">
        <f>+COUNTIF($E$2:E2365,E2365)</f>
        <v>24</v>
      </c>
      <c r="E2365" s="1" t="str">
        <f t="shared" si="72"/>
        <v>HJS28</v>
      </c>
      <c r="F2365" s="323">
        <f t="shared" si="73"/>
        <v>2363</v>
      </c>
      <c r="G2365" s="317" t="s">
        <v>3856</v>
      </c>
      <c r="H2365" s="317" t="s">
        <v>682</v>
      </c>
      <c r="I2365" s="317" t="s">
        <v>3769</v>
      </c>
      <c r="J2365" s="317">
        <v>8</v>
      </c>
      <c r="K2365" s="317" t="s">
        <v>679</v>
      </c>
      <c r="L2365" s="317" t="s">
        <v>875</v>
      </c>
      <c r="M2365" s="317">
        <v>0</v>
      </c>
      <c r="N2365" s="333" t="s">
        <v>631</v>
      </c>
      <c r="O2365" s="318"/>
      <c r="P2365" s="319"/>
      <c r="Q2365" s="320"/>
      <c r="R2365" s="319"/>
      <c r="S2365" s="319"/>
      <c r="T2365" s="320"/>
      <c r="U2365" s="321">
        <v>45072</v>
      </c>
      <c r="V2365" s="270" t="str">
        <f ca="1">IFERROR(IF(E2365&lt;&gt;"",VLOOKUP(E2365,'Color Lineup'!N:N,1,0),""),"CHECK")</f>
        <v>HJS28</v>
      </c>
    </row>
    <row r="2366" spans="3:22">
      <c r="C2366" s="1">
        <f>+IF(D2366=1,COUNTIF($D$2:D2366,D2366),0)</f>
        <v>0</v>
      </c>
      <c r="D2366" s="1">
        <f>+COUNTIF($E$2:E2366,E2366)</f>
        <v>50</v>
      </c>
      <c r="E2366" s="1" t="str">
        <f t="shared" si="72"/>
        <v>MX040</v>
      </c>
      <c r="F2366" s="323">
        <f t="shared" si="73"/>
        <v>2364</v>
      </c>
      <c r="G2366" s="317" t="s">
        <v>3857</v>
      </c>
      <c r="H2366" s="317" t="s">
        <v>518</v>
      </c>
      <c r="I2366" s="317" t="s">
        <v>1218</v>
      </c>
      <c r="J2366" s="317">
        <v>10</v>
      </c>
      <c r="K2366" s="317" t="s">
        <v>760</v>
      </c>
      <c r="L2366" s="317" t="s">
        <v>901</v>
      </c>
      <c r="M2366" s="317">
        <v>0</v>
      </c>
      <c r="N2366" s="333" t="s">
        <v>28</v>
      </c>
      <c r="O2366" s="318"/>
      <c r="P2366" s="319"/>
      <c r="Q2366" s="320"/>
      <c r="R2366" s="319"/>
      <c r="S2366" s="319"/>
      <c r="T2366" s="320"/>
      <c r="U2366" s="321">
        <v>45072</v>
      </c>
      <c r="V2366" s="270" t="str">
        <f ca="1">IFERROR(IF(E2366&lt;&gt;"",VLOOKUP(E2366,'Color Lineup'!N:N,1,0),""),"CHECK")</f>
        <v>MX040</v>
      </c>
    </row>
    <row r="2367" spans="3:22">
      <c r="C2367" s="1">
        <f>+IF(D2367=1,COUNTIF($D$2:D2367,D2367),0)</f>
        <v>0</v>
      </c>
      <c r="D2367" s="1">
        <f>+COUNTIF($E$2:E2367,E2367)</f>
        <v>86</v>
      </c>
      <c r="E2367" s="1" t="str">
        <f t="shared" si="72"/>
        <v>HKW09</v>
      </c>
      <c r="F2367" s="323">
        <f t="shared" si="73"/>
        <v>2365</v>
      </c>
      <c r="G2367" s="317" t="s">
        <v>3858</v>
      </c>
      <c r="H2367" s="317" t="s">
        <v>682</v>
      </c>
      <c r="I2367" s="317" t="s">
        <v>3790</v>
      </c>
      <c r="J2367" s="317">
        <v>8</v>
      </c>
      <c r="K2367" s="317" t="s">
        <v>681</v>
      </c>
      <c r="L2367" s="317" t="s">
        <v>879</v>
      </c>
      <c r="M2367" s="317">
        <v>0</v>
      </c>
      <c r="N2367" s="333" t="s">
        <v>635</v>
      </c>
      <c r="O2367" s="318"/>
      <c r="P2367" s="319"/>
      <c r="Q2367" s="320"/>
      <c r="R2367" s="319"/>
      <c r="S2367" s="319"/>
      <c r="T2367" s="320"/>
      <c r="U2367" s="321">
        <v>45072</v>
      </c>
      <c r="V2367" s="270" t="str">
        <f ca="1">IFERROR(IF(E2367&lt;&gt;"",VLOOKUP(E2367,'Color Lineup'!N:N,1,0),""),"CHECK")</f>
        <v>HKW09</v>
      </c>
    </row>
    <row r="2368" spans="3:22">
      <c r="C2368" s="1">
        <f>+IF(D2368=1,COUNTIF($D$2:D2368,D2368),0)</f>
        <v>0</v>
      </c>
      <c r="D2368" s="1">
        <f>+COUNTIF($E$2:E2368,E2368)</f>
        <v>21</v>
      </c>
      <c r="E2368" s="1" t="str">
        <f t="shared" si="72"/>
        <v>MV089</v>
      </c>
      <c r="F2368" s="323">
        <f t="shared" si="73"/>
        <v>2366</v>
      </c>
      <c r="G2368" s="317" t="s">
        <v>3859</v>
      </c>
      <c r="H2368" s="317" t="s">
        <v>518</v>
      </c>
      <c r="I2368" s="317" t="s">
        <v>1163</v>
      </c>
      <c r="J2368" s="317">
        <v>1</v>
      </c>
      <c r="K2368" s="317" t="s">
        <v>758</v>
      </c>
      <c r="L2368" s="317" t="s">
        <v>902</v>
      </c>
      <c r="M2368" s="317">
        <v>0</v>
      </c>
      <c r="N2368" s="333" t="s">
        <v>465</v>
      </c>
      <c r="O2368" s="318"/>
      <c r="P2368" s="319"/>
      <c r="Q2368" s="320"/>
      <c r="R2368" s="319"/>
      <c r="S2368" s="319"/>
      <c r="T2368" s="320"/>
      <c r="U2368" s="321">
        <v>45072</v>
      </c>
      <c r="V2368" s="270" t="str">
        <f ca="1">IFERROR(IF(E2368&lt;&gt;"",VLOOKUP(E2368,'Color Lineup'!N:N,1,0),""),"CHECK")</f>
        <v>MV089</v>
      </c>
    </row>
    <row r="2369" spans="3:22">
      <c r="C2369" s="1">
        <f>+IF(D2369=1,COUNTIF($D$2:D2369,D2369),0)</f>
        <v>0</v>
      </c>
      <c r="D2369" s="1">
        <f>+COUNTIF($E$2:E2369,E2369)</f>
        <v>33</v>
      </c>
      <c r="E2369" s="1" t="str">
        <f t="shared" si="72"/>
        <v>CXX12</v>
      </c>
      <c r="F2369" s="323">
        <f t="shared" si="73"/>
        <v>2367</v>
      </c>
      <c r="G2369" s="317" t="s">
        <v>3860</v>
      </c>
      <c r="H2369" s="317" t="s">
        <v>682</v>
      </c>
      <c r="I2369" s="317" t="s">
        <v>3796</v>
      </c>
      <c r="J2369" s="317">
        <v>7</v>
      </c>
      <c r="K2369" s="317" t="s">
        <v>680</v>
      </c>
      <c r="L2369" s="317" t="s">
        <v>883</v>
      </c>
      <c r="M2369" s="317">
        <v>0</v>
      </c>
      <c r="N2369" s="333" t="s">
        <v>632</v>
      </c>
      <c r="O2369" s="318"/>
      <c r="P2369" s="319"/>
      <c r="Q2369" s="320"/>
      <c r="R2369" s="319"/>
      <c r="S2369" s="319"/>
      <c r="T2369" s="320"/>
      <c r="U2369" s="321">
        <v>45072</v>
      </c>
      <c r="V2369" s="270" t="str">
        <f ca="1">IFERROR(IF(E2369&lt;&gt;"",VLOOKUP(E2369,'Color Lineup'!N:N,1,0),""),"CHECK")</f>
        <v>CXX12</v>
      </c>
    </row>
    <row r="2370" spans="3:22">
      <c r="C2370" s="1">
        <f>+IF(D2370=1,COUNTIF($D$2:D2370,D2370),0)</f>
        <v>0</v>
      </c>
      <c r="D2370" s="1">
        <f>+COUNTIF($E$2:E2370,E2370)</f>
        <v>15</v>
      </c>
      <c r="E2370" s="1" t="str">
        <f t="shared" si="72"/>
        <v>JH4V8</v>
      </c>
      <c r="F2370" s="323">
        <f t="shared" si="73"/>
        <v>2368</v>
      </c>
      <c r="G2370" s="317" t="s">
        <v>3861</v>
      </c>
      <c r="H2370" s="317" t="s">
        <v>520</v>
      </c>
      <c r="I2370" s="317" t="s">
        <v>3745</v>
      </c>
      <c r="J2370" s="317">
        <v>10</v>
      </c>
      <c r="K2370" s="317" t="s">
        <v>452</v>
      </c>
      <c r="L2370" s="317" t="s">
        <v>1013</v>
      </c>
      <c r="M2370" s="317">
        <v>0</v>
      </c>
      <c r="N2370" s="333" t="s">
        <v>30</v>
      </c>
      <c r="O2370" s="318"/>
      <c r="P2370" s="319"/>
      <c r="Q2370" s="320"/>
      <c r="R2370" s="319"/>
      <c r="S2370" s="319"/>
      <c r="T2370" s="320"/>
      <c r="U2370" s="321">
        <v>45075</v>
      </c>
      <c r="V2370" s="270" t="str">
        <f ca="1">IFERROR(IF(E2370&lt;&gt;"",VLOOKUP(E2370,'Color Lineup'!N:N,1,0),""),"CHECK")</f>
        <v>JH4V8</v>
      </c>
    </row>
    <row r="2371" spans="3:22">
      <c r="C2371" s="1">
        <f>+IF(D2371=1,COUNTIF($D$2:D2371,D2371),0)</f>
        <v>0</v>
      </c>
      <c r="D2371" s="1">
        <f>+COUNTIF($E$2:E2371,E2371)</f>
        <v>77</v>
      </c>
      <c r="E2371" s="1" t="str">
        <f t="shared" si="72"/>
        <v>MY4R0</v>
      </c>
      <c r="F2371" s="323">
        <f t="shared" si="73"/>
        <v>2369</v>
      </c>
      <c r="G2371" s="317" t="s">
        <v>3862</v>
      </c>
      <c r="H2371" s="317" t="s">
        <v>518</v>
      </c>
      <c r="I2371" s="317" t="s">
        <v>3771</v>
      </c>
      <c r="J2371" s="317">
        <v>6</v>
      </c>
      <c r="K2371" s="317" t="s">
        <v>759</v>
      </c>
      <c r="L2371" s="317" t="s">
        <v>904</v>
      </c>
      <c r="M2371" s="317">
        <v>0</v>
      </c>
      <c r="N2371" s="333" t="s">
        <v>21</v>
      </c>
      <c r="O2371" s="318"/>
      <c r="P2371" s="319"/>
      <c r="Q2371" s="320"/>
      <c r="R2371" s="319"/>
      <c r="S2371" s="319"/>
      <c r="T2371" s="320"/>
      <c r="U2371" s="321">
        <v>45075</v>
      </c>
      <c r="V2371" s="270" t="str">
        <f ca="1">IFERROR(IF(E2371&lt;&gt;"",VLOOKUP(E2371,'Color Lineup'!N:N,1,0),""),"CHECK")</f>
        <v>MY4R0</v>
      </c>
    </row>
    <row r="2372" spans="3:22">
      <c r="C2372" s="1">
        <f>+IF(D2372=1,COUNTIF($D$2:D2372,D2372),0)</f>
        <v>0</v>
      </c>
      <c r="D2372" s="1">
        <f>+COUNTIF($E$2:E2372,E2372)</f>
        <v>208</v>
      </c>
      <c r="E2372" s="1" t="str">
        <f t="shared" ref="E2372:E2435" si="74">+K2372&amp;N2372</f>
        <v>LH089</v>
      </c>
      <c r="F2372" s="323">
        <f t="shared" si="73"/>
        <v>2370</v>
      </c>
      <c r="G2372" s="317" t="s">
        <v>3863</v>
      </c>
      <c r="H2372" s="317" t="s">
        <v>682</v>
      </c>
      <c r="I2372" s="317" t="s">
        <v>3826</v>
      </c>
      <c r="J2372" s="317">
        <v>5</v>
      </c>
      <c r="K2372" s="317" t="s">
        <v>585</v>
      </c>
      <c r="L2372" s="317" t="s">
        <v>888</v>
      </c>
      <c r="M2372" s="317">
        <v>0</v>
      </c>
      <c r="N2372" s="333" t="s">
        <v>465</v>
      </c>
      <c r="O2372" s="318"/>
      <c r="P2372" s="319"/>
      <c r="Q2372" s="320"/>
      <c r="R2372" s="319"/>
      <c r="S2372" s="319"/>
      <c r="T2372" s="320"/>
      <c r="U2372" s="321">
        <v>45075</v>
      </c>
      <c r="V2372" s="270" t="str">
        <f ca="1">IFERROR(IF(E2372&lt;&gt;"",VLOOKUP(E2372,'Color Lineup'!N:N,1,0),""),"CHECK")</f>
        <v>LH089</v>
      </c>
    </row>
    <row r="2373" spans="3:22">
      <c r="C2373" s="1">
        <f>+IF(D2373=1,COUNTIF($D$2:D2373,D2373),0)</f>
        <v>0</v>
      </c>
      <c r="D2373" s="1">
        <f>+COUNTIF($E$2:E2373,E2373)</f>
        <v>73</v>
      </c>
      <c r="E2373" s="1" t="str">
        <f t="shared" si="74"/>
        <v>MX3R3</v>
      </c>
      <c r="F2373" s="323">
        <f t="shared" ref="F2373:F2436" si="75">ROW()-2</f>
        <v>2371</v>
      </c>
      <c r="G2373" s="317" t="s">
        <v>3864</v>
      </c>
      <c r="H2373" s="317" t="s">
        <v>518</v>
      </c>
      <c r="I2373" s="317" t="s">
        <v>1220</v>
      </c>
      <c r="J2373" s="317">
        <v>1</v>
      </c>
      <c r="K2373" s="317" t="s">
        <v>760</v>
      </c>
      <c r="L2373" s="317" t="s">
        <v>905</v>
      </c>
      <c r="M2373" s="317">
        <v>0</v>
      </c>
      <c r="N2373" s="333" t="s">
        <v>354</v>
      </c>
      <c r="O2373" s="318"/>
      <c r="P2373" s="319"/>
      <c r="Q2373" s="320"/>
      <c r="R2373" s="319"/>
      <c r="S2373" s="319"/>
      <c r="T2373" s="320"/>
      <c r="U2373" s="321">
        <v>45075</v>
      </c>
      <c r="V2373" s="270" t="str">
        <f ca="1">IFERROR(IF(E2373&lt;&gt;"",VLOOKUP(E2373,'Color Lineup'!N:N,1,0),""),"CHECK")</f>
        <v>MX3R3</v>
      </c>
    </row>
    <row r="2374" spans="3:22">
      <c r="C2374" s="1">
        <f>+IF(D2374=1,COUNTIF($D$2:D2374,D2374),0)</f>
        <v>0</v>
      </c>
      <c r="D2374" s="1">
        <f>+COUNTIF($E$2:E2374,E2374)</f>
        <v>33</v>
      </c>
      <c r="E2374" s="1" t="str">
        <f t="shared" si="74"/>
        <v>HJX12</v>
      </c>
      <c r="F2374" s="323">
        <f t="shared" si="75"/>
        <v>2372</v>
      </c>
      <c r="G2374" s="317" t="s">
        <v>3865</v>
      </c>
      <c r="H2374" s="317" t="s">
        <v>682</v>
      </c>
      <c r="I2374" s="317" t="s">
        <v>3769</v>
      </c>
      <c r="J2374" s="317">
        <v>9</v>
      </c>
      <c r="K2374" s="317" t="s">
        <v>679</v>
      </c>
      <c r="L2374" s="317" t="s">
        <v>892</v>
      </c>
      <c r="M2374" s="317">
        <v>0</v>
      </c>
      <c r="N2374" s="333" t="s">
        <v>632</v>
      </c>
      <c r="O2374" s="318"/>
      <c r="P2374" s="319"/>
      <c r="Q2374" s="320"/>
      <c r="R2374" s="319"/>
      <c r="S2374" s="319"/>
      <c r="T2374" s="320"/>
      <c r="U2374" s="321">
        <v>45075</v>
      </c>
      <c r="V2374" s="270" t="str">
        <f ca="1">IFERROR(IF(E2374&lt;&gt;"",VLOOKUP(E2374,'Color Lineup'!N:N,1,0),""),"CHECK")</f>
        <v>HJX12</v>
      </c>
    </row>
    <row r="2375" spans="3:22">
      <c r="C2375" s="1">
        <f>+IF(D2375=1,COUNTIF($D$2:D2375,D2375),0)</f>
        <v>0</v>
      </c>
      <c r="D2375" s="1">
        <f>+COUNTIF($E$2:E2375,E2375)</f>
        <v>22</v>
      </c>
      <c r="E2375" s="1" t="str">
        <f t="shared" si="74"/>
        <v>MV089</v>
      </c>
      <c r="F2375" s="323">
        <f t="shared" si="75"/>
        <v>2373</v>
      </c>
      <c r="G2375" s="317" t="s">
        <v>3866</v>
      </c>
      <c r="H2375" s="317" t="s">
        <v>518</v>
      </c>
      <c r="I2375" s="317" t="s">
        <v>1163</v>
      </c>
      <c r="J2375" s="317">
        <v>2</v>
      </c>
      <c r="K2375" s="317" t="s">
        <v>758</v>
      </c>
      <c r="L2375" s="317" t="s">
        <v>907</v>
      </c>
      <c r="M2375" s="317">
        <v>0</v>
      </c>
      <c r="N2375" s="333" t="s">
        <v>465</v>
      </c>
      <c r="O2375" s="318"/>
      <c r="P2375" s="319"/>
      <c r="Q2375" s="320"/>
      <c r="R2375" s="319"/>
      <c r="S2375" s="319"/>
      <c r="T2375" s="320"/>
      <c r="U2375" s="321">
        <v>45075</v>
      </c>
      <c r="V2375" s="270" t="str">
        <f ca="1">IFERROR(IF(E2375&lt;&gt;"",VLOOKUP(E2375,'Color Lineup'!N:N,1,0),""),"CHECK")</f>
        <v>MV089</v>
      </c>
    </row>
    <row r="2376" spans="3:22">
      <c r="C2376" s="1">
        <f>+IF(D2376=1,COUNTIF($D$2:D2376,D2376),0)</f>
        <v>0</v>
      </c>
      <c r="D2376" s="1">
        <f>+COUNTIF($E$2:E2376,E2376)</f>
        <v>63</v>
      </c>
      <c r="E2376" s="1" t="str">
        <f t="shared" si="74"/>
        <v>JH040</v>
      </c>
      <c r="F2376" s="323">
        <f t="shared" si="75"/>
        <v>2374</v>
      </c>
      <c r="G2376" s="317" t="s">
        <v>3867</v>
      </c>
      <c r="H2376" s="317" t="s">
        <v>520</v>
      </c>
      <c r="I2376" s="317" t="s">
        <v>3868</v>
      </c>
      <c r="J2376" s="317">
        <v>1</v>
      </c>
      <c r="K2376" s="317" t="s">
        <v>452</v>
      </c>
      <c r="L2376" s="317" t="s">
        <v>1014</v>
      </c>
      <c r="M2376" s="317">
        <v>0</v>
      </c>
      <c r="N2376" s="333" t="s">
        <v>28</v>
      </c>
      <c r="O2376" s="318"/>
      <c r="P2376" s="319"/>
      <c r="Q2376" s="320"/>
      <c r="R2376" s="319"/>
      <c r="S2376" s="319"/>
      <c r="T2376" s="320"/>
      <c r="U2376" s="321">
        <v>45075</v>
      </c>
      <c r="V2376" s="270" t="str">
        <f ca="1">IFERROR(IF(E2376&lt;&gt;"",VLOOKUP(E2376,'Color Lineup'!N:N,1,0),""),"CHECK")</f>
        <v>JH040</v>
      </c>
    </row>
    <row r="2377" spans="3:22">
      <c r="C2377" s="1">
        <f>+IF(D2377=1,COUNTIF($D$2:D2377,D2377),0)</f>
        <v>0</v>
      </c>
      <c r="D2377" s="1">
        <f>+COUNTIF($E$2:E2377,E2377)</f>
        <v>23</v>
      </c>
      <c r="E2377" s="1" t="str">
        <f t="shared" si="74"/>
        <v>MV089</v>
      </c>
      <c r="F2377" s="323">
        <f t="shared" si="75"/>
        <v>2375</v>
      </c>
      <c r="G2377" s="317" t="s">
        <v>3869</v>
      </c>
      <c r="H2377" s="317" t="s">
        <v>518</v>
      </c>
      <c r="I2377" s="317" t="s">
        <v>1163</v>
      </c>
      <c r="J2377" s="317">
        <v>3</v>
      </c>
      <c r="K2377" s="317" t="s">
        <v>758</v>
      </c>
      <c r="L2377" s="317" t="s">
        <v>908</v>
      </c>
      <c r="M2377" s="317">
        <v>0</v>
      </c>
      <c r="N2377" s="333" t="s">
        <v>465</v>
      </c>
      <c r="O2377" s="318"/>
      <c r="P2377" s="319"/>
      <c r="Q2377" s="320"/>
      <c r="R2377" s="319"/>
      <c r="S2377" s="319"/>
      <c r="T2377" s="320"/>
      <c r="U2377" s="321">
        <v>45075</v>
      </c>
      <c r="V2377" s="270" t="str">
        <f ca="1">IFERROR(IF(E2377&lt;&gt;"",VLOOKUP(E2377,'Color Lineup'!N:N,1,0),""),"CHECK")</f>
        <v>MV089</v>
      </c>
    </row>
    <row r="2378" spans="3:22">
      <c r="C2378" s="1">
        <f>+IF(D2378=1,COUNTIF($D$2:D2378,D2378),0)</f>
        <v>0</v>
      </c>
      <c r="D2378" s="1">
        <f>+COUNTIF($E$2:E2378,E2378)</f>
        <v>17</v>
      </c>
      <c r="E2378" s="1" t="str">
        <f t="shared" si="74"/>
        <v>HKS28</v>
      </c>
      <c r="F2378" s="323">
        <f t="shared" si="75"/>
        <v>2376</v>
      </c>
      <c r="G2378" s="317" t="s">
        <v>3870</v>
      </c>
      <c r="H2378" s="317" t="s">
        <v>682</v>
      </c>
      <c r="I2378" s="317" t="s">
        <v>3790</v>
      </c>
      <c r="J2378" s="317">
        <v>9</v>
      </c>
      <c r="K2378" s="317" t="s">
        <v>681</v>
      </c>
      <c r="L2378" s="317" t="s">
        <v>896</v>
      </c>
      <c r="M2378" s="317">
        <v>0</v>
      </c>
      <c r="N2378" s="333" t="s">
        <v>631</v>
      </c>
      <c r="O2378" s="318"/>
      <c r="P2378" s="319"/>
      <c r="Q2378" s="320"/>
      <c r="R2378" s="319"/>
      <c r="S2378" s="319"/>
      <c r="T2378" s="320"/>
      <c r="U2378" s="321">
        <v>45075</v>
      </c>
      <c r="V2378" s="270" t="str">
        <f ca="1">IFERROR(IF(E2378&lt;&gt;"",VLOOKUP(E2378,'Color Lineup'!N:N,1,0),""),"CHECK")</f>
        <v>HKS28</v>
      </c>
    </row>
    <row r="2379" spans="3:22">
      <c r="C2379" s="1">
        <f>+IF(D2379=1,COUNTIF($D$2:D2379,D2379),0)</f>
        <v>0</v>
      </c>
      <c r="D2379" s="1">
        <f>+COUNTIF($E$2:E2379,E2379)</f>
        <v>149</v>
      </c>
      <c r="E2379" s="1" t="str">
        <f t="shared" si="74"/>
        <v>MX089</v>
      </c>
      <c r="F2379" s="323">
        <f t="shared" si="75"/>
        <v>2377</v>
      </c>
      <c r="G2379" s="317" t="s">
        <v>3871</v>
      </c>
      <c r="H2379" s="317" t="s">
        <v>518</v>
      </c>
      <c r="I2379" s="317" t="s">
        <v>1220</v>
      </c>
      <c r="J2379" s="317">
        <v>2</v>
      </c>
      <c r="K2379" s="317" t="s">
        <v>760</v>
      </c>
      <c r="L2379" s="317" t="s">
        <v>910</v>
      </c>
      <c r="M2379" s="317">
        <v>0</v>
      </c>
      <c r="N2379" s="333" t="s">
        <v>465</v>
      </c>
      <c r="O2379" s="318"/>
      <c r="P2379" s="319"/>
      <c r="Q2379" s="320"/>
      <c r="R2379" s="319"/>
      <c r="S2379" s="319"/>
      <c r="T2379" s="320"/>
      <c r="U2379" s="321">
        <v>45075</v>
      </c>
      <c r="V2379" s="270" t="str">
        <f ca="1">IFERROR(IF(E2379&lt;&gt;"",VLOOKUP(E2379,'Color Lineup'!N:N,1,0),""),"CHECK")</f>
        <v>MX089</v>
      </c>
    </row>
    <row r="2380" spans="3:22">
      <c r="C2380" s="1">
        <f>+IF(D2380=1,COUNTIF($D$2:D2380,D2380),0)</f>
        <v>0</v>
      </c>
      <c r="D2380" s="1">
        <f>+COUNTIF($E$2:E2380,E2380)</f>
        <v>104</v>
      </c>
      <c r="E2380" s="1" t="str">
        <f t="shared" si="74"/>
        <v>CXW09</v>
      </c>
      <c r="F2380" s="323">
        <f t="shared" si="75"/>
        <v>2378</v>
      </c>
      <c r="G2380" s="317" t="s">
        <v>3872</v>
      </c>
      <c r="H2380" s="317" t="s">
        <v>682</v>
      </c>
      <c r="I2380" s="317" t="s">
        <v>3796</v>
      </c>
      <c r="J2380" s="317">
        <v>8</v>
      </c>
      <c r="K2380" s="317" t="s">
        <v>680</v>
      </c>
      <c r="L2380" s="317" t="s">
        <v>900</v>
      </c>
      <c r="M2380" s="317">
        <v>0</v>
      </c>
      <c r="N2380" s="333" t="s">
        <v>635</v>
      </c>
      <c r="O2380" s="318"/>
      <c r="P2380" s="319"/>
      <c r="Q2380" s="320"/>
      <c r="R2380" s="319"/>
      <c r="S2380" s="319"/>
      <c r="T2380" s="320"/>
      <c r="U2380" s="321">
        <v>45075</v>
      </c>
      <c r="V2380" s="270" t="str">
        <f ca="1">IFERROR(IF(E2380&lt;&gt;"",VLOOKUP(E2380,'Color Lineup'!N:N,1,0),""),"CHECK")</f>
        <v>CXW09</v>
      </c>
    </row>
    <row r="2381" spans="3:22">
      <c r="C2381" s="1">
        <f>+IF(D2381=1,COUNTIF($D$2:D2381,D2381),0)</f>
        <v>0</v>
      </c>
      <c r="D2381" s="1">
        <f>+COUNTIF($E$2:E2381,E2381)</f>
        <v>19</v>
      </c>
      <c r="E2381" s="1" t="str">
        <f t="shared" si="74"/>
        <v>MV1D6</v>
      </c>
      <c r="F2381" s="323">
        <f t="shared" si="75"/>
        <v>2379</v>
      </c>
      <c r="G2381" s="317" t="s">
        <v>3873</v>
      </c>
      <c r="H2381" s="317" t="s">
        <v>518</v>
      </c>
      <c r="I2381" s="317" t="s">
        <v>1163</v>
      </c>
      <c r="J2381" s="317">
        <v>4</v>
      </c>
      <c r="K2381" s="317" t="s">
        <v>758</v>
      </c>
      <c r="L2381" s="317" t="s">
        <v>911</v>
      </c>
      <c r="M2381" s="317">
        <v>0</v>
      </c>
      <c r="N2381" s="333" t="s">
        <v>29</v>
      </c>
      <c r="O2381" s="318"/>
      <c r="P2381" s="319"/>
      <c r="Q2381" s="320"/>
      <c r="R2381" s="319"/>
      <c r="S2381" s="319"/>
      <c r="T2381" s="320"/>
      <c r="U2381" s="321">
        <v>45075</v>
      </c>
      <c r="V2381" s="270" t="str">
        <f ca="1">IFERROR(IF(E2381&lt;&gt;"",VLOOKUP(E2381,'Color Lineup'!N:N,1,0),""),"CHECK")</f>
        <v>MV1D6</v>
      </c>
    </row>
    <row r="2382" spans="3:22">
      <c r="C2382" s="1">
        <f>+IF(D2382=1,COUNTIF($D$2:D2382,D2382),0)</f>
        <v>0</v>
      </c>
      <c r="D2382" s="1">
        <f>+COUNTIF($E$2:E2382,E2382)</f>
        <v>24</v>
      </c>
      <c r="E2382" s="1" t="str">
        <f t="shared" si="74"/>
        <v>JH1D6</v>
      </c>
      <c r="F2382" s="323">
        <f t="shared" si="75"/>
        <v>2380</v>
      </c>
      <c r="G2382" s="317" t="s">
        <v>3874</v>
      </c>
      <c r="H2382" s="317" t="s">
        <v>520</v>
      </c>
      <c r="I2382" s="317" t="s">
        <v>3868</v>
      </c>
      <c r="J2382" s="317">
        <v>2</v>
      </c>
      <c r="K2382" s="317" t="s">
        <v>452</v>
      </c>
      <c r="L2382" s="317" t="s">
        <v>1015</v>
      </c>
      <c r="M2382" s="317">
        <v>0</v>
      </c>
      <c r="N2382" s="333" t="s">
        <v>29</v>
      </c>
      <c r="O2382" s="318"/>
      <c r="P2382" s="319"/>
      <c r="Q2382" s="320"/>
      <c r="R2382" s="319"/>
      <c r="S2382" s="319"/>
      <c r="T2382" s="320"/>
      <c r="U2382" s="321">
        <v>45075</v>
      </c>
      <c r="V2382" s="270" t="str">
        <f ca="1">IFERROR(IF(E2382&lt;&gt;"",VLOOKUP(E2382,'Color Lineup'!N:N,1,0),""),"CHECK")</f>
        <v>JH1D6</v>
      </c>
    </row>
    <row r="2383" spans="3:22">
      <c r="C2383" s="1">
        <f>+IF(D2383=1,COUNTIF($D$2:D2383,D2383),0)</f>
        <v>0</v>
      </c>
      <c r="D2383" s="1">
        <f>+COUNTIF($E$2:E2383,E2383)</f>
        <v>44</v>
      </c>
      <c r="E2383" s="1" t="str">
        <f t="shared" si="74"/>
        <v>LHP20</v>
      </c>
      <c r="F2383" s="323">
        <f t="shared" si="75"/>
        <v>2381</v>
      </c>
      <c r="G2383" s="317" t="s">
        <v>3875</v>
      </c>
      <c r="H2383" s="317" t="s">
        <v>682</v>
      </c>
      <c r="I2383" s="317" t="s">
        <v>3826</v>
      </c>
      <c r="J2383" s="317">
        <v>6</v>
      </c>
      <c r="K2383" s="317" t="s">
        <v>585</v>
      </c>
      <c r="L2383" s="317" t="s">
        <v>903</v>
      </c>
      <c r="M2383" s="317">
        <v>0</v>
      </c>
      <c r="N2383" s="333" t="s">
        <v>633</v>
      </c>
      <c r="O2383" s="318"/>
      <c r="P2383" s="319"/>
      <c r="Q2383" s="320"/>
      <c r="R2383" s="319"/>
      <c r="S2383" s="319"/>
      <c r="T2383" s="320"/>
      <c r="U2383" s="321">
        <v>45075</v>
      </c>
      <c r="V2383" s="270" t="str">
        <f ca="1">IFERROR(IF(E2383&lt;&gt;"",VLOOKUP(E2383,'Color Lineup'!N:N,1,0),""),"CHECK")</f>
        <v>LHP20</v>
      </c>
    </row>
    <row r="2384" spans="3:22">
      <c r="C2384" s="1">
        <f>+IF(D2384=1,COUNTIF($D$2:D2384,D2384),0)</f>
        <v>0</v>
      </c>
      <c r="D2384" s="1">
        <f>+COUNTIF($E$2:E2384,E2384)</f>
        <v>178</v>
      </c>
      <c r="E2384" s="1" t="str">
        <f t="shared" si="74"/>
        <v>MX4R0</v>
      </c>
      <c r="F2384" s="323">
        <f t="shared" si="75"/>
        <v>2382</v>
      </c>
      <c r="G2384" s="317" t="s">
        <v>3876</v>
      </c>
      <c r="H2384" s="317" t="s">
        <v>518</v>
      </c>
      <c r="I2384" s="317" t="s">
        <v>1220</v>
      </c>
      <c r="J2384" s="317">
        <v>3</v>
      </c>
      <c r="K2384" s="317" t="s">
        <v>760</v>
      </c>
      <c r="L2384" s="317" t="s">
        <v>913</v>
      </c>
      <c r="M2384" s="317">
        <v>0</v>
      </c>
      <c r="N2384" s="333" t="s">
        <v>21</v>
      </c>
      <c r="O2384" s="318"/>
      <c r="P2384" s="319"/>
      <c r="Q2384" s="320"/>
      <c r="R2384" s="319"/>
      <c r="S2384" s="319"/>
      <c r="T2384" s="320"/>
      <c r="U2384" s="321">
        <v>45075</v>
      </c>
      <c r="V2384" s="270" t="str">
        <f ca="1">IFERROR(IF(E2384&lt;&gt;"",VLOOKUP(E2384,'Color Lineup'!N:N,1,0),""),"CHECK")</f>
        <v>MX4R0</v>
      </c>
    </row>
    <row r="2385" spans="3:22">
      <c r="C2385" s="1">
        <f>+IF(D2385=1,COUNTIF($D$2:D2385,D2385),0)</f>
        <v>0</v>
      </c>
      <c r="D2385" s="1">
        <f>+COUNTIF($E$2:E2385,E2385)</f>
        <v>87</v>
      </c>
      <c r="E2385" s="1" t="str">
        <f t="shared" si="74"/>
        <v>HKW09</v>
      </c>
      <c r="F2385" s="323">
        <f t="shared" si="75"/>
        <v>2383</v>
      </c>
      <c r="G2385" s="317" t="s">
        <v>3877</v>
      </c>
      <c r="H2385" s="317" t="s">
        <v>682</v>
      </c>
      <c r="I2385" s="317" t="s">
        <v>3790</v>
      </c>
      <c r="J2385" s="317">
        <v>10</v>
      </c>
      <c r="K2385" s="317" t="s">
        <v>681</v>
      </c>
      <c r="L2385" s="317" t="s">
        <v>906</v>
      </c>
      <c r="M2385" s="317">
        <v>0</v>
      </c>
      <c r="N2385" s="333" t="s">
        <v>635</v>
      </c>
      <c r="O2385" s="318"/>
      <c r="P2385" s="319"/>
      <c r="Q2385" s="320"/>
      <c r="R2385" s="319"/>
      <c r="S2385" s="319"/>
      <c r="T2385" s="320"/>
      <c r="U2385" s="321">
        <v>45075</v>
      </c>
      <c r="V2385" s="270" t="str">
        <f ca="1">IFERROR(IF(E2385&lt;&gt;"",VLOOKUP(E2385,'Color Lineup'!N:N,1,0),""),"CHECK")</f>
        <v>HKW09</v>
      </c>
    </row>
    <row r="2386" spans="3:22">
      <c r="C2386" s="1">
        <f>+IF(D2386=1,COUNTIF($D$2:D2386,D2386),0)</f>
        <v>0</v>
      </c>
      <c r="D2386" s="1">
        <f>+COUNTIF($E$2:E2386,E2386)</f>
        <v>78</v>
      </c>
      <c r="E2386" s="1" t="str">
        <f t="shared" si="74"/>
        <v>MY4R0</v>
      </c>
      <c r="F2386" s="323">
        <f t="shared" si="75"/>
        <v>2384</v>
      </c>
      <c r="G2386" s="317" t="s">
        <v>3878</v>
      </c>
      <c r="H2386" s="317" t="s">
        <v>518</v>
      </c>
      <c r="I2386" s="317" t="s">
        <v>3771</v>
      </c>
      <c r="J2386" s="317">
        <v>7</v>
      </c>
      <c r="K2386" s="317" t="s">
        <v>759</v>
      </c>
      <c r="L2386" s="317" t="s">
        <v>914</v>
      </c>
      <c r="M2386" s="317">
        <v>0</v>
      </c>
      <c r="N2386" s="333" t="s">
        <v>21</v>
      </c>
      <c r="O2386" s="318"/>
      <c r="P2386" s="319"/>
      <c r="Q2386" s="320"/>
      <c r="R2386" s="319"/>
      <c r="S2386" s="319"/>
      <c r="T2386" s="320"/>
      <c r="U2386" s="321">
        <v>45075</v>
      </c>
      <c r="V2386" s="270" t="str">
        <f ca="1">IFERROR(IF(E2386&lt;&gt;"",VLOOKUP(E2386,'Color Lineup'!N:N,1,0),""),"CHECK")</f>
        <v>MY4R0</v>
      </c>
    </row>
    <row r="2387" spans="3:22">
      <c r="C2387" s="1">
        <f>+IF(D2387=1,COUNTIF($D$2:D2387,D2387),0)</f>
        <v>0</v>
      </c>
      <c r="D2387" s="1">
        <f>+COUNTIF($E$2:E2387,E2387)</f>
        <v>24</v>
      </c>
      <c r="E2387" s="1" t="str">
        <f t="shared" si="74"/>
        <v>HJP20</v>
      </c>
      <c r="F2387" s="323">
        <f t="shared" si="75"/>
        <v>2385</v>
      </c>
      <c r="G2387" s="317" t="s">
        <v>3879</v>
      </c>
      <c r="H2387" s="317" t="s">
        <v>682</v>
      </c>
      <c r="I2387" s="317" t="s">
        <v>3769</v>
      </c>
      <c r="J2387" s="317">
        <v>10</v>
      </c>
      <c r="K2387" s="317" t="s">
        <v>679</v>
      </c>
      <c r="L2387" s="317" t="s">
        <v>909</v>
      </c>
      <c r="M2387" s="317">
        <v>0</v>
      </c>
      <c r="N2387" s="333" t="s">
        <v>633</v>
      </c>
      <c r="O2387" s="318"/>
      <c r="P2387" s="319"/>
      <c r="Q2387" s="320"/>
      <c r="R2387" s="319"/>
      <c r="S2387" s="319"/>
      <c r="T2387" s="320"/>
      <c r="U2387" s="321">
        <v>45075</v>
      </c>
      <c r="V2387" s="270" t="str">
        <f ca="1">IFERROR(IF(E2387&lt;&gt;"",VLOOKUP(E2387,'Color Lineup'!N:N,1,0),""),"CHECK")</f>
        <v>HJP20</v>
      </c>
    </row>
    <row r="2388" spans="3:22">
      <c r="C2388" s="1">
        <f>+IF(D2388=1,COUNTIF($D$2:D2388,D2388),0)</f>
        <v>0</v>
      </c>
      <c r="D2388" s="1">
        <f>+COUNTIF($E$2:E2388,E2388)</f>
        <v>78</v>
      </c>
      <c r="E2388" s="1" t="str">
        <f t="shared" si="74"/>
        <v>MV4R0</v>
      </c>
      <c r="F2388" s="323">
        <f t="shared" si="75"/>
        <v>2386</v>
      </c>
      <c r="G2388" s="317" t="s">
        <v>3880</v>
      </c>
      <c r="H2388" s="317" t="s">
        <v>518</v>
      </c>
      <c r="I2388" s="317" t="s">
        <v>1163</v>
      </c>
      <c r="J2388" s="317">
        <v>5</v>
      </c>
      <c r="K2388" s="317" t="s">
        <v>758</v>
      </c>
      <c r="L2388" s="317" t="s">
        <v>916</v>
      </c>
      <c r="M2388" s="317">
        <v>0</v>
      </c>
      <c r="N2388" s="333" t="s">
        <v>21</v>
      </c>
      <c r="O2388" s="318"/>
      <c r="P2388" s="319"/>
      <c r="Q2388" s="320"/>
      <c r="R2388" s="319"/>
      <c r="S2388" s="319"/>
      <c r="T2388" s="320"/>
      <c r="U2388" s="321">
        <v>45075</v>
      </c>
      <c r="V2388" s="270" t="str">
        <f ca="1">IFERROR(IF(E2388&lt;&gt;"",VLOOKUP(E2388,'Color Lineup'!N:N,1,0),""),"CHECK")</f>
        <v>MV4R0</v>
      </c>
    </row>
    <row r="2389" spans="3:22">
      <c r="C2389" s="1">
        <f>+IF(D2389=1,COUNTIF($D$2:D2389,D2389),0)</f>
        <v>0</v>
      </c>
      <c r="D2389" s="1">
        <f>+COUNTIF($E$2:E2389,E2389)</f>
        <v>4</v>
      </c>
      <c r="E2389" s="1" t="str">
        <f t="shared" si="74"/>
        <v>AA089</v>
      </c>
      <c r="F2389" s="323">
        <f t="shared" si="75"/>
        <v>2387</v>
      </c>
      <c r="G2389" s="317" t="s">
        <v>3881</v>
      </c>
      <c r="H2389" s="317" t="s">
        <v>520</v>
      </c>
      <c r="I2389" s="317" t="s">
        <v>1529</v>
      </c>
      <c r="J2389" s="317">
        <v>8</v>
      </c>
      <c r="K2389" s="317" t="s">
        <v>455</v>
      </c>
      <c r="L2389" s="317" t="s">
        <v>1016</v>
      </c>
      <c r="M2389" s="317">
        <v>0</v>
      </c>
      <c r="N2389" s="333" t="s">
        <v>465</v>
      </c>
      <c r="O2389" s="318"/>
      <c r="P2389" s="319"/>
      <c r="Q2389" s="320"/>
      <c r="R2389" s="319"/>
      <c r="S2389" s="319"/>
      <c r="T2389" s="320"/>
      <c r="U2389" s="321">
        <v>45075</v>
      </c>
      <c r="V2389" s="270" t="str">
        <f ca="1">IFERROR(IF(E2389&lt;&gt;"",VLOOKUP(E2389,'Color Lineup'!N:N,1,0),""),"CHECK")</f>
        <v>AA089</v>
      </c>
    </row>
    <row r="2390" spans="3:22">
      <c r="C2390" s="1">
        <f>+IF(D2390=1,COUNTIF($D$2:D2390,D2390),0)</f>
        <v>0</v>
      </c>
      <c r="D2390" s="1">
        <f>+COUNTIF($E$2:E2390,E2390)</f>
        <v>25</v>
      </c>
      <c r="E2390" s="1" t="str">
        <f t="shared" si="74"/>
        <v>CXS28</v>
      </c>
      <c r="F2390" s="323">
        <f t="shared" si="75"/>
        <v>2388</v>
      </c>
      <c r="G2390" s="317" t="s">
        <v>3882</v>
      </c>
      <c r="H2390" s="317" t="s">
        <v>682</v>
      </c>
      <c r="I2390" s="317" t="s">
        <v>3796</v>
      </c>
      <c r="J2390" s="317">
        <v>9</v>
      </c>
      <c r="K2390" s="317" t="s">
        <v>680</v>
      </c>
      <c r="L2390" s="317" t="s">
        <v>912</v>
      </c>
      <c r="M2390" s="317">
        <v>0</v>
      </c>
      <c r="N2390" s="333" t="s">
        <v>631</v>
      </c>
      <c r="O2390" s="318"/>
      <c r="P2390" s="319"/>
      <c r="Q2390" s="320"/>
      <c r="R2390" s="319"/>
      <c r="S2390" s="319"/>
      <c r="T2390" s="320"/>
      <c r="U2390" s="321">
        <v>45075</v>
      </c>
      <c r="V2390" s="270" t="str">
        <f ca="1">IFERROR(IF(E2390&lt;&gt;"",VLOOKUP(E2390,'Color Lineup'!N:N,1,0),""),"CHECK")</f>
        <v>CXS28</v>
      </c>
    </row>
    <row r="2391" spans="3:22">
      <c r="C2391" s="1">
        <f>+IF(D2391=1,COUNTIF($D$2:D2391,D2391),0)</f>
        <v>0</v>
      </c>
      <c r="D2391" s="1">
        <f>+COUNTIF($E$2:E2391,E2391)</f>
        <v>101</v>
      </c>
      <c r="E2391" s="1" t="str">
        <f t="shared" si="74"/>
        <v>MX218</v>
      </c>
      <c r="F2391" s="323">
        <f t="shared" si="75"/>
        <v>2389</v>
      </c>
      <c r="G2391" s="317" t="s">
        <v>3883</v>
      </c>
      <c r="H2391" s="317" t="s">
        <v>518</v>
      </c>
      <c r="I2391" s="317" t="s">
        <v>1220</v>
      </c>
      <c r="J2391" s="317">
        <v>4</v>
      </c>
      <c r="K2391" s="317" t="s">
        <v>760</v>
      </c>
      <c r="L2391" s="317" t="s">
        <v>789</v>
      </c>
      <c r="M2391" s="317">
        <v>0</v>
      </c>
      <c r="N2391" s="333" t="s">
        <v>20</v>
      </c>
      <c r="O2391" s="318"/>
      <c r="P2391" s="319"/>
      <c r="Q2391" s="320"/>
      <c r="R2391" s="319"/>
      <c r="S2391" s="319"/>
      <c r="T2391" s="320"/>
      <c r="U2391" s="321">
        <v>45075</v>
      </c>
      <c r="V2391" s="270" t="str">
        <f ca="1">IFERROR(IF(E2391&lt;&gt;"",VLOOKUP(E2391,'Color Lineup'!N:N,1,0),""),"CHECK")</f>
        <v>MX218</v>
      </c>
    </row>
    <row r="2392" spans="3:22">
      <c r="C2392" s="1">
        <f>+IF(D2392=1,COUNTIF($D$2:D2392,D2392),0)</f>
        <v>0</v>
      </c>
      <c r="D2392" s="1">
        <f>+COUNTIF($E$2:E2392,E2392)</f>
        <v>12</v>
      </c>
      <c r="E2392" s="1" t="str">
        <f t="shared" si="74"/>
        <v>JL1D6</v>
      </c>
      <c r="F2392" s="323">
        <f t="shared" si="75"/>
        <v>2390</v>
      </c>
      <c r="G2392" s="317" t="s">
        <v>3884</v>
      </c>
      <c r="H2392" s="317" t="s">
        <v>520</v>
      </c>
      <c r="I2392" s="317" t="s">
        <v>3854</v>
      </c>
      <c r="J2392" s="317">
        <v>2</v>
      </c>
      <c r="K2392" s="317" t="s">
        <v>454</v>
      </c>
      <c r="L2392" s="317" t="s">
        <v>1017</v>
      </c>
      <c r="M2392" s="317">
        <v>0</v>
      </c>
      <c r="N2392" s="333" t="s">
        <v>29</v>
      </c>
      <c r="O2392" s="318"/>
      <c r="P2392" s="319"/>
      <c r="Q2392" s="320"/>
      <c r="R2392" s="319"/>
      <c r="S2392" s="319"/>
      <c r="T2392" s="320"/>
      <c r="U2392" s="321">
        <v>45075</v>
      </c>
      <c r="V2392" s="270" t="str">
        <f ca="1">IFERROR(IF(E2392&lt;&gt;"",VLOOKUP(E2392,'Color Lineup'!N:N,1,0),""),"CHECK")</f>
        <v>JL1D6</v>
      </c>
    </row>
    <row r="2393" spans="3:22">
      <c r="C2393" s="1">
        <f>+IF(D2393=1,COUNTIF($D$2:D2393,D2393),0)</f>
        <v>0</v>
      </c>
      <c r="D2393" s="1">
        <f>+COUNTIF($E$2:E2393,E2393)</f>
        <v>101</v>
      </c>
      <c r="E2393" s="1" t="str">
        <f t="shared" si="74"/>
        <v>LHX12</v>
      </c>
      <c r="F2393" s="323">
        <f t="shared" si="75"/>
        <v>2391</v>
      </c>
      <c r="G2393" s="317" t="s">
        <v>3885</v>
      </c>
      <c r="H2393" s="317" t="s">
        <v>682</v>
      </c>
      <c r="I2393" s="317" t="s">
        <v>3826</v>
      </c>
      <c r="J2393" s="317">
        <v>7</v>
      </c>
      <c r="K2393" s="317" t="s">
        <v>585</v>
      </c>
      <c r="L2393" s="317" t="s">
        <v>915</v>
      </c>
      <c r="M2393" s="317">
        <v>0</v>
      </c>
      <c r="N2393" s="333" t="s">
        <v>632</v>
      </c>
      <c r="O2393" s="318"/>
      <c r="P2393" s="319"/>
      <c r="Q2393" s="320"/>
      <c r="R2393" s="319"/>
      <c r="S2393" s="319"/>
      <c r="T2393" s="320"/>
      <c r="U2393" s="321">
        <v>45075</v>
      </c>
      <c r="V2393" s="270" t="str">
        <f ca="1">IFERROR(IF(E2393&lt;&gt;"",VLOOKUP(E2393,'Color Lineup'!N:N,1,0),""),"CHECK")</f>
        <v>LHX12</v>
      </c>
    </row>
    <row r="2394" spans="3:22">
      <c r="C2394" s="1">
        <f>+IF(D2394=1,COUNTIF($D$2:D2394,D2394),0)</f>
        <v>0</v>
      </c>
      <c r="D2394" s="1">
        <f>+COUNTIF($E$2:E2394,E2394)</f>
        <v>7</v>
      </c>
      <c r="E2394" s="1" t="str">
        <f t="shared" si="74"/>
        <v>MV3R3</v>
      </c>
      <c r="F2394" s="323">
        <f t="shared" si="75"/>
        <v>2392</v>
      </c>
      <c r="G2394" s="317" t="s">
        <v>3886</v>
      </c>
      <c r="H2394" s="317" t="s">
        <v>518</v>
      </c>
      <c r="I2394" s="317" t="s">
        <v>1163</v>
      </c>
      <c r="J2394" s="317">
        <v>6</v>
      </c>
      <c r="K2394" s="317" t="s">
        <v>758</v>
      </c>
      <c r="L2394" s="317" t="s">
        <v>790</v>
      </c>
      <c r="M2394" s="317">
        <v>0</v>
      </c>
      <c r="N2394" s="333" t="s">
        <v>354</v>
      </c>
      <c r="O2394" s="318"/>
      <c r="P2394" s="319"/>
      <c r="Q2394" s="320"/>
      <c r="R2394" s="319"/>
      <c r="S2394" s="319"/>
      <c r="T2394" s="320"/>
      <c r="U2394" s="321">
        <v>45075</v>
      </c>
      <c r="V2394" s="270" t="str">
        <f ca="1">IFERROR(IF(E2394&lt;&gt;"",VLOOKUP(E2394,'Color Lineup'!N:N,1,0),""),"CHECK")</f>
        <v>MV3R3</v>
      </c>
    </row>
    <row r="2395" spans="3:22">
      <c r="C2395" s="1">
        <f>+IF(D2395=1,COUNTIF($D$2:D2395,D2395),0)</f>
        <v>0</v>
      </c>
      <c r="D2395" s="1">
        <f>+COUNTIF($E$2:E2395,E2395)</f>
        <v>88</v>
      </c>
      <c r="E2395" s="1" t="str">
        <f t="shared" si="74"/>
        <v>HKW09</v>
      </c>
      <c r="F2395" s="323">
        <f t="shared" si="75"/>
        <v>2393</v>
      </c>
      <c r="G2395" s="317" t="s">
        <v>3887</v>
      </c>
      <c r="H2395" s="317" t="s">
        <v>682</v>
      </c>
      <c r="I2395" s="317" t="s">
        <v>3888</v>
      </c>
      <c r="J2395" s="317">
        <v>1</v>
      </c>
      <c r="K2395" s="317" t="s">
        <v>681</v>
      </c>
      <c r="L2395" s="317" t="s">
        <v>917</v>
      </c>
      <c r="M2395" s="317">
        <v>0</v>
      </c>
      <c r="N2395" s="333" t="s">
        <v>635</v>
      </c>
      <c r="O2395" s="318"/>
      <c r="P2395" s="319"/>
      <c r="Q2395" s="320"/>
      <c r="R2395" s="319"/>
      <c r="S2395" s="319"/>
      <c r="T2395" s="320"/>
      <c r="U2395" s="321">
        <v>45075</v>
      </c>
      <c r="V2395" s="270" t="str">
        <f ca="1">IFERROR(IF(E2395&lt;&gt;"",VLOOKUP(E2395,'Color Lineup'!N:N,1,0),""),"CHECK")</f>
        <v>HKW09</v>
      </c>
    </row>
    <row r="2396" spans="3:22">
      <c r="C2396" s="1">
        <f>+IF(D2396=1,COUNTIF($D$2:D2396,D2396),0)</f>
        <v>0</v>
      </c>
      <c r="D2396" s="1">
        <f>+COUNTIF($E$2:E2396,E2396)</f>
        <v>150</v>
      </c>
      <c r="E2396" s="1" t="str">
        <f t="shared" si="74"/>
        <v>MX089</v>
      </c>
      <c r="F2396" s="323">
        <f t="shared" si="75"/>
        <v>2394</v>
      </c>
      <c r="G2396" s="317" t="s">
        <v>3889</v>
      </c>
      <c r="H2396" s="317" t="s">
        <v>518</v>
      </c>
      <c r="I2396" s="317" t="s">
        <v>1220</v>
      </c>
      <c r="J2396" s="317">
        <v>5</v>
      </c>
      <c r="K2396" s="317" t="s">
        <v>760</v>
      </c>
      <c r="L2396" s="317" t="s">
        <v>791</v>
      </c>
      <c r="M2396" s="317">
        <v>0</v>
      </c>
      <c r="N2396" s="333" t="s">
        <v>465</v>
      </c>
      <c r="O2396" s="318"/>
      <c r="P2396" s="319"/>
      <c r="Q2396" s="320"/>
      <c r="R2396" s="319"/>
      <c r="S2396" s="319"/>
      <c r="T2396" s="320"/>
      <c r="U2396" s="321">
        <v>45075</v>
      </c>
      <c r="V2396" s="270" t="str">
        <f ca="1">IFERROR(IF(E2396&lt;&gt;"",VLOOKUP(E2396,'Color Lineup'!N:N,1,0),""),"CHECK")</f>
        <v>MX089</v>
      </c>
    </row>
    <row r="2397" spans="3:22">
      <c r="C2397" s="1">
        <f>+IF(D2397=1,COUNTIF($D$2:D2397,D2397),0)</f>
        <v>0</v>
      </c>
      <c r="D2397" s="1">
        <f>+COUNTIF($E$2:E2397,E2397)</f>
        <v>111</v>
      </c>
      <c r="E2397" s="1" t="str">
        <f t="shared" si="74"/>
        <v>HJ089</v>
      </c>
      <c r="F2397" s="323">
        <f t="shared" si="75"/>
        <v>2395</v>
      </c>
      <c r="G2397" s="317" t="s">
        <v>3890</v>
      </c>
      <c r="H2397" s="317" t="s">
        <v>682</v>
      </c>
      <c r="I2397" s="317" t="s">
        <v>3891</v>
      </c>
      <c r="J2397" s="317">
        <v>1</v>
      </c>
      <c r="K2397" s="317" t="s">
        <v>679</v>
      </c>
      <c r="L2397" s="317" t="s">
        <v>918</v>
      </c>
      <c r="M2397" s="317">
        <v>0</v>
      </c>
      <c r="N2397" s="333" t="s">
        <v>465</v>
      </c>
      <c r="O2397" s="318"/>
      <c r="P2397" s="319"/>
      <c r="Q2397" s="320"/>
      <c r="R2397" s="319"/>
      <c r="S2397" s="319"/>
      <c r="T2397" s="320"/>
      <c r="U2397" s="321">
        <v>45075</v>
      </c>
      <c r="V2397" s="270" t="str">
        <f ca="1">IFERROR(IF(E2397&lt;&gt;"",VLOOKUP(E2397,'Color Lineup'!N:N,1,0),""),"CHECK")</f>
        <v>HJ089</v>
      </c>
    </row>
    <row r="2398" spans="3:22">
      <c r="C2398" s="1">
        <f>+IF(D2398=1,COUNTIF($D$2:D2398,D2398),0)</f>
        <v>0</v>
      </c>
      <c r="D2398" s="1">
        <f>+COUNTIF($E$2:E2398,E2398)</f>
        <v>64</v>
      </c>
      <c r="E2398" s="1" t="str">
        <f t="shared" si="74"/>
        <v>JH040</v>
      </c>
      <c r="F2398" s="323">
        <f t="shared" si="75"/>
        <v>2396</v>
      </c>
      <c r="G2398" s="317" t="s">
        <v>3892</v>
      </c>
      <c r="H2398" s="317" t="s">
        <v>520</v>
      </c>
      <c r="I2398" s="317" t="s">
        <v>3868</v>
      </c>
      <c r="J2398" s="317">
        <v>3</v>
      </c>
      <c r="K2398" s="317" t="s">
        <v>452</v>
      </c>
      <c r="L2398" s="317" t="s">
        <v>1018</v>
      </c>
      <c r="M2398" s="317">
        <v>0</v>
      </c>
      <c r="N2398" s="333" t="s">
        <v>28</v>
      </c>
      <c r="O2398" s="318"/>
      <c r="P2398" s="319"/>
      <c r="Q2398" s="320"/>
      <c r="R2398" s="319"/>
      <c r="S2398" s="319"/>
      <c r="T2398" s="320"/>
      <c r="U2398" s="321">
        <v>45075</v>
      </c>
      <c r="V2398" s="270" t="str">
        <f ca="1">IFERROR(IF(E2398&lt;&gt;"",VLOOKUP(E2398,'Color Lineup'!N:N,1,0),""),"CHECK")</f>
        <v>JH040</v>
      </c>
    </row>
    <row r="2399" spans="3:22">
      <c r="C2399" s="1">
        <f>+IF(D2399=1,COUNTIF($D$2:D2399,D2399),0)</f>
        <v>0</v>
      </c>
      <c r="D2399" s="1">
        <f>+COUNTIF($E$2:E2399,E2399)</f>
        <v>79</v>
      </c>
      <c r="E2399" s="1" t="str">
        <f t="shared" si="74"/>
        <v>MV4R0</v>
      </c>
      <c r="F2399" s="323">
        <f t="shared" si="75"/>
        <v>2397</v>
      </c>
      <c r="G2399" s="317" t="s">
        <v>3893</v>
      </c>
      <c r="H2399" s="317" t="s">
        <v>518</v>
      </c>
      <c r="I2399" s="317" t="s">
        <v>1163</v>
      </c>
      <c r="J2399" s="317">
        <v>7</v>
      </c>
      <c r="K2399" s="317" t="s">
        <v>758</v>
      </c>
      <c r="L2399" s="317" t="s">
        <v>792</v>
      </c>
      <c r="M2399" s="317">
        <v>0</v>
      </c>
      <c r="N2399" s="333" t="s">
        <v>21</v>
      </c>
      <c r="O2399" s="318"/>
      <c r="P2399" s="319"/>
      <c r="Q2399" s="320"/>
      <c r="R2399" s="319"/>
      <c r="S2399" s="319"/>
      <c r="T2399" s="320"/>
      <c r="U2399" s="321">
        <v>45075</v>
      </c>
      <c r="V2399" s="270" t="str">
        <f ca="1">IFERROR(IF(E2399&lt;&gt;"",VLOOKUP(E2399,'Color Lineup'!N:N,1,0),""),"CHECK")</f>
        <v>MV4R0</v>
      </c>
    </row>
    <row r="2400" spans="3:22">
      <c r="C2400" s="1">
        <f>+IF(D2400=1,COUNTIF($D$2:D2400,D2400),0)</f>
        <v>0</v>
      </c>
      <c r="D2400" s="1">
        <f>+COUNTIF($E$2:E2400,E2400)</f>
        <v>105</v>
      </c>
      <c r="E2400" s="1" t="str">
        <f t="shared" si="74"/>
        <v>CXW09</v>
      </c>
      <c r="F2400" s="323">
        <f t="shared" si="75"/>
        <v>2398</v>
      </c>
      <c r="G2400" s="317" t="s">
        <v>3894</v>
      </c>
      <c r="H2400" s="317" t="s">
        <v>682</v>
      </c>
      <c r="I2400" s="317" t="s">
        <v>3796</v>
      </c>
      <c r="J2400" s="317">
        <v>10</v>
      </c>
      <c r="K2400" s="317" t="s">
        <v>680</v>
      </c>
      <c r="L2400" s="317" t="s">
        <v>919</v>
      </c>
      <c r="M2400" s="317">
        <v>0</v>
      </c>
      <c r="N2400" s="333" t="s">
        <v>635</v>
      </c>
      <c r="O2400" s="318"/>
      <c r="P2400" s="319"/>
      <c r="Q2400" s="320"/>
      <c r="R2400" s="319"/>
      <c r="S2400" s="319"/>
      <c r="T2400" s="320"/>
      <c r="U2400" s="321">
        <v>45075</v>
      </c>
      <c r="V2400" s="270" t="str">
        <f ca="1">IFERROR(IF(E2400&lt;&gt;"",VLOOKUP(E2400,'Color Lineup'!N:N,1,0),""),"CHECK")</f>
        <v>CXW09</v>
      </c>
    </row>
    <row r="2401" spans="3:22">
      <c r="C2401" s="1">
        <f>+IF(D2401=1,COUNTIF($D$2:D2401,D2401),0)</f>
        <v>0</v>
      </c>
      <c r="D2401" s="1">
        <f>+COUNTIF($E$2:E2401,E2401)</f>
        <v>71</v>
      </c>
      <c r="E2401" s="1" t="str">
        <f t="shared" si="74"/>
        <v>MV040</v>
      </c>
      <c r="F2401" s="323">
        <f t="shared" si="75"/>
        <v>2399</v>
      </c>
      <c r="G2401" s="317" t="s">
        <v>3895</v>
      </c>
      <c r="H2401" s="317" t="s">
        <v>518</v>
      </c>
      <c r="I2401" s="317" t="s">
        <v>1163</v>
      </c>
      <c r="J2401" s="317">
        <v>8</v>
      </c>
      <c r="K2401" s="317" t="s">
        <v>758</v>
      </c>
      <c r="L2401" s="317" t="s">
        <v>793</v>
      </c>
      <c r="M2401" s="317">
        <v>0</v>
      </c>
      <c r="N2401" s="333" t="s">
        <v>28</v>
      </c>
      <c r="O2401" s="318"/>
      <c r="P2401" s="319"/>
      <c r="Q2401" s="320"/>
      <c r="R2401" s="319"/>
      <c r="S2401" s="319"/>
      <c r="T2401" s="320"/>
      <c r="U2401" s="321">
        <v>45075</v>
      </c>
      <c r="V2401" s="270" t="str">
        <f ca="1">IFERROR(IF(E2401&lt;&gt;"",VLOOKUP(E2401,'Color Lineup'!N:N,1,0),""),"CHECK")</f>
        <v>MV040</v>
      </c>
    </row>
    <row r="2402" spans="3:22">
      <c r="C2402" s="1">
        <f>+IF(D2402=1,COUNTIF($D$2:D2402,D2402),0)</f>
        <v>0</v>
      </c>
      <c r="D2402" s="1">
        <f>+COUNTIF($E$2:E2402,E2402)</f>
        <v>209</v>
      </c>
      <c r="E2402" s="1" t="str">
        <f t="shared" si="74"/>
        <v>LH089</v>
      </c>
      <c r="F2402" s="323">
        <f t="shared" si="75"/>
        <v>2400</v>
      </c>
      <c r="G2402" s="317" t="s">
        <v>3896</v>
      </c>
      <c r="H2402" s="317" t="s">
        <v>682</v>
      </c>
      <c r="I2402" s="317" t="s">
        <v>3826</v>
      </c>
      <c r="J2402" s="317">
        <v>8</v>
      </c>
      <c r="K2402" s="317" t="s">
        <v>585</v>
      </c>
      <c r="L2402" s="317" t="s">
        <v>920</v>
      </c>
      <c r="M2402" s="317">
        <v>0</v>
      </c>
      <c r="N2402" s="333" t="s">
        <v>465</v>
      </c>
      <c r="O2402" s="318"/>
      <c r="P2402" s="319"/>
      <c r="Q2402" s="320"/>
      <c r="R2402" s="319"/>
      <c r="S2402" s="319"/>
      <c r="T2402" s="320"/>
      <c r="U2402" s="321">
        <v>45075</v>
      </c>
      <c r="V2402" s="270" t="str">
        <f ca="1">IFERROR(IF(E2402&lt;&gt;"",VLOOKUP(E2402,'Color Lineup'!N:N,1,0),""),"CHECK")</f>
        <v>LH089</v>
      </c>
    </row>
    <row r="2403" spans="3:22">
      <c r="C2403" s="1">
        <f>+IF(D2403=1,COUNTIF($D$2:D2403,D2403),0)</f>
        <v>0</v>
      </c>
      <c r="D2403" s="1">
        <f>+COUNTIF($E$2:E2403,E2403)</f>
        <v>179</v>
      </c>
      <c r="E2403" s="1" t="str">
        <f t="shared" si="74"/>
        <v>MX4R0</v>
      </c>
      <c r="F2403" s="323">
        <f t="shared" si="75"/>
        <v>2401</v>
      </c>
      <c r="G2403" s="317" t="s">
        <v>3897</v>
      </c>
      <c r="H2403" s="317" t="s">
        <v>518</v>
      </c>
      <c r="I2403" s="317" t="s">
        <v>1220</v>
      </c>
      <c r="J2403" s="317">
        <v>6</v>
      </c>
      <c r="K2403" s="317" t="s">
        <v>760</v>
      </c>
      <c r="L2403" s="317" t="s">
        <v>794</v>
      </c>
      <c r="M2403" s="317">
        <v>0</v>
      </c>
      <c r="N2403" s="333" t="s">
        <v>21</v>
      </c>
      <c r="O2403" s="318"/>
      <c r="P2403" s="319"/>
      <c r="Q2403" s="320"/>
      <c r="R2403" s="319"/>
      <c r="S2403" s="319"/>
      <c r="T2403" s="320"/>
      <c r="U2403" s="321">
        <v>45075</v>
      </c>
      <c r="V2403" s="270" t="str">
        <f ca="1">IFERROR(IF(E2403&lt;&gt;"",VLOOKUP(E2403,'Color Lineup'!N:N,1,0),""),"CHECK")</f>
        <v>MX4R0</v>
      </c>
    </row>
    <row r="2404" spans="3:22">
      <c r="C2404" s="1">
        <f>+IF(D2404=1,COUNTIF($D$2:D2404,D2404),0)</f>
        <v>0</v>
      </c>
      <c r="D2404" s="1">
        <f>+COUNTIF($E$2:E2404,E2404)</f>
        <v>25</v>
      </c>
      <c r="E2404" s="1" t="str">
        <f t="shared" si="74"/>
        <v>JH1D6</v>
      </c>
      <c r="F2404" s="323">
        <f t="shared" si="75"/>
        <v>2402</v>
      </c>
      <c r="G2404" s="317" t="s">
        <v>3898</v>
      </c>
      <c r="H2404" s="317" t="s">
        <v>520</v>
      </c>
      <c r="I2404" s="317" t="s">
        <v>3868</v>
      </c>
      <c r="J2404" s="317">
        <v>4</v>
      </c>
      <c r="K2404" s="317" t="s">
        <v>452</v>
      </c>
      <c r="L2404" s="317" t="s">
        <v>1019</v>
      </c>
      <c r="M2404" s="317">
        <v>0</v>
      </c>
      <c r="N2404" s="333" t="s">
        <v>29</v>
      </c>
      <c r="O2404" s="318"/>
      <c r="P2404" s="319"/>
      <c r="Q2404" s="320"/>
      <c r="R2404" s="319"/>
      <c r="S2404" s="319"/>
      <c r="T2404" s="320"/>
      <c r="U2404" s="321">
        <v>45075</v>
      </c>
      <c r="V2404" s="270" t="str">
        <f ca="1">IFERROR(IF(E2404&lt;&gt;"",VLOOKUP(E2404,'Color Lineup'!N:N,1,0),""),"CHECK")</f>
        <v>JH1D6</v>
      </c>
    </row>
    <row r="2405" spans="3:22">
      <c r="C2405" s="1">
        <f>+IF(D2405=1,COUNTIF($D$2:D2405,D2405),0)</f>
        <v>0</v>
      </c>
      <c r="D2405" s="1">
        <f>+COUNTIF($E$2:E2405,E2405)</f>
        <v>89</v>
      </c>
      <c r="E2405" s="1" t="str">
        <f t="shared" si="74"/>
        <v>HKW09</v>
      </c>
      <c r="F2405" s="323">
        <f t="shared" si="75"/>
        <v>2403</v>
      </c>
      <c r="G2405" s="317" t="s">
        <v>3899</v>
      </c>
      <c r="H2405" s="317" t="s">
        <v>682</v>
      </c>
      <c r="I2405" s="317" t="s">
        <v>3888</v>
      </c>
      <c r="J2405" s="317">
        <v>2</v>
      </c>
      <c r="K2405" s="317" t="s">
        <v>681</v>
      </c>
      <c r="L2405" s="317" t="s">
        <v>921</v>
      </c>
      <c r="M2405" s="317">
        <v>0</v>
      </c>
      <c r="N2405" s="333" t="s">
        <v>635</v>
      </c>
      <c r="O2405" s="318"/>
      <c r="P2405" s="319"/>
      <c r="Q2405" s="320"/>
      <c r="R2405" s="319"/>
      <c r="S2405" s="319"/>
      <c r="T2405" s="320"/>
      <c r="U2405" s="321">
        <v>45075</v>
      </c>
      <c r="V2405" s="270" t="str">
        <f ca="1">IFERROR(IF(E2405&lt;&gt;"",VLOOKUP(E2405,'Color Lineup'!N:N,1,0),""),"CHECK")</f>
        <v>HKW09</v>
      </c>
    </row>
    <row r="2406" spans="3:22">
      <c r="C2406" s="1">
        <f>+IF(D2406=1,COUNTIF($D$2:D2406,D2406),0)</f>
        <v>0</v>
      </c>
      <c r="D2406" s="1">
        <f>+COUNTIF($E$2:E2406,E2406)</f>
        <v>45</v>
      </c>
      <c r="E2406" s="1" t="str">
        <f t="shared" si="74"/>
        <v>MY040</v>
      </c>
      <c r="F2406" s="323">
        <f t="shared" si="75"/>
        <v>2404</v>
      </c>
      <c r="G2406" s="317" t="s">
        <v>3900</v>
      </c>
      <c r="H2406" s="317" t="s">
        <v>518</v>
      </c>
      <c r="I2406" s="317" t="s">
        <v>3771</v>
      </c>
      <c r="J2406" s="317">
        <v>8</v>
      </c>
      <c r="K2406" s="317" t="s">
        <v>759</v>
      </c>
      <c r="L2406" s="317" t="s">
        <v>795</v>
      </c>
      <c r="M2406" s="317">
        <v>0</v>
      </c>
      <c r="N2406" s="333" t="s">
        <v>28</v>
      </c>
      <c r="O2406" s="318"/>
      <c r="P2406" s="319"/>
      <c r="Q2406" s="320"/>
      <c r="R2406" s="319"/>
      <c r="S2406" s="319"/>
      <c r="T2406" s="320"/>
      <c r="U2406" s="321">
        <v>45075</v>
      </c>
      <c r="V2406" s="270" t="str">
        <f ca="1">IFERROR(IF(E2406&lt;&gt;"",VLOOKUP(E2406,'Color Lineup'!N:N,1,0),""),"CHECK")</f>
        <v>MY040</v>
      </c>
    </row>
    <row r="2407" spans="3:22">
      <c r="C2407" s="1">
        <f>+IF(D2407=1,COUNTIF($D$2:D2407,D2407),0)</f>
        <v>0</v>
      </c>
      <c r="D2407" s="1">
        <f>+COUNTIF($E$2:E2407,E2407)</f>
        <v>25</v>
      </c>
      <c r="E2407" s="1" t="str">
        <f t="shared" si="74"/>
        <v>HJS28</v>
      </c>
      <c r="F2407" s="323">
        <f t="shared" si="75"/>
        <v>2405</v>
      </c>
      <c r="G2407" s="317" t="s">
        <v>3901</v>
      </c>
      <c r="H2407" s="317" t="s">
        <v>682</v>
      </c>
      <c r="I2407" s="317" t="s">
        <v>3891</v>
      </c>
      <c r="J2407" s="317">
        <v>2</v>
      </c>
      <c r="K2407" s="317" t="s">
        <v>679</v>
      </c>
      <c r="L2407" s="317" t="s">
        <v>922</v>
      </c>
      <c r="M2407" s="317">
        <v>0</v>
      </c>
      <c r="N2407" s="333" t="s">
        <v>631</v>
      </c>
      <c r="O2407" s="318"/>
      <c r="P2407" s="319"/>
      <c r="Q2407" s="320"/>
      <c r="R2407" s="319"/>
      <c r="S2407" s="319"/>
      <c r="T2407" s="320"/>
      <c r="U2407" s="321">
        <v>45075</v>
      </c>
      <c r="V2407" s="270" t="str">
        <f ca="1">IFERROR(IF(E2407&lt;&gt;"",VLOOKUP(E2407,'Color Lineup'!N:N,1,0),""),"CHECK")</f>
        <v>HJS28</v>
      </c>
    </row>
    <row r="2408" spans="3:22">
      <c r="C2408" s="1">
        <f>+IF(D2408=1,COUNTIF($D$2:D2408,D2408),0)</f>
        <v>0</v>
      </c>
      <c r="D2408" s="1">
        <f>+COUNTIF($E$2:E2408,E2408)</f>
        <v>80</v>
      </c>
      <c r="E2408" s="1" t="str">
        <f t="shared" si="74"/>
        <v>MV4R0</v>
      </c>
      <c r="F2408" s="323">
        <f t="shared" si="75"/>
        <v>2406</v>
      </c>
      <c r="G2408" s="317" t="s">
        <v>3902</v>
      </c>
      <c r="H2408" s="317" t="s">
        <v>518</v>
      </c>
      <c r="I2408" s="317" t="s">
        <v>1163</v>
      </c>
      <c r="J2408" s="317">
        <v>9</v>
      </c>
      <c r="K2408" s="317" t="s">
        <v>758</v>
      </c>
      <c r="L2408" s="317" t="s">
        <v>796</v>
      </c>
      <c r="M2408" s="317">
        <v>0</v>
      </c>
      <c r="N2408" s="333" t="s">
        <v>21</v>
      </c>
      <c r="O2408" s="318"/>
      <c r="P2408" s="319"/>
      <c r="Q2408" s="320"/>
      <c r="R2408" s="319"/>
      <c r="S2408" s="319"/>
      <c r="T2408" s="320"/>
      <c r="U2408" s="321">
        <v>45075</v>
      </c>
      <c r="V2408" s="270" t="str">
        <f ca="1">IFERROR(IF(E2408&lt;&gt;"",VLOOKUP(E2408,'Color Lineup'!N:N,1,0),""),"CHECK")</f>
        <v>MV4R0</v>
      </c>
    </row>
    <row r="2409" spans="3:22">
      <c r="C2409" s="1">
        <f>+IF(D2409=1,COUNTIF($D$2:D2409,D2409),0)</f>
        <v>0</v>
      </c>
      <c r="D2409" s="1">
        <f>+COUNTIF($E$2:E2409,E2409)</f>
        <v>34</v>
      </c>
      <c r="E2409" s="1" t="str">
        <f t="shared" si="74"/>
        <v>CXX12</v>
      </c>
      <c r="F2409" s="323">
        <f t="shared" si="75"/>
        <v>2407</v>
      </c>
      <c r="G2409" s="317" t="s">
        <v>3903</v>
      </c>
      <c r="H2409" s="317" t="s">
        <v>682</v>
      </c>
      <c r="I2409" s="317" t="s">
        <v>3904</v>
      </c>
      <c r="J2409" s="317">
        <v>1</v>
      </c>
      <c r="K2409" s="317" t="s">
        <v>680</v>
      </c>
      <c r="L2409" s="317" t="s">
        <v>923</v>
      </c>
      <c r="M2409" s="317">
        <v>0</v>
      </c>
      <c r="N2409" s="333" t="s">
        <v>632</v>
      </c>
      <c r="O2409" s="318"/>
      <c r="P2409" s="319"/>
      <c r="Q2409" s="320"/>
      <c r="R2409" s="319"/>
      <c r="S2409" s="319"/>
      <c r="T2409" s="320"/>
      <c r="U2409" s="321">
        <v>45075</v>
      </c>
      <c r="V2409" s="270" t="str">
        <f ca="1">IFERROR(IF(E2409&lt;&gt;"",VLOOKUP(E2409,'Color Lineup'!N:N,1,0),""),"CHECK")</f>
        <v>CXX12</v>
      </c>
    </row>
    <row r="2410" spans="3:22">
      <c r="C2410" s="1">
        <f>+IF(D2410=1,COUNTIF($D$2:D2410,D2410),0)</f>
        <v>0</v>
      </c>
      <c r="D2410" s="1">
        <f>+COUNTIF($E$2:E2410,E2410)</f>
        <v>74</v>
      </c>
      <c r="E2410" s="1" t="str">
        <f t="shared" si="74"/>
        <v>MX3R3</v>
      </c>
      <c r="F2410" s="323">
        <f t="shared" si="75"/>
        <v>2408</v>
      </c>
      <c r="G2410" s="317" t="s">
        <v>3905</v>
      </c>
      <c r="H2410" s="317" t="s">
        <v>518</v>
      </c>
      <c r="I2410" s="317" t="s">
        <v>1220</v>
      </c>
      <c r="J2410" s="317">
        <v>7</v>
      </c>
      <c r="K2410" s="317" t="s">
        <v>760</v>
      </c>
      <c r="L2410" s="317" t="s">
        <v>797</v>
      </c>
      <c r="M2410" s="317">
        <v>0</v>
      </c>
      <c r="N2410" s="333" t="s">
        <v>354</v>
      </c>
      <c r="O2410" s="318"/>
      <c r="P2410" s="319"/>
      <c r="Q2410" s="320"/>
      <c r="R2410" s="319"/>
      <c r="S2410" s="319"/>
      <c r="T2410" s="320"/>
      <c r="U2410" s="321">
        <v>45075</v>
      </c>
      <c r="V2410" s="270" t="str">
        <f ca="1">IFERROR(IF(E2410&lt;&gt;"",VLOOKUP(E2410,'Color Lineup'!N:N,1,0),""),"CHECK")</f>
        <v>MX3R3</v>
      </c>
    </row>
    <row r="2411" spans="3:22">
      <c r="C2411" s="1">
        <f>+IF(D2411=1,COUNTIF($D$2:D2411,D2411),0)</f>
        <v>0</v>
      </c>
      <c r="D2411" s="1">
        <f>+COUNTIF($E$2:E2411,E2411)</f>
        <v>16</v>
      </c>
      <c r="E2411" s="1" t="str">
        <f t="shared" si="74"/>
        <v>JH4V8</v>
      </c>
      <c r="F2411" s="323">
        <f t="shared" si="75"/>
        <v>2409</v>
      </c>
      <c r="G2411" s="317" t="s">
        <v>3906</v>
      </c>
      <c r="H2411" s="317" t="s">
        <v>520</v>
      </c>
      <c r="I2411" s="317" t="s">
        <v>3868</v>
      </c>
      <c r="J2411" s="317">
        <v>5</v>
      </c>
      <c r="K2411" s="317" t="s">
        <v>452</v>
      </c>
      <c r="L2411" s="317" t="s">
        <v>1020</v>
      </c>
      <c r="M2411" s="317">
        <v>0</v>
      </c>
      <c r="N2411" s="333" t="s">
        <v>30</v>
      </c>
      <c r="O2411" s="318"/>
      <c r="P2411" s="319"/>
      <c r="Q2411" s="320"/>
      <c r="R2411" s="319"/>
      <c r="S2411" s="319"/>
      <c r="T2411" s="320"/>
      <c r="U2411" s="321">
        <v>45075</v>
      </c>
      <c r="V2411" s="270" t="str">
        <f ca="1">IFERROR(IF(E2411&lt;&gt;"",VLOOKUP(E2411,'Color Lineup'!N:N,1,0),""),"CHECK")</f>
        <v>JH4V8</v>
      </c>
    </row>
    <row r="2412" spans="3:22">
      <c r="C2412" s="1">
        <f>+IF(D2412=1,COUNTIF($D$2:D2412,D2412),0)</f>
        <v>0</v>
      </c>
      <c r="D2412" s="1">
        <f>+COUNTIF($E$2:E2412,E2412)</f>
        <v>72</v>
      </c>
      <c r="E2412" s="1" t="str">
        <f t="shared" si="74"/>
        <v>LH3Q3</v>
      </c>
      <c r="F2412" s="323">
        <f t="shared" si="75"/>
        <v>2410</v>
      </c>
      <c r="G2412" s="317" t="s">
        <v>3907</v>
      </c>
      <c r="H2412" s="317" t="s">
        <v>682</v>
      </c>
      <c r="I2412" s="317" t="s">
        <v>3826</v>
      </c>
      <c r="J2412" s="317">
        <v>9</v>
      </c>
      <c r="K2412" s="317" t="s">
        <v>585</v>
      </c>
      <c r="L2412" s="317" t="s">
        <v>924</v>
      </c>
      <c r="M2412" s="317">
        <v>0</v>
      </c>
      <c r="N2412" s="333" t="s">
        <v>630</v>
      </c>
      <c r="O2412" s="318"/>
      <c r="P2412" s="319"/>
      <c r="Q2412" s="320"/>
      <c r="R2412" s="319"/>
      <c r="S2412" s="319"/>
      <c r="T2412" s="320"/>
      <c r="U2412" s="321">
        <v>45075</v>
      </c>
      <c r="V2412" s="270" t="str">
        <f ca="1">IFERROR(IF(E2412&lt;&gt;"",VLOOKUP(E2412,'Color Lineup'!N:N,1,0),""),"CHECK")</f>
        <v>LH3Q3</v>
      </c>
    </row>
    <row r="2413" spans="3:22">
      <c r="C2413" s="1">
        <f>+IF(D2413=1,COUNTIF($D$2:D2413,D2413),0)</f>
        <v>0</v>
      </c>
      <c r="D2413" s="1">
        <f>+COUNTIF($E$2:E2413,E2413)</f>
        <v>8</v>
      </c>
      <c r="E2413" s="1" t="str">
        <f t="shared" si="74"/>
        <v>MV3R3</v>
      </c>
      <c r="F2413" s="323">
        <f t="shared" si="75"/>
        <v>2411</v>
      </c>
      <c r="G2413" s="317" t="s">
        <v>3908</v>
      </c>
      <c r="H2413" s="317" t="s">
        <v>518</v>
      </c>
      <c r="I2413" s="317" t="s">
        <v>1163</v>
      </c>
      <c r="J2413" s="317">
        <v>10</v>
      </c>
      <c r="K2413" s="317" t="s">
        <v>758</v>
      </c>
      <c r="L2413" s="317" t="s">
        <v>798</v>
      </c>
      <c r="M2413" s="317">
        <v>0</v>
      </c>
      <c r="N2413" s="333" t="s">
        <v>354</v>
      </c>
      <c r="O2413" s="318"/>
      <c r="P2413" s="319"/>
      <c r="Q2413" s="320"/>
      <c r="R2413" s="319"/>
      <c r="S2413" s="319"/>
      <c r="T2413" s="320"/>
      <c r="U2413" s="321">
        <v>45075</v>
      </c>
      <c r="V2413" s="270" t="str">
        <f ca="1">IFERROR(IF(E2413&lt;&gt;"",VLOOKUP(E2413,'Color Lineup'!N:N,1,0),""),"CHECK")</f>
        <v>MV3R3</v>
      </c>
    </row>
    <row r="2414" spans="3:22">
      <c r="C2414" s="1">
        <f>+IF(D2414=1,COUNTIF($D$2:D2414,D2414),0)</f>
        <v>0</v>
      </c>
      <c r="D2414" s="1">
        <f>+COUNTIF($E$2:E2414,E2414)</f>
        <v>90</v>
      </c>
      <c r="E2414" s="1" t="str">
        <f t="shared" si="74"/>
        <v>HKW09</v>
      </c>
      <c r="F2414" s="323">
        <f t="shared" si="75"/>
        <v>2412</v>
      </c>
      <c r="G2414" s="317" t="s">
        <v>3909</v>
      </c>
      <c r="H2414" s="317" t="s">
        <v>682</v>
      </c>
      <c r="I2414" s="317" t="s">
        <v>3888</v>
      </c>
      <c r="J2414" s="317">
        <v>3</v>
      </c>
      <c r="K2414" s="317" t="s">
        <v>681</v>
      </c>
      <c r="L2414" s="317" t="s">
        <v>925</v>
      </c>
      <c r="M2414" s="317">
        <v>0</v>
      </c>
      <c r="N2414" s="333" t="s">
        <v>635</v>
      </c>
      <c r="O2414" s="318"/>
      <c r="P2414" s="319"/>
      <c r="Q2414" s="320"/>
      <c r="R2414" s="319"/>
      <c r="S2414" s="319"/>
      <c r="T2414" s="320"/>
      <c r="U2414" s="321">
        <v>45075</v>
      </c>
      <c r="V2414" s="270" t="str">
        <f ca="1">IFERROR(IF(E2414&lt;&gt;"",VLOOKUP(E2414,'Color Lineup'!N:N,1,0),""),"CHECK")</f>
        <v>HKW09</v>
      </c>
    </row>
    <row r="2415" spans="3:22">
      <c r="C2415" s="1">
        <f>+IF(D2415=1,COUNTIF($D$2:D2415,D2415),0)</f>
        <v>0</v>
      </c>
      <c r="D2415" s="1">
        <f>+COUNTIF($E$2:E2415,E2415)</f>
        <v>151</v>
      </c>
      <c r="E2415" s="1" t="str">
        <f t="shared" si="74"/>
        <v>MX089</v>
      </c>
      <c r="F2415" s="323">
        <f t="shared" si="75"/>
        <v>2413</v>
      </c>
      <c r="G2415" s="317" t="s">
        <v>3910</v>
      </c>
      <c r="H2415" s="317" t="s">
        <v>518</v>
      </c>
      <c r="I2415" s="317" t="s">
        <v>1220</v>
      </c>
      <c r="J2415" s="317">
        <v>8</v>
      </c>
      <c r="K2415" s="317" t="s">
        <v>760</v>
      </c>
      <c r="L2415" s="317" t="s">
        <v>799</v>
      </c>
      <c r="M2415" s="317">
        <v>0</v>
      </c>
      <c r="N2415" s="333" t="s">
        <v>465</v>
      </c>
      <c r="O2415" s="318"/>
      <c r="P2415" s="319"/>
      <c r="Q2415" s="320"/>
      <c r="R2415" s="319"/>
      <c r="S2415" s="319"/>
      <c r="T2415" s="320"/>
      <c r="U2415" s="321">
        <v>45075</v>
      </c>
      <c r="V2415" s="270" t="str">
        <f ca="1">IFERROR(IF(E2415&lt;&gt;"",VLOOKUP(E2415,'Color Lineup'!N:N,1,0),""),"CHECK")</f>
        <v>MX089</v>
      </c>
    </row>
    <row r="2416" spans="3:22">
      <c r="C2416" s="1">
        <f>+IF(D2416=1,COUNTIF($D$2:D2416,D2416),0)</f>
        <v>0</v>
      </c>
      <c r="D2416" s="1">
        <f>+COUNTIF($E$2:E2416,E2416)</f>
        <v>34</v>
      </c>
      <c r="E2416" s="1" t="str">
        <f t="shared" si="74"/>
        <v>HJX12</v>
      </c>
      <c r="F2416" s="323">
        <f t="shared" si="75"/>
        <v>2414</v>
      </c>
      <c r="G2416" s="317" t="s">
        <v>3911</v>
      </c>
      <c r="H2416" s="317" t="s">
        <v>682</v>
      </c>
      <c r="I2416" s="317" t="s">
        <v>3891</v>
      </c>
      <c r="J2416" s="317">
        <v>3</v>
      </c>
      <c r="K2416" s="317" t="s">
        <v>679</v>
      </c>
      <c r="L2416" s="317" t="s">
        <v>926</v>
      </c>
      <c r="M2416" s="317">
        <v>0</v>
      </c>
      <c r="N2416" s="333" t="s">
        <v>632</v>
      </c>
      <c r="O2416" s="318"/>
      <c r="P2416" s="319"/>
      <c r="Q2416" s="320"/>
      <c r="R2416" s="319"/>
      <c r="S2416" s="319"/>
      <c r="T2416" s="320"/>
      <c r="U2416" s="321">
        <v>45075</v>
      </c>
      <c r="V2416" s="270" t="str">
        <f ca="1">IFERROR(IF(E2416&lt;&gt;"",VLOOKUP(E2416,'Color Lineup'!N:N,1,0),""),"CHECK")</f>
        <v>HJX12</v>
      </c>
    </row>
    <row r="2417" spans="3:22">
      <c r="C2417" s="1">
        <f>+IF(D2417=1,COUNTIF($D$2:D2417,D2417),0)</f>
        <v>0</v>
      </c>
      <c r="D2417" s="1">
        <f>+COUNTIF($E$2:E2417,E2417)</f>
        <v>6</v>
      </c>
      <c r="E2417" s="1" t="str">
        <f t="shared" si="74"/>
        <v>JL4V8</v>
      </c>
      <c r="F2417" s="323">
        <f t="shared" si="75"/>
        <v>2415</v>
      </c>
      <c r="G2417" s="317" t="s">
        <v>3912</v>
      </c>
      <c r="H2417" s="317" t="s">
        <v>520</v>
      </c>
      <c r="I2417" s="317" t="s">
        <v>3854</v>
      </c>
      <c r="J2417" s="317">
        <v>3</v>
      </c>
      <c r="K2417" s="317" t="s">
        <v>454</v>
      </c>
      <c r="L2417" s="317" t="s">
        <v>1021</v>
      </c>
      <c r="M2417" s="317">
        <v>0</v>
      </c>
      <c r="N2417" s="333" t="s">
        <v>30</v>
      </c>
      <c r="O2417" s="318"/>
      <c r="P2417" s="319"/>
      <c r="Q2417" s="320"/>
      <c r="R2417" s="319"/>
      <c r="S2417" s="319"/>
      <c r="T2417" s="320"/>
      <c r="U2417" s="321">
        <v>45075</v>
      </c>
      <c r="V2417" s="270" t="str">
        <f ca="1">IFERROR(IF(E2417&lt;&gt;"",VLOOKUP(E2417,'Color Lineup'!N:N,1,0),""),"CHECK")</f>
        <v>JL4V8</v>
      </c>
    </row>
    <row r="2418" spans="3:22">
      <c r="C2418" s="1">
        <f>+IF(D2418=1,COUNTIF($D$2:D2418,D2418),0)</f>
        <v>0</v>
      </c>
      <c r="D2418" s="1">
        <f>+COUNTIF($E$2:E2418,E2418)</f>
        <v>9</v>
      </c>
      <c r="E2418" s="1" t="str">
        <f t="shared" si="74"/>
        <v>MV3R3</v>
      </c>
      <c r="F2418" s="323">
        <f t="shared" si="75"/>
        <v>2416</v>
      </c>
      <c r="G2418" s="317" t="s">
        <v>3913</v>
      </c>
      <c r="H2418" s="317" t="s">
        <v>518</v>
      </c>
      <c r="I2418" s="317" t="s">
        <v>1179</v>
      </c>
      <c r="J2418" s="317">
        <v>1</v>
      </c>
      <c r="K2418" s="317" t="s">
        <v>758</v>
      </c>
      <c r="L2418" s="317" t="s">
        <v>800</v>
      </c>
      <c r="M2418" s="317">
        <v>0</v>
      </c>
      <c r="N2418" s="333" t="s">
        <v>354</v>
      </c>
      <c r="O2418" s="318"/>
      <c r="P2418" s="319"/>
      <c r="Q2418" s="320"/>
      <c r="R2418" s="319"/>
      <c r="S2418" s="319"/>
      <c r="T2418" s="320"/>
      <c r="U2418" s="321">
        <v>45075</v>
      </c>
      <c r="V2418" s="270" t="str">
        <f ca="1">IFERROR(IF(E2418&lt;&gt;"",VLOOKUP(E2418,'Color Lineup'!N:N,1,0),""),"CHECK")</f>
        <v>MV3R3</v>
      </c>
    </row>
    <row r="2419" spans="3:22">
      <c r="C2419" s="1">
        <f>+IF(D2419=1,COUNTIF($D$2:D2419,D2419),0)</f>
        <v>0</v>
      </c>
      <c r="D2419" s="1">
        <f>+COUNTIF($E$2:E2419,E2419)</f>
        <v>106</v>
      </c>
      <c r="E2419" s="1" t="str">
        <f t="shared" si="74"/>
        <v>CXW09</v>
      </c>
      <c r="F2419" s="323">
        <f t="shared" si="75"/>
        <v>2417</v>
      </c>
      <c r="G2419" s="317" t="s">
        <v>3914</v>
      </c>
      <c r="H2419" s="317" t="s">
        <v>682</v>
      </c>
      <c r="I2419" s="317" t="s">
        <v>3904</v>
      </c>
      <c r="J2419" s="317">
        <v>2</v>
      </c>
      <c r="K2419" s="317" t="s">
        <v>680</v>
      </c>
      <c r="L2419" s="317" t="s">
        <v>927</v>
      </c>
      <c r="M2419" s="317">
        <v>0</v>
      </c>
      <c r="N2419" s="333" t="s">
        <v>635</v>
      </c>
      <c r="O2419" s="318"/>
      <c r="P2419" s="319"/>
      <c r="Q2419" s="320"/>
      <c r="R2419" s="319"/>
      <c r="S2419" s="319"/>
      <c r="T2419" s="320"/>
      <c r="U2419" s="321">
        <v>45075</v>
      </c>
      <c r="V2419" s="270" t="str">
        <f ca="1">IFERROR(IF(E2419&lt;&gt;"",VLOOKUP(E2419,'Color Lineup'!N:N,1,0),""),"CHECK")</f>
        <v>CXW09</v>
      </c>
    </row>
    <row r="2420" spans="3:22">
      <c r="C2420" s="1">
        <f>+IF(D2420=1,COUNTIF($D$2:D2420,D2420),0)</f>
        <v>0</v>
      </c>
      <c r="D2420" s="1">
        <f>+COUNTIF($E$2:E2420,E2420)</f>
        <v>102</v>
      </c>
      <c r="E2420" s="1" t="str">
        <f t="shared" si="74"/>
        <v>MX218</v>
      </c>
      <c r="F2420" s="323">
        <f t="shared" si="75"/>
        <v>2418</v>
      </c>
      <c r="G2420" s="317" t="s">
        <v>3915</v>
      </c>
      <c r="H2420" s="317" t="s">
        <v>518</v>
      </c>
      <c r="I2420" s="317" t="s">
        <v>1220</v>
      </c>
      <c r="J2420" s="317">
        <v>9</v>
      </c>
      <c r="K2420" s="317" t="s">
        <v>760</v>
      </c>
      <c r="L2420" s="317" t="s">
        <v>801</v>
      </c>
      <c r="M2420" s="317">
        <v>0</v>
      </c>
      <c r="N2420" s="333" t="s">
        <v>20</v>
      </c>
      <c r="O2420" s="318"/>
      <c r="P2420" s="319"/>
      <c r="Q2420" s="320"/>
      <c r="R2420" s="319"/>
      <c r="S2420" s="319"/>
      <c r="T2420" s="320"/>
      <c r="U2420" s="321">
        <v>45075</v>
      </c>
      <c r="V2420" s="270" t="str">
        <f ca="1">IFERROR(IF(E2420&lt;&gt;"",VLOOKUP(E2420,'Color Lineup'!N:N,1,0),""),"CHECK")</f>
        <v>MX218</v>
      </c>
    </row>
    <row r="2421" spans="3:22">
      <c r="C2421" s="1">
        <f>+IF(D2421=1,COUNTIF($D$2:D2421,D2421),0)</f>
        <v>0</v>
      </c>
      <c r="D2421" s="1">
        <f>+COUNTIF($E$2:E2421,E2421)</f>
        <v>44</v>
      </c>
      <c r="E2421" s="1" t="str">
        <f t="shared" si="74"/>
        <v>LHS28</v>
      </c>
      <c r="F2421" s="323">
        <f t="shared" si="75"/>
        <v>2419</v>
      </c>
      <c r="G2421" s="317" t="s">
        <v>3916</v>
      </c>
      <c r="H2421" s="317" t="s">
        <v>682</v>
      </c>
      <c r="I2421" s="317" t="s">
        <v>3826</v>
      </c>
      <c r="J2421" s="317">
        <v>10</v>
      </c>
      <c r="K2421" s="317" t="s">
        <v>585</v>
      </c>
      <c r="L2421" s="317" t="s">
        <v>928</v>
      </c>
      <c r="M2421" s="317">
        <v>0</v>
      </c>
      <c r="N2421" s="333" t="s">
        <v>631</v>
      </c>
      <c r="O2421" s="318"/>
      <c r="P2421" s="319"/>
      <c r="Q2421" s="320"/>
      <c r="R2421" s="319"/>
      <c r="S2421" s="319"/>
      <c r="T2421" s="320"/>
      <c r="U2421" s="321">
        <v>45075</v>
      </c>
      <c r="V2421" s="270" t="str">
        <f ca="1">IFERROR(IF(E2421&lt;&gt;"",VLOOKUP(E2421,'Color Lineup'!N:N,1,0),""),"CHECK")</f>
        <v>LHS28</v>
      </c>
    </row>
    <row r="2422" spans="3:22">
      <c r="C2422" s="1">
        <f>+IF(D2422=1,COUNTIF($D$2:D2422,D2422),0)</f>
        <v>0</v>
      </c>
      <c r="D2422" s="1">
        <f>+COUNTIF($E$2:E2422,E2422)</f>
        <v>41</v>
      </c>
      <c r="E2422" s="1" t="str">
        <f t="shared" si="74"/>
        <v>MY089</v>
      </c>
      <c r="F2422" s="323">
        <f t="shared" si="75"/>
        <v>2420</v>
      </c>
      <c r="G2422" s="317" t="s">
        <v>3917</v>
      </c>
      <c r="H2422" s="317" t="s">
        <v>518</v>
      </c>
      <c r="I2422" s="317" t="s">
        <v>3771</v>
      </c>
      <c r="J2422" s="317">
        <v>9</v>
      </c>
      <c r="K2422" s="317" t="s">
        <v>759</v>
      </c>
      <c r="L2422" s="317" t="s">
        <v>802</v>
      </c>
      <c r="M2422" s="317">
        <v>0</v>
      </c>
      <c r="N2422" s="333" t="s">
        <v>465</v>
      </c>
      <c r="O2422" s="318"/>
      <c r="P2422" s="319"/>
      <c r="Q2422" s="320"/>
      <c r="R2422" s="319"/>
      <c r="S2422" s="319"/>
      <c r="T2422" s="320"/>
      <c r="U2422" s="321">
        <v>45075</v>
      </c>
      <c r="V2422" s="270" t="str">
        <f ca="1">IFERROR(IF(E2422&lt;&gt;"",VLOOKUP(E2422,'Color Lineup'!N:N,1,0),""),"CHECK")</f>
        <v>MY089</v>
      </c>
    </row>
    <row r="2423" spans="3:22">
      <c r="C2423" s="1">
        <f>+IF(D2423=1,COUNTIF($D$2:D2423,D2423),0)</f>
        <v>0</v>
      </c>
      <c r="D2423" s="1">
        <f>+COUNTIF($E$2:E2423,E2423)</f>
        <v>91</v>
      </c>
      <c r="E2423" s="1" t="str">
        <f t="shared" si="74"/>
        <v>HKW09</v>
      </c>
      <c r="F2423" s="323">
        <f t="shared" si="75"/>
        <v>2421</v>
      </c>
      <c r="G2423" s="317" t="s">
        <v>3918</v>
      </c>
      <c r="H2423" s="317" t="s">
        <v>682</v>
      </c>
      <c r="I2423" s="317" t="s">
        <v>3888</v>
      </c>
      <c r="J2423" s="317">
        <v>4</v>
      </c>
      <c r="K2423" s="317" t="s">
        <v>681</v>
      </c>
      <c r="L2423" s="317" t="s">
        <v>929</v>
      </c>
      <c r="M2423" s="317">
        <v>0</v>
      </c>
      <c r="N2423" s="333" t="s">
        <v>635</v>
      </c>
      <c r="O2423" s="318"/>
      <c r="P2423" s="319"/>
      <c r="Q2423" s="320"/>
      <c r="R2423" s="319"/>
      <c r="S2423" s="319"/>
      <c r="T2423" s="320"/>
      <c r="U2423" s="321">
        <v>45075</v>
      </c>
      <c r="V2423" s="270" t="str">
        <f ca="1">IFERROR(IF(E2423&lt;&gt;"",VLOOKUP(E2423,'Color Lineup'!N:N,1,0),""),"CHECK")</f>
        <v>HKW09</v>
      </c>
    </row>
    <row r="2424" spans="3:22">
      <c r="C2424" s="1">
        <f>+IF(D2424=1,COUNTIF($D$2:D2424,D2424),0)</f>
        <v>0</v>
      </c>
      <c r="D2424" s="1">
        <f>+COUNTIF($E$2:E2424,E2424)</f>
        <v>26</v>
      </c>
      <c r="E2424" s="1" t="str">
        <f t="shared" si="74"/>
        <v>JH1D6</v>
      </c>
      <c r="F2424" s="323">
        <f t="shared" si="75"/>
        <v>2422</v>
      </c>
      <c r="G2424" s="317" t="s">
        <v>3919</v>
      </c>
      <c r="H2424" s="317" t="s">
        <v>520</v>
      </c>
      <c r="I2424" s="317" t="s">
        <v>3868</v>
      </c>
      <c r="J2424" s="317">
        <v>6</v>
      </c>
      <c r="K2424" s="317" t="s">
        <v>452</v>
      </c>
      <c r="L2424" s="317" t="s">
        <v>1022</v>
      </c>
      <c r="M2424" s="317">
        <v>0</v>
      </c>
      <c r="N2424" s="333" t="s">
        <v>29</v>
      </c>
      <c r="O2424" s="318"/>
      <c r="P2424" s="319"/>
      <c r="Q2424" s="320"/>
      <c r="R2424" s="319"/>
      <c r="S2424" s="319"/>
      <c r="T2424" s="320"/>
      <c r="U2424" s="321">
        <v>45075</v>
      </c>
      <c r="V2424" s="270" t="str">
        <f ca="1">IFERROR(IF(E2424&lt;&gt;"",VLOOKUP(E2424,'Color Lineup'!N:N,1,0),""),"CHECK")</f>
        <v>JH1D6</v>
      </c>
    </row>
    <row r="2425" spans="3:22">
      <c r="C2425" s="1">
        <f>+IF(D2425=1,COUNTIF($D$2:D2425,D2425),0)</f>
        <v>0</v>
      </c>
      <c r="D2425" s="1">
        <f>+COUNTIF($E$2:E2425,E2425)</f>
        <v>72</v>
      </c>
      <c r="E2425" s="1" t="str">
        <f t="shared" si="74"/>
        <v>MV040</v>
      </c>
      <c r="F2425" s="323">
        <f t="shared" si="75"/>
        <v>2423</v>
      </c>
      <c r="G2425" s="317" t="s">
        <v>3920</v>
      </c>
      <c r="H2425" s="317" t="s">
        <v>518</v>
      </c>
      <c r="I2425" s="317" t="s">
        <v>1179</v>
      </c>
      <c r="J2425" s="317">
        <v>2</v>
      </c>
      <c r="K2425" s="317" t="s">
        <v>758</v>
      </c>
      <c r="L2425" s="317" t="s">
        <v>803</v>
      </c>
      <c r="M2425" s="317">
        <v>0</v>
      </c>
      <c r="N2425" s="333" t="s">
        <v>28</v>
      </c>
      <c r="O2425" s="318"/>
      <c r="P2425" s="319"/>
      <c r="Q2425" s="320"/>
      <c r="R2425" s="319"/>
      <c r="S2425" s="319"/>
      <c r="T2425" s="320"/>
      <c r="U2425" s="321">
        <v>45075</v>
      </c>
      <c r="V2425" s="270" t="str">
        <f ca="1">IFERROR(IF(E2425&lt;&gt;"",VLOOKUP(E2425,'Color Lineup'!N:N,1,0),""),"CHECK")</f>
        <v>MV040</v>
      </c>
    </row>
    <row r="2426" spans="3:22">
      <c r="C2426" s="1">
        <f>+IF(D2426=1,COUNTIF($D$2:D2426,D2426),0)</f>
        <v>0</v>
      </c>
      <c r="D2426" s="1">
        <f>+COUNTIF($E$2:E2426,E2426)</f>
        <v>210</v>
      </c>
      <c r="E2426" s="1" t="str">
        <f t="shared" si="74"/>
        <v>LH089</v>
      </c>
      <c r="F2426" s="323">
        <f t="shared" si="75"/>
        <v>2424</v>
      </c>
      <c r="G2426" s="317" t="s">
        <v>3921</v>
      </c>
      <c r="H2426" s="317" t="s">
        <v>682</v>
      </c>
      <c r="I2426" s="317" t="s">
        <v>3922</v>
      </c>
      <c r="J2426" s="317">
        <v>1</v>
      </c>
      <c r="K2426" s="317" t="s">
        <v>585</v>
      </c>
      <c r="L2426" s="317" t="s">
        <v>930</v>
      </c>
      <c r="M2426" s="317">
        <v>0</v>
      </c>
      <c r="N2426" s="333" t="s">
        <v>465</v>
      </c>
      <c r="O2426" s="318"/>
      <c r="P2426" s="319"/>
      <c r="Q2426" s="320"/>
      <c r="R2426" s="319"/>
      <c r="S2426" s="319"/>
      <c r="T2426" s="320"/>
      <c r="U2426" s="321">
        <v>45075</v>
      </c>
      <c r="V2426" s="270" t="str">
        <f ca="1">IFERROR(IF(E2426&lt;&gt;"",VLOOKUP(E2426,'Color Lineup'!N:N,1,0),""),"CHECK")</f>
        <v>LH089</v>
      </c>
    </row>
    <row r="2427" spans="3:22">
      <c r="C2427" s="1">
        <f>+IF(D2427=1,COUNTIF($D$2:D2427,D2427),0)</f>
        <v>0</v>
      </c>
      <c r="D2427" s="1">
        <f>+COUNTIF($E$2:E2427,E2427)</f>
        <v>73</v>
      </c>
      <c r="E2427" s="1" t="str">
        <f t="shared" si="74"/>
        <v>MV040</v>
      </c>
      <c r="F2427" s="323">
        <f t="shared" si="75"/>
        <v>2425</v>
      </c>
      <c r="G2427" s="317" t="s">
        <v>3923</v>
      </c>
      <c r="H2427" s="317" t="s">
        <v>518</v>
      </c>
      <c r="I2427" s="317" t="s">
        <v>1179</v>
      </c>
      <c r="J2427" s="317">
        <v>3</v>
      </c>
      <c r="K2427" s="317" t="s">
        <v>758</v>
      </c>
      <c r="L2427" s="317" t="s">
        <v>804</v>
      </c>
      <c r="M2427" s="317">
        <v>0</v>
      </c>
      <c r="N2427" s="333" t="s">
        <v>28</v>
      </c>
      <c r="O2427" s="318"/>
      <c r="P2427" s="319"/>
      <c r="Q2427" s="320"/>
      <c r="R2427" s="319"/>
      <c r="S2427" s="319"/>
      <c r="T2427" s="320"/>
      <c r="U2427" s="321">
        <v>45075</v>
      </c>
      <c r="V2427" s="270" t="str">
        <f ca="1">IFERROR(IF(E2427&lt;&gt;"",VLOOKUP(E2427,'Color Lineup'!N:N,1,0),""),"CHECK")</f>
        <v>MV040</v>
      </c>
    </row>
    <row r="2428" spans="3:22">
      <c r="C2428" s="1">
        <f>+IF(D2428=1,COUNTIF($D$2:D2428,D2428),0)</f>
        <v>0</v>
      </c>
      <c r="D2428" s="1">
        <f>+COUNTIF($E$2:E2428,E2428)</f>
        <v>92</v>
      </c>
      <c r="E2428" s="1" t="str">
        <f t="shared" si="74"/>
        <v>HKW09</v>
      </c>
      <c r="F2428" s="323">
        <f t="shared" si="75"/>
        <v>2426</v>
      </c>
      <c r="G2428" s="317" t="s">
        <v>3924</v>
      </c>
      <c r="H2428" s="317" t="s">
        <v>682</v>
      </c>
      <c r="I2428" s="317" t="s">
        <v>3888</v>
      </c>
      <c r="J2428" s="317">
        <v>5</v>
      </c>
      <c r="K2428" s="317" t="s">
        <v>681</v>
      </c>
      <c r="L2428" s="317" t="s">
        <v>932</v>
      </c>
      <c r="M2428" s="317">
        <v>0</v>
      </c>
      <c r="N2428" s="333" t="s">
        <v>635</v>
      </c>
      <c r="O2428" s="318"/>
      <c r="P2428" s="319"/>
      <c r="Q2428" s="320"/>
      <c r="R2428" s="319"/>
      <c r="S2428" s="319"/>
      <c r="T2428" s="320"/>
      <c r="U2428" s="321">
        <v>45075</v>
      </c>
      <c r="V2428" s="270" t="str">
        <f ca="1">IFERROR(IF(E2428&lt;&gt;"",VLOOKUP(E2428,'Color Lineup'!N:N,1,0),""),"CHECK")</f>
        <v>HKW09</v>
      </c>
    </row>
    <row r="2429" spans="3:22">
      <c r="C2429" s="1">
        <f>+IF(D2429=1,COUNTIF($D$2:D2429,D2429),0)</f>
        <v>0</v>
      </c>
      <c r="D2429" s="1">
        <f>+COUNTIF($E$2:E2429,E2429)</f>
        <v>51</v>
      </c>
      <c r="E2429" s="1" t="str">
        <f t="shared" si="74"/>
        <v>MX040</v>
      </c>
      <c r="F2429" s="323">
        <f t="shared" si="75"/>
        <v>2427</v>
      </c>
      <c r="G2429" s="317" t="s">
        <v>3925</v>
      </c>
      <c r="H2429" s="317" t="s">
        <v>518</v>
      </c>
      <c r="I2429" s="317" t="s">
        <v>1220</v>
      </c>
      <c r="J2429" s="317">
        <v>10</v>
      </c>
      <c r="K2429" s="317" t="s">
        <v>760</v>
      </c>
      <c r="L2429" s="317" t="s">
        <v>805</v>
      </c>
      <c r="M2429" s="317">
        <v>0</v>
      </c>
      <c r="N2429" s="333" t="s">
        <v>28</v>
      </c>
      <c r="O2429" s="318"/>
      <c r="P2429" s="319"/>
      <c r="Q2429" s="320"/>
      <c r="R2429" s="319"/>
      <c r="S2429" s="319"/>
      <c r="T2429" s="320"/>
      <c r="U2429" s="321">
        <v>45075</v>
      </c>
      <c r="V2429" s="270" t="str">
        <f ca="1">IFERROR(IF(E2429&lt;&gt;"",VLOOKUP(E2429,'Color Lineup'!N:N,1,0),""),"CHECK")</f>
        <v>MX040</v>
      </c>
    </row>
    <row r="2430" spans="3:22">
      <c r="C2430" s="1">
        <f>+IF(D2430=1,COUNTIF($D$2:D2430,D2430),0)</f>
        <v>0</v>
      </c>
      <c r="D2430" s="1">
        <f>+COUNTIF($E$2:E2430,E2430)</f>
        <v>17</v>
      </c>
      <c r="E2430" s="1" t="str">
        <f t="shared" si="74"/>
        <v>JH4V8</v>
      </c>
      <c r="F2430" s="323">
        <f t="shared" si="75"/>
        <v>2428</v>
      </c>
      <c r="G2430" s="317" t="s">
        <v>3926</v>
      </c>
      <c r="H2430" s="317" t="s">
        <v>520</v>
      </c>
      <c r="I2430" s="317" t="s">
        <v>3868</v>
      </c>
      <c r="J2430" s="317">
        <v>7</v>
      </c>
      <c r="K2430" s="317" t="s">
        <v>452</v>
      </c>
      <c r="L2430" s="317" t="s">
        <v>1023</v>
      </c>
      <c r="M2430" s="317">
        <v>0</v>
      </c>
      <c r="N2430" s="333" t="s">
        <v>30</v>
      </c>
      <c r="O2430" s="318"/>
      <c r="P2430" s="319"/>
      <c r="Q2430" s="320"/>
      <c r="R2430" s="319"/>
      <c r="S2430" s="319"/>
      <c r="T2430" s="320"/>
      <c r="U2430" s="321">
        <v>45075</v>
      </c>
      <c r="V2430" s="270" t="str">
        <f ca="1">IFERROR(IF(E2430&lt;&gt;"",VLOOKUP(E2430,'Color Lineup'!N:N,1,0),""),"CHECK")</f>
        <v>JH4V8</v>
      </c>
    </row>
    <row r="2431" spans="3:22">
      <c r="C2431" s="1">
        <f>+IF(D2431=1,COUNTIF($D$2:D2431,D2431),0)</f>
        <v>0</v>
      </c>
      <c r="D2431" s="1">
        <f>+COUNTIF($E$2:E2431,E2431)</f>
        <v>112</v>
      </c>
      <c r="E2431" s="1" t="str">
        <f t="shared" si="74"/>
        <v>HJ089</v>
      </c>
      <c r="F2431" s="323">
        <f t="shared" si="75"/>
        <v>2429</v>
      </c>
      <c r="G2431" s="317" t="s">
        <v>3927</v>
      </c>
      <c r="H2431" s="317" t="s">
        <v>682</v>
      </c>
      <c r="I2431" s="317" t="s">
        <v>3891</v>
      </c>
      <c r="J2431" s="317">
        <v>4</v>
      </c>
      <c r="K2431" s="317" t="s">
        <v>679</v>
      </c>
      <c r="L2431" s="317" t="s">
        <v>933</v>
      </c>
      <c r="M2431" s="317">
        <v>0</v>
      </c>
      <c r="N2431" s="333" t="s">
        <v>465</v>
      </c>
      <c r="O2431" s="318"/>
      <c r="P2431" s="319"/>
      <c r="Q2431" s="320"/>
      <c r="R2431" s="319"/>
      <c r="S2431" s="319"/>
      <c r="T2431" s="320"/>
      <c r="U2431" s="321">
        <v>45075</v>
      </c>
      <c r="V2431" s="270" t="str">
        <f ca="1">IFERROR(IF(E2431&lt;&gt;"",VLOOKUP(E2431,'Color Lineup'!N:N,1,0),""),"CHECK")</f>
        <v>HJ089</v>
      </c>
    </row>
    <row r="2432" spans="3:22">
      <c r="C2432" s="1">
        <f>+IF(D2432=1,COUNTIF($D$2:D2432,D2432),0)</f>
        <v>0</v>
      </c>
      <c r="D2432" s="1">
        <f>+COUNTIF($E$2:E2432,E2432)</f>
        <v>20</v>
      </c>
      <c r="E2432" s="1" t="str">
        <f t="shared" si="74"/>
        <v>MV1D6</v>
      </c>
      <c r="F2432" s="323">
        <f t="shared" si="75"/>
        <v>2430</v>
      </c>
      <c r="G2432" s="317" t="s">
        <v>3928</v>
      </c>
      <c r="H2432" s="317" t="s">
        <v>518</v>
      </c>
      <c r="I2432" s="317" t="s">
        <v>1179</v>
      </c>
      <c r="J2432" s="317">
        <v>4</v>
      </c>
      <c r="K2432" s="317" t="s">
        <v>758</v>
      </c>
      <c r="L2432" s="317" t="s">
        <v>806</v>
      </c>
      <c r="M2432" s="317">
        <v>0</v>
      </c>
      <c r="N2432" s="333" t="s">
        <v>29</v>
      </c>
      <c r="O2432" s="318"/>
      <c r="P2432" s="319"/>
      <c r="Q2432" s="320"/>
      <c r="R2432" s="319"/>
      <c r="S2432" s="319"/>
      <c r="T2432" s="320"/>
      <c r="U2432" s="321">
        <v>45075</v>
      </c>
      <c r="V2432" s="270" t="str">
        <f ca="1">IFERROR(IF(E2432&lt;&gt;"",VLOOKUP(E2432,'Color Lineup'!N:N,1,0),""),"CHECK")</f>
        <v>MV1D6</v>
      </c>
    </row>
    <row r="2433" spans="3:22">
      <c r="C2433" s="1">
        <f>+IF(D2433=1,COUNTIF($D$2:D2433,D2433),0)</f>
        <v>0</v>
      </c>
      <c r="D2433" s="1">
        <f>+COUNTIF($E$2:E2433,E2433)</f>
        <v>107</v>
      </c>
      <c r="E2433" s="1" t="str">
        <f t="shared" si="74"/>
        <v>CXW09</v>
      </c>
      <c r="F2433" s="323">
        <f t="shared" si="75"/>
        <v>2431</v>
      </c>
      <c r="G2433" s="317" t="s">
        <v>3929</v>
      </c>
      <c r="H2433" s="317" t="s">
        <v>682</v>
      </c>
      <c r="I2433" s="317" t="s">
        <v>3904</v>
      </c>
      <c r="J2433" s="317">
        <v>3</v>
      </c>
      <c r="K2433" s="317" t="s">
        <v>680</v>
      </c>
      <c r="L2433" s="317" t="s">
        <v>934</v>
      </c>
      <c r="M2433" s="317">
        <v>0</v>
      </c>
      <c r="N2433" s="333" t="s">
        <v>635</v>
      </c>
      <c r="O2433" s="318"/>
      <c r="P2433" s="319"/>
      <c r="Q2433" s="320"/>
      <c r="R2433" s="319"/>
      <c r="S2433" s="319"/>
      <c r="T2433" s="320"/>
      <c r="U2433" s="321">
        <v>45075</v>
      </c>
      <c r="V2433" s="270" t="str">
        <f ca="1">IFERROR(IF(E2433&lt;&gt;"",VLOOKUP(E2433,'Color Lineup'!N:N,1,0),""),"CHECK")</f>
        <v>CXW09</v>
      </c>
    </row>
    <row r="2434" spans="3:22">
      <c r="C2434" s="1">
        <f>+IF(D2434=1,COUNTIF($D$2:D2434,D2434),0)</f>
        <v>0</v>
      </c>
      <c r="D2434" s="1">
        <f>+COUNTIF($E$2:E2434,E2434)</f>
        <v>152</v>
      </c>
      <c r="E2434" s="1" t="str">
        <f t="shared" si="74"/>
        <v>MX089</v>
      </c>
      <c r="F2434" s="323">
        <f t="shared" si="75"/>
        <v>2432</v>
      </c>
      <c r="G2434" s="317" t="s">
        <v>3930</v>
      </c>
      <c r="H2434" s="317" t="s">
        <v>518</v>
      </c>
      <c r="I2434" s="317" t="s">
        <v>1221</v>
      </c>
      <c r="J2434" s="317">
        <v>1</v>
      </c>
      <c r="K2434" s="317" t="s">
        <v>760</v>
      </c>
      <c r="L2434" s="317" t="s">
        <v>807</v>
      </c>
      <c r="M2434" s="317">
        <v>0</v>
      </c>
      <c r="N2434" s="333" t="s">
        <v>465</v>
      </c>
      <c r="O2434" s="318"/>
      <c r="P2434" s="319"/>
      <c r="Q2434" s="320"/>
      <c r="R2434" s="319"/>
      <c r="S2434" s="319"/>
      <c r="T2434" s="320"/>
      <c r="U2434" s="321">
        <v>45075</v>
      </c>
      <c r="V2434" s="270" t="str">
        <f ca="1">IFERROR(IF(E2434&lt;&gt;"",VLOOKUP(E2434,'Color Lineup'!N:N,1,0),""),"CHECK")</f>
        <v>MX089</v>
      </c>
    </row>
    <row r="2435" spans="3:22">
      <c r="C2435" s="1">
        <f>+IF(D2435=1,COUNTIF($D$2:D2435,D2435),0)</f>
        <v>0</v>
      </c>
      <c r="D2435" s="1">
        <f>+COUNTIF($E$2:E2435,E2435)</f>
        <v>93</v>
      </c>
      <c r="E2435" s="1" t="str">
        <f t="shared" si="74"/>
        <v>HKW09</v>
      </c>
      <c r="F2435" s="323">
        <f t="shared" si="75"/>
        <v>2433</v>
      </c>
      <c r="G2435" s="317" t="s">
        <v>3931</v>
      </c>
      <c r="H2435" s="317" t="s">
        <v>682</v>
      </c>
      <c r="I2435" s="317" t="s">
        <v>3888</v>
      </c>
      <c r="J2435" s="317">
        <v>6</v>
      </c>
      <c r="K2435" s="317" t="s">
        <v>681</v>
      </c>
      <c r="L2435" s="317" t="s">
        <v>935</v>
      </c>
      <c r="M2435" s="317">
        <v>0</v>
      </c>
      <c r="N2435" s="333" t="s">
        <v>635</v>
      </c>
      <c r="O2435" s="318"/>
      <c r="P2435" s="319"/>
      <c r="Q2435" s="320"/>
      <c r="R2435" s="319"/>
      <c r="S2435" s="319"/>
      <c r="T2435" s="320"/>
      <c r="U2435" s="321">
        <v>45075</v>
      </c>
      <c r="V2435" s="270" t="str">
        <f ca="1">IFERROR(IF(E2435&lt;&gt;"",VLOOKUP(E2435,'Color Lineup'!N:N,1,0),""),"CHECK")</f>
        <v>HKW09</v>
      </c>
    </row>
    <row r="2436" spans="3:22">
      <c r="C2436" s="1">
        <f>+IF(D2436=1,COUNTIF($D$2:D2436,D2436),0)</f>
        <v>0</v>
      </c>
      <c r="D2436" s="1">
        <f>+COUNTIF($E$2:E2436,E2436)</f>
        <v>21</v>
      </c>
      <c r="E2436" s="1" t="str">
        <f t="shared" ref="E2436:E2499" si="76">+K2436&amp;N2436</f>
        <v>MV1D6</v>
      </c>
      <c r="F2436" s="323">
        <f t="shared" si="75"/>
        <v>2434</v>
      </c>
      <c r="G2436" s="317" t="s">
        <v>3932</v>
      </c>
      <c r="H2436" s="317" t="s">
        <v>518</v>
      </c>
      <c r="I2436" s="317" t="s">
        <v>1179</v>
      </c>
      <c r="J2436" s="317">
        <v>5</v>
      </c>
      <c r="K2436" s="317" t="s">
        <v>758</v>
      </c>
      <c r="L2436" s="317" t="s">
        <v>808</v>
      </c>
      <c r="M2436" s="317">
        <v>0</v>
      </c>
      <c r="N2436" s="333" t="s">
        <v>29</v>
      </c>
      <c r="O2436" s="318"/>
      <c r="P2436" s="319"/>
      <c r="Q2436" s="320"/>
      <c r="R2436" s="319"/>
      <c r="S2436" s="319"/>
      <c r="T2436" s="320"/>
      <c r="U2436" s="321">
        <v>45075</v>
      </c>
      <c r="V2436" s="270" t="str">
        <f ca="1">IFERROR(IF(E2436&lt;&gt;"",VLOOKUP(E2436,'Color Lineup'!N:N,1,0),""),"CHECK")</f>
        <v>MV1D6</v>
      </c>
    </row>
    <row r="2437" spans="3:22">
      <c r="C2437" s="1">
        <f>+IF(D2437=1,COUNTIF($D$2:D2437,D2437),0)</f>
        <v>0</v>
      </c>
      <c r="D2437" s="1">
        <f>+COUNTIF($E$2:E2437,E2437)</f>
        <v>5</v>
      </c>
      <c r="E2437" s="1" t="str">
        <f t="shared" si="76"/>
        <v>AA089</v>
      </c>
      <c r="F2437" s="323">
        <f t="shared" ref="F2437:F2500" si="77">ROW()-2</f>
        <v>2435</v>
      </c>
      <c r="G2437" s="317" t="s">
        <v>3933</v>
      </c>
      <c r="H2437" s="317" t="s">
        <v>520</v>
      </c>
      <c r="I2437" s="317" t="s">
        <v>1529</v>
      </c>
      <c r="J2437" s="317">
        <v>9</v>
      </c>
      <c r="K2437" s="317" t="s">
        <v>455</v>
      </c>
      <c r="L2437" s="317" t="s">
        <v>1024</v>
      </c>
      <c r="M2437" s="317">
        <v>0</v>
      </c>
      <c r="N2437" s="333" t="s">
        <v>465</v>
      </c>
      <c r="O2437" s="318"/>
      <c r="P2437" s="319"/>
      <c r="Q2437" s="320"/>
      <c r="R2437" s="319"/>
      <c r="S2437" s="319"/>
      <c r="T2437" s="320"/>
      <c r="U2437" s="321">
        <v>45075</v>
      </c>
      <c r="V2437" s="270" t="str">
        <f ca="1">IFERROR(IF(E2437&lt;&gt;"",VLOOKUP(E2437,'Color Lineup'!N:N,1,0),""),"CHECK")</f>
        <v>AA089</v>
      </c>
    </row>
    <row r="2438" spans="3:22">
      <c r="C2438" s="1">
        <f>+IF(D2438=1,COUNTIF($D$2:D2438,D2438),0)</f>
        <v>0</v>
      </c>
      <c r="D2438" s="1">
        <f>+COUNTIF($E$2:E2438,E2438)</f>
        <v>102</v>
      </c>
      <c r="E2438" s="1" t="str">
        <f t="shared" si="76"/>
        <v>LHX12</v>
      </c>
      <c r="F2438" s="323">
        <f t="shared" si="77"/>
        <v>2436</v>
      </c>
      <c r="G2438" s="317" t="s">
        <v>3934</v>
      </c>
      <c r="H2438" s="317" t="s">
        <v>682</v>
      </c>
      <c r="I2438" s="317" t="s">
        <v>3922</v>
      </c>
      <c r="J2438" s="317">
        <v>2</v>
      </c>
      <c r="K2438" s="317" t="s">
        <v>585</v>
      </c>
      <c r="L2438" s="317" t="s">
        <v>936</v>
      </c>
      <c r="M2438" s="317">
        <v>0</v>
      </c>
      <c r="N2438" s="333" t="s">
        <v>632</v>
      </c>
      <c r="O2438" s="318"/>
      <c r="P2438" s="319"/>
      <c r="Q2438" s="320"/>
      <c r="R2438" s="319"/>
      <c r="S2438" s="319"/>
      <c r="T2438" s="320"/>
      <c r="U2438" s="321">
        <v>45075</v>
      </c>
      <c r="V2438" s="270" t="str">
        <f ca="1">IFERROR(IF(E2438&lt;&gt;"",VLOOKUP(E2438,'Color Lineup'!N:N,1,0),""),"CHECK")</f>
        <v>LHX12</v>
      </c>
    </row>
    <row r="2439" spans="3:22">
      <c r="C2439" s="1">
        <f>+IF(D2439=1,COUNTIF($D$2:D2439,D2439),0)</f>
        <v>0</v>
      </c>
      <c r="D2439" s="1">
        <f>+COUNTIF($E$2:E2439,E2439)</f>
        <v>26</v>
      </c>
      <c r="E2439" s="1" t="str">
        <f t="shared" si="76"/>
        <v>MY218</v>
      </c>
      <c r="F2439" s="323">
        <f t="shared" si="77"/>
        <v>2437</v>
      </c>
      <c r="G2439" s="317" t="s">
        <v>3935</v>
      </c>
      <c r="H2439" s="317" t="s">
        <v>518</v>
      </c>
      <c r="I2439" s="317" t="s">
        <v>3771</v>
      </c>
      <c r="J2439" s="317">
        <v>10</v>
      </c>
      <c r="K2439" s="317" t="s">
        <v>759</v>
      </c>
      <c r="L2439" s="317" t="s">
        <v>809</v>
      </c>
      <c r="M2439" s="317">
        <v>0</v>
      </c>
      <c r="N2439" s="333" t="s">
        <v>20</v>
      </c>
      <c r="O2439" s="318"/>
      <c r="P2439" s="319"/>
      <c r="Q2439" s="320"/>
      <c r="R2439" s="319"/>
      <c r="S2439" s="319"/>
      <c r="T2439" s="320"/>
      <c r="U2439" s="321">
        <v>45075</v>
      </c>
      <c r="V2439" s="270" t="str">
        <f ca="1">IFERROR(IF(E2439&lt;&gt;"",VLOOKUP(E2439,'Color Lineup'!N:N,1,0),""),"CHECK")</f>
        <v>MY218</v>
      </c>
    </row>
    <row r="2440" spans="3:22">
      <c r="C2440" s="1">
        <f>+IF(D2440=1,COUNTIF($D$2:D2440,D2440),0)</f>
        <v>0</v>
      </c>
      <c r="D2440" s="1">
        <f>+COUNTIF($E$2:E2440,E2440)</f>
        <v>113</v>
      </c>
      <c r="E2440" s="1" t="str">
        <f t="shared" si="76"/>
        <v>HJ089</v>
      </c>
      <c r="F2440" s="323">
        <f t="shared" si="77"/>
        <v>2438</v>
      </c>
      <c r="G2440" s="317" t="s">
        <v>3936</v>
      </c>
      <c r="H2440" s="317" t="s">
        <v>682</v>
      </c>
      <c r="I2440" s="317" t="s">
        <v>3891</v>
      </c>
      <c r="J2440" s="317">
        <v>5</v>
      </c>
      <c r="K2440" s="317" t="s">
        <v>679</v>
      </c>
      <c r="L2440" s="317" t="s">
        <v>937</v>
      </c>
      <c r="M2440" s="317">
        <v>0</v>
      </c>
      <c r="N2440" s="333" t="s">
        <v>465</v>
      </c>
      <c r="O2440" s="318"/>
      <c r="P2440" s="319"/>
      <c r="Q2440" s="320"/>
      <c r="R2440" s="319"/>
      <c r="S2440" s="319"/>
      <c r="T2440" s="320"/>
      <c r="U2440" s="321">
        <v>45075</v>
      </c>
      <c r="V2440" s="270" t="str">
        <f ca="1">IFERROR(IF(E2440&lt;&gt;"",VLOOKUP(E2440,'Color Lineup'!N:N,1,0),""),"CHECK")</f>
        <v>HJ089</v>
      </c>
    </row>
    <row r="2441" spans="3:22">
      <c r="C2441" s="1">
        <f>+IF(D2441=1,COUNTIF($D$2:D2441,D2441),0)</f>
        <v>0</v>
      </c>
      <c r="D2441" s="1">
        <f>+COUNTIF($E$2:E2441,E2441)</f>
        <v>81</v>
      </c>
      <c r="E2441" s="1" t="str">
        <f t="shared" si="76"/>
        <v>MV4R0</v>
      </c>
      <c r="F2441" s="323">
        <f t="shared" si="77"/>
        <v>2439</v>
      </c>
      <c r="G2441" s="317" t="s">
        <v>3937</v>
      </c>
      <c r="H2441" s="317" t="s">
        <v>518</v>
      </c>
      <c r="I2441" s="317" t="s">
        <v>1179</v>
      </c>
      <c r="J2441" s="317">
        <v>6</v>
      </c>
      <c r="K2441" s="317" t="s">
        <v>758</v>
      </c>
      <c r="L2441" s="317" t="s">
        <v>810</v>
      </c>
      <c r="M2441" s="317">
        <v>0</v>
      </c>
      <c r="N2441" s="333" t="s">
        <v>21</v>
      </c>
      <c r="O2441" s="318"/>
      <c r="P2441" s="319"/>
      <c r="Q2441" s="320"/>
      <c r="R2441" s="319"/>
      <c r="S2441" s="319"/>
      <c r="T2441" s="320"/>
      <c r="U2441" s="321">
        <v>45075</v>
      </c>
      <c r="V2441" s="270" t="str">
        <f ca="1">IFERROR(IF(E2441&lt;&gt;"",VLOOKUP(E2441,'Color Lineup'!N:N,1,0),""),"CHECK")</f>
        <v>MV4R0</v>
      </c>
    </row>
    <row r="2442" spans="3:22">
      <c r="C2442" s="1">
        <f>+IF(D2442=1,COUNTIF($D$2:D2442,D2442),0)</f>
        <v>0</v>
      </c>
      <c r="D2442" s="1">
        <f>+COUNTIF($E$2:E2442,E2442)</f>
        <v>180</v>
      </c>
      <c r="E2442" s="1" t="str">
        <f t="shared" si="76"/>
        <v>MX4R0</v>
      </c>
      <c r="F2442" s="323">
        <f t="shared" si="77"/>
        <v>2440</v>
      </c>
      <c r="G2442" s="317" t="s">
        <v>3938</v>
      </c>
      <c r="H2442" s="317" t="s">
        <v>518</v>
      </c>
      <c r="I2442" s="317" t="s">
        <v>1221</v>
      </c>
      <c r="J2442" s="317">
        <v>2</v>
      </c>
      <c r="K2442" s="317" t="s">
        <v>760</v>
      </c>
      <c r="L2442" s="317" t="s">
        <v>811</v>
      </c>
      <c r="M2442" s="317">
        <v>0</v>
      </c>
      <c r="N2442" s="333" t="s">
        <v>21</v>
      </c>
      <c r="O2442" s="318"/>
      <c r="P2442" s="319"/>
      <c r="Q2442" s="320"/>
      <c r="R2442" s="319"/>
      <c r="S2442" s="319"/>
      <c r="T2442" s="320"/>
      <c r="U2442" s="321">
        <v>45075</v>
      </c>
      <c r="V2442" s="270" t="str">
        <f ca="1">IFERROR(IF(E2442&lt;&gt;"",VLOOKUP(E2442,'Color Lineup'!N:N,1,0),""),"CHECK")</f>
        <v>MX4R0</v>
      </c>
    </row>
    <row r="2443" spans="3:22">
      <c r="C2443" s="1">
        <f>+IF(D2443=1,COUNTIF($D$2:D2443,D2443),0)</f>
        <v>0</v>
      </c>
      <c r="D2443" s="1">
        <f>+COUNTIF($E$2:E2443,E2443)</f>
        <v>27</v>
      </c>
      <c r="E2443" s="1" t="str">
        <f t="shared" si="76"/>
        <v>JH1D6</v>
      </c>
      <c r="F2443" s="323">
        <f t="shared" si="77"/>
        <v>2441</v>
      </c>
      <c r="G2443" s="317" t="s">
        <v>3939</v>
      </c>
      <c r="H2443" s="317" t="s">
        <v>520</v>
      </c>
      <c r="I2443" s="317" t="s">
        <v>3868</v>
      </c>
      <c r="J2443" s="317">
        <v>8</v>
      </c>
      <c r="K2443" s="317" t="s">
        <v>452</v>
      </c>
      <c r="L2443" s="317" t="s">
        <v>1025</v>
      </c>
      <c r="M2443" s="317">
        <v>0</v>
      </c>
      <c r="N2443" s="333" t="s">
        <v>29</v>
      </c>
      <c r="O2443" s="318"/>
      <c r="P2443" s="319"/>
      <c r="Q2443" s="320"/>
      <c r="R2443" s="319"/>
      <c r="S2443" s="319"/>
      <c r="T2443" s="320"/>
      <c r="U2443" s="321">
        <v>45075</v>
      </c>
      <c r="V2443" s="270" t="str">
        <f ca="1">IFERROR(IF(E2443&lt;&gt;"",VLOOKUP(E2443,'Color Lineup'!N:N,1,0),""),"CHECK")</f>
        <v>JH1D6</v>
      </c>
    </row>
    <row r="2444" spans="3:22">
      <c r="C2444" s="1">
        <f>+IF(D2444=1,COUNTIF($D$2:D2444,D2444),0)</f>
        <v>0</v>
      </c>
      <c r="D2444" s="1">
        <f>+COUNTIF($E$2:E2444,E2444)</f>
        <v>26</v>
      </c>
      <c r="E2444" s="1" t="str">
        <f t="shared" si="76"/>
        <v>CXS28</v>
      </c>
      <c r="F2444" s="323">
        <f t="shared" si="77"/>
        <v>2442</v>
      </c>
      <c r="G2444" s="317" t="s">
        <v>3940</v>
      </c>
      <c r="H2444" s="317" t="s">
        <v>682</v>
      </c>
      <c r="I2444" s="317" t="s">
        <v>3904</v>
      </c>
      <c r="J2444" s="317">
        <v>4</v>
      </c>
      <c r="K2444" s="317" t="s">
        <v>680</v>
      </c>
      <c r="L2444" s="317" t="s">
        <v>939</v>
      </c>
      <c r="M2444" s="317">
        <v>0</v>
      </c>
      <c r="N2444" s="333" t="s">
        <v>631</v>
      </c>
      <c r="O2444" s="318"/>
      <c r="P2444" s="319"/>
      <c r="Q2444" s="320"/>
      <c r="R2444" s="319"/>
      <c r="S2444" s="319"/>
      <c r="T2444" s="320"/>
      <c r="U2444" s="321">
        <v>45075</v>
      </c>
      <c r="V2444" s="270" t="str">
        <f ca="1">IFERROR(IF(E2444&lt;&gt;"",VLOOKUP(E2444,'Color Lineup'!N:N,1,0),""),"CHECK")</f>
        <v>CXS28</v>
      </c>
    </row>
    <row r="2445" spans="3:22">
      <c r="C2445" s="1">
        <f>+IF(D2445=1,COUNTIF($D$2:D2445,D2445),0)</f>
        <v>0</v>
      </c>
      <c r="D2445" s="1">
        <f>+COUNTIF($E$2:E2445,E2445)</f>
        <v>10</v>
      </c>
      <c r="E2445" s="1" t="str">
        <f t="shared" si="76"/>
        <v>MV3R3</v>
      </c>
      <c r="F2445" s="323">
        <f t="shared" si="77"/>
        <v>2443</v>
      </c>
      <c r="G2445" s="317" t="s">
        <v>3941</v>
      </c>
      <c r="H2445" s="317" t="s">
        <v>518</v>
      </c>
      <c r="I2445" s="317" t="s">
        <v>1179</v>
      </c>
      <c r="J2445" s="317">
        <v>7</v>
      </c>
      <c r="K2445" s="317" t="s">
        <v>758</v>
      </c>
      <c r="L2445" s="317" t="s">
        <v>813</v>
      </c>
      <c r="M2445" s="317">
        <v>0</v>
      </c>
      <c r="N2445" s="333" t="s">
        <v>354</v>
      </c>
      <c r="O2445" s="318"/>
      <c r="P2445" s="319"/>
      <c r="Q2445" s="320"/>
      <c r="R2445" s="319"/>
      <c r="S2445" s="319"/>
      <c r="T2445" s="320"/>
      <c r="U2445" s="321">
        <v>45075</v>
      </c>
      <c r="V2445" s="270" t="str">
        <f ca="1">IFERROR(IF(E2445&lt;&gt;"",VLOOKUP(E2445,'Color Lineup'!N:N,1,0),""),"CHECK")</f>
        <v>MV3R3</v>
      </c>
    </row>
    <row r="2446" spans="3:22">
      <c r="C2446" s="1">
        <f>+IF(D2446=1,COUNTIF($D$2:D2446,D2446),0)</f>
        <v>0</v>
      </c>
      <c r="D2446" s="1">
        <f>+COUNTIF($E$2:E2446,E2446)</f>
        <v>10</v>
      </c>
      <c r="E2446" s="1" t="str">
        <f t="shared" si="76"/>
        <v>HKP20</v>
      </c>
      <c r="F2446" s="323">
        <f t="shared" si="77"/>
        <v>2444</v>
      </c>
      <c r="G2446" s="317" t="s">
        <v>3942</v>
      </c>
      <c r="H2446" s="317" t="s">
        <v>682</v>
      </c>
      <c r="I2446" s="317" t="s">
        <v>3888</v>
      </c>
      <c r="J2446" s="317">
        <v>7</v>
      </c>
      <c r="K2446" s="317" t="s">
        <v>681</v>
      </c>
      <c r="L2446" s="317" t="s">
        <v>940</v>
      </c>
      <c r="M2446" s="317">
        <v>0</v>
      </c>
      <c r="N2446" s="333" t="s">
        <v>633</v>
      </c>
      <c r="O2446" s="318"/>
      <c r="P2446" s="319"/>
      <c r="Q2446" s="320"/>
      <c r="R2446" s="319"/>
      <c r="S2446" s="319"/>
      <c r="T2446" s="320"/>
      <c r="U2446" s="321">
        <v>45075</v>
      </c>
      <c r="V2446" s="270" t="str">
        <f ca="1">IFERROR(IF(E2446&lt;&gt;"",VLOOKUP(E2446,'Color Lineup'!N:N,1,0),""),"CHECK")</f>
        <v>HKP20</v>
      </c>
    </row>
    <row r="2447" spans="3:22">
      <c r="C2447" s="1">
        <f>+IF(D2447=1,COUNTIF($D$2:D2447,D2447),0)</f>
        <v>0</v>
      </c>
      <c r="D2447" s="1">
        <f>+COUNTIF($E$2:E2447,E2447)</f>
        <v>153</v>
      </c>
      <c r="E2447" s="1" t="str">
        <f t="shared" si="76"/>
        <v>MX089</v>
      </c>
      <c r="F2447" s="323">
        <f t="shared" si="77"/>
        <v>2445</v>
      </c>
      <c r="G2447" s="317" t="s">
        <v>3943</v>
      </c>
      <c r="H2447" s="317" t="s">
        <v>518</v>
      </c>
      <c r="I2447" s="317" t="s">
        <v>1221</v>
      </c>
      <c r="J2447" s="317">
        <v>3</v>
      </c>
      <c r="K2447" s="317" t="s">
        <v>760</v>
      </c>
      <c r="L2447" s="317" t="s">
        <v>814</v>
      </c>
      <c r="M2447" s="317">
        <v>0</v>
      </c>
      <c r="N2447" s="333" t="s">
        <v>465</v>
      </c>
      <c r="O2447" s="318"/>
      <c r="P2447" s="319"/>
      <c r="Q2447" s="320"/>
      <c r="R2447" s="319"/>
      <c r="S2447" s="319"/>
      <c r="T2447" s="320"/>
      <c r="U2447" s="321">
        <v>45075</v>
      </c>
      <c r="V2447" s="270" t="str">
        <f ca="1">IFERROR(IF(E2447&lt;&gt;"",VLOOKUP(E2447,'Color Lineup'!N:N,1,0),""),"CHECK")</f>
        <v>MX089</v>
      </c>
    </row>
    <row r="2448" spans="3:22">
      <c r="C2448" s="1">
        <f>+IF(D2448=1,COUNTIF($D$2:D2448,D2448),0)</f>
        <v>0</v>
      </c>
      <c r="D2448" s="1">
        <f>+COUNTIF($E$2:E2448,E2448)</f>
        <v>211</v>
      </c>
      <c r="E2448" s="1" t="str">
        <f t="shared" si="76"/>
        <v>LH089</v>
      </c>
      <c r="F2448" s="323">
        <f t="shared" si="77"/>
        <v>2446</v>
      </c>
      <c r="G2448" s="317" t="s">
        <v>3944</v>
      </c>
      <c r="H2448" s="317" t="s">
        <v>682</v>
      </c>
      <c r="I2448" s="317" t="s">
        <v>3922</v>
      </c>
      <c r="J2448" s="317">
        <v>3</v>
      </c>
      <c r="K2448" s="317" t="s">
        <v>585</v>
      </c>
      <c r="L2448" s="317" t="s">
        <v>941</v>
      </c>
      <c r="M2448" s="317">
        <v>0</v>
      </c>
      <c r="N2448" s="333" t="s">
        <v>465</v>
      </c>
      <c r="O2448" s="318"/>
      <c r="P2448" s="319"/>
      <c r="Q2448" s="320"/>
      <c r="R2448" s="319"/>
      <c r="S2448" s="319"/>
      <c r="T2448" s="320"/>
      <c r="U2448" s="321">
        <v>45075</v>
      </c>
      <c r="V2448" s="270" t="str">
        <f ca="1">IFERROR(IF(E2448&lt;&gt;"",VLOOKUP(E2448,'Color Lineup'!N:N,1,0),""),"CHECK")</f>
        <v>LH089</v>
      </c>
    </row>
    <row r="2449" spans="3:22">
      <c r="C2449" s="1">
        <f>+IF(D2449=1,COUNTIF($D$2:D2449,D2449),0)</f>
        <v>0</v>
      </c>
      <c r="D2449" s="1">
        <f>+COUNTIF($E$2:E2449,E2449)</f>
        <v>13</v>
      </c>
      <c r="E2449" s="1" t="str">
        <f t="shared" si="76"/>
        <v>JL1D6</v>
      </c>
      <c r="F2449" s="323">
        <f t="shared" si="77"/>
        <v>2447</v>
      </c>
      <c r="G2449" s="317" t="s">
        <v>3945</v>
      </c>
      <c r="H2449" s="317" t="s">
        <v>520</v>
      </c>
      <c r="I2449" s="317" t="s">
        <v>3854</v>
      </c>
      <c r="J2449" s="317">
        <v>4</v>
      </c>
      <c r="K2449" s="317" t="s">
        <v>454</v>
      </c>
      <c r="L2449" s="317" t="s">
        <v>1026</v>
      </c>
      <c r="M2449" s="317">
        <v>0</v>
      </c>
      <c r="N2449" s="333" t="s">
        <v>29</v>
      </c>
      <c r="O2449" s="318"/>
      <c r="P2449" s="319"/>
      <c r="Q2449" s="320"/>
      <c r="R2449" s="319"/>
      <c r="S2449" s="319"/>
      <c r="T2449" s="320"/>
      <c r="U2449" s="321">
        <v>45075</v>
      </c>
      <c r="V2449" s="270" t="str">
        <f ca="1">IFERROR(IF(E2449&lt;&gt;"",VLOOKUP(E2449,'Color Lineup'!N:N,1,0),""),"CHECK")</f>
        <v>JL1D6</v>
      </c>
    </row>
    <row r="2450" spans="3:22">
      <c r="C2450" s="1">
        <f>+IF(D2450=1,COUNTIF($D$2:D2450,D2450),0)</f>
        <v>0</v>
      </c>
      <c r="D2450" s="1">
        <f>+COUNTIF($E$2:E2450,E2450)</f>
        <v>24</v>
      </c>
      <c r="E2450" s="1" t="str">
        <f t="shared" si="76"/>
        <v>MV089</v>
      </c>
      <c r="F2450" s="323">
        <f t="shared" si="77"/>
        <v>2448</v>
      </c>
      <c r="G2450" s="317" t="s">
        <v>3946</v>
      </c>
      <c r="H2450" s="317" t="s">
        <v>518</v>
      </c>
      <c r="I2450" s="317" t="s">
        <v>1179</v>
      </c>
      <c r="J2450" s="317">
        <v>8</v>
      </c>
      <c r="K2450" s="317" t="s">
        <v>758</v>
      </c>
      <c r="L2450" s="317" t="s">
        <v>815</v>
      </c>
      <c r="M2450" s="317">
        <v>0</v>
      </c>
      <c r="N2450" s="333" t="s">
        <v>465</v>
      </c>
      <c r="O2450" s="318"/>
      <c r="P2450" s="319"/>
      <c r="Q2450" s="320"/>
      <c r="R2450" s="319"/>
      <c r="S2450" s="319"/>
      <c r="T2450" s="320"/>
      <c r="U2450" s="321">
        <v>45075</v>
      </c>
      <c r="V2450" s="270" t="str">
        <f ca="1">IFERROR(IF(E2450&lt;&gt;"",VLOOKUP(E2450,'Color Lineup'!N:N,1,0),""),"CHECK")</f>
        <v>MV089</v>
      </c>
    </row>
    <row r="2451" spans="3:22">
      <c r="C2451" s="1">
        <f>+IF(D2451=1,COUNTIF($D$2:D2451,D2451),0)</f>
        <v>0</v>
      </c>
      <c r="D2451" s="1">
        <f>+COUNTIF($E$2:E2451,E2451)</f>
        <v>26</v>
      </c>
      <c r="E2451" s="1" t="str">
        <f t="shared" si="76"/>
        <v>HJS28</v>
      </c>
      <c r="F2451" s="323">
        <f t="shared" si="77"/>
        <v>2449</v>
      </c>
      <c r="G2451" s="317" t="s">
        <v>3947</v>
      </c>
      <c r="H2451" s="317" t="s">
        <v>682</v>
      </c>
      <c r="I2451" s="317" t="s">
        <v>3891</v>
      </c>
      <c r="J2451" s="317">
        <v>6</v>
      </c>
      <c r="K2451" s="317" t="s">
        <v>679</v>
      </c>
      <c r="L2451" s="317" t="s">
        <v>942</v>
      </c>
      <c r="M2451" s="317">
        <v>0</v>
      </c>
      <c r="N2451" s="333" t="s">
        <v>631</v>
      </c>
      <c r="O2451" s="318"/>
      <c r="P2451" s="319"/>
      <c r="Q2451" s="320"/>
      <c r="R2451" s="319"/>
      <c r="S2451" s="319"/>
      <c r="T2451" s="320"/>
      <c r="U2451" s="321">
        <v>45075</v>
      </c>
      <c r="V2451" s="270" t="str">
        <f ca="1">IFERROR(IF(E2451&lt;&gt;"",VLOOKUP(E2451,'Color Lineup'!N:N,1,0),""),"CHECK")</f>
        <v>HJS28</v>
      </c>
    </row>
    <row r="2452" spans="3:22">
      <c r="C2452" s="1">
        <f>+IF(D2452=1,COUNTIF($D$2:D2452,D2452),0)</f>
        <v>0</v>
      </c>
      <c r="D2452" s="1">
        <f>+COUNTIF($E$2:E2452,E2452)</f>
        <v>103</v>
      </c>
      <c r="E2452" s="1" t="str">
        <f t="shared" si="76"/>
        <v>MX218</v>
      </c>
      <c r="F2452" s="323">
        <f t="shared" si="77"/>
        <v>2450</v>
      </c>
      <c r="G2452" s="317" t="s">
        <v>3948</v>
      </c>
      <c r="H2452" s="317" t="s">
        <v>518</v>
      </c>
      <c r="I2452" s="317" t="s">
        <v>1221</v>
      </c>
      <c r="J2452" s="317">
        <v>4</v>
      </c>
      <c r="K2452" s="317" t="s">
        <v>760</v>
      </c>
      <c r="L2452" s="317" t="s">
        <v>816</v>
      </c>
      <c r="M2452" s="317">
        <v>0</v>
      </c>
      <c r="N2452" s="333" t="s">
        <v>20</v>
      </c>
      <c r="O2452" s="318"/>
      <c r="P2452" s="319"/>
      <c r="Q2452" s="320"/>
      <c r="R2452" s="319"/>
      <c r="S2452" s="319"/>
      <c r="T2452" s="320"/>
      <c r="U2452" s="321">
        <v>45075</v>
      </c>
      <c r="V2452" s="270" t="str">
        <f ca="1">IFERROR(IF(E2452&lt;&gt;"",VLOOKUP(E2452,'Color Lineup'!N:N,1,0),""),"CHECK")</f>
        <v>MX218</v>
      </c>
    </row>
    <row r="2453" spans="3:22">
      <c r="C2453" s="1">
        <f>+IF(D2453=1,COUNTIF($D$2:D2453,D2453),0)</f>
        <v>0</v>
      </c>
      <c r="D2453" s="1">
        <f>+COUNTIF($E$2:E2453,E2453)</f>
        <v>108</v>
      </c>
      <c r="E2453" s="1" t="str">
        <f t="shared" si="76"/>
        <v>CXW09</v>
      </c>
      <c r="F2453" s="323">
        <f t="shared" si="77"/>
        <v>2451</v>
      </c>
      <c r="G2453" s="317" t="s">
        <v>3949</v>
      </c>
      <c r="H2453" s="317" t="s">
        <v>682</v>
      </c>
      <c r="I2453" s="317" t="s">
        <v>3904</v>
      </c>
      <c r="J2453" s="317">
        <v>5</v>
      </c>
      <c r="K2453" s="317" t="s">
        <v>680</v>
      </c>
      <c r="L2453" s="317" t="s">
        <v>943</v>
      </c>
      <c r="M2453" s="317">
        <v>0</v>
      </c>
      <c r="N2453" s="333" t="s">
        <v>635</v>
      </c>
      <c r="O2453" s="318"/>
      <c r="P2453" s="319"/>
      <c r="Q2453" s="320"/>
      <c r="R2453" s="319"/>
      <c r="S2453" s="319"/>
      <c r="T2453" s="320"/>
      <c r="U2453" s="321">
        <v>45075</v>
      </c>
      <c r="V2453" s="270" t="str">
        <f ca="1">IFERROR(IF(E2453&lt;&gt;"",VLOOKUP(E2453,'Color Lineup'!N:N,1,0),""),"CHECK")</f>
        <v>CXW09</v>
      </c>
    </row>
    <row r="2454" spans="3:22">
      <c r="C2454" s="1">
        <f>+IF(D2454=1,COUNTIF($D$2:D2454,D2454),0)</f>
        <v>0</v>
      </c>
      <c r="D2454" s="1">
        <f>+COUNTIF($E$2:E2454,E2454)</f>
        <v>82</v>
      </c>
      <c r="E2454" s="1" t="str">
        <f t="shared" si="76"/>
        <v>MV4R0</v>
      </c>
      <c r="F2454" s="323">
        <f t="shared" si="77"/>
        <v>2452</v>
      </c>
      <c r="G2454" s="317" t="s">
        <v>3950</v>
      </c>
      <c r="H2454" s="317" t="s">
        <v>518</v>
      </c>
      <c r="I2454" s="317" t="s">
        <v>1179</v>
      </c>
      <c r="J2454" s="317">
        <v>9</v>
      </c>
      <c r="K2454" s="317" t="s">
        <v>758</v>
      </c>
      <c r="L2454" s="317" t="s">
        <v>817</v>
      </c>
      <c r="M2454" s="317">
        <v>0</v>
      </c>
      <c r="N2454" s="333" t="s">
        <v>21</v>
      </c>
      <c r="O2454" s="318"/>
      <c r="P2454" s="319"/>
      <c r="Q2454" s="320"/>
      <c r="R2454" s="319"/>
      <c r="S2454" s="319"/>
      <c r="T2454" s="320"/>
      <c r="U2454" s="321">
        <v>45075</v>
      </c>
      <c r="V2454" s="270" t="str">
        <f ca="1">IFERROR(IF(E2454&lt;&gt;"",VLOOKUP(E2454,'Color Lineup'!N:N,1,0),""),"CHECK")</f>
        <v>MV4R0</v>
      </c>
    </row>
    <row r="2455" spans="3:22">
      <c r="C2455" s="1">
        <f>+IF(D2455=1,COUNTIF($D$2:D2455,D2455),0)</f>
        <v>0</v>
      </c>
      <c r="D2455" s="1">
        <f>+COUNTIF($E$2:E2455,E2455)</f>
        <v>10</v>
      </c>
      <c r="E2455" s="1" t="str">
        <f t="shared" si="76"/>
        <v>HKX12</v>
      </c>
      <c r="F2455" s="323">
        <f t="shared" si="77"/>
        <v>2453</v>
      </c>
      <c r="G2455" s="317" t="s">
        <v>3951</v>
      </c>
      <c r="H2455" s="317" t="s">
        <v>682</v>
      </c>
      <c r="I2455" s="317" t="s">
        <v>3888</v>
      </c>
      <c r="J2455" s="317">
        <v>8</v>
      </c>
      <c r="K2455" s="317" t="s">
        <v>681</v>
      </c>
      <c r="L2455" s="317" t="s">
        <v>944</v>
      </c>
      <c r="M2455" s="317">
        <v>0</v>
      </c>
      <c r="N2455" s="333" t="s">
        <v>632</v>
      </c>
      <c r="O2455" s="318"/>
      <c r="P2455" s="319"/>
      <c r="Q2455" s="320"/>
      <c r="R2455" s="319"/>
      <c r="S2455" s="319"/>
      <c r="T2455" s="320"/>
      <c r="U2455" s="321">
        <v>45075</v>
      </c>
      <c r="V2455" s="270" t="str">
        <f ca="1">IFERROR(IF(E2455&lt;&gt;"",VLOOKUP(E2455,'Color Lineup'!N:N,1,0),""),"CHECK")</f>
        <v>HKX12</v>
      </c>
    </row>
    <row r="2456" spans="3:22">
      <c r="C2456" s="1">
        <f>+IF(D2456=1,COUNTIF($D$2:D2456,D2456),0)</f>
        <v>0</v>
      </c>
      <c r="D2456" s="1">
        <f>+COUNTIF($E$2:E2456,E2456)</f>
        <v>28</v>
      </c>
      <c r="E2456" s="1" t="str">
        <f t="shared" si="76"/>
        <v>JH1D6</v>
      </c>
      <c r="F2456" s="323">
        <f t="shared" si="77"/>
        <v>2454</v>
      </c>
      <c r="G2456" s="317" t="s">
        <v>3952</v>
      </c>
      <c r="H2456" s="317" t="s">
        <v>520</v>
      </c>
      <c r="I2456" s="317" t="s">
        <v>3868</v>
      </c>
      <c r="J2456" s="317">
        <v>9</v>
      </c>
      <c r="K2456" s="317" t="s">
        <v>452</v>
      </c>
      <c r="L2456" s="317" t="s">
        <v>1027</v>
      </c>
      <c r="M2456" s="317">
        <v>0</v>
      </c>
      <c r="N2456" s="333" t="s">
        <v>29</v>
      </c>
      <c r="O2456" s="318"/>
      <c r="P2456" s="319"/>
      <c r="Q2456" s="320"/>
      <c r="R2456" s="319"/>
      <c r="S2456" s="319"/>
      <c r="T2456" s="320"/>
      <c r="U2456" s="321">
        <v>45075</v>
      </c>
      <c r="V2456" s="270" t="str">
        <f ca="1">IFERROR(IF(E2456&lt;&gt;"",VLOOKUP(E2456,'Color Lineup'!N:N,1,0),""),"CHECK")</f>
        <v>JH1D6</v>
      </c>
    </row>
    <row r="2457" spans="3:22">
      <c r="C2457" s="1">
        <f>+IF(D2457=1,COUNTIF($D$2:D2457,D2457),0)</f>
        <v>0</v>
      </c>
      <c r="D2457" s="1">
        <f>+COUNTIF($E$2:E2457,E2457)</f>
        <v>79</v>
      </c>
      <c r="E2457" s="1" t="str">
        <f t="shared" si="76"/>
        <v>MY4R0</v>
      </c>
      <c r="F2457" s="323">
        <f t="shared" si="77"/>
        <v>2455</v>
      </c>
      <c r="G2457" s="317" t="s">
        <v>3953</v>
      </c>
      <c r="H2457" s="317" t="s">
        <v>518</v>
      </c>
      <c r="I2457" s="317" t="s">
        <v>1195</v>
      </c>
      <c r="J2457" s="317">
        <v>1</v>
      </c>
      <c r="K2457" s="317" t="s">
        <v>759</v>
      </c>
      <c r="L2457" s="317" t="s">
        <v>818</v>
      </c>
      <c r="M2457" s="317">
        <v>0</v>
      </c>
      <c r="N2457" s="333" t="s">
        <v>21</v>
      </c>
      <c r="O2457" s="318"/>
      <c r="P2457" s="319"/>
      <c r="Q2457" s="320"/>
      <c r="R2457" s="319"/>
      <c r="S2457" s="319"/>
      <c r="T2457" s="320"/>
      <c r="U2457" s="321">
        <v>45075</v>
      </c>
      <c r="V2457" s="270" t="str">
        <f ca="1">IFERROR(IF(E2457&lt;&gt;"",VLOOKUP(E2457,'Color Lineup'!N:N,1,0),""),"CHECK")</f>
        <v>MY4R0</v>
      </c>
    </row>
    <row r="2458" spans="3:22">
      <c r="C2458" s="1">
        <f>+IF(D2458=1,COUNTIF($D$2:D2458,D2458),0)</f>
        <v>0</v>
      </c>
      <c r="D2458" s="1">
        <f>+COUNTIF($E$2:E2458,E2458)</f>
        <v>103</v>
      </c>
      <c r="E2458" s="1" t="str">
        <f t="shared" si="76"/>
        <v>LHX12</v>
      </c>
      <c r="F2458" s="323">
        <f t="shared" si="77"/>
        <v>2456</v>
      </c>
      <c r="G2458" s="317" t="s">
        <v>3954</v>
      </c>
      <c r="H2458" s="317" t="s">
        <v>682</v>
      </c>
      <c r="I2458" s="317" t="s">
        <v>3922</v>
      </c>
      <c r="J2458" s="317">
        <v>4</v>
      </c>
      <c r="K2458" s="317" t="s">
        <v>585</v>
      </c>
      <c r="L2458" s="317" t="s">
        <v>945</v>
      </c>
      <c r="M2458" s="317">
        <v>0</v>
      </c>
      <c r="N2458" s="333" t="s">
        <v>632</v>
      </c>
      <c r="O2458" s="318"/>
      <c r="P2458" s="319"/>
      <c r="Q2458" s="320"/>
      <c r="R2458" s="319"/>
      <c r="S2458" s="319"/>
      <c r="T2458" s="320"/>
      <c r="U2458" s="321">
        <v>45075</v>
      </c>
      <c r="V2458" s="270" t="str">
        <f ca="1">IFERROR(IF(E2458&lt;&gt;"",VLOOKUP(E2458,'Color Lineup'!N:N,1,0),""),"CHECK")</f>
        <v>LHX12</v>
      </c>
    </row>
    <row r="2459" spans="3:22">
      <c r="C2459" s="1">
        <f>+IF(D2459=1,COUNTIF($D$2:D2459,D2459),0)</f>
        <v>0</v>
      </c>
      <c r="D2459" s="1">
        <f>+COUNTIF($E$2:E2459,E2459)</f>
        <v>25</v>
      </c>
      <c r="E2459" s="1" t="str">
        <f t="shared" si="76"/>
        <v>MV089</v>
      </c>
      <c r="F2459" s="323">
        <f t="shared" si="77"/>
        <v>2457</v>
      </c>
      <c r="G2459" s="317" t="s">
        <v>3955</v>
      </c>
      <c r="H2459" s="317" t="s">
        <v>518</v>
      </c>
      <c r="I2459" s="317" t="s">
        <v>1179</v>
      </c>
      <c r="J2459" s="317">
        <v>10</v>
      </c>
      <c r="K2459" s="317" t="s">
        <v>758</v>
      </c>
      <c r="L2459" s="317" t="s">
        <v>819</v>
      </c>
      <c r="M2459" s="317">
        <v>0</v>
      </c>
      <c r="N2459" s="333" t="s">
        <v>465</v>
      </c>
      <c r="O2459" s="318"/>
      <c r="P2459" s="319"/>
      <c r="Q2459" s="320"/>
      <c r="R2459" s="319"/>
      <c r="S2459" s="319"/>
      <c r="T2459" s="320"/>
      <c r="U2459" s="321">
        <v>45075</v>
      </c>
      <c r="V2459" s="270" t="str">
        <f ca="1">IFERROR(IF(E2459&lt;&gt;"",VLOOKUP(E2459,'Color Lineup'!N:N,1,0),""),"CHECK")</f>
        <v>MV089</v>
      </c>
    </row>
    <row r="2460" spans="3:22">
      <c r="C2460" s="1">
        <f>+IF(D2460=1,COUNTIF($D$2:D2460,D2460),0)</f>
        <v>0</v>
      </c>
      <c r="D2460" s="1">
        <f>+COUNTIF($E$2:E2460,E2460)</f>
        <v>18</v>
      </c>
      <c r="E2460" s="1" t="str">
        <f t="shared" si="76"/>
        <v>JH4V8</v>
      </c>
      <c r="F2460" s="323">
        <f t="shared" si="77"/>
        <v>2458</v>
      </c>
      <c r="G2460" s="317" t="s">
        <v>3956</v>
      </c>
      <c r="H2460" s="317" t="s">
        <v>520</v>
      </c>
      <c r="I2460" s="317" t="s">
        <v>3868</v>
      </c>
      <c r="J2460" s="317">
        <v>10</v>
      </c>
      <c r="K2460" s="317" t="s">
        <v>452</v>
      </c>
      <c r="L2460" s="317" t="s">
        <v>1028</v>
      </c>
      <c r="M2460" s="317">
        <v>0</v>
      </c>
      <c r="N2460" s="333" t="s">
        <v>30</v>
      </c>
      <c r="O2460" s="318"/>
      <c r="P2460" s="319"/>
      <c r="Q2460" s="320"/>
      <c r="R2460" s="319"/>
      <c r="S2460" s="319"/>
      <c r="T2460" s="320"/>
      <c r="U2460" s="321">
        <v>45075</v>
      </c>
      <c r="V2460" s="270" t="str">
        <f ca="1">IFERROR(IF(E2460&lt;&gt;"",VLOOKUP(E2460,'Color Lineup'!N:N,1,0),""),"CHECK")</f>
        <v>JH4V8</v>
      </c>
    </row>
    <row r="2461" spans="3:22">
      <c r="C2461" s="1">
        <f>+IF(D2461=1,COUNTIF($D$2:D2461,D2461),0)</f>
        <v>0</v>
      </c>
      <c r="D2461" s="1">
        <f>+COUNTIF($E$2:E2461,E2461)</f>
        <v>11</v>
      </c>
      <c r="E2461" s="1" t="str">
        <f t="shared" si="76"/>
        <v>HKX12</v>
      </c>
      <c r="F2461" s="323">
        <f t="shared" si="77"/>
        <v>2459</v>
      </c>
      <c r="G2461" s="317" t="s">
        <v>3957</v>
      </c>
      <c r="H2461" s="317" t="s">
        <v>682</v>
      </c>
      <c r="I2461" s="317" t="s">
        <v>3888</v>
      </c>
      <c r="J2461" s="317">
        <v>9</v>
      </c>
      <c r="K2461" s="317" t="s">
        <v>681</v>
      </c>
      <c r="L2461" s="317" t="s">
        <v>947</v>
      </c>
      <c r="M2461" s="317">
        <v>0</v>
      </c>
      <c r="N2461" s="333" t="s">
        <v>632</v>
      </c>
      <c r="O2461" s="318"/>
      <c r="P2461" s="319"/>
      <c r="Q2461" s="320"/>
      <c r="R2461" s="319"/>
      <c r="S2461" s="319"/>
      <c r="T2461" s="320"/>
      <c r="U2461" s="321">
        <v>45075</v>
      </c>
      <c r="V2461" s="270" t="str">
        <f ca="1">IFERROR(IF(E2461&lt;&gt;"",VLOOKUP(E2461,'Color Lineup'!N:N,1,0),""),"CHECK")</f>
        <v>HKX12</v>
      </c>
    </row>
    <row r="2462" spans="3:22">
      <c r="C2462" s="1">
        <f>+IF(D2462=1,COUNTIF($D$2:D2462,D2462),0)</f>
        <v>0</v>
      </c>
      <c r="D2462" s="1">
        <f>+COUNTIF($E$2:E2462,E2462)</f>
        <v>65</v>
      </c>
      <c r="E2462" s="1" t="str">
        <f t="shared" si="76"/>
        <v>JH040</v>
      </c>
      <c r="F2462" s="323">
        <f t="shared" si="77"/>
        <v>2460</v>
      </c>
      <c r="G2462" s="317" t="s">
        <v>3958</v>
      </c>
      <c r="H2462" s="317" t="s">
        <v>520</v>
      </c>
      <c r="I2462" s="317" t="s">
        <v>3959</v>
      </c>
      <c r="J2462" s="317">
        <v>1</v>
      </c>
      <c r="K2462" s="317" t="s">
        <v>452</v>
      </c>
      <c r="L2462" s="317" t="s">
        <v>1029</v>
      </c>
      <c r="M2462" s="317">
        <v>0</v>
      </c>
      <c r="N2462" s="333" t="s">
        <v>28</v>
      </c>
      <c r="O2462" s="318"/>
      <c r="P2462" s="319"/>
      <c r="Q2462" s="320"/>
      <c r="R2462" s="319"/>
      <c r="S2462" s="319"/>
      <c r="T2462" s="320"/>
      <c r="U2462" s="321">
        <v>45075</v>
      </c>
      <c r="V2462" s="270" t="str">
        <f ca="1">IFERROR(IF(E2462&lt;&gt;"",VLOOKUP(E2462,'Color Lineup'!N:N,1,0),""),"CHECK")</f>
        <v>JH040</v>
      </c>
    </row>
    <row r="2463" spans="3:22">
      <c r="C2463" s="1">
        <f>+IF(D2463=1,COUNTIF($D$2:D2463,D2463),0)</f>
        <v>0</v>
      </c>
      <c r="D2463" s="1">
        <f>+COUNTIF($E$2:E2463,E2463)</f>
        <v>75</v>
      </c>
      <c r="E2463" s="1" t="str">
        <f t="shared" si="76"/>
        <v>MX3R3</v>
      </c>
      <c r="F2463" s="323">
        <f t="shared" si="77"/>
        <v>2461</v>
      </c>
      <c r="G2463" s="317" t="s">
        <v>3960</v>
      </c>
      <c r="H2463" s="317" t="s">
        <v>518</v>
      </c>
      <c r="I2463" s="317" t="s">
        <v>1221</v>
      </c>
      <c r="J2463" s="317">
        <v>5</v>
      </c>
      <c r="K2463" s="317" t="s">
        <v>760</v>
      </c>
      <c r="L2463" s="317" t="s">
        <v>820</v>
      </c>
      <c r="M2463" s="317">
        <v>0</v>
      </c>
      <c r="N2463" s="333" t="s">
        <v>354</v>
      </c>
      <c r="O2463" s="318"/>
      <c r="P2463" s="319"/>
      <c r="Q2463" s="320"/>
      <c r="R2463" s="319"/>
      <c r="S2463" s="319"/>
      <c r="T2463" s="320"/>
      <c r="U2463" s="321">
        <v>45075</v>
      </c>
      <c r="V2463" s="270" t="str">
        <f ca="1">IFERROR(IF(E2463&lt;&gt;"",VLOOKUP(E2463,'Color Lineup'!N:N,1,0),""),"CHECK")</f>
        <v>MX3R3</v>
      </c>
    </row>
    <row r="2464" spans="3:22">
      <c r="C2464" s="1">
        <f>+IF(D2464=1,COUNTIF($D$2:D2464,D2464),0)</f>
        <v>0</v>
      </c>
      <c r="D2464" s="1">
        <f>+COUNTIF($E$2:E2464,E2464)</f>
        <v>35</v>
      </c>
      <c r="E2464" s="1" t="str">
        <f t="shared" si="76"/>
        <v>HJX12</v>
      </c>
      <c r="F2464" s="323">
        <f t="shared" si="77"/>
        <v>2462</v>
      </c>
      <c r="G2464" s="317" t="s">
        <v>3961</v>
      </c>
      <c r="H2464" s="317" t="s">
        <v>682</v>
      </c>
      <c r="I2464" s="317" t="s">
        <v>3891</v>
      </c>
      <c r="J2464" s="317">
        <v>7</v>
      </c>
      <c r="K2464" s="317" t="s">
        <v>679</v>
      </c>
      <c r="L2464" s="317" t="s">
        <v>948</v>
      </c>
      <c r="M2464" s="317">
        <v>0</v>
      </c>
      <c r="N2464" s="333" t="s">
        <v>632</v>
      </c>
      <c r="O2464" s="318"/>
      <c r="P2464" s="319"/>
      <c r="Q2464" s="320"/>
      <c r="R2464" s="319"/>
      <c r="S2464" s="319"/>
      <c r="T2464" s="320"/>
      <c r="U2464" s="321">
        <v>45075</v>
      </c>
      <c r="V2464" s="270" t="str">
        <f ca="1">IFERROR(IF(E2464&lt;&gt;"",VLOOKUP(E2464,'Color Lineup'!N:N,1,0),""),"CHECK")</f>
        <v>HJX12</v>
      </c>
    </row>
    <row r="2465" spans="3:22">
      <c r="C2465" s="1">
        <f>+IF(D2465=1,COUNTIF($D$2:D2465,D2465),0)</f>
        <v>0</v>
      </c>
      <c r="D2465" s="1">
        <f>+COUNTIF($E$2:E2465,E2465)</f>
        <v>83</v>
      </c>
      <c r="E2465" s="1" t="str">
        <f t="shared" si="76"/>
        <v>MV4R0</v>
      </c>
      <c r="F2465" s="323">
        <f t="shared" si="77"/>
        <v>2463</v>
      </c>
      <c r="G2465" s="317" t="s">
        <v>3962</v>
      </c>
      <c r="H2465" s="317" t="s">
        <v>518</v>
      </c>
      <c r="I2465" s="317" t="s">
        <v>1184</v>
      </c>
      <c r="J2465" s="317">
        <v>1</v>
      </c>
      <c r="K2465" s="317" t="s">
        <v>758</v>
      </c>
      <c r="L2465" s="317" t="s">
        <v>821</v>
      </c>
      <c r="M2465" s="317">
        <v>0</v>
      </c>
      <c r="N2465" s="333" t="s">
        <v>21</v>
      </c>
      <c r="O2465" s="318"/>
      <c r="P2465" s="319"/>
      <c r="Q2465" s="320"/>
      <c r="R2465" s="319"/>
      <c r="S2465" s="319"/>
      <c r="T2465" s="320"/>
      <c r="U2465" s="321">
        <v>45075</v>
      </c>
      <c r="V2465" s="270" t="str">
        <f ca="1">IFERROR(IF(E2465&lt;&gt;"",VLOOKUP(E2465,'Color Lineup'!N:N,1,0),""),"CHECK")</f>
        <v>MV4R0</v>
      </c>
    </row>
    <row r="2466" spans="3:22">
      <c r="C2466" s="1">
        <f>+IF(D2466=1,COUNTIF($D$2:D2466,D2466),0)</f>
        <v>0</v>
      </c>
      <c r="D2466" s="1">
        <f>+COUNTIF($E$2:E2466,E2466)</f>
        <v>20</v>
      </c>
      <c r="E2466" s="1" t="str">
        <f t="shared" si="76"/>
        <v>CXP20</v>
      </c>
      <c r="F2466" s="323">
        <f t="shared" si="77"/>
        <v>2464</v>
      </c>
      <c r="G2466" s="317" t="s">
        <v>3963</v>
      </c>
      <c r="H2466" s="317" t="s">
        <v>682</v>
      </c>
      <c r="I2466" s="317" t="s">
        <v>3904</v>
      </c>
      <c r="J2466" s="317">
        <v>6</v>
      </c>
      <c r="K2466" s="317" t="s">
        <v>680</v>
      </c>
      <c r="L2466" s="317" t="s">
        <v>949</v>
      </c>
      <c r="M2466" s="317">
        <v>0</v>
      </c>
      <c r="N2466" s="333" t="s">
        <v>633</v>
      </c>
      <c r="O2466" s="318"/>
      <c r="P2466" s="319"/>
      <c r="Q2466" s="320"/>
      <c r="R2466" s="319"/>
      <c r="S2466" s="319"/>
      <c r="T2466" s="320"/>
      <c r="U2466" s="321">
        <v>45075</v>
      </c>
      <c r="V2466" s="270" t="str">
        <f ca="1">IFERROR(IF(E2466&lt;&gt;"",VLOOKUP(E2466,'Color Lineup'!N:N,1,0),""),"CHECK")</f>
        <v>CXP20</v>
      </c>
    </row>
    <row r="2467" spans="3:22">
      <c r="C2467" s="1">
        <f>+IF(D2467=1,COUNTIF($D$2:D2467,D2467),0)</f>
        <v>0</v>
      </c>
      <c r="D2467" s="1">
        <f>+COUNTIF($E$2:E2467,E2467)</f>
        <v>181</v>
      </c>
      <c r="E2467" s="1" t="str">
        <f t="shared" si="76"/>
        <v>MX4R0</v>
      </c>
      <c r="F2467" s="323">
        <f t="shared" si="77"/>
        <v>2465</v>
      </c>
      <c r="G2467" s="317" t="s">
        <v>3964</v>
      </c>
      <c r="H2467" s="317" t="s">
        <v>518</v>
      </c>
      <c r="I2467" s="317" t="s">
        <v>1221</v>
      </c>
      <c r="J2467" s="317">
        <v>6</v>
      </c>
      <c r="K2467" s="317" t="s">
        <v>760</v>
      </c>
      <c r="L2467" s="317" t="s">
        <v>822</v>
      </c>
      <c r="M2467" s="317">
        <v>0</v>
      </c>
      <c r="N2467" s="333" t="s">
        <v>21</v>
      </c>
      <c r="O2467" s="318"/>
      <c r="P2467" s="319"/>
      <c r="Q2467" s="320"/>
      <c r="R2467" s="319"/>
      <c r="S2467" s="319"/>
      <c r="T2467" s="320"/>
      <c r="U2467" s="321">
        <v>45075</v>
      </c>
      <c r="V2467" s="270" t="str">
        <f ca="1">IFERROR(IF(E2467&lt;&gt;"",VLOOKUP(E2467,'Color Lineup'!N:N,1,0),""),"CHECK")</f>
        <v>MX4R0</v>
      </c>
    </row>
    <row r="2468" spans="3:22">
      <c r="C2468" s="1">
        <f>+IF(D2468=1,COUNTIF($D$2:D2468,D2468),0)</f>
        <v>0</v>
      </c>
      <c r="D2468" s="1">
        <f>+COUNTIF($E$2:E2468,E2468)</f>
        <v>29</v>
      </c>
      <c r="E2468" s="1" t="str">
        <f t="shared" si="76"/>
        <v>JH1D6</v>
      </c>
      <c r="F2468" s="323">
        <f t="shared" si="77"/>
        <v>2466</v>
      </c>
      <c r="G2468" s="317" t="s">
        <v>3965</v>
      </c>
      <c r="H2468" s="317" t="s">
        <v>520</v>
      </c>
      <c r="I2468" s="317" t="s">
        <v>3959</v>
      </c>
      <c r="J2468" s="317">
        <v>2</v>
      </c>
      <c r="K2468" s="317" t="s">
        <v>452</v>
      </c>
      <c r="L2468" s="317" t="s">
        <v>1030</v>
      </c>
      <c r="M2468" s="317">
        <v>0</v>
      </c>
      <c r="N2468" s="333" t="s">
        <v>29</v>
      </c>
      <c r="O2468" s="318"/>
      <c r="P2468" s="319"/>
      <c r="Q2468" s="320"/>
      <c r="R2468" s="319"/>
      <c r="S2468" s="319"/>
      <c r="T2468" s="320"/>
      <c r="U2468" s="321">
        <v>45075</v>
      </c>
      <c r="V2468" s="270" t="str">
        <f ca="1">IFERROR(IF(E2468&lt;&gt;"",VLOOKUP(E2468,'Color Lineup'!N:N,1,0),""),"CHECK")</f>
        <v>JH1D6</v>
      </c>
    </row>
    <row r="2469" spans="3:22">
      <c r="C2469" s="1">
        <f>+IF(D2469=1,COUNTIF($D$2:D2469,D2469),0)</f>
        <v>0</v>
      </c>
      <c r="D2469" s="1">
        <f>+COUNTIF($E$2:E2469,E2469)</f>
        <v>212</v>
      </c>
      <c r="E2469" s="1" t="str">
        <f t="shared" si="76"/>
        <v>LH089</v>
      </c>
      <c r="F2469" s="323">
        <f t="shared" si="77"/>
        <v>2467</v>
      </c>
      <c r="G2469" s="317" t="s">
        <v>3966</v>
      </c>
      <c r="H2469" s="317" t="s">
        <v>682</v>
      </c>
      <c r="I2469" s="317" t="s">
        <v>3922</v>
      </c>
      <c r="J2469" s="317">
        <v>5</v>
      </c>
      <c r="K2469" s="317" t="s">
        <v>585</v>
      </c>
      <c r="L2469" s="317" t="s">
        <v>950</v>
      </c>
      <c r="M2469" s="317">
        <v>0</v>
      </c>
      <c r="N2469" s="333" t="s">
        <v>465</v>
      </c>
      <c r="O2469" s="318"/>
      <c r="P2469" s="319"/>
      <c r="Q2469" s="320"/>
      <c r="R2469" s="319"/>
      <c r="S2469" s="319"/>
      <c r="T2469" s="320"/>
      <c r="U2469" s="321">
        <v>45075</v>
      </c>
      <c r="V2469" s="270" t="str">
        <f ca="1">IFERROR(IF(E2469&lt;&gt;"",VLOOKUP(E2469,'Color Lineup'!N:N,1,0),""),"CHECK")</f>
        <v>LH089</v>
      </c>
    </row>
    <row r="2470" spans="3:22">
      <c r="C2470" s="1">
        <f>+IF(D2470=1,COUNTIF($D$2:D2470,D2470),0)</f>
        <v>0</v>
      </c>
      <c r="D2470" s="1">
        <f>+COUNTIF($E$2:E2470,E2470)</f>
        <v>74</v>
      </c>
      <c r="E2470" s="1" t="str">
        <f t="shared" si="76"/>
        <v>MV040</v>
      </c>
      <c r="F2470" s="323">
        <f t="shared" si="77"/>
        <v>2468</v>
      </c>
      <c r="G2470" s="317" t="s">
        <v>3967</v>
      </c>
      <c r="H2470" s="317" t="s">
        <v>518</v>
      </c>
      <c r="I2470" s="317" t="s">
        <v>1184</v>
      </c>
      <c r="J2470" s="317">
        <v>2</v>
      </c>
      <c r="K2470" s="317" t="s">
        <v>758</v>
      </c>
      <c r="L2470" s="317" t="s">
        <v>823</v>
      </c>
      <c r="M2470" s="317">
        <v>0</v>
      </c>
      <c r="N2470" s="333" t="s">
        <v>28</v>
      </c>
      <c r="O2470" s="318"/>
      <c r="P2470" s="319"/>
      <c r="Q2470" s="320"/>
      <c r="R2470" s="319"/>
      <c r="S2470" s="319"/>
      <c r="T2470" s="320"/>
      <c r="U2470" s="321">
        <v>45075</v>
      </c>
      <c r="V2470" s="270" t="str">
        <f ca="1">IFERROR(IF(E2470&lt;&gt;"",VLOOKUP(E2470,'Color Lineup'!N:N,1,0),""),"CHECK")</f>
        <v>MV040</v>
      </c>
    </row>
    <row r="2471" spans="3:22">
      <c r="C2471" s="1">
        <f>+IF(D2471=1,COUNTIF($D$2:D2471,D2471),0)</f>
        <v>0</v>
      </c>
      <c r="D2471" s="1">
        <f>+COUNTIF($E$2:E2471,E2471)</f>
        <v>94</v>
      </c>
      <c r="E2471" s="1" t="str">
        <f t="shared" si="76"/>
        <v>HKW09</v>
      </c>
      <c r="F2471" s="323">
        <f t="shared" si="77"/>
        <v>2469</v>
      </c>
      <c r="G2471" s="317" t="s">
        <v>3968</v>
      </c>
      <c r="H2471" s="317" t="s">
        <v>682</v>
      </c>
      <c r="I2471" s="317" t="s">
        <v>3888</v>
      </c>
      <c r="J2471" s="317">
        <v>10</v>
      </c>
      <c r="K2471" s="317" t="s">
        <v>681</v>
      </c>
      <c r="L2471" s="317" t="s">
        <v>951</v>
      </c>
      <c r="M2471" s="317">
        <v>0</v>
      </c>
      <c r="N2471" s="333" t="s">
        <v>635</v>
      </c>
      <c r="O2471" s="318"/>
      <c r="P2471" s="319"/>
      <c r="Q2471" s="320"/>
      <c r="R2471" s="319"/>
      <c r="S2471" s="319"/>
      <c r="T2471" s="320"/>
      <c r="U2471" s="321">
        <v>45075</v>
      </c>
      <c r="V2471" s="270" t="str">
        <f ca="1">IFERROR(IF(E2471&lt;&gt;"",VLOOKUP(E2471,'Color Lineup'!N:N,1,0),""),"CHECK")</f>
        <v>HKW09</v>
      </c>
    </row>
    <row r="2472" spans="3:22">
      <c r="C2472" s="1">
        <f>+IF(D2472=1,COUNTIF($D$2:D2472,D2472),0)</f>
        <v>0</v>
      </c>
      <c r="D2472" s="1">
        <f>+COUNTIF($E$2:E2472,E2472)</f>
        <v>20</v>
      </c>
      <c r="E2472" s="1" t="str">
        <f t="shared" si="76"/>
        <v>MY3R3</v>
      </c>
      <c r="F2472" s="323">
        <f t="shared" si="77"/>
        <v>2470</v>
      </c>
      <c r="G2472" s="317" t="s">
        <v>3969</v>
      </c>
      <c r="H2472" s="317" t="s">
        <v>518</v>
      </c>
      <c r="I2472" s="317" t="s">
        <v>1195</v>
      </c>
      <c r="J2472" s="317">
        <v>2</v>
      </c>
      <c r="K2472" s="317" t="s">
        <v>759</v>
      </c>
      <c r="L2472" s="317" t="s">
        <v>824</v>
      </c>
      <c r="M2472" s="317">
        <v>0</v>
      </c>
      <c r="N2472" s="333" t="s">
        <v>354</v>
      </c>
      <c r="O2472" s="318"/>
      <c r="P2472" s="319"/>
      <c r="Q2472" s="320"/>
      <c r="R2472" s="319"/>
      <c r="S2472" s="319"/>
      <c r="T2472" s="320"/>
      <c r="U2472" s="321">
        <v>45075</v>
      </c>
      <c r="V2472" s="270" t="str">
        <f ca="1">IFERROR(IF(E2472&lt;&gt;"",VLOOKUP(E2472,'Color Lineup'!N:N,1,0),""),"CHECK")</f>
        <v>MY3R3</v>
      </c>
    </row>
    <row r="2473" spans="3:22">
      <c r="C2473" s="1">
        <f>+IF(D2473=1,COUNTIF($D$2:D2473,D2473),0)</f>
        <v>0</v>
      </c>
      <c r="D2473" s="1">
        <f>+COUNTIF($E$2:E2473,E2473)</f>
        <v>114</v>
      </c>
      <c r="E2473" s="1" t="str">
        <f t="shared" si="76"/>
        <v>HJ089</v>
      </c>
      <c r="F2473" s="323">
        <f t="shared" si="77"/>
        <v>2471</v>
      </c>
      <c r="G2473" s="317" t="s">
        <v>3970</v>
      </c>
      <c r="H2473" s="317" t="s">
        <v>682</v>
      </c>
      <c r="I2473" s="317" t="s">
        <v>3891</v>
      </c>
      <c r="J2473" s="317">
        <v>8</v>
      </c>
      <c r="K2473" s="317" t="s">
        <v>679</v>
      </c>
      <c r="L2473" s="317" t="s">
        <v>952</v>
      </c>
      <c r="M2473" s="317">
        <v>0</v>
      </c>
      <c r="N2473" s="333" t="s">
        <v>465</v>
      </c>
      <c r="O2473" s="318"/>
      <c r="P2473" s="319"/>
      <c r="Q2473" s="320"/>
      <c r="R2473" s="319"/>
      <c r="S2473" s="319"/>
      <c r="T2473" s="320"/>
      <c r="U2473" s="321">
        <v>45075</v>
      </c>
      <c r="V2473" s="270" t="str">
        <f ca="1">IFERROR(IF(E2473&lt;&gt;"",VLOOKUP(E2473,'Color Lineup'!N:N,1,0),""),"CHECK")</f>
        <v>HJ089</v>
      </c>
    </row>
    <row r="2474" spans="3:22">
      <c r="C2474" s="1">
        <f>+IF(D2474=1,COUNTIF($D$2:D2474,D2474),0)</f>
        <v>0</v>
      </c>
      <c r="D2474" s="1">
        <f>+COUNTIF($E$2:E2474,E2474)</f>
        <v>14</v>
      </c>
      <c r="E2474" s="1" t="str">
        <f t="shared" si="76"/>
        <v>JL1D6</v>
      </c>
      <c r="F2474" s="323">
        <f t="shared" si="77"/>
        <v>2472</v>
      </c>
      <c r="G2474" s="317" t="s">
        <v>3971</v>
      </c>
      <c r="H2474" s="317" t="s">
        <v>520</v>
      </c>
      <c r="I2474" s="317" t="s">
        <v>3854</v>
      </c>
      <c r="J2474" s="317">
        <v>5</v>
      </c>
      <c r="K2474" s="317" t="s">
        <v>454</v>
      </c>
      <c r="L2474" s="317" t="s">
        <v>1031</v>
      </c>
      <c r="M2474" s="317">
        <v>0</v>
      </c>
      <c r="N2474" s="333" t="s">
        <v>29</v>
      </c>
      <c r="O2474" s="318"/>
      <c r="P2474" s="319"/>
      <c r="Q2474" s="320"/>
      <c r="R2474" s="319"/>
      <c r="S2474" s="319"/>
      <c r="T2474" s="320"/>
      <c r="U2474" s="321">
        <v>45075</v>
      </c>
      <c r="V2474" s="270" t="str">
        <f ca="1">IFERROR(IF(E2474&lt;&gt;"",VLOOKUP(E2474,'Color Lineup'!N:N,1,0),""),"CHECK")</f>
        <v>JL1D6</v>
      </c>
    </row>
    <row r="2475" spans="3:22">
      <c r="C2475" s="1">
        <f>+IF(D2475=1,COUNTIF($D$2:D2475,D2475),0)</f>
        <v>0</v>
      </c>
      <c r="D2475" s="1">
        <f>+COUNTIF($E$2:E2475,E2475)</f>
        <v>154</v>
      </c>
      <c r="E2475" s="1" t="str">
        <f t="shared" si="76"/>
        <v>MX089</v>
      </c>
      <c r="F2475" s="323">
        <f t="shared" si="77"/>
        <v>2473</v>
      </c>
      <c r="G2475" s="317" t="s">
        <v>3972</v>
      </c>
      <c r="H2475" s="317" t="s">
        <v>518</v>
      </c>
      <c r="I2475" s="317" t="s">
        <v>1221</v>
      </c>
      <c r="J2475" s="317">
        <v>7</v>
      </c>
      <c r="K2475" s="317" t="s">
        <v>760</v>
      </c>
      <c r="L2475" s="317" t="s">
        <v>825</v>
      </c>
      <c r="M2475" s="317">
        <v>0</v>
      </c>
      <c r="N2475" s="333" t="s">
        <v>465</v>
      </c>
      <c r="O2475" s="318"/>
      <c r="P2475" s="319"/>
      <c r="Q2475" s="320"/>
      <c r="R2475" s="319"/>
      <c r="S2475" s="319"/>
      <c r="T2475" s="320"/>
      <c r="U2475" s="321">
        <v>45075</v>
      </c>
      <c r="V2475" s="270" t="str">
        <f ca="1">IFERROR(IF(E2475&lt;&gt;"",VLOOKUP(E2475,'Color Lineup'!N:N,1,0),""),"CHECK")</f>
        <v>MX089</v>
      </c>
    </row>
    <row r="2476" spans="3:22">
      <c r="C2476" s="1">
        <f>+IF(D2476=1,COUNTIF($D$2:D2476,D2476),0)</f>
        <v>0</v>
      </c>
      <c r="D2476" s="1">
        <f>+COUNTIF($E$2:E2476,E2476)</f>
        <v>109</v>
      </c>
      <c r="E2476" s="1" t="str">
        <f t="shared" si="76"/>
        <v>CXW09</v>
      </c>
      <c r="F2476" s="323">
        <f t="shared" si="77"/>
        <v>2474</v>
      </c>
      <c r="G2476" s="317" t="s">
        <v>3973</v>
      </c>
      <c r="H2476" s="317" t="s">
        <v>682</v>
      </c>
      <c r="I2476" s="317" t="s">
        <v>3904</v>
      </c>
      <c r="J2476" s="317">
        <v>7</v>
      </c>
      <c r="K2476" s="317" t="s">
        <v>680</v>
      </c>
      <c r="L2476" s="317" t="s">
        <v>953</v>
      </c>
      <c r="M2476" s="317">
        <v>0</v>
      </c>
      <c r="N2476" s="333" t="s">
        <v>635</v>
      </c>
      <c r="O2476" s="318"/>
      <c r="P2476" s="319"/>
      <c r="Q2476" s="320"/>
      <c r="R2476" s="319"/>
      <c r="S2476" s="319"/>
      <c r="T2476" s="320"/>
      <c r="U2476" s="321">
        <v>45075</v>
      </c>
      <c r="V2476" s="270" t="str">
        <f ca="1">IFERROR(IF(E2476&lt;&gt;"",VLOOKUP(E2476,'Color Lineup'!N:N,1,0),""),"CHECK")</f>
        <v>CXW09</v>
      </c>
    </row>
    <row r="2477" spans="3:22">
      <c r="C2477" s="1">
        <f>+IF(D2477=1,COUNTIF($D$2:D2477,D2477),0)</f>
        <v>0</v>
      </c>
      <c r="D2477" s="1">
        <f>+COUNTIF($E$2:E2477,E2477)</f>
        <v>22</v>
      </c>
      <c r="E2477" s="1" t="str">
        <f t="shared" si="76"/>
        <v>MV1D6</v>
      </c>
      <c r="F2477" s="323">
        <f t="shared" si="77"/>
        <v>2475</v>
      </c>
      <c r="G2477" s="317" t="s">
        <v>3974</v>
      </c>
      <c r="H2477" s="317" t="s">
        <v>518</v>
      </c>
      <c r="I2477" s="317" t="s">
        <v>1184</v>
      </c>
      <c r="J2477" s="317">
        <v>3</v>
      </c>
      <c r="K2477" s="317" t="s">
        <v>758</v>
      </c>
      <c r="L2477" s="317" t="s">
        <v>826</v>
      </c>
      <c r="M2477" s="317">
        <v>0</v>
      </c>
      <c r="N2477" s="333" t="s">
        <v>29</v>
      </c>
      <c r="O2477" s="318"/>
      <c r="P2477" s="319"/>
      <c r="Q2477" s="320"/>
      <c r="R2477" s="319"/>
      <c r="S2477" s="319"/>
      <c r="T2477" s="320"/>
      <c r="U2477" s="321">
        <v>45075</v>
      </c>
      <c r="V2477" s="270" t="str">
        <f ca="1">IFERROR(IF(E2477&lt;&gt;"",VLOOKUP(E2477,'Color Lineup'!N:N,1,0),""),"CHECK")</f>
        <v>MV1D6</v>
      </c>
    </row>
    <row r="2478" spans="3:22">
      <c r="C2478" s="1">
        <f>+IF(D2478=1,COUNTIF($D$2:D2478,D2478),0)</f>
        <v>0</v>
      </c>
      <c r="D2478" s="1">
        <f>+COUNTIF($E$2:E2478,E2478)</f>
        <v>5</v>
      </c>
      <c r="E2478" s="1" t="str">
        <f t="shared" si="76"/>
        <v>HK576</v>
      </c>
      <c r="F2478" s="323">
        <f t="shared" si="77"/>
        <v>2476</v>
      </c>
      <c r="G2478" s="317" t="s">
        <v>3975</v>
      </c>
      <c r="H2478" s="317" t="s">
        <v>682</v>
      </c>
      <c r="I2478" s="317" t="s">
        <v>3976</v>
      </c>
      <c r="J2478" s="317">
        <v>1</v>
      </c>
      <c r="K2478" s="317" t="s">
        <v>681</v>
      </c>
      <c r="L2478" s="317" t="s">
        <v>954</v>
      </c>
      <c r="M2478" s="317">
        <v>0</v>
      </c>
      <c r="N2478" s="333" t="s">
        <v>2529</v>
      </c>
      <c r="O2478" s="318"/>
      <c r="P2478" s="319"/>
      <c r="Q2478" s="320"/>
      <c r="R2478" s="319"/>
      <c r="S2478" s="319"/>
      <c r="T2478" s="320"/>
      <c r="U2478" s="321">
        <v>45075</v>
      </c>
      <c r="V2478" s="270" t="str">
        <f ca="1">IFERROR(IF(E2478&lt;&gt;"",VLOOKUP(E2478,'Color Lineup'!N:N,1,0),""),"CHECK")</f>
        <v>HK576</v>
      </c>
    </row>
    <row r="2479" spans="3:22">
      <c r="C2479" s="1">
        <f>+IF(D2479=1,COUNTIF($D$2:D2479,D2479),0)</f>
        <v>0</v>
      </c>
      <c r="D2479" s="1">
        <f>+COUNTIF($E$2:E2479,E2479)</f>
        <v>84</v>
      </c>
      <c r="E2479" s="1" t="str">
        <f t="shared" si="76"/>
        <v>MV4R0</v>
      </c>
      <c r="F2479" s="323">
        <f t="shared" si="77"/>
        <v>2477</v>
      </c>
      <c r="G2479" s="317" t="s">
        <v>3977</v>
      </c>
      <c r="H2479" s="317" t="s">
        <v>518</v>
      </c>
      <c r="I2479" s="317" t="s">
        <v>1184</v>
      </c>
      <c r="J2479" s="317">
        <v>4</v>
      </c>
      <c r="K2479" s="317" t="s">
        <v>758</v>
      </c>
      <c r="L2479" s="317" t="s">
        <v>827</v>
      </c>
      <c r="M2479" s="317">
        <v>0</v>
      </c>
      <c r="N2479" s="333" t="s">
        <v>21</v>
      </c>
      <c r="O2479" s="318"/>
      <c r="P2479" s="319"/>
      <c r="Q2479" s="320"/>
      <c r="R2479" s="319"/>
      <c r="S2479" s="319"/>
      <c r="T2479" s="320"/>
      <c r="U2479" s="321">
        <v>45075</v>
      </c>
      <c r="V2479" s="270" t="str">
        <f ca="1">IFERROR(IF(E2479&lt;&gt;"",VLOOKUP(E2479,'Color Lineup'!N:N,1,0),""),"CHECK")</f>
        <v>MV4R0</v>
      </c>
    </row>
    <row r="2480" spans="3:22">
      <c r="C2480" s="1">
        <f>+IF(D2480=1,COUNTIF($D$2:D2480,D2480),0)</f>
        <v>0</v>
      </c>
      <c r="D2480" s="1">
        <f>+COUNTIF($E$2:E2480,E2480)</f>
        <v>73</v>
      </c>
      <c r="E2480" s="1" t="str">
        <f t="shared" si="76"/>
        <v>LH3Q3</v>
      </c>
      <c r="F2480" s="323">
        <f t="shared" si="77"/>
        <v>2478</v>
      </c>
      <c r="G2480" s="317" t="s">
        <v>3978</v>
      </c>
      <c r="H2480" s="317" t="s">
        <v>682</v>
      </c>
      <c r="I2480" s="317" t="s">
        <v>3922</v>
      </c>
      <c r="J2480" s="317">
        <v>6</v>
      </c>
      <c r="K2480" s="317" t="s">
        <v>585</v>
      </c>
      <c r="L2480" s="317" t="s">
        <v>955</v>
      </c>
      <c r="M2480" s="317">
        <v>0</v>
      </c>
      <c r="N2480" s="333" t="s">
        <v>630</v>
      </c>
      <c r="O2480" s="318"/>
      <c r="P2480" s="319"/>
      <c r="Q2480" s="320"/>
      <c r="R2480" s="319"/>
      <c r="S2480" s="319"/>
      <c r="T2480" s="320"/>
      <c r="U2480" s="321">
        <v>45075</v>
      </c>
      <c r="V2480" s="270" t="str">
        <f ca="1">IFERROR(IF(E2480&lt;&gt;"",VLOOKUP(E2480,'Color Lineup'!N:N,1,0),""),"CHECK")</f>
        <v>LH3Q3</v>
      </c>
    </row>
    <row r="2481" spans="3:22">
      <c r="C2481" s="1">
        <f>+IF(D2481=1,COUNTIF($D$2:D2481,D2481),0)</f>
        <v>0</v>
      </c>
      <c r="D2481" s="1">
        <f>+COUNTIF($E$2:E2481,E2481)</f>
        <v>5</v>
      </c>
      <c r="E2481" s="1" t="str">
        <f t="shared" si="76"/>
        <v>AA218</v>
      </c>
      <c r="F2481" s="323">
        <f t="shared" si="77"/>
        <v>2479</v>
      </c>
      <c r="G2481" s="317" t="s">
        <v>3979</v>
      </c>
      <c r="H2481" s="317" t="s">
        <v>520</v>
      </c>
      <c r="I2481" s="317" t="s">
        <v>1529</v>
      </c>
      <c r="J2481" s="317">
        <v>10</v>
      </c>
      <c r="K2481" s="317" t="s">
        <v>455</v>
      </c>
      <c r="L2481" s="317" t="s">
        <v>1032</v>
      </c>
      <c r="M2481" s="317">
        <v>0</v>
      </c>
      <c r="N2481" s="333" t="s">
        <v>20</v>
      </c>
      <c r="O2481" s="318"/>
      <c r="P2481" s="319"/>
      <c r="Q2481" s="320"/>
      <c r="R2481" s="319"/>
      <c r="S2481" s="319"/>
      <c r="T2481" s="320"/>
      <c r="U2481" s="321">
        <v>45075</v>
      </c>
      <c r="V2481" s="270" t="str">
        <f ca="1">IFERROR(IF(E2481&lt;&gt;"",VLOOKUP(E2481,'Color Lineup'!N:N,1,0),""),"CHECK")</f>
        <v>AA218</v>
      </c>
    </row>
    <row r="2482" spans="3:22">
      <c r="C2482" s="1">
        <f>+IF(D2482=1,COUNTIF($D$2:D2482,D2482),0)</f>
        <v>0</v>
      </c>
      <c r="D2482" s="1">
        <f>+COUNTIF($E$2:E2482,E2482)</f>
        <v>104</v>
      </c>
      <c r="E2482" s="1" t="str">
        <f t="shared" si="76"/>
        <v>MX218</v>
      </c>
      <c r="F2482" s="323">
        <f t="shared" si="77"/>
        <v>2480</v>
      </c>
      <c r="G2482" s="317" t="s">
        <v>3980</v>
      </c>
      <c r="H2482" s="317" t="s">
        <v>518</v>
      </c>
      <c r="I2482" s="317" t="s">
        <v>1221</v>
      </c>
      <c r="J2482" s="317">
        <v>8</v>
      </c>
      <c r="K2482" s="317" t="s">
        <v>760</v>
      </c>
      <c r="L2482" s="317" t="s">
        <v>828</v>
      </c>
      <c r="M2482" s="317">
        <v>0</v>
      </c>
      <c r="N2482" s="333" t="s">
        <v>20</v>
      </c>
      <c r="O2482" s="318"/>
      <c r="P2482" s="319"/>
      <c r="Q2482" s="320"/>
      <c r="R2482" s="319"/>
      <c r="S2482" s="319"/>
      <c r="T2482" s="320"/>
      <c r="U2482" s="321">
        <v>45075</v>
      </c>
      <c r="V2482" s="270" t="str">
        <f ca="1">IFERROR(IF(E2482&lt;&gt;"",VLOOKUP(E2482,'Color Lineup'!N:N,1,0),""),"CHECK")</f>
        <v>MX218</v>
      </c>
    </row>
    <row r="2483" spans="3:22">
      <c r="C2483" s="1">
        <f>+IF(D2483=1,COUNTIF($D$2:D2483,D2483),0)</f>
        <v>0</v>
      </c>
      <c r="D2483" s="1">
        <f>+COUNTIF($E$2:E2483,E2483)</f>
        <v>95</v>
      </c>
      <c r="E2483" s="1" t="str">
        <f t="shared" si="76"/>
        <v>HKW09</v>
      </c>
      <c r="F2483" s="323">
        <f t="shared" si="77"/>
        <v>2481</v>
      </c>
      <c r="G2483" s="317" t="s">
        <v>3981</v>
      </c>
      <c r="H2483" s="317" t="s">
        <v>682</v>
      </c>
      <c r="I2483" s="317" t="s">
        <v>3976</v>
      </c>
      <c r="J2483" s="317">
        <v>2</v>
      </c>
      <c r="K2483" s="317" t="s">
        <v>681</v>
      </c>
      <c r="L2483" s="317" t="s">
        <v>956</v>
      </c>
      <c r="M2483" s="317">
        <v>0</v>
      </c>
      <c r="N2483" s="333" t="s">
        <v>635</v>
      </c>
      <c r="O2483" s="318"/>
      <c r="P2483" s="319"/>
      <c r="Q2483" s="320"/>
      <c r="R2483" s="319"/>
      <c r="S2483" s="319"/>
      <c r="T2483" s="320"/>
      <c r="U2483" s="321">
        <v>45075</v>
      </c>
      <c r="V2483" s="270" t="str">
        <f ca="1">IFERROR(IF(E2483&lt;&gt;"",VLOOKUP(E2483,'Color Lineup'!N:N,1,0),""),"CHECK")</f>
        <v>HKW09</v>
      </c>
    </row>
    <row r="2484" spans="3:22">
      <c r="C2484" s="1">
        <f>+IF(D2484=1,COUNTIF($D$2:D2484,D2484),0)</f>
        <v>0</v>
      </c>
      <c r="D2484" s="1">
        <f>+COUNTIF($E$2:E2484,E2484)</f>
        <v>23</v>
      </c>
      <c r="E2484" s="1" t="str">
        <f t="shared" si="76"/>
        <v>MV1D6</v>
      </c>
      <c r="F2484" s="323">
        <f t="shared" si="77"/>
        <v>2482</v>
      </c>
      <c r="G2484" s="317" t="s">
        <v>3982</v>
      </c>
      <c r="H2484" s="317" t="s">
        <v>518</v>
      </c>
      <c r="I2484" s="317" t="s">
        <v>1184</v>
      </c>
      <c r="J2484" s="317">
        <v>5</v>
      </c>
      <c r="K2484" s="317" t="s">
        <v>758</v>
      </c>
      <c r="L2484" s="317" t="s">
        <v>829</v>
      </c>
      <c r="M2484" s="317">
        <v>0</v>
      </c>
      <c r="N2484" s="333" t="s">
        <v>29</v>
      </c>
      <c r="O2484" s="318"/>
      <c r="P2484" s="319"/>
      <c r="Q2484" s="320"/>
      <c r="R2484" s="319"/>
      <c r="S2484" s="319"/>
      <c r="T2484" s="320"/>
      <c r="U2484" s="321">
        <v>45075</v>
      </c>
      <c r="V2484" s="270" t="str">
        <f ca="1">IFERROR(IF(E2484&lt;&gt;"",VLOOKUP(E2484,'Color Lineup'!N:N,1,0),""),"CHECK")</f>
        <v>MV1D6</v>
      </c>
    </row>
    <row r="2485" spans="3:22">
      <c r="C2485" s="1">
        <f>+IF(D2485=1,COUNTIF($D$2:D2485,D2485),0)</f>
        <v>0</v>
      </c>
      <c r="D2485" s="1">
        <f>+COUNTIF($E$2:E2485,E2485)</f>
        <v>25</v>
      </c>
      <c r="E2485" s="1" t="str">
        <f t="shared" si="76"/>
        <v>HJ3Q3</v>
      </c>
      <c r="F2485" s="323">
        <f t="shared" si="77"/>
        <v>2483</v>
      </c>
      <c r="G2485" s="317" t="s">
        <v>3983</v>
      </c>
      <c r="H2485" s="317" t="s">
        <v>682</v>
      </c>
      <c r="I2485" s="317" t="s">
        <v>3891</v>
      </c>
      <c r="J2485" s="317">
        <v>9</v>
      </c>
      <c r="K2485" s="317" t="s">
        <v>679</v>
      </c>
      <c r="L2485" s="317" t="s">
        <v>957</v>
      </c>
      <c r="M2485" s="317">
        <v>0</v>
      </c>
      <c r="N2485" s="333" t="s">
        <v>630</v>
      </c>
      <c r="O2485" s="318"/>
      <c r="P2485" s="319"/>
      <c r="Q2485" s="320"/>
      <c r="R2485" s="319"/>
      <c r="S2485" s="319"/>
      <c r="T2485" s="320"/>
      <c r="U2485" s="321">
        <v>45075</v>
      </c>
      <c r="V2485" s="270" t="str">
        <f ca="1">IFERROR(IF(E2485&lt;&gt;"",VLOOKUP(E2485,'Color Lineup'!N:N,1,0),""),"CHECK")</f>
        <v>HJ3Q3</v>
      </c>
    </row>
    <row r="2486" spans="3:22">
      <c r="C2486" s="1">
        <f>+IF(D2486=1,COUNTIF($D$2:D2486,D2486),0)</f>
        <v>0</v>
      </c>
      <c r="D2486" s="1">
        <f>+COUNTIF($E$2:E2486,E2486)</f>
        <v>182</v>
      </c>
      <c r="E2486" s="1" t="str">
        <f t="shared" si="76"/>
        <v>MX4R0</v>
      </c>
      <c r="F2486" s="323">
        <f t="shared" si="77"/>
        <v>2484</v>
      </c>
      <c r="G2486" s="317" t="s">
        <v>3984</v>
      </c>
      <c r="H2486" s="317" t="s">
        <v>518</v>
      </c>
      <c r="I2486" s="317" t="s">
        <v>1221</v>
      </c>
      <c r="J2486" s="317">
        <v>9</v>
      </c>
      <c r="K2486" s="317" t="s">
        <v>760</v>
      </c>
      <c r="L2486" s="317" t="s">
        <v>831</v>
      </c>
      <c r="M2486" s="317">
        <v>0</v>
      </c>
      <c r="N2486" s="333" t="s">
        <v>21</v>
      </c>
      <c r="O2486" s="318"/>
      <c r="P2486" s="319"/>
      <c r="Q2486" s="320"/>
      <c r="R2486" s="319"/>
      <c r="S2486" s="319"/>
      <c r="T2486" s="320"/>
      <c r="U2486" s="321">
        <v>45075</v>
      </c>
      <c r="V2486" s="270" t="str">
        <f ca="1">IFERROR(IF(E2486&lt;&gt;"",VLOOKUP(E2486,'Color Lineup'!N:N,1,0),""),"CHECK")</f>
        <v>MX4R0</v>
      </c>
    </row>
    <row r="2487" spans="3:22">
      <c r="C2487" s="1">
        <f>+IF(D2487=1,COUNTIF($D$2:D2487,D2487),0)</f>
        <v>0</v>
      </c>
      <c r="D2487" s="1">
        <f>+COUNTIF($E$2:E2487,E2487)</f>
        <v>30</v>
      </c>
      <c r="E2487" s="1" t="str">
        <f t="shared" si="76"/>
        <v>JH1D6</v>
      </c>
      <c r="F2487" s="323">
        <f t="shared" si="77"/>
        <v>2485</v>
      </c>
      <c r="G2487" s="317" t="s">
        <v>3985</v>
      </c>
      <c r="H2487" s="317" t="s">
        <v>520</v>
      </c>
      <c r="I2487" s="317" t="s">
        <v>3959</v>
      </c>
      <c r="J2487" s="317">
        <v>3</v>
      </c>
      <c r="K2487" s="317" t="s">
        <v>452</v>
      </c>
      <c r="L2487" s="317" t="s">
        <v>1033</v>
      </c>
      <c r="M2487" s="317">
        <v>0</v>
      </c>
      <c r="N2487" s="333" t="s">
        <v>29</v>
      </c>
      <c r="O2487" s="318"/>
      <c r="P2487" s="319"/>
      <c r="Q2487" s="320"/>
      <c r="R2487" s="319"/>
      <c r="S2487" s="319"/>
      <c r="T2487" s="320"/>
      <c r="U2487" s="321">
        <v>45075</v>
      </c>
      <c r="V2487" s="270" t="str">
        <f ca="1">IFERROR(IF(E2487&lt;&gt;"",VLOOKUP(E2487,'Color Lineup'!N:N,1,0),""),"CHECK")</f>
        <v>JH1D6</v>
      </c>
    </row>
    <row r="2488" spans="3:22">
      <c r="C2488" s="1">
        <f>+IF(D2488=1,COUNTIF($D$2:D2488,D2488),0)</f>
        <v>0</v>
      </c>
      <c r="D2488" s="1">
        <f>+COUNTIF($E$2:E2488,E2488)</f>
        <v>27</v>
      </c>
      <c r="E2488" s="1" t="str">
        <f t="shared" si="76"/>
        <v>CXS28</v>
      </c>
      <c r="F2488" s="323">
        <f t="shared" si="77"/>
        <v>2486</v>
      </c>
      <c r="G2488" s="317" t="s">
        <v>3986</v>
      </c>
      <c r="H2488" s="317" t="s">
        <v>682</v>
      </c>
      <c r="I2488" s="317" t="s">
        <v>3904</v>
      </c>
      <c r="J2488" s="317">
        <v>8</v>
      </c>
      <c r="K2488" s="317" t="s">
        <v>680</v>
      </c>
      <c r="L2488" s="317" t="s">
        <v>958</v>
      </c>
      <c r="M2488" s="317">
        <v>0</v>
      </c>
      <c r="N2488" s="333" t="s">
        <v>631</v>
      </c>
      <c r="O2488" s="318"/>
      <c r="P2488" s="319"/>
      <c r="Q2488" s="320"/>
      <c r="R2488" s="319"/>
      <c r="S2488" s="319"/>
      <c r="T2488" s="320"/>
      <c r="U2488" s="321">
        <v>45075</v>
      </c>
      <c r="V2488" s="270" t="str">
        <f ca="1">IFERROR(IF(E2488&lt;&gt;"",VLOOKUP(E2488,'Color Lineup'!N:N,1,0),""),"CHECK")</f>
        <v>CXS28</v>
      </c>
    </row>
    <row r="2489" spans="3:22">
      <c r="C2489" s="1">
        <f>+IF(D2489=1,COUNTIF($D$2:D2489,D2489),0)</f>
        <v>0</v>
      </c>
      <c r="D2489" s="1">
        <f>+COUNTIF($E$2:E2489,E2489)</f>
        <v>24</v>
      </c>
      <c r="E2489" s="1" t="str">
        <f t="shared" si="76"/>
        <v>MV1D6</v>
      </c>
      <c r="F2489" s="323">
        <f t="shared" si="77"/>
        <v>2487</v>
      </c>
      <c r="G2489" s="317" t="s">
        <v>3987</v>
      </c>
      <c r="H2489" s="317" t="s">
        <v>518</v>
      </c>
      <c r="I2489" s="317" t="s">
        <v>1184</v>
      </c>
      <c r="J2489" s="317">
        <v>6</v>
      </c>
      <c r="K2489" s="317" t="s">
        <v>758</v>
      </c>
      <c r="L2489" s="317" t="s">
        <v>832</v>
      </c>
      <c r="M2489" s="317">
        <v>0</v>
      </c>
      <c r="N2489" s="333" t="s">
        <v>29</v>
      </c>
      <c r="O2489" s="318"/>
      <c r="P2489" s="319"/>
      <c r="Q2489" s="320"/>
      <c r="R2489" s="319"/>
      <c r="S2489" s="319"/>
      <c r="T2489" s="320"/>
      <c r="U2489" s="321">
        <v>45075</v>
      </c>
      <c r="V2489" s="270" t="str">
        <f ca="1">IFERROR(IF(E2489&lt;&gt;"",VLOOKUP(E2489,'Color Lineup'!N:N,1,0),""),"CHECK")</f>
        <v>MV1D6</v>
      </c>
    </row>
    <row r="2490" spans="3:22">
      <c r="C2490" s="1">
        <f>+IF(D2490=1,COUNTIF($D$2:D2490,D2490),0)</f>
        <v>0</v>
      </c>
      <c r="D2490" s="1">
        <f>+COUNTIF($E$2:E2490,E2490)</f>
        <v>45</v>
      </c>
      <c r="E2490" s="1" t="str">
        <f t="shared" si="76"/>
        <v>LHS28</v>
      </c>
      <c r="F2490" s="323">
        <f t="shared" si="77"/>
        <v>2488</v>
      </c>
      <c r="G2490" s="317" t="s">
        <v>3988</v>
      </c>
      <c r="H2490" s="317" t="s">
        <v>682</v>
      </c>
      <c r="I2490" s="317" t="s">
        <v>3922</v>
      </c>
      <c r="J2490" s="317">
        <v>7</v>
      </c>
      <c r="K2490" s="317" t="s">
        <v>585</v>
      </c>
      <c r="L2490" s="317" t="s">
        <v>959</v>
      </c>
      <c r="M2490" s="317">
        <v>0</v>
      </c>
      <c r="N2490" s="333" t="s">
        <v>631</v>
      </c>
      <c r="O2490" s="318"/>
      <c r="P2490" s="319"/>
      <c r="Q2490" s="320"/>
      <c r="R2490" s="319"/>
      <c r="S2490" s="319"/>
      <c r="T2490" s="320"/>
      <c r="U2490" s="321">
        <v>45075</v>
      </c>
      <c r="V2490" s="270" t="str">
        <f ca="1">IFERROR(IF(E2490&lt;&gt;"",VLOOKUP(E2490,'Color Lineup'!N:N,1,0),""),"CHECK")</f>
        <v>LHS28</v>
      </c>
    </row>
    <row r="2491" spans="3:22">
      <c r="C2491" s="1">
        <f>+IF(D2491=1,COUNTIF($D$2:D2491,D2491),0)</f>
        <v>0</v>
      </c>
      <c r="D2491" s="1">
        <f>+COUNTIF($E$2:E2491,E2491)</f>
        <v>46</v>
      </c>
      <c r="E2491" s="1" t="str">
        <f t="shared" si="76"/>
        <v>MY040</v>
      </c>
      <c r="F2491" s="323">
        <f t="shared" si="77"/>
        <v>2489</v>
      </c>
      <c r="G2491" s="317" t="s">
        <v>3989</v>
      </c>
      <c r="H2491" s="317" t="s">
        <v>518</v>
      </c>
      <c r="I2491" s="317" t="s">
        <v>1195</v>
      </c>
      <c r="J2491" s="317">
        <v>3</v>
      </c>
      <c r="K2491" s="317" t="s">
        <v>759</v>
      </c>
      <c r="L2491" s="317" t="s">
        <v>834</v>
      </c>
      <c r="M2491" s="317">
        <v>0</v>
      </c>
      <c r="N2491" s="333" t="s">
        <v>28</v>
      </c>
      <c r="O2491" s="318"/>
      <c r="P2491" s="319"/>
      <c r="Q2491" s="320"/>
      <c r="R2491" s="319"/>
      <c r="S2491" s="319"/>
      <c r="T2491" s="320"/>
      <c r="U2491" s="321">
        <v>45075</v>
      </c>
      <c r="V2491" s="270" t="str">
        <f ca="1">IFERROR(IF(E2491&lt;&gt;"",VLOOKUP(E2491,'Color Lineup'!N:N,1,0),""),"CHECK")</f>
        <v>MY040</v>
      </c>
    </row>
    <row r="2492" spans="3:22">
      <c r="C2492" s="1">
        <f>+IF(D2492=1,COUNTIF($D$2:D2492,D2492),0)</f>
        <v>0</v>
      </c>
      <c r="D2492" s="1">
        <f>+COUNTIF($E$2:E2492,E2492)</f>
        <v>96</v>
      </c>
      <c r="E2492" s="1" t="str">
        <f t="shared" si="76"/>
        <v>HKW09</v>
      </c>
      <c r="F2492" s="323">
        <f t="shared" si="77"/>
        <v>2490</v>
      </c>
      <c r="G2492" s="317" t="s">
        <v>3990</v>
      </c>
      <c r="H2492" s="317" t="s">
        <v>682</v>
      </c>
      <c r="I2492" s="317" t="s">
        <v>3976</v>
      </c>
      <c r="J2492" s="317">
        <v>3</v>
      </c>
      <c r="K2492" s="317" t="s">
        <v>681</v>
      </c>
      <c r="L2492" s="317" t="s">
        <v>960</v>
      </c>
      <c r="M2492" s="317">
        <v>0</v>
      </c>
      <c r="N2492" s="333" t="s">
        <v>635</v>
      </c>
      <c r="O2492" s="318"/>
      <c r="P2492" s="319"/>
      <c r="Q2492" s="320"/>
      <c r="R2492" s="319"/>
      <c r="S2492" s="319"/>
      <c r="T2492" s="320"/>
      <c r="U2492" s="321">
        <v>45075</v>
      </c>
      <c r="V2492" s="270" t="str">
        <f ca="1">IFERROR(IF(E2492&lt;&gt;"",VLOOKUP(E2492,'Color Lineup'!N:N,1,0),""),"CHECK")</f>
        <v>HKW09</v>
      </c>
    </row>
    <row r="2493" spans="3:22">
      <c r="C2493" s="1">
        <f>+IF(D2493=1,COUNTIF($D$2:D2493,D2493),0)</f>
        <v>0</v>
      </c>
      <c r="D2493" s="1">
        <f>+COUNTIF($E$2:E2493,E2493)</f>
        <v>52</v>
      </c>
      <c r="E2493" s="1" t="str">
        <f t="shared" si="76"/>
        <v>MX040</v>
      </c>
      <c r="F2493" s="323">
        <f t="shared" si="77"/>
        <v>2491</v>
      </c>
      <c r="G2493" s="317" t="s">
        <v>3991</v>
      </c>
      <c r="H2493" s="317" t="s">
        <v>518</v>
      </c>
      <c r="I2493" s="317" t="s">
        <v>1221</v>
      </c>
      <c r="J2493" s="317">
        <v>10</v>
      </c>
      <c r="K2493" s="317" t="s">
        <v>760</v>
      </c>
      <c r="L2493" s="317" t="s">
        <v>835</v>
      </c>
      <c r="M2493" s="317">
        <v>0</v>
      </c>
      <c r="N2493" s="333" t="s">
        <v>28</v>
      </c>
      <c r="O2493" s="318"/>
      <c r="P2493" s="319"/>
      <c r="Q2493" s="320"/>
      <c r="R2493" s="319"/>
      <c r="S2493" s="319"/>
      <c r="T2493" s="320"/>
      <c r="U2493" s="321">
        <v>45075</v>
      </c>
      <c r="V2493" s="270" t="str">
        <f ca="1">IFERROR(IF(E2493&lt;&gt;"",VLOOKUP(E2493,'Color Lineup'!N:N,1,0),""),"CHECK")</f>
        <v>MX040</v>
      </c>
    </row>
    <row r="2494" spans="3:22">
      <c r="C2494" s="1">
        <f>+IF(D2494=1,COUNTIF($D$2:D2494,D2494),0)</f>
        <v>0</v>
      </c>
      <c r="D2494" s="1">
        <f>+COUNTIF($E$2:E2494,E2494)</f>
        <v>31</v>
      </c>
      <c r="E2494" s="1" t="str">
        <f t="shared" si="76"/>
        <v>JH1D6</v>
      </c>
      <c r="F2494" s="323">
        <f t="shared" si="77"/>
        <v>2492</v>
      </c>
      <c r="G2494" s="317" t="s">
        <v>3992</v>
      </c>
      <c r="H2494" s="317" t="s">
        <v>520</v>
      </c>
      <c r="I2494" s="317" t="s">
        <v>3959</v>
      </c>
      <c r="J2494" s="317">
        <v>4</v>
      </c>
      <c r="K2494" s="317" t="s">
        <v>452</v>
      </c>
      <c r="L2494" s="317" t="s">
        <v>1034</v>
      </c>
      <c r="M2494" s="317">
        <v>0</v>
      </c>
      <c r="N2494" s="333" t="s">
        <v>29</v>
      </c>
      <c r="O2494" s="318"/>
      <c r="P2494" s="319"/>
      <c r="Q2494" s="320"/>
      <c r="R2494" s="319"/>
      <c r="S2494" s="319"/>
      <c r="T2494" s="320"/>
      <c r="U2494" s="321">
        <v>45075</v>
      </c>
      <c r="V2494" s="270" t="str">
        <f ca="1">IFERROR(IF(E2494&lt;&gt;"",VLOOKUP(E2494,'Color Lineup'!N:N,1,0),""),"CHECK")</f>
        <v>JH1D6</v>
      </c>
    </row>
    <row r="2495" spans="3:22">
      <c r="C2495" s="1">
        <f>+IF(D2495=1,COUNTIF($D$2:D2495,D2495),0)</f>
        <v>0</v>
      </c>
      <c r="D2495" s="1">
        <f>+COUNTIF($E$2:E2495,E2495)</f>
        <v>104</v>
      </c>
      <c r="E2495" s="1" t="str">
        <f t="shared" si="76"/>
        <v>LHX12</v>
      </c>
      <c r="F2495" s="323">
        <f t="shared" si="77"/>
        <v>2493</v>
      </c>
      <c r="G2495" s="317" t="s">
        <v>3993</v>
      </c>
      <c r="H2495" s="317" t="s">
        <v>682</v>
      </c>
      <c r="I2495" s="317" t="s">
        <v>3922</v>
      </c>
      <c r="J2495" s="317">
        <v>8</v>
      </c>
      <c r="K2495" s="317" t="s">
        <v>585</v>
      </c>
      <c r="L2495" s="317" t="s">
        <v>961</v>
      </c>
      <c r="M2495" s="317">
        <v>0</v>
      </c>
      <c r="N2495" s="333" t="s">
        <v>632</v>
      </c>
      <c r="O2495" s="318"/>
      <c r="P2495" s="319"/>
      <c r="Q2495" s="320"/>
      <c r="R2495" s="319"/>
      <c r="S2495" s="319"/>
      <c r="T2495" s="320"/>
      <c r="U2495" s="321">
        <v>45075</v>
      </c>
      <c r="V2495" s="270" t="str">
        <f ca="1">IFERROR(IF(E2495&lt;&gt;"",VLOOKUP(E2495,'Color Lineup'!N:N,1,0),""),"CHECK")</f>
        <v>LHX12</v>
      </c>
    </row>
    <row r="2496" spans="3:22">
      <c r="C2496" s="1">
        <f>+IF(D2496=1,COUNTIF($D$2:D2496,D2496),0)</f>
        <v>0</v>
      </c>
      <c r="D2496" s="1">
        <f>+COUNTIF($E$2:E2496,E2496)</f>
        <v>85</v>
      </c>
      <c r="E2496" s="1" t="str">
        <f t="shared" si="76"/>
        <v>MV4R0</v>
      </c>
      <c r="F2496" s="323">
        <f t="shared" si="77"/>
        <v>2494</v>
      </c>
      <c r="G2496" s="317" t="s">
        <v>3994</v>
      </c>
      <c r="H2496" s="317" t="s">
        <v>518</v>
      </c>
      <c r="I2496" s="317" t="s">
        <v>1184</v>
      </c>
      <c r="J2496" s="317">
        <v>7</v>
      </c>
      <c r="K2496" s="317" t="s">
        <v>758</v>
      </c>
      <c r="L2496" s="317" t="s">
        <v>836</v>
      </c>
      <c r="M2496" s="317">
        <v>0</v>
      </c>
      <c r="N2496" s="333" t="s">
        <v>21</v>
      </c>
      <c r="O2496" s="318"/>
      <c r="P2496" s="319"/>
      <c r="Q2496" s="320"/>
      <c r="R2496" s="319"/>
      <c r="S2496" s="319"/>
      <c r="T2496" s="320"/>
      <c r="U2496" s="321">
        <v>45075</v>
      </c>
      <c r="V2496" s="270" t="str">
        <f ca="1">IFERROR(IF(E2496&lt;&gt;"",VLOOKUP(E2496,'Color Lineup'!N:N,1,0),""),"CHECK")</f>
        <v>MV4R0</v>
      </c>
    </row>
    <row r="2497" spans="3:22">
      <c r="C2497" s="1">
        <f>+IF(D2497=1,COUNTIF($D$2:D2497,D2497),0)</f>
        <v>0</v>
      </c>
      <c r="D2497" s="1">
        <f>+COUNTIF($E$2:E2497,E2497)</f>
        <v>115</v>
      </c>
      <c r="E2497" s="1" t="str">
        <f t="shared" si="76"/>
        <v>HJ089</v>
      </c>
      <c r="F2497" s="323">
        <f t="shared" si="77"/>
        <v>2495</v>
      </c>
      <c r="G2497" s="317" t="s">
        <v>3995</v>
      </c>
      <c r="H2497" s="317" t="s">
        <v>682</v>
      </c>
      <c r="I2497" s="317" t="s">
        <v>3891</v>
      </c>
      <c r="J2497" s="317">
        <v>10</v>
      </c>
      <c r="K2497" s="317" t="s">
        <v>679</v>
      </c>
      <c r="L2497" s="317" t="s">
        <v>962</v>
      </c>
      <c r="M2497" s="317">
        <v>0</v>
      </c>
      <c r="N2497" s="333" t="s">
        <v>465</v>
      </c>
      <c r="O2497" s="318"/>
      <c r="P2497" s="319"/>
      <c r="Q2497" s="320"/>
      <c r="R2497" s="319"/>
      <c r="S2497" s="319"/>
      <c r="T2497" s="320"/>
      <c r="U2497" s="321">
        <v>45075</v>
      </c>
      <c r="V2497" s="270" t="str">
        <f ca="1">IFERROR(IF(E2497&lt;&gt;"",VLOOKUP(E2497,'Color Lineup'!N:N,1,0),""),"CHECK")</f>
        <v>HJ089</v>
      </c>
    </row>
    <row r="2498" spans="3:22">
      <c r="C2498" s="1">
        <f>+IF(D2498=1,COUNTIF($D$2:D2498,D2498),0)</f>
        <v>0</v>
      </c>
      <c r="D2498" s="1">
        <f>+COUNTIF($E$2:E2498,E2498)</f>
        <v>86</v>
      </c>
      <c r="E2498" s="1" t="str">
        <f t="shared" si="76"/>
        <v>MV4R0</v>
      </c>
      <c r="F2498" s="323">
        <f t="shared" si="77"/>
        <v>2496</v>
      </c>
      <c r="G2498" s="317" t="s">
        <v>3996</v>
      </c>
      <c r="H2498" s="317" t="s">
        <v>518</v>
      </c>
      <c r="I2498" s="317" t="s">
        <v>1184</v>
      </c>
      <c r="J2498" s="317">
        <v>8</v>
      </c>
      <c r="K2498" s="317" t="s">
        <v>758</v>
      </c>
      <c r="L2498" s="317" t="s">
        <v>838</v>
      </c>
      <c r="M2498" s="317">
        <v>0</v>
      </c>
      <c r="N2498" s="333" t="s">
        <v>21</v>
      </c>
      <c r="O2498" s="318"/>
      <c r="P2498" s="319"/>
      <c r="Q2498" s="320"/>
      <c r="R2498" s="319"/>
      <c r="S2498" s="319"/>
      <c r="T2498" s="320"/>
      <c r="U2498" s="321">
        <v>45075</v>
      </c>
      <c r="V2498" s="270" t="str">
        <f ca="1">IFERROR(IF(E2498&lt;&gt;"",VLOOKUP(E2498,'Color Lineup'!N:N,1,0),""),"CHECK")</f>
        <v>MV4R0</v>
      </c>
    </row>
    <row r="2499" spans="3:22">
      <c r="C2499" s="1">
        <f>+IF(D2499=1,COUNTIF($D$2:D2499,D2499),0)</f>
        <v>0</v>
      </c>
      <c r="D2499" s="1">
        <f>+COUNTIF($E$2:E2499,E2499)</f>
        <v>35</v>
      </c>
      <c r="E2499" s="1" t="str">
        <f t="shared" si="76"/>
        <v>CXX12</v>
      </c>
      <c r="F2499" s="323">
        <f t="shared" si="77"/>
        <v>2497</v>
      </c>
      <c r="G2499" s="317" t="s">
        <v>3997</v>
      </c>
      <c r="H2499" s="317" t="s">
        <v>682</v>
      </c>
      <c r="I2499" s="317" t="s">
        <v>3904</v>
      </c>
      <c r="J2499" s="317">
        <v>9</v>
      </c>
      <c r="K2499" s="317" t="s">
        <v>680</v>
      </c>
      <c r="L2499" s="317" t="s">
        <v>963</v>
      </c>
      <c r="M2499" s="317">
        <v>0</v>
      </c>
      <c r="N2499" s="333" t="s">
        <v>632</v>
      </c>
      <c r="O2499" s="318"/>
      <c r="P2499" s="319"/>
      <c r="Q2499" s="320"/>
      <c r="R2499" s="319"/>
      <c r="S2499" s="319"/>
      <c r="T2499" s="320"/>
      <c r="U2499" s="321">
        <v>45075</v>
      </c>
      <c r="V2499" s="270" t="str">
        <f ca="1">IFERROR(IF(E2499&lt;&gt;"",VLOOKUP(E2499,'Color Lineup'!N:N,1,0),""),"CHECK")</f>
        <v>CXX12</v>
      </c>
    </row>
    <row r="2500" spans="3:22">
      <c r="C2500" s="1">
        <f>+IF(D2500=1,COUNTIF($D$2:D2500,D2500),0)</f>
        <v>0</v>
      </c>
      <c r="D2500" s="1">
        <f>+COUNTIF($E$2:E2500,E2500)</f>
        <v>7</v>
      </c>
      <c r="E2500" s="1" t="str">
        <f t="shared" ref="E2500:E2563" si="78">+K2500&amp;N2500</f>
        <v>JL4V8</v>
      </c>
      <c r="F2500" s="323">
        <f t="shared" si="77"/>
        <v>2498</v>
      </c>
      <c r="G2500" s="317" t="s">
        <v>3998</v>
      </c>
      <c r="H2500" s="317" t="s">
        <v>520</v>
      </c>
      <c r="I2500" s="317" t="s">
        <v>3854</v>
      </c>
      <c r="J2500" s="317">
        <v>6</v>
      </c>
      <c r="K2500" s="317" t="s">
        <v>454</v>
      </c>
      <c r="L2500" s="317" t="s">
        <v>1035</v>
      </c>
      <c r="M2500" s="317">
        <v>0</v>
      </c>
      <c r="N2500" s="333" t="s">
        <v>30</v>
      </c>
      <c r="O2500" s="318"/>
      <c r="P2500" s="319"/>
      <c r="Q2500" s="320"/>
      <c r="R2500" s="319"/>
      <c r="S2500" s="319"/>
      <c r="T2500" s="320"/>
      <c r="U2500" s="321">
        <v>45075</v>
      </c>
      <c r="V2500" s="270" t="str">
        <f ca="1">IFERROR(IF(E2500&lt;&gt;"",VLOOKUP(E2500,'Color Lineup'!N:N,1,0),""),"CHECK")</f>
        <v>JL4V8</v>
      </c>
    </row>
    <row r="2501" spans="3:22">
      <c r="C2501" s="1">
        <f>+IF(D2501=1,COUNTIF($D$2:D2501,D2501),0)</f>
        <v>0</v>
      </c>
      <c r="D2501" s="1">
        <f>+COUNTIF($E$2:E2501,E2501)</f>
        <v>155</v>
      </c>
      <c r="E2501" s="1" t="str">
        <f t="shared" si="78"/>
        <v>MX089</v>
      </c>
      <c r="F2501" s="323">
        <f t="shared" ref="F2501:F2564" si="79">ROW()-2</f>
        <v>2499</v>
      </c>
      <c r="G2501" s="317" t="s">
        <v>3999</v>
      </c>
      <c r="H2501" s="317" t="s">
        <v>518</v>
      </c>
      <c r="I2501" s="317" t="s">
        <v>1222</v>
      </c>
      <c r="J2501" s="317">
        <v>1</v>
      </c>
      <c r="K2501" s="317" t="s">
        <v>760</v>
      </c>
      <c r="L2501" s="317" t="s">
        <v>839</v>
      </c>
      <c r="M2501" s="317">
        <v>0</v>
      </c>
      <c r="N2501" s="333" t="s">
        <v>465</v>
      </c>
      <c r="O2501" s="318"/>
      <c r="P2501" s="319"/>
      <c r="Q2501" s="320"/>
      <c r="R2501" s="319"/>
      <c r="S2501" s="319"/>
      <c r="T2501" s="320"/>
      <c r="U2501" s="321">
        <v>45075</v>
      </c>
      <c r="V2501" s="270" t="str">
        <f ca="1">IFERROR(IF(E2501&lt;&gt;"",VLOOKUP(E2501,'Color Lineup'!N:N,1,0),""),"CHECK")</f>
        <v>MX089</v>
      </c>
    </row>
    <row r="2502" spans="3:22">
      <c r="C2502" s="1">
        <f>+IF(D2502=1,COUNTIF($D$2:D2502,D2502),0)</f>
        <v>0</v>
      </c>
      <c r="D2502" s="1">
        <f>+COUNTIF($E$2:E2502,E2502)</f>
        <v>97</v>
      </c>
      <c r="E2502" s="1" t="str">
        <f t="shared" si="78"/>
        <v>HKW09</v>
      </c>
      <c r="F2502" s="323">
        <f t="shared" si="79"/>
        <v>2500</v>
      </c>
      <c r="G2502" s="317" t="s">
        <v>4000</v>
      </c>
      <c r="H2502" s="317" t="s">
        <v>682</v>
      </c>
      <c r="I2502" s="317" t="s">
        <v>3976</v>
      </c>
      <c r="J2502" s="317">
        <v>4</v>
      </c>
      <c r="K2502" s="317" t="s">
        <v>681</v>
      </c>
      <c r="L2502" s="317" t="s">
        <v>964</v>
      </c>
      <c r="M2502" s="317">
        <v>0</v>
      </c>
      <c r="N2502" s="333" t="s">
        <v>635</v>
      </c>
      <c r="O2502" s="318"/>
      <c r="P2502" s="319"/>
      <c r="Q2502" s="320"/>
      <c r="R2502" s="319"/>
      <c r="S2502" s="319"/>
      <c r="T2502" s="320"/>
      <c r="U2502" s="321">
        <v>45075</v>
      </c>
      <c r="V2502" s="270" t="str">
        <f ca="1">IFERROR(IF(E2502&lt;&gt;"",VLOOKUP(E2502,'Color Lineup'!N:N,1,0),""),"CHECK")</f>
        <v>HKW09</v>
      </c>
    </row>
    <row r="2503" spans="3:22">
      <c r="C2503" s="1">
        <f>+IF(D2503=1,COUNTIF($D$2:D2503,D2503),0)</f>
        <v>0</v>
      </c>
      <c r="D2503" s="1">
        <f>+COUNTIF($E$2:E2503,E2503)</f>
        <v>87</v>
      </c>
      <c r="E2503" s="1" t="str">
        <f t="shared" si="78"/>
        <v>MV4R0</v>
      </c>
      <c r="F2503" s="323">
        <f t="shared" si="79"/>
        <v>2501</v>
      </c>
      <c r="G2503" s="317" t="s">
        <v>4001</v>
      </c>
      <c r="H2503" s="317" t="s">
        <v>518</v>
      </c>
      <c r="I2503" s="317" t="s">
        <v>1184</v>
      </c>
      <c r="J2503" s="317">
        <v>9</v>
      </c>
      <c r="K2503" s="317" t="s">
        <v>758</v>
      </c>
      <c r="L2503" s="317" t="s">
        <v>841</v>
      </c>
      <c r="M2503" s="317">
        <v>0</v>
      </c>
      <c r="N2503" s="333" t="s">
        <v>21</v>
      </c>
      <c r="O2503" s="318"/>
      <c r="P2503" s="319"/>
      <c r="Q2503" s="320"/>
      <c r="R2503" s="319"/>
      <c r="S2503" s="319"/>
      <c r="T2503" s="320"/>
      <c r="U2503" s="321">
        <v>45075</v>
      </c>
      <c r="V2503" s="270" t="str">
        <f ca="1">IFERROR(IF(E2503&lt;&gt;"",VLOOKUP(E2503,'Color Lineup'!N:N,1,0),""),"CHECK")</f>
        <v>MV4R0</v>
      </c>
    </row>
    <row r="2504" spans="3:22">
      <c r="C2504" s="1">
        <f>+IF(D2504=1,COUNTIF($D$2:D2504,D2504),0)</f>
        <v>0</v>
      </c>
      <c r="D2504" s="1">
        <f>+COUNTIF($E$2:E2504,E2504)</f>
        <v>213</v>
      </c>
      <c r="E2504" s="1" t="str">
        <f t="shared" si="78"/>
        <v>LH089</v>
      </c>
      <c r="F2504" s="323">
        <f t="shared" si="79"/>
        <v>2502</v>
      </c>
      <c r="G2504" s="317" t="s">
        <v>4002</v>
      </c>
      <c r="H2504" s="317" t="s">
        <v>682</v>
      </c>
      <c r="I2504" s="317" t="s">
        <v>3922</v>
      </c>
      <c r="J2504" s="317">
        <v>9</v>
      </c>
      <c r="K2504" s="317" t="s">
        <v>585</v>
      </c>
      <c r="L2504" s="317" t="s">
        <v>965</v>
      </c>
      <c r="M2504" s="317">
        <v>0</v>
      </c>
      <c r="N2504" s="333" t="s">
        <v>465</v>
      </c>
      <c r="O2504" s="318"/>
      <c r="P2504" s="319"/>
      <c r="Q2504" s="320"/>
      <c r="R2504" s="319"/>
      <c r="S2504" s="319"/>
      <c r="T2504" s="320"/>
      <c r="U2504" s="321">
        <v>45075</v>
      </c>
      <c r="V2504" s="270" t="str">
        <f ca="1">IFERROR(IF(E2504&lt;&gt;"",VLOOKUP(E2504,'Color Lineup'!N:N,1,0),""),"CHECK")</f>
        <v>LH089</v>
      </c>
    </row>
    <row r="2505" spans="3:22">
      <c r="C2505" s="1">
        <f>+IF(D2505=1,COUNTIF($D$2:D2505,D2505),0)</f>
        <v>0</v>
      </c>
      <c r="D2505" s="1">
        <f>+COUNTIF($E$2:E2505,E2505)</f>
        <v>76</v>
      </c>
      <c r="E2505" s="1" t="str">
        <f t="shared" si="78"/>
        <v>MX3R3</v>
      </c>
      <c r="F2505" s="323">
        <f t="shared" si="79"/>
        <v>2503</v>
      </c>
      <c r="G2505" s="317" t="s">
        <v>4003</v>
      </c>
      <c r="H2505" s="317" t="s">
        <v>518</v>
      </c>
      <c r="I2505" s="317" t="s">
        <v>1222</v>
      </c>
      <c r="J2505" s="317">
        <v>2</v>
      </c>
      <c r="K2505" s="317" t="s">
        <v>760</v>
      </c>
      <c r="L2505" s="317" t="s">
        <v>842</v>
      </c>
      <c r="M2505" s="317">
        <v>0</v>
      </c>
      <c r="N2505" s="333" t="s">
        <v>354</v>
      </c>
      <c r="O2505" s="318"/>
      <c r="P2505" s="319"/>
      <c r="Q2505" s="320"/>
      <c r="R2505" s="319"/>
      <c r="S2505" s="319"/>
      <c r="T2505" s="320"/>
      <c r="U2505" s="321">
        <v>45075</v>
      </c>
      <c r="V2505" s="270" t="str">
        <f ca="1">IFERROR(IF(E2505&lt;&gt;"",VLOOKUP(E2505,'Color Lineup'!N:N,1,0),""),"CHECK")</f>
        <v>MX3R3</v>
      </c>
    </row>
    <row r="2506" spans="3:22">
      <c r="C2506" s="1">
        <f>+IF(D2506=1,COUNTIF($D$2:D2506,D2506),0)</f>
        <v>0</v>
      </c>
      <c r="D2506" s="1">
        <f>+COUNTIF($E$2:E2506,E2506)</f>
        <v>21</v>
      </c>
      <c r="E2506" s="1" t="str">
        <f t="shared" si="78"/>
        <v>MY3R3</v>
      </c>
      <c r="F2506" s="323">
        <f t="shared" si="79"/>
        <v>2504</v>
      </c>
      <c r="G2506" s="317" t="s">
        <v>4004</v>
      </c>
      <c r="H2506" s="317" t="s">
        <v>518</v>
      </c>
      <c r="I2506" s="317" t="s">
        <v>1195</v>
      </c>
      <c r="J2506" s="317">
        <v>4</v>
      </c>
      <c r="K2506" s="317" t="s">
        <v>759</v>
      </c>
      <c r="L2506" s="317" t="s">
        <v>843</v>
      </c>
      <c r="M2506" s="317">
        <v>0</v>
      </c>
      <c r="N2506" s="333" t="s">
        <v>354</v>
      </c>
      <c r="O2506" s="318"/>
      <c r="P2506" s="319"/>
      <c r="Q2506" s="320"/>
      <c r="R2506" s="319"/>
      <c r="S2506" s="319"/>
      <c r="T2506" s="320"/>
      <c r="U2506" s="321">
        <v>45075</v>
      </c>
      <c r="V2506" s="270" t="str">
        <f ca="1">IFERROR(IF(E2506&lt;&gt;"",VLOOKUP(E2506,'Color Lineup'!N:N,1,0),""),"CHECK")</f>
        <v>MY3R3</v>
      </c>
    </row>
    <row r="2507" spans="3:22">
      <c r="C2507" s="1">
        <f>+IF(D2507=1,COUNTIF($D$2:D2507,D2507),0)</f>
        <v>0</v>
      </c>
      <c r="D2507" s="1">
        <f>+COUNTIF($E$2:E2507,E2507)</f>
        <v>32</v>
      </c>
      <c r="E2507" s="1" t="str">
        <f t="shared" si="78"/>
        <v>JH1D6</v>
      </c>
      <c r="F2507" s="323">
        <f t="shared" si="79"/>
        <v>2505</v>
      </c>
      <c r="G2507" s="317" t="s">
        <v>4005</v>
      </c>
      <c r="H2507" s="317" t="s">
        <v>520</v>
      </c>
      <c r="I2507" s="317" t="s">
        <v>3959</v>
      </c>
      <c r="J2507" s="317">
        <v>5</v>
      </c>
      <c r="K2507" s="317" t="s">
        <v>452</v>
      </c>
      <c r="L2507" s="317" t="s">
        <v>1040</v>
      </c>
      <c r="M2507" s="317">
        <v>0</v>
      </c>
      <c r="N2507" s="333" t="s">
        <v>29</v>
      </c>
      <c r="O2507" s="318"/>
      <c r="P2507" s="319"/>
      <c r="Q2507" s="320"/>
      <c r="R2507" s="319"/>
      <c r="S2507" s="319"/>
      <c r="T2507" s="320"/>
      <c r="U2507" s="321">
        <v>45076</v>
      </c>
      <c r="V2507" s="270" t="str">
        <f ca="1">IFERROR(IF(E2507&lt;&gt;"",VLOOKUP(E2507,'Color Lineup'!N:N,1,0),""),"CHECK")</f>
        <v>JH1D6</v>
      </c>
    </row>
    <row r="2508" spans="3:22">
      <c r="C2508" s="1">
        <f>+IF(D2508=1,COUNTIF($D$2:D2508,D2508),0)</f>
        <v>0</v>
      </c>
      <c r="D2508" s="1">
        <f>+COUNTIF($E$2:E2508,E2508)</f>
        <v>27</v>
      </c>
      <c r="E2508" s="1" t="str">
        <f t="shared" si="78"/>
        <v>HJS28</v>
      </c>
      <c r="F2508" s="323">
        <f t="shared" si="79"/>
        <v>2506</v>
      </c>
      <c r="G2508" s="317" t="s">
        <v>4006</v>
      </c>
      <c r="H2508" s="317" t="s">
        <v>682</v>
      </c>
      <c r="I2508" s="317" t="s">
        <v>4007</v>
      </c>
      <c r="J2508" s="317">
        <v>1</v>
      </c>
      <c r="K2508" s="317" t="s">
        <v>679</v>
      </c>
      <c r="L2508" s="317" t="s">
        <v>966</v>
      </c>
      <c r="M2508" s="317">
        <v>0</v>
      </c>
      <c r="N2508" s="333" t="s">
        <v>631</v>
      </c>
      <c r="O2508" s="318"/>
      <c r="P2508" s="319"/>
      <c r="Q2508" s="320"/>
      <c r="R2508" s="319"/>
      <c r="S2508" s="319"/>
      <c r="T2508" s="320"/>
      <c r="U2508" s="321">
        <v>45076</v>
      </c>
      <c r="V2508" s="270" t="str">
        <f ca="1">IFERROR(IF(E2508&lt;&gt;"",VLOOKUP(E2508,'Color Lineup'!N:N,1,0),""),"CHECK")</f>
        <v>HJS28</v>
      </c>
    </row>
    <row r="2509" spans="3:22">
      <c r="C2509" s="1">
        <f>+IF(D2509=1,COUNTIF($D$2:D2509,D2509),0)</f>
        <v>0</v>
      </c>
      <c r="D2509" s="1">
        <f>+COUNTIF($E$2:E2509,E2509)</f>
        <v>88</v>
      </c>
      <c r="E2509" s="1" t="str">
        <f t="shared" si="78"/>
        <v>MV4R0</v>
      </c>
      <c r="F2509" s="323">
        <f t="shared" si="79"/>
        <v>2507</v>
      </c>
      <c r="G2509" s="317" t="s">
        <v>4008</v>
      </c>
      <c r="H2509" s="317" t="s">
        <v>518</v>
      </c>
      <c r="I2509" s="317" t="s">
        <v>1184</v>
      </c>
      <c r="J2509" s="317">
        <v>10</v>
      </c>
      <c r="K2509" s="317" t="s">
        <v>758</v>
      </c>
      <c r="L2509" s="317" t="s">
        <v>844</v>
      </c>
      <c r="M2509" s="317">
        <v>0</v>
      </c>
      <c r="N2509" s="333" t="s">
        <v>21</v>
      </c>
      <c r="O2509" s="318"/>
      <c r="P2509" s="319"/>
      <c r="Q2509" s="320"/>
      <c r="R2509" s="319"/>
      <c r="S2509" s="319"/>
      <c r="T2509" s="320"/>
      <c r="U2509" s="321">
        <v>45076</v>
      </c>
      <c r="V2509" s="270" t="str">
        <f ca="1">IFERROR(IF(E2509&lt;&gt;"",VLOOKUP(E2509,'Color Lineup'!N:N,1,0),""),"CHECK")</f>
        <v>MV4R0</v>
      </c>
    </row>
    <row r="2510" spans="3:22">
      <c r="C2510" s="1">
        <f>+IF(D2510=1,COUNTIF($D$2:D2510,D2510),0)</f>
        <v>0</v>
      </c>
      <c r="D2510" s="1">
        <f>+COUNTIF($E$2:E2510,E2510)</f>
        <v>110</v>
      </c>
      <c r="E2510" s="1" t="str">
        <f t="shared" si="78"/>
        <v>CXW09</v>
      </c>
      <c r="F2510" s="323">
        <f t="shared" si="79"/>
        <v>2508</v>
      </c>
      <c r="G2510" s="317" t="s">
        <v>4009</v>
      </c>
      <c r="H2510" s="317" t="s">
        <v>682</v>
      </c>
      <c r="I2510" s="317" t="s">
        <v>3904</v>
      </c>
      <c r="J2510" s="317">
        <v>10</v>
      </c>
      <c r="K2510" s="317" t="s">
        <v>680</v>
      </c>
      <c r="L2510" s="317" t="s">
        <v>967</v>
      </c>
      <c r="M2510" s="317">
        <v>0</v>
      </c>
      <c r="N2510" s="333" t="s">
        <v>635</v>
      </c>
      <c r="O2510" s="318"/>
      <c r="P2510" s="319"/>
      <c r="Q2510" s="320"/>
      <c r="R2510" s="319"/>
      <c r="S2510" s="319"/>
      <c r="T2510" s="320"/>
      <c r="U2510" s="321">
        <v>45076</v>
      </c>
      <c r="V2510" s="270" t="str">
        <f ca="1">IFERROR(IF(E2510&lt;&gt;"",VLOOKUP(E2510,'Color Lineup'!N:N,1,0),""),"CHECK")</f>
        <v>CXW09</v>
      </c>
    </row>
    <row r="2511" spans="3:22">
      <c r="C2511" s="1">
        <f>+IF(D2511=1,COUNTIF($D$2:D2511,D2511),0)</f>
        <v>0</v>
      </c>
      <c r="D2511" s="1">
        <f>+COUNTIF($E$2:E2511,E2511)</f>
        <v>183</v>
      </c>
      <c r="E2511" s="1" t="str">
        <f t="shared" si="78"/>
        <v>MX4R0</v>
      </c>
      <c r="F2511" s="323">
        <f t="shared" si="79"/>
        <v>2509</v>
      </c>
      <c r="G2511" s="317" t="s">
        <v>4010</v>
      </c>
      <c r="H2511" s="317" t="s">
        <v>518</v>
      </c>
      <c r="I2511" s="317" t="s">
        <v>1222</v>
      </c>
      <c r="J2511" s="317">
        <v>3</v>
      </c>
      <c r="K2511" s="317" t="s">
        <v>760</v>
      </c>
      <c r="L2511" s="317" t="s">
        <v>845</v>
      </c>
      <c r="M2511" s="317">
        <v>0</v>
      </c>
      <c r="N2511" s="333" t="s">
        <v>21</v>
      </c>
      <c r="O2511" s="318"/>
      <c r="P2511" s="319"/>
      <c r="Q2511" s="320"/>
      <c r="R2511" s="319"/>
      <c r="S2511" s="319"/>
      <c r="T2511" s="320"/>
      <c r="U2511" s="321">
        <v>45076</v>
      </c>
      <c r="V2511" s="270" t="str">
        <f ca="1">IFERROR(IF(E2511&lt;&gt;"",VLOOKUP(E2511,'Color Lineup'!N:N,1,0),""),"CHECK")</f>
        <v>MX4R0</v>
      </c>
    </row>
    <row r="2512" spans="3:22">
      <c r="C2512" s="1">
        <f>+IF(D2512=1,COUNTIF($D$2:D2512,D2512),0)</f>
        <v>0</v>
      </c>
      <c r="D2512" s="1">
        <f>+COUNTIF($E$2:E2512,E2512)</f>
        <v>12</v>
      </c>
      <c r="E2512" s="1" t="str">
        <f t="shared" si="78"/>
        <v>HKX12</v>
      </c>
      <c r="F2512" s="323">
        <f t="shared" si="79"/>
        <v>2510</v>
      </c>
      <c r="G2512" s="317" t="s">
        <v>4011</v>
      </c>
      <c r="H2512" s="317" t="s">
        <v>682</v>
      </c>
      <c r="I2512" s="317" t="s">
        <v>3976</v>
      </c>
      <c r="J2512" s="317">
        <v>5</v>
      </c>
      <c r="K2512" s="317" t="s">
        <v>681</v>
      </c>
      <c r="L2512" s="317" t="s">
        <v>968</v>
      </c>
      <c r="M2512" s="317">
        <v>0</v>
      </c>
      <c r="N2512" s="333" t="s">
        <v>632</v>
      </c>
      <c r="O2512" s="318"/>
      <c r="P2512" s="319"/>
      <c r="Q2512" s="320"/>
      <c r="R2512" s="319"/>
      <c r="S2512" s="319"/>
      <c r="T2512" s="320"/>
      <c r="U2512" s="321">
        <v>45076</v>
      </c>
      <c r="V2512" s="270" t="str">
        <f ca="1">IFERROR(IF(E2512&lt;&gt;"",VLOOKUP(E2512,'Color Lineup'!N:N,1,0),""),"CHECK")</f>
        <v>HKX12</v>
      </c>
    </row>
    <row r="2513" spans="3:22">
      <c r="C2513" s="1">
        <f>+IF(D2513=1,COUNTIF($D$2:D2513,D2513),0)</f>
        <v>0</v>
      </c>
      <c r="D2513" s="1">
        <f>+COUNTIF($E$2:E2513,E2513)</f>
        <v>6</v>
      </c>
      <c r="E2513" s="1" t="str">
        <f t="shared" si="78"/>
        <v>AA218</v>
      </c>
      <c r="F2513" s="323">
        <f t="shared" si="79"/>
        <v>2511</v>
      </c>
      <c r="G2513" s="317" t="s">
        <v>4012</v>
      </c>
      <c r="H2513" s="317" t="s">
        <v>520</v>
      </c>
      <c r="I2513" s="317" t="s">
        <v>4013</v>
      </c>
      <c r="J2513" s="317">
        <v>1</v>
      </c>
      <c r="K2513" s="317" t="s">
        <v>455</v>
      </c>
      <c r="L2513" s="317" t="s">
        <v>1041</v>
      </c>
      <c r="M2513" s="317">
        <v>0</v>
      </c>
      <c r="N2513" s="333" t="s">
        <v>20</v>
      </c>
      <c r="O2513" s="318"/>
      <c r="P2513" s="319"/>
      <c r="Q2513" s="320"/>
      <c r="R2513" s="319"/>
      <c r="S2513" s="319"/>
      <c r="T2513" s="320"/>
      <c r="U2513" s="321">
        <v>45076</v>
      </c>
      <c r="V2513" s="270" t="str">
        <f ca="1">IFERROR(IF(E2513&lt;&gt;"",VLOOKUP(E2513,'Color Lineup'!N:N,1,0),""),"CHECK")</f>
        <v>AA218</v>
      </c>
    </row>
    <row r="2514" spans="3:22">
      <c r="C2514" s="1">
        <f>+IF(D2514=1,COUNTIF($D$2:D2514,D2514),0)</f>
        <v>0</v>
      </c>
      <c r="D2514" s="1">
        <f>+COUNTIF($E$2:E2514,E2514)</f>
        <v>75</v>
      </c>
      <c r="E2514" s="1" t="str">
        <f t="shared" si="78"/>
        <v>MV040</v>
      </c>
      <c r="F2514" s="323">
        <f t="shared" si="79"/>
        <v>2512</v>
      </c>
      <c r="G2514" s="317" t="s">
        <v>4014</v>
      </c>
      <c r="H2514" s="317" t="s">
        <v>518</v>
      </c>
      <c r="I2514" s="317" t="s">
        <v>1188</v>
      </c>
      <c r="J2514" s="317">
        <v>1</v>
      </c>
      <c r="K2514" s="317" t="s">
        <v>758</v>
      </c>
      <c r="L2514" s="317" t="s">
        <v>846</v>
      </c>
      <c r="M2514" s="317">
        <v>0</v>
      </c>
      <c r="N2514" s="333" t="s">
        <v>28</v>
      </c>
      <c r="O2514" s="318"/>
      <c r="P2514" s="319"/>
      <c r="Q2514" s="320"/>
      <c r="R2514" s="319"/>
      <c r="S2514" s="319"/>
      <c r="T2514" s="320"/>
      <c r="U2514" s="321">
        <v>45076</v>
      </c>
      <c r="V2514" s="270" t="str">
        <f ca="1">IFERROR(IF(E2514&lt;&gt;"",VLOOKUP(E2514,'Color Lineup'!N:N,1,0),""),"CHECK")</f>
        <v>MV040</v>
      </c>
    </row>
    <row r="2515" spans="3:22">
      <c r="C2515" s="1">
        <f>+IF(D2515=1,COUNTIF($D$2:D2515,D2515),0)</f>
        <v>0</v>
      </c>
      <c r="D2515" s="1">
        <f>+COUNTIF($E$2:E2515,E2515)</f>
        <v>45</v>
      </c>
      <c r="E2515" s="1" t="str">
        <f t="shared" si="78"/>
        <v>LHP20</v>
      </c>
      <c r="F2515" s="323">
        <f t="shared" si="79"/>
        <v>2513</v>
      </c>
      <c r="G2515" s="317" t="s">
        <v>4015</v>
      </c>
      <c r="H2515" s="317" t="s">
        <v>682</v>
      </c>
      <c r="I2515" s="317" t="s">
        <v>3922</v>
      </c>
      <c r="J2515" s="317">
        <v>10</v>
      </c>
      <c r="K2515" s="317" t="s">
        <v>585</v>
      </c>
      <c r="L2515" s="317" t="s">
        <v>970</v>
      </c>
      <c r="M2515" s="317">
        <v>0</v>
      </c>
      <c r="N2515" s="333" t="s">
        <v>633</v>
      </c>
      <c r="O2515" s="318"/>
      <c r="P2515" s="319"/>
      <c r="Q2515" s="320"/>
      <c r="R2515" s="319"/>
      <c r="S2515" s="319"/>
      <c r="T2515" s="320"/>
      <c r="U2515" s="321">
        <v>45076</v>
      </c>
      <c r="V2515" s="270" t="str">
        <f ca="1">IFERROR(IF(E2515&lt;&gt;"",VLOOKUP(E2515,'Color Lineup'!N:N,1,0),""),"CHECK")</f>
        <v>LHP20</v>
      </c>
    </row>
    <row r="2516" spans="3:22">
      <c r="C2516" s="1">
        <f>+IF(D2516=1,COUNTIF($D$2:D2516,D2516),0)</f>
        <v>0</v>
      </c>
      <c r="D2516" s="1">
        <f>+COUNTIF($E$2:E2516,E2516)</f>
        <v>19</v>
      </c>
      <c r="E2516" s="1" t="str">
        <f t="shared" si="78"/>
        <v>MV218</v>
      </c>
      <c r="F2516" s="323">
        <f t="shared" si="79"/>
        <v>2514</v>
      </c>
      <c r="G2516" s="317" t="s">
        <v>4016</v>
      </c>
      <c r="H2516" s="317" t="s">
        <v>518</v>
      </c>
      <c r="I2516" s="317" t="s">
        <v>1188</v>
      </c>
      <c r="J2516" s="317">
        <v>2</v>
      </c>
      <c r="K2516" s="317" t="s">
        <v>758</v>
      </c>
      <c r="L2516" s="317" t="s">
        <v>847</v>
      </c>
      <c r="M2516" s="317">
        <v>0</v>
      </c>
      <c r="N2516" s="333" t="s">
        <v>20</v>
      </c>
      <c r="O2516" s="318"/>
      <c r="P2516" s="319"/>
      <c r="Q2516" s="320"/>
      <c r="R2516" s="319"/>
      <c r="S2516" s="319"/>
      <c r="T2516" s="320"/>
      <c r="U2516" s="321">
        <v>45076</v>
      </c>
      <c r="V2516" s="270" t="str">
        <f ca="1">IFERROR(IF(E2516&lt;&gt;"",VLOOKUP(E2516,'Color Lineup'!N:N,1,0),""),"CHECK")</f>
        <v>MV218</v>
      </c>
    </row>
    <row r="2517" spans="3:22">
      <c r="C2517" s="1">
        <f>+IF(D2517=1,COUNTIF($D$2:D2517,D2517),0)</f>
        <v>0</v>
      </c>
      <c r="D2517" s="1">
        <f>+COUNTIF($E$2:E2517,E2517)</f>
        <v>11</v>
      </c>
      <c r="E2517" s="1" t="str">
        <f t="shared" si="78"/>
        <v>HKP20</v>
      </c>
      <c r="F2517" s="323">
        <f t="shared" si="79"/>
        <v>2515</v>
      </c>
      <c r="G2517" s="317" t="s">
        <v>4017</v>
      </c>
      <c r="H2517" s="317" t="s">
        <v>682</v>
      </c>
      <c r="I2517" s="317" t="s">
        <v>3976</v>
      </c>
      <c r="J2517" s="317">
        <v>6</v>
      </c>
      <c r="K2517" s="317" t="s">
        <v>681</v>
      </c>
      <c r="L2517" s="317" t="s">
        <v>971</v>
      </c>
      <c r="M2517" s="317">
        <v>0</v>
      </c>
      <c r="N2517" s="333" t="s">
        <v>633</v>
      </c>
      <c r="O2517" s="318"/>
      <c r="P2517" s="319"/>
      <c r="Q2517" s="320"/>
      <c r="R2517" s="319"/>
      <c r="S2517" s="319"/>
      <c r="T2517" s="320"/>
      <c r="U2517" s="321">
        <v>45076</v>
      </c>
      <c r="V2517" s="270" t="str">
        <f ca="1">IFERROR(IF(E2517&lt;&gt;"",VLOOKUP(E2517,'Color Lineup'!N:N,1,0),""),"CHECK")</f>
        <v>HKP20</v>
      </c>
    </row>
    <row r="2518" spans="3:22">
      <c r="C2518" s="1">
        <f>+IF(D2518=1,COUNTIF($D$2:D2518,D2518),0)</f>
        <v>0</v>
      </c>
      <c r="D2518" s="1">
        <f>+COUNTIF($E$2:E2518,E2518)</f>
        <v>156</v>
      </c>
      <c r="E2518" s="1" t="str">
        <f t="shared" si="78"/>
        <v>MX089</v>
      </c>
      <c r="F2518" s="323">
        <f t="shared" si="79"/>
        <v>2516</v>
      </c>
      <c r="G2518" s="317" t="s">
        <v>4018</v>
      </c>
      <c r="H2518" s="317" t="s">
        <v>518</v>
      </c>
      <c r="I2518" s="317" t="s">
        <v>1222</v>
      </c>
      <c r="J2518" s="317">
        <v>4</v>
      </c>
      <c r="K2518" s="317" t="s">
        <v>760</v>
      </c>
      <c r="L2518" s="317" t="s">
        <v>848</v>
      </c>
      <c r="M2518" s="317">
        <v>0</v>
      </c>
      <c r="N2518" s="333" t="s">
        <v>465</v>
      </c>
      <c r="O2518" s="318"/>
      <c r="P2518" s="319"/>
      <c r="Q2518" s="320"/>
      <c r="R2518" s="319"/>
      <c r="S2518" s="319"/>
      <c r="T2518" s="320"/>
      <c r="U2518" s="321">
        <v>45076</v>
      </c>
      <c r="V2518" s="270" t="str">
        <f ca="1">IFERROR(IF(E2518&lt;&gt;"",VLOOKUP(E2518,'Color Lineup'!N:N,1,0),""),"CHECK")</f>
        <v>MX089</v>
      </c>
    </row>
    <row r="2519" spans="3:22">
      <c r="C2519" s="1">
        <f>+IF(D2519=1,COUNTIF($D$2:D2519,D2519),0)</f>
        <v>0</v>
      </c>
      <c r="D2519" s="1">
        <f>+COUNTIF($E$2:E2519,E2519)</f>
        <v>19</v>
      </c>
      <c r="E2519" s="1" t="str">
        <f t="shared" si="78"/>
        <v>JH4V8</v>
      </c>
      <c r="F2519" s="323">
        <f t="shared" si="79"/>
        <v>2517</v>
      </c>
      <c r="G2519" s="317" t="s">
        <v>4019</v>
      </c>
      <c r="H2519" s="317" t="s">
        <v>520</v>
      </c>
      <c r="I2519" s="317" t="s">
        <v>3959</v>
      </c>
      <c r="J2519" s="317">
        <v>6</v>
      </c>
      <c r="K2519" s="317" t="s">
        <v>452</v>
      </c>
      <c r="L2519" s="317" t="s">
        <v>1043</v>
      </c>
      <c r="M2519" s="317">
        <v>0</v>
      </c>
      <c r="N2519" s="333" t="s">
        <v>30</v>
      </c>
      <c r="O2519" s="318"/>
      <c r="P2519" s="319"/>
      <c r="Q2519" s="320"/>
      <c r="R2519" s="319"/>
      <c r="S2519" s="319"/>
      <c r="T2519" s="320"/>
      <c r="U2519" s="321">
        <v>45076</v>
      </c>
      <c r="V2519" s="270" t="str">
        <f ca="1">IFERROR(IF(E2519&lt;&gt;"",VLOOKUP(E2519,'Color Lineup'!N:N,1,0),""),"CHECK")</f>
        <v>JH4V8</v>
      </c>
    </row>
    <row r="2520" spans="3:22">
      <c r="C2520" s="1">
        <f>+IF(D2520=1,COUNTIF($D$2:D2520,D2520),0)</f>
        <v>0</v>
      </c>
      <c r="D2520" s="1">
        <f>+COUNTIF($E$2:E2520,E2520)</f>
        <v>36</v>
      </c>
      <c r="E2520" s="1" t="str">
        <f t="shared" si="78"/>
        <v>HJX12</v>
      </c>
      <c r="F2520" s="323">
        <f t="shared" si="79"/>
        <v>2518</v>
      </c>
      <c r="G2520" s="317" t="s">
        <v>4020</v>
      </c>
      <c r="H2520" s="317" t="s">
        <v>682</v>
      </c>
      <c r="I2520" s="317" t="s">
        <v>4007</v>
      </c>
      <c r="J2520" s="317">
        <v>2</v>
      </c>
      <c r="K2520" s="317" t="s">
        <v>679</v>
      </c>
      <c r="L2520" s="317" t="s">
        <v>972</v>
      </c>
      <c r="M2520" s="317">
        <v>0</v>
      </c>
      <c r="N2520" s="333" t="s">
        <v>632</v>
      </c>
      <c r="O2520" s="318"/>
      <c r="P2520" s="319"/>
      <c r="Q2520" s="320"/>
      <c r="R2520" s="319"/>
      <c r="S2520" s="319"/>
      <c r="T2520" s="320"/>
      <c r="U2520" s="321">
        <v>45076</v>
      </c>
      <c r="V2520" s="270" t="str">
        <f ca="1">IFERROR(IF(E2520&lt;&gt;"",VLOOKUP(E2520,'Color Lineup'!N:N,1,0),""),"CHECK")</f>
        <v>HJX12</v>
      </c>
    </row>
    <row r="2521" spans="3:22">
      <c r="C2521" s="1">
        <f>+IF(D2521=1,COUNTIF($D$2:D2521,D2521),0)</f>
        <v>0</v>
      </c>
      <c r="D2521" s="1">
        <f>+COUNTIF($E$2:E2521,E2521)</f>
        <v>89</v>
      </c>
      <c r="E2521" s="1" t="str">
        <f t="shared" si="78"/>
        <v>MV4R0</v>
      </c>
      <c r="F2521" s="323">
        <f t="shared" si="79"/>
        <v>2519</v>
      </c>
      <c r="G2521" s="317" t="s">
        <v>4021</v>
      </c>
      <c r="H2521" s="317" t="s">
        <v>518</v>
      </c>
      <c r="I2521" s="317" t="s">
        <v>1188</v>
      </c>
      <c r="J2521" s="317">
        <v>3</v>
      </c>
      <c r="K2521" s="317" t="s">
        <v>758</v>
      </c>
      <c r="L2521" s="317" t="s">
        <v>849</v>
      </c>
      <c r="M2521" s="317">
        <v>0</v>
      </c>
      <c r="N2521" s="333" t="s">
        <v>21</v>
      </c>
      <c r="O2521" s="318"/>
      <c r="P2521" s="319"/>
      <c r="Q2521" s="320"/>
      <c r="R2521" s="319"/>
      <c r="S2521" s="319"/>
      <c r="T2521" s="320"/>
      <c r="U2521" s="321">
        <v>45076</v>
      </c>
      <c r="V2521" s="270" t="str">
        <f ca="1">IFERROR(IF(E2521&lt;&gt;"",VLOOKUP(E2521,'Color Lineup'!N:N,1,0),""),"CHECK")</f>
        <v>MV4R0</v>
      </c>
    </row>
    <row r="2522" spans="3:22">
      <c r="C2522" s="1">
        <f>+IF(D2522=1,COUNTIF($D$2:D2522,D2522),0)</f>
        <v>0</v>
      </c>
      <c r="D2522" s="1">
        <f>+COUNTIF($E$2:E2522,E2522)</f>
        <v>111</v>
      </c>
      <c r="E2522" s="1" t="str">
        <f t="shared" si="78"/>
        <v>CXW09</v>
      </c>
      <c r="F2522" s="323">
        <f t="shared" si="79"/>
        <v>2520</v>
      </c>
      <c r="G2522" s="317" t="s">
        <v>4022</v>
      </c>
      <c r="H2522" s="317" t="s">
        <v>682</v>
      </c>
      <c r="I2522" s="317" t="s">
        <v>4023</v>
      </c>
      <c r="J2522" s="317">
        <v>1</v>
      </c>
      <c r="K2522" s="317" t="s">
        <v>680</v>
      </c>
      <c r="L2522" s="317" t="s">
        <v>973</v>
      </c>
      <c r="M2522" s="317">
        <v>0</v>
      </c>
      <c r="N2522" s="333" t="s">
        <v>635</v>
      </c>
      <c r="O2522" s="318"/>
      <c r="P2522" s="319"/>
      <c r="Q2522" s="320"/>
      <c r="R2522" s="319"/>
      <c r="S2522" s="319"/>
      <c r="T2522" s="320"/>
      <c r="U2522" s="321">
        <v>45076</v>
      </c>
      <c r="V2522" s="270" t="str">
        <f ca="1">IFERROR(IF(E2522&lt;&gt;"",VLOOKUP(E2522,'Color Lineup'!N:N,1,0),""),"CHECK")</f>
        <v>CXW09</v>
      </c>
    </row>
    <row r="2523" spans="3:22">
      <c r="C2523" s="1">
        <f>+IF(D2523=1,COUNTIF($D$2:D2523,D2523),0)</f>
        <v>0</v>
      </c>
      <c r="D2523" s="1">
        <f>+COUNTIF($E$2:E2523,E2523)</f>
        <v>27</v>
      </c>
      <c r="E2523" s="1" t="str">
        <f t="shared" si="78"/>
        <v>MY218</v>
      </c>
      <c r="F2523" s="323">
        <f t="shared" si="79"/>
        <v>2521</v>
      </c>
      <c r="G2523" s="317" t="s">
        <v>4024</v>
      </c>
      <c r="H2523" s="317" t="s">
        <v>518</v>
      </c>
      <c r="I2523" s="317" t="s">
        <v>1195</v>
      </c>
      <c r="J2523" s="317">
        <v>5</v>
      </c>
      <c r="K2523" s="317" t="s">
        <v>759</v>
      </c>
      <c r="L2523" s="317" t="s">
        <v>850</v>
      </c>
      <c r="M2523" s="317">
        <v>0</v>
      </c>
      <c r="N2523" s="333" t="s">
        <v>20</v>
      </c>
      <c r="O2523" s="318"/>
      <c r="P2523" s="319"/>
      <c r="Q2523" s="320"/>
      <c r="R2523" s="319"/>
      <c r="S2523" s="319"/>
      <c r="T2523" s="320"/>
      <c r="U2523" s="321">
        <v>45076</v>
      </c>
      <c r="V2523" s="270" t="str">
        <f ca="1">IFERROR(IF(E2523&lt;&gt;"",VLOOKUP(E2523,'Color Lineup'!N:N,1,0),""),"CHECK")</f>
        <v>MY218</v>
      </c>
    </row>
    <row r="2524" spans="3:22">
      <c r="C2524" s="1">
        <f>+IF(D2524=1,COUNTIF($D$2:D2524,D2524),0)</f>
        <v>0</v>
      </c>
      <c r="D2524" s="1">
        <f>+COUNTIF($E$2:E2524,E2524)</f>
        <v>98</v>
      </c>
      <c r="E2524" s="1" t="str">
        <f t="shared" si="78"/>
        <v>HKW09</v>
      </c>
      <c r="F2524" s="323">
        <f t="shared" si="79"/>
        <v>2522</v>
      </c>
      <c r="G2524" s="317" t="s">
        <v>4025</v>
      </c>
      <c r="H2524" s="317" t="s">
        <v>682</v>
      </c>
      <c r="I2524" s="317" t="s">
        <v>3976</v>
      </c>
      <c r="J2524" s="317">
        <v>7</v>
      </c>
      <c r="K2524" s="317" t="s">
        <v>681</v>
      </c>
      <c r="L2524" s="317" t="s">
        <v>974</v>
      </c>
      <c r="M2524" s="317">
        <v>0</v>
      </c>
      <c r="N2524" s="333" t="s">
        <v>635</v>
      </c>
      <c r="O2524" s="318"/>
      <c r="P2524" s="319"/>
      <c r="Q2524" s="320"/>
      <c r="R2524" s="319"/>
      <c r="S2524" s="319"/>
      <c r="T2524" s="320"/>
      <c r="U2524" s="321">
        <v>45076</v>
      </c>
      <c r="V2524" s="270" t="str">
        <f ca="1">IFERROR(IF(E2524&lt;&gt;"",VLOOKUP(E2524,'Color Lineup'!N:N,1,0),""),"CHECK")</f>
        <v>HKW09</v>
      </c>
    </row>
    <row r="2525" spans="3:22">
      <c r="C2525" s="1">
        <f>+IF(D2525=1,COUNTIF($D$2:D2525,D2525),0)</f>
        <v>0</v>
      </c>
      <c r="D2525" s="1">
        <f>+COUNTIF($E$2:E2525,E2525)</f>
        <v>105</v>
      </c>
      <c r="E2525" s="1" t="str">
        <f t="shared" si="78"/>
        <v>MX218</v>
      </c>
      <c r="F2525" s="323">
        <f t="shared" si="79"/>
        <v>2523</v>
      </c>
      <c r="G2525" s="317" t="s">
        <v>4026</v>
      </c>
      <c r="H2525" s="317" t="s">
        <v>518</v>
      </c>
      <c r="I2525" s="317" t="s">
        <v>1222</v>
      </c>
      <c r="J2525" s="317">
        <v>5</v>
      </c>
      <c r="K2525" s="317" t="s">
        <v>760</v>
      </c>
      <c r="L2525" s="317" t="s">
        <v>851</v>
      </c>
      <c r="M2525" s="317">
        <v>0</v>
      </c>
      <c r="N2525" s="333" t="s">
        <v>20</v>
      </c>
      <c r="O2525" s="318"/>
      <c r="P2525" s="319"/>
      <c r="Q2525" s="320"/>
      <c r="R2525" s="319"/>
      <c r="S2525" s="319"/>
      <c r="T2525" s="320"/>
      <c r="U2525" s="321">
        <v>45076</v>
      </c>
      <c r="V2525" s="270" t="str">
        <f ca="1">IFERROR(IF(E2525&lt;&gt;"",VLOOKUP(E2525,'Color Lineup'!N:N,1,0),""),"CHECK")</f>
        <v>MX218</v>
      </c>
    </row>
    <row r="2526" spans="3:22">
      <c r="C2526" s="1">
        <f>+IF(D2526=1,COUNTIF($D$2:D2526,D2526),0)</f>
        <v>0</v>
      </c>
      <c r="D2526" s="1">
        <f>+COUNTIF($E$2:E2526,E2526)</f>
        <v>33</v>
      </c>
      <c r="E2526" s="1" t="str">
        <f t="shared" si="78"/>
        <v>JH1D6</v>
      </c>
      <c r="F2526" s="323">
        <f t="shared" si="79"/>
        <v>2524</v>
      </c>
      <c r="G2526" s="317" t="s">
        <v>4027</v>
      </c>
      <c r="H2526" s="317" t="s">
        <v>520</v>
      </c>
      <c r="I2526" s="317" t="s">
        <v>3959</v>
      </c>
      <c r="J2526" s="317">
        <v>7</v>
      </c>
      <c r="K2526" s="317" t="s">
        <v>452</v>
      </c>
      <c r="L2526" s="317" t="s">
        <v>1044</v>
      </c>
      <c r="M2526" s="317">
        <v>0</v>
      </c>
      <c r="N2526" s="333" t="s">
        <v>29</v>
      </c>
      <c r="O2526" s="318"/>
      <c r="P2526" s="319"/>
      <c r="Q2526" s="320"/>
      <c r="R2526" s="319"/>
      <c r="S2526" s="319"/>
      <c r="T2526" s="320"/>
      <c r="U2526" s="321">
        <v>45076</v>
      </c>
      <c r="V2526" s="270" t="str">
        <f ca="1">IFERROR(IF(E2526&lt;&gt;"",VLOOKUP(E2526,'Color Lineup'!N:N,1,0),""),"CHECK")</f>
        <v>JH1D6</v>
      </c>
    </row>
    <row r="2527" spans="3:22">
      <c r="C2527" s="1">
        <f>+IF(D2527=1,COUNTIF($D$2:D2527,D2527),0)</f>
        <v>0</v>
      </c>
      <c r="D2527" s="1">
        <f>+COUNTIF($E$2:E2527,E2527)</f>
        <v>214</v>
      </c>
      <c r="E2527" s="1" t="str">
        <f t="shared" si="78"/>
        <v>LH089</v>
      </c>
      <c r="F2527" s="323">
        <f t="shared" si="79"/>
        <v>2525</v>
      </c>
      <c r="G2527" s="317" t="s">
        <v>4028</v>
      </c>
      <c r="H2527" s="317" t="s">
        <v>682</v>
      </c>
      <c r="I2527" s="317" t="s">
        <v>4029</v>
      </c>
      <c r="J2527" s="317">
        <v>1</v>
      </c>
      <c r="K2527" s="317" t="s">
        <v>585</v>
      </c>
      <c r="L2527" s="317" t="s">
        <v>975</v>
      </c>
      <c r="M2527" s="317">
        <v>0</v>
      </c>
      <c r="N2527" s="333" t="s">
        <v>465</v>
      </c>
      <c r="O2527" s="318"/>
      <c r="P2527" s="319"/>
      <c r="Q2527" s="320"/>
      <c r="R2527" s="319"/>
      <c r="S2527" s="319"/>
      <c r="T2527" s="320"/>
      <c r="U2527" s="321">
        <v>45076</v>
      </c>
      <c r="V2527" s="270" t="str">
        <f ca="1">IFERROR(IF(E2527&lt;&gt;"",VLOOKUP(E2527,'Color Lineup'!N:N,1,0),""),"CHECK")</f>
        <v>LH089</v>
      </c>
    </row>
    <row r="2528" spans="3:22">
      <c r="C2528" s="1">
        <f>+IF(D2528=1,COUNTIF($D$2:D2528,D2528),0)</f>
        <v>0</v>
      </c>
      <c r="D2528" s="1">
        <f>+COUNTIF($E$2:E2528,E2528)</f>
        <v>76</v>
      </c>
      <c r="E2528" s="1" t="str">
        <f t="shared" si="78"/>
        <v>MV040</v>
      </c>
      <c r="F2528" s="323">
        <f t="shared" si="79"/>
        <v>2526</v>
      </c>
      <c r="G2528" s="317" t="s">
        <v>4030</v>
      </c>
      <c r="H2528" s="317" t="s">
        <v>518</v>
      </c>
      <c r="I2528" s="317" t="s">
        <v>1188</v>
      </c>
      <c r="J2528" s="317">
        <v>4</v>
      </c>
      <c r="K2528" s="317" t="s">
        <v>758</v>
      </c>
      <c r="L2528" s="317" t="s">
        <v>852</v>
      </c>
      <c r="M2528" s="317">
        <v>0</v>
      </c>
      <c r="N2528" s="333" t="s">
        <v>28</v>
      </c>
      <c r="O2528" s="318"/>
      <c r="P2528" s="319"/>
      <c r="Q2528" s="320"/>
      <c r="R2528" s="319"/>
      <c r="S2528" s="319"/>
      <c r="T2528" s="320"/>
      <c r="U2528" s="321">
        <v>45076</v>
      </c>
      <c r="V2528" s="270" t="str">
        <f ca="1">IFERROR(IF(E2528&lt;&gt;"",VLOOKUP(E2528,'Color Lineup'!N:N,1,0),""),"CHECK")</f>
        <v>MV040</v>
      </c>
    </row>
    <row r="2529" spans="3:22">
      <c r="C2529" s="1">
        <f>+IF(D2529=1,COUNTIF($D$2:D2529,D2529),0)</f>
        <v>0</v>
      </c>
      <c r="D2529" s="1">
        <f>+COUNTIF($E$2:E2529,E2529)</f>
        <v>15</v>
      </c>
      <c r="E2529" s="1" t="str">
        <f t="shared" si="78"/>
        <v>JL1D6</v>
      </c>
      <c r="F2529" s="323">
        <f t="shared" si="79"/>
        <v>2527</v>
      </c>
      <c r="G2529" s="317" t="s">
        <v>4031</v>
      </c>
      <c r="H2529" s="317" t="s">
        <v>520</v>
      </c>
      <c r="I2529" s="317" t="s">
        <v>3854</v>
      </c>
      <c r="J2529" s="317">
        <v>7</v>
      </c>
      <c r="K2529" s="317" t="s">
        <v>454</v>
      </c>
      <c r="L2529" s="317" t="s">
        <v>1045</v>
      </c>
      <c r="M2529" s="317">
        <v>0</v>
      </c>
      <c r="N2529" s="333" t="s">
        <v>29</v>
      </c>
      <c r="O2529" s="318"/>
      <c r="P2529" s="319"/>
      <c r="Q2529" s="320"/>
      <c r="R2529" s="319"/>
      <c r="S2529" s="319"/>
      <c r="T2529" s="320"/>
      <c r="U2529" s="321">
        <v>45076</v>
      </c>
      <c r="V2529" s="270" t="str">
        <f ca="1">IFERROR(IF(E2529&lt;&gt;"",VLOOKUP(E2529,'Color Lineup'!N:N,1,0),""),"CHECK")</f>
        <v>JL1D6</v>
      </c>
    </row>
    <row r="2530" spans="3:22">
      <c r="C2530" s="1">
        <f>+IF(D2530=1,COUNTIF($D$2:D2530,D2530),0)</f>
        <v>0</v>
      </c>
      <c r="D2530" s="1">
        <f>+COUNTIF($E$2:E2530,E2530)</f>
        <v>116</v>
      </c>
      <c r="E2530" s="1" t="str">
        <f t="shared" si="78"/>
        <v>HJ089</v>
      </c>
      <c r="F2530" s="323">
        <f t="shared" si="79"/>
        <v>2528</v>
      </c>
      <c r="G2530" s="317" t="s">
        <v>4032</v>
      </c>
      <c r="H2530" s="317" t="s">
        <v>682</v>
      </c>
      <c r="I2530" s="317" t="s">
        <v>4007</v>
      </c>
      <c r="J2530" s="317">
        <v>3</v>
      </c>
      <c r="K2530" s="317" t="s">
        <v>679</v>
      </c>
      <c r="L2530" s="317" t="s">
        <v>977</v>
      </c>
      <c r="M2530" s="317">
        <v>0</v>
      </c>
      <c r="N2530" s="333" t="s">
        <v>465</v>
      </c>
      <c r="O2530" s="318"/>
      <c r="P2530" s="319"/>
      <c r="Q2530" s="320"/>
      <c r="R2530" s="319"/>
      <c r="S2530" s="319"/>
      <c r="T2530" s="320"/>
      <c r="U2530" s="321">
        <v>45076</v>
      </c>
      <c r="V2530" s="270" t="str">
        <f ca="1">IFERROR(IF(E2530&lt;&gt;"",VLOOKUP(E2530,'Color Lineup'!N:N,1,0),""),"CHECK")</f>
        <v>HJ089</v>
      </c>
    </row>
    <row r="2531" spans="3:22">
      <c r="C2531" s="1">
        <f>+IF(D2531=1,COUNTIF($D$2:D2531,D2531),0)</f>
        <v>0</v>
      </c>
      <c r="D2531" s="1">
        <f>+COUNTIF($E$2:E2531,E2531)</f>
        <v>157</v>
      </c>
      <c r="E2531" s="1" t="str">
        <f t="shared" si="78"/>
        <v>MX089</v>
      </c>
      <c r="F2531" s="323">
        <f t="shared" si="79"/>
        <v>2529</v>
      </c>
      <c r="G2531" s="317" t="s">
        <v>4033</v>
      </c>
      <c r="H2531" s="317" t="s">
        <v>518</v>
      </c>
      <c r="I2531" s="317" t="s">
        <v>1222</v>
      </c>
      <c r="J2531" s="317">
        <v>6</v>
      </c>
      <c r="K2531" s="317" t="s">
        <v>760</v>
      </c>
      <c r="L2531" s="317" t="s">
        <v>853</v>
      </c>
      <c r="M2531" s="317">
        <v>0</v>
      </c>
      <c r="N2531" s="333" t="s">
        <v>465</v>
      </c>
      <c r="O2531" s="318"/>
      <c r="P2531" s="319"/>
      <c r="Q2531" s="320"/>
      <c r="R2531" s="319"/>
      <c r="S2531" s="319"/>
      <c r="T2531" s="320"/>
      <c r="U2531" s="321">
        <v>45076</v>
      </c>
      <c r="V2531" s="270" t="str">
        <f ca="1">IFERROR(IF(E2531&lt;&gt;"",VLOOKUP(E2531,'Color Lineup'!N:N,1,0),""),"CHECK")</f>
        <v>MX089</v>
      </c>
    </row>
    <row r="2532" spans="3:22">
      <c r="C2532" s="1">
        <f>+IF(D2532=1,COUNTIF($D$2:D2532,D2532),0)</f>
        <v>0</v>
      </c>
      <c r="D2532" s="1">
        <f>+COUNTIF($E$2:E2532,E2532)</f>
        <v>28</v>
      </c>
      <c r="E2532" s="1" t="str">
        <f t="shared" si="78"/>
        <v>CXS28</v>
      </c>
      <c r="F2532" s="323">
        <f t="shared" si="79"/>
        <v>2530</v>
      </c>
      <c r="G2532" s="317" t="s">
        <v>4034</v>
      </c>
      <c r="H2532" s="317" t="s">
        <v>682</v>
      </c>
      <c r="I2532" s="317" t="s">
        <v>4023</v>
      </c>
      <c r="J2532" s="317">
        <v>2</v>
      </c>
      <c r="K2532" s="317" t="s">
        <v>680</v>
      </c>
      <c r="L2532" s="317" t="s">
        <v>978</v>
      </c>
      <c r="M2532" s="317">
        <v>0</v>
      </c>
      <c r="N2532" s="333" t="s">
        <v>631</v>
      </c>
      <c r="O2532" s="318"/>
      <c r="P2532" s="319"/>
      <c r="Q2532" s="320"/>
      <c r="R2532" s="319"/>
      <c r="S2532" s="319"/>
      <c r="T2532" s="320"/>
      <c r="U2532" s="321">
        <v>45076</v>
      </c>
      <c r="V2532" s="270" t="str">
        <f ca="1">IFERROR(IF(E2532&lt;&gt;"",VLOOKUP(E2532,'Color Lineup'!N:N,1,0),""),"CHECK")</f>
        <v>CXS28</v>
      </c>
    </row>
    <row r="2533" spans="3:22">
      <c r="C2533" s="1">
        <f>+IF(D2533=1,COUNTIF($D$2:D2533,D2533),0)</f>
        <v>0</v>
      </c>
      <c r="D2533" s="1">
        <f>+COUNTIF($E$2:E2533,E2533)</f>
        <v>90</v>
      </c>
      <c r="E2533" s="1" t="str">
        <f t="shared" si="78"/>
        <v>MV4R0</v>
      </c>
      <c r="F2533" s="323">
        <f t="shared" si="79"/>
        <v>2531</v>
      </c>
      <c r="G2533" s="317" t="s">
        <v>4035</v>
      </c>
      <c r="H2533" s="317" t="s">
        <v>518</v>
      </c>
      <c r="I2533" s="317" t="s">
        <v>1188</v>
      </c>
      <c r="J2533" s="317">
        <v>5</v>
      </c>
      <c r="K2533" s="317" t="s">
        <v>758</v>
      </c>
      <c r="L2533" s="317" t="s">
        <v>854</v>
      </c>
      <c r="M2533" s="317">
        <v>0</v>
      </c>
      <c r="N2533" s="333" t="s">
        <v>21</v>
      </c>
      <c r="O2533" s="318"/>
      <c r="P2533" s="319"/>
      <c r="Q2533" s="320"/>
      <c r="R2533" s="319"/>
      <c r="S2533" s="319"/>
      <c r="T2533" s="320"/>
      <c r="U2533" s="321">
        <v>45076</v>
      </c>
      <c r="V2533" s="270" t="str">
        <f ca="1">IFERROR(IF(E2533&lt;&gt;"",VLOOKUP(E2533,'Color Lineup'!N:N,1,0),""),"CHECK")</f>
        <v>MV4R0</v>
      </c>
    </row>
    <row r="2534" spans="3:22">
      <c r="C2534" s="1">
        <f>+IF(D2534=1,COUNTIF($D$2:D2534,D2534),0)</f>
        <v>0</v>
      </c>
      <c r="D2534" s="1">
        <f>+COUNTIF($E$2:E2534,E2534)</f>
        <v>99</v>
      </c>
      <c r="E2534" s="1" t="str">
        <f t="shared" si="78"/>
        <v>HKW09</v>
      </c>
      <c r="F2534" s="323">
        <f t="shared" si="79"/>
        <v>2532</v>
      </c>
      <c r="G2534" s="317" t="s">
        <v>4036</v>
      </c>
      <c r="H2534" s="317" t="s">
        <v>682</v>
      </c>
      <c r="I2534" s="317" t="s">
        <v>3976</v>
      </c>
      <c r="J2534" s="317">
        <v>8</v>
      </c>
      <c r="K2534" s="317" t="s">
        <v>681</v>
      </c>
      <c r="L2534" s="317" t="s">
        <v>979</v>
      </c>
      <c r="M2534" s="317">
        <v>0</v>
      </c>
      <c r="N2534" s="333" t="s">
        <v>635</v>
      </c>
      <c r="O2534" s="318"/>
      <c r="P2534" s="319"/>
      <c r="Q2534" s="320"/>
      <c r="R2534" s="319"/>
      <c r="S2534" s="319"/>
      <c r="T2534" s="320"/>
      <c r="U2534" s="321">
        <v>45076</v>
      </c>
      <c r="V2534" s="270" t="str">
        <f ca="1">IFERROR(IF(E2534&lt;&gt;"",VLOOKUP(E2534,'Color Lineup'!N:N,1,0),""),"CHECK")</f>
        <v>HKW09</v>
      </c>
    </row>
    <row r="2535" spans="3:22">
      <c r="C2535" s="1">
        <f>+IF(D2535=1,COUNTIF($D$2:D2535,D2535),0)</f>
        <v>0</v>
      </c>
      <c r="D2535" s="1">
        <f>+COUNTIF($E$2:E2535,E2535)</f>
        <v>20</v>
      </c>
      <c r="E2535" s="1" t="str">
        <f t="shared" si="78"/>
        <v>JH4V8</v>
      </c>
      <c r="F2535" s="323">
        <f t="shared" si="79"/>
        <v>2533</v>
      </c>
      <c r="G2535" s="317" t="s">
        <v>4037</v>
      </c>
      <c r="H2535" s="317" t="s">
        <v>520</v>
      </c>
      <c r="I2535" s="317" t="s">
        <v>3959</v>
      </c>
      <c r="J2535" s="317">
        <v>8</v>
      </c>
      <c r="K2535" s="317" t="s">
        <v>452</v>
      </c>
      <c r="L2535" s="317" t="s">
        <v>1046</v>
      </c>
      <c r="M2535" s="317">
        <v>0</v>
      </c>
      <c r="N2535" s="333" t="s">
        <v>30</v>
      </c>
      <c r="O2535" s="318"/>
      <c r="P2535" s="319"/>
      <c r="Q2535" s="320"/>
      <c r="R2535" s="319"/>
      <c r="S2535" s="319"/>
      <c r="T2535" s="320"/>
      <c r="U2535" s="321">
        <v>45076</v>
      </c>
      <c r="V2535" s="270" t="str">
        <f ca="1">IFERROR(IF(E2535&lt;&gt;"",VLOOKUP(E2535,'Color Lineup'!N:N,1,0),""),"CHECK")</f>
        <v>JH4V8</v>
      </c>
    </row>
    <row r="2536" spans="3:22">
      <c r="C2536" s="1">
        <f>+IF(D2536=1,COUNTIF($D$2:D2536,D2536),0)</f>
        <v>0</v>
      </c>
      <c r="D2536" s="1">
        <f>+COUNTIF($E$2:E2536,E2536)</f>
        <v>77</v>
      </c>
      <c r="E2536" s="1" t="str">
        <f t="shared" si="78"/>
        <v>MV040</v>
      </c>
      <c r="F2536" s="323">
        <f t="shared" si="79"/>
        <v>2534</v>
      </c>
      <c r="G2536" s="317" t="s">
        <v>4038</v>
      </c>
      <c r="H2536" s="317" t="s">
        <v>518</v>
      </c>
      <c r="I2536" s="317" t="s">
        <v>1188</v>
      </c>
      <c r="J2536" s="317">
        <v>6</v>
      </c>
      <c r="K2536" s="317" t="s">
        <v>758</v>
      </c>
      <c r="L2536" s="317" t="s">
        <v>855</v>
      </c>
      <c r="M2536" s="317">
        <v>0</v>
      </c>
      <c r="N2536" s="333" t="s">
        <v>28</v>
      </c>
      <c r="O2536" s="318"/>
      <c r="P2536" s="319"/>
      <c r="Q2536" s="320"/>
      <c r="R2536" s="319"/>
      <c r="S2536" s="319"/>
      <c r="T2536" s="320"/>
      <c r="U2536" s="321">
        <v>45076</v>
      </c>
      <c r="V2536" s="270" t="str">
        <f ca="1">IFERROR(IF(E2536&lt;&gt;"",VLOOKUP(E2536,'Color Lineup'!N:N,1,0),""),"CHECK")</f>
        <v>MV040</v>
      </c>
    </row>
    <row r="2537" spans="3:22">
      <c r="C2537" s="1">
        <f>+IF(D2537=1,COUNTIF($D$2:D2537,D2537),0)</f>
        <v>0</v>
      </c>
      <c r="D2537" s="1">
        <f>+COUNTIF($E$2:E2537,E2537)</f>
        <v>105</v>
      </c>
      <c r="E2537" s="1" t="str">
        <f t="shared" si="78"/>
        <v>LHX12</v>
      </c>
      <c r="F2537" s="323">
        <f t="shared" si="79"/>
        <v>2535</v>
      </c>
      <c r="G2537" s="317" t="s">
        <v>4039</v>
      </c>
      <c r="H2537" s="317" t="s">
        <v>682</v>
      </c>
      <c r="I2537" s="317" t="s">
        <v>4029</v>
      </c>
      <c r="J2537" s="317">
        <v>2</v>
      </c>
      <c r="K2537" s="317" t="s">
        <v>585</v>
      </c>
      <c r="L2537" s="317" t="s">
        <v>980</v>
      </c>
      <c r="M2537" s="317">
        <v>0</v>
      </c>
      <c r="N2537" s="333" t="s">
        <v>632</v>
      </c>
      <c r="O2537" s="318"/>
      <c r="P2537" s="319"/>
      <c r="Q2537" s="320"/>
      <c r="R2537" s="319"/>
      <c r="S2537" s="319"/>
      <c r="T2537" s="320"/>
      <c r="U2537" s="321">
        <v>45076</v>
      </c>
      <c r="V2537" s="270" t="str">
        <f ca="1">IFERROR(IF(E2537&lt;&gt;"",VLOOKUP(E2537,'Color Lineup'!N:N,1,0),""),"CHECK")</f>
        <v>LHX12</v>
      </c>
    </row>
    <row r="2538" spans="3:22">
      <c r="C2538" s="1">
        <f>+IF(D2538=1,COUNTIF($D$2:D2538,D2538),0)</f>
        <v>0</v>
      </c>
      <c r="D2538" s="1">
        <f>+COUNTIF($E$2:E2538,E2538)</f>
        <v>184</v>
      </c>
      <c r="E2538" s="1" t="str">
        <f t="shared" si="78"/>
        <v>MX4R0</v>
      </c>
      <c r="F2538" s="323">
        <f t="shared" si="79"/>
        <v>2536</v>
      </c>
      <c r="G2538" s="317" t="s">
        <v>4040</v>
      </c>
      <c r="H2538" s="317" t="s">
        <v>518</v>
      </c>
      <c r="I2538" s="317" t="s">
        <v>1222</v>
      </c>
      <c r="J2538" s="317">
        <v>7</v>
      </c>
      <c r="K2538" s="317" t="s">
        <v>760</v>
      </c>
      <c r="L2538" s="317" t="s">
        <v>856</v>
      </c>
      <c r="M2538" s="317">
        <v>0</v>
      </c>
      <c r="N2538" s="333" t="s">
        <v>21</v>
      </c>
      <c r="O2538" s="318"/>
      <c r="P2538" s="319"/>
      <c r="Q2538" s="320"/>
      <c r="R2538" s="319"/>
      <c r="S2538" s="319"/>
      <c r="T2538" s="320"/>
      <c r="U2538" s="321">
        <v>45076</v>
      </c>
      <c r="V2538" s="270" t="str">
        <f ca="1">IFERROR(IF(E2538&lt;&gt;"",VLOOKUP(E2538,'Color Lineup'!N:N,1,0),""),"CHECK")</f>
        <v>MX4R0</v>
      </c>
    </row>
    <row r="2539" spans="3:22">
      <c r="C2539" s="1">
        <f>+IF(D2539=1,COUNTIF($D$2:D2539,D2539),0)</f>
        <v>0</v>
      </c>
      <c r="D2539" s="1">
        <f>+COUNTIF($E$2:E2539,E2539)</f>
        <v>100</v>
      </c>
      <c r="E2539" s="1" t="str">
        <f t="shared" si="78"/>
        <v>HKW09</v>
      </c>
      <c r="F2539" s="323">
        <f t="shared" si="79"/>
        <v>2537</v>
      </c>
      <c r="G2539" s="317" t="s">
        <v>4041</v>
      </c>
      <c r="H2539" s="317" t="s">
        <v>682</v>
      </c>
      <c r="I2539" s="317" t="s">
        <v>3976</v>
      </c>
      <c r="J2539" s="317">
        <v>9</v>
      </c>
      <c r="K2539" s="317" t="s">
        <v>681</v>
      </c>
      <c r="L2539" s="317" t="s">
        <v>981</v>
      </c>
      <c r="M2539" s="317">
        <v>0</v>
      </c>
      <c r="N2539" s="333" t="s">
        <v>635</v>
      </c>
      <c r="O2539" s="318"/>
      <c r="P2539" s="319"/>
      <c r="Q2539" s="320"/>
      <c r="R2539" s="319"/>
      <c r="S2539" s="319"/>
      <c r="T2539" s="320"/>
      <c r="U2539" s="321">
        <v>45076</v>
      </c>
      <c r="V2539" s="270" t="str">
        <f ca="1">IFERROR(IF(E2539&lt;&gt;"",VLOOKUP(E2539,'Color Lineup'!N:N,1,0),""),"CHECK")</f>
        <v>HKW09</v>
      </c>
    </row>
    <row r="2540" spans="3:22">
      <c r="C2540" s="1">
        <f>+IF(D2540=1,COUNTIF($D$2:D2540,D2540),0)</f>
        <v>0</v>
      </c>
      <c r="D2540" s="1">
        <f>+COUNTIF($E$2:E2540,E2540)</f>
        <v>80</v>
      </c>
      <c r="E2540" s="1" t="str">
        <f t="shared" si="78"/>
        <v>MY4R0</v>
      </c>
      <c r="F2540" s="323">
        <f t="shared" si="79"/>
        <v>2538</v>
      </c>
      <c r="G2540" s="317" t="s">
        <v>4042</v>
      </c>
      <c r="H2540" s="317" t="s">
        <v>518</v>
      </c>
      <c r="I2540" s="317" t="s">
        <v>1195</v>
      </c>
      <c r="J2540" s="317">
        <v>6</v>
      </c>
      <c r="K2540" s="317" t="s">
        <v>759</v>
      </c>
      <c r="L2540" s="317" t="s">
        <v>857</v>
      </c>
      <c r="M2540" s="317">
        <v>0</v>
      </c>
      <c r="N2540" s="333" t="s">
        <v>21</v>
      </c>
      <c r="O2540" s="318"/>
      <c r="P2540" s="319"/>
      <c r="Q2540" s="320"/>
      <c r="R2540" s="319"/>
      <c r="S2540" s="319"/>
      <c r="T2540" s="320"/>
      <c r="U2540" s="321">
        <v>45076</v>
      </c>
      <c r="V2540" s="270" t="str">
        <f ca="1">IFERROR(IF(E2540&lt;&gt;"",VLOOKUP(E2540,'Color Lineup'!N:N,1,0),""),"CHECK")</f>
        <v>MY4R0</v>
      </c>
    </row>
    <row r="2541" spans="3:22">
      <c r="C2541" s="1">
        <f>+IF(D2541=1,COUNTIF($D$2:D2541,D2541),0)</f>
        <v>0</v>
      </c>
      <c r="D2541" s="1">
        <f>+COUNTIF($E$2:E2541,E2541)</f>
        <v>66</v>
      </c>
      <c r="E2541" s="1" t="str">
        <f t="shared" si="78"/>
        <v>JH040</v>
      </c>
      <c r="F2541" s="323">
        <f t="shared" si="79"/>
        <v>2539</v>
      </c>
      <c r="G2541" s="317" t="s">
        <v>4043</v>
      </c>
      <c r="H2541" s="317" t="s">
        <v>520</v>
      </c>
      <c r="I2541" s="317" t="s">
        <v>3959</v>
      </c>
      <c r="J2541" s="317">
        <v>9</v>
      </c>
      <c r="K2541" s="317" t="s">
        <v>452</v>
      </c>
      <c r="L2541" s="317" t="s">
        <v>1047</v>
      </c>
      <c r="M2541" s="317">
        <v>0</v>
      </c>
      <c r="N2541" s="333" t="s">
        <v>28</v>
      </c>
      <c r="O2541" s="318"/>
      <c r="P2541" s="319"/>
      <c r="Q2541" s="320"/>
      <c r="R2541" s="319"/>
      <c r="S2541" s="319"/>
      <c r="T2541" s="320"/>
      <c r="U2541" s="321">
        <v>45076</v>
      </c>
      <c r="V2541" s="270" t="str">
        <f ca="1">IFERROR(IF(E2541&lt;&gt;"",VLOOKUP(E2541,'Color Lineup'!N:N,1,0),""),"CHECK")</f>
        <v>JH040</v>
      </c>
    </row>
    <row r="2542" spans="3:22">
      <c r="C2542" s="1">
        <f>+IF(D2542=1,COUNTIF($D$2:D2542,D2542),0)</f>
        <v>0</v>
      </c>
      <c r="D2542" s="1">
        <f>+COUNTIF($E$2:E2542,E2542)</f>
        <v>25</v>
      </c>
      <c r="E2542" s="1" t="str">
        <f t="shared" si="78"/>
        <v>HJP20</v>
      </c>
      <c r="F2542" s="323">
        <f t="shared" si="79"/>
        <v>2540</v>
      </c>
      <c r="G2542" s="317" t="s">
        <v>4044</v>
      </c>
      <c r="H2542" s="317" t="s">
        <v>682</v>
      </c>
      <c r="I2542" s="317" t="s">
        <v>4007</v>
      </c>
      <c r="J2542" s="317">
        <v>4</v>
      </c>
      <c r="K2542" s="317" t="s">
        <v>679</v>
      </c>
      <c r="L2542" s="317" t="s">
        <v>982</v>
      </c>
      <c r="M2542" s="317">
        <v>0</v>
      </c>
      <c r="N2542" s="333" t="s">
        <v>633</v>
      </c>
      <c r="O2542" s="318"/>
      <c r="P2542" s="319"/>
      <c r="Q2542" s="320"/>
      <c r="R2542" s="319"/>
      <c r="S2542" s="319"/>
      <c r="T2542" s="320"/>
      <c r="U2542" s="321">
        <v>45076</v>
      </c>
      <c r="V2542" s="270" t="str">
        <f ca="1">IFERROR(IF(E2542&lt;&gt;"",VLOOKUP(E2542,'Color Lineup'!N:N,1,0),""),"CHECK")</f>
        <v>HJP20</v>
      </c>
    </row>
    <row r="2543" spans="3:22">
      <c r="C2543" s="1">
        <f>+IF(D2543=1,COUNTIF($D$2:D2543,D2543),0)</f>
        <v>0</v>
      </c>
      <c r="D2543" s="1">
        <f>+COUNTIF($E$2:E2543,E2543)</f>
        <v>20</v>
      </c>
      <c r="E2543" s="1" t="str">
        <f t="shared" si="78"/>
        <v>MV218</v>
      </c>
      <c r="F2543" s="323">
        <f t="shared" si="79"/>
        <v>2541</v>
      </c>
      <c r="G2543" s="317" t="s">
        <v>4045</v>
      </c>
      <c r="H2543" s="317" t="s">
        <v>518</v>
      </c>
      <c r="I2543" s="317" t="s">
        <v>1188</v>
      </c>
      <c r="J2543" s="317">
        <v>7</v>
      </c>
      <c r="K2543" s="317" t="s">
        <v>758</v>
      </c>
      <c r="L2543" s="317" t="s">
        <v>858</v>
      </c>
      <c r="M2543" s="317">
        <v>0</v>
      </c>
      <c r="N2543" s="333" t="s">
        <v>20</v>
      </c>
      <c r="O2543" s="318"/>
      <c r="P2543" s="319"/>
      <c r="Q2543" s="320"/>
      <c r="R2543" s="319"/>
      <c r="S2543" s="319"/>
      <c r="T2543" s="320"/>
      <c r="U2543" s="321">
        <v>45076</v>
      </c>
      <c r="V2543" s="270" t="str">
        <f ca="1">IFERROR(IF(E2543&lt;&gt;"",VLOOKUP(E2543,'Color Lineup'!N:N,1,0),""),"CHECK")</f>
        <v>MV218</v>
      </c>
    </row>
    <row r="2544" spans="3:22">
      <c r="C2544" s="1">
        <f>+IF(D2544=1,COUNTIF($D$2:D2544,D2544),0)</f>
        <v>0</v>
      </c>
      <c r="D2544" s="1">
        <f>+COUNTIF($E$2:E2544,E2544)</f>
        <v>112</v>
      </c>
      <c r="E2544" s="1" t="str">
        <f t="shared" si="78"/>
        <v>CXW09</v>
      </c>
      <c r="F2544" s="323">
        <f t="shared" si="79"/>
        <v>2542</v>
      </c>
      <c r="G2544" s="317" t="s">
        <v>4046</v>
      </c>
      <c r="H2544" s="317" t="s">
        <v>682</v>
      </c>
      <c r="I2544" s="317" t="s">
        <v>4023</v>
      </c>
      <c r="J2544" s="317">
        <v>3</v>
      </c>
      <c r="K2544" s="317" t="s">
        <v>680</v>
      </c>
      <c r="L2544" s="317" t="s">
        <v>984</v>
      </c>
      <c r="M2544" s="317">
        <v>0</v>
      </c>
      <c r="N2544" s="333" t="s">
        <v>635</v>
      </c>
      <c r="O2544" s="318"/>
      <c r="P2544" s="319"/>
      <c r="Q2544" s="320"/>
      <c r="R2544" s="319"/>
      <c r="S2544" s="319"/>
      <c r="T2544" s="320"/>
      <c r="U2544" s="321">
        <v>45076</v>
      </c>
      <c r="V2544" s="270" t="str">
        <f ca="1">IFERROR(IF(E2544&lt;&gt;"",VLOOKUP(E2544,'Color Lineup'!N:N,1,0),""),"CHECK")</f>
        <v>CXW09</v>
      </c>
    </row>
    <row r="2545" spans="3:22">
      <c r="C2545" s="1">
        <f>+IF(D2545=1,COUNTIF($D$2:D2545,D2545),0)</f>
        <v>0</v>
      </c>
      <c r="D2545" s="1">
        <f>+COUNTIF($E$2:E2545,E2545)</f>
        <v>77</v>
      </c>
      <c r="E2545" s="1" t="str">
        <f t="shared" si="78"/>
        <v>MX3R3</v>
      </c>
      <c r="F2545" s="323">
        <f t="shared" si="79"/>
        <v>2543</v>
      </c>
      <c r="G2545" s="317" t="s">
        <v>4047</v>
      </c>
      <c r="H2545" s="317" t="s">
        <v>518</v>
      </c>
      <c r="I2545" s="317" t="s">
        <v>1222</v>
      </c>
      <c r="J2545" s="317">
        <v>8</v>
      </c>
      <c r="K2545" s="317" t="s">
        <v>760</v>
      </c>
      <c r="L2545" s="317" t="s">
        <v>859</v>
      </c>
      <c r="M2545" s="317">
        <v>0</v>
      </c>
      <c r="N2545" s="333" t="s">
        <v>354</v>
      </c>
      <c r="O2545" s="318"/>
      <c r="P2545" s="319"/>
      <c r="Q2545" s="320"/>
      <c r="R2545" s="319"/>
      <c r="S2545" s="319"/>
      <c r="T2545" s="320"/>
      <c r="U2545" s="321">
        <v>45076</v>
      </c>
      <c r="V2545" s="270" t="str">
        <f ca="1">IFERROR(IF(E2545&lt;&gt;"",VLOOKUP(E2545,'Color Lineup'!N:N,1,0),""),"CHECK")</f>
        <v>MX3R3</v>
      </c>
    </row>
    <row r="2546" spans="3:22">
      <c r="C2546" s="1">
        <f>+IF(D2546=1,COUNTIF($D$2:D2546,D2546),0)</f>
        <v>0</v>
      </c>
      <c r="D2546" s="1">
        <f>+COUNTIF($E$2:E2546,E2546)</f>
        <v>74</v>
      </c>
      <c r="E2546" s="1" t="str">
        <f t="shared" si="78"/>
        <v>LH3Q3</v>
      </c>
      <c r="F2546" s="323">
        <f t="shared" si="79"/>
        <v>2544</v>
      </c>
      <c r="G2546" s="317" t="s">
        <v>4048</v>
      </c>
      <c r="H2546" s="317" t="s">
        <v>682</v>
      </c>
      <c r="I2546" s="317" t="s">
        <v>4029</v>
      </c>
      <c r="J2546" s="317">
        <v>3</v>
      </c>
      <c r="K2546" s="317" t="s">
        <v>585</v>
      </c>
      <c r="L2546" s="317" t="s">
        <v>985</v>
      </c>
      <c r="M2546" s="317">
        <v>0</v>
      </c>
      <c r="N2546" s="333" t="s">
        <v>630</v>
      </c>
      <c r="O2546" s="318"/>
      <c r="P2546" s="319"/>
      <c r="Q2546" s="320"/>
      <c r="R2546" s="319"/>
      <c r="S2546" s="319"/>
      <c r="T2546" s="320"/>
      <c r="U2546" s="321">
        <v>45076</v>
      </c>
      <c r="V2546" s="270" t="str">
        <f ca="1">IFERROR(IF(E2546&lt;&gt;"",VLOOKUP(E2546,'Color Lineup'!N:N,1,0),""),"CHECK")</f>
        <v>LH3Q3</v>
      </c>
    </row>
    <row r="2547" spans="3:22">
      <c r="C2547" s="1">
        <f>+IF(D2547=1,COUNTIF($D$2:D2547,D2547),0)</f>
        <v>0</v>
      </c>
      <c r="D2547" s="1">
        <f>+COUNTIF($E$2:E2547,E2547)</f>
        <v>91</v>
      </c>
      <c r="E2547" s="1" t="str">
        <f t="shared" si="78"/>
        <v>MV4R0</v>
      </c>
      <c r="F2547" s="323">
        <f t="shared" si="79"/>
        <v>2545</v>
      </c>
      <c r="G2547" s="317" t="s">
        <v>4049</v>
      </c>
      <c r="H2547" s="317" t="s">
        <v>518</v>
      </c>
      <c r="I2547" s="317" t="s">
        <v>1188</v>
      </c>
      <c r="J2547" s="317">
        <v>8</v>
      </c>
      <c r="K2547" s="317" t="s">
        <v>758</v>
      </c>
      <c r="L2547" s="317" t="s">
        <v>860</v>
      </c>
      <c r="M2547" s="317">
        <v>0</v>
      </c>
      <c r="N2547" s="333" t="s">
        <v>21</v>
      </c>
      <c r="O2547" s="318"/>
      <c r="P2547" s="319"/>
      <c r="Q2547" s="320"/>
      <c r="R2547" s="319"/>
      <c r="S2547" s="319"/>
      <c r="T2547" s="320"/>
      <c r="U2547" s="321">
        <v>45076</v>
      </c>
      <c r="V2547" s="270" t="str">
        <f ca="1">IFERROR(IF(E2547&lt;&gt;"",VLOOKUP(E2547,'Color Lineup'!N:N,1,0),""),"CHECK")</f>
        <v>MV4R0</v>
      </c>
    </row>
    <row r="2548" spans="3:22">
      <c r="C2548" s="1">
        <f>+IF(D2548=1,COUNTIF($D$2:D2548,D2548),0)</f>
        <v>0</v>
      </c>
      <c r="D2548" s="1">
        <f>+COUNTIF($E$2:E2548,E2548)</f>
        <v>7</v>
      </c>
      <c r="E2548" s="1" t="str">
        <f t="shared" si="78"/>
        <v>AA218</v>
      </c>
      <c r="F2548" s="323">
        <f t="shared" si="79"/>
        <v>2546</v>
      </c>
      <c r="G2548" s="317" t="s">
        <v>4050</v>
      </c>
      <c r="H2548" s="317" t="s">
        <v>520</v>
      </c>
      <c r="I2548" s="317" t="s">
        <v>4013</v>
      </c>
      <c r="J2548" s="317">
        <v>2</v>
      </c>
      <c r="K2548" s="317" t="s">
        <v>455</v>
      </c>
      <c r="L2548" s="317" t="s">
        <v>1048</v>
      </c>
      <c r="M2548" s="317">
        <v>0</v>
      </c>
      <c r="N2548" s="333" t="s">
        <v>20</v>
      </c>
      <c r="O2548" s="318"/>
      <c r="P2548" s="319"/>
      <c r="Q2548" s="320"/>
      <c r="R2548" s="319"/>
      <c r="S2548" s="319"/>
      <c r="T2548" s="320"/>
      <c r="U2548" s="321">
        <v>45076</v>
      </c>
      <c r="V2548" s="270" t="str">
        <f ca="1">IFERROR(IF(E2548&lt;&gt;"",VLOOKUP(E2548,'Color Lineup'!N:N,1,0),""),"CHECK")</f>
        <v>AA218</v>
      </c>
    </row>
    <row r="2549" spans="3:22">
      <c r="C2549" s="1">
        <f>+IF(D2549=1,COUNTIF($D$2:D2549,D2549),0)</f>
        <v>0</v>
      </c>
      <c r="D2549" s="1">
        <f>+COUNTIF($E$2:E2549,E2549)</f>
        <v>101</v>
      </c>
      <c r="E2549" s="1" t="str">
        <f t="shared" si="78"/>
        <v>HKW09</v>
      </c>
      <c r="F2549" s="323">
        <f t="shared" si="79"/>
        <v>2547</v>
      </c>
      <c r="G2549" s="317" t="s">
        <v>4051</v>
      </c>
      <c r="H2549" s="317" t="s">
        <v>682</v>
      </c>
      <c r="I2549" s="317" t="s">
        <v>3976</v>
      </c>
      <c r="J2549" s="317">
        <v>10</v>
      </c>
      <c r="K2549" s="317" t="s">
        <v>681</v>
      </c>
      <c r="L2549" s="317" t="s">
        <v>986</v>
      </c>
      <c r="M2549" s="317">
        <v>0</v>
      </c>
      <c r="N2549" s="333" t="s">
        <v>635</v>
      </c>
      <c r="O2549" s="318"/>
      <c r="P2549" s="319"/>
      <c r="Q2549" s="320"/>
      <c r="R2549" s="319"/>
      <c r="S2549" s="319"/>
      <c r="T2549" s="320"/>
      <c r="U2549" s="321">
        <v>45076</v>
      </c>
      <c r="V2549" s="270" t="str">
        <f ca="1">IFERROR(IF(E2549&lt;&gt;"",VLOOKUP(E2549,'Color Lineup'!N:N,1,0),""),"CHECK")</f>
        <v>HKW09</v>
      </c>
    </row>
    <row r="2550" spans="3:22">
      <c r="C2550" s="1">
        <f>+IF(D2550=1,COUNTIF($D$2:D2550,D2550),0)</f>
        <v>0</v>
      </c>
      <c r="D2550" s="1">
        <f>+COUNTIF($E$2:E2550,E2550)</f>
        <v>106</v>
      </c>
      <c r="E2550" s="1" t="str">
        <f t="shared" si="78"/>
        <v>MX218</v>
      </c>
      <c r="F2550" s="323">
        <f t="shared" si="79"/>
        <v>2548</v>
      </c>
      <c r="G2550" s="317" t="s">
        <v>4052</v>
      </c>
      <c r="H2550" s="317" t="s">
        <v>518</v>
      </c>
      <c r="I2550" s="317" t="s">
        <v>1222</v>
      </c>
      <c r="J2550" s="317">
        <v>9</v>
      </c>
      <c r="K2550" s="317" t="s">
        <v>760</v>
      </c>
      <c r="L2550" s="317" t="s">
        <v>861</v>
      </c>
      <c r="M2550" s="317">
        <v>0</v>
      </c>
      <c r="N2550" s="333" t="s">
        <v>20</v>
      </c>
      <c r="O2550" s="318"/>
      <c r="P2550" s="319"/>
      <c r="Q2550" s="320"/>
      <c r="R2550" s="319"/>
      <c r="S2550" s="319"/>
      <c r="T2550" s="320"/>
      <c r="U2550" s="321">
        <v>45076</v>
      </c>
      <c r="V2550" s="270" t="str">
        <f ca="1">IFERROR(IF(E2550&lt;&gt;"",VLOOKUP(E2550,'Color Lineup'!N:N,1,0),""),"CHECK")</f>
        <v>MX218</v>
      </c>
    </row>
    <row r="2551" spans="3:22">
      <c r="C2551" s="1">
        <f>+IF(D2551=1,COUNTIF($D$2:D2551,D2551),0)</f>
        <v>0</v>
      </c>
      <c r="D2551" s="1">
        <f>+COUNTIF($E$2:E2551,E2551)</f>
        <v>28</v>
      </c>
      <c r="E2551" s="1" t="str">
        <f t="shared" si="78"/>
        <v>HJS28</v>
      </c>
      <c r="F2551" s="323">
        <f t="shared" si="79"/>
        <v>2549</v>
      </c>
      <c r="G2551" s="317" t="s">
        <v>4053</v>
      </c>
      <c r="H2551" s="317" t="s">
        <v>682</v>
      </c>
      <c r="I2551" s="317" t="s">
        <v>4007</v>
      </c>
      <c r="J2551" s="317">
        <v>5</v>
      </c>
      <c r="K2551" s="317" t="s">
        <v>679</v>
      </c>
      <c r="L2551" s="317" t="s">
        <v>987</v>
      </c>
      <c r="M2551" s="317">
        <v>0</v>
      </c>
      <c r="N2551" s="333" t="s">
        <v>631</v>
      </c>
      <c r="O2551" s="318"/>
      <c r="P2551" s="319"/>
      <c r="Q2551" s="320"/>
      <c r="R2551" s="319"/>
      <c r="S2551" s="319"/>
      <c r="T2551" s="320"/>
      <c r="U2551" s="321">
        <v>45076</v>
      </c>
      <c r="V2551" s="270" t="str">
        <f ca="1">IFERROR(IF(E2551&lt;&gt;"",VLOOKUP(E2551,'Color Lineup'!N:N,1,0),""),"CHECK")</f>
        <v>HJS28</v>
      </c>
    </row>
    <row r="2552" spans="3:22">
      <c r="C2552" s="1">
        <f>+IF(D2552=1,COUNTIF($D$2:D2552,D2552),0)</f>
        <v>0</v>
      </c>
      <c r="D2552" s="1">
        <f>+COUNTIF($E$2:E2552,E2552)</f>
        <v>92</v>
      </c>
      <c r="E2552" s="1" t="str">
        <f t="shared" si="78"/>
        <v>MV4R0</v>
      </c>
      <c r="F2552" s="323">
        <f t="shared" si="79"/>
        <v>2550</v>
      </c>
      <c r="G2552" s="317" t="s">
        <v>4054</v>
      </c>
      <c r="H2552" s="317" t="s">
        <v>518</v>
      </c>
      <c r="I2552" s="317" t="s">
        <v>1188</v>
      </c>
      <c r="J2552" s="317">
        <v>9</v>
      </c>
      <c r="K2552" s="317" t="s">
        <v>758</v>
      </c>
      <c r="L2552" s="317" t="s">
        <v>862</v>
      </c>
      <c r="M2552" s="317">
        <v>0</v>
      </c>
      <c r="N2552" s="333" t="s">
        <v>21</v>
      </c>
      <c r="O2552" s="318"/>
      <c r="P2552" s="319"/>
      <c r="Q2552" s="320"/>
      <c r="R2552" s="319"/>
      <c r="S2552" s="319"/>
      <c r="T2552" s="320"/>
      <c r="U2552" s="321">
        <v>45076</v>
      </c>
      <c r="V2552" s="270" t="str">
        <f ca="1">IFERROR(IF(E2552&lt;&gt;"",VLOOKUP(E2552,'Color Lineup'!N:N,1,0),""),"CHECK")</f>
        <v>MV4R0</v>
      </c>
    </row>
    <row r="2553" spans="3:22">
      <c r="C2553" s="1">
        <f>+IF(D2553=1,COUNTIF($D$2:D2553,D2553),0)</f>
        <v>0</v>
      </c>
      <c r="D2553" s="1">
        <f>+COUNTIF($E$2:E2553,E2553)</f>
        <v>36</v>
      </c>
      <c r="E2553" s="1" t="str">
        <f t="shared" si="78"/>
        <v>CXX12</v>
      </c>
      <c r="F2553" s="323">
        <f t="shared" si="79"/>
        <v>2551</v>
      </c>
      <c r="G2553" s="317" t="s">
        <v>4055</v>
      </c>
      <c r="H2553" s="317" t="s">
        <v>682</v>
      </c>
      <c r="I2553" s="317" t="s">
        <v>4023</v>
      </c>
      <c r="J2553" s="317">
        <v>4</v>
      </c>
      <c r="K2553" s="317" t="s">
        <v>680</v>
      </c>
      <c r="L2553" s="317" t="s">
        <v>988</v>
      </c>
      <c r="M2553" s="317">
        <v>0</v>
      </c>
      <c r="N2553" s="333" t="s">
        <v>632</v>
      </c>
      <c r="O2553" s="318"/>
      <c r="P2553" s="319"/>
      <c r="Q2553" s="320"/>
      <c r="R2553" s="319"/>
      <c r="S2553" s="319"/>
      <c r="T2553" s="320"/>
      <c r="U2553" s="321">
        <v>45076</v>
      </c>
      <c r="V2553" s="270" t="str">
        <f ca="1">IFERROR(IF(E2553&lt;&gt;"",VLOOKUP(E2553,'Color Lineup'!N:N,1,0),""),"CHECK")</f>
        <v>CXX12</v>
      </c>
    </row>
    <row r="2554" spans="3:22">
      <c r="C2554" s="1">
        <f>+IF(D2554=1,COUNTIF($D$2:D2554,D2554),0)</f>
        <v>0</v>
      </c>
      <c r="D2554" s="1">
        <f>+COUNTIF($E$2:E2554,E2554)</f>
        <v>34</v>
      </c>
      <c r="E2554" s="1" t="str">
        <f t="shared" si="78"/>
        <v>JH1D6</v>
      </c>
      <c r="F2554" s="323">
        <f t="shared" si="79"/>
        <v>2552</v>
      </c>
      <c r="G2554" s="317" t="s">
        <v>4056</v>
      </c>
      <c r="H2554" s="317" t="s">
        <v>520</v>
      </c>
      <c r="I2554" s="317" t="s">
        <v>3959</v>
      </c>
      <c r="J2554" s="317">
        <v>10</v>
      </c>
      <c r="K2554" s="317" t="s">
        <v>452</v>
      </c>
      <c r="L2554" s="317" t="s">
        <v>1049</v>
      </c>
      <c r="M2554" s="317">
        <v>0</v>
      </c>
      <c r="N2554" s="333" t="s">
        <v>29</v>
      </c>
      <c r="O2554" s="318"/>
      <c r="P2554" s="319"/>
      <c r="Q2554" s="320"/>
      <c r="R2554" s="319"/>
      <c r="S2554" s="319"/>
      <c r="T2554" s="320"/>
      <c r="U2554" s="321">
        <v>45076</v>
      </c>
      <c r="V2554" s="270" t="str">
        <f ca="1">IFERROR(IF(E2554&lt;&gt;"",VLOOKUP(E2554,'Color Lineup'!N:N,1,0),""),"CHECK")</f>
        <v>JH1D6</v>
      </c>
    </row>
    <row r="2555" spans="3:22">
      <c r="C2555" s="1">
        <f>+IF(D2555=1,COUNTIF($D$2:D2555,D2555),0)</f>
        <v>0</v>
      </c>
      <c r="D2555" s="1">
        <f>+COUNTIF($E$2:E2555,E2555)</f>
        <v>26</v>
      </c>
      <c r="E2555" s="1" t="str">
        <f t="shared" si="78"/>
        <v>MV089</v>
      </c>
      <c r="F2555" s="323">
        <f t="shared" si="79"/>
        <v>2553</v>
      </c>
      <c r="G2555" s="317" t="s">
        <v>4057</v>
      </c>
      <c r="H2555" s="317" t="s">
        <v>518</v>
      </c>
      <c r="I2555" s="317" t="s">
        <v>1188</v>
      </c>
      <c r="J2555" s="317">
        <v>10</v>
      </c>
      <c r="K2555" s="317" t="s">
        <v>758</v>
      </c>
      <c r="L2555" s="317" t="s">
        <v>864</v>
      </c>
      <c r="M2555" s="317">
        <v>0</v>
      </c>
      <c r="N2555" s="333" t="s">
        <v>465</v>
      </c>
      <c r="O2555" s="318"/>
      <c r="P2555" s="319"/>
      <c r="Q2555" s="320"/>
      <c r="R2555" s="319"/>
      <c r="S2555" s="319"/>
      <c r="T2555" s="320"/>
      <c r="U2555" s="321">
        <v>45076</v>
      </c>
      <c r="V2555" s="270" t="str">
        <f ca="1">IFERROR(IF(E2555&lt;&gt;"",VLOOKUP(E2555,'Color Lineup'!N:N,1,0),""),"CHECK")</f>
        <v>MV089</v>
      </c>
    </row>
    <row r="2556" spans="3:22">
      <c r="C2556" s="1">
        <f>+IF(D2556=1,COUNTIF($D$2:D2556,D2556),0)</f>
        <v>0</v>
      </c>
      <c r="D2556" s="1">
        <f>+COUNTIF($E$2:E2556,E2556)</f>
        <v>215</v>
      </c>
      <c r="E2556" s="1" t="str">
        <f t="shared" si="78"/>
        <v>LH089</v>
      </c>
      <c r="F2556" s="323">
        <f t="shared" si="79"/>
        <v>2554</v>
      </c>
      <c r="G2556" s="317" t="s">
        <v>4058</v>
      </c>
      <c r="H2556" s="317" t="s">
        <v>682</v>
      </c>
      <c r="I2556" s="317" t="s">
        <v>4029</v>
      </c>
      <c r="J2556" s="317">
        <v>4</v>
      </c>
      <c r="K2556" s="317" t="s">
        <v>585</v>
      </c>
      <c r="L2556" s="317" t="s">
        <v>989</v>
      </c>
      <c r="M2556" s="317">
        <v>0</v>
      </c>
      <c r="N2556" s="333" t="s">
        <v>465</v>
      </c>
      <c r="O2556" s="318"/>
      <c r="P2556" s="319"/>
      <c r="Q2556" s="320"/>
      <c r="R2556" s="319"/>
      <c r="S2556" s="319"/>
      <c r="T2556" s="320"/>
      <c r="U2556" s="321">
        <v>45076</v>
      </c>
      <c r="V2556" s="270" t="str">
        <f ca="1">IFERROR(IF(E2556&lt;&gt;"",VLOOKUP(E2556,'Color Lineup'!N:N,1,0),""),"CHECK")</f>
        <v>LH089</v>
      </c>
    </row>
    <row r="2557" spans="3:22">
      <c r="C2557" s="1">
        <f>+IF(D2557=1,COUNTIF($D$2:D2557,D2557),0)</f>
        <v>0</v>
      </c>
      <c r="D2557" s="1">
        <f>+COUNTIF($E$2:E2557,E2557)</f>
        <v>53</v>
      </c>
      <c r="E2557" s="1" t="str">
        <f t="shared" si="78"/>
        <v>MX040</v>
      </c>
      <c r="F2557" s="323">
        <f t="shared" si="79"/>
        <v>2555</v>
      </c>
      <c r="G2557" s="317" t="s">
        <v>4059</v>
      </c>
      <c r="H2557" s="317" t="s">
        <v>518</v>
      </c>
      <c r="I2557" s="317" t="s">
        <v>1222</v>
      </c>
      <c r="J2557" s="317">
        <v>10</v>
      </c>
      <c r="K2557" s="317" t="s">
        <v>760</v>
      </c>
      <c r="L2557" s="317" t="s">
        <v>865</v>
      </c>
      <c r="M2557" s="317">
        <v>0</v>
      </c>
      <c r="N2557" s="333" t="s">
        <v>28</v>
      </c>
      <c r="O2557" s="318"/>
      <c r="P2557" s="319"/>
      <c r="Q2557" s="320"/>
      <c r="R2557" s="319"/>
      <c r="S2557" s="319"/>
      <c r="T2557" s="320"/>
      <c r="U2557" s="321">
        <v>45076</v>
      </c>
      <c r="V2557" s="270" t="str">
        <f ca="1">IFERROR(IF(E2557&lt;&gt;"",VLOOKUP(E2557,'Color Lineup'!N:N,1,0),""),"CHECK")</f>
        <v>MX040</v>
      </c>
    </row>
    <row r="2558" spans="3:22">
      <c r="C2558" s="1">
        <f>+IF(D2558=1,COUNTIF($D$2:D2558,D2558),0)</f>
        <v>0</v>
      </c>
      <c r="D2558" s="1">
        <f>+COUNTIF($E$2:E2558,E2558)</f>
        <v>102</v>
      </c>
      <c r="E2558" s="1" t="str">
        <f t="shared" si="78"/>
        <v>HKW09</v>
      </c>
      <c r="F2558" s="323">
        <f t="shared" si="79"/>
        <v>2556</v>
      </c>
      <c r="G2558" s="317" t="s">
        <v>4060</v>
      </c>
      <c r="H2558" s="317" t="s">
        <v>682</v>
      </c>
      <c r="I2558" s="317" t="s">
        <v>4061</v>
      </c>
      <c r="J2558" s="317">
        <v>1</v>
      </c>
      <c r="K2558" s="317" t="s">
        <v>681</v>
      </c>
      <c r="L2558" s="317" t="s">
        <v>990</v>
      </c>
      <c r="M2558" s="317">
        <v>0</v>
      </c>
      <c r="N2558" s="333" t="s">
        <v>635</v>
      </c>
      <c r="O2558" s="318"/>
      <c r="P2558" s="319"/>
      <c r="Q2558" s="320"/>
      <c r="R2558" s="319"/>
      <c r="S2558" s="319"/>
      <c r="T2558" s="320"/>
      <c r="U2558" s="321">
        <v>45076</v>
      </c>
      <c r="V2558" s="270" t="str">
        <f ca="1">IFERROR(IF(E2558&lt;&gt;"",VLOOKUP(E2558,'Color Lineup'!N:N,1,0),""),"CHECK")</f>
        <v>HKW09</v>
      </c>
    </row>
    <row r="2559" spans="3:22">
      <c r="C2559" s="1">
        <f>+IF(D2559=1,COUNTIF($D$2:D2559,D2559),0)</f>
        <v>0</v>
      </c>
      <c r="D2559" s="1">
        <f>+COUNTIF($E$2:E2559,E2559)</f>
        <v>47</v>
      </c>
      <c r="E2559" s="1" t="str">
        <f t="shared" si="78"/>
        <v>MY040</v>
      </c>
      <c r="F2559" s="323">
        <f t="shared" si="79"/>
        <v>2557</v>
      </c>
      <c r="G2559" s="317" t="s">
        <v>4062</v>
      </c>
      <c r="H2559" s="317" t="s">
        <v>518</v>
      </c>
      <c r="I2559" s="317" t="s">
        <v>1195</v>
      </c>
      <c r="J2559" s="317">
        <v>7</v>
      </c>
      <c r="K2559" s="317" t="s">
        <v>759</v>
      </c>
      <c r="L2559" s="317" t="s">
        <v>867</v>
      </c>
      <c r="M2559" s="317">
        <v>0</v>
      </c>
      <c r="N2559" s="333" t="s">
        <v>28</v>
      </c>
      <c r="O2559" s="318"/>
      <c r="P2559" s="319"/>
      <c r="Q2559" s="320"/>
      <c r="R2559" s="319"/>
      <c r="S2559" s="319"/>
      <c r="T2559" s="320"/>
      <c r="U2559" s="321">
        <v>45076</v>
      </c>
      <c r="V2559" s="270" t="str">
        <f ca="1">IFERROR(IF(E2559&lt;&gt;"",VLOOKUP(E2559,'Color Lineup'!N:N,1,0),""),"CHECK")</f>
        <v>MY040</v>
      </c>
    </row>
    <row r="2560" spans="3:22">
      <c r="C2560" s="1">
        <f>+IF(D2560=1,COUNTIF($D$2:D2560,D2560),0)</f>
        <v>0</v>
      </c>
      <c r="D2560" s="1">
        <f>+COUNTIF($E$2:E2560,E2560)</f>
        <v>106</v>
      </c>
      <c r="E2560" s="1" t="str">
        <f t="shared" si="78"/>
        <v>LHX12</v>
      </c>
      <c r="F2560" s="323">
        <f t="shared" si="79"/>
        <v>2558</v>
      </c>
      <c r="G2560" s="317" t="s">
        <v>4063</v>
      </c>
      <c r="H2560" s="317" t="s">
        <v>682</v>
      </c>
      <c r="I2560" s="317" t="s">
        <v>4029</v>
      </c>
      <c r="J2560" s="317">
        <v>5</v>
      </c>
      <c r="K2560" s="317" t="s">
        <v>585</v>
      </c>
      <c r="L2560" s="317" t="s">
        <v>991</v>
      </c>
      <c r="M2560" s="317">
        <v>0</v>
      </c>
      <c r="N2560" s="333" t="s">
        <v>632</v>
      </c>
      <c r="O2560" s="318"/>
      <c r="P2560" s="319"/>
      <c r="Q2560" s="320"/>
      <c r="R2560" s="319"/>
      <c r="S2560" s="319"/>
      <c r="T2560" s="320"/>
      <c r="U2560" s="321">
        <v>45076</v>
      </c>
      <c r="V2560" s="270" t="str">
        <f ca="1">IFERROR(IF(E2560&lt;&gt;"",VLOOKUP(E2560,'Color Lineup'!N:N,1,0),""),"CHECK")</f>
        <v>LHX12</v>
      </c>
    </row>
    <row r="2561" spans="3:22">
      <c r="C2561" s="1">
        <f>+IF(D2561=1,COUNTIF($D$2:D2561,D2561),0)</f>
        <v>0</v>
      </c>
      <c r="D2561" s="1">
        <f>+COUNTIF($E$2:E2561,E2561)</f>
        <v>16</v>
      </c>
      <c r="E2561" s="1" t="str">
        <f t="shared" si="78"/>
        <v>JL1D6</v>
      </c>
      <c r="F2561" s="323">
        <f t="shared" si="79"/>
        <v>2559</v>
      </c>
      <c r="G2561" s="317" t="s">
        <v>4064</v>
      </c>
      <c r="H2561" s="317" t="s">
        <v>520</v>
      </c>
      <c r="I2561" s="317" t="s">
        <v>3854</v>
      </c>
      <c r="J2561" s="317">
        <v>8</v>
      </c>
      <c r="K2561" s="317" t="s">
        <v>454</v>
      </c>
      <c r="L2561" s="317" t="s">
        <v>1050</v>
      </c>
      <c r="M2561" s="317">
        <v>0</v>
      </c>
      <c r="N2561" s="333" t="s">
        <v>29</v>
      </c>
      <c r="O2561" s="318"/>
      <c r="P2561" s="319"/>
      <c r="Q2561" s="320"/>
      <c r="R2561" s="319"/>
      <c r="S2561" s="319"/>
      <c r="T2561" s="320"/>
      <c r="U2561" s="321">
        <v>45076</v>
      </c>
      <c r="V2561" s="270" t="str">
        <f ca="1">IFERROR(IF(E2561&lt;&gt;"",VLOOKUP(E2561,'Color Lineup'!N:N,1,0),""),"CHECK")</f>
        <v>JL1D6</v>
      </c>
    </row>
    <row r="2562" spans="3:22">
      <c r="C2562" s="1">
        <f>+IF(D2562=1,COUNTIF($D$2:D2562,D2562),0)</f>
        <v>0</v>
      </c>
      <c r="D2562" s="1">
        <f>+COUNTIF($E$2:E2562,E2562)</f>
        <v>11</v>
      </c>
      <c r="E2562" s="1" t="str">
        <f t="shared" si="78"/>
        <v>MV3R3</v>
      </c>
      <c r="F2562" s="323">
        <f t="shared" si="79"/>
        <v>2560</v>
      </c>
      <c r="G2562" s="317" t="s">
        <v>4065</v>
      </c>
      <c r="H2562" s="317" t="s">
        <v>518</v>
      </c>
      <c r="I2562" s="317" t="s">
        <v>1192</v>
      </c>
      <c r="J2562" s="317">
        <v>1</v>
      </c>
      <c r="K2562" s="317" t="s">
        <v>758</v>
      </c>
      <c r="L2562" s="317" t="s">
        <v>868</v>
      </c>
      <c r="M2562" s="317">
        <v>0</v>
      </c>
      <c r="N2562" s="333" t="s">
        <v>354</v>
      </c>
      <c r="O2562" s="318"/>
      <c r="P2562" s="319"/>
      <c r="Q2562" s="320"/>
      <c r="R2562" s="319"/>
      <c r="S2562" s="319"/>
      <c r="T2562" s="320"/>
      <c r="U2562" s="321">
        <v>45076</v>
      </c>
      <c r="V2562" s="270" t="str">
        <f ca="1">IFERROR(IF(E2562&lt;&gt;"",VLOOKUP(E2562,'Color Lineup'!N:N,1,0),""),"CHECK")</f>
        <v>MV3R3</v>
      </c>
    </row>
    <row r="2563" spans="3:22">
      <c r="C2563" s="1">
        <f>+IF(D2563=1,COUNTIF($D$2:D2563,D2563),0)</f>
        <v>0</v>
      </c>
      <c r="D2563" s="1">
        <f>+COUNTIF($E$2:E2563,E2563)</f>
        <v>103</v>
      </c>
      <c r="E2563" s="1" t="str">
        <f t="shared" si="78"/>
        <v>HKW09</v>
      </c>
      <c r="F2563" s="323">
        <f t="shared" si="79"/>
        <v>2561</v>
      </c>
      <c r="G2563" s="317" t="s">
        <v>4066</v>
      </c>
      <c r="H2563" s="317" t="s">
        <v>682</v>
      </c>
      <c r="I2563" s="317" t="s">
        <v>4061</v>
      </c>
      <c r="J2563" s="317">
        <v>2</v>
      </c>
      <c r="K2563" s="317" t="s">
        <v>681</v>
      </c>
      <c r="L2563" s="317" t="s">
        <v>992</v>
      </c>
      <c r="M2563" s="317">
        <v>0</v>
      </c>
      <c r="N2563" s="333" t="s">
        <v>635</v>
      </c>
      <c r="O2563" s="318"/>
      <c r="P2563" s="319"/>
      <c r="Q2563" s="320"/>
      <c r="R2563" s="319"/>
      <c r="S2563" s="319"/>
      <c r="T2563" s="320"/>
      <c r="U2563" s="321">
        <v>45076</v>
      </c>
      <c r="V2563" s="270" t="str">
        <f ca="1">IFERROR(IF(E2563&lt;&gt;"",VLOOKUP(E2563,'Color Lineup'!N:N,1,0),""),"CHECK")</f>
        <v>HKW09</v>
      </c>
    </row>
    <row r="2564" spans="3:22">
      <c r="C2564" s="1">
        <f>+IF(D2564=1,COUNTIF($D$2:D2564,D2564),0)</f>
        <v>0</v>
      </c>
      <c r="D2564" s="1">
        <f>+COUNTIF($E$2:E2564,E2564)</f>
        <v>158</v>
      </c>
      <c r="E2564" s="1" t="str">
        <f t="shared" ref="E2564:E2627" si="80">+K2564&amp;N2564</f>
        <v>MX089</v>
      </c>
      <c r="F2564" s="323">
        <f t="shared" si="79"/>
        <v>2562</v>
      </c>
      <c r="G2564" s="317" t="s">
        <v>4067</v>
      </c>
      <c r="H2564" s="317" t="s">
        <v>518</v>
      </c>
      <c r="I2564" s="317" t="s">
        <v>1224</v>
      </c>
      <c r="J2564" s="317">
        <v>1</v>
      </c>
      <c r="K2564" s="317" t="s">
        <v>760</v>
      </c>
      <c r="L2564" s="317" t="s">
        <v>870</v>
      </c>
      <c r="M2564" s="317">
        <v>0</v>
      </c>
      <c r="N2564" s="333" t="s">
        <v>465</v>
      </c>
      <c r="O2564" s="318"/>
      <c r="P2564" s="319"/>
      <c r="Q2564" s="320"/>
      <c r="R2564" s="319"/>
      <c r="S2564" s="319"/>
      <c r="T2564" s="320"/>
      <c r="U2564" s="321">
        <v>45076</v>
      </c>
      <c r="V2564" s="270" t="str">
        <f ca="1">IFERROR(IF(E2564&lt;&gt;"",VLOOKUP(E2564,'Color Lineup'!N:N,1,0),""),"CHECK")</f>
        <v>MX089</v>
      </c>
    </row>
    <row r="2565" spans="3:22">
      <c r="C2565" s="1">
        <f>+IF(D2565=1,COUNTIF($D$2:D2565,D2565),0)</f>
        <v>0</v>
      </c>
      <c r="D2565" s="1">
        <f>+COUNTIF($E$2:E2565,E2565)</f>
        <v>37</v>
      </c>
      <c r="E2565" s="1" t="str">
        <f t="shared" si="80"/>
        <v>HJX12</v>
      </c>
      <c r="F2565" s="323">
        <f t="shared" ref="F2565:F2628" si="81">ROW()-2</f>
        <v>2563</v>
      </c>
      <c r="G2565" s="317" t="s">
        <v>4068</v>
      </c>
      <c r="H2565" s="317" t="s">
        <v>682</v>
      </c>
      <c r="I2565" s="317" t="s">
        <v>4007</v>
      </c>
      <c r="J2565" s="317">
        <v>6</v>
      </c>
      <c r="K2565" s="317" t="s">
        <v>679</v>
      </c>
      <c r="L2565" s="317" t="s">
        <v>993</v>
      </c>
      <c r="M2565" s="317">
        <v>0</v>
      </c>
      <c r="N2565" s="333" t="s">
        <v>632</v>
      </c>
      <c r="O2565" s="318"/>
      <c r="P2565" s="319"/>
      <c r="Q2565" s="320"/>
      <c r="R2565" s="319"/>
      <c r="S2565" s="319"/>
      <c r="T2565" s="320"/>
      <c r="U2565" s="321">
        <v>45076</v>
      </c>
      <c r="V2565" s="270" t="str">
        <f ca="1">IFERROR(IF(E2565&lt;&gt;"",VLOOKUP(E2565,'Color Lineup'!N:N,1,0),""),"CHECK")</f>
        <v>HJX12</v>
      </c>
    </row>
    <row r="2566" spans="3:22">
      <c r="C2566" s="1">
        <f>+IF(D2566=1,COUNTIF($D$2:D2566,D2566),0)</f>
        <v>0</v>
      </c>
      <c r="D2566" s="1">
        <f>+COUNTIF($E$2:E2566,E2566)</f>
        <v>93</v>
      </c>
      <c r="E2566" s="1" t="str">
        <f t="shared" si="80"/>
        <v>MV4R0</v>
      </c>
      <c r="F2566" s="323">
        <f t="shared" si="81"/>
        <v>2564</v>
      </c>
      <c r="G2566" s="317" t="s">
        <v>4069</v>
      </c>
      <c r="H2566" s="317" t="s">
        <v>518</v>
      </c>
      <c r="I2566" s="317" t="s">
        <v>1192</v>
      </c>
      <c r="J2566" s="317">
        <v>2</v>
      </c>
      <c r="K2566" s="317" t="s">
        <v>758</v>
      </c>
      <c r="L2566" s="317" t="s">
        <v>871</v>
      </c>
      <c r="M2566" s="317">
        <v>0</v>
      </c>
      <c r="N2566" s="333" t="s">
        <v>21</v>
      </c>
      <c r="O2566" s="318"/>
      <c r="P2566" s="319"/>
      <c r="Q2566" s="320"/>
      <c r="R2566" s="319"/>
      <c r="S2566" s="319"/>
      <c r="T2566" s="320"/>
      <c r="U2566" s="321">
        <v>45076</v>
      </c>
      <c r="V2566" s="270" t="str">
        <f ca="1">IFERROR(IF(E2566&lt;&gt;"",VLOOKUP(E2566,'Color Lineup'!N:N,1,0),""),"CHECK")</f>
        <v>MV4R0</v>
      </c>
    </row>
    <row r="2567" spans="3:22">
      <c r="C2567" s="1">
        <f>+IF(D2567=1,COUNTIF($D$2:D2567,D2567),0)</f>
        <v>0</v>
      </c>
      <c r="D2567" s="1">
        <f>+COUNTIF($E$2:E2567,E2567)</f>
        <v>21</v>
      </c>
      <c r="E2567" s="1" t="str">
        <f t="shared" si="80"/>
        <v>JH4V8</v>
      </c>
      <c r="F2567" s="323">
        <f t="shared" si="81"/>
        <v>2565</v>
      </c>
      <c r="G2567" s="317" t="s">
        <v>4070</v>
      </c>
      <c r="H2567" s="317" t="s">
        <v>520</v>
      </c>
      <c r="I2567" s="317" t="s">
        <v>4071</v>
      </c>
      <c r="J2567" s="317">
        <v>1</v>
      </c>
      <c r="K2567" s="317" t="s">
        <v>452</v>
      </c>
      <c r="L2567" s="317" t="s">
        <v>1051</v>
      </c>
      <c r="M2567" s="317">
        <v>0</v>
      </c>
      <c r="N2567" s="333" t="s">
        <v>30</v>
      </c>
      <c r="O2567" s="318"/>
      <c r="P2567" s="319"/>
      <c r="Q2567" s="320"/>
      <c r="R2567" s="319"/>
      <c r="S2567" s="319"/>
      <c r="T2567" s="320"/>
      <c r="U2567" s="321">
        <v>45076</v>
      </c>
      <c r="V2567" s="270" t="str">
        <f ca="1">IFERROR(IF(E2567&lt;&gt;"",VLOOKUP(E2567,'Color Lineup'!N:N,1,0),""),"CHECK")</f>
        <v>JH4V8</v>
      </c>
    </row>
    <row r="2568" spans="3:22">
      <c r="C2568" s="1">
        <f>+IF(D2568=1,COUNTIF($D$2:D2568,D2568),0)</f>
        <v>0</v>
      </c>
      <c r="D2568" s="1">
        <f>+COUNTIF($E$2:E2568,E2568)</f>
        <v>21</v>
      </c>
      <c r="E2568" s="1" t="str">
        <f t="shared" si="80"/>
        <v>CXP20</v>
      </c>
      <c r="F2568" s="323">
        <f t="shared" si="81"/>
        <v>2566</v>
      </c>
      <c r="G2568" s="317" t="s">
        <v>4072</v>
      </c>
      <c r="H2568" s="317" t="s">
        <v>682</v>
      </c>
      <c r="I2568" s="317" t="s">
        <v>4023</v>
      </c>
      <c r="J2568" s="317">
        <v>5</v>
      </c>
      <c r="K2568" s="317" t="s">
        <v>680</v>
      </c>
      <c r="L2568" s="317" t="s">
        <v>994</v>
      </c>
      <c r="M2568" s="317">
        <v>0</v>
      </c>
      <c r="N2568" s="333" t="s">
        <v>633</v>
      </c>
      <c r="O2568" s="318"/>
      <c r="P2568" s="319"/>
      <c r="Q2568" s="320"/>
      <c r="R2568" s="319"/>
      <c r="S2568" s="319"/>
      <c r="T2568" s="320"/>
      <c r="U2568" s="321">
        <v>45076</v>
      </c>
      <c r="V2568" s="270" t="str">
        <f ca="1">IFERROR(IF(E2568&lt;&gt;"",VLOOKUP(E2568,'Color Lineup'!N:N,1,0),""),"CHECK")</f>
        <v>CXP20</v>
      </c>
    </row>
    <row r="2569" spans="3:22">
      <c r="C2569" s="1">
        <f>+IF(D2569=1,COUNTIF($D$2:D2569,D2569),0)</f>
        <v>0</v>
      </c>
      <c r="D2569" s="1">
        <f>+COUNTIF($E$2:E2569,E2569)</f>
        <v>185</v>
      </c>
      <c r="E2569" s="1" t="str">
        <f t="shared" si="80"/>
        <v>MX4R0</v>
      </c>
      <c r="F2569" s="323">
        <f t="shared" si="81"/>
        <v>2567</v>
      </c>
      <c r="G2569" s="317" t="s">
        <v>4073</v>
      </c>
      <c r="H2569" s="317" t="s">
        <v>518</v>
      </c>
      <c r="I2569" s="317" t="s">
        <v>1224</v>
      </c>
      <c r="J2569" s="317">
        <v>2</v>
      </c>
      <c r="K2569" s="317" t="s">
        <v>760</v>
      </c>
      <c r="L2569" s="317" t="s">
        <v>873</v>
      </c>
      <c r="M2569" s="317">
        <v>0</v>
      </c>
      <c r="N2569" s="333" t="s">
        <v>21</v>
      </c>
      <c r="O2569" s="318"/>
      <c r="P2569" s="319"/>
      <c r="Q2569" s="320"/>
      <c r="R2569" s="319"/>
      <c r="S2569" s="319"/>
      <c r="T2569" s="320"/>
      <c r="U2569" s="321">
        <v>45076</v>
      </c>
      <c r="V2569" s="270" t="str">
        <f ca="1">IFERROR(IF(E2569&lt;&gt;"",VLOOKUP(E2569,'Color Lineup'!N:N,1,0),""),"CHECK")</f>
        <v>MX4R0</v>
      </c>
    </row>
    <row r="2570" spans="3:22">
      <c r="C2570" s="1">
        <f>+IF(D2570=1,COUNTIF($D$2:D2570,D2570),0)</f>
        <v>0</v>
      </c>
      <c r="D2570" s="1">
        <f>+COUNTIF($E$2:E2570,E2570)</f>
        <v>104</v>
      </c>
      <c r="E2570" s="1" t="str">
        <f t="shared" si="80"/>
        <v>HKW09</v>
      </c>
      <c r="F2570" s="323">
        <f t="shared" si="81"/>
        <v>2568</v>
      </c>
      <c r="G2570" s="317" t="s">
        <v>4074</v>
      </c>
      <c r="H2570" s="317" t="s">
        <v>682</v>
      </c>
      <c r="I2570" s="317" t="s">
        <v>4061</v>
      </c>
      <c r="J2570" s="317">
        <v>3</v>
      </c>
      <c r="K2570" s="317" t="s">
        <v>681</v>
      </c>
      <c r="L2570" s="317" t="s">
        <v>995</v>
      </c>
      <c r="M2570" s="317">
        <v>0</v>
      </c>
      <c r="N2570" s="333" t="s">
        <v>635</v>
      </c>
      <c r="O2570" s="318"/>
      <c r="P2570" s="319"/>
      <c r="Q2570" s="320"/>
      <c r="R2570" s="319"/>
      <c r="S2570" s="319"/>
      <c r="T2570" s="320"/>
      <c r="U2570" s="321">
        <v>45076</v>
      </c>
      <c r="V2570" s="270" t="str">
        <f ca="1">IFERROR(IF(E2570&lt;&gt;"",VLOOKUP(E2570,'Color Lineup'!N:N,1,0),""),"CHECK")</f>
        <v>HKW09</v>
      </c>
    </row>
    <row r="2571" spans="3:22">
      <c r="C2571" s="1">
        <f>+IF(D2571=1,COUNTIF($D$2:D2571,D2571),0)</f>
        <v>0</v>
      </c>
      <c r="D2571" s="1">
        <f>+COUNTIF($E$2:E2571,E2571)</f>
        <v>78</v>
      </c>
      <c r="E2571" s="1" t="str">
        <f t="shared" si="80"/>
        <v>MV040</v>
      </c>
      <c r="F2571" s="323">
        <f t="shared" si="81"/>
        <v>2569</v>
      </c>
      <c r="G2571" s="317" t="s">
        <v>4075</v>
      </c>
      <c r="H2571" s="317" t="s">
        <v>518</v>
      </c>
      <c r="I2571" s="317" t="s">
        <v>1192</v>
      </c>
      <c r="J2571" s="317">
        <v>3</v>
      </c>
      <c r="K2571" s="317" t="s">
        <v>758</v>
      </c>
      <c r="L2571" s="317" t="s">
        <v>874</v>
      </c>
      <c r="M2571" s="317">
        <v>0</v>
      </c>
      <c r="N2571" s="333" t="s">
        <v>28</v>
      </c>
      <c r="O2571" s="318"/>
      <c r="P2571" s="319"/>
      <c r="Q2571" s="320"/>
      <c r="R2571" s="319"/>
      <c r="S2571" s="319"/>
      <c r="T2571" s="320"/>
      <c r="U2571" s="321">
        <v>45076</v>
      </c>
      <c r="V2571" s="270" t="str">
        <f ca="1">IFERROR(IF(E2571&lt;&gt;"",VLOOKUP(E2571,'Color Lineup'!N:N,1,0),""),"CHECK")</f>
        <v>MV040</v>
      </c>
    </row>
    <row r="2572" spans="3:22">
      <c r="C2572" s="1">
        <f>+IF(D2572=1,COUNTIF($D$2:D2572,D2572),0)</f>
        <v>0</v>
      </c>
      <c r="D2572" s="1">
        <f>+COUNTIF($E$2:E2572,E2572)</f>
        <v>42</v>
      </c>
      <c r="E2572" s="1" t="str">
        <f t="shared" si="80"/>
        <v>MY089</v>
      </c>
      <c r="F2572" s="323">
        <f t="shared" si="81"/>
        <v>2570</v>
      </c>
      <c r="G2572" s="317" t="s">
        <v>4076</v>
      </c>
      <c r="H2572" s="317" t="s">
        <v>518</v>
      </c>
      <c r="I2572" s="317" t="s">
        <v>1195</v>
      </c>
      <c r="J2572" s="317">
        <v>8</v>
      </c>
      <c r="K2572" s="317" t="s">
        <v>759</v>
      </c>
      <c r="L2572" s="317" t="s">
        <v>876</v>
      </c>
      <c r="M2572" s="317">
        <v>0</v>
      </c>
      <c r="N2572" s="333" t="s">
        <v>465</v>
      </c>
      <c r="O2572" s="318"/>
      <c r="P2572" s="319"/>
      <c r="Q2572" s="320"/>
      <c r="R2572" s="319"/>
      <c r="S2572" s="319"/>
      <c r="T2572" s="320"/>
      <c r="U2572" s="321">
        <v>45076</v>
      </c>
      <c r="V2572" s="270" t="str">
        <f ca="1">IFERROR(IF(E2572&lt;&gt;"",VLOOKUP(E2572,'Color Lineup'!N:N,1,0),""),"CHECK")</f>
        <v>MY089</v>
      </c>
    </row>
    <row r="2573" spans="3:22">
      <c r="C2573" s="1">
        <f>+IF(D2573=1,COUNTIF($D$2:D2573,D2573),0)</f>
        <v>0</v>
      </c>
      <c r="D2573" s="1">
        <f>+COUNTIF($E$2:E2573,E2573)</f>
        <v>216</v>
      </c>
      <c r="E2573" s="1" t="str">
        <f t="shared" si="80"/>
        <v>LH089</v>
      </c>
      <c r="F2573" s="323">
        <f t="shared" si="81"/>
        <v>2571</v>
      </c>
      <c r="G2573" s="317" t="s">
        <v>4077</v>
      </c>
      <c r="H2573" s="317" t="s">
        <v>682</v>
      </c>
      <c r="I2573" s="317" t="s">
        <v>4029</v>
      </c>
      <c r="J2573" s="317">
        <v>6</v>
      </c>
      <c r="K2573" s="317" t="s">
        <v>585</v>
      </c>
      <c r="L2573" s="317" t="s">
        <v>996</v>
      </c>
      <c r="M2573" s="317">
        <v>0</v>
      </c>
      <c r="N2573" s="333" t="s">
        <v>465</v>
      </c>
      <c r="O2573" s="318"/>
      <c r="P2573" s="319"/>
      <c r="Q2573" s="320"/>
      <c r="R2573" s="319"/>
      <c r="S2573" s="319"/>
      <c r="T2573" s="320"/>
      <c r="U2573" s="321">
        <v>45076</v>
      </c>
      <c r="V2573" s="270" t="str">
        <f ca="1">IFERROR(IF(E2573&lt;&gt;"",VLOOKUP(E2573,'Color Lineup'!N:N,1,0),""),"CHECK")</f>
        <v>LH089</v>
      </c>
    </row>
    <row r="2574" spans="3:22">
      <c r="C2574" s="1">
        <f>+IF(D2574=1,COUNTIF($D$2:D2574,D2574),0)</f>
        <v>0</v>
      </c>
      <c r="D2574" s="1">
        <f>+COUNTIF($E$2:E2574,E2574)</f>
        <v>35</v>
      </c>
      <c r="E2574" s="1" t="str">
        <f t="shared" si="80"/>
        <v>JH1D6</v>
      </c>
      <c r="F2574" s="323">
        <f t="shared" si="81"/>
        <v>2572</v>
      </c>
      <c r="G2574" s="317" t="s">
        <v>4078</v>
      </c>
      <c r="H2574" s="317" t="s">
        <v>520</v>
      </c>
      <c r="I2574" s="317" t="s">
        <v>4071</v>
      </c>
      <c r="J2574" s="317">
        <v>2</v>
      </c>
      <c r="K2574" s="317" t="s">
        <v>452</v>
      </c>
      <c r="L2574" s="317" t="s">
        <v>1052</v>
      </c>
      <c r="M2574" s="317">
        <v>0</v>
      </c>
      <c r="N2574" s="333" t="s">
        <v>29</v>
      </c>
      <c r="O2574" s="318"/>
      <c r="P2574" s="319"/>
      <c r="Q2574" s="320"/>
      <c r="R2574" s="319"/>
      <c r="S2574" s="319"/>
      <c r="T2574" s="320"/>
      <c r="U2574" s="321">
        <v>45076</v>
      </c>
      <c r="V2574" s="270" t="str">
        <f ca="1">IFERROR(IF(E2574&lt;&gt;"",VLOOKUP(E2574,'Color Lineup'!N:N,1,0),""),"CHECK")</f>
        <v>JH1D6</v>
      </c>
    </row>
    <row r="2575" spans="3:22">
      <c r="C2575" s="1">
        <f>+IF(D2575=1,COUNTIF($D$2:D2575,D2575),0)</f>
        <v>0</v>
      </c>
      <c r="D2575" s="1">
        <f>+COUNTIF($E$2:E2575,E2575)</f>
        <v>159</v>
      </c>
      <c r="E2575" s="1" t="str">
        <f t="shared" si="80"/>
        <v>MX089</v>
      </c>
      <c r="F2575" s="323">
        <f t="shared" si="81"/>
        <v>2573</v>
      </c>
      <c r="G2575" s="317" t="s">
        <v>4079</v>
      </c>
      <c r="H2575" s="317" t="s">
        <v>518</v>
      </c>
      <c r="I2575" s="317" t="s">
        <v>1224</v>
      </c>
      <c r="J2575" s="317">
        <v>3</v>
      </c>
      <c r="K2575" s="317" t="s">
        <v>760</v>
      </c>
      <c r="L2575" s="317" t="s">
        <v>877</v>
      </c>
      <c r="M2575" s="317">
        <v>0</v>
      </c>
      <c r="N2575" s="333" t="s">
        <v>465</v>
      </c>
      <c r="O2575" s="318"/>
      <c r="P2575" s="319"/>
      <c r="Q2575" s="320"/>
      <c r="R2575" s="319"/>
      <c r="S2575" s="319"/>
      <c r="T2575" s="320"/>
      <c r="U2575" s="321">
        <v>45076</v>
      </c>
      <c r="V2575" s="270" t="str">
        <f ca="1">IFERROR(IF(E2575&lt;&gt;"",VLOOKUP(E2575,'Color Lineup'!N:N,1,0),""),"CHECK")</f>
        <v>MX089</v>
      </c>
    </row>
    <row r="2576" spans="3:22">
      <c r="C2576" s="1">
        <f>+IF(D2576=1,COUNTIF($D$2:D2576,D2576),0)</f>
        <v>0</v>
      </c>
      <c r="D2576" s="1">
        <f>+COUNTIF($E$2:E2576,E2576)</f>
        <v>117</v>
      </c>
      <c r="E2576" s="1" t="str">
        <f t="shared" si="80"/>
        <v>HJ089</v>
      </c>
      <c r="F2576" s="323">
        <f t="shared" si="81"/>
        <v>2574</v>
      </c>
      <c r="G2576" s="317" t="s">
        <v>4080</v>
      </c>
      <c r="H2576" s="317" t="s">
        <v>682</v>
      </c>
      <c r="I2576" s="317" t="s">
        <v>4007</v>
      </c>
      <c r="J2576" s="317">
        <v>7</v>
      </c>
      <c r="K2576" s="317" t="s">
        <v>679</v>
      </c>
      <c r="L2576" s="317" t="s">
        <v>997</v>
      </c>
      <c r="M2576" s="317">
        <v>0</v>
      </c>
      <c r="N2576" s="333" t="s">
        <v>465</v>
      </c>
      <c r="O2576" s="318"/>
      <c r="P2576" s="319"/>
      <c r="Q2576" s="320"/>
      <c r="R2576" s="319"/>
      <c r="S2576" s="319"/>
      <c r="T2576" s="320"/>
      <c r="U2576" s="321">
        <v>45076</v>
      </c>
      <c r="V2576" s="270" t="str">
        <f ca="1">IFERROR(IF(E2576&lt;&gt;"",VLOOKUP(E2576,'Color Lineup'!N:N,1,0),""),"CHECK")</f>
        <v>HJ089</v>
      </c>
    </row>
    <row r="2577" spans="3:22">
      <c r="C2577" s="1">
        <f>+IF(D2577=1,COUNTIF($D$2:D2577,D2577),0)</f>
        <v>0</v>
      </c>
      <c r="D2577" s="1">
        <f>+COUNTIF($E$2:E2577,E2577)</f>
        <v>21</v>
      </c>
      <c r="E2577" s="1" t="str">
        <f t="shared" si="80"/>
        <v>MV218</v>
      </c>
      <c r="F2577" s="323">
        <f t="shared" si="81"/>
        <v>2575</v>
      </c>
      <c r="G2577" s="317" t="s">
        <v>4081</v>
      </c>
      <c r="H2577" s="317" t="s">
        <v>518</v>
      </c>
      <c r="I2577" s="317" t="s">
        <v>1192</v>
      </c>
      <c r="J2577" s="317">
        <v>4</v>
      </c>
      <c r="K2577" s="317" t="s">
        <v>758</v>
      </c>
      <c r="L2577" s="317" t="s">
        <v>880</v>
      </c>
      <c r="M2577" s="317">
        <v>0</v>
      </c>
      <c r="N2577" s="333" t="s">
        <v>20</v>
      </c>
      <c r="O2577" s="318"/>
      <c r="P2577" s="319"/>
      <c r="Q2577" s="320"/>
      <c r="R2577" s="319"/>
      <c r="S2577" s="319"/>
      <c r="T2577" s="320"/>
      <c r="U2577" s="321">
        <v>45076</v>
      </c>
      <c r="V2577" s="270" t="str">
        <f ca="1">IFERROR(IF(E2577&lt;&gt;"",VLOOKUP(E2577,'Color Lineup'!N:N,1,0),""),"CHECK")</f>
        <v>MV218</v>
      </c>
    </row>
    <row r="2578" spans="3:22">
      <c r="C2578" s="1">
        <f>+IF(D2578=1,COUNTIF($D$2:D2578,D2578),0)</f>
        <v>0</v>
      </c>
      <c r="D2578" s="1">
        <f>+COUNTIF($E$2:E2578,E2578)</f>
        <v>113</v>
      </c>
      <c r="E2578" s="1" t="str">
        <f t="shared" si="80"/>
        <v>CXW09</v>
      </c>
      <c r="F2578" s="323">
        <f t="shared" si="81"/>
        <v>2576</v>
      </c>
      <c r="G2578" s="317" t="s">
        <v>4082</v>
      </c>
      <c r="H2578" s="317" t="s">
        <v>682</v>
      </c>
      <c r="I2578" s="317" t="s">
        <v>4023</v>
      </c>
      <c r="J2578" s="317">
        <v>6</v>
      </c>
      <c r="K2578" s="317" t="s">
        <v>680</v>
      </c>
      <c r="L2578" s="317" t="s">
        <v>998</v>
      </c>
      <c r="M2578" s="317">
        <v>0</v>
      </c>
      <c r="N2578" s="333" t="s">
        <v>635</v>
      </c>
      <c r="O2578" s="318"/>
      <c r="P2578" s="319"/>
      <c r="Q2578" s="320"/>
      <c r="R2578" s="319"/>
      <c r="S2578" s="319"/>
      <c r="T2578" s="320"/>
      <c r="U2578" s="321">
        <v>45076</v>
      </c>
      <c r="V2578" s="270" t="str">
        <f ca="1">IFERROR(IF(E2578&lt;&gt;"",VLOOKUP(E2578,'Color Lineup'!N:N,1,0),""),"CHECK")</f>
        <v>CXW09</v>
      </c>
    </row>
    <row r="2579" spans="3:22">
      <c r="C2579" s="1">
        <f>+IF(D2579=1,COUNTIF($D$2:D2579,D2579),0)</f>
        <v>0</v>
      </c>
      <c r="D2579" s="1">
        <f>+COUNTIF($E$2:E2579,E2579)</f>
        <v>94</v>
      </c>
      <c r="E2579" s="1" t="str">
        <f t="shared" si="80"/>
        <v>MV4R0</v>
      </c>
      <c r="F2579" s="323">
        <f t="shared" si="81"/>
        <v>2577</v>
      </c>
      <c r="G2579" s="317" t="s">
        <v>4083</v>
      </c>
      <c r="H2579" s="317" t="s">
        <v>518</v>
      </c>
      <c r="I2579" s="317" t="s">
        <v>1192</v>
      </c>
      <c r="J2579" s="317">
        <v>5</v>
      </c>
      <c r="K2579" s="317" t="s">
        <v>758</v>
      </c>
      <c r="L2579" s="317" t="s">
        <v>882</v>
      </c>
      <c r="M2579" s="317">
        <v>0</v>
      </c>
      <c r="N2579" s="333" t="s">
        <v>21</v>
      </c>
      <c r="O2579" s="318"/>
      <c r="P2579" s="319"/>
      <c r="Q2579" s="320"/>
      <c r="R2579" s="319"/>
      <c r="S2579" s="319"/>
      <c r="T2579" s="320"/>
      <c r="U2579" s="321">
        <v>45076</v>
      </c>
      <c r="V2579" s="270" t="str">
        <f ca="1">IFERROR(IF(E2579&lt;&gt;"",VLOOKUP(E2579,'Color Lineup'!N:N,1,0),""),"CHECK")</f>
        <v>MV4R0</v>
      </c>
    </row>
    <row r="2580" spans="3:22">
      <c r="C2580" s="1">
        <f>+IF(D2580=1,COUNTIF($D$2:D2580,D2580),0)</f>
        <v>64</v>
      </c>
      <c r="D2580" s="1">
        <f>+COUNTIF($E$2:E2580,E2580)</f>
        <v>1</v>
      </c>
      <c r="E2580" s="1" t="str">
        <f t="shared" si="80"/>
        <v>AA3R3</v>
      </c>
      <c r="F2580" s="323">
        <f t="shared" si="81"/>
        <v>2578</v>
      </c>
      <c r="G2580" s="317" t="s">
        <v>4084</v>
      </c>
      <c r="H2580" s="317" t="s">
        <v>520</v>
      </c>
      <c r="I2580" s="317" t="s">
        <v>4013</v>
      </c>
      <c r="J2580" s="317">
        <v>3</v>
      </c>
      <c r="K2580" s="317" t="s">
        <v>455</v>
      </c>
      <c r="L2580" s="317" t="s">
        <v>1053</v>
      </c>
      <c r="M2580" s="317">
        <v>0</v>
      </c>
      <c r="N2580" s="333" t="s">
        <v>354</v>
      </c>
      <c r="O2580" s="318"/>
      <c r="P2580" s="319"/>
      <c r="Q2580" s="320"/>
      <c r="R2580" s="319"/>
      <c r="S2580" s="319"/>
      <c r="T2580" s="320"/>
      <c r="U2580" s="321">
        <v>45076</v>
      </c>
      <c r="V2580" s="270" t="str">
        <f ca="1">IFERROR(IF(E2580&lt;&gt;"",VLOOKUP(E2580,'Color Lineup'!N:N,1,0),""),"CHECK")</f>
        <v>AA3R3</v>
      </c>
    </row>
    <row r="2581" spans="3:22">
      <c r="C2581" s="1">
        <f>+IF(D2581=1,COUNTIF($D$2:D2581,D2581),0)</f>
        <v>0</v>
      </c>
      <c r="D2581" s="1">
        <f>+COUNTIF($E$2:E2581,E2581)</f>
        <v>105</v>
      </c>
      <c r="E2581" s="1" t="str">
        <f t="shared" si="80"/>
        <v>HKW09</v>
      </c>
      <c r="F2581" s="323">
        <f t="shared" si="81"/>
        <v>2579</v>
      </c>
      <c r="G2581" s="317" t="s">
        <v>4085</v>
      </c>
      <c r="H2581" s="317" t="s">
        <v>682</v>
      </c>
      <c r="I2581" s="317" t="s">
        <v>4061</v>
      </c>
      <c r="J2581" s="317">
        <v>4</v>
      </c>
      <c r="K2581" s="317" t="s">
        <v>681</v>
      </c>
      <c r="L2581" s="317" t="s">
        <v>999</v>
      </c>
      <c r="M2581" s="317">
        <v>0</v>
      </c>
      <c r="N2581" s="333" t="s">
        <v>635</v>
      </c>
      <c r="O2581" s="318"/>
      <c r="P2581" s="319"/>
      <c r="Q2581" s="320"/>
      <c r="R2581" s="319"/>
      <c r="S2581" s="319"/>
      <c r="T2581" s="320"/>
      <c r="U2581" s="321">
        <v>45076</v>
      </c>
      <c r="V2581" s="270" t="str">
        <f ca="1">IFERROR(IF(E2581&lt;&gt;"",VLOOKUP(E2581,'Color Lineup'!N:N,1,0),""),"CHECK")</f>
        <v>HKW09</v>
      </c>
    </row>
    <row r="2582" spans="3:22">
      <c r="C2582" s="1">
        <f>+IF(D2582=1,COUNTIF($D$2:D2582,D2582),0)</f>
        <v>0</v>
      </c>
      <c r="D2582" s="1">
        <f>+COUNTIF($E$2:E2582,E2582)</f>
        <v>107</v>
      </c>
      <c r="E2582" s="1" t="str">
        <f t="shared" si="80"/>
        <v>MX218</v>
      </c>
      <c r="F2582" s="323">
        <f t="shared" si="81"/>
        <v>2580</v>
      </c>
      <c r="G2582" s="317" t="s">
        <v>4086</v>
      </c>
      <c r="H2582" s="317" t="s">
        <v>518</v>
      </c>
      <c r="I2582" s="317" t="s">
        <v>1224</v>
      </c>
      <c r="J2582" s="317">
        <v>4</v>
      </c>
      <c r="K2582" s="317" t="s">
        <v>760</v>
      </c>
      <c r="L2582" s="317" t="s">
        <v>885</v>
      </c>
      <c r="M2582" s="317">
        <v>0</v>
      </c>
      <c r="N2582" s="333" t="s">
        <v>20</v>
      </c>
      <c r="O2582" s="318"/>
      <c r="P2582" s="319"/>
      <c r="Q2582" s="320"/>
      <c r="R2582" s="319"/>
      <c r="S2582" s="319"/>
      <c r="T2582" s="320"/>
      <c r="U2582" s="321">
        <v>45076</v>
      </c>
      <c r="V2582" s="270" t="str">
        <f ca="1">IFERROR(IF(E2582&lt;&gt;"",VLOOKUP(E2582,'Color Lineup'!N:N,1,0),""),"CHECK")</f>
        <v>MX218</v>
      </c>
    </row>
    <row r="2583" spans="3:22">
      <c r="C2583" s="1">
        <f>+IF(D2583=1,COUNTIF($D$2:D2583,D2583),0)</f>
        <v>0</v>
      </c>
      <c r="D2583" s="1">
        <f>+COUNTIF($E$2:E2583,E2583)</f>
        <v>46</v>
      </c>
      <c r="E2583" s="1" t="str">
        <f t="shared" si="80"/>
        <v>LHS28</v>
      </c>
      <c r="F2583" s="323">
        <f t="shared" si="81"/>
        <v>2581</v>
      </c>
      <c r="G2583" s="317" t="s">
        <v>4087</v>
      </c>
      <c r="H2583" s="317" t="s">
        <v>682</v>
      </c>
      <c r="I2583" s="317" t="s">
        <v>4029</v>
      </c>
      <c r="J2583" s="317">
        <v>7</v>
      </c>
      <c r="K2583" s="317" t="s">
        <v>585</v>
      </c>
      <c r="L2583" s="317" t="s">
        <v>1000</v>
      </c>
      <c r="M2583" s="317">
        <v>0</v>
      </c>
      <c r="N2583" s="333" t="s">
        <v>631</v>
      </c>
      <c r="O2583" s="318"/>
      <c r="P2583" s="319"/>
      <c r="Q2583" s="320"/>
      <c r="R2583" s="319"/>
      <c r="S2583" s="319"/>
      <c r="T2583" s="320"/>
      <c r="U2583" s="321">
        <v>45076</v>
      </c>
      <c r="V2583" s="270" t="str">
        <f ca="1">IFERROR(IF(E2583&lt;&gt;"",VLOOKUP(E2583,'Color Lineup'!N:N,1,0),""),"CHECK")</f>
        <v>LHS28</v>
      </c>
    </row>
    <row r="2584" spans="3:22">
      <c r="C2584" s="1">
        <f>+IF(D2584=1,COUNTIF($D$2:D2584,D2584),0)</f>
        <v>0</v>
      </c>
      <c r="D2584" s="1">
        <f>+COUNTIF($E$2:E2584,E2584)</f>
        <v>95</v>
      </c>
      <c r="E2584" s="1" t="str">
        <f t="shared" si="80"/>
        <v>MV4R0</v>
      </c>
      <c r="F2584" s="323">
        <f t="shared" si="81"/>
        <v>2582</v>
      </c>
      <c r="G2584" s="317" t="s">
        <v>4088</v>
      </c>
      <c r="H2584" s="317" t="s">
        <v>518</v>
      </c>
      <c r="I2584" s="317" t="s">
        <v>1192</v>
      </c>
      <c r="J2584" s="317">
        <v>6</v>
      </c>
      <c r="K2584" s="317" t="s">
        <v>758</v>
      </c>
      <c r="L2584" s="317" t="s">
        <v>886</v>
      </c>
      <c r="M2584" s="317">
        <v>0</v>
      </c>
      <c r="N2584" s="333" t="s">
        <v>21</v>
      </c>
      <c r="O2584" s="318"/>
      <c r="P2584" s="319"/>
      <c r="Q2584" s="320"/>
      <c r="R2584" s="319"/>
      <c r="S2584" s="319"/>
      <c r="T2584" s="320"/>
      <c r="U2584" s="321">
        <v>45076</v>
      </c>
      <c r="V2584" s="270" t="str">
        <f ca="1">IFERROR(IF(E2584&lt;&gt;"",VLOOKUP(E2584,'Color Lineup'!N:N,1,0),""),"CHECK")</f>
        <v>MV4R0</v>
      </c>
    </row>
    <row r="2585" spans="3:22">
      <c r="C2585" s="1">
        <f>+IF(D2585=1,COUNTIF($D$2:D2585,D2585),0)</f>
        <v>0</v>
      </c>
      <c r="D2585" s="1">
        <f>+COUNTIF($E$2:E2585,E2585)</f>
        <v>118</v>
      </c>
      <c r="E2585" s="1" t="str">
        <f t="shared" si="80"/>
        <v>HJ089</v>
      </c>
      <c r="F2585" s="323">
        <f t="shared" si="81"/>
        <v>2583</v>
      </c>
      <c r="G2585" s="317" t="s">
        <v>4089</v>
      </c>
      <c r="H2585" s="317" t="s">
        <v>682</v>
      </c>
      <c r="I2585" s="317" t="s">
        <v>4007</v>
      </c>
      <c r="J2585" s="317">
        <v>8</v>
      </c>
      <c r="K2585" s="317" t="s">
        <v>679</v>
      </c>
      <c r="L2585" s="317" t="s">
        <v>1001</v>
      </c>
      <c r="M2585" s="317">
        <v>0</v>
      </c>
      <c r="N2585" s="333" t="s">
        <v>465</v>
      </c>
      <c r="O2585" s="318"/>
      <c r="P2585" s="319"/>
      <c r="Q2585" s="320"/>
      <c r="R2585" s="319"/>
      <c r="S2585" s="319"/>
      <c r="T2585" s="320"/>
      <c r="U2585" s="321">
        <v>45076</v>
      </c>
      <c r="V2585" s="270" t="str">
        <f ca="1">IFERROR(IF(E2585&lt;&gt;"",VLOOKUP(E2585,'Color Lineup'!N:N,1,0),""),"CHECK")</f>
        <v>HJ089</v>
      </c>
    </row>
    <row r="2586" spans="3:22">
      <c r="C2586" s="1">
        <f>+IF(D2586=1,COUNTIF($D$2:D2586,D2586),0)</f>
        <v>0</v>
      </c>
      <c r="D2586" s="1">
        <f>+COUNTIF($E$2:E2586,E2586)</f>
        <v>67</v>
      </c>
      <c r="E2586" s="1" t="str">
        <f t="shared" si="80"/>
        <v>JH040</v>
      </c>
      <c r="F2586" s="323">
        <f t="shared" si="81"/>
        <v>2584</v>
      </c>
      <c r="G2586" s="317" t="s">
        <v>4090</v>
      </c>
      <c r="H2586" s="317" t="s">
        <v>520</v>
      </c>
      <c r="I2586" s="317" t="s">
        <v>4071</v>
      </c>
      <c r="J2586" s="317">
        <v>3</v>
      </c>
      <c r="K2586" s="317" t="s">
        <v>452</v>
      </c>
      <c r="L2586" s="317" t="s">
        <v>1054</v>
      </c>
      <c r="M2586" s="317">
        <v>0</v>
      </c>
      <c r="N2586" s="333" t="s">
        <v>28</v>
      </c>
      <c r="O2586" s="318"/>
      <c r="P2586" s="319"/>
      <c r="Q2586" s="320"/>
      <c r="R2586" s="319"/>
      <c r="S2586" s="319"/>
      <c r="T2586" s="320"/>
      <c r="U2586" s="321">
        <v>45076</v>
      </c>
      <c r="V2586" s="270" t="str">
        <f ca="1">IFERROR(IF(E2586&lt;&gt;"",VLOOKUP(E2586,'Color Lineup'!N:N,1,0),""),"CHECK")</f>
        <v>JH040</v>
      </c>
    </row>
    <row r="2587" spans="3:22">
      <c r="C2587" s="1">
        <f>+IF(D2587=1,COUNTIF($D$2:D2587,D2587),0)</f>
        <v>0</v>
      </c>
      <c r="D2587" s="1">
        <f>+COUNTIF($E$2:E2587,E2587)</f>
        <v>81</v>
      </c>
      <c r="E2587" s="1" t="str">
        <f t="shared" si="80"/>
        <v>MY4R0</v>
      </c>
      <c r="F2587" s="323">
        <f t="shared" si="81"/>
        <v>2585</v>
      </c>
      <c r="G2587" s="317" t="s">
        <v>4091</v>
      </c>
      <c r="H2587" s="317" t="s">
        <v>518</v>
      </c>
      <c r="I2587" s="317" t="s">
        <v>1195</v>
      </c>
      <c r="J2587" s="317">
        <v>9</v>
      </c>
      <c r="K2587" s="317" t="s">
        <v>759</v>
      </c>
      <c r="L2587" s="317" t="s">
        <v>889</v>
      </c>
      <c r="M2587" s="317">
        <v>0</v>
      </c>
      <c r="N2587" s="333" t="s">
        <v>21</v>
      </c>
      <c r="O2587" s="318"/>
      <c r="P2587" s="319"/>
      <c r="Q2587" s="320"/>
      <c r="R2587" s="319"/>
      <c r="S2587" s="319"/>
      <c r="T2587" s="320"/>
      <c r="U2587" s="321">
        <v>45076</v>
      </c>
      <c r="V2587" s="270" t="str">
        <f ca="1">IFERROR(IF(E2587&lt;&gt;"",VLOOKUP(E2587,'Color Lineup'!N:N,1,0),""),"CHECK")</f>
        <v>MY4R0</v>
      </c>
    </row>
    <row r="2588" spans="3:22">
      <c r="C2588" s="1">
        <f>+IF(D2588=1,COUNTIF($D$2:D2588,D2588),0)</f>
        <v>0</v>
      </c>
      <c r="D2588" s="1">
        <f>+COUNTIF($E$2:E2588,E2588)</f>
        <v>29</v>
      </c>
      <c r="E2588" s="1" t="str">
        <f t="shared" si="80"/>
        <v>CXS28</v>
      </c>
      <c r="F2588" s="323">
        <f t="shared" si="81"/>
        <v>2586</v>
      </c>
      <c r="G2588" s="317" t="s">
        <v>4092</v>
      </c>
      <c r="H2588" s="317" t="s">
        <v>682</v>
      </c>
      <c r="I2588" s="317" t="s">
        <v>4023</v>
      </c>
      <c r="J2588" s="317">
        <v>7</v>
      </c>
      <c r="K2588" s="317" t="s">
        <v>680</v>
      </c>
      <c r="L2588" s="317" t="s">
        <v>1003</v>
      </c>
      <c r="M2588" s="317">
        <v>0</v>
      </c>
      <c r="N2588" s="333" t="s">
        <v>631</v>
      </c>
      <c r="O2588" s="318"/>
      <c r="P2588" s="319"/>
      <c r="Q2588" s="320"/>
      <c r="R2588" s="319"/>
      <c r="S2588" s="319"/>
      <c r="T2588" s="320"/>
      <c r="U2588" s="321">
        <v>45076</v>
      </c>
      <c r="V2588" s="270" t="str">
        <f ca="1">IFERROR(IF(E2588&lt;&gt;"",VLOOKUP(E2588,'Color Lineup'!N:N,1,0),""),"CHECK")</f>
        <v>CXS28</v>
      </c>
    </row>
    <row r="2589" spans="3:22">
      <c r="C2589" s="1">
        <f>+IF(D2589=1,COUNTIF($D$2:D2589,D2589),0)</f>
        <v>0</v>
      </c>
      <c r="D2589" s="1">
        <f>+COUNTIF($E$2:E2589,E2589)</f>
        <v>186</v>
      </c>
      <c r="E2589" s="1" t="str">
        <f t="shared" si="80"/>
        <v>MX4R0</v>
      </c>
      <c r="F2589" s="323">
        <f t="shared" si="81"/>
        <v>2587</v>
      </c>
      <c r="G2589" s="317" t="s">
        <v>4093</v>
      </c>
      <c r="H2589" s="317" t="s">
        <v>518</v>
      </c>
      <c r="I2589" s="317" t="s">
        <v>1224</v>
      </c>
      <c r="J2589" s="317">
        <v>5</v>
      </c>
      <c r="K2589" s="317" t="s">
        <v>760</v>
      </c>
      <c r="L2589" s="317" t="s">
        <v>891</v>
      </c>
      <c r="M2589" s="317">
        <v>0</v>
      </c>
      <c r="N2589" s="333" t="s">
        <v>21</v>
      </c>
      <c r="O2589" s="318"/>
      <c r="P2589" s="319"/>
      <c r="Q2589" s="320"/>
      <c r="R2589" s="319"/>
      <c r="S2589" s="319"/>
      <c r="T2589" s="320"/>
      <c r="U2589" s="321">
        <v>45076</v>
      </c>
      <c r="V2589" s="270" t="str">
        <f ca="1">IFERROR(IF(E2589&lt;&gt;"",VLOOKUP(E2589,'Color Lineup'!N:N,1,0),""),"CHECK")</f>
        <v>MX4R0</v>
      </c>
    </row>
    <row r="2590" spans="3:22">
      <c r="C2590" s="1">
        <f>+IF(D2590=1,COUNTIF($D$2:D2590,D2590),0)</f>
        <v>0</v>
      </c>
      <c r="D2590" s="1">
        <f>+COUNTIF($E$2:E2590,E2590)</f>
        <v>106</v>
      </c>
      <c r="E2590" s="1" t="str">
        <f t="shared" si="80"/>
        <v>HKW09</v>
      </c>
      <c r="F2590" s="323">
        <f t="shared" si="81"/>
        <v>2588</v>
      </c>
      <c r="G2590" s="317" t="s">
        <v>4094</v>
      </c>
      <c r="H2590" s="317" t="s">
        <v>682</v>
      </c>
      <c r="I2590" s="317" t="s">
        <v>4061</v>
      </c>
      <c r="J2590" s="317">
        <v>5</v>
      </c>
      <c r="K2590" s="317" t="s">
        <v>681</v>
      </c>
      <c r="L2590" s="317" t="s">
        <v>1004</v>
      </c>
      <c r="M2590" s="317">
        <v>0</v>
      </c>
      <c r="N2590" s="333" t="s">
        <v>635</v>
      </c>
      <c r="O2590" s="318"/>
      <c r="P2590" s="319"/>
      <c r="Q2590" s="320"/>
      <c r="R2590" s="319"/>
      <c r="S2590" s="319"/>
      <c r="T2590" s="320"/>
      <c r="U2590" s="321">
        <v>45076</v>
      </c>
      <c r="V2590" s="270" t="str">
        <f ca="1">IFERROR(IF(E2590&lt;&gt;"",VLOOKUP(E2590,'Color Lineup'!N:N,1,0),""),"CHECK")</f>
        <v>HKW09</v>
      </c>
    </row>
    <row r="2591" spans="3:22">
      <c r="C2591" s="1">
        <f>+IF(D2591=1,COUNTIF($D$2:D2591,D2591),0)</f>
        <v>0</v>
      </c>
      <c r="D2591" s="1">
        <f>+COUNTIF($E$2:E2591,E2591)</f>
        <v>79</v>
      </c>
      <c r="E2591" s="1" t="str">
        <f t="shared" si="80"/>
        <v>MV040</v>
      </c>
      <c r="F2591" s="323">
        <f t="shared" si="81"/>
        <v>2589</v>
      </c>
      <c r="G2591" s="317" t="s">
        <v>4095</v>
      </c>
      <c r="H2591" s="317" t="s">
        <v>518</v>
      </c>
      <c r="I2591" s="317" t="s">
        <v>1192</v>
      </c>
      <c r="J2591" s="317">
        <v>7</v>
      </c>
      <c r="K2591" s="317" t="s">
        <v>758</v>
      </c>
      <c r="L2591" s="317" t="s">
        <v>894</v>
      </c>
      <c r="M2591" s="317">
        <v>0</v>
      </c>
      <c r="N2591" s="333" t="s">
        <v>28</v>
      </c>
      <c r="O2591" s="318"/>
      <c r="P2591" s="319"/>
      <c r="Q2591" s="320"/>
      <c r="R2591" s="319"/>
      <c r="S2591" s="319"/>
      <c r="T2591" s="320"/>
      <c r="U2591" s="321">
        <v>45076</v>
      </c>
      <c r="V2591" s="270" t="str">
        <f ca="1">IFERROR(IF(E2591&lt;&gt;"",VLOOKUP(E2591,'Color Lineup'!N:N,1,0),""),"CHECK")</f>
        <v>MV040</v>
      </c>
    </row>
    <row r="2592" spans="3:22">
      <c r="C2592" s="1">
        <f>+IF(D2592=1,COUNTIF($D$2:D2592,D2592),0)</f>
        <v>0</v>
      </c>
      <c r="D2592" s="1">
        <f>+COUNTIF($E$2:E2592,E2592)</f>
        <v>107</v>
      </c>
      <c r="E2592" s="1" t="str">
        <f t="shared" si="80"/>
        <v>LHX12</v>
      </c>
      <c r="F2592" s="323">
        <f t="shared" si="81"/>
        <v>2590</v>
      </c>
      <c r="G2592" s="317" t="s">
        <v>4096</v>
      </c>
      <c r="H2592" s="317" t="s">
        <v>682</v>
      </c>
      <c r="I2592" s="317" t="s">
        <v>4029</v>
      </c>
      <c r="J2592" s="317">
        <v>8</v>
      </c>
      <c r="K2592" s="317" t="s">
        <v>585</v>
      </c>
      <c r="L2592" s="317" t="s">
        <v>1005</v>
      </c>
      <c r="M2592" s="317">
        <v>0</v>
      </c>
      <c r="N2592" s="333" t="s">
        <v>632</v>
      </c>
      <c r="O2592" s="318"/>
      <c r="P2592" s="319"/>
      <c r="Q2592" s="320"/>
      <c r="R2592" s="319"/>
      <c r="S2592" s="319"/>
      <c r="T2592" s="320"/>
      <c r="U2592" s="321">
        <v>45076</v>
      </c>
      <c r="V2592" s="270" t="str">
        <f ca="1">IFERROR(IF(E2592&lt;&gt;"",VLOOKUP(E2592,'Color Lineup'!N:N,1,0),""),"CHECK")</f>
        <v>LHX12</v>
      </c>
    </row>
    <row r="2593" spans="3:22">
      <c r="C2593" s="1">
        <f>+IF(D2593=1,COUNTIF($D$2:D2593,D2593),0)</f>
        <v>0</v>
      </c>
      <c r="D2593" s="1">
        <f>+COUNTIF($E$2:E2593,E2593)</f>
        <v>8</v>
      </c>
      <c r="E2593" s="1" t="str">
        <f t="shared" si="80"/>
        <v>JL4V8</v>
      </c>
      <c r="F2593" s="323">
        <f t="shared" si="81"/>
        <v>2591</v>
      </c>
      <c r="G2593" s="317" t="s">
        <v>4097</v>
      </c>
      <c r="H2593" s="317" t="s">
        <v>520</v>
      </c>
      <c r="I2593" s="317" t="s">
        <v>3854</v>
      </c>
      <c r="J2593" s="317">
        <v>9</v>
      </c>
      <c r="K2593" s="317" t="s">
        <v>454</v>
      </c>
      <c r="L2593" s="317" t="s">
        <v>1055</v>
      </c>
      <c r="M2593" s="317">
        <v>0</v>
      </c>
      <c r="N2593" s="333" t="s">
        <v>30</v>
      </c>
      <c r="O2593" s="318"/>
      <c r="P2593" s="319"/>
      <c r="Q2593" s="320"/>
      <c r="R2593" s="319"/>
      <c r="S2593" s="319"/>
      <c r="T2593" s="320"/>
      <c r="U2593" s="321">
        <v>45076</v>
      </c>
      <c r="V2593" s="270" t="str">
        <f ca="1">IFERROR(IF(E2593&lt;&gt;"",VLOOKUP(E2593,'Color Lineup'!N:N,1,0),""),"CHECK")</f>
        <v>JL4V8</v>
      </c>
    </row>
    <row r="2594" spans="3:22">
      <c r="C2594" s="1">
        <f>+IF(D2594=1,COUNTIF($D$2:D2594,D2594),0)</f>
        <v>0</v>
      </c>
      <c r="D2594" s="1">
        <f>+COUNTIF($E$2:E2594,E2594)</f>
        <v>78</v>
      </c>
      <c r="E2594" s="1" t="str">
        <f t="shared" si="80"/>
        <v>MX3R3</v>
      </c>
      <c r="F2594" s="323">
        <f t="shared" si="81"/>
        <v>2592</v>
      </c>
      <c r="G2594" s="317" t="s">
        <v>4098</v>
      </c>
      <c r="H2594" s="317" t="s">
        <v>518</v>
      </c>
      <c r="I2594" s="317" t="s">
        <v>1224</v>
      </c>
      <c r="J2594" s="317">
        <v>6</v>
      </c>
      <c r="K2594" s="317" t="s">
        <v>760</v>
      </c>
      <c r="L2594" s="317" t="s">
        <v>895</v>
      </c>
      <c r="M2594" s="317">
        <v>0</v>
      </c>
      <c r="N2594" s="333" t="s">
        <v>354</v>
      </c>
      <c r="O2594" s="318"/>
      <c r="P2594" s="319"/>
      <c r="Q2594" s="320"/>
      <c r="R2594" s="319"/>
      <c r="S2594" s="319"/>
      <c r="T2594" s="320"/>
      <c r="U2594" s="321">
        <v>45076</v>
      </c>
      <c r="V2594" s="270" t="str">
        <f ca="1">IFERROR(IF(E2594&lt;&gt;"",VLOOKUP(E2594,'Color Lineup'!N:N,1,0),""),"CHECK")</f>
        <v>MX3R3</v>
      </c>
    </row>
    <row r="2595" spans="3:22">
      <c r="C2595" s="1">
        <f>+IF(D2595=1,COUNTIF($D$2:D2595,D2595),0)</f>
        <v>0</v>
      </c>
      <c r="D2595" s="1">
        <f>+COUNTIF($E$2:E2595,E2595)</f>
        <v>107</v>
      </c>
      <c r="E2595" s="1" t="str">
        <f t="shared" si="80"/>
        <v>HKW09</v>
      </c>
      <c r="F2595" s="323">
        <f t="shared" si="81"/>
        <v>2593</v>
      </c>
      <c r="G2595" s="317" t="s">
        <v>4099</v>
      </c>
      <c r="H2595" s="317" t="s">
        <v>682</v>
      </c>
      <c r="I2595" s="317" t="s">
        <v>4061</v>
      </c>
      <c r="J2595" s="317">
        <v>6</v>
      </c>
      <c r="K2595" s="317" t="s">
        <v>681</v>
      </c>
      <c r="L2595" s="317" t="s">
        <v>1006</v>
      </c>
      <c r="M2595" s="317">
        <v>0</v>
      </c>
      <c r="N2595" s="333" t="s">
        <v>635</v>
      </c>
      <c r="O2595" s="318"/>
      <c r="P2595" s="319"/>
      <c r="Q2595" s="320"/>
      <c r="R2595" s="319"/>
      <c r="S2595" s="319"/>
      <c r="T2595" s="320"/>
      <c r="U2595" s="321">
        <v>45076</v>
      </c>
      <c r="V2595" s="270" t="str">
        <f ca="1">IFERROR(IF(E2595&lt;&gt;"",VLOOKUP(E2595,'Color Lineup'!N:N,1,0),""),"CHECK")</f>
        <v>HKW09</v>
      </c>
    </row>
    <row r="2596" spans="3:22">
      <c r="C2596" s="1">
        <f>+IF(D2596=1,COUNTIF($D$2:D2596,D2596),0)</f>
        <v>0</v>
      </c>
      <c r="D2596" s="1">
        <f>+COUNTIF($E$2:E2596,E2596)</f>
        <v>96</v>
      </c>
      <c r="E2596" s="1" t="str">
        <f t="shared" si="80"/>
        <v>MV4R0</v>
      </c>
      <c r="F2596" s="323">
        <f t="shared" si="81"/>
        <v>2594</v>
      </c>
      <c r="G2596" s="317" t="s">
        <v>4100</v>
      </c>
      <c r="H2596" s="317" t="s">
        <v>518</v>
      </c>
      <c r="I2596" s="317" t="s">
        <v>1192</v>
      </c>
      <c r="J2596" s="317">
        <v>8</v>
      </c>
      <c r="K2596" s="317" t="s">
        <v>758</v>
      </c>
      <c r="L2596" s="317" t="s">
        <v>898</v>
      </c>
      <c r="M2596" s="317">
        <v>0</v>
      </c>
      <c r="N2596" s="333" t="s">
        <v>21</v>
      </c>
      <c r="O2596" s="318"/>
      <c r="P2596" s="319"/>
      <c r="Q2596" s="320"/>
      <c r="R2596" s="319"/>
      <c r="S2596" s="319"/>
      <c r="T2596" s="320"/>
      <c r="U2596" s="321">
        <v>45076</v>
      </c>
      <c r="V2596" s="270" t="str">
        <f ca="1">IFERROR(IF(E2596&lt;&gt;"",VLOOKUP(E2596,'Color Lineup'!N:N,1,0),""),"CHECK")</f>
        <v>MV4R0</v>
      </c>
    </row>
    <row r="2597" spans="3:22">
      <c r="C2597" s="1">
        <f>+IF(D2597=1,COUNTIF($D$2:D2597,D2597),0)</f>
        <v>0</v>
      </c>
      <c r="D2597" s="1">
        <f>+COUNTIF($E$2:E2597,E2597)</f>
        <v>36</v>
      </c>
      <c r="E2597" s="1" t="str">
        <f t="shared" si="80"/>
        <v>JH1D6</v>
      </c>
      <c r="F2597" s="323">
        <f t="shared" si="81"/>
        <v>2595</v>
      </c>
      <c r="G2597" s="317" t="s">
        <v>4101</v>
      </c>
      <c r="H2597" s="317" t="s">
        <v>520</v>
      </c>
      <c r="I2597" s="317" t="s">
        <v>4071</v>
      </c>
      <c r="J2597" s="317">
        <v>4</v>
      </c>
      <c r="K2597" s="317" t="s">
        <v>452</v>
      </c>
      <c r="L2597" s="317" t="s">
        <v>1056</v>
      </c>
      <c r="M2597" s="317">
        <v>0</v>
      </c>
      <c r="N2597" s="333" t="s">
        <v>29</v>
      </c>
      <c r="O2597" s="318"/>
      <c r="P2597" s="319"/>
      <c r="Q2597" s="320"/>
      <c r="R2597" s="319"/>
      <c r="S2597" s="319"/>
      <c r="T2597" s="320"/>
      <c r="U2597" s="321">
        <v>45076</v>
      </c>
      <c r="V2597" s="270" t="str">
        <f ca="1">IFERROR(IF(E2597&lt;&gt;"",VLOOKUP(E2597,'Color Lineup'!N:N,1,0),""),"CHECK")</f>
        <v>JH1D6</v>
      </c>
    </row>
    <row r="2598" spans="3:22">
      <c r="C2598" s="1">
        <f>+IF(D2598=1,COUNTIF($D$2:D2598,D2598),0)</f>
        <v>0</v>
      </c>
      <c r="D2598" s="1">
        <f>+COUNTIF($E$2:E2598,E2598)</f>
        <v>26</v>
      </c>
      <c r="E2598" s="1" t="str">
        <f t="shared" si="80"/>
        <v>HJ3Q3</v>
      </c>
      <c r="F2598" s="323">
        <f t="shared" si="81"/>
        <v>2596</v>
      </c>
      <c r="G2598" s="317" t="s">
        <v>4102</v>
      </c>
      <c r="H2598" s="317" t="s">
        <v>682</v>
      </c>
      <c r="I2598" s="317" t="s">
        <v>4007</v>
      </c>
      <c r="J2598" s="317">
        <v>9</v>
      </c>
      <c r="K2598" s="317" t="s">
        <v>679</v>
      </c>
      <c r="L2598" s="317" t="s">
        <v>788</v>
      </c>
      <c r="M2598" s="317">
        <v>0</v>
      </c>
      <c r="N2598" s="333" t="s">
        <v>630</v>
      </c>
      <c r="O2598" s="318"/>
      <c r="P2598" s="319"/>
      <c r="Q2598" s="320"/>
      <c r="R2598" s="319"/>
      <c r="S2598" s="319"/>
      <c r="T2598" s="320"/>
      <c r="U2598" s="321">
        <v>45076</v>
      </c>
      <c r="V2598" s="270" t="str">
        <f ca="1">IFERROR(IF(E2598&lt;&gt;"",VLOOKUP(E2598,'Color Lineup'!N:N,1,0),""),"CHECK")</f>
        <v>HJ3Q3</v>
      </c>
    </row>
    <row r="2599" spans="3:22">
      <c r="C2599" s="1">
        <f>+IF(D2599=1,COUNTIF($D$2:D2599,D2599),0)</f>
        <v>0</v>
      </c>
      <c r="D2599" s="1">
        <f>+COUNTIF($E$2:E2599,E2599)</f>
        <v>22</v>
      </c>
      <c r="E2599" s="1" t="str">
        <f t="shared" si="80"/>
        <v>JH4V8</v>
      </c>
      <c r="F2599" s="323">
        <f t="shared" si="81"/>
        <v>2597</v>
      </c>
      <c r="G2599" s="317" t="s">
        <v>4103</v>
      </c>
      <c r="H2599" s="317" t="s">
        <v>520</v>
      </c>
      <c r="I2599" s="317" t="s">
        <v>4071</v>
      </c>
      <c r="J2599" s="317">
        <v>5</v>
      </c>
      <c r="K2599" s="317" t="s">
        <v>452</v>
      </c>
      <c r="L2599" s="317" t="s">
        <v>1057</v>
      </c>
      <c r="M2599" s="317">
        <v>0</v>
      </c>
      <c r="N2599" s="333" t="s">
        <v>30</v>
      </c>
      <c r="O2599" s="318"/>
      <c r="P2599" s="319"/>
      <c r="Q2599" s="320"/>
      <c r="R2599" s="319"/>
      <c r="S2599" s="319"/>
      <c r="T2599" s="320"/>
      <c r="U2599" s="321">
        <v>45076</v>
      </c>
      <c r="V2599" s="270" t="str">
        <f ca="1">IFERROR(IF(E2599&lt;&gt;"",VLOOKUP(E2599,'Color Lineup'!N:N,1,0),""),"CHECK")</f>
        <v>JH4V8</v>
      </c>
    </row>
    <row r="2600" spans="3:22">
      <c r="C2600" s="1">
        <f>+IF(D2600=1,COUNTIF($D$2:D2600,D2600),0)</f>
        <v>0</v>
      </c>
      <c r="D2600" s="1">
        <f>+COUNTIF($E$2:E2600,E2600)</f>
        <v>80</v>
      </c>
      <c r="E2600" s="1" t="str">
        <f t="shared" si="80"/>
        <v>MV040</v>
      </c>
      <c r="F2600" s="323">
        <f t="shared" si="81"/>
        <v>2598</v>
      </c>
      <c r="G2600" s="317" t="s">
        <v>4104</v>
      </c>
      <c r="H2600" s="317" t="s">
        <v>518</v>
      </c>
      <c r="I2600" s="317" t="s">
        <v>1192</v>
      </c>
      <c r="J2600" s="317">
        <v>9</v>
      </c>
      <c r="K2600" s="317" t="s">
        <v>758</v>
      </c>
      <c r="L2600" s="317" t="s">
        <v>899</v>
      </c>
      <c r="M2600" s="317">
        <v>0</v>
      </c>
      <c r="N2600" s="333" t="s">
        <v>28</v>
      </c>
      <c r="O2600" s="318"/>
      <c r="P2600" s="319"/>
      <c r="Q2600" s="320"/>
      <c r="R2600" s="319"/>
      <c r="S2600" s="319"/>
      <c r="T2600" s="320"/>
      <c r="U2600" s="321">
        <v>45076</v>
      </c>
      <c r="V2600" s="270" t="str">
        <f ca="1">IFERROR(IF(E2600&lt;&gt;"",VLOOKUP(E2600,'Color Lineup'!N:N,1,0),""),"CHECK")</f>
        <v>MV040</v>
      </c>
    </row>
    <row r="2601" spans="3:22">
      <c r="C2601" s="1">
        <f>+IF(D2601=1,COUNTIF($D$2:D2601,D2601),0)</f>
        <v>0</v>
      </c>
      <c r="D2601" s="1">
        <f>+COUNTIF($E$2:E2601,E2601)</f>
        <v>114</v>
      </c>
      <c r="E2601" s="1" t="str">
        <f t="shared" si="80"/>
        <v>CXW09</v>
      </c>
      <c r="F2601" s="323">
        <f t="shared" si="81"/>
        <v>2599</v>
      </c>
      <c r="G2601" s="317" t="s">
        <v>4105</v>
      </c>
      <c r="H2601" s="317" t="s">
        <v>682</v>
      </c>
      <c r="I2601" s="317" t="s">
        <v>4023</v>
      </c>
      <c r="J2601" s="317">
        <v>8</v>
      </c>
      <c r="K2601" s="317" t="s">
        <v>680</v>
      </c>
      <c r="L2601" s="317" t="s">
        <v>863</v>
      </c>
      <c r="M2601" s="317">
        <v>0</v>
      </c>
      <c r="N2601" s="333" t="s">
        <v>635</v>
      </c>
      <c r="O2601" s="318"/>
      <c r="P2601" s="319"/>
      <c r="Q2601" s="320"/>
      <c r="R2601" s="319"/>
      <c r="S2601" s="319"/>
      <c r="T2601" s="320"/>
      <c r="U2601" s="321">
        <v>45076</v>
      </c>
      <c r="V2601" s="270" t="str">
        <f ca="1">IFERROR(IF(E2601&lt;&gt;"",VLOOKUP(E2601,'Color Lineup'!N:N,1,0),""),"CHECK")</f>
        <v>CXW09</v>
      </c>
    </row>
    <row r="2602" spans="3:22">
      <c r="C2602" s="1">
        <f>+IF(D2602=1,COUNTIF($D$2:D2602,D2602),0)</f>
        <v>0</v>
      </c>
      <c r="D2602" s="1">
        <f>+COUNTIF($E$2:E2602,E2602)</f>
        <v>160</v>
      </c>
      <c r="E2602" s="1" t="str">
        <f t="shared" si="80"/>
        <v>MX089</v>
      </c>
      <c r="F2602" s="323">
        <f t="shared" si="81"/>
        <v>2600</v>
      </c>
      <c r="G2602" s="317" t="s">
        <v>4106</v>
      </c>
      <c r="H2602" s="317" t="s">
        <v>518</v>
      </c>
      <c r="I2602" s="317" t="s">
        <v>1224</v>
      </c>
      <c r="J2602" s="317">
        <v>7</v>
      </c>
      <c r="K2602" s="317" t="s">
        <v>760</v>
      </c>
      <c r="L2602" s="317" t="s">
        <v>901</v>
      </c>
      <c r="M2602" s="317">
        <v>0</v>
      </c>
      <c r="N2602" s="333" t="s">
        <v>465</v>
      </c>
      <c r="O2602" s="318"/>
      <c r="P2602" s="319"/>
      <c r="Q2602" s="320"/>
      <c r="R2602" s="319"/>
      <c r="S2602" s="319"/>
      <c r="T2602" s="320"/>
      <c r="U2602" s="321">
        <v>45076</v>
      </c>
      <c r="V2602" s="270" t="str">
        <f ca="1">IFERROR(IF(E2602&lt;&gt;"",VLOOKUP(E2602,'Color Lineup'!N:N,1,0),""),"CHECK")</f>
        <v>MX089</v>
      </c>
    </row>
    <row r="2603" spans="3:22">
      <c r="C2603" s="1">
        <f>+IF(D2603=1,COUNTIF($D$2:D2603,D2603),0)</f>
        <v>0</v>
      </c>
      <c r="D2603" s="1">
        <f>+COUNTIF($E$2:E2603,E2603)</f>
        <v>217</v>
      </c>
      <c r="E2603" s="1" t="str">
        <f t="shared" si="80"/>
        <v>LH089</v>
      </c>
      <c r="F2603" s="323">
        <f t="shared" si="81"/>
        <v>2601</v>
      </c>
      <c r="G2603" s="317" t="s">
        <v>4107</v>
      </c>
      <c r="H2603" s="317" t="s">
        <v>682</v>
      </c>
      <c r="I2603" s="317" t="s">
        <v>4029</v>
      </c>
      <c r="J2603" s="317">
        <v>9</v>
      </c>
      <c r="K2603" s="317" t="s">
        <v>585</v>
      </c>
      <c r="L2603" s="317" t="s">
        <v>866</v>
      </c>
      <c r="M2603" s="317">
        <v>0</v>
      </c>
      <c r="N2603" s="333" t="s">
        <v>465</v>
      </c>
      <c r="O2603" s="318"/>
      <c r="P2603" s="319"/>
      <c r="Q2603" s="320"/>
      <c r="R2603" s="319"/>
      <c r="S2603" s="319"/>
      <c r="T2603" s="320"/>
      <c r="U2603" s="321">
        <v>45076</v>
      </c>
      <c r="V2603" s="270" t="str">
        <f ca="1">IFERROR(IF(E2603&lt;&gt;"",VLOOKUP(E2603,'Color Lineup'!N:N,1,0),""),"CHECK")</f>
        <v>LH089</v>
      </c>
    </row>
    <row r="2604" spans="3:22">
      <c r="C2604" s="1">
        <f>+IF(D2604=1,COUNTIF($D$2:D2604,D2604),0)</f>
        <v>0</v>
      </c>
      <c r="D2604" s="1">
        <f>+COUNTIF($E$2:E2604,E2604)</f>
        <v>48</v>
      </c>
      <c r="E2604" s="1" t="str">
        <f t="shared" si="80"/>
        <v>MY040</v>
      </c>
      <c r="F2604" s="323">
        <f t="shared" si="81"/>
        <v>2602</v>
      </c>
      <c r="G2604" s="317" t="s">
        <v>4108</v>
      </c>
      <c r="H2604" s="317" t="s">
        <v>518</v>
      </c>
      <c r="I2604" s="317" t="s">
        <v>1195</v>
      </c>
      <c r="J2604" s="317">
        <v>10</v>
      </c>
      <c r="K2604" s="317" t="s">
        <v>759</v>
      </c>
      <c r="L2604" s="317" t="s">
        <v>902</v>
      </c>
      <c r="M2604" s="317">
        <v>0</v>
      </c>
      <c r="N2604" s="333" t="s">
        <v>28</v>
      </c>
      <c r="O2604" s="318"/>
      <c r="P2604" s="319"/>
      <c r="Q2604" s="320"/>
      <c r="R2604" s="319"/>
      <c r="S2604" s="319"/>
      <c r="T2604" s="320"/>
      <c r="U2604" s="321">
        <v>45076</v>
      </c>
      <c r="V2604" s="270" t="str">
        <f ca="1">IFERROR(IF(E2604&lt;&gt;"",VLOOKUP(E2604,'Color Lineup'!N:N,1,0),""),"CHECK")</f>
        <v>MY040</v>
      </c>
    </row>
    <row r="2605" spans="3:22">
      <c r="C2605" s="1">
        <f>+IF(D2605=1,COUNTIF($D$2:D2605,D2605),0)</f>
        <v>0</v>
      </c>
      <c r="D2605" s="1">
        <f>+COUNTIF($E$2:E2605,E2605)</f>
        <v>37</v>
      </c>
      <c r="E2605" s="1" t="str">
        <f t="shared" si="80"/>
        <v>JH1D6</v>
      </c>
      <c r="F2605" s="323">
        <f t="shared" si="81"/>
        <v>2603</v>
      </c>
      <c r="G2605" s="317" t="s">
        <v>4109</v>
      </c>
      <c r="H2605" s="317" t="s">
        <v>520</v>
      </c>
      <c r="I2605" s="317" t="s">
        <v>4071</v>
      </c>
      <c r="J2605" s="317">
        <v>6</v>
      </c>
      <c r="K2605" s="317" t="s">
        <v>452</v>
      </c>
      <c r="L2605" s="317" t="s">
        <v>1058</v>
      </c>
      <c r="M2605" s="317">
        <v>0</v>
      </c>
      <c r="N2605" s="333" t="s">
        <v>29</v>
      </c>
      <c r="O2605" s="318"/>
      <c r="P2605" s="319"/>
      <c r="Q2605" s="320"/>
      <c r="R2605" s="319"/>
      <c r="S2605" s="319"/>
      <c r="T2605" s="320"/>
      <c r="U2605" s="321">
        <v>45076</v>
      </c>
      <c r="V2605" s="270" t="str">
        <f ca="1">IFERROR(IF(E2605&lt;&gt;"",VLOOKUP(E2605,'Color Lineup'!N:N,1,0),""),"CHECK")</f>
        <v>JH1D6</v>
      </c>
    </row>
    <row r="2606" spans="3:22">
      <c r="C2606" s="1">
        <f>+IF(D2606=1,COUNTIF($D$2:D2606,D2606),0)</f>
        <v>0</v>
      </c>
      <c r="D2606" s="1">
        <f>+COUNTIF($E$2:E2606,E2606)</f>
        <v>108</v>
      </c>
      <c r="E2606" s="1" t="str">
        <f t="shared" si="80"/>
        <v>HKW09</v>
      </c>
      <c r="F2606" s="323">
        <f t="shared" si="81"/>
        <v>2604</v>
      </c>
      <c r="G2606" s="317" t="s">
        <v>4110</v>
      </c>
      <c r="H2606" s="317" t="s">
        <v>682</v>
      </c>
      <c r="I2606" s="317" t="s">
        <v>4061</v>
      </c>
      <c r="J2606" s="317">
        <v>7</v>
      </c>
      <c r="K2606" s="317" t="s">
        <v>681</v>
      </c>
      <c r="L2606" s="317" t="s">
        <v>869</v>
      </c>
      <c r="M2606" s="317">
        <v>0</v>
      </c>
      <c r="N2606" s="333" t="s">
        <v>635</v>
      </c>
      <c r="O2606" s="318"/>
      <c r="P2606" s="319"/>
      <c r="Q2606" s="320"/>
      <c r="R2606" s="319"/>
      <c r="S2606" s="319"/>
      <c r="T2606" s="320"/>
      <c r="U2606" s="321">
        <v>45076</v>
      </c>
      <c r="V2606" s="270" t="str">
        <f ca="1">IFERROR(IF(E2606&lt;&gt;"",VLOOKUP(E2606,'Color Lineup'!N:N,1,0),""),"CHECK")</f>
        <v>HKW09</v>
      </c>
    </row>
    <row r="2607" spans="3:22">
      <c r="C2607" s="1">
        <f>+IF(D2607=1,COUNTIF($D$2:D2607,D2607),0)</f>
        <v>0</v>
      </c>
      <c r="D2607" s="1">
        <f>+COUNTIF($E$2:E2607,E2607)</f>
        <v>27</v>
      </c>
      <c r="E2607" s="1" t="str">
        <f t="shared" si="80"/>
        <v>MV089</v>
      </c>
      <c r="F2607" s="323">
        <f t="shared" si="81"/>
        <v>2605</v>
      </c>
      <c r="G2607" s="317" t="s">
        <v>4111</v>
      </c>
      <c r="H2607" s="317" t="s">
        <v>518</v>
      </c>
      <c r="I2607" s="317" t="s">
        <v>1192</v>
      </c>
      <c r="J2607" s="317">
        <v>10</v>
      </c>
      <c r="K2607" s="317" t="s">
        <v>758</v>
      </c>
      <c r="L2607" s="317" t="s">
        <v>904</v>
      </c>
      <c r="M2607" s="317">
        <v>0</v>
      </c>
      <c r="N2607" s="333" t="s">
        <v>465</v>
      </c>
      <c r="O2607" s="318"/>
      <c r="P2607" s="319"/>
      <c r="Q2607" s="320"/>
      <c r="R2607" s="319"/>
      <c r="S2607" s="319"/>
      <c r="T2607" s="320"/>
      <c r="U2607" s="321">
        <v>45076</v>
      </c>
      <c r="V2607" s="270" t="str">
        <f ca="1">IFERROR(IF(E2607&lt;&gt;"",VLOOKUP(E2607,'Color Lineup'!N:N,1,0),""),"CHECK")</f>
        <v>MV089</v>
      </c>
    </row>
    <row r="2608" spans="3:22">
      <c r="C2608" s="1">
        <f>+IF(D2608=1,COUNTIF($D$2:D2608,D2608),0)</f>
        <v>0</v>
      </c>
      <c r="D2608" s="1">
        <f>+COUNTIF($E$2:E2608,E2608)</f>
        <v>29</v>
      </c>
      <c r="E2608" s="1" t="str">
        <f t="shared" si="80"/>
        <v>HJS28</v>
      </c>
      <c r="F2608" s="323">
        <f t="shared" si="81"/>
        <v>2606</v>
      </c>
      <c r="G2608" s="317" t="s">
        <v>4112</v>
      </c>
      <c r="H2608" s="317" t="s">
        <v>682</v>
      </c>
      <c r="I2608" s="317" t="s">
        <v>4007</v>
      </c>
      <c r="J2608" s="317">
        <v>10</v>
      </c>
      <c r="K2608" s="317" t="s">
        <v>679</v>
      </c>
      <c r="L2608" s="317" t="s">
        <v>872</v>
      </c>
      <c r="M2608" s="317">
        <v>0</v>
      </c>
      <c r="N2608" s="333" t="s">
        <v>631</v>
      </c>
      <c r="O2608" s="318"/>
      <c r="P2608" s="319"/>
      <c r="Q2608" s="320"/>
      <c r="R2608" s="319"/>
      <c r="S2608" s="319"/>
      <c r="T2608" s="320"/>
      <c r="U2608" s="321">
        <v>45076</v>
      </c>
      <c r="V2608" s="270" t="str">
        <f ca="1">IFERROR(IF(E2608&lt;&gt;"",VLOOKUP(E2608,'Color Lineup'!N:N,1,0),""),"CHECK")</f>
        <v>HJS28</v>
      </c>
    </row>
    <row r="2609" spans="3:22">
      <c r="C2609" s="1">
        <f>+IF(D2609=1,COUNTIF($D$2:D2609,D2609),0)</f>
        <v>0</v>
      </c>
      <c r="D2609" s="1">
        <f>+COUNTIF($E$2:E2609,E2609)</f>
        <v>108</v>
      </c>
      <c r="E2609" s="1" t="str">
        <f t="shared" si="80"/>
        <v>MX218</v>
      </c>
      <c r="F2609" s="323">
        <f t="shared" si="81"/>
        <v>2607</v>
      </c>
      <c r="G2609" s="317" t="s">
        <v>4113</v>
      </c>
      <c r="H2609" s="317" t="s">
        <v>518</v>
      </c>
      <c r="I2609" s="317" t="s">
        <v>1224</v>
      </c>
      <c r="J2609" s="317">
        <v>8</v>
      </c>
      <c r="K2609" s="317" t="s">
        <v>760</v>
      </c>
      <c r="L2609" s="317" t="s">
        <v>905</v>
      </c>
      <c r="M2609" s="317">
        <v>0</v>
      </c>
      <c r="N2609" s="333" t="s">
        <v>20</v>
      </c>
      <c r="O2609" s="318"/>
      <c r="P2609" s="319"/>
      <c r="Q2609" s="320"/>
      <c r="R2609" s="319"/>
      <c r="S2609" s="319"/>
      <c r="T2609" s="320"/>
      <c r="U2609" s="321">
        <v>45076</v>
      </c>
      <c r="V2609" s="270" t="str">
        <f ca="1">IFERROR(IF(E2609&lt;&gt;"",VLOOKUP(E2609,'Color Lineup'!N:N,1,0),""),"CHECK")</f>
        <v>MX218</v>
      </c>
    </row>
    <row r="2610" spans="3:22">
      <c r="C2610" s="1">
        <f>+IF(D2610=1,COUNTIF($D$2:D2610,D2610),0)</f>
        <v>0</v>
      </c>
      <c r="D2610" s="1">
        <f>+COUNTIF($E$2:E2610,E2610)</f>
        <v>115</v>
      </c>
      <c r="E2610" s="1" t="str">
        <f t="shared" si="80"/>
        <v>CXW09</v>
      </c>
      <c r="F2610" s="323">
        <f t="shared" si="81"/>
        <v>2608</v>
      </c>
      <c r="G2610" s="317" t="s">
        <v>4114</v>
      </c>
      <c r="H2610" s="317" t="s">
        <v>682</v>
      </c>
      <c r="I2610" s="317" t="s">
        <v>4023</v>
      </c>
      <c r="J2610" s="317">
        <v>9</v>
      </c>
      <c r="K2610" s="317" t="s">
        <v>680</v>
      </c>
      <c r="L2610" s="317" t="s">
        <v>875</v>
      </c>
      <c r="M2610" s="317">
        <v>0</v>
      </c>
      <c r="N2610" s="333" t="s">
        <v>635</v>
      </c>
      <c r="O2610" s="318"/>
      <c r="P2610" s="319"/>
      <c r="Q2610" s="320"/>
      <c r="R2610" s="319"/>
      <c r="S2610" s="319"/>
      <c r="T2610" s="320"/>
      <c r="U2610" s="321">
        <v>45076</v>
      </c>
      <c r="V2610" s="270" t="str">
        <f ca="1">IFERROR(IF(E2610&lt;&gt;"",VLOOKUP(E2610,'Color Lineup'!N:N,1,0),""),"CHECK")</f>
        <v>CXW09</v>
      </c>
    </row>
    <row r="2611" spans="3:22">
      <c r="C2611" s="1">
        <f>+IF(D2611=1,COUNTIF($D$2:D2611,D2611),0)</f>
        <v>0</v>
      </c>
      <c r="D2611" s="1">
        <f>+COUNTIF($E$2:E2611,E2611)</f>
        <v>17</v>
      </c>
      <c r="E2611" s="1" t="str">
        <f t="shared" si="80"/>
        <v>JL1D6</v>
      </c>
      <c r="F2611" s="323">
        <f t="shared" si="81"/>
        <v>2609</v>
      </c>
      <c r="G2611" s="317" t="s">
        <v>4115</v>
      </c>
      <c r="H2611" s="317" t="s">
        <v>520</v>
      </c>
      <c r="I2611" s="317" t="s">
        <v>3854</v>
      </c>
      <c r="J2611" s="317">
        <v>10</v>
      </c>
      <c r="K2611" s="317" t="s">
        <v>454</v>
      </c>
      <c r="L2611" s="317" t="s">
        <v>1059</v>
      </c>
      <c r="M2611" s="317">
        <v>0</v>
      </c>
      <c r="N2611" s="333" t="s">
        <v>29</v>
      </c>
      <c r="O2611" s="318"/>
      <c r="P2611" s="319"/>
      <c r="Q2611" s="320"/>
      <c r="R2611" s="319"/>
      <c r="S2611" s="319"/>
      <c r="T2611" s="320"/>
      <c r="U2611" s="321">
        <v>45076</v>
      </c>
      <c r="V2611" s="270" t="str">
        <f ca="1">IFERROR(IF(E2611&lt;&gt;"",VLOOKUP(E2611,'Color Lineup'!N:N,1,0),""),"CHECK")</f>
        <v>JL1D6</v>
      </c>
    </row>
    <row r="2612" spans="3:22">
      <c r="C2612" s="1">
        <f>+IF(D2612=1,COUNTIF($D$2:D2612,D2612),0)</f>
        <v>0</v>
      </c>
      <c r="D2612" s="1">
        <f>+COUNTIF($E$2:E2612,E2612)</f>
        <v>97</v>
      </c>
      <c r="E2612" s="1" t="str">
        <f t="shared" si="80"/>
        <v>MV4R0</v>
      </c>
      <c r="F2612" s="323">
        <f t="shared" si="81"/>
        <v>2610</v>
      </c>
      <c r="G2612" s="317" t="s">
        <v>4116</v>
      </c>
      <c r="H2612" s="317" t="s">
        <v>518</v>
      </c>
      <c r="I2612" s="317" t="s">
        <v>1196</v>
      </c>
      <c r="J2612" s="317">
        <v>1</v>
      </c>
      <c r="K2612" s="317" t="s">
        <v>758</v>
      </c>
      <c r="L2612" s="317" t="s">
        <v>907</v>
      </c>
      <c r="M2612" s="317">
        <v>0</v>
      </c>
      <c r="N2612" s="333" t="s">
        <v>21</v>
      </c>
      <c r="O2612" s="318"/>
      <c r="P2612" s="319"/>
      <c r="Q2612" s="320"/>
      <c r="R2612" s="319"/>
      <c r="S2612" s="319"/>
      <c r="T2612" s="320"/>
      <c r="U2612" s="321">
        <v>45076</v>
      </c>
      <c r="V2612" s="270" t="str">
        <f ca="1">IFERROR(IF(E2612&lt;&gt;"",VLOOKUP(E2612,'Color Lineup'!N:N,1,0),""),"CHECK")</f>
        <v>MV4R0</v>
      </c>
    </row>
    <row r="2613" spans="3:22">
      <c r="C2613" s="1">
        <f>+IF(D2613=1,COUNTIF($D$2:D2613,D2613),0)</f>
        <v>0</v>
      </c>
      <c r="D2613" s="1">
        <f>+COUNTIF($E$2:E2613,E2613)</f>
        <v>75</v>
      </c>
      <c r="E2613" s="1" t="str">
        <f t="shared" si="80"/>
        <v>LH3Q3</v>
      </c>
      <c r="F2613" s="323">
        <f t="shared" si="81"/>
        <v>2611</v>
      </c>
      <c r="G2613" s="317" t="s">
        <v>4117</v>
      </c>
      <c r="H2613" s="317" t="s">
        <v>682</v>
      </c>
      <c r="I2613" s="317" t="s">
        <v>4029</v>
      </c>
      <c r="J2613" s="317">
        <v>10</v>
      </c>
      <c r="K2613" s="317" t="s">
        <v>585</v>
      </c>
      <c r="L2613" s="317" t="s">
        <v>879</v>
      </c>
      <c r="M2613" s="317">
        <v>0</v>
      </c>
      <c r="N2613" s="333" t="s">
        <v>630</v>
      </c>
      <c r="O2613" s="318"/>
      <c r="P2613" s="319"/>
      <c r="Q2613" s="320"/>
      <c r="R2613" s="319"/>
      <c r="S2613" s="319"/>
      <c r="T2613" s="320"/>
      <c r="U2613" s="321">
        <v>45076</v>
      </c>
      <c r="V2613" s="270" t="str">
        <f ca="1">IFERROR(IF(E2613&lt;&gt;"",VLOOKUP(E2613,'Color Lineup'!N:N,1,0),""),"CHECK")</f>
        <v>LH3Q3</v>
      </c>
    </row>
    <row r="2614" spans="3:22">
      <c r="C2614" s="1">
        <f>+IF(D2614=1,COUNTIF($D$2:D2614,D2614),0)</f>
        <v>0</v>
      </c>
      <c r="D2614" s="1">
        <f>+COUNTIF($E$2:E2614,E2614)</f>
        <v>187</v>
      </c>
      <c r="E2614" s="1" t="str">
        <f t="shared" si="80"/>
        <v>MX4R0</v>
      </c>
      <c r="F2614" s="323">
        <f t="shared" si="81"/>
        <v>2612</v>
      </c>
      <c r="G2614" s="317" t="s">
        <v>4118</v>
      </c>
      <c r="H2614" s="317" t="s">
        <v>518</v>
      </c>
      <c r="I2614" s="317" t="s">
        <v>1224</v>
      </c>
      <c r="J2614" s="317">
        <v>9</v>
      </c>
      <c r="K2614" s="317" t="s">
        <v>760</v>
      </c>
      <c r="L2614" s="317" t="s">
        <v>908</v>
      </c>
      <c r="M2614" s="317">
        <v>0</v>
      </c>
      <c r="N2614" s="333" t="s">
        <v>21</v>
      </c>
      <c r="O2614" s="318"/>
      <c r="P2614" s="319"/>
      <c r="Q2614" s="320"/>
      <c r="R2614" s="319"/>
      <c r="S2614" s="319"/>
      <c r="T2614" s="320"/>
      <c r="U2614" s="321">
        <v>45076</v>
      </c>
      <c r="V2614" s="270" t="str">
        <f ca="1">IFERROR(IF(E2614&lt;&gt;"",VLOOKUP(E2614,'Color Lineup'!N:N,1,0),""),"CHECK")</f>
        <v>MX4R0</v>
      </c>
    </row>
    <row r="2615" spans="3:22">
      <c r="C2615" s="1">
        <f>+IF(D2615=1,COUNTIF($D$2:D2615,D2615),0)</f>
        <v>0</v>
      </c>
      <c r="D2615" s="1">
        <f>+COUNTIF($E$2:E2615,E2615)</f>
        <v>109</v>
      </c>
      <c r="E2615" s="1" t="str">
        <f t="shared" si="80"/>
        <v>HKW09</v>
      </c>
      <c r="F2615" s="323">
        <f t="shared" si="81"/>
        <v>2613</v>
      </c>
      <c r="G2615" s="317" t="s">
        <v>4119</v>
      </c>
      <c r="H2615" s="317" t="s">
        <v>682</v>
      </c>
      <c r="I2615" s="317" t="s">
        <v>4061</v>
      </c>
      <c r="J2615" s="317">
        <v>8</v>
      </c>
      <c r="K2615" s="317" t="s">
        <v>681</v>
      </c>
      <c r="L2615" s="317" t="s">
        <v>883</v>
      </c>
      <c r="M2615" s="317">
        <v>0</v>
      </c>
      <c r="N2615" s="333" t="s">
        <v>635</v>
      </c>
      <c r="O2615" s="318"/>
      <c r="P2615" s="319"/>
      <c r="Q2615" s="320"/>
      <c r="R2615" s="319"/>
      <c r="S2615" s="319"/>
      <c r="T2615" s="320"/>
      <c r="U2615" s="321">
        <v>45076</v>
      </c>
      <c r="V2615" s="270" t="str">
        <f ca="1">IFERROR(IF(E2615&lt;&gt;"",VLOOKUP(E2615,'Color Lineup'!N:N,1,0),""),"CHECK")</f>
        <v>HKW09</v>
      </c>
    </row>
    <row r="2616" spans="3:22">
      <c r="C2616" s="1">
        <f>+IF(D2616=1,COUNTIF($D$2:D2616,D2616),0)</f>
        <v>0</v>
      </c>
      <c r="D2616" s="1">
        <f>+COUNTIF($E$2:E2616,E2616)</f>
        <v>22</v>
      </c>
      <c r="E2616" s="1" t="str">
        <f t="shared" si="80"/>
        <v>MV218</v>
      </c>
      <c r="F2616" s="323">
        <f t="shared" si="81"/>
        <v>2614</v>
      </c>
      <c r="G2616" s="317" t="s">
        <v>4120</v>
      </c>
      <c r="H2616" s="317" t="s">
        <v>518</v>
      </c>
      <c r="I2616" s="317" t="s">
        <v>1196</v>
      </c>
      <c r="J2616" s="317">
        <v>2</v>
      </c>
      <c r="K2616" s="317" t="s">
        <v>758</v>
      </c>
      <c r="L2616" s="317" t="s">
        <v>910</v>
      </c>
      <c r="M2616" s="317">
        <v>0</v>
      </c>
      <c r="N2616" s="333" t="s">
        <v>20</v>
      </c>
      <c r="O2616" s="318"/>
      <c r="P2616" s="319"/>
      <c r="Q2616" s="320"/>
      <c r="R2616" s="319"/>
      <c r="S2616" s="319"/>
      <c r="T2616" s="320"/>
      <c r="U2616" s="321">
        <v>45076</v>
      </c>
      <c r="V2616" s="270" t="str">
        <f ca="1">IFERROR(IF(E2616&lt;&gt;"",VLOOKUP(E2616,'Color Lineup'!N:N,1,0),""),"CHECK")</f>
        <v>MV218</v>
      </c>
    </row>
    <row r="2617" spans="3:22">
      <c r="C2617" s="1">
        <f>+IF(D2617=1,COUNTIF($D$2:D2617,D2617),0)</f>
        <v>0</v>
      </c>
      <c r="D2617" s="1">
        <f>+COUNTIF($E$2:E2617,E2617)</f>
        <v>119</v>
      </c>
      <c r="E2617" s="1" t="str">
        <f t="shared" si="80"/>
        <v>HJ089</v>
      </c>
      <c r="F2617" s="323">
        <f t="shared" si="81"/>
        <v>2615</v>
      </c>
      <c r="G2617" s="317" t="s">
        <v>4121</v>
      </c>
      <c r="H2617" s="317" t="s">
        <v>682</v>
      </c>
      <c r="I2617" s="317" t="s">
        <v>4122</v>
      </c>
      <c r="J2617" s="317">
        <v>1</v>
      </c>
      <c r="K2617" s="317" t="s">
        <v>679</v>
      </c>
      <c r="L2617" s="317" t="s">
        <v>888</v>
      </c>
      <c r="M2617" s="317">
        <v>0</v>
      </c>
      <c r="N2617" s="333" t="s">
        <v>465</v>
      </c>
      <c r="O2617" s="318"/>
      <c r="P2617" s="319"/>
      <c r="Q2617" s="320"/>
      <c r="R2617" s="319"/>
      <c r="S2617" s="319"/>
      <c r="T2617" s="320"/>
      <c r="U2617" s="321">
        <v>45076</v>
      </c>
      <c r="V2617" s="270" t="str">
        <f ca="1">IFERROR(IF(E2617&lt;&gt;"",VLOOKUP(E2617,'Color Lineup'!N:N,1,0),""),"CHECK")</f>
        <v>HJ089</v>
      </c>
    </row>
    <row r="2618" spans="3:22">
      <c r="C2618" s="1">
        <f>+IF(D2618=1,COUNTIF($D$2:D2618,D2618),0)</f>
        <v>0</v>
      </c>
      <c r="D2618" s="1">
        <f>+COUNTIF($E$2:E2618,E2618)</f>
        <v>8</v>
      </c>
      <c r="E2618" s="1" t="str">
        <f t="shared" si="80"/>
        <v>AA218</v>
      </c>
      <c r="F2618" s="323">
        <f t="shared" si="81"/>
        <v>2616</v>
      </c>
      <c r="G2618" s="317" t="s">
        <v>4123</v>
      </c>
      <c r="H2618" s="317" t="s">
        <v>520</v>
      </c>
      <c r="I2618" s="317" t="s">
        <v>4013</v>
      </c>
      <c r="J2618" s="317">
        <v>4</v>
      </c>
      <c r="K2618" s="317" t="s">
        <v>455</v>
      </c>
      <c r="L2618" s="317" t="s">
        <v>1060</v>
      </c>
      <c r="M2618" s="317">
        <v>0</v>
      </c>
      <c r="N2618" s="333" t="s">
        <v>20</v>
      </c>
      <c r="O2618" s="318"/>
      <c r="P2618" s="319"/>
      <c r="Q2618" s="320"/>
      <c r="R2618" s="319"/>
      <c r="S2618" s="319"/>
      <c r="T2618" s="320"/>
      <c r="U2618" s="321">
        <v>45076</v>
      </c>
      <c r="V2618" s="270" t="str">
        <f ca="1">IFERROR(IF(E2618&lt;&gt;"",VLOOKUP(E2618,'Color Lineup'!N:N,1,0),""),"CHECK")</f>
        <v>AA218</v>
      </c>
    </row>
    <row r="2619" spans="3:22">
      <c r="C2619" s="1">
        <f>+IF(D2619=1,COUNTIF($D$2:D2619,D2619),0)</f>
        <v>0</v>
      </c>
      <c r="D2619" s="1">
        <f>+COUNTIF($E$2:E2619,E2619)</f>
        <v>22</v>
      </c>
      <c r="E2619" s="1" t="str">
        <f t="shared" si="80"/>
        <v>MY3R3</v>
      </c>
      <c r="F2619" s="323">
        <f t="shared" si="81"/>
        <v>2617</v>
      </c>
      <c r="G2619" s="317" t="s">
        <v>4124</v>
      </c>
      <c r="H2619" s="317" t="s">
        <v>518</v>
      </c>
      <c r="I2619" s="317" t="s">
        <v>1199</v>
      </c>
      <c r="J2619" s="317">
        <v>1</v>
      </c>
      <c r="K2619" s="317" t="s">
        <v>759</v>
      </c>
      <c r="L2619" s="317" t="s">
        <v>911</v>
      </c>
      <c r="M2619" s="317">
        <v>0</v>
      </c>
      <c r="N2619" s="333" t="s">
        <v>354</v>
      </c>
      <c r="O2619" s="318"/>
      <c r="P2619" s="319"/>
      <c r="Q2619" s="320"/>
      <c r="R2619" s="319"/>
      <c r="S2619" s="319"/>
      <c r="T2619" s="320"/>
      <c r="U2619" s="321">
        <v>45076</v>
      </c>
      <c r="V2619" s="270" t="str">
        <f ca="1">IFERROR(IF(E2619&lt;&gt;"",VLOOKUP(E2619,'Color Lineup'!N:N,1,0),""),"CHECK")</f>
        <v>MY3R3</v>
      </c>
    </row>
    <row r="2620" spans="3:22">
      <c r="C2620" s="1">
        <f>+IF(D2620=1,COUNTIF($D$2:D2620,D2620),0)</f>
        <v>0</v>
      </c>
      <c r="D2620" s="1">
        <f>+COUNTIF($E$2:E2620,E2620)</f>
        <v>30</v>
      </c>
      <c r="E2620" s="1" t="str">
        <f t="shared" si="80"/>
        <v>CXS28</v>
      </c>
      <c r="F2620" s="323">
        <f t="shared" si="81"/>
        <v>2618</v>
      </c>
      <c r="G2620" s="317" t="s">
        <v>4125</v>
      </c>
      <c r="H2620" s="317" t="s">
        <v>682</v>
      </c>
      <c r="I2620" s="317" t="s">
        <v>4023</v>
      </c>
      <c r="J2620" s="317">
        <v>10</v>
      </c>
      <c r="K2620" s="317" t="s">
        <v>680</v>
      </c>
      <c r="L2620" s="317" t="s">
        <v>892</v>
      </c>
      <c r="M2620" s="317">
        <v>0</v>
      </c>
      <c r="N2620" s="333" t="s">
        <v>631</v>
      </c>
      <c r="O2620" s="318"/>
      <c r="P2620" s="319"/>
      <c r="Q2620" s="320"/>
      <c r="R2620" s="319"/>
      <c r="S2620" s="319"/>
      <c r="T2620" s="320"/>
      <c r="U2620" s="321">
        <v>45076</v>
      </c>
      <c r="V2620" s="270" t="str">
        <f ca="1">IFERROR(IF(E2620&lt;&gt;"",VLOOKUP(E2620,'Color Lineup'!N:N,1,0),""),"CHECK")</f>
        <v>CXS28</v>
      </c>
    </row>
    <row r="2621" spans="3:22">
      <c r="C2621" s="1">
        <f>+IF(D2621=1,COUNTIF($D$2:D2621,D2621),0)</f>
        <v>0</v>
      </c>
      <c r="D2621" s="1">
        <f>+COUNTIF($E$2:E2621,E2621)</f>
        <v>81</v>
      </c>
      <c r="E2621" s="1" t="str">
        <f t="shared" si="80"/>
        <v>MV040</v>
      </c>
      <c r="F2621" s="323">
        <f t="shared" si="81"/>
        <v>2619</v>
      </c>
      <c r="G2621" s="317" t="s">
        <v>4126</v>
      </c>
      <c r="H2621" s="317" t="s">
        <v>518</v>
      </c>
      <c r="I2621" s="317" t="s">
        <v>1196</v>
      </c>
      <c r="J2621" s="317">
        <v>3</v>
      </c>
      <c r="K2621" s="317" t="s">
        <v>758</v>
      </c>
      <c r="L2621" s="317" t="s">
        <v>913</v>
      </c>
      <c r="M2621" s="317">
        <v>0</v>
      </c>
      <c r="N2621" s="333" t="s">
        <v>28</v>
      </c>
      <c r="O2621" s="318"/>
      <c r="P2621" s="319"/>
      <c r="Q2621" s="320"/>
      <c r="R2621" s="319"/>
      <c r="S2621" s="319"/>
      <c r="T2621" s="320"/>
      <c r="U2621" s="321">
        <v>45076</v>
      </c>
      <c r="V2621" s="270" t="str">
        <f ca="1">IFERROR(IF(E2621&lt;&gt;"",VLOOKUP(E2621,'Color Lineup'!N:N,1,0),""),"CHECK")</f>
        <v>MV040</v>
      </c>
    </row>
    <row r="2622" spans="3:22">
      <c r="C2622" s="1">
        <f>+IF(D2622=1,COUNTIF($D$2:D2622,D2622),0)</f>
        <v>0</v>
      </c>
      <c r="D2622" s="1">
        <f>+COUNTIF($E$2:E2622,E2622)</f>
        <v>108</v>
      </c>
      <c r="E2622" s="1" t="str">
        <f t="shared" si="80"/>
        <v>LHX12</v>
      </c>
      <c r="F2622" s="323">
        <f t="shared" si="81"/>
        <v>2620</v>
      </c>
      <c r="G2622" s="317" t="s">
        <v>4127</v>
      </c>
      <c r="H2622" s="317" t="s">
        <v>682</v>
      </c>
      <c r="I2622" s="317" t="s">
        <v>4128</v>
      </c>
      <c r="J2622" s="317">
        <v>1</v>
      </c>
      <c r="K2622" s="317" t="s">
        <v>585</v>
      </c>
      <c r="L2622" s="317" t="s">
        <v>896</v>
      </c>
      <c r="M2622" s="317">
        <v>0</v>
      </c>
      <c r="N2622" s="333" t="s">
        <v>632</v>
      </c>
      <c r="O2622" s="318"/>
      <c r="P2622" s="319"/>
      <c r="Q2622" s="320"/>
      <c r="R2622" s="319"/>
      <c r="S2622" s="319"/>
      <c r="T2622" s="320"/>
      <c r="U2622" s="321">
        <v>45076</v>
      </c>
      <c r="V2622" s="270" t="str">
        <f ca="1">IFERROR(IF(E2622&lt;&gt;"",VLOOKUP(E2622,'Color Lineup'!N:N,1,0),""),"CHECK")</f>
        <v>LHX12</v>
      </c>
    </row>
    <row r="2623" spans="3:22">
      <c r="C2623" s="1">
        <f>+IF(D2623=1,COUNTIF($D$2:D2623,D2623),0)</f>
        <v>0</v>
      </c>
      <c r="D2623" s="1">
        <f>+COUNTIF($E$2:E2623,E2623)</f>
        <v>54</v>
      </c>
      <c r="E2623" s="1" t="str">
        <f t="shared" si="80"/>
        <v>MX040</v>
      </c>
      <c r="F2623" s="323">
        <f t="shared" si="81"/>
        <v>2621</v>
      </c>
      <c r="G2623" s="317" t="s">
        <v>4129</v>
      </c>
      <c r="H2623" s="317" t="s">
        <v>518</v>
      </c>
      <c r="I2623" s="317" t="s">
        <v>1224</v>
      </c>
      <c r="J2623" s="317">
        <v>10</v>
      </c>
      <c r="K2623" s="317" t="s">
        <v>760</v>
      </c>
      <c r="L2623" s="317" t="s">
        <v>914</v>
      </c>
      <c r="M2623" s="317">
        <v>0</v>
      </c>
      <c r="N2623" s="333" t="s">
        <v>28</v>
      </c>
      <c r="O2623" s="318"/>
      <c r="P2623" s="319"/>
      <c r="Q2623" s="320"/>
      <c r="R2623" s="319"/>
      <c r="S2623" s="319"/>
      <c r="T2623" s="320"/>
      <c r="U2623" s="321">
        <v>45076</v>
      </c>
      <c r="V2623" s="270" t="str">
        <f ca="1">IFERROR(IF(E2623&lt;&gt;"",VLOOKUP(E2623,'Color Lineup'!N:N,1,0),""),"CHECK")</f>
        <v>MX040</v>
      </c>
    </row>
    <row r="2624" spans="3:22">
      <c r="C2624" s="1">
        <f>+IF(D2624=1,COUNTIF($D$2:D2624,D2624),0)</f>
        <v>0</v>
      </c>
      <c r="D2624" s="1">
        <f>+COUNTIF($E$2:E2624,E2624)</f>
        <v>23</v>
      </c>
      <c r="E2624" s="1" t="str">
        <f t="shared" si="80"/>
        <v>JH4V8</v>
      </c>
      <c r="F2624" s="323">
        <f t="shared" si="81"/>
        <v>2622</v>
      </c>
      <c r="G2624" s="317" t="s">
        <v>4130</v>
      </c>
      <c r="H2624" s="317" t="s">
        <v>520</v>
      </c>
      <c r="I2624" s="317" t="s">
        <v>4071</v>
      </c>
      <c r="J2624" s="317">
        <v>7</v>
      </c>
      <c r="K2624" s="317" t="s">
        <v>452</v>
      </c>
      <c r="L2624" s="317" t="s">
        <v>1061</v>
      </c>
      <c r="M2624" s="317">
        <v>0</v>
      </c>
      <c r="N2624" s="333" t="s">
        <v>30</v>
      </c>
      <c r="O2624" s="318"/>
      <c r="P2624" s="319"/>
      <c r="Q2624" s="320"/>
      <c r="R2624" s="319"/>
      <c r="S2624" s="319"/>
      <c r="T2624" s="320"/>
      <c r="U2624" s="321">
        <v>45076</v>
      </c>
      <c r="V2624" s="270" t="str">
        <f ca="1">IFERROR(IF(E2624&lt;&gt;"",VLOOKUP(E2624,'Color Lineup'!N:N,1,0),""),"CHECK")</f>
        <v>JH4V8</v>
      </c>
    </row>
    <row r="2625" spans="3:22">
      <c r="C2625" s="1">
        <f>+IF(D2625=1,COUNTIF($D$2:D2625,D2625),0)</f>
        <v>0</v>
      </c>
      <c r="D2625" s="1">
        <f>+COUNTIF($E$2:E2625,E2625)</f>
        <v>110</v>
      </c>
      <c r="E2625" s="1" t="str">
        <f t="shared" si="80"/>
        <v>HKW09</v>
      </c>
      <c r="F2625" s="323">
        <f t="shared" si="81"/>
        <v>2623</v>
      </c>
      <c r="G2625" s="317" t="s">
        <v>4131</v>
      </c>
      <c r="H2625" s="317" t="s">
        <v>682</v>
      </c>
      <c r="I2625" s="317" t="s">
        <v>4061</v>
      </c>
      <c r="J2625" s="317">
        <v>9</v>
      </c>
      <c r="K2625" s="317" t="s">
        <v>681</v>
      </c>
      <c r="L2625" s="317" t="s">
        <v>900</v>
      </c>
      <c r="M2625" s="317">
        <v>0</v>
      </c>
      <c r="N2625" s="333" t="s">
        <v>635</v>
      </c>
      <c r="O2625" s="318"/>
      <c r="P2625" s="319"/>
      <c r="Q2625" s="320"/>
      <c r="R2625" s="319"/>
      <c r="S2625" s="319"/>
      <c r="T2625" s="320"/>
      <c r="U2625" s="321">
        <v>45076</v>
      </c>
      <c r="V2625" s="270" t="str">
        <f ca="1">IFERROR(IF(E2625&lt;&gt;"",VLOOKUP(E2625,'Color Lineup'!N:N,1,0),""),"CHECK")</f>
        <v>HKW09</v>
      </c>
    </row>
    <row r="2626" spans="3:22">
      <c r="C2626" s="1">
        <f>+IF(D2626=1,COUNTIF($D$2:D2626,D2626),0)</f>
        <v>0</v>
      </c>
      <c r="D2626" s="1">
        <f>+COUNTIF($E$2:E2626,E2626)</f>
        <v>98</v>
      </c>
      <c r="E2626" s="1" t="str">
        <f t="shared" si="80"/>
        <v>MV4R0</v>
      </c>
      <c r="F2626" s="323">
        <f t="shared" si="81"/>
        <v>2624</v>
      </c>
      <c r="G2626" s="317" t="s">
        <v>4132</v>
      </c>
      <c r="H2626" s="317" t="s">
        <v>518</v>
      </c>
      <c r="I2626" s="317" t="s">
        <v>1196</v>
      </c>
      <c r="J2626" s="317">
        <v>4</v>
      </c>
      <c r="K2626" s="317" t="s">
        <v>758</v>
      </c>
      <c r="L2626" s="317" t="s">
        <v>916</v>
      </c>
      <c r="M2626" s="317">
        <v>0</v>
      </c>
      <c r="N2626" s="333" t="s">
        <v>21</v>
      </c>
      <c r="O2626" s="318"/>
      <c r="P2626" s="319"/>
      <c r="Q2626" s="320"/>
      <c r="R2626" s="319"/>
      <c r="S2626" s="319"/>
      <c r="T2626" s="320"/>
      <c r="U2626" s="321">
        <v>45076</v>
      </c>
      <c r="V2626" s="270" t="str">
        <f ca="1">IFERROR(IF(E2626&lt;&gt;"",VLOOKUP(E2626,'Color Lineup'!N:N,1,0),""),"CHECK")</f>
        <v>MV4R0</v>
      </c>
    </row>
    <row r="2627" spans="3:22">
      <c r="C2627" s="1">
        <f>+IF(D2627=1,COUNTIF($D$2:D2627,D2627),0)</f>
        <v>0</v>
      </c>
      <c r="D2627" s="1">
        <f>+COUNTIF($E$2:E2627,E2627)</f>
        <v>218</v>
      </c>
      <c r="E2627" s="1" t="str">
        <f t="shared" si="80"/>
        <v>LH089</v>
      </c>
      <c r="F2627" s="323">
        <f t="shared" si="81"/>
        <v>2625</v>
      </c>
      <c r="G2627" s="317" t="s">
        <v>4133</v>
      </c>
      <c r="H2627" s="317" t="s">
        <v>682</v>
      </c>
      <c r="I2627" s="317" t="s">
        <v>4128</v>
      </c>
      <c r="J2627" s="317">
        <v>2</v>
      </c>
      <c r="K2627" s="317" t="s">
        <v>585</v>
      </c>
      <c r="L2627" s="317" t="s">
        <v>903</v>
      </c>
      <c r="M2627" s="317">
        <v>0</v>
      </c>
      <c r="N2627" s="333" t="s">
        <v>465</v>
      </c>
      <c r="O2627" s="318"/>
      <c r="P2627" s="319"/>
      <c r="Q2627" s="320"/>
      <c r="R2627" s="319"/>
      <c r="S2627" s="319"/>
      <c r="T2627" s="320"/>
      <c r="U2627" s="321">
        <v>45076</v>
      </c>
      <c r="V2627" s="270" t="str">
        <f ca="1">IFERROR(IF(E2627&lt;&gt;"",VLOOKUP(E2627,'Color Lineup'!N:N,1,0),""),"CHECK")</f>
        <v>LH089</v>
      </c>
    </row>
    <row r="2628" spans="3:22">
      <c r="C2628" s="1">
        <f>+IF(D2628=1,COUNTIF($D$2:D2628,D2628),0)</f>
        <v>0</v>
      </c>
      <c r="D2628" s="1">
        <f>+COUNTIF($E$2:E2628,E2628)</f>
        <v>161</v>
      </c>
      <c r="E2628" s="1" t="str">
        <f t="shared" ref="E2628:E2691" si="82">+K2628&amp;N2628</f>
        <v>MX089</v>
      </c>
      <c r="F2628" s="323">
        <f t="shared" si="81"/>
        <v>2626</v>
      </c>
      <c r="G2628" s="317" t="s">
        <v>4134</v>
      </c>
      <c r="H2628" s="317" t="s">
        <v>518</v>
      </c>
      <c r="I2628" s="317" t="s">
        <v>4135</v>
      </c>
      <c r="J2628" s="317">
        <v>1</v>
      </c>
      <c r="K2628" s="317" t="s">
        <v>760</v>
      </c>
      <c r="L2628" s="317" t="s">
        <v>789</v>
      </c>
      <c r="M2628" s="317">
        <v>0</v>
      </c>
      <c r="N2628" s="333" t="s">
        <v>465</v>
      </c>
      <c r="O2628" s="318"/>
      <c r="P2628" s="319"/>
      <c r="Q2628" s="320"/>
      <c r="R2628" s="319"/>
      <c r="S2628" s="319"/>
      <c r="T2628" s="320"/>
      <c r="U2628" s="321">
        <v>45076</v>
      </c>
      <c r="V2628" s="270" t="str">
        <f ca="1">IFERROR(IF(E2628&lt;&gt;"",VLOOKUP(E2628,'Color Lineup'!N:N,1,0),""),"CHECK")</f>
        <v>MX089</v>
      </c>
    </row>
    <row r="2629" spans="3:22">
      <c r="C2629" s="1">
        <f>+IF(D2629=1,COUNTIF($D$2:D2629,D2629),0)</f>
        <v>0</v>
      </c>
      <c r="D2629" s="1">
        <f>+COUNTIF($E$2:E2629,E2629)</f>
        <v>111</v>
      </c>
      <c r="E2629" s="1" t="str">
        <f t="shared" si="82"/>
        <v>HKW09</v>
      </c>
      <c r="F2629" s="323">
        <f t="shared" ref="F2629:F2692" si="83">ROW()-2</f>
        <v>2627</v>
      </c>
      <c r="G2629" s="317" t="s">
        <v>4136</v>
      </c>
      <c r="H2629" s="317" t="s">
        <v>682</v>
      </c>
      <c r="I2629" s="317" t="s">
        <v>4061</v>
      </c>
      <c r="J2629" s="317">
        <v>10</v>
      </c>
      <c r="K2629" s="317" t="s">
        <v>681</v>
      </c>
      <c r="L2629" s="317" t="s">
        <v>906</v>
      </c>
      <c r="M2629" s="317">
        <v>0</v>
      </c>
      <c r="N2629" s="333" t="s">
        <v>635</v>
      </c>
      <c r="O2629" s="318"/>
      <c r="P2629" s="319"/>
      <c r="Q2629" s="320"/>
      <c r="R2629" s="319"/>
      <c r="S2629" s="319"/>
      <c r="T2629" s="320"/>
      <c r="U2629" s="321">
        <v>45076</v>
      </c>
      <c r="V2629" s="270" t="str">
        <f ca="1">IFERROR(IF(E2629&lt;&gt;"",VLOOKUP(E2629,'Color Lineup'!N:N,1,0),""),"CHECK")</f>
        <v>HKW09</v>
      </c>
    </row>
    <row r="2630" spans="3:22">
      <c r="C2630" s="1">
        <f>+IF(D2630=1,COUNTIF($D$2:D2630,D2630),0)</f>
        <v>0</v>
      </c>
      <c r="D2630" s="1">
        <f>+COUNTIF($E$2:E2630,E2630)</f>
        <v>82</v>
      </c>
      <c r="E2630" s="1" t="str">
        <f t="shared" si="82"/>
        <v>MV040</v>
      </c>
      <c r="F2630" s="323">
        <f t="shared" si="83"/>
        <v>2628</v>
      </c>
      <c r="G2630" s="317" t="s">
        <v>4137</v>
      </c>
      <c r="H2630" s="317" t="s">
        <v>518</v>
      </c>
      <c r="I2630" s="317" t="s">
        <v>1196</v>
      </c>
      <c r="J2630" s="317">
        <v>5</v>
      </c>
      <c r="K2630" s="317" t="s">
        <v>758</v>
      </c>
      <c r="L2630" s="317" t="s">
        <v>790</v>
      </c>
      <c r="M2630" s="317">
        <v>0</v>
      </c>
      <c r="N2630" s="333" t="s">
        <v>28</v>
      </c>
      <c r="O2630" s="318"/>
      <c r="P2630" s="319"/>
      <c r="Q2630" s="320"/>
      <c r="R2630" s="319"/>
      <c r="S2630" s="319"/>
      <c r="T2630" s="320"/>
      <c r="U2630" s="321">
        <v>45076</v>
      </c>
      <c r="V2630" s="270" t="str">
        <f ca="1">IFERROR(IF(E2630&lt;&gt;"",VLOOKUP(E2630,'Color Lineup'!N:N,1,0),""),"CHECK")</f>
        <v>MV040</v>
      </c>
    </row>
    <row r="2631" spans="3:22">
      <c r="C2631" s="1">
        <f>+IF(D2631=1,COUNTIF($D$2:D2631,D2631),0)</f>
        <v>0</v>
      </c>
      <c r="D2631" s="1">
        <f>+COUNTIF($E$2:E2631,E2631)</f>
        <v>68</v>
      </c>
      <c r="E2631" s="1" t="str">
        <f t="shared" si="82"/>
        <v>JH040</v>
      </c>
      <c r="F2631" s="323">
        <f t="shared" si="83"/>
        <v>2629</v>
      </c>
      <c r="G2631" s="317" t="s">
        <v>4138</v>
      </c>
      <c r="H2631" s="317" t="s">
        <v>520</v>
      </c>
      <c r="I2631" s="317" t="s">
        <v>4071</v>
      </c>
      <c r="J2631" s="317">
        <v>8</v>
      </c>
      <c r="K2631" s="317" t="s">
        <v>452</v>
      </c>
      <c r="L2631" s="317" t="s">
        <v>1062</v>
      </c>
      <c r="M2631" s="317">
        <v>0</v>
      </c>
      <c r="N2631" s="333" t="s">
        <v>28</v>
      </c>
      <c r="O2631" s="318"/>
      <c r="P2631" s="319"/>
      <c r="Q2631" s="320"/>
      <c r="R2631" s="319"/>
      <c r="S2631" s="319"/>
      <c r="T2631" s="320"/>
      <c r="U2631" s="321">
        <v>45076</v>
      </c>
      <c r="V2631" s="270" t="str">
        <f ca="1">IFERROR(IF(E2631&lt;&gt;"",VLOOKUP(E2631,'Color Lineup'!N:N,1,0),""),"CHECK")</f>
        <v>JH040</v>
      </c>
    </row>
    <row r="2632" spans="3:22">
      <c r="C2632" s="1">
        <f>+IF(D2632=1,COUNTIF($D$2:D2632,D2632),0)</f>
        <v>0</v>
      </c>
      <c r="D2632" s="1">
        <f>+COUNTIF($E$2:E2632,E2632)</f>
        <v>30</v>
      </c>
      <c r="E2632" s="1" t="str">
        <f t="shared" si="82"/>
        <v>HJS28</v>
      </c>
      <c r="F2632" s="323">
        <f t="shared" si="83"/>
        <v>2630</v>
      </c>
      <c r="G2632" s="317" t="s">
        <v>4139</v>
      </c>
      <c r="H2632" s="317" t="s">
        <v>682</v>
      </c>
      <c r="I2632" s="317" t="s">
        <v>4122</v>
      </c>
      <c r="J2632" s="317">
        <v>2</v>
      </c>
      <c r="K2632" s="317" t="s">
        <v>679</v>
      </c>
      <c r="L2632" s="317" t="s">
        <v>909</v>
      </c>
      <c r="M2632" s="317">
        <v>0</v>
      </c>
      <c r="N2632" s="333" t="s">
        <v>631</v>
      </c>
      <c r="O2632" s="318"/>
      <c r="P2632" s="319"/>
      <c r="Q2632" s="320"/>
      <c r="R2632" s="319"/>
      <c r="S2632" s="319"/>
      <c r="T2632" s="320"/>
      <c r="U2632" s="321">
        <v>45076</v>
      </c>
      <c r="V2632" s="270" t="str">
        <f ca="1">IFERROR(IF(E2632&lt;&gt;"",VLOOKUP(E2632,'Color Lineup'!N:N,1,0),""),"CHECK")</f>
        <v>HJS28</v>
      </c>
    </row>
    <row r="2633" spans="3:22">
      <c r="C2633" s="1">
        <f>+IF(D2633=1,COUNTIF($D$2:D2633,D2633),0)</f>
        <v>0</v>
      </c>
      <c r="D2633" s="1">
        <f>+COUNTIF($E$2:E2633,E2633)</f>
        <v>28</v>
      </c>
      <c r="E2633" s="1" t="str">
        <f t="shared" si="82"/>
        <v>MY218</v>
      </c>
      <c r="F2633" s="323">
        <f t="shared" si="83"/>
        <v>2631</v>
      </c>
      <c r="G2633" s="317" t="s">
        <v>4140</v>
      </c>
      <c r="H2633" s="317" t="s">
        <v>518</v>
      </c>
      <c r="I2633" s="317" t="s">
        <v>1199</v>
      </c>
      <c r="J2633" s="317">
        <v>2</v>
      </c>
      <c r="K2633" s="317" t="s">
        <v>759</v>
      </c>
      <c r="L2633" s="317" t="s">
        <v>791</v>
      </c>
      <c r="M2633" s="317">
        <v>0</v>
      </c>
      <c r="N2633" s="333" t="s">
        <v>20</v>
      </c>
      <c r="O2633" s="318"/>
      <c r="P2633" s="319"/>
      <c r="Q2633" s="320"/>
      <c r="R2633" s="319"/>
      <c r="S2633" s="319"/>
      <c r="T2633" s="320"/>
      <c r="U2633" s="321">
        <v>45076</v>
      </c>
      <c r="V2633" s="270" t="str">
        <f ca="1">IFERROR(IF(E2633&lt;&gt;"",VLOOKUP(E2633,'Color Lineup'!N:N,1,0),""),"CHECK")</f>
        <v>MY218</v>
      </c>
    </row>
    <row r="2634" spans="3:22">
      <c r="C2634" s="1">
        <f>+IF(D2634=1,COUNTIF($D$2:D2634,D2634),0)</f>
        <v>0</v>
      </c>
      <c r="D2634" s="1">
        <f>+COUNTIF($E$2:E2634,E2634)</f>
        <v>37</v>
      </c>
      <c r="E2634" s="1" t="str">
        <f t="shared" si="82"/>
        <v>CXX12</v>
      </c>
      <c r="F2634" s="323">
        <f t="shared" si="83"/>
        <v>2632</v>
      </c>
      <c r="G2634" s="317" t="s">
        <v>4141</v>
      </c>
      <c r="H2634" s="317" t="s">
        <v>682</v>
      </c>
      <c r="I2634" s="317" t="s">
        <v>4142</v>
      </c>
      <c r="J2634" s="317">
        <v>1</v>
      </c>
      <c r="K2634" s="317" t="s">
        <v>680</v>
      </c>
      <c r="L2634" s="317" t="s">
        <v>912</v>
      </c>
      <c r="M2634" s="317">
        <v>0</v>
      </c>
      <c r="N2634" s="333" t="s">
        <v>632</v>
      </c>
      <c r="O2634" s="318"/>
      <c r="P2634" s="319"/>
      <c r="Q2634" s="320"/>
      <c r="R2634" s="319"/>
      <c r="S2634" s="319"/>
      <c r="T2634" s="320"/>
      <c r="U2634" s="321">
        <v>45076</v>
      </c>
      <c r="V2634" s="270" t="str">
        <f ca="1">IFERROR(IF(E2634&lt;&gt;"",VLOOKUP(E2634,'Color Lineup'!N:N,1,0),""),"CHECK")</f>
        <v>CXX12</v>
      </c>
    </row>
    <row r="2635" spans="3:22">
      <c r="C2635" s="1">
        <f>+IF(D2635=1,COUNTIF($D$2:D2635,D2635),0)</f>
        <v>0</v>
      </c>
      <c r="D2635" s="1">
        <f>+COUNTIF($E$2:E2635,E2635)</f>
        <v>162</v>
      </c>
      <c r="E2635" s="1" t="str">
        <f t="shared" si="82"/>
        <v>MX089</v>
      </c>
      <c r="F2635" s="323">
        <f t="shared" si="83"/>
        <v>2633</v>
      </c>
      <c r="G2635" s="317" t="s">
        <v>4143</v>
      </c>
      <c r="H2635" s="317" t="s">
        <v>518</v>
      </c>
      <c r="I2635" s="317" t="s">
        <v>4135</v>
      </c>
      <c r="J2635" s="317">
        <v>2</v>
      </c>
      <c r="K2635" s="317" t="s">
        <v>760</v>
      </c>
      <c r="L2635" s="317" t="s">
        <v>792</v>
      </c>
      <c r="M2635" s="317">
        <v>0</v>
      </c>
      <c r="N2635" s="333" t="s">
        <v>465</v>
      </c>
      <c r="O2635" s="318"/>
      <c r="P2635" s="319"/>
      <c r="Q2635" s="320"/>
      <c r="R2635" s="319"/>
      <c r="S2635" s="319"/>
      <c r="T2635" s="320"/>
      <c r="U2635" s="321">
        <v>45076</v>
      </c>
      <c r="V2635" s="270" t="str">
        <f ca="1">IFERROR(IF(E2635&lt;&gt;"",VLOOKUP(E2635,'Color Lineup'!N:N,1,0),""),"CHECK")</f>
        <v>MX089</v>
      </c>
    </row>
    <row r="2636" spans="3:22">
      <c r="C2636" s="1">
        <f>+IF(D2636=1,COUNTIF($D$2:D2636,D2636),0)</f>
        <v>0</v>
      </c>
      <c r="D2636" s="1">
        <f>+COUNTIF($E$2:E2636,E2636)</f>
        <v>23</v>
      </c>
      <c r="E2636" s="1" t="str">
        <f t="shared" si="82"/>
        <v>MV218</v>
      </c>
      <c r="F2636" s="323">
        <f t="shared" si="83"/>
        <v>2634</v>
      </c>
      <c r="G2636" s="317" t="s">
        <v>4144</v>
      </c>
      <c r="H2636" s="317" t="s">
        <v>518</v>
      </c>
      <c r="I2636" s="317" t="s">
        <v>1196</v>
      </c>
      <c r="J2636" s="317">
        <v>6</v>
      </c>
      <c r="K2636" s="317" t="s">
        <v>758</v>
      </c>
      <c r="L2636" s="317" t="s">
        <v>793</v>
      </c>
      <c r="M2636" s="317">
        <v>0</v>
      </c>
      <c r="N2636" s="333" t="s">
        <v>20</v>
      </c>
      <c r="O2636" s="318"/>
      <c r="P2636" s="319"/>
      <c r="Q2636" s="320"/>
      <c r="R2636" s="319"/>
      <c r="S2636" s="319"/>
      <c r="T2636" s="320"/>
      <c r="U2636" s="321">
        <v>45076</v>
      </c>
      <c r="V2636" s="270" t="str">
        <f ca="1">IFERROR(IF(E2636&lt;&gt;"",VLOOKUP(E2636,'Color Lineup'!N:N,1,0),""),"CHECK")</f>
        <v>MV218</v>
      </c>
    </row>
    <row r="2637" spans="3:22">
      <c r="C2637" s="1">
        <f>+IF(D2637=1,COUNTIF($D$2:D2637,D2637),0)</f>
        <v>0</v>
      </c>
      <c r="D2637" s="1">
        <f>+COUNTIF($E$2:E2637,E2637)</f>
        <v>24</v>
      </c>
      <c r="E2637" s="1" t="str">
        <f t="shared" si="82"/>
        <v>JH4V8</v>
      </c>
      <c r="F2637" s="323">
        <f t="shared" si="83"/>
        <v>2635</v>
      </c>
      <c r="G2637" s="317" t="s">
        <v>4145</v>
      </c>
      <c r="H2637" s="317" t="s">
        <v>520</v>
      </c>
      <c r="I2637" s="317" t="s">
        <v>4071</v>
      </c>
      <c r="J2637" s="317">
        <v>9</v>
      </c>
      <c r="K2637" s="317" t="s">
        <v>452</v>
      </c>
      <c r="L2637" s="317" t="s">
        <v>1063</v>
      </c>
      <c r="M2637" s="317">
        <v>0</v>
      </c>
      <c r="N2637" s="333" t="s">
        <v>30</v>
      </c>
      <c r="O2637" s="318"/>
      <c r="P2637" s="319"/>
      <c r="Q2637" s="320"/>
      <c r="R2637" s="319"/>
      <c r="S2637" s="319"/>
      <c r="T2637" s="320"/>
      <c r="U2637" s="321">
        <v>45076</v>
      </c>
      <c r="V2637" s="270" t="str">
        <f ca="1">IFERROR(IF(E2637&lt;&gt;"",VLOOKUP(E2637,'Color Lineup'!N:N,1,0),""),"CHECK")</f>
        <v>JH4V8</v>
      </c>
    </row>
    <row r="2638" spans="3:22">
      <c r="C2638" s="1">
        <f>+IF(D2638=1,COUNTIF($D$2:D2638,D2638),0)</f>
        <v>0</v>
      </c>
      <c r="D2638" s="1">
        <f>+COUNTIF($E$2:E2638,E2638)</f>
        <v>112</v>
      </c>
      <c r="E2638" s="1" t="str">
        <f t="shared" si="82"/>
        <v>HKW09</v>
      </c>
      <c r="F2638" s="323">
        <f t="shared" si="83"/>
        <v>2636</v>
      </c>
      <c r="G2638" s="317" t="s">
        <v>4146</v>
      </c>
      <c r="H2638" s="317" t="s">
        <v>682</v>
      </c>
      <c r="I2638" s="317" t="s">
        <v>4147</v>
      </c>
      <c r="J2638" s="317">
        <v>1</v>
      </c>
      <c r="K2638" s="317" t="s">
        <v>681</v>
      </c>
      <c r="L2638" s="317" t="s">
        <v>915</v>
      </c>
      <c r="M2638" s="317">
        <v>0</v>
      </c>
      <c r="N2638" s="333" t="s">
        <v>635</v>
      </c>
      <c r="O2638" s="318"/>
      <c r="P2638" s="319"/>
      <c r="Q2638" s="320"/>
      <c r="R2638" s="319"/>
      <c r="S2638" s="319"/>
      <c r="T2638" s="320"/>
      <c r="U2638" s="321">
        <v>45076</v>
      </c>
      <c r="V2638" s="270" t="str">
        <f ca="1">IFERROR(IF(E2638&lt;&gt;"",VLOOKUP(E2638,'Color Lineup'!N:N,1,0),""),"CHECK")</f>
        <v>HKW09</v>
      </c>
    </row>
    <row r="2639" spans="3:22">
      <c r="C2639" s="1">
        <f>+IF(D2639=1,COUNTIF($D$2:D2639,D2639),0)</f>
        <v>0</v>
      </c>
      <c r="D2639" s="1">
        <f>+COUNTIF($E$2:E2639,E2639)</f>
        <v>83</v>
      </c>
      <c r="E2639" s="1" t="str">
        <f t="shared" si="82"/>
        <v>MV040</v>
      </c>
      <c r="F2639" s="323">
        <f t="shared" si="83"/>
        <v>2637</v>
      </c>
      <c r="G2639" s="317" t="s">
        <v>4148</v>
      </c>
      <c r="H2639" s="317" t="s">
        <v>518</v>
      </c>
      <c r="I2639" s="317" t="s">
        <v>1196</v>
      </c>
      <c r="J2639" s="317">
        <v>7</v>
      </c>
      <c r="K2639" s="317" t="s">
        <v>758</v>
      </c>
      <c r="L2639" s="317" t="s">
        <v>794</v>
      </c>
      <c r="M2639" s="317">
        <v>0</v>
      </c>
      <c r="N2639" s="333" t="s">
        <v>28</v>
      </c>
      <c r="O2639" s="318"/>
      <c r="P2639" s="319"/>
      <c r="Q2639" s="320"/>
      <c r="R2639" s="319"/>
      <c r="S2639" s="319"/>
      <c r="T2639" s="320"/>
      <c r="U2639" s="321">
        <v>45076</v>
      </c>
      <c r="V2639" s="270" t="str">
        <f ca="1">IFERROR(IF(E2639&lt;&gt;"",VLOOKUP(E2639,'Color Lineup'!N:N,1,0),""),"CHECK")</f>
        <v>MV040</v>
      </c>
    </row>
    <row r="2640" spans="3:22">
      <c r="C2640" s="1">
        <f>+IF(D2640=1,COUNTIF($D$2:D2640,D2640),0)</f>
        <v>0</v>
      </c>
      <c r="D2640" s="1">
        <f>+COUNTIF($E$2:E2640,E2640)</f>
        <v>46</v>
      </c>
      <c r="E2640" s="1" t="str">
        <f t="shared" si="82"/>
        <v>LHP20</v>
      </c>
      <c r="F2640" s="323">
        <f t="shared" si="83"/>
        <v>2638</v>
      </c>
      <c r="G2640" s="317" t="s">
        <v>4149</v>
      </c>
      <c r="H2640" s="317" t="s">
        <v>682</v>
      </c>
      <c r="I2640" s="317" t="s">
        <v>4128</v>
      </c>
      <c r="J2640" s="317">
        <v>3</v>
      </c>
      <c r="K2640" s="317" t="s">
        <v>585</v>
      </c>
      <c r="L2640" s="317" t="s">
        <v>917</v>
      </c>
      <c r="M2640" s="317">
        <v>0</v>
      </c>
      <c r="N2640" s="333" t="s">
        <v>633</v>
      </c>
      <c r="O2640" s="318"/>
      <c r="P2640" s="319"/>
      <c r="Q2640" s="320"/>
      <c r="R2640" s="319"/>
      <c r="S2640" s="319"/>
      <c r="T2640" s="320"/>
      <c r="U2640" s="321">
        <v>45076</v>
      </c>
      <c r="V2640" s="270" t="str">
        <f ca="1">IFERROR(IF(E2640&lt;&gt;"",VLOOKUP(E2640,'Color Lineup'!N:N,1,0),""),"CHECK")</f>
        <v>LHP20</v>
      </c>
    </row>
    <row r="2641" spans="3:22">
      <c r="C2641" s="1">
        <f>+IF(D2641=1,COUNTIF($D$2:D2641,D2641),0)</f>
        <v>0</v>
      </c>
      <c r="D2641" s="1">
        <f>+COUNTIF($E$2:E2641,E2641)</f>
        <v>79</v>
      </c>
      <c r="E2641" s="1" t="str">
        <f t="shared" si="82"/>
        <v>MX3R3</v>
      </c>
      <c r="F2641" s="323">
        <f t="shared" si="83"/>
        <v>2639</v>
      </c>
      <c r="G2641" s="317" t="s">
        <v>4150</v>
      </c>
      <c r="H2641" s="317" t="s">
        <v>518</v>
      </c>
      <c r="I2641" s="317" t="s">
        <v>4135</v>
      </c>
      <c r="J2641" s="317">
        <v>3</v>
      </c>
      <c r="K2641" s="317" t="s">
        <v>760</v>
      </c>
      <c r="L2641" s="317" t="s">
        <v>795</v>
      </c>
      <c r="M2641" s="317">
        <v>0</v>
      </c>
      <c r="N2641" s="333" t="s">
        <v>354</v>
      </c>
      <c r="O2641" s="318"/>
      <c r="P2641" s="319"/>
      <c r="Q2641" s="320"/>
      <c r="R2641" s="319"/>
      <c r="S2641" s="319"/>
      <c r="T2641" s="320"/>
      <c r="U2641" s="321">
        <v>45076</v>
      </c>
      <c r="V2641" s="270" t="str">
        <f ca="1">IFERROR(IF(E2641&lt;&gt;"",VLOOKUP(E2641,'Color Lineup'!N:N,1,0),""),"CHECK")</f>
        <v>MX3R3</v>
      </c>
    </row>
    <row r="2642" spans="3:22">
      <c r="C2642" s="1">
        <f>+IF(D2642=1,COUNTIF($D$2:D2642,D2642),0)</f>
        <v>0</v>
      </c>
      <c r="D2642" s="1">
        <f>+COUNTIF($E$2:E2642,E2642)</f>
        <v>38</v>
      </c>
      <c r="E2642" s="1" t="str">
        <f t="shared" si="82"/>
        <v>HJX12</v>
      </c>
      <c r="F2642" s="323">
        <f t="shared" si="83"/>
        <v>2640</v>
      </c>
      <c r="G2642" s="317" t="s">
        <v>4151</v>
      </c>
      <c r="H2642" s="317" t="s">
        <v>682</v>
      </c>
      <c r="I2642" s="317" t="s">
        <v>4122</v>
      </c>
      <c r="J2642" s="317">
        <v>3</v>
      </c>
      <c r="K2642" s="317" t="s">
        <v>679</v>
      </c>
      <c r="L2642" s="317" t="s">
        <v>918</v>
      </c>
      <c r="M2642" s="317">
        <v>0</v>
      </c>
      <c r="N2642" s="333" t="s">
        <v>632</v>
      </c>
      <c r="O2642" s="318"/>
      <c r="P2642" s="319"/>
      <c r="Q2642" s="320"/>
      <c r="R2642" s="319"/>
      <c r="S2642" s="319"/>
      <c r="T2642" s="320"/>
      <c r="U2642" s="321">
        <v>45076</v>
      </c>
      <c r="V2642" s="270" t="str">
        <f ca="1">IFERROR(IF(E2642&lt;&gt;"",VLOOKUP(E2642,'Color Lineup'!N:N,1,0),""),"CHECK")</f>
        <v>HJX12</v>
      </c>
    </row>
    <row r="2643" spans="3:22">
      <c r="C2643" s="1">
        <f>+IF(D2643=1,COUNTIF($D$2:D2643,D2643),0)</f>
        <v>0</v>
      </c>
      <c r="D2643" s="1">
        <f>+COUNTIF($E$2:E2643,E2643)</f>
        <v>28</v>
      </c>
      <c r="E2643" s="1" t="str">
        <f t="shared" si="82"/>
        <v>MV089</v>
      </c>
      <c r="F2643" s="323">
        <f t="shared" si="83"/>
        <v>2641</v>
      </c>
      <c r="G2643" s="317" t="s">
        <v>4152</v>
      </c>
      <c r="H2643" s="317" t="s">
        <v>518</v>
      </c>
      <c r="I2643" s="317" t="s">
        <v>1196</v>
      </c>
      <c r="J2643" s="317">
        <v>8</v>
      </c>
      <c r="K2643" s="317" t="s">
        <v>758</v>
      </c>
      <c r="L2643" s="317" t="s">
        <v>796</v>
      </c>
      <c r="M2643" s="317">
        <v>0</v>
      </c>
      <c r="N2643" s="333" t="s">
        <v>465</v>
      </c>
      <c r="O2643" s="318"/>
      <c r="P2643" s="319"/>
      <c r="Q2643" s="320"/>
      <c r="R2643" s="319"/>
      <c r="S2643" s="319"/>
      <c r="T2643" s="320"/>
      <c r="U2643" s="321">
        <v>45076</v>
      </c>
      <c r="V2643" s="270" t="str">
        <f ca="1">IFERROR(IF(E2643&lt;&gt;"",VLOOKUP(E2643,'Color Lineup'!N:N,1,0),""),"CHECK")</f>
        <v>MV089</v>
      </c>
    </row>
    <row r="2644" spans="3:22">
      <c r="C2644" s="1">
        <f>+IF(D2644=1,COUNTIF($D$2:D2644,D2644),0)</f>
        <v>0</v>
      </c>
      <c r="D2644" s="1">
        <f>+COUNTIF($E$2:E2644,E2644)</f>
        <v>69</v>
      </c>
      <c r="E2644" s="1" t="str">
        <f t="shared" si="82"/>
        <v>JH040</v>
      </c>
      <c r="F2644" s="323">
        <f t="shared" si="83"/>
        <v>2642</v>
      </c>
      <c r="G2644" s="317" t="s">
        <v>4153</v>
      </c>
      <c r="H2644" s="317" t="s">
        <v>520</v>
      </c>
      <c r="I2644" s="317" t="s">
        <v>4071</v>
      </c>
      <c r="J2644" s="317">
        <v>10</v>
      </c>
      <c r="K2644" s="317" t="s">
        <v>452</v>
      </c>
      <c r="L2644" s="317" t="s">
        <v>1064</v>
      </c>
      <c r="M2644" s="317">
        <v>0</v>
      </c>
      <c r="N2644" s="333" t="s">
        <v>28</v>
      </c>
      <c r="O2644" s="318"/>
      <c r="P2644" s="319"/>
      <c r="Q2644" s="320"/>
      <c r="R2644" s="319"/>
      <c r="S2644" s="319"/>
      <c r="T2644" s="320"/>
      <c r="U2644" s="321">
        <v>45077</v>
      </c>
      <c r="V2644" s="270" t="str">
        <f ca="1">IFERROR(IF(E2644&lt;&gt;"",VLOOKUP(E2644,'Color Lineup'!N:N,1,0),""),"CHECK")</f>
        <v>JH040</v>
      </c>
    </row>
    <row r="2645" spans="3:22">
      <c r="C2645" s="1">
        <f>+IF(D2645=1,COUNTIF($D$2:D2645,D2645),0)</f>
        <v>0</v>
      </c>
      <c r="D2645" s="1">
        <f>+COUNTIF($E$2:E2645,E2645)</f>
        <v>116</v>
      </c>
      <c r="E2645" s="1" t="str">
        <f t="shared" si="82"/>
        <v>CXW09</v>
      </c>
      <c r="F2645" s="323">
        <f t="shared" si="83"/>
        <v>2643</v>
      </c>
      <c r="G2645" s="317" t="s">
        <v>4154</v>
      </c>
      <c r="H2645" s="317" t="s">
        <v>682</v>
      </c>
      <c r="I2645" s="317" t="s">
        <v>4142</v>
      </c>
      <c r="J2645" s="317">
        <v>2</v>
      </c>
      <c r="K2645" s="317" t="s">
        <v>680</v>
      </c>
      <c r="L2645" s="317" t="s">
        <v>919</v>
      </c>
      <c r="M2645" s="317">
        <v>0</v>
      </c>
      <c r="N2645" s="333" t="s">
        <v>635</v>
      </c>
      <c r="O2645" s="318"/>
      <c r="P2645" s="319"/>
      <c r="Q2645" s="320"/>
      <c r="R2645" s="319"/>
      <c r="S2645" s="319"/>
      <c r="T2645" s="320"/>
      <c r="U2645" s="321">
        <v>45077</v>
      </c>
      <c r="V2645" s="270" t="str">
        <f ca="1">IFERROR(IF(E2645&lt;&gt;"",VLOOKUP(E2645,'Color Lineup'!N:N,1,0),""),"CHECK")</f>
        <v>CXW09</v>
      </c>
    </row>
    <row r="2646" spans="3:22">
      <c r="C2646" s="1">
        <f>+IF(D2646=1,COUNTIF($D$2:D2646,D2646),0)</f>
        <v>0</v>
      </c>
      <c r="D2646" s="1">
        <f>+COUNTIF($E$2:E2646,E2646)</f>
        <v>188</v>
      </c>
      <c r="E2646" s="1" t="str">
        <f t="shared" si="82"/>
        <v>MX4R0</v>
      </c>
      <c r="F2646" s="323">
        <f t="shared" si="83"/>
        <v>2644</v>
      </c>
      <c r="G2646" s="317" t="s">
        <v>4155</v>
      </c>
      <c r="H2646" s="317" t="s">
        <v>518</v>
      </c>
      <c r="I2646" s="317" t="s">
        <v>4135</v>
      </c>
      <c r="J2646" s="317">
        <v>4</v>
      </c>
      <c r="K2646" s="317" t="s">
        <v>760</v>
      </c>
      <c r="L2646" s="317" t="s">
        <v>797</v>
      </c>
      <c r="M2646" s="317">
        <v>0</v>
      </c>
      <c r="N2646" s="333" t="s">
        <v>21</v>
      </c>
      <c r="O2646" s="318"/>
      <c r="P2646" s="319"/>
      <c r="Q2646" s="320"/>
      <c r="R2646" s="319"/>
      <c r="S2646" s="319"/>
      <c r="T2646" s="320"/>
      <c r="U2646" s="321">
        <v>45077</v>
      </c>
      <c r="V2646" s="270" t="str">
        <f ca="1">IFERROR(IF(E2646&lt;&gt;"",VLOOKUP(E2646,'Color Lineup'!N:N,1,0),""),"CHECK")</f>
        <v>MX4R0</v>
      </c>
    </row>
    <row r="2647" spans="3:22">
      <c r="C2647" s="1">
        <f>+IF(D2647=1,COUNTIF($D$2:D2647,D2647),0)</f>
        <v>0</v>
      </c>
      <c r="D2647" s="1">
        <f>+COUNTIF($E$2:E2647,E2647)</f>
        <v>113</v>
      </c>
      <c r="E2647" s="1" t="str">
        <f t="shared" si="82"/>
        <v>HKW09</v>
      </c>
      <c r="F2647" s="323">
        <f t="shared" si="83"/>
        <v>2645</v>
      </c>
      <c r="G2647" s="317" t="s">
        <v>4156</v>
      </c>
      <c r="H2647" s="317" t="s">
        <v>682</v>
      </c>
      <c r="I2647" s="317" t="s">
        <v>4147</v>
      </c>
      <c r="J2647" s="317">
        <v>2</v>
      </c>
      <c r="K2647" s="317" t="s">
        <v>681</v>
      </c>
      <c r="L2647" s="317" t="s">
        <v>920</v>
      </c>
      <c r="M2647" s="317">
        <v>0</v>
      </c>
      <c r="N2647" s="333" t="s">
        <v>635</v>
      </c>
      <c r="O2647" s="318"/>
      <c r="P2647" s="319"/>
      <c r="Q2647" s="320"/>
      <c r="R2647" s="319"/>
      <c r="S2647" s="319"/>
      <c r="T2647" s="320"/>
      <c r="U2647" s="321">
        <v>45077</v>
      </c>
      <c r="V2647" s="270" t="str">
        <f ca="1">IFERROR(IF(E2647&lt;&gt;"",VLOOKUP(E2647,'Color Lineup'!N:N,1,0),""),"CHECK")</f>
        <v>HKW09</v>
      </c>
    </row>
    <row r="2648" spans="3:22">
      <c r="C2648" s="1">
        <f>+IF(D2648=1,COUNTIF($D$2:D2648,D2648),0)</f>
        <v>0</v>
      </c>
      <c r="D2648" s="1">
        <f>+COUNTIF($E$2:E2648,E2648)</f>
        <v>82</v>
      </c>
      <c r="E2648" s="1" t="str">
        <f t="shared" si="82"/>
        <v>MY4R0</v>
      </c>
      <c r="F2648" s="323">
        <f t="shared" si="83"/>
        <v>2646</v>
      </c>
      <c r="G2648" s="317" t="s">
        <v>4157</v>
      </c>
      <c r="H2648" s="317" t="s">
        <v>518</v>
      </c>
      <c r="I2648" s="317" t="s">
        <v>1199</v>
      </c>
      <c r="J2648" s="317">
        <v>3</v>
      </c>
      <c r="K2648" s="317" t="s">
        <v>759</v>
      </c>
      <c r="L2648" s="317" t="s">
        <v>798</v>
      </c>
      <c r="M2648" s="317">
        <v>0</v>
      </c>
      <c r="N2648" s="333" t="s">
        <v>21</v>
      </c>
      <c r="O2648" s="318"/>
      <c r="P2648" s="319"/>
      <c r="Q2648" s="320"/>
      <c r="R2648" s="319"/>
      <c r="S2648" s="319"/>
      <c r="T2648" s="320"/>
      <c r="U2648" s="321">
        <v>45077</v>
      </c>
      <c r="V2648" s="270" t="str">
        <f ca="1">IFERROR(IF(E2648&lt;&gt;"",VLOOKUP(E2648,'Color Lineup'!N:N,1,0),""),"CHECK")</f>
        <v>MY4R0</v>
      </c>
    </row>
    <row r="2649" spans="3:22">
      <c r="C2649" s="1">
        <f>+IF(D2649=1,COUNTIF($D$2:D2649,D2649),0)</f>
        <v>0</v>
      </c>
      <c r="D2649" s="1">
        <f>+COUNTIF($E$2:E2649,E2649)</f>
        <v>219</v>
      </c>
      <c r="E2649" s="1" t="str">
        <f t="shared" si="82"/>
        <v>LH089</v>
      </c>
      <c r="F2649" s="323">
        <f t="shared" si="83"/>
        <v>2647</v>
      </c>
      <c r="G2649" s="317" t="s">
        <v>4158</v>
      </c>
      <c r="H2649" s="317" t="s">
        <v>682</v>
      </c>
      <c r="I2649" s="317" t="s">
        <v>4128</v>
      </c>
      <c r="J2649" s="317">
        <v>4</v>
      </c>
      <c r="K2649" s="317" t="s">
        <v>585</v>
      </c>
      <c r="L2649" s="317" t="s">
        <v>921</v>
      </c>
      <c r="M2649" s="317">
        <v>0</v>
      </c>
      <c r="N2649" s="333" t="s">
        <v>465</v>
      </c>
      <c r="O2649" s="318"/>
      <c r="P2649" s="319"/>
      <c r="Q2649" s="320"/>
      <c r="R2649" s="319"/>
      <c r="S2649" s="319"/>
      <c r="T2649" s="320"/>
      <c r="U2649" s="321">
        <v>45077</v>
      </c>
      <c r="V2649" s="270" t="str">
        <f ca="1">IFERROR(IF(E2649&lt;&gt;"",VLOOKUP(E2649,'Color Lineup'!N:N,1,0),""),"CHECK")</f>
        <v>LH089</v>
      </c>
    </row>
    <row r="2650" spans="3:22">
      <c r="C2650" s="1">
        <f>+IF(D2650=1,COUNTIF($D$2:D2650,D2650),0)</f>
        <v>0</v>
      </c>
      <c r="D2650" s="1">
        <f>+COUNTIF($E$2:E2650,E2650)</f>
        <v>9</v>
      </c>
      <c r="E2650" s="1" t="str">
        <f t="shared" si="82"/>
        <v>JL4V8</v>
      </c>
      <c r="F2650" s="323">
        <f t="shared" si="83"/>
        <v>2648</v>
      </c>
      <c r="G2650" s="317" t="s">
        <v>4159</v>
      </c>
      <c r="H2650" s="317" t="s">
        <v>520</v>
      </c>
      <c r="I2650" s="317" t="s">
        <v>4160</v>
      </c>
      <c r="J2650" s="317">
        <v>1</v>
      </c>
      <c r="K2650" s="317" t="s">
        <v>454</v>
      </c>
      <c r="L2650" s="317" t="s">
        <v>1065</v>
      </c>
      <c r="M2650" s="317">
        <v>0</v>
      </c>
      <c r="N2650" s="333" t="s">
        <v>30</v>
      </c>
      <c r="O2650" s="318"/>
      <c r="P2650" s="319"/>
      <c r="Q2650" s="320"/>
      <c r="R2650" s="319"/>
      <c r="S2650" s="319"/>
      <c r="T2650" s="320"/>
      <c r="U2650" s="321">
        <v>45077</v>
      </c>
      <c r="V2650" s="270" t="str">
        <f ca="1">IFERROR(IF(E2650&lt;&gt;"",VLOOKUP(E2650,'Color Lineup'!N:N,1,0),""),"CHECK")</f>
        <v>JL4V8</v>
      </c>
    </row>
    <row r="2651" spans="3:22">
      <c r="C2651" s="1">
        <f>+IF(D2651=1,COUNTIF($D$2:D2651,D2651),0)</f>
        <v>0</v>
      </c>
      <c r="D2651" s="1">
        <f>+COUNTIF($E$2:E2651,E2651)</f>
        <v>99</v>
      </c>
      <c r="E2651" s="1" t="str">
        <f t="shared" si="82"/>
        <v>MV4R0</v>
      </c>
      <c r="F2651" s="323">
        <f t="shared" si="83"/>
        <v>2649</v>
      </c>
      <c r="G2651" s="317" t="s">
        <v>4161</v>
      </c>
      <c r="H2651" s="317" t="s">
        <v>518</v>
      </c>
      <c r="I2651" s="317" t="s">
        <v>1196</v>
      </c>
      <c r="J2651" s="317">
        <v>9</v>
      </c>
      <c r="K2651" s="317" t="s">
        <v>758</v>
      </c>
      <c r="L2651" s="317" t="s">
        <v>799</v>
      </c>
      <c r="M2651" s="317">
        <v>0</v>
      </c>
      <c r="N2651" s="333" t="s">
        <v>21</v>
      </c>
      <c r="O2651" s="318"/>
      <c r="P2651" s="319"/>
      <c r="Q2651" s="320"/>
      <c r="R2651" s="319"/>
      <c r="S2651" s="319"/>
      <c r="T2651" s="320"/>
      <c r="U2651" s="321">
        <v>45077</v>
      </c>
      <c r="V2651" s="270" t="str">
        <f ca="1">IFERROR(IF(E2651&lt;&gt;"",VLOOKUP(E2651,'Color Lineup'!N:N,1,0),""),"CHECK")</f>
        <v>MV4R0</v>
      </c>
    </row>
    <row r="2652" spans="3:22">
      <c r="C2652" s="1">
        <f>+IF(D2652=1,COUNTIF($D$2:D2652,D2652),0)</f>
        <v>0</v>
      </c>
      <c r="D2652" s="1">
        <f>+COUNTIF($E$2:E2652,E2652)</f>
        <v>120</v>
      </c>
      <c r="E2652" s="1" t="str">
        <f t="shared" si="82"/>
        <v>HJ089</v>
      </c>
      <c r="F2652" s="323">
        <f t="shared" si="83"/>
        <v>2650</v>
      </c>
      <c r="G2652" s="317" t="s">
        <v>4162</v>
      </c>
      <c r="H2652" s="317" t="s">
        <v>682</v>
      </c>
      <c r="I2652" s="317" t="s">
        <v>4122</v>
      </c>
      <c r="J2652" s="317">
        <v>4</v>
      </c>
      <c r="K2652" s="317" t="s">
        <v>679</v>
      </c>
      <c r="L2652" s="317" t="s">
        <v>922</v>
      </c>
      <c r="M2652" s="317">
        <v>0</v>
      </c>
      <c r="N2652" s="333" t="s">
        <v>465</v>
      </c>
      <c r="O2652" s="318"/>
      <c r="P2652" s="319"/>
      <c r="Q2652" s="320"/>
      <c r="R2652" s="319"/>
      <c r="S2652" s="319"/>
      <c r="T2652" s="320"/>
      <c r="U2652" s="321">
        <v>45077</v>
      </c>
      <c r="V2652" s="270" t="str">
        <f ca="1">IFERROR(IF(E2652&lt;&gt;"",VLOOKUP(E2652,'Color Lineup'!N:N,1,0),""),"CHECK")</f>
        <v>HJ089</v>
      </c>
    </row>
    <row r="2653" spans="3:22">
      <c r="C2653" s="1">
        <f>+IF(D2653=1,COUNTIF($D$2:D2653,D2653),0)</f>
        <v>0</v>
      </c>
      <c r="D2653" s="1">
        <f>+COUNTIF($E$2:E2653,E2653)</f>
        <v>84</v>
      </c>
      <c r="E2653" s="1" t="str">
        <f t="shared" si="82"/>
        <v>MV040</v>
      </c>
      <c r="F2653" s="323">
        <f t="shared" si="83"/>
        <v>2651</v>
      </c>
      <c r="G2653" s="317" t="s">
        <v>4163</v>
      </c>
      <c r="H2653" s="317" t="s">
        <v>518</v>
      </c>
      <c r="I2653" s="317" t="s">
        <v>1196</v>
      </c>
      <c r="J2653" s="317">
        <v>10</v>
      </c>
      <c r="K2653" s="317" t="s">
        <v>758</v>
      </c>
      <c r="L2653" s="317" t="s">
        <v>800</v>
      </c>
      <c r="M2653" s="317">
        <v>0</v>
      </c>
      <c r="N2653" s="333" t="s">
        <v>28</v>
      </c>
      <c r="O2653" s="318"/>
      <c r="P2653" s="319"/>
      <c r="Q2653" s="320"/>
      <c r="R2653" s="319"/>
      <c r="S2653" s="319"/>
      <c r="T2653" s="320"/>
      <c r="U2653" s="321">
        <v>45077</v>
      </c>
      <c r="V2653" s="270" t="str">
        <f ca="1">IFERROR(IF(E2653&lt;&gt;"",VLOOKUP(E2653,'Color Lineup'!N:N,1,0),""),"CHECK")</f>
        <v>MV040</v>
      </c>
    </row>
    <row r="2654" spans="3:22">
      <c r="C2654" s="1">
        <f>+IF(D2654=1,COUNTIF($D$2:D2654,D2654),0)</f>
        <v>0</v>
      </c>
      <c r="D2654" s="1">
        <f>+COUNTIF($E$2:E2654,E2654)</f>
        <v>117</v>
      </c>
      <c r="E2654" s="1" t="str">
        <f t="shared" si="82"/>
        <v>CXW09</v>
      </c>
      <c r="F2654" s="323">
        <f t="shared" si="83"/>
        <v>2652</v>
      </c>
      <c r="G2654" s="317" t="s">
        <v>4164</v>
      </c>
      <c r="H2654" s="317" t="s">
        <v>682</v>
      </c>
      <c r="I2654" s="317" t="s">
        <v>4142</v>
      </c>
      <c r="J2654" s="317">
        <v>3</v>
      </c>
      <c r="K2654" s="317" t="s">
        <v>680</v>
      </c>
      <c r="L2654" s="317" t="s">
        <v>923</v>
      </c>
      <c r="M2654" s="317">
        <v>0</v>
      </c>
      <c r="N2654" s="333" t="s">
        <v>635</v>
      </c>
      <c r="O2654" s="318"/>
      <c r="P2654" s="319"/>
      <c r="Q2654" s="320"/>
      <c r="R2654" s="319"/>
      <c r="S2654" s="319"/>
      <c r="T2654" s="320"/>
      <c r="U2654" s="321">
        <v>45077</v>
      </c>
      <c r="V2654" s="270" t="str">
        <f ca="1">IFERROR(IF(E2654&lt;&gt;"",VLOOKUP(E2654,'Color Lineup'!N:N,1,0),""),"CHECK")</f>
        <v>CXW09</v>
      </c>
    </row>
    <row r="2655" spans="3:22">
      <c r="C2655" s="1">
        <f>+IF(D2655=1,COUNTIF($D$2:D2655,D2655),0)</f>
        <v>0</v>
      </c>
      <c r="D2655" s="1">
        <f>+COUNTIF($E$2:E2655,E2655)</f>
        <v>109</v>
      </c>
      <c r="E2655" s="1" t="str">
        <f t="shared" si="82"/>
        <v>MX218</v>
      </c>
      <c r="F2655" s="323">
        <f t="shared" si="83"/>
        <v>2653</v>
      </c>
      <c r="G2655" s="317" t="s">
        <v>4165</v>
      </c>
      <c r="H2655" s="317" t="s">
        <v>518</v>
      </c>
      <c r="I2655" s="317" t="s">
        <v>4135</v>
      </c>
      <c r="J2655" s="317">
        <v>5</v>
      </c>
      <c r="K2655" s="317" t="s">
        <v>760</v>
      </c>
      <c r="L2655" s="317" t="s">
        <v>801</v>
      </c>
      <c r="M2655" s="317">
        <v>0</v>
      </c>
      <c r="N2655" s="333" t="s">
        <v>20</v>
      </c>
      <c r="O2655" s="318"/>
      <c r="P2655" s="319"/>
      <c r="Q2655" s="320"/>
      <c r="R2655" s="319"/>
      <c r="S2655" s="319"/>
      <c r="T2655" s="320"/>
      <c r="U2655" s="321">
        <v>45077</v>
      </c>
      <c r="V2655" s="270" t="str">
        <f ca="1">IFERROR(IF(E2655&lt;&gt;"",VLOOKUP(E2655,'Color Lineup'!N:N,1,0),""),"CHECK")</f>
        <v>MX218</v>
      </c>
    </row>
    <row r="2656" spans="3:22">
      <c r="C2656" s="1">
        <f>+IF(D2656=1,COUNTIF($D$2:D2656,D2656),0)</f>
        <v>0</v>
      </c>
      <c r="D2656" s="1">
        <f>+COUNTIF($E$2:E2656,E2656)</f>
        <v>38</v>
      </c>
      <c r="E2656" s="1" t="str">
        <f t="shared" si="82"/>
        <v>JH1D6</v>
      </c>
      <c r="F2656" s="323">
        <f t="shared" si="83"/>
        <v>2654</v>
      </c>
      <c r="G2656" s="317" t="s">
        <v>4166</v>
      </c>
      <c r="H2656" s="317" t="s">
        <v>520</v>
      </c>
      <c r="I2656" s="317" t="s">
        <v>4167</v>
      </c>
      <c r="J2656" s="317">
        <v>1</v>
      </c>
      <c r="K2656" s="317" t="s">
        <v>452</v>
      </c>
      <c r="L2656" s="317" t="s">
        <v>1066</v>
      </c>
      <c r="M2656" s="317">
        <v>0</v>
      </c>
      <c r="N2656" s="333" t="s">
        <v>29</v>
      </c>
      <c r="O2656" s="318"/>
      <c r="P2656" s="319"/>
      <c r="Q2656" s="320"/>
      <c r="R2656" s="319"/>
      <c r="S2656" s="319"/>
      <c r="T2656" s="320"/>
      <c r="U2656" s="321">
        <v>45077</v>
      </c>
      <c r="V2656" s="270" t="str">
        <f ca="1">IFERROR(IF(E2656&lt;&gt;"",VLOOKUP(E2656,'Color Lineup'!N:N,1,0),""),"CHECK")</f>
        <v>JH1D6</v>
      </c>
    </row>
    <row r="2657" spans="3:22">
      <c r="C2657" s="1">
        <f>+IF(D2657=1,COUNTIF($D$2:D2657,D2657),0)</f>
        <v>0</v>
      </c>
      <c r="D2657" s="1">
        <f>+COUNTIF($E$2:E2657,E2657)</f>
        <v>114</v>
      </c>
      <c r="E2657" s="1" t="str">
        <f t="shared" si="82"/>
        <v>HKW09</v>
      </c>
      <c r="F2657" s="323">
        <f t="shared" si="83"/>
        <v>2655</v>
      </c>
      <c r="G2657" s="317" t="s">
        <v>4168</v>
      </c>
      <c r="H2657" s="317" t="s">
        <v>682</v>
      </c>
      <c r="I2657" s="317" t="s">
        <v>4147</v>
      </c>
      <c r="J2657" s="317">
        <v>3</v>
      </c>
      <c r="K2657" s="317" t="s">
        <v>681</v>
      </c>
      <c r="L2657" s="317" t="s">
        <v>924</v>
      </c>
      <c r="M2657" s="317">
        <v>0</v>
      </c>
      <c r="N2657" s="333" t="s">
        <v>635</v>
      </c>
      <c r="O2657" s="318"/>
      <c r="P2657" s="319"/>
      <c r="Q2657" s="320"/>
      <c r="R2657" s="319"/>
      <c r="S2657" s="319"/>
      <c r="T2657" s="320"/>
      <c r="U2657" s="321">
        <v>45077</v>
      </c>
      <c r="V2657" s="270" t="str">
        <f ca="1">IFERROR(IF(E2657&lt;&gt;"",VLOOKUP(E2657,'Color Lineup'!N:N,1,0),""),"CHECK")</f>
        <v>HKW09</v>
      </c>
    </row>
    <row r="2658" spans="3:22">
      <c r="C2658" s="1">
        <f>+IF(D2658=1,COUNTIF($D$2:D2658,D2658),0)</f>
        <v>0</v>
      </c>
      <c r="D2658" s="1">
        <f>+COUNTIF($E$2:E2658,E2658)</f>
        <v>24</v>
      </c>
      <c r="E2658" s="1" t="str">
        <f t="shared" si="82"/>
        <v>MV218</v>
      </c>
      <c r="F2658" s="323">
        <f t="shared" si="83"/>
        <v>2656</v>
      </c>
      <c r="G2658" s="317" t="s">
        <v>4169</v>
      </c>
      <c r="H2658" s="317" t="s">
        <v>518</v>
      </c>
      <c r="I2658" s="317" t="s">
        <v>1201</v>
      </c>
      <c r="J2658" s="317">
        <v>1</v>
      </c>
      <c r="K2658" s="317" t="s">
        <v>758</v>
      </c>
      <c r="L2658" s="317" t="s">
        <v>802</v>
      </c>
      <c r="M2658" s="317">
        <v>0</v>
      </c>
      <c r="N2658" s="333" t="s">
        <v>20</v>
      </c>
      <c r="O2658" s="318"/>
      <c r="P2658" s="319"/>
      <c r="Q2658" s="320"/>
      <c r="R2658" s="319"/>
      <c r="S2658" s="319"/>
      <c r="T2658" s="320"/>
      <c r="U2658" s="321">
        <v>45077</v>
      </c>
      <c r="V2658" s="270" t="str">
        <f ca="1">IFERROR(IF(E2658&lt;&gt;"",VLOOKUP(E2658,'Color Lineup'!N:N,1,0),""),"CHECK")</f>
        <v>MV218</v>
      </c>
    </row>
    <row r="2659" spans="3:22">
      <c r="C2659" s="1">
        <f>+IF(D2659=1,COUNTIF($D$2:D2659,D2659),0)</f>
        <v>0</v>
      </c>
      <c r="D2659" s="1">
        <f>+COUNTIF($E$2:E2659,E2659)</f>
        <v>109</v>
      </c>
      <c r="E2659" s="1" t="str">
        <f t="shared" si="82"/>
        <v>LHX12</v>
      </c>
      <c r="F2659" s="323">
        <f t="shared" si="83"/>
        <v>2657</v>
      </c>
      <c r="G2659" s="317" t="s">
        <v>4170</v>
      </c>
      <c r="H2659" s="317" t="s">
        <v>682</v>
      </c>
      <c r="I2659" s="317" t="s">
        <v>4128</v>
      </c>
      <c r="J2659" s="317">
        <v>5</v>
      </c>
      <c r="K2659" s="317" t="s">
        <v>585</v>
      </c>
      <c r="L2659" s="317" t="s">
        <v>925</v>
      </c>
      <c r="M2659" s="317">
        <v>0</v>
      </c>
      <c r="N2659" s="333" t="s">
        <v>632</v>
      </c>
      <c r="O2659" s="318"/>
      <c r="P2659" s="319"/>
      <c r="Q2659" s="320"/>
      <c r="R2659" s="319"/>
      <c r="S2659" s="319"/>
      <c r="T2659" s="320"/>
      <c r="U2659" s="321">
        <v>45077</v>
      </c>
      <c r="V2659" s="270" t="str">
        <f ca="1">IFERROR(IF(E2659&lt;&gt;"",VLOOKUP(E2659,'Color Lineup'!N:N,1,0),""),"CHECK")</f>
        <v>LHX12</v>
      </c>
    </row>
    <row r="2660" spans="3:22">
      <c r="C2660" s="1">
        <f>+IF(D2660=1,COUNTIF($D$2:D2660,D2660),0)</f>
        <v>0</v>
      </c>
      <c r="D2660" s="1">
        <f>+COUNTIF($E$2:E2660,E2660)</f>
        <v>163</v>
      </c>
      <c r="E2660" s="1" t="str">
        <f t="shared" si="82"/>
        <v>MX089</v>
      </c>
      <c r="F2660" s="323">
        <f t="shared" si="83"/>
        <v>2658</v>
      </c>
      <c r="G2660" s="317" t="s">
        <v>4171</v>
      </c>
      <c r="H2660" s="317" t="s">
        <v>518</v>
      </c>
      <c r="I2660" s="317" t="s">
        <v>4135</v>
      </c>
      <c r="J2660" s="317">
        <v>6</v>
      </c>
      <c r="K2660" s="317" t="s">
        <v>760</v>
      </c>
      <c r="L2660" s="317" t="s">
        <v>803</v>
      </c>
      <c r="M2660" s="317">
        <v>0</v>
      </c>
      <c r="N2660" s="333" t="s">
        <v>465</v>
      </c>
      <c r="O2660" s="318"/>
      <c r="P2660" s="319"/>
      <c r="Q2660" s="320"/>
      <c r="R2660" s="319"/>
      <c r="S2660" s="319"/>
      <c r="T2660" s="320"/>
      <c r="U2660" s="321">
        <v>45077</v>
      </c>
      <c r="V2660" s="270" t="str">
        <f ca="1">IFERROR(IF(E2660&lt;&gt;"",VLOOKUP(E2660,'Color Lineup'!N:N,1,0),""),"CHECK")</f>
        <v>MX089</v>
      </c>
    </row>
    <row r="2661" spans="3:22">
      <c r="C2661" s="1">
        <f>+IF(D2661=1,COUNTIF($D$2:D2661,D2661),0)</f>
        <v>0</v>
      </c>
      <c r="D2661" s="1">
        <f>+COUNTIF($E$2:E2661,E2661)</f>
        <v>115</v>
      </c>
      <c r="E2661" s="1" t="str">
        <f t="shared" si="82"/>
        <v>HKW09</v>
      </c>
      <c r="F2661" s="323">
        <f t="shared" si="83"/>
        <v>2659</v>
      </c>
      <c r="G2661" s="317" t="s">
        <v>4172</v>
      </c>
      <c r="H2661" s="317" t="s">
        <v>682</v>
      </c>
      <c r="I2661" s="317" t="s">
        <v>4147</v>
      </c>
      <c r="J2661" s="317">
        <v>4</v>
      </c>
      <c r="K2661" s="317" t="s">
        <v>681</v>
      </c>
      <c r="L2661" s="317" t="s">
        <v>926</v>
      </c>
      <c r="M2661" s="317">
        <v>0</v>
      </c>
      <c r="N2661" s="333" t="s">
        <v>635</v>
      </c>
      <c r="O2661" s="318"/>
      <c r="P2661" s="319"/>
      <c r="Q2661" s="320"/>
      <c r="R2661" s="319"/>
      <c r="S2661" s="319"/>
      <c r="T2661" s="320"/>
      <c r="U2661" s="321">
        <v>45077</v>
      </c>
      <c r="V2661" s="270" t="str">
        <f ca="1">IFERROR(IF(E2661&lt;&gt;"",VLOOKUP(E2661,'Color Lineup'!N:N,1,0),""),"CHECK")</f>
        <v>HKW09</v>
      </c>
    </row>
    <row r="2662" spans="3:22">
      <c r="C2662" s="1">
        <f>+IF(D2662=1,COUNTIF($D$2:D2662,D2662),0)</f>
        <v>0</v>
      </c>
      <c r="D2662" s="1">
        <f>+COUNTIF($E$2:E2662,E2662)</f>
        <v>43</v>
      </c>
      <c r="E2662" s="1" t="str">
        <f t="shared" si="82"/>
        <v>MY089</v>
      </c>
      <c r="F2662" s="323">
        <f t="shared" si="83"/>
        <v>2660</v>
      </c>
      <c r="G2662" s="317" t="s">
        <v>4173</v>
      </c>
      <c r="H2662" s="317" t="s">
        <v>518</v>
      </c>
      <c r="I2662" s="317" t="s">
        <v>1199</v>
      </c>
      <c r="J2662" s="317">
        <v>4</v>
      </c>
      <c r="K2662" s="317" t="s">
        <v>759</v>
      </c>
      <c r="L2662" s="317" t="s">
        <v>804</v>
      </c>
      <c r="M2662" s="317">
        <v>0</v>
      </c>
      <c r="N2662" s="333" t="s">
        <v>465</v>
      </c>
      <c r="O2662" s="318"/>
      <c r="P2662" s="319"/>
      <c r="Q2662" s="320"/>
      <c r="R2662" s="319"/>
      <c r="S2662" s="319"/>
      <c r="T2662" s="320"/>
      <c r="U2662" s="321">
        <v>45077</v>
      </c>
      <c r="V2662" s="270" t="str">
        <f ca="1">IFERROR(IF(E2662&lt;&gt;"",VLOOKUP(E2662,'Color Lineup'!N:N,1,0),""),"CHECK")</f>
        <v>MY089</v>
      </c>
    </row>
    <row r="2663" spans="3:22">
      <c r="C2663" s="1">
        <f>+IF(D2663=1,COUNTIF($D$2:D2663,D2663),0)</f>
        <v>0</v>
      </c>
      <c r="D2663" s="1">
        <f>+COUNTIF($E$2:E2663,E2663)</f>
        <v>6</v>
      </c>
      <c r="E2663" s="1" t="str">
        <f t="shared" si="82"/>
        <v>AA089</v>
      </c>
      <c r="F2663" s="323">
        <f t="shared" si="83"/>
        <v>2661</v>
      </c>
      <c r="G2663" s="317" t="s">
        <v>4174</v>
      </c>
      <c r="H2663" s="317" t="s">
        <v>520</v>
      </c>
      <c r="I2663" s="317" t="s">
        <v>4013</v>
      </c>
      <c r="J2663" s="317">
        <v>5</v>
      </c>
      <c r="K2663" s="317" t="s">
        <v>455</v>
      </c>
      <c r="L2663" s="317" t="s">
        <v>1067</v>
      </c>
      <c r="M2663" s="317">
        <v>0</v>
      </c>
      <c r="N2663" s="333" t="s">
        <v>465</v>
      </c>
      <c r="O2663" s="318"/>
      <c r="P2663" s="319"/>
      <c r="Q2663" s="320"/>
      <c r="R2663" s="319"/>
      <c r="S2663" s="319"/>
      <c r="T2663" s="320"/>
      <c r="U2663" s="321">
        <v>45077</v>
      </c>
      <c r="V2663" s="270" t="str">
        <f ca="1">IFERROR(IF(E2663&lt;&gt;"",VLOOKUP(E2663,'Color Lineup'!N:N,1,0),""),"CHECK")</f>
        <v>AA089</v>
      </c>
    </row>
    <row r="2664" spans="3:22">
      <c r="C2664" s="1">
        <f>+IF(D2664=1,COUNTIF($D$2:D2664,D2664),0)</f>
        <v>0</v>
      </c>
      <c r="D2664" s="1">
        <f>+COUNTIF($E$2:E2664,E2664)</f>
        <v>121</v>
      </c>
      <c r="E2664" s="1" t="str">
        <f t="shared" si="82"/>
        <v>HJ089</v>
      </c>
      <c r="F2664" s="323">
        <f t="shared" si="83"/>
        <v>2662</v>
      </c>
      <c r="G2664" s="317" t="s">
        <v>4175</v>
      </c>
      <c r="H2664" s="317" t="s">
        <v>682</v>
      </c>
      <c r="I2664" s="317" t="s">
        <v>4122</v>
      </c>
      <c r="J2664" s="317">
        <v>5</v>
      </c>
      <c r="K2664" s="317" t="s">
        <v>679</v>
      </c>
      <c r="L2664" s="317" t="s">
        <v>927</v>
      </c>
      <c r="M2664" s="317">
        <v>0</v>
      </c>
      <c r="N2664" s="333" t="s">
        <v>465</v>
      </c>
      <c r="O2664" s="318"/>
      <c r="P2664" s="319"/>
      <c r="Q2664" s="320"/>
      <c r="R2664" s="319"/>
      <c r="S2664" s="319"/>
      <c r="T2664" s="320"/>
      <c r="U2664" s="321">
        <v>45077</v>
      </c>
      <c r="V2664" s="270" t="str">
        <f ca="1">IFERROR(IF(E2664&lt;&gt;"",VLOOKUP(E2664,'Color Lineup'!N:N,1,0),""),"CHECK")</f>
        <v>HJ089</v>
      </c>
    </row>
    <row r="2665" spans="3:22">
      <c r="C2665" s="1">
        <f>+IF(D2665=1,COUNTIF($D$2:D2665,D2665),0)</f>
        <v>0</v>
      </c>
      <c r="D2665" s="1">
        <f>+COUNTIF($E$2:E2665,E2665)</f>
        <v>100</v>
      </c>
      <c r="E2665" s="1" t="str">
        <f t="shared" si="82"/>
        <v>MV4R0</v>
      </c>
      <c r="F2665" s="323">
        <f t="shared" si="83"/>
        <v>2663</v>
      </c>
      <c r="G2665" s="317" t="s">
        <v>4176</v>
      </c>
      <c r="H2665" s="317" t="s">
        <v>518</v>
      </c>
      <c r="I2665" s="317" t="s">
        <v>1201</v>
      </c>
      <c r="J2665" s="317">
        <v>2</v>
      </c>
      <c r="K2665" s="317" t="s">
        <v>758</v>
      </c>
      <c r="L2665" s="317" t="s">
        <v>805</v>
      </c>
      <c r="M2665" s="317">
        <v>0</v>
      </c>
      <c r="N2665" s="333" t="s">
        <v>21</v>
      </c>
      <c r="O2665" s="318"/>
      <c r="P2665" s="319"/>
      <c r="Q2665" s="320"/>
      <c r="R2665" s="319"/>
      <c r="S2665" s="319"/>
      <c r="T2665" s="320"/>
      <c r="U2665" s="321">
        <v>45077</v>
      </c>
      <c r="V2665" s="270" t="str">
        <f ca="1">IFERROR(IF(E2665&lt;&gt;"",VLOOKUP(E2665,'Color Lineup'!N:N,1,0),""),"CHECK")</f>
        <v>MV4R0</v>
      </c>
    </row>
    <row r="2666" spans="3:22">
      <c r="C2666" s="1">
        <f>+IF(D2666=1,COUNTIF($D$2:D2666,D2666),0)</f>
        <v>0</v>
      </c>
      <c r="D2666" s="1">
        <f>+COUNTIF($E$2:E2666,E2666)</f>
        <v>25</v>
      </c>
      <c r="E2666" s="1" t="str">
        <f t="shared" si="82"/>
        <v>JH4V8</v>
      </c>
      <c r="F2666" s="323">
        <f t="shared" si="83"/>
        <v>2664</v>
      </c>
      <c r="G2666" s="317" t="s">
        <v>4177</v>
      </c>
      <c r="H2666" s="317" t="s">
        <v>520</v>
      </c>
      <c r="I2666" s="317" t="s">
        <v>4167</v>
      </c>
      <c r="J2666" s="317">
        <v>2</v>
      </c>
      <c r="K2666" s="317" t="s">
        <v>452</v>
      </c>
      <c r="L2666" s="317" t="s">
        <v>1068</v>
      </c>
      <c r="M2666" s="317">
        <v>0</v>
      </c>
      <c r="N2666" s="333" t="s">
        <v>30</v>
      </c>
      <c r="O2666" s="318"/>
      <c r="P2666" s="319"/>
      <c r="Q2666" s="320"/>
      <c r="R2666" s="319"/>
      <c r="S2666" s="319"/>
      <c r="T2666" s="320"/>
      <c r="U2666" s="321">
        <v>45077</v>
      </c>
      <c r="V2666" s="270" t="str">
        <f ca="1">IFERROR(IF(E2666&lt;&gt;"",VLOOKUP(E2666,'Color Lineup'!N:N,1,0),""),"CHECK")</f>
        <v>JH4V8</v>
      </c>
    </row>
    <row r="2667" spans="3:22">
      <c r="C2667" s="1">
        <f>+IF(D2667=1,COUNTIF($D$2:D2667,D2667),0)</f>
        <v>0</v>
      </c>
      <c r="D2667" s="1">
        <f>+COUNTIF($E$2:E2667,E2667)</f>
        <v>38</v>
      </c>
      <c r="E2667" s="1" t="str">
        <f t="shared" si="82"/>
        <v>CXX12</v>
      </c>
      <c r="F2667" s="323">
        <f t="shared" si="83"/>
        <v>2665</v>
      </c>
      <c r="G2667" s="317" t="s">
        <v>4178</v>
      </c>
      <c r="H2667" s="317" t="s">
        <v>682</v>
      </c>
      <c r="I2667" s="317" t="s">
        <v>4142</v>
      </c>
      <c r="J2667" s="317">
        <v>4</v>
      </c>
      <c r="K2667" s="317" t="s">
        <v>680</v>
      </c>
      <c r="L2667" s="317" t="s">
        <v>928</v>
      </c>
      <c r="M2667" s="317">
        <v>0</v>
      </c>
      <c r="N2667" s="333" t="s">
        <v>632</v>
      </c>
      <c r="O2667" s="318"/>
      <c r="P2667" s="319"/>
      <c r="Q2667" s="320"/>
      <c r="R2667" s="319"/>
      <c r="S2667" s="319"/>
      <c r="T2667" s="320"/>
      <c r="U2667" s="321">
        <v>45077</v>
      </c>
      <c r="V2667" s="270" t="str">
        <f ca="1">IFERROR(IF(E2667&lt;&gt;"",VLOOKUP(E2667,'Color Lineup'!N:N,1,0),""),"CHECK")</f>
        <v>CXX12</v>
      </c>
    </row>
    <row r="2668" spans="3:22">
      <c r="C2668" s="1">
        <f>+IF(D2668=1,COUNTIF($D$2:D2668,D2668),0)</f>
        <v>0</v>
      </c>
      <c r="D2668" s="1">
        <f>+COUNTIF($E$2:E2668,E2668)</f>
        <v>189</v>
      </c>
      <c r="E2668" s="1" t="str">
        <f t="shared" si="82"/>
        <v>MX4R0</v>
      </c>
      <c r="F2668" s="323">
        <f t="shared" si="83"/>
        <v>2666</v>
      </c>
      <c r="G2668" s="317" t="s">
        <v>4179</v>
      </c>
      <c r="H2668" s="317" t="s">
        <v>518</v>
      </c>
      <c r="I2668" s="317" t="s">
        <v>4135</v>
      </c>
      <c r="J2668" s="317">
        <v>7</v>
      </c>
      <c r="K2668" s="317" t="s">
        <v>760</v>
      </c>
      <c r="L2668" s="317" t="s">
        <v>806</v>
      </c>
      <c r="M2668" s="317">
        <v>0</v>
      </c>
      <c r="N2668" s="333" t="s">
        <v>21</v>
      </c>
      <c r="O2668" s="318"/>
      <c r="P2668" s="319"/>
      <c r="Q2668" s="320"/>
      <c r="R2668" s="319"/>
      <c r="S2668" s="319"/>
      <c r="T2668" s="320"/>
      <c r="U2668" s="321">
        <v>45077</v>
      </c>
      <c r="V2668" s="270" t="str">
        <f ca="1">IFERROR(IF(E2668&lt;&gt;"",VLOOKUP(E2668,'Color Lineup'!N:N,1,0),""),"CHECK")</f>
        <v>MX4R0</v>
      </c>
    </row>
    <row r="2669" spans="3:22">
      <c r="C2669" s="1">
        <f>+IF(D2669=1,COUNTIF($D$2:D2669,D2669),0)</f>
        <v>0</v>
      </c>
      <c r="D2669" s="1">
        <f>+COUNTIF($E$2:E2669,E2669)</f>
        <v>47</v>
      </c>
      <c r="E2669" s="1" t="str">
        <f t="shared" si="82"/>
        <v>LHS28</v>
      </c>
      <c r="F2669" s="323">
        <f t="shared" si="83"/>
        <v>2667</v>
      </c>
      <c r="G2669" s="317" t="s">
        <v>4180</v>
      </c>
      <c r="H2669" s="317" t="s">
        <v>682</v>
      </c>
      <c r="I2669" s="317" t="s">
        <v>4128</v>
      </c>
      <c r="J2669" s="317">
        <v>6</v>
      </c>
      <c r="K2669" s="317" t="s">
        <v>585</v>
      </c>
      <c r="L2669" s="317" t="s">
        <v>929</v>
      </c>
      <c r="M2669" s="317">
        <v>0</v>
      </c>
      <c r="N2669" s="333" t="s">
        <v>631</v>
      </c>
      <c r="O2669" s="318"/>
      <c r="P2669" s="319"/>
      <c r="Q2669" s="320"/>
      <c r="R2669" s="319"/>
      <c r="S2669" s="319"/>
      <c r="T2669" s="320"/>
      <c r="U2669" s="321">
        <v>45077</v>
      </c>
      <c r="V2669" s="270" t="str">
        <f ca="1">IFERROR(IF(E2669&lt;&gt;"",VLOOKUP(E2669,'Color Lineup'!N:N,1,0),""),"CHECK")</f>
        <v>LHS28</v>
      </c>
    </row>
    <row r="2670" spans="3:22">
      <c r="C2670" s="1">
        <f>+IF(D2670=1,COUNTIF($D$2:D2670,D2670),0)</f>
        <v>0</v>
      </c>
      <c r="D2670" s="1">
        <f>+COUNTIF($E$2:E2670,E2670)</f>
        <v>85</v>
      </c>
      <c r="E2670" s="1" t="str">
        <f t="shared" si="82"/>
        <v>MV040</v>
      </c>
      <c r="F2670" s="323">
        <f t="shared" si="83"/>
        <v>2668</v>
      </c>
      <c r="G2670" s="317" t="s">
        <v>4181</v>
      </c>
      <c r="H2670" s="317" t="s">
        <v>518</v>
      </c>
      <c r="I2670" s="317" t="s">
        <v>1201</v>
      </c>
      <c r="J2670" s="317">
        <v>3</v>
      </c>
      <c r="K2670" s="317" t="s">
        <v>758</v>
      </c>
      <c r="L2670" s="317" t="s">
        <v>807</v>
      </c>
      <c r="M2670" s="317">
        <v>0</v>
      </c>
      <c r="N2670" s="333" t="s">
        <v>28</v>
      </c>
      <c r="O2670" s="318"/>
      <c r="P2670" s="319"/>
      <c r="Q2670" s="320"/>
      <c r="R2670" s="319"/>
      <c r="S2670" s="319"/>
      <c r="T2670" s="320"/>
      <c r="U2670" s="321">
        <v>45077</v>
      </c>
      <c r="V2670" s="270" t="str">
        <f ca="1">IFERROR(IF(E2670&lt;&gt;"",VLOOKUP(E2670,'Color Lineup'!N:N,1,0),""),"CHECK")</f>
        <v>MV040</v>
      </c>
    </row>
    <row r="2671" spans="3:22">
      <c r="C2671" s="1">
        <f>+IF(D2671=1,COUNTIF($D$2:D2671,D2671),0)</f>
        <v>0</v>
      </c>
      <c r="D2671" s="1">
        <f>+COUNTIF($E$2:E2671,E2671)</f>
        <v>116</v>
      </c>
      <c r="E2671" s="1" t="str">
        <f t="shared" si="82"/>
        <v>HKW09</v>
      </c>
      <c r="F2671" s="323">
        <f t="shared" si="83"/>
        <v>2669</v>
      </c>
      <c r="G2671" s="317" t="s">
        <v>4182</v>
      </c>
      <c r="H2671" s="317" t="s">
        <v>682</v>
      </c>
      <c r="I2671" s="317" t="s">
        <v>4147</v>
      </c>
      <c r="J2671" s="317">
        <v>5</v>
      </c>
      <c r="K2671" s="317" t="s">
        <v>681</v>
      </c>
      <c r="L2671" s="317" t="s">
        <v>930</v>
      </c>
      <c r="M2671" s="317">
        <v>0</v>
      </c>
      <c r="N2671" s="333" t="s">
        <v>635</v>
      </c>
      <c r="O2671" s="318"/>
      <c r="P2671" s="319"/>
      <c r="Q2671" s="320"/>
      <c r="R2671" s="319"/>
      <c r="S2671" s="319"/>
      <c r="T2671" s="320"/>
      <c r="U2671" s="321">
        <v>45077</v>
      </c>
      <c r="V2671" s="270" t="str">
        <f ca="1">IFERROR(IF(E2671&lt;&gt;"",VLOOKUP(E2671,'Color Lineup'!N:N,1,0),""),"CHECK")</f>
        <v>HKW09</v>
      </c>
    </row>
    <row r="2672" spans="3:22">
      <c r="C2672" s="1">
        <f>+IF(D2672=1,COUNTIF($D$2:D2672,D2672),0)</f>
        <v>0</v>
      </c>
      <c r="D2672" s="1">
        <f>+COUNTIF($E$2:E2672,E2672)</f>
        <v>39</v>
      </c>
      <c r="E2672" s="1" t="str">
        <f t="shared" si="82"/>
        <v>JH1D6</v>
      </c>
      <c r="F2672" s="323">
        <f t="shared" si="83"/>
        <v>2670</v>
      </c>
      <c r="G2672" s="317" t="s">
        <v>4183</v>
      </c>
      <c r="H2672" s="317" t="s">
        <v>520</v>
      </c>
      <c r="I2672" s="317" t="s">
        <v>4167</v>
      </c>
      <c r="J2672" s="317">
        <v>3</v>
      </c>
      <c r="K2672" s="317" t="s">
        <v>452</v>
      </c>
      <c r="L2672" s="317" t="s">
        <v>1069</v>
      </c>
      <c r="M2672" s="317">
        <v>0</v>
      </c>
      <c r="N2672" s="333" t="s">
        <v>29</v>
      </c>
      <c r="O2672" s="318"/>
      <c r="P2672" s="319"/>
      <c r="Q2672" s="320"/>
      <c r="R2672" s="319"/>
      <c r="S2672" s="319"/>
      <c r="T2672" s="320"/>
      <c r="U2672" s="321">
        <v>45077</v>
      </c>
      <c r="V2672" s="270" t="str">
        <f ca="1">IFERROR(IF(E2672&lt;&gt;"",VLOOKUP(E2672,'Color Lineup'!N:N,1,0),""),"CHECK")</f>
        <v>JH1D6</v>
      </c>
    </row>
    <row r="2673" spans="3:22">
      <c r="C2673" s="1">
        <f>+IF(D2673=1,COUNTIF($D$2:D2673,D2673),0)</f>
        <v>0</v>
      </c>
      <c r="D2673" s="1">
        <f>+COUNTIF($E$2:E2673,E2673)</f>
        <v>164</v>
      </c>
      <c r="E2673" s="1" t="str">
        <f t="shared" si="82"/>
        <v>MX089</v>
      </c>
      <c r="F2673" s="323">
        <f t="shared" si="83"/>
        <v>2671</v>
      </c>
      <c r="G2673" s="317" t="s">
        <v>4184</v>
      </c>
      <c r="H2673" s="317" t="s">
        <v>518</v>
      </c>
      <c r="I2673" s="317" t="s">
        <v>4135</v>
      </c>
      <c r="J2673" s="317">
        <v>8</v>
      </c>
      <c r="K2673" s="317" t="s">
        <v>760</v>
      </c>
      <c r="L2673" s="317" t="s">
        <v>808</v>
      </c>
      <c r="M2673" s="317">
        <v>0</v>
      </c>
      <c r="N2673" s="333" t="s">
        <v>465</v>
      </c>
      <c r="O2673" s="318"/>
      <c r="P2673" s="319"/>
      <c r="Q2673" s="320"/>
      <c r="R2673" s="319"/>
      <c r="S2673" s="319"/>
      <c r="T2673" s="320"/>
      <c r="U2673" s="321">
        <v>45077</v>
      </c>
      <c r="V2673" s="270" t="str">
        <f ca="1">IFERROR(IF(E2673&lt;&gt;"",VLOOKUP(E2673,'Color Lineup'!N:N,1,0),""),"CHECK")</f>
        <v>MX089</v>
      </c>
    </row>
    <row r="2674" spans="3:22">
      <c r="C2674" s="1">
        <f>+IF(D2674=1,COUNTIF($D$2:D2674,D2674),0)</f>
        <v>0</v>
      </c>
      <c r="D2674" s="1">
        <f>+COUNTIF($E$2:E2674,E2674)</f>
        <v>31</v>
      </c>
      <c r="E2674" s="1" t="str">
        <f t="shared" si="82"/>
        <v>HJS28</v>
      </c>
      <c r="F2674" s="323">
        <f t="shared" si="83"/>
        <v>2672</v>
      </c>
      <c r="G2674" s="317" t="s">
        <v>4185</v>
      </c>
      <c r="H2674" s="317" t="s">
        <v>682</v>
      </c>
      <c r="I2674" s="317" t="s">
        <v>4122</v>
      </c>
      <c r="J2674" s="317">
        <v>6</v>
      </c>
      <c r="K2674" s="317" t="s">
        <v>679</v>
      </c>
      <c r="L2674" s="317" t="s">
        <v>932</v>
      </c>
      <c r="M2674" s="317">
        <v>0</v>
      </c>
      <c r="N2674" s="333" t="s">
        <v>631</v>
      </c>
      <c r="O2674" s="318"/>
      <c r="P2674" s="319"/>
      <c r="Q2674" s="320"/>
      <c r="R2674" s="319"/>
      <c r="S2674" s="319"/>
      <c r="T2674" s="320"/>
      <c r="U2674" s="321">
        <v>45077</v>
      </c>
      <c r="V2674" s="270" t="str">
        <f ca="1">IFERROR(IF(E2674&lt;&gt;"",VLOOKUP(E2674,'Color Lineup'!N:N,1,0),""),"CHECK")</f>
        <v>HJS28</v>
      </c>
    </row>
    <row r="2675" spans="3:22">
      <c r="C2675" s="1">
        <f>+IF(D2675=1,COUNTIF($D$2:D2675,D2675),0)</f>
        <v>0</v>
      </c>
      <c r="D2675" s="1">
        <f>+COUNTIF($E$2:E2675,E2675)</f>
        <v>25</v>
      </c>
      <c r="E2675" s="1" t="str">
        <f t="shared" si="82"/>
        <v>MV218</v>
      </c>
      <c r="F2675" s="323">
        <f t="shared" si="83"/>
        <v>2673</v>
      </c>
      <c r="G2675" s="317" t="s">
        <v>4186</v>
      </c>
      <c r="H2675" s="317" t="s">
        <v>518</v>
      </c>
      <c r="I2675" s="317" t="s">
        <v>1201</v>
      </c>
      <c r="J2675" s="317">
        <v>4</v>
      </c>
      <c r="K2675" s="317" t="s">
        <v>758</v>
      </c>
      <c r="L2675" s="317" t="s">
        <v>809</v>
      </c>
      <c r="M2675" s="317">
        <v>0</v>
      </c>
      <c r="N2675" s="333" t="s">
        <v>20</v>
      </c>
      <c r="O2675" s="318"/>
      <c r="P2675" s="319"/>
      <c r="Q2675" s="320"/>
      <c r="R2675" s="319"/>
      <c r="S2675" s="319"/>
      <c r="T2675" s="320"/>
      <c r="U2675" s="321">
        <v>45077</v>
      </c>
      <c r="V2675" s="270" t="str">
        <f ca="1">IFERROR(IF(E2675&lt;&gt;"",VLOOKUP(E2675,'Color Lineup'!N:N,1,0),""),"CHECK")</f>
        <v>MV218</v>
      </c>
    </row>
    <row r="2676" spans="3:22">
      <c r="C2676" s="1">
        <f>+IF(D2676=1,COUNTIF($D$2:D2676,D2676),0)</f>
        <v>0</v>
      </c>
      <c r="D2676" s="1">
        <f>+COUNTIF($E$2:E2676,E2676)</f>
        <v>118</v>
      </c>
      <c r="E2676" s="1" t="str">
        <f t="shared" si="82"/>
        <v>CXW09</v>
      </c>
      <c r="F2676" s="323">
        <f t="shared" si="83"/>
        <v>2674</v>
      </c>
      <c r="G2676" s="317" t="s">
        <v>4187</v>
      </c>
      <c r="H2676" s="317" t="s">
        <v>682</v>
      </c>
      <c r="I2676" s="317" t="s">
        <v>4142</v>
      </c>
      <c r="J2676" s="317">
        <v>5</v>
      </c>
      <c r="K2676" s="317" t="s">
        <v>680</v>
      </c>
      <c r="L2676" s="317" t="s">
        <v>933</v>
      </c>
      <c r="M2676" s="317">
        <v>0</v>
      </c>
      <c r="N2676" s="333" t="s">
        <v>635</v>
      </c>
      <c r="O2676" s="318"/>
      <c r="P2676" s="319"/>
      <c r="Q2676" s="320"/>
      <c r="R2676" s="319"/>
      <c r="S2676" s="319"/>
      <c r="T2676" s="320"/>
      <c r="U2676" s="321">
        <v>45077</v>
      </c>
      <c r="V2676" s="270" t="str">
        <f ca="1">IFERROR(IF(E2676&lt;&gt;"",VLOOKUP(E2676,'Color Lineup'!N:N,1,0),""),"CHECK")</f>
        <v>CXW09</v>
      </c>
    </row>
    <row r="2677" spans="3:22">
      <c r="C2677" s="1">
        <f>+IF(D2677=1,COUNTIF($D$2:D2677,D2677),0)</f>
        <v>0</v>
      </c>
      <c r="D2677" s="1">
        <f>+COUNTIF($E$2:E2677,E2677)</f>
        <v>49</v>
      </c>
      <c r="E2677" s="1" t="str">
        <f t="shared" si="82"/>
        <v>MY040</v>
      </c>
      <c r="F2677" s="323">
        <f t="shared" si="83"/>
        <v>2675</v>
      </c>
      <c r="G2677" s="317" t="s">
        <v>4188</v>
      </c>
      <c r="H2677" s="317" t="s">
        <v>518</v>
      </c>
      <c r="I2677" s="317" t="s">
        <v>1199</v>
      </c>
      <c r="J2677" s="317">
        <v>5</v>
      </c>
      <c r="K2677" s="317" t="s">
        <v>759</v>
      </c>
      <c r="L2677" s="317" t="s">
        <v>810</v>
      </c>
      <c r="M2677" s="317">
        <v>0</v>
      </c>
      <c r="N2677" s="333" t="s">
        <v>28</v>
      </c>
      <c r="O2677" s="318"/>
      <c r="P2677" s="319"/>
      <c r="Q2677" s="320"/>
      <c r="R2677" s="319"/>
      <c r="S2677" s="319"/>
      <c r="T2677" s="320"/>
      <c r="U2677" s="321">
        <v>45077</v>
      </c>
      <c r="V2677" s="270" t="str">
        <f ca="1">IFERROR(IF(E2677&lt;&gt;"",VLOOKUP(E2677,'Color Lineup'!N:N,1,0),""),"CHECK")</f>
        <v>MY040</v>
      </c>
    </row>
    <row r="2678" spans="3:22">
      <c r="C2678" s="1">
        <f>+IF(D2678=1,COUNTIF($D$2:D2678,D2678),0)</f>
        <v>0</v>
      </c>
      <c r="D2678" s="1">
        <f>+COUNTIF($E$2:E2678,E2678)</f>
        <v>26</v>
      </c>
      <c r="E2678" s="1" t="str">
        <f t="shared" si="82"/>
        <v>JH4V8</v>
      </c>
      <c r="F2678" s="323">
        <f t="shared" si="83"/>
        <v>2676</v>
      </c>
      <c r="G2678" s="317" t="s">
        <v>4189</v>
      </c>
      <c r="H2678" s="317" t="s">
        <v>520</v>
      </c>
      <c r="I2678" s="317" t="s">
        <v>4167</v>
      </c>
      <c r="J2678" s="317">
        <v>4</v>
      </c>
      <c r="K2678" s="317" t="s">
        <v>452</v>
      </c>
      <c r="L2678" s="317" t="s">
        <v>1070</v>
      </c>
      <c r="M2678" s="317">
        <v>0</v>
      </c>
      <c r="N2678" s="333" t="s">
        <v>30</v>
      </c>
      <c r="O2678" s="318"/>
      <c r="P2678" s="319"/>
      <c r="Q2678" s="320"/>
      <c r="R2678" s="319"/>
      <c r="S2678" s="319"/>
      <c r="T2678" s="320"/>
      <c r="U2678" s="321">
        <v>45077</v>
      </c>
      <c r="V2678" s="270" t="str">
        <f ca="1">IFERROR(IF(E2678&lt;&gt;"",VLOOKUP(E2678,'Color Lineup'!N:N,1,0),""),"CHECK")</f>
        <v>JH4V8</v>
      </c>
    </row>
    <row r="2679" spans="3:22">
      <c r="C2679" s="1">
        <f>+IF(D2679=1,COUNTIF($D$2:D2679,D2679),0)</f>
        <v>0</v>
      </c>
      <c r="D2679" s="1">
        <f>+COUNTIF($E$2:E2679,E2679)</f>
        <v>220</v>
      </c>
      <c r="E2679" s="1" t="str">
        <f t="shared" si="82"/>
        <v>LH089</v>
      </c>
      <c r="F2679" s="323">
        <f t="shared" si="83"/>
        <v>2677</v>
      </c>
      <c r="G2679" s="317" t="s">
        <v>4190</v>
      </c>
      <c r="H2679" s="317" t="s">
        <v>682</v>
      </c>
      <c r="I2679" s="317" t="s">
        <v>4128</v>
      </c>
      <c r="J2679" s="317">
        <v>7</v>
      </c>
      <c r="K2679" s="317" t="s">
        <v>585</v>
      </c>
      <c r="L2679" s="317" t="s">
        <v>934</v>
      </c>
      <c r="M2679" s="317">
        <v>0</v>
      </c>
      <c r="N2679" s="333" t="s">
        <v>465</v>
      </c>
      <c r="O2679" s="318"/>
      <c r="P2679" s="319"/>
      <c r="Q2679" s="320"/>
      <c r="R2679" s="319"/>
      <c r="S2679" s="319"/>
      <c r="T2679" s="320"/>
      <c r="U2679" s="321">
        <v>45077</v>
      </c>
      <c r="V2679" s="270" t="str">
        <f ca="1">IFERROR(IF(E2679&lt;&gt;"",VLOOKUP(E2679,'Color Lineup'!N:N,1,0),""),"CHECK")</f>
        <v>LH089</v>
      </c>
    </row>
    <row r="2680" spans="3:22">
      <c r="C2680" s="1">
        <f>+IF(D2680=1,COUNTIF($D$2:D2680,D2680),0)</f>
        <v>0</v>
      </c>
      <c r="D2680" s="1">
        <f>+COUNTIF($E$2:E2680,E2680)</f>
        <v>101</v>
      </c>
      <c r="E2680" s="1" t="str">
        <f t="shared" si="82"/>
        <v>MV4R0</v>
      </c>
      <c r="F2680" s="323">
        <f t="shared" si="83"/>
        <v>2678</v>
      </c>
      <c r="G2680" s="317" t="s">
        <v>4191</v>
      </c>
      <c r="H2680" s="317" t="s">
        <v>518</v>
      </c>
      <c r="I2680" s="317" t="s">
        <v>1201</v>
      </c>
      <c r="J2680" s="317">
        <v>5</v>
      </c>
      <c r="K2680" s="317" t="s">
        <v>758</v>
      </c>
      <c r="L2680" s="317" t="s">
        <v>811</v>
      </c>
      <c r="M2680" s="317">
        <v>0</v>
      </c>
      <c r="N2680" s="333" t="s">
        <v>21</v>
      </c>
      <c r="O2680" s="318"/>
      <c r="P2680" s="319"/>
      <c r="Q2680" s="320"/>
      <c r="R2680" s="319"/>
      <c r="S2680" s="319"/>
      <c r="T2680" s="320"/>
      <c r="U2680" s="321">
        <v>45077</v>
      </c>
      <c r="V2680" s="270" t="str">
        <f ca="1">IFERROR(IF(E2680&lt;&gt;"",VLOOKUP(E2680,'Color Lineup'!N:N,1,0),""),"CHECK")</f>
        <v>MV4R0</v>
      </c>
    </row>
    <row r="2681" spans="3:22">
      <c r="C2681" s="1">
        <f>+IF(D2681=1,COUNTIF($D$2:D2681,D2681),0)</f>
        <v>0</v>
      </c>
      <c r="D2681" s="1">
        <f>+COUNTIF($E$2:E2681,E2681)</f>
        <v>117</v>
      </c>
      <c r="E2681" s="1" t="str">
        <f t="shared" si="82"/>
        <v>HKW09</v>
      </c>
      <c r="F2681" s="323">
        <f t="shared" si="83"/>
        <v>2679</v>
      </c>
      <c r="G2681" s="317" t="s">
        <v>4192</v>
      </c>
      <c r="H2681" s="317" t="s">
        <v>682</v>
      </c>
      <c r="I2681" s="317" t="s">
        <v>4147</v>
      </c>
      <c r="J2681" s="317">
        <v>6</v>
      </c>
      <c r="K2681" s="317" t="s">
        <v>681</v>
      </c>
      <c r="L2681" s="317" t="s">
        <v>935</v>
      </c>
      <c r="M2681" s="317">
        <v>0</v>
      </c>
      <c r="N2681" s="333" t="s">
        <v>635</v>
      </c>
      <c r="O2681" s="318"/>
      <c r="P2681" s="319"/>
      <c r="Q2681" s="320"/>
      <c r="R2681" s="319"/>
      <c r="S2681" s="319"/>
      <c r="T2681" s="320"/>
      <c r="U2681" s="321">
        <v>45077</v>
      </c>
      <c r="V2681" s="270" t="str">
        <f ca="1">IFERROR(IF(E2681&lt;&gt;"",VLOOKUP(E2681,'Color Lineup'!N:N,1,0),""),"CHECK")</f>
        <v>HKW09</v>
      </c>
    </row>
    <row r="2682" spans="3:22">
      <c r="C2682" s="1">
        <f>+IF(D2682=1,COUNTIF($D$2:D2682,D2682),0)</f>
        <v>0</v>
      </c>
      <c r="D2682" s="1">
        <f>+COUNTIF($E$2:E2682,E2682)</f>
        <v>110</v>
      </c>
      <c r="E2682" s="1" t="str">
        <f t="shared" si="82"/>
        <v>MX218</v>
      </c>
      <c r="F2682" s="323">
        <f t="shared" si="83"/>
        <v>2680</v>
      </c>
      <c r="G2682" s="317" t="s">
        <v>4193</v>
      </c>
      <c r="H2682" s="317" t="s">
        <v>518</v>
      </c>
      <c r="I2682" s="317" t="s">
        <v>4135</v>
      </c>
      <c r="J2682" s="317">
        <v>9</v>
      </c>
      <c r="K2682" s="317" t="s">
        <v>760</v>
      </c>
      <c r="L2682" s="317" t="s">
        <v>813</v>
      </c>
      <c r="M2682" s="317">
        <v>0</v>
      </c>
      <c r="N2682" s="333" t="s">
        <v>20</v>
      </c>
      <c r="O2682" s="318"/>
      <c r="P2682" s="319"/>
      <c r="Q2682" s="320"/>
      <c r="R2682" s="319"/>
      <c r="S2682" s="319"/>
      <c r="T2682" s="320"/>
      <c r="U2682" s="321">
        <v>45077</v>
      </c>
      <c r="V2682" s="270" t="str">
        <f ca="1">IFERROR(IF(E2682&lt;&gt;"",VLOOKUP(E2682,'Color Lineup'!N:N,1,0),""),"CHECK")</f>
        <v>MX218</v>
      </c>
    </row>
    <row r="2683" spans="3:22">
      <c r="C2683" s="1">
        <f>+IF(D2683=1,COUNTIF($D$2:D2683,D2683),0)</f>
        <v>0</v>
      </c>
      <c r="D2683" s="1">
        <f>+COUNTIF($E$2:E2683,E2683)</f>
        <v>39</v>
      </c>
      <c r="E2683" s="1" t="str">
        <f t="shared" si="82"/>
        <v>HJX12</v>
      </c>
      <c r="F2683" s="323">
        <f t="shared" si="83"/>
        <v>2681</v>
      </c>
      <c r="G2683" s="317" t="s">
        <v>4194</v>
      </c>
      <c r="H2683" s="317" t="s">
        <v>682</v>
      </c>
      <c r="I2683" s="317" t="s">
        <v>4122</v>
      </c>
      <c r="J2683" s="317">
        <v>7</v>
      </c>
      <c r="K2683" s="317" t="s">
        <v>679</v>
      </c>
      <c r="L2683" s="317" t="s">
        <v>936</v>
      </c>
      <c r="M2683" s="317">
        <v>0</v>
      </c>
      <c r="N2683" s="333" t="s">
        <v>632</v>
      </c>
      <c r="O2683" s="318"/>
      <c r="P2683" s="319"/>
      <c r="Q2683" s="320"/>
      <c r="R2683" s="319"/>
      <c r="S2683" s="319"/>
      <c r="T2683" s="320"/>
      <c r="U2683" s="321">
        <v>45077</v>
      </c>
      <c r="V2683" s="270" t="str">
        <f ca="1">IFERROR(IF(E2683&lt;&gt;"",VLOOKUP(E2683,'Color Lineup'!N:N,1,0),""),"CHECK")</f>
        <v>HJX12</v>
      </c>
    </row>
    <row r="2684" spans="3:22">
      <c r="C2684" s="1">
        <f>+IF(D2684=1,COUNTIF($D$2:D2684,D2684),0)</f>
        <v>0</v>
      </c>
      <c r="D2684" s="1">
        <f>+COUNTIF($E$2:E2684,E2684)</f>
        <v>86</v>
      </c>
      <c r="E2684" s="1" t="str">
        <f t="shared" si="82"/>
        <v>MV040</v>
      </c>
      <c r="F2684" s="323">
        <f t="shared" si="83"/>
        <v>2682</v>
      </c>
      <c r="G2684" s="317" t="s">
        <v>4195</v>
      </c>
      <c r="H2684" s="317" t="s">
        <v>518</v>
      </c>
      <c r="I2684" s="317" t="s">
        <v>1201</v>
      </c>
      <c r="J2684" s="317">
        <v>6</v>
      </c>
      <c r="K2684" s="317" t="s">
        <v>758</v>
      </c>
      <c r="L2684" s="317" t="s">
        <v>814</v>
      </c>
      <c r="M2684" s="317">
        <v>0</v>
      </c>
      <c r="N2684" s="333" t="s">
        <v>28</v>
      </c>
      <c r="O2684" s="318"/>
      <c r="P2684" s="319"/>
      <c r="Q2684" s="320"/>
      <c r="R2684" s="319"/>
      <c r="S2684" s="319"/>
      <c r="T2684" s="320"/>
      <c r="U2684" s="321">
        <v>45077</v>
      </c>
      <c r="V2684" s="270" t="str">
        <f ca="1">IFERROR(IF(E2684&lt;&gt;"",VLOOKUP(E2684,'Color Lineup'!N:N,1,0),""),"CHECK")</f>
        <v>MV040</v>
      </c>
    </row>
    <row r="2685" spans="3:22">
      <c r="C2685" s="1">
        <f>+IF(D2685=1,COUNTIF($D$2:D2685,D2685),0)</f>
        <v>0</v>
      </c>
      <c r="D2685" s="1">
        <f>+COUNTIF($E$2:E2685,E2685)</f>
        <v>18</v>
      </c>
      <c r="E2685" s="1" t="str">
        <f t="shared" si="82"/>
        <v>JL1D6</v>
      </c>
      <c r="F2685" s="323">
        <f t="shared" si="83"/>
        <v>2683</v>
      </c>
      <c r="G2685" s="317" t="s">
        <v>4196</v>
      </c>
      <c r="H2685" s="317" t="s">
        <v>520</v>
      </c>
      <c r="I2685" s="317" t="s">
        <v>4160</v>
      </c>
      <c r="J2685" s="317">
        <v>2</v>
      </c>
      <c r="K2685" s="317" t="s">
        <v>454</v>
      </c>
      <c r="L2685" s="317" t="s">
        <v>1071</v>
      </c>
      <c r="M2685" s="317">
        <v>0</v>
      </c>
      <c r="N2685" s="333" t="s">
        <v>29</v>
      </c>
      <c r="O2685" s="318"/>
      <c r="P2685" s="319"/>
      <c r="Q2685" s="320"/>
      <c r="R2685" s="319"/>
      <c r="S2685" s="319"/>
      <c r="T2685" s="320"/>
      <c r="U2685" s="321">
        <v>45077</v>
      </c>
      <c r="V2685" s="270" t="str">
        <f ca="1">IFERROR(IF(E2685&lt;&gt;"",VLOOKUP(E2685,'Color Lineup'!N:N,1,0),""),"CHECK")</f>
        <v>JL1D6</v>
      </c>
    </row>
    <row r="2686" spans="3:22">
      <c r="C2686" s="1">
        <f>+IF(D2686=1,COUNTIF($D$2:D2686,D2686),0)</f>
        <v>0</v>
      </c>
      <c r="D2686" s="1">
        <f>+COUNTIF($E$2:E2686,E2686)</f>
        <v>31</v>
      </c>
      <c r="E2686" s="1" t="str">
        <f t="shared" si="82"/>
        <v>CXS28</v>
      </c>
      <c r="F2686" s="323">
        <f t="shared" si="83"/>
        <v>2684</v>
      </c>
      <c r="G2686" s="317" t="s">
        <v>4197</v>
      </c>
      <c r="H2686" s="317" t="s">
        <v>682</v>
      </c>
      <c r="I2686" s="317" t="s">
        <v>4142</v>
      </c>
      <c r="J2686" s="317">
        <v>6</v>
      </c>
      <c r="K2686" s="317" t="s">
        <v>680</v>
      </c>
      <c r="L2686" s="317" t="s">
        <v>937</v>
      </c>
      <c r="M2686" s="317">
        <v>0</v>
      </c>
      <c r="N2686" s="333" t="s">
        <v>631</v>
      </c>
      <c r="O2686" s="318"/>
      <c r="P2686" s="319"/>
      <c r="Q2686" s="320"/>
      <c r="R2686" s="319"/>
      <c r="S2686" s="319"/>
      <c r="T2686" s="320"/>
      <c r="U2686" s="321">
        <v>45077</v>
      </c>
      <c r="V2686" s="270" t="str">
        <f ca="1">IFERROR(IF(E2686&lt;&gt;"",VLOOKUP(E2686,'Color Lineup'!N:N,1,0),""),"CHECK")</f>
        <v>CXS28</v>
      </c>
    </row>
    <row r="2687" spans="3:22">
      <c r="C2687" s="1">
        <f>+IF(D2687=1,COUNTIF($D$2:D2687,D2687),0)</f>
        <v>0</v>
      </c>
      <c r="D2687" s="1">
        <f>+COUNTIF($E$2:E2687,E2687)</f>
        <v>55</v>
      </c>
      <c r="E2687" s="1" t="str">
        <f t="shared" si="82"/>
        <v>MX040</v>
      </c>
      <c r="F2687" s="323">
        <f t="shared" si="83"/>
        <v>2685</v>
      </c>
      <c r="G2687" s="317" t="s">
        <v>4198</v>
      </c>
      <c r="H2687" s="317" t="s">
        <v>518</v>
      </c>
      <c r="I2687" s="317" t="s">
        <v>4135</v>
      </c>
      <c r="J2687" s="317">
        <v>10</v>
      </c>
      <c r="K2687" s="317" t="s">
        <v>760</v>
      </c>
      <c r="L2687" s="317" t="s">
        <v>815</v>
      </c>
      <c r="M2687" s="317">
        <v>0</v>
      </c>
      <c r="N2687" s="333" t="s">
        <v>28</v>
      </c>
      <c r="O2687" s="318"/>
      <c r="P2687" s="319"/>
      <c r="Q2687" s="320"/>
      <c r="R2687" s="319"/>
      <c r="S2687" s="319"/>
      <c r="T2687" s="320"/>
      <c r="U2687" s="321">
        <v>45077</v>
      </c>
      <c r="V2687" s="270" t="str">
        <f ca="1">IFERROR(IF(E2687&lt;&gt;"",VLOOKUP(E2687,'Color Lineup'!N:N,1,0),""),"CHECK")</f>
        <v>MX040</v>
      </c>
    </row>
    <row r="2688" spans="3:22">
      <c r="C2688" s="1">
        <f>+IF(D2688=1,COUNTIF($D$2:D2688,D2688),0)</f>
        <v>0</v>
      </c>
      <c r="D2688" s="1">
        <f>+COUNTIF($E$2:E2688,E2688)</f>
        <v>76</v>
      </c>
      <c r="E2688" s="1" t="str">
        <f t="shared" si="82"/>
        <v>LH3Q3</v>
      </c>
      <c r="F2688" s="323">
        <f t="shared" si="83"/>
        <v>2686</v>
      </c>
      <c r="G2688" s="317" t="s">
        <v>4199</v>
      </c>
      <c r="H2688" s="317" t="s">
        <v>682</v>
      </c>
      <c r="I2688" s="317" t="s">
        <v>4128</v>
      </c>
      <c r="J2688" s="317">
        <v>8</v>
      </c>
      <c r="K2688" s="317" t="s">
        <v>585</v>
      </c>
      <c r="L2688" s="317" t="s">
        <v>939</v>
      </c>
      <c r="M2688" s="317">
        <v>0</v>
      </c>
      <c r="N2688" s="333" t="s">
        <v>630</v>
      </c>
      <c r="O2688" s="318"/>
      <c r="P2688" s="319"/>
      <c r="Q2688" s="320"/>
      <c r="R2688" s="319"/>
      <c r="S2688" s="319"/>
      <c r="T2688" s="320"/>
      <c r="U2688" s="321">
        <v>45077</v>
      </c>
      <c r="V2688" s="270" t="str">
        <f ca="1">IFERROR(IF(E2688&lt;&gt;"",VLOOKUP(E2688,'Color Lineup'!N:N,1,0),""),"CHECK")</f>
        <v>LH3Q3</v>
      </c>
    </row>
    <row r="2689" spans="3:22">
      <c r="C2689" s="1">
        <f>+IF(D2689=1,COUNTIF($D$2:D2689,D2689),0)</f>
        <v>0</v>
      </c>
      <c r="D2689" s="1">
        <f>+COUNTIF($E$2:E2689,E2689)</f>
        <v>29</v>
      </c>
      <c r="E2689" s="1" t="str">
        <f t="shared" si="82"/>
        <v>MV089</v>
      </c>
      <c r="F2689" s="323">
        <f t="shared" si="83"/>
        <v>2687</v>
      </c>
      <c r="G2689" s="317" t="s">
        <v>4200</v>
      </c>
      <c r="H2689" s="317" t="s">
        <v>518</v>
      </c>
      <c r="I2689" s="317" t="s">
        <v>1201</v>
      </c>
      <c r="J2689" s="317">
        <v>7</v>
      </c>
      <c r="K2689" s="317" t="s">
        <v>758</v>
      </c>
      <c r="L2689" s="317" t="s">
        <v>816</v>
      </c>
      <c r="M2689" s="317">
        <v>0</v>
      </c>
      <c r="N2689" s="333" t="s">
        <v>465</v>
      </c>
      <c r="O2689" s="318"/>
      <c r="P2689" s="319"/>
      <c r="Q2689" s="320"/>
      <c r="R2689" s="319"/>
      <c r="S2689" s="319"/>
      <c r="T2689" s="320"/>
      <c r="U2689" s="321">
        <v>45077</v>
      </c>
      <c r="V2689" s="270" t="str">
        <f ca="1">IFERROR(IF(E2689&lt;&gt;"",VLOOKUP(E2689,'Color Lineup'!N:N,1,0),""),"CHECK")</f>
        <v>MV089</v>
      </c>
    </row>
    <row r="2690" spans="3:22">
      <c r="C2690" s="1">
        <f>+IF(D2690=1,COUNTIF($D$2:D2690,D2690),0)</f>
        <v>0</v>
      </c>
      <c r="D2690" s="1">
        <f>+COUNTIF($E$2:E2690,E2690)</f>
        <v>118</v>
      </c>
      <c r="E2690" s="1" t="str">
        <f t="shared" si="82"/>
        <v>HKW09</v>
      </c>
      <c r="F2690" s="323">
        <f t="shared" si="83"/>
        <v>2688</v>
      </c>
      <c r="G2690" s="317" t="s">
        <v>4201</v>
      </c>
      <c r="H2690" s="317" t="s">
        <v>682</v>
      </c>
      <c r="I2690" s="317" t="s">
        <v>4147</v>
      </c>
      <c r="J2690" s="317">
        <v>7</v>
      </c>
      <c r="K2690" s="317" t="s">
        <v>681</v>
      </c>
      <c r="L2690" s="317" t="s">
        <v>940</v>
      </c>
      <c r="M2690" s="317">
        <v>0</v>
      </c>
      <c r="N2690" s="333" t="s">
        <v>635</v>
      </c>
      <c r="O2690" s="318"/>
      <c r="P2690" s="319"/>
      <c r="Q2690" s="320"/>
      <c r="R2690" s="319"/>
      <c r="S2690" s="319"/>
      <c r="T2690" s="320"/>
      <c r="U2690" s="321">
        <v>45077</v>
      </c>
      <c r="V2690" s="270" t="str">
        <f ca="1">IFERROR(IF(E2690&lt;&gt;"",VLOOKUP(E2690,'Color Lineup'!N:N,1,0),""),"CHECK")</f>
        <v>HKW09</v>
      </c>
    </row>
    <row r="2691" spans="3:22">
      <c r="C2691" s="1">
        <f>+IF(D2691=1,COUNTIF($D$2:D2691,D2691),0)</f>
        <v>0</v>
      </c>
      <c r="D2691" s="1">
        <f>+COUNTIF($E$2:E2691,E2691)</f>
        <v>70</v>
      </c>
      <c r="E2691" s="1" t="str">
        <f t="shared" si="82"/>
        <v>JH040</v>
      </c>
      <c r="F2691" s="323">
        <f t="shared" si="83"/>
        <v>2689</v>
      </c>
      <c r="G2691" s="317" t="s">
        <v>4202</v>
      </c>
      <c r="H2691" s="317" t="s">
        <v>520</v>
      </c>
      <c r="I2691" s="317" t="s">
        <v>4167</v>
      </c>
      <c r="J2691" s="317">
        <v>5</v>
      </c>
      <c r="K2691" s="317" t="s">
        <v>452</v>
      </c>
      <c r="L2691" s="317" t="s">
        <v>1072</v>
      </c>
      <c r="M2691" s="317">
        <v>0</v>
      </c>
      <c r="N2691" s="333" t="s">
        <v>28</v>
      </c>
      <c r="O2691" s="318"/>
      <c r="P2691" s="319"/>
      <c r="Q2691" s="320"/>
      <c r="R2691" s="319"/>
      <c r="S2691" s="319"/>
      <c r="T2691" s="320"/>
      <c r="U2691" s="321">
        <v>45077</v>
      </c>
      <c r="V2691" s="270" t="str">
        <f ca="1">IFERROR(IF(E2691&lt;&gt;"",VLOOKUP(E2691,'Color Lineup'!N:N,1,0),""),"CHECK")</f>
        <v>JH040</v>
      </c>
    </row>
    <row r="2692" spans="3:22">
      <c r="C2692" s="1">
        <f>+IF(D2692=1,COUNTIF($D$2:D2692,D2692),0)</f>
        <v>0</v>
      </c>
      <c r="D2692" s="1">
        <f>+COUNTIF($E$2:E2692,E2692)</f>
        <v>80</v>
      </c>
      <c r="E2692" s="1" t="str">
        <f t="shared" ref="E2692:E2755" si="84">+K2692&amp;N2692</f>
        <v>MX3R3</v>
      </c>
      <c r="F2692" s="323">
        <f t="shared" si="83"/>
        <v>2690</v>
      </c>
      <c r="G2692" s="317" t="s">
        <v>4203</v>
      </c>
      <c r="H2692" s="317" t="s">
        <v>518</v>
      </c>
      <c r="I2692" s="317" t="s">
        <v>1225</v>
      </c>
      <c r="J2692" s="317">
        <v>1</v>
      </c>
      <c r="K2692" s="317" t="s">
        <v>760</v>
      </c>
      <c r="L2692" s="317" t="s">
        <v>817</v>
      </c>
      <c r="M2692" s="317">
        <v>0</v>
      </c>
      <c r="N2692" s="333" t="s">
        <v>354</v>
      </c>
      <c r="O2692" s="318"/>
      <c r="P2692" s="319"/>
      <c r="Q2692" s="320"/>
      <c r="R2692" s="319"/>
      <c r="S2692" s="319"/>
      <c r="T2692" s="320"/>
      <c r="U2692" s="321">
        <v>45077</v>
      </c>
      <c r="V2692" s="270" t="str">
        <f ca="1">IFERROR(IF(E2692&lt;&gt;"",VLOOKUP(E2692,'Color Lineup'!N:N,1,0),""),"CHECK")</f>
        <v>MX3R3</v>
      </c>
    </row>
    <row r="2693" spans="3:22">
      <c r="C2693" s="1">
        <f>+IF(D2693=1,COUNTIF($D$2:D2693,D2693),0)</f>
        <v>0</v>
      </c>
      <c r="D2693" s="1">
        <f>+COUNTIF($E$2:E2693,E2693)</f>
        <v>110</v>
      </c>
      <c r="E2693" s="1" t="str">
        <f t="shared" si="84"/>
        <v>LHX12</v>
      </c>
      <c r="F2693" s="323">
        <f t="shared" ref="F2693:F2756" si="85">ROW()-2</f>
        <v>2691</v>
      </c>
      <c r="G2693" s="317" t="s">
        <v>4204</v>
      </c>
      <c r="H2693" s="317" t="s">
        <v>682</v>
      </c>
      <c r="I2693" s="317" t="s">
        <v>4128</v>
      </c>
      <c r="J2693" s="317">
        <v>9</v>
      </c>
      <c r="K2693" s="317" t="s">
        <v>585</v>
      </c>
      <c r="L2693" s="317" t="s">
        <v>941</v>
      </c>
      <c r="M2693" s="317">
        <v>0</v>
      </c>
      <c r="N2693" s="333" t="s">
        <v>632</v>
      </c>
      <c r="O2693" s="318"/>
      <c r="P2693" s="319"/>
      <c r="Q2693" s="320"/>
      <c r="R2693" s="319"/>
      <c r="S2693" s="319"/>
      <c r="T2693" s="320"/>
      <c r="U2693" s="321">
        <v>45077</v>
      </c>
      <c r="V2693" s="270" t="str">
        <f ca="1">IFERROR(IF(E2693&lt;&gt;"",VLOOKUP(E2693,'Color Lineup'!N:N,1,0),""),"CHECK")</f>
        <v>LHX12</v>
      </c>
    </row>
    <row r="2694" spans="3:22">
      <c r="C2694" s="1">
        <f>+IF(D2694=1,COUNTIF($D$2:D2694,D2694),0)</f>
        <v>0</v>
      </c>
      <c r="D2694" s="1">
        <f>+COUNTIF($E$2:E2694,E2694)</f>
        <v>83</v>
      </c>
      <c r="E2694" s="1" t="str">
        <f t="shared" si="84"/>
        <v>MY4R0</v>
      </c>
      <c r="F2694" s="323">
        <f t="shared" si="85"/>
        <v>2692</v>
      </c>
      <c r="G2694" s="317" t="s">
        <v>4205</v>
      </c>
      <c r="H2694" s="317" t="s">
        <v>518</v>
      </c>
      <c r="I2694" s="317" t="s">
        <v>1199</v>
      </c>
      <c r="J2694" s="317">
        <v>6</v>
      </c>
      <c r="K2694" s="317" t="s">
        <v>759</v>
      </c>
      <c r="L2694" s="317" t="s">
        <v>818</v>
      </c>
      <c r="M2694" s="317">
        <v>0</v>
      </c>
      <c r="N2694" s="333" t="s">
        <v>21</v>
      </c>
      <c r="O2694" s="318"/>
      <c r="P2694" s="319"/>
      <c r="Q2694" s="320"/>
      <c r="R2694" s="319"/>
      <c r="S2694" s="319"/>
      <c r="T2694" s="320"/>
      <c r="U2694" s="321">
        <v>45077</v>
      </c>
      <c r="V2694" s="270" t="str">
        <f ca="1">IFERROR(IF(E2694&lt;&gt;"",VLOOKUP(E2694,'Color Lineup'!N:N,1,0),""),"CHECK")</f>
        <v>MY4R0</v>
      </c>
    </row>
    <row r="2695" spans="3:22">
      <c r="C2695" s="1">
        <f>+IF(D2695=1,COUNTIF($D$2:D2695,D2695),0)</f>
        <v>0</v>
      </c>
      <c r="D2695" s="1">
        <f>+COUNTIF($E$2:E2695,E2695)</f>
        <v>119</v>
      </c>
      <c r="E2695" s="1" t="str">
        <f t="shared" si="84"/>
        <v>HKW09</v>
      </c>
      <c r="F2695" s="323">
        <f t="shared" si="85"/>
        <v>2693</v>
      </c>
      <c r="G2695" s="317" t="s">
        <v>4206</v>
      </c>
      <c r="H2695" s="317" t="s">
        <v>682</v>
      </c>
      <c r="I2695" s="317" t="s">
        <v>4147</v>
      </c>
      <c r="J2695" s="317">
        <v>8</v>
      </c>
      <c r="K2695" s="317" t="s">
        <v>681</v>
      </c>
      <c r="L2695" s="317" t="s">
        <v>942</v>
      </c>
      <c r="M2695" s="317">
        <v>0</v>
      </c>
      <c r="N2695" s="333" t="s">
        <v>635</v>
      </c>
      <c r="O2695" s="318"/>
      <c r="P2695" s="319"/>
      <c r="Q2695" s="320"/>
      <c r="R2695" s="319"/>
      <c r="S2695" s="319"/>
      <c r="T2695" s="320"/>
      <c r="U2695" s="321">
        <v>45077</v>
      </c>
      <c r="V2695" s="270" t="str">
        <f ca="1">IFERROR(IF(E2695&lt;&gt;"",VLOOKUP(E2695,'Color Lineup'!N:N,1,0),""),"CHECK")</f>
        <v>HKW09</v>
      </c>
    </row>
    <row r="2696" spans="3:22">
      <c r="C2696" s="1">
        <f>+IF(D2696=1,COUNTIF($D$2:D2696,D2696),0)</f>
        <v>0</v>
      </c>
      <c r="D2696" s="1">
        <f>+COUNTIF($E$2:E2696,E2696)</f>
        <v>12</v>
      </c>
      <c r="E2696" s="1" t="str">
        <f t="shared" si="84"/>
        <v>MV3R3</v>
      </c>
      <c r="F2696" s="323">
        <f t="shared" si="85"/>
        <v>2694</v>
      </c>
      <c r="G2696" s="317" t="s">
        <v>4207</v>
      </c>
      <c r="H2696" s="317" t="s">
        <v>518</v>
      </c>
      <c r="I2696" s="317" t="s">
        <v>1201</v>
      </c>
      <c r="J2696" s="317">
        <v>8</v>
      </c>
      <c r="K2696" s="317" t="s">
        <v>758</v>
      </c>
      <c r="L2696" s="317" t="s">
        <v>819</v>
      </c>
      <c r="M2696" s="317">
        <v>0</v>
      </c>
      <c r="N2696" s="333" t="s">
        <v>354</v>
      </c>
      <c r="O2696" s="318"/>
      <c r="P2696" s="319"/>
      <c r="Q2696" s="320"/>
      <c r="R2696" s="319"/>
      <c r="S2696" s="319"/>
      <c r="T2696" s="320"/>
      <c r="U2696" s="321">
        <v>45077</v>
      </c>
      <c r="V2696" s="270" t="str">
        <f ca="1">IFERROR(IF(E2696&lt;&gt;"",VLOOKUP(E2696,'Color Lineup'!N:N,1,0),""),"CHECK")</f>
        <v>MV3R3</v>
      </c>
    </row>
    <row r="2697" spans="3:22">
      <c r="C2697" s="1">
        <f>+IF(D2697=1,COUNTIF($D$2:D2697,D2697),0)</f>
        <v>0</v>
      </c>
      <c r="D2697" s="1">
        <f>+COUNTIF($E$2:E2697,E2697)</f>
        <v>122</v>
      </c>
      <c r="E2697" s="1" t="str">
        <f t="shared" si="84"/>
        <v>HJ089</v>
      </c>
      <c r="F2697" s="323">
        <f t="shared" si="85"/>
        <v>2695</v>
      </c>
      <c r="G2697" s="317" t="s">
        <v>4208</v>
      </c>
      <c r="H2697" s="317" t="s">
        <v>682</v>
      </c>
      <c r="I2697" s="317" t="s">
        <v>4122</v>
      </c>
      <c r="J2697" s="317">
        <v>8</v>
      </c>
      <c r="K2697" s="317" t="s">
        <v>679</v>
      </c>
      <c r="L2697" s="317" t="s">
        <v>943</v>
      </c>
      <c r="M2697" s="317">
        <v>0</v>
      </c>
      <c r="N2697" s="333" t="s">
        <v>465</v>
      </c>
      <c r="O2697" s="318"/>
      <c r="P2697" s="319"/>
      <c r="Q2697" s="320"/>
      <c r="R2697" s="319"/>
      <c r="S2697" s="319"/>
      <c r="T2697" s="320"/>
      <c r="U2697" s="321">
        <v>45077</v>
      </c>
      <c r="V2697" s="270" t="str">
        <f ca="1">IFERROR(IF(E2697&lt;&gt;"",VLOOKUP(E2697,'Color Lineup'!N:N,1,0),""),"CHECK")</f>
        <v>HJ089</v>
      </c>
    </row>
    <row r="2698" spans="3:22">
      <c r="C2698" s="1">
        <f>+IF(D2698=1,COUNTIF($D$2:D2698,D2698),0)</f>
        <v>0</v>
      </c>
      <c r="D2698" s="1">
        <f>+COUNTIF($E$2:E2698,E2698)</f>
        <v>40</v>
      </c>
      <c r="E2698" s="1" t="str">
        <f t="shared" si="84"/>
        <v>JH1D6</v>
      </c>
      <c r="F2698" s="323">
        <f t="shared" si="85"/>
        <v>2696</v>
      </c>
      <c r="G2698" s="317" t="s">
        <v>4209</v>
      </c>
      <c r="H2698" s="317" t="s">
        <v>520</v>
      </c>
      <c r="I2698" s="317" t="s">
        <v>4167</v>
      </c>
      <c r="J2698" s="317">
        <v>6</v>
      </c>
      <c r="K2698" s="317" t="s">
        <v>452</v>
      </c>
      <c r="L2698" s="317" t="s">
        <v>1073</v>
      </c>
      <c r="M2698" s="317">
        <v>0</v>
      </c>
      <c r="N2698" s="333" t="s">
        <v>29</v>
      </c>
      <c r="O2698" s="318"/>
      <c r="P2698" s="319"/>
      <c r="Q2698" s="320"/>
      <c r="R2698" s="319"/>
      <c r="S2698" s="319"/>
      <c r="T2698" s="320"/>
      <c r="U2698" s="321">
        <v>45077</v>
      </c>
      <c r="V2698" s="270" t="str">
        <f ca="1">IFERROR(IF(E2698&lt;&gt;"",VLOOKUP(E2698,'Color Lineup'!N:N,1,0),""),"CHECK")</f>
        <v>JH1D6</v>
      </c>
    </row>
    <row r="2699" spans="3:22">
      <c r="C2699" s="1">
        <f>+IF(D2699=1,COUNTIF($D$2:D2699,D2699),0)</f>
        <v>0</v>
      </c>
      <c r="D2699" s="1">
        <f>+COUNTIF($E$2:E2699,E2699)</f>
        <v>87</v>
      </c>
      <c r="E2699" s="1" t="str">
        <f t="shared" si="84"/>
        <v>MV040</v>
      </c>
      <c r="F2699" s="323">
        <f t="shared" si="85"/>
        <v>2697</v>
      </c>
      <c r="G2699" s="317" t="s">
        <v>4210</v>
      </c>
      <c r="H2699" s="317" t="s">
        <v>518</v>
      </c>
      <c r="I2699" s="317" t="s">
        <v>1201</v>
      </c>
      <c r="J2699" s="317">
        <v>9</v>
      </c>
      <c r="K2699" s="317" t="s">
        <v>758</v>
      </c>
      <c r="L2699" s="317" t="s">
        <v>820</v>
      </c>
      <c r="M2699" s="317">
        <v>0</v>
      </c>
      <c r="N2699" s="333" t="s">
        <v>28</v>
      </c>
      <c r="O2699" s="318"/>
      <c r="P2699" s="319"/>
      <c r="Q2699" s="320"/>
      <c r="R2699" s="319"/>
      <c r="S2699" s="319"/>
      <c r="T2699" s="320"/>
      <c r="U2699" s="321">
        <v>45077</v>
      </c>
      <c r="V2699" s="270" t="str">
        <f ca="1">IFERROR(IF(E2699&lt;&gt;"",VLOOKUP(E2699,'Color Lineup'!N:N,1,0),""),"CHECK")</f>
        <v>MV040</v>
      </c>
    </row>
    <row r="2700" spans="3:22">
      <c r="C2700" s="1">
        <f>+IF(D2700=1,COUNTIF($D$2:D2700,D2700),0)</f>
        <v>0</v>
      </c>
      <c r="D2700" s="1">
        <f>+COUNTIF($E$2:E2700,E2700)</f>
        <v>119</v>
      </c>
      <c r="E2700" s="1" t="str">
        <f t="shared" si="84"/>
        <v>CXW09</v>
      </c>
      <c r="F2700" s="323">
        <f t="shared" si="85"/>
        <v>2698</v>
      </c>
      <c r="G2700" s="317" t="s">
        <v>4211</v>
      </c>
      <c r="H2700" s="317" t="s">
        <v>682</v>
      </c>
      <c r="I2700" s="317" t="s">
        <v>4142</v>
      </c>
      <c r="J2700" s="317">
        <v>7</v>
      </c>
      <c r="K2700" s="317" t="s">
        <v>680</v>
      </c>
      <c r="L2700" s="317" t="s">
        <v>944</v>
      </c>
      <c r="M2700" s="317">
        <v>0</v>
      </c>
      <c r="N2700" s="333" t="s">
        <v>635</v>
      </c>
      <c r="O2700" s="318"/>
      <c r="P2700" s="319"/>
      <c r="Q2700" s="320"/>
      <c r="R2700" s="319"/>
      <c r="S2700" s="319"/>
      <c r="T2700" s="320"/>
      <c r="U2700" s="321">
        <v>45077</v>
      </c>
      <c r="V2700" s="270" t="str">
        <f ca="1">IFERROR(IF(E2700&lt;&gt;"",VLOOKUP(E2700,'Color Lineup'!N:N,1,0),""),"CHECK")</f>
        <v>CXW09</v>
      </c>
    </row>
    <row r="2701" spans="3:22">
      <c r="C2701" s="1">
        <f>+IF(D2701=1,COUNTIF($D$2:D2701,D2701),0)</f>
        <v>0</v>
      </c>
      <c r="D2701" s="1">
        <f>+COUNTIF($E$2:E2701,E2701)</f>
        <v>190</v>
      </c>
      <c r="E2701" s="1" t="str">
        <f t="shared" si="84"/>
        <v>MX4R0</v>
      </c>
      <c r="F2701" s="323">
        <f t="shared" si="85"/>
        <v>2699</v>
      </c>
      <c r="G2701" s="317" t="s">
        <v>4212</v>
      </c>
      <c r="H2701" s="317" t="s">
        <v>518</v>
      </c>
      <c r="I2701" s="317" t="s">
        <v>1225</v>
      </c>
      <c r="J2701" s="317">
        <v>2</v>
      </c>
      <c r="K2701" s="317" t="s">
        <v>760</v>
      </c>
      <c r="L2701" s="317" t="s">
        <v>821</v>
      </c>
      <c r="M2701" s="317">
        <v>0</v>
      </c>
      <c r="N2701" s="333" t="s">
        <v>21</v>
      </c>
      <c r="O2701" s="318"/>
      <c r="P2701" s="319"/>
      <c r="Q2701" s="320"/>
      <c r="R2701" s="319"/>
      <c r="S2701" s="319"/>
      <c r="T2701" s="320"/>
      <c r="U2701" s="321">
        <v>45077</v>
      </c>
      <c r="V2701" s="270" t="str">
        <f ca="1">IFERROR(IF(E2701&lt;&gt;"",VLOOKUP(E2701,'Color Lineup'!N:N,1,0),""),"CHECK")</f>
        <v>MX4R0</v>
      </c>
    </row>
    <row r="2702" spans="3:22">
      <c r="C2702" s="1">
        <f>+IF(D2702=1,COUNTIF($D$2:D2702,D2702),0)</f>
        <v>0</v>
      </c>
      <c r="D2702" s="1">
        <f>+COUNTIF($E$2:E2702,E2702)</f>
        <v>102</v>
      </c>
      <c r="E2702" s="1" t="str">
        <f t="shared" si="84"/>
        <v>MV4R0</v>
      </c>
      <c r="F2702" s="323">
        <f t="shared" si="85"/>
        <v>2700</v>
      </c>
      <c r="G2702" s="317" t="s">
        <v>4213</v>
      </c>
      <c r="H2702" s="317" t="s">
        <v>518</v>
      </c>
      <c r="I2702" s="317" t="s">
        <v>1201</v>
      </c>
      <c r="J2702" s="317">
        <v>10</v>
      </c>
      <c r="K2702" s="317" t="s">
        <v>758</v>
      </c>
      <c r="L2702" s="317" t="s">
        <v>822</v>
      </c>
      <c r="M2702" s="317">
        <v>0</v>
      </c>
      <c r="N2702" s="333" t="s">
        <v>21</v>
      </c>
      <c r="O2702" s="318"/>
      <c r="P2702" s="319"/>
      <c r="Q2702" s="320"/>
      <c r="R2702" s="319"/>
      <c r="S2702" s="319"/>
      <c r="T2702" s="320"/>
      <c r="U2702" s="321">
        <v>45077</v>
      </c>
      <c r="V2702" s="270" t="str">
        <f ca="1">IFERROR(IF(E2702&lt;&gt;"",VLOOKUP(E2702,'Color Lineup'!N:N,1,0),""),"CHECK")</f>
        <v>MV4R0</v>
      </c>
    </row>
    <row r="2703" spans="3:22">
      <c r="C2703" s="1">
        <f>+IF(D2703=1,COUNTIF($D$2:D2703,D2703),0)</f>
        <v>0</v>
      </c>
      <c r="D2703" s="1">
        <f>+COUNTIF($E$2:E2703,E2703)</f>
        <v>120</v>
      </c>
      <c r="E2703" s="1" t="str">
        <f t="shared" si="84"/>
        <v>HKW09</v>
      </c>
      <c r="F2703" s="323">
        <f t="shared" si="85"/>
        <v>2701</v>
      </c>
      <c r="G2703" s="317" t="s">
        <v>4214</v>
      </c>
      <c r="H2703" s="317" t="s">
        <v>682</v>
      </c>
      <c r="I2703" s="317" t="s">
        <v>4147</v>
      </c>
      <c r="J2703" s="317">
        <v>9</v>
      </c>
      <c r="K2703" s="317" t="s">
        <v>681</v>
      </c>
      <c r="L2703" s="317" t="s">
        <v>945</v>
      </c>
      <c r="M2703" s="317">
        <v>0</v>
      </c>
      <c r="N2703" s="333" t="s">
        <v>635</v>
      </c>
      <c r="O2703" s="318"/>
      <c r="P2703" s="319"/>
      <c r="Q2703" s="320"/>
      <c r="R2703" s="319"/>
      <c r="S2703" s="319"/>
      <c r="T2703" s="320"/>
      <c r="U2703" s="321">
        <v>45077</v>
      </c>
      <c r="V2703" s="270" t="str">
        <f ca="1">IFERROR(IF(E2703&lt;&gt;"",VLOOKUP(E2703,'Color Lineup'!N:N,1,0),""),"CHECK")</f>
        <v>HKW09</v>
      </c>
    </row>
    <row r="2704" spans="3:22">
      <c r="C2704" s="1">
        <f>+IF(D2704=1,COUNTIF($D$2:D2704,D2704),0)</f>
        <v>0</v>
      </c>
      <c r="D2704" s="1">
        <f>+COUNTIF($E$2:E2704,E2704)</f>
        <v>7</v>
      </c>
      <c r="E2704" s="1" t="str">
        <f t="shared" si="84"/>
        <v>AA089</v>
      </c>
      <c r="F2704" s="323">
        <f t="shared" si="85"/>
        <v>2702</v>
      </c>
      <c r="G2704" s="317" t="s">
        <v>4215</v>
      </c>
      <c r="H2704" s="317" t="s">
        <v>520</v>
      </c>
      <c r="I2704" s="317" t="s">
        <v>4013</v>
      </c>
      <c r="J2704" s="317">
        <v>6</v>
      </c>
      <c r="K2704" s="317" t="s">
        <v>455</v>
      </c>
      <c r="L2704" s="317" t="s">
        <v>1074</v>
      </c>
      <c r="M2704" s="317">
        <v>0</v>
      </c>
      <c r="N2704" s="333" t="s">
        <v>465</v>
      </c>
      <c r="O2704" s="318"/>
      <c r="P2704" s="319"/>
      <c r="Q2704" s="320"/>
      <c r="R2704" s="319"/>
      <c r="S2704" s="319"/>
      <c r="T2704" s="320"/>
      <c r="U2704" s="321">
        <v>45077</v>
      </c>
      <c r="V2704" s="270" t="str">
        <f ca="1">IFERROR(IF(E2704&lt;&gt;"",VLOOKUP(E2704,'Color Lineup'!N:N,1,0),""),"CHECK")</f>
        <v>AA089</v>
      </c>
    </row>
    <row r="2705" spans="3:22">
      <c r="C2705" s="1">
        <f>+IF(D2705=1,COUNTIF($D$2:D2705,D2705),0)</f>
        <v>0</v>
      </c>
      <c r="D2705" s="1">
        <f>+COUNTIF($E$2:E2705,E2705)</f>
        <v>165</v>
      </c>
      <c r="E2705" s="1" t="str">
        <f t="shared" si="84"/>
        <v>MX089</v>
      </c>
      <c r="F2705" s="323">
        <f t="shared" si="85"/>
        <v>2703</v>
      </c>
      <c r="G2705" s="317" t="s">
        <v>4216</v>
      </c>
      <c r="H2705" s="317" t="s">
        <v>518</v>
      </c>
      <c r="I2705" s="317" t="s">
        <v>1225</v>
      </c>
      <c r="J2705" s="317">
        <v>3</v>
      </c>
      <c r="K2705" s="317" t="s">
        <v>760</v>
      </c>
      <c r="L2705" s="317" t="s">
        <v>823</v>
      </c>
      <c r="M2705" s="317">
        <v>0</v>
      </c>
      <c r="N2705" s="333" t="s">
        <v>465</v>
      </c>
      <c r="O2705" s="318"/>
      <c r="P2705" s="319"/>
      <c r="Q2705" s="320"/>
      <c r="R2705" s="319"/>
      <c r="S2705" s="319"/>
      <c r="T2705" s="320"/>
      <c r="U2705" s="321">
        <v>45077</v>
      </c>
      <c r="V2705" s="270" t="str">
        <f ca="1">IFERROR(IF(E2705&lt;&gt;"",VLOOKUP(E2705,'Color Lineup'!N:N,1,0),""),"CHECK")</f>
        <v>MX089</v>
      </c>
    </row>
    <row r="2706" spans="3:22">
      <c r="C2706" s="1">
        <f>+IF(D2706=1,COUNTIF($D$2:D2706,D2706),0)</f>
        <v>0</v>
      </c>
      <c r="D2706" s="1">
        <f>+COUNTIF($E$2:E2706,E2706)</f>
        <v>221</v>
      </c>
      <c r="E2706" s="1" t="str">
        <f t="shared" si="84"/>
        <v>LH089</v>
      </c>
      <c r="F2706" s="323">
        <f t="shared" si="85"/>
        <v>2704</v>
      </c>
      <c r="G2706" s="317" t="s">
        <v>4217</v>
      </c>
      <c r="H2706" s="317" t="s">
        <v>682</v>
      </c>
      <c r="I2706" s="317" t="s">
        <v>4128</v>
      </c>
      <c r="J2706" s="317">
        <v>10</v>
      </c>
      <c r="K2706" s="317" t="s">
        <v>585</v>
      </c>
      <c r="L2706" s="317" t="s">
        <v>947</v>
      </c>
      <c r="M2706" s="317">
        <v>0</v>
      </c>
      <c r="N2706" s="333" t="s">
        <v>465</v>
      </c>
      <c r="O2706" s="318"/>
      <c r="P2706" s="319"/>
      <c r="Q2706" s="320"/>
      <c r="R2706" s="319"/>
      <c r="S2706" s="319"/>
      <c r="T2706" s="320"/>
      <c r="U2706" s="321">
        <v>45077</v>
      </c>
      <c r="V2706" s="270" t="str">
        <f ca="1">IFERROR(IF(E2706&lt;&gt;"",VLOOKUP(E2706,'Color Lineup'!N:N,1,0),""),"CHECK")</f>
        <v>LH089</v>
      </c>
    </row>
    <row r="2707" spans="3:22">
      <c r="C2707" s="1">
        <f>+IF(D2707=1,COUNTIF($D$2:D2707,D2707),0)</f>
        <v>0</v>
      </c>
      <c r="D2707" s="1">
        <f>+COUNTIF($E$2:E2707,E2707)</f>
        <v>26</v>
      </c>
      <c r="E2707" s="1" t="str">
        <f t="shared" si="84"/>
        <v>MV218</v>
      </c>
      <c r="F2707" s="323">
        <f t="shared" si="85"/>
        <v>2705</v>
      </c>
      <c r="G2707" s="317" t="s">
        <v>4218</v>
      </c>
      <c r="H2707" s="317" t="s">
        <v>518</v>
      </c>
      <c r="I2707" s="317" t="s">
        <v>1205</v>
      </c>
      <c r="J2707" s="317">
        <v>1</v>
      </c>
      <c r="K2707" s="317" t="s">
        <v>758</v>
      </c>
      <c r="L2707" s="317" t="s">
        <v>824</v>
      </c>
      <c r="M2707" s="317">
        <v>0</v>
      </c>
      <c r="N2707" s="333" t="s">
        <v>20</v>
      </c>
      <c r="O2707" s="318"/>
      <c r="P2707" s="319"/>
      <c r="Q2707" s="320"/>
      <c r="R2707" s="319"/>
      <c r="S2707" s="319"/>
      <c r="T2707" s="320"/>
      <c r="U2707" s="321">
        <v>45077</v>
      </c>
      <c r="V2707" s="270" t="str">
        <f ca="1">IFERROR(IF(E2707&lt;&gt;"",VLOOKUP(E2707,'Color Lineup'!N:N,1,0),""),"CHECK")</f>
        <v>MV218</v>
      </c>
    </row>
    <row r="2708" spans="3:22">
      <c r="C2708" s="1">
        <f>+IF(D2708=1,COUNTIF($D$2:D2708,D2708),0)</f>
        <v>0</v>
      </c>
      <c r="D2708" s="1">
        <f>+COUNTIF($E$2:E2708,E2708)</f>
        <v>120</v>
      </c>
      <c r="E2708" s="1" t="str">
        <f t="shared" si="84"/>
        <v>CXW09</v>
      </c>
      <c r="F2708" s="323">
        <f t="shared" si="85"/>
        <v>2706</v>
      </c>
      <c r="G2708" s="317" t="s">
        <v>4219</v>
      </c>
      <c r="H2708" s="317" t="s">
        <v>682</v>
      </c>
      <c r="I2708" s="317" t="s">
        <v>4142</v>
      </c>
      <c r="J2708" s="317">
        <v>8</v>
      </c>
      <c r="K2708" s="317" t="s">
        <v>680</v>
      </c>
      <c r="L2708" s="317" t="s">
        <v>948</v>
      </c>
      <c r="M2708" s="317">
        <v>0</v>
      </c>
      <c r="N2708" s="333" t="s">
        <v>635</v>
      </c>
      <c r="O2708" s="318"/>
      <c r="P2708" s="319"/>
      <c r="Q2708" s="320"/>
      <c r="R2708" s="319"/>
      <c r="S2708" s="319"/>
      <c r="T2708" s="320"/>
      <c r="U2708" s="321">
        <v>45077</v>
      </c>
      <c r="V2708" s="270" t="str">
        <f ca="1">IFERROR(IF(E2708&lt;&gt;"",VLOOKUP(E2708,'Color Lineup'!N:N,1,0),""),"CHECK")</f>
        <v>CXW09</v>
      </c>
    </row>
    <row r="2709" spans="3:22">
      <c r="C2709" s="1">
        <f>+IF(D2709=1,COUNTIF($D$2:D2709,D2709),0)</f>
        <v>0</v>
      </c>
      <c r="D2709" s="1">
        <f>+COUNTIF($E$2:E2709,E2709)</f>
        <v>29</v>
      </c>
      <c r="E2709" s="1" t="str">
        <f t="shared" si="84"/>
        <v>MY218</v>
      </c>
      <c r="F2709" s="323">
        <f t="shared" si="85"/>
        <v>2707</v>
      </c>
      <c r="G2709" s="317" t="s">
        <v>4220</v>
      </c>
      <c r="H2709" s="317" t="s">
        <v>518</v>
      </c>
      <c r="I2709" s="317" t="s">
        <v>1199</v>
      </c>
      <c r="J2709" s="317">
        <v>7</v>
      </c>
      <c r="K2709" s="317" t="s">
        <v>759</v>
      </c>
      <c r="L2709" s="317" t="s">
        <v>825</v>
      </c>
      <c r="M2709" s="317">
        <v>0</v>
      </c>
      <c r="N2709" s="333" t="s">
        <v>20</v>
      </c>
      <c r="O2709" s="318"/>
      <c r="P2709" s="319"/>
      <c r="Q2709" s="320"/>
      <c r="R2709" s="319"/>
      <c r="S2709" s="319"/>
      <c r="T2709" s="320"/>
      <c r="U2709" s="321">
        <v>45077</v>
      </c>
      <c r="V2709" s="270" t="str">
        <f ca="1">IFERROR(IF(E2709&lt;&gt;"",VLOOKUP(E2709,'Color Lineup'!N:N,1,0),""),"CHECK")</f>
        <v>MY218</v>
      </c>
    </row>
    <row r="2710" spans="3:22">
      <c r="C2710" s="1">
        <f>+IF(D2710=1,COUNTIF($D$2:D2710,D2710),0)</f>
        <v>0</v>
      </c>
      <c r="D2710" s="1">
        <f>+COUNTIF($E$2:E2710,E2710)</f>
        <v>27</v>
      </c>
      <c r="E2710" s="1" t="str">
        <f t="shared" si="84"/>
        <v>HJ3Q3</v>
      </c>
      <c r="F2710" s="323">
        <f t="shared" si="85"/>
        <v>2708</v>
      </c>
      <c r="G2710" s="317" t="s">
        <v>4221</v>
      </c>
      <c r="H2710" s="317" t="s">
        <v>682</v>
      </c>
      <c r="I2710" s="317" t="s">
        <v>4122</v>
      </c>
      <c r="J2710" s="317">
        <v>9</v>
      </c>
      <c r="K2710" s="317" t="s">
        <v>679</v>
      </c>
      <c r="L2710" s="317" t="s">
        <v>949</v>
      </c>
      <c r="M2710" s="317">
        <v>0</v>
      </c>
      <c r="N2710" s="333" t="s">
        <v>630</v>
      </c>
      <c r="O2710" s="318"/>
      <c r="P2710" s="319"/>
      <c r="Q2710" s="320"/>
      <c r="R2710" s="319"/>
      <c r="S2710" s="319"/>
      <c r="T2710" s="320"/>
      <c r="U2710" s="321">
        <v>45077</v>
      </c>
      <c r="V2710" s="270" t="str">
        <f ca="1">IFERROR(IF(E2710&lt;&gt;"",VLOOKUP(E2710,'Color Lineup'!N:N,1,0),""),"CHECK")</f>
        <v>HJ3Q3</v>
      </c>
    </row>
    <row r="2711" spans="3:22">
      <c r="C2711" s="1">
        <f>+IF(D2711=1,COUNTIF($D$2:D2711,D2711),0)</f>
        <v>0</v>
      </c>
      <c r="D2711" s="1">
        <f>+COUNTIF($E$2:E2711,E2711)</f>
        <v>41</v>
      </c>
      <c r="E2711" s="1" t="str">
        <f t="shared" si="84"/>
        <v>JH1D6</v>
      </c>
      <c r="F2711" s="323">
        <f t="shared" si="85"/>
        <v>2709</v>
      </c>
      <c r="G2711" s="317" t="s">
        <v>4222</v>
      </c>
      <c r="H2711" s="317" t="s">
        <v>520</v>
      </c>
      <c r="I2711" s="317" t="s">
        <v>4167</v>
      </c>
      <c r="J2711" s="317">
        <v>7</v>
      </c>
      <c r="K2711" s="317" t="s">
        <v>452</v>
      </c>
      <c r="L2711" s="317" t="s">
        <v>1075</v>
      </c>
      <c r="M2711" s="317">
        <v>0</v>
      </c>
      <c r="N2711" s="333" t="s">
        <v>29</v>
      </c>
      <c r="O2711" s="318"/>
      <c r="P2711" s="319"/>
      <c r="Q2711" s="320"/>
      <c r="R2711" s="319"/>
      <c r="S2711" s="319"/>
      <c r="T2711" s="320"/>
      <c r="U2711" s="321">
        <v>45077</v>
      </c>
      <c r="V2711" s="270" t="str">
        <f ca="1">IFERROR(IF(E2711&lt;&gt;"",VLOOKUP(E2711,'Color Lineup'!N:N,1,0),""),"CHECK")</f>
        <v>JH1D6</v>
      </c>
    </row>
    <row r="2712" spans="3:22">
      <c r="C2712" s="1">
        <f>+IF(D2712=1,COUNTIF($D$2:D2712,D2712),0)</f>
        <v>0</v>
      </c>
      <c r="D2712" s="1">
        <f>+COUNTIF($E$2:E2712,E2712)</f>
        <v>88</v>
      </c>
      <c r="E2712" s="1" t="str">
        <f t="shared" si="84"/>
        <v>MV040</v>
      </c>
      <c r="F2712" s="323">
        <f t="shared" si="85"/>
        <v>2710</v>
      </c>
      <c r="G2712" s="317" t="s">
        <v>4223</v>
      </c>
      <c r="H2712" s="317" t="s">
        <v>518</v>
      </c>
      <c r="I2712" s="317" t="s">
        <v>1205</v>
      </c>
      <c r="J2712" s="317">
        <v>2</v>
      </c>
      <c r="K2712" s="317" t="s">
        <v>758</v>
      </c>
      <c r="L2712" s="317" t="s">
        <v>826</v>
      </c>
      <c r="M2712" s="317">
        <v>0</v>
      </c>
      <c r="N2712" s="333" t="s">
        <v>28</v>
      </c>
      <c r="O2712" s="318"/>
      <c r="P2712" s="319"/>
      <c r="Q2712" s="320"/>
      <c r="R2712" s="319"/>
      <c r="S2712" s="319"/>
      <c r="T2712" s="320"/>
      <c r="U2712" s="321">
        <v>45077</v>
      </c>
      <c r="V2712" s="270" t="str">
        <f ca="1">IFERROR(IF(E2712&lt;&gt;"",VLOOKUP(E2712,'Color Lineup'!N:N,1,0),""),"CHECK")</f>
        <v>MV040</v>
      </c>
    </row>
    <row r="2713" spans="3:22">
      <c r="C2713" s="1">
        <f>+IF(D2713=1,COUNTIF($D$2:D2713,D2713),0)</f>
        <v>0</v>
      </c>
      <c r="D2713" s="1">
        <f>+COUNTIF($E$2:E2713,E2713)</f>
        <v>121</v>
      </c>
      <c r="E2713" s="1" t="str">
        <f t="shared" si="84"/>
        <v>HKW09</v>
      </c>
      <c r="F2713" s="323">
        <f t="shared" si="85"/>
        <v>2711</v>
      </c>
      <c r="G2713" s="317" t="s">
        <v>4224</v>
      </c>
      <c r="H2713" s="317" t="s">
        <v>682</v>
      </c>
      <c r="I2713" s="317" t="s">
        <v>4147</v>
      </c>
      <c r="J2713" s="317">
        <v>10</v>
      </c>
      <c r="K2713" s="317" t="s">
        <v>681</v>
      </c>
      <c r="L2713" s="317" t="s">
        <v>950</v>
      </c>
      <c r="M2713" s="317">
        <v>0</v>
      </c>
      <c r="N2713" s="333" t="s">
        <v>635</v>
      </c>
      <c r="O2713" s="318"/>
      <c r="P2713" s="319"/>
      <c r="Q2713" s="320"/>
      <c r="R2713" s="319"/>
      <c r="S2713" s="319"/>
      <c r="T2713" s="320"/>
      <c r="U2713" s="321">
        <v>45077</v>
      </c>
      <c r="V2713" s="270" t="str">
        <f ca="1">IFERROR(IF(E2713&lt;&gt;"",VLOOKUP(E2713,'Color Lineup'!N:N,1,0),""),"CHECK")</f>
        <v>HKW09</v>
      </c>
    </row>
    <row r="2714" spans="3:22">
      <c r="C2714" s="1">
        <f>+IF(D2714=1,COUNTIF($D$2:D2714,D2714),0)</f>
        <v>0</v>
      </c>
      <c r="D2714" s="1">
        <f>+COUNTIF($E$2:E2714,E2714)</f>
        <v>191</v>
      </c>
      <c r="E2714" s="1" t="str">
        <f t="shared" si="84"/>
        <v>MX4R0</v>
      </c>
      <c r="F2714" s="323">
        <f t="shared" si="85"/>
        <v>2712</v>
      </c>
      <c r="G2714" s="317" t="s">
        <v>4225</v>
      </c>
      <c r="H2714" s="317" t="s">
        <v>518</v>
      </c>
      <c r="I2714" s="317" t="s">
        <v>1225</v>
      </c>
      <c r="J2714" s="317">
        <v>4</v>
      </c>
      <c r="K2714" s="317" t="s">
        <v>760</v>
      </c>
      <c r="L2714" s="317" t="s">
        <v>827</v>
      </c>
      <c r="M2714" s="317">
        <v>0</v>
      </c>
      <c r="N2714" s="333" t="s">
        <v>21</v>
      </c>
      <c r="O2714" s="318"/>
      <c r="P2714" s="319"/>
      <c r="Q2714" s="320"/>
      <c r="R2714" s="319"/>
      <c r="S2714" s="319"/>
      <c r="T2714" s="320"/>
      <c r="U2714" s="321">
        <v>45077</v>
      </c>
      <c r="V2714" s="270" t="str">
        <f ca="1">IFERROR(IF(E2714&lt;&gt;"",VLOOKUP(E2714,'Color Lineup'!N:N,1,0),""),"CHECK")</f>
        <v>MX4R0</v>
      </c>
    </row>
    <row r="2715" spans="3:22">
      <c r="C2715" s="1">
        <f>+IF(D2715=1,COUNTIF($D$2:D2715,D2715),0)</f>
        <v>0</v>
      </c>
      <c r="D2715" s="1">
        <f>+COUNTIF($E$2:E2715,E2715)</f>
        <v>111</v>
      </c>
      <c r="E2715" s="1" t="str">
        <f t="shared" si="84"/>
        <v>LHX12</v>
      </c>
      <c r="F2715" s="323">
        <f t="shared" si="85"/>
        <v>2713</v>
      </c>
      <c r="G2715" s="317" t="s">
        <v>4226</v>
      </c>
      <c r="H2715" s="317" t="s">
        <v>682</v>
      </c>
      <c r="I2715" s="317" t="s">
        <v>4227</v>
      </c>
      <c r="J2715" s="317">
        <v>1</v>
      </c>
      <c r="K2715" s="317" t="s">
        <v>585</v>
      </c>
      <c r="L2715" s="317" t="s">
        <v>951</v>
      </c>
      <c r="M2715" s="317">
        <v>0</v>
      </c>
      <c r="N2715" s="333" t="s">
        <v>632</v>
      </c>
      <c r="O2715" s="318"/>
      <c r="P2715" s="319"/>
      <c r="Q2715" s="320"/>
      <c r="R2715" s="319"/>
      <c r="S2715" s="319"/>
      <c r="T2715" s="320"/>
      <c r="U2715" s="321">
        <v>45077</v>
      </c>
      <c r="V2715" s="270" t="str">
        <f ca="1">IFERROR(IF(E2715&lt;&gt;"",VLOOKUP(E2715,'Color Lineup'!N:N,1,0),""),"CHECK")</f>
        <v>LHX12</v>
      </c>
    </row>
    <row r="2716" spans="3:22">
      <c r="C2716" s="1">
        <f>+IF(D2716=1,COUNTIF($D$2:D2716,D2716),0)</f>
        <v>0</v>
      </c>
      <c r="D2716" s="1">
        <f>+COUNTIF($E$2:E2716,E2716)</f>
        <v>103</v>
      </c>
      <c r="E2716" s="1" t="str">
        <f t="shared" si="84"/>
        <v>MV4R0</v>
      </c>
      <c r="F2716" s="323">
        <f t="shared" si="85"/>
        <v>2714</v>
      </c>
      <c r="G2716" s="317" t="s">
        <v>4228</v>
      </c>
      <c r="H2716" s="317" t="s">
        <v>518</v>
      </c>
      <c r="I2716" s="317" t="s">
        <v>1205</v>
      </c>
      <c r="J2716" s="317">
        <v>3</v>
      </c>
      <c r="K2716" s="317" t="s">
        <v>758</v>
      </c>
      <c r="L2716" s="317" t="s">
        <v>828</v>
      </c>
      <c r="M2716" s="317">
        <v>0</v>
      </c>
      <c r="N2716" s="333" t="s">
        <v>21</v>
      </c>
      <c r="O2716" s="318"/>
      <c r="P2716" s="319"/>
      <c r="Q2716" s="320"/>
      <c r="R2716" s="319"/>
      <c r="S2716" s="319"/>
      <c r="T2716" s="320"/>
      <c r="U2716" s="321">
        <v>45077</v>
      </c>
      <c r="V2716" s="270" t="str">
        <f ca="1">IFERROR(IF(E2716&lt;&gt;"",VLOOKUP(E2716,'Color Lineup'!N:N,1,0),""),"CHECK")</f>
        <v>MV4R0</v>
      </c>
    </row>
    <row r="2717" spans="3:22">
      <c r="C2717" s="1">
        <f>+IF(D2717=1,COUNTIF($D$2:D2717,D2717),0)</f>
        <v>0</v>
      </c>
      <c r="D2717" s="1">
        <f>+COUNTIF($E$2:E2717,E2717)</f>
        <v>27</v>
      </c>
      <c r="E2717" s="1" t="str">
        <f t="shared" si="84"/>
        <v>JH4V8</v>
      </c>
      <c r="F2717" s="323">
        <f t="shared" si="85"/>
        <v>2715</v>
      </c>
      <c r="G2717" s="317" t="s">
        <v>4229</v>
      </c>
      <c r="H2717" s="317" t="s">
        <v>520</v>
      </c>
      <c r="I2717" s="317" t="s">
        <v>4167</v>
      </c>
      <c r="J2717" s="317">
        <v>8</v>
      </c>
      <c r="K2717" s="317" t="s">
        <v>452</v>
      </c>
      <c r="L2717" s="317" t="s">
        <v>1076</v>
      </c>
      <c r="M2717" s="317">
        <v>0</v>
      </c>
      <c r="N2717" s="333" t="s">
        <v>30</v>
      </c>
      <c r="O2717" s="318"/>
      <c r="P2717" s="319"/>
      <c r="Q2717" s="320"/>
      <c r="R2717" s="319"/>
      <c r="S2717" s="319"/>
      <c r="T2717" s="320"/>
      <c r="U2717" s="321">
        <v>45077</v>
      </c>
      <c r="V2717" s="270" t="str">
        <f ca="1">IFERROR(IF(E2717&lt;&gt;"",VLOOKUP(E2717,'Color Lineup'!N:N,1,0),""),"CHECK")</f>
        <v>JH4V8</v>
      </c>
    </row>
    <row r="2718" spans="3:22">
      <c r="C2718" s="1">
        <f>+IF(D2718=1,COUNTIF($D$2:D2718,D2718),0)</f>
        <v>0</v>
      </c>
      <c r="D2718" s="1">
        <f>+COUNTIF($E$2:E2718,E2718)</f>
        <v>32</v>
      </c>
      <c r="E2718" s="1" t="str">
        <f t="shared" si="84"/>
        <v>CXS28</v>
      </c>
      <c r="F2718" s="323">
        <f t="shared" si="85"/>
        <v>2716</v>
      </c>
      <c r="G2718" s="317" t="s">
        <v>4230</v>
      </c>
      <c r="H2718" s="317" t="s">
        <v>682</v>
      </c>
      <c r="I2718" s="317" t="s">
        <v>4142</v>
      </c>
      <c r="J2718" s="317">
        <v>9</v>
      </c>
      <c r="K2718" s="317" t="s">
        <v>680</v>
      </c>
      <c r="L2718" s="317" t="s">
        <v>952</v>
      </c>
      <c r="M2718" s="317">
        <v>0</v>
      </c>
      <c r="N2718" s="333" t="s">
        <v>631</v>
      </c>
      <c r="O2718" s="318"/>
      <c r="P2718" s="319"/>
      <c r="Q2718" s="320"/>
      <c r="R2718" s="319"/>
      <c r="S2718" s="319"/>
      <c r="T2718" s="320"/>
      <c r="U2718" s="321">
        <v>45077</v>
      </c>
      <c r="V2718" s="270" t="str">
        <f ca="1">IFERROR(IF(E2718&lt;&gt;"",VLOOKUP(E2718,'Color Lineup'!N:N,1,0),""),"CHECK")</f>
        <v>CXS28</v>
      </c>
    </row>
    <row r="2719" spans="3:22">
      <c r="C2719" s="1">
        <f>+IF(D2719=1,COUNTIF($D$2:D2719,D2719),0)</f>
        <v>0</v>
      </c>
      <c r="D2719" s="1">
        <f>+COUNTIF($E$2:E2719,E2719)</f>
        <v>81</v>
      </c>
      <c r="E2719" s="1" t="str">
        <f t="shared" si="84"/>
        <v>MX3R3</v>
      </c>
      <c r="F2719" s="323">
        <f t="shared" si="85"/>
        <v>2717</v>
      </c>
      <c r="G2719" s="317" t="s">
        <v>4231</v>
      </c>
      <c r="H2719" s="317" t="s">
        <v>518</v>
      </c>
      <c r="I2719" s="317" t="s">
        <v>1225</v>
      </c>
      <c r="J2719" s="317">
        <v>5</v>
      </c>
      <c r="K2719" s="317" t="s">
        <v>760</v>
      </c>
      <c r="L2719" s="317" t="s">
        <v>829</v>
      </c>
      <c r="M2719" s="317">
        <v>0</v>
      </c>
      <c r="N2719" s="333" t="s">
        <v>354</v>
      </c>
      <c r="O2719" s="318"/>
      <c r="P2719" s="319"/>
      <c r="Q2719" s="320"/>
      <c r="R2719" s="319"/>
      <c r="S2719" s="319"/>
      <c r="T2719" s="320"/>
      <c r="U2719" s="321">
        <v>45077</v>
      </c>
      <c r="V2719" s="270" t="str">
        <f ca="1">IFERROR(IF(E2719&lt;&gt;"",VLOOKUP(E2719,'Color Lineup'!N:N,1,0),""),"CHECK")</f>
        <v>MX3R3</v>
      </c>
    </row>
    <row r="2720" spans="3:22">
      <c r="C2720" s="1">
        <f>+IF(D2720=1,COUNTIF($D$2:D2720,D2720),0)</f>
        <v>0</v>
      </c>
      <c r="D2720" s="1">
        <f>+COUNTIF($E$2:E2720,E2720)</f>
        <v>123</v>
      </c>
      <c r="E2720" s="1" t="str">
        <f t="shared" si="84"/>
        <v>HJ089</v>
      </c>
      <c r="F2720" s="323">
        <f t="shared" si="85"/>
        <v>2718</v>
      </c>
      <c r="G2720" s="317" t="s">
        <v>4232</v>
      </c>
      <c r="H2720" s="317" t="s">
        <v>682</v>
      </c>
      <c r="I2720" s="317" t="s">
        <v>4122</v>
      </c>
      <c r="J2720" s="317">
        <v>10</v>
      </c>
      <c r="K2720" s="317" t="s">
        <v>679</v>
      </c>
      <c r="L2720" s="317" t="s">
        <v>953</v>
      </c>
      <c r="M2720" s="317">
        <v>0</v>
      </c>
      <c r="N2720" s="333" t="s">
        <v>465</v>
      </c>
      <c r="O2720" s="318"/>
      <c r="P2720" s="319"/>
      <c r="Q2720" s="320"/>
      <c r="R2720" s="319"/>
      <c r="S2720" s="319"/>
      <c r="T2720" s="320"/>
      <c r="U2720" s="321">
        <v>45077</v>
      </c>
      <c r="V2720" s="270" t="str">
        <f ca="1">IFERROR(IF(E2720&lt;&gt;"",VLOOKUP(E2720,'Color Lineup'!N:N,1,0),""),"CHECK")</f>
        <v>HJ089</v>
      </c>
    </row>
    <row r="2721" spans="3:22">
      <c r="C2721" s="1">
        <f>+IF(D2721=1,COUNTIF($D$2:D2721,D2721),0)</f>
        <v>0</v>
      </c>
      <c r="D2721" s="1">
        <f>+COUNTIF($E$2:E2721,E2721)</f>
        <v>89</v>
      </c>
      <c r="E2721" s="1" t="str">
        <f t="shared" si="84"/>
        <v>MV040</v>
      </c>
      <c r="F2721" s="323">
        <f t="shared" si="85"/>
        <v>2719</v>
      </c>
      <c r="G2721" s="317" t="s">
        <v>4233</v>
      </c>
      <c r="H2721" s="317" t="s">
        <v>518</v>
      </c>
      <c r="I2721" s="317" t="s">
        <v>1205</v>
      </c>
      <c r="J2721" s="317">
        <v>4</v>
      </c>
      <c r="K2721" s="317" t="s">
        <v>758</v>
      </c>
      <c r="L2721" s="317" t="s">
        <v>831</v>
      </c>
      <c r="M2721" s="317">
        <v>0</v>
      </c>
      <c r="N2721" s="333" t="s">
        <v>28</v>
      </c>
      <c r="O2721" s="318"/>
      <c r="P2721" s="319"/>
      <c r="Q2721" s="320"/>
      <c r="R2721" s="319"/>
      <c r="S2721" s="319"/>
      <c r="T2721" s="320"/>
      <c r="U2721" s="321">
        <v>45077</v>
      </c>
      <c r="V2721" s="270" t="str">
        <f ca="1">IFERROR(IF(E2721&lt;&gt;"",VLOOKUP(E2721,'Color Lineup'!N:N,1,0),""),"CHECK")</f>
        <v>MV040</v>
      </c>
    </row>
    <row r="2722" spans="3:22">
      <c r="C2722" s="1">
        <f>+IF(D2722=1,COUNTIF($D$2:D2722,D2722),0)</f>
        <v>0</v>
      </c>
      <c r="D2722" s="1">
        <f>+COUNTIF($E$2:E2722,E2722)</f>
        <v>122</v>
      </c>
      <c r="E2722" s="1" t="str">
        <f t="shared" si="84"/>
        <v>HKW09</v>
      </c>
      <c r="F2722" s="323">
        <f t="shared" si="85"/>
        <v>2720</v>
      </c>
      <c r="G2722" s="317" t="s">
        <v>4234</v>
      </c>
      <c r="H2722" s="317" t="s">
        <v>682</v>
      </c>
      <c r="I2722" s="317" t="s">
        <v>4235</v>
      </c>
      <c r="J2722" s="317">
        <v>1</v>
      </c>
      <c r="K2722" s="317" t="s">
        <v>681</v>
      </c>
      <c r="L2722" s="317" t="s">
        <v>954</v>
      </c>
      <c r="M2722" s="317">
        <v>0</v>
      </c>
      <c r="N2722" s="333" t="s">
        <v>635</v>
      </c>
      <c r="O2722" s="318"/>
      <c r="P2722" s="319"/>
      <c r="Q2722" s="320"/>
      <c r="R2722" s="319"/>
      <c r="S2722" s="319"/>
      <c r="T2722" s="320"/>
      <c r="U2722" s="321">
        <v>45077</v>
      </c>
      <c r="V2722" s="270" t="str">
        <f ca="1">IFERROR(IF(E2722&lt;&gt;"",VLOOKUP(E2722,'Color Lineup'!N:N,1,0),""),"CHECK")</f>
        <v>HKW09</v>
      </c>
    </row>
    <row r="2723" spans="3:22">
      <c r="C2723" s="1">
        <f>+IF(D2723=1,COUNTIF($D$2:D2723,D2723),0)</f>
        <v>0</v>
      </c>
      <c r="D2723" s="1">
        <f>+COUNTIF($E$2:E2723,E2723)</f>
        <v>19</v>
      </c>
      <c r="E2723" s="1" t="str">
        <f t="shared" si="84"/>
        <v>JL1D6</v>
      </c>
      <c r="F2723" s="323">
        <f t="shared" si="85"/>
        <v>2721</v>
      </c>
      <c r="G2723" s="317" t="s">
        <v>4236</v>
      </c>
      <c r="H2723" s="317" t="s">
        <v>520</v>
      </c>
      <c r="I2723" s="317" t="s">
        <v>4160</v>
      </c>
      <c r="J2723" s="317">
        <v>3</v>
      </c>
      <c r="K2723" s="317" t="s">
        <v>454</v>
      </c>
      <c r="L2723" s="317" t="s">
        <v>1077</v>
      </c>
      <c r="M2723" s="317">
        <v>0</v>
      </c>
      <c r="N2723" s="333" t="s">
        <v>29</v>
      </c>
      <c r="O2723" s="318"/>
      <c r="P2723" s="319"/>
      <c r="Q2723" s="320"/>
      <c r="R2723" s="319"/>
      <c r="S2723" s="319"/>
      <c r="T2723" s="320"/>
      <c r="U2723" s="321">
        <v>45077</v>
      </c>
      <c r="V2723" s="270" t="str">
        <f ca="1">IFERROR(IF(E2723&lt;&gt;"",VLOOKUP(E2723,'Color Lineup'!N:N,1,0),""),"CHECK")</f>
        <v>JL1D6</v>
      </c>
    </row>
    <row r="2724" spans="3:22">
      <c r="C2724" s="1">
        <f>+IF(D2724=1,COUNTIF($D$2:D2724,D2724),0)</f>
        <v>0</v>
      </c>
      <c r="D2724" s="1">
        <f>+COUNTIF($E$2:E2724,E2724)</f>
        <v>84</v>
      </c>
      <c r="E2724" s="1" t="str">
        <f t="shared" si="84"/>
        <v>MY4R0</v>
      </c>
      <c r="F2724" s="323">
        <f t="shared" si="85"/>
        <v>2722</v>
      </c>
      <c r="G2724" s="317" t="s">
        <v>4237</v>
      </c>
      <c r="H2724" s="317" t="s">
        <v>518</v>
      </c>
      <c r="I2724" s="317" t="s">
        <v>1199</v>
      </c>
      <c r="J2724" s="317">
        <v>8</v>
      </c>
      <c r="K2724" s="317" t="s">
        <v>759</v>
      </c>
      <c r="L2724" s="317" t="s">
        <v>832</v>
      </c>
      <c r="M2724" s="317">
        <v>0</v>
      </c>
      <c r="N2724" s="333" t="s">
        <v>21</v>
      </c>
      <c r="O2724" s="318"/>
      <c r="P2724" s="319"/>
      <c r="Q2724" s="320"/>
      <c r="R2724" s="319"/>
      <c r="S2724" s="319"/>
      <c r="T2724" s="320"/>
      <c r="U2724" s="321">
        <v>45077</v>
      </c>
      <c r="V2724" s="270" t="str">
        <f ca="1">IFERROR(IF(E2724&lt;&gt;"",VLOOKUP(E2724,'Color Lineup'!N:N,1,0),""),"CHECK")</f>
        <v>MY4R0</v>
      </c>
    </row>
    <row r="2725" spans="3:22">
      <c r="C2725" s="1">
        <f>+IF(D2725=1,COUNTIF($D$2:D2725,D2725),0)</f>
        <v>0</v>
      </c>
      <c r="D2725" s="1">
        <f>+COUNTIF($E$2:E2725,E2725)</f>
        <v>222</v>
      </c>
      <c r="E2725" s="1" t="str">
        <f t="shared" si="84"/>
        <v>LH089</v>
      </c>
      <c r="F2725" s="323">
        <f t="shared" si="85"/>
        <v>2723</v>
      </c>
      <c r="G2725" s="317" t="s">
        <v>4238</v>
      </c>
      <c r="H2725" s="317" t="s">
        <v>682</v>
      </c>
      <c r="I2725" s="317" t="s">
        <v>4227</v>
      </c>
      <c r="J2725" s="317">
        <v>2</v>
      </c>
      <c r="K2725" s="317" t="s">
        <v>585</v>
      </c>
      <c r="L2725" s="317" t="s">
        <v>955</v>
      </c>
      <c r="M2725" s="317">
        <v>0</v>
      </c>
      <c r="N2725" s="333" t="s">
        <v>465</v>
      </c>
      <c r="O2725" s="318"/>
      <c r="P2725" s="319"/>
      <c r="Q2725" s="320"/>
      <c r="R2725" s="319"/>
      <c r="S2725" s="319"/>
      <c r="T2725" s="320"/>
      <c r="U2725" s="321">
        <v>45077</v>
      </c>
      <c r="V2725" s="270" t="str">
        <f ca="1">IFERROR(IF(E2725&lt;&gt;"",VLOOKUP(E2725,'Color Lineup'!N:N,1,0),""),"CHECK")</f>
        <v>LH089</v>
      </c>
    </row>
    <row r="2726" spans="3:22">
      <c r="C2726" s="1">
        <f>+IF(D2726=1,COUNTIF($D$2:D2726,D2726),0)</f>
        <v>0</v>
      </c>
      <c r="D2726" s="1">
        <f>+COUNTIF($E$2:E2726,E2726)</f>
        <v>30</v>
      </c>
      <c r="E2726" s="1" t="str">
        <f t="shared" si="84"/>
        <v>MV089</v>
      </c>
      <c r="F2726" s="323">
        <f t="shared" si="85"/>
        <v>2724</v>
      </c>
      <c r="G2726" s="317" t="s">
        <v>4239</v>
      </c>
      <c r="H2726" s="317" t="s">
        <v>518</v>
      </c>
      <c r="I2726" s="317" t="s">
        <v>1205</v>
      </c>
      <c r="J2726" s="317">
        <v>5</v>
      </c>
      <c r="K2726" s="317" t="s">
        <v>758</v>
      </c>
      <c r="L2726" s="317" t="s">
        <v>834</v>
      </c>
      <c r="M2726" s="317">
        <v>0</v>
      </c>
      <c r="N2726" s="333" t="s">
        <v>465</v>
      </c>
      <c r="O2726" s="318"/>
      <c r="P2726" s="319"/>
      <c r="Q2726" s="320"/>
      <c r="R2726" s="319"/>
      <c r="S2726" s="319"/>
      <c r="T2726" s="320"/>
      <c r="U2726" s="321">
        <v>45077</v>
      </c>
      <c r="V2726" s="270" t="str">
        <f ca="1">IFERROR(IF(E2726&lt;&gt;"",VLOOKUP(E2726,'Color Lineup'!N:N,1,0),""),"CHECK")</f>
        <v>MV089</v>
      </c>
    </row>
    <row r="2727" spans="3:22">
      <c r="C2727" s="1">
        <f>+IF(D2727=1,COUNTIF($D$2:D2727,D2727),0)</f>
        <v>0</v>
      </c>
      <c r="D2727" s="1">
        <f>+COUNTIF($E$2:E2727,E2727)</f>
        <v>123</v>
      </c>
      <c r="E2727" s="1" t="str">
        <f t="shared" si="84"/>
        <v>HKW09</v>
      </c>
      <c r="F2727" s="323">
        <f t="shared" si="85"/>
        <v>2725</v>
      </c>
      <c r="G2727" s="317" t="s">
        <v>4240</v>
      </c>
      <c r="H2727" s="317" t="s">
        <v>682</v>
      </c>
      <c r="I2727" s="317" t="s">
        <v>4235</v>
      </c>
      <c r="J2727" s="317">
        <v>2</v>
      </c>
      <c r="K2727" s="317" t="s">
        <v>681</v>
      </c>
      <c r="L2727" s="317" t="s">
        <v>956</v>
      </c>
      <c r="M2727" s="317">
        <v>0</v>
      </c>
      <c r="N2727" s="333" t="s">
        <v>635</v>
      </c>
      <c r="O2727" s="318"/>
      <c r="P2727" s="319"/>
      <c r="Q2727" s="320"/>
      <c r="R2727" s="319"/>
      <c r="S2727" s="319"/>
      <c r="T2727" s="320"/>
      <c r="U2727" s="321">
        <v>45077</v>
      </c>
      <c r="V2727" s="270" t="str">
        <f ca="1">IFERROR(IF(E2727&lt;&gt;"",VLOOKUP(E2727,'Color Lineup'!N:N,1,0),""),"CHECK")</f>
        <v>HKW09</v>
      </c>
    </row>
    <row r="2728" spans="3:22">
      <c r="C2728" s="1">
        <f>+IF(D2728=1,COUNTIF($D$2:D2728,D2728),0)</f>
        <v>0</v>
      </c>
      <c r="D2728" s="1">
        <f>+COUNTIF($E$2:E2728,E2728)</f>
        <v>166</v>
      </c>
      <c r="E2728" s="1" t="str">
        <f t="shared" si="84"/>
        <v>MX089</v>
      </c>
      <c r="F2728" s="323">
        <f t="shared" si="85"/>
        <v>2726</v>
      </c>
      <c r="G2728" s="317" t="s">
        <v>4241</v>
      </c>
      <c r="H2728" s="317" t="s">
        <v>518</v>
      </c>
      <c r="I2728" s="317" t="s">
        <v>1225</v>
      </c>
      <c r="J2728" s="317">
        <v>6</v>
      </c>
      <c r="K2728" s="317" t="s">
        <v>760</v>
      </c>
      <c r="L2728" s="317" t="s">
        <v>835</v>
      </c>
      <c r="M2728" s="317">
        <v>0</v>
      </c>
      <c r="N2728" s="333" t="s">
        <v>465</v>
      </c>
      <c r="O2728" s="318"/>
      <c r="P2728" s="319"/>
      <c r="Q2728" s="320"/>
      <c r="R2728" s="319"/>
      <c r="S2728" s="319"/>
      <c r="T2728" s="320"/>
      <c r="U2728" s="321">
        <v>45077</v>
      </c>
      <c r="V2728" s="270" t="str">
        <f ca="1">IFERROR(IF(E2728&lt;&gt;"",VLOOKUP(E2728,'Color Lineup'!N:N,1,0),""),"CHECK")</f>
        <v>MX089</v>
      </c>
    </row>
    <row r="2729" spans="3:22">
      <c r="C2729" s="1">
        <f>+IF(D2729=1,COUNTIF($D$2:D2729,D2729),0)</f>
        <v>0</v>
      </c>
      <c r="D2729" s="1">
        <f>+COUNTIF($E$2:E2729,E2729)</f>
        <v>39</v>
      </c>
      <c r="E2729" s="1" t="str">
        <f t="shared" si="84"/>
        <v>CXX12</v>
      </c>
      <c r="F2729" s="323">
        <f t="shared" si="85"/>
        <v>2727</v>
      </c>
      <c r="G2729" s="317" t="s">
        <v>4242</v>
      </c>
      <c r="H2729" s="317" t="s">
        <v>682</v>
      </c>
      <c r="I2729" s="317" t="s">
        <v>4142</v>
      </c>
      <c r="J2729" s="317">
        <v>10</v>
      </c>
      <c r="K2729" s="317" t="s">
        <v>680</v>
      </c>
      <c r="L2729" s="317" t="s">
        <v>957</v>
      </c>
      <c r="M2729" s="317">
        <v>0</v>
      </c>
      <c r="N2729" s="333" t="s">
        <v>632</v>
      </c>
      <c r="O2729" s="318"/>
      <c r="P2729" s="319"/>
      <c r="Q2729" s="320"/>
      <c r="R2729" s="319"/>
      <c r="S2729" s="319"/>
      <c r="T2729" s="320"/>
      <c r="U2729" s="321">
        <v>45077</v>
      </c>
      <c r="V2729" s="270" t="str">
        <f ca="1">IFERROR(IF(E2729&lt;&gt;"",VLOOKUP(E2729,'Color Lineup'!N:N,1,0),""),"CHECK")</f>
        <v>CXX12</v>
      </c>
    </row>
    <row r="2730" spans="3:22">
      <c r="C2730" s="1">
        <f>+IF(D2730=1,COUNTIF($D$2:D2730,D2730),0)</f>
        <v>0</v>
      </c>
      <c r="D2730" s="1">
        <f>+COUNTIF($E$2:E2730,E2730)</f>
        <v>71</v>
      </c>
      <c r="E2730" s="1" t="str">
        <f t="shared" si="84"/>
        <v>JH040</v>
      </c>
      <c r="F2730" s="323">
        <f t="shared" si="85"/>
        <v>2728</v>
      </c>
      <c r="G2730" s="317" t="s">
        <v>4243</v>
      </c>
      <c r="H2730" s="317" t="s">
        <v>520</v>
      </c>
      <c r="I2730" s="317" t="s">
        <v>4167</v>
      </c>
      <c r="J2730" s="317">
        <v>9</v>
      </c>
      <c r="K2730" s="317" t="s">
        <v>452</v>
      </c>
      <c r="L2730" s="317" t="s">
        <v>1078</v>
      </c>
      <c r="M2730" s="317">
        <v>0</v>
      </c>
      <c r="N2730" s="333" t="s">
        <v>28</v>
      </c>
      <c r="O2730" s="318"/>
      <c r="P2730" s="319"/>
      <c r="Q2730" s="320"/>
      <c r="R2730" s="319"/>
      <c r="S2730" s="319"/>
      <c r="T2730" s="320"/>
      <c r="U2730" s="321">
        <v>45077</v>
      </c>
      <c r="V2730" s="270" t="str">
        <f ca="1">IFERROR(IF(E2730&lt;&gt;"",VLOOKUP(E2730,'Color Lineup'!N:N,1,0),""),"CHECK")</f>
        <v>JH040</v>
      </c>
    </row>
    <row r="2731" spans="3:22">
      <c r="C2731" s="1">
        <f>+IF(D2731=1,COUNTIF($D$2:D2731,D2731),0)</f>
        <v>0</v>
      </c>
      <c r="D2731" s="1">
        <f>+COUNTIF($E$2:E2731,E2731)</f>
        <v>27</v>
      </c>
      <c r="E2731" s="1" t="str">
        <f t="shared" si="84"/>
        <v>MV218</v>
      </c>
      <c r="F2731" s="323">
        <f t="shared" si="85"/>
        <v>2729</v>
      </c>
      <c r="G2731" s="317" t="s">
        <v>4244</v>
      </c>
      <c r="H2731" s="317" t="s">
        <v>518</v>
      </c>
      <c r="I2731" s="317" t="s">
        <v>1205</v>
      </c>
      <c r="J2731" s="317">
        <v>6</v>
      </c>
      <c r="K2731" s="317" t="s">
        <v>758</v>
      </c>
      <c r="L2731" s="317" t="s">
        <v>836</v>
      </c>
      <c r="M2731" s="317">
        <v>0</v>
      </c>
      <c r="N2731" s="333" t="s">
        <v>20</v>
      </c>
      <c r="O2731" s="318"/>
      <c r="P2731" s="319"/>
      <c r="Q2731" s="320"/>
      <c r="R2731" s="319"/>
      <c r="S2731" s="319"/>
      <c r="T2731" s="320"/>
      <c r="U2731" s="321">
        <v>45077</v>
      </c>
      <c r="V2731" s="270" t="str">
        <f ca="1">IFERROR(IF(E2731&lt;&gt;"",VLOOKUP(E2731,'Color Lineup'!N:N,1,0),""),"CHECK")</f>
        <v>MV218</v>
      </c>
    </row>
    <row r="2732" spans="3:22">
      <c r="C2732" s="1">
        <f>+IF(D2732=1,COUNTIF($D$2:D2732,D2732),0)</f>
        <v>0</v>
      </c>
      <c r="D2732" s="1">
        <f>+COUNTIF($E$2:E2732,E2732)</f>
        <v>32</v>
      </c>
      <c r="E2732" s="1" t="str">
        <f t="shared" si="84"/>
        <v>HJS28</v>
      </c>
      <c r="F2732" s="323">
        <f t="shared" si="85"/>
        <v>2730</v>
      </c>
      <c r="G2732" s="317" t="s">
        <v>4245</v>
      </c>
      <c r="H2732" s="317" t="s">
        <v>682</v>
      </c>
      <c r="I2732" s="317" t="s">
        <v>4246</v>
      </c>
      <c r="J2732" s="317">
        <v>1</v>
      </c>
      <c r="K2732" s="317" t="s">
        <v>679</v>
      </c>
      <c r="L2732" s="317" t="s">
        <v>958</v>
      </c>
      <c r="M2732" s="317">
        <v>0</v>
      </c>
      <c r="N2732" s="333" t="s">
        <v>631</v>
      </c>
      <c r="O2732" s="318"/>
      <c r="P2732" s="319"/>
      <c r="Q2732" s="320"/>
      <c r="R2732" s="319"/>
      <c r="S2732" s="319"/>
      <c r="T2732" s="320"/>
      <c r="U2732" s="321">
        <v>45077</v>
      </c>
      <c r="V2732" s="270" t="str">
        <f ca="1">IFERROR(IF(E2732&lt;&gt;"",VLOOKUP(E2732,'Color Lineup'!N:N,1,0),""),"CHECK")</f>
        <v>HJS28</v>
      </c>
    </row>
    <row r="2733" spans="3:22">
      <c r="C2733" s="1">
        <f>+IF(D2733=1,COUNTIF($D$2:D2733,D2733),0)</f>
        <v>0</v>
      </c>
      <c r="D2733" s="1">
        <f>+COUNTIF($E$2:E2733,E2733)</f>
        <v>111</v>
      </c>
      <c r="E2733" s="1" t="str">
        <f t="shared" si="84"/>
        <v>MX218</v>
      </c>
      <c r="F2733" s="323">
        <f t="shared" si="85"/>
        <v>2731</v>
      </c>
      <c r="G2733" s="317" t="s">
        <v>4247</v>
      </c>
      <c r="H2733" s="317" t="s">
        <v>518</v>
      </c>
      <c r="I2733" s="317" t="s">
        <v>1225</v>
      </c>
      <c r="J2733" s="317">
        <v>7</v>
      </c>
      <c r="K2733" s="317" t="s">
        <v>760</v>
      </c>
      <c r="L2733" s="317" t="s">
        <v>838</v>
      </c>
      <c r="M2733" s="317">
        <v>0</v>
      </c>
      <c r="N2733" s="333" t="s">
        <v>20</v>
      </c>
      <c r="O2733" s="318"/>
      <c r="P2733" s="319"/>
      <c r="Q2733" s="320"/>
      <c r="R2733" s="319"/>
      <c r="S2733" s="319"/>
      <c r="T2733" s="320"/>
      <c r="U2733" s="321">
        <v>45077</v>
      </c>
      <c r="V2733" s="270" t="str">
        <f ca="1">IFERROR(IF(E2733&lt;&gt;"",VLOOKUP(E2733,'Color Lineup'!N:N,1,0),""),"CHECK")</f>
        <v>MX218</v>
      </c>
    </row>
    <row r="2734" spans="3:22">
      <c r="C2734" s="1">
        <f>+IF(D2734=1,COUNTIF($D$2:D2734,D2734),0)</f>
        <v>0</v>
      </c>
      <c r="D2734" s="1">
        <f>+COUNTIF($E$2:E2734,E2734)</f>
        <v>42</v>
      </c>
      <c r="E2734" s="1" t="str">
        <f t="shared" si="84"/>
        <v>JH1D6</v>
      </c>
      <c r="F2734" s="323">
        <f t="shared" si="85"/>
        <v>2732</v>
      </c>
      <c r="G2734" s="317" t="s">
        <v>4248</v>
      </c>
      <c r="H2734" s="317" t="s">
        <v>520</v>
      </c>
      <c r="I2734" s="317" t="s">
        <v>4167</v>
      </c>
      <c r="J2734" s="317">
        <v>10</v>
      </c>
      <c r="K2734" s="317" t="s">
        <v>452</v>
      </c>
      <c r="L2734" s="317" t="s">
        <v>1079</v>
      </c>
      <c r="M2734" s="317">
        <v>0</v>
      </c>
      <c r="N2734" s="333" t="s">
        <v>29</v>
      </c>
      <c r="O2734" s="318"/>
      <c r="P2734" s="319"/>
      <c r="Q2734" s="320"/>
      <c r="R2734" s="319"/>
      <c r="S2734" s="319"/>
      <c r="T2734" s="320"/>
      <c r="U2734" s="321">
        <v>45077</v>
      </c>
      <c r="V2734" s="270" t="str">
        <f ca="1">IFERROR(IF(E2734&lt;&gt;"",VLOOKUP(E2734,'Color Lineup'!N:N,1,0),""),"CHECK")</f>
        <v>JH1D6</v>
      </c>
    </row>
    <row r="2735" spans="3:22">
      <c r="C2735" s="1">
        <f>+IF(D2735=1,COUNTIF($D$2:D2735,D2735),0)</f>
        <v>0</v>
      </c>
      <c r="D2735" s="1">
        <f>+COUNTIF($E$2:E2735,E2735)</f>
        <v>223</v>
      </c>
      <c r="E2735" s="1" t="str">
        <f t="shared" si="84"/>
        <v>LH089</v>
      </c>
      <c r="F2735" s="323">
        <f t="shared" si="85"/>
        <v>2733</v>
      </c>
      <c r="G2735" s="317" t="s">
        <v>4249</v>
      </c>
      <c r="H2735" s="317" t="s">
        <v>682</v>
      </c>
      <c r="I2735" s="317" t="s">
        <v>4227</v>
      </c>
      <c r="J2735" s="317">
        <v>3</v>
      </c>
      <c r="K2735" s="317" t="s">
        <v>585</v>
      </c>
      <c r="L2735" s="317" t="s">
        <v>959</v>
      </c>
      <c r="M2735" s="317">
        <v>0</v>
      </c>
      <c r="N2735" s="333" t="s">
        <v>465</v>
      </c>
      <c r="O2735" s="318"/>
      <c r="P2735" s="319"/>
      <c r="Q2735" s="320"/>
      <c r="R2735" s="319"/>
      <c r="S2735" s="319"/>
      <c r="T2735" s="320"/>
      <c r="U2735" s="321">
        <v>45077</v>
      </c>
      <c r="V2735" s="270" t="str">
        <f ca="1">IFERROR(IF(E2735&lt;&gt;"",VLOOKUP(E2735,'Color Lineup'!N:N,1,0),""),"CHECK")</f>
        <v>LH089</v>
      </c>
    </row>
    <row r="2736" spans="3:22">
      <c r="C2736" s="1">
        <f>+IF(D2736=1,COUNTIF($D$2:D2736,D2736),0)</f>
        <v>0</v>
      </c>
      <c r="D2736" s="1">
        <f>+COUNTIF($E$2:E2736,E2736)</f>
        <v>28</v>
      </c>
      <c r="E2736" s="1" t="str">
        <f t="shared" si="84"/>
        <v>JH4V8</v>
      </c>
      <c r="F2736" s="323">
        <f t="shared" si="85"/>
        <v>2734</v>
      </c>
      <c r="G2736" s="317" t="s">
        <v>4250</v>
      </c>
      <c r="H2736" s="317" t="s">
        <v>520</v>
      </c>
      <c r="I2736" s="317" t="s">
        <v>4251</v>
      </c>
      <c r="J2736" s="317">
        <v>1</v>
      </c>
      <c r="K2736" s="317" t="s">
        <v>452</v>
      </c>
      <c r="L2736" s="317" t="s">
        <v>1080</v>
      </c>
      <c r="M2736" s="317">
        <v>0</v>
      </c>
      <c r="N2736" s="333" t="s">
        <v>30</v>
      </c>
      <c r="O2736" s="318"/>
      <c r="P2736" s="319"/>
      <c r="Q2736" s="320"/>
      <c r="R2736" s="319"/>
      <c r="S2736" s="319"/>
      <c r="T2736" s="320"/>
      <c r="U2736" s="321">
        <v>45077</v>
      </c>
      <c r="V2736" s="270" t="str">
        <f ca="1">IFERROR(IF(E2736&lt;&gt;"",VLOOKUP(E2736,'Color Lineup'!N:N,1,0),""),"CHECK")</f>
        <v>JH4V8</v>
      </c>
    </row>
    <row r="2737" spans="3:22">
      <c r="C2737" s="1">
        <f>+IF(D2737=1,COUNTIF($D$2:D2737,D2737),0)</f>
        <v>0</v>
      </c>
      <c r="D2737" s="1">
        <f>+COUNTIF($E$2:E2737,E2737)</f>
        <v>90</v>
      </c>
      <c r="E2737" s="1" t="str">
        <f t="shared" si="84"/>
        <v>MV040</v>
      </c>
      <c r="F2737" s="323">
        <f t="shared" si="85"/>
        <v>2735</v>
      </c>
      <c r="G2737" s="317" t="s">
        <v>4252</v>
      </c>
      <c r="H2737" s="317" t="s">
        <v>518</v>
      </c>
      <c r="I2737" s="317" t="s">
        <v>1205</v>
      </c>
      <c r="J2737" s="317">
        <v>7</v>
      </c>
      <c r="K2737" s="317" t="s">
        <v>758</v>
      </c>
      <c r="L2737" s="317" t="s">
        <v>839</v>
      </c>
      <c r="M2737" s="317">
        <v>0</v>
      </c>
      <c r="N2737" s="333" t="s">
        <v>28</v>
      </c>
      <c r="O2737" s="318"/>
      <c r="P2737" s="319"/>
      <c r="Q2737" s="320"/>
      <c r="R2737" s="319"/>
      <c r="S2737" s="319"/>
      <c r="T2737" s="320"/>
      <c r="U2737" s="321">
        <v>45077</v>
      </c>
      <c r="V2737" s="270" t="str">
        <f ca="1">IFERROR(IF(E2737&lt;&gt;"",VLOOKUP(E2737,'Color Lineup'!N:N,1,0),""),"CHECK")</f>
        <v>MV040</v>
      </c>
    </row>
    <row r="2738" spans="3:22">
      <c r="C2738" s="1">
        <f>+IF(D2738=1,COUNTIF($D$2:D2738,D2738),0)</f>
        <v>0</v>
      </c>
      <c r="D2738" s="1">
        <f>+COUNTIF($E$2:E2738,E2738)</f>
        <v>124</v>
      </c>
      <c r="E2738" s="1" t="str">
        <f t="shared" si="84"/>
        <v>HKW09</v>
      </c>
      <c r="F2738" s="323">
        <f t="shared" si="85"/>
        <v>2736</v>
      </c>
      <c r="G2738" s="317" t="s">
        <v>4253</v>
      </c>
      <c r="H2738" s="317" t="s">
        <v>682</v>
      </c>
      <c r="I2738" s="317" t="s">
        <v>4235</v>
      </c>
      <c r="J2738" s="317">
        <v>3</v>
      </c>
      <c r="K2738" s="317" t="s">
        <v>681</v>
      </c>
      <c r="L2738" s="317" t="s">
        <v>960</v>
      </c>
      <c r="M2738" s="317">
        <v>0</v>
      </c>
      <c r="N2738" s="333" t="s">
        <v>635</v>
      </c>
      <c r="O2738" s="318"/>
      <c r="P2738" s="319"/>
      <c r="Q2738" s="320"/>
      <c r="R2738" s="319"/>
      <c r="S2738" s="319"/>
      <c r="T2738" s="320"/>
      <c r="U2738" s="321">
        <v>45077</v>
      </c>
      <c r="V2738" s="270" t="str">
        <f ca="1">IFERROR(IF(E2738&lt;&gt;"",VLOOKUP(E2738,'Color Lineup'!N:N,1,0),""),"CHECK")</f>
        <v>HKW09</v>
      </c>
    </row>
    <row r="2739" spans="3:22">
      <c r="C2739" s="1">
        <f>+IF(D2739=1,COUNTIF($D$2:D2739,D2739),0)</f>
        <v>0</v>
      </c>
      <c r="D2739" s="1">
        <f>+COUNTIF($E$2:E2739,E2739)</f>
        <v>50</v>
      </c>
      <c r="E2739" s="1" t="str">
        <f t="shared" si="84"/>
        <v>MY040</v>
      </c>
      <c r="F2739" s="323">
        <f t="shared" si="85"/>
        <v>2737</v>
      </c>
      <c r="G2739" s="317" t="s">
        <v>4254</v>
      </c>
      <c r="H2739" s="317" t="s">
        <v>518</v>
      </c>
      <c r="I2739" s="317" t="s">
        <v>1199</v>
      </c>
      <c r="J2739" s="317">
        <v>9</v>
      </c>
      <c r="K2739" s="317" t="s">
        <v>759</v>
      </c>
      <c r="L2739" s="317" t="s">
        <v>841</v>
      </c>
      <c r="M2739" s="317">
        <v>0</v>
      </c>
      <c r="N2739" s="333" t="s">
        <v>28</v>
      </c>
      <c r="O2739" s="318"/>
      <c r="P2739" s="319"/>
      <c r="Q2739" s="320"/>
      <c r="R2739" s="319"/>
      <c r="S2739" s="319"/>
      <c r="T2739" s="320"/>
      <c r="U2739" s="321">
        <v>45077</v>
      </c>
      <c r="V2739" s="270" t="str">
        <f ca="1">IFERROR(IF(E2739&lt;&gt;"",VLOOKUP(E2739,'Color Lineup'!N:N,1,0),""),"CHECK")</f>
        <v>MY040</v>
      </c>
    </row>
    <row r="2740" spans="3:22">
      <c r="C2740" s="1">
        <f>+IF(D2740=1,COUNTIF($D$2:D2740,D2740),0)</f>
        <v>0</v>
      </c>
      <c r="D2740" s="1">
        <f>+COUNTIF($E$2:E2740,E2740)</f>
        <v>22</v>
      </c>
      <c r="E2740" s="1" t="str">
        <f t="shared" si="84"/>
        <v>CXP20</v>
      </c>
      <c r="F2740" s="323">
        <f t="shared" si="85"/>
        <v>2738</v>
      </c>
      <c r="G2740" s="317" t="s">
        <v>4255</v>
      </c>
      <c r="H2740" s="317" t="s">
        <v>682</v>
      </c>
      <c r="I2740" s="317" t="s">
        <v>4256</v>
      </c>
      <c r="J2740" s="317">
        <v>1</v>
      </c>
      <c r="K2740" s="317" t="s">
        <v>680</v>
      </c>
      <c r="L2740" s="317" t="s">
        <v>961</v>
      </c>
      <c r="M2740" s="317">
        <v>0</v>
      </c>
      <c r="N2740" s="333" t="s">
        <v>633</v>
      </c>
      <c r="O2740" s="318"/>
      <c r="P2740" s="319"/>
      <c r="Q2740" s="320"/>
      <c r="R2740" s="319"/>
      <c r="S2740" s="319"/>
      <c r="T2740" s="320"/>
      <c r="U2740" s="321">
        <v>45077</v>
      </c>
      <c r="V2740" s="270" t="str">
        <f ca="1">IFERROR(IF(E2740&lt;&gt;"",VLOOKUP(E2740,'Color Lineup'!N:N,1,0),""),"CHECK")</f>
        <v>CXP20</v>
      </c>
    </row>
    <row r="2741" spans="3:22">
      <c r="C2741" s="1">
        <f>+IF(D2741=1,COUNTIF($D$2:D2741,D2741),0)</f>
        <v>0</v>
      </c>
      <c r="D2741" s="1">
        <f>+COUNTIF($E$2:E2741,E2741)</f>
        <v>192</v>
      </c>
      <c r="E2741" s="1" t="str">
        <f t="shared" si="84"/>
        <v>MX4R0</v>
      </c>
      <c r="F2741" s="323">
        <f t="shared" si="85"/>
        <v>2739</v>
      </c>
      <c r="G2741" s="317" t="s">
        <v>4257</v>
      </c>
      <c r="H2741" s="317" t="s">
        <v>518</v>
      </c>
      <c r="I2741" s="317" t="s">
        <v>1225</v>
      </c>
      <c r="J2741" s="317">
        <v>8</v>
      </c>
      <c r="K2741" s="317" t="s">
        <v>760</v>
      </c>
      <c r="L2741" s="317" t="s">
        <v>842</v>
      </c>
      <c r="M2741" s="317">
        <v>0</v>
      </c>
      <c r="N2741" s="333" t="s">
        <v>21</v>
      </c>
      <c r="O2741" s="318"/>
      <c r="P2741" s="319"/>
      <c r="Q2741" s="320"/>
      <c r="R2741" s="319"/>
      <c r="S2741" s="319"/>
      <c r="T2741" s="320"/>
      <c r="U2741" s="321">
        <v>45077</v>
      </c>
      <c r="V2741" s="270" t="str">
        <f ca="1">IFERROR(IF(E2741&lt;&gt;"",VLOOKUP(E2741,'Color Lineup'!N:N,1,0),""),"CHECK")</f>
        <v>MX4R0</v>
      </c>
    </row>
    <row r="2742" spans="3:22">
      <c r="C2742" s="1">
        <f>+IF(D2742=1,COUNTIF($D$2:D2742,D2742),0)</f>
        <v>0</v>
      </c>
      <c r="D2742" s="1">
        <f>+COUNTIF($E$2:E2742,E2742)</f>
        <v>43</v>
      </c>
      <c r="E2742" s="1" t="str">
        <f t="shared" si="84"/>
        <v>JH1D6</v>
      </c>
      <c r="F2742" s="323">
        <f t="shared" si="85"/>
        <v>2740</v>
      </c>
      <c r="G2742" s="317" t="s">
        <v>4258</v>
      </c>
      <c r="H2742" s="317" t="s">
        <v>520</v>
      </c>
      <c r="I2742" s="317" t="s">
        <v>4251</v>
      </c>
      <c r="J2742" s="317">
        <v>2</v>
      </c>
      <c r="K2742" s="317" t="s">
        <v>452</v>
      </c>
      <c r="L2742" s="317" t="s">
        <v>1081</v>
      </c>
      <c r="M2742" s="317">
        <v>0</v>
      </c>
      <c r="N2742" s="333" t="s">
        <v>29</v>
      </c>
      <c r="O2742" s="318"/>
      <c r="P2742" s="319"/>
      <c r="Q2742" s="320"/>
      <c r="R2742" s="319"/>
      <c r="S2742" s="319"/>
      <c r="T2742" s="320"/>
      <c r="U2742" s="321">
        <v>45077</v>
      </c>
      <c r="V2742" s="270" t="str">
        <f ca="1">IFERROR(IF(E2742&lt;&gt;"",VLOOKUP(E2742,'Color Lineup'!N:N,1,0),""),"CHECK")</f>
        <v>JH1D6</v>
      </c>
    </row>
    <row r="2743" spans="3:22">
      <c r="C2743" s="1">
        <f>+IF(D2743=1,COUNTIF($D$2:D2743,D2743),0)</f>
        <v>0</v>
      </c>
      <c r="D2743" s="1">
        <f>+COUNTIF($E$2:E2743,E2743)</f>
        <v>77</v>
      </c>
      <c r="E2743" s="1" t="str">
        <f t="shared" si="84"/>
        <v>LH3Q3</v>
      </c>
      <c r="F2743" s="323">
        <f t="shared" si="85"/>
        <v>2741</v>
      </c>
      <c r="G2743" s="317" t="s">
        <v>4259</v>
      </c>
      <c r="H2743" s="317" t="s">
        <v>682</v>
      </c>
      <c r="I2743" s="317" t="s">
        <v>4227</v>
      </c>
      <c r="J2743" s="317">
        <v>4</v>
      </c>
      <c r="K2743" s="317" t="s">
        <v>585</v>
      </c>
      <c r="L2743" s="317" t="s">
        <v>962</v>
      </c>
      <c r="M2743" s="317">
        <v>0</v>
      </c>
      <c r="N2743" s="333" t="s">
        <v>630</v>
      </c>
      <c r="O2743" s="318"/>
      <c r="P2743" s="319"/>
      <c r="Q2743" s="320"/>
      <c r="R2743" s="319"/>
      <c r="S2743" s="319"/>
      <c r="T2743" s="320"/>
      <c r="U2743" s="321">
        <v>45077</v>
      </c>
      <c r="V2743" s="270" t="str">
        <f ca="1">IFERROR(IF(E2743&lt;&gt;"",VLOOKUP(E2743,'Color Lineup'!N:N,1,0),""),"CHECK")</f>
        <v>LH3Q3</v>
      </c>
    </row>
    <row r="2744" spans="3:22">
      <c r="C2744" s="1">
        <f>+IF(D2744=1,COUNTIF($D$2:D2744,D2744),0)</f>
        <v>0</v>
      </c>
      <c r="D2744" s="1">
        <f>+COUNTIF($E$2:E2744,E2744)</f>
        <v>104</v>
      </c>
      <c r="E2744" s="1" t="str">
        <f t="shared" si="84"/>
        <v>MV4R0</v>
      </c>
      <c r="F2744" s="323">
        <f t="shared" si="85"/>
        <v>2742</v>
      </c>
      <c r="G2744" s="317" t="s">
        <v>4260</v>
      </c>
      <c r="H2744" s="317" t="s">
        <v>518</v>
      </c>
      <c r="I2744" s="317" t="s">
        <v>1205</v>
      </c>
      <c r="J2744" s="317">
        <v>8</v>
      </c>
      <c r="K2744" s="317" t="s">
        <v>758</v>
      </c>
      <c r="L2744" s="317" t="s">
        <v>843</v>
      </c>
      <c r="M2744" s="317">
        <v>0</v>
      </c>
      <c r="N2744" s="333" t="s">
        <v>21</v>
      </c>
      <c r="O2744" s="318"/>
      <c r="P2744" s="319"/>
      <c r="Q2744" s="320"/>
      <c r="R2744" s="319"/>
      <c r="S2744" s="319"/>
      <c r="T2744" s="320"/>
      <c r="U2744" s="321">
        <v>45077</v>
      </c>
      <c r="V2744" s="270" t="str">
        <f ca="1">IFERROR(IF(E2744&lt;&gt;"",VLOOKUP(E2744,'Color Lineup'!N:N,1,0),""),"CHECK")</f>
        <v>MV4R0</v>
      </c>
    </row>
    <row r="2745" spans="3:22">
      <c r="C2745" s="1">
        <f>+IF(D2745=1,COUNTIF($D$2:D2745,D2745),0)</f>
        <v>0</v>
      </c>
      <c r="D2745" s="1">
        <f>+COUNTIF($E$2:E2745,E2745)</f>
        <v>40</v>
      </c>
      <c r="E2745" s="1" t="str">
        <f t="shared" si="84"/>
        <v>HJX12</v>
      </c>
      <c r="F2745" s="323">
        <f t="shared" si="85"/>
        <v>2743</v>
      </c>
      <c r="G2745" s="317" t="s">
        <v>4261</v>
      </c>
      <c r="H2745" s="317" t="s">
        <v>682</v>
      </c>
      <c r="I2745" s="317" t="s">
        <v>4246</v>
      </c>
      <c r="J2745" s="317">
        <v>2</v>
      </c>
      <c r="K2745" s="317" t="s">
        <v>679</v>
      </c>
      <c r="L2745" s="317" t="s">
        <v>963</v>
      </c>
      <c r="M2745" s="317">
        <v>0</v>
      </c>
      <c r="N2745" s="333" t="s">
        <v>632</v>
      </c>
      <c r="O2745" s="318"/>
      <c r="P2745" s="319"/>
      <c r="Q2745" s="320"/>
      <c r="R2745" s="319"/>
      <c r="S2745" s="319"/>
      <c r="T2745" s="320"/>
      <c r="U2745" s="321">
        <v>45077</v>
      </c>
      <c r="V2745" s="270" t="str">
        <f ca="1">IFERROR(IF(E2745&lt;&gt;"",VLOOKUP(E2745,'Color Lineup'!N:N,1,0),""),"CHECK")</f>
        <v>HJX12</v>
      </c>
    </row>
    <row r="2746" spans="3:22">
      <c r="C2746" s="1">
        <f>+IF(D2746=1,COUNTIF($D$2:D2746,D2746),0)</f>
        <v>0</v>
      </c>
      <c r="D2746" s="1">
        <f>+COUNTIF($E$2:E2746,E2746)</f>
        <v>91</v>
      </c>
      <c r="E2746" s="1" t="str">
        <f t="shared" si="84"/>
        <v>MV040</v>
      </c>
      <c r="F2746" s="323">
        <f t="shared" si="85"/>
        <v>2744</v>
      </c>
      <c r="G2746" s="317" t="s">
        <v>4262</v>
      </c>
      <c r="H2746" s="317" t="s">
        <v>518</v>
      </c>
      <c r="I2746" s="317" t="s">
        <v>1205</v>
      </c>
      <c r="J2746" s="317">
        <v>9</v>
      </c>
      <c r="K2746" s="317" t="s">
        <v>758</v>
      </c>
      <c r="L2746" s="317" t="s">
        <v>844</v>
      </c>
      <c r="M2746" s="317">
        <v>0</v>
      </c>
      <c r="N2746" s="333" t="s">
        <v>28</v>
      </c>
      <c r="O2746" s="318"/>
      <c r="P2746" s="319"/>
      <c r="Q2746" s="320"/>
      <c r="R2746" s="319"/>
      <c r="S2746" s="319"/>
      <c r="T2746" s="320"/>
      <c r="U2746" s="321">
        <v>45077</v>
      </c>
      <c r="V2746" s="270" t="str">
        <f ca="1">IFERROR(IF(E2746&lt;&gt;"",VLOOKUP(E2746,'Color Lineup'!N:N,1,0),""),"CHECK")</f>
        <v>MV040</v>
      </c>
    </row>
    <row r="2747" spans="3:22">
      <c r="C2747" s="1">
        <f>+IF(D2747=1,COUNTIF($D$2:D2747,D2747),0)</f>
        <v>0</v>
      </c>
      <c r="D2747" s="1">
        <f>+COUNTIF($E$2:E2747,E2747)</f>
        <v>125</v>
      </c>
      <c r="E2747" s="1" t="str">
        <f t="shared" si="84"/>
        <v>HKW09</v>
      </c>
      <c r="F2747" s="323">
        <f t="shared" si="85"/>
        <v>2745</v>
      </c>
      <c r="G2747" s="317" t="s">
        <v>4263</v>
      </c>
      <c r="H2747" s="317" t="s">
        <v>682</v>
      </c>
      <c r="I2747" s="317" t="s">
        <v>4235</v>
      </c>
      <c r="J2747" s="317">
        <v>4</v>
      </c>
      <c r="K2747" s="317" t="s">
        <v>681</v>
      </c>
      <c r="L2747" s="317" t="s">
        <v>964</v>
      </c>
      <c r="M2747" s="317">
        <v>0</v>
      </c>
      <c r="N2747" s="333" t="s">
        <v>635</v>
      </c>
      <c r="O2747" s="318"/>
      <c r="P2747" s="319"/>
      <c r="Q2747" s="320"/>
      <c r="R2747" s="319"/>
      <c r="S2747" s="319"/>
      <c r="T2747" s="320"/>
      <c r="U2747" s="321">
        <v>45077</v>
      </c>
      <c r="V2747" s="270" t="str">
        <f ca="1">IFERROR(IF(E2747&lt;&gt;"",VLOOKUP(E2747,'Color Lineup'!N:N,1,0),""),"CHECK")</f>
        <v>HKW09</v>
      </c>
    </row>
    <row r="2748" spans="3:22">
      <c r="C2748" s="1">
        <f>+IF(D2748=1,COUNTIF($D$2:D2748,D2748),0)</f>
        <v>0</v>
      </c>
      <c r="D2748" s="1">
        <f>+COUNTIF($E$2:E2748,E2748)</f>
        <v>10</v>
      </c>
      <c r="E2748" s="1" t="str">
        <f t="shared" si="84"/>
        <v>JL4V8</v>
      </c>
      <c r="F2748" s="323">
        <f t="shared" si="85"/>
        <v>2746</v>
      </c>
      <c r="G2748" s="317" t="s">
        <v>4264</v>
      </c>
      <c r="H2748" s="317" t="s">
        <v>520</v>
      </c>
      <c r="I2748" s="317" t="s">
        <v>4160</v>
      </c>
      <c r="J2748" s="317">
        <v>4</v>
      </c>
      <c r="K2748" s="317" t="s">
        <v>454</v>
      </c>
      <c r="L2748" s="317" t="s">
        <v>1082</v>
      </c>
      <c r="M2748" s="317">
        <v>0</v>
      </c>
      <c r="N2748" s="333" t="s">
        <v>30</v>
      </c>
      <c r="O2748" s="318"/>
      <c r="P2748" s="319"/>
      <c r="Q2748" s="320"/>
      <c r="R2748" s="319"/>
      <c r="S2748" s="319"/>
      <c r="T2748" s="320"/>
      <c r="U2748" s="321">
        <v>45077</v>
      </c>
      <c r="V2748" s="270" t="str">
        <f ca="1">IFERROR(IF(E2748&lt;&gt;"",VLOOKUP(E2748,'Color Lineup'!N:N,1,0),""),"CHECK")</f>
        <v>JL4V8</v>
      </c>
    </row>
    <row r="2749" spans="3:22">
      <c r="C2749" s="1">
        <f>+IF(D2749=1,COUNTIF($D$2:D2749,D2749),0)</f>
        <v>0</v>
      </c>
      <c r="D2749" s="1">
        <f>+COUNTIF($E$2:E2749,E2749)</f>
        <v>167</v>
      </c>
      <c r="E2749" s="1" t="str">
        <f t="shared" si="84"/>
        <v>MX089</v>
      </c>
      <c r="F2749" s="323">
        <f t="shared" si="85"/>
        <v>2747</v>
      </c>
      <c r="G2749" s="317" t="s">
        <v>4265</v>
      </c>
      <c r="H2749" s="317" t="s">
        <v>518</v>
      </c>
      <c r="I2749" s="317" t="s">
        <v>1225</v>
      </c>
      <c r="J2749" s="317">
        <v>9</v>
      </c>
      <c r="K2749" s="317" t="s">
        <v>760</v>
      </c>
      <c r="L2749" s="317" t="s">
        <v>845</v>
      </c>
      <c r="M2749" s="317">
        <v>0</v>
      </c>
      <c r="N2749" s="333" t="s">
        <v>465</v>
      </c>
      <c r="O2749" s="318"/>
      <c r="P2749" s="319"/>
      <c r="Q2749" s="320"/>
      <c r="R2749" s="319"/>
      <c r="S2749" s="319"/>
      <c r="T2749" s="320"/>
      <c r="U2749" s="321">
        <v>45077</v>
      </c>
      <c r="V2749" s="270" t="str">
        <f ca="1">IFERROR(IF(E2749&lt;&gt;"",VLOOKUP(E2749,'Color Lineup'!N:N,1,0),""),"CHECK")</f>
        <v>MX089</v>
      </c>
    </row>
    <row r="2750" spans="3:22">
      <c r="C2750" s="1">
        <f>+IF(D2750=1,COUNTIF($D$2:D2750,D2750),0)</f>
        <v>0</v>
      </c>
      <c r="D2750" s="1">
        <f>+COUNTIF($E$2:E2750,E2750)</f>
        <v>121</v>
      </c>
      <c r="E2750" s="1" t="str">
        <f t="shared" si="84"/>
        <v>CXW09</v>
      </c>
      <c r="F2750" s="323">
        <f t="shared" si="85"/>
        <v>2748</v>
      </c>
      <c r="G2750" s="317" t="s">
        <v>4266</v>
      </c>
      <c r="H2750" s="317" t="s">
        <v>682</v>
      </c>
      <c r="I2750" s="317" t="s">
        <v>4256</v>
      </c>
      <c r="J2750" s="317">
        <v>2</v>
      </c>
      <c r="K2750" s="317" t="s">
        <v>680</v>
      </c>
      <c r="L2750" s="317" t="s">
        <v>965</v>
      </c>
      <c r="M2750" s="317">
        <v>0</v>
      </c>
      <c r="N2750" s="333" t="s">
        <v>635</v>
      </c>
      <c r="O2750" s="318"/>
      <c r="P2750" s="319"/>
      <c r="Q2750" s="320"/>
      <c r="R2750" s="319"/>
      <c r="S2750" s="319"/>
      <c r="T2750" s="320"/>
      <c r="U2750" s="321">
        <v>45077</v>
      </c>
      <c r="V2750" s="270" t="str">
        <f ca="1">IFERROR(IF(E2750&lt;&gt;"",VLOOKUP(E2750,'Color Lineup'!N:N,1,0),""),"CHECK")</f>
        <v>CXW09</v>
      </c>
    </row>
    <row r="2751" spans="3:22">
      <c r="C2751" s="1">
        <f>+IF(D2751=1,COUNTIF($D$2:D2751,D2751),0)</f>
        <v>0</v>
      </c>
      <c r="D2751" s="1">
        <f>+COUNTIF($E$2:E2751,E2751)</f>
        <v>28</v>
      </c>
      <c r="E2751" s="1" t="str">
        <f t="shared" si="84"/>
        <v>MV218</v>
      </c>
      <c r="F2751" s="323">
        <f t="shared" si="85"/>
        <v>2749</v>
      </c>
      <c r="G2751" s="317" t="s">
        <v>4267</v>
      </c>
      <c r="H2751" s="317" t="s">
        <v>518</v>
      </c>
      <c r="I2751" s="317" t="s">
        <v>1205</v>
      </c>
      <c r="J2751" s="317">
        <v>10</v>
      </c>
      <c r="K2751" s="317" t="s">
        <v>758</v>
      </c>
      <c r="L2751" s="317" t="s">
        <v>846</v>
      </c>
      <c r="M2751" s="317">
        <v>0</v>
      </c>
      <c r="N2751" s="333" t="s">
        <v>20</v>
      </c>
      <c r="O2751" s="318"/>
      <c r="P2751" s="319"/>
      <c r="Q2751" s="320"/>
      <c r="R2751" s="319"/>
      <c r="S2751" s="319"/>
      <c r="T2751" s="320"/>
      <c r="U2751" s="321">
        <v>45077</v>
      </c>
      <c r="V2751" s="270" t="str">
        <f ca="1">IFERROR(IF(E2751&lt;&gt;"",VLOOKUP(E2751,'Color Lineup'!N:N,1,0),""),"CHECK")</f>
        <v>MV218</v>
      </c>
    </row>
    <row r="2752" spans="3:22">
      <c r="C2752" s="1">
        <f>+IF(D2752=1,COUNTIF($D$2:D2752,D2752),0)</f>
        <v>0</v>
      </c>
      <c r="D2752" s="1">
        <f>+COUNTIF($E$2:E2752,E2752)</f>
        <v>48</v>
      </c>
      <c r="E2752" s="1" t="str">
        <f t="shared" si="84"/>
        <v>LHS28</v>
      </c>
      <c r="F2752" s="323">
        <f t="shared" si="85"/>
        <v>2750</v>
      </c>
      <c r="G2752" s="317" t="s">
        <v>4268</v>
      </c>
      <c r="H2752" s="317" t="s">
        <v>682</v>
      </c>
      <c r="I2752" s="317" t="s">
        <v>4227</v>
      </c>
      <c r="J2752" s="317">
        <v>5</v>
      </c>
      <c r="K2752" s="317" t="s">
        <v>585</v>
      </c>
      <c r="L2752" s="317" t="s">
        <v>966</v>
      </c>
      <c r="M2752" s="317">
        <v>0</v>
      </c>
      <c r="N2752" s="333" t="s">
        <v>631</v>
      </c>
      <c r="O2752" s="318"/>
      <c r="P2752" s="319"/>
      <c r="Q2752" s="320"/>
      <c r="R2752" s="319"/>
      <c r="S2752" s="319"/>
      <c r="T2752" s="320"/>
      <c r="U2752" s="321">
        <v>45077</v>
      </c>
      <c r="V2752" s="270" t="str">
        <f ca="1">IFERROR(IF(E2752&lt;&gt;"",VLOOKUP(E2752,'Color Lineup'!N:N,1,0),""),"CHECK")</f>
        <v>LHS28</v>
      </c>
    </row>
    <row r="2753" spans="3:22">
      <c r="C2753" s="1">
        <f>+IF(D2753=1,COUNTIF($D$2:D2753,D2753),0)</f>
        <v>0</v>
      </c>
      <c r="D2753" s="1">
        <f>+COUNTIF($E$2:E2753,E2753)</f>
        <v>44</v>
      </c>
      <c r="E2753" s="1" t="str">
        <f t="shared" si="84"/>
        <v>MY089</v>
      </c>
      <c r="F2753" s="323">
        <f t="shared" si="85"/>
        <v>2751</v>
      </c>
      <c r="G2753" s="317" t="s">
        <v>4269</v>
      </c>
      <c r="H2753" s="317" t="s">
        <v>518</v>
      </c>
      <c r="I2753" s="317" t="s">
        <v>1199</v>
      </c>
      <c r="J2753" s="317">
        <v>10</v>
      </c>
      <c r="K2753" s="317" t="s">
        <v>759</v>
      </c>
      <c r="L2753" s="317" t="s">
        <v>847</v>
      </c>
      <c r="M2753" s="317">
        <v>0</v>
      </c>
      <c r="N2753" s="333" t="s">
        <v>465</v>
      </c>
      <c r="O2753" s="318"/>
      <c r="P2753" s="319"/>
      <c r="Q2753" s="320"/>
      <c r="R2753" s="319"/>
      <c r="S2753" s="319"/>
      <c r="T2753" s="320"/>
      <c r="U2753" s="321">
        <v>45077</v>
      </c>
      <c r="V2753" s="270" t="str">
        <f ca="1">IFERROR(IF(E2753&lt;&gt;"",VLOOKUP(E2753,'Color Lineup'!N:N,1,0),""),"CHECK")</f>
        <v>MY089</v>
      </c>
    </row>
    <row r="2754" spans="3:22">
      <c r="C2754" s="1">
        <f>+IF(D2754=1,COUNTIF($D$2:D2754,D2754),0)</f>
        <v>0</v>
      </c>
      <c r="D2754" s="1">
        <f>+COUNTIF($E$2:E2754,E2754)</f>
        <v>126</v>
      </c>
      <c r="E2754" s="1" t="str">
        <f t="shared" si="84"/>
        <v>HKW09</v>
      </c>
      <c r="F2754" s="323">
        <f t="shared" si="85"/>
        <v>2752</v>
      </c>
      <c r="G2754" s="317" t="s">
        <v>4270</v>
      </c>
      <c r="H2754" s="317" t="s">
        <v>682</v>
      </c>
      <c r="I2754" s="317" t="s">
        <v>4235</v>
      </c>
      <c r="J2754" s="317">
        <v>5</v>
      </c>
      <c r="K2754" s="317" t="s">
        <v>681</v>
      </c>
      <c r="L2754" s="317" t="s">
        <v>967</v>
      </c>
      <c r="M2754" s="317">
        <v>0</v>
      </c>
      <c r="N2754" s="333" t="s">
        <v>635</v>
      </c>
      <c r="O2754" s="318"/>
      <c r="P2754" s="319"/>
      <c r="Q2754" s="320"/>
      <c r="R2754" s="319"/>
      <c r="S2754" s="319"/>
      <c r="T2754" s="320"/>
      <c r="U2754" s="321">
        <v>45077</v>
      </c>
      <c r="V2754" s="270" t="str">
        <f ca="1">IFERROR(IF(E2754&lt;&gt;"",VLOOKUP(E2754,'Color Lineup'!N:N,1,0),""),"CHECK")</f>
        <v>HKW09</v>
      </c>
    </row>
    <row r="2755" spans="3:22">
      <c r="C2755" s="1">
        <f>+IF(D2755=1,COUNTIF($D$2:D2755,D2755),0)</f>
        <v>0</v>
      </c>
      <c r="D2755" s="1">
        <f>+COUNTIF($E$2:E2755,E2755)</f>
        <v>8</v>
      </c>
      <c r="E2755" s="1" t="str">
        <f t="shared" si="84"/>
        <v>AA089</v>
      </c>
      <c r="F2755" s="323">
        <f t="shared" si="85"/>
        <v>2753</v>
      </c>
      <c r="G2755" s="317" t="s">
        <v>4271</v>
      </c>
      <c r="H2755" s="317" t="s">
        <v>520</v>
      </c>
      <c r="I2755" s="317" t="s">
        <v>4013</v>
      </c>
      <c r="J2755" s="317">
        <v>7</v>
      </c>
      <c r="K2755" s="317" t="s">
        <v>455</v>
      </c>
      <c r="L2755" s="317" t="s">
        <v>1083</v>
      </c>
      <c r="M2755" s="317">
        <v>0</v>
      </c>
      <c r="N2755" s="333" t="s">
        <v>465</v>
      </c>
      <c r="O2755" s="318"/>
      <c r="P2755" s="319"/>
      <c r="Q2755" s="320"/>
      <c r="R2755" s="319"/>
      <c r="S2755" s="319"/>
      <c r="T2755" s="320"/>
      <c r="U2755" s="321">
        <v>45077</v>
      </c>
      <c r="V2755" s="270" t="str">
        <f ca="1">IFERROR(IF(E2755&lt;&gt;"",VLOOKUP(E2755,'Color Lineup'!N:N,1,0),""),"CHECK")</f>
        <v>AA089</v>
      </c>
    </row>
    <row r="2756" spans="3:22">
      <c r="C2756" s="1">
        <f>+IF(D2756=1,COUNTIF($D$2:D2756,D2756),0)</f>
        <v>0</v>
      </c>
      <c r="D2756" s="1">
        <f>+COUNTIF($E$2:E2756,E2756)</f>
        <v>112</v>
      </c>
      <c r="E2756" s="1" t="str">
        <f t="shared" ref="E2756:E2819" si="86">+K2756&amp;N2756</f>
        <v>MX218</v>
      </c>
      <c r="F2756" s="323">
        <f t="shared" si="85"/>
        <v>2754</v>
      </c>
      <c r="G2756" s="317" t="s">
        <v>4272</v>
      </c>
      <c r="H2756" s="317" t="s">
        <v>518</v>
      </c>
      <c r="I2756" s="317" t="s">
        <v>1225</v>
      </c>
      <c r="J2756" s="317">
        <v>10</v>
      </c>
      <c r="K2756" s="317" t="s">
        <v>760</v>
      </c>
      <c r="L2756" s="317" t="s">
        <v>848</v>
      </c>
      <c r="M2756" s="317">
        <v>0</v>
      </c>
      <c r="N2756" s="333" t="s">
        <v>20</v>
      </c>
      <c r="O2756" s="318"/>
      <c r="P2756" s="319"/>
      <c r="Q2756" s="320"/>
      <c r="R2756" s="319"/>
      <c r="S2756" s="319"/>
      <c r="T2756" s="320"/>
      <c r="U2756" s="321">
        <v>45077</v>
      </c>
      <c r="V2756" s="270" t="str">
        <f ca="1">IFERROR(IF(E2756&lt;&gt;"",VLOOKUP(E2756,'Color Lineup'!N:N,1,0),""),"CHECK")</f>
        <v>MX218</v>
      </c>
    </row>
    <row r="2757" spans="3:22">
      <c r="C2757" s="1">
        <f>+IF(D2757=1,COUNTIF($D$2:D2757,D2757),0)</f>
        <v>0</v>
      </c>
      <c r="D2757" s="1">
        <f>+COUNTIF($E$2:E2757,E2757)</f>
        <v>124</v>
      </c>
      <c r="E2757" s="1" t="str">
        <f t="shared" si="86"/>
        <v>HJ089</v>
      </c>
      <c r="F2757" s="323">
        <f t="shared" ref="F2757:F2820" si="87">ROW()-2</f>
        <v>2755</v>
      </c>
      <c r="G2757" s="317" t="s">
        <v>4273</v>
      </c>
      <c r="H2757" s="317" t="s">
        <v>682</v>
      </c>
      <c r="I2757" s="317" t="s">
        <v>4246</v>
      </c>
      <c r="J2757" s="317">
        <v>3</v>
      </c>
      <c r="K2757" s="317" t="s">
        <v>679</v>
      </c>
      <c r="L2757" s="317" t="s">
        <v>968</v>
      </c>
      <c r="M2757" s="317">
        <v>0</v>
      </c>
      <c r="N2757" s="333" t="s">
        <v>465</v>
      </c>
      <c r="O2757" s="318"/>
      <c r="P2757" s="319"/>
      <c r="Q2757" s="320"/>
      <c r="R2757" s="319"/>
      <c r="S2757" s="319"/>
      <c r="T2757" s="320"/>
      <c r="U2757" s="321">
        <v>45077</v>
      </c>
      <c r="V2757" s="270" t="str">
        <f ca="1">IFERROR(IF(E2757&lt;&gt;"",VLOOKUP(E2757,'Color Lineup'!N:N,1,0),""),"CHECK")</f>
        <v>HJ089</v>
      </c>
    </row>
    <row r="2758" spans="3:22">
      <c r="C2758" s="1">
        <f>+IF(D2758=1,COUNTIF($D$2:D2758,D2758),0)</f>
        <v>0</v>
      </c>
      <c r="D2758" s="1">
        <f>+COUNTIF($E$2:E2758,E2758)</f>
        <v>105</v>
      </c>
      <c r="E2758" s="1" t="str">
        <f t="shared" si="86"/>
        <v>MV4R0</v>
      </c>
      <c r="F2758" s="323">
        <f t="shared" si="87"/>
        <v>2756</v>
      </c>
      <c r="G2758" s="317" t="s">
        <v>4274</v>
      </c>
      <c r="H2758" s="317" t="s">
        <v>518</v>
      </c>
      <c r="I2758" s="317" t="s">
        <v>1208</v>
      </c>
      <c r="J2758" s="317">
        <v>1</v>
      </c>
      <c r="K2758" s="317" t="s">
        <v>758</v>
      </c>
      <c r="L2758" s="317" t="s">
        <v>849</v>
      </c>
      <c r="M2758" s="317">
        <v>0</v>
      </c>
      <c r="N2758" s="333" t="s">
        <v>21</v>
      </c>
      <c r="O2758" s="318"/>
      <c r="P2758" s="319"/>
      <c r="Q2758" s="320"/>
      <c r="R2758" s="319"/>
      <c r="S2758" s="319"/>
      <c r="T2758" s="320"/>
      <c r="U2758" s="321">
        <v>45077</v>
      </c>
      <c r="V2758" s="270" t="str">
        <f ca="1">IFERROR(IF(E2758&lt;&gt;"",VLOOKUP(E2758,'Color Lineup'!N:N,1,0),""),"CHECK")</f>
        <v>MV4R0</v>
      </c>
    </row>
    <row r="2759" spans="3:22">
      <c r="C2759" s="1">
        <f>+IF(D2759=1,COUNTIF($D$2:D2759,D2759),0)</f>
        <v>0</v>
      </c>
      <c r="D2759" s="1">
        <f>+COUNTIF($E$2:E2759,E2759)</f>
        <v>112</v>
      </c>
      <c r="E2759" s="1" t="str">
        <f t="shared" si="86"/>
        <v>LHX12</v>
      </c>
      <c r="F2759" s="323">
        <f t="shared" si="87"/>
        <v>2757</v>
      </c>
      <c r="G2759" s="317" t="s">
        <v>4275</v>
      </c>
      <c r="H2759" s="317" t="s">
        <v>682</v>
      </c>
      <c r="I2759" s="317" t="s">
        <v>4227</v>
      </c>
      <c r="J2759" s="317">
        <v>6</v>
      </c>
      <c r="K2759" s="317" t="s">
        <v>585</v>
      </c>
      <c r="L2759" s="317" t="s">
        <v>970</v>
      </c>
      <c r="M2759" s="317">
        <v>0</v>
      </c>
      <c r="N2759" s="333" t="s">
        <v>632</v>
      </c>
      <c r="O2759" s="318"/>
      <c r="P2759" s="319"/>
      <c r="Q2759" s="320"/>
      <c r="R2759" s="319"/>
      <c r="S2759" s="319"/>
      <c r="T2759" s="320"/>
      <c r="U2759" s="321">
        <v>45077</v>
      </c>
      <c r="V2759" s="270" t="str">
        <f ca="1">IFERROR(IF(E2759&lt;&gt;"",VLOOKUP(E2759,'Color Lineup'!N:N,1,0),""),"CHECK")</f>
        <v>LHX12</v>
      </c>
    </row>
    <row r="2760" spans="3:22">
      <c r="C2760" s="1">
        <f>+IF(D2760=1,COUNTIF($D$2:D2760,D2760),0)</f>
        <v>0</v>
      </c>
      <c r="D2760" s="1">
        <f>+COUNTIF($E$2:E2760,E2760)</f>
        <v>92</v>
      </c>
      <c r="E2760" s="1" t="str">
        <f t="shared" si="86"/>
        <v>MV040</v>
      </c>
      <c r="F2760" s="323">
        <f t="shared" si="87"/>
        <v>2758</v>
      </c>
      <c r="G2760" s="317" t="s">
        <v>4276</v>
      </c>
      <c r="H2760" s="317" t="s">
        <v>518</v>
      </c>
      <c r="I2760" s="317" t="s">
        <v>1208</v>
      </c>
      <c r="J2760" s="317">
        <v>2</v>
      </c>
      <c r="K2760" s="317" t="s">
        <v>758</v>
      </c>
      <c r="L2760" s="317" t="s">
        <v>850</v>
      </c>
      <c r="M2760" s="317">
        <v>0</v>
      </c>
      <c r="N2760" s="333" t="s">
        <v>28</v>
      </c>
      <c r="O2760" s="318"/>
      <c r="P2760" s="319"/>
      <c r="Q2760" s="320"/>
      <c r="R2760" s="319"/>
      <c r="S2760" s="319"/>
      <c r="T2760" s="320"/>
      <c r="U2760" s="321">
        <v>45077</v>
      </c>
      <c r="V2760" s="270" t="str">
        <f ca="1">IFERROR(IF(E2760&lt;&gt;"",VLOOKUP(E2760,'Color Lineup'!N:N,1,0),""),"CHECK")</f>
        <v>MV040</v>
      </c>
    </row>
    <row r="2761" spans="3:22">
      <c r="C2761" s="1">
        <f>+IF(D2761=1,COUNTIF($D$2:D2761,D2761),0)</f>
        <v>0</v>
      </c>
      <c r="D2761" s="1">
        <f>+COUNTIF($E$2:E2761,E2761)</f>
        <v>3</v>
      </c>
      <c r="E2761" s="1" t="str">
        <f t="shared" si="86"/>
        <v>LT</v>
      </c>
      <c r="F2761" s="323">
        <f t="shared" si="87"/>
        <v>2759</v>
      </c>
      <c r="G2761" s="317" t="s">
        <v>4277</v>
      </c>
      <c r="H2761" s="317" t="s">
        <v>519</v>
      </c>
      <c r="I2761" s="317" t="s">
        <v>3283</v>
      </c>
      <c r="J2761" s="317">
        <v>8</v>
      </c>
      <c r="K2761" s="317" t="s">
        <v>559</v>
      </c>
      <c r="L2761" s="317" t="s">
        <v>1228</v>
      </c>
      <c r="M2761" s="317">
        <v>0</v>
      </c>
      <c r="N2761" s="333"/>
      <c r="O2761" s="318"/>
      <c r="P2761" s="319"/>
      <c r="Q2761" s="320"/>
      <c r="R2761" s="319"/>
      <c r="S2761" s="319"/>
      <c r="T2761" s="320"/>
      <c r="U2761" s="321">
        <v>45077</v>
      </c>
      <c r="V2761" s="270" t="str">
        <f ca="1">IFERROR(IF(E2761&lt;&gt;"",VLOOKUP(E2761,'Color Lineup'!N:N,1,0),""),"CHECK")</f>
        <v>CHECK</v>
      </c>
    </row>
    <row r="2762" spans="3:22">
      <c r="C2762" s="1">
        <f>+IF(D2762=1,COUNTIF($D$2:D2762,D2762),0)</f>
        <v>0</v>
      </c>
      <c r="D2762" s="1">
        <f>+COUNTIF($E$2:E2762,E2762)</f>
        <v>127</v>
      </c>
      <c r="E2762" s="1" t="str">
        <f t="shared" si="86"/>
        <v>HKW09</v>
      </c>
      <c r="F2762" s="323">
        <f t="shared" si="87"/>
        <v>2760</v>
      </c>
      <c r="G2762" s="317" t="s">
        <v>4278</v>
      </c>
      <c r="H2762" s="317" t="s">
        <v>682</v>
      </c>
      <c r="I2762" s="317" t="s">
        <v>4235</v>
      </c>
      <c r="J2762" s="317">
        <v>6</v>
      </c>
      <c r="K2762" s="317" t="s">
        <v>681</v>
      </c>
      <c r="L2762" s="317" t="s">
        <v>971</v>
      </c>
      <c r="M2762" s="317">
        <v>0</v>
      </c>
      <c r="N2762" s="333" t="s">
        <v>635</v>
      </c>
      <c r="O2762" s="318"/>
      <c r="P2762" s="319"/>
      <c r="Q2762" s="320"/>
      <c r="R2762" s="319"/>
      <c r="S2762" s="319"/>
      <c r="T2762" s="320"/>
      <c r="U2762" s="321">
        <v>45077</v>
      </c>
      <c r="V2762" s="270" t="str">
        <f ca="1">IFERROR(IF(E2762&lt;&gt;"",VLOOKUP(E2762,'Color Lineup'!N:N,1,0),""),"CHECK")</f>
        <v>HKW09</v>
      </c>
    </row>
    <row r="2763" spans="3:22">
      <c r="C2763" s="1">
        <f>+IF(D2763=1,COUNTIF($D$2:D2763,D2763),0)</f>
        <v>0</v>
      </c>
      <c r="D2763" s="1">
        <f>+COUNTIF($E$2:E2763,E2763)</f>
        <v>193</v>
      </c>
      <c r="E2763" s="1" t="str">
        <f t="shared" si="86"/>
        <v>MX4R0</v>
      </c>
      <c r="F2763" s="323">
        <f t="shared" si="87"/>
        <v>2761</v>
      </c>
      <c r="G2763" s="317" t="s">
        <v>4279</v>
      </c>
      <c r="H2763" s="317" t="s">
        <v>518</v>
      </c>
      <c r="I2763" s="317" t="s">
        <v>1227</v>
      </c>
      <c r="J2763" s="317">
        <v>1</v>
      </c>
      <c r="K2763" s="317" t="s">
        <v>760</v>
      </c>
      <c r="L2763" s="317" t="s">
        <v>851</v>
      </c>
      <c r="M2763" s="317">
        <v>0</v>
      </c>
      <c r="N2763" s="333" t="s">
        <v>21</v>
      </c>
      <c r="O2763" s="318"/>
      <c r="P2763" s="319"/>
      <c r="Q2763" s="320"/>
      <c r="R2763" s="319"/>
      <c r="S2763" s="319"/>
      <c r="T2763" s="320"/>
      <c r="U2763" s="321">
        <v>45077</v>
      </c>
      <c r="V2763" s="270" t="str">
        <f ca="1">IFERROR(IF(E2763&lt;&gt;"",VLOOKUP(E2763,'Color Lineup'!N:N,1,0),""),"CHECK")</f>
        <v>MX4R0</v>
      </c>
    </row>
    <row r="2764" spans="3:22">
      <c r="C2764" s="1">
        <f>+IF(D2764=1,COUNTIF($D$2:D2764,D2764),0)</f>
        <v>0</v>
      </c>
      <c r="D2764" s="1">
        <f>+COUNTIF($E$2:E2764,E2764)</f>
        <v>122</v>
      </c>
      <c r="E2764" s="1" t="str">
        <f t="shared" si="86"/>
        <v>CXW09</v>
      </c>
      <c r="F2764" s="323">
        <f t="shared" si="87"/>
        <v>2762</v>
      </c>
      <c r="G2764" s="317" t="s">
        <v>4280</v>
      </c>
      <c r="H2764" s="317" t="s">
        <v>682</v>
      </c>
      <c r="I2764" s="317" t="s">
        <v>4256</v>
      </c>
      <c r="J2764" s="317">
        <v>3</v>
      </c>
      <c r="K2764" s="317" t="s">
        <v>680</v>
      </c>
      <c r="L2764" s="317" t="s">
        <v>972</v>
      </c>
      <c r="M2764" s="317">
        <v>0</v>
      </c>
      <c r="N2764" s="333" t="s">
        <v>635</v>
      </c>
      <c r="O2764" s="318"/>
      <c r="P2764" s="319"/>
      <c r="Q2764" s="320"/>
      <c r="R2764" s="319"/>
      <c r="S2764" s="319"/>
      <c r="T2764" s="320"/>
      <c r="U2764" s="321">
        <v>45077</v>
      </c>
      <c r="V2764" s="270" t="str">
        <f ca="1">IFERROR(IF(E2764&lt;&gt;"",VLOOKUP(E2764,'Color Lineup'!N:N,1,0),""),"CHECK")</f>
        <v>CXW09</v>
      </c>
    </row>
    <row r="2765" spans="3:22">
      <c r="C2765" s="1">
        <f>+IF(D2765=1,COUNTIF($D$2:D2765,D2765),0)</f>
        <v>0</v>
      </c>
      <c r="D2765" s="1">
        <f>+COUNTIF($E$2:E2765,E2765)</f>
        <v>31</v>
      </c>
      <c r="E2765" s="1" t="str">
        <f t="shared" si="86"/>
        <v>MV089</v>
      </c>
      <c r="F2765" s="323">
        <f t="shared" si="87"/>
        <v>2763</v>
      </c>
      <c r="G2765" s="317" t="s">
        <v>4281</v>
      </c>
      <c r="H2765" s="317" t="s">
        <v>518</v>
      </c>
      <c r="I2765" s="317" t="s">
        <v>1208</v>
      </c>
      <c r="J2765" s="317">
        <v>3</v>
      </c>
      <c r="K2765" s="317" t="s">
        <v>758</v>
      </c>
      <c r="L2765" s="317" t="s">
        <v>852</v>
      </c>
      <c r="M2765" s="317">
        <v>0</v>
      </c>
      <c r="N2765" s="333" t="s">
        <v>465</v>
      </c>
      <c r="O2765" s="318"/>
      <c r="P2765" s="319"/>
      <c r="Q2765" s="320"/>
      <c r="R2765" s="319"/>
      <c r="S2765" s="319"/>
      <c r="T2765" s="320"/>
      <c r="U2765" s="321">
        <v>45077</v>
      </c>
      <c r="V2765" s="270" t="str">
        <f ca="1">IFERROR(IF(E2765&lt;&gt;"",VLOOKUP(E2765,'Color Lineup'!N:N,1,0),""),"CHECK")</f>
        <v>MV089</v>
      </c>
    </row>
    <row r="2766" spans="3:22">
      <c r="C2766" s="1">
        <f>+IF(D2766=1,COUNTIF($D$2:D2766,D2766),0)</f>
        <v>0</v>
      </c>
      <c r="D2766" s="1">
        <f>+COUNTIF($E$2:E2766,E2766)</f>
        <v>56</v>
      </c>
      <c r="E2766" s="1" t="str">
        <f t="shared" si="86"/>
        <v>MX040</v>
      </c>
      <c r="F2766" s="323">
        <f t="shared" si="87"/>
        <v>2764</v>
      </c>
      <c r="G2766" s="317" t="s">
        <v>4282</v>
      </c>
      <c r="H2766" s="317" t="s">
        <v>518</v>
      </c>
      <c r="I2766" s="317" t="s">
        <v>1227</v>
      </c>
      <c r="J2766" s="317">
        <v>2</v>
      </c>
      <c r="K2766" s="317" t="s">
        <v>760</v>
      </c>
      <c r="L2766" s="317" t="s">
        <v>853</v>
      </c>
      <c r="M2766" s="317">
        <v>0</v>
      </c>
      <c r="N2766" s="333" t="s">
        <v>28</v>
      </c>
      <c r="O2766" s="318"/>
      <c r="P2766" s="319"/>
      <c r="Q2766" s="320"/>
      <c r="R2766" s="319"/>
      <c r="S2766" s="319"/>
      <c r="T2766" s="320"/>
      <c r="U2766" s="321">
        <v>45077</v>
      </c>
      <c r="V2766" s="270" t="str">
        <f ca="1">IFERROR(IF(E2766&lt;&gt;"",VLOOKUP(E2766,'Color Lineup'!N:N,1,0),""),"CHECK")</f>
        <v>MX040</v>
      </c>
    </row>
    <row r="2767" spans="3:22">
      <c r="C2767" s="1">
        <f>+IF(D2767=1,COUNTIF($D$2:D2767,D2767),0)</f>
        <v>0</v>
      </c>
      <c r="D2767" s="1">
        <f>+COUNTIF($E$2:E2767,E2767)</f>
        <v>26</v>
      </c>
      <c r="E2767" s="1" t="str">
        <f t="shared" si="86"/>
        <v>HJP20</v>
      </c>
      <c r="F2767" s="323">
        <f t="shared" si="87"/>
        <v>2765</v>
      </c>
      <c r="G2767" s="317" t="s">
        <v>4283</v>
      </c>
      <c r="H2767" s="317" t="s">
        <v>682</v>
      </c>
      <c r="I2767" s="317" t="s">
        <v>4246</v>
      </c>
      <c r="J2767" s="317">
        <v>4</v>
      </c>
      <c r="K2767" s="317" t="s">
        <v>679</v>
      </c>
      <c r="L2767" s="317" t="s">
        <v>973</v>
      </c>
      <c r="M2767" s="317">
        <v>0</v>
      </c>
      <c r="N2767" s="333" t="s">
        <v>633</v>
      </c>
      <c r="O2767" s="318"/>
      <c r="P2767" s="319"/>
      <c r="Q2767" s="320"/>
      <c r="R2767" s="319"/>
      <c r="S2767" s="319"/>
      <c r="T2767" s="320"/>
      <c r="U2767" s="321">
        <v>45077</v>
      </c>
      <c r="V2767" s="270" t="str">
        <f ca="1">IFERROR(IF(E2767&lt;&gt;"",VLOOKUP(E2767,'Color Lineup'!N:N,1,0),""),"CHECK")</f>
        <v>HJP20</v>
      </c>
    </row>
    <row r="2768" spans="3:22">
      <c r="C2768" s="1">
        <f>+IF(D2768=1,COUNTIF($D$2:D2768,D2768),0)</f>
        <v>0</v>
      </c>
      <c r="D2768" s="1">
        <f>+COUNTIF($E$2:E2768,E2768)</f>
        <v>29</v>
      </c>
      <c r="E2768" s="1" t="str">
        <f t="shared" si="86"/>
        <v>JH4V8</v>
      </c>
      <c r="F2768" s="323">
        <f t="shared" si="87"/>
        <v>2766</v>
      </c>
      <c r="G2768" s="317" t="s">
        <v>4284</v>
      </c>
      <c r="H2768" s="317" t="s">
        <v>520</v>
      </c>
      <c r="I2768" s="317" t="s">
        <v>4251</v>
      </c>
      <c r="J2768" s="317">
        <v>3</v>
      </c>
      <c r="K2768" s="317" t="s">
        <v>452</v>
      </c>
      <c r="L2768" s="317" t="s">
        <v>1084</v>
      </c>
      <c r="M2768" s="317">
        <v>0</v>
      </c>
      <c r="N2768" s="333" t="s">
        <v>30</v>
      </c>
      <c r="O2768" s="318"/>
      <c r="P2768" s="319"/>
      <c r="Q2768" s="320"/>
      <c r="R2768" s="319"/>
      <c r="S2768" s="319"/>
      <c r="T2768" s="320"/>
      <c r="U2768" s="321">
        <v>45077</v>
      </c>
      <c r="V2768" s="270" t="str">
        <f ca="1">IFERROR(IF(E2768&lt;&gt;"",VLOOKUP(E2768,'Color Lineup'!N:N,1,0),""),"CHECK")</f>
        <v>JH4V8</v>
      </c>
    </row>
    <row r="2769" spans="3:24">
      <c r="C2769" s="1">
        <f>+IF(D2769=1,COUNTIF($D$2:D2769,D2769),0)</f>
        <v>0</v>
      </c>
      <c r="D2769" s="1">
        <f>+COUNTIF($E$2:E2769,E2769)</f>
        <v>23</v>
      </c>
      <c r="E2769" s="1" t="str">
        <f t="shared" si="86"/>
        <v>MY3R3</v>
      </c>
      <c r="F2769" s="323">
        <f t="shared" si="87"/>
        <v>2767</v>
      </c>
      <c r="G2769" s="317" t="s">
        <v>4285</v>
      </c>
      <c r="H2769" s="317" t="s">
        <v>518</v>
      </c>
      <c r="I2769" s="317" t="s">
        <v>1204</v>
      </c>
      <c r="J2769" s="317">
        <v>1</v>
      </c>
      <c r="K2769" s="317" t="s">
        <v>759</v>
      </c>
      <c r="L2769" s="317" t="s">
        <v>854</v>
      </c>
      <c r="M2769" s="317">
        <v>0</v>
      </c>
      <c r="N2769" s="333" t="s">
        <v>354</v>
      </c>
      <c r="O2769" s="318"/>
      <c r="P2769" s="319"/>
      <c r="Q2769" s="320"/>
      <c r="R2769" s="319"/>
      <c r="S2769" s="319"/>
      <c r="T2769" s="320"/>
      <c r="U2769" s="321">
        <v>45077</v>
      </c>
      <c r="V2769" s="270" t="str">
        <f ca="1">IFERROR(IF(E2769&lt;&gt;"",VLOOKUP(E2769,'Color Lineup'!N:N,1,0),""),"CHECK")</f>
        <v>MY3R3</v>
      </c>
    </row>
    <row r="2770" spans="3:24">
      <c r="C2770" s="1">
        <f>+IF(D2770=1,COUNTIF($D$2:D2770,D2770),0)</f>
        <v>0</v>
      </c>
      <c r="D2770" s="1">
        <f>+COUNTIF($E$2:E2770,E2770)</f>
        <v>128</v>
      </c>
      <c r="E2770" s="1" t="str">
        <f t="shared" si="86"/>
        <v>HKW09</v>
      </c>
      <c r="F2770" s="323">
        <f t="shared" si="87"/>
        <v>2768</v>
      </c>
      <c r="G2770" s="317" t="s">
        <v>4286</v>
      </c>
      <c r="H2770" s="317" t="s">
        <v>682</v>
      </c>
      <c r="I2770" s="317" t="s">
        <v>4235</v>
      </c>
      <c r="J2770" s="317">
        <v>7</v>
      </c>
      <c r="K2770" s="317" t="s">
        <v>681</v>
      </c>
      <c r="L2770" s="317" t="s">
        <v>974</v>
      </c>
      <c r="M2770" s="317">
        <v>0</v>
      </c>
      <c r="N2770" s="333" t="s">
        <v>635</v>
      </c>
      <c r="O2770" s="318"/>
      <c r="P2770" s="319"/>
      <c r="Q2770" s="320"/>
      <c r="R2770" s="319"/>
      <c r="S2770" s="319"/>
      <c r="T2770" s="320"/>
      <c r="U2770" s="321">
        <v>45077</v>
      </c>
      <c r="V2770" s="270" t="str">
        <f ca="1">IFERROR(IF(E2770&lt;&gt;"",VLOOKUP(E2770,'Color Lineup'!N:N,1,0),""),"CHECK")</f>
        <v>HKW09</v>
      </c>
    </row>
    <row r="2771" spans="3:24">
      <c r="C2771" s="1">
        <f>+IF(D2771=1,COUNTIF($D$2:D2771,D2771),0)</f>
        <v>0</v>
      </c>
      <c r="D2771" s="1">
        <f>+COUNTIF($E$2:E2771,E2771)</f>
        <v>106</v>
      </c>
      <c r="E2771" s="1" t="str">
        <f t="shared" si="86"/>
        <v>MV4R0</v>
      </c>
      <c r="F2771" s="323">
        <f t="shared" si="87"/>
        <v>2769</v>
      </c>
      <c r="G2771" s="317" t="s">
        <v>4287</v>
      </c>
      <c r="H2771" s="317" t="s">
        <v>518</v>
      </c>
      <c r="I2771" s="317" t="s">
        <v>1208</v>
      </c>
      <c r="J2771" s="317">
        <v>4</v>
      </c>
      <c r="K2771" s="317" t="s">
        <v>758</v>
      </c>
      <c r="L2771" s="317" t="s">
        <v>855</v>
      </c>
      <c r="M2771" s="317">
        <v>0</v>
      </c>
      <c r="N2771" s="333" t="s">
        <v>21</v>
      </c>
      <c r="O2771" s="318"/>
      <c r="P2771" s="319"/>
      <c r="Q2771" s="320"/>
      <c r="R2771" s="319"/>
      <c r="S2771" s="319"/>
      <c r="T2771" s="320"/>
      <c r="U2771" s="321">
        <v>45077</v>
      </c>
      <c r="V2771" s="270" t="str">
        <f ca="1">IFERROR(IF(E2771&lt;&gt;"",VLOOKUP(E2771,'Color Lineup'!N:N,1,0),""),"CHECK")</f>
        <v>MV4R0</v>
      </c>
    </row>
    <row r="2772" spans="3:24">
      <c r="C2772" s="1">
        <f>+IF(D2772=1,COUNTIF($D$2:D2772,D2772),0)</f>
        <v>0</v>
      </c>
      <c r="D2772" s="1">
        <f>+COUNTIF($E$2:E2772,E2772)</f>
        <v>47</v>
      </c>
      <c r="E2772" s="1" t="str">
        <f t="shared" si="86"/>
        <v>LHP20</v>
      </c>
      <c r="F2772" s="323">
        <f t="shared" si="87"/>
        <v>2770</v>
      </c>
      <c r="G2772" s="317" t="s">
        <v>4288</v>
      </c>
      <c r="H2772" s="317" t="s">
        <v>682</v>
      </c>
      <c r="I2772" s="317" t="s">
        <v>4227</v>
      </c>
      <c r="J2772" s="317">
        <v>7</v>
      </c>
      <c r="K2772" s="317" t="s">
        <v>585</v>
      </c>
      <c r="L2772" s="317" t="s">
        <v>975</v>
      </c>
      <c r="M2772" s="317">
        <v>0</v>
      </c>
      <c r="N2772" s="333" t="s">
        <v>633</v>
      </c>
      <c r="O2772" s="318"/>
      <c r="P2772" s="319"/>
      <c r="Q2772" s="320"/>
      <c r="R2772" s="319"/>
      <c r="S2772" s="319"/>
      <c r="T2772" s="320"/>
      <c r="U2772" s="321">
        <v>45077</v>
      </c>
      <c r="V2772" s="270" t="str">
        <f ca="1">IFERROR(IF(E2772&lt;&gt;"",VLOOKUP(E2772,'Color Lineup'!N:N,1,0),""),"CHECK")</f>
        <v>LHP20</v>
      </c>
    </row>
    <row r="2773" spans="3:24">
      <c r="C2773" s="1">
        <f>+IF(D2773=1,COUNTIF($D$2:D2773,D2773),0)</f>
        <v>0</v>
      </c>
      <c r="D2773" s="1">
        <f>+COUNTIF($E$2:E2773,E2773)</f>
        <v>168</v>
      </c>
      <c r="E2773" s="1" t="str">
        <f t="shared" si="86"/>
        <v>MX089</v>
      </c>
      <c r="F2773" s="323">
        <f t="shared" si="87"/>
        <v>2771</v>
      </c>
      <c r="G2773" s="317" t="s">
        <v>4289</v>
      </c>
      <c r="H2773" s="317" t="s">
        <v>518</v>
      </c>
      <c r="I2773" s="317" t="s">
        <v>1227</v>
      </c>
      <c r="J2773" s="317">
        <v>3</v>
      </c>
      <c r="K2773" s="317" t="s">
        <v>760</v>
      </c>
      <c r="L2773" s="317" t="s">
        <v>856</v>
      </c>
      <c r="M2773" s="317">
        <v>0</v>
      </c>
      <c r="N2773" s="333" t="s">
        <v>465</v>
      </c>
      <c r="O2773" s="318"/>
      <c r="P2773" s="319"/>
      <c r="Q2773" s="320"/>
      <c r="R2773" s="319"/>
      <c r="S2773" s="319"/>
      <c r="T2773" s="320"/>
      <c r="U2773" s="321">
        <v>45077</v>
      </c>
      <c r="V2773" s="270" t="str">
        <f ca="1">IFERROR(IF(E2773&lt;&gt;"",VLOOKUP(E2773,'Color Lineup'!N:N,1,0),""),"CHECK")</f>
        <v>MX089</v>
      </c>
    </row>
    <row r="2774" spans="3:24">
      <c r="C2774" s="1">
        <f>+IF(D2774=1,COUNTIF($D$2:D2774,D2774),0)</f>
        <v>0</v>
      </c>
      <c r="D2774" s="1">
        <f>+COUNTIF($E$2:E2774,E2774)</f>
        <v>11</v>
      </c>
      <c r="E2774" s="1" t="str">
        <f t="shared" si="86"/>
        <v>JL4V8</v>
      </c>
      <c r="F2774" s="323">
        <f t="shared" si="87"/>
        <v>2772</v>
      </c>
      <c r="G2774" s="317" t="s">
        <v>4290</v>
      </c>
      <c r="H2774" s="317" t="s">
        <v>520</v>
      </c>
      <c r="I2774" s="317" t="s">
        <v>4160</v>
      </c>
      <c r="J2774" s="317">
        <v>5</v>
      </c>
      <c r="K2774" s="317" t="s">
        <v>454</v>
      </c>
      <c r="L2774" s="317" t="s">
        <v>1085</v>
      </c>
      <c r="M2774" s="317">
        <v>0</v>
      </c>
      <c r="N2774" s="333" t="s">
        <v>30</v>
      </c>
      <c r="O2774" s="318"/>
      <c r="P2774" s="319"/>
      <c r="Q2774" s="320"/>
      <c r="R2774" s="319"/>
      <c r="S2774" s="319"/>
      <c r="T2774" s="320"/>
      <c r="U2774" s="321">
        <v>45077</v>
      </c>
      <c r="V2774" s="270" t="str">
        <f ca="1">IFERROR(IF(E2774&lt;&gt;"",VLOOKUP(E2774,'Color Lineup'!N:N,1,0),""),"CHECK")</f>
        <v>JL4V8</v>
      </c>
      <c r="X2774" s="1">
        <f>1816+6</f>
        <v>1822</v>
      </c>
    </row>
    <row r="2775" spans="3:24">
      <c r="C2775" s="1">
        <f>+IF(D2775=1,COUNTIF($D$2:D2775,D2775),0)</f>
        <v>0</v>
      </c>
      <c r="D2775" s="1">
        <f>+COUNTIF($E$2:E2775,E2775)</f>
        <v>23</v>
      </c>
      <c r="E2775" s="1" t="str">
        <f t="shared" si="86"/>
        <v>CXP20</v>
      </c>
      <c r="F2775" s="323">
        <f t="shared" si="87"/>
        <v>2773</v>
      </c>
      <c r="G2775" s="317" t="s">
        <v>4291</v>
      </c>
      <c r="H2775" s="317" t="s">
        <v>682</v>
      </c>
      <c r="I2775" s="317" t="s">
        <v>4256</v>
      </c>
      <c r="J2775" s="317">
        <v>4</v>
      </c>
      <c r="K2775" s="317" t="s">
        <v>680</v>
      </c>
      <c r="L2775" s="317" t="s">
        <v>977</v>
      </c>
      <c r="M2775" s="317">
        <v>0</v>
      </c>
      <c r="N2775" s="333" t="s">
        <v>633</v>
      </c>
      <c r="O2775" s="318"/>
      <c r="P2775" s="319"/>
      <c r="Q2775" s="320"/>
      <c r="R2775" s="319"/>
      <c r="S2775" s="319"/>
      <c r="T2775" s="320"/>
      <c r="U2775" s="321">
        <v>45077</v>
      </c>
      <c r="V2775" s="270" t="str">
        <f ca="1">IFERROR(IF(E2775&lt;&gt;"",VLOOKUP(E2775,'Color Lineup'!N:N,1,0),""),"CHECK")</f>
        <v>CXP20</v>
      </c>
    </row>
    <row r="2776" spans="3:24">
      <c r="C2776" s="1">
        <f>+IF(D2776=1,COUNTIF($D$2:D2776,D2776),0)</f>
        <v>0</v>
      </c>
      <c r="D2776" s="1">
        <f>+COUNTIF($E$2:E2776,E2776)</f>
        <v>93</v>
      </c>
      <c r="E2776" s="1" t="str">
        <f t="shared" si="86"/>
        <v>MV040</v>
      </c>
      <c r="F2776" s="323">
        <f t="shared" si="87"/>
        <v>2774</v>
      </c>
      <c r="G2776" s="317" t="s">
        <v>4292</v>
      </c>
      <c r="H2776" s="317" t="s">
        <v>518</v>
      </c>
      <c r="I2776" s="317" t="s">
        <v>1208</v>
      </c>
      <c r="J2776" s="317">
        <v>5</v>
      </c>
      <c r="K2776" s="317" t="s">
        <v>758</v>
      </c>
      <c r="L2776" s="317" t="s">
        <v>857</v>
      </c>
      <c r="M2776" s="317">
        <v>0</v>
      </c>
      <c r="N2776" s="333" t="s">
        <v>28</v>
      </c>
      <c r="O2776" s="318"/>
      <c r="P2776" s="319"/>
      <c r="Q2776" s="320"/>
      <c r="R2776" s="319"/>
      <c r="S2776" s="319"/>
      <c r="T2776" s="320"/>
      <c r="U2776" s="321">
        <v>45077</v>
      </c>
      <c r="V2776" s="270" t="str">
        <f ca="1">IFERROR(IF(E2776&lt;&gt;"",VLOOKUP(E2776,'Color Lineup'!N:N,1,0),""),"CHECK")</f>
        <v>MV040</v>
      </c>
    </row>
    <row r="2777" spans="3:24">
      <c r="C2777" s="1">
        <f>+IF(D2777=1,COUNTIF($D$2:D2777,D2777),0)</f>
        <v>0</v>
      </c>
      <c r="D2777" s="1">
        <f>+COUNTIF($E$2:E2777,E2777)</f>
        <v>129</v>
      </c>
      <c r="E2777" s="1" t="str">
        <f t="shared" si="86"/>
        <v>HKW09</v>
      </c>
      <c r="F2777" s="323">
        <f t="shared" si="87"/>
        <v>2775</v>
      </c>
      <c r="G2777" s="317" t="s">
        <v>4293</v>
      </c>
      <c r="H2777" s="317" t="s">
        <v>682</v>
      </c>
      <c r="I2777" s="317" t="s">
        <v>4235</v>
      </c>
      <c r="J2777" s="317">
        <v>8</v>
      </c>
      <c r="K2777" s="317" t="s">
        <v>681</v>
      </c>
      <c r="L2777" s="317" t="s">
        <v>978</v>
      </c>
      <c r="M2777" s="317">
        <v>0</v>
      </c>
      <c r="N2777" s="333" t="s">
        <v>635</v>
      </c>
      <c r="O2777" s="318"/>
      <c r="P2777" s="319"/>
      <c r="Q2777" s="320"/>
      <c r="R2777" s="319"/>
      <c r="S2777" s="319"/>
      <c r="T2777" s="320"/>
      <c r="U2777" s="321">
        <v>45077</v>
      </c>
      <c r="V2777" s="270" t="str">
        <f ca="1">IFERROR(IF(E2777&lt;&gt;"",VLOOKUP(E2777,'Color Lineup'!N:N,1,0),""),"CHECK")</f>
        <v>HKW09</v>
      </c>
    </row>
    <row r="2778" spans="3:24">
      <c r="C2778" s="1">
        <f>+IF(D2778=1,COUNTIF($D$2:D2778,D2778),0)</f>
        <v>0</v>
      </c>
      <c r="D2778" s="1">
        <f>+COUNTIF($E$2:E2778,E2778)</f>
        <v>29</v>
      </c>
      <c r="E2778" s="1" t="str">
        <f t="shared" si="86"/>
        <v>MV218</v>
      </c>
      <c r="F2778" s="323">
        <f t="shared" si="87"/>
        <v>2776</v>
      </c>
      <c r="G2778" s="317" t="s">
        <v>4294</v>
      </c>
      <c r="H2778" s="317" t="s">
        <v>518</v>
      </c>
      <c r="I2778" s="317" t="s">
        <v>1208</v>
      </c>
      <c r="J2778" s="317">
        <v>6</v>
      </c>
      <c r="K2778" s="317" t="s">
        <v>758</v>
      </c>
      <c r="L2778" s="317" t="s">
        <v>858</v>
      </c>
      <c r="M2778" s="317">
        <v>0</v>
      </c>
      <c r="N2778" s="333" t="s">
        <v>20</v>
      </c>
      <c r="O2778" s="318"/>
      <c r="P2778" s="319"/>
      <c r="Q2778" s="320"/>
      <c r="R2778" s="319"/>
      <c r="S2778" s="319"/>
      <c r="T2778" s="320"/>
      <c r="U2778" s="321">
        <v>45077</v>
      </c>
      <c r="V2778" s="270" t="str">
        <f ca="1">IFERROR(IF(E2778&lt;&gt;"",VLOOKUP(E2778,'Color Lineup'!N:N,1,0),""),"CHECK")</f>
        <v>MV218</v>
      </c>
    </row>
    <row r="2779" spans="3:24">
      <c r="C2779" s="1">
        <f>+IF(D2779=1,COUNTIF($D$2:D2779,D2779),0)</f>
        <v>0</v>
      </c>
      <c r="D2779" s="1">
        <f>+COUNTIF($E$2:E2779,E2779)</f>
        <v>33</v>
      </c>
      <c r="E2779" s="1" t="str">
        <f t="shared" si="86"/>
        <v>HJS28</v>
      </c>
      <c r="F2779" s="323">
        <f t="shared" si="87"/>
        <v>2777</v>
      </c>
      <c r="G2779" s="317" t="s">
        <v>4295</v>
      </c>
      <c r="H2779" s="317" t="s">
        <v>682</v>
      </c>
      <c r="I2779" s="317" t="s">
        <v>4246</v>
      </c>
      <c r="J2779" s="317">
        <v>5</v>
      </c>
      <c r="K2779" s="317" t="s">
        <v>679</v>
      </c>
      <c r="L2779" s="317" t="s">
        <v>979</v>
      </c>
      <c r="M2779" s="317">
        <v>0</v>
      </c>
      <c r="N2779" s="333" t="s">
        <v>631</v>
      </c>
      <c r="O2779" s="318"/>
      <c r="P2779" s="319"/>
      <c r="Q2779" s="320"/>
      <c r="R2779" s="319"/>
      <c r="S2779" s="319"/>
      <c r="T2779" s="320"/>
      <c r="U2779" s="321">
        <v>45077</v>
      </c>
      <c r="V2779" s="270" t="str">
        <f ca="1">IFERROR(IF(E2779&lt;&gt;"",VLOOKUP(E2779,'Color Lineup'!N:N,1,0),""),"CHECK")</f>
        <v>HJS28</v>
      </c>
    </row>
    <row r="2780" spans="3:24">
      <c r="C2780" s="1">
        <f>+IF(D2780=1,COUNTIF($D$2:D2780,D2780),0)</f>
        <v>0</v>
      </c>
      <c r="D2780" s="1">
        <f>+COUNTIF($E$2:E2780,E2780)</f>
        <v>82</v>
      </c>
      <c r="E2780" s="1" t="str">
        <f t="shared" si="86"/>
        <v>MX3R3</v>
      </c>
      <c r="F2780" s="323">
        <f t="shared" si="87"/>
        <v>2778</v>
      </c>
      <c r="G2780" s="317" t="s">
        <v>4296</v>
      </c>
      <c r="H2780" s="317" t="s">
        <v>518</v>
      </c>
      <c r="I2780" s="317" t="s">
        <v>1227</v>
      </c>
      <c r="J2780" s="317">
        <v>4</v>
      </c>
      <c r="K2780" s="317" t="s">
        <v>760</v>
      </c>
      <c r="L2780" s="317" t="s">
        <v>859</v>
      </c>
      <c r="M2780" s="317">
        <v>0</v>
      </c>
      <c r="N2780" s="333" t="s">
        <v>354</v>
      </c>
      <c r="O2780" s="318"/>
      <c r="P2780" s="319"/>
      <c r="Q2780" s="320"/>
      <c r="R2780" s="319"/>
      <c r="S2780" s="319"/>
      <c r="T2780" s="320"/>
      <c r="U2780" s="321">
        <v>45077</v>
      </c>
      <c r="V2780" s="270" t="str">
        <f ca="1">IFERROR(IF(E2780&lt;&gt;"",VLOOKUP(E2780,'Color Lineup'!N:N,1,0),""),"CHECK")</f>
        <v>MX3R3</v>
      </c>
    </row>
    <row r="2781" spans="3:24">
      <c r="C2781" s="1">
        <f>+IF(D2781=1,COUNTIF($D$2:D2781,D2781),0)</f>
        <v>0</v>
      </c>
      <c r="D2781" s="1">
        <f>+COUNTIF($E$2:E2781,E2781)</f>
        <v>2</v>
      </c>
      <c r="E2781" s="1" t="str">
        <f t="shared" si="86"/>
        <v/>
      </c>
      <c r="F2781" s="323">
        <f t="shared" si="87"/>
        <v>2779</v>
      </c>
      <c r="G2781" s="317"/>
      <c r="H2781" s="317"/>
      <c r="I2781" s="317"/>
      <c r="J2781" s="317"/>
      <c r="K2781" s="317"/>
      <c r="L2781" s="317"/>
      <c r="M2781" s="317"/>
      <c r="N2781" s="333"/>
      <c r="O2781" s="318"/>
      <c r="P2781" s="319"/>
      <c r="Q2781" s="320"/>
      <c r="R2781" s="319"/>
      <c r="S2781" s="319"/>
      <c r="T2781" s="320"/>
      <c r="U2781" s="321"/>
      <c r="V2781" s="270"/>
    </row>
    <row r="2782" spans="3:24">
      <c r="C2782" s="1">
        <f>+IF(D2782=1,COUNTIF($D$2:D2782,D2782),0)</f>
        <v>0</v>
      </c>
      <c r="D2782" s="1">
        <f>+COUNTIF($E$2:E2782,E2782)</f>
        <v>3</v>
      </c>
      <c r="E2782" s="1" t="str">
        <f t="shared" si="86"/>
        <v/>
      </c>
      <c r="F2782" s="323">
        <f t="shared" si="87"/>
        <v>2780</v>
      </c>
      <c r="G2782" s="317"/>
      <c r="H2782" s="317"/>
      <c r="I2782" s="317"/>
      <c r="J2782" s="317"/>
      <c r="K2782" s="317"/>
      <c r="L2782" s="317"/>
      <c r="M2782" s="317"/>
      <c r="N2782" s="333"/>
      <c r="O2782" s="318"/>
      <c r="P2782" s="319"/>
      <c r="Q2782" s="320"/>
      <c r="R2782" s="319"/>
      <c r="S2782" s="319"/>
      <c r="T2782" s="320"/>
      <c r="U2782" s="321"/>
      <c r="V2782" s="270"/>
    </row>
    <row r="2783" spans="3:24">
      <c r="C2783" s="1">
        <f>+IF(D2783=1,COUNTIF($D$2:D2783,D2783),0)</f>
        <v>0</v>
      </c>
      <c r="D2783" s="1">
        <f>+COUNTIF($E$2:E2783,E2783)</f>
        <v>4</v>
      </c>
      <c r="E2783" s="1" t="str">
        <f t="shared" si="86"/>
        <v/>
      </c>
      <c r="F2783" s="323">
        <f t="shared" si="87"/>
        <v>2781</v>
      </c>
      <c r="G2783" s="317"/>
      <c r="H2783" s="317"/>
      <c r="I2783" s="317"/>
      <c r="J2783" s="317"/>
      <c r="K2783" s="317"/>
      <c r="L2783" s="317"/>
      <c r="M2783" s="317"/>
      <c r="N2783" s="333"/>
      <c r="O2783" s="318"/>
      <c r="P2783" s="319"/>
      <c r="Q2783" s="320"/>
      <c r="R2783" s="319"/>
      <c r="S2783" s="319"/>
      <c r="T2783" s="320"/>
      <c r="U2783" s="321"/>
      <c r="V2783" s="270"/>
    </row>
    <row r="2784" spans="3:24">
      <c r="C2784" s="1">
        <f>+IF(D2784=1,COUNTIF($D$2:D2784,D2784),0)</f>
        <v>0</v>
      </c>
      <c r="D2784" s="1">
        <f>+COUNTIF($E$2:E2784,E2784)</f>
        <v>5</v>
      </c>
      <c r="E2784" s="1" t="str">
        <f t="shared" si="86"/>
        <v/>
      </c>
      <c r="F2784" s="323">
        <f t="shared" si="87"/>
        <v>2782</v>
      </c>
      <c r="G2784" s="317"/>
      <c r="H2784" s="317"/>
      <c r="I2784" s="317"/>
      <c r="J2784" s="317"/>
      <c r="K2784" s="317"/>
      <c r="L2784" s="317"/>
      <c r="M2784" s="317"/>
      <c r="N2784" s="333"/>
      <c r="O2784" s="318"/>
      <c r="P2784" s="319"/>
      <c r="Q2784" s="320"/>
      <c r="R2784" s="319"/>
      <c r="S2784" s="319"/>
      <c r="T2784" s="320"/>
      <c r="U2784" s="321"/>
      <c r="V2784" s="270"/>
    </row>
    <row r="2785" spans="3:22">
      <c r="C2785" s="1">
        <f>+IF(D2785=1,COUNTIF($D$2:D2785,D2785),0)</f>
        <v>0</v>
      </c>
      <c r="D2785" s="1">
        <f>+COUNTIF($E$2:E2785,E2785)</f>
        <v>6</v>
      </c>
      <c r="E2785" s="1" t="str">
        <f t="shared" si="86"/>
        <v/>
      </c>
      <c r="F2785" s="323">
        <f t="shared" si="87"/>
        <v>2783</v>
      </c>
      <c r="G2785" s="317"/>
      <c r="H2785" s="317"/>
      <c r="I2785" s="317"/>
      <c r="J2785" s="317"/>
      <c r="K2785" s="317"/>
      <c r="L2785" s="317"/>
      <c r="M2785" s="317"/>
      <c r="N2785" s="333"/>
      <c r="O2785" s="318"/>
      <c r="P2785" s="319"/>
      <c r="Q2785" s="320"/>
      <c r="R2785" s="319"/>
      <c r="S2785" s="319"/>
      <c r="T2785" s="320"/>
      <c r="U2785" s="321"/>
      <c r="V2785" s="270"/>
    </row>
    <row r="2786" spans="3:22">
      <c r="C2786" s="1">
        <f>+IF(D2786=1,COUNTIF($D$2:D2786,D2786),0)</f>
        <v>0</v>
      </c>
      <c r="D2786" s="1">
        <f>+COUNTIF($E$2:E2786,E2786)</f>
        <v>7</v>
      </c>
      <c r="E2786" s="1" t="str">
        <f t="shared" si="86"/>
        <v/>
      </c>
      <c r="F2786" s="323">
        <f t="shared" si="87"/>
        <v>2784</v>
      </c>
      <c r="G2786" s="317"/>
      <c r="H2786" s="317"/>
      <c r="I2786" s="317"/>
      <c r="J2786" s="317"/>
      <c r="K2786" s="317"/>
      <c r="L2786" s="317"/>
      <c r="M2786" s="317"/>
      <c r="N2786" s="333"/>
      <c r="O2786" s="318"/>
      <c r="P2786" s="319"/>
      <c r="Q2786" s="320"/>
      <c r="R2786" s="319"/>
      <c r="S2786" s="319"/>
      <c r="T2786" s="320"/>
      <c r="U2786" s="321"/>
      <c r="V2786" s="270"/>
    </row>
    <row r="2787" spans="3:22">
      <c r="C2787" s="1">
        <f>+IF(D2787=1,COUNTIF($D$2:D2787,D2787),0)</f>
        <v>0</v>
      </c>
      <c r="D2787" s="1">
        <f>+COUNTIF($E$2:E2787,E2787)</f>
        <v>8</v>
      </c>
      <c r="E2787" s="1" t="str">
        <f t="shared" si="86"/>
        <v/>
      </c>
      <c r="F2787" s="323">
        <f t="shared" si="87"/>
        <v>2785</v>
      </c>
      <c r="G2787" s="317"/>
      <c r="H2787" s="317"/>
      <c r="I2787" s="317"/>
      <c r="J2787" s="317"/>
      <c r="K2787" s="317"/>
      <c r="L2787" s="317"/>
      <c r="M2787" s="317"/>
      <c r="N2787" s="333"/>
      <c r="O2787" s="318"/>
      <c r="P2787" s="319"/>
      <c r="Q2787" s="320"/>
      <c r="R2787" s="319"/>
      <c r="S2787" s="319"/>
      <c r="T2787" s="320"/>
      <c r="U2787" s="321"/>
      <c r="V2787" s="270"/>
    </row>
    <row r="2788" spans="3:22">
      <c r="C2788" s="1">
        <f>+IF(D2788=1,COUNTIF($D$2:D2788,D2788),0)</f>
        <v>0</v>
      </c>
      <c r="D2788" s="1">
        <f>+COUNTIF($E$2:E2788,E2788)</f>
        <v>9</v>
      </c>
      <c r="E2788" s="1" t="str">
        <f t="shared" si="86"/>
        <v/>
      </c>
      <c r="F2788" s="323">
        <f t="shared" si="87"/>
        <v>2786</v>
      </c>
      <c r="G2788" s="317"/>
      <c r="H2788" s="317"/>
      <c r="I2788" s="317"/>
      <c r="J2788" s="317"/>
      <c r="K2788" s="317"/>
      <c r="L2788" s="317"/>
      <c r="M2788" s="317"/>
      <c r="N2788" s="333"/>
      <c r="O2788" s="318"/>
      <c r="P2788" s="319"/>
      <c r="Q2788" s="320"/>
      <c r="R2788" s="319"/>
      <c r="S2788" s="319"/>
      <c r="T2788" s="320"/>
      <c r="U2788" s="321"/>
      <c r="V2788" s="270"/>
    </row>
    <row r="2789" spans="3:22">
      <c r="C2789" s="1">
        <f>+IF(D2789=1,COUNTIF($D$2:D2789,D2789),0)</f>
        <v>0</v>
      </c>
      <c r="D2789" s="1">
        <f>+COUNTIF($E$2:E2789,E2789)</f>
        <v>10</v>
      </c>
      <c r="E2789" s="1" t="str">
        <f t="shared" si="86"/>
        <v/>
      </c>
      <c r="F2789" s="323">
        <f t="shared" si="87"/>
        <v>2787</v>
      </c>
      <c r="G2789" s="317"/>
      <c r="H2789" s="317"/>
      <c r="I2789" s="317"/>
      <c r="J2789" s="317"/>
      <c r="K2789" s="317"/>
      <c r="L2789" s="317"/>
      <c r="M2789" s="317"/>
      <c r="N2789" s="333"/>
      <c r="O2789" s="318"/>
      <c r="P2789" s="319"/>
      <c r="Q2789" s="320"/>
      <c r="R2789" s="319"/>
      <c r="S2789" s="319"/>
      <c r="T2789" s="320"/>
      <c r="U2789" s="321"/>
      <c r="V2789" s="270"/>
    </row>
    <row r="2790" spans="3:22">
      <c r="C2790" s="1">
        <f>+IF(D2790=1,COUNTIF($D$2:D2790,D2790),0)</f>
        <v>0</v>
      </c>
      <c r="D2790" s="1">
        <f>+COUNTIF($E$2:E2790,E2790)</f>
        <v>11</v>
      </c>
      <c r="E2790" s="1" t="str">
        <f t="shared" si="86"/>
        <v/>
      </c>
      <c r="F2790" s="323">
        <f t="shared" si="87"/>
        <v>2788</v>
      </c>
      <c r="G2790" s="317"/>
      <c r="H2790" s="317"/>
      <c r="I2790" s="317"/>
      <c r="J2790" s="317"/>
      <c r="K2790" s="317"/>
      <c r="L2790" s="317"/>
      <c r="M2790" s="317"/>
      <c r="N2790" s="333"/>
      <c r="O2790" s="318"/>
      <c r="P2790" s="319"/>
      <c r="Q2790" s="320"/>
      <c r="R2790" s="319"/>
      <c r="S2790" s="319"/>
      <c r="T2790" s="320"/>
      <c r="U2790" s="321"/>
      <c r="V2790" s="270"/>
    </row>
    <row r="2791" spans="3:22">
      <c r="C2791" s="1">
        <f>+IF(D2791=1,COUNTIF($D$2:D2791,D2791),0)</f>
        <v>0</v>
      </c>
      <c r="D2791" s="1">
        <f>+COUNTIF($E$2:E2791,E2791)</f>
        <v>12</v>
      </c>
      <c r="E2791" s="1" t="str">
        <f t="shared" si="86"/>
        <v/>
      </c>
      <c r="F2791" s="323">
        <f t="shared" si="87"/>
        <v>2789</v>
      </c>
      <c r="G2791" s="317"/>
      <c r="H2791" s="317"/>
      <c r="I2791" s="317"/>
      <c r="J2791" s="317"/>
      <c r="K2791" s="317"/>
      <c r="L2791" s="317"/>
      <c r="M2791" s="317"/>
      <c r="N2791" s="333"/>
      <c r="O2791" s="318"/>
      <c r="P2791" s="319"/>
      <c r="Q2791" s="320"/>
      <c r="R2791" s="319"/>
      <c r="S2791" s="319"/>
      <c r="T2791" s="320"/>
      <c r="U2791" s="321"/>
      <c r="V2791" s="270"/>
    </row>
    <row r="2792" spans="3:22">
      <c r="C2792" s="1">
        <f>+IF(D2792=1,COUNTIF($D$2:D2792,D2792),0)</f>
        <v>0</v>
      </c>
      <c r="D2792" s="1">
        <f>+COUNTIF($E$2:E2792,E2792)</f>
        <v>13</v>
      </c>
      <c r="E2792" s="1" t="str">
        <f t="shared" si="86"/>
        <v/>
      </c>
      <c r="F2792" s="323">
        <f t="shared" si="87"/>
        <v>2790</v>
      </c>
      <c r="G2792" s="317"/>
      <c r="H2792" s="317"/>
      <c r="I2792" s="317"/>
      <c r="J2792" s="317"/>
      <c r="K2792" s="317"/>
      <c r="L2792" s="317"/>
      <c r="M2792" s="317"/>
      <c r="N2792" s="333"/>
      <c r="O2792" s="318"/>
      <c r="P2792" s="319"/>
      <c r="Q2792" s="320"/>
      <c r="R2792" s="319"/>
      <c r="S2792" s="319"/>
      <c r="T2792" s="320"/>
      <c r="U2792" s="321"/>
      <c r="V2792" s="270"/>
    </row>
    <row r="2793" spans="3:22">
      <c r="C2793" s="1">
        <f>+IF(D2793=1,COUNTIF($D$2:D2793,D2793),0)</f>
        <v>0</v>
      </c>
      <c r="D2793" s="1">
        <f>+COUNTIF($E$2:E2793,E2793)</f>
        <v>14</v>
      </c>
      <c r="E2793" s="1" t="str">
        <f t="shared" si="86"/>
        <v/>
      </c>
      <c r="F2793" s="323">
        <f t="shared" si="87"/>
        <v>2791</v>
      </c>
      <c r="G2793" s="317"/>
      <c r="H2793" s="317"/>
      <c r="I2793" s="317"/>
      <c r="J2793" s="317"/>
      <c r="K2793" s="317"/>
      <c r="L2793" s="317"/>
      <c r="M2793" s="317"/>
      <c r="N2793" s="333"/>
      <c r="O2793" s="318"/>
      <c r="P2793" s="319"/>
      <c r="Q2793" s="320"/>
      <c r="R2793" s="319"/>
      <c r="S2793" s="319"/>
      <c r="T2793" s="320"/>
      <c r="U2793" s="321"/>
      <c r="V2793" s="270"/>
    </row>
    <row r="2794" spans="3:22">
      <c r="C2794" s="1">
        <f>+IF(D2794=1,COUNTIF($D$2:D2794,D2794),0)</f>
        <v>0</v>
      </c>
      <c r="D2794" s="1">
        <f>+COUNTIF($E$2:E2794,E2794)</f>
        <v>15</v>
      </c>
      <c r="E2794" s="1" t="str">
        <f t="shared" si="86"/>
        <v/>
      </c>
      <c r="F2794" s="323">
        <f t="shared" si="87"/>
        <v>2792</v>
      </c>
      <c r="G2794" s="317"/>
      <c r="H2794" s="317"/>
      <c r="I2794" s="317"/>
      <c r="J2794" s="317"/>
      <c r="K2794" s="317"/>
      <c r="L2794" s="317"/>
      <c r="M2794" s="317"/>
      <c r="N2794" s="333"/>
      <c r="O2794" s="318"/>
      <c r="P2794" s="319"/>
      <c r="Q2794" s="320"/>
      <c r="R2794" s="319"/>
      <c r="S2794" s="319"/>
      <c r="T2794" s="320"/>
      <c r="U2794" s="321"/>
      <c r="V2794" s="270"/>
    </row>
    <row r="2795" spans="3:22">
      <c r="C2795" s="1">
        <f>+IF(D2795=1,COUNTIF($D$2:D2795,D2795),0)</f>
        <v>0</v>
      </c>
      <c r="D2795" s="1">
        <f>+COUNTIF($E$2:E2795,E2795)</f>
        <v>16</v>
      </c>
      <c r="E2795" s="1" t="str">
        <f t="shared" si="86"/>
        <v/>
      </c>
      <c r="F2795" s="323">
        <f t="shared" si="87"/>
        <v>2793</v>
      </c>
      <c r="G2795" s="317"/>
      <c r="H2795" s="317"/>
      <c r="I2795" s="317"/>
      <c r="J2795" s="317"/>
      <c r="K2795" s="317"/>
      <c r="L2795" s="317"/>
      <c r="M2795" s="317"/>
      <c r="N2795" s="333"/>
      <c r="O2795" s="318"/>
      <c r="P2795" s="319"/>
      <c r="Q2795" s="320"/>
      <c r="R2795" s="319"/>
      <c r="S2795" s="319"/>
      <c r="T2795" s="320"/>
      <c r="U2795" s="321"/>
      <c r="V2795" s="270"/>
    </row>
    <row r="2796" spans="3:22">
      <c r="C2796" s="1">
        <f>+IF(D2796=1,COUNTIF($D$2:D2796,D2796),0)</f>
        <v>0</v>
      </c>
      <c r="D2796" s="1">
        <f>+COUNTIF($E$2:E2796,E2796)</f>
        <v>17</v>
      </c>
      <c r="E2796" s="1" t="str">
        <f t="shared" si="86"/>
        <v/>
      </c>
      <c r="F2796" s="323">
        <f t="shared" si="87"/>
        <v>2794</v>
      </c>
      <c r="G2796" s="317"/>
      <c r="H2796" s="317"/>
      <c r="I2796" s="317"/>
      <c r="J2796" s="317"/>
      <c r="K2796" s="317"/>
      <c r="L2796" s="317"/>
      <c r="M2796" s="317"/>
      <c r="N2796" s="333"/>
      <c r="O2796" s="318"/>
      <c r="P2796" s="319"/>
      <c r="Q2796" s="320"/>
      <c r="R2796" s="319"/>
      <c r="S2796" s="319"/>
      <c r="T2796" s="320"/>
      <c r="U2796" s="321"/>
      <c r="V2796" s="270"/>
    </row>
    <row r="2797" spans="3:22">
      <c r="C2797" s="1">
        <f>+IF(D2797=1,COUNTIF($D$2:D2797,D2797),0)</f>
        <v>0</v>
      </c>
      <c r="D2797" s="1">
        <f>+COUNTIF($E$2:E2797,E2797)</f>
        <v>18</v>
      </c>
      <c r="E2797" s="1" t="str">
        <f t="shared" si="86"/>
        <v/>
      </c>
      <c r="F2797" s="323">
        <f t="shared" si="87"/>
        <v>2795</v>
      </c>
      <c r="G2797" s="317"/>
      <c r="H2797" s="317"/>
      <c r="I2797" s="317"/>
      <c r="J2797" s="317"/>
      <c r="K2797" s="317"/>
      <c r="L2797" s="317"/>
      <c r="M2797" s="317"/>
      <c r="N2797" s="333"/>
      <c r="O2797" s="318"/>
      <c r="P2797" s="319"/>
      <c r="Q2797" s="320"/>
      <c r="R2797" s="319"/>
      <c r="S2797" s="319"/>
      <c r="T2797" s="320"/>
      <c r="U2797" s="321"/>
      <c r="V2797" s="270"/>
    </row>
    <row r="2798" spans="3:22">
      <c r="C2798" s="1">
        <f>+IF(D2798=1,COUNTIF($D$2:D2798,D2798),0)</f>
        <v>0</v>
      </c>
      <c r="D2798" s="1">
        <f>+COUNTIF($E$2:E2798,E2798)</f>
        <v>19</v>
      </c>
      <c r="E2798" s="1" t="str">
        <f t="shared" si="86"/>
        <v/>
      </c>
      <c r="F2798" s="323">
        <f t="shared" si="87"/>
        <v>2796</v>
      </c>
      <c r="G2798" s="317"/>
      <c r="H2798" s="317"/>
      <c r="I2798" s="317"/>
      <c r="J2798" s="317"/>
      <c r="K2798" s="317"/>
      <c r="L2798" s="317"/>
      <c r="M2798" s="317"/>
      <c r="N2798" s="333"/>
      <c r="O2798" s="318"/>
      <c r="P2798" s="319"/>
      <c r="Q2798" s="320"/>
      <c r="R2798" s="319"/>
      <c r="S2798" s="319"/>
      <c r="T2798" s="320"/>
      <c r="U2798" s="321"/>
      <c r="V2798" s="270"/>
    </row>
    <row r="2799" spans="3:22">
      <c r="C2799" s="1">
        <f>+IF(D2799=1,COUNTIF($D$2:D2799,D2799),0)</f>
        <v>0</v>
      </c>
      <c r="D2799" s="1">
        <f>+COUNTIF($E$2:E2799,E2799)</f>
        <v>20</v>
      </c>
      <c r="E2799" s="1" t="str">
        <f t="shared" si="86"/>
        <v/>
      </c>
      <c r="F2799" s="323">
        <f t="shared" si="87"/>
        <v>2797</v>
      </c>
      <c r="G2799" s="317"/>
      <c r="H2799" s="317"/>
      <c r="I2799" s="317"/>
      <c r="J2799" s="317"/>
      <c r="K2799" s="317"/>
      <c r="L2799" s="317"/>
      <c r="M2799" s="317"/>
      <c r="N2799" s="333"/>
      <c r="O2799" s="318"/>
      <c r="P2799" s="319"/>
      <c r="Q2799" s="320"/>
      <c r="R2799" s="319"/>
      <c r="S2799" s="319"/>
      <c r="T2799" s="320"/>
      <c r="U2799" s="321"/>
      <c r="V2799" s="270"/>
    </row>
    <row r="2800" spans="3:22">
      <c r="C2800" s="1">
        <f>+IF(D2800=1,COUNTIF($D$2:D2800,D2800),0)</f>
        <v>0</v>
      </c>
      <c r="D2800" s="1">
        <f>+COUNTIF($E$2:E2800,E2800)</f>
        <v>21</v>
      </c>
      <c r="E2800" s="1" t="str">
        <f t="shared" si="86"/>
        <v/>
      </c>
      <c r="F2800" s="323">
        <f t="shared" si="87"/>
        <v>2798</v>
      </c>
      <c r="G2800" s="317"/>
      <c r="H2800" s="317"/>
      <c r="I2800" s="317"/>
      <c r="J2800" s="317"/>
      <c r="K2800" s="317"/>
      <c r="L2800" s="317"/>
      <c r="M2800" s="317"/>
      <c r="N2800" s="333"/>
      <c r="O2800" s="318"/>
      <c r="P2800" s="319"/>
      <c r="Q2800" s="320"/>
      <c r="R2800" s="319"/>
      <c r="S2800" s="319"/>
      <c r="T2800" s="320"/>
      <c r="U2800" s="321"/>
      <c r="V2800" s="270"/>
    </row>
    <row r="2801" spans="3:22">
      <c r="C2801" s="1">
        <f>+IF(D2801=1,COUNTIF($D$2:D2801,D2801),0)</f>
        <v>0</v>
      </c>
      <c r="D2801" s="1">
        <f>+COUNTIF($E$2:E2801,E2801)</f>
        <v>22</v>
      </c>
      <c r="E2801" s="1" t="str">
        <f t="shared" si="86"/>
        <v/>
      </c>
      <c r="F2801" s="323">
        <f t="shared" si="87"/>
        <v>2799</v>
      </c>
      <c r="G2801" s="317"/>
      <c r="H2801" s="317"/>
      <c r="I2801" s="317"/>
      <c r="J2801" s="317"/>
      <c r="K2801" s="317"/>
      <c r="L2801" s="317"/>
      <c r="M2801" s="317"/>
      <c r="N2801" s="333"/>
      <c r="O2801" s="318"/>
      <c r="P2801" s="319"/>
      <c r="Q2801" s="320"/>
      <c r="R2801" s="319"/>
      <c r="S2801" s="319"/>
      <c r="T2801" s="320"/>
      <c r="U2801" s="321"/>
      <c r="V2801" s="270"/>
    </row>
    <row r="2802" spans="3:22">
      <c r="C2802" s="1">
        <f>+IF(D2802=1,COUNTIF($D$2:D2802,D2802),0)</f>
        <v>0</v>
      </c>
      <c r="D2802" s="1">
        <f>+COUNTIF($E$2:E2802,E2802)</f>
        <v>23</v>
      </c>
      <c r="E2802" s="1" t="str">
        <f t="shared" si="86"/>
        <v/>
      </c>
      <c r="F2802" s="323">
        <f t="shared" si="87"/>
        <v>2800</v>
      </c>
      <c r="G2802" s="317"/>
      <c r="H2802" s="317"/>
      <c r="I2802" s="317"/>
      <c r="J2802" s="317"/>
      <c r="K2802" s="317"/>
      <c r="L2802" s="317"/>
      <c r="M2802" s="317"/>
      <c r="N2802" s="333"/>
      <c r="O2802" s="318"/>
      <c r="P2802" s="319"/>
      <c r="Q2802" s="320"/>
      <c r="R2802" s="319"/>
      <c r="S2802" s="319"/>
      <c r="T2802" s="320"/>
      <c r="U2802" s="321"/>
      <c r="V2802" s="270"/>
    </row>
    <row r="2803" spans="3:22">
      <c r="C2803" s="1">
        <f>+IF(D2803=1,COUNTIF($D$2:D2803,D2803),0)</f>
        <v>0</v>
      </c>
      <c r="D2803" s="1">
        <f>+COUNTIF($E$2:E2803,E2803)</f>
        <v>24</v>
      </c>
      <c r="E2803" s="1" t="str">
        <f t="shared" si="86"/>
        <v/>
      </c>
      <c r="F2803" s="323">
        <f t="shared" si="87"/>
        <v>2801</v>
      </c>
      <c r="G2803" s="317"/>
      <c r="H2803" s="317"/>
      <c r="I2803" s="317"/>
      <c r="J2803" s="317"/>
      <c r="K2803" s="317"/>
      <c r="L2803" s="317"/>
      <c r="M2803" s="317"/>
      <c r="N2803" s="333"/>
      <c r="O2803" s="318"/>
      <c r="P2803" s="319"/>
      <c r="Q2803" s="320"/>
      <c r="R2803" s="319"/>
      <c r="S2803" s="319"/>
      <c r="T2803" s="320"/>
      <c r="U2803" s="321"/>
      <c r="V2803" s="270"/>
    </row>
    <row r="2804" spans="3:22">
      <c r="C2804" s="1">
        <f>+IF(D2804=1,COUNTIF($D$2:D2804,D2804),0)</f>
        <v>0</v>
      </c>
      <c r="D2804" s="1">
        <f>+COUNTIF($E$2:E2804,E2804)</f>
        <v>25</v>
      </c>
      <c r="E2804" s="1" t="str">
        <f t="shared" si="86"/>
        <v/>
      </c>
      <c r="F2804" s="323">
        <f t="shared" si="87"/>
        <v>2802</v>
      </c>
      <c r="G2804" s="317"/>
      <c r="H2804" s="317"/>
      <c r="I2804" s="317"/>
      <c r="J2804" s="317"/>
      <c r="K2804" s="317"/>
      <c r="L2804" s="317"/>
      <c r="M2804" s="317"/>
      <c r="N2804" s="333"/>
      <c r="O2804" s="318"/>
      <c r="P2804" s="319"/>
      <c r="Q2804" s="320"/>
      <c r="R2804" s="319"/>
      <c r="S2804" s="319"/>
      <c r="T2804" s="320"/>
      <c r="U2804" s="321"/>
      <c r="V2804" s="270"/>
    </row>
    <row r="2805" spans="3:22">
      <c r="C2805" s="1">
        <f>+IF(D2805=1,COUNTIF($D$2:D2805,D2805),0)</f>
        <v>0</v>
      </c>
      <c r="D2805" s="1">
        <f>+COUNTIF($E$2:E2805,E2805)</f>
        <v>26</v>
      </c>
      <c r="E2805" s="1" t="str">
        <f t="shared" si="86"/>
        <v/>
      </c>
      <c r="F2805" s="323">
        <f t="shared" si="87"/>
        <v>2803</v>
      </c>
      <c r="G2805" s="317"/>
      <c r="H2805" s="317"/>
      <c r="I2805" s="317"/>
      <c r="J2805" s="317"/>
      <c r="K2805" s="317"/>
      <c r="L2805" s="317"/>
      <c r="M2805" s="317"/>
      <c r="N2805" s="333"/>
      <c r="O2805" s="318"/>
      <c r="P2805" s="319"/>
      <c r="Q2805" s="320"/>
      <c r="R2805" s="319"/>
      <c r="S2805" s="319"/>
      <c r="T2805" s="320"/>
      <c r="U2805" s="321"/>
      <c r="V2805" s="270"/>
    </row>
    <row r="2806" spans="3:22">
      <c r="C2806" s="1">
        <f>+IF(D2806=1,COUNTIF($D$2:D2806,D2806),0)</f>
        <v>0</v>
      </c>
      <c r="D2806" s="1">
        <f>+COUNTIF($E$2:E2806,E2806)</f>
        <v>27</v>
      </c>
      <c r="E2806" s="1" t="str">
        <f t="shared" si="86"/>
        <v/>
      </c>
      <c r="F2806" s="323">
        <f t="shared" si="87"/>
        <v>2804</v>
      </c>
      <c r="G2806" s="317"/>
      <c r="H2806" s="317"/>
      <c r="I2806" s="317"/>
      <c r="J2806" s="317"/>
      <c r="K2806" s="317"/>
      <c r="L2806" s="317"/>
      <c r="M2806" s="317"/>
      <c r="N2806" s="333"/>
      <c r="O2806" s="318"/>
      <c r="P2806" s="319"/>
      <c r="Q2806" s="320"/>
      <c r="R2806" s="319"/>
      <c r="S2806" s="319"/>
      <c r="T2806" s="320"/>
      <c r="U2806" s="321"/>
      <c r="V2806" s="270"/>
    </row>
    <row r="2807" spans="3:22">
      <c r="C2807" s="1">
        <f>+IF(D2807=1,COUNTIF($D$2:D2807,D2807),0)</f>
        <v>0</v>
      </c>
      <c r="D2807" s="1">
        <f>+COUNTIF($E$2:E2807,E2807)</f>
        <v>28</v>
      </c>
      <c r="E2807" s="1" t="str">
        <f t="shared" si="86"/>
        <v/>
      </c>
      <c r="F2807" s="323">
        <f t="shared" si="87"/>
        <v>2805</v>
      </c>
      <c r="G2807" s="317"/>
      <c r="H2807" s="317"/>
      <c r="I2807" s="317"/>
      <c r="J2807" s="317"/>
      <c r="K2807" s="317"/>
      <c r="L2807" s="317"/>
      <c r="M2807" s="317"/>
      <c r="N2807" s="333"/>
      <c r="O2807" s="318"/>
      <c r="P2807" s="319"/>
      <c r="Q2807" s="320"/>
      <c r="R2807" s="319"/>
      <c r="S2807" s="319"/>
      <c r="T2807" s="320"/>
      <c r="U2807" s="321"/>
      <c r="V2807" s="270"/>
    </row>
    <row r="2808" spans="3:22">
      <c r="C2808" s="1">
        <f>+IF(D2808=1,COUNTIF($D$2:D2808,D2808),0)</f>
        <v>0</v>
      </c>
      <c r="D2808" s="1">
        <f>+COUNTIF($E$2:E2808,E2808)</f>
        <v>29</v>
      </c>
      <c r="E2808" s="1" t="str">
        <f t="shared" si="86"/>
        <v/>
      </c>
      <c r="F2808" s="323">
        <f t="shared" si="87"/>
        <v>2806</v>
      </c>
      <c r="G2808" s="317"/>
      <c r="H2808" s="317"/>
      <c r="I2808" s="317"/>
      <c r="J2808" s="317"/>
      <c r="K2808" s="317"/>
      <c r="L2808" s="317"/>
      <c r="M2808" s="317"/>
      <c r="N2808" s="333"/>
      <c r="O2808" s="318"/>
      <c r="P2808" s="319"/>
      <c r="Q2808" s="320"/>
      <c r="R2808" s="319"/>
      <c r="S2808" s="319"/>
      <c r="T2808" s="320"/>
      <c r="U2808" s="321"/>
      <c r="V2808" s="270"/>
    </row>
    <row r="2809" spans="3:22">
      <c r="C2809" s="1">
        <f>+IF(D2809=1,COUNTIF($D$2:D2809,D2809),0)</f>
        <v>0</v>
      </c>
      <c r="D2809" s="1">
        <f>+COUNTIF($E$2:E2809,E2809)</f>
        <v>30</v>
      </c>
      <c r="E2809" s="1" t="str">
        <f t="shared" si="86"/>
        <v/>
      </c>
      <c r="F2809" s="323">
        <f t="shared" si="87"/>
        <v>2807</v>
      </c>
      <c r="G2809" s="317"/>
      <c r="H2809" s="317"/>
      <c r="I2809" s="317"/>
      <c r="J2809" s="317"/>
      <c r="K2809" s="317"/>
      <c r="L2809" s="317"/>
      <c r="M2809" s="317"/>
      <c r="N2809" s="333"/>
      <c r="O2809" s="318"/>
      <c r="P2809" s="319"/>
      <c r="Q2809" s="320"/>
      <c r="R2809" s="319"/>
      <c r="S2809" s="319"/>
      <c r="T2809" s="320"/>
      <c r="U2809" s="321"/>
      <c r="V2809" s="270"/>
    </row>
    <row r="2810" spans="3:22">
      <c r="C2810" s="1">
        <f>+IF(D2810=1,COUNTIF($D$2:D2810,D2810),0)</f>
        <v>0</v>
      </c>
      <c r="D2810" s="1">
        <f>+COUNTIF($E$2:E2810,E2810)</f>
        <v>31</v>
      </c>
      <c r="E2810" s="1" t="str">
        <f t="shared" si="86"/>
        <v/>
      </c>
      <c r="F2810" s="323">
        <f t="shared" si="87"/>
        <v>2808</v>
      </c>
      <c r="G2810" s="317"/>
      <c r="H2810" s="317"/>
      <c r="I2810" s="317"/>
      <c r="J2810" s="317"/>
      <c r="K2810" s="317"/>
      <c r="L2810" s="317"/>
      <c r="M2810" s="317"/>
      <c r="N2810" s="333"/>
      <c r="O2810" s="318"/>
      <c r="P2810" s="319"/>
      <c r="Q2810" s="320"/>
      <c r="R2810" s="319"/>
      <c r="S2810" s="319"/>
      <c r="T2810" s="320"/>
      <c r="U2810" s="321"/>
      <c r="V2810" s="270"/>
    </row>
    <row r="2811" spans="3:22">
      <c r="C2811" s="1">
        <f>+IF(D2811=1,COUNTIF($D$2:D2811,D2811),0)</f>
        <v>0</v>
      </c>
      <c r="D2811" s="1">
        <f>+COUNTIF($E$2:E2811,E2811)</f>
        <v>32</v>
      </c>
      <c r="E2811" s="1" t="str">
        <f t="shared" si="86"/>
        <v/>
      </c>
      <c r="F2811" s="323">
        <f t="shared" si="87"/>
        <v>2809</v>
      </c>
      <c r="G2811" s="317"/>
      <c r="H2811" s="317"/>
      <c r="I2811" s="317"/>
      <c r="J2811" s="317"/>
      <c r="K2811" s="317"/>
      <c r="L2811" s="317"/>
      <c r="M2811" s="317"/>
      <c r="N2811" s="333"/>
      <c r="O2811" s="318"/>
      <c r="P2811" s="319"/>
      <c r="Q2811" s="320"/>
      <c r="R2811" s="319"/>
      <c r="S2811" s="319"/>
      <c r="T2811" s="320"/>
      <c r="U2811" s="321"/>
      <c r="V2811" s="270"/>
    </row>
    <row r="2812" spans="3:22">
      <c r="C2812" s="1">
        <f>+IF(D2812=1,COUNTIF($D$2:D2812,D2812),0)</f>
        <v>0</v>
      </c>
      <c r="D2812" s="1">
        <f>+COUNTIF($E$2:E2812,E2812)</f>
        <v>33</v>
      </c>
      <c r="E2812" s="1" t="str">
        <f t="shared" si="86"/>
        <v/>
      </c>
      <c r="F2812" s="323">
        <f t="shared" si="87"/>
        <v>2810</v>
      </c>
      <c r="G2812" s="317"/>
      <c r="H2812" s="317"/>
      <c r="I2812" s="317"/>
      <c r="J2812" s="317"/>
      <c r="K2812" s="317"/>
      <c r="L2812" s="317"/>
      <c r="M2812" s="317"/>
      <c r="N2812" s="333"/>
      <c r="O2812" s="318"/>
      <c r="P2812" s="319"/>
      <c r="Q2812" s="320"/>
      <c r="R2812" s="319"/>
      <c r="S2812" s="319"/>
      <c r="T2812" s="320"/>
      <c r="U2812" s="321"/>
      <c r="V2812" s="270"/>
    </row>
    <row r="2813" spans="3:22">
      <c r="C2813" s="1">
        <f>+IF(D2813=1,COUNTIF($D$2:D2813,D2813),0)</f>
        <v>0</v>
      </c>
      <c r="D2813" s="1">
        <f>+COUNTIF($E$2:E2813,E2813)</f>
        <v>34</v>
      </c>
      <c r="E2813" s="1" t="str">
        <f t="shared" si="86"/>
        <v/>
      </c>
      <c r="F2813" s="323">
        <f t="shared" si="87"/>
        <v>2811</v>
      </c>
      <c r="G2813" s="317"/>
      <c r="H2813" s="317"/>
      <c r="I2813" s="317"/>
      <c r="J2813" s="317"/>
      <c r="K2813" s="317"/>
      <c r="L2813" s="317"/>
      <c r="M2813" s="317"/>
      <c r="N2813" s="333"/>
      <c r="O2813" s="318"/>
      <c r="P2813" s="319"/>
      <c r="Q2813" s="320"/>
      <c r="R2813" s="319"/>
      <c r="S2813" s="319"/>
      <c r="T2813" s="320"/>
      <c r="U2813" s="321"/>
      <c r="V2813" s="270"/>
    </row>
    <row r="2814" spans="3:22">
      <c r="C2814" s="1">
        <f>+IF(D2814=1,COUNTIF($D$2:D2814,D2814),0)</f>
        <v>0</v>
      </c>
      <c r="D2814" s="1">
        <f>+COUNTIF($E$2:E2814,E2814)</f>
        <v>35</v>
      </c>
      <c r="E2814" s="1" t="str">
        <f t="shared" si="86"/>
        <v/>
      </c>
      <c r="F2814" s="323">
        <f t="shared" si="87"/>
        <v>2812</v>
      </c>
      <c r="G2814" s="317"/>
      <c r="H2814" s="317"/>
      <c r="I2814" s="317"/>
      <c r="J2814" s="317"/>
      <c r="K2814" s="317"/>
      <c r="L2814" s="317"/>
      <c r="M2814" s="317"/>
      <c r="N2814" s="333"/>
      <c r="O2814" s="318"/>
      <c r="P2814" s="319"/>
      <c r="Q2814" s="320"/>
      <c r="R2814" s="319"/>
      <c r="S2814" s="319"/>
      <c r="T2814" s="320"/>
      <c r="U2814" s="321"/>
      <c r="V2814" s="270"/>
    </row>
    <row r="2815" spans="3:22">
      <c r="C2815" s="1">
        <f>+IF(D2815=1,COUNTIF($D$2:D2815,D2815),0)</f>
        <v>0</v>
      </c>
      <c r="D2815" s="1">
        <f>+COUNTIF($E$2:E2815,E2815)</f>
        <v>36</v>
      </c>
      <c r="E2815" s="1" t="str">
        <f t="shared" si="86"/>
        <v/>
      </c>
      <c r="F2815" s="323">
        <f t="shared" si="87"/>
        <v>2813</v>
      </c>
      <c r="G2815" s="317"/>
      <c r="H2815" s="317"/>
      <c r="I2815" s="317"/>
      <c r="J2815" s="317"/>
      <c r="K2815" s="317"/>
      <c r="L2815" s="317"/>
      <c r="M2815" s="317"/>
      <c r="N2815" s="333"/>
      <c r="O2815" s="318"/>
      <c r="P2815" s="319"/>
      <c r="Q2815" s="320"/>
      <c r="R2815" s="319"/>
      <c r="S2815" s="319"/>
      <c r="T2815" s="320"/>
      <c r="U2815" s="321"/>
      <c r="V2815" s="270"/>
    </row>
    <row r="2816" spans="3:22">
      <c r="C2816" s="1">
        <f>+IF(D2816=1,COUNTIF($D$2:D2816,D2816),0)</f>
        <v>0</v>
      </c>
      <c r="D2816" s="1">
        <f>+COUNTIF($E$2:E2816,E2816)</f>
        <v>37</v>
      </c>
      <c r="E2816" s="1" t="str">
        <f t="shared" si="86"/>
        <v/>
      </c>
      <c r="F2816" s="323">
        <f t="shared" si="87"/>
        <v>2814</v>
      </c>
      <c r="G2816" s="317"/>
      <c r="H2816" s="317"/>
      <c r="I2816" s="317"/>
      <c r="J2816" s="317"/>
      <c r="K2816" s="317"/>
      <c r="L2816" s="317"/>
      <c r="M2816" s="317"/>
      <c r="N2816" s="333"/>
      <c r="O2816" s="318"/>
      <c r="P2816" s="319"/>
      <c r="Q2816" s="320"/>
      <c r="R2816" s="319"/>
      <c r="S2816" s="319"/>
      <c r="T2816" s="320"/>
      <c r="U2816" s="321"/>
      <c r="V2816" s="270"/>
    </row>
    <row r="2817" spans="3:22">
      <c r="C2817" s="1">
        <f>+IF(D2817=1,COUNTIF($D$2:D2817,D2817),0)</f>
        <v>0</v>
      </c>
      <c r="D2817" s="1">
        <f>+COUNTIF($E$2:E2817,E2817)</f>
        <v>38</v>
      </c>
      <c r="E2817" s="1" t="str">
        <f t="shared" si="86"/>
        <v/>
      </c>
      <c r="F2817" s="323">
        <f t="shared" si="87"/>
        <v>2815</v>
      </c>
      <c r="G2817" s="317"/>
      <c r="H2817" s="317"/>
      <c r="I2817" s="317"/>
      <c r="J2817" s="317"/>
      <c r="K2817" s="317"/>
      <c r="L2817" s="317"/>
      <c r="M2817" s="317"/>
      <c r="N2817" s="333"/>
      <c r="O2817" s="318"/>
      <c r="P2817" s="319"/>
      <c r="Q2817" s="320"/>
      <c r="R2817" s="319"/>
      <c r="S2817" s="319"/>
      <c r="T2817" s="320"/>
      <c r="U2817" s="321"/>
      <c r="V2817" s="270"/>
    </row>
    <row r="2818" spans="3:22">
      <c r="C2818" s="1">
        <f>+IF(D2818=1,COUNTIF($D$2:D2818,D2818),0)</f>
        <v>0</v>
      </c>
      <c r="D2818" s="1">
        <f>+COUNTIF($E$2:E2818,E2818)</f>
        <v>39</v>
      </c>
      <c r="E2818" s="1" t="str">
        <f t="shared" si="86"/>
        <v/>
      </c>
      <c r="F2818" s="323">
        <f t="shared" si="87"/>
        <v>2816</v>
      </c>
      <c r="G2818" s="317"/>
      <c r="H2818" s="317"/>
      <c r="I2818" s="317"/>
      <c r="J2818" s="317"/>
      <c r="K2818" s="317"/>
      <c r="L2818" s="317"/>
      <c r="M2818" s="317"/>
      <c r="N2818" s="333"/>
      <c r="O2818" s="318"/>
      <c r="P2818" s="319"/>
      <c r="Q2818" s="320"/>
      <c r="R2818" s="319"/>
      <c r="S2818" s="319"/>
      <c r="T2818" s="320"/>
      <c r="U2818" s="321"/>
      <c r="V2818" s="270"/>
    </row>
    <row r="2819" spans="3:22">
      <c r="C2819" s="1">
        <f>+IF(D2819=1,COUNTIF($D$2:D2819,D2819),0)</f>
        <v>0</v>
      </c>
      <c r="D2819" s="1">
        <f>+COUNTIF($E$2:E2819,E2819)</f>
        <v>40</v>
      </c>
      <c r="E2819" s="1" t="str">
        <f t="shared" si="86"/>
        <v/>
      </c>
      <c r="F2819" s="323">
        <f t="shared" si="87"/>
        <v>2817</v>
      </c>
      <c r="G2819" s="317"/>
      <c r="H2819" s="317"/>
      <c r="I2819" s="317"/>
      <c r="J2819" s="317"/>
      <c r="K2819" s="317"/>
      <c r="L2819" s="317"/>
      <c r="M2819" s="317"/>
      <c r="N2819" s="333"/>
      <c r="O2819" s="318"/>
      <c r="P2819" s="319"/>
      <c r="Q2819" s="320"/>
      <c r="R2819" s="319"/>
      <c r="S2819" s="319"/>
      <c r="T2819" s="320"/>
      <c r="U2819" s="321"/>
      <c r="V2819" s="270"/>
    </row>
    <row r="2820" spans="3:22">
      <c r="C2820" s="1">
        <f>+IF(D2820=1,COUNTIF($D$2:D2820,D2820),0)</f>
        <v>0</v>
      </c>
      <c r="D2820" s="1">
        <f>+COUNTIF($E$2:E2820,E2820)</f>
        <v>41</v>
      </c>
      <c r="E2820" s="1" t="str">
        <f t="shared" ref="E2820:E2883" si="88">+K2820&amp;N2820</f>
        <v/>
      </c>
      <c r="F2820" s="323">
        <f t="shared" si="87"/>
        <v>2818</v>
      </c>
      <c r="G2820" s="317"/>
      <c r="H2820" s="317"/>
      <c r="I2820" s="317"/>
      <c r="J2820" s="317"/>
      <c r="K2820" s="317"/>
      <c r="L2820" s="317"/>
      <c r="M2820" s="317"/>
      <c r="N2820" s="333"/>
      <c r="O2820" s="318"/>
      <c r="P2820" s="319"/>
      <c r="Q2820" s="320"/>
      <c r="R2820" s="319"/>
      <c r="S2820" s="319"/>
      <c r="T2820" s="320"/>
      <c r="U2820" s="321"/>
      <c r="V2820" s="270"/>
    </row>
    <row r="2821" spans="3:22">
      <c r="C2821" s="1">
        <f>+IF(D2821=1,COUNTIF($D$2:D2821,D2821),0)</f>
        <v>0</v>
      </c>
      <c r="D2821" s="1">
        <f>+COUNTIF($E$2:E2821,E2821)</f>
        <v>42</v>
      </c>
      <c r="E2821" s="1" t="str">
        <f t="shared" si="88"/>
        <v/>
      </c>
      <c r="F2821" s="323">
        <f t="shared" ref="F2821:F2884" si="89">ROW()-2</f>
        <v>2819</v>
      </c>
      <c r="G2821" s="317"/>
      <c r="H2821" s="317"/>
      <c r="I2821" s="317"/>
      <c r="J2821" s="317"/>
      <c r="K2821" s="317"/>
      <c r="L2821" s="317"/>
      <c r="M2821" s="317"/>
      <c r="N2821" s="333"/>
      <c r="O2821" s="318"/>
      <c r="P2821" s="319"/>
      <c r="Q2821" s="320"/>
      <c r="R2821" s="319"/>
      <c r="S2821" s="319"/>
      <c r="T2821" s="320"/>
      <c r="U2821" s="321"/>
      <c r="V2821" s="270"/>
    </row>
    <row r="2822" spans="3:22">
      <c r="C2822" s="1">
        <f>+IF(D2822=1,COUNTIF($D$2:D2822,D2822),0)</f>
        <v>0</v>
      </c>
      <c r="D2822" s="1">
        <f>+COUNTIF($E$2:E2822,E2822)</f>
        <v>43</v>
      </c>
      <c r="E2822" s="1" t="str">
        <f t="shared" si="88"/>
        <v/>
      </c>
      <c r="F2822" s="323">
        <f t="shared" si="89"/>
        <v>2820</v>
      </c>
      <c r="G2822" s="317"/>
      <c r="H2822" s="317"/>
      <c r="I2822" s="317"/>
      <c r="J2822" s="317"/>
      <c r="K2822" s="317"/>
      <c r="L2822" s="317"/>
      <c r="M2822" s="317"/>
      <c r="N2822" s="333"/>
      <c r="O2822" s="318"/>
      <c r="P2822" s="319"/>
      <c r="Q2822" s="320"/>
      <c r="R2822" s="319"/>
      <c r="S2822" s="319"/>
      <c r="T2822" s="320"/>
      <c r="U2822" s="321"/>
      <c r="V2822" s="270"/>
    </row>
    <row r="2823" spans="3:22">
      <c r="C2823" s="1">
        <f>+IF(D2823=1,COUNTIF($D$2:D2823,D2823),0)</f>
        <v>0</v>
      </c>
      <c r="D2823" s="1">
        <f>+COUNTIF($E$2:E2823,E2823)</f>
        <v>44</v>
      </c>
      <c r="E2823" s="1" t="str">
        <f t="shared" si="88"/>
        <v/>
      </c>
      <c r="F2823" s="323">
        <f t="shared" si="89"/>
        <v>2821</v>
      </c>
      <c r="G2823" s="317"/>
      <c r="H2823" s="317"/>
      <c r="I2823" s="317"/>
      <c r="J2823" s="317"/>
      <c r="K2823" s="317"/>
      <c r="L2823" s="317"/>
      <c r="M2823" s="317"/>
      <c r="N2823" s="333"/>
      <c r="O2823" s="318"/>
      <c r="P2823" s="319"/>
      <c r="Q2823" s="320"/>
      <c r="R2823" s="319"/>
      <c r="S2823" s="319"/>
      <c r="T2823" s="320"/>
      <c r="U2823" s="321"/>
      <c r="V2823" s="270"/>
    </row>
    <row r="2824" spans="3:22">
      <c r="C2824" s="1">
        <f>+IF(D2824=1,COUNTIF($D$2:D2824,D2824),0)</f>
        <v>0</v>
      </c>
      <c r="D2824" s="1">
        <f>+COUNTIF($E$2:E2824,E2824)</f>
        <v>45</v>
      </c>
      <c r="E2824" s="1" t="str">
        <f t="shared" si="88"/>
        <v/>
      </c>
      <c r="F2824" s="323">
        <f t="shared" si="89"/>
        <v>2822</v>
      </c>
      <c r="G2824" s="317"/>
      <c r="H2824" s="317"/>
      <c r="I2824" s="317"/>
      <c r="J2824" s="317"/>
      <c r="K2824" s="317"/>
      <c r="L2824" s="317"/>
      <c r="M2824" s="317"/>
      <c r="N2824" s="333"/>
      <c r="O2824" s="318"/>
      <c r="P2824" s="319"/>
      <c r="Q2824" s="320"/>
      <c r="R2824" s="319"/>
      <c r="S2824" s="319"/>
      <c r="T2824" s="320"/>
      <c r="U2824" s="321"/>
      <c r="V2824" s="270"/>
    </row>
    <row r="2825" spans="3:22">
      <c r="C2825" s="1">
        <f>+IF(D2825=1,COUNTIF($D$2:D2825,D2825),0)</f>
        <v>0</v>
      </c>
      <c r="D2825" s="1">
        <f>+COUNTIF($E$2:E2825,E2825)</f>
        <v>46</v>
      </c>
      <c r="E2825" s="1" t="str">
        <f t="shared" si="88"/>
        <v/>
      </c>
      <c r="F2825" s="323">
        <f t="shared" si="89"/>
        <v>2823</v>
      </c>
      <c r="G2825" s="317"/>
      <c r="H2825" s="317"/>
      <c r="I2825" s="317"/>
      <c r="J2825" s="317"/>
      <c r="K2825" s="317"/>
      <c r="L2825" s="317"/>
      <c r="M2825" s="317"/>
      <c r="N2825" s="333"/>
      <c r="O2825" s="318"/>
      <c r="P2825" s="319"/>
      <c r="Q2825" s="320"/>
      <c r="R2825" s="319"/>
      <c r="S2825" s="319"/>
      <c r="T2825" s="320"/>
      <c r="U2825" s="321"/>
      <c r="V2825" s="270"/>
    </row>
    <row r="2826" spans="3:22">
      <c r="C2826" s="1">
        <f>+IF(D2826=1,COUNTIF($D$2:D2826,D2826),0)</f>
        <v>0</v>
      </c>
      <c r="D2826" s="1">
        <f>+COUNTIF($E$2:E2826,E2826)</f>
        <v>47</v>
      </c>
      <c r="E2826" s="1" t="str">
        <f t="shared" si="88"/>
        <v/>
      </c>
      <c r="F2826" s="323">
        <f t="shared" si="89"/>
        <v>2824</v>
      </c>
      <c r="G2826" s="317"/>
      <c r="H2826" s="317"/>
      <c r="I2826" s="317"/>
      <c r="J2826" s="317"/>
      <c r="K2826" s="317"/>
      <c r="L2826" s="317"/>
      <c r="M2826" s="317"/>
      <c r="N2826" s="333"/>
      <c r="O2826" s="318"/>
      <c r="P2826" s="319"/>
      <c r="Q2826" s="320"/>
      <c r="R2826" s="319"/>
      <c r="S2826" s="319"/>
      <c r="T2826" s="320"/>
      <c r="U2826" s="321"/>
      <c r="V2826" s="270"/>
    </row>
    <row r="2827" spans="3:22">
      <c r="C2827" s="1">
        <f>+IF(D2827=1,COUNTIF($D$2:D2827,D2827),0)</f>
        <v>0</v>
      </c>
      <c r="D2827" s="1">
        <f>+COUNTIF($E$2:E2827,E2827)</f>
        <v>48</v>
      </c>
      <c r="E2827" s="1" t="str">
        <f t="shared" si="88"/>
        <v/>
      </c>
      <c r="F2827" s="323">
        <f t="shared" si="89"/>
        <v>2825</v>
      </c>
      <c r="G2827" s="317"/>
      <c r="H2827" s="317"/>
      <c r="I2827" s="317"/>
      <c r="J2827" s="317"/>
      <c r="K2827" s="317"/>
      <c r="L2827" s="317"/>
      <c r="M2827" s="317"/>
      <c r="N2827" s="333"/>
      <c r="O2827" s="318"/>
      <c r="P2827" s="319"/>
      <c r="Q2827" s="320"/>
      <c r="R2827" s="319"/>
      <c r="S2827" s="319"/>
      <c r="T2827" s="320"/>
      <c r="U2827" s="321"/>
      <c r="V2827" s="270"/>
    </row>
    <row r="2828" spans="3:22">
      <c r="C2828" s="1">
        <f>+IF(D2828=1,COUNTIF($D$2:D2828,D2828),0)</f>
        <v>0</v>
      </c>
      <c r="D2828" s="1">
        <f>+COUNTIF($E$2:E2828,E2828)</f>
        <v>49</v>
      </c>
      <c r="E2828" s="1" t="str">
        <f t="shared" si="88"/>
        <v/>
      </c>
      <c r="F2828" s="323">
        <f t="shared" si="89"/>
        <v>2826</v>
      </c>
      <c r="G2828" s="317"/>
      <c r="H2828" s="317"/>
      <c r="I2828" s="317"/>
      <c r="J2828" s="317"/>
      <c r="K2828" s="317"/>
      <c r="L2828" s="317"/>
      <c r="M2828" s="317"/>
      <c r="N2828" s="333"/>
      <c r="O2828" s="318"/>
      <c r="P2828" s="319"/>
      <c r="Q2828" s="320"/>
      <c r="R2828" s="319"/>
      <c r="S2828" s="319"/>
      <c r="T2828" s="320"/>
      <c r="U2828" s="321"/>
      <c r="V2828" s="270"/>
    </row>
    <row r="2829" spans="3:22">
      <c r="C2829" s="1">
        <f>+IF(D2829=1,COUNTIF($D$2:D2829,D2829),0)</f>
        <v>0</v>
      </c>
      <c r="D2829" s="1">
        <f>+COUNTIF($E$2:E2829,E2829)</f>
        <v>50</v>
      </c>
      <c r="E2829" s="1" t="str">
        <f t="shared" si="88"/>
        <v/>
      </c>
      <c r="F2829" s="323">
        <f t="shared" si="89"/>
        <v>2827</v>
      </c>
      <c r="G2829" s="317"/>
      <c r="H2829" s="317"/>
      <c r="I2829" s="317"/>
      <c r="J2829" s="317"/>
      <c r="K2829" s="317"/>
      <c r="L2829" s="317"/>
      <c r="M2829" s="317"/>
      <c r="N2829" s="333"/>
      <c r="O2829" s="318"/>
      <c r="P2829" s="319"/>
      <c r="Q2829" s="320"/>
      <c r="R2829" s="319"/>
      <c r="S2829" s="319"/>
      <c r="T2829" s="320"/>
      <c r="U2829" s="321"/>
      <c r="V2829" s="270"/>
    </row>
    <row r="2830" spans="3:22">
      <c r="C2830" s="1">
        <f>+IF(D2830=1,COUNTIF($D$2:D2830,D2830),0)</f>
        <v>0</v>
      </c>
      <c r="D2830" s="1">
        <f>+COUNTIF($E$2:E2830,E2830)</f>
        <v>51</v>
      </c>
      <c r="E2830" s="1" t="str">
        <f t="shared" si="88"/>
        <v/>
      </c>
      <c r="F2830" s="323">
        <f t="shared" si="89"/>
        <v>2828</v>
      </c>
      <c r="G2830" s="317"/>
      <c r="H2830" s="317"/>
      <c r="I2830" s="317"/>
      <c r="J2830" s="317"/>
      <c r="K2830" s="317"/>
      <c r="L2830" s="317"/>
      <c r="M2830" s="317"/>
      <c r="N2830" s="333"/>
      <c r="O2830" s="318"/>
      <c r="P2830" s="319"/>
      <c r="Q2830" s="320"/>
      <c r="R2830" s="319"/>
      <c r="S2830" s="319"/>
      <c r="T2830" s="320"/>
      <c r="U2830" s="321"/>
      <c r="V2830" s="270"/>
    </row>
    <row r="2831" spans="3:22">
      <c r="C2831" s="1">
        <f>+IF(D2831=1,COUNTIF($D$2:D2831,D2831),0)</f>
        <v>0</v>
      </c>
      <c r="D2831" s="1">
        <f>+COUNTIF($E$2:E2831,E2831)</f>
        <v>52</v>
      </c>
      <c r="E2831" s="1" t="str">
        <f t="shared" si="88"/>
        <v/>
      </c>
      <c r="F2831" s="323">
        <f t="shared" si="89"/>
        <v>2829</v>
      </c>
      <c r="G2831" s="317"/>
      <c r="H2831" s="317"/>
      <c r="I2831" s="317"/>
      <c r="J2831" s="317"/>
      <c r="K2831" s="317"/>
      <c r="L2831" s="317"/>
      <c r="M2831" s="317"/>
      <c r="N2831" s="333"/>
      <c r="O2831" s="318"/>
      <c r="P2831" s="319"/>
      <c r="Q2831" s="320"/>
      <c r="R2831" s="319"/>
      <c r="S2831" s="319"/>
      <c r="T2831" s="320"/>
      <c r="U2831" s="321"/>
      <c r="V2831" s="270"/>
    </row>
    <row r="2832" spans="3:22">
      <c r="C2832" s="1">
        <f>+IF(D2832=1,COUNTIF($D$2:D2832,D2832),0)</f>
        <v>0</v>
      </c>
      <c r="D2832" s="1">
        <f>+COUNTIF($E$2:E2832,E2832)</f>
        <v>53</v>
      </c>
      <c r="E2832" s="1" t="str">
        <f t="shared" si="88"/>
        <v/>
      </c>
      <c r="F2832" s="323">
        <f t="shared" si="89"/>
        <v>2830</v>
      </c>
      <c r="G2832" s="317"/>
      <c r="H2832" s="317"/>
      <c r="I2832" s="317"/>
      <c r="J2832" s="317"/>
      <c r="K2832" s="317"/>
      <c r="L2832" s="317"/>
      <c r="M2832" s="317"/>
      <c r="N2832" s="333"/>
      <c r="O2832" s="318"/>
      <c r="P2832" s="319"/>
      <c r="Q2832" s="320"/>
      <c r="R2832" s="319"/>
      <c r="S2832" s="319"/>
      <c r="T2832" s="320"/>
      <c r="U2832" s="321"/>
      <c r="V2832" s="270"/>
    </row>
    <row r="2833" spans="3:22">
      <c r="C2833" s="1">
        <f>+IF(D2833=1,COUNTIF($D$2:D2833,D2833),0)</f>
        <v>0</v>
      </c>
      <c r="D2833" s="1">
        <f>+COUNTIF($E$2:E2833,E2833)</f>
        <v>54</v>
      </c>
      <c r="E2833" s="1" t="str">
        <f t="shared" si="88"/>
        <v/>
      </c>
      <c r="F2833" s="323">
        <f t="shared" si="89"/>
        <v>2831</v>
      </c>
      <c r="G2833" s="317"/>
      <c r="H2833" s="317"/>
      <c r="I2833" s="317"/>
      <c r="J2833" s="317"/>
      <c r="K2833" s="317"/>
      <c r="L2833" s="317"/>
      <c r="M2833" s="317"/>
      <c r="N2833" s="333"/>
      <c r="O2833" s="318"/>
      <c r="P2833" s="319"/>
      <c r="Q2833" s="320"/>
      <c r="R2833" s="319"/>
      <c r="S2833" s="319"/>
      <c r="T2833" s="320"/>
      <c r="U2833" s="321"/>
      <c r="V2833" s="270"/>
    </row>
    <row r="2834" spans="3:22">
      <c r="C2834" s="1">
        <f>+IF(D2834=1,COUNTIF($D$2:D2834,D2834),0)</f>
        <v>0</v>
      </c>
      <c r="D2834" s="1">
        <f>+COUNTIF($E$2:E2834,E2834)</f>
        <v>55</v>
      </c>
      <c r="E2834" s="1" t="str">
        <f t="shared" si="88"/>
        <v/>
      </c>
      <c r="F2834" s="323">
        <f t="shared" si="89"/>
        <v>2832</v>
      </c>
      <c r="G2834" s="317"/>
      <c r="H2834" s="317"/>
      <c r="I2834" s="317"/>
      <c r="J2834" s="317"/>
      <c r="K2834" s="317"/>
      <c r="L2834" s="317"/>
      <c r="M2834" s="317"/>
      <c r="N2834" s="333"/>
      <c r="O2834" s="318"/>
      <c r="P2834" s="319"/>
      <c r="Q2834" s="320"/>
      <c r="R2834" s="319"/>
      <c r="S2834" s="319"/>
      <c r="T2834" s="320"/>
      <c r="U2834" s="321"/>
      <c r="V2834" s="270"/>
    </row>
    <row r="2835" spans="3:22">
      <c r="C2835" s="1">
        <f>+IF(D2835=1,COUNTIF($D$2:D2835,D2835),0)</f>
        <v>0</v>
      </c>
      <c r="D2835" s="1">
        <f>+COUNTIF($E$2:E2835,E2835)</f>
        <v>56</v>
      </c>
      <c r="E2835" s="1" t="str">
        <f t="shared" si="88"/>
        <v/>
      </c>
      <c r="F2835" s="323">
        <f t="shared" si="89"/>
        <v>2833</v>
      </c>
      <c r="G2835" s="317"/>
      <c r="H2835" s="317"/>
      <c r="I2835" s="317"/>
      <c r="J2835" s="317"/>
      <c r="K2835" s="317"/>
      <c r="L2835" s="317"/>
      <c r="M2835" s="317"/>
      <c r="N2835" s="333"/>
      <c r="O2835" s="318"/>
      <c r="P2835" s="319"/>
      <c r="Q2835" s="320"/>
      <c r="R2835" s="319"/>
      <c r="S2835" s="319"/>
      <c r="T2835" s="320"/>
      <c r="U2835" s="321"/>
      <c r="V2835" s="270"/>
    </row>
    <row r="2836" spans="3:22">
      <c r="C2836" s="1">
        <f>+IF(D2836=1,COUNTIF($D$2:D2836,D2836),0)</f>
        <v>0</v>
      </c>
      <c r="D2836" s="1">
        <f>+COUNTIF($E$2:E2836,E2836)</f>
        <v>57</v>
      </c>
      <c r="E2836" s="1" t="str">
        <f t="shared" si="88"/>
        <v/>
      </c>
      <c r="F2836" s="323">
        <f t="shared" si="89"/>
        <v>2834</v>
      </c>
      <c r="G2836" s="317"/>
      <c r="H2836" s="317"/>
      <c r="I2836" s="317"/>
      <c r="J2836" s="317"/>
      <c r="K2836" s="317"/>
      <c r="L2836" s="317"/>
      <c r="M2836" s="317"/>
      <c r="N2836" s="333"/>
      <c r="O2836" s="318"/>
      <c r="P2836" s="319"/>
      <c r="Q2836" s="320"/>
      <c r="R2836" s="319"/>
      <c r="S2836" s="319"/>
      <c r="T2836" s="320"/>
      <c r="U2836" s="321"/>
      <c r="V2836" s="270"/>
    </row>
    <row r="2837" spans="3:22">
      <c r="C2837" s="1">
        <f>+IF(D2837=1,COUNTIF($D$2:D2837,D2837),0)</f>
        <v>0</v>
      </c>
      <c r="D2837" s="1">
        <f>+COUNTIF($E$2:E2837,E2837)</f>
        <v>58</v>
      </c>
      <c r="E2837" s="1" t="str">
        <f t="shared" si="88"/>
        <v/>
      </c>
      <c r="F2837" s="323">
        <f t="shared" si="89"/>
        <v>2835</v>
      </c>
      <c r="G2837" s="317"/>
      <c r="H2837" s="317"/>
      <c r="I2837" s="317"/>
      <c r="J2837" s="317"/>
      <c r="K2837" s="317"/>
      <c r="L2837" s="317"/>
      <c r="M2837" s="317"/>
      <c r="N2837" s="333"/>
      <c r="O2837" s="318"/>
      <c r="P2837" s="319"/>
      <c r="Q2837" s="320"/>
      <c r="R2837" s="319"/>
      <c r="S2837" s="319"/>
      <c r="T2837" s="320"/>
      <c r="U2837" s="321"/>
      <c r="V2837" s="270"/>
    </row>
    <row r="2838" spans="3:22">
      <c r="C2838" s="1">
        <f>+IF(D2838=1,COUNTIF($D$2:D2838,D2838),0)</f>
        <v>0</v>
      </c>
      <c r="D2838" s="1">
        <f>+COUNTIF($E$2:E2838,E2838)</f>
        <v>59</v>
      </c>
      <c r="E2838" s="1" t="str">
        <f t="shared" si="88"/>
        <v/>
      </c>
      <c r="F2838" s="323">
        <f t="shared" si="89"/>
        <v>2836</v>
      </c>
      <c r="G2838" s="317"/>
      <c r="H2838" s="317"/>
      <c r="I2838" s="317"/>
      <c r="J2838" s="317"/>
      <c r="K2838" s="317"/>
      <c r="L2838" s="317"/>
      <c r="M2838" s="317"/>
      <c r="N2838" s="333"/>
      <c r="O2838" s="318"/>
      <c r="P2838" s="319"/>
      <c r="Q2838" s="320"/>
      <c r="R2838" s="319"/>
      <c r="S2838" s="319"/>
      <c r="T2838" s="320"/>
      <c r="U2838" s="321"/>
      <c r="V2838" s="270"/>
    </row>
    <row r="2839" spans="3:22">
      <c r="C2839" s="1">
        <f>+IF(D2839=1,COUNTIF($D$2:D2839,D2839),0)</f>
        <v>0</v>
      </c>
      <c r="D2839" s="1">
        <f>+COUNTIF($E$2:E2839,E2839)</f>
        <v>60</v>
      </c>
      <c r="E2839" s="1" t="str">
        <f t="shared" si="88"/>
        <v/>
      </c>
      <c r="F2839" s="323">
        <f t="shared" si="89"/>
        <v>2837</v>
      </c>
      <c r="G2839" s="317"/>
      <c r="H2839" s="317"/>
      <c r="I2839" s="317"/>
      <c r="J2839" s="317"/>
      <c r="K2839" s="317"/>
      <c r="L2839" s="317"/>
      <c r="M2839" s="317"/>
      <c r="N2839" s="333"/>
      <c r="O2839" s="318"/>
      <c r="P2839" s="319"/>
      <c r="Q2839" s="320"/>
      <c r="R2839" s="319"/>
      <c r="S2839" s="319"/>
      <c r="T2839" s="320"/>
      <c r="U2839" s="321"/>
      <c r="V2839" s="270"/>
    </row>
    <row r="2840" spans="3:22">
      <c r="C2840" s="1">
        <f>+IF(D2840=1,COUNTIF($D$2:D2840,D2840),0)</f>
        <v>0</v>
      </c>
      <c r="D2840" s="1">
        <f>+COUNTIF($E$2:E2840,E2840)</f>
        <v>61</v>
      </c>
      <c r="E2840" s="1" t="str">
        <f t="shared" si="88"/>
        <v/>
      </c>
      <c r="F2840" s="323">
        <f t="shared" si="89"/>
        <v>2838</v>
      </c>
      <c r="G2840" s="317"/>
      <c r="H2840" s="317"/>
      <c r="I2840" s="317"/>
      <c r="J2840" s="317"/>
      <c r="K2840" s="317"/>
      <c r="L2840" s="317"/>
      <c r="M2840" s="317"/>
      <c r="N2840" s="333"/>
      <c r="O2840" s="318"/>
      <c r="P2840" s="319"/>
      <c r="Q2840" s="320"/>
      <c r="R2840" s="319"/>
      <c r="S2840" s="319"/>
      <c r="T2840" s="320"/>
      <c r="U2840" s="321"/>
      <c r="V2840" s="270"/>
    </row>
    <row r="2841" spans="3:22">
      <c r="C2841" s="1">
        <f>+IF(D2841=1,COUNTIF($D$2:D2841,D2841),0)</f>
        <v>0</v>
      </c>
      <c r="D2841" s="1">
        <f>+COUNTIF($E$2:E2841,E2841)</f>
        <v>62</v>
      </c>
      <c r="E2841" s="1" t="str">
        <f t="shared" si="88"/>
        <v/>
      </c>
      <c r="F2841" s="323">
        <f t="shared" si="89"/>
        <v>2839</v>
      </c>
      <c r="G2841" s="317"/>
      <c r="H2841" s="317"/>
      <c r="I2841" s="317"/>
      <c r="J2841" s="317"/>
      <c r="K2841" s="317"/>
      <c r="L2841" s="317"/>
      <c r="M2841" s="317"/>
      <c r="N2841" s="333"/>
      <c r="O2841" s="318"/>
      <c r="P2841" s="319"/>
      <c r="Q2841" s="320"/>
      <c r="R2841" s="319"/>
      <c r="S2841" s="319"/>
      <c r="T2841" s="320"/>
      <c r="U2841" s="321"/>
      <c r="V2841" s="270"/>
    </row>
    <row r="2842" spans="3:22">
      <c r="C2842" s="1">
        <f>+IF(D2842=1,COUNTIF($D$2:D2842,D2842),0)</f>
        <v>0</v>
      </c>
      <c r="D2842" s="1">
        <f>+COUNTIF($E$2:E2842,E2842)</f>
        <v>63</v>
      </c>
      <c r="E2842" s="1" t="str">
        <f t="shared" si="88"/>
        <v/>
      </c>
      <c r="F2842" s="323">
        <f t="shared" si="89"/>
        <v>2840</v>
      </c>
      <c r="G2842" s="317"/>
      <c r="H2842" s="317"/>
      <c r="I2842" s="317"/>
      <c r="J2842" s="317"/>
      <c r="K2842" s="317"/>
      <c r="L2842" s="317"/>
      <c r="M2842" s="317"/>
      <c r="N2842" s="333"/>
      <c r="O2842" s="318"/>
      <c r="P2842" s="319"/>
      <c r="Q2842" s="320"/>
      <c r="R2842" s="319"/>
      <c r="S2842" s="319"/>
      <c r="T2842" s="320"/>
      <c r="U2842" s="321"/>
      <c r="V2842" s="270"/>
    </row>
    <row r="2843" spans="3:22">
      <c r="C2843" s="1">
        <f>+IF(D2843=1,COUNTIF($D$2:D2843,D2843),0)</f>
        <v>0</v>
      </c>
      <c r="D2843" s="1">
        <f>+COUNTIF($E$2:E2843,E2843)</f>
        <v>64</v>
      </c>
      <c r="E2843" s="1" t="str">
        <f t="shared" si="88"/>
        <v/>
      </c>
      <c r="F2843" s="323">
        <f t="shared" si="89"/>
        <v>2841</v>
      </c>
      <c r="G2843" s="317"/>
      <c r="H2843" s="317"/>
      <c r="I2843" s="317"/>
      <c r="J2843" s="317"/>
      <c r="K2843" s="317"/>
      <c r="L2843" s="317"/>
      <c r="M2843" s="317"/>
      <c r="N2843" s="333"/>
      <c r="O2843" s="318"/>
      <c r="P2843" s="319"/>
      <c r="Q2843" s="320"/>
      <c r="R2843" s="319"/>
      <c r="S2843" s="319"/>
      <c r="T2843" s="320"/>
      <c r="U2843" s="321"/>
      <c r="V2843" s="270"/>
    </row>
    <row r="2844" spans="3:22">
      <c r="C2844" s="1">
        <f>+IF(D2844=1,COUNTIF($D$2:D2844,D2844),0)</f>
        <v>0</v>
      </c>
      <c r="D2844" s="1">
        <f>+COUNTIF($E$2:E2844,E2844)</f>
        <v>65</v>
      </c>
      <c r="E2844" s="1" t="str">
        <f t="shared" si="88"/>
        <v/>
      </c>
      <c r="F2844" s="323">
        <f t="shared" si="89"/>
        <v>2842</v>
      </c>
      <c r="G2844" s="317"/>
      <c r="H2844" s="317"/>
      <c r="I2844" s="317"/>
      <c r="J2844" s="317"/>
      <c r="K2844" s="317"/>
      <c r="L2844" s="317"/>
      <c r="M2844" s="317"/>
      <c r="N2844" s="333"/>
      <c r="O2844" s="318"/>
      <c r="P2844" s="319"/>
      <c r="Q2844" s="320"/>
      <c r="R2844" s="319"/>
      <c r="S2844" s="319"/>
      <c r="T2844" s="320"/>
      <c r="U2844" s="321"/>
      <c r="V2844" s="270"/>
    </row>
    <row r="2845" spans="3:22">
      <c r="C2845" s="1">
        <f>+IF(D2845=1,COUNTIF($D$2:D2845,D2845),0)</f>
        <v>0</v>
      </c>
      <c r="D2845" s="1">
        <f>+COUNTIF($E$2:E2845,E2845)</f>
        <v>66</v>
      </c>
      <c r="E2845" s="1" t="str">
        <f t="shared" si="88"/>
        <v/>
      </c>
      <c r="F2845" s="323">
        <f t="shared" si="89"/>
        <v>2843</v>
      </c>
      <c r="G2845" s="317"/>
      <c r="H2845" s="317"/>
      <c r="I2845" s="317"/>
      <c r="J2845" s="317"/>
      <c r="K2845" s="317"/>
      <c r="L2845" s="317"/>
      <c r="M2845" s="317"/>
      <c r="N2845" s="333"/>
      <c r="O2845" s="318"/>
      <c r="P2845" s="319"/>
      <c r="Q2845" s="320"/>
      <c r="R2845" s="319"/>
      <c r="S2845" s="319"/>
      <c r="T2845" s="320"/>
      <c r="U2845" s="321"/>
      <c r="V2845" s="270"/>
    </row>
    <row r="2846" spans="3:22">
      <c r="C2846" s="1">
        <f>+IF(D2846=1,COUNTIF($D$2:D2846,D2846),0)</f>
        <v>0</v>
      </c>
      <c r="D2846" s="1">
        <f>+COUNTIF($E$2:E2846,E2846)</f>
        <v>67</v>
      </c>
      <c r="E2846" s="1" t="str">
        <f t="shared" si="88"/>
        <v/>
      </c>
      <c r="F2846" s="323">
        <f t="shared" si="89"/>
        <v>2844</v>
      </c>
      <c r="G2846" s="317"/>
      <c r="H2846" s="317"/>
      <c r="I2846" s="317"/>
      <c r="J2846" s="317"/>
      <c r="K2846" s="317"/>
      <c r="L2846" s="317"/>
      <c r="M2846" s="317"/>
      <c r="N2846" s="333"/>
      <c r="O2846" s="318"/>
      <c r="P2846" s="319"/>
      <c r="Q2846" s="320"/>
      <c r="R2846" s="319"/>
      <c r="S2846" s="319"/>
      <c r="T2846" s="320"/>
      <c r="U2846" s="321"/>
      <c r="V2846" s="270"/>
    </row>
    <row r="2847" spans="3:22">
      <c r="C2847" s="1">
        <f>+IF(D2847=1,COUNTIF($D$2:D2847,D2847),0)</f>
        <v>0</v>
      </c>
      <c r="D2847" s="1">
        <f>+COUNTIF($E$2:E2847,E2847)</f>
        <v>68</v>
      </c>
      <c r="E2847" s="1" t="str">
        <f t="shared" si="88"/>
        <v/>
      </c>
      <c r="F2847" s="323">
        <f t="shared" si="89"/>
        <v>2845</v>
      </c>
      <c r="G2847" s="317"/>
      <c r="H2847" s="317"/>
      <c r="I2847" s="317"/>
      <c r="J2847" s="317"/>
      <c r="K2847" s="317"/>
      <c r="L2847" s="317"/>
      <c r="M2847" s="317"/>
      <c r="N2847" s="333"/>
      <c r="O2847" s="318"/>
      <c r="P2847" s="319"/>
      <c r="Q2847" s="320"/>
      <c r="R2847" s="319"/>
      <c r="S2847" s="319"/>
      <c r="T2847" s="320"/>
      <c r="U2847" s="321"/>
      <c r="V2847" s="270"/>
    </row>
    <row r="2848" spans="3:22">
      <c r="C2848" s="1">
        <f>+IF(D2848=1,COUNTIF($D$2:D2848,D2848),0)</f>
        <v>0</v>
      </c>
      <c r="D2848" s="1">
        <f>+COUNTIF($E$2:E2848,E2848)</f>
        <v>69</v>
      </c>
      <c r="E2848" s="1" t="str">
        <f t="shared" si="88"/>
        <v/>
      </c>
      <c r="F2848" s="323">
        <f t="shared" si="89"/>
        <v>2846</v>
      </c>
      <c r="G2848" s="317"/>
      <c r="H2848" s="317"/>
      <c r="I2848" s="317"/>
      <c r="J2848" s="317"/>
      <c r="K2848" s="317"/>
      <c r="L2848" s="317"/>
      <c r="M2848" s="317"/>
      <c r="N2848" s="333"/>
      <c r="O2848" s="318"/>
      <c r="P2848" s="319"/>
      <c r="Q2848" s="320"/>
      <c r="R2848" s="319"/>
      <c r="S2848" s="319"/>
      <c r="T2848" s="320"/>
      <c r="U2848" s="321"/>
      <c r="V2848" s="270"/>
    </row>
    <row r="2849" spans="3:22">
      <c r="C2849" s="1">
        <f>+IF(D2849=1,COUNTIF($D$2:D2849,D2849),0)</f>
        <v>0</v>
      </c>
      <c r="D2849" s="1">
        <f>+COUNTIF($E$2:E2849,E2849)</f>
        <v>70</v>
      </c>
      <c r="E2849" s="1" t="str">
        <f t="shared" si="88"/>
        <v/>
      </c>
      <c r="F2849" s="323">
        <f t="shared" si="89"/>
        <v>2847</v>
      </c>
      <c r="G2849" s="317"/>
      <c r="H2849" s="317"/>
      <c r="I2849" s="317"/>
      <c r="J2849" s="317"/>
      <c r="K2849" s="317"/>
      <c r="L2849" s="317"/>
      <c r="M2849" s="317"/>
      <c r="N2849" s="333"/>
      <c r="O2849" s="318"/>
      <c r="P2849" s="319"/>
      <c r="Q2849" s="320"/>
      <c r="R2849" s="319"/>
      <c r="S2849" s="319"/>
      <c r="T2849" s="320"/>
      <c r="U2849" s="321"/>
      <c r="V2849" s="270"/>
    </row>
    <row r="2850" spans="3:22">
      <c r="C2850" s="1">
        <f>+IF(D2850=1,COUNTIF($D$2:D2850,D2850),0)</f>
        <v>0</v>
      </c>
      <c r="D2850" s="1">
        <f>+COUNTIF($E$2:E2850,E2850)</f>
        <v>71</v>
      </c>
      <c r="E2850" s="1" t="str">
        <f t="shared" si="88"/>
        <v/>
      </c>
      <c r="F2850" s="323">
        <f t="shared" si="89"/>
        <v>2848</v>
      </c>
      <c r="G2850" s="317"/>
      <c r="H2850" s="317"/>
      <c r="I2850" s="317"/>
      <c r="J2850" s="317"/>
      <c r="K2850" s="317"/>
      <c r="L2850" s="317"/>
      <c r="M2850" s="317"/>
      <c r="N2850" s="333"/>
      <c r="O2850" s="318"/>
      <c r="P2850" s="319"/>
      <c r="Q2850" s="320"/>
      <c r="R2850" s="319"/>
      <c r="S2850" s="319"/>
      <c r="T2850" s="320"/>
      <c r="U2850" s="321"/>
      <c r="V2850" s="270"/>
    </row>
    <row r="2851" spans="3:22">
      <c r="C2851" s="1">
        <f>+IF(D2851=1,COUNTIF($D$2:D2851,D2851),0)</f>
        <v>0</v>
      </c>
      <c r="D2851" s="1">
        <f>+COUNTIF($E$2:E2851,E2851)</f>
        <v>72</v>
      </c>
      <c r="E2851" s="1" t="str">
        <f t="shared" si="88"/>
        <v/>
      </c>
      <c r="F2851" s="323">
        <f t="shared" si="89"/>
        <v>2849</v>
      </c>
      <c r="G2851" s="317"/>
      <c r="H2851" s="317"/>
      <c r="I2851" s="317"/>
      <c r="J2851" s="317"/>
      <c r="K2851" s="317"/>
      <c r="L2851" s="317"/>
      <c r="M2851" s="317"/>
      <c r="N2851" s="333"/>
      <c r="O2851" s="318"/>
      <c r="P2851" s="319"/>
      <c r="Q2851" s="320"/>
      <c r="R2851" s="319"/>
      <c r="S2851" s="319"/>
      <c r="T2851" s="320"/>
      <c r="U2851" s="321"/>
      <c r="V2851" s="270"/>
    </row>
    <row r="2852" spans="3:22">
      <c r="C2852" s="1">
        <f>+IF(D2852=1,COUNTIF($D$2:D2852,D2852),0)</f>
        <v>0</v>
      </c>
      <c r="D2852" s="1">
        <f>+COUNTIF($E$2:E2852,E2852)</f>
        <v>73</v>
      </c>
      <c r="E2852" s="1" t="str">
        <f t="shared" si="88"/>
        <v/>
      </c>
      <c r="F2852" s="323">
        <f t="shared" si="89"/>
        <v>2850</v>
      </c>
      <c r="G2852" s="317"/>
      <c r="H2852" s="317"/>
      <c r="I2852" s="317"/>
      <c r="J2852" s="317"/>
      <c r="K2852" s="317"/>
      <c r="L2852" s="317"/>
      <c r="M2852" s="317"/>
      <c r="N2852" s="333"/>
      <c r="O2852" s="318"/>
      <c r="P2852" s="319"/>
      <c r="Q2852" s="320"/>
      <c r="R2852" s="319"/>
      <c r="S2852" s="319"/>
      <c r="T2852" s="320"/>
      <c r="U2852" s="321"/>
      <c r="V2852" s="270"/>
    </row>
    <row r="2853" spans="3:22">
      <c r="C2853" s="1">
        <f>+IF(D2853=1,COUNTIF($D$2:D2853,D2853),0)</f>
        <v>0</v>
      </c>
      <c r="D2853" s="1">
        <f>+COUNTIF($E$2:E2853,E2853)</f>
        <v>74</v>
      </c>
      <c r="E2853" s="1" t="str">
        <f t="shared" si="88"/>
        <v/>
      </c>
      <c r="F2853" s="323">
        <f t="shared" si="89"/>
        <v>2851</v>
      </c>
      <c r="G2853" s="317"/>
      <c r="H2853" s="317"/>
      <c r="I2853" s="317"/>
      <c r="J2853" s="317"/>
      <c r="K2853" s="317"/>
      <c r="L2853" s="317"/>
      <c r="M2853" s="317"/>
      <c r="N2853" s="333"/>
      <c r="O2853" s="318"/>
      <c r="P2853" s="319"/>
      <c r="Q2853" s="320"/>
      <c r="R2853" s="319"/>
      <c r="S2853" s="319"/>
      <c r="T2853" s="320"/>
      <c r="U2853" s="321"/>
      <c r="V2853" s="270"/>
    </row>
    <row r="2854" spans="3:22">
      <c r="C2854" s="1">
        <f>+IF(D2854=1,COUNTIF($D$2:D2854,D2854),0)</f>
        <v>0</v>
      </c>
      <c r="D2854" s="1">
        <f>+COUNTIF($E$2:E2854,E2854)</f>
        <v>75</v>
      </c>
      <c r="E2854" s="1" t="str">
        <f t="shared" si="88"/>
        <v/>
      </c>
      <c r="F2854" s="323">
        <f t="shared" si="89"/>
        <v>2852</v>
      </c>
      <c r="G2854" s="317"/>
      <c r="H2854" s="317"/>
      <c r="I2854" s="317"/>
      <c r="J2854" s="317"/>
      <c r="K2854" s="317"/>
      <c r="L2854" s="317"/>
      <c r="M2854" s="317"/>
      <c r="N2854" s="333"/>
      <c r="O2854" s="318"/>
      <c r="P2854" s="319"/>
      <c r="Q2854" s="320"/>
      <c r="R2854" s="319"/>
      <c r="S2854" s="319"/>
      <c r="T2854" s="320"/>
      <c r="U2854" s="321"/>
      <c r="V2854" s="270"/>
    </row>
    <row r="2855" spans="3:22">
      <c r="C2855" s="1">
        <f>+IF(D2855=1,COUNTIF($D$2:D2855,D2855),0)</f>
        <v>0</v>
      </c>
      <c r="D2855" s="1">
        <f>+COUNTIF($E$2:E2855,E2855)</f>
        <v>76</v>
      </c>
      <c r="E2855" s="1" t="str">
        <f t="shared" si="88"/>
        <v/>
      </c>
      <c r="F2855" s="323">
        <f t="shared" si="89"/>
        <v>2853</v>
      </c>
      <c r="G2855" s="317"/>
      <c r="H2855" s="317"/>
      <c r="I2855" s="317"/>
      <c r="J2855" s="317"/>
      <c r="K2855" s="317"/>
      <c r="L2855" s="317"/>
      <c r="M2855" s="317"/>
      <c r="N2855" s="333"/>
      <c r="O2855" s="318"/>
      <c r="P2855" s="319"/>
      <c r="Q2855" s="320"/>
      <c r="R2855" s="319"/>
      <c r="S2855" s="319"/>
      <c r="T2855" s="320"/>
      <c r="U2855" s="321"/>
      <c r="V2855" s="270"/>
    </row>
    <row r="2856" spans="3:22">
      <c r="C2856" s="1">
        <f>+IF(D2856=1,COUNTIF($D$2:D2856,D2856),0)</f>
        <v>0</v>
      </c>
      <c r="D2856" s="1">
        <f>+COUNTIF($E$2:E2856,E2856)</f>
        <v>77</v>
      </c>
      <c r="E2856" s="1" t="str">
        <f t="shared" si="88"/>
        <v/>
      </c>
      <c r="F2856" s="323">
        <f t="shared" si="89"/>
        <v>2854</v>
      </c>
      <c r="G2856" s="317"/>
      <c r="H2856" s="317"/>
      <c r="I2856" s="317"/>
      <c r="J2856" s="317"/>
      <c r="K2856" s="317"/>
      <c r="L2856" s="317"/>
      <c r="M2856" s="317"/>
      <c r="N2856" s="333"/>
      <c r="O2856" s="318"/>
      <c r="P2856" s="319"/>
      <c r="Q2856" s="320"/>
      <c r="R2856" s="319"/>
      <c r="S2856" s="319"/>
      <c r="T2856" s="320"/>
      <c r="U2856" s="321"/>
      <c r="V2856" s="270"/>
    </row>
    <row r="2857" spans="3:22">
      <c r="C2857" s="1">
        <f>+IF(D2857=1,COUNTIF($D$2:D2857,D2857),0)</f>
        <v>0</v>
      </c>
      <c r="D2857" s="1">
        <f>+COUNTIF($E$2:E2857,E2857)</f>
        <v>78</v>
      </c>
      <c r="E2857" s="1" t="str">
        <f t="shared" si="88"/>
        <v/>
      </c>
      <c r="F2857" s="323">
        <f t="shared" si="89"/>
        <v>2855</v>
      </c>
      <c r="G2857" s="317"/>
      <c r="H2857" s="317"/>
      <c r="I2857" s="317"/>
      <c r="J2857" s="317"/>
      <c r="K2857" s="317"/>
      <c r="L2857" s="317"/>
      <c r="M2857" s="317"/>
      <c r="N2857" s="333"/>
      <c r="O2857" s="318"/>
      <c r="P2857" s="319"/>
      <c r="Q2857" s="320"/>
      <c r="R2857" s="319"/>
      <c r="S2857" s="319"/>
      <c r="T2857" s="320"/>
      <c r="U2857" s="321"/>
      <c r="V2857" s="270"/>
    </row>
    <row r="2858" spans="3:22">
      <c r="C2858" s="1">
        <f>+IF(D2858=1,COUNTIF($D$2:D2858,D2858),0)</f>
        <v>0</v>
      </c>
      <c r="D2858" s="1">
        <f>+COUNTIF($E$2:E2858,E2858)</f>
        <v>79</v>
      </c>
      <c r="E2858" s="1" t="str">
        <f t="shared" si="88"/>
        <v/>
      </c>
      <c r="F2858" s="323">
        <f t="shared" si="89"/>
        <v>2856</v>
      </c>
      <c r="G2858" s="317"/>
      <c r="H2858" s="317"/>
      <c r="I2858" s="317"/>
      <c r="J2858" s="317"/>
      <c r="K2858" s="317"/>
      <c r="L2858" s="317"/>
      <c r="M2858" s="317"/>
      <c r="N2858" s="333"/>
      <c r="O2858" s="318"/>
      <c r="P2858" s="319"/>
      <c r="Q2858" s="320"/>
      <c r="R2858" s="319"/>
      <c r="S2858" s="319"/>
      <c r="T2858" s="320"/>
      <c r="U2858" s="321"/>
      <c r="V2858" s="270"/>
    </row>
    <row r="2859" spans="3:22">
      <c r="C2859" s="1">
        <f>+IF(D2859=1,COUNTIF($D$2:D2859,D2859),0)</f>
        <v>0</v>
      </c>
      <c r="D2859" s="1">
        <f>+COUNTIF($E$2:E2859,E2859)</f>
        <v>80</v>
      </c>
      <c r="E2859" s="1" t="str">
        <f t="shared" si="88"/>
        <v/>
      </c>
      <c r="F2859" s="323">
        <f t="shared" si="89"/>
        <v>2857</v>
      </c>
      <c r="G2859" s="317"/>
      <c r="H2859" s="317"/>
      <c r="I2859" s="317"/>
      <c r="J2859" s="317"/>
      <c r="K2859" s="317"/>
      <c r="L2859" s="317"/>
      <c r="M2859" s="317"/>
      <c r="N2859" s="333"/>
      <c r="O2859" s="318"/>
      <c r="P2859" s="319"/>
      <c r="Q2859" s="320"/>
      <c r="R2859" s="319"/>
      <c r="S2859" s="319"/>
      <c r="T2859" s="320"/>
      <c r="U2859" s="321"/>
      <c r="V2859" s="270"/>
    </row>
    <row r="2860" spans="3:22">
      <c r="C2860" s="1">
        <f>+IF(D2860=1,COUNTIF($D$2:D2860,D2860),0)</f>
        <v>0</v>
      </c>
      <c r="D2860" s="1">
        <f>+COUNTIF($E$2:E2860,E2860)</f>
        <v>81</v>
      </c>
      <c r="E2860" s="1" t="str">
        <f t="shared" si="88"/>
        <v/>
      </c>
      <c r="F2860" s="323">
        <f t="shared" si="89"/>
        <v>2858</v>
      </c>
      <c r="G2860" s="317"/>
      <c r="H2860" s="317"/>
      <c r="I2860" s="317"/>
      <c r="J2860" s="317"/>
      <c r="K2860" s="317"/>
      <c r="L2860" s="317"/>
      <c r="M2860" s="317"/>
      <c r="N2860" s="333"/>
      <c r="O2860" s="318"/>
      <c r="P2860" s="319"/>
      <c r="Q2860" s="320"/>
      <c r="R2860" s="319"/>
      <c r="S2860" s="319"/>
      <c r="T2860" s="320"/>
      <c r="U2860" s="321"/>
      <c r="V2860" s="270"/>
    </row>
    <row r="2861" spans="3:22">
      <c r="C2861" s="1">
        <f>+IF(D2861=1,COUNTIF($D$2:D2861,D2861),0)</f>
        <v>0</v>
      </c>
      <c r="D2861" s="1">
        <f>+COUNTIF($E$2:E2861,E2861)</f>
        <v>82</v>
      </c>
      <c r="E2861" s="1" t="str">
        <f t="shared" si="88"/>
        <v/>
      </c>
      <c r="F2861" s="323">
        <f t="shared" si="89"/>
        <v>2859</v>
      </c>
      <c r="G2861" s="317"/>
      <c r="H2861" s="317"/>
      <c r="I2861" s="317"/>
      <c r="J2861" s="317"/>
      <c r="K2861" s="317"/>
      <c r="L2861" s="317"/>
      <c r="M2861" s="317"/>
      <c r="N2861" s="333"/>
      <c r="O2861" s="318"/>
      <c r="P2861" s="319"/>
      <c r="Q2861" s="320"/>
      <c r="R2861" s="319"/>
      <c r="S2861" s="319"/>
      <c r="T2861" s="320"/>
      <c r="U2861" s="321"/>
      <c r="V2861" s="270"/>
    </row>
    <row r="2862" spans="3:22">
      <c r="C2862" s="1">
        <f>+IF(D2862=1,COUNTIF($D$2:D2862,D2862),0)</f>
        <v>0</v>
      </c>
      <c r="D2862" s="1">
        <f>+COUNTIF($E$2:E2862,E2862)</f>
        <v>83</v>
      </c>
      <c r="E2862" s="1" t="str">
        <f t="shared" si="88"/>
        <v/>
      </c>
      <c r="F2862" s="323">
        <f t="shared" si="89"/>
        <v>2860</v>
      </c>
      <c r="G2862" s="317"/>
      <c r="H2862" s="317"/>
      <c r="I2862" s="317"/>
      <c r="J2862" s="317"/>
      <c r="K2862" s="317"/>
      <c r="L2862" s="317"/>
      <c r="M2862" s="317"/>
      <c r="N2862" s="333"/>
      <c r="O2862" s="318"/>
      <c r="P2862" s="319"/>
      <c r="Q2862" s="320"/>
      <c r="R2862" s="319"/>
      <c r="S2862" s="319"/>
      <c r="T2862" s="320"/>
      <c r="U2862" s="321"/>
      <c r="V2862" s="270"/>
    </row>
    <row r="2863" spans="3:22">
      <c r="C2863" s="1">
        <f>+IF(D2863=1,COUNTIF($D$2:D2863,D2863),0)</f>
        <v>0</v>
      </c>
      <c r="D2863" s="1">
        <f>+COUNTIF($E$2:E2863,E2863)</f>
        <v>84</v>
      </c>
      <c r="E2863" s="1" t="str">
        <f t="shared" si="88"/>
        <v/>
      </c>
      <c r="F2863" s="323">
        <f t="shared" si="89"/>
        <v>2861</v>
      </c>
      <c r="G2863" s="317"/>
      <c r="H2863" s="317"/>
      <c r="I2863" s="317"/>
      <c r="J2863" s="317"/>
      <c r="K2863" s="317"/>
      <c r="L2863" s="317"/>
      <c r="M2863" s="317"/>
      <c r="N2863" s="333"/>
      <c r="O2863" s="318"/>
      <c r="P2863" s="319"/>
      <c r="Q2863" s="320"/>
      <c r="R2863" s="319"/>
      <c r="S2863" s="319"/>
      <c r="T2863" s="320"/>
      <c r="U2863" s="321"/>
      <c r="V2863" s="270"/>
    </row>
    <row r="2864" spans="3:22">
      <c r="C2864" s="1">
        <f>+IF(D2864=1,COUNTIF($D$2:D2864,D2864),0)</f>
        <v>0</v>
      </c>
      <c r="D2864" s="1">
        <f>+COUNTIF($E$2:E2864,E2864)</f>
        <v>85</v>
      </c>
      <c r="E2864" s="1" t="str">
        <f t="shared" si="88"/>
        <v/>
      </c>
      <c r="F2864" s="323">
        <f t="shared" si="89"/>
        <v>2862</v>
      </c>
      <c r="G2864" s="317"/>
      <c r="H2864" s="317"/>
      <c r="I2864" s="317"/>
      <c r="J2864" s="317"/>
      <c r="K2864" s="317"/>
      <c r="L2864" s="317"/>
      <c r="M2864" s="317"/>
      <c r="N2864" s="333"/>
      <c r="O2864" s="318"/>
      <c r="P2864" s="319"/>
      <c r="Q2864" s="320"/>
      <c r="R2864" s="319"/>
      <c r="S2864" s="319"/>
      <c r="T2864" s="320"/>
      <c r="U2864" s="321"/>
      <c r="V2864" s="270"/>
    </row>
    <row r="2865" spans="3:22">
      <c r="C2865" s="1">
        <f>+IF(D2865=1,COUNTIF($D$2:D2865,D2865),0)</f>
        <v>0</v>
      </c>
      <c r="D2865" s="1">
        <f>+COUNTIF($E$2:E2865,E2865)</f>
        <v>86</v>
      </c>
      <c r="E2865" s="1" t="str">
        <f t="shared" si="88"/>
        <v/>
      </c>
      <c r="F2865" s="323">
        <f t="shared" si="89"/>
        <v>2863</v>
      </c>
      <c r="G2865" s="317"/>
      <c r="H2865" s="317"/>
      <c r="I2865" s="317"/>
      <c r="J2865" s="317"/>
      <c r="K2865" s="317"/>
      <c r="L2865" s="317"/>
      <c r="M2865" s="317"/>
      <c r="N2865" s="333"/>
      <c r="O2865" s="318"/>
      <c r="P2865" s="319"/>
      <c r="Q2865" s="320"/>
      <c r="R2865" s="319"/>
      <c r="S2865" s="319"/>
      <c r="T2865" s="320"/>
      <c r="U2865" s="321"/>
      <c r="V2865" s="270"/>
    </row>
    <row r="2866" spans="3:22">
      <c r="C2866" s="1">
        <f>+IF(D2866=1,COUNTIF($D$2:D2866,D2866),0)</f>
        <v>0</v>
      </c>
      <c r="D2866" s="1">
        <f>+COUNTIF($E$2:E2866,E2866)</f>
        <v>87</v>
      </c>
      <c r="E2866" s="1" t="str">
        <f t="shared" si="88"/>
        <v/>
      </c>
      <c r="F2866" s="323">
        <f t="shared" si="89"/>
        <v>2864</v>
      </c>
      <c r="G2866" s="317"/>
      <c r="H2866" s="317"/>
      <c r="I2866" s="317"/>
      <c r="J2866" s="317"/>
      <c r="K2866" s="317"/>
      <c r="L2866" s="317"/>
      <c r="M2866" s="317"/>
      <c r="N2866" s="333"/>
      <c r="O2866" s="318"/>
      <c r="P2866" s="319"/>
      <c r="Q2866" s="320"/>
      <c r="R2866" s="319"/>
      <c r="S2866" s="319"/>
      <c r="T2866" s="320"/>
      <c r="U2866" s="321"/>
      <c r="V2866" s="270"/>
    </row>
    <row r="2867" spans="3:22">
      <c r="C2867" s="1">
        <f>+IF(D2867=1,COUNTIF($D$2:D2867,D2867),0)</f>
        <v>0</v>
      </c>
      <c r="D2867" s="1">
        <f>+COUNTIF($E$2:E2867,E2867)</f>
        <v>88</v>
      </c>
      <c r="E2867" s="1" t="str">
        <f t="shared" si="88"/>
        <v/>
      </c>
      <c r="F2867" s="323">
        <f t="shared" si="89"/>
        <v>2865</v>
      </c>
      <c r="G2867" s="317"/>
      <c r="H2867" s="317"/>
      <c r="I2867" s="317"/>
      <c r="J2867" s="317"/>
      <c r="K2867" s="317"/>
      <c r="L2867" s="317"/>
      <c r="M2867" s="317"/>
      <c r="N2867" s="333"/>
      <c r="O2867" s="318"/>
      <c r="P2867" s="319"/>
      <c r="Q2867" s="320"/>
      <c r="R2867" s="319"/>
      <c r="S2867" s="319"/>
      <c r="T2867" s="320"/>
      <c r="U2867" s="321"/>
      <c r="V2867" s="270"/>
    </row>
    <row r="2868" spans="3:22">
      <c r="C2868" s="1">
        <f>+IF(D2868=1,COUNTIF($D$2:D2868,D2868),0)</f>
        <v>0</v>
      </c>
      <c r="D2868" s="1">
        <f>+COUNTIF($E$2:E2868,E2868)</f>
        <v>89</v>
      </c>
      <c r="E2868" s="1" t="str">
        <f t="shared" si="88"/>
        <v/>
      </c>
      <c r="F2868" s="323">
        <f t="shared" si="89"/>
        <v>2866</v>
      </c>
      <c r="G2868" s="317"/>
      <c r="H2868" s="317"/>
      <c r="I2868" s="317"/>
      <c r="J2868" s="317"/>
      <c r="K2868" s="317"/>
      <c r="L2868" s="317"/>
      <c r="M2868" s="317"/>
      <c r="N2868" s="333"/>
      <c r="O2868" s="318"/>
      <c r="P2868" s="319"/>
      <c r="Q2868" s="320"/>
      <c r="R2868" s="319"/>
      <c r="S2868" s="319"/>
      <c r="T2868" s="320"/>
      <c r="U2868" s="321"/>
      <c r="V2868" s="270"/>
    </row>
    <row r="2869" spans="3:22">
      <c r="C2869" s="1">
        <f>+IF(D2869=1,COUNTIF($D$2:D2869,D2869),0)</f>
        <v>0</v>
      </c>
      <c r="D2869" s="1">
        <f>+COUNTIF($E$2:E2869,E2869)</f>
        <v>90</v>
      </c>
      <c r="E2869" s="1" t="str">
        <f t="shared" si="88"/>
        <v/>
      </c>
      <c r="F2869" s="323">
        <f t="shared" si="89"/>
        <v>2867</v>
      </c>
      <c r="G2869" s="317"/>
      <c r="H2869" s="317"/>
      <c r="I2869" s="317"/>
      <c r="J2869" s="317"/>
      <c r="K2869" s="317"/>
      <c r="L2869" s="317"/>
      <c r="M2869" s="317"/>
      <c r="N2869" s="333"/>
      <c r="O2869" s="318"/>
      <c r="P2869" s="319"/>
      <c r="Q2869" s="320"/>
      <c r="R2869" s="319"/>
      <c r="S2869" s="319"/>
      <c r="T2869" s="320"/>
      <c r="U2869" s="321"/>
      <c r="V2869" s="270"/>
    </row>
    <row r="2870" spans="3:22">
      <c r="C2870" s="1">
        <f>+IF(D2870=1,COUNTIF($D$2:D2870,D2870),0)</f>
        <v>0</v>
      </c>
      <c r="D2870" s="1">
        <f>+COUNTIF($E$2:E2870,E2870)</f>
        <v>91</v>
      </c>
      <c r="E2870" s="1" t="str">
        <f t="shared" si="88"/>
        <v/>
      </c>
      <c r="F2870" s="323">
        <f t="shared" si="89"/>
        <v>2868</v>
      </c>
      <c r="G2870" s="317"/>
      <c r="H2870" s="317"/>
      <c r="I2870" s="317"/>
      <c r="J2870" s="317"/>
      <c r="K2870" s="317"/>
      <c r="L2870" s="317"/>
      <c r="M2870" s="317"/>
      <c r="N2870" s="333"/>
      <c r="O2870" s="318"/>
      <c r="P2870" s="319"/>
      <c r="Q2870" s="320"/>
      <c r="R2870" s="319"/>
      <c r="S2870" s="319"/>
      <c r="T2870" s="320"/>
      <c r="U2870" s="321"/>
      <c r="V2870" s="270"/>
    </row>
    <row r="2871" spans="3:22">
      <c r="C2871" s="1">
        <f>+IF(D2871=1,COUNTIF($D$2:D2871,D2871),0)</f>
        <v>0</v>
      </c>
      <c r="D2871" s="1">
        <f>+COUNTIF($E$2:E2871,E2871)</f>
        <v>92</v>
      </c>
      <c r="E2871" s="1" t="str">
        <f t="shared" si="88"/>
        <v/>
      </c>
      <c r="F2871" s="323">
        <f t="shared" si="89"/>
        <v>2869</v>
      </c>
      <c r="G2871" s="317"/>
      <c r="H2871" s="317"/>
      <c r="I2871" s="317"/>
      <c r="J2871" s="317"/>
      <c r="K2871" s="317"/>
      <c r="L2871" s="317"/>
      <c r="M2871" s="317"/>
      <c r="N2871" s="333"/>
      <c r="O2871" s="318"/>
      <c r="P2871" s="319"/>
      <c r="Q2871" s="320"/>
      <c r="R2871" s="319"/>
      <c r="S2871" s="319"/>
      <c r="T2871" s="320"/>
      <c r="U2871" s="321"/>
      <c r="V2871" s="270"/>
    </row>
    <row r="2872" spans="3:22">
      <c r="C2872" s="1">
        <f>+IF(D2872=1,COUNTIF($D$2:D2872,D2872),0)</f>
        <v>0</v>
      </c>
      <c r="D2872" s="1">
        <f>+COUNTIF($E$2:E2872,E2872)</f>
        <v>93</v>
      </c>
      <c r="E2872" s="1" t="str">
        <f t="shared" si="88"/>
        <v/>
      </c>
      <c r="F2872" s="323">
        <f t="shared" si="89"/>
        <v>2870</v>
      </c>
      <c r="G2872" s="317"/>
      <c r="H2872" s="317"/>
      <c r="I2872" s="317"/>
      <c r="J2872" s="317"/>
      <c r="K2872" s="317"/>
      <c r="L2872" s="317"/>
      <c r="M2872" s="317"/>
      <c r="N2872" s="333"/>
      <c r="O2872" s="318"/>
      <c r="P2872" s="319"/>
      <c r="Q2872" s="320"/>
      <c r="R2872" s="319"/>
      <c r="S2872" s="319"/>
      <c r="T2872" s="320"/>
      <c r="U2872" s="321"/>
      <c r="V2872" s="270"/>
    </row>
    <row r="2873" spans="3:22">
      <c r="C2873" s="1">
        <f>+IF(D2873=1,COUNTIF($D$2:D2873,D2873),0)</f>
        <v>0</v>
      </c>
      <c r="D2873" s="1">
        <f>+COUNTIF($E$2:E2873,E2873)</f>
        <v>94</v>
      </c>
      <c r="E2873" s="1" t="str">
        <f t="shared" si="88"/>
        <v/>
      </c>
      <c r="F2873" s="323">
        <f t="shared" si="89"/>
        <v>2871</v>
      </c>
      <c r="G2873" s="317"/>
      <c r="H2873" s="317"/>
      <c r="I2873" s="317"/>
      <c r="J2873" s="317"/>
      <c r="K2873" s="317"/>
      <c r="L2873" s="317"/>
      <c r="M2873" s="317"/>
      <c r="N2873" s="333"/>
      <c r="O2873" s="318"/>
      <c r="P2873" s="319"/>
      <c r="Q2873" s="320"/>
      <c r="R2873" s="319"/>
      <c r="S2873" s="319"/>
      <c r="T2873" s="320"/>
      <c r="U2873" s="321"/>
      <c r="V2873" s="270"/>
    </row>
    <row r="2874" spans="3:22">
      <c r="C2874" s="1">
        <f>+IF(D2874=1,COUNTIF($D$2:D2874,D2874),0)</f>
        <v>0</v>
      </c>
      <c r="D2874" s="1">
        <f>+COUNTIF($E$2:E2874,E2874)</f>
        <v>95</v>
      </c>
      <c r="E2874" s="1" t="str">
        <f t="shared" si="88"/>
        <v/>
      </c>
      <c r="F2874" s="323">
        <f t="shared" si="89"/>
        <v>2872</v>
      </c>
      <c r="G2874" s="317"/>
      <c r="H2874" s="317"/>
      <c r="I2874" s="317"/>
      <c r="J2874" s="317"/>
      <c r="K2874" s="317"/>
      <c r="L2874" s="317"/>
      <c r="M2874" s="317"/>
      <c r="N2874" s="333"/>
      <c r="O2874" s="318"/>
      <c r="P2874" s="319"/>
      <c r="Q2874" s="320"/>
      <c r="R2874" s="319"/>
      <c r="S2874" s="319"/>
      <c r="T2874" s="320"/>
      <c r="U2874" s="321"/>
      <c r="V2874" s="270"/>
    </row>
    <row r="2875" spans="3:22">
      <c r="C2875" s="1">
        <f>+IF(D2875=1,COUNTIF($D$2:D2875,D2875),0)</f>
        <v>0</v>
      </c>
      <c r="D2875" s="1">
        <f>+COUNTIF($E$2:E2875,E2875)</f>
        <v>96</v>
      </c>
      <c r="E2875" s="1" t="str">
        <f t="shared" si="88"/>
        <v/>
      </c>
      <c r="F2875" s="323">
        <f t="shared" si="89"/>
        <v>2873</v>
      </c>
      <c r="G2875" s="317"/>
      <c r="H2875" s="317"/>
      <c r="I2875" s="317"/>
      <c r="J2875" s="317"/>
      <c r="K2875" s="317"/>
      <c r="L2875" s="317"/>
      <c r="M2875" s="317"/>
      <c r="N2875" s="333"/>
      <c r="O2875" s="318"/>
      <c r="P2875" s="319"/>
      <c r="Q2875" s="320"/>
      <c r="R2875" s="319"/>
      <c r="S2875" s="319"/>
      <c r="T2875" s="320"/>
      <c r="U2875" s="321"/>
      <c r="V2875" s="270"/>
    </row>
    <row r="2876" spans="3:22">
      <c r="C2876" s="1">
        <f>+IF(D2876=1,COUNTIF($D$2:D2876,D2876),0)</f>
        <v>0</v>
      </c>
      <c r="D2876" s="1">
        <f>+COUNTIF($E$2:E2876,E2876)</f>
        <v>97</v>
      </c>
      <c r="E2876" s="1" t="str">
        <f t="shared" si="88"/>
        <v/>
      </c>
      <c r="F2876" s="323">
        <f t="shared" si="89"/>
        <v>2874</v>
      </c>
      <c r="G2876" s="317"/>
      <c r="H2876" s="317"/>
      <c r="I2876" s="317"/>
      <c r="J2876" s="317"/>
      <c r="K2876" s="317"/>
      <c r="L2876" s="317"/>
      <c r="M2876" s="317"/>
      <c r="N2876" s="333"/>
      <c r="O2876" s="318"/>
      <c r="P2876" s="319"/>
      <c r="Q2876" s="320"/>
      <c r="R2876" s="319"/>
      <c r="S2876" s="319"/>
      <c r="T2876" s="320"/>
      <c r="U2876" s="321"/>
      <c r="V2876" s="270"/>
    </row>
    <row r="2877" spans="3:22">
      <c r="C2877" s="1">
        <f>+IF(D2877=1,COUNTIF($D$2:D2877,D2877),0)</f>
        <v>0</v>
      </c>
      <c r="D2877" s="1">
        <f>+COUNTIF($E$2:E2877,E2877)</f>
        <v>98</v>
      </c>
      <c r="E2877" s="1" t="str">
        <f t="shared" si="88"/>
        <v/>
      </c>
      <c r="F2877" s="323">
        <f t="shared" si="89"/>
        <v>2875</v>
      </c>
      <c r="G2877" s="317"/>
      <c r="H2877" s="317"/>
      <c r="I2877" s="317"/>
      <c r="J2877" s="317"/>
      <c r="K2877" s="317"/>
      <c r="L2877" s="317"/>
      <c r="M2877" s="317"/>
      <c r="N2877" s="333"/>
      <c r="O2877" s="318"/>
      <c r="P2877" s="319"/>
      <c r="Q2877" s="320"/>
      <c r="R2877" s="319"/>
      <c r="S2877" s="319"/>
      <c r="T2877" s="320"/>
      <c r="U2877" s="321"/>
      <c r="V2877" s="270"/>
    </row>
    <row r="2878" spans="3:22">
      <c r="C2878" s="1">
        <f>+IF(D2878=1,COUNTIF($D$2:D2878,D2878),0)</f>
        <v>0</v>
      </c>
      <c r="D2878" s="1">
        <f>+COUNTIF($E$2:E2878,E2878)</f>
        <v>99</v>
      </c>
      <c r="E2878" s="1" t="str">
        <f t="shared" si="88"/>
        <v/>
      </c>
      <c r="F2878" s="323">
        <f t="shared" si="89"/>
        <v>2876</v>
      </c>
      <c r="G2878" s="317"/>
      <c r="H2878" s="317"/>
      <c r="I2878" s="317"/>
      <c r="J2878" s="317"/>
      <c r="K2878" s="317"/>
      <c r="L2878" s="317"/>
      <c r="M2878" s="317"/>
      <c r="N2878" s="333"/>
      <c r="O2878" s="318"/>
      <c r="P2878" s="319"/>
      <c r="Q2878" s="320"/>
      <c r="R2878" s="319"/>
      <c r="S2878" s="319"/>
      <c r="T2878" s="320"/>
      <c r="U2878" s="321"/>
      <c r="V2878" s="270"/>
    </row>
    <row r="2879" spans="3:22">
      <c r="C2879" s="1">
        <f>+IF(D2879=1,COUNTIF($D$2:D2879,D2879),0)</f>
        <v>0</v>
      </c>
      <c r="D2879" s="1">
        <f>+COUNTIF($E$2:E2879,E2879)</f>
        <v>100</v>
      </c>
      <c r="E2879" s="1" t="str">
        <f t="shared" si="88"/>
        <v/>
      </c>
      <c r="F2879" s="323">
        <f t="shared" si="89"/>
        <v>2877</v>
      </c>
      <c r="G2879" s="317"/>
      <c r="H2879" s="317"/>
      <c r="I2879" s="317"/>
      <c r="J2879" s="317"/>
      <c r="K2879" s="317"/>
      <c r="L2879" s="317"/>
      <c r="M2879" s="317"/>
      <c r="N2879" s="333"/>
      <c r="O2879" s="318"/>
      <c r="P2879" s="319"/>
      <c r="Q2879" s="320"/>
      <c r="R2879" s="319"/>
      <c r="S2879" s="319"/>
      <c r="T2879" s="320"/>
      <c r="U2879" s="321"/>
      <c r="V2879" s="270"/>
    </row>
    <row r="2880" spans="3:22">
      <c r="C2880" s="1">
        <f>+IF(D2880=1,COUNTIF($D$2:D2880,D2880),0)</f>
        <v>0</v>
      </c>
      <c r="D2880" s="1">
        <f>+COUNTIF($E$2:E2880,E2880)</f>
        <v>101</v>
      </c>
      <c r="E2880" s="1" t="str">
        <f t="shared" si="88"/>
        <v/>
      </c>
      <c r="F2880" s="323">
        <f t="shared" si="89"/>
        <v>2878</v>
      </c>
      <c r="G2880" s="317"/>
      <c r="H2880" s="317"/>
      <c r="I2880" s="317"/>
      <c r="J2880" s="317"/>
      <c r="K2880" s="317"/>
      <c r="L2880" s="317"/>
      <c r="M2880" s="317"/>
      <c r="N2880" s="333"/>
      <c r="O2880" s="318"/>
      <c r="P2880" s="319"/>
      <c r="Q2880" s="320"/>
      <c r="R2880" s="319"/>
      <c r="S2880" s="319"/>
      <c r="T2880" s="320"/>
      <c r="U2880" s="321"/>
      <c r="V2880" s="270"/>
    </row>
    <row r="2881" spans="3:22">
      <c r="C2881" s="1">
        <f>+IF(D2881=1,COUNTIF($D$2:D2881,D2881),0)</f>
        <v>0</v>
      </c>
      <c r="D2881" s="1">
        <f>+COUNTIF($E$2:E2881,E2881)</f>
        <v>102</v>
      </c>
      <c r="E2881" s="1" t="str">
        <f t="shared" si="88"/>
        <v/>
      </c>
      <c r="F2881" s="323">
        <f t="shared" si="89"/>
        <v>2879</v>
      </c>
      <c r="G2881" s="317"/>
      <c r="H2881" s="317"/>
      <c r="I2881" s="317"/>
      <c r="J2881" s="317"/>
      <c r="K2881" s="317"/>
      <c r="L2881" s="317"/>
      <c r="M2881" s="317"/>
      <c r="N2881" s="333"/>
      <c r="O2881" s="318"/>
      <c r="P2881" s="319"/>
      <c r="Q2881" s="320"/>
      <c r="R2881" s="319"/>
      <c r="S2881" s="319"/>
      <c r="T2881" s="320"/>
      <c r="U2881" s="321"/>
      <c r="V2881" s="270"/>
    </row>
    <row r="2882" spans="3:22">
      <c r="C2882" s="1">
        <f>+IF(D2882=1,COUNTIF($D$2:D2882,D2882),0)</f>
        <v>0</v>
      </c>
      <c r="D2882" s="1">
        <f>+COUNTIF($E$2:E2882,E2882)</f>
        <v>103</v>
      </c>
      <c r="E2882" s="1" t="str">
        <f t="shared" si="88"/>
        <v/>
      </c>
      <c r="F2882" s="323">
        <f t="shared" si="89"/>
        <v>2880</v>
      </c>
      <c r="G2882" s="317"/>
      <c r="H2882" s="317"/>
      <c r="I2882" s="317"/>
      <c r="J2882" s="317"/>
      <c r="K2882" s="317"/>
      <c r="L2882" s="317"/>
      <c r="M2882" s="317"/>
      <c r="N2882" s="333"/>
      <c r="O2882" s="318"/>
      <c r="P2882" s="319"/>
      <c r="Q2882" s="320"/>
      <c r="R2882" s="319"/>
      <c r="S2882" s="319"/>
      <c r="T2882" s="320"/>
      <c r="U2882" s="321"/>
      <c r="V2882" s="270"/>
    </row>
    <row r="2883" spans="3:22">
      <c r="C2883" s="1">
        <f>+IF(D2883=1,COUNTIF($D$2:D2883,D2883),0)</f>
        <v>0</v>
      </c>
      <c r="D2883" s="1">
        <f>+COUNTIF($E$2:E2883,E2883)</f>
        <v>104</v>
      </c>
      <c r="E2883" s="1" t="str">
        <f t="shared" si="88"/>
        <v/>
      </c>
      <c r="F2883" s="323">
        <f t="shared" si="89"/>
        <v>2881</v>
      </c>
      <c r="G2883" s="317"/>
      <c r="H2883" s="317"/>
      <c r="I2883" s="317"/>
      <c r="J2883" s="317"/>
      <c r="K2883" s="317"/>
      <c r="L2883" s="317"/>
      <c r="M2883" s="317"/>
      <c r="N2883" s="333"/>
      <c r="O2883" s="318"/>
      <c r="P2883" s="319"/>
      <c r="Q2883" s="320"/>
      <c r="R2883" s="319"/>
      <c r="S2883" s="319"/>
      <c r="T2883" s="320"/>
      <c r="U2883" s="321"/>
      <c r="V2883" s="270"/>
    </row>
    <row r="2884" spans="3:22">
      <c r="C2884" s="1">
        <f>+IF(D2884=1,COUNTIF($D$2:D2884,D2884),0)</f>
        <v>0</v>
      </c>
      <c r="D2884" s="1">
        <f>+COUNTIF($E$2:E2884,E2884)</f>
        <v>105</v>
      </c>
      <c r="E2884" s="1" t="str">
        <f t="shared" ref="E2884:E2947" si="90">+K2884&amp;N2884</f>
        <v/>
      </c>
      <c r="F2884" s="323">
        <f t="shared" si="89"/>
        <v>2882</v>
      </c>
      <c r="G2884" s="317"/>
      <c r="H2884" s="317"/>
      <c r="I2884" s="317"/>
      <c r="J2884" s="317"/>
      <c r="K2884" s="317"/>
      <c r="L2884" s="317"/>
      <c r="M2884" s="317"/>
      <c r="N2884" s="333"/>
      <c r="O2884" s="318"/>
      <c r="P2884" s="319"/>
      <c r="Q2884" s="320"/>
      <c r="R2884" s="319"/>
      <c r="S2884" s="319"/>
      <c r="T2884" s="320"/>
      <c r="U2884" s="321"/>
      <c r="V2884" s="270"/>
    </row>
    <row r="2885" spans="3:22">
      <c r="C2885" s="1">
        <f>+IF(D2885=1,COUNTIF($D$2:D2885,D2885),0)</f>
        <v>0</v>
      </c>
      <c r="D2885" s="1">
        <f>+COUNTIF($E$2:E2885,E2885)</f>
        <v>106</v>
      </c>
      <c r="E2885" s="1" t="str">
        <f t="shared" si="90"/>
        <v/>
      </c>
      <c r="F2885" s="323">
        <f t="shared" ref="F2885:F2948" si="91">ROW()-2</f>
        <v>2883</v>
      </c>
      <c r="G2885" s="317"/>
      <c r="H2885" s="317"/>
      <c r="I2885" s="317"/>
      <c r="J2885" s="317"/>
      <c r="K2885" s="317"/>
      <c r="L2885" s="317"/>
      <c r="M2885" s="317"/>
      <c r="N2885" s="333"/>
      <c r="O2885" s="318"/>
      <c r="P2885" s="319"/>
      <c r="Q2885" s="320"/>
      <c r="R2885" s="319"/>
      <c r="S2885" s="319"/>
      <c r="T2885" s="320"/>
      <c r="U2885" s="321"/>
      <c r="V2885" s="270"/>
    </row>
    <row r="2886" spans="3:22">
      <c r="C2886" s="1">
        <f>+IF(D2886=1,COUNTIF($D$2:D2886,D2886),0)</f>
        <v>0</v>
      </c>
      <c r="D2886" s="1">
        <f>+COUNTIF($E$2:E2886,E2886)</f>
        <v>107</v>
      </c>
      <c r="E2886" s="1" t="str">
        <f t="shared" si="90"/>
        <v/>
      </c>
      <c r="F2886" s="323">
        <f t="shared" si="91"/>
        <v>2884</v>
      </c>
      <c r="G2886" s="317"/>
      <c r="H2886" s="317"/>
      <c r="I2886" s="317"/>
      <c r="J2886" s="317"/>
      <c r="K2886" s="317"/>
      <c r="L2886" s="317"/>
      <c r="M2886" s="317"/>
      <c r="N2886" s="333"/>
      <c r="O2886" s="318"/>
      <c r="P2886" s="319"/>
      <c r="Q2886" s="320"/>
      <c r="R2886" s="319"/>
      <c r="S2886" s="319"/>
      <c r="T2886" s="320"/>
      <c r="U2886" s="321"/>
      <c r="V2886" s="270"/>
    </row>
    <row r="2887" spans="3:22">
      <c r="C2887" s="1">
        <f>+IF(D2887=1,COUNTIF($D$2:D2887,D2887),0)</f>
        <v>0</v>
      </c>
      <c r="D2887" s="1">
        <f>+COUNTIF($E$2:E2887,E2887)</f>
        <v>108</v>
      </c>
      <c r="E2887" s="1" t="str">
        <f t="shared" si="90"/>
        <v/>
      </c>
      <c r="F2887" s="323">
        <f t="shared" si="91"/>
        <v>2885</v>
      </c>
      <c r="G2887" s="317"/>
      <c r="H2887" s="317"/>
      <c r="I2887" s="317"/>
      <c r="J2887" s="317"/>
      <c r="K2887" s="317"/>
      <c r="L2887" s="317"/>
      <c r="M2887" s="317"/>
      <c r="N2887" s="333"/>
      <c r="O2887" s="318"/>
      <c r="P2887" s="319"/>
      <c r="Q2887" s="320"/>
      <c r="R2887" s="319"/>
      <c r="S2887" s="319"/>
      <c r="T2887" s="320"/>
      <c r="U2887" s="321"/>
      <c r="V2887" s="270"/>
    </row>
    <row r="2888" spans="3:22">
      <c r="C2888" s="1">
        <f>+IF(D2888=1,COUNTIF($D$2:D2888,D2888),0)</f>
        <v>0</v>
      </c>
      <c r="D2888" s="1">
        <f>+COUNTIF($E$2:E2888,E2888)</f>
        <v>109</v>
      </c>
      <c r="E2888" s="1" t="str">
        <f t="shared" si="90"/>
        <v/>
      </c>
      <c r="F2888" s="323">
        <f t="shared" si="91"/>
        <v>2886</v>
      </c>
      <c r="G2888" s="317"/>
      <c r="H2888" s="317"/>
      <c r="I2888" s="317"/>
      <c r="J2888" s="317"/>
      <c r="K2888" s="317"/>
      <c r="L2888" s="317"/>
      <c r="M2888" s="317"/>
      <c r="N2888" s="333"/>
      <c r="O2888" s="318"/>
      <c r="P2888" s="319"/>
      <c r="Q2888" s="320"/>
      <c r="R2888" s="319"/>
      <c r="S2888" s="319"/>
      <c r="T2888" s="320"/>
      <c r="U2888" s="321"/>
      <c r="V2888" s="270"/>
    </row>
    <row r="2889" spans="3:22">
      <c r="C2889" s="1">
        <f>+IF(D2889=1,COUNTIF($D$2:D2889,D2889),0)</f>
        <v>0</v>
      </c>
      <c r="D2889" s="1">
        <f>+COUNTIF($E$2:E2889,E2889)</f>
        <v>110</v>
      </c>
      <c r="E2889" s="1" t="str">
        <f t="shared" si="90"/>
        <v/>
      </c>
      <c r="F2889" s="323">
        <f t="shared" si="91"/>
        <v>2887</v>
      </c>
      <c r="G2889" s="317"/>
      <c r="H2889" s="317"/>
      <c r="I2889" s="317"/>
      <c r="J2889" s="317"/>
      <c r="K2889" s="317"/>
      <c r="L2889" s="317"/>
      <c r="M2889" s="317"/>
      <c r="N2889" s="333"/>
      <c r="O2889" s="318"/>
      <c r="P2889" s="319"/>
      <c r="Q2889" s="320"/>
      <c r="R2889" s="319"/>
      <c r="S2889" s="319"/>
      <c r="T2889" s="320"/>
      <c r="U2889" s="321"/>
      <c r="V2889" s="270"/>
    </row>
    <row r="2890" spans="3:22">
      <c r="C2890" s="1">
        <f>+IF(D2890=1,COUNTIF($D$2:D2890,D2890),0)</f>
        <v>0</v>
      </c>
      <c r="D2890" s="1">
        <f>+COUNTIF($E$2:E2890,E2890)</f>
        <v>111</v>
      </c>
      <c r="E2890" s="1" t="str">
        <f t="shared" si="90"/>
        <v/>
      </c>
      <c r="F2890" s="323">
        <f t="shared" si="91"/>
        <v>2888</v>
      </c>
      <c r="G2890" s="317"/>
      <c r="H2890" s="317"/>
      <c r="I2890" s="317"/>
      <c r="J2890" s="317"/>
      <c r="K2890" s="317"/>
      <c r="L2890" s="317"/>
      <c r="M2890" s="317"/>
      <c r="N2890" s="333"/>
      <c r="O2890" s="318"/>
      <c r="P2890" s="319"/>
      <c r="Q2890" s="320"/>
      <c r="R2890" s="319"/>
      <c r="S2890" s="319"/>
      <c r="T2890" s="320"/>
      <c r="U2890" s="321"/>
      <c r="V2890" s="270"/>
    </row>
    <row r="2891" spans="3:22">
      <c r="C2891" s="1">
        <f>+IF(D2891=1,COUNTIF($D$2:D2891,D2891),0)</f>
        <v>0</v>
      </c>
      <c r="D2891" s="1">
        <f>+COUNTIF($E$2:E2891,E2891)</f>
        <v>112</v>
      </c>
      <c r="E2891" s="1" t="str">
        <f t="shared" si="90"/>
        <v/>
      </c>
      <c r="F2891" s="323">
        <f t="shared" si="91"/>
        <v>2889</v>
      </c>
      <c r="G2891" s="317"/>
      <c r="H2891" s="317"/>
      <c r="I2891" s="317"/>
      <c r="J2891" s="317"/>
      <c r="K2891" s="317"/>
      <c r="L2891" s="317"/>
      <c r="M2891" s="317"/>
      <c r="N2891" s="333"/>
      <c r="O2891" s="318"/>
      <c r="P2891" s="319"/>
      <c r="Q2891" s="320"/>
      <c r="R2891" s="319"/>
      <c r="S2891" s="319"/>
      <c r="T2891" s="320"/>
      <c r="U2891" s="321"/>
      <c r="V2891" s="270"/>
    </row>
    <row r="2892" spans="3:22">
      <c r="C2892" s="1">
        <f>+IF(D2892=1,COUNTIF($D$2:D2892,D2892),0)</f>
        <v>0</v>
      </c>
      <c r="D2892" s="1">
        <f>+COUNTIF($E$2:E2892,E2892)</f>
        <v>113</v>
      </c>
      <c r="E2892" s="1" t="str">
        <f t="shared" si="90"/>
        <v/>
      </c>
      <c r="F2892" s="323">
        <f t="shared" si="91"/>
        <v>2890</v>
      </c>
      <c r="G2892" s="317"/>
      <c r="H2892" s="317"/>
      <c r="I2892" s="317"/>
      <c r="J2892" s="317"/>
      <c r="K2892" s="317"/>
      <c r="L2892" s="317"/>
      <c r="M2892" s="317"/>
      <c r="N2892" s="333"/>
      <c r="O2892" s="318"/>
      <c r="P2892" s="319"/>
      <c r="Q2892" s="320"/>
      <c r="R2892" s="319"/>
      <c r="S2892" s="319"/>
      <c r="T2892" s="320"/>
      <c r="U2892" s="321"/>
      <c r="V2892" s="270"/>
    </row>
    <row r="2893" spans="3:22">
      <c r="C2893" s="1">
        <f>+IF(D2893=1,COUNTIF($D$2:D2893,D2893),0)</f>
        <v>0</v>
      </c>
      <c r="D2893" s="1">
        <f>+COUNTIF($E$2:E2893,E2893)</f>
        <v>114</v>
      </c>
      <c r="E2893" s="1" t="str">
        <f t="shared" si="90"/>
        <v/>
      </c>
      <c r="F2893" s="323">
        <f t="shared" si="91"/>
        <v>2891</v>
      </c>
      <c r="G2893" s="317"/>
      <c r="H2893" s="317"/>
      <c r="I2893" s="317"/>
      <c r="J2893" s="317"/>
      <c r="K2893" s="317"/>
      <c r="L2893" s="317"/>
      <c r="M2893" s="317"/>
      <c r="N2893" s="333"/>
      <c r="O2893" s="318"/>
      <c r="P2893" s="319"/>
      <c r="Q2893" s="320"/>
      <c r="R2893" s="319"/>
      <c r="S2893" s="319"/>
      <c r="T2893" s="320"/>
      <c r="U2893" s="321"/>
      <c r="V2893" s="270"/>
    </row>
    <row r="2894" spans="3:22">
      <c r="C2894" s="1">
        <f>+IF(D2894=1,COUNTIF($D$2:D2894,D2894),0)</f>
        <v>0</v>
      </c>
      <c r="D2894" s="1">
        <f>+COUNTIF($E$2:E2894,E2894)</f>
        <v>115</v>
      </c>
      <c r="E2894" s="1" t="str">
        <f t="shared" si="90"/>
        <v/>
      </c>
      <c r="F2894" s="323">
        <f t="shared" si="91"/>
        <v>2892</v>
      </c>
      <c r="G2894" s="317"/>
      <c r="H2894" s="317"/>
      <c r="I2894" s="317"/>
      <c r="J2894" s="317"/>
      <c r="K2894" s="317"/>
      <c r="L2894" s="317"/>
      <c r="M2894" s="317"/>
      <c r="N2894" s="333"/>
      <c r="O2894" s="318"/>
      <c r="P2894" s="319"/>
      <c r="Q2894" s="320"/>
      <c r="R2894" s="319"/>
      <c r="S2894" s="319"/>
      <c r="T2894" s="320"/>
      <c r="U2894" s="321"/>
      <c r="V2894" s="270"/>
    </row>
    <row r="2895" spans="3:22">
      <c r="C2895" s="1">
        <f>+IF(D2895=1,COUNTIF($D$2:D2895,D2895),0)</f>
        <v>0</v>
      </c>
      <c r="D2895" s="1">
        <f>+COUNTIF($E$2:E2895,E2895)</f>
        <v>116</v>
      </c>
      <c r="E2895" s="1" t="str">
        <f t="shared" si="90"/>
        <v/>
      </c>
      <c r="F2895" s="323">
        <f t="shared" si="91"/>
        <v>2893</v>
      </c>
      <c r="G2895" s="317"/>
      <c r="H2895" s="317"/>
      <c r="I2895" s="317"/>
      <c r="J2895" s="317"/>
      <c r="K2895" s="317"/>
      <c r="L2895" s="317"/>
      <c r="M2895" s="317"/>
      <c r="N2895" s="333"/>
      <c r="O2895" s="318"/>
      <c r="P2895" s="319"/>
      <c r="Q2895" s="320"/>
      <c r="R2895" s="319"/>
      <c r="S2895" s="319"/>
      <c r="T2895" s="320"/>
      <c r="U2895" s="321"/>
      <c r="V2895" s="270"/>
    </row>
    <row r="2896" spans="3:22">
      <c r="C2896" s="1">
        <f>+IF(D2896=1,COUNTIF($D$2:D2896,D2896),0)</f>
        <v>0</v>
      </c>
      <c r="D2896" s="1">
        <f>+COUNTIF($E$2:E2896,E2896)</f>
        <v>117</v>
      </c>
      <c r="E2896" s="1" t="str">
        <f t="shared" si="90"/>
        <v/>
      </c>
      <c r="F2896" s="323">
        <f t="shared" si="91"/>
        <v>2894</v>
      </c>
      <c r="G2896" s="317"/>
      <c r="H2896" s="317"/>
      <c r="I2896" s="317"/>
      <c r="J2896" s="317"/>
      <c r="K2896" s="317"/>
      <c r="L2896" s="317"/>
      <c r="M2896" s="317"/>
      <c r="N2896" s="333"/>
      <c r="O2896" s="318"/>
      <c r="P2896" s="319"/>
      <c r="Q2896" s="320"/>
      <c r="R2896" s="319"/>
      <c r="S2896" s="319"/>
      <c r="T2896" s="320"/>
      <c r="U2896" s="321"/>
      <c r="V2896" s="270"/>
    </row>
    <row r="2897" spans="3:22">
      <c r="C2897" s="1">
        <f>+IF(D2897=1,COUNTIF($D$2:D2897,D2897),0)</f>
        <v>0</v>
      </c>
      <c r="D2897" s="1">
        <f>+COUNTIF($E$2:E2897,E2897)</f>
        <v>118</v>
      </c>
      <c r="E2897" s="1" t="str">
        <f t="shared" si="90"/>
        <v/>
      </c>
      <c r="F2897" s="323">
        <f t="shared" si="91"/>
        <v>2895</v>
      </c>
      <c r="G2897" s="317"/>
      <c r="H2897" s="317"/>
      <c r="I2897" s="317"/>
      <c r="J2897" s="317"/>
      <c r="K2897" s="317"/>
      <c r="L2897" s="317"/>
      <c r="M2897" s="317"/>
      <c r="N2897" s="333"/>
      <c r="O2897" s="318"/>
      <c r="P2897" s="319"/>
      <c r="Q2897" s="320"/>
      <c r="R2897" s="319"/>
      <c r="S2897" s="319"/>
      <c r="T2897" s="320"/>
      <c r="U2897" s="321"/>
      <c r="V2897" s="270"/>
    </row>
    <row r="2898" spans="3:22">
      <c r="C2898" s="1">
        <f>+IF(D2898=1,COUNTIF($D$2:D2898,D2898),0)</f>
        <v>0</v>
      </c>
      <c r="D2898" s="1">
        <f>+COUNTIF($E$2:E2898,E2898)</f>
        <v>119</v>
      </c>
      <c r="E2898" s="1" t="str">
        <f t="shared" si="90"/>
        <v/>
      </c>
      <c r="F2898" s="323">
        <f t="shared" si="91"/>
        <v>2896</v>
      </c>
      <c r="G2898" s="317"/>
      <c r="H2898" s="317"/>
      <c r="I2898" s="317"/>
      <c r="J2898" s="317"/>
      <c r="K2898" s="317"/>
      <c r="L2898" s="317"/>
      <c r="M2898" s="317"/>
      <c r="N2898" s="333"/>
      <c r="O2898" s="318"/>
      <c r="P2898" s="319"/>
      <c r="Q2898" s="320"/>
      <c r="R2898" s="319"/>
      <c r="S2898" s="319"/>
      <c r="T2898" s="320"/>
      <c r="U2898" s="321"/>
      <c r="V2898" s="270"/>
    </row>
    <row r="2899" spans="3:22">
      <c r="C2899" s="1">
        <f>+IF(D2899=1,COUNTIF($D$2:D2899,D2899),0)</f>
        <v>0</v>
      </c>
      <c r="D2899" s="1">
        <f>+COUNTIF($E$2:E2899,E2899)</f>
        <v>120</v>
      </c>
      <c r="E2899" s="1" t="str">
        <f t="shared" si="90"/>
        <v/>
      </c>
      <c r="F2899" s="323">
        <f t="shared" si="91"/>
        <v>2897</v>
      </c>
      <c r="G2899" s="317"/>
      <c r="H2899" s="317"/>
      <c r="I2899" s="317"/>
      <c r="J2899" s="317"/>
      <c r="K2899" s="317"/>
      <c r="L2899" s="317"/>
      <c r="M2899" s="317"/>
      <c r="N2899" s="333"/>
      <c r="O2899" s="318"/>
      <c r="P2899" s="319"/>
      <c r="Q2899" s="320"/>
      <c r="R2899" s="319"/>
      <c r="S2899" s="319"/>
      <c r="T2899" s="320"/>
      <c r="U2899" s="321"/>
      <c r="V2899" s="270"/>
    </row>
    <row r="2900" spans="3:22">
      <c r="C2900" s="1">
        <f>+IF(D2900=1,COUNTIF($D$2:D2900,D2900),0)</f>
        <v>0</v>
      </c>
      <c r="D2900" s="1">
        <f>+COUNTIF($E$2:E2900,E2900)</f>
        <v>121</v>
      </c>
      <c r="E2900" s="1" t="str">
        <f t="shared" si="90"/>
        <v/>
      </c>
      <c r="F2900" s="323">
        <f t="shared" si="91"/>
        <v>2898</v>
      </c>
      <c r="G2900" s="317"/>
      <c r="H2900" s="317"/>
      <c r="I2900" s="317"/>
      <c r="J2900" s="317"/>
      <c r="K2900" s="317"/>
      <c r="L2900" s="317"/>
      <c r="M2900" s="317"/>
      <c r="N2900" s="333"/>
      <c r="O2900" s="318"/>
      <c r="P2900" s="319"/>
      <c r="Q2900" s="320"/>
      <c r="R2900" s="319"/>
      <c r="S2900" s="319"/>
      <c r="T2900" s="320"/>
      <c r="U2900" s="321"/>
      <c r="V2900" s="270"/>
    </row>
    <row r="2901" spans="3:22">
      <c r="C2901" s="1">
        <f>+IF(D2901=1,COUNTIF($D$2:D2901,D2901),0)</f>
        <v>0</v>
      </c>
      <c r="D2901" s="1">
        <f>+COUNTIF($E$2:E2901,E2901)</f>
        <v>122</v>
      </c>
      <c r="E2901" s="1" t="str">
        <f t="shared" si="90"/>
        <v/>
      </c>
      <c r="F2901" s="323">
        <f t="shared" si="91"/>
        <v>2899</v>
      </c>
      <c r="G2901" s="317"/>
      <c r="H2901" s="317"/>
      <c r="I2901" s="317"/>
      <c r="J2901" s="317"/>
      <c r="K2901" s="317"/>
      <c r="L2901" s="317"/>
      <c r="M2901" s="317"/>
      <c r="N2901" s="333"/>
      <c r="O2901" s="318"/>
      <c r="P2901" s="319"/>
      <c r="Q2901" s="320"/>
      <c r="R2901" s="319"/>
      <c r="S2901" s="319"/>
      <c r="T2901" s="320"/>
      <c r="U2901" s="321"/>
      <c r="V2901" s="270"/>
    </row>
    <row r="2902" spans="3:22">
      <c r="C2902" s="1">
        <f>+IF(D2902=1,COUNTIF($D$2:D2902,D2902),0)</f>
        <v>0</v>
      </c>
      <c r="D2902" s="1">
        <f>+COUNTIF($E$2:E2902,E2902)</f>
        <v>123</v>
      </c>
      <c r="E2902" s="1" t="str">
        <f t="shared" si="90"/>
        <v/>
      </c>
      <c r="F2902" s="323">
        <f t="shared" si="91"/>
        <v>2900</v>
      </c>
      <c r="G2902" s="317"/>
      <c r="H2902" s="317"/>
      <c r="I2902" s="317"/>
      <c r="J2902" s="317"/>
      <c r="K2902" s="317"/>
      <c r="L2902" s="317"/>
      <c r="M2902" s="317"/>
      <c r="N2902" s="333"/>
      <c r="O2902" s="318"/>
      <c r="P2902" s="319"/>
      <c r="Q2902" s="320"/>
      <c r="R2902" s="319"/>
      <c r="S2902" s="319"/>
      <c r="T2902" s="320"/>
      <c r="U2902" s="321"/>
      <c r="V2902" s="270"/>
    </row>
    <row r="2903" spans="3:22">
      <c r="C2903" s="1">
        <f>+IF(D2903=1,COUNTIF($D$2:D2903,D2903),0)</f>
        <v>0</v>
      </c>
      <c r="D2903" s="1">
        <f>+COUNTIF($E$2:E2903,E2903)</f>
        <v>124</v>
      </c>
      <c r="E2903" s="1" t="str">
        <f t="shared" si="90"/>
        <v/>
      </c>
      <c r="F2903" s="323">
        <f t="shared" si="91"/>
        <v>2901</v>
      </c>
      <c r="G2903" s="317"/>
      <c r="H2903" s="317"/>
      <c r="I2903" s="317"/>
      <c r="J2903" s="317"/>
      <c r="K2903" s="317"/>
      <c r="L2903" s="317"/>
      <c r="M2903" s="317"/>
      <c r="N2903" s="333"/>
      <c r="O2903" s="318"/>
      <c r="P2903" s="319"/>
      <c r="Q2903" s="320"/>
      <c r="R2903" s="319"/>
      <c r="S2903" s="319"/>
      <c r="T2903" s="320"/>
      <c r="U2903" s="321"/>
      <c r="V2903" s="270"/>
    </row>
    <row r="2904" spans="3:22">
      <c r="C2904" s="1">
        <f>+IF(D2904=1,COUNTIF($D$2:D2904,D2904),0)</f>
        <v>0</v>
      </c>
      <c r="D2904" s="1">
        <f>+COUNTIF($E$2:E2904,E2904)</f>
        <v>125</v>
      </c>
      <c r="E2904" s="1" t="str">
        <f t="shared" si="90"/>
        <v/>
      </c>
      <c r="F2904" s="323">
        <f t="shared" si="91"/>
        <v>2902</v>
      </c>
      <c r="G2904" s="317"/>
      <c r="H2904" s="317"/>
      <c r="I2904" s="317"/>
      <c r="J2904" s="317"/>
      <c r="K2904" s="317"/>
      <c r="L2904" s="317"/>
      <c r="M2904" s="317"/>
      <c r="N2904" s="333"/>
      <c r="O2904" s="318"/>
      <c r="P2904" s="319"/>
      <c r="Q2904" s="320"/>
      <c r="R2904" s="319"/>
      <c r="S2904" s="319"/>
      <c r="T2904" s="320"/>
      <c r="U2904" s="321"/>
      <c r="V2904" s="270"/>
    </row>
    <row r="2905" spans="3:22">
      <c r="C2905" s="1">
        <f>+IF(D2905=1,COUNTIF($D$2:D2905,D2905),0)</f>
        <v>0</v>
      </c>
      <c r="D2905" s="1">
        <f>+COUNTIF($E$2:E2905,E2905)</f>
        <v>126</v>
      </c>
      <c r="E2905" s="1" t="str">
        <f t="shared" si="90"/>
        <v/>
      </c>
      <c r="F2905" s="323">
        <f t="shared" si="91"/>
        <v>2903</v>
      </c>
      <c r="G2905" s="317"/>
      <c r="H2905" s="317"/>
      <c r="I2905" s="317"/>
      <c r="J2905" s="317"/>
      <c r="K2905" s="317"/>
      <c r="L2905" s="317"/>
      <c r="M2905" s="317"/>
      <c r="N2905" s="333"/>
      <c r="O2905" s="318"/>
      <c r="P2905" s="319"/>
      <c r="Q2905" s="320"/>
      <c r="R2905" s="319"/>
      <c r="S2905" s="319"/>
      <c r="T2905" s="320"/>
      <c r="U2905" s="321"/>
      <c r="V2905" s="270"/>
    </row>
    <row r="2906" spans="3:22">
      <c r="C2906" s="1">
        <f>+IF(D2906=1,COUNTIF($D$2:D2906,D2906),0)</f>
        <v>0</v>
      </c>
      <c r="D2906" s="1">
        <f>+COUNTIF($E$2:E2906,E2906)</f>
        <v>127</v>
      </c>
      <c r="E2906" s="1" t="str">
        <f t="shared" si="90"/>
        <v/>
      </c>
      <c r="F2906" s="323">
        <f t="shared" si="91"/>
        <v>2904</v>
      </c>
      <c r="G2906" s="317"/>
      <c r="H2906" s="317"/>
      <c r="I2906" s="317"/>
      <c r="J2906" s="317"/>
      <c r="K2906" s="317"/>
      <c r="L2906" s="317"/>
      <c r="M2906" s="317"/>
      <c r="N2906" s="333"/>
      <c r="O2906" s="318"/>
      <c r="P2906" s="319"/>
      <c r="Q2906" s="320"/>
      <c r="R2906" s="319"/>
      <c r="S2906" s="319"/>
      <c r="T2906" s="320"/>
      <c r="U2906" s="321"/>
      <c r="V2906" s="270"/>
    </row>
    <row r="2907" spans="3:22">
      <c r="C2907" s="1">
        <f>+IF(D2907=1,COUNTIF($D$2:D2907,D2907),0)</f>
        <v>0</v>
      </c>
      <c r="D2907" s="1">
        <f>+COUNTIF($E$2:E2907,E2907)</f>
        <v>128</v>
      </c>
      <c r="E2907" s="1" t="str">
        <f t="shared" si="90"/>
        <v/>
      </c>
      <c r="F2907" s="323">
        <f t="shared" si="91"/>
        <v>2905</v>
      </c>
      <c r="G2907" s="317"/>
      <c r="H2907" s="317"/>
      <c r="I2907" s="317"/>
      <c r="J2907" s="317"/>
      <c r="K2907" s="317"/>
      <c r="L2907" s="317"/>
      <c r="M2907" s="317"/>
      <c r="N2907" s="333"/>
      <c r="O2907" s="318"/>
      <c r="P2907" s="319"/>
      <c r="Q2907" s="320"/>
      <c r="R2907" s="319"/>
      <c r="S2907" s="319"/>
      <c r="T2907" s="320"/>
      <c r="U2907" s="321"/>
      <c r="V2907" s="270"/>
    </row>
    <row r="2908" spans="3:22">
      <c r="C2908" s="1">
        <f>+IF(D2908=1,COUNTIF($D$2:D2908,D2908),0)</f>
        <v>0</v>
      </c>
      <c r="D2908" s="1">
        <f>+COUNTIF($E$2:E2908,E2908)</f>
        <v>129</v>
      </c>
      <c r="E2908" s="1" t="str">
        <f t="shared" si="90"/>
        <v/>
      </c>
      <c r="F2908" s="323">
        <f t="shared" si="91"/>
        <v>2906</v>
      </c>
      <c r="G2908" s="317"/>
      <c r="H2908" s="317"/>
      <c r="I2908" s="317"/>
      <c r="J2908" s="317"/>
      <c r="K2908" s="317"/>
      <c r="L2908" s="317"/>
      <c r="M2908" s="317"/>
      <c r="N2908" s="333"/>
      <c r="O2908" s="318"/>
      <c r="P2908" s="319"/>
      <c r="Q2908" s="320"/>
      <c r="R2908" s="319"/>
      <c r="S2908" s="319"/>
      <c r="T2908" s="320"/>
      <c r="U2908" s="321"/>
      <c r="V2908" s="270"/>
    </row>
    <row r="2909" spans="3:22">
      <c r="C2909" s="1">
        <f>+IF(D2909=1,COUNTIF($D$2:D2909,D2909),0)</f>
        <v>0</v>
      </c>
      <c r="D2909" s="1">
        <f>+COUNTIF($E$2:E2909,E2909)</f>
        <v>130</v>
      </c>
      <c r="E2909" s="1" t="str">
        <f t="shared" si="90"/>
        <v/>
      </c>
      <c r="F2909" s="323">
        <f t="shared" si="91"/>
        <v>2907</v>
      </c>
      <c r="G2909" s="317"/>
      <c r="H2909" s="317"/>
      <c r="I2909" s="317"/>
      <c r="J2909" s="317"/>
      <c r="K2909" s="317"/>
      <c r="L2909" s="317"/>
      <c r="M2909" s="317"/>
      <c r="N2909" s="333"/>
      <c r="O2909" s="318"/>
      <c r="P2909" s="319"/>
      <c r="Q2909" s="320"/>
      <c r="R2909" s="319"/>
      <c r="S2909" s="319"/>
      <c r="T2909" s="320"/>
      <c r="U2909" s="321"/>
      <c r="V2909" s="270"/>
    </row>
    <row r="2910" spans="3:22">
      <c r="C2910" s="1">
        <f>+IF(D2910=1,COUNTIF($D$2:D2910,D2910),0)</f>
        <v>0</v>
      </c>
      <c r="D2910" s="1">
        <f>+COUNTIF($E$2:E2910,E2910)</f>
        <v>131</v>
      </c>
      <c r="E2910" s="1" t="str">
        <f t="shared" si="90"/>
        <v/>
      </c>
      <c r="F2910" s="323">
        <f t="shared" si="91"/>
        <v>2908</v>
      </c>
      <c r="G2910" s="317"/>
      <c r="H2910" s="317"/>
      <c r="I2910" s="317"/>
      <c r="J2910" s="317"/>
      <c r="K2910" s="317"/>
      <c r="L2910" s="317"/>
      <c r="M2910" s="317"/>
      <c r="N2910" s="333"/>
      <c r="O2910" s="318"/>
      <c r="P2910" s="319"/>
      <c r="Q2910" s="320"/>
      <c r="R2910" s="319"/>
      <c r="S2910" s="319"/>
      <c r="T2910" s="320"/>
      <c r="U2910" s="321"/>
      <c r="V2910" s="270"/>
    </row>
    <row r="2911" spans="3:22">
      <c r="C2911" s="1">
        <f>+IF(D2911=1,COUNTIF($D$2:D2911,D2911),0)</f>
        <v>0</v>
      </c>
      <c r="D2911" s="1">
        <f>+COUNTIF($E$2:E2911,E2911)</f>
        <v>132</v>
      </c>
      <c r="E2911" s="1" t="str">
        <f t="shared" si="90"/>
        <v/>
      </c>
      <c r="F2911" s="323">
        <f t="shared" si="91"/>
        <v>2909</v>
      </c>
      <c r="G2911" s="317"/>
      <c r="H2911" s="317"/>
      <c r="I2911" s="317"/>
      <c r="J2911" s="317"/>
      <c r="K2911" s="317"/>
      <c r="L2911" s="317"/>
      <c r="M2911" s="317"/>
      <c r="N2911" s="333"/>
      <c r="O2911" s="318"/>
      <c r="P2911" s="319"/>
      <c r="Q2911" s="320"/>
      <c r="R2911" s="319"/>
      <c r="S2911" s="319"/>
      <c r="T2911" s="320"/>
      <c r="U2911" s="321"/>
      <c r="V2911" s="270"/>
    </row>
    <row r="2912" spans="3:22">
      <c r="C2912" s="1">
        <f>+IF(D2912=1,COUNTIF($D$2:D2912,D2912),0)</f>
        <v>0</v>
      </c>
      <c r="D2912" s="1">
        <f>+COUNTIF($E$2:E2912,E2912)</f>
        <v>133</v>
      </c>
      <c r="E2912" s="1" t="str">
        <f t="shared" si="90"/>
        <v/>
      </c>
      <c r="F2912" s="323">
        <f t="shared" si="91"/>
        <v>2910</v>
      </c>
      <c r="G2912" s="317"/>
      <c r="H2912" s="317"/>
      <c r="I2912" s="317"/>
      <c r="J2912" s="317"/>
      <c r="K2912" s="317"/>
      <c r="L2912" s="317"/>
      <c r="M2912" s="317"/>
      <c r="N2912" s="333"/>
      <c r="O2912" s="318"/>
      <c r="P2912" s="319"/>
      <c r="Q2912" s="320"/>
      <c r="R2912" s="319"/>
      <c r="S2912" s="319"/>
      <c r="T2912" s="320"/>
      <c r="U2912" s="321"/>
      <c r="V2912" s="270"/>
    </row>
    <row r="2913" spans="3:22">
      <c r="C2913" s="1">
        <f>+IF(D2913=1,COUNTIF($D$2:D2913,D2913),0)</f>
        <v>0</v>
      </c>
      <c r="D2913" s="1">
        <f>+COUNTIF($E$2:E2913,E2913)</f>
        <v>134</v>
      </c>
      <c r="E2913" s="1" t="str">
        <f t="shared" si="90"/>
        <v/>
      </c>
      <c r="F2913" s="323">
        <f t="shared" si="91"/>
        <v>2911</v>
      </c>
      <c r="G2913" s="317"/>
      <c r="H2913" s="317"/>
      <c r="I2913" s="317"/>
      <c r="J2913" s="317"/>
      <c r="K2913" s="317"/>
      <c r="L2913" s="317"/>
      <c r="M2913" s="317"/>
      <c r="N2913" s="333"/>
      <c r="O2913" s="318"/>
      <c r="P2913" s="319"/>
      <c r="Q2913" s="320"/>
      <c r="R2913" s="319"/>
      <c r="S2913" s="319"/>
      <c r="T2913" s="320"/>
      <c r="U2913" s="321"/>
      <c r="V2913" s="270"/>
    </row>
    <row r="2914" spans="3:22">
      <c r="C2914" s="1">
        <f>+IF(D2914=1,COUNTIF($D$2:D2914,D2914),0)</f>
        <v>0</v>
      </c>
      <c r="D2914" s="1">
        <f>+COUNTIF($E$2:E2914,E2914)</f>
        <v>135</v>
      </c>
      <c r="E2914" s="1" t="str">
        <f t="shared" si="90"/>
        <v/>
      </c>
      <c r="F2914" s="323">
        <f t="shared" si="91"/>
        <v>2912</v>
      </c>
      <c r="G2914" s="317"/>
      <c r="H2914" s="317"/>
      <c r="I2914" s="317"/>
      <c r="J2914" s="317"/>
      <c r="K2914" s="317"/>
      <c r="L2914" s="317"/>
      <c r="M2914" s="317"/>
      <c r="N2914" s="333"/>
      <c r="O2914" s="318"/>
      <c r="P2914" s="319"/>
      <c r="Q2914" s="320"/>
      <c r="R2914" s="319"/>
      <c r="S2914" s="319"/>
      <c r="T2914" s="320"/>
      <c r="U2914" s="321"/>
      <c r="V2914" s="270"/>
    </row>
    <row r="2915" spans="3:22">
      <c r="C2915" s="1">
        <f>+IF(D2915=1,COUNTIF($D$2:D2915,D2915),0)</f>
        <v>0</v>
      </c>
      <c r="D2915" s="1">
        <f>+COUNTIF($E$2:E2915,E2915)</f>
        <v>136</v>
      </c>
      <c r="E2915" s="1" t="str">
        <f t="shared" si="90"/>
        <v/>
      </c>
      <c r="F2915" s="323">
        <f t="shared" si="91"/>
        <v>2913</v>
      </c>
      <c r="G2915" s="317"/>
      <c r="H2915" s="317"/>
      <c r="I2915" s="317"/>
      <c r="J2915" s="317"/>
      <c r="K2915" s="317"/>
      <c r="L2915" s="317"/>
      <c r="M2915" s="317"/>
      <c r="N2915" s="333"/>
      <c r="O2915" s="318"/>
      <c r="P2915" s="319"/>
      <c r="Q2915" s="320"/>
      <c r="R2915" s="319"/>
      <c r="S2915" s="319"/>
      <c r="T2915" s="320"/>
      <c r="U2915" s="321"/>
      <c r="V2915" s="270"/>
    </row>
    <row r="2916" spans="3:22">
      <c r="C2916" s="1">
        <f>+IF(D2916=1,COUNTIF($D$2:D2916,D2916),0)</f>
        <v>0</v>
      </c>
      <c r="D2916" s="1">
        <f>+COUNTIF($E$2:E2916,E2916)</f>
        <v>137</v>
      </c>
      <c r="E2916" s="1" t="str">
        <f t="shared" si="90"/>
        <v/>
      </c>
      <c r="F2916" s="323">
        <f t="shared" si="91"/>
        <v>2914</v>
      </c>
      <c r="G2916" s="317"/>
      <c r="H2916" s="317"/>
      <c r="I2916" s="317"/>
      <c r="J2916" s="317"/>
      <c r="K2916" s="317"/>
      <c r="L2916" s="317"/>
      <c r="M2916" s="317"/>
      <c r="N2916" s="333"/>
      <c r="O2916" s="318"/>
      <c r="P2916" s="319"/>
      <c r="Q2916" s="320"/>
      <c r="R2916" s="319"/>
      <c r="S2916" s="319"/>
      <c r="T2916" s="320"/>
      <c r="U2916" s="321"/>
      <c r="V2916" s="270"/>
    </row>
    <row r="2917" spans="3:22">
      <c r="C2917" s="1">
        <f>+IF(D2917=1,COUNTIF($D$2:D2917,D2917),0)</f>
        <v>0</v>
      </c>
      <c r="D2917" s="1">
        <f>+COUNTIF($E$2:E2917,E2917)</f>
        <v>138</v>
      </c>
      <c r="E2917" s="1" t="str">
        <f t="shared" si="90"/>
        <v/>
      </c>
      <c r="F2917" s="323">
        <f t="shared" si="91"/>
        <v>2915</v>
      </c>
      <c r="G2917" s="317"/>
      <c r="H2917" s="317"/>
      <c r="I2917" s="317"/>
      <c r="J2917" s="317"/>
      <c r="K2917" s="317"/>
      <c r="L2917" s="317"/>
      <c r="M2917" s="317"/>
      <c r="N2917" s="333"/>
      <c r="O2917" s="318"/>
      <c r="P2917" s="319"/>
      <c r="Q2917" s="320"/>
      <c r="R2917" s="319"/>
      <c r="S2917" s="319"/>
      <c r="T2917" s="320"/>
      <c r="U2917" s="321"/>
      <c r="V2917" s="270"/>
    </row>
    <row r="2918" spans="3:22">
      <c r="C2918" s="1">
        <f>+IF(D2918=1,COUNTIF($D$2:D2918,D2918),0)</f>
        <v>0</v>
      </c>
      <c r="D2918" s="1">
        <f>+COUNTIF($E$2:E2918,E2918)</f>
        <v>139</v>
      </c>
      <c r="E2918" s="1" t="str">
        <f t="shared" si="90"/>
        <v/>
      </c>
      <c r="F2918" s="323">
        <f t="shared" si="91"/>
        <v>2916</v>
      </c>
      <c r="G2918" s="317"/>
      <c r="H2918" s="317"/>
      <c r="I2918" s="317"/>
      <c r="J2918" s="317"/>
      <c r="K2918" s="317"/>
      <c r="L2918" s="317"/>
      <c r="M2918" s="317"/>
      <c r="N2918" s="333"/>
      <c r="O2918" s="318"/>
      <c r="P2918" s="319"/>
      <c r="Q2918" s="320"/>
      <c r="R2918" s="319"/>
      <c r="S2918" s="319"/>
      <c r="T2918" s="320"/>
      <c r="U2918" s="321"/>
      <c r="V2918" s="270"/>
    </row>
    <row r="2919" spans="3:22">
      <c r="C2919" s="1">
        <f>+IF(D2919=1,COUNTIF($D$2:D2919,D2919),0)</f>
        <v>0</v>
      </c>
      <c r="D2919" s="1">
        <f>+COUNTIF($E$2:E2919,E2919)</f>
        <v>140</v>
      </c>
      <c r="E2919" s="1" t="str">
        <f t="shared" si="90"/>
        <v/>
      </c>
      <c r="F2919" s="323">
        <f t="shared" si="91"/>
        <v>2917</v>
      </c>
      <c r="G2919" s="317"/>
      <c r="H2919" s="317"/>
      <c r="I2919" s="317"/>
      <c r="J2919" s="317"/>
      <c r="K2919" s="317"/>
      <c r="L2919" s="317"/>
      <c r="M2919" s="317"/>
      <c r="N2919" s="333"/>
      <c r="O2919" s="318"/>
      <c r="P2919" s="319"/>
      <c r="Q2919" s="320"/>
      <c r="R2919" s="319"/>
      <c r="S2919" s="319"/>
      <c r="T2919" s="320"/>
      <c r="U2919" s="321"/>
      <c r="V2919" s="270"/>
    </row>
    <row r="2920" spans="3:22">
      <c r="C2920" s="1">
        <f>+IF(D2920=1,COUNTIF($D$2:D2920,D2920),0)</f>
        <v>0</v>
      </c>
      <c r="D2920" s="1">
        <f>+COUNTIF($E$2:E2920,E2920)</f>
        <v>141</v>
      </c>
      <c r="E2920" s="1" t="str">
        <f t="shared" si="90"/>
        <v/>
      </c>
      <c r="F2920" s="323">
        <f t="shared" si="91"/>
        <v>2918</v>
      </c>
      <c r="G2920" s="317"/>
      <c r="H2920" s="317"/>
      <c r="I2920" s="317"/>
      <c r="J2920" s="317"/>
      <c r="K2920" s="317"/>
      <c r="L2920" s="317"/>
      <c r="M2920" s="317"/>
      <c r="N2920" s="333"/>
      <c r="O2920" s="318"/>
      <c r="P2920" s="319"/>
      <c r="Q2920" s="320"/>
      <c r="R2920" s="319"/>
      <c r="S2920" s="319"/>
      <c r="T2920" s="320"/>
      <c r="U2920" s="321"/>
      <c r="V2920" s="270"/>
    </row>
    <row r="2921" spans="3:22">
      <c r="C2921" s="1">
        <f>+IF(D2921=1,COUNTIF($D$2:D2921,D2921),0)</f>
        <v>0</v>
      </c>
      <c r="D2921" s="1">
        <f>+COUNTIF($E$2:E2921,E2921)</f>
        <v>142</v>
      </c>
      <c r="E2921" s="1" t="str">
        <f t="shared" si="90"/>
        <v/>
      </c>
      <c r="F2921" s="323">
        <f t="shared" si="91"/>
        <v>2919</v>
      </c>
      <c r="G2921" s="317"/>
      <c r="H2921" s="317"/>
      <c r="I2921" s="317"/>
      <c r="J2921" s="317"/>
      <c r="K2921" s="317"/>
      <c r="L2921" s="317"/>
      <c r="M2921" s="317"/>
      <c r="N2921" s="333"/>
      <c r="O2921" s="318"/>
      <c r="P2921" s="319"/>
      <c r="Q2921" s="320"/>
      <c r="R2921" s="319"/>
      <c r="S2921" s="319"/>
      <c r="T2921" s="320"/>
      <c r="U2921" s="321"/>
      <c r="V2921" s="270"/>
    </row>
    <row r="2922" spans="3:22">
      <c r="C2922" s="1">
        <f>+IF(D2922=1,COUNTIF($D$2:D2922,D2922),0)</f>
        <v>0</v>
      </c>
      <c r="D2922" s="1">
        <f>+COUNTIF($E$2:E2922,E2922)</f>
        <v>143</v>
      </c>
      <c r="E2922" s="1" t="str">
        <f t="shared" si="90"/>
        <v/>
      </c>
      <c r="F2922" s="323">
        <f t="shared" si="91"/>
        <v>2920</v>
      </c>
      <c r="G2922" s="317"/>
      <c r="H2922" s="317"/>
      <c r="I2922" s="317"/>
      <c r="J2922" s="317"/>
      <c r="K2922" s="317"/>
      <c r="L2922" s="317"/>
      <c r="M2922" s="317"/>
      <c r="N2922" s="333"/>
      <c r="O2922" s="318"/>
      <c r="P2922" s="319"/>
      <c r="Q2922" s="320"/>
      <c r="R2922" s="319"/>
      <c r="S2922" s="319"/>
      <c r="T2922" s="320"/>
      <c r="U2922" s="321"/>
      <c r="V2922" s="270"/>
    </row>
    <row r="2923" spans="3:22">
      <c r="C2923" s="1">
        <f>+IF(D2923=1,COUNTIF($D$2:D2923,D2923),0)</f>
        <v>0</v>
      </c>
      <c r="D2923" s="1">
        <f>+COUNTIF($E$2:E2923,E2923)</f>
        <v>144</v>
      </c>
      <c r="E2923" s="1" t="str">
        <f t="shared" si="90"/>
        <v/>
      </c>
      <c r="F2923" s="323">
        <f t="shared" si="91"/>
        <v>2921</v>
      </c>
      <c r="G2923" s="317"/>
      <c r="H2923" s="317"/>
      <c r="I2923" s="317"/>
      <c r="J2923" s="317"/>
      <c r="K2923" s="317"/>
      <c r="L2923" s="317"/>
      <c r="M2923" s="317"/>
      <c r="N2923" s="333"/>
      <c r="O2923" s="318"/>
      <c r="P2923" s="319"/>
      <c r="Q2923" s="320"/>
      <c r="R2923" s="319"/>
      <c r="S2923" s="319"/>
      <c r="T2923" s="320"/>
      <c r="U2923" s="321"/>
      <c r="V2923" s="270"/>
    </row>
    <row r="2924" spans="3:22">
      <c r="C2924" s="1">
        <f>+IF(D2924=1,COUNTIF($D$2:D2924,D2924),0)</f>
        <v>0</v>
      </c>
      <c r="D2924" s="1">
        <f>+COUNTIF($E$2:E2924,E2924)</f>
        <v>145</v>
      </c>
      <c r="E2924" s="1" t="str">
        <f t="shared" si="90"/>
        <v/>
      </c>
      <c r="F2924" s="323">
        <f t="shared" si="91"/>
        <v>2922</v>
      </c>
      <c r="G2924" s="317"/>
      <c r="H2924" s="317"/>
      <c r="I2924" s="317"/>
      <c r="J2924" s="317"/>
      <c r="K2924" s="317"/>
      <c r="L2924" s="317"/>
      <c r="M2924" s="317"/>
      <c r="N2924" s="333"/>
      <c r="O2924" s="318"/>
      <c r="P2924" s="319"/>
      <c r="Q2924" s="320"/>
      <c r="R2924" s="319"/>
      <c r="S2924" s="319"/>
      <c r="T2924" s="320"/>
      <c r="U2924" s="321"/>
      <c r="V2924" s="270"/>
    </row>
    <row r="2925" spans="3:22">
      <c r="C2925" s="1">
        <f>+IF(D2925=1,COUNTIF($D$2:D2925,D2925),0)</f>
        <v>0</v>
      </c>
      <c r="D2925" s="1">
        <f>+COUNTIF($E$2:E2925,E2925)</f>
        <v>146</v>
      </c>
      <c r="E2925" s="1" t="str">
        <f t="shared" si="90"/>
        <v/>
      </c>
      <c r="F2925" s="323">
        <f t="shared" si="91"/>
        <v>2923</v>
      </c>
      <c r="G2925" s="317"/>
      <c r="H2925" s="317"/>
      <c r="I2925" s="317"/>
      <c r="J2925" s="317"/>
      <c r="K2925" s="317"/>
      <c r="L2925" s="317"/>
      <c r="M2925" s="317"/>
      <c r="N2925" s="333"/>
      <c r="O2925" s="318"/>
      <c r="P2925" s="319"/>
      <c r="Q2925" s="320"/>
      <c r="R2925" s="319"/>
      <c r="S2925" s="319"/>
      <c r="T2925" s="320"/>
      <c r="U2925" s="321"/>
      <c r="V2925" s="270"/>
    </row>
    <row r="2926" spans="3:22">
      <c r="C2926" s="1">
        <f>+IF(D2926=1,COUNTIF($D$2:D2926,D2926),0)</f>
        <v>0</v>
      </c>
      <c r="D2926" s="1">
        <f>+COUNTIF($E$2:E2926,E2926)</f>
        <v>147</v>
      </c>
      <c r="E2926" s="1" t="str">
        <f t="shared" si="90"/>
        <v/>
      </c>
      <c r="F2926" s="323">
        <f t="shared" si="91"/>
        <v>2924</v>
      </c>
      <c r="G2926" s="317"/>
      <c r="H2926" s="317"/>
      <c r="I2926" s="317"/>
      <c r="J2926" s="317"/>
      <c r="K2926" s="317"/>
      <c r="L2926" s="317"/>
      <c r="M2926" s="317"/>
      <c r="N2926" s="333"/>
      <c r="O2926" s="318"/>
      <c r="P2926" s="319"/>
      <c r="Q2926" s="320"/>
      <c r="R2926" s="319"/>
      <c r="S2926" s="319"/>
      <c r="T2926" s="320"/>
      <c r="U2926" s="321"/>
      <c r="V2926" s="270"/>
    </row>
    <row r="2927" spans="3:22">
      <c r="C2927" s="1">
        <f>+IF(D2927=1,COUNTIF($D$2:D2927,D2927),0)</f>
        <v>0</v>
      </c>
      <c r="D2927" s="1">
        <f>+COUNTIF($E$2:E2927,E2927)</f>
        <v>148</v>
      </c>
      <c r="E2927" s="1" t="str">
        <f t="shared" si="90"/>
        <v/>
      </c>
      <c r="F2927" s="323">
        <f t="shared" si="91"/>
        <v>2925</v>
      </c>
      <c r="G2927" s="317"/>
      <c r="H2927" s="317"/>
      <c r="I2927" s="317"/>
      <c r="J2927" s="317"/>
      <c r="K2927" s="317"/>
      <c r="L2927" s="317"/>
      <c r="M2927" s="317"/>
      <c r="N2927" s="333"/>
      <c r="O2927" s="318"/>
      <c r="P2927" s="319"/>
      <c r="Q2927" s="320"/>
      <c r="R2927" s="319"/>
      <c r="S2927" s="319"/>
      <c r="T2927" s="320"/>
      <c r="U2927" s="321"/>
      <c r="V2927" s="270"/>
    </row>
    <row r="2928" spans="3:22">
      <c r="C2928" s="1">
        <f>+IF(D2928=1,COUNTIF($D$2:D2928,D2928),0)</f>
        <v>0</v>
      </c>
      <c r="D2928" s="1">
        <f>+COUNTIF($E$2:E2928,E2928)</f>
        <v>149</v>
      </c>
      <c r="E2928" s="1" t="str">
        <f t="shared" si="90"/>
        <v/>
      </c>
      <c r="F2928" s="323">
        <f t="shared" si="91"/>
        <v>2926</v>
      </c>
      <c r="G2928" s="317"/>
      <c r="H2928" s="317"/>
      <c r="I2928" s="317"/>
      <c r="J2928" s="317"/>
      <c r="K2928" s="317"/>
      <c r="L2928" s="317"/>
      <c r="M2928" s="317"/>
      <c r="N2928" s="333"/>
      <c r="O2928" s="318"/>
      <c r="P2928" s="319"/>
      <c r="Q2928" s="320"/>
      <c r="R2928" s="319"/>
      <c r="S2928" s="319"/>
      <c r="T2928" s="320"/>
      <c r="U2928" s="321"/>
      <c r="V2928" s="270"/>
    </row>
    <row r="2929" spans="3:22">
      <c r="C2929" s="1">
        <f>+IF(D2929=1,COUNTIF($D$2:D2929,D2929),0)</f>
        <v>0</v>
      </c>
      <c r="D2929" s="1">
        <f>+COUNTIF($E$2:E2929,E2929)</f>
        <v>150</v>
      </c>
      <c r="E2929" s="1" t="str">
        <f t="shared" si="90"/>
        <v/>
      </c>
      <c r="F2929" s="323">
        <f t="shared" si="91"/>
        <v>2927</v>
      </c>
      <c r="G2929" s="317"/>
      <c r="H2929" s="317"/>
      <c r="I2929" s="317"/>
      <c r="J2929" s="317"/>
      <c r="K2929" s="317"/>
      <c r="L2929" s="317"/>
      <c r="M2929" s="317"/>
      <c r="N2929" s="333"/>
      <c r="O2929" s="318"/>
      <c r="P2929" s="319"/>
      <c r="Q2929" s="320"/>
      <c r="R2929" s="319"/>
      <c r="S2929" s="319"/>
      <c r="T2929" s="320"/>
      <c r="U2929" s="321"/>
      <c r="V2929" s="270"/>
    </row>
    <row r="2930" spans="3:22">
      <c r="C2930" s="1">
        <f>+IF(D2930=1,COUNTIF($D$2:D2930,D2930),0)</f>
        <v>0</v>
      </c>
      <c r="D2930" s="1">
        <f>+COUNTIF($E$2:E2930,E2930)</f>
        <v>151</v>
      </c>
      <c r="E2930" s="1" t="str">
        <f t="shared" si="90"/>
        <v/>
      </c>
      <c r="F2930" s="323">
        <f t="shared" si="91"/>
        <v>2928</v>
      </c>
      <c r="G2930" s="317"/>
      <c r="H2930" s="317"/>
      <c r="I2930" s="317"/>
      <c r="J2930" s="317"/>
      <c r="K2930" s="317"/>
      <c r="L2930" s="317"/>
      <c r="M2930" s="317"/>
      <c r="N2930" s="333"/>
      <c r="O2930" s="318"/>
      <c r="P2930" s="319"/>
      <c r="Q2930" s="320"/>
      <c r="R2930" s="319"/>
      <c r="S2930" s="319"/>
      <c r="T2930" s="320"/>
      <c r="U2930" s="321"/>
      <c r="V2930" s="270"/>
    </row>
    <row r="2931" spans="3:22">
      <c r="C2931" s="1">
        <f>+IF(D2931=1,COUNTIF($D$2:D2931,D2931),0)</f>
        <v>0</v>
      </c>
      <c r="D2931" s="1">
        <f>+COUNTIF($E$2:E2931,E2931)</f>
        <v>152</v>
      </c>
      <c r="E2931" s="1" t="str">
        <f t="shared" si="90"/>
        <v/>
      </c>
      <c r="F2931" s="323">
        <f t="shared" si="91"/>
        <v>2929</v>
      </c>
      <c r="G2931" s="317"/>
      <c r="H2931" s="317"/>
      <c r="I2931" s="317"/>
      <c r="J2931" s="317"/>
      <c r="K2931" s="317"/>
      <c r="L2931" s="317"/>
      <c r="M2931" s="317"/>
      <c r="N2931" s="333"/>
      <c r="O2931" s="318"/>
      <c r="P2931" s="319"/>
      <c r="Q2931" s="320"/>
      <c r="R2931" s="319"/>
      <c r="S2931" s="319"/>
      <c r="T2931" s="320"/>
      <c r="U2931" s="321"/>
      <c r="V2931" s="270"/>
    </row>
    <row r="2932" spans="3:22">
      <c r="C2932" s="1">
        <f>+IF(D2932=1,COUNTIF($D$2:D2932,D2932),0)</f>
        <v>0</v>
      </c>
      <c r="D2932" s="1">
        <f>+COUNTIF($E$2:E2932,E2932)</f>
        <v>153</v>
      </c>
      <c r="E2932" s="1" t="str">
        <f t="shared" si="90"/>
        <v/>
      </c>
      <c r="F2932" s="323">
        <f t="shared" si="91"/>
        <v>2930</v>
      </c>
      <c r="G2932" s="317"/>
      <c r="H2932" s="317"/>
      <c r="I2932" s="317"/>
      <c r="J2932" s="317"/>
      <c r="K2932" s="317"/>
      <c r="L2932" s="317"/>
      <c r="M2932" s="317"/>
      <c r="N2932" s="333"/>
      <c r="O2932" s="318"/>
      <c r="P2932" s="319"/>
      <c r="Q2932" s="320"/>
      <c r="R2932" s="319"/>
      <c r="S2932" s="319"/>
      <c r="T2932" s="320"/>
      <c r="U2932" s="321"/>
      <c r="V2932" s="270"/>
    </row>
    <row r="2933" spans="3:22">
      <c r="C2933" s="1">
        <f>+IF(D2933=1,COUNTIF($D$2:D2933,D2933),0)</f>
        <v>0</v>
      </c>
      <c r="D2933" s="1">
        <f>+COUNTIF($E$2:E2933,E2933)</f>
        <v>154</v>
      </c>
      <c r="E2933" s="1" t="str">
        <f t="shared" si="90"/>
        <v/>
      </c>
      <c r="F2933" s="323">
        <f t="shared" si="91"/>
        <v>2931</v>
      </c>
      <c r="G2933" s="317"/>
      <c r="H2933" s="317"/>
      <c r="I2933" s="317"/>
      <c r="J2933" s="317"/>
      <c r="K2933" s="317"/>
      <c r="L2933" s="317"/>
      <c r="M2933" s="317"/>
      <c r="N2933" s="333"/>
      <c r="O2933" s="318"/>
      <c r="P2933" s="319"/>
      <c r="Q2933" s="320"/>
      <c r="R2933" s="319"/>
      <c r="S2933" s="319"/>
      <c r="T2933" s="320"/>
      <c r="U2933" s="321"/>
      <c r="V2933" s="270"/>
    </row>
    <row r="2934" spans="3:22">
      <c r="C2934" s="1">
        <f>+IF(D2934=1,COUNTIF($D$2:D2934,D2934),0)</f>
        <v>0</v>
      </c>
      <c r="D2934" s="1">
        <f>+COUNTIF($E$2:E2934,E2934)</f>
        <v>155</v>
      </c>
      <c r="E2934" s="1" t="str">
        <f t="shared" si="90"/>
        <v/>
      </c>
      <c r="F2934" s="323">
        <f t="shared" si="91"/>
        <v>2932</v>
      </c>
      <c r="G2934" s="317"/>
      <c r="H2934" s="317"/>
      <c r="I2934" s="317"/>
      <c r="J2934" s="317"/>
      <c r="K2934" s="317"/>
      <c r="L2934" s="317"/>
      <c r="M2934" s="317"/>
      <c r="N2934" s="333"/>
      <c r="O2934" s="318"/>
      <c r="P2934" s="319"/>
      <c r="Q2934" s="320"/>
      <c r="R2934" s="319"/>
      <c r="S2934" s="319"/>
      <c r="T2934" s="320"/>
      <c r="U2934" s="321"/>
      <c r="V2934" s="270"/>
    </row>
    <row r="2935" spans="3:22">
      <c r="C2935" s="1">
        <f>+IF(D2935=1,COUNTIF($D$2:D2935,D2935),0)</f>
        <v>0</v>
      </c>
      <c r="D2935" s="1">
        <f>+COUNTIF($E$2:E2935,E2935)</f>
        <v>156</v>
      </c>
      <c r="E2935" s="1" t="str">
        <f t="shared" si="90"/>
        <v/>
      </c>
      <c r="F2935" s="323">
        <f t="shared" si="91"/>
        <v>2933</v>
      </c>
      <c r="G2935" s="317"/>
      <c r="H2935" s="317"/>
      <c r="I2935" s="317"/>
      <c r="J2935" s="317"/>
      <c r="K2935" s="317"/>
      <c r="L2935" s="317"/>
      <c r="M2935" s="317"/>
      <c r="N2935" s="333"/>
      <c r="O2935" s="318"/>
      <c r="P2935" s="319"/>
      <c r="Q2935" s="320"/>
      <c r="R2935" s="319"/>
      <c r="S2935" s="319"/>
      <c r="T2935" s="320"/>
      <c r="U2935" s="321"/>
      <c r="V2935" s="270"/>
    </row>
    <row r="2936" spans="3:22">
      <c r="C2936" s="1">
        <f>+IF(D2936=1,COUNTIF($D$2:D2936,D2936),0)</f>
        <v>0</v>
      </c>
      <c r="D2936" s="1">
        <f>+COUNTIF($E$2:E2936,E2936)</f>
        <v>157</v>
      </c>
      <c r="E2936" s="1" t="str">
        <f t="shared" si="90"/>
        <v/>
      </c>
      <c r="F2936" s="323">
        <f t="shared" si="91"/>
        <v>2934</v>
      </c>
      <c r="G2936" s="317"/>
      <c r="H2936" s="317"/>
      <c r="I2936" s="317"/>
      <c r="J2936" s="317"/>
      <c r="K2936" s="317"/>
      <c r="L2936" s="317"/>
      <c r="M2936" s="317"/>
      <c r="N2936" s="333"/>
      <c r="O2936" s="318"/>
      <c r="P2936" s="319"/>
      <c r="Q2936" s="320"/>
      <c r="R2936" s="319"/>
      <c r="S2936" s="319"/>
      <c r="T2936" s="320"/>
      <c r="U2936" s="321"/>
      <c r="V2936" s="270"/>
    </row>
    <row r="2937" spans="3:22">
      <c r="C2937" s="1">
        <f>+IF(D2937=1,COUNTIF($D$2:D2937,D2937),0)</f>
        <v>0</v>
      </c>
      <c r="D2937" s="1">
        <f>+COUNTIF($E$2:E2937,E2937)</f>
        <v>158</v>
      </c>
      <c r="E2937" s="1" t="str">
        <f t="shared" si="90"/>
        <v/>
      </c>
      <c r="F2937" s="323">
        <f t="shared" si="91"/>
        <v>2935</v>
      </c>
      <c r="G2937" s="317"/>
      <c r="H2937" s="317"/>
      <c r="I2937" s="317"/>
      <c r="J2937" s="317"/>
      <c r="K2937" s="317"/>
      <c r="L2937" s="317"/>
      <c r="M2937" s="317"/>
      <c r="N2937" s="333"/>
      <c r="O2937" s="318"/>
      <c r="P2937" s="319"/>
      <c r="Q2937" s="320"/>
      <c r="R2937" s="319"/>
      <c r="S2937" s="319"/>
      <c r="T2937" s="320"/>
      <c r="U2937" s="321"/>
      <c r="V2937" s="270"/>
    </row>
    <row r="2938" spans="3:22">
      <c r="C2938" s="1">
        <f>+IF(D2938=1,COUNTIF($D$2:D2938,D2938),0)</f>
        <v>0</v>
      </c>
      <c r="D2938" s="1">
        <f>+COUNTIF($E$2:E2938,E2938)</f>
        <v>159</v>
      </c>
      <c r="E2938" s="1" t="str">
        <f t="shared" si="90"/>
        <v/>
      </c>
      <c r="F2938" s="323">
        <f t="shared" si="91"/>
        <v>2936</v>
      </c>
      <c r="G2938" s="317"/>
      <c r="H2938" s="317"/>
      <c r="I2938" s="317"/>
      <c r="J2938" s="317"/>
      <c r="K2938" s="317"/>
      <c r="L2938" s="317"/>
      <c r="M2938" s="317"/>
      <c r="N2938" s="333"/>
      <c r="O2938" s="318"/>
      <c r="P2938" s="319"/>
      <c r="Q2938" s="320"/>
      <c r="R2938" s="319"/>
      <c r="S2938" s="319"/>
      <c r="T2938" s="320"/>
      <c r="U2938" s="321"/>
      <c r="V2938" s="270"/>
    </row>
    <row r="2939" spans="3:22">
      <c r="C2939" s="1">
        <f>+IF(D2939=1,COUNTIF($D$2:D2939,D2939),0)</f>
        <v>0</v>
      </c>
      <c r="D2939" s="1">
        <f>+COUNTIF($E$2:E2939,E2939)</f>
        <v>160</v>
      </c>
      <c r="E2939" s="1" t="str">
        <f t="shared" si="90"/>
        <v/>
      </c>
      <c r="F2939" s="323">
        <f t="shared" si="91"/>
        <v>2937</v>
      </c>
      <c r="G2939" s="317"/>
      <c r="H2939" s="317"/>
      <c r="I2939" s="317"/>
      <c r="J2939" s="317"/>
      <c r="K2939" s="317"/>
      <c r="L2939" s="317"/>
      <c r="M2939" s="317"/>
      <c r="N2939" s="333"/>
      <c r="O2939" s="318"/>
      <c r="P2939" s="319"/>
      <c r="Q2939" s="320"/>
      <c r="R2939" s="319"/>
      <c r="S2939" s="319"/>
      <c r="T2939" s="320"/>
      <c r="U2939" s="321"/>
      <c r="V2939" s="270"/>
    </row>
    <row r="2940" spans="3:22">
      <c r="C2940" s="1">
        <f>+IF(D2940=1,COUNTIF($D$2:D2940,D2940),0)</f>
        <v>0</v>
      </c>
      <c r="D2940" s="1">
        <f>+COUNTIF($E$2:E2940,E2940)</f>
        <v>161</v>
      </c>
      <c r="E2940" s="1" t="str">
        <f t="shared" si="90"/>
        <v/>
      </c>
      <c r="F2940" s="323">
        <f t="shared" si="91"/>
        <v>2938</v>
      </c>
      <c r="G2940" s="317"/>
      <c r="H2940" s="317"/>
      <c r="I2940" s="317"/>
      <c r="J2940" s="317"/>
      <c r="K2940" s="317"/>
      <c r="L2940" s="317"/>
      <c r="M2940" s="317"/>
      <c r="N2940" s="333"/>
      <c r="O2940" s="318"/>
      <c r="P2940" s="319"/>
      <c r="Q2940" s="320"/>
      <c r="R2940" s="319"/>
      <c r="S2940" s="319"/>
      <c r="T2940" s="320"/>
      <c r="U2940" s="321"/>
      <c r="V2940" s="270"/>
    </row>
    <row r="2941" spans="3:22">
      <c r="C2941" s="1">
        <f>+IF(D2941=1,COUNTIF($D$2:D2941,D2941),0)</f>
        <v>0</v>
      </c>
      <c r="D2941" s="1">
        <f>+COUNTIF($E$2:E2941,E2941)</f>
        <v>162</v>
      </c>
      <c r="E2941" s="1" t="str">
        <f t="shared" si="90"/>
        <v/>
      </c>
      <c r="F2941" s="323">
        <f t="shared" si="91"/>
        <v>2939</v>
      </c>
      <c r="G2941" s="317"/>
      <c r="H2941" s="317"/>
      <c r="I2941" s="317"/>
      <c r="J2941" s="317"/>
      <c r="K2941" s="317"/>
      <c r="L2941" s="317"/>
      <c r="M2941" s="317"/>
      <c r="N2941" s="333"/>
      <c r="O2941" s="318"/>
      <c r="P2941" s="319"/>
      <c r="Q2941" s="320"/>
      <c r="R2941" s="319"/>
      <c r="S2941" s="319"/>
      <c r="T2941" s="320"/>
      <c r="U2941" s="321"/>
      <c r="V2941" s="270"/>
    </row>
    <row r="2942" spans="3:22">
      <c r="C2942" s="1">
        <f>+IF(D2942=1,COUNTIF($D$2:D2942,D2942),0)</f>
        <v>0</v>
      </c>
      <c r="D2942" s="1">
        <f>+COUNTIF($E$2:E2942,E2942)</f>
        <v>163</v>
      </c>
      <c r="E2942" s="1" t="str">
        <f t="shared" si="90"/>
        <v/>
      </c>
      <c r="F2942" s="323">
        <f t="shared" si="91"/>
        <v>2940</v>
      </c>
      <c r="G2942" s="317"/>
      <c r="H2942" s="317"/>
      <c r="I2942" s="317"/>
      <c r="J2942" s="317"/>
      <c r="K2942" s="317"/>
      <c r="L2942" s="317"/>
      <c r="M2942" s="317"/>
      <c r="N2942" s="333"/>
      <c r="O2942" s="318"/>
      <c r="P2942" s="319"/>
      <c r="Q2942" s="320"/>
      <c r="R2942" s="319"/>
      <c r="S2942" s="319"/>
      <c r="T2942" s="320"/>
      <c r="U2942" s="321"/>
      <c r="V2942" s="270"/>
    </row>
    <row r="2943" spans="3:22">
      <c r="C2943" s="1">
        <f>+IF(D2943=1,COUNTIF($D$2:D2943,D2943),0)</f>
        <v>0</v>
      </c>
      <c r="D2943" s="1">
        <f>+COUNTIF($E$2:E2943,E2943)</f>
        <v>164</v>
      </c>
      <c r="E2943" s="1" t="str">
        <f t="shared" si="90"/>
        <v/>
      </c>
      <c r="F2943" s="323">
        <f t="shared" si="91"/>
        <v>2941</v>
      </c>
      <c r="G2943" s="317"/>
      <c r="H2943" s="317"/>
      <c r="I2943" s="317"/>
      <c r="J2943" s="317"/>
      <c r="K2943" s="317"/>
      <c r="L2943" s="317"/>
      <c r="M2943" s="317"/>
      <c r="N2943" s="333"/>
      <c r="O2943" s="318"/>
      <c r="P2943" s="319"/>
      <c r="Q2943" s="320"/>
      <c r="R2943" s="319"/>
      <c r="S2943" s="319"/>
      <c r="T2943" s="320"/>
      <c r="U2943" s="321"/>
      <c r="V2943" s="270"/>
    </row>
    <row r="2944" spans="3:22">
      <c r="C2944" s="1">
        <f>+IF(D2944=1,COUNTIF($D$2:D2944,D2944),0)</f>
        <v>0</v>
      </c>
      <c r="D2944" s="1">
        <f>+COUNTIF($E$2:E2944,E2944)</f>
        <v>165</v>
      </c>
      <c r="E2944" s="1" t="str">
        <f t="shared" si="90"/>
        <v/>
      </c>
      <c r="F2944" s="323">
        <f t="shared" si="91"/>
        <v>2942</v>
      </c>
      <c r="G2944" s="317"/>
      <c r="H2944" s="317"/>
      <c r="I2944" s="317"/>
      <c r="J2944" s="317"/>
      <c r="K2944" s="317"/>
      <c r="L2944" s="317"/>
      <c r="M2944" s="317"/>
      <c r="N2944" s="333"/>
      <c r="O2944" s="318"/>
      <c r="P2944" s="319"/>
      <c r="Q2944" s="320"/>
      <c r="R2944" s="319"/>
      <c r="S2944" s="319"/>
      <c r="T2944" s="320"/>
      <c r="U2944" s="321"/>
      <c r="V2944" s="270"/>
    </row>
    <row r="2945" spans="3:22">
      <c r="C2945" s="1">
        <f>+IF(D2945=1,COUNTIF($D$2:D2945,D2945),0)</f>
        <v>0</v>
      </c>
      <c r="D2945" s="1">
        <f>+COUNTIF($E$2:E2945,E2945)</f>
        <v>166</v>
      </c>
      <c r="E2945" s="1" t="str">
        <f t="shared" si="90"/>
        <v/>
      </c>
      <c r="F2945" s="323">
        <f t="shared" si="91"/>
        <v>2943</v>
      </c>
      <c r="G2945" s="317"/>
      <c r="H2945" s="317"/>
      <c r="I2945" s="317"/>
      <c r="J2945" s="317"/>
      <c r="K2945" s="317"/>
      <c r="L2945" s="317"/>
      <c r="M2945" s="317"/>
      <c r="N2945" s="333"/>
      <c r="O2945" s="318"/>
      <c r="P2945" s="319"/>
      <c r="Q2945" s="320"/>
      <c r="R2945" s="319"/>
      <c r="S2945" s="319"/>
      <c r="T2945" s="320"/>
      <c r="U2945" s="321"/>
      <c r="V2945" s="270"/>
    </row>
    <row r="2946" spans="3:22">
      <c r="C2946" s="1">
        <f>+IF(D2946=1,COUNTIF($D$2:D2946,D2946),0)</f>
        <v>0</v>
      </c>
      <c r="D2946" s="1">
        <f>+COUNTIF($E$2:E2946,E2946)</f>
        <v>167</v>
      </c>
      <c r="E2946" s="1" t="str">
        <f t="shared" si="90"/>
        <v/>
      </c>
      <c r="F2946" s="323">
        <f t="shared" si="91"/>
        <v>2944</v>
      </c>
      <c r="G2946" s="317"/>
      <c r="H2946" s="317"/>
      <c r="I2946" s="317"/>
      <c r="J2946" s="317"/>
      <c r="K2946" s="317"/>
      <c r="L2946" s="317"/>
      <c r="M2946" s="317"/>
      <c r="N2946" s="333"/>
      <c r="O2946" s="318"/>
      <c r="P2946" s="319"/>
      <c r="Q2946" s="320"/>
      <c r="R2946" s="319"/>
      <c r="S2946" s="319"/>
      <c r="T2946" s="320"/>
      <c r="U2946" s="321"/>
      <c r="V2946" s="270"/>
    </row>
    <row r="2947" spans="3:22">
      <c r="C2947" s="1">
        <f>+IF(D2947=1,COUNTIF($D$2:D2947,D2947),0)</f>
        <v>0</v>
      </c>
      <c r="D2947" s="1">
        <f>+COUNTIF($E$2:E2947,E2947)</f>
        <v>168</v>
      </c>
      <c r="E2947" s="1" t="str">
        <f t="shared" si="90"/>
        <v/>
      </c>
      <c r="F2947" s="323">
        <f t="shared" si="91"/>
        <v>2945</v>
      </c>
      <c r="G2947" s="317"/>
      <c r="H2947" s="317"/>
      <c r="I2947" s="317"/>
      <c r="J2947" s="317"/>
      <c r="K2947" s="317"/>
      <c r="L2947" s="317"/>
      <c r="M2947" s="317"/>
      <c r="N2947" s="333"/>
      <c r="O2947" s="318"/>
      <c r="P2947" s="319"/>
      <c r="Q2947" s="320"/>
      <c r="R2947" s="319"/>
      <c r="S2947" s="319"/>
      <c r="T2947" s="320"/>
      <c r="U2947" s="321"/>
      <c r="V2947" s="270"/>
    </row>
    <row r="2948" spans="3:22">
      <c r="C2948" s="1">
        <f>+IF(D2948=1,COUNTIF($D$2:D2948,D2948),0)</f>
        <v>0</v>
      </c>
      <c r="D2948" s="1">
        <f>+COUNTIF($E$2:E2948,E2948)</f>
        <v>169</v>
      </c>
      <c r="E2948" s="1" t="str">
        <f t="shared" ref="E2948:E3011" si="92">+K2948&amp;N2948</f>
        <v/>
      </c>
      <c r="F2948" s="323">
        <f t="shared" si="91"/>
        <v>2946</v>
      </c>
      <c r="G2948" s="317"/>
      <c r="H2948" s="317"/>
      <c r="I2948" s="317"/>
      <c r="J2948" s="317"/>
      <c r="K2948" s="317"/>
      <c r="L2948" s="317"/>
      <c r="M2948" s="317"/>
      <c r="N2948" s="333"/>
      <c r="O2948" s="318"/>
      <c r="P2948" s="319"/>
      <c r="Q2948" s="320"/>
      <c r="R2948" s="319"/>
      <c r="S2948" s="319"/>
      <c r="T2948" s="320"/>
      <c r="U2948" s="321"/>
      <c r="V2948" s="270"/>
    </row>
    <row r="2949" spans="3:22">
      <c r="C2949" s="1">
        <f>+IF(D2949=1,COUNTIF($D$2:D2949,D2949),0)</f>
        <v>0</v>
      </c>
      <c r="D2949" s="1">
        <f>+COUNTIF($E$2:E2949,E2949)</f>
        <v>170</v>
      </c>
      <c r="E2949" s="1" t="str">
        <f t="shared" si="92"/>
        <v/>
      </c>
      <c r="F2949" s="323">
        <f t="shared" ref="F2949:F3012" si="93">ROW()-2</f>
        <v>2947</v>
      </c>
      <c r="G2949" s="317"/>
      <c r="H2949" s="317"/>
      <c r="I2949" s="317"/>
      <c r="J2949" s="317"/>
      <c r="K2949" s="317"/>
      <c r="L2949" s="317"/>
      <c r="M2949" s="317"/>
      <c r="N2949" s="333"/>
      <c r="O2949" s="318"/>
      <c r="P2949" s="319"/>
      <c r="Q2949" s="320"/>
      <c r="R2949" s="319"/>
      <c r="S2949" s="319"/>
      <c r="T2949" s="320"/>
      <c r="U2949" s="321"/>
      <c r="V2949" s="270"/>
    </row>
    <row r="2950" spans="3:22">
      <c r="C2950" s="1">
        <f>+IF(D2950=1,COUNTIF($D$2:D2950,D2950),0)</f>
        <v>0</v>
      </c>
      <c r="D2950" s="1">
        <f>+COUNTIF($E$2:E2950,E2950)</f>
        <v>171</v>
      </c>
      <c r="E2950" s="1" t="str">
        <f t="shared" si="92"/>
        <v/>
      </c>
      <c r="F2950" s="323">
        <f t="shared" si="93"/>
        <v>2948</v>
      </c>
      <c r="G2950" s="317"/>
      <c r="H2950" s="317"/>
      <c r="I2950" s="317"/>
      <c r="J2950" s="317"/>
      <c r="K2950" s="317"/>
      <c r="L2950" s="317"/>
      <c r="M2950" s="317"/>
      <c r="N2950" s="333"/>
      <c r="O2950" s="318"/>
      <c r="P2950" s="319"/>
      <c r="Q2950" s="320"/>
      <c r="R2950" s="319"/>
      <c r="S2950" s="319"/>
      <c r="T2950" s="320"/>
      <c r="U2950" s="321"/>
      <c r="V2950" s="270"/>
    </row>
    <row r="2951" spans="3:22">
      <c r="C2951" s="1">
        <f>+IF(D2951=1,COUNTIF($D$2:D2951,D2951),0)</f>
        <v>0</v>
      </c>
      <c r="D2951" s="1">
        <f>+COUNTIF($E$2:E2951,E2951)</f>
        <v>172</v>
      </c>
      <c r="E2951" s="1" t="str">
        <f t="shared" si="92"/>
        <v/>
      </c>
      <c r="F2951" s="323">
        <f t="shared" si="93"/>
        <v>2949</v>
      </c>
      <c r="G2951" s="317"/>
      <c r="H2951" s="317"/>
      <c r="I2951" s="317"/>
      <c r="J2951" s="317"/>
      <c r="K2951" s="317"/>
      <c r="L2951" s="317"/>
      <c r="M2951" s="317"/>
      <c r="N2951" s="333"/>
      <c r="O2951" s="318"/>
      <c r="P2951" s="319"/>
      <c r="Q2951" s="320"/>
      <c r="R2951" s="319"/>
      <c r="S2951" s="319"/>
      <c r="T2951" s="320"/>
      <c r="U2951" s="321"/>
      <c r="V2951" s="270"/>
    </row>
    <row r="2952" spans="3:22">
      <c r="C2952" s="1">
        <f>+IF(D2952=1,COUNTIF($D$2:D2952,D2952),0)</f>
        <v>0</v>
      </c>
      <c r="D2952" s="1">
        <f>+COUNTIF($E$2:E2952,E2952)</f>
        <v>173</v>
      </c>
      <c r="E2952" s="1" t="str">
        <f t="shared" si="92"/>
        <v/>
      </c>
      <c r="F2952" s="323">
        <f t="shared" si="93"/>
        <v>2950</v>
      </c>
      <c r="G2952" s="317"/>
      <c r="H2952" s="317"/>
      <c r="I2952" s="317"/>
      <c r="J2952" s="317"/>
      <c r="K2952" s="317"/>
      <c r="L2952" s="317"/>
      <c r="M2952" s="317"/>
      <c r="N2952" s="333"/>
      <c r="O2952" s="318"/>
      <c r="P2952" s="319"/>
      <c r="Q2952" s="320"/>
      <c r="R2952" s="319"/>
      <c r="S2952" s="319"/>
      <c r="T2952" s="320"/>
      <c r="U2952" s="321"/>
      <c r="V2952" s="270"/>
    </row>
    <row r="2953" spans="3:22">
      <c r="C2953" s="1">
        <f>+IF(D2953=1,COUNTIF($D$2:D2953,D2953),0)</f>
        <v>0</v>
      </c>
      <c r="D2953" s="1">
        <f>+COUNTIF($E$2:E2953,E2953)</f>
        <v>174</v>
      </c>
      <c r="E2953" s="1" t="str">
        <f t="shared" si="92"/>
        <v/>
      </c>
      <c r="F2953" s="323">
        <f t="shared" si="93"/>
        <v>2951</v>
      </c>
      <c r="G2953" s="317"/>
      <c r="H2953" s="317"/>
      <c r="I2953" s="317"/>
      <c r="J2953" s="317"/>
      <c r="K2953" s="317"/>
      <c r="L2953" s="317"/>
      <c r="M2953" s="317"/>
      <c r="N2953" s="333"/>
      <c r="O2953" s="318"/>
      <c r="P2953" s="319"/>
      <c r="Q2953" s="320"/>
      <c r="R2953" s="319"/>
      <c r="S2953" s="319"/>
      <c r="T2953" s="320"/>
      <c r="U2953" s="321"/>
      <c r="V2953" s="270"/>
    </row>
    <row r="2954" spans="3:22">
      <c r="C2954" s="1">
        <f>+IF(D2954=1,COUNTIF($D$2:D2954,D2954),0)</f>
        <v>0</v>
      </c>
      <c r="D2954" s="1">
        <f>+COUNTIF($E$2:E2954,E2954)</f>
        <v>175</v>
      </c>
      <c r="E2954" s="1" t="str">
        <f t="shared" si="92"/>
        <v/>
      </c>
      <c r="F2954" s="323">
        <f t="shared" si="93"/>
        <v>2952</v>
      </c>
      <c r="G2954" s="317"/>
      <c r="H2954" s="317"/>
      <c r="I2954" s="317"/>
      <c r="J2954" s="317"/>
      <c r="K2954" s="317"/>
      <c r="L2954" s="317"/>
      <c r="M2954" s="317"/>
      <c r="N2954" s="333"/>
      <c r="O2954" s="318"/>
      <c r="P2954" s="319"/>
      <c r="Q2954" s="320"/>
      <c r="R2954" s="319"/>
      <c r="S2954" s="319"/>
      <c r="T2954" s="320"/>
      <c r="U2954" s="321"/>
      <c r="V2954" s="270"/>
    </row>
    <row r="2955" spans="3:22">
      <c r="C2955" s="1">
        <f>+IF(D2955=1,COUNTIF($D$2:D2955,D2955),0)</f>
        <v>0</v>
      </c>
      <c r="D2955" s="1">
        <f>+COUNTIF($E$2:E2955,E2955)</f>
        <v>176</v>
      </c>
      <c r="E2955" s="1" t="str">
        <f t="shared" si="92"/>
        <v/>
      </c>
      <c r="F2955" s="323">
        <f t="shared" si="93"/>
        <v>2953</v>
      </c>
      <c r="G2955" s="317"/>
      <c r="H2955" s="317"/>
      <c r="I2955" s="317"/>
      <c r="J2955" s="317"/>
      <c r="K2955" s="317"/>
      <c r="L2955" s="317"/>
      <c r="M2955" s="317"/>
      <c r="N2955" s="333"/>
      <c r="O2955" s="318"/>
      <c r="P2955" s="319"/>
      <c r="Q2955" s="320"/>
      <c r="R2955" s="319"/>
      <c r="S2955" s="319"/>
      <c r="T2955" s="320"/>
      <c r="U2955" s="321"/>
      <c r="V2955" s="270"/>
    </row>
    <row r="2956" spans="3:22">
      <c r="C2956" s="1">
        <f>+IF(D2956=1,COUNTIF($D$2:D2956,D2956),0)</f>
        <v>0</v>
      </c>
      <c r="D2956" s="1">
        <f>+COUNTIF($E$2:E2956,E2956)</f>
        <v>177</v>
      </c>
      <c r="E2956" s="1" t="str">
        <f t="shared" si="92"/>
        <v/>
      </c>
      <c r="F2956" s="323">
        <f t="shared" si="93"/>
        <v>2954</v>
      </c>
      <c r="G2956" s="317"/>
      <c r="H2956" s="317"/>
      <c r="I2956" s="317"/>
      <c r="J2956" s="317"/>
      <c r="K2956" s="317"/>
      <c r="L2956" s="317"/>
      <c r="M2956" s="317"/>
      <c r="N2956" s="333"/>
      <c r="O2956" s="318"/>
      <c r="P2956" s="319"/>
      <c r="Q2956" s="320"/>
      <c r="R2956" s="319"/>
      <c r="S2956" s="319"/>
      <c r="T2956" s="320"/>
      <c r="U2956" s="321"/>
      <c r="V2956" s="270"/>
    </row>
    <row r="2957" spans="3:22">
      <c r="C2957" s="1">
        <f>+IF(D2957=1,COUNTIF($D$2:D2957,D2957),0)</f>
        <v>0</v>
      </c>
      <c r="D2957" s="1">
        <f>+COUNTIF($E$2:E2957,E2957)</f>
        <v>178</v>
      </c>
      <c r="E2957" s="1" t="str">
        <f t="shared" si="92"/>
        <v/>
      </c>
      <c r="F2957" s="323">
        <f t="shared" si="93"/>
        <v>2955</v>
      </c>
      <c r="G2957" s="317"/>
      <c r="H2957" s="317"/>
      <c r="I2957" s="317"/>
      <c r="J2957" s="317"/>
      <c r="K2957" s="317"/>
      <c r="L2957" s="317"/>
      <c r="M2957" s="317"/>
      <c r="N2957" s="333"/>
      <c r="O2957" s="318"/>
      <c r="P2957" s="319"/>
      <c r="Q2957" s="320"/>
      <c r="R2957" s="319"/>
      <c r="S2957" s="319"/>
      <c r="T2957" s="320"/>
      <c r="U2957" s="321"/>
      <c r="V2957" s="270"/>
    </row>
    <row r="2958" spans="3:22">
      <c r="C2958" s="1">
        <f>+IF(D2958=1,COUNTIF($D$2:D2958,D2958),0)</f>
        <v>0</v>
      </c>
      <c r="D2958" s="1">
        <f>+COUNTIF($E$2:E2958,E2958)</f>
        <v>179</v>
      </c>
      <c r="E2958" s="1" t="str">
        <f t="shared" si="92"/>
        <v/>
      </c>
      <c r="F2958" s="323">
        <f t="shared" si="93"/>
        <v>2956</v>
      </c>
      <c r="G2958" s="317"/>
      <c r="H2958" s="317"/>
      <c r="I2958" s="317"/>
      <c r="J2958" s="317"/>
      <c r="K2958" s="317"/>
      <c r="L2958" s="317"/>
      <c r="M2958" s="317"/>
      <c r="N2958" s="333"/>
      <c r="O2958" s="318"/>
      <c r="P2958" s="319"/>
      <c r="Q2958" s="320"/>
      <c r="R2958" s="319"/>
      <c r="S2958" s="319"/>
      <c r="T2958" s="320"/>
      <c r="U2958" s="321"/>
      <c r="V2958" s="270"/>
    </row>
    <row r="2959" spans="3:22">
      <c r="C2959" s="1">
        <f>+IF(D2959=1,COUNTIF($D$2:D2959,D2959),0)</f>
        <v>0</v>
      </c>
      <c r="D2959" s="1">
        <f>+COUNTIF($E$2:E2959,E2959)</f>
        <v>180</v>
      </c>
      <c r="E2959" s="1" t="str">
        <f t="shared" si="92"/>
        <v/>
      </c>
      <c r="F2959" s="323">
        <f t="shared" si="93"/>
        <v>2957</v>
      </c>
      <c r="G2959" s="317"/>
      <c r="H2959" s="317"/>
      <c r="I2959" s="317"/>
      <c r="J2959" s="317"/>
      <c r="K2959" s="317"/>
      <c r="L2959" s="317"/>
      <c r="M2959" s="317"/>
      <c r="N2959" s="333"/>
      <c r="O2959" s="318"/>
      <c r="P2959" s="319"/>
      <c r="Q2959" s="320"/>
      <c r="R2959" s="319"/>
      <c r="S2959" s="319"/>
      <c r="T2959" s="320"/>
      <c r="U2959" s="321"/>
      <c r="V2959" s="270"/>
    </row>
    <row r="2960" spans="3:22">
      <c r="C2960" s="1">
        <f>+IF(D2960=1,COUNTIF($D$2:D2960,D2960),0)</f>
        <v>0</v>
      </c>
      <c r="D2960" s="1">
        <f>+COUNTIF($E$2:E2960,E2960)</f>
        <v>181</v>
      </c>
      <c r="E2960" s="1" t="str">
        <f t="shared" si="92"/>
        <v/>
      </c>
      <c r="F2960" s="323">
        <f t="shared" si="93"/>
        <v>2958</v>
      </c>
      <c r="G2960" s="317"/>
      <c r="H2960" s="317"/>
      <c r="I2960" s="317"/>
      <c r="J2960" s="317"/>
      <c r="K2960" s="317"/>
      <c r="L2960" s="317"/>
      <c r="M2960" s="317"/>
      <c r="N2960" s="333"/>
      <c r="O2960" s="318"/>
      <c r="P2960" s="319"/>
      <c r="Q2960" s="320"/>
      <c r="R2960" s="319"/>
      <c r="S2960" s="319"/>
      <c r="T2960" s="320"/>
      <c r="U2960" s="321"/>
      <c r="V2960" s="270"/>
    </row>
    <row r="2961" spans="3:22">
      <c r="C2961" s="1">
        <f>+IF(D2961=1,COUNTIF($D$2:D2961,D2961),0)</f>
        <v>0</v>
      </c>
      <c r="D2961" s="1">
        <f>+COUNTIF($E$2:E2961,E2961)</f>
        <v>182</v>
      </c>
      <c r="E2961" s="1" t="str">
        <f t="shared" si="92"/>
        <v/>
      </c>
      <c r="F2961" s="323">
        <f t="shared" si="93"/>
        <v>2959</v>
      </c>
      <c r="G2961" s="317"/>
      <c r="H2961" s="317"/>
      <c r="I2961" s="317"/>
      <c r="J2961" s="317"/>
      <c r="K2961" s="317"/>
      <c r="L2961" s="317"/>
      <c r="M2961" s="317"/>
      <c r="N2961" s="333"/>
      <c r="O2961" s="318"/>
      <c r="P2961" s="319"/>
      <c r="Q2961" s="320"/>
      <c r="R2961" s="319"/>
      <c r="S2961" s="319"/>
      <c r="T2961" s="320"/>
      <c r="U2961" s="321"/>
      <c r="V2961" s="270"/>
    </row>
    <row r="2962" spans="3:22">
      <c r="C2962" s="1">
        <f>+IF(D2962=1,COUNTIF($D$2:D2962,D2962),0)</f>
        <v>0</v>
      </c>
      <c r="D2962" s="1">
        <f>+COUNTIF($E$2:E2962,E2962)</f>
        <v>183</v>
      </c>
      <c r="E2962" s="1" t="str">
        <f t="shared" si="92"/>
        <v/>
      </c>
      <c r="F2962" s="323">
        <f t="shared" si="93"/>
        <v>2960</v>
      </c>
      <c r="G2962" s="317"/>
      <c r="H2962" s="317"/>
      <c r="I2962" s="317"/>
      <c r="J2962" s="317"/>
      <c r="K2962" s="317"/>
      <c r="L2962" s="317"/>
      <c r="M2962" s="317"/>
      <c r="N2962" s="333"/>
      <c r="O2962" s="318"/>
      <c r="P2962" s="319"/>
      <c r="Q2962" s="320"/>
      <c r="R2962" s="319"/>
      <c r="S2962" s="319"/>
      <c r="T2962" s="320"/>
      <c r="U2962" s="321"/>
      <c r="V2962" s="270"/>
    </row>
    <row r="2963" spans="3:22">
      <c r="C2963" s="1">
        <f>+IF(D2963=1,COUNTIF($D$2:D2963,D2963),0)</f>
        <v>0</v>
      </c>
      <c r="D2963" s="1">
        <f>+COUNTIF($E$2:E2963,E2963)</f>
        <v>184</v>
      </c>
      <c r="E2963" s="1" t="str">
        <f t="shared" si="92"/>
        <v/>
      </c>
      <c r="F2963" s="323">
        <f t="shared" si="93"/>
        <v>2961</v>
      </c>
      <c r="G2963" s="317"/>
      <c r="H2963" s="317"/>
      <c r="I2963" s="317"/>
      <c r="J2963" s="317"/>
      <c r="K2963" s="317"/>
      <c r="L2963" s="317"/>
      <c r="M2963" s="317"/>
      <c r="N2963" s="333"/>
      <c r="O2963" s="318"/>
      <c r="P2963" s="319"/>
      <c r="Q2963" s="320"/>
      <c r="R2963" s="319"/>
      <c r="S2963" s="319"/>
      <c r="T2963" s="320"/>
      <c r="U2963" s="321"/>
      <c r="V2963" s="270"/>
    </row>
    <row r="2964" spans="3:22">
      <c r="C2964" s="1">
        <f>+IF(D2964=1,COUNTIF($D$2:D2964,D2964),0)</f>
        <v>0</v>
      </c>
      <c r="D2964" s="1">
        <f>+COUNTIF($E$2:E2964,E2964)</f>
        <v>185</v>
      </c>
      <c r="E2964" s="1" t="str">
        <f t="shared" si="92"/>
        <v/>
      </c>
      <c r="F2964" s="323">
        <f t="shared" si="93"/>
        <v>2962</v>
      </c>
      <c r="G2964" s="317"/>
      <c r="H2964" s="317"/>
      <c r="I2964" s="317"/>
      <c r="J2964" s="317"/>
      <c r="K2964" s="317"/>
      <c r="L2964" s="317"/>
      <c r="M2964" s="317"/>
      <c r="N2964" s="333"/>
      <c r="O2964" s="318"/>
      <c r="P2964" s="319"/>
      <c r="Q2964" s="320"/>
      <c r="R2964" s="319"/>
      <c r="S2964" s="319"/>
      <c r="T2964" s="320"/>
      <c r="U2964" s="321"/>
      <c r="V2964" s="270"/>
    </row>
    <row r="2965" spans="3:22">
      <c r="C2965" s="1">
        <f>+IF(D2965=1,COUNTIF($D$2:D2965,D2965),0)</f>
        <v>0</v>
      </c>
      <c r="D2965" s="1">
        <f>+COUNTIF($E$2:E2965,E2965)</f>
        <v>186</v>
      </c>
      <c r="E2965" s="1" t="str">
        <f t="shared" si="92"/>
        <v/>
      </c>
      <c r="F2965" s="323">
        <f t="shared" si="93"/>
        <v>2963</v>
      </c>
      <c r="G2965" s="317"/>
      <c r="H2965" s="317"/>
      <c r="I2965" s="317"/>
      <c r="J2965" s="317"/>
      <c r="K2965" s="317"/>
      <c r="L2965" s="317"/>
      <c r="M2965" s="317"/>
      <c r="N2965" s="333"/>
      <c r="O2965" s="318"/>
      <c r="P2965" s="319"/>
      <c r="Q2965" s="320"/>
      <c r="R2965" s="319"/>
      <c r="S2965" s="319"/>
      <c r="T2965" s="320"/>
      <c r="U2965" s="321"/>
      <c r="V2965" s="270"/>
    </row>
    <row r="2966" spans="3:22">
      <c r="C2966" s="1">
        <f>+IF(D2966=1,COUNTIF($D$2:D2966,D2966),0)</f>
        <v>0</v>
      </c>
      <c r="D2966" s="1">
        <f>+COUNTIF($E$2:E2966,E2966)</f>
        <v>187</v>
      </c>
      <c r="E2966" s="1" t="str">
        <f t="shared" si="92"/>
        <v/>
      </c>
      <c r="F2966" s="323">
        <f t="shared" si="93"/>
        <v>2964</v>
      </c>
      <c r="G2966" s="317"/>
      <c r="H2966" s="317"/>
      <c r="I2966" s="317"/>
      <c r="J2966" s="317"/>
      <c r="K2966" s="317"/>
      <c r="L2966" s="317"/>
      <c r="M2966" s="317"/>
      <c r="N2966" s="333"/>
      <c r="O2966" s="318"/>
      <c r="P2966" s="319"/>
      <c r="Q2966" s="320"/>
      <c r="R2966" s="319"/>
      <c r="S2966" s="319"/>
      <c r="T2966" s="320"/>
      <c r="U2966" s="321"/>
      <c r="V2966" s="270"/>
    </row>
    <row r="2967" spans="3:22">
      <c r="C2967" s="1">
        <f>+IF(D2967=1,COUNTIF($D$2:D2967,D2967),0)</f>
        <v>0</v>
      </c>
      <c r="D2967" s="1">
        <f>+COUNTIF($E$2:E2967,E2967)</f>
        <v>188</v>
      </c>
      <c r="E2967" s="1" t="str">
        <f t="shared" si="92"/>
        <v/>
      </c>
      <c r="F2967" s="323">
        <f t="shared" si="93"/>
        <v>2965</v>
      </c>
      <c r="G2967" s="317"/>
      <c r="H2967" s="317"/>
      <c r="I2967" s="317"/>
      <c r="J2967" s="317"/>
      <c r="K2967" s="317"/>
      <c r="L2967" s="317"/>
      <c r="M2967" s="317"/>
      <c r="N2967" s="333"/>
      <c r="O2967" s="318"/>
      <c r="P2967" s="319"/>
      <c r="Q2967" s="320"/>
      <c r="R2967" s="319"/>
      <c r="S2967" s="319"/>
      <c r="T2967" s="320"/>
      <c r="U2967" s="321"/>
      <c r="V2967" s="270"/>
    </row>
    <row r="2968" spans="3:22">
      <c r="C2968" s="1">
        <f>+IF(D2968=1,COUNTIF($D$2:D2968,D2968),0)</f>
        <v>0</v>
      </c>
      <c r="D2968" s="1">
        <f>+COUNTIF($E$2:E2968,E2968)</f>
        <v>189</v>
      </c>
      <c r="E2968" s="1" t="str">
        <f t="shared" si="92"/>
        <v/>
      </c>
      <c r="F2968" s="323">
        <f t="shared" si="93"/>
        <v>2966</v>
      </c>
      <c r="G2968" s="317"/>
      <c r="H2968" s="317"/>
      <c r="I2968" s="317"/>
      <c r="J2968" s="317"/>
      <c r="K2968" s="317"/>
      <c r="L2968" s="317"/>
      <c r="M2968" s="317"/>
      <c r="N2968" s="333"/>
      <c r="O2968" s="318"/>
      <c r="P2968" s="319"/>
      <c r="Q2968" s="320"/>
      <c r="R2968" s="319"/>
      <c r="S2968" s="319"/>
      <c r="T2968" s="320"/>
      <c r="U2968" s="321"/>
      <c r="V2968" s="270"/>
    </row>
    <row r="2969" spans="3:22">
      <c r="C2969" s="1">
        <f>+IF(D2969=1,COUNTIF($D$2:D2969,D2969),0)</f>
        <v>0</v>
      </c>
      <c r="D2969" s="1">
        <f>+COUNTIF($E$2:E2969,E2969)</f>
        <v>190</v>
      </c>
      <c r="E2969" s="1" t="str">
        <f t="shared" si="92"/>
        <v/>
      </c>
      <c r="F2969" s="323">
        <f t="shared" si="93"/>
        <v>2967</v>
      </c>
      <c r="G2969" s="317"/>
      <c r="H2969" s="317"/>
      <c r="I2969" s="317"/>
      <c r="J2969" s="317"/>
      <c r="K2969" s="317"/>
      <c r="L2969" s="317"/>
      <c r="M2969" s="317"/>
      <c r="N2969" s="333"/>
      <c r="O2969" s="318"/>
      <c r="P2969" s="319"/>
      <c r="Q2969" s="320"/>
      <c r="R2969" s="319"/>
      <c r="S2969" s="319"/>
      <c r="T2969" s="320"/>
      <c r="U2969" s="321"/>
      <c r="V2969" s="270"/>
    </row>
    <row r="2970" spans="3:22">
      <c r="C2970" s="1">
        <f>+IF(D2970=1,COUNTIF($D$2:D2970,D2970),0)</f>
        <v>0</v>
      </c>
      <c r="D2970" s="1">
        <f>+COUNTIF($E$2:E2970,E2970)</f>
        <v>191</v>
      </c>
      <c r="E2970" s="1" t="str">
        <f t="shared" si="92"/>
        <v/>
      </c>
      <c r="F2970" s="323">
        <f t="shared" si="93"/>
        <v>2968</v>
      </c>
      <c r="G2970" s="317"/>
      <c r="H2970" s="317"/>
      <c r="I2970" s="317"/>
      <c r="J2970" s="317"/>
      <c r="K2970" s="317"/>
      <c r="L2970" s="317"/>
      <c r="M2970" s="317"/>
      <c r="N2970" s="333"/>
      <c r="O2970" s="318"/>
      <c r="P2970" s="319"/>
      <c r="Q2970" s="320"/>
      <c r="R2970" s="319"/>
      <c r="S2970" s="319"/>
      <c r="T2970" s="320"/>
      <c r="U2970" s="321"/>
      <c r="V2970" s="270"/>
    </row>
    <row r="2971" spans="3:22">
      <c r="C2971" s="1">
        <f>+IF(D2971=1,COUNTIF($D$2:D2971,D2971),0)</f>
        <v>0</v>
      </c>
      <c r="D2971" s="1">
        <f>+COUNTIF($E$2:E2971,E2971)</f>
        <v>192</v>
      </c>
      <c r="E2971" s="1" t="str">
        <f t="shared" si="92"/>
        <v/>
      </c>
      <c r="F2971" s="323">
        <f t="shared" si="93"/>
        <v>2969</v>
      </c>
      <c r="G2971" s="317"/>
      <c r="H2971" s="317"/>
      <c r="I2971" s="317"/>
      <c r="J2971" s="317"/>
      <c r="K2971" s="317"/>
      <c r="L2971" s="317"/>
      <c r="M2971" s="317"/>
      <c r="N2971" s="333"/>
      <c r="O2971" s="318"/>
      <c r="P2971" s="319"/>
      <c r="Q2971" s="320"/>
      <c r="R2971" s="319"/>
      <c r="S2971" s="319"/>
      <c r="T2971" s="320"/>
      <c r="U2971" s="321"/>
      <c r="V2971" s="270"/>
    </row>
    <row r="2972" spans="3:22">
      <c r="C2972" s="1">
        <f>+IF(D2972=1,COUNTIF($D$2:D2972,D2972),0)</f>
        <v>0</v>
      </c>
      <c r="D2972" s="1">
        <f>+COUNTIF($E$2:E2972,E2972)</f>
        <v>193</v>
      </c>
      <c r="E2972" s="1" t="str">
        <f t="shared" si="92"/>
        <v/>
      </c>
      <c r="F2972" s="323">
        <f t="shared" si="93"/>
        <v>2970</v>
      </c>
      <c r="G2972" s="317"/>
      <c r="H2972" s="317"/>
      <c r="I2972" s="317"/>
      <c r="J2972" s="317"/>
      <c r="K2972" s="317"/>
      <c r="L2972" s="317"/>
      <c r="M2972" s="317"/>
      <c r="N2972" s="333"/>
      <c r="O2972" s="318"/>
      <c r="P2972" s="319"/>
      <c r="Q2972" s="320"/>
      <c r="R2972" s="319"/>
      <c r="S2972" s="319"/>
      <c r="T2972" s="320"/>
      <c r="U2972" s="321"/>
      <c r="V2972" s="270"/>
    </row>
    <row r="2973" spans="3:22">
      <c r="C2973" s="1">
        <f>+IF(D2973=1,COUNTIF($D$2:D2973,D2973),0)</f>
        <v>0</v>
      </c>
      <c r="D2973" s="1">
        <f>+COUNTIF($E$2:E2973,E2973)</f>
        <v>194</v>
      </c>
      <c r="E2973" s="1" t="str">
        <f t="shared" si="92"/>
        <v/>
      </c>
      <c r="F2973" s="323">
        <f t="shared" si="93"/>
        <v>2971</v>
      </c>
      <c r="G2973" s="317"/>
      <c r="H2973" s="317"/>
      <c r="I2973" s="317"/>
      <c r="J2973" s="317"/>
      <c r="K2973" s="317"/>
      <c r="L2973" s="317"/>
      <c r="M2973" s="317"/>
      <c r="N2973" s="333"/>
      <c r="O2973" s="318"/>
      <c r="P2973" s="319"/>
      <c r="Q2973" s="320"/>
      <c r="R2973" s="319"/>
      <c r="S2973" s="319"/>
      <c r="T2973" s="320"/>
      <c r="U2973" s="321"/>
      <c r="V2973" s="270"/>
    </row>
    <row r="2974" spans="3:22">
      <c r="C2974" s="1">
        <f>+IF(D2974=1,COUNTIF($D$2:D2974,D2974),0)</f>
        <v>0</v>
      </c>
      <c r="D2974" s="1">
        <f>+COUNTIF($E$2:E2974,E2974)</f>
        <v>195</v>
      </c>
      <c r="E2974" s="1" t="str">
        <f t="shared" si="92"/>
        <v/>
      </c>
      <c r="F2974" s="323">
        <f t="shared" si="93"/>
        <v>2972</v>
      </c>
      <c r="G2974" s="317"/>
      <c r="H2974" s="317"/>
      <c r="I2974" s="317"/>
      <c r="J2974" s="317"/>
      <c r="K2974" s="317"/>
      <c r="L2974" s="317"/>
      <c r="M2974" s="317"/>
      <c r="N2974" s="333"/>
      <c r="O2974" s="318"/>
      <c r="P2974" s="319"/>
      <c r="Q2974" s="320"/>
      <c r="R2974" s="319"/>
      <c r="S2974" s="319"/>
      <c r="T2974" s="320"/>
      <c r="U2974" s="321"/>
      <c r="V2974" s="270"/>
    </row>
    <row r="2975" spans="3:22">
      <c r="C2975" s="1">
        <f>+IF(D2975=1,COUNTIF($D$2:D2975,D2975),0)</f>
        <v>0</v>
      </c>
      <c r="D2975" s="1">
        <f>+COUNTIF($E$2:E2975,E2975)</f>
        <v>196</v>
      </c>
      <c r="E2975" s="1" t="str">
        <f t="shared" si="92"/>
        <v/>
      </c>
      <c r="F2975" s="323">
        <f t="shared" si="93"/>
        <v>2973</v>
      </c>
      <c r="G2975" s="317"/>
      <c r="H2975" s="317"/>
      <c r="I2975" s="317"/>
      <c r="J2975" s="317"/>
      <c r="K2975" s="317"/>
      <c r="L2975" s="317"/>
      <c r="M2975" s="317"/>
      <c r="N2975" s="333"/>
      <c r="O2975" s="318"/>
      <c r="P2975" s="319"/>
      <c r="Q2975" s="320"/>
      <c r="R2975" s="319"/>
      <c r="S2975" s="319"/>
      <c r="T2975" s="320"/>
      <c r="U2975" s="321"/>
      <c r="V2975" s="270"/>
    </row>
    <row r="2976" spans="3:22">
      <c r="C2976" s="1">
        <f>+IF(D2976=1,COUNTIF($D$2:D2976,D2976),0)</f>
        <v>0</v>
      </c>
      <c r="D2976" s="1">
        <f>+COUNTIF($E$2:E2976,E2976)</f>
        <v>197</v>
      </c>
      <c r="E2976" s="1" t="str">
        <f t="shared" si="92"/>
        <v/>
      </c>
      <c r="F2976" s="323">
        <f t="shared" si="93"/>
        <v>2974</v>
      </c>
      <c r="G2976" s="317"/>
      <c r="H2976" s="317"/>
      <c r="I2976" s="317"/>
      <c r="J2976" s="317"/>
      <c r="K2976" s="317"/>
      <c r="L2976" s="317"/>
      <c r="M2976" s="317"/>
      <c r="N2976" s="333"/>
      <c r="O2976" s="318"/>
      <c r="P2976" s="319"/>
      <c r="Q2976" s="320"/>
      <c r="R2976" s="319"/>
      <c r="S2976" s="319"/>
      <c r="T2976" s="320"/>
      <c r="U2976" s="321"/>
      <c r="V2976" s="270"/>
    </row>
    <row r="2977" spans="3:22">
      <c r="C2977" s="1">
        <f>+IF(D2977=1,COUNTIF($D$2:D2977,D2977),0)</f>
        <v>0</v>
      </c>
      <c r="D2977" s="1">
        <f>+COUNTIF($E$2:E2977,E2977)</f>
        <v>198</v>
      </c>
      <c r="E2977" s="1" t="str">
        <f t="shared" si="92"/>
        <v/>
      </c>
      <c r="F2977" s="323">
        <f t="shared" si="93"/>
        <v>2975</v>
      </c>
      <c r="G2977" s="317"/>
      <c r="H2977" s="317"/>
      <c r="I2977" s="317"/>
      <c r="J2977" s="317"/>
      <c r="K2977" s="317"/>
      <c r="L2977" s="317"/>
      <c r="M2977" s="317"/>
      <c r="N2977" s="333"/>
      <c r="O2977" s="318"/>
      <c r="P2977" s="319"/>
      <c r="Q2977" s="320"/>
      <c r="R2977" s="319"/>
      <c r="S2977" s="319"/>
      <c r="T2977" s="320"/>
      <c r="U2977" s="321"/>
      <c r="V2977" s="270"/>
    </row>
    <row r="2978" spans="3:22">
      <c r="C2978" s="1">
        <f>+IF(D2978=1,COUNTIF($D$2:D2978,D2978),0)</f>
        <v>0</v>
      </c>
      <c r="D2978" s="1">
        <f>+COUNTIF($E$2:E2978,E2978)</f>
        <v>199</v>
      </c>
      <c r="E2978" s="1" t="str">
        <f t="shared" si="92"/>
        <v/>
      </c>
      <c r="F2978" s="323">
        <f t="shared" si="93"/>
        <v>2976</v>
      </c>
      <c r="G2978" s="317"/>
      <c r="H2978" s="317"/>
      <c r="I2978" s="317"/>
      <c r="J2978" s="317"/>
      <c r="K2978" s="317"/>
      <c r="L2978" s="317"/>
      <c r="M2978" s="317"/>
      <c r="N2978" s="333"/>
      <c r="O2978" s="318"/>
      <c r="P2978" s="319"/>
      <c r="Q2978" s="320"/>
      <c r="R2978" s="319"/>
      <c r="S2978" s="319"/>
      <c r="T2978" s="320"/>
      <c r="U2978" s="321"/>
      <c r="V2978" s="270"/>
    </row>
    <row r="2979" spans="3:22">
      <c r="C2979" s="1">
        <f>+IF(D2979=1,COUNTIF($D$2:D2979,D2979),0)</f>
        <v>0</v>
      </c>
      <c r="D2979" s="1">
        <f>+COUNTIF($E$2:E2979,E2979)</f>
        <v>200</v>
      </c>
      <c r="E2979" s="1" t="str">
        <f t="shared" si="92"/>
        <v/>
      </c>
      <c r="F2979" s="323">
        <f t="shared" si="93"/>
        <v>2977</v>
      </c>
      <c r="G2979" s="317"/>
      <c r="H2979" s="317"/>
      <c r="I2979" s="317"/>
      <c r="J2979" s="317"/>
      <c r="K2979" s="317"/>
      <c r="L2979" s="317"/>
      <c r="M2979" s="317"/>
      <c r="N2979" s="333"/>
      <c r="O2979" s="318"/>
      <c r="P2979" s="319"/>
      <c r="Q2979" s="320"/>
      <c r="R2979" s="319"/>
      <c r="S2979" s="319"/>
      <c r="T2979" s="320"/>
      <c r="U2979" s="321"/>
      <c r="V2979" s="270"/>
    </row>
    <row r="2980" spans="3:22">
      <c r="C2980" s="1">
        <f>+IF(D2980=1,COUNTIF($D$2:D2980,D2980),0)</f>
        <v>0</v>
      </c>
      <c r="D2980" s="1">
        <f>+COUNTIF($E$2:E2980,E2980)</f>
        <v>201</v>
      </c>
      <c r="E2980" s="1" t="str">
        <f t="shared" si="92"/>
        <v/>
      </c>
      <c r="F2980" s="323">
        <f t="shared" si="93"/>
        <v>2978</v>
      </c>
      <c r="G2980" s="317"/>
      <c r="H2980" s="317"/>
      <c r="I2980" s="317"/>
      <c r="J2980" s="317"/>
      <c r="K2980" s="317"/>
      <c r="L2980" s="317"/>
      <c r="M2980" s="317"/>
      <c r="N2980" s="333"/>
      <c r="O2980" s="318"/>
      <c r="P2980" s="319"/>
      <c r="Q2980" s="320"/>
      <c r="R2980" s="319"/>
      <c r="S2980" s="319"/>
      <c r="T2980" s="320"/>
      <c r="U2980" s="321"/>
      <c r="V2980" s="270"/>
    </row>
    <row r="2981" spans="3:22">
      <c r="C2981" s="1">
        <f>+IF(D2981=1,COUNTIF($D$2:D2981,D2981),0)</f>
        <v>0</v>
      </c>
      <c r="D2981" s="1">
        <f>+COUNTIF($E$2:E2981,E2981)</f>
        <v>202</v>
      </c>
      <c r="E2981" s="1" t="str">
        <f t="shared" si="92"/>
        <v/>
      </c>
      <c r="F2981" s="323">
        <f t="shared" si="93"/>
        <v>2979</v>
      </c>
      <c r="G2981" s="317"/>
      <c r="H2981" s="317"/>
      <c r="I2981" s="317"/>
      <c r="J2981" s="317"/>
      <c r="K2981" s="317"/>
      <c r="L2981" s="317"/>
      <c r="M2981" s="317"/>
      <c r="N2981" s="333"/>
      <c r="O2981" s="318"/>
      <c r="P2981" s="319"/>
      <c r="Q2981" s="320"/>
      <c r="R2981" s="319"/>
      <c r="S2981" s="319"/>
      <c r="T2981" s="320"/>
      <c r="U2981" s="321"/>
      <c r="V2981" s="270"/>
    </row>
    <row r="2982" spans="3:22">
      <c r="C2982" s="1">
        <f>+IF(D2982=1,COUNTIF($D$2:D2982,D2982),0)</f>
        <v>0</v>
      </c>
      <c r="D2982" s="1">
        <f>+COUNTIF($E$2:E2982,E2982)</f>
        <v>203</v>
      </c>
      <c r="E2982" s="1" t="str">
        <f t="shared" si="92"/>
        <v/>
      </c>
      <c r="F2982" s="323">
        <f t="shared" si="93"/>
        <v>2980</v>
      </c>
      <c r="G2982" s="317"/>
      <c r="H2982" s="317"/>
      <c r="I2982" s="317"/>
      <c r="J2982" s="317"/>
      <c r="K2982" s="317"/>
      <c r="L2982" s="317"/>
      <c r="M2982" s="317"/>
      <c r="N2982" s="333"/>
      <c r="O2982" s="318"/>
      <c r="P2982" s="319"/>
      <c r="Q2982" s="320"/>
      <c r="R2982" s="319"/>
      <c r="S2982" s="319"/>
      <c r="T2982" s="320"/>
      <c r="U2982" s="321"/>
      <c r="V2982" s="270"/>
    </row>
    <row r="2983" spans="3:22">
      <c r="C2983" s="1">
        <f>+IF(D2983=1,COUNTIF($D$2:D2983,D2983),0)</f>
        <v>0</v>
      </c>
      <c r="D2983" s="1">
        <f>+COUNTIF($E$2:E2983,E2983)</f>
        <v>204</v>
      </c>
      <c r="E2983" s="1" t="str">
        <f t="shared" si="92"/>
        <v/>
      </c>
      <c r="F2983" s="323">
        <f t="shared" si="93"/>
        <v>2981</v>
      </c>
      <c r="G2983" s="317"/>
      <c r="H2983" s="317"/>
      <c r="I2983" s="317"/>
      <c r="J2983" s="317"/>
      <c r="K2983" s="317"/>
      <c r="L2983" s="317"/>
      <c r="M2983" s="317"/>
      <c r="N2983" s="333"/>
      <c r="O2983" s="318"/>
      <c r="P2983" s="319"/>
      <c r="Q2983" s="320"/>
      <c r="R2983" s="319"/>
      <c r="S2983" s="319"/>
      <c r="T2983" s="320"/>
      <c r="U2983" s="321"/>
      <c r="V2983" s="270"/>
    </row>
    <row r="2984" spans="3:22">
      <c r="C2984" s="1">
        <f>+IF(D2984=1,COUNTIF($D$2:D2984,D2984),0)</f>
        <v>0</v>
      </c>
      <c r="D2984" s="1">
        <f>+COUNTIF($E$2:E2984,E2984)</f>
        <v>205</v>
      </c>
      <c r="E2984" s="1" t="str">
        <f t="shared" si="92"/>
        <v/>
      </c>
      <c r="F2984" s="323">
        <f t="shared" si="93"/>
        <v>2982</v>
      </c>
      <c r="G2984" s="317"/>
      <c r="H2984" s="317"/>
      <c r="I2984" s="317"/>
      <c r="J2984" s="317"/>
      <c r="K2984" s="317"/>
      <c r="L2984" s="317"/>
      <c r="M2984" s="317"/>
      <c r="N2984" s="333"/>
      <c r="O2984" s="318"/>
      <c r="P2984" s="319"/>
      <c r="Q2984" s="320"/>
      <c r="R2984" s="319"/>
      <c r="S2984" s="319"/>
      <c r="T2984" s="320"/>
      <c r="U2984" s="321"/>
      <c r="V2984" s="270"/>
    </row>
    <row r="2985" spans="3:22">
      <c r="C2985" s="1">
        <f>+IF(D2985=1,COUNTIF($D$2:D2985,D2985),0)</f>
        <v>0</v>
      </c>
      <c r="D2985" s="1">
        <f>+COUNTIF($E$2:E2985,E2985)</f>
        <v>206</v>
      </c>
      <c r="E2985" s="1" t="str">
        <f t="shared" si="92"/>
        <v/>
      </c>
      <c r="F2985" s="323">
        <f t="shared" si="93"/>
        <v>2983</v>
      </c>
      <c r="G2985" s="317"/>
      <c r="H2985" s="317"/>
      <c r="I2985" s="317"/>
      <c r="J2985" s="317"/>
      <c r="K2985" s="317"/>
      <c r="L2985" s="317"/>
      <c r="M2985" s="317"/>
      <c r="N2985" s="333"/>
      <c r="O2985" s="318"/>
      <c r="P2985" s="319"/>
      <c r="Q2985" s="320"/>
      <c r="R2985" s="319"/>
      <c r="S2985" s="319"/>
      <c r="T2985" s="320"/>
      <c r="U2985" s="321"/>
      <c r="V2985" s="270"/>
    </row>
    <row r="2986" spans="3:22">
      <c r="C2986" s="1">
        <f>+IF(D2986=1,COUNTIF($D$2:D2986,D2986),0)</f>
        <v>0</v>
      </c>
      <c r="D2986" s="1">
        <f>+COUNTIF($E$2:E2986,E2986)</f>
        <v>207</v>
      </c>
      <c r="E2986" s="1" t="str">
        <f t="shared" si="92"/>
        <v/>
      </c>
      <c r="F2986" s="323">
        <f t="shared" si="93"/>
        <v>2984</v>
      </c>
      <c r="G2986" s="317"/>
      <c r="H2986" s="317"/>
      <c r="I2986" s="317"/>
      <c r="J2986" s="317"/>
      <c r="K2986" s="317"/>
      <c r="L2986" s="317"/>
      <c r="M2986" s="317"/>
      <c r="N2986" s="333"/>
      <c r="O2986" s="318"/>
      <c r="P2986" s="319"/>
      <c r="Q2986" s="320"/>
      <c r="R2986" s="319"/>
      <c r="S2986" s="319"/>
      <c r="T2986" s="320"/>
      <c r="U2986" s="321"/>
      <c r="V2986" s="270"/>
    </row>
    <row r="2987" spans="3:22">
      <c r="C2987" s="1">
        <f>+IF(D2987=1,COUNTIF($D$2:D2987,D2987),0)</f>
        <v>0</v>
      </c>
      <c r="D2987" s="1">
        <f>+COUNTIF($E$2:E2987,E2987)</f>
        <v>208</v>
      </c>
      <c r="E2987" s="1" t="str">
        <f t="shared" si="92"/>
        <v/>
      </c>
      <c r="F2987" s="323">
        <f t="shared" si="93"/>
        <v>2985</v>
      </c>
      <c r="G2987" s="317"/>
      <c r="H2987" s="317"/>
      <c r="I2987" s="317"/>
      <c r="J2987" s="317"/>
      <c r="K2987" s="317"/>
      <c r="L2987" s="317"/>
      <c r="M2987" s="317"/>
      <c r="N2987" s="333"/>
      <c r="O2987" s="318"/>
      <c r="P2987" s="319"/>
      <c r="Q2987" s="320"/>
      <c r="R2987" s="319"/>
      <c r="S2987" s="319"/>
      <c r="T2987" s="320"/>
      <c r="U2987" s="321"/>
      <c r="V2987" s="270"/>
    </row>
    <row r="2988" spans="3:22">
      <c r="C2988" s="1">
        <f>+IF(D2988=1,COUNTIF($D$2:D2988,D2988),0)</f>
        <v>0</v>
      </c>
      <c r="D2988" s="1">
        <f>+COUNTIF($E$2:E2988,E2988)</f>
        <v>209</v>
      </c>
      <c r="E2988" s="1" t="str">
        <f t="shared" si="92"/>
        <v/>
      </c>
      <c r="F2988" s="323">
        <f t="shared" si="93"/>
        <v>2986</v>
      </c>
      <c r="G2988" s="317"/>
      <c r="H2988" s="317"/>
      <c r="I2988" s="317"/>
      <c r="J2988" s="317"/>
      <c r="K2988" s="317"/>
      <c r="L2988" s="317"/>
      <c r="M2988" s="317"/>
      <c r="N2988" s="333"/>
      <c r="O2988" s="318"/>
      <c r="P2988" s="319"/>
      <c r="Q2988" s="320"/>
      <c r="R2988" s="319"/>
      <c r="S2988" s="319"/>
      <c r="T2988" s="320"/>
      <c r="U2988" s="321"/>
      <c r="V2988" s="270"/>
    </row>
    <row r="2989" spans="3:22">
      <c r="C2989" s="1">
        <f>+IF(D2989=1,COUNTIF($D$2:D2989,D2989),0)</f>
        <v>0</v>
      </c>
      <c r="D2989" s="1">
        <f>+COUNTIF($E$2:E2989,E2989)</f>
        <v>210</v>
      </c>
      <c r="E2989" s="1" t="str">
        <f t="shared" si="92"/>
        <v/>
      </c>
      <c r="F2989" s="323">
        <f t="shared" si="93"/>
        <v>2987</v>
      </c>
      <c r="G2989" s="317"/>
      <c r="H2989" s="317"/>
      <c r="I2989" s="317"/>
      <c r="J2989" s="317"/>
      <c r="K2989" s="317"/>
      <c r="L2989" s="317"/>
      <c r="M2989" s="317"/>
      <c r="N2989" s="333"/>
      <c r="O2989" s="318"/>
      <c r="P2989" s="319"/>
      <c r="Q2989" s="320"/>
      <c r="R2989" s="319"/>
      <c r="S2989" s="319"/>
      <c r="T2989" s="320"/>
      <c r="U2989" s="321"/>
      <c r="V2989" s="270"/>
    </row>
    <row r="2990" spans="3:22">
      <c r="C2990" s="1">
        <f>+IF(D2990=1,COUNTIF($D$2:D2990,D2990),0)</f>
        <v>0</v>
      </c>
      <c r="D2990" s="1">
        <f>+COUNTIF($E$2:E2990,E2990)</f>
        <v>211</v>
      </c>
      <c r="E2990" s="1" t="str">
        <f t="shared" si="92"/>
        <v/>
      </c>
      <c r="F2990" s="323">
        <f t="shared" si="93"/>
        <v>2988</v>
      </c>
      <c r="G2990" s="317"/>
      <c r="H2990" s="317"/>
      <c r="I2990" s="317"/>
      <c r="J2990" s="317"/>
      <c r="K2990" s="317"/>
      <c r="L2990" s="317"/>
      <c r="M2990" s="317"/>
      <c r="N2990" s="333"/>
      <c r="O2990" s="318"/>
      <c r="P2990" s="319"/>
      <c r="Q2990" s="320"/>
      <c r="R2990" s="319"/>
      <c r="S2990" s="319"/>
      <c r="T2990" s="320"/>
      <c r="U2990" s="321"/>
      <c r="V2990" s="270"/>
    </row>
    <row r="2991" spans="3:22">
      <c r="C2991" s="1">
        <f>+IF(D2991=1,COUNTIF($D$2:D2991,D2991),0)</f>
        <v>0</v>
      </c>
      <c r="D2991" s="1">
        <f>+COUNTIF($E$2:E2991,E2991)</f>
        <v>212</v>
      </c>
      <c r="E2991" s="1" t="str">
        <f t="shared" si="92"/>
        <v/>
      </c>
      <c r="F2991" s="323">
        <f t="shared" si="93"/>
        <v>2989</v>
      </c>
      <c r="G2991" s="317"/>
      <c r="H2991" s="317"/>
      <c r="I2991" s="317"/>
      <c r="J2991" s="317"/>
      <c r="K2991" s="317"/>
      <c r="L2991" s="317"/>
      <c r="M2991" s="317"/>
      <c r="N2991" s="333"/>
      <c r="O2991" s="318"/>
      <c r="P2991" s="319"/>
      <c r="Q2991" s="320"/>
      <c r="R2991" s="319"/>
      <c r="S2991" s="319"/>
      <c r="T2991" s="320"/>
      <c r="U2991" s="321"/>
      <c r="V2991" s="270"/>
    </row>
    <row r="2992" spans="3:22">
      <c r="C2992" s="1">
        <f>+IF(D2992=1,COUNTIF($D$2:D2992,D2992),0)</f>
        <v>0</v>
      </c>
      <c r="D2992" s="1">
        <f>+COUNTIF($E$2:E2992,E2992)</f>
        <v>213</v>
      </c>
      <c r="E2992" s="1" t="str">
        <f t="shared" si="92"/>
        <v/>
      </c>
      <c r="F2992" s="323">
        <f t="shared" si="93"/>
        <v>2990</v>
      </c>
      <c r="G2992" s="317"/>
      <c r="H2992" s="317"/>
      <c r="I2992" s="317"/>
      <c r="J2992" s="317"/>
      <c r="K2992" s="317"/>
      <c r="L2992" s="317"/>
      <c r="M2992" s="317"/>
      <c r="N2992" s="333"/>
      <c r="O2992" s="318"/>
      <c r="P2992" s="319"/>
      <c r="Q2992" s="320"/>
      <c r="R2992" s="319"/>
      <c r="S2992" s="319"/>
      <c r="T2992" s="320"/>
      <c r="U2992" s="321"/>
      <c r="V2992" s="270"/>
    </row>
    <row r="2993" spans="3:22">
      <c r="C2993" s="1">
        <f>+IF(D2993=1,COUNTIF($D$2:D2993,D2993),0)</f>
        <v>0</v>
      </c>
      <c r="D2993" s="1">
        <f>+COUNTIF($E$2:E2993,E2993)</f>
        <v>214</v>
      </c>
      <c r="E2993" s="1" t="str">
        <f t="shared" si="92"/>
        <v/>
      </c>
      <c r="F2993" s="323">
        <f t="shared" si="93"/>
        <v>2991</v>
      </c>
      <c r="G2993" s="317"/>
      <c r="H2993" s="317"/>
      <c r="I2993" s="317"/>
      <c r="J2993" s="317"/>
      <c r="K2993" s="317"/>
      <c r="L2993" s="317"/>
      <c r="M2993" s="317"/>
      <c r="N2993" s="333"/>
      <c r="O2993" s="318"/>
      <c r="P2993" s="319"/>
      <c r="Q2993" s="320"/>
      <c r="R2993" s="319"/>
      <c r="S2993" s="319"/>
      <c r="T2993" s="320"/>
      <c r="U2993" s="321"/>
      <c r="V2993" s="270"/>
    </row>
    <row r="2994" spans="3:22">
      <c r="C2994" s="1">
        <f>+IF(D2994=1,COUNTIF($D$2:D2994,D2994),0)</f>
        <v>0</v>
      </c>
      <c r="D2994" s="1">
        <f>+COUNTIF($E$2:E2994,E2994)</f>
        <v>215</v>
      </c>
      <c r="E2994" s="1" t="str">
        <f t="shared" si="92"/>
        <v/>
      </c>
      <c r="F2994" s="323">
        <f t="shared" si="93"/>
        <v>2992</v>
      </c>
      <c r="G2994" s="317"/>
      <c r="H2994" s="317"/>
      <c r="I2994" s="317"/>
      <c r="J2994" s="317"/>
      <c r="K2994" s="317"/>
      <c r="L2994" s="317"/>
      <c r="M2994" s="317"/>
      <c r="N2994" s="333"/>
      <c r="O2994" s="318"/>
      <c r="P2994" s="319"/>
      <c r="Q2994" s="320"/>
      <c r="R2994" s="319"/>
      <c r="S2994" s="319"/>
      <c r="T2994" s="320"/>
      <c r="U2994" s="321"/>
      <c r="V2994" s="270"/>
    </row>
    <row r="2995" spans="3:22">
      <c r="C2995" s="1">
        <f>+IF(D2995=1,COUNTIF($D$2:D2995,D2995),0)</f>
        <v>0</v>
      </c>
      <c r="D2995" s="1">
        <f>+COUNTIF($E$2:E2995,E2995)</f>
        <v>216</v>
      </c>
      <c r="E2995" s="1" t="str">
        <f t="shared" si="92"/>
        <v/>
      </c>
      <c r="F2995" s="323">
        <f t="shared" si="93"/>
        <v>2993</v>
      </c>
      <c r="G2995" s="317"/>
      <c r="H2995" s="317"/>
      <c r="I2995" s="317"/>
      <c r="J2995" s="317"/>
      <c r="K2995" s="317"/>
      <c r="L2995" s="317"/>
      <c r="M2995" s="317"/>
      <c r="N2995" s="333"/>
      <c r="O2995" s="318"/>
      <c r="P2995" s="319"/>
      <c r="Q2995" s="320"/>
      <c r="R2995" s="319"/>
      <c r="S2995" s="319"/>
      <c r="T2995" s="320"/>
      <c r="U2995" s="321"/>
      <c r="V2995" s="270"/>
    </row>
    <row r="2996" spans="3:22">
      <c r="C2996" s="1">
        <f>+IF(D2996=1,COUNTIF($D$2:D2996,D2996),0)</f>
        <v>0</v>
      </c>
      <c r="D2996" s="1">
        <f>+COUNTIF($E$2:E2996,E2996)</f>
        <v>217</v>
      </c>
      <c r="E2996" s="1" t="str">
        <f t="shared" si="92"/>
        <v/>
      </c>
      <c r="F2996" s="323">
        <f t="shared" si="93"/>
        <v>2994</v>
      </c>
      <c r="G2996" s="317"/>
      <c r="H2996" s="317"/>
      <c r="I2996" s="317"/>
      <c r="J2996" s="317"/>
      <c r="K2996" s="317"/>
      <c r="L2996" s="317"/>
      <c r="M2996" s="317"/>
      <c r="N2996" s="333"/>
      <c r="O2996" s="318"/>
      <c r="P2996" s="319"/>
      <c r="Q2996" s="320"/>
      <c r="R2996" s="319"/>
      <c r="S2996" s="319"/>
      <c r="T2996" s="320"/>
      <c r="U2996" s="321"/>
      <c r="V2996" s="270"/>
    </row>
    <row r="2997" spans="3:22">
      <c r="C2997" s="1">
        <f>+IF(D2997=1,COUNTIF($D$2:D2997,D2997),0)</f>
        <v>0</v>
      </c>
      <c r="D2997" s="1">
        <f>+COUNTIF($E$2:E2997,E2997)</f>
        <v>218</v>
      </c>
      <c r="E2997" s="1" t="str">
        <f t="shared" si="92"/>
        <v/>
      </c>
      <c r="F2997" s="323">
        <f t="shared" si="93"/>
        <v>2995</v>
      </c>
      <c r="G2997" s="317"/>
      <c r="H2997" s="317"/>
      <c r="I2997" s="317"/>
      <c r="J2997" s="317"/>
      <c r="K2997" s="317"/>
      <c r="L2997" s="317"/>
      <c r="M2997" s="317"/>
      <c r="N2997" s="333"/>
      <c r="O2997" s="318"/>
      <c r="P2997" s="319"/>
      <c r="Q2997" s="320"/>
      <c r="R2997" s="319"/>
      <c r="S2997" s="319"/>
      <c r="T2997" s="320"/>
      <c r="U2997" s="321"/>
      <c r="V2997" s="270"/>
    </row>
    <row r="2998" spans="3:22">
      <c r="C2998" s="1">
        <f>+IF(D2998=1,COUNTIF($D$2:D2998,D2998),0)</f>
        <v>0</v>
      </c>
      <c r="D2998" s="1">
        <f>+COUNTIF($E$2:E2998,E2998)</f>
        <v>219</v>
      </c>
      <c r="E2998" s="1" t="str">
        <f t="shared" si="92"/>
        <v/>
      </c>
      <c r="F2998" s="323">
        <f t="shared" si="93"/>
        <v>2996</v>
      </c>
      <c r="G2998" s="317"/>
      <c r="H2998" s="317"/>
      <c r="I2998" s="317"/>
      <c r="J2998" s="317"/>
      <c r="K2998" s="317"/>
      <c r="L2998" s="317"/>
      <c r="M2998" s="317"/>
      <c r="N2998" s="333"/>
      <c r="O2998" s="318"/>
      <c r="P2998" s="319"/>
      <c r="Q2998" s="320"/>
      <c r="R2998" s="319"/>
      <c r="S2998" s="319"/>
      <c r="T2998" s="320"/>
      <c r="U2998" s="321"/>
      <c r="V2998" s="270"/>
    </row>
    <row r="2999" spans="3:22">
      <c r="C2999" s="1">
        <f>+IF(D2999=1,COUNTIF($D$2:D2999,D2999),0)</f>
        <v>0</v>
      </c>
      <c r="D2999" s="1">
        <f>+COUNTIF($E$2:E2999,E2999)</f>
        <v>220</v>
      </c>
      <c r="E2999" s="1" t="str">
        <f t="shared" si="92"/>
        <v/>
      </c>
      <c r="F2999" s="323">
        <f t="shared" si="93"/>
        <v>2997</v>
      </c>
      <c r="G2999" s="317"/>
      <c r="H2999" s="317"/>
      <c r="I2999" s="317"/>
      <c r="J2999" s="317"/>
      <c r="K2999" s="317"/>
      <c r="L2999" s="317"/>
      <c r="M2999" s="317"/>
      <c r="N2999" s="333"/>
      <c r="O2999" s="318"/>
      <c r="P2999" s="319"/>
      <c r="Q2999" s="320"/>
      <c r="R2999" s="319"/>
      <c r="S2999" s="319"/>
      <c r="T2999" s="320"/>
      <c r="U2999" s="321"/>
      <c r="V2999" s="270"/>
    </row>
    <row r="3000" spans="3:22">
      <c r="C3000" s="1">
        <f>+IF(D3000=1,COUNTIF($D$2:D3000,D3000),0)</f>
        <v>0</v>
      </c>
      <c r="D3000" s="1">
        <f>+COUNTIF($E$2:E3000,E3000)</f>
        <v>221</v>
      </c>
      <c r="E3000" s="1" t="str">
        <f t="shared" si="92"/>
        <v/>
      </c>
      <c r="F3000" s="323">
        <f t="shared" si="93"/>
        <v>2998</v>
      </c>
      <c r="G3000" s="317"/>
      <c r="H3000" s="317"/>
      <c r="I3000" s="317"/>
      <c r="J3000" s="317"/>
      <c r="K3000" s="317"/>
      <c r="L3000" s="317"/>
      <c r="M3000" s="317"/>
      <c r="N3000" s="333"/>
      <c r="O3000" s="318"/>
      <c r="P3000" s="319"/>
      <c r="Q3000" s="320"/>
      <c r="R3000" s="319"/>
      <c r="S3000" s="319"/>
      <c r="T3000" s="320"/>
      <c r="U3000" s="321"/>
      <c r="V3000" s="270"/>
    </row>
    <row r="3001" spans="3:22">
      <c r="C3001" s="1">
        <f>+IF(D3001=1,COUNTIF($D$2:D3001,D3001),0)</f>
        <v>0</v>
      </c>
      <c r="D3001" s="1">
        <f>+COUNTIF($E$2:E3001,E3001)</f>
        <v>222</v>
      </c>
      <c r="E3001" s="1" t="str">
        <f t="shared" si="92"/>
        <v/>
      </c>
      <c r="F3001" s="323">
        <f t="shared" si="93"/>
        <v>2999</v>
      </c>
      <c r="G3001" s="317"/>
      <c r="H3001" s="317"/>
      <c r="I3001" s="317"/>
      <c r="J3001" s="317"/>
      <c r="K3001" s="317"/>
      <c r="L3001" s="317"/>
      <c r="M3001" s="317"/>
      <c r="N3001" s="333"/>
      <c r="O3001" s="318"/>
      <c r="P3001" s="319"/>
      <c r="Q3001" s="320"/>
      <c r="R3001" s="319"/>
      <c r="S3001" s="319"/>
      <c r="T3001" s="320"/>
      <c r="U3001" s="321"/>
      <c r="V3001" s="270"/>
    </row>
    <row r="3002" spans="3:22">
      <c r="C3002" s="1">
        <f>+IF(D3002=1,COUNTIF($D$2:D3002,D3002),0)</f>
        <v>0</v>
      </c>
      <c r="D3002" s="1">
        <f>+COUNTIF($E$2:E3002,E3002)</f>
        <v>223</v>
      </c>
      <c r="E3002" s="1" t="str">
        <f t="shared" si="92"/>
        <v/>
      </c>
      <c r="F3002" s="323">
        <f t="shared" si="93"/>
        <v>3000</v>
      </c>
      <c r="G3002" s="317"/>
      <c r="H3002" s="317"/>
      <c r="I3002" s="317"/>
      <c r="J3002" s="317"/>
      <c r="K3002" s="317"/>
      <c r="L3002" s="317"/>
      <c r="M3002" s="317"/>
      <c r="N3002" s="333"/>
      <c r="O3002" s="318"/>
      <c r="P3002" s="319"/>
      <c r="Q3002" s="320"/>
      <c r="R3002" s="319"/>
      <c r="S3002" s="319"/>
      <c r="T3002" s="320"/>
      <c r="U3002" s="321"/>
      <c r="V3002" s="270"/>
    </row>
    <row r="3003" spans="3:22">
      <c r="C3003" s="1">
        <f>+IF(D3003=1,COUNTIF($D$2:D3003,D3003),0)</f>
        <v>0</v>
      </c>
      <c r="D3003" s="1">
        <f>+COUNTIF($E$2:E3003,E3003)</f>
        <v>224</v>
      </c>
      <c r="E3003" s="1" t="str">
        <f t="shared" si="92"/>
        <v/>
      </c>
      <c r="F3003" s="323">
        <f t="shared" si="93"/>
        <v>3001</v>
      </c>
      <c r="G3003" s="317"/>
      <c r="H3003" s="317"/>
      <c r="I3003" s="317"/>
      <c r="J3003" s="317"/>
      <c r="K3003" s="317"/>
      <c r="L3003" s="317"/>
      <c r="M3003" s="317"/>
      <c r="N3003" s="333"/>
      <c r="O3003" s="318"/>
      <c r="P3003" s="319"/>
      <c r="Q3003" s="320"/>
      <c r="R3003" s="319"/>
      <c r="S3003" s="319"/>
      <c r="T3003" s="320"/>
      <c r="U3003" s="321"/>
      <c r="V3003" s="270"/>
    </row>
    <row r="3004" spans="3:22">
      <c r="C3004" s="1">
        <f>+IF(D3004=1,COUNTIF($D$2:D3004,D3004),0)</f>
        <v>0</v>
      </c>
      <c r="D3004" s="1">
        <f>+COUNTIF($E$2:E3004,E3004)</f>
        <v>225</v>
      </c>
      <c r="E3004" s="1" t="str">
        <f t="shared" si="92"/>
        <v/>
      </c>
      <c r="F3004" s="323">
        <f t="shared" si="93"/>
        <v>3002</v>
      </c>
      <c r="G3004" s="317"/>
      <c r="H3004" s="317"/>
      <c r="I3004" s="317"/>
      <c r="J3004" s="317"/>
      <c r="K3004" s="317"/>
      <c r="L3004" s="317"/>
      <c r="M3004" s="317"/>
      <c r="N3004" s="333"/>
      <c r="O3004" s="318"/>
      <c r="P3004" s="319"/>
      <c r="Q3004" s="320"/>
      <c r="R3004" s="319"/>
      <c r="S3004" s="319"/>
      <c r="T3004" s="320"/>
      <c r="U3004" s="321"/>
      <c r="V3004" s="270"/>
    </row>
    <row r="3005" spans="3:22">
      <c r="C3005" s="1">
        <f>+IF(D3005=1,COUNTIF($D$2:D3005,D3005),0)</f>
        <v>0</v>
      </c>
      <c r="D3005" s="1">
        <f>+COUNTIF($E$2:E3005,E3005)</f>
        <v>226</v>
      </c>
      <c r="E3005" s="1" t="str">
        <f t="shared" si="92"/>
        <v/>
      </c>
      <c r="F3005" s="323">
        <f t="shared" si="93"/>
        <v>3003</v>
      </c>
      <c r="G3005" s="317"/>
      <c r="H3005" s="317"/>
      <c r="I3005" s="317"/>
      <c r="J3005" s="317"/>
      <c r="K3005" s="317"/>
      <c r="L3005" s="317"/>
      <c r="M3005" s="317"/>
      <c r="N3005" s="333"/>
      <c r="O3005" s="318"/>
      <c r="P3005" s="319"/>
      <c r="Q3005" s="320"/>
      <c r="R3005" s="319"/>
      <c r="S3005" s="319"/>
      <c r="T3005" s="320"/>
      <c r="U3005" s="321"/>
      <c r="V3005" s="270"/>
    </row>
    <row r="3006" spans="3:22">
      <c r="C3006" s="1">
        <f>+IF(D3006=1,COUNTIF($D$2:D3006,D3006),0)</f>
        <v>0</v>
      </c>
      <c r="D3006" s="1">
        <f>+COUNTIF($E$2:E3006,E3006)</f>
        <v>227</v>
      </c>
      <c r="E3006" s="1" t="str">
        <f t="shared" si="92"/>
        <v/>
      </c>
      <c r="F3006" s="323">
        <f t="shared" si="93"/>
        <v>3004</v>
      </c>
      <c r="G3006" s="317"/>
      <c r="H3006" s="317"/>
      <c r="I3006" s="317"/>
      <c r="J3006" s="317"/>
      <c r="K3006" s="317"/>
      <c r="L3006" s="317"/>
      <c r="M3006" s="317"/>
      <c r="N3006" s="333"/>
      <c r="O3006" s="318"/>
      <c r="P3006" s="319"/>
      <c r="Q3006" s="320"/>
      <c r="R3006" s="319"/>
      <c r="S3006" s="319"/>
      <c r="T3006" s="320"/>
      <c r="U3006" s="321"/>
      <c r="V3006" s="270"/>
    </row>
    <row r="3007" spans="3:22">
      <c r="C3007" s="1">
        <f>+IF(D3007=1,COUNTIF($D$2:D3007,D3007),0)</f>
        <v>0</v>
      </c>
      <c r="D3007" s="1">
        <f>+COUNTIF($E$2:E3007,E3007)</f>
        <v>228</v>
      </c>
      <c r="E3007" s="1" t="str">
        <f t="shared" si="92"/>
        <v/>
      </c>
      <c r="F3007" s="323">
        <f t="shared" si="93"/>
        <v>3005</v>
      </c>
      <c r="G3007" s="317"/>
      <c r="H3007" s="317"/>
      <c r="I3007" s="317"/>
      <c r="J3007" s="317"/>
      <c r="K3007" s="317"/>
      <c r="L3007" s="317"/>
      <c r="M3007" s="317"/>
      <c r="N3007" s="333"/>
      <c r="O3007" s="318"/>
      <c r="P3007" s="319"/>
      <c r="Q3007" s="320"/>
      <c r="R3007" s="319"/>
      <c r="S3007" s="319"/>
      <c r="T3007" s="320"/>
      <c r="U3007" s="321"/>
      <c r="V3007" s="270"/>
    </row>
    <row r="3008" spans="3:22">
      <c r="C3008" s="1">
        <f>+IF(D3008=1,COUNTIF($D$2:D3008,D3008),0)</f>
        <v>0</v>
      </c>
      <c r="D3008" s="1">
        <f>+COUNTIF($E$2:E3008,E3008)</f>
        <v>229</v>
      </c>
      <c r="E3008" s="1" t="str">
        <f t="shared" si="92"/>
        <v/>
      </c>
      <c r="F3008" s="323">
        <f t="shared" si="93"/>
        <v>3006</v>
      </c>
      <c r="G3008" s="317"/>
      <c r="H3008" s="317"/>
      <c r="I3008" s="317"/>
      <c r="J3008" s="317"/>
      <c r="K3008" s="317"/>
      <c r="L3008" s="317"/>
      <c r="M3008" s="317"/>
      <c r="N3008" s="333"/>
      <c r="O3008" s="318"/>
      <c r="P3008" s="319"/>
      <c r="Q3008" s="320"/>
      <c r="R3008" s="319"/>
      <c r="S3008" s="319"/>
      <c r="T3008" s="320"/>
      <c r="U3008" s="321"/>
      <c r="V3008" s="270"/>
    </row>
    <row r="3009" spans="3:22">
      <c r="C3009" s="1">
        <f>+IF(D3009=1,COUNTIF($D$2:D3009,D3009),0)</f>
        <v>0</v>
      </c>
      <c r="D3009" s="1">
        <f>+COUNTIF($E$2:E3009,E3009)</f>
        <v>230</v>
      </c>
      <c r="E3009" s="1" t="str">
        <f t="shared" si="92"/>
        <v/>
      </c>
      <c r="F3009" s="323">
        <f t="shared" si="93"/>
        <v>3007</v>
      </c>
      <c r="G3009" s="317"/>
      <c r="H3009" s="317"/>
      <c r="I3009" s="317"/>
      <c r="J3009" s="317"/>
      <c r="K3009" s="317"/>
      <c r="L3009" s="317"/>
      <c r="M3009" s="317"/>
      <c r="N3009" s="333"/>
      <c r="O3009" s="318"/>
      <c r="P3009" s="319"/>
      <c r="Q3009" s="320"/>
      <c r="R3009" s="319"/>
      <c r="S3009" s="319"/>
      <c r="T3009" s="320"/>
      <c r="U3009" s="321"/>
      <c r="V3009" s="270"/>
    </row>
    <row r="3010" spans="3:22">
      <c r="C3010" s="1">
        <f>+IF(D3010=1,COUNTIF($D$2:D3010,D3010),0)</f>
        <v>0</v>
      </c>
      <c r="D3010" s="1">
        <f>+COUNTIF($E$2:E3010,E3010)</f>
        <v>231</v>
      </c>
      <c r="E3010" s="1" t="str">
        <f t="shared" si="92"/>
        <v/>
      </c>
      <c r="F3010" s="323">
        <f t="shared" si="93"/>
        <v>3008</v>
      </c>
      <c r="G3010" s="317"/>
      <c r="H3010" s="317"/>
      <c r="I3010" s="317"/>
      <c r="J3010" s="317"/>
      <c r="K3010" s="317"/>
      <c r="L3010" s="317"/>
      <c r="M3010" s="317"/>
      <c r="N3010" s="333"/>
      <c r="O3010" s="318"/>
      <c r="P3010" s="319"/>
      <c r="Q3010" s="320"/>
      <c r="R3010" s="319"/>
      <c r="S3010" s="319"/>
      <c r="T3010" s="320"/>
      <c r="U3010" s="321"/>
      <c r="V3010" s="270"/>
    </row>
    <row r="3011" spans="3:22">
      <c r="C3011" s="1">
        <f>+IF(D3011=1,COUNTIF($D$2:D3011,D3011),0)</f>
        <v>0</v>
      </c>
      <c r="D3011" s="1">
        <f>+COUNTIF($E$2:E3011,E3011)</f>
        <v>232</v>
      </c>
      <c r="E3011" s="1" t="str">
        <f t="shared" si="92"/>
        <v/>
      </c>
      <c r="F3011" s="323">
        <f t="shared" si="93"/>
        <v>3009</v>
      </c>
      <c r="G3011" s="317"/>
      <c r="H3011" s="317"/>
      <c r="I3011" s="317"/>
      <c r="J3011" s="317"/>
      <c r="K3011" s="317"/>
      <c r="L3011" s="317"/>
      <c r="M3011" s="317"/>
      <c r="N3011" s="333"/>
      <c r="O3011" s="318"/>
      <c r="P3011" s="319"/>
      <c r="Q3011" s="320"/>
      <c r="R3011" s="319"/>
      <c r="S3011" s="319"/>
      <c r="T3011" s="320"/>
      <c r="U3011" s="321"/>
      <c r="V3011" s="270"/>
    </row>
    <row r="3012" spans="3:22">
      <c r="C3012" s="1">
        <f>+IF(D3012=1,COUNTIF($D$2:D3012,D3012),0)</f>
        <v>0</v>
      </c>
      <c r="D3012" s="1">
        <f>+COUNTIF($E$2:E3012,E3012)</f>
        <v>233</v>
      </c>
      <c r="E3012" s="1" t="str">
        <f t="shared" ref="E3012:E3075" si="94">+K3012&amp;N3012</f>
        <v/>
      </c>
      <c r="F3012" s="323">
        <f t="shared" si="93"/>
        <v>3010</v>
      </c>
      <c r="G3012" s="317"/>
      <c r="H3012" s="317"/>
      <c r="I3012" s="317"/>
      <c r="J3012" s="317"/>
      <c r="K3012" s="317"/>
      <c r="L3012" s="317"/>
      <c r="M3012" s="317"/>
      <c r="N3012" s="333"/>
      <c r="O3012" s="318"/>
      <c r="P3012" s="319"/>
      <c r="Q3012" s="320"/>
      <c r="R3012" s="319"/>
      <c r="S3012" s="319"/>
      <c r="T3012" s="320"/>
      <c r="U3012" s="321"/>
      <c r="V3012" s="270"/>
    </row>
    <row r="3013" spans="3:22">
      <c r="C3013" s="1">
        <f>+IF(D3013=1,COUNTIF($D$2:D3013,D3013),0)</f>
        <v>0</v>
      </c>
      <c r="D3013" s="1">
        <f>+COUNTIF($E$2:E3013,E3013)</f>
        <v>234</v>
      </c>
      <c r="E3013" s="1" t="str">
        <f t="shared" si="94"/>
        <v/>
      </c>
      <c r="F3013" s="323">
        <f t="shared" ref="F3013:F3076" si="95">ROW()-2</f>
        <v>3011</v>
      </c>
      <c r="G3013" s="317"/>
      <c r="H3013" s="317"/>
      <c r="I3013" s="317"/>
      <c r="J3013" s="317"/>
      <c r="K3013" s="317"/>
      <c r="L3013" s="317"/>
      <c r="M3013" s="317"/>
      <c r="N3013" s="333"/>
      <c r="O3013" s="318"/>
      <c r="P3013" s="319"/>
      <c r="Q3013" s="320"/>
      <c r="R3013" s="319"/>
      <c r="S3013" s="319"/>
      <c r="T3013" s="320"/>
      <c r="U3013" s="321"/>
      <c r="V3013" s="270"/>
    </row>
    <row r="3014" spans="3:22">
      <c r="C3014" s="1">
        <f>+IF(D3014=1,COUNTIF($D$2:D3014,D3014),0)</f>
        <v>0</v>
      </c>
      <c r="D3014" s="1">
        <f>+COUNTIF($E$2:E3014,E3014)</f>
        <v>235</v>
      </c>
      <c r="E3014" s="1" t="str">
        <f t="shared" si="94"/>
        <v/>
      </c>
      <c r="F3014" s="323">
        <f t="shared" si="95"/>
        <v>3012</v>
      </c>
      <c r="G3014" s="317"/>
      <c r="H3014" s="317"/>
      <c r="I3014" s="317"/>
      <c r="J3014" s="317"/>
      <c r="K3014" s="317"/>
      <c r="L3014" s="317"/>
      <c r="M3014" s="317"/>
      <c r="N3014" s="333"/>
      <c r="O3014" s="318"/>
      <c r="P3014" s="319"/>
      <c r="Q3014" s="320"/>
      <c r="R3014" s="319"/>
      <c r="S3014" s="319"/>
      <c r="T3014" s="320"/>
      <c r="U3014" s="321"/>
      <c r="V3014" s="270"/>
    </row>
    <row r="3015" spans="3:22">
      <c r="C3015" s="1">
        <f>+IF(D3015=1,COUNTIF($D$2:D3015,D3015),0)</f>
        <v>0</v>
      </c>
      <c r="D3015" s="1">
        <f>+COUNTIF($E$2:E3015,E3015)</f>
        <v>236</v>
      </c>
      <c r="E3015" s="1" t="str">
        <f t="shared" si="94"/>
        <v/>
      </c>
      <c r="F3015" s="323">
        <f t="shared" si="95"/>
        <v>3013</v>
      </c>
      <c r="G3015" s="317"/>
      <c r="H3015" s="317"/>
      <c r="I3015" s="317"/>
      <c r="J3015" s="317"/>
      <c r="K3015" s="317"/>
      <c r="L3015" s="317"/>
      <c r="M3015" s="317"/>
      <c r="N3015" s="333"/>
      <c r="O3015" s="318"/>
      <c r="P3015" s="319"/>
      <c r="Q3015" s="320"/>
      <c r="R3015" s="319"/>
      <c r="S3015" s="319"/>
      <c r="T3015" s="320"/>
      <c r="U3015" s="321"/>
      <c r="V3015" s="270"/>
    </row>
    <row r="3016" spans="3:22">
      <c r="C3016" s="1">
        <f>+IF(D3016=1,COUNTIF($D$2:D3016,D3016),0)</f>
        <v>0</v>
      </c>
      <c r="D3016" s="1">
        <f>+COUNTIF($E$2:E3016,E3016)</f>
        <v>237</v>
      </c>
      <c r="E3016" s="1" t="str">
        <f t="shared" si="94"/>
        <v/>
      </c>
      <c r="F3016" s="323">
        <f t="shared" si="95"/>
        <v>3014</v>
      </c>
      <c r="G3016" s="317"/>
      <c r="H3016" s="317"/>
      <c r="I3016" s="317"/>
      <c r="J3016" s="317"/>
      <c r="K3016" s="317"/>
      <c r="L3016" s="317"/>
      <c r="M3016" s="317"/>
      <c r="N3016" s="333"/>
      <c r="O3016" s="318"/>
      <c r="P3016" s="319"/>
      <c r="Q3016" s="320"/>
      <c r="R3016" s="319"/>
      <c r="S3016" s="319"/>
      <c r="T3016" s="320"/>
      <c r="U3016" s="321"/>
      <c r="V3016" s="270"/>
    </row>
    <row r="3017" spans="3:22">
      <c r="C3017" s="1">
        <f>+IF(D3017=1,COUNTIF($D$2:D3017,D3017),0)</f>
        <v>0</v>
      </c>
      <c r="D3017" s="1">
        <f>+COUNTIF($E$2:E3017,E3017)</f>
        <v>238</v>
      </c>
      <c r="E3017" s="1" t="str">
        <f t="shared" si="94"/>
        <v/>
      </c>
      <c r="F3017" s="323">
        <f t="shared" si="95"/>
        <v>3015</v>
      </c>
      <c r="G3017" s="317"/>
      <c r="H3017" s="317"/>
      <c r="I3017" s="317"/>
      <c r="J3017" s="317"/>
      <c r="K3017" s="317"/>
      <c r="L3017" s="317"/>
      <c r="M3017" s="317"/>
      <c r="N3017" s="333"/>
      <c r="O3017" s="318"/>
      <c r="P3017" s="319"/>
      <c r="Q3017" s="320"/>
      <c r="R3017" s="319"/>
      <c r="S3017" s="319"/>
      <c r="T3017" s="320"/>
      <c r="U3017" s="321"/>
      <c r="V3017" s="270"/>
    </row>
    <row r="3018" spans="3:22">
      <c r="C3018" s="1">
        <f>+IF(D3018=1,COUNTIF($D$2:D3018,D3018),0)</f>
        <v>0</v>
      </c>
      <c r="D3018" s="1">
        <f>+COUNTIF($E$2:E3018,E3018)</f>
        <v>239</v>
      </c>
      <c r="E3018" s="1" t="str">
        <f t="shared" si="94"/>
        <v/>
      </c>
      <c r="F3018" s="323">
        <f t="shared" si="95"/>
        <v>3016</v>
      </c>
      <c r="G3018" s="317"/>
      <c r="H3018" s="317"/>
      <c r="I3018" s="317"/>
      <c r="J3018" s="317"/>
      <c r="K3018" s="317"/>
      <c r="L3018" s="317"/>
      <c r="M3018" s="317"/>
      <c r="N3018" s="333"/>
      <c r="O3018" s="318"/>
      <c r="P3018" s="319"/>
      <c r="Q3018" s="320"/>
      <c r="R3018" s="319"/>
      <c r="S3018" s="319"/>
      <c r="T3018" s="320"/>
      <c r="U3018" s="321"/>
      <c r="V3018" s="270"/>
    </row>
    <row r="3019" spans="3:22">
      <c r="C3019" s="1">
        <f>+IF(D3019=1,COUNTIF($D$2:D3019,D3019),0)</f>
        <v>0</v>
      </c>
      <c r="D3019" s="1">
        <f>+COUNTIF($E$2:E3019,E3019)</f>
        <v>240</v>
      </c>
      <c r="E3019" s="1" t="str">
        <f t="shared" si="94"/>
        <v/>
      </c>
      <c r="F3019" s="323">
        <f t="shared" si="95"/>
        <v>3017</v>
      </c>
      <c r="G3019" s="317"/>
      <c r="H3019" s="317"/>
      <c r="I3019" s="317"/>
      <c r="J3019" s="317"/>
      <c r="K3019" s="317"/>
      <c r="L3019" s="317"/>
      <c r="M3019" s="317"/>
      <c r="N3019" s="333"/>
      <c r="O3019" s="318"/>
      <c r="P3019" s="319"/>
      <c r="Q3019" s="320"/>
      <c r="R3019" s="319"/>
      <c r="S3019" s="319"/>
      <c r="T3019" s="320"/>
      <c r="U3019" s="321"/>
      <c r="V3019" s="270"/>
    </row>
    <row r="3020" spans="3:22">
      <c r="C3020" s="1">
        <f>+IF(D3020=1,COUNTIF($D$2:D3020,D3020),0)</f>
        <v>0</v>
      </c>
      <c r="D3020" s="1">
        <f>+COUNTIF($E$2:E3020,E3020)</f>
        <v>241</v>
      </c>
      <c r="E3020" s="1" t="str">
        <f t="shared" si="94"/>
        <v/>
      </c>
      <c r="F3020" s="323">
        <f t="shared" si="95"/>
        <v>3018</v>
      </c>
      <c r="G3020" s="317"/>
      <c r="H3020" s="317"/>
      <c r="I3020" s="317"/>
      <c r="J3020" s="317"/>
      <c r="K3020" s="317"/>
      <c r="L3020" s="317"/>
      <c r="M3020" s="317"/>
      <c r="N3020" s="333"/>
      <c r="O3020" s="318"/>
      <c r="P3020" s="319"/>
      <c r="Q3020" s="320"/>
      <c r="R3020" s="319"/>
      <c r="S3020" s="319"/>
      <c r="T3020" s="320"/>
      <c r="U3020" s="321"/>
      <c r="V3020" s="270"/>
    </row>
    <row r="3021" spans="3:22">
      <c r="C3021" s="1">
        <f>+IF(D3021=1,COUNTIF($D$2:D3021,D3021),0)</f>
        <v>0</v>
      </c>
      <c r="D3021" s="1">
        <f>+COUNTIF($E$2:E3021,E3021)</f>
        <v>242</v>
      </c>
      <c r="E3021" s="1" t="str">
        <f t="shared" si="94"/>
        <v/>
      </c>
      <c r="F3021" s="323">
        <f t="shared" si="95"/>
        <v>3019</v>
      </c>
      <c r="G3021" s="317"/>
      <c r="H3021" s="317"/>
      <c r="I3021" s="317"/>
      <c r="J3021" s="317"/>
      <c r="K3021" s="317"/>
      <c r="L3021" s="317"/>
      <c r="M3021" s="317"/>
      <c r="N3021" s="333"/>
      <c r="O3021" s="318"/>
      <c r="P3021" s="319"/>
      <c r="Q3021" s="320"/>
      <c r="R3021" s="319"/>
      <c r="S3021" s="319"/>
      <c r="T3021" s="320"/>
      <c r="U3021" s="321"/>
      <c r="V3021" s="270"/>
    </row>
    <row r="3022" spans="3:22">
      <c r="C3022" s="1">
        <f>+IF(D3022=1,COUNTIF($D$2:D3022,D3022),0)</f>
        <v>0</v>
      </c>
      <c r="D3022" s="1">
        <f>+COUNTIF($E$2:E3022,E3022)</f>
        <v>243</v>
      </c>
      <c r="E3022" s="1" t="str">
        <f t="shared" si="94"/>
        <v/>
      </c>
      <c r="F3022" s="323">
        <f t="shared" si="95"/>
        <v>3020</v>
      </c>
      <c r="G3022" s="317"/>
      <c r="H3022" s="317"/>
      <c r="I3022" s="317"/>
      <c r="J3022" s="317"/>
      <c r="K3022" s="317"/>
      <c r="L3022" s="317"/>
      <c r="M3022" s="317"/>
      <c r="N3022" s="333"/>
      <c r="O3022" s="318"/>
      <c r="P3022" s="319"/>
      <c r="Q3022" s="320"/>
      <c r="R3022" s="319"/>
      <c r="S3022" s="319"/>
      <c r="T3022" s="320"/>
      <c r="U3022" s="321"/>
      <c r="V3022" s="270"/>
    </row>
    <row r="3023" spans="3:22">
      <c r="C3023" s="1">
        <f>+IF(D3023=1,COUNTIF($D$2:D3023,D3023),0)</f>
        <v>0</v>
      </c>
      <c r="D3023" s="1">
        <f>+COUNTIF($E$2:E3023,E3023)</f>
        <v>244</v>
      </c>
      <c r="E3023" s="1" t="str">
        <f t="shared" si="94"/>
        <v/>
      </c>
      <c r="F3023" s="323">
        <f t="shared" si="95"/>
        <v>3021</v>
      </c>
      <c r="G3023" s="317"/>
      <c r="H3023" s="317"/>
      <c r="I3023" s="317"/>
      <c r="J3023" s="317"/>
      <c r="K3023" s="317"/>
      <c r="L3023" s="317"/>
      <c r="M3023" s="317"/>
      <c r="N3023" s="333"/>
      <c r="O3023" s="318"/>
      <c r="P3023" s="319"/>
      <c r="Q3023" s="320"/>
      <c r="R3023" s="319"/>
      <c r="S3023" s="319"/>
      <c r="T3023" s="320"/>
      <c r="U3023" s="321"/>
      <c r="V3023" s="270"/>
    </row>
    <row r="3024" spans="3:22">
      <c r="C3024" s="1">
        <f>+IF(D3024=1,COUNTIF($D$2:D3024,D3024),0)</f>
        <v>0</v>
      </c>
      <c r="D3024" s="1">
        <f>+COUNTIF($E$2:E3024,E3024)</f>
        <v>245</v>
      </c>
      <c r="E3024" s="1" t="str">
        <f t="shared" si="94"/>
        <v/>
      </c>
      <c r="F3024" s="323">
        <f t="shared" si="95"/>
        <v>3022</v>
      </c>
      <c r="G3024" s="317"/>
      <c r="H3024" s="317"/>
      <c r="I3024" s="317"/>
      <c r="J3024" s="317"/>
      <c r="K3024" s="317"/>
      <c r="L3024" s="317"/>
      <c r="M3024" s="317"/>
      <c r="N3024" s="333"/>
      <c r="O3024" s="318"/>
      <c r="P3024" s="319"/>
      <c r="Q3024" s="320"/>
      <c r="R3024" s="319"/>
      <c r="S3024" s="319"/>
      <c r="T3024" s="320"/>
      <c r="U3024" s="321"/>
      <c r="V3024" s="270"/>
    </row>
    <row r="3025" spans="3:22">
      <c r="C3025" s="1">
        <f>+IF(D3025=1,COUNTIF($D$2:D3025,D3025),0)</f>
        <v>0</v>
      </c>
      <c r="D3025" s="1">
        <f>+COUNTIF($E$2:E3025,E3025)</f>
        <v>246</v>
      </c>
      <c r="E3025" s="1" t="str">
        <f t="shared" si="94"/>
        <v/>
      </c>
      <c r="F3025" s="323">
        <f t="shared" si="95"/>
        <v>3023</v>
      </c>
      <c r="G3025" s="317"/>
      <c r="H3025" s="317"/>
      <c r="I3025" s="317"/>
      <c r="J3025" s="317"/>
      <c r="K3025" s="317"/>
      <c r="L3025" s="317"/>
      <c r="M3025" s="317"/>
      <c r="N3025" s="333"/>
      <c r="O3025" s="318"/>
      <c r="P3025" s="319"/>
      <c r="Q3025" s="320"/>
      <c r="R3025" s="319"/>
      <c r="S3025" s="319"/>
      <c r="T3025" s="320"/>
      <c r="U3025" s="321"/>
      <c r="V3025" s="270"/>
    </row>
    <row r="3026" spans="3:22">
      <c r="C3026" s="1">
        <f>+IF(D3026=1,COUNTIF($D$2:D3026,D3026),0)</f>
        <v>0</v>
      </c>
      <c r="D3026" s="1">
        <f>+COUNTIF($E$2:E3026,E3026)</f>
        <v>247</v>
      </c>
      <c r="E3026" s="1" t="str">
        <f t="shared" si="94"/>
        <v/>
      </c>
      <c r="F3026" s="323">
        <f t="shared" si="95"/>
        <v>3024</v>
      </c>
      <c r="G3026" s="317"/>
      <c r="H3026" s="317"/>
      <c r="I3026" s="317"/>
      <c r="J3026" s="317"/>
      <c r="K3026" s="317"/>
      <c r="L3026" s="317"/>
      <c r="M3026" s="317"/>
      <c r="N3026" s="333"/>
      <c r="O3026" s="318"/>
      <c r="P3026" s="319"/>
      <c r="Q3026" s="320"/>
      <c r="R3026" s="319"/>
      <c r="S3026" s="319"/>
      <c r="T3026" s="320"/>
      <c r="U3026" s="321"/>
      <c r="V3026" s="270"/>
    </row>
    <row r="3027" spans="3:22">
      <c r="C3027" s="1">
        <f>+IF(D3027=1,COUNTIF($D$2:D3027,D3027),0)</f>
        <v>0</v>
      </c>
      <c r="D3027" s="1">
        <f>+COUNTIF($E$2:E3027,E3027)</f>
        <v>248</v>
      </c>
      <c r="E3027" s="1" t="str">
        <f t="shared" si="94"/>
        <v/>
      </c>
      <c r="F3027" s="323">
        <f t="shared" si="95"/>
        <v>3025</v>
      </c>
      <c r="G3027" s="317"/>
      <c r="H3027" s="317"/>
      <c r="I3027" s="317"/>
      <c r="J3027" s="317"/>
      <c r="K3027" s="317"/>
      <c r="L3027" s="317"/>
      <c r="M3027" s="317"/>
      <c r="N3027" s="333"/>
      <c r="O3027" s="318"/>
      <c r="P3027" s="319"/>
      <c r="Q3027" s="320"/>
      <c r="R3027" s="319"/>
      <c r="S3027" s="319"/>
      <c r="T3027" s="320"/>
      <c r="U3027" s="321"/>
      <c r="V3027" s="270"/>
    </row>
    <row r="3028" spans="3:22">
      <c r="C3028" s="1">
        <f>+IF(D3028=1,COUNTIF($D$2:D3028,D3028),0)</f>
        <v>0</v>
      </c>
      <c r="D3028" s="1">
        <f>+COUNTIF($E$2:E3028,E3028)</f>
        <v>249</v>
      </c>
      <c r="E3028" s="1" t="str">
        <f t="shared" si="94"/>
        <v/>
      </c>
      <c r="F3028" s="323">
        <f t="shared" si="95"/>
        <v>3026</v>
      </c>
      <c r="G3028" s="317"/>
      <c r="H3028" s="317"/>
      <c r="I3028" s="317"/>
      <c r="J3028" s="317"/>
      <c r="K3028" s="317"/>
      <c r="L3028" s="317"/>
      <c r="M3028" s="317"/>
      <c r="N3028" s="333"/>
      <c r="O3028" s="318"/>
      <c r="P3028" s="319"/>
      <c r="Q3028" s="320"/>
      <c r="R3028" s="319"/>
      <c r="S3028" s="319"/>
      <c r="T3028" s="320"/>
      <c r="U3028" s="321"/>
      <c r="V3028" s="270"/>
    </row>
    <row r="3029" spans="3:22">
      <c r="C3029" s="1">
        <f>+IF(D3029=1,COUNTIF($D$2:D3029,D3029),0)</f>
        <v>0</v>
      </c>
      <c r="D3029" s="1">
        <f>+COUNTIF($E$2:E3029,E3029)</f>
        <v>250</v>
      </c>
      <c r="E3029" s="1" t="str">
        <f t="shared" si="94"/>
        <v/>
      </c>
      <c r="F3029" s="323">
        <f t="shared" si="95"/>
        <v>3027</v>
      </c>
      <c r="G3029" s="317"/>
      <c r="H3029" s="317"/>
      <c r="I3029" s="317"/>
      <c r="J3029" s="317"/>
      <c r="K3029" s="317"/>
      <c r="L3029" s="317"/>
      <c r="M3029" s="317"/>
      <c r="N3029" s="333"/>
      <c r="O3029" s="318"/>
      <c r="P3029" s="319"/>
      <c r="Q3029" s="320"/>
      <c r="R3029" s="319"/>
      <c r="S3029" s="319"/>
      <c r="T3029" s="320"/>
      <c r="U3029" s="321"/>
      <c r="V3029" s="270"/>
    </row>
    <row r="3030" spans="3:22">
      <c r="C3030" s="1">
        <f>+IF(D3030=1,COUNTIF($D$2:D3030,D3030),0)</f>
        <v>0</v>
      </c>
      <c r="D3030" s="1">
        <f>+COUNTIF($E$2:E3030,E3030)</f>
        <v>251</v>
      </c>
      <c r="E3030" s="1" t="str">
        <f t="shared" si="94"/>
        <v/>
      </c>
      <c r="F3030" s="323">
        <f t="shared" si="95"/>
        <v>3028</v>
      </c>
      <c r="G3030" s="317"/>
      <c r="H3030" s="317"/>
      <c r="I3030" s="317"/>
      <c r="J3030" s="317"/>
      <c r="K3030" s="317"/>
      <c r="L3030" s="317"/>
      <c r="M3030" s="317"/>
      <c r="N3030" s="333"/>
      <c r="O3030" s="318"/>
      <c r="P3030" s="319"/>
      <c r="Q3030" s="320"/>
      <c r="R3030" s="319"/>
      <c r="S3030" s="319"/>
      <c r="T3030" s="320"/>
      <c r="U3030" s="321"/>
      <c r="V3030" s="270"/>
    </row>
    <row r="3031" spans="3:22">
      <c r="C3031" s="1">
        <f>+IF(D3031=1,COUNTIF($D$2:D3031,D3031),0)</f>
        <v>0</v>
      </c>
      <c r="D3031" s="1">
        <f>+COUNTIF($E$2:E3031,E3031)</f>
        <v>252</v>
      </c>
      <c r="E3031" s="1" t="str">
        <f t="shared" si="94"/>
        <v/>
      </c>
      <c r="F3031" s="323">
        <f t="shared" si="95"/>
        <v>3029</v>
      </c>
      <c r="G3031" s="317"/>
      <c r="H3031" s="317"/>
      <c r="I3031" s="317"/>
      <c r="J3031" s="317"/>
      <c r="K3031" s="317"/>
      <c r="L3031" s="317"/>
      <c r="M3031" s="317"/>
      <c r="N3031" s="333"/>
      <c r="O3031" s="318"/>
      <c r="P3031" s="319"/>
      <c r="Q3031" s="320"/>
      <c r="R3031" s="319"/>
      <c r="S3031" s="319"/>
      <c r="T3031" s="320"/>
      <c r="U3031" s="321"/>
      <c r="V3031" s="270"/>
    </row>
    <row r="3032" spans="3:22">
      <c r="C3032" s="1">
        <f>+IF(D3032=1,COUNTIF($D$2:D3032,D3032),0)</f>
        <v>0</v>
      </c>
      <c r="D3032" s="1">
        <f>+COUNTIF($E$2:E3032,E3032)</f>
        <v>253</v>
      </c>
      <c r="E3032" s="1" t="str">
        <f t="shared" si="94"/>
        <v/>
      </c>
      <c r="F3032" s="323">
        <f t="shared" si="95"/>
        <v>3030</v>
      </c>
      <c r="G3032" s="317"/>
      <c r="H3032" s="317"/>
      <c r="I3032" s="317"/>
      <c r="J3032" s="317"/>
      <c r="K3032" s="317"/>
      <c r="L3032" s="317"/>
      <c r="M3032" s="317"/>
      <c r="N3032" s="333"/>
      <c r="O3032" s="318"/>
      <c r="P3032" s="319"/>
      <c r="Q3032" s="320"/>
      <c r="R3032" s="319"/>
      <c r="S3032" s="319"/>
      <c r="T3032" s="320"/>
      <c r="U3032" s="321"/>
      <c r="V3032" s="270"/>
    </row>
    <row r="3033" spans="3:22">
      <c r="C3033" s="1">
        <f>+IF(D3033=1,COUNTIF($D$2:D3033,D3033),0)</f>
        <v>0</v>
      </c>
      <c r="D3033" s="1">
        <f>+COUNTIF($E$2:E3033,E3033)</f>
        <v>254</v>
      </c>
      <c r="E3033" s="1" t="str">
        <f t="shared" si="94"/>
        <v/>
      </c>
      <c r="F3033" s="323">
        <f t="shared" si="95"/>
        <v>3031</v>
      </c>
      <c r="G3033" s="317"/>
      <c r="H3033" s="317"/>
      <c r="I3033" s="317"/>
      <c r="J3033" s="317"/>
      <c r="K3033" s="317"/>
      <c r="L3033" s="317"/>
      <c r="M3033" s="317"/>
      <c r="N3033" s="333"/>
      <c r="O3033" s="318"/>
      <c r="P3033" s="319"/>
      <c r="Q3033" s="320"/>
      <c r="R3033" s="319"/>
      <c r="S3033" s="319"/>
      <c r="T3033" s="320"/>
      <c r="U3033" s="321"/>
      <c r="V3033" s="270"/>
    </row>
    <row r="3034" spans="3:22">
      <c r="C3034" s="1">
        <f>+IF(D3034=1,COUNTIF($D$2:D3034,D3034),0)</f>
        <v>0</v>
      </c>
      <c r="D3034" s="1">
        <f>+COUNTIF($E$2:E3034,E3034)</f>
        <v>255</v>
      </c>
      <c r="E3034" s="1" t="str">
        <f t="shared" si="94"/>
        <v/>
      </c>
      <c r="F3034" s="323">
        <f t="shared" si="95"/>
        <v>3032</v>
      </c>
      <c r="G3034" s="317"/>
      <c r="H3034" s="317"/>
      <c r="I3034" s="317"/>
      <c r="J3034" s="317"/>
      <c r="K3034" s="317"/>
      <c r="L3034" s="317"/>
      <c r="M3034" s="317"/>
      <c r="N3034" s="333"/>
      <c r="O3034" s="318"/>
      <c r="P3034" s="319"/>
      <c r="Q3034" s="320"/>
      <c r="R3034" s="319"/>
      <c r="S3034" s="319"/>
      <c r="T3034" s="320"/>
      <c r="U3034" s="321"/>
      <c r="V3034" s="270"/>
    </row>
    <row r="3035" spans="3:22">
      <c r="C3035" s="1">
        <f>+IF(D3035=1,COUNTIF($D$2:D3035,D3035),0)</f>
        <v>0</v>
      </c>
      <c r="D3035" s="1">
        <f>+COUNTIF($E$2:E3035,E3035)</f>
        <v>256</v>
      </c>
      <c r="E3035" s="1" t="str">
        <f t="shared" si="94"/>
        <v/>
      </c>
      <c r="F3035" s="323">
        <f t="shared" si="95"/>
        <v>3033</v>
      </c>
      <c r="G3035" s="317"/>
      <c r="H3035" s="317"/>
      <c r="I3035" s="317"/>
      <c r="J3035" s="317"/>
      <c r="K3035" s="317"/>
      <c r="L3035" s="317"/>
      <c r="M3035" s="317"/>
      <c r="N3035" s="333"/>
      <c r="O3035" s="318"/>
      <c r="P3035" s="319"/>
      <c r="Q3035" s="320"/>
      <c r="R3035" s="319"/>
      <c r="S3035" s="319"/>
      <c r="T3035" s="320"/>
      <c r="U3035" s="321"/>
      <c r="V3035" s="270"/>
    </row>
    <row r="3036" spans="3:22">
      <c r="C3036" s="1">
        <f>+IF(D3036=1,COUNTIF($D$2:D3036,D3036),0)</f>
        <v>0</v>
      </c>
      <c r="D3036" s="1">
        <f>+COUNTIF($E$2:E3036,E3036)</f>
        <v>257</v>
      </c>
      <c r="E3036" s="1" t="str">
        <f t="shared" si="94"/>
        <v/>
      </c>
      <c r="F3036" s="323">
        <f t="shared" si="95"/>
        <v>3034</v>
      </c>
      <c r="G3036" s="317"/>
      <c r="H3036" s="317"/>
      <c r="I3036" s="317"/>
      <c r="J3036" s="317"/>
      <c r="K3036" s="317"/>
      <c r="L3036" s="317"/>
      <c r="M3036" s="317"/>
      <c r="N3036" s="333"/>
      <c r="O3036" s="318"/>
      <c r="P3036" s="319"/>
      <c r="Q3036" s="320"/>
      <c r="R3036" s="319"/>
      <c r="S3036" s="319"/>
      <c r="T3036" s="320"/>
      <c r="U3036" s="321"/>
      <c r="V3036" s="270"/>
    </row>
    <row r="3037" spans="3:22">
      <c r="C3037" s="1">
        <f>+IF(D3037=1,COUNTIF($D$2:D3037,D3037),0)</f>
        <v>0</v>
      </c>
      <c r="D3037" s="1">
        <f>+COUNTIF($E$2:E3037,E3037)</f>
        <v>258</v>
      </c>
      <c r="E3037" s="1" t="str">
        <f t="shared" si="94"/>
        <v/>
      </c>
      <c r="F3037" s="323">
        <f t="shared" si="95"/>
        <v>3035</v>
      </c>
      <c r="G3037" s="317"/>
      <c r="H3037" s="317"/>
      <c r="I3037" s="317"/>
      <c r="J3037" s="317"/>
      <c r="K3037" s="317"/>
      <c r="L3037" s="317"/>
      <c r="M3037" s="317"/>
      <c r="N3037" s="333"/>
      <c r="O3037" s="318"/>
      <c r="P3037" s="319"/>
      <c r="Q3037" s="320"/>
      <c r="R3037" s="319"/>
      <c r="S3037" s="319"/>
      <c r="T3037" s="320"/>
      <c r="U3037" s="321"/>
      <c r="V3037" s="270"/>
    </row>
    <row r="3038" spans="3:22">
      <c r="C3038" s="1">
        <f>+IF(D3038=1,COUNTIF($D$2:D3038,D3038),0)</f>
        <v>0</v>
      </c>
      <c r="D3038" s="1">
        <f>+COUNTIF($E$2:E3038,E3038)</f>
        <v>259</v>
      </c>
      <c r="E3038" s="1" t="str">
        <f t="shared" si="94"/>
        <v/>
      </c>
      <c r="F3038" s="323">
        <f t="shared" si="95"/>
        <v>3036</v>
      </c>
      <c r="G3038" s="317"/>
      <c r="H3038" s="317"/>
      <c r="I3038" s="317"/>
      <c r="J3038" s="317"/>
      <c r="K3038" s="317"/>
      <c r="L3038" s="317"/>
      <c r="M3038" s="317"/>
      <c r="N3038" s="333"/>
      <c r="O3038" s="318"/>
      <c r="P3038" s="319"/>
      <c r="Q3038" s="320"/>
      <c r="R3038" s="319"/>
      <c r="S3038" s="319"/>
      <c r="T3038" s="320"/>
      <c r="U3038" s="321"/>
      <c r="V3038" s="270"/>
    </row>
    <row r="3039" spans="3:22">
      <c r="C3039" s="1">
        <f>+IF(D3039=1,COUNTIF($D$2:D3039,D3039),0)</f>
        <v>0</v>
      </c>
      <c r="D3039" s="1">
        <f>+COUNTIF($E$2:E3039,E3039)</f>
        <v>260</v>
      </c>
      <c r="E3039" s="1" t="str">
        <f t="shared" si="94"/>
        <v/>
      </c>
      <c r="F3039" s="323">
        <f t="shared" si="95"/>
        <v>3037</v>
      </c>
      <c r="G3039" s="317"/>
      <c r="H3039" s="317"/>
      <c r="I3039" s="317"/>
      <c r="J3039" s="317"/>
      <c r="K3039" s="317"/>
      <c r="L3039" s="317"/>
      <c r="M3039" s="317"/>
      <c r="N3039" s="333"/>
      <c r="O3039" s="318"/>
      <c r="P3039" s="319"/>
      <c r="Q3039" s="320"/>
      <c r="R3039" s="319"/>
      <c r="S3039" s="319"/>
      <c r="T3039" s="320"/>
      <c r="U3039" s="321"/>
      <c r="V3039" s="270"/>
    </row>
    <row r="3040" spans="3:22">
      <c r="C3040" s="1">
        <f>+IF(D3040=1,COUNTIF($D$2:D3040,D3040),0)</f>
        <v>0</v>
      </c>
      <c r="D3040" s="1">
        <f>+COUNTIF($E$2:E3040,E3040)</f>
        <v>261</v>
      </c>
      <c r="E3040" s="1" t="str">
        <f t="shared" si="94"/>
        <v/>
      </c>
      <c r="F3040" s="323">
        <f t="shared" si="95"/>
        <v>3038</v>
      </c>
      <c r="G3040" s="317"/>
      <c r="H3040" s="317"/>
      <c r="I3040" s="317"/>
      <c r="J3040" s="317"/>
      <c r="K3040" s="317"/>
      <c r="L3040" s="317"/>
      <c r="M3040" s="317"/>
      <c r="N3040" s="333"/>
      <c r="O3040" s="318"/>
      <c r="P3040" s="319"/>
      <c r="Q3040" s="320"/>
      <c r="R3040" s="319"/>
      <c r="S3040" s="319"/>
      <c r="T3040" s="320"/>
      <c r="U3040" s="321"/>
      <c r="V3040" s="270"/>
    </row>
    <row r="3041" spans="3:22">
      <c r="C3041" s="1">
        <f>+IF(D3041=1,COUNTIF($D$2:D3041,D3041),0)</f>
        <v>0</v>
      </c>
      <c r="D3041" s="1">
        <f>+COUNTIF($E$2:E3041,E3041)</f>
        <v>262</v>
      </c>
      <c r="E3041" s="1" t="str">
        <f t="shared" si="94"/>
        <v/>
      </c>
      <c r="F3041" s="323">
        <f t="shared" si="95"/>
        <v>3039</v>
      </c>
      <c r="G3041" s="317"/>
      <c r="H3041" s="317"/>
      <c r="I3041" s="317"/>
      <c r="J3041" s="317"/>
      <c r="K3041" s="317"/>
      <c r="L3041" s="317"/>
      <c r="M3041" s="317"/>
      <c r="N3041" s="333"/>
      <c r="O3041" s="318"/>
      <c r="P3041" s="319"/>
      <c r="Q3041" s="320"/>
      <c r="R3041" s="319"/>
      <c r="S3041" s="319"/>
      <c r="T3041" s="320"/>
      <c r="U3041" s="321"/>
      <c r="V3041" s="270"/>
    </row>
    <row r="3042" spans="3:22">
      <c r="C3042" s="1">
        <f>+IF(D3042=1,COUNTIF($D$2:D3042,D3042),0)</f>
        <v>0</v>
      </c>
      <c r="D3042" s="1">
        <f>+COUNTIF($E$2:E3042,E3042)</f>
        <v>263</v>
      </c>
      <c r="E3042" s="1" t="str">
        <f t="shared" si="94"/>
        <v/>
      </c>
      <c r="F3042" s="323">
        <f t="shared" si="95"/>
        <v>3040</v>
      </c>
      <c r="G3042" s="317"/>
      <c r="H3042" s="317"/>
      <c r="I3042" s="317"/>
      <c r="J3042" s="317"/>
      <c r="K3042" s="317"/>
      <c r="L3042" s="317"/>
      <c r="M3042" s="317"/>
      <c r="N3042" s="333"/>
      <c r="O3042" s="318"/>
      <c r="P3042" s="319"/>
      <c r="Q3042" s="320"/>
      <c r="R3042" s="319"/>
      <c r="S3042" s="319"/>
      <c r="T3042" s="320"/>
      <c r="U3042" s="321"/>
      <c r="V3042" s="270"/>
    </row>
    <row r="3043" spans="3:22">
      <c r="C3043" s="1">
        <f>+IF(D3043=1,COUNTIF($D$2:D3043,D3043),0)</f>
        <v>0</v>
      </c>
      <c r="D3043" s="1">
        <f>+COUNTIF($E$2:E3043,E3043)</f>
        <v>264</v>
      </c>
      <c r="E3043" s="1" t="str">
        <f t="shared" si="94"/>
        <v/>
      </c>
      <c r="F3043" s="323">
        <f t="shared" si="95"/>
        <v>3041</v>
      </c>
      <c r="G3043" s="317"/>
      <c r="H3043" s="317"/>
      <c r="I3043" s="317"/>
      <c r="J3043" s="317"/>
      <c r="K3043" s="317"/>
      <c r="L3043" s="317"/>
      <c r="M3043" s="317"/>
      <c r="N3043" s="333"/>
      <c r="O3043" s="318"/>
      <c r="P3043" s="319"/>
      <c r="Q3043" s="320"/>
      <c r="R3043" s="319"/>
      <c r="S3043" s="319"/>
      <c r="T3043" s="320"/>
      <c r="U3043" s="321"/>
      <c r="V3043" s="270"/>
    </row>
    <row r="3044" spans="3:22">
      <c r="C3044" s="1">
        <f>+IF(D3044=1,COUNTIF($D$2:D3044,D3044),0)</f>
        <v>0</v>
      </c>
      <c r="D3044" s="1">
        <f>+COUNTIF($E$2:E3044,E3044)</f>
        <v>265</v>
      </c>
      <c r="E3044" s="1" t="str">
        <f t="shared" si="94"/>
        <v/>
      </c>
      <c r="F3044" s="323">
        <f t="shared" si="95"/>
        <v>3042</v>
      </c>
      <c r="G3044" s="317"/>
      <c r="H3044" s="317"/>
      <c r="I3044" s="317"/>
      <c r="J3044" s="317"/>
      <c r="K3044" s="317"/>
      <c r="L3044" s="317"/>
      <c r="M3044" s="317"/>
      <c r="N3044" s="333"/>
      <c r="O3044" s="318"/>
      <c r="P3044" s="319"/>
      <c r="Q3044" s="320"/>
      <c r="R3044" s="319"/>
      <c r="S3044" s="319"/>
      <c r="T3044" s="320"/>
      <c r="U3044" s="321"/>
      <c r="V3044" s="270"/>
    </row>
    <row r="3045" spans="3:22">
      <c r="C3045" s="1">
        <f>+IF(D3045=1,COUNTIF($D$2:D3045,D3045),0)</f>
        <v>0</v>
      </c>
      <c r="D3045" s="1">
        <f>+COUNTIF($E$2:E3045,E3045)</f>
        <v>266</v>
      </c>
      <c r="E3045" s="1" t="str">
        <f t="shared" si="94"/>
        <v/>
      </c>
      <c r="F3045" s="323">
        <f t="shared" si="95"/>
        <v>3043</v>
      </c>
      <c r="G3045" s="317"/>
      <c r="H3045" s="317"/>
      <c r="I3045" s="317"/>
      <c r="J3045" s="317"/>
      <c r="K3045" s="317"/>
      <c r="L3045" s="317"/>
      <c r="M3045" s="317"/>
      <c r="N3045" s="333"/>
      <c r="O3045" s="318"/>
      <c r="P3045" s="319"/>
      <c r="Q3045" s="320"/>
      <c r="R3045" s="319"/>
      <c r="S3045" s="319"/>
      <c r="T3045" s="320"/>
      <c r="U3045" s="321"/>
      <c r="V3045" s="270"/>
    </row>
    <row r="3046" spans="3:22">
      <c r="C3046" s="1">
        <f>+IF(D3046=1,COUNTIF($D$2:D3046,D3046),0)</f>
        <v>0</v>
      </c>
      <c r="D3046" s="1">
        <f>+COUNTIF($E$2:E3046,E3046)</f>
        <v>267</v>
      </c>
      <c r="E3046" s="1" t="str">
        <f t="shared" si="94"/>
        <v/>
      </c>
      <c r="F3046" s="323">
        <f t="shared" si="95"/>
        <v>3044</v>
      </c>
      <c r="G3046" s="317"/>
      <c r="H3046" s="317"/>
      <c r="I3046" s="317"/>
      <c r="J3046" s="317"/>
      <c r="K3046" s="317"/>
      <c r="L3046" s="317"/>
      <c r="M3046" s="317"/>
      <c r="N3046" s="333"/>
      <c r="O3046" s="318"/>
      <c r="P3046" s="319"/>
      <c r="Q3046" s="320"/>
      <c r="R3046" s="319"/>
      <c r="S3046" s="319"/>
      <c r="T3046" s="320"/>
      <c r="U3046" s="321"/>
      <c r="V3046" s="270"/>
    </row>
    <row r="3047" spans="3:22">
      <c r="C3047" s="1">
        <f>+IF(D3047=1,COUNTIF($D$2:D3047,D3047),0)</f>
        <v>0</v>
      </c>
      <c r="D3047" s="1">
        <f>+COUNTIF($E$2:E3047,E3047)</f>
        <v>268</v>
      </c>
      <c r="E3047" s="1" t="str">
        <f t="shared" si="94"/>
        <v/>
      </c>
      <c r="F3047" s="323">
        <f t="shared" si="95"/>
        <v>3045</v>
      </c>
      <c r="G3047" s="317"/>
      <c r="H3047" s="317"/>
      <c r="I3047" s="317"/>
      <c r="J3047" s="317"/>
      <c r="K3047" s="317"/>
      <c r="L3047" s="317"/>
      <c r="M3047" s="317"/>
      <c r="N3047" s="333"/>
      <c r="O3047" s="318"/>
      <c r="P3047" s="319"/>
      <c r="Q3047" s="320"/>
      <c r="R3047" s="319"/>
      <c r="S3047" s="319"/>
      <c r="T3047" s="320"/>
      <c r="U3047" s="321"/>
      <c r="V3047" s="270"/>
    </row>
    <row r="3048" spans="3:22">
      <c r="C3048" s="1">
        <f>+IF(D3048=1,COUNTIF($D$2:D3048,D3048),0)</f>
        <v>0</v>
      </c>
      <c r="D3048" s="1">
        <f>+COUNTIF($E$2:E3048,E3048)</f>
        <v>269</v>
      </c>
      <c r="E3048" s="1" t="str">
        <f t="shared" si="94"/>
        <v/>
      </c>
      <c r="F3048" s="323">
        <f t="shared" si="95"/>
        <v>3046</v>
      </c>
      <c r="G3048" s="317"/>
      <c r="H3048" s="317"/>
      <c r="I3048" s="317"/>
      <c r="J3048" s="317"/>
      <c r="K3048" s="317"/>
      <c r="L3048" s="317"/>
      <c r="M3048" s="317"/>
      <c r="N3048" s="333"/>
      <c r="O3048" s="318"/>
      <c r="P3048" s="319"/>
      <c r="Q3048" s="320"/>
      <c r="R3048" s="319"/>
      <c r="S3048" s="319"/>
      <c r="T3048" s="320"/>
      <c r="U3048" s="321"/>
      <c r="V3048" s="270"/>
    </row>
    <row r="3049" spans="3:22">
      <c r="C3049" s="1">
        <f>+IF(D3049=1,COUNTIF($D$2:D3049,D3049),0)</f>
        <v>0</v>
      </c>
      <c r="D3049" s="1">
        <f>+COUNTIF($E$2:E3049,E3049)</f>
        <v>270</v>
      </c>
      <c r="E3049" s="1" t="str">
        <f t="shared" si="94"/>
        <v/>
      </c>
      <c r="F3049" s="323">
        <f t="shared" si="95"/>
        <v>3047</v>
      </c>
      <c r="G3049" s="317"/>
      <c r="H3049" s="317"/>
      <c r="I3049" s="317"/>
      <c r="J3049" s="317"/>
      <c r="K3049" s="317"/>
      <c r="L3049" s="317"/>
      <c r="M3049" s="317"/>
      <c r="N3049" s="333"/>
      <c r="O3049" s="318"/>
      <c r="P3049" s="319"/>
      <c r="Q3049" s="320"/>
      <c r="R3049" s="319"/>
      <c r="S3049" s="319"/>
      <c r="T3049" s="320"/>
      <c r="U3049" s="321"/>
      <c r="V3049" s="270"/>
    </row>
    <row r="3050" spans="3:22">
      <c r="C3050" s="1">
        <f>+IF(D3050=1,COUNTIF($D$2:D3050,D3050),0)</f>
        <v>0</v>
      </c>
      <c r="D3050" s="1">
        <f>+COUNTIF($E$2:E3050,E3050)</f>
        <v>271</v>
      </c>
      <c r="E3050" s="1" t="str">
        <f t="shared" si="94"/>
        <v/>
      </c>
      <c r="F3050" s="323">
        <f t="shared" si="95"/>
        <v>3048</v>
      </c>
      <c r="G3050" s="317"/>
      <c r="H3050" s="317"/>
      <c r="I3050" s="317"/>
      <c r="J3050" s="317"/>
      <c r="K3050" s="317"/>
      <c r="L3050" s="317"/>
      <c r="M3050" s="317"/>
      <c r="N3050" s="333"/>
      <c r="O3050" s="318"/>
      <c r="P3050" s="319"/>
      <c r="Q3050" s="320"/>
      <c r="R3050" s="319"/>
      <c r="S3050" s="319"/>
      <c r="T3050" s="320"/>
      <c r="U3050" s="321"/>
      <c r="V3050" s="270"/>
    </row>
    <row r="3051" spans="3:22">
      <c r="C3051" s="1">
        <f>+IF(D3051=1,COUNTIF($D$2:D3051,D3051),0)</f>
        <v>0</v>
      </c>
      <c r="D3051" s="1">
        <f>+COUNTIF($E$2:E3051,E3051)</f>
        <v>272</v>
      </c>
      <c r="E3051" s="1" t="str">
        <f t="shared" si="94"/>
        <v/>
      </c>
      <c r="F3051" s="323">
        <f t="shared" si="95"/>
        <v>3049</v>
      </c>
      <c r="G3051" s="317"/>
      <c r="H3051" s="317"/>
      <c r="I3051" s="317"/>
      <c r="J3051" s="317"/>
      <c r="K3051" s="317"/>
      <c r="L3051" s="317"/>
      <c r="M3051" s="317"/>
      <c r="N3051" s="333"/>
      <c r="O3051" s="318"/>
      <c r="P3051" s="319"/>
      <c r="Q3051" s="320"/>
      <c r="R3051" s="319"/>
      <c r="S3051" s="319"/>
      <c r="T3051" s="320"/>
      <c r="U3051" s="321"/>
      <c r="V3051" s="270"/>
    </row>
    <row r="3052" spans="3:22">
      <c r="C3052" s="1">
        <f>+IF(D3052=1,COUNTIF($D$2:D3052,D3052),0)</f>
        <v>0</v>
      </c>
      <c r="D3052" s="1">
        <f>+COUNTIF($E$2:E3052,E3052)</f>
        <v>273</v>
      </c>
      <c r="E3052" s="1" t="str">
        <f t="shared" si="94"/>
        <v/>
      </c>
      <c r="F3052" s="323">
        <f t="shared" si="95"/>
        <v>3050</v>
      </c>
      <c r="G3052" s="317"/>
      <c r="H3052" s="317"/>
      <c r="I3052" s="317"/>
      <c r="J3052" s="317"/>
      <c r="K3052" s="317"/>
      <c r="L3052" s="317"/>
      <c r="M3052" s="317"/>
      <c r="N3052" s="333"/>
      <c r="O3052" s="318"/>
      <c r="P3052" s="319"/>
      <c r="Q3052" s="320"/>
      <c r="R3052" s="319"/>
      <c r="S3052" s="319"/>
      <c r="T3052" s="320"/>
      <c r="U3052" s="321"/>
      <c r="V3052" s="270"/>
    </row>
    <row r="3053" spans="3:22">
      <c r="C3053" s="1">
        <f>+IF(D3053=1,COUNTIF($D$2:D3053,D3053),0)</f>
        <v>0</v>
      </c>
      <c r="D3053" s="1">
        <f>+COUNTIF($E$2:E3053,E3053)</f>
        <v>274</v>
      </c>
      <c r="E3053" s="1" t="str">
        <f t="shared" si="94"/>
        <v/>
      </c>
      <c r="F3053" s="323">
        <f t="shared" si="95"/>
        <v>3051</v>
      </c>
      <c r="G3053" s="317"/>
      <c r="H3053" s="317"/>
      <c r="I3053" s="317"/>
      <c r="J3053" s="317"/>
      <c r="K3053" s="317"/>
      <c r="L3053" s="317"/>
      <c r="M3053" s="317"/>
      <c r="N3053" s="333"/>
      <c r="O3053" s="318"/>
      <c r="P3053" s="319"/>
      <c r="Q3053" s="320"/>
      <c r="R3053" s="319"/>
      <c r="S3053" s="319"/>
      <c r="T3053" s="320"/>
      <c r="U3053" s="321"/>
      <c r="V3053" s="270"/>
    </row>
    <row r="3054" spans="3:22">
      <c r="C3054" s="1">
        <f>+IF(D3054=1,COUNTIF($D$2:D3054,D3054),0)</f>
        <v>0</v>
      </c>
      <c r="D3054" s="1">
        <f>+COUNTIF($E$2:E3054,E3054)</f>
        <v>275</v>
      </c>
      <c r="E3054" s="1" t="str">
        <f t="shared" si="94"/>
        <v/>
      </c>
      <c r="F3054" s="323">
        <f t="shared" si="95"/>
        <v>3052</v>
      </c>
      <c r="G3054" s="317"/>
      <c r="H3054" s="317"/>
      <c r="I3054" s="317"/>
      <c r="J3054" s="317"/>
      <c r="K3054" s="317"/>
      <c r="L3054" s="317"/>
      <c r="M3054" s="317"/>
      <c r="N3054" s="333"/>
      <c r="O3054" s="318"/>
      <c r="P3054" s="319"/>
      <c r="Q3054" s="320"/>
      <c r="R3054" s="319"/>
      <c r="S3054" s="319"/>
      <c r="T3054" s="320"/>
      <c r="U3054" s="321"/>
      <c r="V3054" s="270"/>
    </row>
    <row r="3055" spans="3:22">
      <c r="C3055" s="1">
        <f>+IF(D3055=1,COUNTIF($D$2:D3055,D3055),0)</f>
        <v>0</v>
      </c>
      <c r="D3055" s="1">
        <f>+COUNTIF($E$2:E3055,E3055)</f>
        <v>276</v>
      </c>
      <c r="E3055" s="1" t="str">
        <f t="shared" si="94"/>
        <v/>
      </c>
      <c r="F3055" s="323">
        <f t="shared" si="95"/>
        <v>3053</v>
      </c>
      <c r="G3055" s="317"/>
      <c r="H3055" s="317"/>
      <c r="I3055" s="317"/>
      <c r="J3055" s="317"/>
      <c r="K3055" s="317"/>
      <c r="L3055" s="317"/>
      <c r="M3055" s="317"/>
      <c r="N3055" s="333"/>
      <c r="O3055" s="318"/>
      <c r="P3055" s="319"/>
      <c r="Q3055" s="320"/>
      <c r="R3055" s="319"/>
      <c r="S3055" s="319"/>
      <c r="T3055" s="320"/>
      <c r="U3055" s="321"/>
      <c r="V3055" s="270"/>
    </row>
    <row r="3056" spans="3:22">
      <c r="C3056" s="1">
        <f>+IF(D3056=1,COUNTIF($D$2:D3056,D3056),0)</f>
        <v>0</v>
      </c>
      <c r="D3056" s="1">
        <f>+COUNTIF($E$2:E3056,E3056)</f>
        <v>277</v>
      </c>
      <c r="E3056" s="1" t="str">
        <f t="shared" si="94"/>
        <v/>
      </c>
      <c r="F3056" s="323">
        <f t="shared" si="95"/>
        <v>3054</v>
      </c>
      <c r="G3056" s="317"/>
      <c r="H3056" s="317"/>
      <c r="I3056" s="317"/>
      <c r="J3056" s="317"/>
      <c r="K3056" s="317"/>
      <c r="L3056" s="317"/>
      <c r="M3056" s="317"/>
      <c r="N3056" s="333"/>
      <c r="O3056" s="318"/>
      <c r="P3056" s="319"/>
      <c r="Q3056" s="320"/>
      <c r="R3056" s="319"/>
      <c r="S3056" s="319"/>
      <c r="T3056" s="320"/>
      <c r="U3056" s="321"/>
      <c r="V3056" s="270"/>
    </row>
    <row r="3057" spans="3:22">
      <c r="C3057" s="1">
        <f>+IF(D3057=1,COUNTIF($D$2:D3057,D3057),0)</f>
        <v>0</v>
      </c>
      <c r="D3057" s="1">
        <f>+COUNTIF($E$2:E3057,E3057)</f>
        <v>278</v>
      </c>
      <c r="E3057" s="1" t="str">
        <f t="shared" si="94"/>
        <v/>
      </c>
      <c r="F3057" s="323">
        <f t="shared" si="95"/>
        <v>3055</v>
      </c>
      <c r="G3057" s="317"/>
      <c r="H3057" s="317"/>
      <c r="I3057" s="317"/>
      <c r="J3057" s="317"/>
      <c r="K3057" s="317"/>
      <c r="L3057" s="317"/>
      <c r="M3057" s="317"/>
      <c r="N3057" s="333"/>
      <c r="O3057" s="318"/>
      <c r="P3057" s="319"/>
      <c r="Q3057" s="320"/>
      <c r="R3057" s="319"/>
      <c r="S3057" s="319"/>
      <c r="T3057" s="320"/>
      <c r="U3057" s="321"/>
      <c r="V3057" s="270"/>
    </row>
    <row r="3058" spans="3:22">
      <c r="C3058" s="1">
        <f>+IF(D3058=1,COUNTIF($D$2:D3058,D3058),0)</f>
        <v>0</v>
      </c>
      <c r="D3058" s="1">
        <f>+COUNTIF($E$2:E3058,E3058)</f>
        <v>279</v>
      </c>
      <c r="E3058" s="1" t="str">
        <f t="shared" si="94"/>
        <v/>
      </c>
      <c r="F3058" s="323">
        <f t="shared" si="95"/>
        <v>3056</v>
      </c>
      <c r="G3058" s="317"/>
      <c r="H3058" s="317"/>
      <c r="I3058" s="317"/>
      <c r="J3058" s="317"/>
      <c r="K3058" s="317"/>
      <c r="L3058" s="317"/>
      <c r="M3058" s="317"/>
      <c r="N3058" s="333"/>
      <c r="O3058" s="318"/>
      <c r="P3058" s="319"/>
      <c r="Q3058" s="320"/>
      <c r="R3058" s="319"/>
      <c r="S3058" s="319"/>
      <c r="T3058" s="320"/>
      <c r="U3058" s="321"/>
      <c r="V3058" s="270"/>
    </row>
    <row r="3059" spans="3:22">
      <c r="C3059" s="1">
        <f>+IF(D3059=1,COUNTIF($D$2:D3059,D3059),0)</f>
        <v>0</v>
      </c>
      <c r="D3059" s="1">
        <f>+COUNTIF($E$2:E3059,E3059)</f>
        <v>280</v>
      </c>
      <c r="E3059" s="1" t="str">
        <f t="shared" si="94"/>
        <v/>
      </c>
      <c r="F3059" s="323">
        <f t="shared" si="95"/>
        <v>3057</v>
      </c>
      <c r="G3059" s="317"/>
      <c r="H3059" s="317"/>
      <c r="I3059" s="317"/>
      <c r="J3059" s="317"/>
      <c r="K3059" s="317"/>
      <c r="L3059" s="317"/>
      <c r="M3059" s="317"/>
      <c r="N3059" s="333"/>
      <c r="O3059" s="318"/>
      <c r="P3059" s="319"/>
      <c r="Q3059" s="320"/>
      <c r="R3059" s="319"/>
      <c r="S3059" s="319"/>
      <c r="T3059" s="320"/>
      <c r="U3059" s="321"/>
      <c r="V3059" s="270"/>
    </row>
    <row r="3060" spans="3:22">
      <c r="C3060" s="1">
        <f>+IF(D3060=1,COUNTIF($D$2:D3060,D3060),0)</f>
        <v>0</v>
      </c>
      <c r="D3060" s="1">
        <f>+COUNTIF($E$2:E3060,E3060)</f>
        <v>281</v>
      </c>
      <c r="E3060" s="1" t="str">
        <f t="shared" si="94"/>
        <v/>
      </c>
      <c r="F3060" s="323">
        <f t="shared" si="95"/>
        <v>3058</v>
      </c>
      <c r="G3060" s="317"/>
      <c r="H3060" s="317"/>
      <c r="I3060" s="317"/>
      <c r="J3060" s="317"/>
      <c r="K3060" s="317"/>
      <c r="L3060" s="317"/>
      <c r="M3060" s="317"/>
      <c r="N3060" s="333"/>
      <c r="O3060" s="318"/>
      <c r="P3060" s="319"/>
      <c r="Q3060" s="320"/>
      <c r="R3060" s="319"/>
      <c r="S3060" s="319"/>
      <c r="T3060" s="320"/>
      <c r="U3060" s="321"/>
      <c r="V3060" s="270"/>
    </row>
    <row r="3061" spans="3:22">
      <c r="C3061" s="1">
        <f>+IF(D3061=1,COUNTIF($D$2:D3061,D3061),0)</f>
        <v>0</v>
      </c>
      <c r="D3061" s="1">
        <f>+COUNTIF($E$2:E3061,E3061)</f>
        <v>282</v>
      </c>
      <c r="E3061" s="1" t="str">
        <f t="shared" si="94"/>
        <v/>
      </c>
      <c r="F3061" s="323">
        <f t="shared" si="95"/>
        <v>3059</v>
      </c>
      <c r="G3061" s="317"/>
      <c r="H3061" s="317"/>
      <c r="I3061" s="317"/>
      <c r="J3061" s="317"/>
      <c r="K3061" s="317"/>
      <c r="L3061" s="317"/>
      <c r="M3061" s="317"/>
      <c r="N3061" s="333"/>
      <c r="O3061" s="318"/>
      <c r="P3061" s="319"/>
      <c r="Q3061" s="320"/>
      <c r="R3061" s="319"/>
      <c r="S3061" s="319"/>
      <c r="T3061" s="320"/>
      <c r="U3061" s="321"/>
      <c r="V3061" s="270"/>
    </row>
    <row r="3062" spans="3:22">
      <c r="C3062" s="1">
        <f>+IF(D3062=1,COUNTIF($D$2:D3062,D3062),0)</f>
        <v>0</v>
      </c>
      <c r="D3062" s="1">
        <f>+COUNTIF($E$2:E3062,E3062)</f>
        <v>283</v>
      </c>
      <c r="E3062" s="1" t="str">
        <f t="shared" si="94"/>
        <v/>
      </c>
      <c r="F3062" s="323">
        <f t="shared" si="95"/>
        <v>3060</v>
      </c>
      <c r="G3062" s="317"/>
      <c r="H3062" s="317"/>
      <c r="I3062" s="317"/>
      <c r="J3062" s="317"/>
      <c r="K3062" s="317"/>
      <c r="L3062" s="317"/>
      <c r="M3062" s="317"/>
      <c r="N3062" s="333"/>
      <c r="O3062" s="318"/>
      <c r="P3062" s="319"/>
      <c r="Q3062" s="320"/>
      <c r="R3062" s="319"/>
      <c r="S3062" s="319"/>
      <c r="T3062" s="320"/>
      <c r="U3062" s="321"/>
      <c r="V3062" s="270"/>
    </row>
    <row r="3063" spans="3:22">
      <c r="C3063" s="1">
        <f>+IF(D3063=1,COUNTIF($D$2:D3063,D3063),0)</f>
        <v>0</v>
      </c>
      <c r="D3063" s="1">
        <f>+COUNTIF($E$2:E3063,E3063)</f>
        <v>284</v>
      </c>
      <c r="E3063" s="1" t="str">
        <f t="shared" si="94"/>
        <v/>
      </c>
      <c r="F3063" s="323">
        <f t="shared" si="95"/>
        <v>3061</v>
      </c>
      <c r="G3063" s="317"/>
      <c r="H3063" s="317"/>
      <c r="I3063" s="317"/>
      <c r="J3063" s="317"/>
      <c r="K3063" s="317"/>
      <c r="L3063" s="317"/>
      <c r="M3063" s="317"/>
      <c r="N3063" s="333"/>
      <c r="O3063" s="318"/>
      <c r="P3063" s="319"/>
      <c r="Q3063" s="320"/>
      <c r="R3063" s="319"/>
      <c r="S3063" s="319"/>
      <c r="T3063" s="320"/>
      <c r="U3063" s="321"/>
      <c r="V3063" s="270"/>
    </row>
    <row r="3064" spans="3:22">
      <c r="C3064" s="1">
        <f>+IF(D3064=1,COUNTIF($D$2:D3064,D3064),0)</f>
        <v>0</v>
      </c>
      <c r="D3064" s="1">
        <f>+COUNTIF($E$2:E3064,E3064)</f>
        <v>285</v>
      </c>
      <c r="E3064" s="1" t="str">
        <f t="shared" si="94"/>
        <v/>
      </c>
      <c r="F3064" s="323">
        <f t="shared" si="95"/>
        <v>3062</v>
      </c>
      <c r="G3064" s="317"/>
      <c r="H3064" s="317"/>
      <c r="I3064" s="317"/>
      <c r="J3064" s="317"/>
      <c r="K3064" s="317"/>
      <c r="L3064" s="317"/>
      <c r="M3064" s="317"/>
      <c r="N3064" s="333"/>
      <c r="O3064" s="318"/>
      <c r="P3064" s="319"/>
      <c r="Q3064" s="320"/>
      <c r="R3064" s="319"/>
      <c r="S3064" s="319"/>
      <c r="T3064" s="320"/>
      <c r="U3064" s="321"/>
      <c r="V3064" s="270"/>
    </row>
    <row r="3065" spans="3:22">
      <c r="C3065" s="1">
        <f>+IF(D3065=1,COUNTIF($D$2:D3065,D3065),0)</f>
        <v>0</v>
      </c>
      <c r="D3065" s="1">
        <f>+COUNTIF($E$2:E3065,E3065)</f>
        <v>286</v>
      </c>
      <c r="E3065" s="1" t="str">
        <f t="shared" si="94"/>
        <v/>
      </c>
      <c r="F3065" s="323">
        <f t="shared" si="95"/>
        <v>3063</v>
      </c>
      <c r="G3065" s="317"/>
      <c r="H3065" s="317"/>
      <c r="I3065" s="317"/>
      <c r="J3065" s="317"/>
      <c r="K3065" s="317"/>
      <c r="L3065" s="317"/>
      <c r="M3065" s="317"/>
      <c r="N3065" s="333"/>
      <c r="O3065" s="318"/>
      <c r="P3065" s="319"/>
      <c r="Q3065" s="320"/>
      <c r="R3065" s="319"/>
      <c r="S3065" s="319"/>
      <c r="T3065" s="320"/>
      <c r="U3065" s="321"/>
      <c r="V3065" s="270"/>
    </row>
    <row r="3066" spans="3:22">
      <c r="C3066" s="1">
        <f>+IF(D3066=1,COUNTIF($D$2:D3066,D3066),0)</f>
        <v>0</v>
      </c>
      <c r="D3066" s="1">
        <f>+COUNTIF($E$2:E3066,E3066)</f>
        <v>287</v>
      </c>
      <c r="E3066" s="1" t="str">
        <f t="shared" si="94"/>
        <v/>
      </c>
      <c r="F3066" s="323">
        <f t="shared" si="95"/>
        <v>3064</v>
      </c>
      <c r="G3066" s="317"/>
      <c r="H3066" s="317"/>
      <c r="I3066" s="317"/>
      <c r="J3066" s="317"/>
      <c r="K3066" s="317"/>
      <c r="L3066" s="317"/>
      <c r="M3066" s="317"/>
      <c r="N3066" s="333"/>
      <c r="O3066" s="318"/>
      <c r="P3066" s="319"/>
      <c r="Q3066" s="320"/>
      <c r="R3066" s="319"/>
      <c r="S3066" s="319"/>
      <c r="T3066" s="320"/>
      <c r="U3066" s="321"/>
      <c r="V3066" s="270"/>
    </row>
    <row r="3067" spans="3:22">
      <c r="C3067" s="1">
        <f>+IF(D3067=1,COUNTIF($D$2:D3067,D3067),0)</f>
        <v>0</v>
      </c>
      <c r="D3067" s="1">
        <f>+COUNTIF($E$2:E3067,E3067)</f>
        <v>288</v>
      </c>
      <c r="E3067" s="1" t="str">
        <f t="shared" si="94"/>
        <v/>
      </c>
      <c r="F3067" s="323">
        <f t="shared" si="95"/>
        <v>3065</v>
      </c>
      <c r="G3067" s="317"/>
      <c r="H3067" s="317"/>
      <c r="I3067" s="317"/>
      <c r="J3067" s="317"/>
      <c r="K3067" s="317"/>
      <c r="L3067" s="317"/>
      <c r="M3067" s="317"/>
      <c r="N3067" s="333"/>
      <c r="O3067" s="318"/>
      <c r="P3067" s="319"/>
      <c r="Q3067" s="320"/>
      <c r="R3067" s="319"/>
      <c r="S3067" s="319"/>
      <c r="T3067" s="320"/>
      <c r="U3067" s="321"/>
      <c r="V3067" s="270"/>
    </row>
    <row r="3068" spans="3:22">
      <c r="C3068" s="1">
        <f>+IF(D3068=1,COUNTIF($D$2:D3068,D3068),0)</f>
        <v>0</v>
      </c>
      <c r="D3068" s="1">
        <f>+COUNTIF($E$2:E3068,E3068)</f>
        <v>289</v>
      </c>
      <c r="E3068" s="1" t="str">
        <f t="shared" si="94"/>
        <v/>
      </c>
      <c r="F3068" s="323">
        <f t="shared" si="95"/>
        <v>3066</v>
      </c>
      <c r="G3068" s="317"/>
      <c r="H3068" s="317"/>
      <c r="I3068" s="317"/>
      <c r="J3068" s="317"/>
      <c r="K3068" s="317"/>
      <c r="L3068" s="317"/>
      <c r="M3068" s="317"/>
      <c r="N3068" s="333"/>
      <c r="O3068" s="318"/>
      <c r="P3068" s="319"/>
      <c r="Q3068" s="320"/>
      <c r="R3068" s="319"/>
      <c r="S3068" s="319"/>
      <c r="T3068" s="320"/>
      <c r="U3068" s="321"/>
      <c r="V3068" s="270"/>
    </row>
    <row r="3069" spans="3:22">
      <c r="C3069" s="1">
        <f>+IF(D3069=1,COUNTIF($D$2:D3069,D3069),0)</f>
        <v>0</v>
      </c>
      <c r="D3069" s="1">
        <f>+COUNTIF($E$2:E3069,E3069)</f>
        <v>290</v>
      </c>
      <c r="E3069" s="1" t="str">
        <f t="shared" si="94"/>
        <v/>
      </c>
      <c r="F3069" s="323">
        <f t="shared" si="95"/>
        <v>3067</v>
      </c>
      <c r="G3069" s="317"/>
      <c r="H3069" s="317"/>
      <c r="I3069" s="317"/>
      <c r="J3069" s="317"/>
      <c r="K3069" s="317"/>
      <c r="L3069" s="317"/>
      <c r="M3069" s="317"/>
      <c r="N3069" s="333"/>
      <c r="O3069" s="318"/>
      <c r="P3069" s="319"/>
      <c r="Q3069" s="320"/>
      <c r="R3069" s="319"/>
      <c r="S3069" s="319"/>
      <c r="T3069" s="320"/>
      <c r="U3069" s="321"/>
      <c r="V3069" s="270"/>
    </row>
    <row r="3070" spans="3:22">
      <c r="C3070" s="1">
        <f>+IF(D3070=1,COUNTIF($D$2:D3070,D3070),0)</f>
        <v>0</v>
      </c>
      <c r="D3070" s="1">
        <f>+COUNTIF($E$2:E3070,E3070)</f>
        <v>291</v>
      </c>
      <c r="E3070" s="1" t="str">
        <f t="shared" si="94"/>
        <v/>
      </c>
      <c r="F3070" s="323">
        <f t="shared" si="95"/>
        <v>3068</v>
      </c>
      <c r="G3070" s="317"/>
      <c r="H3070" s="317"/>
      <c r="I3070" s="317"/>
      <c r="J3070" s="317"/>
      <c r="K3070" s="317"/>
      <c r="L3070" s="317"/>
      <c r="M3070" s="317"/>
      <c r="N3070" s="333"/>
      <c r="O3070" s="318"/>
      <c r="P3070" s="319"/>
      <c r="Q3070" s="320"/>
      <c r="R3070" s="319"/>
      <c r="S3070" s="319"/>
      <c r="T3070" s="320"/>
      <c r="U3070" s="321"/>
      <c r="V3070" s="270"/>
    </row>
    <row r="3071" spans="3:22">
      <c r="C3071" s="1">
        <f>+IF(D3071=1,COUNTIF($D$2:D3071,D3071),0)</f>
        <v>0</v>
      </c>
      <c r="D3071" s="1">
        <f>+COUNTIF($E$2:E3071,E3071)</f>
        <v>292</v>
      </c>
      <c r="E3071" s="1" t="str">
        <f t="shared" si="94"/>
        <v/>
      </c>
      <c r="F3071" s="323">
        <f t="shared" si="95"/>
        <v>3069</v>
      </c>
      <c r="G3071" s="317"/>
      <c r="H3071" s="317"/>
      <c r="I3071" s="317"/>
      <c r="J3071" s="317"/>
      <c r="K3071" s="317"/>
      <c r="L3071" s="317"/>
      <c r="M3071" s="317"/>
      <c r="N3071" s="333"/>
      <c r="O3071" s="318"/>
      <c r="P3071" s="319"/>
      <c r="Q3071" s="320"/>
      <c r="R3071" s="319"/>
      <c r="S3071" s="319"/>
      <c r="T3071" s="320"/>
      <c r="U3071" s="321"/>
      <c r="V3071" s="270"/>
    </row>
    <row r="3072" spans="3:22">
      <c r="C3072" s="1">
        <f>+IF(D3072=1,COUNTIF($D$2:D3072,D3072),0)</f>
        <v>0</v>
      </c>
      <c r="D3072" s="1">
        <f>+COUNTIF($E$2:E3072,E3072)</f>
        <v>293</v>
      </c>
      <c r="E3072" s="1" t="str">
        <f t="shared" si="94"/>
        <v/>
      </c>
      <c r="F3072" s="323">
        <f t="shared" si="95"/>
        <v>3070</v>
      </c>
      <c r="G3072" s="317"/>
      <c r="H3072" s="317"/>
      <c r="I3072" s="317"/>
      <c r="J3072" s="317"/>
      <c r="K3072" s="317"/>
      <c r="L3072" s="317"/>
      <c r="M3072" s="317"/>
      <c r="N3072" s="333"/>
      <c r="O3072" s="318"/>
      <c r="P3072" s="319"/>
      <c r="Q3072" s="320"/>
      <c r="R3072" s="319"/>
      <c r="S3072" s="319"/>
      <c r="T3072" s="320"/>
      <c r="U3072" s="321"/>
      <c r="V3072" s="270"/>
    </row>
    <row r="3073" spans="3:22">
      <c r="C3073" s="1">
        <f>+IF(D3073=1,COUNTIF($D$2:D3073,D3073),0)</f>
        <v>0</v>
      </c>
      <c r="D3073" s="1">
        <f>+COUNTIF($E$2:E3073,E3073)</f>
        <v>294</v>
      </c>
      <c r="E3073" s="1" t="str">
        <f t="shared" si="94"/>
        <v/>
      </c>
      <c r="F3073" s="323">
        <f t="shared" si="95"/>
        <v>3071</v>
      </c>
      <c r="G3073" s="317"/>
      <c r="H3073" s="317"/>
      <c r="I3073" s="317"/>
      <c r="J3073" s="317"/>
      <c r="K3073" s="317"/>
      <c r="L3073" s="317"/>
      <c r="M3073" s="317"/>
      <c r="N3073" s="333"/>
      <c r="O3073" s="318"/>
      <c r="P3073" s="319"/>
      <c r="Q3073" s="320"/>
      <c r="R3073" s="319"/>
      <c r="S3073" s="319"/>
      <c r="T3073" s="320"/>
      <c r="U3073" s="321"/>
      <c r="V3073" s="270"/>
    </row>
    <row r="3074" spans="3:22">
      <c r="C3074" s="1">
        <f>+IF(D3074=1,COUNTIF($D$2:D3074,D3074),0)</f>
        <v>0</v>
      </c>
      <c r="D3074" s="1">
        <f>+COUNTIF($E$2:E3074,E3074)</f>
        <v>295</v>
      </c>
      <c r="E3074" s="1" t="str">
        <f t="shared" si="94"/>
        <v/>
      </c>
      <c r="F3074" s="323">
        <f t="shared" si="95"/>
        <v>3072</v>
      </c>
      <c r="G3074" s="317"/>
      <c r="H3074" s="317"/>
      <c r="I3074" s="317"/>
      <c r="J3074" s="317"/>
      <c r="K3074" s="317"/>
      <c r="L3074" s="317"/>
      <c r="M3074" s="317"/>
      <c r="N3074" s="333"/>
      <c r="O3074" s="318"/>
      <c r="P3074" s="319"/>
      <c r="Q3074" s="320"/>
      <c r="R3074" s="319"/>
      <c r="S3074" s="319"/>
      <c r="T3074" s="320"/>
      <c r="U3074" s="321"/>
      <c r="V3074" s="270"/>
    </row>
    <row r="3075" spans="3:22">
      <c r="C3075" s="1">
        <f>+IF(D3075=1,COUNTIF($D$2:D3075,D3075),0)</f>
        <v>0</v>
      </c>
      <c r="D3075" s="1">
        <f>+COUNTIF($E$2:E3075,E3075)</f>
        <v>296</v>
      </c>
      <c r="E3075" s="1" t="str">
        <f t="shared" si="94"/>
        <v/>
      </c>
      <c r="F3075" s="323">
        <f t="shared" si="95"/>
        <v>3073</v>
      </c>
      <c r="G3075" s="317"/>
      <c r="H3075" s="317"/>
      <c r="I3075" s="317"/>
      <c r="J3075" s="317"/>
      <c r="K3075" s="317"/>
      <c r="L3075" s="317"/>
      <c r="M3075" s="317"/>
      <c r="N3075" s="333"/>
      <c r="O3075" s="318"/>
      <c r="P3075" s="319"/>
      <c r="Q3075" s="320"/>
      <c r="R3075" s="319"/>
      <c r="S3075" s="319"/>
      <c r="T3075" s="320"/>
      <c r="U3075" s="321"/>
      <c r="V3075" s="270"/>
    </row>
    <row r="3076" spans="3:22">
      <c r="C3076" s="1">
        <f>+IF(D3076=1,COUNTIF($D$2:D3076,D3076),0)</f>
        <v>0</v>
      </c>
      <c r="D3076" s="1">
        <f>+COUNTIF($E$2:E3076,E3076)</f>
        <v>297</v>
      </c>
      <c r="E3076" s="1" t="str">
        <f t="shared" ref="E3076:E3139" si="96">+K3076&amp;N3076</f>
        <v/>
      </c>
      <c r="F3076" s="323">
        <f t="shared" si="95"/>
        <v>3074</v>
      </c>
      <c r="G3076" s="317"/>
      <c r="H3076" s="317"/>
      <c r="I3076" s="317"/>
      <c r="J3076" s="317"/>
      <c r="K3076" s="317"/>
      <c r="L3076" s="317"/>
      <c r="M3076" s="317"/>
      <c r="N3076" s="333"/>
      <c r="O3076" s="318"/>
      <c r="P3076" s="319"/>
      <c r="Q3076" s="320"/>
      <c r="R3076" s="319"/>
      <c r="S3076" s="319"/>
      <c r="T3076" s="320"/>
      <c r="U3076" s="321"/>
      <c r="V3076" s="270"/>
    </row>
    <row r="3077" spans="3:22">
      <c r="C3077" s="1">
        <f>+IF(D3077=1,COUNTIF($D$2:D3077,D3077),0)</f>
        <v>0</v>
      </c>
      <c r="D3077" s="1">
        <f>+COUNTIF($E$2:E3077,E3077)</f>
        <v>298</v>
      </c>
      <c r="E3077" s="1" t="str">
        <f t="shared" si="96"/>
        <v/>
      </c>
      <c r="F3077" s="323">
        <f t="shared" ref="F3077:F3140" si="97">ROW()-2</f>
        <v>3075</v>
      </c>
      <c r="G3077" s="317"/>
      <c r="H3077" s="317"/>
      <c r="I3077" s="317"/>
      <c r="J3077" s="317"/>
      <c r="K3077" s="317"/>
      <c r="L3077" s="317"/>
      <c r="M3077" s="317"/>
      <c r="N3077" s="333"/>
      <c r="O3077" s="318"/>
      <c r="P3077" s="319"/>
      <c r="Q3077" s="320"/>
      <c r="R3077" s="319"/>
      <c r="S3077" s="319"/>
      <c r="T3077" s="320"/>
      <c r="U3077" s="321"/>
      <c r="V3077" s="270"/>
    </row>
    <row r="3078" spans="3:22">
      <c r="C3078" s="1">
        <f>+IF(D3078=1,COUNTIF($D$2:D3078,D3078),0)</f>
        <v>0</v>
      </c>
      <c r="D3078" s="1">
        <f>+COUNTIF($E$2:E3078,E3078)</f>
        <v>299</v>
      </c>
      <c r="E3078" s="1" t="str">
        <f t="shared" si="96"/>
        <v/>
      </c>
      <c r="F3078" s="323">
        <f t="shared" si="97"/>
        <v>3076</v>
      </c>
      <c r="G3078" s="317"/>
      <c r="H3078" s="317"/>
      <c r="I3078" s="317"/>
      <c r="J3078" s="317"/>
      <c r="K3078" s="317"/>
      <c r="L3078" s="317"/>
      <c r="M3078" s="317"/>
      <c r="N3078" s="333"/>
      <c r="O3078" s="318"/>
      <c r="P3078" s="319"/>
      <c r="Q3078" s="320"/>
      <c r="R3078" s="319"/>
      <c r="S3078" s="319"/>
      <c r="T3078" s="320"/>
      <c r="U3078" s="321"/>
      <c r="V3078" s="270"/>
    </row>
    <row r="3079" spans="3:22">
      <c r="C3079" s="1">
        <f>+IF(D3079=1,COUNTIF($D$2:D3079,D3079),0)</f>
        <v>0</v>
      </c>
      <c r="D3079" s="1">
        <f>+COUNTIF($E$2:E3079,E3079)</f>
        <v>300</v>
      </c>
      <c r="E3079" s="1" t="str">
        <f t="shared" si="96"/>
        <v/>
      </c>
      <c r="F3079" s="323">
        <f t="shared" si="97"/>
        <v>3077</v>
      </c>
      <c r="G3079" s="317"/>
      <c r="H3079" s="317"/>
      <c r="I3079" s="317"/>
      <c r="J3079" s="317"/>
      <c r="K3079" s="317"/>
      <c r="L3079" s="317"/>
      <c r="M3079" s="317"/>
      <c r="N3079" s="333"/>
      <c r="O3079" s="318"/>
      <c r="P3079" s="319"/>
      <c r="Q3079" s="320"/>
      <c r="R3079" s="319"/>
      <c r="S3079" s="319"/>
      <c r="T3079" s="320"/>
      <c r="U3079" s="321"/>
      <c r="V3079" s="270"/>
    </row>
    <row r="3080" spans="3:22">
      <c r="C3080" s="1">
        <f>+IF(D3080=1,COUNTIF($D$2:D3080,D3080),0)</f>
        <v>0</v>
      </c>
      <c r="D3080" s="1">
        <f>+COUNTIF($E$2:E3080,E3080)</f>
        <v>301</v>
      </c>
      <c r="E3080" s="1" t="str">
        <f t="shared" si="96"/>
        <v/>
      </c>
      <c r="F3080" s="323">
        <f t="shared" si="97"/>
        <v>3078</v>
      </c>
      <c r="G3080" s="317"/>
      <c r="H3080" s="317"/>
      <c r="I3080" s="317"/>
      <c r="J3080" s="317"/>
      <c r="K3080" s="317"/>
      <c r="L3080" s="317"/>
      <c r="M3080" s="317"/>
      <c r="N3080" s="333"/>
      <c r="O3080" s="318"/>
      <c r="P3080" s="319"/>
      <c r="Q3080" s="320"/>
      <c r="R3080" s="319"/>
      <c r="S3080" s="319"/>
      <c r="T3080" s="320"/>
      <c r="U3080" s="321"/>
      <c r="V3080" s="270"/>
    </row>
    <row r="3081" spans="3:22">
      <c r="C3081" s="1">
        <f>+IF(D3081=1,COUNTIF($D$2:D3081,D3081),0)</f>
        <v>0</v>
      </c>
      <c r="D3081" s="1">
        <f>+COUNTIF($E$2:E3081,E3081)</f>
        <v>302</v>
      </c>
      <c r="E3081" s="1" t="str">
        <f t="shared" si="96"/>
        <v/>
      </c>
      <c r="F3081" s="323">
        <f t="shared" si="97"/>
        <v>3079</v>
      </c>
      <c r="G3081" s="317"/>
      <c r="H3081" s="317"/>
      <c r="I3081" s="317"/>
      <c r="J3081" s="317"/>
      <c r="K3081" s="317"/>
      <c r="L3081" s="317"/>
      <c r="M3081" s="317"/>
      <c r="N3081" s="333"/>
      <c r="O3081" s="318"/>
      <c r="P3081" s="319"/>
      <c r="Q3081" s="320"/>
      <c r="R3081" s="319"/>
      <c r="S3081" s="319"/>
      <c r="T3081" s="320"/>
      <c r="U3081" s="321"/>
      <c r="V3081" s="270"/>
    </row>
    <row r="3082" spans="3:22">
      <c r="C3082" s="1">
        <f>+IF(D3082=1,COUNTIF($D$2:D3082,D3082),0)</f>
        <v>0</v>
      </c>
      <c r="D3082" s="1">
        <f>+COUNTIF($E$2:E3082,E3082)</f>
        <v>303</v>
      </c>
      <c r="E3082" s="1" t="str">
        <f t="shared" si="96"/>
        <v/>
      </c>
      <c r="F3082" s="323">
        <f t="shared" si="97"/>
        <v>3080</v>
      </c>
      <c r="G3082" s="317"/>
      <c r="H3082" s="317"/>
      <c r="I3082" s="317"/>
      <c r="J3082" s="317"/>
      <c r="K3082" s="317"/>
      <c r="L3082" s="317"/>
      <c r="M3082" s="317"/>
      <c r="N3082" s="333"/>
      <c r="O3082" s="318"/>
      <c r="P3082" s="319"/>
      <c r="Q3082" s="320"/>
      <c r="R3082" s="319"/>
      <c r="S3082" s="319"/>
      <c r="T3082" s="320"/>
      <c r="U3082" s="321"/>
      <c r="V3082" s="270"/>
    </row>
    <row r="3083" spans="3:22">
      <c r="C3083" s="1">
        <f>+IF(D3083=1,COUNTIF($D$2:D3083,D3083),0)</f>
        <v>0</v>
      </c>
      <c r="D3083" s="1">
        <f>+COUNTIF($E$2:E3083,E3083)</f>
        <v>304</v>
      </c>
      <c r="E3083" s="1" t="str">
        <f t="shared" si="96"/>
        <v/>
      </c>
      <c r="F3083" s="323">
        <f t="shared" si="97"/>
        <v>3081</v>
      </c>
      <c r="G3083" s="317"/>
      <c r="H3083" s="317"/>
      <c r="I3083" s="317"/>
      <c r="J3083" s="317"/>
      <c r="K3083" s="317"/>
      <c r="L3083" s="317"/>
      <c r="M3083" s="317"/>
      <c r="N3083" s="333"/>
      <c r="O3083" s="318"/>
      <c r="P3083" s="319"/>
      <c r="Q3083" s="320"/>
      <c r="R3083" s="319"/>
      <c r="S3083" s="319"/>
      <c r="T3083" s="320"/>
      <c r="U3083" s="321"/>
      <c r="V3083" s="270"/>
    </row>
    <row r="3084" spans="3:22">
      <c r="C3084" s="1">
        <f>+IF(D3084=1,COUNTIF($D$2:D3084,D3084),0)</f>
        <v>0</v>
      </c>
      <c r="D3084" s="1">
        <f>+COUNTIF($E$2:E3084,E3084)</f>
        <v>305</v>
      </c>
      <c r="E3084" s="1" t="str">
        <f t="shared" si="96"/>
        <v/>
      </c>
      <c r="F3084" s="323">
        <f t="shared" si="97"/>
        <v>3082</v>
      </c>
      <c r="G3084" s="317"/>
      <c r="H3084" s="317"/>
      <c r="I3084" s="317"/>
      <c r="J3084" s="317"/>
      <c r="K3084" s="317"/>
      <c r="L3084" s="317"/>
      <c r="M3084" s="317"/>
      <c r="N3084" s="333"/>
      <c r="O3084" s="318"/>
      <c r="P3084" s="319"/>
      <c r="Q3084" s="320"/>
      <c r="R3084" s="319"/>
      <c r="S3084" s="319"/>
      <c r="T3084" s="320"/>
      <c r="U3084" s="321"/>
      <c r="V3084" s="270"/>
    </row>
    <row r="3085" spans="3:22">
      <c r="C3085" s="1">
        <f>+IF(D3085=1,COUNTIF($D$2:D3085,D3085),0)</f>
        <v>0</v>
      </c>
      <c r="D3085" s="1">
        <f>+COUNTIF($E$2:E3085,E3085)</f>
        <v>306</v>
      </c>
      <c r="E3085" s="1" t="str">
        <f t="shared" si="96"/>
        <v/>
      </c>
      <c r="F3085" s="323">
        <f t="shared" si="97"/>
        <v>3083</v>
      </c>
      <c r="G3085" s="317"/>
      <c r="H3085" s="317"/>
      <c r="I3085" s="317"/>
      <c r="J3085" s="317"/>
      <c r="K3085" s="317"/>
      <c r="L3085" s="317"/>
      <c r="M3085" s="317"/>
      <c r="N3085" s="333"/>
      <c r="O3085" s="318"/>
      <c r="P3085" s="319"/>
      <c r="Q3085" s="320"/>
      <c r="R3085" s="319"/>
      <c r="S3085" s="319"/>
      <c r="T3085" s="320"/>
      <c r="U3085" s="321"/>
      <c r="V3085" s="270"/>
    </row>
    <row r="3086" spans="3:22">
      <c r="C3086" s="1">
        <f>+IF(D3086=1,COUNTIF($D$2:D3086,D3086),0)</f>
        <v>0</v>
      </c>
      <c r="D3086" s="1">
        <f>+COUNTIF($E$2:E3086,E3086)</f>
        <v>307</v>
      </c>
      <c r="E3086" s="1" t="str">
        <f t="shared" si="96"/>
        <v/>
      </c>
      <c r="F3086" s="323">
        <f t="shared" si="97"/>
        <v>3084</v>
      </c>
      <c r="G3086" s="317"/>
      <c r="H3086" s="317"/>
      <c r="I3086" s="317"/>
      <c r="J3086" s="317"/>
      <c r="K3086" s="317"/>
      <c r="L3086" s="317"/>
      <c r="M3086" s="317"/>
      <c r="N3086" s="333"/>
      <c r="O3086" s="318"/>
      <c r="P3086" s="319"/>
      <c r="Q3086" s="320"/>
      <c r="R3086" s="319"/>
      <c r="S3086" s="319"/>
      <c r="T3086" s="320"/>
      <c r="U3086" s="321"/>
      <c r="V3086" s="270"/>
    </row>
    <row r="3087" spans="3:22">
      <c r="C3087" s="1">
        <f>+IF(D3087=1,COUNTIF($D$2:D3087,D3087),0)</f>
        <v>0</v>
      </c>
      <c r="D3087" s="1">
        <f>+COUNTIF($E$2:E3087,E3087)</f>
        <v>308</v>
      </c>
      <c r="E3087" s="1" t="str">
        <f t="shared" si="96"/>
        <v/>
      </c>
      <c r="F3087" s="323">
        <f t="shared" si="97"/>
        <v>3085</v>
      </c>
      <c r="G3087" s="317"/>
      <c r="H3087" s="317"/>
      <c r="I3087" s="317"/>
      <c r="J3087" s="317"/>
      <c r="K3087" s="317"/>
      <c r="L3087" s="317"/>
      <c r="M3087" s="317"/>
      <c r="N3087" s="333"/>
      <c r="O3087" s="318"/>
      <c r="P3087" s="319"/>
      <c r="Q3087" s="320"/>
      <c r="R3087" s="319"/>
      <c r="S3087" s="319"/>
      <c r="T3087" s="320"/>
      <c r="U3087" s="321"/>
      <c r="V3087" s="270"/>
    </row>
    <row r="3088" spans="3:22">
      <c r="C3088" s="1">
        <f>+IF(D3088=1,COUNTIF($D$2:D3088,D3088),0)</f>
        <v>0</v>
      </c>
      <c r="D3088" s="1">
        <f>+COUNTIF($E$2:E3088,E3088)</f>
        <v>309</v>
      </c>
      <c r="E3088" s="1" t="str">
        <f t="shared" si="96"/>
        <v/>
      </c>
      <c r="F3088" s="323">
        <f t="shared" si="97"/>
        <v>3086</v>
      </c>
      <c r="G3088" s="317"/>
      <c r="H3088" s="317"/>
      <c r="I3088" s="317"/>
      <c r="J3088" s="317"/>
      <c r="K3088" s="317"/>
      <c r="L3088" s="317"/>
      <c r="M3088" s="317"/>
      <c r="N3088" s="333"/>
      <c r="O3088" s="318"/>
      <c r="P3088" s="319"/>
      <c r="Q3088" s="320"/>
      <c r="R3088" s="319"/>
      <c r="S3088" s="319"/>
      <c r="T3088" s="320"/>
      <c r="U3088" s="321"/>
      <c r="V3088" s="270"/>
    </row>
    <row r="3089" spans="3:22">
      <c r="C3089" s="1">
        <f>+IF(D3089=1,COUNTIF($D$2:D3089,D3089),0)</f>
        <v>0</v>
      </c>
      <c r="D3089" s="1">
        <f>+COUNTIF($E$2:E3089,E3089)</f>
        <v>310</v>
      </c>
      <c r="E3089" s="1" t="str">
        <f t="shared" si="96"/>
        <v/>
      </c>
      <c r="F3089" s="323">
        <f t="shared" si="97"/>
        <v>3087</v>
      </c>
      <c r="G3089" s="317"/>
      <c r="H3089" s="317"/>
      <c r="I3089" s="317"/>
      <c r="J3089" s="317"/>
      <c r="K3089" s="317"/>
      <c r="L3089" s="317"/>
      <c r="M3089" s="317"/>
      <c r="N3089" s="333"/>
      <c r="O3089" s="318"/>
      <c r="P3089" s="319"/>
      <c r="Q3089" s="320"/>
      <c r="R3089" s="319"/>
      <c r="S3089" s="319"/>
      <c r="T3089" s="320"/>
      <c r="U3089" s="321"/>
      <c r="V3089" s="270"/>
    </row>
    <row r="3090" spans="3:22">
      <c r="C3090" s="1">
        <f>+IF(D3090=1,COUNTIF($D$2:D3090,D3090),0)</f>
        <v>0</v>
      </c>
      <c r="D3090" s="1">
        <f>+COUNTIF($E$2:E3090,E3090)</f>
        <v>311</v>
      </c>
      <c r="E3090" s="1" t="str">
        <f t="shared" si="96"/>
        <v/>
      </c>
      <c r="F3090" s="323">
        <f t="shared" si="97"/>
        <v>3088</v>
      </c>
      <c r="G3090" s="317"/>
      <c r="H3090" s="317"/>
      <c r="I3090" s="317"/>
      <c r="J3090" s="317"/>
      <c r="K3090" s="317"/>
      <c r="L3090" s="317"/>
      <c r="M3090" s="317"/>
      <c r="N3090" s="333"/>
      <c r="O3090" s="318"/>
      <c r="P3090" s="319"/>
      <c r="Q3090" s="320"/>
      <c r="R3090" s="319"/>
      <c r="S3090" s="319"/>
      <c r="T3090" s="320"/>
      <c r="U3090" s="321"/>
      <c r="V3090" s="270"/>
    </row>
    <row r="3091" spans="3:22">
      <c r="C3091" s="1">
        <f>+IF(D3091=1,COUNTIF($D$2:D3091,D3091),0)</f>
        <v>0</v>
      </c>
      <c r="D3091" s="1">
        <f>+COUNTIF($E$2:E3091,E3091)</f>
        <v>312</v>
      </c>
      <c r="E3091" s="1" t="str">
        <f t="shared" si="96"/>
        <v/>
      </c>
      <c r="F3091" s="323">
        <f t="shared" si="97"/>
        <v>3089</v>
      </c>
      <c r="G3091" s="317"/>
      <c r="H3091" s="317"/>
      <c r="I3091" s="317"/>
      <c r="J3091" s="317"/>
      <c r="K3091" s="317"/>
      <c r="L3091" s="317"/>
      <c r="M3091" s="317"/>
      <c r="N3091" s="333"/>
      <c r="O3091" s="318"/>
      <c r="P3091" s="319"/>
      <c r="Q3091" s="320"/>
      <c r="R3091" s="319"/>
      <c r="S3091" s="319"/>
      <c r="T3091" s="320"/>
      <c r="U3091" s="321"/>
      <c r="V3091" s="270"/>
    </row>
    <row r="3092" spans="3:22">
      <c r="C3092" s="1">
        <f>+IF(D3092=1,COUNTIF($D$2:D3092,D3092),0)</f>
        <v>0</v>
      </c>
      <c r="D3092" s="1">
        <f>+COUNTIF($E$2:E3092,E3092)</f>
        <v>313</v>
      </c>
      <c r="E3092" s="1" t="str">
        <f t="shared" si="96"/>
        <v/>
      </c>
      <c r="F3092" s="323">
        <f t="shared" si="97"/>
        <v>3090</v>
      </c>
      <c r="G3092" s="317"/>
      <c r="H3092" s="317"/>
      <c r="I3092" s="317"/>
      <c r="J3092" s="317"/>
      <c r="K3092" s="317"/>
      <c r="L3092" s="317"/>
      <c r="M3092" s="317"/>
      <c r="N3092" s="333"/>
      <c r="O3092" s="318"/>
      <c r="P3092" s="319"/>
      <c r="Q3092" s="320"/>
      <c r="R3092" s="319"/>
      <c r="S3092" s="319"/>
      <c r="T3092" s="320"/>
      <c r="U3092" s="321"/>
      <c r="V3092" s="270"/>
    </row>
    <row r="3093" spans="3:22">
      <c r="C3093" s="1">
        <f>+IF(D3093=1,COUNTIF($D$2:D3093,D3093),0)</f>
        <v>0</v>
      </c>
      <c r="D3093" s="1">
        <f>+COUNTIF($E$2:E3093,E3093)</f>
        <v>314</v>
      </c>
      <c r="E3093" s="1" t="str">
        <f t="shared" si="96"/>
        <v/>
      </c>
      <c r="F3093" s="323">
        <f t="shared" si="97"/>
        <v>3091</v>
      </c>
      <c r="G3093" s="317"/>
      <c r="H3093" s="317"/>
      <c r="I3093" s="317"/>
      <c r="J3093" s="317"/>
      <c r="K3093" s="317"/>
      <c r="L3093" s="317"/>
      <c r="M3093" s="317"/>
      <c r="N3093" s="333"/>
      <c r="O3093" s="318"/>
      <c r="P3093" s="319"/>
      <c r="Q3093" s="320"/>
      <c r="R3093" s="319"/>
      <c r="S3093" s="319"/>
      <c r="T3093" s="320"/>
      <c r="U3093" s="321"/>
      <c r="V3093" s="270"/>
    </row>
    <row r="3094" spans="3:22">
      <c r="C3094" s="1">
        <f>+IF(D3094=1,COUNTIF($D$2:D3094,D3094),0)</f>
        <v>0</v>
      </c>
      <c r="D3094" s="1">
        <f>+COUNTIF($E$2:E3094,E3094)</f>
        <v>315</v>
      </c>
      <c r="E3094" s="1" t="str">
        <f t="shared" si="96"/>
        <v/>
      </c>
      <c r="F3094" s="323">
        <f t="shared" si="97"/>
        <v>3092</v>
      </c>
      <c r="G3094" s="317"/>
      <c r="H3094" s="317"/>
      <c r="I3094" s="317"/>
      <c r="J3094" s="317"/>
      <c r="K3094" s="317"/>
      <c r="L3094" s="317"/>
      <c r="M3094" s="317"/>
      <c r="N3094" s="333"/>
      <c r="O3094" s="318"/>
      <c r="P3094" s="319"/>
      <c r="Q3094" s="320"/>
      <c r="R3094" s="319"/>
      <c r="S3094" s="319"/>
      <c r="T3094" s="320"/>
      <c r="U3094" s="321"/>
      <c r="V3094" s="270"/>
    </row>
    <row r="3095" spans="3:22">
      <c r="C3095" s="1">
        <f>+IF(D3095=1,COUNTIF($D$2:D3095,D3095),0)</f>
        <v>0</v>
      </c>
      <c r="D3095" s="1">
        <f>+COUNTIF($E$2:E3095,E3095)</f>
        <v>316</v>
      </c>
      <c r="E3095" s="1" t="str">
        <f t="shared" si="96"/>
        <v/>
      </c>
      <c r="F3095" s="323">
        <f t="shared" si="97"/>
        <v>3093</v>
      </c>
      <c r="G3095" s="317"/>
      <c r="H3095" s="317"/>
      <c r="I3095" s="317"/>
      <c r="J3095" s="317"/>
      <c r="K3095" s="317"/>
      <c r="L3095" s="317"/>
      <c r="M3095" s="317"/>
      <c r="N3095" s="333"/>
      <c r="O3095" s="318"/>
      <c r="P3095" s="319"/>
      <c r="Q3095" s="320"/>
      <c r="R3095" s="319"/>
      <c r="S3095" s="319"/>
      <c r="T3095" s="320"/>
      <c r="U3095" s="321"/>
      <c r="V3095" s="270"/>
    </row>
    <row r="3096" spans="3:22">
      <c r="C3096" s="1">
        <f>+IF(D3096=1,COUNTIF($D$2:D3096,D3096),0)</f>
        <v>0</v>
      </c>
      <c r="D3096" s="1">
        <f>+COUNTIF($E$2:E3096,E3096)</f>
        <v>317</v>
      </c>
      <c r="E3096" s="1" t="str">
        <f t="shared" si="96"/>
        <v/>
      </c>
      <c r="F3096" s="323">
        <f t="shared" si="97"/>
        <v>3094</v>
      </c>
      <c r="G3096" s="317"/>
      <c r="H3096" s="317"/>
      <c r="I3096" s="317"/>
      <c r="J3096" s="317"/>
      <c r="K3096" s="317"/>
      <c r="L3096" s="317"/>
      <c r="M3096" s="317"/>
      <c r="N3096" s="333"/>
      <c r="O3096" s="318"/>
      <c r="P3096" s="319"/>
      <c r="Q3096" s="320"/>
      <c r="R3096" s="319"/>
      <c r="S3096" s="319"/>
      <c r="T3096" s="320"/>
      <c r="U3096" s="321"/>
      <c r="V3096" s="270"/>
    </row>
    <row r="3097" spans="3:22">
      <c r="C3097" s="1">
        <f>+IF(D3097=1,COUNTIF($D$2:D3097,D3097),0)</f>
        <v>0</v>
      </c>
      <c r="D3097" s="1">
        <f>+COUNTIF($E$2:E3097,E3097)</f>
        <v>318</v>
      </c>
      <c r="E3097" s="1" t="str">
        <f t="shared" si="96"/>
        <v/>
      </c>
      <c r="F3097" s="323">
        <f t="shared" si="97"/>
        <v>3095</v>
      </c>
      <c r="G3097" s="317"/>
      <c r="H3097" s="317"/>
      <c r="I3097" s="317"/>
      <c r="J3097" s="317"/>
      <c r="K3097" s="317"/>
      <c r="L3097" s="317"/>
      <c r="M3097" s="317"/>
      <c r="N3097" s="333"/>
      <c r="O3097" s="318"/>
      <c r="P3097" s="319"/>
      <c r="Q3097" s="320"/>
      <c r="R3097" s="319"/>
      <c r="S3097" s="319"/>
      <c r="T3097" s="320"/>
      <c r="U3097" s="321"/>
      <c r="V3097" s="270"/>
    </row>
    <row r="3098" spans="3:22">
      <c r="C3098" s="1">
        <f>+IF(D3098=1,COUNTIF($D$2:D3098,D3098),0)</f>
        <v>0</v>
      </c>
      <c r="D3098" s="1">
        <f>+COUNTIF($E$2:E3098,E3098)</f>
        <v>319</v>
      </c>
      <c r="E3098" s="1" t="str">
        <f t="shared" si="96"/>
        <v/>
      </c>
      <c r="F3098" s="323">
        <f t="shared" si="97"/>
        <v>3096</v>
      </c>
      <c r="G3098" s="317"/>
      <c r="H3098" s="317"/>
      <c r="I3098" s="317"/>
      <c r="J3098" s="317"/>
      <c r="K3098" s="317"/>
      <c r="L3098" s="317"/>
      <c r="M3098" s="317"/>
      <c r="N3098" s="333"/>
      <c r="O3098" s="318"/>
      <c r="P3098" s="319"/>
      <c r="Q3098" s="320"/>
      <c r="R3098" s="319"/>
      <c r="S3098" s="319"/>
      <c r="T3098" s="320"/>
      <c r="U3098" s="321"/>
      <c r="V3098" s="270"/>
    </row>
    <row r="3099" spans="3:22">
      <c r="C3099" s="1">
        <f>+IF(D3099=1,COUNTIF($D$2:D3099,D3099),0)</f>
        <v>0</v>
      </c>
      <c r="D3099" s="1">
        <f>+COUNTIF($E$2:E3099,E3099)</f>
        <v>320</v>
      </c>
      <c r="E3099" s="1" t="str">
        <f t="shared" si="96"/>
        <v/>
      </c>
      <c r="F3099" s="323">
        <f t="shared" si="97"/>
        <v>3097</v>
      </c>
      <c r="G3099" s="317"/>
      <c r="H3099" s="317"/>
      <c r="I3099" s="317"/>
      <c r="J3099" s="317"/>
      <c r="K3099" s="317"/>
      <c r="L3099" s="317"/>
      <c r="M3099" s="317"/>
      <c r="N3099" s="333"/>
      <c r="O3099" s="318"/>
      <c r="P3099" s="319"/>
      <c r="Q3099" s="320"/>
      <c r="R3099" s="319"/>
      <c r="S3099" s="319"/>
      <c r="T3099" s="320"/>
      <c r="U3099" s="321"/>
      <c r="V3099" s="270"/>
    </row>
    <row r="3100" spans="3:22">
      <c r="C3100" s="1">
        <f>+IF(D3100=1,COUNTIF($D$2:D3100,D3100),0)</f>
        <v>0</v>
      </c>
      <c r="D3100" s="1">
        <f>+COUNTIF($E$2:E3100,E3100)</f>
        <v>321</v>
      </c>
      <c r="E3100" s="1" t="str">
        <f t="shared" si="96"/>
        <v/>
      </c>
      <c r="F3100" s="323">
        <f t="shared" si="97"/>
        <v>3098</v>
      </c>
      <c r="G3100" s="317"/>
      <c r="H3100" s="317"/>
      <c r="I3100" s="317"/>
      <c r="J3100" s="317"/>
      <c r="K3100" s="317"/>
      <c r="L3100" s="317"/>
      <c r="M3100" s="317"/>
      <c r="N3100" s="333"/>
      <c r="O3100" s="318"/>
      <c r="P3100" s="319"/>
      <c r="Q3100" s="320"/>
      <c r="R3100" s="319"/>
      <c r="S3100" s="319"/>
      <c r="T3100" s="320"/>
      <c r="U3100" s="321"/>
      <c r="V3100" s="270"/>
    </row>
    <row r="3101" spans="3:22">
      <c r="C3101" s="1">
        <f>+IF(D3101=1,COUNTIF($D$2:D3101,D3101),0)</f>
        <v>0</v>
      </c>
      <c r="D3101" s="1">
        <f>+COUNTIF($E$2:E3101,E3101)</f>
        <v>322</v>
      </c>
      <c r="E3101" s="1" t="str">
        <f t="shared" si="96"/>
        <v/>
      </c>
      <c r="F3101" s="323">
        <f t="shared" si="97"/>
        <v>3099</v>
      </c>
      <c r="G3101" s="317"/>
      <c r="H3101" s="317"/>
      <c r="I3101" s="317"/>
      <c r="J3101" s="317"/>
      <c r="K3101" s="317"/>
      <c r="L3101" s="317"/>
      <c r="M3101" s="317"/>
      <c r="N3101" s="333"/>
      <c r="O3101" s="318"/>
      <c r="P3101" s="319"/>
      <c r="Q3101" s="320"/>
      <c r="R3101" s="319"/>
      <c r="S3101" s="319"/>
      <c r="T3101" s="320"/>
      <c r="U3101" s="321"/>
      <c r="V3101" s="270"/>
    </row>
    <row r="3102" spans="3:22">
      <c r="C3102" s="1">
        <f>+IF(D3102=1,COUNTIF($D$2:D3102,D3102),0)</f>
        <v>0</v>
      </c>
      <c r="D3102" s="1">
        <f>+COUNTIF($E$2:E3102,E3102)</f>
        <v>323</v>
      </c>
      <c r="E3102" s="1" t="str">
        <f t="shared" si="96"/>
        <v/>
      </c>
      <c r="F3102" s="323">
        <f t="shared" si="97"/>
        <v>3100</v>
      </c>
      <c r="G3102" s="317"/>
      <c r="H3102" s="317"/>
      <c r="I3102" s="317"/>
      <c r="J3102" s="317"/>
      <c r="K3102" s="317"/>
      <c r="L3102" s="317"/>
      <c r="M3102" s="317"/>
      <c r="N3102" s="333"/>
      <c r="O3102" s="318"/>
      <c r="P3102" s="319"/>
      <c r="Q3102" s="320"/>
      <c r="R3102" s="319"/>
      <c r="S3102" s="319"/>
      <c r="T3102" s="320"/>
      <c r="U3102" s="321"/>
      <c r="V3102" s="270"/>
    </row>
    <row r="3103" spans="3:22">
      <c r="C3103" s="1">
        <f>+IF(D3103=1,COUNTIF($D$2:D3103,D3103),0)</f>
        <v>0</v>
      </c>
      <c r="D3103" s="1">
        <f>+COUNTIF($E$2:E3103,E3103)</f>
        <v>324</v>
      </c>
      <c r="E3103" s="1" t="str">
        <f t="shared" si="96"/>
        <v/>
      </c>
      <c r="F3103" s="323">
        <f t="shared" si="97"/>
        <v>3101</v>
      </c>
      <c r="G3103" s="317"/>
      <c r="H3103" s="317"/>
      <c r="I3103" s="317"/>
      <c r="J3103" s="317"/>
      <c r="K3103" s="317"/>
      <c r="L3103" s="317"/>
      <c r="M3103" s="317"/>
      <c r="N3103" s="333"/>
      <c r="O3103" s="318"/>
      <c r="P3103" s="319"/>
      <c r="Q3103" s="320"/>
      <c r="R3103" s="319"/>
      <c r="S3103" s="319"/>
      <c r="T3103" s="320"/>
      <c r="U3103" s="321"/>
      <c r="V3103" s="270"/>
    </row>
    <row r="3104" spans="3:22">
      <c r="C3104" s="1">
        <f>+IF(D3104=1,COUNTIF($D$2:D3104,D3104),0)</f>
        <v>0</v>
      </c>
      <c r="D3104" s="1">
        <f>+COUNTIF($E$2:E3104,E3104)</f>
        <v>325</v>
      </c>
      <c r="E3104" s="1" t="str">
        <f t="shared" si="96"/>
        <v/>
      </c>
      <c r="F3104" s="323">
        <f t="shared" si="97"/>
        <v>3102</v>
      </c>
      <c r="G3104" s="317"/>
      <c r="H3104" s="317"/>
      <c r="I3104" s="317"/>
      <c r="J3104" s="317"/>
      <c r="K3104" s="317"/>
      <c r="L3104" s="317"/>
      <c r="M3104" s="317"/>
      <c r="N3104" s="333"/>
      <c r="O3104" s="318"/>
      <c r="P3104" s="319"/>
      <c r="Q3104" s="320"/>
      <c r="R3104" s="319"/>
      <c r="S3104" s="319"/>
      <c r="T3104" s="320"/>
      <c r="U3104" s="321"/>
      <c r="V3104" s="270"/>
    </row>
    <row r="3105" spans="3:22">
      <c r="C3105" s="1">
        <f>+IF(D3105=1,COUNTIF($D$2:D3105,D3105),0)</f>
        <v>0</v>
      </c>
      <c r="D3105" s="1">
        <f>+COUNTIF($E$2:E3105,E3105)</f>
        <v>326</v>
      </c>
      <c r="E3105" s="1" t="str">
        <f t="shared" si="96"/>
        <v/>
      </c>
      <c r="F3105" s="323">
        <f t="shared" si="97"/>
        <v>3103</v>
      </c>
      <c r="G3105" s="317"/>
      <c r="H3105" s="317"/>
      <c r="I3105" s="317"/>
      <c r="J3105" s="317"/>
      <c r="K3105" s="317"/>
      <c r="L3105" s="317"/>
      <c r="M3105" s="317"/>
      <c r="N3105" s="333"/>
      <c r="O3105" s="318"/>
      <c r="P3105" s="319"/>
      <c r="Q3105" s="320"/>
      <c r="R3105" s="319"/>
      <c r="S3105" s="319"/>
      <c r="T3105" s="320"/>
      <c r="U3105" s="321"/>
      <c r="V3105" s="270"/>
    </row>
    <row r="3106" spans="3:22">
      <c r="C3106" s="1">
        <f>+IF(D3106=1,COUNTIF($D$2:D3106,D3106),0)</f>
        <v>0</v>
      </c>
      <c r="D3106" s="1">
        <f>+COUNTIF($E$2:E3106,E3106)</f>
        <v>327</v>
      </c>
      <c r="E3106" s="1" t="str">
        <f t="shared" si="96"/>
        <v/>
      </c>
      <c r="F3106" s="323">
        <f t="shared" si="97"/>
        <v>3104</v>
      </c>
      <c r="G3106" s="317"/>
      <c r="H3106" s="317"/>
      <c r="I3106" s="317"/>
      <c r="J3106" s="317"/>
      <c r="K3106" s="317"/>
      <c r="L3106" s="317"/>
      <c r="M3106" s="317"/>
      <c r="N3106" s="333"/>
      <c r="O3106" s="318"/>
      <c r="P3106" s="319"/>
      <c r="Q3106" s="320"/>
      <c r="R3106" s="319"/>
      <c r="S3106" s="319"/>
      <c r="T3106" s="320"/>
      <c r="U3106" s="321"/>
      <c r="V3106" s="270"/>
    </row>
    <row r="3107" spans="3:22">
      <c r="C3107" s="1">
        <f>+IF(D3107=1,COUNTIF($D$2:D3107,D3107),0)</f>
        <v>0</v>
      </c>
      <c r="D3107" s="1">
        <f>+COUNTIF($E$2:E3107,E3107)</f>
        <v>328</v>
      </c>
      <c r="E3107" s="1" t="str">
        <f t="shared" si="96"/>
        <v/>
      </c>
      <c r="F3107" s="323">
        <f t="shared" si="97"/>
        <v>3105</v>
      </c>
      <c r="G3107" s="317"/>
      <c r="H3107" s="317"/>
      <c r="I3107" s="317"/>
      <c r="J3107" s="317"/>
      <c r="K3107" s="317"/>
      <c r="L3107" s="317"/>
      <c r="M3107" s="317"/>
      <c r="N3107" s="333"/>
      <c r="O3107" s="318"/>
      <c r="P3107" s="319"/>
      <c r="Q3107" s="320"/>
      <c r="R3107" s="319"/>
      <c r="S3107" s="319"/>
      <c r="T3107" s="320"/>
      <c r="U3107" s="321"/>
      <c r="V3107" s="270"/>
    </row>
    <row r="3108" spans="3:22">
      <c r="C3108" s="1">
        <f>+IF(D3108=1,COUNTIF($D$2:D3108,D3108),0)</f>
        <v>0</v>
      </c>
      <c r="D3108" s="1">
        <f>+COUNTIF($E$2:E3108,E3108)</f>
        <v>329</v>
      </c>
      <c r="E3108" s="1" t="str">
        <f t="shared" si="96"/>
        <v/>
      </c>
      <c r="F3108" s="323">
        <f t="shared" si="97"/>
        <v>3106</v>
      </c>
      <c r="G3108" s="317"/>
      <c r="H3108" s="317"/>
      <c r="I3108" s="317"/>
      <c r="J3108" s="317"/>
      <c r="K3108" s="317"/>
      <c r="L3108" s="317"/>
      <c r="M3108" s="317"/>
      <c r="N3108" s="333"/>
      <c r="O3108" s="318"/>
      <c r="P3108" s="319"/>
      <c r="Q3108" s="320"/>
      <c r="R3108" s="319"/>
      <c r="S3108" s="319"/>
      <c r="T3108" s="320"/>
      <c r="U3108" s="321"/>
      <c r="V3108" s="270"/>
    </row>
    <row r="3109" spans="3:22">
      <c r="C3109" s="1">
        <f>+IF(D3109=1,COUNTIF($D$2:D3109,D3109),0)</f>
        <v>0</v>
      </c>
      <c r="D3109" s="1">
        <f>+COUNTIF($E$2:E3109,E3109)</f>
        <v>330</v>
      </c>
      <c r="E3109" s="1" t="str">
        <f t="shared" si="96"/>
        <v/>
      </c>
      <c r="F3109" s="323">
        <f t="shared" si="97"/>
        <v>3107</v>
      </c>
      <c r="G3109" s="317"/>
      <c r="H3109" s="317"/>
      <c r="I3109" s="317"/>
      <c r="J3109" s="317"/>
      <c r="K3109" s="317"/>
      <c r="L3109" s="317"/>
      <c r="M3109" s="317"/>
      <c r="N3109" s="333"/>
      <c r="O3109" s="318"/>
      <c r="P3109" s="319"/>
      <c r="Q3109" s="320"/>
      <c r="R3109" s="319"/>
      <c r="S3109" s="319"/>
      <c r="T3109" s="320"/>
      <c r="U3109" s="321"/>
      <c r="V3109" s="270"/>
    </row>
    <row r="3110" spans="3:22">
      <c r="C3110" s="1">
        <f>+IF(D3110=1,COUNTIF($D$2:D3110,D3110),0)</f>
        <v>0</v>
      </c>
      <c r="D3110" s="1">
        <f>+COUNTIF($E$2:E3110,E3110)</f>
        <v>331</v>
      </c>
      <c r="E3110" s="1" t="str">
        <f t="shared" si="96"/>
        <v/>
      </c>
      <c r="F3110" s="323">
        <f t="shared" si="97"/>
        <v>3108</v>
      </c>
      <c r="G3110" s="317"/>
      <c r="H3110" s="317"/>
      <c r="I3110" s="317"/>
      <c r="J3110" s="317"/>
      <c r="K3110" s="317"/>
      <c r="L3110" s="317"/>
      <c r="M3110" s="317"/>
      <c r="N3110" s="333"/>
      <c r="O3110" s="318"/>
      <c r="P3110" s="319"/>
      <c r="Q3110" s="320"/>
      <c r="R3110" s="319"/>
      <c r="S3110" s="319"/>
      <c r="T3110" s="320"/>
      <c r="U3110" s="321"/>
      <c r="V3110" s="270"/>
    </row>
    <row r="3111" spans="3:22">
      <c r="C3111" s="1">
        <f>+IF(D3111=1,COUNTIF($D$2:D3111,D3111),0)</f>
        <v>0</v>
      </c>
      <c r="D3111" s="1">
        <f>+COUNTIF($E$2:E3111,E3111)</f>
        <v>332</v>
      </c>
      <c r="E3111" s="1" t="str">
        <f t="shared" si="96"/>
        <v/>
      </c>
      <c r="F3111" s="323">
        <f t="shared" si="97"/>
        <v>3109</v>
      </c>
      <c r="G3111" s="317"/>
      <c r="H3111" s="317"/>
      <c r="I3111" s="317"/>
      <c r="J3111" s="317"/>
      <c r="K3111" s="317"/>
      <c r="L3111" s="317"/>
      <c r="M3111" s="317"/>
      <c r="N3111" s="333"/>
      <c r="O3111" s="318"/>
      <c r="P3111" s="319"/>
      <c r="Q3111" s="320"/>
      <c r="R3111" s="319"/>
      <c r="S3111" s="319"/>
      <c r="T3111" s="320"/>
      <c r="U3111" s="321"/>
      <c r="V3111" s="270"/>
    </row>
    <row r="3112" spans="3:22">
      <c r="C3112" s="1">
        <f>+IF(D3112=1,COUNTIF($D$2:D3112,D3112),0)</f>
        <v>0</v>
      </c>
      <c r="D3112" s="1">
        <f>+COUNTIF($E$2:E3112,E3112)</f>
        <v>333</v>
      </c>
      <c r="E3112" s="1" t="str">
        <f t="shared" si="96"/>
        <v/>
      </c>
      <c r="F3112" s="323">
        <f t="shared" si="97"/>
        <v>3110</v>
      </c>
      <c r="G3112" s="317"/>
      <c r="H3112" s="317"/>
      <c r="I3112" s="317"/>
      <c r="J3112" s="317"/>
      <c r="K3112" s="317"/>
      <c r="L3112" s="317"/>
      <c r="M3112" s="317"/>
      <c r="N3112" s="333"/>
      <c r="O3112" s="318"/>
      <c r="P3112" s="319"/>
      <c r="Q3112" s="320"/>
      <c r="R3112" s="319"/>
      <c r="S3112" s="319"/>
      <c r="T3112" s="320"/>
      <c r="U3112" s="321"/>
      <c r="V3112" s="270"/>
    </row>
    <row r="3113" spans="3:22">
      <c r="C3113" s="1">
        <f>+IF(D3113=1,COUNTIF($D$2:D3113,D3113),0)</f>
        <v>0</v>
      </c>
      <c r="D3113" s="1">
        <f>+COUNTIF($E$2:E3113,E3113)</f>
        <v>334</v>
      </c>
      <c r="E3113" s="1" t="str">
        <f t="shared" si="96"/>
        <v/>
      </c>
      <c r="F3113" s="323">
        <f t="shared" si="97"/>
        <v>3111</v>
      </c>
      <c r="G3113" s="317"/>
      <c r="H3113" s="317"/>
      <c r="I3113" s="317"/>
      <c r="J3113" s="317"/>
      <c r="K3113" s="317"/>
      <c r="L3113" s="317"/>
      <c r="M3113" s="317"/>
      <c r="N3113" s="333"/>
      <c r="O3113" s="318"/>
      <c r="P3113" s="319"/>
      <c r="Q3113" s="320"/>
      <c r="R3113" s="319"/>
      <c r="S3113" s="319"/>
      <c r="T3113" s="320"/>
      <c r="U3113" s="321"/>
      <c r="V3113" s="270"/>
    </row>
    <row r="3114" spans="3:22">
      <c r="C3114" s="1">
        <f>+IF(D3114=1,COUNTIF($D$2:D3114,D3114),0)</f>
        <v>0</v>
      </c>
      <c r="D3114" s="1">
        <f>+COUNTIF($E$2:E3114,E3114)</f>
        <v>335</v>
      </c>
      <c r="E3114" s="1" t="str">
        <f t="shared" si="96"/>
        <v/>
      </c>
      <c r="F3114" s="323">
        <f t="shared" si="97"/>
        <v>3112</v>
      </c>
      <c r="G3114" s="317"/>
      <c r="H3114" s="317"/>
      <c r="I3114" s="317"/>
      <c r="J3114" s="317"/>
      <c r="K3114" s="317"/>
      <c r="L3114" s="317"/>
      <c r="M3114" s="317"/>
      <c r="N3114" s="333"/>
      <c r="O3114" s="318"/>
      <c r="P3114" s="319"/>
      <c r="Q3114" s="320"/>
      <c r="R3114" s="319"/>
      <c r="S3114" s="319"/>
      <c r="T3114" s="320"/>
      <c r="U3114" s="321"/>
      <c r="V3114" s="270"/>
    </row>
    <row r="3115" spans="3:22">
      <c r="C3115" s="1">
        <f>+IF(D3115=1,COUNTIF($D$2:D3115,D3115),0)</f>
        <v>0</v>
      </c>
      <c r="D3115" s="1">
        <f>+COUNTIF($E$2:E3115,E3115)</f>
        <v>336</v>
      </c>
      <c r="E3115" s="1" t="str">
        <f t="shared" si="96"/>
        <v/>
      </c>
      <c r="F3115" s="323">
        <f t="shared" si="97"/>
        <v>3113</v>
      </c>
      <c r="G3115" s="317"/>
      <c r="H3115" s="317"/>
      <c r="I3115" s="317"/>
      <c r="J3115" s="317"/>
      <c r="K3115" s="317"/>
      <c r="L3115" s="317"/>
      <c r="M3115" s="317"/>
      <c r="N3115" s="333"/>
      <c r="O3115" s="318"/>
      <c r="P3115" s="319"/>
      <c r="Q3115" s="320"/>
      <c r="R3115" s="319"/>
      <c r="S3115" s="319"/>
      <c r="T3115" s="320"/>
      <c r="U3115" s="321"/>
      <c r="V3115" s="270"/>
    </row>
    <row r="3116" spans="3:22">
      <c r="C3116" s="1">
        <f>+IF(D3116=1,COUNTIF($D$2:D3116,D3116),0)</f>
        <v>0</v>
      </c>
      <c r="D3116" s="1">
        <f>+COUNTIF($E$2:E3116,E3116)</f>
        <v>337</v>
      </c>
      <c r="E3116" s="1" t="str">
        <f t="shared" si="96"/>
        <v/>
      </c>
      <c r="F3116" s="323">
        <f t="shared" si="97"/>
        <v>3114</v>
      </c>
      <c r="G3116" s="317"/>
      <c r="H3116" s="317"/>
      <c r="I3116" s="317"/>
      <c r="J3116" s="317"/>
      <c r="K3116" s="317"/>
      <c r="L3116" s="317"/>
      <c r="M3116" s="317"/>
      <c r="N3116" s="333"/>
      <c r="O3116" s="318"/>
      <c r="P3116" s="319"/>
      <c r="Q3116" s="320"/>
      <c r="R3116" s="319"/>
      <c r="S3116" s="319"/>
      <c r="T3116" s="320"/>
      <c r="U3116" s="321"/>
      <c r="V3116" s="270"/>
    </row>
    <row r="3117" spans="3:22">
      <c r="C3117" s="1">
        <f>+IF(D3117=1,COUNTIF($D$2:D3117,D3117),0)</f>
        <v>0</v>
      </c>
      <c r="D3117" s="1">
        <f>+COUNTIF($E$2:E3117,E3117)</f>
        <v>338</v>
      </c>
      <c r="E3117" s="1" t="str">
        <f t="shared" si="96"/>
        <v/>
      </c>
      <c r="F3117" s="323">
        <f t="shared" si="97"/>
        <v>3115</v>
      </c>
      <c r="G3117" s="317"/>
      <c r="H3117" s="317"/>
      <c r="I3117" s="317"/>
      <c r="J3117" s="317"/>
      <c r="K3117" s="317"/>
      <c r="L3117" s="317"/>
      <c r="M3117" s="317"/>
      <c r="N3117" s="333"/>
      <c r="O3117" s="318"/>
      <c r="P3117" s="319"/>
      <c r="Q3117" s="320"/>
      <c r="R3117" s="319"/>
      <c r="S3117" s="319"/>
      <c r="T3117" s="320"/>
      <c r="U3117" s="321"/>
      <c r="V3117" s="270"/>
    </row>
    <row r="3118" spans="3:22">
      <c r="C3118" s="1">
        <f>+IF(D3118=1,COUNTIF($D$2:D3118,D3118),0)</f>
        <v>0</v>
      </c>
      <c r="D3118" s="1">
        <f>+COUNTIF($E$2:E3118,E3118)</f>
        <v>339</v>
      </c>
      <c r="E3118" s="1" t="str">
        <f t="shared" si="96"/>
        <v/>
      </c>
      <c r="F3118" s="323">
        <f t="shared" si="97"/>
        <v>3116</v>
      </c>
      <c r="G3118" s="317"/>
      <c r="H3118" s="317"/>
      <c r="I3118" s="317"/>
      <c r="J3118" s="317"/>
      <c r="K3118" s="317"/>
      <c r="L3118" s="317"/>
      <c r="M3118" s="317"/>
      <c r="N3118" s="333"/>
      <c r="O3118" s="318"/>
      <c r="P3118" s="319"/>
      <c r="Q3118" s="320"/>
      <c r="R3118" s="319"/>
      <c r="S3118" s="319"/>
      <c r="T3118" s="320"/>
      <c r="U3118" s="321"/>
      <c r="V3118" s="270"/>
    </row>
    <row r="3119" spans="3:22">
      <c r="C3119" s="1">
        <f>+IF(D3119=1,COUNTIF($D$2:D3119,D3119),0)</f>
        <v>0</v>
      </c>
      <c r="D3119" s="1">
        <f>+COUNTIF($E$2:E3119,E3119)</f>
        <v>340</v>
      </c>
      <c r="E3119" s="1" t="str">
        <f t="shared" si="96"/>
        <v/>
      </c>
      <c r="F3119" s="323">
        <f t="shared" si="97"/>
        <v>3117</v>
      </c>
      <c r="G3119" s="317"/>
      <c r="H3119" s="317"/>
      <c r="I3119" s="317"/>
      <c r="J3119" s="317"/>
      <c r="K3119" s="317"/>
      <c r="L3119" s="317"/>
      <c r="M3119" s="317"/>
      <c r="N3119" s="333"/>
      <c r="O3119" s="318"/>
      <c r="P3119" s="319"/>
      <c r="Q3119" s="320"/>
      <c r="R3119" s="319"/>
      <c r="S3119" s="319"/>
      <c r="T3119" s="320"/>
      <c r="U3119" s="321"/>
      <c r="V3119" s="270"/>
    </row>
    <row r="3120" spans="3:22">
      <c r="C3120" s="1">
        <f>+IF(D3120=1,COUNTIF($D$2:D3120,D3120),0)</f>
        <v>0</v>
      </c>
      <c r="D3120" s="1">
        <f>+COUNTIF($E$2:E3120,E3120)</f>
        <v>341</v>
      </c>
      <c r="E3120" s="1" t="str">
        <f t="shared" si="96"/>
        <v/>
      </c>
      <c r="F3120" s="323">
        <f t="shared" si="97"/>
        <v>3118</v>
      </c>
      <c r="G3120" s="317"/>
      <c r="H3120" s="317"/>
      <c r="I3120" s="317"/>
      <c r="J3120" s="317"/>
      <c r="K3120" s="317"/>
      <c r="L3120" s="317"/>
      <c r="M3120" s="317"/>
      <c r="N3120" s="333"/>
      <c r="O3120" s="318"/>
      <c r="P3120" s="319"/>
      <c r="Q3120" s="320"/>
      <c r="R3120" s="319"/>
      <c r="S3120" s="319"/>
      <c r="T3120" s="320"/>
      <c r="U3120" s="321"/>
      <c r="V3120" s="270"/>
    </row>
    <row r="3121" spans="3:22">
      <c r="C3121" s="1">
        <f>+IF(D3121=1,COUNTIF($D$2:D3121,D3121),0)</f>
        <v>0</v>
      </c>
      <c r="D3121" s="1">
        <f>+COUNTIF($E$2:E3121,E3121)</f>
        <v>342</v>
      </c>
      <c r="E3121" s="1" t="str">
        <f t="shared" si="96"/>
        <v/>
      </c>
      <c r="F3121" s="323">
        <f t="shared" si="97"/>
        <v>3119</v>
      </c>
      <c r="G3121" s="317"/>
      <c r="H3121" s="317"/>
      <c r="I3121" s="317"/>
      <c r="J3121" s="317"/>
      <c r="K3121" s="317"/>
      <c r="L3121" s="317"/>
      <c r="M3121" s="317"/>
      <c r="N3121" s="333"/>
      <c r="O3121" s="318"/>
      <c r="P3121" s="319"/>
      <c r="Q3121" s="320"/>
      <c r="R3121" s="319"/>
      <c r="S3121" s="319"/>
      <c r="T3121" s="320"/>
      <c r="U3121" s="321"/>
      <c r="V3121" s="270"/>
    </row>
    <row r="3122" spans="3:22">
      <c r="C3122" s="1">
        <f>+IF(D3122=1,COUNTIF($D$2:D3122,D3122),0)</f>
        <v>0</v>
      </c>
      <c r="D3122" s="1">
        <f>+COUNTIF($E$2:E3122,E3122)</f>
        <v>343</v>
      </c>
      <c r="E3122" s="1" t="str">
        <f t="shared" si="96"/>
        <v/>
      </c>
      <c r="F3122" s="323">
        <f t="shared" si="97"/>
        <v>3120</v>
      </c>
      <c r="G3122" s="317"/>
      <c r="H3122" s="317"/>
      <c r="I3122" s="317"/>
      <c r="J3122" s="317"/>
      <c r="K3122" s="317"/>
      <c r="L3122" s="317"/>
      <c r="M3122" s="317"/>
      <c r="N3122" s="333"/>
      <c r="O3122" s="318"/>
      <c r="P3122" s="319"/>
      <c r="Q3122" s="320"/>
      <c r="R3122" s="319"/>
      <c r="S3122" s="319"/>
      <c r="T3122" s="320"/>
      <c r="U3122" s="321"/>
      <c r="V3122" s="270"/>
    </row>
    <row r="3123" spans="3:22">
      <c r="C3123" s="1">
        <f>+IF(D3123=1,COUNTIF($D$2:D3123,D3123),0)</f>
        <v>0</v>
      </c>
      <c r="D3123" s="1">
        <f>+COUNTIF($E$2:E3123,E3123)</f>
        <v>344</v>
      </c>
      <c r="E3123" s="1" t="str">
        <f t="shared" si="96"/>
        <v/>
      </c>
      <c r="F3123" s="323">
        <f t="shared" si="97"/>
        <v>3121</v>
      </c>
      <c r="G3123" s="317"/>
      <c r="H3123" s="317"/>
      <c r="I3123" s="317"/>
      <c r="J3123" s="317"/>
      <c r="K3123" s="317"/>
      <c r="L3123" s="317"/>
      <c r="M3123" s="317"/>
      <c r="N3123" s="333"/>
      <c r="O3123" s="318"/>
      <c r="P3123" s="319"/>
      <c r="Q3123" s="320"/>
      <c r="R3123" s="319"/>
      <c r="S3123" s="319"/>
      <c r="T3123" s="320"/>
      <c r="U3123" s="321"/>
      <c r="V3123" s="270"/>
    </row>
    <row r="3124" spans="3:22">
      <c r="C3124" s="1">
        <f>+IF(D3124=1,COUNTIF($D$2:D3124,D3124),0)</f>
        <v>0</v>
      </c>
      <c r="D3124" s="1">
        <f>+COUNTIF($E$2:E3124,E3124)</f>
        <v>345</v>
      </c>
      <c r="E3124" s="1" t="str">
        <f t="shared" si="96"/>
        <v/>
      </c>
      <c r="F3124" s="323">
        <f t="shared" si="97"/>
        <v>3122</v>
      </c>
      <c r="G3124" s="317"/>
      <c r="H3124" s="317"/>
      <c r="I3124" s="317"/>
      <c r="J3124" s="317"/>
      <c r="K3124" s="317"/>
      <c r="L3124" s="317"/>
      <c r="M3124" s="317"/>
      <c r="N3124" s="333"/>
      <c r="O3124" s="318"/>
      <c r="P3124" s="319"/>
      <c r="Q3124" s="320"/>
      <c r="R3124" s="319"/>
      <c r="S3124" s="319"/>
      <c r="T3124" s="320"/>
      <c r="U3124" s="321"/>
      <c r="V3124" s="270"/>
    </row>
    <row r="3125" spans="3:22">
      <c r="C3125" s="1">
        <f>+IF(D3125=1,COUNTIF($D$2:D3125,D3125),0)</f>
        <v>0</v>
      </c>
      <c r="D3125" s="1">
        <f>+COUNTIF($E$2:E3125,E3125)</f>
        <v>346</v>
      </c>
      <c r="E3125" s="1" t="str">
        <f t="shared" si="96"/>
        <v/>
      </c>
      <c r="F3125" s="323">
        <f t="shared" si="97"/>
        <v>3123</v>
      </c>
      <c r="G3125" s="317"/>
      <c r="H3125" s="317"/>
      <c r="I3125" s="317"/>
      <c r="J3125" s="317"/>
      <c r="K3125" s="317"/>
      <c r="L3125" s="317"/>
      <c r="M3125" s="317"/>
      <c r="N3125" s="333"/>
      <c r="O3125" s="318"/>
      <c r="P3125" s="319"/>
      <c r="Q3125" s="320"/>
      <c r="R3125" s="319"/>
      <c r="S3125" s="319"/>
      <c r="T3125" s="320"/>
      <c r="U3125" s="321"/>
      <c r="V3125" s="270"/>
    </row>
    <row r="3126" spans="3:22">
      <c r="C3126" s="1">
        <f>+IF(D3126=1,COUNTIF($D$2:D3126,D3126),0)</f>
        <v>0</v>
      </c>
      <c r="D3126" s="1">
        <f>+COUNTIF($E$2:E3126,E3126)</f>
        <v>347</v>
      </c>
      <c r="E3126" s="1" t="str">
        <f t="shared" si="96"/>
        <v/>
      </c>
      <c r="F3126" s="323">
        <f t="shared" si="97"/>
        <v>3124</v>
      </c>
      <c r="G3126" s="317"/>
      <c r="H3126" s="317"/>
      <c r="I3126" s="317"/>
      <c r="J3126" s="317"/>
      <c r="K3126" s="317"/>
      <c r="L3126" s="317"/>
      <c r="M3126" s="317"/>
      <c r="N3126" s="333"/>
      <c r="O3126" s="318"/>
      <c r="P3126" s="319"/>
      <c r="Q3126" s="320"/>
      <c r="R3126" s="319"/>
      <c r="S3126" s="319"/>
      <c r="T3126" s="320"/>
      <c r="U3126" s="321"/>
      <c r="V3126" s="270"/>
    </row>
    <row r="3127" spans="3:22">
      <c r="C3127" s="1">
        <f>+IF(D3127=1,COUNTIF($D$2:D3127,D3127),0)</f>
        <v>0</v>
      </c>
      <c r="D3127" s="1">
        <f>+COUNTIF($E$2:E3127,E3127)</f>
        <v>348</v>
      </c>
      <c r="E3127" s="1" t="str">
        <f t="shared" si="96"/>
        <v/>
      </c>
      <c r="F3127" s="323">
        <f t="shared" si="97"/>
        <v>3125</v>
      </c>
      <c r="G3127" s="317"/>
      <c r="H3127" s="317"/>
      <c r="I3127" s="317"/>
      <c r="J3127" s="317"/>
      <c r="K3127" s="317"/>
      <c r="L3127" s="317"/>
      <c r="M3127" s="317"/>
      <c r="N3127" s="333"/>
      <c r="O3127" s="318"/>
      <c r="P3127" s="319"/>
      <c r="Q3127" s="320"/>
      <c r="R3127" s="319"/>
      <c r="S3127" s="319"/>
      <c r="T3127" s="320"/>
      <c r="U3127" s="321"/>
      <c r="V3127" s="270"/>
    </row>
    <row r="3128" spans="3:22">
      <c r="C3128" s="1">
        <f>+IF(D3128=1,COUNTIF($D$2:D3128,D3128),0)</f>
        <v>0</v>
      </c>
      <c r="D3128" s="1">
        <f>+COUNTIF($E$2:E3128,E3128)</f>
        <v>349</v>
      </c>
      <c r="E3128" s="1" t="str">
        <f t="shared" si="96"/>
        <v/>
      </c>
      <c r="F3128" s="323">
        <f t="shared" si="97"/>
        <v>3126</v>
      </c>
      <c r="G3128" s="317"/>
      <c r="H3128" s="317"/>
      <c r="I3128" s="317"/>
      <c r="J3128" s="317"/>
      <c r="K3128" s="317"/>
      <c r="L3128" s="317"/>
      <c r="M3128" s="317"/>
      <c r="N3128" s="333"/>
      <c r="O3128" s="318"/>
      <c r="P3128" s="319"/>
      <c r="Q3128" s="320"/>
      <c r="R3128" s="319"/>
      <c r="S3128" s="319"/>
      <c r="T3128" s="320"/>
      <c r="U3128" s="321"/>
      <c r="V3128" s="270"/>
    </row>
    <row r="3129" spans="3:22">
      <c r="C3129" s="1">
        <f>+IF(D3129=1,COUNTIF($D$2:D3129,D3129),0)</f>
        <v>0</v>
      </c>
      <c r="D3129" s="1">
        <f>+COUNTIF($E$2:E3129,E3129)</f>
        <v>350</v>
      </c>
      <c r="E3129" s="1" t="str">
        <f t="shared" si="96"/>
        <v/>
      </c>
      <c r="F3129" s="323">
        <f t="shared" si="97"/>
        <v>3127</v>
      </c>
      <c r="G3129" s="317"/>
      <c r="H3129" s="317"/>
      <c r="I3129" s="317"/>
      <c r="J3129" s="317"/>
      <c r="K3129" s="317"/>
      <c r="L3129" s="317"/>
      <c r="M3129" s="317"/>
      <c r="N3129" s="333"/>
      <c r="O3129" s="318"/>
      <c r="P3129" s="319"/>
      <c r="Q3129" s="320"/>
      <c r="R3129" s="319"/>
      <c r="S3129" s="319"/>
      <c r="T3129" s="320"/>
      <c r="U3129" s="321"/>
      <c r="V3129" s="270"/>
    </row>
    <row r="3130" spans="3:22">
      <c r="C3130" s="1">
        <f>+IF(D3130=1,COUNTIF($D$2:D3130,D3130),0)</f>
        <v>0</v>
      </c>
      <c r="D3130" s="1">
        <f>+COUNTIF($E$2:E3130,E3130)</f>
        <v>351</v>
      </c>
      <c r="E3130" s="1" t="str">
        <f t="shared" si="96"/>
        <v/>
      </c>
      <c r="F3130" s="323">
        <f t="shared" si="97"/>
        <v>3128</v>
      </c>
      <c r="G3130" s="317"/>
      <c r="H3130" s="317"/>
      <c r="I3130" s="317"/>
      <c r="J3130" s="317"/>
      <c r="K3130" s="317"/>
      <c r="L3130" s="317"/>
      <c r="M3130" s="317"/>
      <c r="N3130" s="333"/>
      <c r="O3130" s="318"/>
      <c r="P3130" s="319"/>
      <c r="Q3130" s="320"/>
      <c r="R3130" s="319"/>
      <c r="S3130" s="319"/>
      <c r="T3130" s="320"/>
      <c r="U3130" s="321"/>
      <c r="V3130" s="270"/>
    </row>
    <row r="3131" spans="3:22">
      <c r="C3131" s="1">
        <f>+IF(D3131=1,COUNTIF($D$2:D3131,D3131),0)</f>
        <v>0</v>
      </c>
      <c r="D3131" s="1">
        <f>+COUNTIF($E$2:E3131,E3131)</f>
        <v>352</v>
      </c>
      <c r="E3131" s="1" t="str">
        <f t="shared" si="96"/>
        <v/>
      </c>
      <c r="F3131" s="323">
        <f t="shared" si="97"/>
        <v>3129</v>
      </c>
      <c r="G3131" s="317"/>
      <c r="H3131" s="317"/>
      <c r="I3131" s="317"/>
      <c r="J3131" s="317"/>
      <c r="K3131" s="317"/>
      <c r="L3131" s="317"/>
      <c r="M3131" s="317"/>
      <c r="N3131" s="333"/>
      <c r="O3131" s="318"/>
      <c r="P3131" s="319"/>
      <c r="Q3131" s="320"/>
      <c r="R3131" s="319"/>
      <c r="S3131" s="319"/>
      <c r="T3131" s="320"/>
      <c r="U3131" s="321"/>
      <c r="V3131" s="270"/>
    </row>
    <row r="3132" spans="3:22">
      <c r="C3132" s="1">
        <f>+IF(D3132=1,COUNTIF($D$2:D3132,D3132),0)</f>
        <v>0</v>
      </c>
      <c r="D3132" s="1">
        <f>+COUNTIF($E$2:E3132,E3132)</f>
        <v>353</v>
      </c>
      <c r="E3132" s="1" t="str">
        <f t="shared" si="96"/>
        <v/>
      </c>
      <c r="F3132" s="323">
        <f t="shared" si="97"/>
        <v>3130</v>
      </c>
      <c r="G3132" s="317"/>
      <c r="H3132" s="317"/>
      <c r="I3132" s="317"/>
      <c r="J3132" s="317"/>
      <c r="K3132" s="317"/>
      <c r="L3132" s="317"/>
      <c r="M3132" s="317"/>
      <c r="N3132" s="333"/>
      <c r="O3132" s="318"/>
      <c r="P3132" s="319"/>
      <c r="Q3132" s="320"/>
      <c r="R3132" s="319"/>
      <c r="S3132" s="319"/>
      <c r="T3132" s="320"/>
      <c r="U3132" s="321"/>
      <c r="V3132" s="270"/>
    </row>
    <row r="3133" spans="3:22">
      <c r="C3133" s="1">
        <f>+IF(D3133=1,COUNTIF($D$2:D3133,D3133),0)</f>
        <v>0</v>
      </c>
      <c r="D3133" s="1">
        <f>+COUNTIF($E$2:E3133,E3133)</f>
        <v>354</v>
      </c>
      <c r="E3133" s="1" t="str">
        <f t="shared" si="96"/>
        <v/>
      </c>
      <c r="F3133" s="323">
        <f t="shared" si="97"/>
        <v>3131</v>
      </c>
      <c r="G3133" s="317"/>
      <c r="H3133" s="317"/>
      <c r="I3133" s="317"/>
      <c r="J3133" s="317"/>
      <c r="K3133" s="317"/>
      <c r="L3133" s="317"/>
      <c r="M3133" s="317"/>
      <c r="N3133" s="333"/>
      <c r="O3133" s="318"/>
      <c r="P3133" s="319"/>
      <c r="Q3133" s="320"/>
      <c r="R3133" s="319"/>
      <c r="S3133" s="319"/>
      <c r="T3133" s="320"/>
      <c r="U3133" s="321"/>
      <c r="V3133" s="270"/>
    </row>
    <row r="3134" spans="3:22">
      <c r="C3134" s="1">
        <f>+IF(D3134=1,COUNTIF($D$2:D3134,D3134),0)</f>
        <v>0</v>
      </c>
      <c r="D3134" s="1">
        <f>+COUNTIF($E$2:E3134,E3134)</f>
        <v>355</v>
      </c>
      <c r="E3134" s="1" t="str">
        <f t="shared" si="96"/>
        <v/>
      </c>
      <c r="F3134" s="323">
        <f t="shared" si="97"/>
        <v>3132</v>
      </c>
      <c r="G3134" s="317"/>
      <c r="H3134" s="317"/>
      <c r="I3134" s="317"/>
      <c r="J3134" s="317"/>
      <c r="K3134" s="317"/>
      <c r="L3134" s="317"/>
      <c r="M3134" s="317"/>
      <c r="N3134" s="333"/>
      <c r="O3134" s="318"/>
      <c r="P3134" s="319"/>
      <c r="Q3134" s="320"/>
      <c r="R3134" s="319"/>
      <c r="S3134" s="319"/>
      <c r="T3134" s="320"/>
      <c r="U3134" s="321"/>
      <c r="V3134" s="270"/>
    </row>
    <row r="3135" spans="3:22">
      <c r="C3135" s="1">
        <f>+IF(D3135=1,COUNTIF($D$2:D3135,D3135),0)</f>
        <v>0</v>
      </c>
      <c r="D3135" s="1">
        <f>+COUNTIF($E$2:E3135,E3135)</f>
        <v>356</v>
      </c>
      <c r="E3135" s="1" t="str">
        <f t="shared" si="96"/>
        <v/>
      </c>
      <c r="F3135" s="323">
        <f t="shared" si="97"/>
        <v>3133</v>
      </c>
      <c r="G3135" s="317"/>
      <c r="H3135" s="317"/>
      <c r="I3135" s="317"/>
      <c r="J3135" s="317"/>
      <c r="K3135" s="317"/>
      <c r="L3135" s="317"/>
      <c r="M3135" s="317"/>
      <c r="N3135" s="333"/>
      <c r="O3135" s="318"/>
      <c r="P3135" s="319"/>
      <c r="Q3135" s="320"/>
      <c r="R3135" s="319"/>
      <c r="S3135" s="319"/>
      <c r="T3135" s="320"/>
      <c r="U3135" s="321"/>
      <c r="V3135" s="270"/>
    </row>
    <row r="3136" spans="3:22">
      <c r="C3136" s="1">
        <f>+IF(D3136=1,COUNTIF($D$2:D3136,D3136),0)</f>
        <v>0</v>
      </c>
      <c r="D3136" s="1">
        <f>+COUNTIF($E$2:E3136,E3136)</f>
        <v>357</v>
      </c>
      <c r="E3136" s="1" t="str">
        <f t="shared" si="96"/>
        <v/>
      </c>
      <c r="F3136" s="323">
        <f t="shared" si="97"/>
        <v>3134</v>
      </c>
      <c r="G3136" s="317"/>
      <c r="H3136" s="317"/>
      <c r="I3136" s="317"/>
      <c r="J3136" s="317"/>
      <c r="K3136" s="317"/>
      <c r="L3136" s="317"/>
      <c r="M3136" s="317"/>
      <c r="N3136" s="333"/>
      <c r="O3136" s="318"/>
      <c r="P3136" s="319"/>
      <c r="Q3136" s="320"/>
      <c r="R3136" s="319"/>
      <c r="S3136" s="319"/>
      <c r="T3136" s="320"/>
      <c r="U3136" s="321"/>
      <c r="V3136" s="270"/>
    </row>
    <row r="3137" spans="3:22">
      <c r="C3137" s="1">
        <f>+IF(D3137=1,COUNTIF($D$2:D3137,D3137),0)</f>
        <v>0</v>
      </c>
      <c r="D3137" s="1">
        <f>+COUNTIF($E$2:E3137,E3137)</f>
        <v>358</v>
      </c>
      <c r="E3137" s="1" t="str">
        <f t="shared" si="96"/>
        <v/>
      </c>
      <c r="F3137" s="323">
        <f t="shared" si="97"/>
        <v>3135</v>
      </c>
      <c r="G3137" s="317"/>
      <c r="H3137" s="317"/>
      <c r="I3137" s="317"/>
      <c r="J3137" s="317"/>
      <c r="K3137" s="317"/>
      <c r="L3137" s="317"/>
      <c r="M3137" s="317"/>
      <c r="N3137" s="333"/>
      <c r="O3137" s="318"/>
      <c r="P3137" s="319"/>
      <c r="Q3137" s="320"/>
      <c r="R3137" s="319"/>
      <c r="S3137" s="319"/>
      <c r="T3137" s="320"/>
      <c r="U3137" s="321"/>
      <c r="V3137" s="270"/>
    </row>
    <row r="3138" spans="3:22">
      <c r="C3138" s="1">
        <f>+IF(D3138=1,COUNTIF($D$2:D3138,D3138),0)</f>
        <v>0</v>
      </c>
      <c r="D3138" s="1">
        <f>+COUNTIF($E$2:E3138,E3138)</f>
        <v>359</v>
      </c>
      <c r="E3138" s="1" t="str">
        <f t="shared" si="96"/>
        <v/>
      </c>
      <c r="F3138" s="323">
        <f t="shared" si="97"/>
        <v>3136</v>
      </c>
      <c r="G3138" s="317"/>
      <c r="H3138" s="317"/>
      <c r="I3138" s="317"/>
      <c r="J3138" s="317"/>
      <c r="K3138" s="317"/>
      <c r="L3138" s="317"/>
      <c r="M3138" s="317"/>
      <c r="N3138" s="333"/>
      <c r="O3138" s="318"/>
      <c r="P3138" s="319"/>
      <c r="Q3138" s="320"/>
      <c r="R3138" s="319"/>
      <c r="S3138" s="319"/>
      <c r="T3138" s="320"/>
      <c r="U3138" s="321"/>
      <c r="V3138" s="270"/>
    </row>
    <row r="3139" spans="3:22">
      <c r="C3139" s="1">
        <f>+IF(D3139=1,COUNTIF($D$2:D3139,D3139),0)</f>
        <v>0</v>
      </c>
      <c r="D3139" s="1">
        <f>+COUNTIF($E$2:E3139,E3139)</f>
        <v>360</v>
      </c>
      <c r="E3139" s="1" t="str">
        <f t="shared" si="96"/>
        <v/>
      </c>
      <c r="F3139" s="323">
        <f t="shared" si="97"/>
        <v>3137</v>
      </c>
      <c r="G3139" s="317"/>
      <c r="H3139" s="317"/>
      <c r="I3139" s="317"/>
      <c r="J3139" s="317"/>
      <c r="K3139" s="317"/>
      <c r="L3139" s="317"/>
      <c r="M3139" s="317"/>
      <c r="N3139" s="333"/>
      <c r="O3139" s="318"/>
      <c r="P3139" s="319"/>
      <c r="Q3139" s="320"/>
      <c r="R3139" s="319"/>
      <c r="S3139" s="319"/>
      <c r="T3139" s="320"/>
      <c r="U3139" s="321"/>
      <c r="V3139" s="270"/>
    </row>
    <row r="3140" spans="3:22">
      <c r="C3140" s="1">
        <f>+IF(D3140=1,COUNTIF($D$2:D3140,D3140),0)</f>
        <v>0</v>
      </c>
      <c r="D3140" s="1">
        <f>+COUNTIF($E$2:E3140,E3140)</f>
        <v>361</v>
      </c>
      <c r="E3140" s="1" t="str">
        <f t="shared" ref="E3140:E3203" si="98">+K3140&amp;N3140</f>
        <v/>
      </c>
      <c r="F3140" s="323">
        <f t="shared" si="97"/>
        <v>3138</v>
      </c>
      <c r="G3140" s="317"/>
      <c r="H3140" s="317"/>
      <c r="I3140" s="317"/>
      <c r="J3140" s="317"/>
      <c r="K3140" s="317"/>
      <c r="L3140" s="317"/>
      <c r="M3140" s="317"/>
      <c r="N3140" s="333"/>
      <c r="O3140" s="318"/>
      <c r="P3140" s="319"/>
      <c r="Q3140" s="320"/>
      <c r="R3140" s="319"/>
      <c r="S3140" s="319"/>
      <c r="T3140" s="320"/>
      <c r="U3140" s="321"/>
      <c r="V3140" s="270"/>
    </row>
    <row r="3141" spans="3:22">
      <c r="C3141" s="1">
        <f>+IF(D3141=1,COUNTIF($D$2:D3141,D3141),0)</f>
        <v>0</v>
      </c>
      <c r="D3141" s="1">
        <f>+COUNTIF($E$2:E3141,E3141)</f>
        <v>362</v>
      </c>
      <c r="E3141" s="1" t="str">
        <f t="shared" si="98"/>
        <v/>
      </c>
      <c r="F3141" s="323">
        <f t="shared" ref="F3141:F3204" si="99">ROW()-2</f>
        <v>3139</v>
      </c>
      <c r="G3141" s="317"/>
      <c r="H3141" s="317"/>
      <c r="I3141" s="317"/>
      <c r="J3141" s="317"/>
      <c r="K3141" s="317"/>
      <c r="L3141" s="317"/>
      <c r="M3141" s="317"/>
      <c r="N3141" s="333"/>
      <c r="O3141" s="318"/>
      <c r="P3141" s="319"/>
      <c r="Q3141" s="320"/>
      <c r="R3141" s="319"/>
      <c r="S3141" s="319"/>
      <c r="T3141" s="320"/>
      <c r="U3141" s="321"/>
      <c r="V3141" s="270"/>
    </row>
    <row r="3142" spans="3:22">
      <c r="C3142" s="1">
        <f>+IF(D3142=1,COUNTIF($D$2:D3142,D3142),0)</f>
        <v>0</v>
      </c>
      <c r="D3142" s="1">
        <f>+COUNTIF($E$2:E3142,E3142)</f>
        <v>363</v>
      </c>
      <c r="E3142" s="1" t="str">
        <f t="shared" si="98"/>
        <v/>
      </c>
      <c r="F3142" s="323">
        <f t="shared" si="99"/>
        <v>3140</v>
      </c>
      <c r="G3142" s="317"/>
      <c r="H3142" s="317"/>
      <c r="I3142" s="317"/>
      <c r="J3142" s="317"/>
      <c r="K3142" s="317"/>
      <c r="L3142" s="317"/>
      <c r="M3142" s="317"/>
      <c r="N3142" s="333"/>
      <c r="O3142" s="318"/>
      <c r="P3142" s="319"/>
      <c r="Q3142" s="320"/>
      <c r="R3142" s="319"/>
      <c r="S3142" s="319"/>
      <c r="T3142" s="320"/>
      <c r="U3142" s="321"/>
      <c r="V3142" s="270"/>
    </row>
    <row r="3143" spans="3:22">
      <c r="C3143" s="1">
        <f>+IF(D3143=1,COUNTIF($D$2:D3143,D3143),0)</f>
        <v>0</v>
      </c>
      <c r="D3143" s="1">
        <f>+COUNTIF($E$2:E3143,E3143)</f>
        <v>364</v>
      </c>
      <c r="E3143" s="1" t="str">
        <f t="shared" si="98"/>
        <v/>
      </c>
      <c r="F3143" s="323">
        <f t="shared" si="99"/>
        <v>3141</v>
      </c>
      <c r="G3143" s="317"/>
      <c r="H3143" s="317"/>
      <c r="I3143" s="317"/>
      <c r="J3143" s="317"/>
      <c r="K3143" s="317"/>
      <c r="L3143" s="317"/>
      <c r="M3143" s="317"/>
      <c r="N3143" s="333"/>
      <c r="O3143" s="318"/>
      <c r="P3143" s="319"/>
      <c r="Q3143" s="320"/>
      <c r="R3143" s="319"/>
      <c r="S3143" s="319"/>
      <c r="T3143" s="320"/>
      <c r="U3143" s="321"/>
      <c r="V3143" s="270"/>
    </row>
    <row r="3144" spans="3:22">
      <c r="C3144" s="1">
        <f>+IF(D3144=1,COUNTIF($D$2:D3144,D3144),0)</f>
        <v>0</v>
      </c>
      <c r="D3144" s="1">
        <f>+COUNTIF($E$2:E3144,E3144)</f>
        <v>365</v>
      </c>
      <c r="E3144" s="1" t="str">
        <f t="shared" si="98"/>
        <v/>
      </c>
      <c r="F3144" s="323">
        <f t="shared" si="99"/>
        <v>3142</v>
      </c>
      <c r="G3144" s="317"/>
      <c r="H3144" s="317"/>
      <c r="I3144" s="317"/>
      <c r="J3144" s="317"/>
      <c r="K3144" s="317"/>
      <c r="L3144" s="317"/>
      <c r="M3144" s="317"/>
      <c r="N3144" s="333"/>
      <c r="O3144" s="318"/>
      <c r="P3144" s="319"/>
      <c r="Q3144" s="320"/>
      <c r="R3144" s="319"/>
      <c r="S3144" s="319"/>
      <c r="T3144" s="320"/>
      <c r="U3144" s="321"/>
      <c r="V3144" s="270"/>
    </row>
    <row r="3145" spans="3:22">
      <c r="C3145" s="1">
        <f>+IF(D3145=1,COUNTIF($D$2:D3145,D3145),0)</f>
        <v>0</v>
      </c>
      <c r="D3145" s="1">
        <f>+COUNTIF($E$2:E3145,E3145)</f>
        <v>366</v>
      </c>
      <c r="E3145" s="1" t="str">
        <f t="shared" si="98"/>
        <v/>
      </c>
      <c r="F3145" s="323">
        <f t="shared" si="99"/>
        <v>3143</v>
      </c>
      <c r="G3145" s="317"/>
      <c r="H3145" s="317"/>
      <c r="I3145" s="317"/>
      <c r="J3145" s="317"/>
      <c r="K3145" s="317"/>
      <c r="L3145" s="317"/>
      <c r="M3145" s="317"/>
      <c r="N3145" s="333"/>
      <c r="O3145" s="318"/>
      <c r="P3145" s="319"/>
      <c r="Q3145" s="320"/>
      <c r="R3145" s="319"/>
      <c r="S3145" s="319"/>
      <c r="T3145" s="320"/>
      <c r="U3145" s="321"/>
      <c r="V3145" s="270"/>
    </row>
    <row r="3146" spans="3:22">
      <c r="C3146" s="1">
        <f>+IF(D3146=1,COUNTIF($D$2:D3146,D3146),0)</f>
        <v>0</v>
      </c>
      <c r="D3146" s="1">
        <f>+COUNTIF($E$2:E3146,E3146)</f>
        <v>367</v>
      </c>
      <c r="E3146" s="1" t="str">
        <f t="shared" si="98"/>
        <v/>
      </c>
      <c r="F3146" s="323">
        <f t="shared" si="99"/>
        <v>3144</v>
      </c>
      <c r="G3146" s="317"/>
      <c r="H3146" s="317"/>
      <c r="I3146" s="317"/>
      <c r="J3146" s="317"/>
      <c r="K3146" s="317"/>
      <c r="L3146" s="317"/>
      <c r="M3146" s="317"/>
      <c r="N3146" s="333"/>
      <c r="O3146" s="318"/>
      <c r="P3146" s="319"/>
      <c r="Q3146" s="320"/>
      <c r="R3146" s="319"/>
      <c r="S3146" s="319"/>
      <c r="T3146" s="320"/>
      <c r="U3146" s="321"/>
      <c r="V3146" s="270"/>
    </row>
    <row r="3147" spans="3:22">
      <c r="C3147" s="1">
        <f>+IF(D3147=1,COUNTIF($D$2:D3147,D3147),0)</f>
        <v>0</v>
      </c>
      <c r="D3147" s="1">
        <f>+COUNTIF($E$2:E3147,E3147)</f>
        <v>368</v>
      </c>
      <c r="E3147" s="1" t="str">
        <f t="shared" si="98"/>
        <v/>
      </c>
      <c r="F3147" s="323">
        <f t="shared" si="99"/>
        <v>3145</v>
      </c>
      <c r="G3147" s="317"/>
      <c r="H3147" s="317"/>
      <c r="I3147" s="317"/>
      <c r="J3147" s="317"/>
      <c r="K3147" s="317"/>
      <c r="L3147" s="317"/>
      <c r="M3147" s="317"/>
      <c r="N3147" s="333"/>
      <c r="O3147" s="318"/>
      <c r="P3147" s="319"/>
      <c r="Q3147" s="320"/>
      <c r="R3147" s="319"/>
      <c r="S3147" s="319"/>
      <c r="T3147" s="320"/>
      <c r="U3147" s="321"/>
      <c r="V3147" s="270"/>
    </row>
    <row r="3148" spans="3:22">
      <c r="C3148" s="1">
        <f>+IF(D3148=1,COUNTIF($D$2:D3148,D3148),0)</f>
        <v>0</v>
      </c>
      <c r="D3148" s="1">
        <f>+COUNTIF($E$2:E3148,E3148)</f>
        <v>369</v>
      </c>
      <c r="E3148" s="1" t="str">
        <f t="shared" si="98"/>
        <v/>
      </c>
      <c r="F3148" s="323">
        <f t="shared" si="99"/>
        <v>3146</v>
      </c>
      <c r="G3148" s="317"/>
      <c r="H3148" s="317"/>
      <c r="I3148" s="317"/>
      <c r="J3148" s="317"/>
      <c r="K3148" s="317"/>
      <c r="L3148" s="317"/>
      <c r="M3148" s="317"/>
      <c r="N3148" s="333"/>
      <c r="O3148" s="318"/>
      <c r="P3148" s="319"/>
      <c r="Q3148" s="320"/>
      <c r="R3148" s="319"/>
      <c r="S3148" s="319"/>
      <c r="T3148" s="320"/>
      <c r="U3148" s="321"/>
      <c r="V3148" s="270"/>
    </row>
    <row r="3149" spans="3:22">
      <c r="C3149" s="1">
        <f>+IF(D3149=1,COUNTIF($D$2:D3149,D3149),0)</f>
        <v>0</v>
      </c>
      <c r="D3149" s="1">
        <f>+COUNTIF($E$2:E3149,E3149)</f>
        <v>370</v>
      </c>
      <c r="E3149" s="1" t="str">
        <f t="shared" si="98"/>
        <v/>
      </c>
      <c r="F3149" s="323">
        <f t="shared" si="99"/>
        <v>3147</v>
      </c>
      <c r="G3149" s="317"/>
      <c r="H3149" s="317"/>
      <c r="I3149" s="317"/>
      <c r="J3149" s="317"/>
      <c r="K3149" s="317"/>
      <c r="L3149" s="317"/>
      <c r="M3149" s="317"/>
      <c r="N3149" s="333"/>
      <c r="O3149" s="318"/>
      <c r="P3149" s="319"/>
      <c r="Q3149" s="320"/>
      <c r="R3149" s="319"/>
      <c r="S3149" s="319"/>
      <c r="T3149" s="320"/>
      <c r="U3149" s="321"/>
      <c r="V3149" s="270"/>
    </row>
    <row r="3150" spans="3:22">
      <c r="C3150" s="1">
        <f>+IF(D3150=1,COUNTIF($D$2:D3150,D3150),0)</f>
        <v>0</v>
      </c>
      <c r="D3150" s="1">
        <f>+COUNTIF($E$2:E3150,E3150)</f>
        <v>371</v>
      </c>
      <c r="E3150" s="1" t="str">
        <f t="shared" si="98"/>
        <v/>
      </c>
      <c r="F3150" s="323">
        <f t="shared" si="99"/>
        <v>3148</v>
      </c>
      <c r="G3150" s="317"/>
      <c r="H3150" s="317"/>
      <c r="I3150" s="317"/>
      <c r="J3150" s="317"/>
      <c r="K3150" s="317"/>
      <c r="L3150" s="317"/>
      <c r="M3150" s="317"/>
      <c r="N3150" s="333"/>
      <c r="O3150" s="318"/>
      <c r="P3150" s="319"/>
      <c r="Q3150" s="320"/>
      <c r="R3150" s="319"/>
      <c r="S3150" s="319"/>
      <c r="T3150" s="320"/>
      <c r="U3150" s="321"/>
      <c r="V3150" s="270"/>
    </row>
    <row r="3151" spans="3:22">
      <c r="C3151" s="1">
        <f>+IF(D3151=1,COUNTIF($D$2:D3151,D3151),0)</f>
        <v>0</v>
      </c>
      <c r="D3151" s="1">
        <f>+COUNTIF($E$2:E3151,E3151)</f>
        <v>372</v>
      </c>
      <c r="E3151" s="1" t="str">
        <f t="shared" si="98"/>
        <v/>
      </c>
      <c r="F3151" s="323">
        <f t="shared" si="99"/>
        <v>3149</v>
      </c>
      <c r="G3151" s="317"/>
      <c r="H3151" s="317"/>
      <c r="I3151" s="317"/>
      <c r="J3151" s="317"/>
      <c r="K3151" s="317"/>
      <c r="L3151" s="317"/>
      <c r="M3151" s="317"/>
      <c r="N3151" s="333"/>
      <c r="O3151" s="318"/>
      <c r="P3151" s="319"/>
      <c r="Q3151" s="320"/>
      <c r="R3151" s="319"/>
      <c r="S3151" s="319"/>
      <c r="T3151" s="320"/>
      <c r="U3151" s="321"/>
      <c r="V3151" s="270"/>
    </row>
    <row r="3152" spans="3:22">
      <c r="C3152" s="1">
        <f>+IF(D3152=1,COUNTIF($D$2:D3152,D3152),0)</f>
        <v>0</v>
      </c>
      <c r="D3152" s="1">
        <f>+COUNTIF($E$2:E3152,E3152)</f>
        <v>373</v>
      </c>
      <c r="E3152" s="1" t="str">
        <f t="shared" si="98"/>
        <v/>
      </c>
      <c r="F3152" s="323">
        <f t="shared" si="99"/>
        <v>3150</v>
      </c>
      <c r="G3152" s="317"/>
      <c r="H3152" s="317"/>
      <c r="I3152" s="317"/>
      <c r="J3152" s="317"/>
      <c r="K3152" s="317"/>
      <c r="L3152" s="317"/>
      <c r="M3152" s="317"/>
      <c r="N3152" s="333"/>
      <c r="O3152" s="318"/>
      <c r="P3152" s="319"/>
      <c r="Q3152" s="320"/>
      <c r="R3152" s="319"/>
      <c r="S3152" s="319"/>
      <c r="T3152" s="320"/>
      <c r="U3152" s="321"/>
      <c r="V3152" s="270"/>
    </row>
    <row r="3153" spans="3:22">
      <c r="C3153" s="1">
        <f>+IF(D3153=1,COUNTIF($D$2:D3153,D3153),0)</f>
        <v>0</v>
      </c>
      <c r="D3153" s="1">
        <f>+COUNTIF($E$2:E3153,E3153)</f>
        <v>374</v>
      </c>
      <c r="E3153" s="1" t="str">
        <f t="shared" si="98"/>
        <v/>
      </c>
      <c r="F3153" s="323">
        <f t="shared" si="99"/>
        <v>3151</v>
      </c>
      <c r="G3153" s="317"/>
      <c r="H3153" s="317"/>
      <c r="I3153" s="317"/>
      <c r="J3153" s="317"/>
      <c r="K3153" s="317"/>
      <c r="L3153" s="317"/>
      <c r="M3153" s="317"/>
      <c r="N3153" s="333"/>
      <c r="O3153" s="318"/>
      <c r="P3153" s="319"/>
      <c r="Q3153" s="320"/>
      <c r="R3153" s="319"/>
      <c r="S3153" s="319"/>
      <c r="T3153" s="320"/>
      <c r="U3153" s="321"/>
      <c r="V3153" s="270"/>
    </row>
    <row r="3154" spans="3:22">
      <c r="C3154" s="1">
        <f>+IF(D3154=1,COUNTIF($D$2:D3154,D3154),0)</f>
        <v>0</v>
      </c>
      <c r="D3154" s="1">
        <f>+COUNTIF($E$2:E3154,E3154)</f>
        <v>375</v>
      </c>
      <c r="E3154" s="1" t="str">
        <f t="shared" si="98"/>
        <v/>
      </c>
      <c r="F3154" s="323">
        <f t="shared" si="99"/>
        <v>3152</v>
      </c>
      <c r="G3154" s="317"/>
      <c r="H3154" s="317"/>
      <c r="I3154" s="317"/>
      <c r="J3154" s="317"/>
      <c r="K3154" s="317"/>
      <c r="L3154" s="317"/>
      <c r="M3154" s="317"/>
      <c r="N3154" s="333"/>
      <c r="O3154" s="318"/>
      <c r="P3154" s="319"/>
      <c r="Q3154" s="320"/>
      <c r="R3154" s="319"/>
      <c r="S3154" s="319"/>
      <c r="T3154" s="320"/>
      <c r="U3154" s="321"/>
      <c r="V3154" s="270"/>
    </row>
    <row r="3155" spans="3:22">
      <c r="C3155" s="1">
        <f>+IF(D3155=1,COUNTIF($D$2:D3155,D3155),0)</f>
        <v>0</v>
      </c>
      <c r="D3155" s="1">
        <f>+COUNTIF($E$2:E3155,E3155)</f>
        <v>376</v>
      </c>
      <c r="E3155" s="1" t="str">
        <f t="shared" si="98"/>
        <v/>
      </c>
      <c r="F3155" s="323">
        <f t="shared" si="99"/>
        <v>3153</v>
      </c>
      <c r="G3155" s="317"/>
      <c r="H3155" s="317"/>
      <c r="I3155" s="317"/>
      <c r="J3155" s="317"/>
      <c r="K3155" s="317"/>
      <c r="L3155" s="317"/>
      <c r="M3155" s="317"/>
      <c r="N3155" s="333"/>
      <c r="O3155" s="318"/>
      <c r="P3155" s="319"/>
      <c r="Q3155" s="320"/>
      <c r="R3155" s="319"/>
      <c r="S3155" s="319"/>
      <c r="T3155" s="320"/>
      <c r="U3155" s="321"/>
      <c r="V3155" s="270"/>
    </row>
    <row r="3156" spans="3:22">
      <c r="C3156" s="1">
        <f>+IF(D3156=1,COUNTIF($D$2:D3156,D3156),0)</f>
        <v>0</v>
      </c>
      <c r="D3156" s="1">
        <f>+COUNTIF($E$2:E3156,E3156)</f>
        <v>377</v>
      </c>
      <c r="E3156" s="1" t="str">
        <f t="shared" si="98"/>
        <v/>
      </c>
      <c r="F3156" s="323">
        <f t="shared" si="99"/>
        <v>3154</v>
      </c>
      <c r="G3156" s="317"/>
      <c r="H3156" s="317"/>
      <c r="I3156" s="317"/>
      <c r="J3156" s="317"/>
      <c r="K3156" s="317"/>
      <c r="L3156" s="317"/>
      <c r="M3156" s="317"/>
      <c r="N3156" s="333"/>
      <c r="O3156" s="318"/>
      <c r="P3156" s="319"/>
      <c r="Q3156" s="320"/>
      <c r="R3156" s="319"/>
      <c r="S3156" s="319"/>
      <c r="T3156" s="320"/>
      <c r="U3156" s="321"/>
      <c r="V3156" s="270"/>
    </row>
    <row r="3157" spans="3:22">
      <c r="C3157" s="1">
        <f>+IF(D3157=1,COUNTIF($D$2:D3157,D3157),0)</f>
        <v>0</v>
      </c>
      <c r="D3157" s="1">
        <f>+COUNTIF($E$2:E3157,E3157)</f>
        <v>378</v>
      </c>
      <c r="E3157" s="1" t="str">
        <f t="shared" si="98"/>
        <v/>
      </c>
      <c r="F3157" s="323">
        <f t="shared" si="99"/>
        <v>3155</v>
      </c>
      <c r="G3157" s="317"/>
      <c r="H3157" s="317"/>
      <c r="I3157" s="317"/>
      <c r="J3157" s="317"/>
      <c r="K3157" s="317"/>
      <c r="L3157" s="317"/>
      <c r="M3157" s="317"/>
      <c r="N3157" s="333"/>
      <c r="O3157" s="318"/>
      <c r="P3157" s="319"/>
      <c r="Q3157" s="320"/>
      <c r="R3157" s="319"/>
      <c r="S3157" s="319"/>
      <c r="T3157" s="320"/>
      <c r="U3157" s="321"/>
      <c r="V3157" s="270"/>
    </row>
    <row r="3158" spans="3:22">
      <c r="C3158" s="1">
        <f>+IF(D3158=1,COUNTIF($D$2:D3158,D3158),0)</f>
        <v>0</v>
      </c>
      <c r="D3158" s="1">
        <f>+COUNTIF($E$2:E3158,E3158)</f>
        <v>379</v>
      </c>
      <c r="E3158" s="1" t="str">
        <f t="shared" si="98"/>
        <v/>
      </c>
      <c r="F3158" s="323">
        <f t="shared" si="99"/>
        <v>3156</v>
      </c>
      <c r="G3158" s="317"/>
      <c r="H3158" s="317"/>
      <c r="I3158" s="317"/>
      <c r="J3158" s="317"/>
      <c r="K3158" s="317"/>
      <c r="L3158" s="317"/>
      <c r="M3158" s="317"/>
      <c r="N3158" s="333"/>
      <c r="O3158" s="318"/>
      <c r="P3158" s="319"/>
      <c r="Q3158" s="320"/>
      <c r="R3158" s="319"/>
      <c r="S3158" s="319"/>
      <c r="T3158" s="320"/>
      <c r="U3158" s="321"/>
      <c r="V3158" s="270"/>
    </row>
    <row r="3159" spans="3:22">
      <c r="C3159" s="1">
        <f>+IF(D3159=1,COUNTIF($D$2:D3159,D3159),0)</f>
        <v>0</v>
      </c>
      <c r="D3159" s="1">
        <f>+COUNTIF($E$2:E3159,E3159)</f>
        <v>380</v>
      </c>
      <c r="E3159" s="1" t="str">
        <f t="shared" si="98"/>
        <v/>
      </c>
      <c r="F3159" s="323">
        <f t="shared" si="99"/>
        <v>3157</v>
      </c>
      <c r="G3159" s="317"/>
      <c r="H3159" s="317"/>
      <c r="I3159" s="317"/>
      <c r="J3159" s="317"/>
      <c r="K3159" s="317"/>
      <c r="L3159" s="317"/>
      <c r="M3159" s="317"/>
      <c r="N3159" s="333"/>
      <c r="O3159" s="318"/>
      <c r="P3159" s="319"/>
      <c r="Q3159" s="320"/>
      <c r="R3159" s="319"/>
      <c r="S3159" s="319"/>
      <c r="T3159" s="320"/>
      <c r="U3159" s="321"/>
      <c r="V3159" s="270"/>
    </row>
    <row r="3160" spans="3:22">
      <c r="C3160" s="1">
        <f>+IF(D3160=1,COUNTIF($D$2:D3160,D3160),0)</f>
        <v>0</v>
      </c>
      <c r="D3160" s="1">
        <f>+COUNTIF($E$2:E3160,E3160)</f>
        <v>381</v>
      </c>
      <c r="E3160" s="1" t="str">
        <f t="shared" si="98"/>
        <v/>
      </c>
      <c r="F3160" s="323">
        <f t="shared" si="99"/>
        <v>3158</v>
      </c>
      <c r="G3160" s="317"/>
      <c r="H3160" s="317"/>
      <c r="I3160" s="317"/>
      <c r="J3160" s="317"/>
      <c r="K3160" s="317"/>
      <c r="L3160" s="317"/>
      <c r="M3160" s="317"/>
      <c r="N3160" s="333"/>
      <c r="O3160" s="318"/>
      <c r="P3160" s="319"/>
      <c r="Q3160" s="320"/>
      <c r="R3160" s="319"/>
      <c r="S3160" s="319"/>
      <c r="T3160" s="320"/>
      <c r="U3160" s="321"/>
      <c r="V3160" s="270"/>
    </row>
    <row r="3161" spans="3:22">
      <c r="C3161" s="1">
        <f>+IF(D3161=1,COUNTIF($D$2:D3161,D3161),0)</f>
        <v>0</v>
      </c>
      <c r="D3161" s="1">
        <f>+COUNTIF($E$2:E3161,E3161)</f>
        <v>382</v>
      </c>
      <c r="E3161" s="1" t="str">
        <f t="shared" si="98"/>
        <v/>
      </c>
      <c r="F3161" s="323">
        <f t="shared" si="99"/>
        <v>3159</v>
      </c>
      <c r="G3161" s="317"/>
      <c r="H3161" s="317"/>
      <c r="I3161" s="317"/>
      <c r="J3161" s="317"/>
      <c r="K3161" s="317"/>
      <c r="L3161" s="317"/>
      <c r="M3161" s="317"/>
      <c r="N3161" s="333"/>
      <c r="O3161" s="318"/>
      <c r="P3161" s="319"/>
      <c r="Q3161" s="320"/>
      <c r="R3161" s="319"/>
      <c r="S3161" s="319"/>
      <c r="T3161" s="320"/>
      <c r="U3161" s="321"/>
      <c r="V3161" s="270"/>
    </row>
    <row r="3162" spans="3:22">
      <c r="C3162" s="1">
        <f>+IF(D3162=1,COUNTIF($D$2:D3162,D3162),0)</f>
        <v>0</v>
      </c>
      <c r="D3162" s="1">
        <f>+COUNTIF($E$2:E3162,E3162)</f>
        <v>383</v>
      </c>
      <c r="E3162" s="1" t="str">
        <f t="shared" si="98"/>
        <v/>
      </c>
      <c r="F3162" s="323">
        <f t="shared" si="99"/>
        <v>3160</v>
      </c>
      <c r="G3162" s="317"/>
      <c r="H3162" s="317"/>
      <c r="I3162" s="317"/>
      <c r="J3162" s="317"/>
      <c r="K3162" s="317"/>
      <c r="L3162" s="317"/>
      <c r="M3162" s="317"/>
      <c r="N3162" s="333"/>
      <c r="O3162" s="318"/>
      <c r="P3162" s="319"/>
      <c r="Q3162" s="320"/>
      <c r="R3162" s="319"/>
      <c r="S3162" s="319"/>
      <c r="T3162" s="320"/>
      <c r="U3162" s="321"/>
      <c r="V3162" s="270"/>
    </row>
    <row r="3163" spans="3:22">
      <c r="C3163" s="1">
        <f>+IF(D3163=1,COUNTIF($D$2:D3163,D3163),0)</f>
        <v>0</v>
      </c>
      <c r="D3163" s="1">
        <f>+COUNTIF($E$2:E3163,E3163)</f>
        <v>384</v>
      </c>
      <c r="E3163" s="1" t="str">
        <f t="shared" si="98"/>
        <v/>
      </c>
      <c r="F3163" s="323">
        <f t="shared" si="99"/>
        <v>3161</v>
      </c>
      <c r="G3163" s="317"/>
      <c r="H3163" s="317"/>
      <c r="I3163" s="317"/>
      <c r="J3163" s="317"/>
      <c r="K3163" s="317"/>
      <c r="L3163" s="317"/>
      <c r="M3163" s="317"/>
      <c r="N3163" s="333"/>
      <c r="O3163" s="318"/>
      <c r="P3163" s="319"/>
      <c r="Q3163" s="320"/>
      <c r="R3163" s="319"/>
      <c r="S3163" s="319"/>
      <c r="T3163" s="320"/>
      <c r="U3163" s="321"/>
      <c r="V3163" s="270"/>
    </row>
    <row r="3164" spans="3:22">
      <c r="C3164" s="1">
        <f>+IF(D3164=1,COUNTIF($D$2:D3164,D3164),0)</f>
        <v>0</v>
      </c>
      <c r="D3164" s="1">
        <f>+COUNTIF($E$2:E3164,E3164)</f>
        <v>385</v>
      </c>
      <c r="E3164" s="1" t="str">
        <f t="shared" si="98"/>
        <v/>
      </c>
      <c r="F3164" s="323">
        <f t="shared" si="99"/>
        <v>3162</v>
      </c>
      <c r="G3164" s="317"/>
      <c r="H3164" s="317"/>
      <c r="I3164" s="317"/>
      <c r="J3164" s="317"/>
      <c r="K3164" s="317"/>
      <c r="L3164" s="317"/>
      <c r="M3164" s="317"/>
      <c r="N3164" s="333"/>
      <c r="O3164" s="318"/>
      <c r="P3164" s="319"/>
      <c r="Q3164" s="320"/>
      <c r="R3164" s="319"/>
      <c r="S3164" s="319"/>
      <c r="T3164" s="320"/>
      <c r="U3164" s="321"/>
      <c r="V3164" s="270"/>
    </row>
    <row r="3165" spans="3:22">
      <c r="C3165" s="1">
        <f>+IF(D3165=1,COUNTIF($D$2:D3165,D3165),0)</f>
        <v>0</v>
      </c>
      <c r="D3165" s="1">
        <f>+COUNTIF($E$2:E3165,E3165)</f>
        <v>386</v>
      </c>
      <c r="E3165" s="1" t="str">
        <f t="shared" si="98"/>
        <v/>
      </c>
      <c r="F3165" s="323">
        <f t="shared" si="99"/>
        <v>3163</v>
      </c>
      <c r="G3165" s="317"/>
      <c r="H3165" s="317"/>
      <c r="I3165" s="317"/>
      <c r="J3165" s="317"/>
      <c r="K3165" s="317"/>
      <c r="L3165" s="317"/>
      <c r="M3165" s="317"/>
      <c r="N3165" s="333"/>
      <c r="O3165" s="318"/>
      <c r="P3165" s="319"/>
      <c r="Q3165" s="320"/>
      <c r="R3165" s="319"/>
      <c r="S3165" s="319"/>
      <c r="T3165" s="320"/>
      <c r="U3165" s="321"/>
      <c r="V3165" s="270"/>
    </row>
    <row r="3166" spans="3:22">
      <c r="C3166" s="1">
        <f>+IF(D3166=1,COUNTIF($D$2:D3166,D3166),0)</f>
        <v>0</v>
      </c>
      <c r="D3166" s="1">
        <f>+COUNTIF($E$2:E3166,E3166)</f>
        <v>387</v>
      </c>
      <c r="E3166" s="1" t="str">
        <f t="shared" si="98"/>
        <v/>
      </c>
      <c r="F3166" s="323">
        <f t="shared" si="99"/>
        <v>3164</v>
      </c>
      <c r="G3166" s="317"/>
      <c r="H3166" s="317"/>
      <c r="I3166" s="317"/>
      <c r="J3166" s="317"/>
      <c r="K3166" s="317"/>
      <c r="L3166" s="317"/>
      <c r="M3166" s="317"/>
      <c r="N3166" s="333"/>
      <c r="O3166" s="318"/>
      <c r="P3166" s="319"/>
      <c r="Q3166" s="320"/>
      <c r="R3166" s="319"/>
      <c r="S3166" s="319"/>
      <c r="T3166" s="320"/>
      <c r="U3166" s="321"/>
      <c r="V3166" s="270"/>
    </row>
    <row r="3167" spans="3:22">
      <c r="C3167" s="1">
        <f>+IF(D3167=1,COUNTIF($D$2:D3167,D3167),0)</f>
        <v>0</v>
      </c>
      <c r="D3167" s="1">
        <f>+COUNTIF($E$2:E3167,E3167)</f>
        <v>388</v>
      </c>
      <c r="E3167" s="1" t="str">
        <f t="shared" si="98"/>
        <v/>
      </c>
      <c r="F3167" s="323">
        <f t="shared" si="99"/>
        <v>3165</v>
      </c>
      <c r="G3167" s="317"/>
      <c r="H3167" s="317"/>
      <c r="I3167" s="317"/>
      <c r="J3167" s="317"/>
      <c r="K3167" s="317"/>
      <c r="L3167" s="317"/>
      <c r="M3167" s="317"/>
      <c r="N3167" s="333"/>
      <c r="O3167" s="318"/>
      <c r="P3167" s="319"/>
      <c r="Q3167" s="320"/>
      <c r="R3167" s="319"/>
      <c r="S3167" s="319"/>
      <c r="T3167" s="320"/>
      <c r="U3167" s="321"/>
      <c r="V3167" s="270"/>
    </row>
    <row r="3168" spans="3:22">
      <c r="C3168" s="1">
        <f>+IF(D3168=1,COUNTIF($D$2:D3168,D3168),0)</f>
        <v>0</v>
      </c>
      <c r="D3168" s="1">
        <f>+COUNTIF($E$2:E3168,E3168)</f>
        <v>389</v>
      </c>
      <c r="E3168" s="1" t="str">
        <f t="shared" si="98"/>
        <v/>
      </c>
      <c r="F3168" s="323">
        <f t="shared" si="99"/>
        <v>3166</v>
      </c>
      <c r="G3168" s="317"/>
      <c r="H3168" s="317"/>
      <c r="I3168" s="317"/>
      <c r="J3168" s="317"/>
      <c r="K3168" s="317"/>
      <c r="L3168" s="317"/>
      <c r="M3168" s="317"/>
      <c r="N3168" s="333"/>
      <c r="O3168" s="318"/>
      <c r="P3168" s="319"/>
      <c r="Q3168" s="320"/>
      <c r="R3168" s="319"/>
      <c r="S3168" s="319"/>
      <c r="T3168" s="320"/>
      <c r="U3168" s="321"/>
      <c r="V3168" s="270"/>
    </row>
    <row r="3169" spans="3:22">
      <c r="C3169" s="1">
        <f>+IF(D3169=1,COUNTIF($D$2:D3169,D3169),0)</f>
        <v>0</v>
      </c>
      <c r="D3169" s="1">
        <f>+COUNTIF($E$2:E3169,E3169)</f>
        <v>390</v>
      </c>
      <c r="E3169" s="1" t="str">
        <f t="shared" si="98"/>
        <v/>
      </c>
      <c r="F3169" s="323">
        <f t="shared" si="99"/>
        <v>3167</v>
      </c>
      <c r="G3169" s="317"/>
      <c r="H3169" s="317"/>
      <c r="I3169" s="317"/>
      <c r="J3169" s="317"/>
      <c r="K3169" s="317"/>
      <c r="L3169" s="317"/>
      <c r="M3169" s="317"/>
      <c r="N3169" s="333"/>
      <c r="O3169" s="318"/>
      <c r="P3169" s="319"/>
      <c r="Q3169" s="320"/>
      <c r="R3169" s="319"/>
      <c r="S3169" s="319"/>
      <c r="T3169" s="320"/>
      <c r="U3169" s="321"/>
      <c r="V3169" s="270"/>
    </row>
    <row r="3170" spans="3:22">
      <c r="C3170" s="1">
        <f>+IF(D3170=1,COUNTIF($D$2:D3170,D3170),0)</f>
        <v>0</v>
      </c>
      <c r="D3170" s="1">
        <f>+COUNTIF($E$2:E3170,E3170)</f>
        <v>391</v>
      </c>
      <c r="E3170" s="1" t="str">
        <f t="shared" si="98"/>
        <v/>
      </c>
      <c r="F3170" s="323">
        <f t="shared" si="99"/>
        <v>3168</v>
      </c>
      <c r="G3170" s="317"/>
      <c r="H3170" s="317"/>
      <c r="I3170" s="317"/>
      <c r="J3170" s="317"/>
      <c r="K3170" s="317"/>
      <c r="L3170" s="317"/>
      <c r="M3170" s="317"/>
      <c r="N3170" s="333"/>
      <c r="O3170" s="318"/>
      <c r="P3170" s="319"/>
      <c r="Q3170" s="320"/>
      <c r="R3170" s="319"/>
      <c r="S3170" s="319"/>
      <c r="T3170" s="320"/>
      <c r="U3170" s="321"/>
      <c r="V3170" s="270"/>
    </row>
    <row r="3171" spans="3:22">
      <c r="C3171" s="1">
        <f>+IF(D3171=1,COUNTIF($D$2:D3171,D3171),0)</f>
        <v>0</v>
      </c>
      <c r="D3171" s="1">
        <f>+COUNTIF($E$2:E3171,E3171)</f>
        <v>392</v>
      </c>
      <c r="E3171" s="1" t="str">
        <f t="shared" si="98"/>
        <v/>
      </c>
      <c r="F3171" s="323">
        <f t="shared" si="99"/>
        <v>3169</v>
      </c>
      <c r="G3171" s="317"/>
      <c r="H3171" s="317"/>
      <c r="I3171" s="317"/>
      <c r="J3171" s="317"/>
      <c r="K3171" s="317"/>
      <c r="L3171" s="317"/>
      <c r="M3171" s="317"/>
      <c r="N3171" s="333"/>
      <c r="O3171" s="318"/>
      <c r="P3171" s="319"/>
      <c r="Q3171" s="320"/>
      <c r="R3171" s="319"/>
      <c r="S3171" s="319"/>
      <c r="T3171" s="320"/>
      <c r="U3171" s="321"/>
      <c r="V3171" s="270"/>
    </row>
    <row r="3172" spans="3:22">
      <c r="C3172" s="1">
        <f>+IF(D3172=1,COUNTIF($D$2:D3172,D3172),0)</f>
        <v>0</v>
      </c>
      <c r="D3172" s="1">
        <f>+COUNTIF($E$2:E3172,E3172)</f>
        <v>393</v>
      </c>
      <c r="E3172" s="1" t="str">
        <f t="shared" si="98"/>
        <v/>
      </c>
      <c r="F3172" s="323">
        <f t="shared" si="99"/>
        <v>3170</v>
      </c>
      <c r="G3172" s="317"/>
      <c r="H3172" s="317"/>
      <c r="I3172" s="317"/>
      <c r="J3172" s="317"/>
      <c r="K3172" s="317"/>
      <c r="L3172" s="317"/>
      <c r="M3172" s="317"/>
      <c r="N3172" s="333"/>
      <c r="O3172" s="318"/>
      <c r="P3172" s="319"/>
      <c r="Q3172" s="320"/>
      <c r="R3172" s="319"/>
      <c r="S3172" s="319"/>
      <c r="T3172" s="320"/>
      <c r="U3172" s="321"/>
      <c r="V3172" s="270"/>
    </row>
    <row r="3173" spans="3:22">
      <c r="C3173" s="1">
        <f>+IF(D3173=1,COUNTIF($D$2:D3173,D3173),0)</f>
        <v>0</v>
      </c>
      <c r="D3173" s="1">
        <f>+COUNTIF($E$2:E3173,E3173)</f>
        <v>394</v>
      </c>
      <c r="E3173" s="1" t="str">
        <f t="shared" si="98"/>
        <v/>
      </c>
      <c r="F3173" s="323">
        <f t="shared" si="99"/>
        <v>3171</v>
      </c>
      <c r="G3173" s="317"/>
      <c r="H3173" s="317"/>
      <c r="I3173" s="317"/>
      <c r="J3173" s="317"/>
      <c r="K3173" s="317"/>
      <c r="L3173" s="317"/>
      <c r="M3173" s="317"/>
      <c r="N3173" s="333"/>
      <c r="O3173" s="318"/>
      <c r="P3173" s="319"/>
      <c r="Q3173" s="320"/>
      <c r="R3173" s="319"/>
      <c r="S3173" s="319"/>
      <c r="T3173" s="320"/>
      <c r="U3173" s="321"/>
      <c r="V3173" s="270"/>
    </row>
    <row r="3174" spans="3:22">
      <c r="C3174" s="1">
        <f>+IF(D3174=1,COUNTIF($D$2:D3174,D3174),0)</f>
        <v>0</v>
      </c>
      <c r="D3174" s="1">
        <f>+COUNTIF($E$2:E3174,E3174)</f>
        <v>395</v>
      </c>
      <c r="E3174" s="1" t="str">
        <f t="shared" si="98"/>
        <v/>
      </c>
      <c r="F3174" s="323">
        <f t="shared" si="99"/>
        <v>3172</v>
      </c>
      <c r="G3174" s="317"/>
      <c r="H3174" s="317"/>
      <c r="I3174" s="317"/>
      <c r="J3174" s="317"/>
      <c r="K3174" s="317"/>
      <c r="L3174" s="317"/>
      <c r="M3174" s="317"/>
      <c r="N3174" s="333"/>
      <c r="O3174" s="318"/>
      <c r="P3174" s="319"/>
      <c r="Q3174" s="320"/>
      <c r="R3174" s="319"/>
      <c r="S3174" s="319"/>
      <c r="T3174" s="320"/>
      <c r="U3174" s="321"/>
      <c r="V3174" s="270"/>
    </row>
    <row r="3175" spans="3:22">
      <c r="C3175" s="1">
        <f>+IF(D3175=1,COUNTIF($D$2:D3175,D3175),0)</f>
        <v>0</v>
      </c>
      <c r="D3175" s="1">
        <f>+COUNTIF($E$2:E3175,E3175)</f>
        <v>396</v>
      </c>
      <c r="E3175" s="1" t="str">
        <f t="shared" si="98"/>
        <v/>
      </c>
      <c r="F3175" s="323">
        <f t="shared" si="99"/>
        <v>3173</v>
      </c>
      <c r="G3175" s="317"/>
      <c r="H3175" s="317"/>
      <c r="I3175" s="317"/>
      <c r="J3175" s="317"/>
      <c r="K3175" s="317"/>
      <c r="L3175" s="317"/>
      <c r="M3175" s="317"/>
      <c r="N3175" s="333"/>
      <c r="O3175" s="318"/>
      <c r="P3175" s="319"/>
      <c r="Q3175" s="320"/>
      <c r="R3175" s="319"/>
      <c r="S3175" s="319"/>
      <c r="T3175" s="320"/>
      <c r="U3175" s="321"/>
      <c r="V3175" s="270"/>
    </row>
    <row r="3176" spans="3:22">
      <c r="C3176" s="1">
        <f>+IF(D3176=1,COUNTIF($D$2:D3176,D3176),0)</f>
        <v>0</v>
      </c>
      <c r="D3176" s="1">
        <f>+COUNTIF($E$2:E3176,E3176)</f>
        <v>397</v>
      </c>
      <c r="E3176" s="1" t="str">
        <f t="shared" si="98"/>
        <v/>
      </c>
      <c r="F3176" s="323">
        <f t="shared" si="99"/>
        <v>3174</v>
      </c>
      <c r="G3176" s="317"/>
      <c r="H3176" s="317"/>
      <c r="I3176" s="317"/>
      <c r="J3176" s="317"/>
      <c r="K3176" s="317"/>
      <c r="L3176" s="317"/>
      <c r="M3176" s="317"/>
      <c r="N3176" s="333"/>
      <c r="O3176" s="318"/>
      <c r="P3176" s="319"/>
      <c r="Q3176" s="320"/>
      <c r="R3176" s="319"/>
      <c r="S3176" s="319"/>
      <c r="T3176" s="320"/>
      <c r="U3176" s="321"/>
      <c r="V3176" s="270"/>
    </row>
    <row r="3177" spans="3:22">
      <c r="C3177" s="1">
        <f>+IF(D3177=1,COUNTIF($D$2:D3177,D3177),0)</f>
        <v>0</v>
      </c>
      <c r="D3177" s="1">
        <f>+COUNTIF($E$2:E3177,E3177)</f>
        <v>398</v>
      </c>
      <c r="E3177" s="1" t="str">
        <f t="shared" si="98"/>
        <v/>
      </c>
      <c r="F3177" s="323">
        <f t="shared" si="99"/>
        <v>3175</v>
      </c>
      <c r="G3177" s="317"/>
      <c r="H3177" s="317"/>
      <c r="I3177" s="317"/>
      <c r="J3177" s="317"/>
      <c r="K3177" s="317"/>
      <c r="L3177" s="317"/>
      <c r="M3177" s="317"/>
      <c r="N3177" s="333"/>
      <c r="O3177" s="318"/>
      <c r="P3177" s="319"/>
      <c r="Q3177" s="320"/>
      <c r="R3177" s="319"/>
      <c r="S3177" s="319"/>
      <c r="T3177" s="320"/>
      <c r="U3177" s="321"/>
      <c r="V3177" s="270"/>
    </row>
    <row r="3178" spans="3:22">
      <c r="C3178" s="1">
        <f>+IF(D3178=1,COUNTIF($D$2:D3178,D3178),0)</f>
        <v>0</v>
      </c>
      <c r="D3178" s="1">
        <f>+COUNTIF($E$2:E3178,E3178)</f>
        <v>399</v>
      </c>
      <c r="E3178" s="1" t="str">
        <f t="shared" si="98"/>
        <v/>
      </c>
      <c r="F3178" s="323">
        <f t="shared" si="99"/>
        <v>3176</v>
      </c>
      <c r="G3178" s="317"/>
      <c r="H3178" s="317"/>
      <c r="I3178" s="317"/>
      <c r="J3178" s="317"/>
      <c r="K3178" s="317"/>
      <c r="L3178" s="317"/>
      <c r="M3178" s="317"/>
      <c r="N3178" s="333"/>
      <c r="O3178" s="318"/>
      <c r="P3178" s="319"/>
      <c r="Q3178" s="320"/>
      <c r="R3178" s="319"/>
      <c r="S3178" s="319"/>
      <c r="T3178" s="320"/>
      <c r="U3178" s="321"/>
      <c r="V3178" s="270"/>
    </row>
    <row r="3179" spans="3:22">
      <c r="C3179" s="1">
        <f>+IF(D3179=1,COUNTIF($D$2:D3179,D3179),0)</f>
        <v>0</v>
      </c>
      <c r="D3179" s="1">
        <f>+COUNTIF($E$2:E3179,E3179)</f>
        <v>400</v>
      </c>
      <c r="E3179" s="1" t="str">
        <f t="shared" si="98"/>
        <v/>
      </c>
      <c r="F3179" s="323">
        <f t="shared" si="99"/>
        <v>3177</v>
      </c>
      <c r="G3179" s="317"/>
      <c r="H3179" s="317"/>
      <c r="I3179" s="317"/>
      <c r="J3179" s="317"/>
      <c r="K3179" s="317"/>
      <c r="L3179" s="317"/>
      <c r="M3179" s="317"/>
      <c r="N3179" s="333"/>
      <c r="O3179" s="318"/>
      <c r="P3179" s="319"/>
      <c r="Q3179" s="320"/>
      <c r="R3179" s="319"/>
      <c r="S3179" s="319"/>
      <c r="T3179" s="320"/>
      <c r="U3179" s="321"/>
      <c r="V3179" s="270"/>
    </row>
    <row r="3180" spans="3:22">
      <c r="C3180" s="1">
        <f>+IF(D3180=1,COUNTIF($D$2:D3180,D3180),0)</f>
        <v>0</v>
      </c>
      <c r="D3180" s="1">
        <f>+COUNTIF($E$2:E3180,E3180)</f>
        <v>401</v>
      </c>
      <c r="E3180" s="1" t="str">
        <f t="shared" si="98"/>
        <v/>
      </c>
      <c r="F3180" s="323">
        <f t="shared" si="99"/>
        <v>3178</v>
      </c>
      <c r="G3180" s="317"/>
      <c r="H3180" s="317"/>
      <c r="I3180" s="317"/>
      <c r="J3180" s="317"/>
      <c r="K3180" s="317"/>
      <c r="L3180" s="317"/>
      <c r="M3180" s="317"/>
      <c r="N3180" s="333"/>
      <c r="O3180" s="318"/>
      <c r="P3180" s="319"/>
      <c r="Q3180" s="320"/>
      <c r="R3180" s="319"/>
      <c r="S3180" s="319"/>
      <c r="T3180" s="320"/>
      <c r="U3180" s="321"/>
      <c r="V3180" s="270"/>
    </row>
    <row r="3181" spans="3:22">
      <c r="C3181" s="1">
        <f>+IF(D3181=1,COUNTIF($D$2:D3181,D3181),0)</f>
        <v>0</v>
      </c>
      <c r="D3181" s="1">
        <f>+COUNTIF($E$2:E3181,E3181)</f>
        <v>402</v>
      </c>
      <c r="E3181" s="1" t="str">
        <f t="shared" si="98"/>
        <v/>
      </c>
      <c r="F3181" s="323">
        <f t="shared" si="99"/>
        <v>3179</v>
      </c>
      <c r="G3181" s="317"/>
      <c r="H3181" s="317"/>
      <c r="I3181" s="317"/>
      <c r="J3181" s="317"/>
      <c r="K3181" s="317"/>
      <c r="L3181" s="317"/>
      <c r="M3181" s="317"/>
      <c r="N3181" s="333"/>
      <c r="O3181" s="318"/>
      <c r="P3181" s="319"/>
      <c r="Q3181" s="320"/>
      <c r="R3181" s="319"/>
      <c r="S3181" s="319"/>
      <c r="T3181" s="320"/>
      <c r="U3181" s="321"/>
      <c r="V3181" s="270"/>
    </row>
    <row r="3182" spans="3:22">
      <c r="C3182" s="1">
        <f>+IF(D3182=1,COUNTIF($D$2:D3182,D3182),0)</f>
        <v>0</v>
      </c>
      <c r="D3182" s="1">
        <f>+COUNTIF($E$2:E3182,E3182)</f>
        <v>403</v>
      </c>
      <c r="E3182" s="1" t="str">
        <f t="shared" si="98"/>
        <v/>
      </c>
      <c r="F3182" s="323">
        <f t="shared" si="99"/>
        <v>3180</v>
      </c>
      <c r="G3182" s="317"/>
      <c r="H3182" s="317"/>
      <c r="I3182" s="317"/>
      <c r="J3182" s="317"/>
      <c r="K3182" s="317"/>
      <c r="L3182" s="317"/>
      <c r="M3182" s="317"/>
      <c r="N3182" s="333"/>
      <c r="O3182" s="318"/>
      <c r="P3182" s="319"/>
      <c r="Q3182" s="320"/>
      <c r="R3182" s="319"/>
      <c r="S3182" s="319"/>
      <c r="T3182" s="320"/>
      <c r="U3182" s="321"/>
      <c r="V3182" s="270"/>
    </row>
    <row r="3183" spans="3:22">
      <c r="C3183" s="1">
        <f>+IF(D3183=1,COUNTIF($D$2:D3183,D3183),0)</f>
        <v>0</v>
      </c>
      <c r="D3183" s="1">
        <f>+COUNTIF($E$2:E3183,E3183)</f>
        <v>404</v>
      </c>
      <c r="E3183" s="1" t="str">
        <f t="shared" si="98"/>
        <v/>
      </c>
      <c r="F3183" s="323">
        <f t="shared" si="99"/>
        <v>3181</v>
      </c>
      <c r="G3183" s="317"/>
      <c r="H3183" s="317"/>
      <c r="I3183" s="317"/>
      <c r="J3183" s="317"/>
      <c r="K3183" s="317"/>
      <c r="L3183" s="317"/>
      <c r="M3183" s="317"/>
      <c r="N3183" s="333"/>
      <c r="O3183" s="318"/>
      <c r="P3183" s="319"/>
      <c r="Q3183" s="320"/>
      <c r="R3183" s="319"/>
      <c r="S3183" s="319"/>
      <c r="T3183" s="320"/>
      <c r="U3183" s="321"/>
      <c r="V3183" s="270"/>
    </row>
    <row r="3184" spans="3:22">
      <c r="C3184" s="1">
        <f>+IF(D3184=1,COUNTIF($D$2:D3184,D3184),0)</f>
        <v>0</v>
      </c>
      <c r="D3184" s="1">
        <f>+COUNTIF($E$2:E3184,E3184)</f>
        <v>405</v>
      </c>
      <c r="E3184" s="1" t="str">
        <f t="shared" si="98"/>
        <v/>
      </c>
      <c r="F3184" s="323">
        <f t="shared" si="99"/>
        <v>3182</v>
      </c>
      <c r="G3184" s="317"/>
      <c r="H3184" s="317"/>
      <c r="I3184" s="317"/>
      <c r="J3184" s="317"/>
      <c r="K3184" s="317"/>
      <c r="L3184" s="317"/>
      <c r="M3184" s="317"/>
      <c r="N3184" s="333"/>
      <c r="O3184" s="318"/>
      <c r="P3184" s="319"/>
      <c r="Q3184" s="320"/>
      <c r="R3184" s="319"/>
      <c r="S3184" s="319"/>
      <c r="T3184" s="320"/>
      <c r="U3184" s="321"/>
      <c r="V3184" s="270"/>
    </row>
    <row r="3185" spans="3:22">
      <c r="C3185" s="1">
        <f>+IF(D3185=1,COUNTIF($D$2:D3185,D3185),0)</f>
        <v>0</v>
      </c>
      <c r="D3185" s="1">
        <f>+COUNTIF($E$2:E3185,E3185)</f>
        <v>406</v>
      </c>
      <c r="E3185" s="1" t="str">
        <f t="shared" si="98"/>
        <v/>
      </c>
      <c r="F3185" s="323">
        <f t="shared" si="99"/>
        <v>3183</v>
      </c>
      <c r="G3185" s="317"/>
      <c r="H3185" s="317"/>
      <c r="I3185" s="317"/>
      <c r="J3185" s="317"/>
      <c r="K3185" s="317"/>
      <c r="L3185" s="317"/>
      <c r="M3185" s="317"/>
      <c r="N3185" s="333"/>
      <c r="O3185" s="318"/>
      <c r="P3185" s="319"/>
      <c r="Q3185" s="320"/>
      <c r="R3185" s="319"/>
      <c r="S3185" s="319"/>
      <c r="T3185" s="320"/>
      <c r="U3185" s="321"/>
      <c r="V3185" s="270"/>
    </row>
    <row r="3186" spans="3:22">
      <c r="C3186" s="1">
        <f>+IF(D3186=1,COUNTIF($D$2:D3186,D3186),0)</f>
        <v>0</v>
      </c>
      <c r="D3186" s="1">
        <f>+COUNTIF($E$2:E3186,E3186)</f>
        <v>407</v>
      </c>
      <c r="E3186" s="1" t="str">
        <f t="shared" si="98"/>
        <v/>
      </c>
      <c r="F3186" s="323">
        <f t="shared" si="99"/>
        <v>3184</v>
      </c>
      <c r="G3186" s="317"/>
      <c r="H3186" s="317"/>
      <c r="I3186" s="317"/>
      <c r="J3186" s="317"/>
      <c r="K3186" s="317"/>
      <c r="L3186" s="317"/>
      <c r="M3186" s="317"/>
      <c r="N3186" s="333"/>
      <c r="O3186" s="318"/>
      <c r="P3186" s="319"/>
      <c r="Q3186" s="320"/>
      <c r="R3186" s="319"/>
      <c r="S3186" s="319"/>
      <c r="T3186" s="320"/>
      <c r="U3186" s="321"/>
      <c r="V3186" s="270"/>
    </row>
    <row r="3187" spans="3:22">
      <c r="C3187" s="1">
        <f>+IF(D3187=1,COUNTIF($D$2:D3187,D3187),0)</f>
        <v>0</v>
      </c>
      <c r="D3187" s="1">
        <f>+COUNTIF($E$2:E3187,E3187)</f>
        <v>408</v>
      </c>
      <c r="E3187" s="1" t="str">
        <f t="shared" si="98"/>
        <v/>
      </c>
      <c r="F3187" s="323">
        <f t="shared" si="99"/>
        <v>3185</v>
      </c>
      <c r="G3187" s="317"/>
      <c r="H3187" s="317"/>
      <c r="I3187" s="317"/>
      <c r="J3187" s="317"/>
      <c r="K3187" s="317"/>
      <c r="L3187" s="317"/>
      <c r="M3187" s="317"/>
      <c r="N3187" s="333"/>
      <c r="O3187" s="318"/>
      <c r="P3187" s="319"/>
      <c r="Q3187" s="320"/>
      <c r="R3187" s="319"/>
      <c r="S3187" s="319"/>
      <c r="T3187" s="320"/>
      <c r="U3187" s="321"/>
      <c r="V3187" s="270"/>
    </row>
    <row r="3188" spans="3:22">
      <c r="C3188" s="1">
        <f>+IF(D3188=1,COUNTIF($D$2:D3188,D3188),0)</f>
        <v>0</v>
      </c>
      <c r="D3188" s="1">
        <f>+COUNTIF($E$2:E3188,E3188)</f>
        <v>409</v>
      </c>
      <c r="E3188" s="1" t="str">
        <f t="shared" si="98"/>
        <v/>
      </c>
      <c r="F3188" s="323">
        <f t="shared" si="99"/>
        <v>3186</v>
      </c>
      <c r="G3188" s="317"/>
      <c r="H3188" s="317"/>
      <c r="I3188" s="317"/>
      <c r="J3188" s="317"/>
      <c r="K3188" s="317"/>
      <c r="L3188" s="317"/>
      <c r="M3188" s="317"/>
      <c r="N3188" s="333"/>
      <c r="O3188" s="318"/>
      <c r="P3188" s="319"/>
      <c r="Q3188" s="320"/>
      <c r="R3188" s="319"/>
      <c r="S3188" s="319"/>
      <c r="T3188" s="320"/>
      <c r="U3188" s="321"/>
      <c r="V3188" s="270"/>
    </row>
    <row r="3189" spans="3:22">
      <c r="C3189" s="1">
        <f>+IF(D3189=1,COUNTIF($D$2:D3189,D3189),0)</f>
        <v>0</v>
      </c>
      <c r="D3189" s="1">
        <f>+COUNTIF($E$2:E3189,E3189)</f>
        <v>410</v>
      </c>
      <c r="E3189" s="1" t="str">
        <f t="shared" si="98"/>
        <v/>
      </c>
      <c r="F3189" s="323">
        <f t="shared" si="99"/>
        <v>3187</v>
      </c>
      <c r="G3189" s="317"/>
      <c r="H3189" s="317"/>
      <c r="I3189" s="317"/>
      <c r="J3189" s="317"/>
      <c r="K3189" s="317"/>
      <c r="L3189" s="317"/>
      <c r="M3189" s="317"/>
      <c r="N3189" s="333"/>
      <c r="O3189" s="318"/>
      <c r="P3189" s="319"/>
      <c r="Q3189" s="320"/>
      <c r="R3189" s="319"/>
      <c r="S3189" s="319"/>
      <c r="T3189" s="320"/>
      <c r="U3189" s="321"/>
      <c r="V3189" s="270"/>
    </row>
    <row r="3190" spans="3:22">
      <c r="C3190" s="1">
        <f>+IF(D3190=1,COUNTIF($D$2:D3190,D3190),0)</f>
        <v>0</v>
      </c>
      <c r="D3190" s="1">
        <f>+COUNTIF($E$2:E3190,E3190)</f>
        <v>411</v>
      </c>
      <c r="E3190" s="1" t="str">
        <f t="shared" si="98"/>
        <v/>
      </c>
      <c r="F3190" s="323">
        <f t="shared" si="99"/>
        <v>3188</v>
      </c>
      <c r="G3190" s="317"/>
      <c r="H3190" s="317"/>
      <c r="I3190" s="317"/>
      <c r="J3190" s="317"/>
      <c r="K3190" s="317"/>
      <c r="L3190" s="317"/>
      <c r="M3190" s="317"/>
      <c r="N3190" s="333"/>
      <c r="O3190" s="318"/>
      <c r="P3190" s="319"/>
      <c r="Q3190" s="320"/>
      <c r="R3190" s="319"/>
      <c r="S3190" s="319"/>
      <c r="T3190" s="320"/>
      <c r="U3190" s="321"/>
      <c r="V3190" s="270"/>
    </row>
    <row r="3191" spans="3:22">
      <c r="C3191" s="1">
        <f>+IF(D3191=1,COUNTIF($D$2:D3191,D3191),0)</f>
        <v>0</v>
      </c>
      <c r="D3191" s="1">
        <f>+COUNTIF($E$2:E3191,E3191)</f>
        <v>412</v>
      </c>
      <c r="E3191" s="1" t="str">
        <f t="shared" si="98"/>
        <v/>
      </c>
      <c r="F3191" s="323">
        <f t="shared" si="99"/>
        <v>3189</v>
      </c>
      <c r="G3191" s="317"/>
      <c r="H3191" s="317"/>
      <c r="I3191" s="317"/>
      <c r="J3191" s="317"/>
      <c r="K3191" s="317"/>
      <c r="L3191" s="317"/>
      <c r="M3191" s="317"/>
      <c r="N3191" s="333"/>
      <c r="O3191" s="318"/>
      <c r="P3191" s="319"/>
      <c r="Q3191" s="320"/>
      <c r="R3191" s="319"/>
      <c r="S3191" s="319"/>
      <c r="T3191" s="320"/>
      <c r="U3191" s="321"/>
      <c r="V3191" s="270"/>
    </row>
    <row r="3192" spans="3:22">
      <c r="C3192" s="1">
        <f>+IF(D3192=1,COUNTIF($D$2:D3192,D3192),0)</f>
        <v>0</v>
      </c>
      <c r="D3192" s="1">
        <f>+COUNTIF($E$2:E3192,E3192)</f>
        <v>413</v>
      </c>
      <c r="E3192" s="1" t="str">
        <f t="shared" si="98"/>
        <v/>
      </c>
      <c r="F3192" s="323">
        <f t="shared" si="99"/>
        <v>3190</v>
      </c>
      <c r="G3192" s="317"/>
      <c r="H3192" s="317"/>
      <c r="I3192" s="317"/>
      <c r="J3192" s="317"/>
      <c r="K3192" s="317"/>
      <c r="L3192" s="317"/>
      <c r="M3192" s="317"/>
      <c r="N3192" s="333"/>
      <c r="O3192" s="318"/>
      <c r="P3192" s="319"/>
      <c r="Q3192" s="320"/>
      <c r="R3192" s="319"/>
      <c r="S3192" s="319"/>
      <c r="T3192" s="320"/>
      <c r="U3192" s="321"/>
      <c r="V3192" s="270"/>
    </row>
    <row r="3193" spans="3:22">
      <c r="C3193" s="1">
        <f>+IF(D3193=1,COUNTIF($D$2:D3193,D3193),0)</f>
        <v>0</v>
      </c>
      <c r="D3193" s="1">
        <f>+COUNTIF($E$2:E3193,E3193)</f>
        <v>414</v>
      </c>
      <c r="E3193" s="1" t="str">
        <f t="shared" si="98"/>
        <v/>
      </c>
      <c r="F3193" s="323">
        <f t="shared" si="99"/>
        <v>3191</v>
      </c>
      <c r="G3193" s="317"/>
      <c r="H3193" s="317"/>
      <c r="I3193" s="317"/>
      <c r="J3193" s="317"/>
      <c r="K3193" s="317"/>
      <c r="L3193" s="317"/>
      <c r="M3193" s="317"/>
      <c r="N3193" s="333"/>
      <c r="O3193" s="318"/>
      <c r="P3193" s="319"/>
      <c r="Q3193" s="320"/>
      <c r="R3193" s="319"/>
      <c r="S3193" s="319"/>
      <c r="T3193" s="320"/>
      <c r="U3193" s="321"/>
      <c r="V3193" s="270"/>
    </row>
    <row r="3194" spans="3:22">
      <c r="C3194" s="1">
        <f>+IF(D3194=1,COUNTIF($D$2:D3194,D3194),0)</f>
        <v>0</v>
      </c>
      <c r="D3194" s="1">
        <f>+COUNTIF($E$2:E3194,E3194)</f>
        <v>415</v>
      </c>
      <c r="E3194" s="1" t="str">
        <f t="shared" si="98"/>
        <v/>
      </c>
      <c r="F3194" s="323">
        <f t="shared" si="99"/>
        <v>3192</v>
      </c>
      <c r="G3194" s="317"/>
      <c r="H3194" s="317"/>
      <c r="I3194" s="317"/>
      <c r="J3194" s="317"/>
      <c r="K3194" s="317"/>
      <c r="L3194" s="317"/>
      <c r="M3194" s="317"/>
      <c r="N3194" s="333"/>
      <c r="O3194" s="318"/>
      <c r="P3194" s="319"/>
      <c r="Q3194" s="320"/>
      <c r="R3194" s="319"/>
      <c r="S3194" s="319"/>
      <c r="T3194" s="320"/>
      <c r="U3194" s="321"/>
      <c r="V3194" s="270"/>
    </row>
    <row r="3195" spans="3:22">
      <c r="C3195" s="1">
        <f>+IF(D3195=1,COUNTIF($D$2:D3195,D3195),0)</f>
        <v>0</v>
      </c>
      <c r="D3195" s="1">
        <f>+COUNTIF($E$2:E3195,E3195)</f>
        <v>416</v>
      </c>
      <c r="E3195" s="1" t="str">
        <f t="shared" si="98"/>
        <v/>
      </c>
      <c r="F3195" s="323">
        <f t="shared" si="99"/>
        <v>3193</v>
      </c>
      <c r="G3195" s="317"/>
      <c r="H3195" s="317"/>
      <c r="I3195" s="317"/>
      <c r="J3195" s="317"/>
      <c r="K3195" s="317"/>
      <c r="L3195" s="317"/>
      <c r="M3195" s="317"/>
      <c r="N3195" s="333"/>
      <c r="O3195" s="318"/>
      <c r="P3195" s="319"/>
      <c r="Q3195" s="320"/>
      <c r="R3195" s="319"/>
      <c r="S3195" s="319"/>
      <c r="T3195" s="320"/>
      <c r="U3195" s="321"/>
      <c r="V3195" s="270"/>
    </row>
    <row r="3196" spans="3:22">
      <c r="C3196" s="1">
        <f>+IF(D3196=1,COUNTIF($D$2:D3196,D3196),0)</f>
        <v>0</v>
      </c>
      <c r="D3196" s="1">
        <f>+COUNTIF($E$2:E3196,E3196)</f>
        <v>417</v>
      </c>
      <c r="E3196" s="1" t="str">
        <f t="shared" si="98"/>
        <v/>
      </c>
      <c r="F3196" s="323">
        <f t="shared" si="99"/>
        <v>3194</v>
      </c>
      <c r="G3196" s="317"/>
      <c r="H3196" s="317"/>
      <c r="I3196" s="317"/>
      <c r="J3196" s="317"/>
      <c r="K3196" s="317"/>
      <c r="L3196" s="317"/>
      <c r="M3196" s="317"/>
      <c r="N3196" s="333"/>
      <c r="O3196" s="318"/>
      <c r="P3196" s="319"/>
      <c r="Q3196" s="320"/>
      <c r="R3196" s="319"/>
      <c r="S3196" s="319"/>
      <c r="T3196" s="320"/>
      <c r="U3196" s="321"/>
      <c r="V3196" s="270"/>
    </row>
    <row r="3197" spans="3:22">
      <c r="C3197" s="1">
        <f>+IF(D3197=1,COUNTIF($D$2:D3197,D3197),0)</f>
        <v>0</v>
      </c>
      <c r="D3197" s="1">
        <f>+COUNTIF($E$2:E3197,E3197)</f>
        <v>418</v>
      </c>
      <c r="E3197" s="1" t="str">
        <f t="shared" si="98"/>
        <v/>
      </c>
      <c r="F3197" s="323">
        <f t="shared" si="99"/>
        <v>3195</v>
      </c>
      <c r="G3197" s="317"/>
      <c r="H3197" s="317"/>
      <c r="I3197" s="317"/>
      <c r="J3197" s="317"/>
      <c r="K3197" s="317"/>
      <c r="L3197" s="317"/>
      <c r="M3197" s="317"/>
      <c r="N3197" s="333"/>
      <c r="O3197" s="318"/>
      <c r="P3197" s="319"/>
      <c r="Q3197" s="320"/>
      <c r="R3197" s="319"/>
      <c r="S3197" s="319"/>
      <c r="T3197" s="320"/>
      <c r="U3197" s="321"/>
      <c r="V3197" s="270"/>
    </row>
    <row r="3198" spans="3:22">
      <c r="C3198" s="1">
        <f>+IF(D3198=1,COUNTIF($D$2:D3198,D3198),0)</f>
        <v>0</v>
      </c>
      <c r="D3198" s="1">
        <f>+COUNTIF($E$2:E3198,E3198)</f>
        <v>419</v>
      </c>
      <c r="E3198" s="1" t="str">
        <f t="shared" si="98"/>
        <v/>
      </c>
      <c r="F3198" s="323">
        <f t="shared" si="99"/>
        <v>3196</v>
      </c>
      <c r="G3198" s="317"/>
      <c r="H3198" s="317"/>
      <c r="I3198" s="317"/>
      <c r="J3198" s="317"/>
      <c r="K3198" s="317"/>
      <c r="L3198" s="317"/>
      <c r="M3198" s="317"/>
      <c r="N3198" s="333"/>
      <c r="O3198" s="318"/>
      <c r="P3198" s="319"/>
      <c r="Q3198" s="320"/>
      <c r="R3198" s="319"/>
      <c r="S3198" s="319"/>
      <c r="T3198" s="320"/>
      <c r="U3198" s="321"/>
      <c r="V3198" s="270"/>
    </row>
    <row r="3199" spans="3:22">
      <c r="C3199" s="1">
        <f>+IF(D3199=1,COUNTIF($D$2:D3199,D3199),0)</f>
        <v>0</v>
      </c>
      <c r="D3199" s="1">
        <f>+COUNTIF($E$2:E3199,E3199)</f>
        <v>420</v>
      </c>
      <c r="E3199" s="1" t="str">
        <f t="shared" si="98"/>
        <v/>
      </c>
      <c r="F3199" s="323">
        <f t="shared" si="99"/>
        <v>3197</v>
      </c>
      <c r="G3199" s="317"/>
      <c r="H3199" s="317"/>
      <c r="I3199" s="317"/>
      <c r="J3199" s="317"/>
      <c r="K3199" s="317"/>
      <c r="L3199" s="317"/>
      <c r="M3199" s="317"/>
      <c r="N3199" s="333"/>
      <c r="O3199" s="318"/>
      <c r="P3199" s="319"/>
      <c r="Q3199" s="320"/>
      <c r="R3199" s="319"/>
      <c r="S3199" s="319"/>
      <c r="T3199" s="320"/>
      <c r="U3199" s="321"/>
      <c r="V3199" s="270"/>
    </row>
    <row r="3200" spans="3:22">
      <c r="C3200" s="1">
        <f>+IF(D3200=1,COUNTIF($D$2:D3200,D3200),0)</f>
        <v>0</v>
      </c>
      <c r="D3200" s="1">
        <f>+COUNTIF($E$2:E3200,E3200)</f>
        <v>421</v>
      </c>
      <c r="E3200" s="1" t="str">
        <f t="shared" si="98"/>
        <v/>
      </c>
      <c r="F3200" s="323">
        <f t="shared" si="99"/>
        <v>3198</v>
      </c>
      <c r="G3200" s="317"/>
      <c r="H3200" s="317"/>
      <c r="I3200" s="317"/>
      <c r="J3200" s="317"/>
      <c r="K3200" s="317"/>
      <c r="L3200" s="317"/>
      <c r="M3200" s="317"/>
      <c r="N3200" s="333"/>
      <c r="O3200" s="318"/>
      <c r="P3200" s="319"/>
      <c r="Q3200" s="320"/>
      <c r="R3200" s="319"/>
      <c r="S3200" s="319"/>
      <c r="T3200" s="320"/>
      <c r="U3200" s="321"/>
      <c r="V3200" s="270"/>
    </row>
    <row r="3201" spans="3:22">
      <c r="C3201" s="1">
        <f>+IF(D3201=1,COUNTIF($D$2:D3201,D3201),0)</f>
        <v>0</v>
      </c>
      <c r="D3201" s="1">
        <f>+COUNTIF($E$2:E3201,E3201)</f>
        <v>422</v>
      </c>
      <c r="E3201" s="1" t="str">
        <f t="shared" si="98"/>
        <v/>
      </c>
      <c r="F3201" s="323">
        <f t="shared" si="99"/>
        <v>3199</v>
      </c>
      <c r="G3201" s="317"/>
      <c r="H3201" s="317"/>
      <c r="I3201" s="317"/>
      <c r="J3201" s="317"/>
      <c r="K3201" s="317"/>
      <c r="L3201" s="317"/>
      <c r="M3201" s="317"/>
      <c r="N3201" s="333"/>
      <c r="O3201" s="318"/>
      <c r="P3201" s="319"/>
      <c r="Q3201" s="320"/>
      <c r="R3201" s="319"/>
      <c r="S3201" s="319"/>
      <c r="T3201" s="320"/>
      <c r="U3201" s="321"/>
      <c r="V3201" s="270"/>
    </row>
    <row r="3202" spans="3:22">
      <c r="C3202" s="1">
        <f>+IF(D3202=1,COUNTIF($D$2:D3202,D3202),0)</f>
        <v>0</v>
      </c>
      <c r="D3202" s="1">
        <f>+COUNTIF($E$2:E3202,E3202)</f>
        <v>423</v>
      </c>
      <c r="E3202" s="1" t="str">
        <f t="shared" si="98"/>
        <v/>
      </c>
      <c r="F3202" s="323">
        <f t="shared" si="99"/>
        <v>3200</v>
      </c>
      <c r="G3202" s="317"/>
      <c r="H3202" s="317"/>
      <c r="I3202" s="317"/>
      <c r="J3202" s="317"/>
      <c r="K3202" s="317"/>
      <c r="L3202" s="317"/>
      <c r="M3202" s="317"/>
      <c r="N3202" s="333"/>
      <c r="O3202" s="318"/>
      <c r="P3202" s="319"/>
      <c r="Q3202" s="320"/>
      <c r="R3202" s="319"/>
      <c r="S3202" s="319"/>
      <c r="T3202" s="320"/>
      <c r="U3202" s="321"/>
      <c r="V3202" s="270"/>
    </row>
    <row r="3203" spans="3:22">
      <c r="C3203" s="1">
        <f>+IF(D3203=1,COUNTIF($D$2:D3203,D3203),0)</f>
        <v>0</v>
      </c>
      <c r="D3203" s="1">
        <f>+COUNTIF($E$2:E3203,E3203)</f>
        <v>424</v>
      </c>
      <c r="E3203" s="1" t="str">
        <f t="shared" si="98"/>
        <v/>
      </c>
      <c r="F3203" s="323">
        <f t="shared" si="99"/>
        <v>3201</v>
      </c>
      <c r="G3203" s="317"/>
      <c r="H3203" s="317"/>
      <c r="I3203" s="317"/>
      <c r="J3203" s="317"/>
      <c r="K3203" s="317"/>
      <c r="L3203" s="317"/>
      <c r="M3203" s="317"/>
      <c r="N3203" s="333"/>
      <c r="O3203" s="318"/>
      <c r="P3203" s="319"/>
      <c r="Q3203" s="320"/>
      <c r="R3203" s="319"/>
      <c r="S3203" s="319"/>
      <c r="T3203" s="320"/>
      <c r="U3203" s="321"/>
      <c r="V3203" s="270"/>
    </row>
    <row r="3204" spans="3:22">
      <c r="C3204" s="1">
        <f>+IF(D3204=1,COUNTIF($D$2:D3204,D3204),0)</f>
        <v>0</v>
      </c>
      <c r="D3204" s="1">
        <f>+COUNTIF($E$2:E3204,E3204)</f>
        <v>425</v>
      </c>
      <c r="E3204" s="1" t="str">
        <f t="shared" ref="E3204:E3267" si="100">+K3204&amp;N3204</f>
        <v/>
      </c>
      <c r="F3204" s="323">
        <f t="shared" si="99"/>
        <v>3202</v>
      </c>
      <c r="G3204" s="317"/>
      <c r="H3204" s="317"/>
      <c r="I3204" s="317"/>
      <c r="J3204" s="317"/>
      <c r="K3204" s="317"/>
      <c r="L3204" s="317"/>
      <c r="M3204" s="317"/>
      <c r="N3204" s="333"/>
      <c r="O3204" s="318"/>
      <c r="P3204" s="319"/>
      <c r="Q3204" s="320"/>
      <c r="R3204" s="319"/>
      <c r="S3204" s="319"/>
      <c r="T3204" s="320"/>
      <c r="U3204" s="321"/>
      <c r="V3204" s="270"/>
    </row>
    <row r="3205" spans="3:22">
      <c r="C3205" s="1">
        <f>+IF(D3205=1,COUNTIF($D$2:D3205,D3205),0)</f>
        <v>0</v>
      </c>
      <c r="D3205" s="1">
        <f>+COUNTIF($E$2:E3205,E3205)</f>
        <v>426</v>
      </c>
      <c r="E3205" s="1" t="str">
        <f t="shared" si="100"/>
        <v/>
      </c>
      <c r="F3205" s="323">
        <f t="shared" ref="F3205:F3268" si="101">ROW()-2</f>
        <v>3203</v>
      </c>
      <c r="G3205" s="317"/>
      <c r="H3205" s="317"/>
      <c r="I3205" s="317"/>
      <c r="J3205" s="317"/>
      <c r="K3205" s="317"/>
      <c r="L3205" s="317"/>
      <c r="M3205" s="317"/>
      <c r="N3205" s="333"/>
      <c r="O3205" s="318"/>
      <c r="P3205" s="319"/>
      <c r="Q3205" s="320"/>
      <c r="R3205" s="319"/>
      <c r="S3205" s="319"/>
      <c r="T3205" s="320"/>
      <c r="U3205" s="321"/>
      <c r="V3205" s="270"/>
    </row>
    <row r="3206" spans="3:22">
      <c r="C3206" s="1">
        <f>+IF(D3206=1,COUNTIF($D$2:D3206,D3206),0)</f>
        <v>0</v>
      </c>
      <c r="D3206" s="1">
        <f>+COUNTIF($E$2:E3206,E3206)</f>
        <v>427</v>
      </c>
      <c r="E3206" s="1" t="str">
        <f t="shared" si="100"/>
        <v/>
      </c>
      <c r="F3206" s="323">
        <f t="shared" si="101"/>
        <v>3204</v>
      </c>
      <c r="G3206" s="317"/>
      <c r="H3206" s="317"/>
      <c r="I3206" s="317"/>
      <c r="J3206" s="317"/>
      <c r="K3206" s="317"/>
      <c r="L3206" s="317"/>
      <c r="M3206" s="317"/>
      <c r="N3206" s="333"/>
      <c r="O3206" s="318"/>
      <c r="P3206" s="319"/>
      <c r="Q3206" s="320"/>
      <c r="R3206" s="319"/>
      <c r="S3206" s="319"/>
      <c r="T3206" s="320"/>
      <c r="U3206" s="321"/>
      <c r="V3206" s="270"/>
    </row>
    <row r="3207" spans="3:22">
      <c r="C3207" s="1">
        <f>+IF(D3207=1,COUNTIF($D$2:D3207,D3207),0)</f>
        <v>0</v>
      </c>
      <c r="D3207" s="1">
        <f>+COUNTIF($E$2:E3207,E3207)</f>
        <v>428</v>
      </c>
      <c r="E3207" s="1" t="str">
        <f t="shared" si="100"/>
        <v/>
      </c>
      <c r="F3207" s="323">
        <f t="shared" si="101"/>
        <v>3205</v>
      </c>
      <c r="G3207" s="317"/>
      <c r="H3207" s="317"/>
      <c r="I3207" s="317"/>
      <c r="J3207" s="317"/>
      <c r="K3207" s="317"/>
      <c r="L3207" s="317"/>
      <c r="M3207" s="317"/>
      <c r="N3207" s="333"/>
      <c r="O3207" s="318"/>
      <c r="P3207" s="319"/>
      <c r="Q3207" s="320"/>
      <c r="R3207" s="319"/>
      <c r="S3207" s="319"/>
      <c r="T3207" s="320"/>
      <c r="U3207" s="321"/>
      <c r="V3207" s="270"/>
    </row>
    <row r="3208" spans="3:22">
      <c r="C3208" s="1">
        <f>+IF(D3208=1,COUNTIF($D$2:D3208,D3208),0)</f>
        <v>0</v>
      </c>
      <c r="D3208" s="1">
        <f>+COUNTIF($E$2:E3208,E3208)</f>
        <v>429</v>
      </c>
      <c r="E3208" s="1" t="str">
        <f t="shared" si="100"/>
        <v/>
      </c>
      <c r="F3208" s="323">
        <f t="shared" si="101"/>
        <v>3206</v>
      </c>
      <c r="G3208" s="317"/>
      <c r="H3208" s="317"/>
      <c r="I3208" s="317"/>
      <c r="J3208" s="317"/>
      <c r="K3208" s="317"/>
      <c r="L3208" s="317"/>
      <c r="M3208" s="317"/>
      <c r="N3208" s="333"/>
      <c r="O3208" s="318"/>
      <c r="P3208" s="319"/>
      <c r="Q3208" s="320"/>
      <c r="R3208" s="319"/>
      <c r="S3208" s="319"/>
      <c r="T3208" s="320"/>
      <c r="U3208" s="321"/>
      <c r="V3208" s="270"/>
    </row>
    <row r="3209" spans="3:22">
      <c r="C3209" s="1">
        <f>+IF(D3209=1,COUNTIF($D$2:D3209,D3209),0)</f>
        <v>0</v>
      </c>
      <c r="D3209" s="1">
        <f>+COUNTIF($E$2:E3209,E3209)</f>
        <v>430</v>
      </c>
      <c r="E3209" s="1" t="str">
        <f t="shared" si="100"/>
        <v/>
      </c>
      <c r="F3209" s="323">
        <f t="shared" si="101"/>
        <v>3207</v>
      </c>
      <c r="G3209" s="317"/>
      <c r="H3209" s="317"/>
      <c r="I3209" s="317"/>
      <c r="J3209" s="317"/>
      <c r="K3209" s="317"/>
      <c r="L3209" s="317"/>
      <c r="M3209" s="317"/>
      <c r="N3209" s="333"/>
      <c r="O3209" s="318"/>
      <c r="P3209" s="319"/>
      <c r="Q3209" s="320"/>
      <c r="R3209" s="319"/>
      <c r="S3209" s="319"/>
      <c r="T3209" s="320"/>
      <c r="U3209" s="321"/>
      <c r="V3209" s="270"/>
    </row>
    <row r="3210" spans="3:22">
      <c r="C3210" s="1">
        <f>+IF(D3210=1,COUNTIF($D$2:D3210,D3210),0)</f>
        <v>0</v>
      </c>
      <c r="D3210" s="1">
        <f>+COUNTIF($E$2:E3210,E3210)</f>
        <v>431</v>
      </c>
      <c r="E3210" s="1" t="str">
        <f t="shared" si="100"/>
        <v/>
      </c>
      <c r="F3210" s="323">
        <f t="shared" si="101"/>
        <v>3208</v>
      </c>
      <c r="G3210" s="317"/>
      <c r="H3210" s="317"/>
      <c r="I3210" s="317"/>
      <c r="J3210" s="317"/>
      <c r="K3210" s="317"/>
      <c r="L3210" s="317"/>
      <c r="M3210" s="317"/>
      <c r="N3210" s="333"/>
      <c r="O3210" s="318"/>
      <c r="P3210" s="319"/>
      <c r="Q3210" s="320"/>
      <c r="R3210" s="319"/>
      <c r="S3210" s="319"/>
      <c r="T3210" s="320"/>
      <c r="U3210" s="321"/>
      <c r="V3210" s="270"/>
    </row>
    <row r="3211" spans="3:22">
      <c r="C3211" s="1">
        <f>+IF(D3211=1,COUNTIF($D$2:D3211,D3211),0)</f>
        <v>0</v>
      </c>
      <c r="D3211" s="1">
        <f>+COUNTIF($E$2:E3211,E3211)</f>
        <v>432</v>
      </c>
      <c r="E3211" s="1" t="str">
        <f t="shared" si="100"/>
        <v/>
      </c>
      <c r="F3211" s="323">
        <f t="shared" si="101"/>
        <v>3209</v>
      </c>
      <c r="G3211" s="317"/>
      <c r="H3211" s="317"/>
      <c r="I3211" s="317"/>
      <c r="J3211" s="317"/>
      <c r="K3211" s="317"/>
      <c r="L3211" s="317"/>
      <c r="M3211" s="317"/>
      <c r="N3211" s="333"/>
      <c r="O3211" s="318"/>
      <c r="P3211" s="319"/>
      <c r="Q3211" s="320"/>
      <c r="R3211" s="319"/>
      <c r="S3211" s="319"/>
      <c r="T3211" s="320"/>
      <c r="U3211" s="321"/>
      <c r="V3211" s="270"/>
    </row>
    <row r="3212" spans="3:22">
      <c r="C3212" s="1">
        <f>+IF(D3212=1,COUNTIF($D$2:D3212,D3212),0)</f>
        <v>0</v>
      </c>
      <c r="D3212" s="1">
        <f>+COUNTIF($E$2:E3212,E3212)</f>
        <v>433</v>
      </c>
      <c r="E3212" s="1" t="str">
        <f t="shared" si="100"/>
        <v/>
      </c>
      <c r="F3212" s="323">
        <f t="shared" si="101"/>
        <v>3210</v>
      </c>
      <c r="G3212" s="317"/>
      <c r="H3212" s="317"/>
      <c r="I3212" s="317"/>
      <c r="J3212" s="317"/>
      <c r="K3212" s="317"/>
      <c r="L3212" s="317"/>
      <c r="M3212" s="317"/>
      <c r="N3212" s="333"/>
      <c r="O3212" s="318"/>
      <c r="P3212" s="319"/>
      <c r="Q3212" s="320"/>
      <c r="R3212" s="319"/>
      <c r="S3212" s="319"/>
      <c r="T3212" s="320"/>
      <c r="U3212" s="321"/>
      <c r="V3212" s="270"/>
    </row>
    <row r="3213" spans="3:22">
      <c r="C3213" s="1">
        <f>+IF(D3213=1,COUNTIF($D$2:D3213,D3213),0)</f>
        <v>0</v>
      </c>
      <c r="D3213" s="1">
        <f>+COUNTIF($E$2:E3213,E3213)</f>
        <v>434</v>
      </c>
      <c r="E3213" s="1" t="str">
        <f t="shared" si="100"/>
        <v/>
      </c>
      <c r="F3213" s="323">
        <f t="shared" si="101"/>
        <v>3211</v>
      </c>
      <c r="G3213" s="317"/>
      <c r="H3213" s="317"/>
      <c r="I3213" s="317"/>
      <c r="J3213" s="317"/>
      <c r="K3213" s="317"/>
      <c r="L3213" s="317"/>
      <c r="M3213" s="317"/>
      <c r="N3213" s="333"/>
      <c r="O3213" s="318"/>
      <c r="P3213" s="319"/>
      <c r="Q3213" s="320"/>
      <c r="R3213" s="319"/>
      <c r="S3213" s="319"/>
      <c r="T3213" s="320"/>
      <c r="U3213" s="321"/>
      <c r="V3213" s="270"/>
    </row>
    <row r="3214" spans="3:22">
      <c r="C3214" s="1">
        <f>+IF(D3214=1,COUNTIF($D$2:D3214,D3214),0)</f>
        <v>0</v>
      </c>
      <c r="D3214" s="1">
        <f>+COUNTIF($E$2:E3214,E3214)</f>
        <v>435</v>
      </c>
      <c r="E3214" s="1" t="str">
        <f t="shared" si="100"/>
        <v/>
      </c>
      <c r="F3214" s="323">
        <f t="shared" si="101"/>
        <v>3212</v>
      </c>
      <c r="G3214" s="317"/>
      <c r="H3214" s="317"/>
      <c r="I3214" s="317"/>
      <c r="J3214" s="317"/>
      <c r="K3214" s="317"/>
      <c r="L3214" s="317"/>
      <c r="M3214" s="317"/>
      <c r="N3214" s="333"/>
      <c r="O3214" s="318"/>
      <c r="P3214" s="319"/>
      <c r="Q3214" s="320"/>
      <c r="R3214" s="319"/>
      <c r="S3214" s="319"/>
      <c r="T3214" s="320"/>
      <c r="U3214" s="321"/>
      <c r="V3214" s="270"/>
    </row>
    <row r="3215" spans="3:22">
      <c r="C3215" s="1">
        <f>+IF(D3215=1,COUNTIF($D$2:D3215,D3215),0)</f>
        <v>0</v>
      </c>
      <c r="D3215" s="1">
        <f>+COUNTIF($E$2:E3215,E3215)</f>
        <v>436</v>
      </c>
      <c r="E3215" s="1" t="str">
        <f t="shared" si="100"/>
        <v/>
      </c>
      <c r="F3215" s="323">
        <f t="shared" si="101"/>
        <v>3213</v>
      </c>
      <c r="G3215" s="317"/>
      <c r="H3215" s="317"/>
      <c r="I3215" s="317"/>
      <c r="J3215" s="317"/>
      <c r="K3215" s="317"/>
      <c r="L3215" s="317"/>
      <c r="M3215" s="317"/>
      <c r="N3215" s="333"/>
      <c r="O3215" s="318"/>
      <c r="P3215" s="319"/>
      <c r="Q3215" s="320"/>
      <c r="R3215" s="319"/>
      <c r="S3215" s="319"/>
      <c r="T3215" s="320"/>
      <c r="U3215" s="321"/>
      <c r="V3215" s="270"/>
    </row>
    <row r="3216" spans="3:22">
      <c r="C3216" s="1">
        <f>+IF(D3216=1,COUNTIF($D$2:D3216,D3216),0)</f>
        <v>0</v>
      </c>
      <c r="D3216" s="1">
        <f>+COUNTIF($E$2:E3216,E3216)</f>
        <v>437</v>
      </c>
      <c r="E3216" s="1" t="str">
        <f t="shared" si="100"/>
        <v/>
      </c>
      <c r="F3216" s="323">
        <f t="shared" si="101"/>
        <v>3214</v>
      </c>
      <c r="G3216" s="317"/>
      <c r="H3216" s="317"/>
      <c r="I3216" s="317"/>
      <c r="J3216" s="317"/>
      <c r="K3216" s="317"/>
      <c r="L3216" s="317"/>
      <c r="M3216" s="317"/>
      <c r="N3216" s="333"/>
      <c r="O3216" s="318"/>
      <c r="P3216" s="319"/>
      <c r="Q3216" s="320"/>
      <c r="R3216" s="319"/>
      <c r="S3216" s="319"/>
      <c r="T3216" s="320"/>
      <c r="U3216" s="321"/>
      <c r="V3216" s="270"/>
    </row>
    <row r="3217" spans="3:22">
      <c r="C3217" s="1">
        <f>+IF(D3217=1,COUNTIF($D$2:D3217,D3217),0)</f>
        <v>0</v>
      </c>
      <c r="D3217" s="1">
        <f>+COUNTIF($E$2:E3217,E3217)</f>
        <v>438</v>
      </c>
      <c r="E3217" s="1" t="str">
        <f t="shared" si="100"/>
        <v/>
      </c>
      <c r="F3217" s="323">
        <f t="shared" si="101"/>
        <v>3215</v>
      </c>
      <c r="G3217" s="317"/>
      <c r="H3217" s="317"/>
      <c r="I3217" s="317"/>
      <c r="J3217" s="317"/>
      <c r="K3217" s="317"/>
      <c r="L3217" s="317"/>
      <c r="M3217" s="317"/>
      <c r="N3217" s="333"/>
      <c r="O3217" s="318"/>
      <c r="P3217" s="319"/>
      <c r="Q3217" s="320"/>
      <c r="R3217" s="319"/>
      <c r="S3217" s="319"/>
      <c r="T3217" s="320"/>
      <c r="U3217" s="321"/>
      <c r="V3217" s="270"/>
    </row>
    <row r="3218" spans="3:22">
      <c r="C3218" s="1">
        <f>+IF(D3218=1,COUNTIF($D$2:D3218,D3218),0)</f>
        <v>0</v>
      </c>
      <c r="D3218" s="1">
        <f>+COUNTIF($E$2:E3218,E3218)</f>
        <v>439</v>
      </c>
      <c r="E3218" s="1" t="str">
        <f t="shared" si="100"/>
        <v/>
      </c>
      <c r="F3218" s="323">
        <f t="shared" si="101"/>
        <v>3216</v>
      </c>
      <c r="G3218" s="317"/>
      <c r="H3218" s="317"/>
      <c r="I3218" s="317"/>
      <c r="J3218" s="317"/>
      <c r="K3218" s="317"/>
      <c r="L3218" s="317"/>
      <c r="M3218" s="317"/>
      <c r="N3218" s="333"/>
      <c r="O3218" s="318"/>
      <c r="P3218" s="319"/>
      <c r="Q3218" s="320"/>
      <c r="R3218" s="319"/>
      <c r="S3218" s="319"/>
      <c r="T3218" s="320"/>
      <c r="U3218" s="321"/>
      <c r="V3218" s="270"/>
    </row>
    <row r="3219" spans="3:22">
      <c r="C3219" s="1">
        <f>+IF(D3219=1,COUNTIF($D$2:D3219,D3219),0)</f>
        <v>0</v>
      </c>
      <c r="D3219" s="1">
        <f>+COUNTIF($E$2:E3219,E3219)</f>
        <v>440</v>
      </c>
      <c r="E3219" s="1" t="str">
        <f t="shared" si="100"/>
        <v/>
      </c>
      <c r="F3219" s="323">
        <f t="shared" si="101"/>
        <v>3217</v>
      </c>
      <c r="G3219" s="317"/>
      <c r="H3219" s="317"/>
      <c r="I3219" s="317"/>
      <c r="J3219" s="317"/>
      <c r="K3219" s="317"/>
      <c r="L3219" s="317"/>
      <c r="M3219" s="317"/>
      <c r="N3219" s="333"/>
      <c r="O3219" s="318"/>
      <c r="P3219" s="319"/>
      <c r="Q3219" s="320"/>
      <c r="R3219" s="319"/>
      <c r="S3219" s="319"/>
      <c r="T3219" s="320"/>
      <c r="U3219" s="321"/>
      <c r="V3219" s="270"/>
    </row>
    <row r="3220" spans="3:22">
      <c r="C3220" s="1">
        <f>+IF(D3220=1,COUNTIF($D$2:D3220,D3220),0)</f>
        <v>0</v>
      </c>
      <c r="D3220" s="1">
        <f>+COUNTIF($E$2:E3220,E3220)</f>
        <v>441</v>
      </c>
      <c r="E3220" s="1" t="str">
        <f t="shared" si="100"/>
        <v/>
      </c>
      <c r="F3220" s="323">
        <f t="shared" si="101"/>
        <v>3218</v>
      </c>
      <c r="G3220" s="317"/>
      <c r="H3220" s="317"/>
      <c r="I3220" s="317"/>
      <c r="J3220" s="317"/>
      <c r="K3220" s="317"/>
      <c r="L3220" s="317"/>
      <c r="M3220" s="317"/>
      <c r="N3220" s="333"/>
      <c r="O3220" s="318"/>
      <c r="P3220" s="319"/>
      <c r="Q3220" s="320"/>
      <c r="R3220" s="319"/>
      <c r="S3220" s="319"/>
      <c r="T3220" s="320"/>
      <c r="U3220" s="321"/>
      <c r="V3220" s="270"/>
    </row>
    <row r="3221" spans="3:22">
      <c r="C3221" s="1">
        <f>+IF(D3221=1,COUNTIF($D$2:D3221,D3221),0)</f>
        <v>0</v>
      </c>
      <c r="D3221" s="1">
        <f>+COUNTIF($E$2:E3221,E3221)</f>
        <v>442</v>
      </c>
      <c r="E3221" s="1" t="str">
        <f t="shared" si="100"/>
        <v/>
      </c>
      <c r="F3221" s="323">
        <f t="shared" si="101"/>
        <v>3219</v>
      </c>
      <c r="G3221" s="317"/>
      <c r="H3221" s="317"/>
      <c r="I3221" s="317"/>
      <c r="J3221" s="317"/>
      <c r="K3221" s="317"/>
      <c r="L3221" s="317"/>
      <c r="M3221" s="317"/>
      <c r="N3221" s="333"/>
      <c r="O3221" s="318"/>
      <c r="P3221" s="319"/>
      <c r="Q3221" s="320"/>
      <c r="R3221" s="319"/>
      <c r="S3221" s="319"/>
      <c r="T3221" s="320"/>
      <c r="U3221" s="321"/>
      <c r="V3221" s="270"/>
    </row>
    <row r="3222" spans="3:22">
      <c r="C3222" s="1">
        <f>+IF(D3222=1,COUNTIF($D$2:D3222,D3222),0)</f>
        <v>0</v>
      </c>
      <c r="D3222" s="1">
        <f>+COUNTIF($E$2:E3222,E3222)</f>
        <v>443</v>
      </c>
      <c r="E3222" s="1" t="str">
        <f t="shared" si="100"/>
        <v/>
      </c>
      <c r="F3222" s="323">
        <f t="shared" si="101"/>
        <v>3220</v>
      </c>
      <c r="G3222" s="317"/>
      <c r="H3222" s="317"/>
      <c r="I3222" s="317"/>
      <c r="J3222" s="317"/>
      <c r="K3222" s="317"/>
      <c r="L3222" s="317"/>
      <c r="M3222" s="317"/>
      <c r="N3222" s="333"/>
      <c r="O3222" s="318"/>
      <c r="P3222" s="319"/>
      <c r="Q3222" s="320"/>
      <c r="R3222" s="319"/>
      <c r="S3222" s="319"/>
      <c r="T3222" s="320"/>
      <c r="U3222" s="321"/>
      <c r="V3222" s="270"/>
    </row>
    <row r="3223" spans="3:22">
      <c r="C3223" s="1">
        <f>+IF(D3223=1,COUNTIF($D$2:D3223,D3223),0)</f>
        <v>0</v>
      </c>
      <c r="D3223" s="1">
        <f>+COUNTIF($E$2:E3223,E3223)</f>
        <v>444</v>
      </c>
      <c r="E3223" s="1" t="str">
        <f t="shared" si="100"/>
        <v/>
      </c>
      <c r="F3223" s="323">
        <f t="shared" si="101"/>
        <v>3221</v>
      </c>
      <c r="G3223" s="317"/>
      <c r="H3223" s="317"/>
      <c r="I3223" s="317"/>
      <c r="J3223" s="317"/>
      <c r="K3223" s="317"/>
      <c r="L3223" s="317"/>
      <c r="M3223" s="317"/>
      <c r="N3223" s="333"/>
      <c r="O3223" s="318"/>
      <c r="P3223" s="319"/>
      <c r="Q3223" s="320"/>
      <c r="R3223" s="319"/>
      <c r="S3223" s="319"/>
      <c r="T3223" s="320"/>
      <c r="U3223" s="321"/>
      <c r="V3223" s="270"/>
    </row>
    <row r="3224" spans="3:22">
      <c r="C3224" s="1">
        <f>+IF(D3224=1,COUNTIF($D$2:D3224,D3224),0)</f>
        <v>0</v>
      </c>
      <c r="D3224" s="1">
        <f>+COUNTIF($E$2:E3224,E3224)</f>
        <v>445</v>
      </c>
      <c r="E3224" s="1" t="str">
        <f t="shared" si="100"/>
        <v/>
      </c>
      <c r="F3224" s="323">
        <f t="shared" si="101"/>
        <v>3222</v>
      </c>
      <c r="G3224" s="317"/>
      <c r="H3224" s="317"/>
      <c r="I3224" s="317"/>
      <c r="J3224" s="317"/>
      <c r="K3224" s="317"/>
      <c r="L3224" s="317"/>
      <c r="M3224" s="317"/>
      <c r="N3224" s="333"/>
      <c r="O3224" s="318"/>
      <c r="P3224" s="319"/>
      <c r="Q3224" s="320"/>
      <c r="R3224" s="319"/>
      <c r="S3224" s="319"/>
      <c r="T3224" s="320"/>
      <c r="U3224" s="321"/>
      <c r="V3224" s="270"/>
    </row>
    <row r="3225" spans="3:22">
      <c r="C3225" s="1">
        <f>+IF(D3225=1,COUNTIF($D$2:D3225,D3225),0)</f>
        <v>0</v>
      </c>
      <c r="D3225" s="1">
        <f>+COUNTIF($E$2:E3225,E3225)</f>
        <v>446</v>
      </c>
      <c r="E3225" s="1" t="str">
        <f t="shared" si="100"/>
        <v/>
      </c>
      <c r="F3225" s="323">
        <f t="shared" si="101"/>
        <v>3223</v>
      </c>
      <c r="G3225" s="317"/>
      <c r="H3225" s="317"/>
      <c r="I3225" s="317"/>
      <c r="J3225" s="317"/>
      <c r="K3225" s="317"/>
      <c r="L3225" s="317"/>
      <c r="M3225" s="317"/>
      <c r="N3225" s="333"/>
      <c r="O3225" s="318"/>
      <c r="P3225" s="319"/>
      <c r="Q3225" s="320"/>
      <c r="R3225" s="319"/>
      <c r="S3225" s="319"/>
      <c r="T3225" s="320"/>
      <c r="U3225" s="321"/>
      <c r="V3225" s="270"/>
    </row>
    <row r="3226" spans="3:22">
      <c r="C3226" s="1">
        <f>+IF(D3226=1,COUNTIF($D$2:D3226,D3226),0)</f>
        <v>0</v>
      </c>
      <c r="D3226" s="1">
        <f>+COUNTIF($E$2:E3226,E3226)</f>
        <v>447</v>
      </c>
      <c r="E3226" s="1" t="str">
        <f t="shared" si="100"/>
        <v/>
      </c>
      <c r="F3226" s="323">
        <f t="shared" si="101"/>
        <v>3224</v>
      </c>
      <c r="G3226" s="317"/>
      <c r="H3226" s="317"/>
      <c r="I3226" s="317"/>
      <c r="J3226" s="317"/>
      <c r="K3226" s="317"/>
      <c r="L3226" s="317"/>
      <c r="M3226" s="317"/>
      <c r="N3226" s="333"/>
      <c r="O3226" s="318"/>
      <c r="P3226" s="319"/>
      <c r="Q3226" s="320"/>
      <c r="R3226" s="319"/>
      <c r="S3226" s="319"/>
      <c r="T3226" s="320"/>
      <c r="U3226" s="321"/>
      <c r="V3226" s="270"/>
    </row>
    <row r="3227" spans="3:22">
      <c r="C3227" s="1">
        <f>+IF(D3227=1,COUNTIF($D$2:D3227,D3227),0)</f>
        <v>0</v>
      </c>
      <c r="D3227" s="1">
        <f>+COUNTIF($E$2:E3227,E3227)</f>
        <v>448</v>
      </c>
      <c r="E3227" s="1" t="str">
        <f t="shared" si="100"/>
        <v/>
      </c>
      <c r="F3227" s="323">
        <f t="shared" si="101"/>
        <v>3225</v>
      </c>
      <c r="G3227" s="317"/>
      <c r="H3227" s="317"/>
      <c r="I3227" s="317"/>
      <c r="J3227" s="317"/>
      <c r="K3227" s="317"/>
      <c r="L3227" s="317"/>
      <c r="M3227" s="317"/>
      <c r="N3227" s="333"/>
      <c r="O3227" s="318"/>
      <c r="P3227" s="319"/>
      <c r="Q3227" s="320"/>
      <c r="R3227" s="319"/>
      <c r="S3227" s="319"/>
      <c r="T3227" s="320"/>
      <c r="U3227" s="321"/>
      <c r="V3227" s="270"/>
    </row>
    <row r="3228" spans="3:22">
      <c r="C3228" s="1">
        <f>+IF(D3228=1,COUNTIF($D$2:D3228,D3228),0)</f>
        <v>0</v>
      </c>
      <c r="D3228" s="1">
        <f>+COUNTIF($E$2:E3228,E3228)</f>
        <v>449</v>
      </c>
      <c r="E3228" s="1" t="str">
        <f t="shared" si="100"/>
        <v/>
      </c>
      <c r="F3228" s="323">
        <f t="shared" si="101"/>
        <v>3226</v>
      </c>
      <c r="G3228" s="317"/>
      <c r="H3228" s="317"/>
      <c r="I3228" s="317"/>
      <c r="J3228" s="317"/>
      <c r="K3228" s="317"/>
      <c r="L3228" s="317"/>
      <c r="M3228" s="317"/>
      <c r="N3228" s="333"/>
      <c r="O3228" s="318"/>
      <c r="P3228" s="319"/>
      <c r="Q3228" s="320"/>
      <c r="R3228" s="319"/>
      <c r="S3228" s="319"/>
      <c r="T3228" s="320"/>
      <c r="U3228" s="321"/>
      <c r="V3228" s="270"/>
    </row>
    <row r="3229" spans="3:22">
      <c r="C3229" s="1">
        <f>+IF(D3229=1,COUNTIF($D$2:D3229,D3229),0)</f>
        <v>0</v>
      </c>
      <c r="D3229" s="1">
        <f>+COUNTIF($E$2:E3229,E3229)</f>
        <v>450</v>
      </c>
      <c r="E3229" s="1" t="str">
        <f t="shared" si="100"/>
        <v/>
      </c>
      <c r="F3229" s="323">
        <f t="shared" si="101"/>
        <v>3227</v>
      </c>
      <c r="G3229" s="317"/>
      <c r="H3229" s="317"/>
      <c r="I3229" s="317"/>
      <c r="J3229" s="317"/>
      <c r="K3229" s="317"/>
      <c r="L3229" s="317"/>
      <c r="M3229" s="317"/>
      <c r="N3229" s="333"/>
      <c r="O3229" s="318"/>
      <c r="P3229" s="319"/>
      <c r="Q3229" s="320"/>
      <c r="R3229" s="319"/>
      <c r="S3229" s="319"/>
      <c r="T3229" s="320"/>
      <c r="U3229" s="321"/>
      <c r="V3229" s="270"/>
    </row>
    <row r="3230" spans="3:22">
      <c r="C3230" s="1">
        <f>+IF(D3230=1,COUNTIF($D$2:D3230,D3230),0)</f>
        <v>0</v>
      </c>
      <c r="D3230" s="1">
        <f>+COUNTIF($E$2:E3230,E3230)</f>
        <v>451</v>
      </c>
      <c r="E3230" s="1" t="str">
        <f t="shared" si="100"/>
        <v/>
      </c>
      <c r="F3230" s="323">
        <f t="shared" si="101"/>
        <v>3228</v>
      </c>
      <c r="G3230" s="317"/>
      <c r="H3230" s="317"/>
      <c r="I3230" s="317"/>
      <c r="J3230" s="317"/>
      <c r="K3230" s="317"/>
      <c r="L3230" s="317"/>
      <c r="M3230" s="317"/>
      <c r="N3230" s="333"/>
      <c r="O3230" s="318"/>
      <c r="P3230" s="319"/>
      <c r="Q3230" s="320"/>
      <c r="R3230" s="319"/>
      <c r="S3230" s="319"/>
      <c r="T3230" s="320"/>
      <c r="U3230" s="321"/>
      <c r="V3230" s="270"/>
    </row>
    <row r="3231" spans="3:22">
      <c r="C3231" s="1">
        <f>+IF(D3231=1,COUNTIF($D$2:D3231,D3231),0)</f>
        <v>0</v>
      </c>
      <c r="D3231" s="1">
        <f>+COUNTIF($E$2:E3231,E3231)</f>
        <v>452</v>
      </c>
      <c r="E3231" s="1" t="str">
        <f t="shared" si="100"/>
        <v/>
      </c>
      <c r="F3231" s="323">
        <f t="shared" si="101"/>
        <v>3229</v>
      </c>
      <c r="G3231" s="317"/>
      <c r="H3231" s="317"/>
      <c r="I3231" s="317"/>
      <c r="J3231" s="317"/>
      <c r="K3231" s="317"/>
      <c r="L3231" s="317"/>
      <c r="M3231" s="317"/>
      <c r="N3231" s="333"/>
      <c r="O3231" s="318"/>
      <c r="P3231" s="319"/>
      <c r="Q3231" s="320"/>
      <c r="R3231" s="319"/>
      <c r="S3231" s="319"/>
      <c r="T3231" s="320"/>
      <c r="U3231" s="321"/>
      <c r="V3231" s="270"/>
    </row>
    <row r="3232" spans="3:22">
      <c r="C3232" s="1">
        <f>+IF(D3232=1,COUNTIF($D$2:D3232,D3232),0)</f>
        <v>0</v>
      </c>
      <c r="D3232" s="1">
        <f>+COUNTIF($E$2:E3232,E3232)</f>
        <v>453</v>
      </c>
      <c r="E3232" s="1" t="str">
        <f t="shared" si="100"/>
        <v/>
      </c>
      <c r="F3232" s="323">
        <f t="shared" si="101"/>
        <v>3230</v>
      </c>
      <c r="G3232" s="317"/>
      <c r="H3232" s="317"/>
      <c r="I3232" s="317"/>
      <c r="J3232" s="317"/>
      <c r="K3232" s="317"/>
      <c r="L3232" s="317"/>
      <c r="M3232" s="317"/>
      <c r="N3232" s="333"/>
      <c r="O3232" s="318"/>
      <c r="P3232" s="319"/>
      <c r="Q3232" s="320"/>
      <c r="R3232" s="319"/>
      <c r="S3232" s="319"/>
      <c r="T3232" s="320"/>
      <c r="U3232" s="321"/>
      <c r="V3232" s="270"/>
    </row>
    <row r="3233" spans="3:22">
      <c r="C3233" s="1">
        <f>+IF(D3233=1,COUNTIF($D$2:D3233,D3233),0)</f>
        <v>0</v>
      </c>
      <c r="D3233" s="1">
        <f>+COUNTIF($E$2:E3233,E3233)</f>
        <v>454</v>
      </c>
      <c r="E3233" s="1" t="str">
        <f t="shared" si="100"/>
        <v/>
      </c>
      <c r="F3233" s="323">
        <f t="shared" si="101"/>
        <v>3231</v>
      </c>
      <c r="G3233" s="317"/>
      <c r="H3233" s="317"/>
      <c r="I3233" s="317"/>
      <c r="J3233" s="317"/>
      <c r="K3233" s="317"/>
      <c r="L3233" s="317"/>
      <c r="M3233" s="317"/>
      <c r="N3233" s="333"/>
      <c r="O3233" s="318"/>
      <c r="P3233" s="319"/>
      <c r="Q3233" s="320"/>
      <c r="R3233" s="319"/>
      <c r="S3233" s="319"/>
      <c r="T3233" s="320"/>
      <c r="U3233" s="321"/>
      <c r="V3233" s="270"/>
    </row>
    <row r="3234" spans="3:22">
      <c r="C3234" s="1">
        <f>+IF(D3234=1,COUNTIF($D$2:D3234,D3234),0)</f>
        <v>0</v>
      </c>
      <c r="D3234" s="1">
        <f>+COUNTIF($E$2:E3234,E3234)</f>
        <v>455</v>
      </c>
      <c r="E3234" s="1" t="str">
        <f t="shared" si="100"/>
        <v/>
      </c>
      <c r="F3234" s="323">
        <f t="shared" si="101"/>
        <v>3232</v>
      </c>
      <c r="G3234" s="317"/>
      <c r="H3234" s="317"/>
      <c r="I3234" s="317"/>
      <c r="J3234" s="317"/>
      <c r="K3234" s="317"/>
      <c r="L3234" s="317"/>
      <c r="M3234" s="317"/>
      <c r="N3234" s="333"/>
      <c r="O3234" s="318"/>
      <c r="P3234" s="319"/>
      <c r="Q3234" s="320"/>
      <c r="R3234" s="319"/>
      <c r="S3234" s="319"/>
      <c r="T3234" s="320"/>
      <c r="U3234" s="321"/>
      <c r="V3234" s="270"/>
    </row>
    <row r="3235" spans="3:22">
      <c r="C3235" s="1">
        <f>+IF(D3235=1,COUNTIF($D$2:D3235,D3235),0)</f>
        <v>0</v>
      </c>
      <c r="D3235" s="1">
        <f>+COUNTIF($E$2:E3235,E3235)</f>
        <v>456</v>
      </c>
      <c r="E3235" s="1" t="str">
        <f t="shared" si="100"/>
        <v/>
      </c>
      <c r="F3235" s="323">
        <f t="shared" si="101"/>
        <v>3233</v>
      </c>
      <c r="G3235" s="317"/>
      <c r="H3235" s="317"/>
      <c r="I3235" s="317"/>
      <c r="J3235" s="317"/>
      <c r="K3235" s="317"/>
      <c r="L3235" s="317"/>
      <c r="M3235" s="317"/>
      <c r="N3235" s="333"/>
      <c r="O3235" s="318"/>
      <c r="P3235" s="319"/>
      <c r="Q3235" s="320"/>
      <c r="R3235" s="319"/>
      <c r="S3235" s="319"/>
      <c r="T3235" s="320"/>
      <c r="U3235" s="321"/>
      <c r="V3235" s="270"/>
    </row>
    <row r="3236" spans="3:22">
      <c r="C3236" s="1">
        <f>+IF(D3236=1,COUNTIF($D$2:D3236,D3236),0)</f>
        <v>0</v>
      </c>
      <c r="D3236" s="1">
        <f>+COUNTIF($E$2:E3236,E3236)</f>
        <v>457</v>
      </c>
      <c r="E3236" s="1" t="str">
        <f t="shared" si="100"/>
        <v/>
      </c>
      <c r="F3236" s="323">
        <f t="shared" si="101"/>
        <v>3234</v>
      </c>
      <c r="G3236" s="317"/>
      <c r="H3236" s="317"/>
      <c r="I3236" s="317"/>
      <c r="J3236" s="317"/>
      <c r="K3236" s="317"/>
      <c r="L3236" s="317"/>
      <c r="M3236" s="317"/>
      <c r="N3236" s="333"/>
      <c r="O3236" s="318"/>
      <c r="P3236" s="319"/>
      <c r="Q3236" s="320"/>
      <c r="R3236" s="319"/>
      <c r="S3236" s="319"/>
      <c r="T3236" s="320"/>
      <c r="U3236" s="321"/>
      <c r="V3236" s="270"/>
    </row>
    <row r="3237" spans="3:22">
      <c r="C3237" s="1">
        <f>+IF(D3237=1,COUNTIF($D$2:D3237,D3237),0)</f>
        <v>0</v>
      </c>
      <c r="D3237" s="1">
        <f>+COUNTIF($E$2:E3237,E3237)</f>
        <v>458</v>
      </c>
      <c r="E3237" s="1" t="str">
        <f t="shared" si="100"/>
        <v/>
      </c>
      <c r="F3237" s="323">
        <f t="shared" si="101"/>
        <v>3235</v>
      </c>
      <c r="G3237" s="317"/>
      <c r="H3237" s="317"/>
      <c r="I3237" s="317"/>
      <c r="J3237" s="317"/>
      <c r="K3237" s="317"/>
      <c r="L3237" s="317"/>
      <c r="M3237" s="317"/>
      <c r="N3237" s="333"/>
      <c r="O3237" s="318"/>
      <c r="P3237" s="319"/>
      <c r="Q3237" s="320"/>
      <c r="R3237" s="319"/>
      <c r="S3237" s="319"/>
      <c r="T3237" s="320"/>
      <c r="U3237" s="321"/>
      <c r="V3237" s="270"/>
    </row>
    <row r="3238" spans="3:22">
      <c r="C3238" s="1">
        <f>+IF(D3238=1,COUNTIF($D$2:D3238,D3238),0)</f>
        <v>0</v>
      </c>
      <c r="D3238" s="1">
        <f>+COUNTIF($E$2:E3238,E3238)</f>
        <v>459</v>
      </c>
      <c r="E3238" s="1" t="str">
        <f t="shared" si="100"/>
        <v/>
      </c>
      <c r="F3238" s="323">
        <f t="shared" si="101"/>
        <v>3236</v>
      </c>
      <c r="G3238" s="317"/>
      <c r="H3238" s="317"/>
      <c r="I3238" s="317"/>
      <c r="J3238" s="317"/>
      <c r="K3238" s="317"/>
      <c r="L3238" s="317"/>
      <c r="M3238" s="317"/>
      <c r="N3238" s="333"/>
      <c r="O3238" s="318"/>
      <c r="P3238" s="319"/>
      <c r="Q3238" s="320"/>
      <c r="R3238" s="319"/>
      <c r="S3238" s="319"/>
      <c r="T3238" s="320"/>
      <c r="U3238" s="321"/>
      <c r="V3238" s="270"/>
    </row>
    <row r="3239" spans="3:22">
      <c r="C3239" s="1">
        <f>+IF(D3239=1,COUNTIF($D$2:D3239,D3239),0)</f>
        <v>0</v>
      </c>
      <c r="D3239" s="1">
        <f>+COUNTIF($E$2:E3239,E3239)</f>
        <v>460</v>
      </c>
      <c r="E3239" s="1" t="str">
        <f t="shared" si="100"/>
        <v/>
      </c>
      <c r="F3239" s="323">
        <f t="shared" si="101"/>
        <v>3237</v>
      </c>
      <c r="G3239" s="317"/>
      <c r="H3239" s="317"/>
      <c r="I3239" s="317"/>
      <c r="J3239" s="317"/>
      <c r="K3239" s="317"/>
      <c r="L3239" s="317"/>
      <c r="M3239" s="317"/>
      <c r="N3239" s="333"/>
      <c r="O3239" s="318"/>
      <c r="P3239" s="319"/>
      <c r="Q3239" s="320"/>
      <c r="R3239" s="319"/>
      <c r="S3239" s="319"/>
      <c r="T3239" s="320"/>
      <c r="U3239" s="321"/>
      <c r="V3239" s="270"/>
    </row>
    <row r="3240" spans="3:22">
      <c r="C3240" s="1">
        <f>+IF(D3240=1,COUNTIF($D$2:D3240,D3240),0)</f>
        <v>0</v>
      </c>
      <c r="D3240" s="1">
        <f>+COUNTIF($E$2:E3240,E3240)</f>
        <v>461</v>
      </c>
      <c r="E3240" s="1" t="str">
        <f t="shared" si="100"/>
        <v/>
      </c>
      <c r="F3240" s="323">
        <f t="shared" si="101"/>
        <v>3238</v>
      </c>
      <c r="G3240" s="317"/>
      <c r="H3240" s="317"/>
      <c r="I3240" s="317"/>
      <c r="J3240" s="317"/>
      <c r="K3240" s="317"/>
      <c r="L3240" s="317"/>
      <c r="M3240" s="317"/>
      <c r="N3240" s="333"/>
      <c r="O3240" s="318"/>
      <c r="P3240" s="319"/>
      <c r="Q3240" s="320"/>
      <c r="R3240" s="319"/>
      <c r="S3240" s="319"/>
      <c r="T3240" s="320"/>
      <c r="U3240" s="321"/>
      <c r="V3240" s="270"/>
    </row>
    <row r="3241" spans="3:22">
      <c r="C3241" s="1">
        <f>+IF(D3241=1,COUNTIF($D$2:D3241,D3241),0)</f>
        <v>0</v>
      </c>
      <c r="D3241" s="1">
        <f>+COUNTIF($E$2:E3241,E3241)</f>
        <v>462</v>
      </c>
      <c r="E3241" s="1" t="str">
        <f t="shared" si="100"/>
        <v/>
      </c>
      <c r="F3241" s="323">
        <f t="shared" si="101"/>
        <v>3239</v>
      </c>
      <c r="G3241" s="317"/>
      <c r="H3241" s="317"/>
      <c r="I3241" s="317"/>
      <c r="J3241" s="317"/>
      <c r="K3241" s="317"/>
      <c r="L3241" s="317"/>
      <c r="M3241" s="317"/>
      <c r="N3241" s="333"/>
      <c r="O3241" s="318"/>
      <c r="P3241" s="319"/>
      <c r="Q3241" s="320"/>
      <c r="R3241" s="319"/>
      <c r="S3241" s="319"/>
      <c r="T3241" s="320"/>
      <c r="U3241" s="321"/>
      <c r="V3241" s="270"/>
    </row>
    <row r="3242" spans="3:22">
      <c r="C3242" s="1">
        <f>+IF(D3242=1,COUNTIF($D$2:D3242,D3242),0)</f>
        <v>0</v>
      </c>
      <c r="D3242" s="1">
        <f>+COUNTIF($E$2:E3242,E3242)</f>
        <v>463</v>
      </c>
      <c r="E3242" s="1" t="str">
        <f t="shared" si="100"/>
        <v/>
      </c>
      <c r="F3242" s="323">
        <f t="shared" si="101"/>
        <v>3240</v>
      </c>
      <c r="G3242" s="317"/>
      <c r="H3242" s="317"/>
      <c r="I3242" s="317"/>
      <c r="J3242" s="317"/>
      <c r="K3242" s="317"/>
      <c r="L3242" s="317"/>
      <c r="M3242" s="317"/>
      <c r="N3242" s="333"/>
      <c r="O3242" s="318"/>
      <c r="P3242" s="319"/>
      <c r="Q3242" s="320"/>
      <c r="R3242" s="319"/>
      <c r="S3242" s="319"/>
      <c r="T3242" s="320"/>
      <c r="U3242" s="321"/>
      <c r="V3242" s="270"/>
    </row>
    <row r="3243" spans="3:22">
      <c r="C3243" s="1">
        <f>+IF(D3243=1,COUNTIF($D$2:D3243,D3243),0)</f>
        <v>0</v>
      </c>
      <c r="D3243" s="1">
        <f>+COUNTIF($E$2:E3243,E3243)</f>
        <v>464</v>
      </c>
      <c r="E3243" s="1" t="str">
        <f t="shared" si="100"/>
        <v/>
      </c>
      <c r="F3243" s="323">
        <f t="shared" si="101"/>
        <v>3241</v>
      </c>
      <c r="G3243" s="317"/>
      <c r="H3243" s="317"/>
      <c r="I3243" s="317"/>
      <c r="J3243" s="317"/>
      <c r="K3243" s="317"/>
      <c r="L3243" s="317"/>
      <c r="M3243" s="317"/>
      <c r="N3243" s="333"/>
      <c r="O3243" s="318"/>
      <c r="P3243" s="319"/>
      <c r="Q3243" s="320"/>
      <c r="R3243" s="319"/>
      <c r="S3243" s="319"/>
      <c r="T3243" s="320"/>
      <c r="U3243" s="321"/>
      <c r="V3243" s="270"/>
    </row>
    <row r="3244" spans="3:22">
      <c r="C3244" s="1">
        <f>+IF(D3244=1,COUNTIF($D$2:D3244,D3244),0)</f>
        <v>0</v>
      </c>
      <c r="D3244" s="1">
        <f>+COUNTIF($E$2:E3244,E3244)</f>
        <v>465</v>
      </c>
      <c r="E3244" s="1" t="str">
        <f t="shared" si="100"/>
        <v/>
      </c>
      <c r="F3244" s="323">
        <f t="shared" si="101"/>
        <v>3242</v>
      </c>
      <c r="G3244" s="317"/>
      <c r="H3244" s="317"/>
      <c r="I3244" s="317"/>
      <c r="J3244" s="317"/>
      <c r="K3244" s="317"/>
      <c r="L3244" s="317"/>
      <c r="M3244" s="317"/>
      <c r="N3244" s="333"/>
      <c r="O3244" s="318"/>
      <c r="P3244" s="319"/>
      <c r="Q3244" s="320"/>
      <c r="R3244" s="319"/>
      <c r="S3244" s="319"/>
      <c r="T3244" s="320"/>
      <c r="U3244" s="321"/>
      <c r="V3244" s="270"/>
    </row>
    <row r="3245" spans="3:22">
      <c r="C3245" s="1">
        <f>+IF(D3245=1,COUNTIF($D$2:D3245,D3245),0)</f>
        <v>0</v>
      </c>
      <c r="D3245" s="1">
        <f>+COUNTIF($E$2:E3245,E3245)</f>
        <v>466</v>
      </c>
      <c r="E3245" s="1" t="str">
        <f t="shared" si="100"/>
        <v/>
      </c>
      <c r="F3245" s="323">
        <f t="shared" si="101"/>
        <v>3243</v>
      </c>
      <c r="G3245" s="317"/>
      <c r="H3245" s="317"/>
      <c r="I3245" s="317"/>
      <c r="J3245" s="317"/>
      <c r="K3245" s="317"/>
      <c r="L3245" s="317"/>
      <c r="M3245" s="317"/>
      <c r="N3245" s="333"/>
      <c r="O3245" s="318"/>
      <c r="P3245" s="319"/>
      <c r="Q3245" s="320"/>
      <c r="R3245" s="319"/>
      <c r="S3245" s="319"/>
      <c r="T3245" s="320"/>
      <c r="U3245" s="321"/>
      <c r="V3245" s="270"/>
    </row>
    <row r="3246" spans="3:22">
      <c r="C3246" s="1">
        <f>+IF(D3246=1,COUNTIF($D$2:D3246,D3246),0)</f>
        <v>0</v>
      </c>
      <c r="D3246" s="1">
        <f>+COUNTIF($E$2:E3246,E3246)</f>
        <v>467</v>
      </c>
      <c r="E3246" s="1" t="str">
        <f t="shared" si="100"/>
        <v/>
      </c>
      <c r="F3246" s="323">
        <f t="shared" si="101"/>
        <v>3244</v>
      </c>
      <c r="G3246" s="317"/>
      <c r="H3246" s="317"/>
      <c r="I3246" s="317"/>
      <c r="J3246" s="317"/>
      <c r="K3246" s="317"/>
      <c r="L3246" s="317"/>
      <c r="M3246" s="317"/>
      <c r="N3246" s="333"/>
      <c r="O3246" s="318"/>
      <c r="P3246" s="319"/>
      <c r="Q3246" s="320"/>
      <c r="R3246" s="319"/>
      <c r="S3246" s="319"/>
      <c r="T3246" s="320"/>
      <c r="U3246" s="321"/>
      <c r="V3246" s="270"/>
    </row>
    <row r="3247" spans="3:22">
      <c r="C3247" s="1">
        <f>+IF(D3247=1,COUNTIF($D$2:D3247,D3247),0)</f>
        <v>0</v>
      </c>
      <c r="D3247" s="1">
        <f>+COUNTIF($E$2:E3247,E3247)</f>
        <v>468</v>
      </c>
      <c r="E3247" s="1" t="str">
        <f t="shared" si="100"/>
        <v/>
      </c>
      <c r="F3247" s="323">
        <f t="shared" si="101"/>
        <v>3245</v>
      </c>
      <c r="G3247" s="317"/>
      <c r="H3247" s="317"/>
      <c r="I3247" s="317"/>
      <c r="J3247" s="317"/>
      <c r="K3247" s="317"/>
      <c r="L3247" s="317"/>
      <c r="M3247" s="317"/>
      <c r="N3247" s="333"/>
      <c r="O3247" s="318"/>
      <c r="P3247" s="319"/>
      <c r="Q3247" s="320"/>
      <c r="R3247" s="319"/>
      <c r="S3247" s="319"/>
      <c r="T3247" s="320"/>
      <c r="U3247" s="321"/>
      <c r="V3247" s="270"/>
    </row>
    <row r="3248" spans="3:22">
      <c r="C3248" s="1">
        <f>+IF(D3248=1,COUNTIF($D$2:D3248,D3248),0)</f>
        <v>0</v>
      </c>
      <c r="D3248" s="1">
        <f>+COUNTIF($E$2:E3248,E3248)</f>
        <v>469</v>
      </c>
      <c r="E3248" s="1" t="str">
        <f t="shared" si="100"/>
        <v/>
      </c>
      <c r="F3248" s="323">
        <f t="shared" si="101"/>
        <v>3246</v>
      </c>
      <c r="G3248" s="317"/>
      <c r="H3248" s="317"/>
      <c r="I3248" s="317"/>
      <c r="J3248" s="317"/>
      <c r="K3248" s="317"/>
      <c r="L3248" s="317"/>
      <c r="M3248" s="317"/>
      <c r="N3248" s="333"/>
      <c r="O3248" s="318"/>
      <c r="P3248" s="319"/>
      <c r="Q3248" s="320"/>
      <c r="R3248" s="319"/>
      <c r="S3248" s="319"/>
      <c r="T3248" s="320"/>
      <c r="U3248" s="321"/>
      <c r="V3248" s="270"/>
    </row>
    <row r="3249" spans="3:22">
      <c r="C3249" s="1">
        <f>+IF(D3249=1,COUNTIF($D$2:D3249,D3249),0)</f>
        <v>0</v>
      </c>
      <c r="D3249" s="1">
        <f>+COUNTIF($E$2:E3249,E3249)</f>
        <v>470</v>
      </c>
      <c r="E3249" s="1" t="str">
        <f t="shared" si="100"/>
        <v/>
      </c>
      <c r="F3249" s="323">
        <f t="shared" si="101"/>
        <v>3247</v>
      </c>
      <c r="G3249" s="317"/>
      <c r="H3249" s="317"/>
      <c r="I3249" s="317"/>
      <c r="J3249" s="317"/>
      <c r="K3249" s="317"/>
      <c r="L3249" s="317"/>
      <c r="M3249" s="317"/>
      <c r="N3249" s="333"/>
      <c r="O3249" s="318"/>
      <c r="P3249" s="319"/>
      <c r="Q3249" s="320"/>
      <c r="R3249" s="319"/>
      <c r="S3249" s="319"/>
      <c r="T3249" s="320"/>
      <c r="U3249" s="321"/>
      <c r="V3249" s="270"/>
    </row>
    <row r="3250" spans="3:22">
      <c r="C3250" s="1">
        <f>+IF(D3250=1,COUNTIF($D$2:D3250,D3250),0)</f>
        <v>0</v>
      </c>
      <c r="D3250" s="1">
        <f>+COUNTIF($E$2:E3250,E3250)</f>
        <v>471</v>
      </c>
      <c r="E3250" s="1" t="str">
        <f t="shared" si="100"/>
        <v/>
      </c>
      <c r="F3250" s="323">
        <f t="shared" si="101"/>
        <v>3248</v>
      </c>
      <c r="G3250" s="317"/>
      <c r="H3250" s="317"/>
      <c r="I3250" s="317"/>
      <c r="J3250" s="317"/>
      <c r="K3250" s="317"/>
      <c r="L3250" s="317"/>
      <c r="M3250" s="317"/>
      <c r="N3250" s="333"/>
      <c r="O3250" s="318"/>
      <c r="P3250" s="319"/>
      <c r="Q3250" s="320"/>
      <c r="R3250" s="319"/>
      <c r="S3250" s="319"/>
      <c r="T3250" s="320"/>
      <c r="U3250" s="321"/>
      <c r="V3250" s="270"/>
    </row>
    <row r="3251" spans="3:22">
      <c r="C3251" s="1">
        <f>+IF(D3251=1,COUNTIF($D$2:D3251,D3251),0)</f>
        <v>0</v>
      </c>
      <c r="D3251" s="1">
        <f>+COUNTIF($E$2:E3251,E3251)</f>
        <v>472</v>
      </c>
      <c r="E3251" s="1" t="str">
        <f t="shared" si="100"/>
        <v/>
      </c>
      <c r="F3251" s="323">
        <f t="shared" si="101"/>
        <v>3249</v>
      </c>
      <c r="G3251" s="317"/>
      <c r="H3251" s="317"/>
      <c r="I3251" s="317"/>
      <c r="J3251" s="317"/>
      <c r="K3251" s="317"/>
      <c r="L3251" s="317"/>
      <c r="M3251" s="317"/>
      <c r="N3251" s="333"/>
      <c r="O3251" s="318"/>
      <c r="P3251" s="319"/>
      <c r="Q3251" s="320"/>
      <c r="R3251" s="319"/>
      <c r="S3251" s="319"/>
      <c r="T3251" s="320"/>
      <c r="U3251" s="321"/>
      <c r="V3251" s="270"/>
    </row>
    <row r="3252" spans="3:22">
      <c r="C3252" s="1">
        <f>+IF(D3252=1,COUNTIF($D$2:D3252,D3252),0)</f>
        <v>0</v>
      </c>
      <c r="D3252" s="1">
        <f>+COUNTIF($E$2:E3252,E3252)</f>
        <v>473</v>
      </c>
      <c r="E3252" s="1" t="str">
        <f t="shared" si="100"/>
        <v/>
      </c>
      <c r="F3252" s="323">
        <f t="shared" si="101"/>
        <v>3250</v>
      </c>
      <c r="G3252" s="317"/>
      <c r="H3252" s="317"/>
      <c r="I3252" s="317"/>
      <c r="J3252" s="317"/>
      <c r="K3252" s="317"/>
      <c r="L3252" s="317"/>
      <c r="M3252" s="317"/>
      <c r="N3252" s="333"/>
      <c r="O3252" s="318"/>
      <c r="P3252" s="319"/>
      <c r="Q3252" s="320"/>
      <c r="R3252" s="319"/>
      <c r="S3252" s="319"/>
      <c r="T3252" s="320"/>
      <c r="U3252" s="321"/>
      <c r="V3252" s="270"/>
    </row>
    <row r="3253" spans="3:22">
      <c r="C3253" s="1">
        <f>+IF(D3253=1,COUNTIF($D$2:D3253,D3253),0)</f>
        <v>0</v>
      </c>
      <c r="D3253" s="1">
        <f>+COUNTIF($E$2:E3253,E3253)</f>
        <v>474</v>
      </c>
      <c r="E3253" s="1" t="str">
        <f t="shared" si="100"/>
        <v/>
      </c>
      <c r="F3253" s="323">
        <f t="shared" si="101"/>
        <v>3251</v>
      </c>
      <c r="G3253" s="317"/>
      <c r="H3253" s="317"/>
      <c r="I3253" s="317"/>
      <c r="J3253" s="317"/>
      <c r="K3253" s="317"/>
      <c r="L3253" s="317"/>
      <c r="M3253" s="317"/>
      <c r="N3253" s="333"/>
      <c r="O3253" s="318"/>
      <c r="P3253" s="319"/>
      <c r="Q3253" s="320"/>
      <c r="R3253" s="319"/>
      <c r="S3253" s="319"/>
      <c r="T3253" s="320"/>
      <c r="U3253" s="321"/>
      <c r="V3253" s="270"/>
    </row>
    <row r="3254" spans="3:22">
      <c r="C3254" s="1">
        <f>+IF(D3254=1,COUNTIF($D$2:D3254,D3254),0)</f>
        <v>0</v>
      </c>
      <c r="D3254" s="1">
        <f>+COUNTIF($E$2:E3254,E3254)</f>
        <v>475</v>
      </c>
      <c r="E3254" s="1" t="str">
        <f t="shared" si="100"/>
        <v/>
      </c>
      <c r="F3254" s="323">
        <f t="shared" si="101"/>
        <v>3252</v>
      </c>
      <c r="G3254" s="317"/>
      <c r="H3254" s="317"/>
      <c r="I3254" s="317"/>
      <c r="J3254" s="317"/>
      <c r="K3254" s="317"/>
      <c r="L3254" s="317"/>
      <c r="M3254" s="317"/>
      <c r="N3254" s="333"/>
      <c r="O3254" s="318"/>
      <c r="P3254" s="319"/>
      <c r="Q3254" s="320"/>
      <c r="R3254" s="319"/>
      <c r="S3254" s="319"/>
      <c r="T3254" s="320"/>
      <c r="U3254" s="321"/>
      <c r="V3254" s="270"/>
    </row>
    <row r="3255" spans="3:22">
      <c r="C3255" s="1">
        <f>+IF(D3255=1,COUNTIF($D$2:D3255,D3255),0)</f>
        <v>0</v>
      </c>
      <c r="D3255" s="1">
        <f>+COUNTIF($E$2:E3255,E3255)</f>
        <v>476</v>
      </c>
      <c r="E3255" s="1" t="str">
        <f t="shared" si="100"/>
        <v/>
      </c>
      <c r="F3255" s="323">
        <f t="shared" si="101"/>
        <v>3253</v>
      </c>
      <c r="G3255" s="317"/>
      <c r="H3255" s="317"/>
      <c r="I3255" s="317"/>
      <c r="J3255" s="317"/>
      <c r="K3255" s="317"/>
      <c r="L3255" s="317"/>
      <c r="M3255" s="317"/>
      <c r="N3255" s="333"/>
      <c r="O3255" s="318"/>
      <c r="P3255" s="319"/>
      <c r="Q3255" s="320"/>
      <c r="R3255" s="319"/>
      <c r="S3255" s="319"/>
      <c r="T3255" s="320"/>
      <c r="U3255" s="321"/>
      <c r="V3255" s="270"/>
    </row>
    <row r="3256" spans="3:22">
      <c r="C3256" s="1">
        <f>+IF(D3256=1,COUNTIF($D$2:D3256,D3256),0)</f>
        <v>0</v>
      </c>
      <c r="D3256" s="1">
        <f>+COUNTIF($E$2:E3256,E3256)</f>
        <v>477</v>
      </c>
      <c r="E3256" s="1" t="str">
        <f t="shared" si="100"/>
        <v/>
      </c>
      <c r="F3256" s="323">
        <f t="shared" si="101"/>
        <v>3254</v>
      </c>
      <c r="G3256" s="317"/>
      <c r="H3256" s="317"/>
      <c r="I3256" s="317"/>
      <c r="J3256" s="317"/>
      <c r="K3256" s="317"/>
      <c r="L3256" s="317"/>
      <c r="M3256" s="317"/>
      <c r="N3256" s="333"/>
      <c r="O3256" s="318"/>
      <c r="P3256" s="319"/>
      <c r="Q3256" s="320"/>
      <c r="R3256" s="319"/>
      <c r="S3256" s="319"/>
      <c r="T3256" s="320"/>
      <c r="U3256" s="321"/>
      <c r="V3256" s="270"/>
    </row>
    <row r="3257" spans="3:22">
      <c r="C3257" s="1">
        <f>+IF(D3257=1,COUNTIF($D$2:D3257,D3257),0)</f>
        <v>0</v>
      </c>
      <c r="D3257" s="1">
        <f>+COUNTIF($E$2:E3257,E3257)</f>
        <v>478</v>
      </c>
      <c r="E3257" s="1" t="str">
        <f t="shared" si="100"/>
        <v/>
      </c>
      <c r="F3257" s="323">
        <f t="shared" si="101"/>
        <v>3255</v>
      </c>
      <c r="G3257" s="317"/>
      <c r="H3257" s="317"/>
      <c r="I3257" s="317"/>
      <c r="J3257" s="317"/>
      <c r="K3257" s="317"/>
      <c r="L3257" s="317"/>
      <c r="M3257" s="317"/>
      <c r="N3257" s="333"/>
      <c r="O3257" s="318"/>
      <c r="P3257" s="319"/>
      <c r="Q3257" s="320"/>
      <c r="R3257" s="319"/>
      <c r="S3257" s="319"/>
      <c r="T3257" s="320"/>
      <c r="U3257" s="321"/>
      <c r="V3257" s="270"/>
    </row>
    <row r="3258" spans="3:22">
      <c r="C3258" s="1">
        <f>+IF(D3258=1,COUNTIF($D$2:D3258,D3258),0)</f>
        <v>0</v>
      </c>
      <c r="D3258" s="1">
        <f>+COUNTIF($E$2:E3258,E3258)</f>
        <v>479</v>
      </c>
      <c r="E3258" s="1" t="str">
        <f t="shared" si="100"/>
        <v/>
      </c>
      <c r="F3258" s="323">
        <f t="shared" si="101"/>
        <v>3256</v>
      </c>
      <c r="G3258" s="317"/>
      <c r="H3258" s="317"/>
      <c r="I3258" s="317"/>
      <c r="J3258" s="317"/>
      <c r="K3258" s="317"/>
      <c r="L3258" s="317"/>
      <c r="M3258" s="317"/>
      <c r="N3258" s="333"/>
      <c r="O3258" s="318"/>
      <c r="P3258" s="319"/>
      <c r="Q3258" s="320"/>
      <c r="R3258" s="319"/>
      <c r="S3258" s="319"/>
      <c r="T3258" s="320"/>
      <c r="U3258" s="321"/>
      <c r="V3258" s="270"/>
    </row>
    <row r="3259" spans="3:22">
      <c r="C3259" s="1">
        <f>+IF(D3259=1,COUNTIF($D$2:D3259,D3259),0)</f>
        <v>0</v>
      </c>
      <c r="D3259" s="1">
        <f>+COUNTIF($E$2:E3259,E3259)</f>
        <v>480</v>
      </c>
      <c r="E3259" s="1" t="str">
        <f t="shared" si="100"/>
        <v/>
      </c>
      <c r="F3259" s="323">
        <f t="shared" si="101"/>
        <v>3257</v>
      </c>
      <c r="G3259" s="317"/>
      <c r="H3259" s="317"/>
      <c r="I3259" s="317"/>
      <c r="J3259" s="317"/>
      <c r="K3259" s="317"/>
      <c r="L3259" s="317"/>
      <c r="M3259" s="317"/>
      <c r="N3259" s="333"/>
      <c r="O3259" s="318"/>
      <c r="P3259" s="319"/>
      <c r="Q3259" s="320"/>
      <c r="R3259" s="319"/>
      <c r="S3259" s="319"/>
      <c r="T3259" s="320"/>
      <c r="U3259" s="321"/>
      <c r="V3259" s="270"/>
    </row>
    <row r="3260" spans="3:22">
      <c r="C3260" s="1">
        <f>+IF(D3260=1,COUNTIF($D$2:D3260,D3260),0)</f>
        <v>0</v>
      </c>
      <c r="D3260" s="1">
        <f>+COUNTIF($E$2:E3260,E3260)</f>
        <v>481</v>
      </c>
      <c r="E3260" s="1" t="str">
        <f t="shared" si="100"/>
        <v/>
      </c>
      <c r="F3260" s="323">
        <f t="shared" si="101"/>
        <v>3258</v>
      </c>
      <c r="G3260" s="317"/>
      <c r="H3260" s="317"/>
      <c r="I3260" s="317"/>
      <c r="J3260" s="317"/>
      <c r="K3260" s="317"/>
      <c r="L3260" s="317"/>
      <c r="M3260" s="317"/>
      <c r="N3260" s="333"/>
      <c r="O3260" s="318"/>
      <c r="P3260" s="319"/>
      <c r="Q3260" s="320"/>
      <c r="R3260" s="319"/>
      <c r="S3260" s="319"/>
      <c r="T3260" s="320"/>
      <c r="U3260" s="321"/>
      <c r="V3260" s="270"/>
    </row>
    <row r="3261" spans="3:22">
      <c r="C3261" s="1">
        <f>+IF(D3261=1,COUNTIF($D$2:D3261,D3261),0)</f>
        <v>0</v>
      </c>
      <c r="D3261" s="1">
        <f>+COUNTIF($E$2:E3261,E3261)</f>
        <v>482</v>
      </c>
      <c r="E3261" s="1" t="str">
        <f t="shared" si="100"/>
        <v/>
      </c>
      <c r="F3261" s="323">
        <f t="shared" si="101"/>
        <v>3259</v>
      </c>
      <c r="G3261" s="317"/>
      <c r="H3261" s="317"/>
      <c r="I3261" s="317"/>
      <c r="J3261" s="317"/>
      <c r="K3261" s="317"/>
      <c r="L3261" s="317"/>
      <c r="M3261" s="317"/>
      <c r="N3261" s="333"/>
      <c r="O3261" s="318"/>
      <c r="P3261" s="319"/>
      <c r="Q3261" s="320"/>
      <c r="R3261" s="319"/>
      <c r="S3261" s="319"/>
      <c r="T3261" s="320"/>
      <c r="U3261" s="321"/>
      <c r="V3261" s="270"/>
    </row>
    <row r="3262" spans="3:22">
      <c r="C3262" s="1">
        <f>+IF(D3262=1,COUNTIF($D$2:D3262,D3262),0)</f>
        <v>0</v>
      </c>
      <c r="D3262" s="1">
        <f>+COUNTIF($E$2:E3262,E3262)</f>
        <v>483</v>
      </c>
      <c r="E3262" s="1" t="str">
        <f t="shared" si="100"/>
        <v/>
      </c>
      <c r="F3262" s="323">
        <f t="shared" si="101"/>
        <v>3260</v>
      </c>
      <c r="G3262" s="317"/>
      <c r="H3262" s="317"/>
      <c r="I3262" s="317"/>
      <c r="J3262" s="317"/>
      <c r="K3262" s="317"/>
      <c r="L3262" s="317"/>
      <c r="M3262" s="317"/>
      <c r="N3262" s="333"/>
      <c r="O3262" s="318"/>
      <c r="P3262" s="319"/>
      <c r="Q3262" s="320"/>
      <c r="R3262" s="319"/>
      <c r="S3262" s="319"/>
      <c r="T3262" s="320"/>
      <c r="U3262" s="321"/>
      <c r="V3262" s="270"/>
    </row>
    <row r="3263" spans="3:22">
      <c r="C3263" s="1">
        <f>+IF(D3263=1,COUNTIF($D$2:D3263,D3263),0)</f>
        <v>0</v>
      </c>
      <c r="D3263" s="1">
        <f>+COUNTIF($E$2:E3263,E3263)</f>
        <v>484</v>
      </c>
      <c r="E3263" s="1" t="str">
        <f t="shared" si="100"/>
        <v/>
      </c>
      <c r="F3263" s="323">
        <f t="shared" si="101"/>
        <v>3261</v>
      </c>
      <c r="G3263" s="317"/>
      <c r="H3263" s="317"/>
      <c r="I3263" s="317"/>
      <c r="J3263" s="317"/>
      <c r="K3263" s="317"/>
      <c r="L3263" s="317"/>
      <c r="M3263" s="317"/>
      <c r="N3263" s="333"/>
      <c r="O3263" s="318"/>
      <c r="P3263" s="319"/>
      <c r="Q3263" s="320"/>
      <c r="R3263" s="319"/>
      <c r="S3263" s="319"/>
      <c r="T3263" s="320"/>
      <c r="U3263" s="321"/>
      <c r="V3263" s="270"/>
    </row>
    <row r="3264" spans="3:22">
      <c r="C3264" s="1">
        <f>+IF(D3264=1,COUNTIF($D$2:D3264,D3264),0)</f>
        <v>0</v>
      </c>
      <c r="D3264" s="1">
        <f>+COUNTIF($E$2:E3264,E3264)</f>
        <v>485</v>
      </c>
      <c r="E3264" s="1" t="str">
        <f t="shared" si="100"/>
        <v/>
      </c>
      <c r="F3264" s="323">
        <f t="shared" si="101"/>
        <v>3262</v>
      </c>
      <c r="G3264" s="317"/>
      <c r="H3264" s="317"/>
      <c r="I3264" s="317"/>
      <c r="J3264" s="317"/>
      <c r="K3264" s="317"/>
      <c r="L3264" s="317"/>
      <c r="M3264" s="317"/>
      <c r="N3264" s="333"/>
      <c r="O3264" s="318"/>
      <c r="P3264" s="319"/>
      <c r="Q3264" s="320"/>
      <c r="R3264" s="319"/>
      <c r="S3264" s="319"/>
      <c r="T3264" s="320"/>
      <c r="U3264" s="321"/>
      <c r="V3264" s="270"/>
    </row>
    <row r="3265" spans="3:22">
      <c r="C3265" s="1">
        <f>+IF(D3265=1,COUNTIF($D$2:D3265,D3265),0)</f>
        <v>0</v>
      </c>
      <c r="D3265" s="1">
        <f>+COUNTIF($E$2:E3265,E3265)</f>
        <v>486</v>
      </c>
      <c r="E3265" s="1" t="str">
        <f t="shared" si="100"/>
        <v/>
      </c>
      <c r="F3265" s="323">
        <f t="shared" si="101"/>
        <v>3263</v>
      </c>
      <c r="G3265" s="317"/>
      <c r="H3265" s="317"/>
      <c r="I3265" s="317"/>
      <c r="J3265" s="317"/>
      <c r="K3265" s="317"/>
      <c r="L3265" s="317"/>
      <c r="M3265" s="317"/>
      <c r="N3265" s="333"/>
      <c r="O3265" s="318"/>
      <c r="P3265" s="319"/>
      <c r="Q3265" s="320"/>
      <c r="R3265" s="319"/>
      <c r="S3265" s="319"/>
      <c r="T3265" s="320"/>
      <c r="U3265" s="321"/>
      <c r="V3265" s="270"/>
    </row>
    <row r="3266" spans="3:22">
      <c r="C3266" s="1">
        <f>+IF(D3266=1,COUNTIF($D$2:D3266,D3266),0)</f>
        <v>0</v>
      </c>
      <c r="D3266" s="1">
        <f>+COUNTIF($E$2:E3266,E3266)</f>
        <v>487</v>
      </c>
      <c r="E3266" s="1" t="str">
        <f t="shared" si="100"/>
        <v/>
      </c>
      <c r="F3266" s="323">
        <f t="shared" si="101"/>
        <v>3264</v>
      </c>
      <c r="G3266" s="317"/>
      <c r="H3266" s="317"/>
      <c r="I3266" s="317"/>
      <c r="J3266" s="317"/>
      <c r="K3266" s="317"/>
      <c r="L3266" s="317"/>
      <c r="M3266" s="317"/>
      <c r="N3266" s="333"/>
      <c r="O3266" s="318"/>
      <c r="P3266" s="319"/>
      <c r="Q3266" s="320"/>
      <c r="R3266" s="319"/>
      <c r="S3266" s="319"/>
      <c r="T3266" s="320"/>
      <c r="U3266" s="321"/>
      <c r="V3266" s="270"/>
    </row>
    <row r="3267" spans="3:22">
      <c r="C3267" s="1">
        <f>+IF(D3267=1,COUNTIF($D$2:D3267,D3267),0)</f>
        <v>0</v>
      </c>
      <c r="D3267" s="1">
        <f>+COUNTIF($E$2:E3267,E3267)</f>
        <v>488</v>
      </c>
      <c r="E3267" s="1" t="str">
        <f t="shared" si="100"/>
        <v/>
      </c>
      <c r="F3267" s="323">
        <f t="shared" si="101"/>
        <v>3265</v>
      </c>
      <c r="G3267" s="317"/>
      <c r="H3267" s="317"/>
      <c r="I3267" s="317"/>
      <c r="J3267" s="317"/>
      <c r="K3267" s="317"/>
      <c r="L3267" s="317"/>
      <c r="M3267" s="317"/>
      <c r="N3267" s="333"/>
      <c r="O3267" s="318"/>
      <c r="P3267" s="319"/>
      <c r="Q3267" s="320"/>
      <c r="R3267" s="319"/>
      <c r="S3267" s="319"/>
      <c r="T3267" s="320"/>
      <c r="U3267" s="321"/>
      <c r="V3267" s="270"/>
    </row>
    <row r="3268" spans="3:22">
      <c r="C3268" s="1">
        <f>+IF(D3268=1,COUNTIF($D$2:D3268,D3268),0)</f>
        <v>0</v>
      </c>
      <c r="D3268" s="1">
        <f>+COUNTIF($E$2:E3268,E3268)</f>
        <v>489</v>
      </c>
      <c r="E3268" s="1" t="str">
        <f t="shared" ref="E3268:E3331" si="102">+K3268&amp;N3268</f>
        <v/>
      </c>
      <c r="F3268" s="323">
        <f t="shared" si="101"/>
        <v>3266</v>
      </c>
      <c r="G3268" s="317"/>
      <c r="H3268" s="317"/>
      <c r="I3268" s="317"/>
      <c r="J3268" s="317"/>
      <c r="K3268" s="317"/>
      <c r="L3268" s="317"/>
      <c r="M3268" s="317"/>
      <c r="N3268" s="333"/>
      <c r="O3268" s="318"/>
      <c r="P3268" s="319"/>
      <c r="Q3268" s="320"/>
      <c r="R3268" s="319"/>
      <c r="S3268" s="319"/>
      <c r="T3268" s="320"/>
      <c r="U3268" s="321"/>
      <c r="V3268" s="270"/>
    </row>
    <row r="3269" spans="3:22">
      <c r="C3269" s="1">
        <f>+IF(D3269=1,COUNTIF($D$2:D3269,D3269),0)</f>
        <v>0</v>
      </c>
      <c r="D3269" s="1">
        <f>+COUNTIF($E$2:E3269,E3269)</f>
        <v>490</v>
      </c>
      <c r="E3269" s="1" t="str">
        <f t="shared" si="102"/>
        <v/>
      </c>
      <c r="F3269" s="323">
        <f t="shared" ref="F3269:F3332" si="103">ROW()-2</f>
        <v>3267</v>
      </c>
      <c r="G3269" s="317"/>
      <c r="H3269" s="317"/>
      <c r="I3269" s="317"/>
      <c r="J3269" s="317"/>
      <c r="K3269" s="317"/>
      <c r="L3269" s="317"/>
      <c r="M3269" s="317"/>
      <c r="N3269" s="333"/>
      <c r="O3269" s="318"/>
      <c r="P3269" s="319"/>
      <c r="Q3269" s="320"/>
      <c r="R3269" s="319"/>
      <c r="S3269" s="319"/>
      <c r="T3269" s="320"/>
      <c r="U3269" s="321"/>
      <c r="V3269" s="270"/>
    </row>
    <row r="3270" spans="3:22">
      <c r="C3270" s="1">
        <f>+IF(D3270=1,COUNTIF($D$2:D3270,D3270),0)</f>
        <v>0</v>
      </c>
      <c r="D3270" s="1">
        <f>+COUNTIF($E$2:E3270,E3270)</f>
        <v>491</v>
      </c>
      <c r="E3270" s="1" t="str">
        <f t="shared" si="102"/>
        <v/>
      </c>
      <c r="F3270" s="323">
        <f t="shared" si="103"/>
        <v>3268</v>
      </c>
      <c r="G3270" s="317"/>
      <c r="H3270" s="317"/>
      <c r="I3270" s="317"/>
      <c r="J3270" s="317"/>
      <c r="K3270" s="317"/>
      <c r="L3270" s="317"/>
      <c r="M3270" s="317"/>
      <c r="N3270" s="333"/>
      <c r="O3270" s="318"/>
      <c r="P3270" s="319"/>
      <c r="Q3270" s="320"/>
      <c r="R3270" s="319"/>
      <c r="S3270" s="319"/>
      <c r="T3270" s="320"/>
      <c r="U3270" s="321"/>
      <c r="V3270" s="270"/>
    </row>
    <row r="3271" spans="3:22">
      <c r="C3271" s="1">
        <f>+IF(D3271=1,COUNTIF($D$2:D3271,D3271),0)</f>
        <v>0</v>
      </c>
      <c r="D3271" s="1">
        <f>+COUNTIF($E$2:E3271,E3271)</f>
        <v>492</v>
      </c>
      <c r="E3271" s="1" t="str">
        <f t="shared" si="102"/>
        <v/>
      </c>
      <c r="F3271" s="323">
        <f t="shared" si="103"/>
        <v>3269</v>
      </c>
      <c r="G3271" s="317"/>
      <c r="H3271" s="317"/>
      <c r="I3271" s="317"/>
      <c r="J3271" s="317"/>
      <c r="K3271" s="317"/>
      <c r="L3271" s="317"/>
      <c r="M3271" s="317"/>
      <c r="N3271" s="333"/>
      <c r="O3271" s="318"/>
      <c r="P3271" s="319"/>
      <c r="Q3271" s="320"/>
      <c r="R3271" s="319"/>
      <c r="S3271" s="319"/>
      <c r="T3271" s="320"/>
      <c r="U3271" s="321"/>
      <c r="V3271" s="270"/>
    </row>
    <row r="3272" spans="3:22">
      <c r="C3272" s="1">
        <f>+IF(D3272=1,COUNTIF($D$2:D3272,D3272),0)</f>
        <v>0</v>
      </c>
      <c r="D3272" s="1">
        <f>+COUNTIF($E$2:E3272,E3272)</f>
        <v>493</v>
      </c>
      <c r="E3272" s="1" t="str">
        <f t="shared" si="102"/>
        <v/>
      </c>
      <c r="F3272" s="323">
        <f t="shared" si="103"/>
        <v>3270</v>
      </c>
      <c r="G3272" s="317"/>
      <c r="H3272" s="317"/>
      <c r="I3272" s="317"/>
      <c r="J3272" s="317"/>
      <c r="K3272" s="317"/>
      <c r="L3272" s="317"/>
      <c r="M3272" s="317"/>
      <c r="N3272" s="333"/>
      <c r="O3272" s="318"/>
      <c r="P3272" s="319"/>
      <c r="Q3272" s="320"/>
      <c r="R3272" s="319"/>
      <c r="S3272" s="319"/>
      <c r="T3272" s="320"/>
      <c r="U3272" s="321"/>
      <c r="V3272" s="270"/>
    </row>
    <row r="3273" spans="3:22">
      <c r="C3273" s="1">
        <f>+IF(D3273=1,COUNTIF($D$2:D3273,D3273),0)</f>
        <v>0</v>
      </c>
      <c r="D3273" s="1">
        <f>+COUNTIF($E$2:E3273,E3273)</f>
        <v>494</v>
      </c>
      <c r="E3273" s="1" t="str">
        <f t="shared" si="102"/>
        <v/>
      </c>
      <c r="F3273" s="323">
        <f t="shared" si="103"/>
        <v>3271</v>
      </c>
      <c r="G3273" s="317"/>
      <c r="H3273" s="317"/>
      <c r="I3273" s="317"/>
      <c r="J3273" s="317"/>
      <c r="K3273" s="317"/>
      <c r="L3273" s="317"/>
      <c r="M3273" s="317"/>
      <c r="N3273" s="333"/>
      <c r="O3273" s="318"/>
      <c r="P3273" s="319"/>
      <c r="Q3273" s="320"/>
      <c r="R3273" s="319"/>
      <c r="S3273" s="319"/>
      <c r="T3273" s="320"/>
      <c r="U3273" s="321"/>
      <c r="V3273" s="270"/>
    </row>
    <row r="3274" spans="3:22">
      <c r="C3274" s="1">
        <f>+IF(D3274=1,COUNTIF($D$2:D3274,D3274),0)</f>
        <v>0</v>
      </c>
      <c r="D3274" s="1">
        <f>+COUNTIF($E$2:E3274,E3274)</f>
        <v>495</v>
      </c>
      <c r="E3274" s="1" t="str">
        <f t="shared" si="102"/>
        <v/>
      </c>
      <c r="F3274" s="323">
        <f t="shared" si="103"/>
        <v>3272</v>
      </c>
      <c r="G3274" s="317"/>
      <c r="H3274" s="317"/>
      <c r="I3274" s="317"/>
      <c r="J3274" s="317"/>
      <c r="K3274" s="317"/>
      <c r="L3274" s="317"/>
      <c r="M3274" s="317"/>
      <c r="N3274" s="333"/>
      <c r="O3274" s="318"/>
      <c r="P3274" s="319"/>
      <c r="Q3274" s="320"/>
      <c r="R3274" s="319"/>
      <c r="S3274" s="319"/>
      <c r="T3274" s="320"/>
      <c r="U3274" s="321"/>
      <c r="V3274" s="270"/>
    </row>
    <row r="3275" spans="3:22">
      <c r="C3275" s="1">
        <f>+IF(D3275=1,COUNTIF($D$2:D3275,D3275),0)</f>
        <v>0</v>
      </c>
      <c r="D3275" s="1">
        <f>+COUNTIF($E$2:E3275,E3275)</f>
        <v>496</v>
      </c>
      <c r="E3275" s="1" t="str">
        <f t="shared" si="102"/>
        <v/>
      </c>
      <c r="F3275" s="323">
        <f t="shared" si="103"/>
        <v>3273</v>
      </c>
      <c r="G3275" s="317"/>
      <c r="H3275" s="317"/>
      <c r="I3275" s="317"/>
      <c r="J3275" s="317"/>
      <c r="K3275" s="317"/>
      <c r="L3275" s="317"/>
      <c r="M3275" s="317"/>
      <c r="N3275" s="333"/>
      <c r="O3275" s="318"/>
      <c r="P3275" s="319"/>
      <c r="Q3275" s="320"/>
      <c r="R3275" s="319"/>
      <c r="S3275" s="319"/>
      <c r="T3275" s="320"/>
      <c r="U3275" s="321"/>
      <c r="V3275" s="270"/>
    </row>
    <row r="3276" spans="3:22">
      <c r="C3276" s="1">
        <f>+IF(D3276=1,COUNTIF($D$2:D3276,D3276),0)</f>
        <v>0</v>
      </c>
      <c r="D3276" s="1">
        <f>+COUNTIF($E$2:E3276,E3276)</f>
        <v>497</v>
      </c>
      <c r="E3276" s="1" t="str">
        <f t="shared" si="102"/>
        <v/>
      </c>
      <c r="F3276" s="323">
        <f t="shared" si="103"/>
        <v>3274</v>
      </c>
      <c r="G3276" s="317"/>
      <c r="H3276" s="317"/>
      <c r="I3276" s="317"/>
      <c r="J3276" s="317"/>
      <c r="K3276" s="317"/>
      <c r="L3276" s="317"/>
      <c r="M3276" s="317"/>
      <c r="N3276" s="333"/>
      <c r="O3276" s="318"/>
      <c r="P3276" s="319"/>
      <c r="Q3276" s="320"/>
      <c r="R3276" s="319"/>
      <c r="S3276" s="319"/>
      <c r="T3276" s="320"/>
      <c r="U3276" s="321"/>
      <c r="V3276" s="270"/>
    </row>
    <row r="3277" spans="3:22">
      <c r="C3277" s="1">
        <f>+IF(D3277=1,COUNTIF($D$2:D3277,D3277),0)</f>
        <v>0</v>
      </c>
      <c r="D3277" s="1">
        <f>+COUNTIF($E$2:E3277,E3277)</f>
        <v>498</v>
      </c>
      <c r="E3277" s="1" t="str">
        <f t="shared" si="102"/>
        <v/>
      </c>
      <c r="F3277" s="323">
        <f t="shared" si="103"/>
        <v>3275</v>
      </c>
      <c r="G3277" s="317"/>
      <c r="H3277" s="317"/>
      <c r="I3277" s="317"/>
      <c r="J3277" s="317"/>
      <c r="K3277" s="317"/>
      <c r="L3277" s="317"/>
      <c r="M3277" s="317"/>
      <c r="N3277" s="333"/>
      <c r="O3277" s="318"/>
      <c r="P3277" s="319"/>
      <c r="Q3277" s="320"/>
      <c r="R3277" s="319"/>
      <c r="S3277" s="319"/>
      <c r="T3277" s="320"/>
      <c r="U3277" s="321"/>
      <c r="V3277" s="270"/>
    </row>
    <row r="3278" spans="3:22">
      <c r="C3278" s="1">
        <f>+IF(D3278=1,COUNTIF($D$2:D3278,D3278),0)</f>
        <v>0</v>
      </c>
      <c r="D3278" s="1">
        <f>+COUNTIF($E$2:E3278,E3278)</f>
        <v>499</v>
      </c>
      <c r="E3278" s="1" t="str">
        <f t="shared" si="102"/>
        <v/>
      </c>
      <c r="F3278" s="323">
        <f t="shared" si="103"/>
        <v>3276</v>
      </c>
      <c r="G3278" s="317"/>
      <c r="H3278" s="317"/>
      <c r="I3278" s="317"/>
      <c r="J3278" s="317"/>
      <c r="K3278" s="317"/>
      <c r="L3278" s="317"/>
      <c r="M3278" s="317"/>
      <c r="N3278" s="333"/>
      <c r="O3278" s="318"/>
      <c r="P3278" s="319"/>
      <c r="Q3278" s="320"/>
      <c r="R3278" s="319"/>
      <c r="S3278" s="319"/>
      <c r="T3278" s="320"/>
      <c r="U3278" s="321"/>
      <c r="V3278" s="270"/>
    </row>
    <row r="3279" spans="3:22">
      <c r="C3279" s="1">
        <f>+IF(D3279=1,COUNTIF($D$2:D3279,D3279),0)</f>
        <v>0</v>
      </c>
      <c r="D3279" s="1">
        <f>+COUNTIF($E$2:E3279,E3279)</f>
        <v>500</v>
      </c>
      <c r="E3279" s="1" t="str">
        <f t="shared" si="102"/>
        <v/>
      </c>
      <c r="F3279" s="323">
        <f t="shared" si="103"/>
        <v>3277</v>
      </c>
      <c r="G3279" s="317"/>
      <c r="H3279" s="317"/>
      <c r="I3279" s="317"/>
      <c r="J3279" s="317"/>
      <c r="K3279" s="317"/>
      <c r="L3279" s="317"/>
      <c r="M3279" s="317"/>
      <c r="N3279" s="333"/>
      <c r="O3279" s="318"/>
      <c r="P3279" s="319"/>
      <c r="Q3279" s="320"/>
      <c r="R3279" s="319"/>
      <c r="S3279" s="319"/>
      <c r="T3279" s="320"/>
      <c r="U3279" s="321"/>
      <c r="V3279" s="270"/>
    </row>
    <row r="3280" spans="3:22">
      <c r="C3280" s="1">
        <f>+IF(D3280=1,COUNTIF($D$2:D3280,D3280),0)</f>
        <v>0</v>
      </c>
      <c r="D3280" s="1">
        <f>+COUNTIF($E$2:E3280,E3280)</f>
        <v>501</v>
      </c>
      <c r="E3280" s="1" t="str">
        <f t="shared" si="102"/>
        <v/>
      </c>
      <c r="F3280" s="323">
        <f t="shared" si="103"/>
        <v>3278</v>
      </c>
      <c r="G3280" s="317"/>
      <c r="H3280" s="317"/>
      <c r="I3280" s="317"/>
      <c r="J3280" s="317"/>
      <c r="K3280" s="317"/>
      <c r="L3280" s="317"/>
      <c r="M3280" s="317"/>
      <c r="N3280" s="333"/>
      <c r="O3280" s="318"/>
      <c r="P3280" s="319"/>
      <c r="Q3280" s="320"/>
      <c r="R3280" s="319"/>
      <c r="S3280" s="319"/>
      <c r="T3280" s="320"/>
      <c r="U3280" s="321"/>
      <c r="V3280" s="270"/>
    </row>
    <row r="3281" spans="3:22">
      <c r="C3281" s="1">
        <f>+IF(D3281=1,COUNTIF($D$2:D3281,D3281),0)</f>
        <v>0</v>
      </c>
      <c r="D3281" s="1">
        <f>+COUNTIF($E$2:E3281,E3281)</f>
        <v>502</v>
      </c>
      <c r="E3281" s="1" t="str">
        <f t="shared" si="102"/>
        <v/>
      </c>
      <c r="F3281" s="323">
        <f t="shared" si="103"/>
        <v>3279</v>
      </c>
      <c r="G3281" s="317"/>
      <c r="H3281" s="317"/>
      <c r="I3281" s="317"/>
      <c r="J3281" s="317"/>
      <c r="K3281" s="317"/>
      <c r="L3281" s="317"/>
      <c r="M3281" s="317"/>
      <c r="N3281" s="333"/>
      <c r="O3281" s="318"/>
      <c r="P3281" s="319"/>
      <c r="Q3281" s="320"/>
      <c r="R3281" s="319"/>
      <c r="S3281" s="319"/>
      <c r="T3281" s="320"/>
      <c r="U3281" s="321"/>
      <c r="V3281" s="270"/>
    </row>
    <row r="3282" spans="3:22">
      <c r="C3282" s="1">
        <f>+IF(D3282=1,COUNTIF($D$2:D3282,D3282),0)</f>
        <v>0</v>
      </c>
      <c r="D3282" s="1">
        <f>+COUNTIF($E$2:E3282,E3282)</f>
        <v>503</v>
      </c>
      <c r="E3282" s="1" t="str">
        <f t="shared" si="102"/>
        <v/>
      </c>
      <c r="F3282" s="323">
        <f t="shared" si="103"/>
        <v>3280</v>
      </c>
      <c r="G3282" s="317"/>
      <c r="H3282" s="317"/>
      <c r="I3282" s="317"/>
      <c r="J3282" s="317"/>
      <c r="K3282" s="317"/>
      <c r="L3282" s="317"/>
      <c r="M3282" s="317"/>
      <c r="N3282" s="333"/>
      <c r="O3282" s="318"/>
      <c r="P3282" s="319"/>
      <c r="Q3282" s="320"/>
      <c r="R3282" s="319"/>
      <c r="S3282" s="319"/>
      <c r="T3282" s="320"/>
      <c r="U3282" s="321"/>
      <c r="V3282" s="270"/>
    </row>
    <row r="3283" spans="3:22">
      <c r="C3283" s="1">
        <f>+IF(D3283=1,COUNTIF($D$2:D3283,D3283),0)</f>
        <v>0</v>
      </c>
      <c r="D3283" s="1">
        <f>+COUNTIF($E$2:E3283,E3283)</f>
        <v>504</v>
      </c>
      <c r="E3283" s="1" t="str">
        <f t="shared" si="102"/>
        <v/>
      </c>
      <c r="F3283" s="323">
        <f t="shared" si="103"/>
        <v>3281</v>
      </c>
      <c r="G3283" s="317"/>
      <c r="H3283" s="317"/>
      <c r="I3283" s="317"/>
      <c r="J3283" s="317"/>
      <c r="K3283" s="317"/>
      <c r="L3283" s="317"/>
      <c r="M3283" s="317"/>
      <c r="N3283" s="333"/>
      <c r="O3283" s="318"/>
      <c r="P3283" s="319"/>
      <c r="Q3283" s="320"/>
      <c r="R3283" s="319"/>
      <c r="S3283" s="319"/>
      <c r="T3283" s="320"/>
      <c r="U3283" s="321"/>
      <c r="V3283" s="270"/>
    </row>
    <row r="3284" spans="3:22">
      <c r="C3284" s="1">
        <f>+IF(D3284=1,COUNTIF($D$2:D3284,D3284),0)</f>
        <v>0</v>
      </c>
      <c r="D3284" s="1">
        <f>+COUNTIF($E$2:E3284,E3284)</f>
        <v>505</v>
      </c>
      <c r="E3284" s="1" t="str">
        <f t="shared" si="102"/>
        <v/>
      </c>
      <c r="F3284" s="323">
        <f t="shared" si="103"/>
        <v>3282</v>
      </c>
      <c r="G3284" s="317"/>
      <c r="H3284" s="317"/>
      <c r="I3284" s="317"/>
      <c r="J3284" s="317"/>
      <c r="K3284" s="317"/>
      <c r="L3284" s="317"/>
      <c r="M3284" s="317"/>
      <c r="N3284" s="333"/>
      <c r="O3284" s="318"/>
      <c r="P3284" s="319"/>
      <c r="Q3284" s="320"/>
      <c r="R3284" s="319"/>
      <c r="S3284" s="319"/>
      <c r="T3284" s="320"/>
      <c r="U3284" s="321"/>
      <c r="V3284" s="270"/>
    </row>
    <row r="3285" spans="3:22">
      <c r="C3285" s="1">
        <f>+IF(D3285=1,COUNTIF($D$2:D3285,D3285),0)</f>
        <v>0</v>
      </c>
      <c r="D3285" s="1">
        <f>+COUNTIF($E$2:E3285,E3285)</f>
        <v>506</v>
      </c>
      <c r="E3285" s="1" t="str">
        <f t="shared" si="102"/>
        <v/>
      </c>
      <c r="F3285" s="323">
        <f t="shared" si="103"/>
        <v>3283</v>
      </c>
      <c r="G3285" s="317"/>
      <c r="H3285" s="317"/>
      <c r="I3285" s="317"/>
      <c r="J3285" s="317"/>
      <c r="K3285" s="317"/>
      <c r="L3285" s="317"/>
      <c r="M3285" s="317"/>
      <c r="N3285" s="333"/>
      <c r="O3285" s="318"/>
      <c r="P3285" s="319"/>
      <c r="Q3285" s="320"/>
      <c r="R3285" s="319"/>
      <c r="S3285" s="319"/>
      <c r="T3285" s="320"/>
      <c r="U3285" s="321"/>
      <c r="V3285" s="270"/>
    </row>
    <row r="3286" spans="3:22">
      <c r="C3286" s="1">
        <f>+IF(D3286=1,COUNTIF($D$2:D3286,D3286),0)</f>
        <v>0</v>
      </c>
      <c r="D3286" s="1">
        <f>+COUNTIF($E$2:E3286,E3286)</f>
        <v>507</v>
      </c>
      <c r="E3286" s="1" t="str">
        <f t="shared" si="102"/>
        <v/>
      </c>
      <c r="F3286" s="323">
        <f t="shared" si="103"/>
        <v>3284</v>
      </c>
      <c r="G3286" s="317"/>
      <c r="H3286" s="317"/>
      <c r="I3286" s="317"/>
      <c r="J3286" s="317"/>
      <c r="K3286" s="317"/>
      <c r="L3286" s="317"/>
      <c r="M3286" s="317"/>
      <c r="N3286" s="333"/>
      <c r="O3286" s="318"/>
      <c r="P3286" s="319"/>
      <c r="Q3286" s="320"/>
      <c r="R3286" s="319"/>
      <c r="S3286" s="319"/>
      <c r="T3286" s="320"/>
      <c r="U3286" s="321"/>
      <c r="V3286" s="270"/>
    </row>
    <row r="3287" spans="3:22">
      <c r="C3287" s="1">
        <f>+IF(D3287=1,COUNTIF($D$2:D3287,D3287),0)</f>
        <v>0</v>
      </c>
      <c r="D3287" s="1">
        <f>+COUNTIF($E$2:E3287,E3287)</f>
        <v>508</v>
      </c>
      <c r="E3287" s="1" t="str">
        <f t="shared" si="102"/>
        <v/>
      </c>
      <c r="F3287" s="323">
        <f t="shared" si="103"/>
        <v>3285</v>
      </c>
      <c r="G3287" s="317"/>
      <c r="H3287" s="317"/>
      <c r="I3287" s="317"/>
      <c r="J3287" s="317"/>
      <c r="K3287" s="317"/>
      <c r="L3287" s="317"/>
      <c r="M3287" s="317"/>
      <c r="N3287" s="333"/>
      <c r="O3287" s="318"/>
      <c r="P3287" s="319"/>
      <c r="Q3287" s="320"/>
      <c r="R3287" s="319"/>
      <c r="S3287" s="319"/>
      <c r="T3287" s="320"/>
      <c r="U3287" s="321"/>
      <c r="V3287" s="270"/>
    </row>
    <row r="3288" spans="3:22">
      <c r="C3288" s="1">
        <f>+IF(D3288=1,COUNTIF($D$2:D3288,D3288),0)</f>
        <v>0</v>
      </c>
      <c r="D3288" s="1">
        <f>+COUNTIF($E$2:E3288,E3288)</f>
        <v>509</v>
      </c>
      <c r="E3288" s="1" t="str">
        <f t="shared" si="102"/>
        <v/>
      </c>
      <c r="F3288" s="323">
        <f t="shared" si="103"/>
        <v>3286</v>
      </c>
      <c r="G3288" s="317"/>
      <c r="H3288" s="317"/>
      <c r="I3288" s="317"/>
      <c r="J3288" s="317"/>
      <c r="K3288" s="317"/>
      <c r="L3288" s="317"/>
      <c r="M3288" s="317"/>
      <c r="N3288" s="333"/>
      <c r="O3288" s="318"/>
      <c r="P3288" s="319"/>
      <c r="Q3288" s="320"/>
      <c r="R3288" s="319"/>
      <c r="S3288" s="319"/>
      <c r="T3288" s="320"/>
      <c r="U3288" s="321"/>
      <c r="V3288" s="270"/>
    </row>
    <row r="3289" spans="3:22">
      <c r="C3289" s="1">
        <f>+IF(D3289=1,COUNTIF($D$2:D3289,D3289),0)</f>
        <v>0</v>
      </c>
      <c r="D3289" s="1">
        <f>+COUNTIF($E$2:E3289,E3289)</f>
        <v>510</v>
      </c>
      <c r="E3289" s="1" t="str">
        <f t="shared" si="102"/>
        <v/>
      </c>
      <c r="F3289" s="323">
        <f t="shared" si="103"/>
        <v>3287</v>
      </c>
      <c r="G3289" s="317"/>
      <c r="H3289" s="317"/>
      <c r="I3289" s="317"/>
      <c r="J3289" s="317"/>
      <c r="K3289" s="317"/>
      <c r="L3289" s="317"/>
      <c r="M3289" s="317"/>
      <c r="N3289" s="333"/>
      <c r="O3289" s="318"/>
      <c r="P3289" s="319"/>
      <c r="Q3289" s="320"/>
      <c r="R3289" s="319"/>
      <c r="S3289" s="319"/>
      <c r="T3289" s="320"/>
      <c r="U3289" s="321"/>
      <c r="V3289" s="270"/>
    </row>
    <row r="3290" spans="3:22">
      <c r="C3290" s="1">
        <f>+IF(D3290=1,COUNTIF($D$2:D3290,D3290),0)</f>
        <v>0</v>
      </c>
      <c r="D3290" s="1">
        <f>+COUNTIF($E$2:E3290,E3290)</f>
        <v>511</v>
      </c>
      <c r="E3290" s="1" t="str">
        <f t="shared" si="102"/>
        <v/>
      </c>
      <c r="F3290" s="323">
        <f t="shared" si="103"/>
        <v>3288</v>
      </c>
      <c r="G3290" s="317"/>
      <c r="H3290" s="317"/>
      <c r="I3290" s="317"/>
      <c r="J3290" s="317"/>
      <c r="K3290" s="317"/>
      <c r="L3290" s="317"/>
      <c r="M3290" s="317"/>
      <c r="N3290" s="333"/>
      <c r="O3290" s="318"/>
      <c r="P3290" s="319"/>
      <c r="Q3290" s="320"/>
      <c r="R3290" s="319"/>
      <c r="S3290" s="319"/>
      <c r="T3290" s="320"/>
      <c r="U3290" s="321"/>
      <c r="V3290" s="270"/>
    </row>
    <row r="3291" spans="3:22">
      <c r="C3291" s="1">
        <f>+IF(D3291=1,COUNTIF($D$2:D3291,D3291),0)</f>
        <v>0</v>
      </c>
      <c r="D3291" s="1">
        <f>+COUNTIF($E$2:E3291,E3291)</f>
        <v>512</v>
      </c>
      <c r="E3291" s="1" t="str">
        <f t="shared" si="102"/>
        <v/>
      </c>
      <c r="F3291" s="323">
        <f t="shared" si="103"/>
        <v>3289</v>
      </c>
      <c r="G3291" s="317"/>
      <c r="H3291" s="317"/>
      <c r="I3291" s="317"/>
      <c r="J3291" s="317"/>
      <c r="K3291" s="317"/>
      <c r="L3291" s="317"/>
      <c r="M3291" s="317"/>
      <c r="N3291" s="333"/>
      <c r="O3291" s="318"/>
      <c r="P3291" s="319"/>
      <c r="Q3291" s="320"/>
      <c r="R3291" s="319"/>
      <c r="S3291" s="319"/>
      <c r="T3291" s="320"/>
      <c r="U3291" s="321"/>
      <c r="V3291" s="270"/>
    </row>
    <row r="3292" spans="3:22">
      <c r="C3292" s="1">
        <f>+IF(D3292=1,COUNTIF($D$2:D3292,D3292),0)</f>
        <v>0</v>
      </c>
      <c r="D3292" s="1">
        <f>+COUNTIF($E$2:E3292,E3292)</f>
        <v>513</v>
      </c>
      <c r="E3292" s="1" t="str">
        <f t="shared" si="102"/>
        <v/>
      </c>
      <c r="F3292" s="323">
        <f t="shared" si="103"/>
        <v>3290</v>
      </c>
      <c r="G3292" s="317"/>
      <c r="H3292" s="317"/>
      <c r="I3292" s="317"/>
      <c r="J3292" s="317"/>
      <c r="K3292" s="317"/>
      <c r="L3292" s="317"/>
      <c r="M3292" s="317"/>
      <c r="N3292" s="333"/>
      <c r="O3292" s="318"/>
      <c r="P3292" s="319"/>
      <c r="Q3292" s="320"/>
      <c r="R3292" s="319"/>
      <c r="S3292" s="319"/>
      <c r="T3292" s="320"/>
      <c r="U3292" s="321"/>
      <c r="V3292" s="270"/>
    </row>
    <row r="3293" spans="3:22">
      <c r="C3293" s="1">
        <f>+IF(D3293=1,COUNTIF($D$2:D3293,D3293),0)</f>
        <v>0</v>
      </c>
      <c r="D3293" s="1">
        <f>+COUNTIF($E$2:E3293,E3293)</f>
        <v>514</v>
      </c>
      <c r="E3293" s="1" t="str">
        <f t="shared" si="102"/>
        <v/>
      </c>
      <c r="F3293" s="323">
        <f t="shared" si="103"/>
        <v>3291</v>
      </c>
      <c r="G3293" s="317"/>
      <c r="H3293" s="317"/>
      <c r="I3293" s="317"/>
      <c r="J3293" s="317"/>
      <c r="K3293" s="317"/>
      <c r="L3293" s="317"/>
      <c r="M3293" s="317"/>
      <c r="N3293" s="333"/>
      <c r="O3293" s="318"/>
      <c r="P3293" s="319"/>
      <c r="Q3293" s="320"/>
      <c r="R3293" s="319"/>
      <c r="S3293" s="319"/>
      <c r="T3293" s="320"/>
      <c r="U3293" s="321"/>
      <c r="V3293" s="270"/>
    </row>
    <row r="3294" spans="3:22">
      <c r="C3294" s="1">
        <f>+IF(D3294=1,COUNTIF($D$2:D3294,D3294),0)</f>
        <v>0</v>
      </c>
      <c r="D3294" s="1">
        <f>+COUNTIF($E$2:E3294,E3294)</f>
        <v>515</v>
      </c>
      <c r="E3294" s="1" t="str">
        <f t="shared" si="102"/>
        <v/>
      </c>
      <c r="F3294" s="323">
        <f t="shared" si="103"/>
        <v>3292</v>
      </c>
      <c r="G3294" s="317"/>
      <c r="H3294" s="317"/>
      <c r="I3294" s="317"/>
      <c r="J3294" s="317"/>
      <c r="K3294" s="317"/>
      <c r="L3294" s="317"/>
      <c r="M3294" s="317"/>
      <c r="N3294" s="333"/>
      <c r="O3294" s="318"/>
      <c r="P3294" s="319"/>
      <c r="Q3294" s="320"/>
      <c r="R3294" s="319"/>
      <c r="S3294" s="319"/>
      <c r="T3294" s="320"/>
      <c r="U3294" s="321"/>
      <c r="V3294" s="270"/>
    </row>
    <row r="3295" spans="3:22">
      <c r="C3295" s="1">
        <f>+IF(D3295=1,COUNTIF($D$2:D3295,D3295),0)</f>
        <v>0</v>
      </c>
      <c r="D3295" s="1">
        <f>+COUNTIF($E$2:E3295,E3295)</f>
        <v>516</v>
      </c>
      <c r="E3295" s="1" t="str">
        <f t="shared" si="102"/>
        <v/>
      </c>
      <c r="F3295" s="323">
        <f t="shared" si="103"/>
        <v>3293</v>
      </c>
      <c r="G3295" s="317"/>
      <c r="H3295" s="317"/>
      <c r="I3295" s="317"/>
      <c r="J3295" s="317"/>
      <c r="K3295" s="317"/>
      <c r="L3295" s="317"/>
      <c r="M3295" s="317"/>
      <c r="N3295" s="333"/>
      <c r="O3295" s="318"/>
      <c r="P3295" s="319"/>
      <c r="Q3295" s="320"/>
      <c r="R3295" s="319"/>
      <c r="S3295" s="319"/>
      <c r="T3295" s="320"/>
      <c r="U3295" s="321"/>
      <c r="V3295" s="270"/>
    </row>
    <row r="3296" spans="3:22">
      <c r="C3296" s="1">
        <f>+IF(D3296=1,COUNTIF($D$2:D3296,D3296),0)</f>
        <v>0</v>
      </c>
      <c r="D3296" s="1">
        <f>+COUNTIF($E$2:E3296,E3296)</f>
        <v>517</v>
      </c>
      <c r="E3296" s="1" t="str">
        <f t="shared" si="102"/>
        <v/>
      </c>
      <c r="F3296" s="323">
        <f t="shared" si="103"/>
        <v>3294</v>
      </c>
      <c r="G3296" s="317"/>
      <c r="H3296" s="317"/>
      <c r="I3296" s="317"/>
      <c r="J3296" s="317"/>
      <c r="K3296" s="317"/>
      <c r="L3296" s="317"/>
      <c r="M3296" s="317"/>
      <c r="N3296" s="333"/>
      <c r="O3296" s="318"/>
      <c r="P3296" s="319"/>
      <c r="Q3296" s="320"/>
      <c r="R3296" s="319"/>
      <c r="S3296" s="319"/>
      <c r="T3296" s="320"/>
      <c r="U3296" s="321"/>
      <c r="V3296" s="270"/>
    </row>
    <row r="3297" spans="3:22">
      <c r="C3297" s="1">
        <f>+IF(D3297=1,COUNTIF($D$2:D3297,D3297),0)</f>
        <v>0</v>
      </c>
      <c r="D3297" s="1">
        <f>+COUNTIF($E$2:E3297,E3297)</f>
        <v>518</v>
      </c>
      <c r="E3297" s="1" t="str">
        <f t="shared" si="102"/>
        <v/>
      </c>
      <c r="F3297" s="323">
        <f t="shared" si="103"/>
        <v>3295</v>
      </c>
      <c r="G3297" s="317"/>
      <c r="H3297" s="317"/>
      <c r="I3297" s="317"/>
      <c r="J3297" s="317"/>
      <c r="K3297" s="317"/>
      <c r="L3297" s="317"/>
      <c r="M3297" s="317"/>
      <c r="N3297" s="333"/>
      <c r="O3297" s="318"/>
      <c r="P3297" s="319"/>
      <c r="Q3297" s="320"/>
      <c r="R3297" s="319"/>
      <c r="S3297" s="319"/>
      <c r="T3297" s="320"/>
      <c r="U3297" s="321"/>
      <c r="V3297" s="270"/>
    </row>
    <row r="3298" spans="3:22">
      <c r="C3298" s="1">
        <f>+IF(D3298=1,COUNTIF($D$2:D3298,D3298),0)</f>
        <v>0</v>
      </c>
      <c r="D3298" s="1">
        <f>+COUNTIF($E$2:E3298,E3298)</f>
        <v>519</v>
      </c>
      <c r="E3298" s="1" t="str">
        <f t="shared" si="102"/>
        <v/>
      </c>
      <c r="F3298" s="323">
        <f t="shared" si="103"/>
        <v>3296</v>
      </c>
      <c r="G3298" s="317"/>
      <c r="H3298" s="317"/>
      <c r="I3298" s="317"/>
      <c r="J3298" s="317"/>
      <c r="K3298" s="317"/>
      <c r="L3298" s="317"/>
      <c r="M3298" s="317"/>
      <c r="N3298" s="333"/>
      <c r="O3298" s="318"/>
      <c r="P3298" s="319"/>
      <c r="Q3298" s="320"/>
      <c r="R3298" s="319"/>
      <c r="S3298" s="319"/>
      <c r="T3298" s="320"/>
      <c r="U3298" s="321"/>
      <c r="V3298" s="270"/>
    </row>
    <row r="3299" spans="3:22">
      <c r="C3299" s="1">
        <f>+IF(D3299=1,COUNTIF($D$2:D3299,D3299),0)</f>
        <v>0</v>
      </c>
      <c r="D3299" s="1">
        <f>+COUNTIF($E$2:E3299,E3299)</f>
        <v>520</v>
      </c>
      <c r="E3299" s="1" t="str">
        <f t="shared" si="102"/>
        <v/>
      </c>
      <c r="F3299" s="323">
        <f t="shared" si="103"/>
        <v>3297</v>
      </c>
      <c r="G3299" s="317"/>
      <c r="H3299" s="317"/>
      <c r="I3299" s="317"/>
      <c r="J3299" s="317"/>
      <c r="K3299" s="317"/>
      <c r="L3299" s="317"/>
      <c r="M3299" s="317"/>
      <c r="N3299" s="333"/>
      <c r="O3299" s="318"/>
      <c r="P3299" s="319"/>
      <c r="Q3299" s="320"/>
      <c r="R3299" s="319"/>
      <c r="S3299" s="319"/>
      <c r="T3299" s="320"/>
      <c r="U3299" s="321"/>
      <c r="V3299" s="270"/>
    </row>
    <row r="3300" spans="3:22">
      <c r="C3300" s="1">
        <f>+IF(D3300=1,COUNTIF($D$2:D3300,D3300),0)</f>
        <v>0</v>
      </c>
      <c r="D3300" s="1">
        <f>+COUNTIF($E$2:E3300,E3300)</f>
        <v>521</v>
      </c>
      <c r="E3300" s="1" t="str">
        <f t="shared" si="102"/>
        <v/>
      </c>
      <c r="F3300" s="323">
        <f t="shared" si="103"/>
        <v>3298</v>
      </c>
      <c r="G3300" s="317"/>
      <c r="H3300" s="317"/>
      <c r="I3300" s="317"/>
      <c r="J3300" s="317"/>
      <c r="K3300" s="317"/>
      <c r="L3300" s="317"/>
      <c r="M3300" s="317"/>
      <c r="N3300" s="333"/>
      <c r="O3300" s="318"/>
      <c r="P3300" s="319"/>
      <c r="Q3300" s="320"/>
      <c r="R3300" s="319"/>
      <c r="S3300" s="319"/>
      <c r="T3300" s="320"/>
      <c r="U3300" s="321"/>
      <c r="V3300" s="270"/>
    </row>
    <row r="3301" spans="3:22">
      <c r="C3301" s="1">
        <f>+IF(D3301=1,COUNTIF($D$2:D3301,D3301),0)</f>
        <v>0</v>
      </c>
      <c r="D3301" s="1">
        <f>+COUNTIF($E$2:E3301,E3301)</f>
        <v>522</v>
      </c>
      <c r="E3301" s="1" t="str">
        <f t="shared" si="102"/>
        <v/>
      </c>
      <c r="F3301" s="323">
        <f t="shared" si="103"/>
        <v>3299</v>
      </c>
      <c r="G3301" s="317"/>
      <c r="H3301" s="317"/>
      <c r="I3301" s="317"/>
      <c r="J3301" s="317"/>
      <c r="K3301" s="317"/>
      <c r="L3301" s="317"/>
      <c r="M3301" s="317"/>
      <c r="N3301" s="333"/>
      <c r="O3301" s="318"/>
      <c r="P3301" s="319"/>
      <c r="Q3301" s="320"/>
      <c r="R3301" s="319"/>
      <c r="S3301" s="319"/>
      <c r="T3301" s="320"/>
      <c r="U3301" s="321"/>
      <c r="V3301" s="270"/>
    </row>
    <row r="3302" spans="3:22">
      <c r="C3302" s="1">
        <f>+IF(D3302=1,COUNTIF($D$2:D3302,D3302),0)</f>
        <v>0</v>
      </c>
      <c r="D3302" s="1">
        <f>+COUNTIF($E$2:E3302,E3302)</f>
        <v>523</v>
      </c>
      <c r="E3302" s="1" t="str">
        <f t="shared" si="102"/>
        <v/>
      </c>
      <c r="F3302" s="323">
        <f t="shared" si="103"/>
        <v>3300</v>
      </c>
      <c r="G3302" s="317"/>
      <c r="H3302" s="317"/>
      <c r="I3302" s="317"/>
      <c r="J3302" s="317"/>
      <c r="K3302" s="317"/>
      <c r="L3302" s="317"/>
      <c r="M3302" s="317"/>
      <c r="N3302" s="333"/>
      <c r="O3302" s="318"/>
      <c r="P3302" s="319"/>
      <c r="Q3302" s="320"/>
      <c r="R3302" s="319"/>
      <c r="S3302" s="319"/>
      <c r="T3302" s="320"/>
      <c r="U3302" s="321"/>
      <c r="V3302" s="270"/>
    </row>
    <row r="3303" spans="3:22">
      <c r="C3303" s="1">
        <f>+IF(D3303=1,COUNTIF($D$2:D3303,D3303),0)</f>
        <v>0</v>
      </c>
      <c r="D3303" s="1">
        <f>+COUNTIF($E$2:E3303,E3303)</f>
        <v>524</v>
      </c>
      <c r="E3303" s="1" t="str">
        <f t="shared" si="102"/>
        <v/>
      </c>
      <c r="F3303" s="323">
        <f t="shared" si="103"/>
        <v>3301</v>
      </c>
      <c r="G3303" s="317"/>
      <c r="H3303" s="317"/>
      <c r="I3303" s="317"/>
      <c r="J3303" s="317"/>
      <c r="K3303" s="317"/>
      <c r="L3303" s="317"/>
      <c r="M3303" s="317"/>
      <c r="N3303" s="333"/>
      <c r="O3303" s="318"/>
      <c r="P3303" s="319"/>
      <c r="Q3303" s="320"/>
      <c r="R3303" s="319"/>
      <c r="S3303" s="319"/>
      <c r="T3303" s="320"/>
      <c r="U3303" s="321"/>
      <c r="V3303" s="270"/>
    </row>
    <row r="3304" spans="3:22">
      <c r="C3304" s="1">
        <f>+IF(D3304=1,COUNTIF($D$2:D3304,D3304),0)</f>
        <v>0</v>
      </c>
      <c r="D3304" s="1">
        <f>+COUNTIF($E$2:E3304,E3304)</f>
        <v>525</v>
      </c>
      <c r="E3304" s="1" t="str">
        <f t="shared" si="102"/>
        <v/>
      </c>
      <c r="F3304" s="323">
        <f t="shared" si="103"/>
        <v>3302</v>
      </c>
      <c r="G3304" s="317"/>
      <c r="H3304" s="317"/>
      <c r="I3304" s="317"/>
      <c r="J3304" s="317"/>
      <c r="K3304" s="317"/>
      <c r="L3304" s="317"/>
      <c r="M3304" s="317"/>
      <c r="N3304" s="333"/>
      <c r="O3304" s="318"/>
      <c r="P3304" s="319"/>
      <c r="Q3304" s="320"/>
      <c r="R3304" s="319"/>
      <c r="S3304" s="319"/>
      <c r="T3304" s="320"/>
      <c r="U3304" s="321"/>
      <c r="V3304" s="270"/>
    </row>
    <row r="3305" spans="3:22">
      <c r="C3305" s="1">
        <f>+IF(D3305=1,COUNTIF($D$2:D3305,D3305),0)</f>
        <v>0</v>
      </c>
      <c r="D3305" s="1">
        <f>+COUNTIF($E$2:E3305,E3305)</f>
        <v>526</v>
      </c>
      <c r="E3305" s="1" t="str">
        <f t="shared" si="102"/>
        <v/>
      </c>
      <c r="F3305" s="323">
        <f t="shared" si="103"/>
        <v>3303</v>
      </c>
      <c r="G3305" s="317"/>
      <c r="H3305" s="317"/>
      <c r="I3305" s="317"/>
      <c r="J3305" s="317"/>
      <c r="K3305" s="317"/>
      <c r="L3305" s="317"/>
      <c r="M3305" s="317"/>
      <c r="N3305" s="333"/>
      <c r="O3305" s="318"/>
      <c r="P3305" s="319"/>
      <c r="Q3305" s="320"/>
      <c r="R3305" s="319"/>
      <c r="S3305" s="319"/>
      <c r="T3305" s="320"/>
      <c r="U3305" s="321"/>
      <c r="V3305" s="270"/>
    </row>
    <row r="3306" spans="3:22">
      <c r="C3306" s="1">
        <f>+IF(D3306=1,COUNTIF($D$2:D3306,D3306),0)</f>
        <v>0</v>
      </c>
      <c r="D3306" s="1">
        <f>+COUNTIF($E$2:E3306,E3306)</f>
        <v>527</v>
      </c>
      <c r="E3306" s="1" t="str">
        <f t="shared" si="102"/>
        <v/>
      </c>
      <c r="F3306" s="323">
        <f t="shared" si="103"/>
        <v>3304</v>
      </c>
      <c r="G3306" s="317"/>
      <c r="H3306" s="317"/>
      <c r="I3306" s="317"/>
      <c r="J3306" s="317"/>
      <c r="K3306" s="317"/>
      <c r="L3306" s="317"/>
      <c r="M3306" s="317"/>
      <c r="N3306" s="333"/>
      <c r="O3306" s="318"/>
      <c r="P3306" s="319"/>
      <c r="Q3306" s="320"/>
      <c r="R3306" s="319"/>
      <c r="S3306" s="319"/>
      <c r="T3306" s="320"/>
      <c r="U3306" s="321"/>
      <c r="V3306" s="270"/>
    </row>
    <row r="3307" spans="3:22">
      <c r="C3307" s="1">
        <f>+IF(D3307=1,COUNTIF($D$2:D3307,D3307),0)</f>
        <v>0</v>
      </c>
      <c r="D3307" s="1">
        <f>+COUNTIF($E$2:E3307,E3307)</f>
        <v>528</v>
      </c>
      <c r="E3307" s="1" t="str">
        <f t="shared" si="102"/>
        <v/>
      </c>
      <c r="F3307" s="323">
        <f t="shared" si="103"/>
        <v>3305</v>
      </c>
      <c r="G3307" s="317"/>
      <c r="H3307" s="317"/>
      <c r="I3307" s="317"/>
      <c r="J3307" s="317"/>
      <c r="K3307" s="317"/>
      <c r="L3307" s="317"/>
      <c r="M3307" s="317"/>
      <c r="N3307" s="333"/>
      <c r="O3307" s="318"/>
      <c r="P3307" s="319"/>
      <c r="Q3307" s="320"/>
      <c r="R3307" s="319"/>
      <c r="S3307" s="319"/>
      <c r="T3307" s="320"/>
      <c r="U3307" s="321"/>
      <c r="V3307" s="270"/>
    </row>
    <row r="3308" spans="3:22">
      <c r="C3308" s="1">
        <f>+IF(D3308=1,COUNTIF($D$2:D3308,D3308),0)</f>
        <v>0</v>
      </c>
      <c r="D3308" s="1">
        <f>+COUNTIF($E$2:E3308,E3308)</f>
        <v>529</v>
      </c>
      <c r="E3308" s="1" t="str">
        <f t="shared" si="102"/>
        <v/>
      </c>
      <c r="F3308" s="323">
        <f t="shared" si="103"/>
        <v>3306</v>
      </c>
      <c r="G3308" s="317"/>
      <c r="H3308" s="317"/>
      <c r="I3308" s="317"/>
      <c r="J3308" s="317"/>
      <c r="K3308" s="317"/>
      <c r="L3308" s="317"/>
      <c r="M3308" s="317"/>
      <c r="N3308" s="333"/>
      <c r="O3308" s="318"/>
      <c r="P3308" s="319"/>
      <c r="Q3308" s="320"/>
      <c r="R3308" s="319"/>
      <c r="S3308" s="319"/>
      <c r="T3308" s="320"/>
      <c r="U3308" s="321"/>
      <c r="V3308" s="270"/>
    </row>
    <row r="3309" spans="3:22">
      <c r="C3309" s="1">
        <f>+IF(D3309=1,COUNTIF($D$2:D3309,D3309),0)</f>
        <v>0</v>
      </c>
      <c r="D3309" s="1">
        <f>+COUNTIF($E$2:E3309,E3309)</f>
        <v>530</v>
      </c>
      <c r="E3309" s="1" t="str">
        <f t="shared" si="102"/>
        <v/>
      </c>
      <c r="F3309" s="323">
        <f t="shared" si="103"/>
        <v>3307</v>
      </c>
      <c r="G3309" s="317"/>
      <c r="H3309" s="317"/>
      <c r="I3309" s="317"/>
      <c r="J3309" s="317"/>
      <c r="K3309" s="317"/>
      <c r="L3309" s="317"/>
      <c r="M3309" s="317"/>
      <c r="N3309" s="333"/>
      <c r="O3309" s="318"/>
      <c r="P3309" s="319"/>
      <c r="Q3309" s="320"/>
      <c r="R3309" s="319"/>
      <c r="S3309" s="319"/>
      <c r="T3309" s="320"/>
      <c r="U3309" s="321"/>
      <c r="V3309" s="270"/>
    </row>
    <row r="3310" spans="3:22">
      <c r="C3310" s="1">
        <f>+IF(D3310=1,COUNTIF($D$2:D3310,D3310),0)</f>
        <v>0</v>
      </c>
      <c r="D3310" s="1">
        <f>+COUNTIF($E$2:E3310,E3310)</f>
        <v>531</v>
      </c>
      <c r="E3310" s="1" t="str">
        <f t="shared" si="102"/>
        <v/>
      </c>
      <c r="F3310" s="323">
        <f t="shared" si="103"/>
        <v>3308</v>
      </c>
      <c r="G3310" s="317"/>
      <c r="H3310" s="317"/>
      <c r="I3310" s="317"/>
      <c r="J3310" s="317"/>
      <c r="K3310" s="317"/>
      <c r="L3310" s="317"/>
      <c r="M3310" s="317"/>
      <c r="N3310" s="333"/>
      <c r="O3310" s="318"/>
      <c r="P3310" s="319"/>
      <c r="Q3310" s="320"/>
      <c r="R3310" s="319"/>
      <c r="S3310" s="319"/>
      <c r="T3310" s="320"/>
      <c r="U3310" s="321"/>
      <c r="V3310" s="270"/>
    </row>
    <row r="3311" spans="3:22">
      <c r="C3311" s="1">
        <f>+IF(D3311=1,COUNTIF($D$2:D3311,D3311),0)</f>
        <v>0</v>
      </c>
      <c r="D3311" s="1">
        <f>+COUNTIF($E$2:E3311,E3311)</f>
        <v>532</v>
      </c>
      <c r="E3311" s="1" t="str">
        <f t="shared" si="102"/>
        <v/>
      </c>
      <c r="F3311" s="323">
        <f t="shared" si="103"/>
        <v>3309</v>
      </c>
      <c r="G3311" s="317"/>
      <c r="H3311" s="317"/>
      <c r="I3311" s="317"/>
      <c r="J3311" s="317"/>
      <c r="K3311" s="317"/>
      <c r="L3311" s="317"/>
      <c r="M3311" s="317"/>
      <c r="N3311" s="333"/>
      <c r="O3311" s="318"/>
      <c r="P3311" s="319"/>
      <c r="Q3311" s="320"/>
      <c r="R3311" s="319"/>
      <c r="S3311" s="319"/>
      <c r="T3311" s="320"/>
      <c r="U3311" s="321"/>
      <c r="V3311" s="270"/>
    </row>
    <row r="3312" spans="3:22">
      <c r="C3312" s="1">
        <f>+IF(D3312=1,COUNTIF($D$2:D3312,D3312),0)</f>
        <v>0</v>
      </c>
      <c r="D3312" s="1">
        <f>+COUNTIF($E$2:E3312,E3312)</f>
        <v>533</v>
      </c>
      <c r="E3312" s="1" t="str">
        <f t="shared" si="102"/>
        <v/>
      </c>
      <c r="F3312" s="323">
        <f t="shared" si="103"/>
        <v>3310</v>
      </c>
      <c r="G3312" s="317"/>
      <c r="H3312" s="317"/>
      <c r="I3312" s="317"/>
      <c r="J3312" s="317"/>
      <c r="K3312" s="317"/>
      <c r="L3312" s="317"/>
      <c r="M3312" s="317"/>
      <c r="N3312" s="333"/>
      <c r="O3312" s="318"/>
      <c r="P3312" s="319"/>
      <c r="Q3312" s="320"/>
      <c r="R3312" s="319"/>
      <c r="S3312" s="319"/>
      <c r="T3312" s="320"/>
      <c r="U3312" s="321"/>
      <c r="V3312" s="270"/>
    </row>
    <row r="3313" spans="3:22">
      <c r="C3313" s="1">
        <f>+IF(D3313=1,COUNTIF($D$2:D3313,D3313),0)</f>
        <v>0</v>
      </c>
      <c r="D3313" s="1">
        <f>+COUNTIF($E$2:E3313,E3313)</f>
        <v>534</v>
      </c>
      <c r="E3313" s="1" t="str">
        <f t="shared" si="102"/>
        <v/>
      </c>
      <c r="F3313" s="323">
        <f t="shared" si="103"/>
        <v>3311</v>
      </c>
      <c r="G3313" s="317"/>
      <c r="H3313" s="317"/>
      <c r="I3313" s="317"/>
      <c r="J3313" s="317"/>
      <c r="K3313" s="317"/>
      <c r="L3313" s="317"/>
      <c r="M3313" s="317"/>
      <c r="N3313" s="333"/>
      <c r="O3313" s="318"/>
      <c r="P3313" s="319"/>
      <c r="Q3313" s="320"/>
      <c r="R3313" s="319"/>
      <c r="S3313" s="319"/>
      <c r="T3313" s="320"/>
      <c r="U3313" s="321"/>
      <c r="V3313" s="270"/>
    </row>
    <row r="3314" spans="3:22">
      <c r="C3314" s="1">
        <f>+IF(D3314=1,COUNTIF($D$2:D3314,D3314),0)</f>
        <v>0</v>
      </c>
      <c r="D3314" s="1">
        <f>+COUNTIF($E$2:E3314,E3314)</f>
        <v>535</v>
      </c>
      <c r="E3314" s="1" t="str">
        <f t="shared" si="102"/>
        <v/>
      </c>
      <c r="F3314" s="323">
        <f t="shared" si="103"/>
        <v>3312</v>
      </c>
      <c r="G3314" s="317"/>
      <c r="H3314" s="317"/>
      <c r="I3314" s="317"/>
      <c r="J3314" s="317"/>
      <c r="K3314" s="317"/>
      <c r="L3314" s="317"/>
      <c r="M3314" s="317"/>
      <c r="N3314" s="333"/>
      <c r="O3314" s="318"/>
      <c r="P3314" s="319"/>
      <c r="Q3314" s="320"/>
      <c r="R3314" s="319"/>
      <c r="S3314" s="319"/>
      <c r="T3314" s="320"/>
      <c r="U3314" s="321"/>
      <c r="V3314" s="270"/>
    </row>
    <row r="3315" spans="3:22">
      <c r="C3315" s="1">
        <f>+IF(D3315=1,COUNTIF($D$2:D3315,D3315),0)</f>
        <v>0</v>
      </c>
      <c r="D3315" s="1">
        <f>+COUNTIF($E$2:E3315,E3315)</f>
        <v>536</v>
      </c>
      <c r="E3315" s="1" t="str">
        <f t="shared" si="102"/>
        <v/>
      </c>
      <c r="F3315" s="323">
        <f t="shared" si="103"/>
        <v>3313</v>
      </c>
      <c r="G3315" s="317"/>
      <c r="H3315" s="317"/>
      <c r="I3315" s="317"/>
      <c r="J3315" s="317"/>
      <c r="K3315" s="317"/>
      <c r="L3315" s="317"/>
      <c r="M3315" s="317"/>
      <c r="N3315" s="333"/>
      <c r="O3315" s="318"/>
      <c r="P3315" s="319"/>
      <c r="Q3315" s="320"/>
      <c r="R3315" s="319"/>
      <c r="S3315" s="319"/>
      <c r="T3315" s="320"/>
      <c r="U3315" s="321"/>
      <c r="V3315" s="270"/>
    </row>
    <row r="3316" spans="3:22">
      <c r="C3316" s="1">
        <f>+IF(D3316=1,COUNTIF($D$2:D3316,D3316),0)</f>
        <v>0</v>
      </c>
      <c r="D3316" s="1">
        <f>+COUNTIF($E$2:E3316,E3316)</f>
        <v>537</v>
      </c>
      <c r="E3316" s="1" t="str">
        <f t="shared" si="102"/>
        <v/>
      </c>
      <c r="F3316" s="323">
        <f t="shared" si="103"/>
        <v>3314</v>
      </c>
      <c r="G3316" s="317"/>
      <c r="H3316" s="317"/>
      <c r="I3316" s="317"/>
      <c r="J3316" s="317"/>
      <c r="K3316" s="317"/>
      <c r="L3316" s="317"/>
      <c r="M3316" s="317"/>
      <c r="N3316" s="333"/>
      <c r="O3316" s="318"/>
      <c r="P3316" s="319"/>
      <c r="Q3316" s="320"/>
      <c r="R3316" s="319"/>
      <c r="S3316" s="319"/>
      <c r="T3316" s="320"/>
      <c r="U3316" s="321"/>
      <c r="V3316" s="270"/>
    </row>
    <row r="3317" spans="3:22">
      <c r="C3317" s="1">
        <f>+IF(D3317=1,COUNTIF($D$2:D3317,D3317),0)</f>
        <v>0</v>
      </c>
      <c r="D3317" s="1">
        <f>+COUNTIF($E$2:E3317,E3317)</f>
        <v>538</v>
      </c>
      <c r="E3317" s="1" t="str">
        <f t="shared" si="102"/>
        <v/>
      </c>
      <c r="F3317" s="323">
        <f t="shared" si="103"/>
        <v>3315</v>
      </c>
      <c r="G3317" s="317"/>
      <c r="H3317" s="317"/>
      <c r="I3317" s="317"/>
      <c r="J3317" s="317"/>
      <c r="K3317" s="317"/>
      <c r="L3317" s="317"/>
      <c r="M3317" s="317"/>
      <c r="N3317" s="333"/>
      <c r="O3317" s="318"/>
      <c r="P3317" s="319"/>
      <c r="Q3317" s="320"/>
      <c r="R3317" s="319"/>
      <c r="S3317" s="319"/>
      <c r="T3317" s="320"/>
      <c r="U3317" s="321"/>
      <c r="V3317" s="270"/>
    </row>
    <row r="3318" spans="3:22">
      <c r="C3318" s="1">
        <f>+IF(D3318=1,COUNTIF($D$2:D3318,D3318),0)</f>
        <v>0</v>
      </c>
      <c r="D3318" s="1">
        <f>+COUNTIF($E$2:E3318,E3318)</f>
        <v>539</v>
      </c>
      <c r="E3318" s="1" t="str">
        <f t="shared" si="102"/>
        <v/>
      </c>
      <c r="F3318" s="323">
        <f t="shared" si="103"/>
        <v>3316</v>
      </c>
      <c r="G3318" s="317"/>
      <c r="H3318" s="317"/>
      <c r="I3318" s="317"/>
      <c r="J3318" s="317"/>
      <c r="K3318" s="317"/>
      <c r="L3318" s="317"/>
      <c r="M3318" s="317"/>
      <c r="N3318" s="333"/>
      <c r="O3318" s="318"/>
      <c r="P3318" s="319"/>
      <c r="Q3318" s="320"/>
      <c r="R3318" s="319"/>
      <c r="S3318" s="319"/>
      <c r="T3318" s="320"/>
      <c r="U3318" s="321"/>
      <c r="V3318" s="270"/>
    </row>
    <row r="3319" spans="3:22">
      <c r="C3319" s="1">
        <f>+IF(D3319=1,COUNTIF($D$2:D3319,D3319),0)</f>
        <v>0</v>
      </c>
      <c r="D3319" s="1">
        <f>+COUNTIF($E$2:E3319,E3319)</f>
        <v>540</v>
      </c>
      <c r="E3319" s="1" t="str">
        <f t="shared" si="102"/>
        <v/>
      </c>
      <c r="F3319" s="323">
        <f t="shared" si="103"/>
        <v>3317</v>
      </c>
      <c r="G3319" s="317"/>
      <c r="H3319" s="317"/>
      <c r="I3319" s="317"/>
      <c r="J3319" s="317"/>
      <c r="K3319" s="317"/>
      <c r="L3319" s="317"/>
      <c r="M3319" s="317"/>
      <c r="N3319" s="333"/>
      <c r="O3319" s="318"/>
      <c r="P3319" s="319"/>
      <c r="Q3319" s="320"/>
      <c r="R3319" s="319"/>
      <c r="S3319" s="319"/>
      <c r="T3319" s="320"/>
      <c r="U3319" s="321"/>
      <c r="V3319" s="270"/>
    </row>
    <row r="3320" spans="3:22">
      <c r="C3320" s="1">
        <f>+IF(D3320=1,COUNTIF($D$2:D3320,D3320),0)</f>
        <v>0</v>
      </c>
      <c r="D3320" s="1">
        <f>+COUNTIF($E$2:E3320,E3320)</f>
        <v>541</v>
      </c>
      <c r="E3320" s="1" t="str">
        <f t="shared" si="102"/>
        <v/>
      </c>
      <c r="F3320" s="323">
        <f t="shared" si="103"/>
        <v>3318</v>
      </c>
      <c r="G3320" s="317"/>
      <c r="H3320" s="317"/>
      <c r="I3320" s="317"/>
      <c r="J3320" s="317"/>
      <c r="K3320" s="317"/>
      <c r="L3320" s="317"/>
      <c r="M3320" s="317"/>
      <c r="N3320" s="333"/>
      <c r="O3320" s="318"/>
      <c r="P3320" s="319"/>
      <c r="Q3320" s="320"/>
      <c r="R3320" s="319"/>
      <c r="S3320" s="319"/>
      <c r="T3320" s="320"/>
      <c r="U3320" s="321"/>
      <c r="V3320" s="270"/>
    </row>
    <row r="3321" spans="3:22">
      <c r="C3321" s="1">
        <f>+IF(D3321=1,COUNTIF($D$2:D3321,D3321),0)</f>
        <v>0</v>
      </c>
      <c r="D3321" s="1">
        <f>+COUNTIF($E$2:E3321,E3321)</f>
        <v>542</v>
      </c>
      <c r="E3321" s="1" t="str">
        <f t="shared" si="102"/>
        <v/>
      </c>
      <c r="F3321" s="323">
        <f t="shared" si="103"/>
        <v>3319</v>
      </c>
      <c r="G3321" s="317"/>
      <c r="H3321" s="317"/>
      <c r="I3321" s="317"/>
      <c r="J3321" s="317"/>
      <c r="K3321" s="317"/>
      <c r="L3321" s="317"/>
      <c r="M3321" s="317"/>
      <c r="N3321" s="333"/>
      <c r="O3321" s="318"/>
      <c r="P3321" s="319"/>
      <c r="Q3321" s="320"/>
      <c r="R3321" s="319"/>
      <c r="S3321" s="319"/>
      <c r="T3321" s="320"/>
      <c r="U3321" s="321"/>
      <c r="V3321" s="270"/>
    </row>
    <row r="3322" spans="3:22">
      <c r="C3322" s="1">
        <f>+IF(D3322=1,COUNTIF($D$2:D3322,D3322),0)</f>
        <v>0</v>
      </c>
      <c r="D3322" s="1">
        <f>+COUNTIF($E$2:E3322,E3322)</f>
        <v>543</v>
      </c>
      <c r="E3322" s="1" t="str">
        <f t="shared" si="102"/>
        <v/>
      </c>
      <c r="F3322" s="323">
        <f t="shared" si="103"/>
        <v>3320</v>
      </c>
      <c r="G3322" s="317"/>
      <c r="H3322" s="317"/>
      <c r="I3322" s="317"/>
      <c r="J3322" s="317"/>
      <c r="K3322" s="317"/>
      <c r="L3322" s="317"/>
      <c r="M3322" s="317"/>
      <c r="N3322" s="333"/>
      <c r="O3322" s="318"/>
      <c r="P3322" s="319"/>
      <c r="Q3322" s="320"/>
      <c r="R3322" s="319"/>
      <c r="S3322" s="319"/>
      <c r="T3322" s="320"/>
      <c r="U3322" s="321"/>
      <c r="V3322" s="270"/>
    </row>
    <row r="3323" spans="3:22">
      <c r="C3323" s="1">
        <f>+IF(D3323=1,COUNTIF($D$2:D3323,D3323),0)</f>
        <v>0</v>
      </c>
      <c r="D3323" s="1">
        <f>+COUNTIF($E$2:E3323,E3323)</f>
        <v>544</v>
      </c>
      <c r="E3323" s="1" t="str">
        <f t="shared" si="102"/>
        <v/>
      </c>
      <c r="F3323" s="323">
        <f t="shared" si="103"/>
        <v>3321</v>
      </c>
      <c r="G3323" s="317"/>
      <c r="H3323" s="317"/>
      <c r="I3323" s="317"/>
      <c r="J3323" s="317"/>
      <c r="K3323" s="317"/>
      <c r="L3323" s="317"/>
      <c r="M3323" s="317"/>
      <c r="N3323" s="333"/>
      <c r="O3323" s="318"/>
      <c r="P3323" s="319"/>
      <c r="Q3323" s="320"/>
      <c r="R3323" s="319"/>
      <c r="S3323" s="319"/>
      <c r="T3323" s="320"/>
      <c r="U3323" s="321"/>
      <c r="V3323" s="270"/>
    </row>
    <row r="3324" spans="3:22">
      <c r="C3324" s="1">
        <f>+IF(D3324=1,COUNTIF($D$2:D3324,D3324),0)</f>
        <v>0</v>
      </c>
      <c r="D3324" s="1">
        <f>+COUNTIF($E$2:E3324,E3324)</f>
        <v>545</v>
      </c>
      <c r="E3324" s="1" t="str">
        <f t="shared" si="102"/>
        <v/>
      </c>
      <c r="F3324" s="323">
        <f t="shared" si="103"/>
        <v>3322</v>
      </c>
      <c r="G3324" s="317"/>
      <c r="H3324" s="317"/>
      <c r="I3324" s="317"/>
      <c r="J3324" s="317"/>
      <c r="K3324" s="317"/>
      <c r="L3324" s="317"/>
      <c r="M3324" s="317"/>
      <c r="N3324" s="333"/>
      <c r="O3324" s="318"/>
      <c r="P3324" s="319"/>
      <c r="Q3324" s="320"/>
      <c r="R3324" s="319"/>
      <c r="S3324" s="319"/>
      <c r="T3324" s="320"/>
      <c r="U3324" s="321"/>
      <c r="V3324" s="270"/>
    </row>
    <row r="3325" spans="3:22">
      <c r="C3325" s="1">
        <f>+IF(D3325=1,COUNTIF($D$2:D3325,D3325),0)</f>
        <v>0</v>
      </c>
      <c r="D3325" s="1">
        <f>+COUNTIF($E$2:E3325,E3325)</f>
        <v>546</v>
      </c>
      <c r="E3325" s="1" t="str">
        <f t="shared" si="102"/>
        <v/>
      </c>
      <c r="F3325" s="323">
        <f t="shared" si="103"/>
        <v>3323</v>
      </c>
      <c r="G3325" s="317"/>
      <c r="H3325" s="317"/>
      <c r="I3325" s="317"/>
      <c r="J3325" s="317"/>
      <c r="K3325" s="317"/>
      <c r="L3325" s="317"/>
      <c r="M3325" s="317"/>
      <c r="N3325" s="333"/>
      <c r="O3325" s="318"/>
      <c r="P3325" s="319"/>
      <c r="Q3325" s="320"/>
      <c r="R3325" s="319"/>
      <c r="S3325" s="319"/>
      <c r="T3325" s="320"/>
      <c r="U3325" s="321"/>
      <c r="V3325" s="270"/>
    </row>
    <row r="3326" spans="3:22">
      <c r="C3326" s="1">
        <f>+IF(D3326=1,COUNTIF($D$2:D3326,D3326),0)</f>
        <v>0</v>
      </c>
      <c r="D3326" s="1">
        <f>+COUNTIF($E$2:E3326,E3326)</f>
        <v>547</v>
      </c>
      <c r="E3326" s="1" t="str">
        <f t="shared" si="102"/>
        <v/>
      </c>
      <c r="F3326" s="323">
        <f t="shared" si="103"/>
        <v>3324</v>
      </c>
      <c r="G3326" s="317"/>
      <c r="H3326" s="317"/>
      <c r="I3326" s="317"/>
      <c r="J3326" s="317"/>
      <c r="K3326" s="317"/>
      <c r="L3326" s="317"/>
      <c r="M3326" s="317"/>
      <c r="N3326" s="333"/>
      <c r="O3326" s="318"/>
      <c r="P3326" s="319"/>
      <c r="Q3326" s="320"/>
      <c r="R3326" s="319"/>
      <c r="S3326" s="319"/>
      <c r="T3326" s="320"/>
      <c r="U3326" s="321"/>
      <c r="V3326" s="270"/>
    </row>
    <row r="3327" spans="3:22">
      <c r="C3327" s="1">
        <f>+IF(D3327=1,COUNTIF($D$2:D3327,D3327),0)</f>
        <v>0</v>
      </c>
      <c r="D3327" s="1">
        <f>+COUNTIF($E$2:E3327,E3327)</f>
        <v>548</v>
      </c>
      <c r="E3327" s="1" t="str">
        <f t="shared" si="102"/>
        <v/>
      </c>
      <c r="F3327" s="323">
        <f t="shared" si="103"/>
        <v>3325</v>
      </c>
      <c r="G3327" s="317"/>
      <c r="H3327" s="317"/>
      <c r="I3327" s="317"/>
      <c r="J3327" s="317"/>
      <c r="K3327" s="317"/>
      <c r="L3327" s="317"/>
      <c r="M3327" s="317"/>
      <c r="N3327" s="333"/>
      <c r="O3327" s="318"/>
      <c r="P3327" s="319"/>
      <c r="Q3327" s="320"/>
      <c r="R3327" s="319"/>
      <c r="S3327" s="319"/>
      <c r="T3327" s="320"/>
      <c r="U3327" s="321"/>
      <c r="V3327" s="270"/>
    </row>
    <row r="3328" spans="3:22">
      <c r="C3328" s="1">
        <f>+IF(D3328=1,COUNTIF($D$2:D3328,D3328),0)</f>
        <v>0</v>
      </c>
      <c r="D3328" s="1">
        <f>+COUNTIF($E$2:E3328,E3328)</f>
        <v>549</v>
      </c>
      <c r="E3328" s="1" t="str">
        <f t="shared" si="102"/>
        <v/>
      </c>
      <c r="F3328" s="323">
        <f t="shared" si="103"/>
        <v>3326</v>
      </c>
      <c r="G3328" s="317"/>
      <c r="H3328" s="317"/>
      <c r="I3328" s="317"/>
      <c r="J3328" s="317"/>
      <c r="K3328" s="317"/>
      <c r="L3328" s="317"/>
      <c r="M3328" s="317"/>
      <c r="N3328" s="333"/>
      <c r="O3328" s="318"/>
      <c r="P3328" s="319"/>
      <c r="Q3328" s="320"/>
      <c r="R3328" s="319"/>
      <c r="S3328" s="319"/>
      <c r="T3328" s="320"/>
      <c r="U3328" s="321"/>
      <c r="V3328" s="270"/>
    </row>
    <row r="3329" spans="3:22">
      <c r="C3329" s="1">
        <f>+IF(D3329=1,COUNTIF($D$2:D3329,D3329),0)</f>
        <v>0</v>
      </c>
      <c r="D3329" s="1">
        <f>+COUNTIF($E$2:E3329,E3329)</f>
        <v>550</v>
      </c>
      <c r="E3329" s="1" t="str">
        <f t="shared" si="102"/>
        <v/>
      </c>
      <c r="F3329" s="323">
        <f t="shared" si="103"/>
        <v>3327</v>
      </c>
      <c r="G3329" s="317"/>
      <c r="H3329" s="317"/>
      <c r="I3329" s="317"/>
      <c r="J3329" s="317"/>
      <c r="K3329" s="317"/>
      <c r="L3329" s="317"/>
      <c r="M3329" s="317"/>
      <c r="N3329" s="698"/>
      <c r="O3329" s="318"/>
      <c r="P3329" s="319"/>
      <c r="Q3329" s="320"/>
      <c r="R3329" s="319"/>
      <c r="S3329" s="319"/>
      <c r="T3329" s="320"/>
      <c r="U3329" s="321"/>
      <c r="V3329" s="270"/>
    </row>
    <row r="3330" spans="3:22">
      <c r="C3330" s="1">
        <f>+IF(D3330=1,COUNTIF($D$2:D3330,D3330),0)</f>
        <v>0</v>
      </c>
      <c r="D3330" s="1">
        <f>+COUNTIF($E$2:E3330,E3330)</f>
        <v>551</v>
      </c>
      <c r="E3330" s="1" t="str">
        <f t="shared" si="102"/>
        <v/>
      </c>
      <c r="F3330" s="323">
        <f t="shared" si="103"/>
        <v>3328</v>
      </c>
      <c r="G3330" s="317"/>
      <c r="H3330" s="317"/>
      <c r="I3330" s="317"/>
      <c r="J3330" s="317"/>
      <c r="K3330" s="317"/>
      <c r="L3330" s="317"/>
      <c r="M3330" s="317"/>
      <c r="N3330" s="698"/>
      <c r="O3330" s="318"/>
      <c r="P3330" s="319"/>
      <c r="Q3330" s="320"/>
      <c r="R3330" s="319"/>
      <c r="S3330" s="319"/>
      <c r="T3330" s="320"/>
      <c r="U3330" s="321"/>
      <c r="V3330" s="270"/>
    </row>
    <row r="3331" spans="3:22">
      <c r="C3331" s="1">
        <f>+IF(D3331=1,COUNTIF($D$2:D3331,D3331),0)</f>
        <v>0</v>
      </c>
      <c r="D3331" s="1">
        <f>+COUNTIF($E$2:E3331,E3331)</f>
        <v>552</v>
      </c>
      <c r="E3331" s="1" t="str">
        <f t="shared" si="102"/>
        <v/>
      </c>
      <c r="F3331" s="323">
        <f t="shared" si="103"/>
        <v>3329</v>
      </c>
      <c r="G3331" s="317"/>
      <c r="H3331" s="317"/>
      <c r="I3331" s="317"/>
      <c r="J3331" s="317"/>
      <c r="K3331" s="317"/>
      <c r="L3331" s="317"/>
      <c r="M3331" s="317"/>
      <c r="N3331" s="698"/>
      <c r="O3331" s="318"/>
      <c r="P3331" s="319"/>
      <c r="Q3331" s="320"/>
      <c r="R3331" s="319"/>
      <c r="S3331" s="319"/>
      <c r="T3331" s="320"/>
      <c r="U3331" s="321"/>
      <c r="V3331" s="270"/>
    </row>
    <row r="3332" spans="3:22">
      <c r="C3332" s="1">
        <f>+IF(D3332=1,COUNTIF($D$2:D3332,D3332),0)</f>
        <v>0</v>
      </c>
      <c r="D3332" s="1">
        <f>+COUNTIF($E$2:E3332,E3332)</f>
        <v>553</v>
      </c>
      <c r="E3332" s="1" t="str">
        <f t="shared" ref="E3332:E3395" si="104">+K3332&amp;N3332</f>
        <v/>
      </c>
      <c r="F3332" s="323">
        <f t="shared" si="103"/>
        <v>3330</v>
      </c>
      <c r="G3332" s="317"/>
      <c r="H3332" s="317"/>
      <c r="I3332" s="317"/>
      <c r="J3332" s="317"/>
      <c r="K3332" s="317"/>
      <c r="L3332" s="317"/>
      <c r="M3332" s="317"/>
      <c r="N3332" s="698"/>
      <c r="O3332" s="318"/>
      <c r="P3332" s="319"/>
      <c r="Q3332" s="320"/>
      <c r="R3332" s="319"/>
      <c r="S3332" s="319"/>
      <c r="T3332" s="320"/>
      <c r="U3332" s="321"/>
      <c r="V3332" s="270"/>
    </row>
    <row r="3333" spans="3:22">
      <c r="C3333" s="1">
        <f>+IF(D3333=1,COUNTIF($D$2:D3333,D3333),0)</f>
        <v>0</v>
      </c>
      <c r="D3333" s="1">
        <f>+COUNTIF($E$2:E3333,E3333)</f>
        <v>554</v>
      </c>
      <c r="E3333" s="1" t="str">
        <f t="shared" si="104"/>
        <v/>
      </c>
      <c r="F3333" s="323">
        <f t="shared" ref="F3333:F3396" si="105">ROW()-2</f>
        <v>3331</v>
      </c>
      <c r="G3333" s="317"/>
      <c r="H3333" s="317"/>
      <c r="I3333" s="317"/>
      <c r="J3333" s="317"/>
      <c r="K3333" s="317"/>
      <c r="L3333" s="317"/>
      <c r="M3333" s="317"/>
      <c r="N3333" s="698"/>
      <c r="O3333" s="318"/>
      <c r="P3333" s="319"/>
      <c r="Q3333" s="320"/>
      <c r="R3333" s="319"/>
      <c r="S3333" s="319"/>
      <c r="T3333" s="320"/>
      <c r="U3333" s="321"/>
      <c r="V3333" s="270"/>
    </row>
    <row r="3334" spans="3:22">
      <c r="C3334" s="1">
        <f>+IF(D3334=1,COUNTIF($D$2:D3334,D3334),0)</f>
        <v>0</v>
      </c>
      <c r="D3334" s="1">
        <f>+COUNTIF($E$2:E3334,E3334)</f>
        <v>555</v>
      </c>
      <c r="E3334" s="1" t="str">
        <f t="shared" si="104"/>
        <v/>
      </c>
      <c r="F3334" s="323">
        <f t="shared" si="105"/>
        <v>3332</v>
      </c>
      <c r="G3334" s="317"/>
      <c r="H3334" s="317"/>
      <c r="I3334" s="317"/>
      <c r="J3334" s="317"/>
      <c r="K3334" s="317"/>
      <c r="L3334" s="317"/>
      <c r="M3334" s="317"/>
      <c r="N3334" s="698"/>
      <c r="O3334" s="318"/>
      <c r="P3334" s="319"/>
      <c r="Q3334" s="320"/>
      <c r="R3334" s="319"/>
      <c r="S3334" s="319"/>
      <c r="T3334" s="320"/>
      <c r="U3334" s="321"/>
      <c r="V3334" s="270"/>
    </row>
    <row r="3335" spans="3:22">
      <c r="C3335" s="1">
        <f>+IF(D3335=1,COUNTIF($D$2:D3335,D3335),0)</f>
        <v>0</v>
      </c>
      <c r="D3335" s="1">
        <f>+COUNTIF($E$2:E3335,E3335)</f>
        <v>556</v>
      </c>
      <c r="E3335" s="1" t="str">
        <f t="shared" si="104"/>
        <v/>
      </c>
      <c r="F3335" s="323">
        <f t="shared" si="105"/>
        <v>3333</v>
      </c>
      <c r="G3335" s="317"/>
      <c r="H3335" s="317"/>
      <c r="I3335" s="317"/>
      <c r="J3335" s="317"/>
      <c r="K3335" s="317"/>
      <c r="L3335" s="317"/>
      <c r="M3335" s="317"/>
      <c r="N3335" s="698"/>
      <c r="O3335" s="318"/>
      <c r="P3335" s="319"/>
      <c r="Q3335" s="320"/>
      <c r="R3335" s="319"/>
      <c r="S3335" s="319"/>
      <c r="T3335" s="320"/>
      <c r="U3335" s="321"/>
      <c r="V3335" s="270"/>
    </row>
    <row r="3336" spans="3:22">
      <c r="C3336" s="1">
        <f>+IF(D3336=1,COUNTIF($D$2:D3336,D3336),0)</f>
        <v>0</v>
      </c>
      <c r="D3336" s="1">
        <f>+COUNTIF($E$2:E3336,E3336)</f>
        <v>557</v>
      </c>
      <c r="E3336" s="1" t="str">
        <f t="shared" si="104"/>
        <v/>
      </c>
      <c r="F3336" s="323">
        <f t="shared" si="105"/>
        <v>3334</v>
      </c>
      <c r="G3336" s="317"/>
      <c r="H3336" s="317"/>
      <c r="I3336" s="317"/>
      <c r="J3336" s="317"/>
      <c r="K3336" s="317"/>
      <c r="L3336" s="317"/>
      <c r="M3336" s="317"/>
      <c r="N3336" s="333"/>
      <c r="O3336" s="318"/>
      <c r="P3336" s="319"/>
      <c r="Q3336" s="320"/>
      <c r="R3336" s="319"/>
      <c r="S3336" s="319"/>
      <c r="T3336" s="320"/>
      <c r="U3336" s="321"/>
      <c r="V3336" s="270"/>
    </row>
    <row r="3337" spans="3:22">
      <c r="C3337" s="1">
        <f>+IF(D3337=1,COUNTIF($D$2:D3337,D3337),0)</f>
        <v>0</v>
      </c>
      <c r="D3337" s="1">
        <f>+COUNTIF($E$2:E3337,E3337)</f>
        <v>558</v>
      </c>
      <c r="E3337" s="1" t="str">
        <f t="shared" si="104"/>
        <v/>
      </c>
      <c r="F3337" s="323">
        <f t="shared" si="105"/>
        <v>3335</v>
      </c>
      <c r="G3337" s="317"/>
      <c r="H3337" s="317"/>
      <c r="I3337" s="317"/>
      <c r="J3337" s="317"/>
      <c r="K3337" s="317"/>
      <c r="L3337" s="317"/>
      <c r="M3337" s="317"/>
      <c r="N3337" s="698"/>
      <c r="O3337" s="318"/>
      <c r="P3337" s="319"/>
      <c r="Q3337" s="320"/>
      <c r="R3337" s="319"/>
      <c r="S3337" s="319"/>
      <c r="T3337" s="320"/>
      <c r="U3337" s="321"/>
      <c r="V3337" s="270"/>
    </row>
    <row r="3338" spans="3:22">
      <c r="C3338" s="1">
        <f>+IF(D3338=1,COUNTIF($D$2:D3338,D3338),0)</f>
        <v>0</v>
      </c>
      <c r="D3338" s="1">
        <f>+COUNTIF($E$2:E3338,E3338)</f>
        <v>559</v>
      </c>
      <c r="E3338" s="1" t="str">
        <f t="shared" si="104"/>
        <v/>
      </c>
      <c r="F3338" s="323">
        <f t="shared" si="105"/>
        <v>3336</v>
      </c>
      <c r="G3338" s="317"/>
      <c r="H3338" s="317"/>
      <c r="I3338" s="317"/>
      <c r="J3338" s="317"/>
      <c r="K3338" s="317"/>
      <c r="L3338" s="317"/>
      <c r="M3338" s="317"/>
      <c r="N3338" s="698"/>
      <c r="O3338" s="318"/>
      <c r="P3338" s="319"/>
      <c r="Q3338" s="320"/>
      <c r="R3338" s="319"/>
      <c r="S3338" s="319"/>
      <c r="T3338" s="320"/>
      <c r="U3338" s="321"/>
      <c r="V3338" s="270"/>
    </row>
    <row r="3339" spans="3:22">
      <c r="C3339" s="1">
        <f>+IF(D3339=1,COUNTIF($D$2:D3339,D3339),0)</f>
        <v>0</v>
      </c>
      <c r="D3339" s="1">
        <f>+COUNTIF($E$2:E3339,E3339)</f>
        <v>560</v>
      </c>
      <c r="E3339" s="1" t="str">
        <f t="shared" si="104"/>
        <v/>
      </c>
      <c r="F3339" s="323">
        <f t="shared" si="105"/>
        <v>3337</v>
      </c>
      <c r="G3339" s="317"/>
      <c r="H3339" s="317"/>
      <c r="I3339" s="317"/>
      <c r="J3339" s="317"/>
      <c r="K3339" s="317"/>
      <c r="L3339" s="317"/>
      <c r="M3339" s="317"/>
      <c r="N3339" s="698"/>
      <c r="O3339" s="318"/>
      <c r="P3339" s="319"/>
      <c r="Q3339" s="320"/>
      <c r="R3339" s="319"/>
      <c r="S3339" s="319"/>
      <c r="T3339" s="320"/>
      <c r="U3339" s="321"/>
      <c r="V3339" s="270"/>
    </row>
    <row r="3340" spans="3:22">
      <c r="C3340" s="1">
        <f>+IF(D3340=1,COUNTIF($D$2:D3340,D3340),0)</f>
        <v>0</v>
      </c>
      <c r="D3340" s="1">
        <f>+COUNTIF($E$2:E3340,E3340)</f>
        <v>561</v>
      </c>
      <c r="E3340" s="1" t="str">
        <f t="shared" si="104"/>
        <v/>
      </c>
      <c r="F3340" s="323">
        <f t="shared" si="105"/>
        <v>3338</v>
      </c>
      <c r="G3340" s="317"/>
      <c r="H3340" s="317"/>
      <c r="I3340" s="317"/>
      <c r="J3340" s="317"/>
      <c r="K3340" s="317"/>
      <c r="L3340" s="317"/>
      <c r="M3340" s="317"/>
      <c r="N3340" s="333"/>
      <c r="O3340" s="318"/>
      <c r="P3340" s="319"/>
      <c r="Q3340" s="320"/>
      <c r="R3340" s="319"/>
      <c r="S3340" s="319"/>
      <c r="T3340" s="320"/>
      <c r="U3340" s="321"/>
      <c r="V3340" s="270"/>
    </row>
    <row r="3341" spans="3:22">
      <c r="C3341" s="1">
        <f>+IF(D3341=1,COUNTIF($D$2:D3341,D3341),0)</f>
        <v>0</v>
      </c>
      <c r="D3341" s="1">
        <f>+COUNTIF($E$2:E3341,E3341)</f>
        <v>562</v>
      </c>
      <c r="E3341" s="1" t="str">
        <f t="shared" si="104"/>
        <v/>
      </c>
      <c r="F3341" s="323">
        <f t="shared" si="105"/>
        <v>3339</v>
      </c>
      <c r="G3341" s="317"/>
      <c r="H3341" s="317"/>
      <c r="I3341" s="317"/>
      <c r="J3341" s="317"/>
      <c r="K3341" s="317"/>
      <c r="L3341" s="317"/>
      <c r="M3341" s="317"/>
      <c r="N3341" s="698"/>
      <c r="O3341" s="318"/>
      <c r="P3341" s="319"/>
      <c r="Q3341" s="320"/>
      <c r="R3341" s="319"/>
      <c r="S3341" s="319"/>
      <c r="T3341" s="320"/>
      <c r="U3341" s="321"/>
      <c r="V3341" s="270"/>
    </row>
    <row r="3342" spans="3:22">
      <c r="C3342" s="1">
        <f>+IF(D3342=1,COUNTIF($D$2:D3342,D3342),0)</f>
        <v>0</v>
      </c>
      <c r="D3342" s="1">
        <f>+COUNTIF($E$2:E3342,E3342)</f>
        <v>563</v>
      </c>
      <c r="E3342" s="1" t="str">
        <f t="shared" si="104"/>
        <v/>
      </c>
      <c r="F3342" s="323">
        <f t="shared" si="105"/>
        <v>3340</v>
      </c>
      <c r="G3342" s="317"/>
      <c r="H3342" s="317"/>
      <c r="I3342" s="317"/>
      <c r="J3342" s="317"/>
      <c r="K3342" s="317"/>
      <c r="L3342" s="317"/>
      <c r="M3342" s="317"/>
      <c r="N3342" s="698"/>
      <c r="O3342" s="318"/>
      <c r="P3342" s="319"/>
      <c r="Q3342" s="320"/>
      <c r="R3342" s="319"/>
      <c r="S3342" s="319"/>
      <c r="T3342" s="320"/>
      <c r="U3342" s="321"/>
      <c r="V3342" s="270"/>
    </row>
    <row r="3343" spans="3:22">
      <c r="C3343" s="1">
        <f>+IF(D3343=1,COUNTIF($D$2:D3343,D3343),0)</f>
        <v>0</v>
      </c>
      <c r="D3343" s="1">
        <f>+COUNTIF($E$2:E3343,E3343)</f>
        <v>564</v>
      </c>
      <c r="E3343" s="1" t="str">
        <f t="shared" si="104"/>
        <v/>
      </c>
      <c r="F3343" s="323">
        <f t="shared" si="105"/>
        <v>3341</v>
      </c>
      <c r="G3343" s="317"/>
      <c r="H3343" s="317"/>
      <c r="I3343" s="317"/>
      <c r="J3343" s="317"/>
      <c r="K3343" s="317"/>
      <c r="L3343" s="317"/>
      <c r="M3343" s="317"/>
      <c r="N3343" s="698"/>
      <c r="O3343" s="318"/>
      <c r="P3343" s="319"/>
      <c r="Q3343" s="320"/>
      <c r="R3343" s="319"/>
      <c r="S3343" s="319"/>
      <c r="T3343" s="320"/>
      <c r="U3343" s="321"/>
      <c r="V3343" s="270"/>
    </row>
    <row r="3344" spans="3:22">
      <c r="C3344" s="1">
        <f>+IF(D3344=1,COUNTIF($D$2:D3344,D3344),0)</f>
        <v>0</v>
      </c>
      <c r="D3344" s="1">
        <f>+COUNTIF($E$2:E3344,E3344)</f>
        <v>565</v>
      </c>
      <c r="E3344" s="1" t="str">
        <f t="shared" si="104"/>
        <v/>
      </c>
      <c r="F3344" s="323">
        <f t="shared" si="105"/>
        <v>3342</v>
      </c>
      <c r="G3344" s="317"/>
      <c r="H3344" s="317"/>
      <c r="I3344" s="317"/>
      <c r="J3344" s="317"/>
      <c r="K3344" s="317"/>
      <c r="L3344" s="317"/>
      <c r="M3344" s="317"/>
      <c r="N3344" s="698"/>
      <c r="O3344" s="318"/>
      <c r="P3344" s="319"/>
      <c r="Q3344" s="320"/>
      <c r="R3344" s="319"/>
      <c r="S3344" s="319"/>
      <c r="T3344" s="320"/>
      <c r="U3344" s="321"/>
      <c r="V3344" s="270"/>
    </row>
    <row r="3345" spans="3:22">
      <c r="C3345" s="1">
        <f>+IF(D3345=1,COUNTIF($D$2:D3345,D3345),0)</f>
        <v>0</v>
      </c>
      <c r="D3345" s="1">
        <f>+COUNTIF($E$2:E3345,E3345)</f>
        <v>566</v>
      </c>
      <c r="E3345" s="1" t="str">
        <f t="shared" si="104"/>
        <v/>
      </c>
      <c r="F3345" s="323">
        <f t="shared" si="105"/>
        <v>3343</v>
      </c>
      <c r="G3345" s="317"/>
      <c r="H3345" s="317"/>
      <c r="I3345" s="317"/>
      <c r="J3345" s="317"/>
      <c r="K3345" s="317"/>
      <c r="L3345" s="317"/>
      <c r="M3345" s="317"/>
      <c r="N3345" s="698"/>
      <c r="O3345" s="318"/>
      <c r="P3345" s="319"/>
      <c r="Q3345" s="320"/>
      <c r="R3345" s="319"/>
      <c r="S3345" s="319"/>
      <c r="T3345" s="320"/>
      <c r="U3345" s="321"/>
      <c r="V3345" s="270"/>
    </row>
    <row r="3346" spans="3:22">
      <c r="C3346" s="1">
        <f>+IF(D3346=1,COUNTIF($D$2:D3346,D3346),0)</f>
        <v>0</v>
      </c>
      <c r="D3346" s="1">
        <f>+COUNTIF($E$2:E3346,E3346)</f>
        <v>567</v>
      </c>
      <c r="E3346" s="1" t="str">
        <f t="shared" si="104"/>
        <v/>
      </c>
      <c r="F3346" s="323">
        <f t="shared" si="105"/>
        <v>3344</v>
      </c>
      <c r="G3346" s="317"/>
      <c r="H3346" s="317"/>
      <c r="I3346" s="317"/>
      <c r="J3346" s="317"/>
      <c r="K3346" s="317"/>
      <c r="L3346" s="317"/>
      <c r="M3346" s="317"/>
      <c r="N3346" s="698"/>
      <c r="O3346" s="318"/>
      <c r="P3346" s="319"/>
      <c r="Q3346" s="320"/>
      <c r="R3346" s="319"/>
      <c r="S3346" s="319"/>
      <c r="T3346" s="320"/>
      <c r="U3346" s="321"/>
      <c r="V3346" s="270"/>
    </row>
    <row r="3347" spans="3:22">
      <c r="C3347" s="1">
        <f>+IF(D3347=1,COUNTIF($D$2:D3347,D3347),0)</f>
        <v>0</v>
      </c>
      <c r="D3347" s="1">
        <f>+COUNTIF($E$2:E3347,E3347)</f>
        <v>568</v>
      </c>
      <c r="E3347" s="1" t="str">
        <f t="shared" si="104"/>
        <v/>
      </c>
      <c r="F3347" s="323">
        <f t="shared" si="105"/>
        <v>3345</v>
      </c>
      <c r="G3347" s="317"/>
      <c r="H3347" s="317"/>
      <c r="I3347" s="317"/>
      <c r="J3347" s="317"/>
      <c r="K3347" s="317"/>
      <c r="L3347" s="317"/>
      <c r="M3347" s="317"/>
      <c r="N3347" s="698"/>
      <c r="O3347" s="318"/>
      <c r="P3347" s="319"/>
      <c r="Q3347" s="320"/>
      <c r="R3347" s="319"/>
      <c r="S3347" s="319"/>
      <c r="T3347" s="320"/>
      <c r="U3347" s="321"/>
      <c r="V3347" s="270"/>
    </row>
    <row r="3348" spans="3:22">
      <c r="C3348" s="1">
        <f>+IF(D3348=1,COUNTIF($D$2:D3348,D3348),0)</f>
        <v>0</v>
      </c>
      <c r="D3348" s="1">
        <f>+COUNTIF($E$2:E3348,E3348)</f>
        <v>569</v>
      </c>
      <c r="E3348" s="1" t="str">
        <f t="shared" si="104"/>
        <v/>
      </c>
      <c r="F3348" s="323">
        <f t="shared" si="105"/>
        <v>3346</v>
      </c>
      <c r="G3348" s="317"/>
      <c r="H3348" s="317"/>
      <c r="I3348" s="317"/>
      <c r="J3348" s="317"/>
      <c r="K3348" s="317"/>
      <c r="L3348" s="317"/>
      <c r="M3348" s="317"/>
      <c r="N3348" s="698"/>
      <c r="O3348" s="318"/>
      <c r="P3348" s="319"/>
      <c r="Q3348" s="320"/>
      <c r="R3348" s="319"/>
      <c r="S3348" s="319"/>
      <c r="T3348" s="320"/>
      <c r="U3348" s="321"/>
      <c r="V3348" s="270"/>
    </row>
    <row r="3349" spans="3:22">
      <c r="C3349" s="1">
        <f>+IF(D3349=1,COUNTIF($D$2:D3349,D3349),0)</f>
        <v>0</v>
      </c>
      <c r="D3349" s="1">
        <f>+COUNTIF($E$2:E3349,E3349)</f>
        <v>570</v>
      </c>
      <c r="E3349" s="1" t="str">
        <f t="shared" si="104"/>
        <v/>
      </c>
      <c r="F3349" s="323">
        <f t="shared" si="105"/>
        <v>3347</v>
      </c>
      <c r="G3349" s="317"/>
      <c r="H3349" s="317"/>
      <c r="I3349" s="317"/>
      <c r="J3349" s="317"/>
      <c r="K3349" s="317"/>
      <c r="L3349" s="317"/>
      <c r="M3349" s="317"/>
      <c r="N3349" s="698"/>
      <c r="O3349" s="318"/>
      <c r="P3349" s="319"/>
      <c r="Q3349" s="320"/>
      <c r="R3349" s="319"/>
      <c r="S3349" s="319"/>
      <c r="T3349" s="320"/>
      <c r="U3349" s="321"/>
      <c r="V3349" s="270"/>
    </row>
    <row r="3350" spans="3:22">
      <c r="C3350" s="1">
        <f>+IF(D3350=1,COUNTIF($D$2:D3350,D3350),0)</f>
        <v>0</v>
      </c>
      <c r="D3350" s="1">
        <f>+COUNTIF($E$2:E3350,E3350)</f>
        <v>571</v>
      </c>
      <c r="E3350" s="1" t="str">
        <f t="shared" si="104"/>
        <v/>
      </c>
      <c r="F3350" s="323">
        <f t="shared" si="105"/>
        <v>3348</v>
      </c>
      <c r="G3350" s="317"/>
      <c r="H3350" s="317"/>
      <c r="I3350" s="317"/>
      <c r="J3350" s="317"/>
      <c r="K3350" s="317"/>
      <c r="L3350" s="317"/>
      <c r="M3350" s="317"/>
      <c r="N3350" s="698"/>
      <c r="O3350" s="318"/>
      <c r="P3350" s="319"/>
      <c r="Q3350" s="320"/>
      <c r="R3350" s="319"/>
      <c r="S3350" s="319"/>
      <c r="T3350" s="320"/>
      <c r="U3350" s="321"/>
      <c r="V3350" s="270"/>
    </row>
    <row r="3351" spans="3:22">
      <c r="C3351" s="1">
        <f>+IF(D3351=1,COUNTIF($D$2:D3351,D3351),0)</f>
        <v>0</v>
      </c>
      <c r="D3351" s="1">
        <f>+COUNTIF($E$2:E3351,E3351)</f>
        <v>572</v>
      </c>
      <c r="E3351" s="1" t="str">
        <f t="shared" si="104"/>
        <v/>
      </c>
      <c r="F3351" s="323">
        <f t="shared" si="105"/>
        <v>3349</v>
      </c>
      <c r="G3351" s="317"/>
      <c r="H3351" s="317"/>
      <c r="I3351" s="317"/>
      <c r="J3351" s="317"/>
      <c r="K3351" s="317"/>
      <c r="L3351" s="317"/>
      <c r="M3351" s="317"/>
      <c r="N3351" s="698"/>
      <c r="O3351" s="318"/>
      <c r="P3351" s="319"/>
      <c r="Q3351" s="320"/>
      <c r="R3351" s="319"/>
      <c r="S3351" s="319"/>
      <c r="T3351" s="320"/>
      <c r="U3351" s="321"/>
      <c r="V3351" s="270"/>
    </row>
    <row r="3352" spans="3:22">
      <c r="C3352" s="1">
        <f>+IF(D3352=1,COUNTIF($D$2:D3352,D3352),0)</f>
        <v>0</v>
      </c>
      <c r="D3352" s="1">
        <f>+COUNTIF($E$2:E3352,E3352)</f>
        <v>573</v>
      </c>
      <c r="E3352" s="1" t="str">
        <f t="shared" si="104"/>
        <v/>
      </c>
      <c r="F3352" s="323">
        <f t="shared" si="105"/>
        <v>3350</v>
      </c>
      <c r="G3352" s="317"/>
      <c r="H3352" s="317"/>
      <c r="I3352" s="317"/>
      <c r="J3352" s="317"/>
      <c r="K3352" s="317"/>
      <c r="L3352" s="317"/>
      <c r="M3352" s="317"/>
      <c r="N3352" s="698"/>
      <c r="O3352" s="318"/>
      <c r="P3352" s="319"/>
      <c r="Q3352" s="320"/>
      <c r="R3352" s="319"/>
      <c r="S3352" s="319"/>
      <c r="T3352" s="320"/>
      <c r="U3352" s="321"/>
      <c r="V3352" s="270"/>
    </row>
    <row r="3353" spans="3:22">
      <c r="C3353" s="1">
        <f>+IF(D3353=1,COUNTIF($D$2:D3353,D3353),0)</f>
        <v>0</v>
      </c>
      <c r="D3353" s="1">
        <f>+COUNTIF($E$2:E3353,E3353)</f>
        <v>574</v>
      </c>
      <c r="E3353" s="1" t="str">
        <f t="shared" si="104"/>
        <v/>
      </c>
      <c r="F3353" s="323">
        <f t="shared" si="105"/>
        <v>3351</v>
      </c>
      <c r="G3353" s="317"/>
      <c r="H3353" s="317"/>
      <c r="I3353" s="317"/>
      <c r="J3353" s="317"/>
      <c r="K3353" s="317"/>
      <c r="L3353" s="317"/>
      <c r="M3353" s="317"/>
      <c r="N3353" s="698"/>
      <c r="O3353" s="318"/>
      <c r="P3353" s="319"/>
      <c r="Q3353" s="320"/>
      <c r="R3353" s="319"/>
      <c r="S3353" s="319"/>
      <c r="T3353" s="320"/>
      <c r="U3353" s="321"/>
      <c r="V3353" s="270"/>
    </row>
    <row r="3354" spans="3:22">
      <c r="C3354" s="1">
        <f>+IF(D3354=1,COUNTIF($D$2:D3354,D3354),0)</f>
        <v>0</v>
      </c>
      <c r="D3354" s="1">
        <f>+COUNTIF($E$2:E3354,E3354)</f>
        <v>575</v>
      </c>
      <c r="E3354" s="1" t="str">
        <f t="shared" si="104"/>
        <v/>
      </c>
      <c r="F3354" s="323">
        <f t="shared" si="105"/>
        <v>3352</v>
      </c>
      <c r="G3354" s="317"/>
      <c r="H3354" s="317"/>
      <c r="I3354" s="317"/>
      <c r="J3354" s="317"/>
      <c r="K3354" s="317"/>
      <c r="L3354" s="317"/>
      <c r="M3354" s="317"/>
      <c r="N3354" s="698"/>
      <c r="O3354" s="318"/>
      <c r="P3354" s="319"/>
      <c r="Q3354" s="320"/>
      <c r="R3354" s="319"/>
      <c r="S3354" s="319"/>
      <c r="T3354" s="320"/>
      <c r="U3354" s="321"/>
      <c r="V3354" s="270"/>
    </row>
    <row r="3355" spans="3:22">
      <c r="C3355" s="1">
        <f>+IF(D3355=1,COUNTIF($D$2:D3355,D3355),0)</f>
        <v>0</v>
      </c>
      <c r="D3355" s="1">
        <f>+COUNTIF($E$2:E3355,E3355)</f>
        <v>576</v>
      </c>
      <c r="E3355" s="1" t="str">
        <f t="shared" si="104"/>
        <v/>
      </c>
      <c r="F3355" s="323">
        <f t="shared" si="105"/>
        <v>3353</v>
      </c>
      <c r="G3355" s="317"/>
      <c r="H3355" s="317"/>
      <c r="I3355" s="317"/>
      <c r="J3355" s="317"/>
      <c r="K3355" s="317"/>
      <c r="L3355" s="317"/>
      <c r="M3355" s="317"/>
      <c r="N3355" s="698"/>
      <c r="O3355" s="318"/>
      <c r="P3355" s="319"/>
      <c r="Q3355" s="320"/>
      <c r="R3355" s="319"/>
      <c r="S3355" s="319"/>
      <c r="T3355" s="320"/>
      <c r="U3355" s="321"/>
      <c r="V3355" s="270"/>
    </row>
    <row r="3356" spans="3:22">
      <c r="C3356" s="1">
        <f>+IF(D3356=1,COUNTIF($D$2:D3356,D3356),0)</f>
        <v>0</v>
      </c>
      <c r="D3356" s="1">
        <f>+COUNTIF($E$2:E3356,E3356)</f>
        <v>577</v>
      </c>
      <c r="E3356" s="1" t="str">
        <f t="shared" si="104"/>
        <v/>
      </c>
      <c r="F3356" s="323">
        <f t="shared" si="105"/>
        <v>3354</v>
      </c>
      <c r="G3356" s="317"/>
      <c r="H3356" s="317"/>
      <c r="I3356" s="317"/>
      <c r="J3356" s="317"/>
      <c r="K3356" s="317"/>
      <c r="L3356" s="317"/>
      <c r="M3356" s="317"/>
      <c r="N3356" s="698"/>
      <c r="O3356" s="318"/>
      <c r="P3356" s="319"/>
      <c r="Q3356" s="320"/>
      <c r="R3356" s="319"/>
      <c r="S3356" s="319"/>
      <c r="T3356" s="320"/>
      <c r="U3356" s="321"/>
      <c r="V3356" s="270"/>
    </row>
    <row r="3357" spans="3:22">
      <c r="C3357" s="1">
        <f>+IF(D3357=1,COUNTIF($D$2:D3357,D3357),0)</f>
        <v>0</v>
      </c>
      <c r="D3357" s="1">
        <f>+COUNTIF($E$2:E3357,E3357)</f>
        <v>578</v>
      </c>
      <c r="E3357" s="1" t="str">
        <f t="shared" si="104"/>
        <v/>
      </c>
      <c r="F3357" s="323">
        <f t="shared" si="105"/>
        <v>3355</v>
      </c>
      <c r="G3357" s="317"/>
      <c r="H3357" s="317"/>
      <c r="I3357" s="317"/>
      <c r="J3357" s="317"/>
      <c r="K3357" s="317"/>
      <c r="L3357" s="317"/>
      <c r="M3357" s="317"/>
      <c r="N3357" s="698"/>
      <c r="O3357" s="318"/>
      <c r="P3357" s="319"/>
      <c r="Q3357" s="320"/>
      <c r="R3357" s="319"/>
      <c r="S3357" s="319"/>
      <c r="T3357" s="320"/>
      <c r="U3357" s="321"/>
      <c r="V3357" s="270"/>
    </row>
    <row r="3358" spans="3:22">
      <c r="C3358" s="1">
        <f>+IF(D3358=1,COUNTIF($D$2:D3358,D3358),0)</f>
        <v>0</v>
      </c>
      <c r="D3358" s="1">
        <f>+COUNTIF($E$2:E3358,E3358)</f>
        <v>579</v>
      </c>
      <c r="E3358" s="1" t="str">
        <f t="shared" si="104"/>
        <v/>
      </c>
      <c r="F3358" s="323">
        <f t="shared" si="105"/>
        <v>3356</v>
      </c>
      <c r="G3358" s="317"/>
      <c r="H3358" s="317"/>
      <c r="I3358" s="317"/>
      <c r="J3358" s="317"/>
      <c r="K3358" s="317"/>
      <c r="L3358" s="317"/>
      <c r="M3358" s="317"/>
      <c r="N3358" s="698"/>
      <c r="O3358" s="318"/>
      <c r="P3358" s="319"/>
      <c r="Q3358" s="320"/>
      <c r="R3358" s="319"/>
      <c r="S3358" s="319"/>
      <c r="T3358" s="320"/>
      <c r="U3358" s="321"/>
      <c r="V3358" s="270"/>
    </row>
    <row r="3359" spans="3:22">
      <c r="C3359" s="1">
        <f>+IF(D3359=1,COUNTIF($D$2:D3359,D3359),0)</f>
        <v>0</v>
      </c>
      <c r="D3359" s="1">
        <f>+COUNTIF($E$2:E3359,E3359)</f>
        <v>580</v>
      </c>
      <c r="E3359" s="1" t="str">
        <f t="shared" si="104"/>
        <v/>
      </c>
      <c r="F3359" s="323">
        <f t="shared" si="105"/>
        <v>3357</v>
      </c>
      <c r="G3359" s="317"/>
      <c r="H3359" s="317"/>
      <c r="I3359" s="317"/>
      <c r="J3359" s="317"/>
      <c r="K3359" s="317"/>
      <c r="L3359" s="317"/>
      <c r="M3359" s="317"/>
      <c r="N3359" s="698"/>
      <c r="O3359" s="318"/>
      <c r="P3359" s="319"/>
      <c r="Q3359" s="320"/>
      <c r="R3359" s="319"/>
      <c r="S3359" s="319"/>
      <c r="T3359" s="320"/>
      <c r="U3359" s="321"/>
      <c r="V3359" s="270"/>
    </row>
    <row r="3360" spans="3:22">
      <c r="C3360" s="1">
        <f>+IF(D3360=1,COUNTIF($D$2:D3360,D3360),0)</f>
        <v>0</v>
      </c>
      <c r="D3360" s="1">
        <f>+COUNTIF($E$2:E3360,E3360)</f>
        <v>581</v>
      </c>
      <c r="E3360" s="1" t="str">
        <f t="shared" si="104"/>
        <v/>
      </c>
      <c r="F3360" s="323">
        <f t="shared" si="105"/>
        <v>3358</v>
      </c>
      <c r="G3360" s="317"/>
      <c r="H3360" s="317"/>
      <c r="I3360" s="317"/>
      <c r="J3360" s="317"/>
      <c r="K3360" s="317"/>
      <c r="L3360" s="317"/>
      <c r="M3360" s="317"/>
      <c r="N3360" s="698"/>
      <c r="O3360" s="318"/>
      <c r="P3360" s="319"/>
      <c r="Q3360" s="320"/>
      <c r="R3360" s="319"/>
      <c r="S3360" s="319"/>
      <c r="T3360" s="320"/>
      <c r="U3360" s="321"/>
      <c r="V3360" s="270"/>
    </row>
    <row r="3361" spans="3:22">
      <c r="C3361" s="1">
        <f>+IF(D3361=1,COUNTIF($D$2:D3361,D3361),0)</f>
        <v>0</v>
      </c>
      <c r="D3361" s="1">
        <f>+COUNTIF($E$2:E3361,E3361)</f>
        <v>582</v>
      </c>
      <c r="E3361" s="1" t="str">
        <f t="shared" si="104"/>
        <v/>
      </c>
      <c r="F3361" s="323">
        <f t="shared" si="105"/>
        <v>3359</v>
      </c>
      <c r="G3361" s="317"/>
      <c r="H3361" s="317"/>
      <c r="I3361" s="317"/>
      <c r="J3361" s="317"/>
      <c r="K3361" s="317"/>
      <c r="L3361" s="317"/>
      <c r="M3361" s="317"/>
      <c r="N3361" s="698"/>
      <c r="O3361" s="318"/>
      <c r="P3361" s="319"/>
      <c r="Q3361" s="320"/>
      <c r="R3361" s="319"/>
      <c r="S3361" s="319"/>
      <c r="T3361" s="320"/>
      <c r="U3361" s="321"/>
      <c r="V3361" s="270"/>
    </row>
    <row r="3362" spans="3:22">
      <c r="C3362" s="1">
        <f>+IF(D3362=1,COUNTIF($D$2:D3362,D3362),0)</f>
        <v>0</v>
      </c>
      <c r="D3362" s="1">
        <f>+COUNTIF($E$2:E3362,E3362)</f>
        <v>583</v>
      </c>
      <c r="E3362" s="1" t="str">
        <f t="shared" si="104"/>
        <v/>
      </c>
      <c r="F3362" s="323">
        <f t="shared" si="105"/>
        <v>3360</v>
      </c>
      <c r="G3362" s="317"/>
      <c r="H3362" s="317"/>
      <c r="I3362" s="317"/>
      <c r="J3362" s="317"/>
      <c r="K3362" s="317"/>
      <c r="L3362" s="317"/>
      <c r="M3362" s="317"/>
      <c r="N3362" s="698"/>
      <c r="O3362" s="318"/>
      <c r="P3362" s="319"/>
      <c r="Q3362" s="320"/>
      <c r="R3362" s="319"/>
      <c r="S3362" s="319"/>
      <c r="T3362" s="320"/>
      <c r="U3362" s="321"/>
      <c r="V3362" s="270"/>
    </row>
    <row r="3363" spans="3:22">
      <c r="C3363" s="1">
        <f>+IF(D3363=1,COUNTIF($D$2:D3363,D3363),0)</f>
        <v>0</v>
      </c>
      <c r="D3363" s="1">
        <f>+COUNTIF($E$2:E3363,E3363)</f>
        <v>584</v>
      </c>
      <c r="E3363" s="1" t="str">
        <f t="shared" si="104"/>
        <v/>
      </c>
      <c r="F3363" s="323">
        <f t="shared" si="105"/>
        <v>3361</v>
      </c>
      <c r="G3363" s="317"/>
      <c r="H3363" s="317"/>
      <c r="I3363" s="317"/>
      <c r="J3363" s="317"/>
      <c r="K3363" s="317"/>
      <c r="L3363" s="317"/>
      <c r="M3363" s="317"/>
      <c r="N3363" s="698"/>
      <c r="O3363" s="318"/>
      <c r="P3363" s="319"/>
      <c r="Q3363" s="320"/>
      <c r="R3363" s="319"/>
      <c r="S3363" s="319"/>
      <c r="T3363" s="320"/>
      <c r="U3363" s="321"/>
      <c r="V3363" s="270"/>
    </row>
    <row r="3364" spans="3:22">
      <c r="C3364" s="1">
        <f>+IF(D3364=1,COUNTIF($D$2:D3364,D3364),0)</f>
        <v>0</v>
      </c>
      <c r="D3364" s="1">
        <f>+COUNTIF($E$2:E3364,E3364)</f>
        <v>585</v>
      </c>
      <c r="E3364" s="1" t="str">
        <f t="shared" si="104"/>
        <v/>
      </c>
      <c r="F3364" s="323">
        <f t="shared" si="105"/>
        <v>3362</v>
      </c>
      <c r="G3364" s="317"/>
      <c r="H3364" s="317"/>
      <c r="I3364" s="317"/>
      <c r="J3364" s="317"/>
      <c r="K3364" s="317"/>
      <c r="L3364" s="317"/>
      <c r="M3364" s="317"/>
      <c r="N3364" s="698"/>
      <c r="O3364" s="318"/>
      <c r="P3364" s="319"/>
      <c r="Q3364" s="320"/>
      <c r="R3364" s="319"/>
      <c r="S3364" s="319"/>
      <c r="T3364" s="320"/>
      <c r="U3364" s="321"/>
      <c r="V3364" s="270"/>
    </row>
    <row r="3365" spans="3:22">
      <c r="C3365" s="1">
        <f>+IF(D3365=1,COUNTIF($D$2:D3365,D3365),0)</f>
        <v>0</v>
      </c>
      <c r="D3365" s="1">
        <f>+COUNTIF($E$2:E3365,E3365)</f>
        <v>586</v>
      </c>
      <c r="E3365" s="1" t="str">
        <f t="shared" si="104"/>
        <v/>
      </c>
      <c r="F3365" s="323">
        <f t="shared" si="105"/>
        <v>3363</v>
      </c>
      <c r="G3365" s="317"/>
      <c r="H3365" s="317"/>
      <c r="I3365" s="317"/>
      <c r="J3365" s="317"/>
      <c r="K3365" s="317"/>
      <c r="L3365" s="317"/>
      <c r="M3365" s="317"/>
      <c r="N3365" s="698"/>
      <c r="O3365" s="318"/>
      <c r="P3365" s="319"/>
      <c r="Q3365" s="320"/>
      <c r="R3365" s="319"/>
      <c r="S3365" s="319"/>
      <c r="T3365" s="320"/>
      <c r="U3365" s="321"/>
      <c r="V3365" s="270"/>
    </row>
    <row r="3366" spans="3:22">
      <c r="C3366" s="1">
        <f>+IF(D3366=1,COUNTIF($D$2:D3366,D3366),0)</f>
        <v>0</v>
      </c>
      <c r="D3366" s="1">
        <f>+COUNTIF($E$2:E3366,E3366)</f>
        <v>587</v>
      </c>
      <c r="E3366" s="1" t="str">
        <f t="shared" si="104"/>
        <v/>
      </c>
      <c r="F3366" s="323">
        <f t="shared" si="105"/>
        <v>3364</v>
      </c>
      <c r="G3366" s="317"/>
      <c r="H3366" s="317"/>
      <c r="I3366" s="317"/>
      <c r="J3366" s="317"/>
      <c r="K3366" s="317"/>
      <c r="L3366" s="317"/>
      <c r="M3366" s="317"/>
      <c r="N3366" s="698"/>
      <c r="O3366" s="318"/>
      <c r="P3366" s="319"/>
      <c r="Q3366" s="320"/>
      <c r="R3366" s="319"/>
      <c r="S3366" s="319"/>
      <c r="T3366" s="320"/>
      <c r="U3366" s="321"/>
      <c r="V3366" s="270"/>
    </row>
    <row r="3367" spans="3:22">
      <c r="C3367" s="1">
        <f>+IF(D3367=1,COUNTIF($D$2:D3367,D3367),0)</f>
        <v>0</v>
      </c>
      <c r="D3367" s="1">
        <f>+COUNTIF($E$2:E3367,E3367)</f>
        <v>588</v>
      </c>
      <c r="E3367" s="1" t="str">
        <f t="shared" si="104"/>
        <v/>
      </c>
      <c r="F3367" s="323">
        <f t="shared" si="105"/>
        <v>3365</v>
      </c>
      <c r="G3367" s="317"/>
      <c r="H3367" s="317"/>
      <c r="I3367" s="317"/>
      <c r="J3367" s="317"/>
      <c r="K3367" s="317"/>
      <c r="L3367" s="317"/>
      <c r="M3367" s="317"/>
      <c r="N3367" s="698"/>
      <c r="O3367" s="318"/>
      <c r="P3367" s="319"/>
      <c r="Q3367" s="320"/>
      <c r="R3367" s="319"/>
      <c r="S3367" s="319"/>
      <c r="T3367" s="320"/>
      <c r="U3367" s="321"/>
      <c r="V3367" s="270"/>
    </row>
    <row r="3368" spans="3:22">
      <c r="C3368" s="1">
        <f>+IF(D3368=1,COUNTIF($D$2:D3368,D3368),0)</f>
        <v>0</v>
      </c>
      <c r="D3368" s="1">
        <f>+COUNTIF($E$2:E3368,E3368)</f>
        <v>589</v>
      </c>
      <c r="E3368" s="1" t="str">
        <f t="shared" si="104"/>
        <v/>
      </c>
      <c r="F3368" s="323">
        <f t="shared" si="105"/>
        <v>3366</v>
      </c>
      <c r="G3368" s="317"/>
      <c r="H3368" s="317"/>
      <c r="I3368" s="317"/>
      <c r="J3368" s="317"/>
      <c r="K3368" s="317"/>
      <c r="L3368" s="317"/>
      <c r="M3368" s="317"/>
      <c r="N3368" s="698"/>
      <c r="O3368" s="318"/>
      <c r="P3368" s="319"/>
      <c r="Q3368" s="320"/>
      <c r="R3368" s="319"/>
      <c r="S3368" s="319"/>
      <c r="T3368" s="320"/>
      <c r="U3368" s="321"/>
      <c r="V3368" s="270"/>
    </row>
    <row r="3369" spans="3:22">
      <c r="C3369" s="1">
        <f>+IF(D3369=1,COUNTIF($D$2:D3369,D3369),0)</f>
        <v>0</v>
      </c>
      <c r="D3369" s="1">
        <f>+COUNTIF($E$2:E3369,E3369)</f>
        <v>590</v>
      </c>
      <c r="E3369" s="1" t="str">
        <f t="shared" si="104"/>
        <v/>
      </c>
      <c r="F3369" s="323">
        <f t="shared" si="105"/>
        <v>3367</v>
      </c>
      <c r="G3369" s="317"/>
      <c r="H3369" s="317"/>
      <c r="I3369" s="317"/>
      <c r="J3369" s="317"/>
      <c r="K3369" s="317"/>
      <c r="L3369" s="317"/>
      <c r="M3369" s="317"/>
      <c r="N3369" s="698"/>
      <c r="O3369" s="318"/>
      <c r="P3369" s="319"/>
      <c r="Q3369" s="320"/>
      <c r="R3369" s="319"/>
      <c r="S3369" s="319"/>
      <c r="T3369" s="320"/>
      <c r="U3369" s="321"/>
      <c r="V3369" s="270"/>
    </row>
    <row r="3370" spans="3:22">
      <c r="C3370" s="1">
        <f>+IF(D3370=1,COUNTIF($D$2:D3370,D3370),0)</f>
        <v>0</v>
      </c>
      <c r="D3370" s="1">
        <f>+COUNTIF($E$2:E3370,E3370)</f>
        <v>591</v>
      </c>
      <c r="E3370" s="1" t="str">
        <f t="shared" si="104"/>
        <v/>
      </c>
      <c r="F3370" s="323">
        <f t="shared" si="105"/>
        <v>3368</v>
      </c>
      <c r="G3370" s="317"/>
      <c r="H3370" s="317"/>
      <c r="I3370" s="317"/>
      <c r="J3370" s="317"/>
      <c r="K3370" s="317"/>
      <c r="L3370" s="317"/>
      <c r="M3370" s="317"/>
      <c r="N3370" s="698"/>
      <c r="O3370" s="318"/>
      <c r="P3370" s="319"/>
      <c r="Q3370" s="320"/>
      <c r="R3370" s="319"/>
      <c r="S3370" s="319"/>
      <c r="T3370" s="320"/>
      <c r="U3370" s="321"/>
      <c r="V3370" s="270"/>
    </row>
    <row r="3371" spans="3:22">
      <c r="C3371" s="1">
        <f>+IF(D3371=1,COUNTIF($D$2:D3371,D3371),0)</f>
        <v>0</v>
      </c>
      <c r="D3371" s="1">
        <f>+COUNTIF($E$2:E3371,E3371)</f>
        <v>592</v>
      </c>
      <c r="E3371" s="1" t="str">
        <f t="shared" si="104"/>
        <v/>
      </c>
      <c r="F3371" s="323">
        <f t="shared" si="105"/>
        <v>3369</v>
      </c>
      <c r="G3371" s="317"/>
      <c r="H3371" s="317"/>
      <c r="I3371" s="317"/>
      <c r="J3371" s="317"/>
      <c r="K3371" s="317"/>
      <c r="L3371" s="317"/>
      <c r="M3371" s="317"/>
      <c r="N3371" s="698"/>
      <c r="O3371" s="318"/>
      <c r="P3371" s="319"/>
      <c r="Q3371" s="320"/>
      <c r="R3371" s="319"/>
      <c r="S3371" s="319"/>
      <c r="T3371" s="320"/>
      <c r="U3371" s="321"/>
      <c r="V3371" s="270"/>
    </row>
    <row r="3372" spans="3:22">
      <c r="C3372" s="1">
        <f>+IF(D3372=1,COUNTIF($D$2:D3372,D3372),0)</f>
        <v>0</v>
      </c>
      <c r="D3372" s="1">
        <f>+COUNTIF($E$2:E3372,E3372)</f>
        <v>593</v>
      </c>
      <c r="E3372" s="1" t="str">
        <f t="shared" si="104"/>
        <v/>
      </c>
      <c r="F3372" s="323">
        <f t="shared" si="105"/>
        <v>3370</v>
      </c>
      <c r="G3372" s="317"/>
      <c r="H3372" s="317"/>
      <c r="I3372" s="317"/>
      <c r="J3372" s="317"/>
      <c r="K3372" s="317"/>
      <c r="L3372" s="317"/>
      <c r="M3372" s="317"/>
      <c r="N3372" s="698"/>
      <c r="O3372" s="318"/>
      <c r="P3372" s="319"/>
      <c r="Q3372" s="320"/>
      <c r="R3372" s="319"/>
      <c r="S3372" s="319"/>
      <c r="T3372" s="320"/>
      <c r="U3372" s="321"/>
      <c r="V3372" s="270"/>
    </row>
    <row r="3373" spans="3:22">
      <c r="C3373" s="1">
        <f>+IF(D3373=1,COUNTIF($D$2:D3373,D3373),0)</f>
        <v>0</v>
      </c>
      <c r="D3373" s="1">
        <f>+COUNTIF($E$2:E3373,E3373)</f>
        <v>594</v>
      </c>
      <c r="E3373" s="1" t="str">
        <f t="shared" si="104"/>
        <v/>
      </c>
      <c r="F3373" s="323">
        <f t="shared" si="105"/>
        <v>3371</v>
      </c>
      <c r="G3373" s="317"/>
      <c r="H3373" s="317"/>
      <c r="I3373" s="317"/>
      <c r="J3373" s="317"/>
      <c r="K3373" s="317"/>
      <c r="L3373" s="317"/>
      <c r="M3373" s="317"/>
      <c r="N3373" s="698"/>
      <c r="O3373" s="318"/>
      <c r="P3373" s="319"/>
      <c r="Q3373" s="320"/>
      <c r="R3373" s="319"/>
      <c r="S3373" s="319"/>
      <c r="T3373" s="320"/>
      <c r="U3373" s="321"/>
      <c r="V3373" s="270"/>
    </row>
    <row r="3374" spans="3:22">
      <c r="C3374" s="1">
        <f>+IF(D3374=1,COUNTIF($D$2:D3374,D3374),0)</f>
        <v>0</v>
      </c>
      <c r="D3374" s="1">
        <f>+COUNTIF($E$2:E3374,E3374)</f>
        <v>595</v>
      </c>
      <c r="E3374" s="1" t="str">
        <f t="shared" si="104"/>
        <v/>
      </c>
      <c r="F3374" s="323">
        <f t="shared" si="105"/>
        <v>3372</v>
      </c>
      <c r="G3374" s="317"/>
      <c r="H3374" s="317"/>
      <c r="I3374" s="317"/>
      <c r="J3374" s="317"/>
      <c r="K3374" s="317"/>
      <c r="L3374" s="317"/>
      <c r="M3374" s="317"/>
      <c r="N3374" s="698"/>
      <c r="O3374" s="318"/>
      <c r="P3374" s="319"/>
      <c r="Q3374" s="320"/>
      <c r="R3374" s="319"/>
      <c r="S3374" s="319"/>
      <c r="T3374" s="320"/>
      <c r="U3374" s="321"/>
      <c r="V3374" s="270"/>
    </row>
    <row r="3375" spans="3:22">
      <c r="C3375" s="1">
        <f>+IF(D3375=1,COUNTIF($D$2:D3375,D3375),0)</f>
        <v>0</v>
      </c>
      <c r="D3375" s="1">
        <f>+COUNTIF($E$2:E3375,E3375)</f>
        <v>596</v>
      </c>
      <c r="E3375" s="1" t="str">
        <f t="shared" si="104"/>
        <v/>
      </c>
      <c r="F3375" s="323">
        <f t="shared" si="105"/>
        <v>3373</v>
      </c>
      <c r="G3375" s="317"/>
      <c r="H3375" s="317"/>
      <c r="I3375" s="317"/>
      <c r="J3375" s="317"/>
      <c r="K3375" s="317"/>
      <c r="L3375" s="317"/>
      <c r="M3375" s="317"/>
      <c r="N3375" s="698"/>
      <c r="O3375" s="318"/>
      <c r="P3375" s="319"/>
      <c r="Q3375" s="320"/>
      <c r="R3375" s="319"/>
      <c r="S3375" s="319"/>
      <c r="T3375" s="320"/>
      <c r="U3375" s="321"/>
      <c r="V3375" s="270"/>
    </row>
    <row r="3376" spans="3:22">
      <c r="C3376" s="1">
        <f>+IF(D3376=1,COUNTIF($D$2:D3376,D3376),0)</f>
        <v>0</v>
      </c>
      <c r="D3376" s="1">
        <f>+COUNTIF($E$2:E3376,E3376)</f>
        <v>597</v>
      </c>
      <c r="E3376" s="1" t="str">
        <f t="shared" si="104"/>
        <v/>
      </c>
      <c r="F3376" s="323">
        <f t="shared" si="105"/>
        <v>3374</v>
      </c>
      <c r="G3376" s="317"/>
      <c r="H3376" s="317"/>
      <c r="I3376" s="317"/>
      <c r="J3376" s="317"/>
      <c r="K3376" s="317"/>
      <c r="L3376" s="317"/>
      <c r="M3376" s="317"/>
      <c r="N3376" s="698"/>
      <c r="O3376" s="318"/>
      <c r="P3376" s="319"/>
      <c r="Q3376" s="320"/>
      <c r="R3376" s="319"/>
      <c r="S3376" s="319"/>
      <c r="T3376" s="320"/>
      <c r="U3376" s="321"/>
      <c r="V3376" s="270"/>
    </row>
    <row r="3377" spans="3:22">
      <c r="C3377" s="1">
        <f>+IF(D3377=1,COUNTIF($D$2:D3377,D3377),0)</f>
        <v>0</v>
      </c>
      <c r="D3377" s="1">
        <f>+COUNTIF($E$2:E3377,E3377)</f>
        <v>598</v>
      </c>
      <c r="E3377" s="1" t="str">
        <f t="shared" si="104"/>
        <v/>
      </c>
      <c r="F3377" s="323">
        <f t="shared" si="105"/>
        <v>3375</v>
      </c>
      <c r="G3377" s="317"/>
      <c r="H3377" s="317"/>
      <c r="I3377" s="317"/>
      <c r="J3377" s="317"/>
      <c r="K3377" s="317"/>
      <c r="L3377" s="317"/>
      <c r="M3377" s="317"/>
      <c r="N3377" s="698"/>
      <c r="O3377" s="318"/>
      <c r="P3377" s="319"/>
      <c r="Q3377" s="320"/>
      <c r="R3377" s="319"/>
      <c r="S3377" s="319"/>
      <c r="T3377" s="320"/>
      <c r="U3377" s="321"/>
      <c r="V3377" s="270"/>
    </row>
    <row r="3378" spans="3:22">
      <c r="C3378" s="1">
        <f>+IF(D3378=1,COUNTIF($D$2:D3378,D3378),0)</f>
        <v>0</v>
      </c>
      <c r="D3378" s="1">
        <f>+COUNTIF($E$2:E3378,E3378)</f>
        <v>599</v>
      </c>
      <c r="E3378" s="1" t="str">
        <f t="shared" si="104"/>
        <v/>
      </c>
      <c r="F3378" s="323">
        <f t="shared" si="105"/>
        <v>3376</v>
      </c>
      <c r="G3378" s="317"/>
      <c r="H3378" s="317"/>
      <c r="I3378" s="317"/>
      <c r="J3378" s="317"/>
      <c r="K3378" s="317"/>
      <c r="L3378" s="317"/>
      <c r="M3378" s="317"/>
      <c r="N3378" s="698"/>
      <c r="O3378" s="318"/>
      <c r="P3378" s="319"/>
      <c r="Q3378" s="320"/>
      <c r="R3378" s="319"/>
      <c r="S3378" s="319"/>
      <c r="T3378" s="320"/>
      <c r="U3378" s="321"/>
      <c r="V3378" s="270"/>
    </row>
    <row r="3379" spans="3:22">
      <c r="C3379" s="1">
        <f>+IF(D3379=1,COUNTIF($D$2:D3379,D3379),0)</f>
        <v>0</v>
      </c>
      <c r="D3379" s="1">
        <f>+COUNTIF($E$2:E3379,E3379)</f>
        <v>600</v>
      </c>
      <c r="E3379" s="1" t="str">
        <f t="shared" si="104"/>
        <v/>
      </c>
      <c r="F3379" s="323">
        <f t="shared" si="105"/>
        <v>3377</v>
      </c>
      <c r="G3379" s="317"/>
      <c r="H3379" s="317"/>
      <c r="I3379" s="317"/>
      <c r="J3379" s="317"/>
      <c r="K3379" s="317"/>
      <c r="L3379" s="317"/>
      <c r="M3379" s="317"/>
      <c r="N3379" s="698"/>
      <c r="O3379" s="318"/>
      <c r="P3379" s="319"/>
      <c r="Q3379" s="320"/>
      <c r="R3379" s="319"/>
      <c r="S3379" s="319"/>
      <c r="T3379" s="320"/>
      <c r="U3379" s="321"/>
      <c r="V3379" s="270"/>
    </row>
    <row r="3380" spans="3:22">
      <c r="C3380" s="1">
        <f>+IF(D3380=1,COUNTIF($D$2:D3380,D3380),0)</f>
        <v>0</v>
      </c>
      <c r="D3380" s="1">
        <f>+COUNTIF($E$2:E3380,E3380)</f>
        <v>601</v>
      </c>
      <c r="E3380" s="1" t="str">
        <f t="shared" si="104"/>
        <v/>
      </c>
      <c r="F3380" s="323">
        <f t="shared" si="105"/>
        <v>3378</v>
      </c>
      <c r="G3380" s="317"/>
      <c r="H3380" s="317"/>
      <c r="I3380" s="317"/>
      <c r="J3380" s="317"/>
      <c r="K3380" s="317"/>
      <c r="L3380" s="317"/>
      <c r="M3380" s="317"/>
      <c r="N3380" s="698"/>
      <c r="O3380" s="318"/>
      <c r="P3380" s="319"/>
      <c r="Q3380" s="320"/>
      <c r="R3380" s="319"/>
      <c r="S3380" s="319"/>
      <c r="T3380" s="320"/>
      <c r="U3380" s="321"/>
      <c r="V3380" s="270"/>
    </row>
    <row r="3381" spans="3:22">
      <c r="C3381" s="1">
        <f>+IF(D3381=1,COUNTIF($D$2:D3381,D3381),0)</f>
        <v>0</v>
      </c>
      <c r="D3381" s="1">
        <f>+COUNTIF($E$2:E3381,E3381)</f>
        <v>602</v>
      </c>
      <c r="E3381" s="1" t="str">
        <f t="shared" si="104"/>
        <v/>
      </c>
      <c r="F3381" s="323">
        <f t="shared" si="105"/>
        <v>3379</v>
      </c>
      <c r="G3381" s="317"/>
      <c r="H3381" s="317"/>
      <c r="I3381" s="317"/>
      <c r="J3381" s="317"/>
      <c r="K3381" s="317"/>
      <c r="L3381" s="317"/>
      <c r="M3381" s="317"/>
      <c r="N3381" s="698"/>
      <c r="O3381" s="318"/>
      <c r="P3381" s="319"/>
      <c r="Q3381" s="320"/>
      <c r="R3381" s="319"/>
      <c r="S3381" s="319"/>
      <c r="T3381" s="320"/>
      <c r="U3381" s="321"/>
      <c r="V3381" s="270"/>
    </row>
    <row r="3382" spans="3:22">
      <c r="C3382" s="1">
        <f>+IF(D3382=1,COUNTIF($D$2:D3382,D3382),0)</f>
        <v>0</v>
      </c>
      <c r="D3382" s="1">
        <f>+COUNTIF($E$2:E3382,E3382)</f>
        <v>603</v>
      </c>
      <c r="E3382" s="1" t="str">
        <f t="shared" si="104"/>
        <v/>
      </c>
      <c r="F3382" s="323">
        <f t="shared" si="105"/>
        <v>3380</v>
      </c>
      <c r="G3382" s="317"/>
      <c r="H3382" s="317"/>
      <c r="I3382" s="317"/>
      <c r="J3382" s="317"/>
      <c r="K3382" s="317"/>
      <c r="L3382" s="317"/>
      <c r="M3382" s="317"/>
      <c r="N3382" s="698"/>
      <c r="O3382" s="318"/>
      <c r="P3382" s="319"/>
      <c r="Q3382" s="320"/>
      <c r="R3382" s="319"/>
      <c r="S3382" s="319"/>
      <c r="T3382" s="320"/>
      <c r="U3382" s="321"/>
      <c r="V3382" s="270"/>
    </row>
    <row r="3383" spans="3:22">
      <c r="C3383" s="1">
        <f>+IF(D3383=1,COUNTIF($D$2:D3383,D3383),0)</f>
        <v>0</v>
      </c>
      <c r="D3383" s="1">
        <f>+COUNTIF($E$2:E3383,E3383)</f>
        <v>604</v>
      </c>
      <c r="E3383" s="1" t="str">
        <f t="shared" si="104"/>
        <v/>
      </c>
      <c r="F3383" s="323">
        <f t="shared" si="105"/>
        <v>3381</v>
      </c>
      <c r="G3383" s="317"/>
      <c r="H3383" s="317"/>
      <c r="I3383" s="317"/>
      <c r="J3383" s="317"/>
      <c r="K3383" s="317"/>
      <c r="L3383" s="317"/>
      <c r="M3383" s="317"/>
      <c r="N3383" s="698"/>
      <c r="O3383" s="318"/>
      <c r="P3383" s="319"/>
      <c r="Q3383" s="320"/>
      <c r="R3383" s="319"/>
      <c r="S3383" s="319"/>
      <c r="T3383" s="320"/>
      <c r="U3383" s="321"/>
      <c r="V3383" s="270"/>
    </row>
    <row r="3384" spans="3:22">
      <c r="C3384" s="1">
        <f>+IF(D3384=1,COUNTIF($D$2:D3384,D3384),0)</f>
        <v>0</v>
      </c>
      <c r="D3384" s="1">
        <f>+COUNTIF($E$2:E3384,E3384)</f>
        <v>605</v>
      </c>
      <c r="E3384" s="1" t="str">
        <f t="shared" si="104"/>
        <v/>
      </c>
      <c r="F3384" s="323">
        <f t="shared" si="105"/>
        <v>3382</v>
      </c>
      <c r="G3384" s="317"/>
      <c r="H3384" s="317"/>
      <c r="I3384" s="317"/>
      <c r="J3384" s="317"/>
      <c r="K3384" s="317"/>
      <c r="L3384" s="317"/>
      <c r="M3384" s="317"/>
      <c r="N3384" s="698"/>
      <c r="O3384" s="318"/>
      <c r="P3384" s="319"/>
      <c r="Q3384" s="320"/>
      <c r="R3384" s="319"/>
      <c r="S3384" s="319"/>
      <c r="T3384" s="320"/>
      <c r="U3384" s="321"/>
      <c r="V3384" s="270"/>
    </row>
    <row r="3385" spans="3:22">
      <c r="C3385" s="1">
        <f>+IF(D3385=1,COUNTIF($D$2:D3385,D3385),0)</f>
        <v>0</v>
      </c>
      <c r="D3385" s="1">
        <f>+COUNTIF($E$2:E3385,E3385)</f>
        <v>606</v>
      </c>
      <c r="E3385" s="1" t="str">
        <f t="shared" si="104"/>
        <v/>
      </c>
      <c r="F3385" s="323">
        <f t="shared" si="105"/>
        <v>3383</v>
      </c>
      <c r="G3385" s="317"/>
      <c r="H3385" s="317"/>
      <c r="I3385" s="317"/>
      <c r="J3385" s="317"/>
      <c r="K3385" s="317"/>
      <c r="L3385" s="317"/>
      <c r="M3385" s="317"/>
      <c r="N3385" s="698"/>
      <c r="O3385" s="318"/>
      <c r="P3385" s="319"/>
      <c r="Q3385" s="320"/>
      <c r="R3385" s="319"/>
      <c r="S3385" s="319"/>
      <c r="T3385" s="320"/>
      <c r="U3385" s="321"/>
      <c r="V3385" s="270"/>
    </row>
    <row r="3386" spans="3:22">
      <c r="C3386" s="1">
        <f>+IF(D3386=1,COUNTIF($D$2:D3386,D3386),0)</f>
        <v>0</v>
      </c>
      <c r="D3386" s="1">
        <f>+COUNTIF($E$2:E3386,E3386)</f>
        <v>607</v>
      </c>
      <c r="E3386" s="1" t="str">
        <f t="shared" si="104"/>
        <v/>
      </c>
      <c r="F3386" s="323">
        <f t="shared" si="105"/>
        <v>3384</v>
      </c>
      <c r="G3386" s="317"/>
      <c r="H3386" s="317"/>
      <c r="I3386" s="317"/>
      <c r="J3386" s="317"/>
      <c r="K3386" s="317"/>
      <c r="L3386" s="317"/>
      <c r="M3386" s="317"/>
      <c r="N3386" s="698"/>
      <c r="O3386" s="318"/>
      <c r="P3386" s="319"/>
      <c r="Q3386" s="320"/>
      <c r="R3386" s="319"/>
      <c r="S3386" s="319"/>
      <c r="T3386" s="320"/>
      <c r="U3386" s="321"/>
      <c r="V3386" s="270"/>
    </row>
    <row r="3387" spans="3:22">
      <c r="C3387" s="1">
        <f>+IF(D3387=1,COUNTIF($D$2:D3387,D3387),0)</f>
        <v>0</v>
      </c>
      <c r="D3387" s="1">
        <f>+COUNTIF($E$2:E3387,E3387)</f>
        <v>608</v>
      </c>
      <c r="E3387" s="1" t="str">
        <f t="shared" si="104"/>
        <v/>
      </c>
      <c r="F3387" s="323">
        <f t="shared" si="105"/>
        <v>3385</v>
      </c>
      <c r="G3387" s="317"/>
      <c r="H3387" s="317"/>
      <c r="I3387" s="317"/>
      <c r="J3387" s="317"/>
      <c r="K3387" s="317"/>
      <c r="L3387" s="317"/>
      <c r="M3387" s="317"/>
      <c r="N3387" s="698"/>
      <c r="O3387" s="318"/>
      <c r="P3387" s="319"/>
      <c r="Q3387" s="320"/>
      <c r="R3387" s="319"/>
      <c r="S3387" s="319"/>
      <c r="T3387" s="320"/>
      <c r="U3387" s="321"/>
      <c r="V3387" s="270"/>
    </row>
    <row r="3388" spans="3:22">
      <c r="C3388" s="1">
        <f>+IF(D3388=1,COUNTIF($D$2:D3388,D3388),0)</f>
        <v>0</v>
      </c>
      <c r="D3388" s="1">
        <f>+COUNTIF($E$2:E3388,E3388)</f>
        <v>609</v>
      </c>
      <c r="E3388" s="1" t="str">
        <f t="shared" si="104"/>
        <v/>
      </c>
      <c r="F3388" s="323">
        <f t="shared" si="105"/>
        <v>3386</v>
      </c>
      <c r="G3388" s="317"/>
      <c r="H3388" s="317"/>
      <c r="I3388" s="317"/>
      <c r="J3388" s="317"/>
      <c r="K3388" s="317"/>
      <c r="L3388" s="317"/>
      <c r="M3388" s="317"/>
      <c r="N3388" s="698"/>
      <c r="O3388" s="318"/>
      <c r="P3388" s="319"/>
      <c r="Q3388" s="320"/>
      <c r="R3388" s="319"/>
      <c r="S3388" s="319"/>
      <c r="T3388" s="320"/>
      <c r="U3388" s="321"/>
      <c r="V3388" s="270"/>
    </row>
    <row r="3389" spans="3:22">
      <c r="C3389" s="1">
        <f>+IF(D3389=1,COUNTIF($D$2:D3389,D3389),0)</f>
        <v>0</v>
      </c>
      <c r="D3389" s="1">
        <f>+COUNTIF($E$2:E3389,E3389)</f>
        <v>610</v>
      </c>
      <c r="E3389" s="1" t="str">
        <f t="shared" si="104"/>
        <v/>
      </c>
      <c r="F3389" s="323">
        <f t="shared" si="105"/>
        <v>3387</v>
      </c>
      <c r="G3389" s="317"/>
      <c r="H3389" s="317"/>
      <c r="I3389" s="317"/>
      <c r="J3389" s="317"/>
      <c r="K3389" s="317"/>
      <c r="L3389" s="317"/>
      <c r="M3389" s="317"/>
      <c r="N3389" s="698"/>
      <c r="O3389" s="318"/>
      <c r="P3389" s="319"/>
      <c r="Q3389" s="320"/>
      <c r="R3389" s="319"/>
      <c r="S3389" s="319"/>
      <c r="T3389" s="320"/>
      <c r="U3389" s="321"/>
      <c r="V3389" s="270"/>
    </row>
    <row r="3390" spans="3:22">
      <c r="C3390" s="1">
        <f>+IF(D3390=1,COUNTIF($D$2:D3390,D3390),0)</f>
        <v>0</v>
      </c>
      <c r="D3390" s="1">
        <f>+COUNTIF($E$2:E3390,E3390)</f>
        <v>611</v>
      </c>
      <c r="E3390" s="1" t="str">
        <f t="shared" si="104"/>
        <v/>
      </c>
      <c r="F3390" s="323">
        <f t="shared" si="105"/>
        <v>3388</v>
      </c>
      <c r="G3390" s="317"/>
      <c r="H3390" s="317"/>
      <c r="I3390" s="317"/>
      <c r="J3390" s="317"/>
      <c r="K3390" s="317"/>
      <c r="L3390" s="317"/>
      <c r="M3390" s="317"/>
      <c r="N3390" s="698"/>
      <c r="O3390" s="318"/>
      <c r="P3390" s="319"/>
      <c r="Q3390" s="320"/>
      <c r="R3390" s="319"/>
      <c r="S3390" s="319"/>
      <c r="T3390" s="320"/>
      <c r="U3390" s="321"/>
      <c r="V3390" s="270"/>
    </row>
    <row r="3391" spans="3:22">
      <c r="C3391" s="1">
        <f>+IF(D3391=1,COUNTIF($D$2:D3391,D3391),0)</f>
        <v>0</v>
      </c>
      <c r="D3391" s="1">
        <f>+COUNTIF($E$2:E3391,E3391)</f>
        <v>612</v>
      </c>
      <c r="E3391" s="1" t="str">
        <f t="shared" si="104"/>
        <v/>
      </c>
      <c r="F3391" s="323">
        <f t="shared" si="105"/>
        <v>3389</v>
      </c>
      <c r="G3391" s="317"/>
      <c r="H3391" s="317"/>
      <c r="I3391" s="317"/>
      <c r="J3391" s="317"/>
      <c r="K3391" s="317"/>
      <c r="L3391" s="317"/>
      <c r="M3391" s="317"/>
      <c r="N3391" s="698"/>
      <c r="O3391" s="318"/>
      <c r="P3391" s="319"/>
      <c r="Q3391" s="320"/>
      <c r="R3391" s="319"/>
      <c r="S3391" s="319"/>
      <c r="T3391" s="320"/>
      <c r="U3391" s="321"/>
      <c r="V3391" s="270"/>
    </row>
    <row r="3392" spans="3:22">
      <c r="C3392" s="1">
        <f>+IF(D3392=1,COUNTIF($D$2:D3392,D3392),0)</f>
        <v>0</v>
      </c>
      <c r="D3392" s="1">
        <f>+COUNTIF($E$2:E3392,E3392)</f>
        <v>613</v>
      </c>
      <c r="E3392" s="1" t="str">
        <f t="shared" si="104"/>
        <v/>
      </c>
      <c r="F3392" s="323">
        <f t="shared" si="105"/>
        <v>3390</v>
      </c>
      <c r="G3392" s="317"/>
      <c r="H3392" s="317"/>
      <c r="I3392" s="317"/>
      <c r="J3392" s="317"/>
      <c r="K3392" s="317"/>
      <c r="L3392" s="317"/>
      <c r="M3392" s="317"/>
      <c r="N3392" s="698"/>
      <c r="O3392" s="318"/>
      <c r="P3392" s="319"/>
      <c r="Q3392" s="320"/>
      <c r="R3392" s="319"/>
      <c r="S3392" s="319"/>
      <c r="T3392" s="320"/>
      <c r="U3392" s="321"/>
      <c r="V3392" s="270"/>
    </row>
    <row r="3393" spans="3:22">
      <c r="C3393" s="1">
        <f>+IF(D3393=1,COUNTIF($D$2:D3393,D3393),0)</f>
        <v>0</v>
      </c>
      <c r="D3393" s="1">
        <f>+COUNTIF($E$2:E3393,E3393)</f>
        <v>614</v>
      </c>
      <c r="E3393" s="1" t="str">
        <f t="shared" si="104"/>
        <v/>
      </c>
      <c r="F3393" s="323">
        <f t="shared" si="105"/>
        <v>3391</v>
      </c>
      <c r="G3393" s="317"/>
      <c r="H3393" s="317"/>
      <c r="I3393" s="317"/>
      <c r="J3393" s="317"/>
      <c r="K3393" s="317"/>
      <c r="L3393" s="317"/>
      <c r="M3393" s="317"/>
      <c r="N3393" s="698"/>
      <c r="O3393" s="318"/>
      <c r="P3393" s="319"/>
      <c r="Q3393" s="320"/>
      <c r="R3393" s="319"/>
      <c r="S3393" s="319"/>
      <c r="T3393" s="320"/>
      <c r="U3393" s="321"/>
      <c r="V3393" s="270"/>
    </row>
    <row r="3394" spans="3:22">
      <c r="C3394" s="1">
        <f>+IF(D3394=1,COUNTIF($D$2:D3394,D3394),0)</f>
        <v>0</v>
      </c>
      <c r="D3394" s="1">
        <f>+COUNTIF($E$2:E3394,E3394)</f>
        <v>615</v>
      </c>
      <c r="E3394" s="1" t="str">
        <f t="shared" si="104"/>
        <v/>
      </c>
      <c r="F3394" s="323">
        <f t="shared" si="105"/>
        <v>3392</v>
      </c>
      <c r="G3394" s="317"/>
      <c r="H3394" s="317"/>
      <c r="I3394" s="317"/>
      <c r="J3394" s="317"/>
      <c r="K3394" s="317"/>
      <c r="L3394" s="317"/>
      <c r="M3394" s="317"/>
      <c r="N3394" s="698"/>
      <c r="O3394" s="318"/>
      <c r="P3394" s="319"/>
      <c r="Q3394" s="320"/>
      <c r="R3394" s="319"/>
      <c r="S3394" s="319"/>
      <c r="T3394" s="320"/>
      <c r="U3394" s="321"/>
      <c r="V3394" s="270"/>
    </row>
    <row r="3395" spans="3:22">
      <c r="C3395" s="1">
        <f>+IF(D3395=1,COUNTIF($D$2:D3395,D3395),0)</f>
        <v>0</v>
      </c>
      <c r="D3395" s="1">
        <f>+COUNTIF($E$2:E3395,E3395)</f>
        <v>616</v>
      </c>
      <c r="E3395" s="1" t="str">
        <f t="shared" si="104"/>
        <v/>
      </c>
      <c r="F3395" s="323">
        <f t="shared" si="105"/>
        <v>3393</v>
      </c>
      <c r="G3395" s="317"/>
      <c r="H3395" s="317"/>
      <c r="I3395" s="317"/>
      <c r="J3395" s="317"/>
      <c r="K3395" s="317"/>
      <c r="L3395" s="317"/>
      <c r="M3395" s="317"/>
      <c r="N3395" s="698"/>
      <c r="O3395" s="318"/>
      <c r="P3395" s="319"/>
      <c r="Q3395" s="320"/>
      <c r="R3395" s="319"/>
      <c r="S3395" s="319"/>
      <c r="T3395" s="320"/>
      <c r="U3395" s="321"/>
      <c r="V3395" s="270"/>
    </row>
    <row r="3396" spans="3:22">
      <c r="C3396" s="1">
        <f>+IF(D3396=1,COUNTIF($D$2:D3396,D3396),0)</f>
        <v>0</v>
      </c>
      <c r="D3396" s="1">
        <f>+COUNTIF($E$2:E3396,E3396)</f>
        <v>617</v>
      </c>
      <c r="E3396" s="1" t="str">
        <f t="shared" ref="E3396:E3459" si="106">+K3396&amp;N3396</f>
        <v/>
      </c>
      <c r="F3396" s="323">
        <f t="shared" si="105"/>
        <v>3394</v>
      </c>
      <c r="G3396" s="317"/>
      <c r="H3396" s="317"/>
      <c r="I3396" s="317"/>
      <c r="J3396" s="317"/>
      <c r="K3396" s="317"/>
      <c r="L3396" s="317"/>
      <c r="M3396" s="317"/>
      <c r="N3396" s="698"/>
      <c r="O3396" s="318"/>
      <c r="P3396" s="319"/>
      <c r="Q3396" s="320"/>
      <c r="R3396" s="319"/>
      <c r="S3396" s="319"/>
      <c r="T3396" s="320"/>
      <c r="U3396" s="321"/>
      <c r="V3396" s="270"/>
    </row>
    <row r="3397" spans="3:22">
      <c r="C3397" s="1">
        <f>+IF(D3397=1,COUNTIF($D$2:D3397,D3397),0)</f>
        <v>0</v>
      </c>
      <c r="D3397" s="1">
        <f>+COUNTIF($E$2:E3397,E3397)</f>
        <v>618</v>
      </c>
      <c r="E3397" s="1" t="str">
        <f t="shared" si="106"/>
        <v/>
      </c>
      <c r="F3397" s="323">
        <f t="shared" ref="F3397:F3460" si="107">ROW()-2</f>
        <v>3395</v>
      </c>
      <c r="G3397" s="317"/>
      <c r="H3397" s="317"/>
      <c r="I3397" s="317"/>
      <c r="J3397" s="317"/>
      <c r="K3397" s="317"/>
      <c r="L3397" s="317"/>
      <c r="M3397" s="317"/>
      <c r="N3397" s="698"/>
      <c r="O3397" s="318"/>
      <c r="P3397" s="319"/>
      <c r="Q3397" s="320"/>
      <c r="R3397" s="319"/>
      <c r="S3397" s="319"/>
      <c r="T3397" s="320"/>
      <c r="U3397" s="321"/>
      <c r="V3397" s="270"/>
    </row>
    <row r="3398" spans="3:22">
      <c r="C3398" s="1">
        <f>+IF(D3398=1,COUNTIF($D$2:D3398,D3398),0)</f>
        <v>0</v>
      </c>
      <c r="D3398" s="1">
        <f>+COUNTIF($E$2:E3398,E3398)</f>
        <v>619</v>
      </c>
      <c r="E3398" s="1" t="str">
        <f t="shared" si="106"/>
        <v/>
      </c>
      <c r="F3398" s="323">
        <f t="shared" si="107"/>
        <v>3396</v>
      </c>
      <c r="G3398" s="317"/>
      <c r="H3398" s="317"/>
      <c r="I3398" s="317"/>
      <c r="J3398" s="317"/>
      <c r="K3398" s="317"/>
      <c r="L3398" s="317"/>
      <c r="M3398" s="317"/>
      <c r="N3398" s="698"/>
      <c r="O3398" s="318"/>
      <c r="P3398" s="319"/>
      <c r="Q3398" s="320"/>
      <c r="R3398" s="319"/>
      <c r="S3398" s="319"/>
      <c r="T3398" s="320"/>
      <c r="U3398" s="321"/>
      <c r="V3398" s="270"/>
    </row>
    <row r="3399" spans="3:22">
      <c r="C3399" s="1">
        <f>+IF(D3399=1,COUNTIF($D$2:D3399,D3399),0)</f>
        <v>0</v>
      </c>
      <c r="D3399" s="1">
        <f>+COUNTIF($E$2:E3399,E3399)</f>
        <v>620</v>
      </c>
      <c r="E3399" s="1" t="str">
        <f t="shared" si="106"/>
        <v/>
      </c>
      <c r="F3399" s="323">
        <f t="shared" si="107"/>
        <v>3397</v>
      </c>
      <c r="G3399" s="317"/>
      <c r="H3399" s="317"/>
      <c r="I3399" s="317"/>
      <c r="J3399" s="317"/>
      <c r="K3399" s="317"/>
      <c r="L3399" s="317"/>
      <c r="M3399" s="317"/>
      <c r="N3399" s="698"/>
      <c r="O3399" s="318"/>
      <c r="P3399" s="319"/>
      <c r="Q3399" s="320"/>
      <c r="R3399" s="319"/>
      <c r="S3399" s="319"/>
      <c r="T3399" s="320"/>
      <c r="U3399" s="321"/>
      <c r="V3399" s="270"/>
    </row>
    <row r="3400" spans="3:22">
      <c r="C3400" s="1">
        <f>+IF(D3400=1,COUNTIF($D$2:D3400,D3400),0)</f>
        <v>0</v>
      </c>
      <c r="D3400" s="1">
        <f>+COUNTIF($E$2:E3400,E3400)</f>
        <v>621</v>
      </c>
      <c r="E3400" s="1" t="str">
        <f t="shared" si="106"/>
        <v/>
      </c>
      <c r="F3400" s="323">
        <f t="shared" si="107"/>
        <v>3398</v>
      </c>
      <c r="G3400" s="317"/>
      <c r="H3400" s="317"/>
      <c r="I3400" s="317"/>
      <c r="J3400" s="317"/>
      <c r="K3400" s="317"/>
      <c r="L3400" s="317"/>
      <c r="M3400" s="317"/>
      <c r="N3400" s="698"/>
      <c r="O3400" s="318"/>
      <c r="P3400" s="319"/>
      <c r="Q3400" s="320"/>
      <c r="R3400" s="319"/>
      <c r="S3400" s="319"/>
      <c r="T3400" s="320"/>
      <c r="U3400" s="321"/>
      <c r="V3400" s="270"/>
    </row>
    <row r="3401" spans="3:22">
      <c r="C3401" s="1">
        <f>+IF(D3401=1,COUNTIF($D$2:D3401,D3401),0)</f>
        <v>0</v>
      </c>
      <c r="D3401" s="1">
        <f>+COUNTIF($E$2:E3401,E3401)</f>
        <v>622</v>
      </c>
      <c r="E3401" s="1" t="str">
        <f t="shared" si="106"/>
        <v/>
      </c>
      <c r="F3401" s="323">
        <f t="shared" si="107"/>
        <v>3399</v>
      </c>
      <c r="G3401" s="317"/>
      <c r="H3401" s="317"/>
      <c r="I3401" s="317"/>
      <c r="J3401" s="317"/>
      <c r="K3401" s="317"/>
      <c r="L3401" s="317"/>
      <c r="M3401" s="317"/>
      <c r="N3401" s="698"/>
      <c r="O3401" s="318"/>
      <c r="P3401" s="319"/>
      <c r="Q3401" s="320"/>
      <c r="R3401" s="319"/>
      <c r="S3401" s="319"/>
      <c r="T3401" s="320"/>
      <c r="U3401" s="321"/>
      <c r="V3401" s="270"/>
    </row>
    <row r="3402" spans="3:22">
      <c r="C3402" s="1">
        <f>+IF(D3402=1,COUNTIF($D$2:D3402,D3402),0)</f>
        <v>0</v>
      </c>
      <c r="D3402" s="1">
        <f>+COUNTIF($E$2:E3402,E3402)</f>
        <v>623</v>
      </c>
      <c r="E3402" s="1" t="str">
        <f t="shared" si="106"/>
        <v/>
      </c>
      <c r="F3402" s="323">
        <f t="shared" si="107"/>
        <v>3400</v>
      </c>
      <c r="G3402" s="317"/>
      <c r="H3402" s="317"/>
      <c r="I3402" s="317"/>
      <c r="J3402" s="317"/>
      <c r="K3402" s="317"/>
      <c r="L3402" s="317"/>
      <c r="M3402" s="317"/>
      <c r="N3402" s="333"/>
      <c r="O3402" s="318"/>
      <c r="P3402" s="319"/>
      <c r="Q3402" s="320"/>
      <c r="R3402" s="319"/>
      <c r="S3402" s="319"/>
      <c r="T3402" s="320"/>
      <c r="U3402" s="321"/>
      <c r="V3402" s="270"/>
    </row>
    <row r="3403" spans="3:22">
      <c r="C3403" s="1">
        <f>+IF(D3403=1,COUNTIF($D$2:D3403,D3403),0)</f>
        <v>0</v>
      </c>
      <c r="D3403" s="1">
        <f>+COUNTIF($E$2:E3403,E3403)</f>
        <v>624</v>
      </c>
      <c r="E3403" s="1" t="str">
        <f t="shared" si="106"/>
        <v/>
      </c>
      <c r="F3403" s="323">
        <f t="shared" si="107"/>
        <v>3401</v>
      </c>
      <c r="G3403" s="317"/>
      <c r="H3403" s="317"/>
      <c r="I3403" s="317"/>
      <c r="J3403" s="317"/>
      <c r="K3403" s="317"/>
      <c r="L3403" s="317"/>
      <c r="M3403" s="317"/>
      <c r="N3403" s="698"/>
      <c r="O3403" s="318"/>
      <c r="P3403" s="319"/>
      <c r="Q3403" s="320"/>
      <c r="R3403" s="319"/>
      <c r="S3403" s="319"/>
      <c r="T3403" s="320"/>
      <c r="U3403" s="321"/>
      <c r="V3403" s="270"/>
    </row>
    <row r="3404" spans="3:22">
      <c r="C3404" s="1">
        <f>+IF(D3404=1,COUNTIF($D$2:D3404,D3404),0)</f>
        <v>0</v>
      </c>
      <c r="D3404" s="1">
        <f>+COUNTIF($E$2:E3404,E3404)</f>
        <v>625</v>
      </c>
      <c r="E3404" s="1" t="str">
        <f t="shared" si="106"/>
        <v/>
      </c>
      <c r="F3404" s="323">
        <f t="shared" si="107"/>
        <v>3402</v>
      </c>
      <c r="G3404" s="317"/>
      <c r="H3404" s="317"/>
      <c r="I3404" s="317"/>
      <c r="J3404" s="317"/>
      <c r="K3404" s="317"/>
      <c r="L3404" s="317"/>
      <c r="M3404" s="317"/>
      <c r="N3404" s="698"/>
      <c r="O3404" s="318"/>
      <c r="P3404" s="319"/>
      <c r="Q3404" s="320"/>
      <c r="R3404" s="319"/>
      <c r="S3404" s="319"/>
      <c r="T3404" s="320"/>
      <c r="U3404" s="321"/>
      <c r="V3404" s="270"/>
    </row>
    <row r="3405" spans="3:22">
      <c r="C3405" s="1">
        <f>+IF(D3405=1,COUNTIF($D$2:D3405,D3405),0)</f>
        <v>0</v>
      </c>
      <c r="D3405" s="1">
        <f>+COUNTIF($E$2:E3405,E3405)</f>
        <v>626</v>
      </c>
      <c r="E3405" s="1" t="str">
        <f t="shared" si="106"/>
        <v/>
      </c>
      <c r="F3405" s="323">
        <f t="shared" si="107"/>
        <v>3403</v>
      </c>
      <c r="G3405" s="317"/>
      <c r="H3405" s="317"/>
      <c r="I3405" s="317"/>
      <c r="J3405" s="317"/>
      <c r="K3405" s="317"/>
      <c r="L3405" s="317"/>
      <c r="M3405" s="317"/>
      <c r="N3405" s="333"/>
      <c r="O3405" s="318"/>
      <c r="P3405" s="319"/>
      <c r="Q3405" s="320"/>
      <c r="R3405" s="319"/>
      <c r="S3405" s="319"/>
      <c r="T3405" s="320"/>
      <c r="U3405" s="321"/>
      <c r="V3405" s="270"/>
    </row>
    <row r="3406" spans="3:22">
      <c r="C3406" s="1">
        <f>+IF(D3406=1,COUNTIF($D$2:D3406,D3406),0)</f>
        <v>0</v>
      </c>
      <c r="D3406" s="1">
        <f>+COUNTIF($E$2:E3406,E3406)</f>
        <v>627</v>
      </c>
      <c r="E3406" s="1" t="str">
        <f t="shared" si="106"/>
        <v/>
      </c>
      <c r="F3406" s="323">
        <f t="shared" si="107"/>
        <v>3404</v>
      </c>
      <c r="G3406" s="317"/>
      <c r="H3406" s="317"/>
      <c r="I3406" s="317"/>
      <c r="J3406" s="317"/>
      <c r="K3406" s="317"/>
      <c r="L3406" s="317"/>
      <c r="M3406" s="317"/>
      <c r="N3406" s="698"/>
      <c r="O3406" s="318"/>
      <c r="P3406" s="319"/>
      <c r="Q3406" s="320"/>
      <c r="R3406" s="319"/>
      <c r="S3406" s="319"/>
      <c r="T3406" s="320"/>
      <c r="U3406" s="321"/>
      <c r="V3406" s="270"/>
    </row>
    <row r="3407" spans="3:22">
      <c r="C3407" s="1">
        <f>+IF(D3407=1,COUNTIF($D$2:D3407,D3407),0)</f>
        <v>0</v>
      </c>
      <c r="D3407" s="1">
        <f>+COUNTIF($E$2:E3407,E3407)</f>
        <v>628</v>
      </c>
      <c r="E3407" s="1" t="str">
        <f t="shared" si="106"/>
        <v/>
      </c>
      <c r="F3407" s="323">
        <f t="shared" si="107"/>
        <v>3405</v>
      </c>
      <c r="G3407" s="317"/>
      <c r="H3407" s="317"/>
      <c r="I3407" s="317"/>
      <c r="J3407" s="317"/>
      <c r="K3407" s="317"/>
      <c r="L3407" s="317"/>
      <c r="M3407" s="317"/>
      <c r="N3407" s="698"/>
      <c r="O3407" s="318"/>
      <c r="P3407" s="319"/>
      <c r="Q3407" s="320"/>
      <c r="R3407" s="319"/>
      <c r="S3407" s="319"/>
      <c r="T3407" s="320"/>
      <c r="U3407" s="321"/>
      <c r="V3407" s="270"/>
    </row>
    <row r="3408" spans="3:22">
      <c r="C3408" s="1">
        <f>+IF(D3408=1,COUNTIF($D$2:D3408,D3408),0)</f>
        <v>0</v>
      </c>
      <c r="D3408" s="1">
        <f>+COUNTIF($E$2:E3408,E3408)</f>
        <v>629</v>
      </c>
      <c r="E3408" s="1" t="str">
        <f t="shared" si="106"/>
        <v/>
      </c>
      <c r="F3408" s="323">
        <f t="shared" si="107"/>
        <v>3406</v>
      </c>
      <c r="G3408" s="317"/>
      <c r="H3408" s="317"/>
      <c r="I3408" s="317"/>
      <c r="J3408" s="317"/>
      <c r="K3408" s="317"/>
      <c r="L3408" s="317"/>
      <c r="M3408" s="317"/>
      <c r="N3408" s="698"/>
      <c r="O3408" s="318"/>
      <c r="P3408" s="319"/>
      <c r="Q3408" s="320"/>
      <c r="R3408" s="319"/>
      <c r="S3408" s="319"/>
      <c r="T3408" s="320"/>
      <c r="U3408" s="321"/>
      <c r="V3408" s="270"/>
    </row>
    <row r="3409" spans="3:22">
      <c r="C3409" s="1">
        <f>+IF(D3409=1,COUNTIF($D$2:D3409,D3409),0)</f>
        <v>0</v>
      </c>
      <c r="D3409" s="1">
        <f>+COUNTIF($E$2:E3409,E3409)</f>
        <v>630</v>
      </c>
      <c r="E3409" s="1" t="str">
        <f t="shared" si="106"/>
        <v/>
      </c>
      <c r="F3409" s="323">
        <f t="shared" si="107"/>
        <v>3407</v>
      </c>
      <c r="G3409" s="317"/>
      <c r="H3409" s="317"/>
      <c r="I3409" s="317"/>
      <c r="J3409" s="317"/>
      <c r="K3409" s="317"/>
      <c r="L3409" s="317"/>
      <c r="M3409" s="317"/>
      <c r="N3409" s="698"/>
      <c r="O3409" s="318"/>
      <c r="P3409" s="319"/>
      <c r="Q3409" s="320"/>
      <c r="R3409" s="319"/>
      <c r="S3409" s="319"/>
      <c r="T3409" s="320"/>
      <c r="U3409" s="321"/>
      <c r="V3409" s="270"/>
    </row>
    <row r="3410" spans="3:22">
      <c r="C3410" s="1">
        <f>+IF(D3410=1,COUNTIF($D$2:D3410,D3410),0)</f>
        <v>0</v>
      </c>
      <c r="D3410" s="1">
        <f>+COUNTIF($E$2:E3410,E3410)</f>
        <v>631</v>
      </c>
      <c r="E3410" s="1" t="str">
        <f t="shared" si="106"/>
        <v/>
      </c>
      <c r="F3410" s="323">
        <f t="shared" si="107"/>
        <v>3408</v>
      </c>
      <c r="G3410" s="317"/>
      <c r="H3410" s="317"/>
      <c r="I3410" s="317"/>
      <c r="J3410" s="317"/>
      <c r="K3410" s="317"/>
      <c r="L3410" s="317"/>
      <c r="M3410" s="317"/>
      <c r="N3410" s="698"/>
      <c r="O3410" s="318"/>
      <c r="P3410" s="319"/>
      <c r="Q3410" s="320"/>
      <c r="R3410" s="319"/>
      <c r="S3410" s="319"/>
      <c r="T3410" s="320"/>
      <c r="U3410" s="321"/>
      <c r="V3410" s="270"/>
    </row>
    <row r="3411" spans="3:22">
      <c r="C3411" s="1">
        <f>+IF(D3411=1,COUNTIF($D$2:D3411,D3411),0)</f>
        <v>0</v>
      </c>
      <c r="D3411" s="1">
        <f>+COUNTIF($E$2:E3411,E3411)</f>
        <v>632</v>
      </c>
      <c r="E3411" s="1" t="str">
        <f t="shared" si="106"/>
        <v/>
      </c>
      <c r="F3411" s="323">
        <f t="shared" si="107"/>
        <v>3409</v>
      </c>
      <c r="G3411" s="317"/>
      <c r="H3411" s="317"/>
      <c r="I3411" s="317"/>
      <c r="J3411" s="317"/>
      <c r="K3411" s="317"/>
      <c r="L3411" s="317"/>
      <c r="M3411" s="317"/>
      <c r="N3411" s="698"/>
      <c r="O3411" s="318"/>
      <c r="P3411" s="319"/>
      <c r="Q3411" s="320"/>
      <c r="R3411" s="319"/>
      <c r="S3411" s="319"/>
      <c r="T3411" s="320"/>
      <c r="U3411" s="321"/>
      <c r="V3411" s="270"/>
    </row>
    <row r="3412" spans="3:22">
      <c r="C3412" s="1">
        <f>+IF(D3412=1,COUNTIF($D$2:D3412,D3412),0)</f>
        <v>0</v>
      </c>
      <c r="D3412" s="1">
        <f>+COUNTIF($E$2:E3412,E3412)</f>
        <v>633</v>
      </c>
      <c r="E3412" s="1" t="str">
        <f t="shared" si="106"/>
        <v/>
      </c>
      <c r="F3412" s="323">
        <f t="shared" si="107"/>
        <v>3410</v>
      </c>
      <c r="G3412" s="317"/>
      <c r="H3412" s="317"/>
      <c r="I3412" s="317"/>
      <c r="J3412" s="317"/>
      <c r="K3412" s="317"/>
      <c r="L3412" s="317"/>
      <c r="M3412" s="317"/>
      <c r="N3412" s="698"/>
      <c r="O3412" s="318"/>
      <c r="P3412" s="319"/>
      <c r="Q3412" s="320"/>
      <c r="R3412" s="319"/>
      <c r="S3412" s="319"/>
      <c r="T3412" s="320"/>
      <c r="U3412" s="321"/>
      <c r="V3412" s="270"/>
    </row>
    <row r="3413" spans="3:22">
      <c r="C3413" s="1">
        <f>+IF(D3413=1,COUNTIF($D$2:D3413,D3413),0)</f>
        <v>0</v>
      </c>
      <c r="D3413" s="1">
        <f>+COUNTIF($E$2:E3413,E3413)</f>
        <v>634</v>
      </c>
      <c r="E3413" s="1" t="str">
        <f t="shared" si="106"/>
        <v/>
      </c>
      <c r="F3413" s="323">
        <f t="shared" si="107"/>
        <v>3411</v>
      </c>
      <c r="G3413" s="317"/>
      <c r="H3413" s="317"/>
      <c r="I3413" s="317"/>
      <c r="J3413" s="317"/>
      <c r="K3413" s="317"/>
      <c r="L3413" s="317"/>
      <c r="M3413" s="317"/>
      <c r="N3413" s="698"/>
      <c r="O3413" s="318"/>
      <c r="P3413" s="319"/>
      <c r="Q3413" s="320"/>
      <c r="R3413" s="319"/>
      <c r="S3413" s="319"/>
      <c r="T3413" s="320"/>
      <c r="U3413" s="321"/>
      <c r="V3413" s="270"/>
    </row>
    <row r="3414" spans="3:22">
      <c r="C3414" s="1">
        <f>+IF(D3414=1,COUNTIF($D$2:D3414,D3414),0)</f>
        <v>0</v>
      </c>
      <c r="D3414" s="1">
        <f>+COUNTIF($E$2:E3414,E3414)</f>
        <v>635</v>
      </c>
      <c r="E3414" s="1" t="str">
        <f t="shared" si="106"/>
        <v/>
      </c>
      <c r="F3414" s="323">
        <f t="shared" si="107"/>
        <v>3412</v>
      </c>
      <c r="G3414" s="317"/>
      <c r="H3414" s="317"/>
      <c r="I3414" s="317"/>
      <c r="J3414" s="317"/>
      <c r="K3414" s="317"/>
      <c r="L3414" s="317"/>
      <c r="M3414" s="317"/>
      <c r="N3414" s="698"/>
      <c r="O3414" s="318"/>
      <c r="P3414" s="319"/>
      <c r="Q3414" s="320"/>
      <c r="R3414" s="319"/>
      <c r="S3414" s="319"/>
      <c r="T3414" s="320"/>
      <c r="U3414" s="321"/>
      <c r="V3414" s="270"/>
    </row>
    <row r="3415" spans="3:22">
      <c r="C3415" s="1">
        <f>+IF(D3415=1,COUNTIF($D$2:D3415,D3415),0)</f>
        <v>0</v>
      </c>
      <c r="D3415" s="1">
        <f>+COUNTIF($E$2:E3415,E3415)</f>
        <v>636</v>
      </c>
      <c r="E3415" s="1" t="str">
        <f t="shared" si="106"/>
        <v/>
      </c>
      <c r="F3415" s="323">
        <f t="shared" si="107"/>
        <v>3413</v>
      </c>
      <c r="G3415" s="317"/>
      <c r="H3415" s="317"/>
      <c r="I3415" s="317"/>
      <c r="J3415" s="317"/>
      <c r="K3415" s="317"/>
      <c r="L3415" s="317"/>
      <c r="M3415" s="317"/>
      <c r="N3415" s="698"/>
      <c r="O3415" s="318"/>
      <c r="P3415" s="319"/>
      <c r="Q3415" s="320"/>
      <c r="R3415" s="319"/>
      <c r="S3415" s="319"/>
      <c r="T3415" s="320"/>
      <c r="U3415" s="321"/>
      <c r="V3415" s="270"/>
    </row>
    <row r="3416" spans="3:22">
      <c r="C3416" s="1">
        <f>+IF(D3416=1,COUNTIF($D$2:D3416,D3416),0)</f>
        <v>0</v>
      </c>
      <c r="D3416" s="1">
        <f>+COUNTIF($E$2:E3416,E3416)</f>
        <v>637</v>
      </c>
      <c r="E3416" s="1" t="str">
        <f t="shared" si="106"/>
        <v/>
      </c>
      <c r="F3416" s="323">
        <f t="shared" si="107"/>
        <v>3414</v>
      </c>
      <c r="G3416" s="317"/>
      <c r="H3416" s="317"/>
      <c r="I3416" s="317"/>
      <c r="J3416" s="317"/>
      <c r="K3416" s="317"/>
      <c r="L3416" s="317"/>
      <c r="M3416" s="317"/>
      <c r="N3416" s="698"/>
      <c r="O3416" s="318"/>
      <c r="P3416" s="319"/>
      <c r="Q3416" s="320"/>
      <c r="R3416" s="319"/>
      <c r="S3416" s="319"/>
      <c r="T3416" s="320"/>
      <c r="U3416" s="321"/>
      <c r="V3416" s="270"/>
    </row>
    <row r="3417" spans="3:22">
      <c r="C3417" s="1">
        <f>+IF(D3417=1,COUNTIF($D$2:D3417,D3417),0)</f>
        <v>0</v>
      </c>
      <c r="D3417" s="1">
        <f>+COUNTIF($E$2:E3417,E3417)</f>
        <v>638</v>
      </c>
      <c r="E3417" s="1" t="str">
        <f t="shared" si="106"/>
        <v/>
      </c>
      <c r="F3417" s="323">
        <f t="shared" si="107"/>
        <v>3415</v>
      </c>
      <c r="G3417" s="317"/>
      <c r="H3417" s="317"/>
      <c r="I3417" s="317"/>
      <c r="J3417" s="317"/>
      <c r="K3417" s="317"/>
      <c r="L3417" s="317"/>
      <c r="M3417" s="317"/>
      <c r="N3417" s="698"/>
      <c r="O3417" s="318"/>
      <c r="P3417" s="319"/>
      <c r="Q3417" s="320"/>
      <c r="R3417" s="319"/>
      <c r="S3417" s="319"/>
      <c r="T3417" s="320"/>
      <c r="U3417" s="321"/>
      <c r="V3417" s="270"/>
    </row>
    <row r="3418" spans="3:22">
      <c r="C3418" s="1">
        <f>+IF(D3418=1,COUNTIF($D$2:D3418,D3418),0)</f>
        <v>0</v>
      </c>
      <c r="D3418" s="1">
        <f>+COUNTIF($E$2:E3418,E3418)</f>
        <v>639</v>
      </c>
      <c r="E3418" s="1" t="str">
        <f t="shared" si="106"/>
        <v/>
      </c>
      <c r="F3418" s="323">
        <f t="shared" si="107"/>
        <v>3416</v>
      </c>
      <c r="G3418" s="317"/>
      <c r="H3418" s="317"/>
      <c r="I3418" s="317"/>
      <c r="J3418" s="317"/>
      <c r="K3418" s="317"/>
      <c r="L3418" s="317"/>
      <c r="M3418" s="317"/>
      <c r="N3418" s="698"/>
      <c r="O3418" s="318"/>
      <c r="P3418" s="319"/>
      <c r="Q3418" s="320"/>
      <c r="R3418" s="319"/>
      <c r="S3418" s="319"/>
      <c r="T3418" s="320"/>
      <c r="U3418" s="321"/>
      <c r="V3418" s="270"/>
    </row>
    <row r="3419" spans="3:22">
      <c r="C3419" s="1">
        <f>+IF(D3419=1,COUNTIF($D$2:D3419,D3419),0)</f>
        <v>0</v>
      </c>
      <c r="D3419" s="1">
        <f>+COUNTIF($E$2:E3419,E3419)</f>
        <v>640</v>
      </c>
      <c r="E3419" s="1" t="str">
        <f t="shared" si="106"/>
        <v/>
      </c>
      <c r="F3419" s="323">
        <f t="shared" si="107"/>
        <v>3417</v>
      </c>
      <c r="G3419" s="317"/>
      <c r="H3419" s="317"/>
      <c r="I3419" s="317"/>
      <c r="J3419" s="317"/>
      <c r="K3419" s="317"/>
      <c r="L3419" s="317"/>
      <c r="M3419" s="317"/>
      <c r="N3419" s="698"/>
      <c r="O3419" s="318"/>
      <c r="P3419" s="319"/>
      <c r="Q3419" s="320"/>
      <c r="R3419" s="319"/>
      <c r="S3419" s="319"/>
      <c r="T3419" s="320"/>
      <c r="U3419" s="321"/>
      <c r="V3419" s="270"/>
    </row>
    <row r="3420" spans="3:22">
      <c r="C3420" s="1">
        <f>+IF(D3420=1,COUNTIF($D$2:D3420,D3420),0)</f>
        <v>0</v>
      </c>
      <c r="D3420" s="1">
        <f>+COUNTIF($E$2:E3420,E3420)</f>
        <v>641</v>
      </c>
      <c r="E3420" s="1" t="str">
        <f t="shared" si="106"/>
        <v/>
      </c>
      <c r="F3420" s="323">
        <f t="shared" si="107"/>
        <v>3418</v>
      </c>
      <c r="G3420" s="317"/>
      <c r="H3420" s="317"/>
      <c r="I3420" s="317"/>
      <c r="J3420" s="317"/>
      <c r="K3420" s="317"/>
      <c r="L3420" s="317"/>
      <c r="M3420" s="317"/>
      <c r="N3420" s="698"/>
      <c r="O3420" s="318"/>
      <c r="P3420" s="319"/>
      <c r="Q3420" s="320"/>
      <c r="R3420" s="319"/>
      <c r="S3420" s="319"/>
      <c r="T3420" s="320"/>
      <c r="U3420" s="321"/>
      <c r="V3420" s="270"/>
    </row>
    <row r="3421" spans="3:22">
      <c r="C3421" s="1">
        <f>+IF(D3421=1,COUNTIF($D$2:D3421,D3421),0)</f>
        <v>0</v>
      </c>
      <c r="D3421" s="1">
        <f>+COUNTIF($E$2:E3421,E3421)</f>
        <v>642</v>
      </c>
      <c r="E3421" s="1" t="str">
        <f t="shared" si="106"/>
        <v/>
      </c>
      <c r="F3421" s="323">
        <f t="shared" si="107"/>
        <v>3419</v>
      </c>
      <c r="G3421" s="317"/>
      <c r="H3421" s="317"/>
      <c r="I3421" s="317"/>
      <c r="J3421" s="317"/>
      <c r="K3421" s="317"/>
      <c r="L3421" s="317"/>
      <c r="M3421" s="317"/>
      <c r="N3421" s="698"/>
      <c r="O3421" s="318"/>
      <c r="P3421" s="319"/>
      <c r="Q3421" s="320"/>
      <c r="R3421" s="319"/>
      <c r="S3421" s="319"/>
      <c r="T3421" s="320"/>
      <c r="U3421" s="321"/>
      <c r="V3421" s="270"/>
    </row>
    <row r="3422" spans="3:22">
      <c r="C3422" s="1">
        <f>+IF(D3422=1,COUNTIF($D$2:D3422,D3422),0)</f>
        <v>0</v>
      </c>
      <c r="D3422" s="1">
        <f>+COUNTIF($E$2:E3422,E3422)</f>
        <v>643</v>
      </c>
      <c r="E3422" s="1" t="str">
        <f t="shared" si="106"/>
        <v/>
      </c>
      <c r="F3422" s="323">
        <f t="shared" si="107"/>
        <v>3420</v>
      </c>
      <c r="G3422" s="317"/>
      <c r="H3422" s="317"/>
      <c r="I3422" s="317"/>
      <c r="J3422" s="317"/>
      <c r="K3422" s="317"/>
      <c r="L3422" s="317"/>
      <c r="M3422" s="317"/>
      <c r="N3422" s="698"/>
      <c r="O3422" s="318"/>
      <c r="P3422" s="319"/>
      <c r="Q3422" s="320"/>
      <c r="R3422" s="319"/>
      <c r="S3422" s="319"/>
      <c r="T3422" s="320"/>
      <c r="U3422" s="321"/>
      <c r="V3422" s="270"/>
    </row>
    <row r="3423" spans="3:22">
      <c r="C3423" s="1">
        <f>+IF(D3423=1,COUNTIF($D$2:D3423,D3423),0)</f>
        <v>0</v>
      </c>
      <c r="D3423" s="1">
        <f>+COUNTIF($E$2:E3423,E3423)</f>
        <v>644</v>
      </c>
      <c r="E3423" s="1" t="str">
        <f t="shared" si="106"/>
        <v/>
      </c>
      <c r="F3423" s="323">
        <f t="shared" si="107"/>
        <v>3421</v>
      </c>
      <c r="G3423" s="317"/>
      <c r="H3423" s="317"/>
      <c r="I3423" s="317"/>
      <c r="J3423" s="317"/>
      <c r="K3423" s="317"/>
      <c r="L3423" s="317"/>
      <c r="M3423" s="317"/>
      <c r="N3423" s="698"/>
      <c r="O3423" s="318"/>
      <c r="P3423" s="319"/>
      <c r="Q3423" s="320"/>
      <c r="R3423" s="319"/>
      <c r="S3423" s="319"/>
      <c r="T3423" s="320"/>
      <c r="U3423" s="321"/>
      <c r="V3423" s="270"/>
    </row>
    <row r="3424" spans="3:22">
      <c r="C3424" s="1">
        <f>+IF(D3424=1,COUNTIF($D$2:D3424,D3424),0)</f>
        <v>0</v>
      </c>
      <c r="D3424" s="1">
        <f>+COUNTIF($E$2:E3424,E3424)</f>
        <v>645</v>
      </c>
      <c r="E3424" s="1" t="str">
        <f t="shared" si="106"/>
        <v/>
      </c>
      <c r="F3424" s="323">
        <f t="shared" si="107"/>
        <v>3422</v>
      </c>
      <c r="G3424" s="317"/>
      <c r="H3424" s="317"/>
      <c r="I3424" s="317"/>
      <c r="J3424" s="317"/>
      <c r="K3424" s="317"/>
      <c r="L3424" s="317"/>
      <c r="M3424" s="317"/>
      <c r="N3424" s="698"/>
      <c r="O3424" s="318"/>
      <c r="P3424" s="319"/>
      <c r="Q3424" s="320"/>
      <c r="R3424" s="319"/>
      <c r="S3424" s="319"/>
      <c r="T3424" s="320"/>
      <c r="U3424" s="321"/>
      <c r="V3424" s="270"/>
    </row>
    <row r="3425" spans="3:22">
      <c r="C3425" s="1">
        <f>+IF(D3425=1,COUNTIF($D$2:D3425,D3425),0)</f>
        <v>0</v>
      </c>
      <c r="D3425" s="1">
        <f>+COUNTIF($E$2:E3425,E3425)</f>
        <v>646</v>
      </c>
      <c r="E3425" s="1" t="str">
        <f t="shared" si="106"/>
        <v/>
      </c>
      <c r="F3425" s="323">
        <f t="shared" si="107"/>
        <v>3423</v>
      </c>
      <c r="G3425" s="317"/>
      <c r="H3425" s="317"/>
      <c r="I3425" s="317"/>
      <c r="J3425" s="317"/>
      <c r="K3425" s="317"/>
      <c r="L3425" s="317"/>
      <c r="M3425" s="317"/>
      <c r="N3425" s="698"/>
      <c r="O3425" s="318"/>
      <c r="P3425" s="319"/>
      <c r="Q3425" s="320"/>
      <c r="R3425" s="319"/>
      <c r="S3425" s="319"/>
      <c r="T3425" s="320"/>
      <c r="U3425" s="321"/>
      <c r="V3425" s="270"/>
    </row>
    <row r="3426" spans="3:22">
      <c r="C3426" s="1">
        <f>+IF(D3426=1,COUNTIF($D$2:D3426,D3426),0)</f>
        <v>0</v>
      </c>
      <c r="D3426" s="1">
        <f>+COUNTIF($E$2:E3426,E3426)</f>
        <v>647</v>
      </c>
      <c r="E3426" s="1" t="str">
        <f t="shared" si="106"/>
        <v/>
      </c>
      <c r="F3426" s="323">
        <f t="shared" si="107"/>
        <v>3424</v>
      </c>
      <c r="G3426" s="317"/>
      <c r="H3426" s="317"/>
      <c r="I3426" s="317"/>
      <c r="J3426" s="317"/>
      <c r="K3426" s="317"/>
      <c r="L3426" s="317"/>
      <c r="M3426" s="317"/>
      <c r="N3426" s="698"/>
      <c r="O3426" s="318"/>
      <c r="P3426" s="319"/>
      <c r="Q3426" s="320"/>
      <c r="R3426" s="319"/>
      <c r="S3426" s="319"/>
      <c r="T3426" s="320"/>
      <c r="U3426" s="321"/>
      <c r="V3426" s="270"/>
    </row>
    <row r="3427" spans="3:22">
      <c r="C3427" s="1">
        <f>+IF(D3427=1,COUNTIF($D$2:D3427,D3427),0)</f>
        <v>0</v>
      </c>
      <c r="D3427" s="1">
        <f>+COUNTIF($E$2:E3427,E3427)</f>
        <v>648</v>
      </c>
      <c r="E3427" s="1" t="str">
        <f t="shared" si="106"/>
        <v/>
      </c>
      <c r="F3427" s="323">
        <f t="shared" si="107"/>
        <v>3425</v>
      </c>
      <c r="G3427" s="317"/>
      <c r="H3427" s="317"/>
      <c r="I3427" s="317"/>
      <c r="J3427" s="317"/>
      <c r="K3427" s="317"/>
      <c r="L3427" s="317"/>
      <c r="M3427" s="317"/>
      <c r="N3427" s="333"/>
      <c r="O3427" s="318"/>
      <c r="P3427" s="319"/>
      <c r="Q3427" s="320"/>
      <c r="R3427" s="319"/>
      <c r="S3427" s="319"/>
      <c r="T3427" s="320"/>
      <c r="U3427" s="321"/>
      <c r="V3427" s="270"/>
    </row>
    <row r="3428" spans="3:22">
      <c r="C3428" s="1">
        <f>+IF(D3428=1,COUNTIF($D$2:D3428,D3428),0)</f>
        <v>0</v>
      </c>
      <c r="D3428" s="1">
        <f>+COUNTIF($E$2:E3428,E3428)</f>
        <v>649</v>
      </c>
      <c r="E3428" s="1" t="str">
        <f t="shared" si="106"/>
        <v/>
      </c>
      <c r="F3428" s="323">
        <f t="shared" si="107"/>
        <v>3426</v>
      </c>
      <c r="G3428" s="317"/>
      <c r="H3428" s="317"/>
      <c r="I3428" s="317"/>
      <c r="J3428" s="317"/>
      <c r="K3428" s="317"/>
      <c r="L3428" s="317"/>
      <c r="M3428" s="317"/>
      <c r="N3428" s="698"/>
      <c r="O3428" s="318"/>
      <c r="P3428" s="319"/>
      <c r="Q3428" s="320"/>
      <c r="R3428" s="319"/>
      <c r="S3428" s="319"/>
      <c r="T3428" s="320"/>
      <c r="U3428" s="321"/>
      <c r="V3428" s="270"/>
    </row>
    <row r="3429" spans="3:22">
      <c r="C3429" s="1">
        <f>+IF(D3429=1,COUNTIF($D$2:D3429,D3429),0)</f>
        <v>0</v>
      </c>
      <c r="D3429" s="1">
        <f>+COUNTIF($E$2:E3429,E3429)</f>
        <v>650</v>
      </c>
      <c r="E3429" s="1" t="str">
        <f t="shared" si="106"/>
        <v/>
      </c>
      <c r="F3429" s="323">
        <f t="shared" si="107"/>
        <v>3427</v>
      </c>
      <c r="G3429" s="317"/>
      <c r="H3429" s="317"/>
      <c r="I3429" s="317"/>
      <c r="J3429" s="317"/>
      <c r="K3429" s="317"/>
      <c r="L3429" s="317"/>
      <c r="M3429" s="317"/>
      <c r="N3429" s="698"/>
      <c r="O3429" s="318"/>
      <c r="P3429" s="319"/>
      <c r="Q3429" s="320"/>
      <c r="R3429" s="319"/>
      <c r="S3429" s="319"/>
      <c r="T3429" s="320"/>
      <c r="U3429" s="321"/>
      <c r="V3429" s="270"/>
    </row>
    <row r="3430" spans="3:22">
      <c r="C3430" s="1">
        <f>+IF(D3430=1,COUNTIF($D$2:D3430,D3430),0)</f>
        <v>0</v>
      </c>
      <c r="D3430" s="1">
        <f>+COUNTIF($E$2:E3430,E3430)</f>
        <v>651</v>
      </c>
      <c r="E3430" s="1" t="str">
        <f t="shared" si="106"/>
        <v/>
      </c>
      <c r="F3430" s="323">
        <f t="shared" si="107"/>
        <v>3428</v>
      </c>
      <c r="G3430" s="317"/>
      <c r="H3430" s="317"/>
      <c r="I3430" s="317"/>
      <c r="J3430" s="317"/>
      <c r="K3430" s="317"/>
      <c r="L3430" s="317"/>
      <c r="M3430" s="317"/>
      <c r="N3430" s="698"/>
      <c r="O3430" s="318"/>
      <c r="P3430" s="319"/>
      <c r="Q3430" s="320"/>
      <c r="R3430" s="319"/>
      <c r="S3430" s="319"/>
      <c r="T3430" s="320"/>
      <c r="U3430" s="321"/>
      <c r="V3430" s="270"/>
    </row>
    <row r="3431" spans="3:22">
      <c r="C3431" s="1">
        <f>+IF(D3431=1,COUNTIF($D$2:D3431,D3431),0)</f>
        <v>0</v>
      </c>
      <c r="D3431" s="1">
        <f>+COUNTIF($E$2:E3431,E3431)</f>
        <v>652</v>
      </c>
      <c r="E3431" s="1" t="str">
        <f t="shared" si="106"/>
        <v/>
      </c>
      <c r="F3431" s="323">
        <f t="shared" si="107"/>
        <v>3429</v>
      </c>
      <c r="G3431" s="317"/>
      <c r="H3431" s="317"/>
      <c r="I3431" s="317"/>
      <c r="J3431" s="317"/>
      <c r="K3431" s="317"/>
      <c r="L3431" s="317"/>
      <c r="M3431" s="317"/>
      <c r="N3431" s="698"/>
      <c r="O3431" s="318"/>
      <c r="P3431" s="319"/>
      <c r="Q3431" s="320"/>
      <c r="R3431" s="319"/>
      <c r="S3431" s="319"/>
      <c r="T3431" s="320"/>
      <c r="U3431" s="321"/>
      <c r="V3431" s="270"/>
    </row>
    <row r="3432" spans="3:22">
      <c r="C3432" s="1">
        <f>+IF(D3432=1,COUNTIF($D$2:D3432,D3432),0)</f>
        <v>0</v>
      </c>
      <c r="D3432" s="1">
        <f>+COUNTIF($E$2:E3432,E3432)</f>
        <v>653</v>
      </c>
      <c r="E3432" s="1" t="str">
        <f t="shared" si="106"/>
        <v/>
      </c>
      <c r="F3432" s="323">
        <f t="shared" si="107"/>
        <v>3430</v>
      </c>
      <c r="G3432" s="317"/>
      <c r="H3432" s="317"/>
      <c r="I3432" s="317"/>
      <c r="J3432" s="317"/>
      <c r="K3432" s="317"/>
      <c r="L3432" s="317"/>
      <c r="M3432" s="317"/>
      <c r="N3432" s="698"/>
      <c r="O3432" s="318"/>
      <c r="P3432" s="319"/>
      <c r="Q3432" s="320"/>
      <c r="R3432" s="319"/>
      <c r="S3432" s="319"/>
      <c r="T3432" s="320"/>
      <c r="U3432" s="321"/>
      <c r="V3432" s="270"/>
    </row>
    <row r="3433" spans="3:22">
      <c r="C3433" s="1">
        <f>+IF(D3433=1,COUNTIF($D$2:D3433,D3433),0)</f>
        <v>0</v>
      </c>
      <c r="D3433" s="1">
        <f>+COUNTIF($E$2:E3433,E3433)</f>
        <v>654</v>
      </c>
      <c r="E3433" s="1" t="str">
        <f t="shared" si="106"/>
        <v/>
      </c>
      <c r="F3433" s="323">
        <f t="shared" si="107"/>
        <v>3431</v>
      </c>
      <c r="G3433" s="317"/>
      <c r="H3433" s="317"/>
      <c r="I3433" s="317"/>
      <c r="J3433" s="317"/>
      <c r="K3433" s="317"/>
      <c r="L3433" s="317"/>
      <c r="M3433" s="317"/>
      <c r="N3433" s="698"/>
      <c r="O3433" s="318"/>
      <c r="P3433" s="319"/>
      <c r="Q3433" s="320"/>
      <c r="R3433" s="319"/>
      <c r="S3433" s="319"/>
      <c r="T3433" s="320"/>
      <c r="U3433" s="321"/>
      <c r="V3433" s="270"/>
    </row>
    <row r="3434" spans="3:22">
      <c r="C3434" s="1">
        <f>+IF(D3434=1,COUNTIF($D$2:D3434,D3434),0)</f>
        <v>0</v>
      </c>
      <c r="D3434" s="1">
        <f>+COUNTIF($E$2:E3434,E3434)</f>
        <v>655</v>
      </c>
      <c r="E3434" s="1" t="str">
        <f t="shared" si="106"/>
        <v/>
      </c>
      <c r="F3434" s="323">
        <f t="shared" si="107"/>
        <v>3432</v>
      </c>
      <c r="G3434" s="317"/>
      <c r="H3434" s="317"/>
      <c r="I3434" s="317"/>
      <c r="J3434" s="317"/>
      <c r="K3434" s="317"/>
      <c r="L3434" s="317"/>
      <c r="M3434" s="317"/>
      <c r="N3434" s="698"/>
      <c r="O3434" s="318"/>
      <c r="P3434" s="319"/>
      <c r="Q3434" s="320"/>
      <c r="R3434" s="319"/>
      <c r="S3434" s="319"/>
      <c r="T3434" s="320"/>
      <c r="U3434" s="321"/>
      <c r="V3434" s="270"/>
    </row>
    <row r="3435" spans="3:22">
      <c r="C3435" s="1">
        <f>+IF(D3435=1,COUNTIF($D$2:D3435,D3435),0)</f>
        <v>0</v>
      </c>
      <c r="D3435" s="1">
        <f>+COUNTIF($E$2:E3435,E3435)</f>
        <v>656</v>
      </c>
      <c r="E3435" s="1" t="str">
        <f t="shared" si="106"/>
        <v/>
      </c>
      <c r="F3435" s="323">
        <f t="shared" si="107"/>
        <v>3433</v>
      </c>
      <c r="G3435" s="317"/>
      <c r="H3435" s="317"/>
      <c r="I3435" s="317"/>
      <c r="J3435" s="317"/>
      <c r="K3435" s="317"/>
      <c r="L3435" s="317"/>
      <c r="M3435" s="317"/>
      <c r="N3435" s="698"/>
      <c r="O3435" s="318"/>
      <c r="P3435" s="319"/>
      <c r="Q3435" s="320"/>
      <c r="R3435" s="319"/>
      <c r="S3435" s="319"/>
      <c r="T3435" s="320"/>
      <c r="U3435" s="321"/>
      <c r="V3435" s="270"/>
    </row>
    <row r="3436" spans="3:22">
      <c r="C3436" s="1">
        <f>+IF(D3436=1,COUNTIF($D$2:D3436,D3436),0)</f>
        <v>0</v>
      </c>
      <c r="D3436" s="1">
        <f>+COUNTIF($E$2:E3436,E3436)</f>
        <v>657</v>
      </c>
      <c r="E3436" s="1" t="str">
        <f t="shared" si="106"/>
        <v/>
      </c>
      <c r="F3436" s="323">
        <f t="shared" si="107"/>
        <v>3434</v>
      </c>
      <c r="G3436" s="317"/>
      <c r="H3436" s="317"/>
      <c r="I3436" s="317"/>
      <c r="J3436" s="317"/>
      <c r="K3436" s="317"/>
      <c r="L3436" s="317"/>
      <c r="M3436" s="317"/>
      <c r="N3436" s="698"/>
      <c r="O3436" s="318"/>
      <c r="P3436" s="319"/>
      <c r="Q3436" s="320"/>
      <c r="R3436" s="319"/>
      <c r="S3436" s="319"/>
      <c r="T3436" s="320"/>
      <c r="U3436" s="321"/>
      <c r="V3436" s="270"/>
    </row>
    <row r="3437" spans="3:22">
      <c r="C3437" s="1">
        <f>+IF(D3437=1,COUNTIF($D$2:D3437,D3437),0)</f>
        <v>0</v>
      </c>
      <c r="D3437" s="1">
        <f>+COUNTIF($E$2:E3437,E3437)</f>
        <v>658</v>
      </c>
      <c r="E3437" s="1" t="str">
        <f t="shared" si="106"/>
        <v/>
      </c>
      <c r="F3437" s="323">
        <f t="shared" si="107"/>
        <v>3435</v>
      </c>
      <c r="G3437" s="317"/>
      <c r="H3437" s="317"/>
      <c r="I3437" s="317"/>
      <c r="J3437" s="317"/>
      <c r="K3437" s="317"/>
      <c r="L3437" s="317"/>
      <c r="M3437" s="317"/>
      <c r="N3437" s="698"/>
      <c r="O3437" s="318"/>
      <c r="P3437" s="319"/>
      <c r="Q3437" s="320"/>
      <c r="R3437" s="319"/>
      <c r="S3437" s="319"/>
      <c r="T3437" s="320"/>
      <c r="U3437" s="321"/>
      <c r="V3437" s="270"/>
    </row>
    <row r="3438" spans="3:22">
      <c r="C3438" s="1">
        <f>+IF(D3438=1,COUNTIF($D$2:D3438,D3438),0)</f>
        <v>0</v>
      </c>
      <c r="D3438" s="1">
        <f>+COUNTIF($E$2:E3438,E3438)</f>
        <v>659</v>
      </c>
      <c r="E3438" s="1" t="str">
        <f t="shared" si="106"/>
        <v/>
      </c>
      <c r="F3438" s="323">
        <f t="shared" si="107"/>
        <v>3436</v>
      </c>
      <c r="G3438" s="317"/>
      <c r="H3438" s="317"/>
      <c r="I3438" s="317"/>
      <c r="J3438" s="317"/>
      <c r="K3438" s="317"/>
      <c r="L3438" s="317"/>
      <c r="M3438" s="317"/>
      <c r="N3438" s="698"/>
      <c r="O3438" s="318"/>
      <c r="P3438" s="319"/>
      <c r="Q3438" s="320"/>
      <c r="R3438" s="319"/>
      <c r="S3438" s="319"/>
      <c r="T3438" s="320"/>
      <c r="U3438" s="321"/>
      <c r="V3438" s="270"/>
    </row>
    <row r="3439" spans="3:22">
      <c r="C3439" s="1">
        <f>+IF(D3439=1,COUNTIF($D$2:D3439,D3439),0)</f>
        <v>0</v>
      </c>
      <c r="D3439" s="1">
        <f>+COUNTIF($E$2:E3439,E3439)</f>
        <v>660</v>
      </c>
      <c r="E3439" s="1" t="str">
        <f t="shared" si="106"/>
        <v/>
      </c>
      <c r="F3439" s="323">
        <f t="shared" si="107"/>
        <v>3437</v>
      </c>
      <c r="G3439" s="317"/>
      <c r="H3439" s="317"/>
      <c r="I3439" s="317"/>
      <c r="J3439" s="317"/>
      <c r="K3439" s="317"/>
      <c r="L3439" s="317"/>
      <c r="M3439" s="317"/>
      <c r="N3439" s="698"/>
      <c r="O3439" s="318"/>
      <c r="P3439" s="319"/>
      <c r="Q3439" s="320"/>
      <c r="R3439" s="319"/>
      <c r="S3439" s="319"/>
      <c r="T3439" s="320"/>
      <c r="U3439" s="321"/>
      <c r="V3439" s="270"/>
    </row>
    <row r="3440" spans="3:22">
      <c r="C3440" s="1">
        <f>+IF(D3440=1,COUNTIF($D$2:D3440,D3440),0)</f>
        <v>0</v>
      </c>
      <c r="D3440" s="1">
        <f>+COUNTIF($E$2:E3440,E3440)</f>
        <v>661</v>
      </c>
      <c r="E3440" s="1" t="str">
        <f t="shared" si="106"/>
        <v/>
      </c>
      <c r="F3440" s="323">
        <f t="shared" si="107"/>
        <v>3438</v>
      </c>
      <c r="G3440" s="317"/>
      <c r="H3440" s="317"/>
      <c r="I3440" s="317"/>
      <c r="J3440" s="317"/>
      <c r="K3440" s="317"/>
      <c r="L3440" s="317"/>
      <c r="M3440" s="317"/>
      <c r="N3440" s="698"/>
      <c r="O3440" s="318"/>
      <c r="P3440" s="319"/>
      <c r="Q3440" s="320"/>
      <c r="R3440" s="319"/>
      <c r="S3440" s="319"/>
      <c r="T3440" s="320"/>
      <c r="U3440" s="321"/>
      <c r="V3440" s="270"/>
    </row>
    <row r="3441" spans="3:22">
      <c r="C3441" s="1">
        <f>+IF(D3441=1,COUNTIF($D$2:D3441,D3441),0)</f>
        <v>0</v>
      </c>
      <c r="D3441" s="1">
        <f>+COUNTIF($E$2:E3441,E3441)</f>
        <v>662</v>
      </c>
      <c r="E3441" s="1" t="str">
        <f t="shared" si="106"/>
        <v/>
      </c>
      <c r="F3441" s="323">
        <f t="shared" si="107"/>
        <v>3439</v>
      </c>
      <c r="G3441" s="317"/>
      <c r="H3441" s="317"/>
      <c r="I3441" s="317"/>
      <c r="J3441" s="317"/>
      <c r="K3441" s="317"/>
      <c r="L3441" s="317"/>
      <c r="M3441" s="317"/>
      <c r="N3441" s="698"/>
      <c r="O3441" s="318"/>
      <c r="P3441" s="319"/>
      <c r="Q3441" s="320"/>
      <c r="R3441" s="319"/>
      <c r="S3441" s="319"/>
      <c r="T3441" s="320"/>
      <c r="U3441" s="321"/>
      <c r="V3441" s="270"/>
    </row>
    <row r="3442" spans="3:22">
      <c r="C3442" s="1">
        <f>+IF(D3442=1,COUNTIF($D$2:D3442,D3442),0)</f>
        <v>0</v>
      </c>
      <c r="D3442" s="1">
        <f>+COUNTIF($E$2:E3442,E3442)</f>
        <v>663</v>
      </c>
      <c r="E3442" s="1" t="str">
        <f t="shared" si="106"/>
        <v/>
      </c>
      <c r="F3442" s="323">
        <f t="shared" si="107"/>
        <v>3440</v>
      </c>
      <c r="G3442" s="317"/>
      <c r="H3442" s="317"/>
      <c r="I3442" s="317"/>
      <c r="J3442" s="317"/>
      <c r="K3442" s="317"/>
      <c r="L3442" s="317"/>
      <c r="M3442" s="317"/>
      <c r="N3442" s="698"/>
      <c r="O3442" s="318"/>
      <c r="P3442" s="319"/>
      <c r="Q3442" s="320"/>
      <c r="R3442" s="319"/>
      <c r="S3442" s="319"/>
      <c r="T3442" s="320"/>
      <c r="U3442" s="321"/>
      <c r="V3442" s="270"/>
    </row>
    <row r="3443" spans="3:22">
      <c r="C3443" s="1">
        <f>+IF(D3443=1,COUNTIF($D$2:D3443,D3443),0)</f>
        <v>0</v>
      </c>
      <c r="D3443" s="1">
        <f>+COUNTIF($E$2:E3443,E3443)</f>
        <v>664</v>
      </c>
      <c r="E3443" s="1" t="str">
        <f t="shared" si="106"/>
        <v/>
      </c>
      <c r="F3443" s="323">
        <f t="shared" si="107"/>
        <v>3441</v>
      </c>
      <c r="G3443" s="317"/>
      <c r="H3443" s="317"/>
      <c r="I3443" s="317"/>
      <c r="J3443" s="317"/>
      <c r="K3443" s="317"/>
      <c r="L3443" s="317"/>
      <c r="M3443" s="317"/>
      <c r="N3443" s="698"/>
      <c r="O3443" s="318"/>
      <c r="P3443" s="319"/>
      <c r="Q3443" s="320"/>
      <c r="R3443" s="319"/>
      <c r="S3443" s="319"/>
      <c r="T3443" s="320"/>
      <c r="U3443" s="321"/>
      <c r="V3443" s="270"/>
    </row>
    <row r="3444" spans="3:22">
      <c r="C3444" s="1">
        <f>+IF(D3444=1,COUNTIF($D$2:D3444,D3444),0)</f>
        <v>0</v>
      </c>
      <c r="D3444" s="1">
        <f>+COUNTIF($E$2:E3444,E3444)</f>
        <v>665</v>
      </c>
      <c r="E3444" s="1" t="str">
        <f t="shared" si="106"/>
        <v/>
      </c>
      <c r="F3444" s="323">
        <f t="shared" si="107"/>
        <v>3442</v>
      </c>
      <c r="G3444" s="317"/>
      <c r="H3444" s="317"/>
      <c r="I3444" s="317"/>
      <c r="J3444" s="317"/>
      <c r="K3444" s="317"/>
      <c r="L3444" s="317"/>
      <c r="M3444" s="317"/>
      <c r="N3444" s="698"/>
      <c r="O3444" s="318"/>
      <c r="P3444" s="319"/>
      <c r="Q3444" s="320"/>
      <c r="R3444" s="319"/>
      <c r="S3444" s="319"/>
      <c r="T3444" s="320"/>
      <c r="U3444" s="321"/>
      <c r="V3444" s="270"/>
    </row>
    <row r="3445" spans="3:22">
      <c r="C3445" s="1">
        <f>+IF(D3445=1,COUNTIF($D$2:D3445,D3445),0)</f>
        <v>0</v>
      </c>
      <c r="D3445" s="1">
        <f>+COUNTIF($E$2:E3445,E3445)</f>
        <v>666</v>
      </c>
      <c r="E3445" s="1" t="str">
        <f t="shared" si="106"/>
        <v/>
      </c>
      <c r="F3445" s="323">
        <f t="shared" si="107"/>
        <v>3443</v>
      </c>
      <c r="G3445" s="317"/>
      <c r="H3445" s="317"/>
      <c r="I3445" s="317"/>
      <c r="J3445" s="317"/>
      <c r="K3445" s="317"/>
      <c r="L3445" s="317"/>
      <c r="M3445" s="317"/>
      <c r="N3445" s="698"/>
      <c r="O3445" s="318"/>
      <c r="P3445" s="319"/>
      <c r="Q3445" s="320"/>
      <c r="R3445" s="319"/>
      <c r="S3445" s="319"/>
      <c r="T3445" s="320"/>
      <c r="U3445" s="321"/>
      <c r="V3445" s="270"/>
    </row>
    <row r="3446" spans="3:22">
      <c r="C3446" s="1">
        <f>+IF(D3446=1,COUNTIF($D$2:D3446,D3446),0)</f>
        <v>0</v>
      </c>
      <c r="D3446" s="1">
        <f>+COUNTIF($E$2:E3446,E3446)</f>
        <v>667</v>
      </c>
      <c r="E3446" s="1" t="str">
        <f t="shared" si="106"/>
        <v/>
      </c>
      <c r="F3446" s="323">
        <f t="shared" si="107"/>
        <v>3444</v>
      </c>
      <c r="G3446" s="317"/>
      <c r="H3446" s="317"/>
      <c r="I3446" s="317"/>
      <c r="J3446" s="317"/>
      <c r="K3446" s="317"/>
      <c r="L3446" s="317"/>
      <c r="M3446" s="317"/>
      <c r="N3446" s="698"/>
      <c r="O3446" s="318"/>
      <c r="P3446" s="319"/>
      <c r="Q3446" s="320"/>
      <c r="R3446" s="319"/>
      <c r="S3446" s="319"/>
      <c r="T3446" s="320"/>
      <c r="U3446" s="321"/>
      <c r="V3446" s="270"/>
    </row>
    <row r="3447" spans="3:22">
      <c r="C3447" s="1">
        <f>+IF(D3447=1,COUNTIF($D$2:D3447,D3447),0)</f>
        <v>0</v>
      </c>
      <c r="D3447" s="1">
        <f>+COUNTIF($E$2:E3447,E3447)</f>
        <v>668</v>
      </c>
      <c r="E3447" s="1" t="str">
        <f t="shared" si="106"/>
        <v/>
      </c>
      <c r="F3447" s="323">
        <f t="shared" si="107"/>
        <v>3445</v>
      </c>
      <c r="G3447" s="317"/>
      <c r="H3447" s="317"/>
      <c r="I3447" s="317"/>
      <c r="J3447" s="317"/>
      <c r="K3447" s="317"/>
      <c r="L3447" s="317"/>
      <c r="M3447" s="317"/>
      <c r="N3447" s="698"/>
      <c r="O3447" s="318"/>
      <c r="P3447" s="319"/>
      <c r="Q3447" s="320"/>
      <c r="R3447" s="319"/>
      <c r="S3447" s="319"/>
      <c r="T3447" s="320"/>
      <c r="U3447" s="321"/>
      <c r="V3447" s="270"/>
    </row>
    <row r="3448" spans="3:22">
      <c r="C3448" s="1">
        <f>+IF(D3448=1,COUNTIF($D$2:D3448,D3448),0)</f>
        <v>0</v>
      </c>
      <c r="D3448" s="1">
        <f>+COUNTIF($E$2:E3448,E3448)</f>
        <v>669</v>
      </c>
      <c r="E3448" s="1" t="str">
        <f t="shared" si="106"/>
        <v/>
      </c>
      <c r="F3448" s="323">
        <f t="shared" si="107"/>
        <v>3446</v>
      </c>
      <c r="G3448" s="317"/>
      <c r="H3448" s="317"/>
      <c r="I3448" s="317"/>
      <c r="J3448" s="317"/>
      <c r="K3448" s="317"/>
      <c r="L3448" s="317"/>
      <c r="M3448" s="317"/>
      <c r="N3448" s="698"/>
      <c r="O3448" s="318"/>
      <c r="P3448" s="319"/>
      <c r="Q3448" s="320"/>
      <c r="R3448" s="319"/>
      <c r="S3448" s="319"/>
      <c r="T3448" s="320"/>
      <c r="U3448" s="321"/>
      <c r="V3448" s="270"/>
    </row>
    <row r="3449" spans="3:22">
      <c r="C3449" s="1">
        <f>+IF(D3449=1,COUNTIF($D$2:D3449,D3449),0)</f>
        <v>0</v>
      </c>
      <c r="D3449" s="1">
        <f>+COUNTIF($E$2:E3449,E3449)</f>
        <v>670</v>
      </c>
      <c r="E3449" s="1" t="str">
        <f t="shared" si="106"/>
        <v/>
      </c>
      <c r="F3449" s="323">
        <f t="shared" si="107"/>
        <v>3447</v>
      </c>
      <c r="G3449" s="317"/>
      <c r="H3449" s="317"/>
      <c r="I3449" s="317"/>
      <c r="J3449" s="317"/>
      <c r="K3449" s="317"/>
      <c r="L3449" s="317"/>
      <c r="M3449" s="317"/>
      <c r="N3449" s="698"/>
      <c r="O3449" s="318"/>
      <c r="P3449" s="319"/>
      <c r="Q3449" s="320"/>
      <c r="R3449" s="319"/>
      <c r="S3449" s="319"/>
      <c r="T3449" s="320"/>
      <c r="U3449" s="321"/>
      <c r="V3449" s="270"/>
    </row>
    <row r="3450" spans="3:22">
      <c r="C3450" s="1">
        <f>+IF(D3450=1,COUNTIF($D$2:D3450,D3450),0)</f>
        <v>0</v>
      </c>
      <c r="D3450" s="1">
        <f>+COUNTIF($E$2:E3450,E3450)</f>
        <v>671</v>
      </c>
      <c r="E3450" s="1" t="str">
        <f t="shared" si="106"/>
        <v/>
      </c>
      <c r="F3450" s="323">
        <f t="shared" si="107"/>
        <v>3448</v>
      </c>
      <c r="G3450" s="317"/>
      <c r="H3450" s="317"/>
      <c r="I3450" s="317"/>
      <c r="J3450" s="317"/>
      <c r="K3450" s="317"/>
      <c r="L3450" s="317"/>
      <c r="M3450" s="317"/>
      <c r="N3450" s="698"/>
      <c r="O3450" s="318"/>
      <c r="P3450" s="319"/>
      <c r="Q3450" s="320"/>
      <c r="R3450" s="319"/>
      <c r="S3450" s="319"/>
      <c r="T3450" s="320"/>
      <c r="U3450" s="321"/>
      <c r="V3450" s="270"/>
    </row>
    <row r="3451" spans="3:22">
      <c r="C3451" s="1">
        <f>+IF(D3451=1,COUNTIF($D$2:D3451,D3451),0)</f>
        <v>0</v>
      </c>
      <c r="D3451" s="1">
        <f>+COUNTIF($E$2:E3451,E3451)</f>
        <v>672</v>
      </c>
      <c r="E3451" s="1" t="str">
        <f t="shared" si="106"/>
        <v/>
      </c>
      <c r="F3451" s="323">
        <f t="shared" si="107"/>
        <v>3449</v>
      </c>
      <c r="G3451" s="317"/>
      <c r="H3451" s="317"/>
      <c r="I3451" s="317"/>
      <c r="J3451" s="317"/>
      <c r="K3451" s="317"/>
      <c r="L3451" s="317"/>
      <c r="M3451" s="317"/>
      <c r="N3451" s="698"/>
      <c r="O3451" s="318"/>
      <c r="P3451" s="319"/>
      <c r="Q3451" s="320"/>
      <c r="R3451" s="319"/>
      <c r="S3451" s="319"/>
      <c r="T3451" s="320"/>
      <c r="U3451" s="321"/>
      <c r="V3451" s="270"/>
    </row>
    <row r="3452" spans="3:22">
      <c r="C3452" s="1">
        <f>+IF(D3452=1,COUNTIF($D$2:D3452,D3452),0)</f>
        <v>0</v>
      </c>
      <c r="D3452" s="1">
        <f>+COUNTIF($E$2:E3452,E3452)</f>
        <v>673</v>
      </c>
      <c r="E3452" s="1" t="str">
        <f t="shared" si="106"/>
        <v/>
      </c>
      <c r="F3452" s="323">
        <f t="shared" si="107"/>
        <v>3450</v>
      </c>
      <c r="G3452" s="317"/>
      <c r="H3452" s="317"/>
      <c r="I3452" s="317"/>
      <c r="J3452" s="317"/>
      <c r="K3452" s="317"/>
      <c r="L3452" s="317"/>
      <c r="M3452" s="317"/>
      <c r="N3452" s="698"/>
      <c r="O3452" s="318"/>
      <c r="P3452" s="319"/>
      <c r="Q3452" s="320"/>
      <c r="R3452" s="319"/>
      <c r="S3452" s="319"/>
      <c r="T3452" s="320"/>
      <c r="U3452" s="321"/>
      <c r="V3452" s="270"/>
    </row>
    <row r="3453" spans="3:22">
      <c r="C3453" s="1">
        <f>+IF(D3453=1,COUNTIF($D$2:D3453,D3453),0)</f>
        <v>0</v>
      </c>
      <c r="D3453" s="1">
        <f>+COUNTIF($E$2:E3453,E3453)</f>
        <v>674</v>
      </c>
      <c r="E3453" s="1" t="str">
        <f t="shared" si="106"/>
        <v/>
      </c>
      <c r="F3453" s="323">
        <f t="shared" si="107"/>
        <v>3451</v>
      </c>
      <c r="G3453" s="317"/>
      <c r="H3453" s="317"/>
      <c r="I3453" s="317"/>
      <c r="J3453" s="317"/>
      <c r="K3453" s="317"/>
      <c r="L3453" s="317"/>
      <c r="M3453" s="317"/>
      <c r="N3453" s="698"/>
      <c r="O3453" s="318"/>
      <c r="P3453" s="319"/>
      <c r="Q3453" s="320"/>
      <c r="R3453" s="319"/>
      <c r="S3453" s="319"/>
      <c r="T3453" s="320"/>
      <c r="U3453" s="321"/>
      <c r="V3453" s="270"/>
    </row>
    <row r="3454" spans="3:22">
      <c r="C3454" s="1">
        <f>+IF(D3454=1,COUNTIF($D$2:D3454,D3454),0)</f>
        <v>0</v>
      </c>
      <c r="D3454" s="1">
        <f>+COUNTIF($E$2:E3454,E3454)</f>
        <v>675</v>
      </c>
      <c r="E3454" s="1" t="str">
        <f t="shared" si="106"/>
        <v/>
      </c>
      <c r="F3454" s="323">
        <f t="shared" si="107"/>
        <v>3452</v>
      </c>
      <c r="G3454" s="317"/>
      <c r="H3454" s="317"/>
      <c r="I3454" s="317"/>
      <c r="J3454" s="317"/>
      <c r="K3454" s="317"/>
      <c r="L3454" s="317"/>
      <c r="M3454" s="317"/>
      <c r="N3454" s="698"/>
      <c r="O3454" s="318"/>
      <c r="P3454" s="319"/>
      <c r="Q3454" s="320"/>
      <c r="R3454" s="319"/>
      <c r="S3454" s="319"/>
      <c r="T3454" s="320"/>
      <c r="U3454" s="321"/>
      <c r="V3454" s="270"/>
    </row>
    <row r="3455" spans="3:22">
      <c r="C3455" s="1">
        <f>+IF(D3455=1,COUNTIF($D$2:D3455,D3455),0)</f>
        <v>0</v>
      </c>
      <c r="D3455" s="1">
        <f>+COUNTIF($E$2:E3455,E3455)</f>
        <v>676</v>
      </c>
      <c r="E3455" s="1" t="str">
        <f t="shared" si="106"/>
        <v/>
      </c>
      <c r="F3455" s="323">
        <f t="shared" si="107"/>
        <v>3453</v>
      </c>
      <c r="G3455" s="317"/>
      <c r="H3455" s="317"/>
      <c r="I3455" s="317"/>
      <c r="J3455" s="317"/>
      <c r="K3455" s="317"/>
      <c r="L3455" s="317"/>
      <c r="M3455" s="317"/>
      <c r="N3455" s="698"/>
      <c r="O3455" s="318"/>
      <c r="P3455" s="319"/>
      <c r="Q3455" s="320"/>
      <c r="R3455" s="319"/>
      <c r="S3455" s="319"/>
      <c r="T3455" s="320"/>
      <c r="U3455" s="321"/>
      <c r="V3455" s="270"/>
    </row>
    <row r="3456" spans="3:22">
      <c r="C3456" s="1">
        <f>+IF(D3456=1,COUNTIF($D$2:D3456,D3456),0)</f>
        <v>0</v>
      </c>
      <c r="D3456" s="1">
        <f>+COUNTIF($E$2:E3456,E3456)</f>
        <v>677</v>
      </c>
      <c r="E3456" s="1" t="str">
        <f t="shared" si="106"/>
        <v/>
      </c>
      <c r="F3456" s="323">
        <f t="shared" si="107"/>
        <v>3454</v>
      </c>
      <c r="G3456" s="317"/>
      <c r="H3456" s="317"/>
      <c r="I3456" s="317"/>
      <c r="J3456" s="317"/>
      <c r="K3456" s="317"/>
      <c r="L3456" s="317"/>
      <c r="M3456" s="317"/>
      <c r="N3456" s="698"/>
      <c r="O3456" s="318"/>
      <c r="P3456" s="319"/>
      <c r="Q3456" s="320"/>
      <c r="R3456" s="319"/>
      <c r="S3456" s="319"/>
      <c r="T3456" s="320"/>
      <c r="U3456" s="321"/>
      <c r="V3456" s="270"/>
    </row>
    <row r="3457" spans="3:22">
      <c r="C3457" s="1">
        <f>+IF(D3457=1,COUNTIF($D$2:D3457,D3457),0)</f>
        <v>0</v>
      </c>
      <c r="D3457" s="1">
        <f>+COUNTIF($E$2:E3457,E3457)</f>
        <v>678</v>
      </c>
      <c r="E3457" s="1" t="str">
        <f t="shared" si="106"/>
        <v/>
      </c>
      <c r="F3457" s="323">
        <f t="shared" si="107"/>
        <v>3455</v>
      </c>
      <c r="G3457" s="317"/>
      <c r="H3457" s="317"/>
      <c r="I3457" s="317"/>
      <c r="J3457" s="317"/>
      <c r="K3457" s="317"/>
      <c r="L3457" s="317"/>
      <c r="M3457" s="317"/>
      <c r="N3457" s="698"/>
      <c r="O3457" s="318"/>
      <c r="P3457" s="319"/>
      <c r="Q3457" s="320"/>
      <c r="R3457" s="319"/>
      <c r="S3457" s="319"/>
      <c r="T3457" s="320"/>
      <c r="U3457" s="321"/>
      <c r="V3457" s="270"/>
    </row>
    <row r="3458" spans="3:22">
      <c r="C3458" s="1">
        <f>+IF(D3458=1,COUNTIF($D$2:D3458,D3458),0)</f>
        <v>0</v>
      </c>
      <c r="D3458" s="1">
        <f>+COUNTIF($E$2:E3458,E3458)</f>
        <v>679</v>
      </c>
      <c r="E3458" s="1" t="str">
        <f t="shared" si="106"/>
        <v/>
      </c>
      <c r="F3458" s="323">
        <f t="shared" si="107"/>
        <v>3456</v>
      </c>
      <c r="G3458" s="317"/>
      <c r="H3458" s="317"/>
      <c r="I3458" s="317"/>
      <c r="J3458" s="317"/>
      <c r="K3458" s="317"/>
      <c r="L3458" s="317"/>
      <c r="M3458" s="317"/>
      <c r="N3458" s="698"/>
      <c r="O3458" s="318"/>
      <c r="P3458" s="319"/>
      <c r="Q3458" s="320"/>
      <c r="R3458" s="319"/>
      <c r="S3458" s="319"/>
      <c r="T3458" s="320"/>
      <c r="U3458" s="321"/>
      <c r="V3458" s="270"/>
    </row>
    <row r="3459" spans="3:22">
      <c r="C3459" s="1">
        <f>+IF(D3459=1,COUNTIF($D$2:D3459,D3459),0)</f>
        <v>0</v>
      </c>
      <c r="D3459" s="1">
        <f>+COUNTIF($E$2:E3459,E3459)</f>
        <v>680</v>
      </c>
      <c r="E3459" s="1" t="str">
        <f t="shared" si="106"/>
        <v/>
      </c>
      <c r="F3459" s="323">
        <f t="shared" si="107"/>
        <v>3457</v>
      </c>
      <c r="G3459" s="317"/>
      <c r="H3459" s="317"/>
      <c r="I3459" s="317"/>
      <c r="J3459" s="317"/>
      <c r="K3459" s="317"/>
      <c r="L3459" s="317"/>
      <c r="M3459" s="317"/>
      <c r="N3459" s="698"/>
      <c r="O3459" s="318"/>
      <c r="P3459" s="319"/>
      <c r="Q3459" s="320"/>
      <c r="R3459" s="319"/>
      <c r="S3459" s="319"/>
      <c r="T3459" s="320"/>
      <c r="U3459" s="321"/>
      <c r="V3459" s="270"/>
    </row>
    <row r="3460" spans="3:22">
      <c r="C3460" s="1">
        <f>+IF(D3460=1,COUNTIF($D$2:D3460,D3460),0)</f>
        <v>0</v>
      </c>
      <c r="D3460" s="1">
        <f>+COUNTIF($E$2:E3460,E3460)</f>
        <v>681</v>
      </c>
      <c r="E3460" s="1" t="str">
        <f t="shared" ref="E3460:E3523" si="108">+K3460&amp;N3460</f>
        <v/>
      </c>
      <c r="F3460" s="323">
        <f t="shared" si="107"/>
        <v>3458</v>
      </c>
      <c r="G3460" s="317"/>
      <c r="H3460" s="317"/>
      <c r="I3460" s="317"/>
      <c r="J3460" s="317"/>
      <c r="K3460" s="317"/>
      <c r="L3460" s="317"/>
      <c r="M3460" s="317"/>
      <c r="N3460" s="698"/>
      <c r="O3460" s="318"/>
      <c r="P3460" s="319"/>
      <c r="Q3460" s="320"/>
      <c r="R3460" s="319"/>
      <c r="S3460" s="319"/>
      <c r="T3460" s="320"/>
      <c r="U3460" s="321"/>
      <c r="V3460" s="270"/>
    </row>
    <row r="3461" spans="3:22">
      <c r="C3461" s="1">
        <f>+IF(D3461=1,COUNTIF($D$2:D3461,D3461),0)</f>
        <v>0</v>
      </c>
      <c r="D3461" s="1">
        <f>+COUNTIF($E$2:E3461,E3461)</f>
        <v>682</v>
      </c>
      <c r="E3461" s="1" t="str">
        <f t="shared" si="108"/>
        <v/>
      </c>
      <c r="F3461" s="323">
        <f t="shared" ref="F3461:F3524" si="109">ROW()-2</f>
        <v>3459</v>
      </c>
      <c r="G3461" s="317"/>
      <c r="H3461" s="317"/>
      <c r="I3461" s="317"/>
      <c r="J3461" s="317"/>
      <c r="K3461" s="317"/>
      <c r="L3461" s="317"/>
      <c r="M3461" s="317"/>
      <c r="N3461" s="698"/>
      <c r="O3461" s="318"/>
      <c r="P3461" s="319"/>
      <c r="Q3461" s="320"/>
      <c r="R3461" s="319"/>
      <c r="S3461" s="319"/>
      <c r="T3461" s="320"/>
      <c r="U3461" s="321"/>
      <c r="V3461" s="270"/>
    </row>
    <row r="3462" spans="3:22">
      <c r="C3462" s="1">
        <f>+IF(D3462=1,COUNTIF($D$2:D3462,D3462),0)</f>
        <v>0</v>
      </c>
      <c r="D3462" s="1">
        <f>+COUNTIF($E$2:E3462,E3462)</f>
        <v>683</v>
      </c>
      <c r="E3462" s="1" t="str">
        <f t="shared" si="108"/>
        <v/>
      </c>
      <c r="F3462" s="323">
        <f t="shared" si="109"/>
        <v>3460</v>
      </c>
      <c r="G3462" s="317"/>
      <c r="H3462" s="317"/>
      <c r="I3462" s="317"/>
      <c r="J3462" s="317"/>
      <c r="K3462" s="317"/>
      <c r="L3462" s="317"/>
      <c r="M3462" s="317"/>
      <c r="N3462" s="698"/>
      <c r="O3462" s="318"/>
      <c r="P3462" s="319"/>
      <c r="Q3462" s="320"/>
      <c r="R3462" s="319"/>
      <c r="S3462" s="319"/>
      <c r="T3462" s="320"/>
      <c r="U3462" s="321"/>
      <c r="V3462" s="270"/>
    </row>
    <row r="3463" spans="3:22">
      <c r="C3463" s="1">
        <f>+IF(D3463=1,COUNTIF($D$2:D3463,D3463),0)</f>
        <v>0</v>
      </c>
      <c r="D3463" s="1">
        <f>+COUNTIF($E$2:E3463,E3463)</f>
        <v>684</v>
      </c>
      <c r="E3463" s="1" t="str">
        <f t="shared" si="108"/>
        <v/>
      </c>
      <c r="F3463" s="323">
        <f t="shared" si="109"/>
        <v>3461</v>
      </c>
      <c r="G3463" s="317"/>
      <c r="H3463" s="317"/>
      <c r="I3463" s="317"/>
      <c r="J3463" s="317"/>
      <c r="K3463" s="317"/>
      <c r="L3463" s="317"/>
      <c r="M3463" s="317"/>
      <c r="N3463" s="698"/>
      <c r="O3463" s="318"/>
      <c r="P3463" s="319"/>
      <c r="Q3463" s="320"/>
      <c r="R3463" s="319"/>
      <c r="S3463" s="319"/>
      <c r="T3463" s="320"/>
      <c r="U3463" s="321"/>
      <c r="V3463" s="270"/>
    </row>
    <row r="3464" spans="3:22">
      <c r="C3464" s="1">
        <f>+IF(D3464=1,COUNTIF($D$2:D3464,D3464),0)</f>
        <v>0</v>
      </c>
      <c r="D3464" s="1">
        <f>+COUNTIF($E$2:E3464,E3464)</f>
        <v>685</v>
      </c>
      <c r="E3464" s="1" t="str">
        <f t="shared" si="108"/>
        <v/>
      </c>
      <c r="F3464" s="323">
        <f t="shared" si="109"/>
        <v>3462</v>
      </c>
      <c r="G3464" s="317"/>
      <c r="H3464" s="317"/>
      <c r="I3464" s="317"/>
      <c r="J3464" s="317"/>
      <c r="K3464" s="317"/>
      <c r="L3464" s="317"/>
      <c r="M3464" s="317"/>
      <c r="N3464" s="698"/>
      <c r="O3464" s="318"/>
      <c r="P3464" s="319"/>
      <c r="Q3464" s="320"/>
      <c r="R3464" s="319"/>
      <c r="S3464" s="319"/>
      <c r="T3464" s="320"/>
      <c r="U3464" s="321"/>
      <c r="V3464" s="270"/>
    </row>
    <row r="3465" spans="3:22">
      <c r="C3465" s="1">
        <f>+IF(D3465=1,COUNTIF($D$2:D3465,D3465),0)</f>
        <v>0</v>
      </c>
      <c r="D3465" s="1">
        <f>+COUNTIF($E$2:E3465,E3465)</f>
        <v>686</v>
      </c>
      <c r="E3465" s="1" t="str">
        <f t="shared" si="108"/>
        <v/>
      </c>
      <c r="F3465" s="323">
        <f t="shared" si="109"/>
        <v>3463</v>
      </c>
      <c r="G3465" s="317"/>
      <c r="H3465" s="317"/>
      <c r="I3465" s="317"/>
      <c r="J3465" s="317"/>
      <c r="K3465" s="317"/>
      <c r="L3465" s="317"/>
      <c r="M3465" s="317"/>
      <c r="N3465" s="698"/>
      <c r="O3465" s="318"/>
      <c r="P3465" s="319"/>
      <c r="Q3465" s="320"/>
      <c r="R3465" s="319"/>
      <c r="S3465" s="319"/>
      <c r="T3465" s="320"/>
      <c r="U3465" s="321"/>
      <c r="V3465" s="270"/>
    </row>
    <row r="3466" spans="3:22">
      <c r="C3466" s="1">
        <f>+IF(D3466=1,COUNTIF($D$2:D3466,D3466),0)</f>
        <v>0</v>
      </c>
      <c r="D3466" s="1">
        <f>+COUNTIF($E$2:E3466,E3466)</f>
        <v>687</v>
      </c>
      <c r="E3466" s="1" t="str">
        <f t="shared" si="108"/>
        <v/>
      </c>
      <c r="F3466" s="323">
        <f t="shared" si="109"/>
        <v>3464</v>
      </c>
      <c r="G3466" s="317"/>
      <c r="H3466" s="317"/>
      <c r="I3466" s="317"/>
      <c r="J3466" s="317"/>
      <c r="K3466" s="317"/>
      <c r="L3466" s="317"/>
      <c r="M3466" s="317"/>
      <c r="N3466" s="698"/>
      <c r="O3466" s="318"/>
      <c r="P3466" s="319"/>
      <c r="Q3466" s="320"/>
      <c r="R3466" s="319"/>
      <c r="S3466" s="319"/>
      <c r="T3466" s="320"/>
      <c r="U3466" s="321"/>
      <c r="V3466" s="270"/>
    </row>
    <row r="3467" spans="3:22">
      <c r="C3467" s="1">
        <f>+IF(D3467=1,COUNTIF($D$2:D3467,D3467),0)</f>
        <v>0</v>
      </c>
      <c r="D3467" s="1">
        <f>+COUNTIF($E$2:E3467,E3467)</f>
        <v>688</v>
      </c>
      <c r="E3467" s="1" t="str">
        <f t="shared" si="108"/>
        <v/>
      </c>
      <c r="F3467" s="323">
        <f t="shared" si="109"/>
        <v>3465</v>
      </c>
      <c r="G3467" s="317"/>
      <c r="H3467" s="317"/>
      <c r="I3467" s="317"/>
      <c r="J3467" s="317"/>
      <c r="K3467" s="317"/>
      <c r="L3467" s="317"/>
      <c r="M3467" s="317"/>
      <c r="N3467" s="698"/>
      <c r="O3467" s="318"/>
      <c r="P3467" s="319"/>
      <c r="Q3467" s="320"/>
      <c r="R3467" s="319"/>
      <c r="S3467" s="319"/>
      <c r="T3467" s="320"/>
      <c r="U3467" s="321"/>
      <c r="V3467" s="270"/>
    </row>
    <row r="3468" spans="3:22">
      <c r="C3468" s="1">
        <f>+IF(D3468=1,COUNTIF($D$2:D3468,D3468),0)</f>
        <v>0</v>
      </c>
      <c r="D3468" s="1">
        <f>+COUNTIF($E$2:E3468,E3468)</f>
        <v>689</v>
      </c>
      <c r="E3468" s="1" t="str">
        <f t="shared" si="108"/>
        <v/>
      </c>
      <c r="F3468" s="323">
        <f t="shared" si="109"/>
        <v>3466</v>
      </c>
      <c r="G3468" s="317"/>
      <c r="H3468" s="317"/>
      <c r="I3468" s="317"/>
      <c r="J3468" s="317"/>
      <c r="K3468" s="317"/>
      <c r="L3468" s="317"/>
      <c r="M3468" s="317"/>
      <c r="N3468" s="698"/>
      <c r="O3468" s="318"/>
      <c r="P3468" s="319"/>
      <c r="Q3468" s="320"/>
      <c r="R3468" s="319"/>
      <c r="S3468" s="319"/>
      <c r="T3468" s="320"/>
      <c r="U3468" s="321"/>
      <c r="V3468" s="270"/>
    </row>
    <row r="3469" spans="3:22">
      <c r="C3469" s="1">
        <f>+IF(D3469=1,COUNTIF($D$2:D3469,D3469),0)</f>
        <v>0</v>
      </c>
      <c r="D3469" s="1">
        <f>+COUNTIF($E$2:E3469,E3469)</f>
        <v>690</v>
      </c>
      <c r="E3469" s="1" t="str">
        <f t="shared" si="108"/>
        <v/>
      </c>
      <c r="F3469" s="323">
        <f t="shared" si="109"/>
        <v>3467</v>
      </c>
      <c r="G3469" s="317"/>
      <c r="H3469" s="317"/>
      <c r="I3469" s="317"/>
      <c r="J3469" s="317"/>
      <c r="K3469" s="317"/>
      <c r="L3469" s="317"/>
      <c r="M3469" s="317"/>
      <c r="N3469" s="698"/>
      <c r="O3469" s="318"/>
      <c r="P3469" s="319"/>
      <c r="Q3469" s="320"/>
      <c r="R3469" s="319"/>
      <c r="S3469" s="319"/>
      <c r="T3469" s="320"/>
      <c r="U3469" s="321"/>
      <c r="V3469" s="270"/>
    </row>
    <row r="3470" spans="3:22">
      <c r="C3470" s="1">
        <f>+IF(D3470=1,COUNTIF($D$2:D3470,D3470),0)</f>
        <v>0</v>
      </c>
      <c r="D3470" s="1">
        <f>+COUNTIF($E$2:E3470,E3470)</f>
        <v>691</v>
      </c>
      <c r="E3470" s="1" t="str">
        <f t="shared" si="108"/>
        <v/>
      </c>
      <c r="F3470" s="323">
        <f t="shared" si="109"/>
        <v>3468</v>
      </c>
      <c r="G3470" s="317"/>
      <c r="H3470" s="317"/>
      <c r="I3470" s="317"/>
      <c r="J3470" s="317"/>
      <c r="K3470" s="317"/>
      <c r="L3470" s="317"/>
      <c r="M3470" s="317"/>
      <c r="N3470" s="698"/>
      <c r="O3470" s="318"/>
      <c r="P3470" s="319"/>
      <c r="Q3470" s="320"/>
      <c r="R3470" s="319"/>
      <c r="S3470" s="319"/>
      <c r="T3470" s="320"/>
      <c r="U3470" s="321"/>
      <c r="V3470" s="270"/>
    </row>
    <row r="3471" spans="3:22">
      <c r="C3471" s="1">
        <f>+IF(D3471=1,COUNTIF($D$2:D3471,D3471),0)</f>
        <v>0</v>
      </c>
      <c r="D3471" s="1">
        <f>+COUNTIF($E$2:E3471,E3471)</f>
        <v>692</v>
      </c>
      <c r="E3471" s="1" t="str">
        <f t="shared" si="108"/>
        <v/>
      </c>
      <c r="F3471" s="323">
        <f t="shared" si="109"/>
        <v>3469</v>
      </c>
      <c r="G3471" s="317"/>
      <c r="H3471" s="317"/>
      <c r="I3471" s="317"/>
      <c r="J3471" s="317"/>
      <c r="K3471" s="317"/>
      <c r="L3471" s="317"/>
      <c r="M3471" s="317"/>
      <c r="N3471" s="698"/>
      <c r="O3471" s="318"/>
      <c r="P3471" s="319"/>
      <c r="Q3471" s="320"/>
      <c r="R3471" s="319"/>
      <c r="S3471" s="319"/>
      <c r="T3471" s="320"/>
      <c r="U3471" s="321"/>
      <c r="V3471" s="270"/>
    </row>
    <row r="3472" spans="3:22">
      <c r="C3472" s="1">
        <f>+IF(D3472=1,COUNTIF($D$2:D3472,D3472),0)</f>
        <v>0</v>
      </c>
      <c r="D3472" s="1">
        <f>+COUNTIF($E$2:E3472,E3472)</f>
        <v>693</v>
      </c>
      <c r="E3472" s="1" t="str">
        <f t="shared" si="108"/>
        <v/>
      </c>
      <c r="F3472" s="323">
        <f t="shared" si="109"/>
        <v>3470</v>
      </c>
      <c r="G3472" s="317"/>
      <c r="H3472" s="317"/>
      <c r="I3472" s="317"/>
      <c r="J3472" s="317"/>
      <c r="K3472" s="317"/>
      <c r="L3472" s="317"/>
      <c r="M3472" s="317"/>
      <c r="N3472" s="698"/>
      <c r="O3472" s="318"/>
      <c r="P3472" s="319"/>
      <c r="Q3472" s="320"/>
      <c r="R3472" s="319"/>
      <c r="S3472" s="319"/>
      <c r="T3472" s="320"/>
      <c r="U3472" s="321"/>
      <c r="V3472" s="270"/>
    </row>
    <row r="3473" spans="3:22">
      <c r="C3473" s="1">
        <f>+IF(D3473=1,COUNTIF($D$2:D3473,D3473),0)</f>
        <v>0</v>
      </c>
      <c r="D3473" s="1">
        <f>+COUNTIF($E$2:E3473,E3473)</f>
        <v>694</v>
      </c>
      <c r="E3473" s="1" t="str">
        <f t="shared" si="108"/>
        <v/>
      </c>
      <c r="F3473" s="323">
        <f t="shared" si="109"/>
        <v>3471</v>
      </c>
      <c r="G3473" s="317"/>
      <c r="H3473" s="317"/>
      <c r="I3473" s="317"/>
      <c r="J3473" s="317"/>
      <c r="K3473" s="317"/>
      <c r="L3473" s="317"/>
      <c r="M3473" s="317"/>
      <c r="N3473" s="698"/>
      <c r="O3473" s="318"/>
      <c r="P3473" s="319"/>
      <c r="Q3473" s="320"/>
      <c r="R3473" s="319"/>
      <c r="S3473" s="319"/>
      <c r="T3473" s="320"/>
      <c r="U3473" s="321"/>
      <c r="V3473" s="270"/>
    </row>
    <row r="3474" spans="3:22">
      <c r="C3474" s="1">
        <f>+IF(D3474=1,COUNTIF($D$2:D3474,D3474),0)</f>
        <v>0</v>
      </c>
      <c r="D3474" s="1">
        <f>+COUNTIF($E$2:E3474,E3474)</f>
        <v>695</v>
      </c>
      <c r="E3474" s="1" t="str">
        <f t="shared" si="108"/>
        <v/>
      </c>
      <c r="F3474" s="323">
        <f t="shared" si="109"/>
        <v>3472</v>
      </c>
      <c r="G3474" s="317"/>
      <c r="H3474" s="317"/>
      <c r="I3474" s="317"/>
      <c r="J3474" s="317"/>
      <c r="K3474" s="317"/>
      <c r="L3474" s="317"/>
      <c r="M3474" s="317"/>
      <c r="N3474" s="698"/>
      <c r="O3474" s="318"/>
      <c r="P3474" s="319"/>
      <c r="Q3474" s="320"/>
      <c r="R3474" s="319"/>
      <c r="S3474" s="319"/>
      <c r="T3474" s="320"/>
      <c r="U3474" s="321"/>
      <c r="V3474" s="270"/>
    </row>
    <row r="3475" spans="3:22">
      <c r="C3475" s="1">
        <f>+IF(D3475=1,COUNTIF($D$2:D3475,D3475),0)</f>
        <v>0</v>
      </c>
      <c r="D3475" s="1">
        <f>+COUNTIF($E$2:E3475,E3475)</f>
        <v>696</v>
      </c>
      <c r="E3475" s="1" t="str">
        <f t="shared" si="108"/>
        <v/>
      </c>
      <c r="F3475" s="323">
        <f t="shared" si="109"/>
        <v>3473</v>
      </c>
      <c r="G3475" s="317"/>
      <c r="H3475" s="317"/>
      <c r="I3475" s="317"/>
      <c r="J3475" s="317"/>
      <c r="K3475" s="317"/>
      <c r="L3475" s="317"/>
      <c r="M3475" s="317"/>
      <c r="N3475" s="698"/>
      <c r="O3475" s="318"/>
      <c r="P3475" s="319"/>
      <c r="Q3475" s="320"/>
      <c r="R3475" s="319"/>
      <c r="S3475" s="319"/>
      <c r="T3475" s="320"/>
      <c r="U3475" s="321"/>
      <c r="V3475" s="270"/>
    </row>
    <row r="3476" spans="3:22">
      <c r="C3476" s="1">
        <f>+IF(D3476=1,COUNTIF($D$2:D3476,D3476),0)</f>
        <v>0</v>
      </c>
      <c r="D3476" s="1">
        <f>+COUNTIF($E$2:E3476,E3476)</f>
        <v>697</v>
      </c>
      <c r="E3476" s="1" t="str">
        <f t="shared" si="108"/>
        <v/>
      </c>
      <c r="F3476" s="323">
        <f t="shared" si="109"/>
        <v>3474</v>
      </c>
      <c r="G3476" s="317"/>
      <c r="H3476" s="317"/>
      <c r="I3476" s="317"/>
      <c r="J3476" s="317"/>
      <c r="K3476" s="317"/>
      <c r="L3476" s="317"/>
      <c r="M3476" s="317"/>
      <c r="N3476" s="698"/>
      <c r="O3476" s="318"/>
      <c r="P3476" s="319"/>
      <c r="Q3476" s="320"/>
      <c r="R3476" s="319"/>
      <c r="S3476" s="319"/>
      <c r="T3476" s="320"/>
      <c r="U3476" s="321"/>
      <c r="V3476" s="270"/>
    </row>
    <row r="3477" spans="3:22">
      <c r="C3477" s="1">
        <f>+IF(D3477=1,COUNTIF($D$2:D3477,D3477),0)</f>
        <v>0</v>
      </c>
      <c r="D3477" s="1">
        <f>+COUNTIF($E$2:E3477,E3477)</f>
        <v>698</v>
      </c>
      <c r="E3477" s="1" t="str">
        <f t="shared" si="108"/>
        <v/>
      </c>
      <c r="F3477" s="323">
        <f t="shared" si="109"/>
        <v>3475</v>
      </c>
      <c r="G3477" s="317"/>
      <c r="H3477" s="317"/>
      <c r="I3477" s="317"/>
      <c r="J3477" s="317"/>
      <c r="K3477" s="317"/>
      <c r="L3477" s="317"/>
      <c r="M3477" s="317"/>
      <c r="N3477" s="698"/>
      <c r="O3477" s="318"/>
      <c r="P3477" s="319"/>
      <c r="Q3477" s="320"/>
      <c r="R3477" s="319"/>
      <c r="S3477" s="319"/>
      <c r="T3477" s="320"/>
      <c r="U3477" s="321"/>
      <c r="V3477" s="270"/>
    </row>
    <row r="3478" spans="3:22">
      <c r="C3478" s="1">
        <f>+IF(D3478=1,COUNTIF($D$2:D3478,D3478),0)</f>
        <v>0</v>
      </c>
      <c r="D3478" s="1">
        <f>+COUNTIF($E$2:E3478,E3478)</f>
        <v>699</v>
      </c>
      <c r="E3478" s="1" t="str">
        <f t="shared" si="108"/>
        <v/>
      </c>
      <c r="F3478" s="323">
        <f t="shared" si="109"/>
        <v>3476</v>
      </c>
      <c r="G3478" s="317"/>
      <c r="H3478" s="317"/>
      <c r="I3478" s="317"/>
      <c r="J3478" s="317"/>
      <c r="K3478" s="317"/>
      <c r="L3478" s="317"/>
      <c r="M3478" s="317"/>
      <c r="N3478" s="698"/>
      <c r="O3478" s="318"/>
      <c r="P3478" s="319"/>
      <c r="Q3478" s="320"/>
      <c r="R3478" s="319"/>
      <c r="S3478" s="319"/>
      <c r="T3478" s="320"/>
      <c r="U3478" s="321"/>
      <c r="V3478" s="270"/>
    </row>
    <row r="3479" spans="3:22">
      <c r="C3479" s="1">
        <f>+IF(D3479=1,COUNTIF($D$2:D3479,D3479),0)</f>
        <v>0</v>
      </c>
      <c r="D3479" s="1">
        <f>+COUNTIF($E$2:E3479,E3479)</f>
        <v>700</v>
      </c>
      <c r="E3479" s="1" t="str">
        <f t="shared" si="108"/>
        <v/>
      </c>
      <c r="F3479" s="323">
        <f t="shared" si="109"/>
        <v>3477</v>
      </c>
      <c r="G3479" s="317"/>
      <c r="H3479" s="317"/>
      <c r="I3479" s="317"/>
      <c r="J3479" s="317"/>
      <c r="K3479" s="317"/>
      <c r="L3479" s="317"/>
      <c r="M3479" s="317"/>
      <c r="N3479" s="698"/>
      <c r="O3479" s="318"/>
      <c r="P3479" s="319"/>
      <c r="Q3479" s="320"/>
      <c r="R3479" s="319"/>
      <c r="S3479" s="319"/>
      <c r="T3479" s="320"/>
      <c r="U3479" s="321"/>
      <c r="V3479" s="270"/>
    </row>
    <row r="3480" spans="3:22">
      <c r="C3480" s="1">
        <f>+IF(D3480=1,COUNTIF($D$2:D3480,D3480),0)</f>
        <v>0</v>
      </c>
      <c r="D3480" s="1">
        <f>+COUNTIF($E$2:E3480,E3480)</f>
        <v>701</v>
      </c>
      <c r="E3480" s="1" t="str">
        <f t="shared" si="108"/>
        <v/>
      </c>
      <c r="F3480" s="323">
        <f t="shared" si="109"/>
        <v>3478</v>
      </c>
      <c r="G3480" s="317"/>
      <c r="H3480" s="317"/>
      <c r="I3480" s="317"/>
      <c r="J3480" s="317"/>
      <c r="K3480" s="317"/>
      <c r="L3480" s="317"/>
      <c r="M3480" s="317"/>
      <c r="N3480" s="698"/>
      <c r="O3480" s="318"/>
      <c r="P3480" s="319"/>
      <c r="Q3480" s="320"/>
      <c r="R3480" s="319"/>
      <c r="S3480" s="319"/>
      <c r="T3480" s="320"/>
      <c r="U3480" s="321"/>
      <c r="V3480" s="270"/>
    </row>
    <row r="3481" spans="3:22">
      <c r="C3481" s="1">
        <f>+IF(D3481=1,COUNTIF($D$2:D3481,D3481),0)</f>
        <v>0</v>
      </c>
      <c r="D3481" s="1">
        <f>+COUNTIF($E$2:E3481,E3481)</f>
        <v>702</v>
      </c>
      <c r="E3481" s="1" t="str">
        <f t="shared" si="108"/>
        <v/>
      </c>
      <c r="F3481" s="323">
        <f t="shared" si="109"/>
        <v>3479</v>
      </c>
      <c r="G3481" s="317"/>
      <c r="H3481" s="317"/>
      <c r="I3481" s="317"/>
      <c r="J3481" s="317"/>
      <c r="K3481" s="317"/>
      <c r="L3481" s="317"/>
      <c r="M3481" s="317"/>
      <c r="N3481" s="698"/>
      <c r="O3481" s="318"/>
      <c r="P3481" s="319"/>
      <c r="Q3481" s="320"/>
      <c r="R3481" s="319"/>
      <c r="S3481" s="319"/>
      <c r="T3481" s="320"/>
      <c r="U3481" s="321"/>
      <c r="V3481" s="270"/>
    </row>
    <row r="3482" spans="3:22">
      <c r="C3482" s="1">
        <f>+IF(D3482=1,COUNTIF($D$2:D3482,D3482),0)</f>
        <v>0</v>
      </c>
      <c r="D3482" s="1">
        <f>+COUNTIF($E$2:E3482,E3482)</f>
        <v>703</v>
      </c>
      <c r="E3482" s="1" t="str">
        <f t="shared" si="108"/>
        <v/>
      </c>
      <c r="F3482" s="323">
        <f t="shared" si="109"/>
        <v>3480</v>
      </c>
      <c r="G3482" s="317"/>
      <c r="H3482" s="317"/>
      <c r="I3482" s="317"/>
      <c r="J3482" s="317"/>
      <c r="K3482" s="317"/>
      <c r="L3482" s="317"/>
      <c r="M3482" s="317"/>
      <c r="N3482" s="698"/>
      <c r="O3482" s="318"/>
      <c r="P3482" s="319"/>
      <c r="Q3482" s="320"/>
      <c r="R3482" s="319"/>
      <c r="S3482" s="319"/>
      <c r="T3482" s="320"/>
      <c r="U3482" s="321"/>
      <c r="V3482" s="270"/>
    </row>
    <row r="3483" spans="3:22">
      <c r="C3483" s="1">
        <f>+IF(D3483=1,COUNTIF($D$2:D3483,D3483),0)</f>
        <v>0</v>
      </c>
      <c r="D3483" s="1">
        <f>+COUNTIF($E$2:E3483,E3483)</f>
        <v>704</v>
      </c>
      <c r="E3483" s="1" t="str">
        <f t="shared" si="108"/>
        <v/>
      </c>
      <c r="F3483" s="323">
        <f t="shared" si="109"/>
        <v>3481</v>
      </c>
      <c r="G3483" s="317"/>
      <c r="H3483" s="317"/>
      <c r="I3483" s="317"/>
      <c r="J3483" s="317"/>
      <c r="K3483" s="317"/>
      <c r="L3483" s="317"/>
      <c r="M3483" s="317"/>
      <c r="N3483" s="698"/>
      <c r="O3483" s="318"/>
      <c r="P3483" s="319"/>
      <c r="Q3483" s="320"/>
      <c r="R3483" s="319"/>
      <c r="S3483" s="319"/>
      <c r="T3483" s="320"/>
      <c r="U3483" s="321"/>
      <c r="V3483" s="270"/>
    </row>
    <row r="3484" spans="3:22">
      <c r="C3484" s="1">
        <f>+IF(D3484=1,COUNTIF($D$2:D3484,D3484),0)</f>
        <v>0</v>
      </c>
      <c r="D3484" s="1">
        <f>+COUNTIF($E$2:E3484,E3484)</f>
        <v>705</v>
      </c>
      <c r="E3484" s="1" t="str">
        <f t="shared" si="108"/>
        <v/>
      </c>
      <c r="F3484" s="323">
        <f t="shared" si="109"/>
        <v>3482</v>
      </c>
      <c r="G3484" s="317"/>
      <c r="H3484" s="317"/>
      <c r="I3484" s="317"/>
      <c r="J3484" s="317"/>
      <c r="K3484" s="317"/>
      <c r="L3484" s="317"/>
      <c r="M3484" s="317"/>
      <c r="N3484" s="698"/>
      <c r="O3484" s="318"/>
      <c r="P3484" s="319"/>
      <c r="Q3484" s="320"/>
      <c r="R3484" s="319"/>
      <c r="S3484" s="319"/>
      <c r="T3484" s="320"/>
      <c r="U3484" s="321"/>
      <c r="V3484" s="270"/>
    </row>
    <row r="3485" spans="3:22">
      <c r="C3485" s="1">
        <f>+IF(D3485=1,COUNTIF($D$2:D3485,D3485),0)</f>
        <v>0</v>
      </c>
      <c r="D3485" s="1">
        <f>+COUNTIF($E$2:E3485,E3485)</f>
        <v>706</v>
      </c>
      <c r="E3485" s="1" t="str">
        <f t="shared" si="108"/>
        <v/>
      </c>
      <c r="F3485" s="323">
        <f t="shared" si="109"/>
        <v>3483</v>
      </c>
      <c r="G3485" s="317"/>
      <c r="H3485" s="317"/>
      <c r="I3485" s="317"/>
      <c r="J3485" s="317"/>
      <c r="K3485" s="317"/>
      <c r="L3485" s="317"/>
      <c r="M3485" s="317"/>
      <c r="N3485" s="698"/>
      <c r="O3485" s="318"/>
      <c r="P3485" s="319"/>
      <c r="Q3485" s="320"/>
      <c r="R3485" s="319"/>
      <c r="S3485" s="319"/>
      <c r="T3485" s="320"/>
      <c r="U3485" s="321"/>
      <c r="V3485" s="270"/>
    </row>
    <row r="3486" spans="3:22">
      <c r="C3486" s="1">
        <f>+IF(D3486=1,COUNTIF($D$2:D3486,D3486),0)</f>
        <v>0</v>
      </c>
      <c r="D3486" s="1">
        <f>+COUNTIF($E$2:E3486,E3486)</f>
        <v>707</v>
      </c>
      <c r="E3486" s="1" t="str">
        <f t="shared" si="108"/>
        <v/>
      </c>
      <c r="F3486" s="323">
        <f t="shared" si="109"/>
        <v>3484</v>
      </c>
      <c r="G3486" s="317"/>
      <c r="H3486" s="317"/>
      <c r="I3486" s="317"/>
      <c r="J3486" s="317"/>
      <c r="K3486" s="317"/>
      <c r="L3486" s="317"/>
      <c r="M3486" s="317"/>
      <c r="N3486" s="698"/>
      <c r="O3486" s="318"/>
      <c r="P3486" s="319"/>
      <c r="Q3486" s="320"/>
      <c r="R3486" s="319"/>
      <c r="S3486" s="319"/>
      <c r="T3486" s="320"/>
      <c r="U3486" s="321"/>
      <c r="V3486" s="270"/>
    </row>
    <row r="3487" spans="3:22">
      <c r="C3487" s="1">
        <f>+IF(D3487=1,COUNTIF($D$2:D3487,D3487),0)</f>
        <v>0</v>
      </c>
      <c r="D3487" s="1">
        <f>+COUNTIF($E$2:E3487,E3487)</f>
        <v>708</v>
      </c>
      <c r="E3487" s="1" t="str">
        <f t="shared" si="108"/>
        <v/>
      </c>
      <c r="F3487" s="323">
        <f t="shared" si="109"/>
        <v>3485</v>
      </c>
      <c r="G3487" s="317"/>
      <c r="H3487" s="317"/>
      <c r="I3487" s="317"/>
      <c r="J3487" s="317"/>
      <c r="K3487" s="317"/>
      <c r="L3487" s="317"/>
      <c r="M3487" s="317"/>
      <c r="N3487" s="698"/>
      <c r="O3487" s="318"/>
      <c r="P3487" s="319"/>
      <c r="Q3487" s="320"/>
      <c r="R3487" s="319"/>
      <c r="S3487" s="319"/>
      <c r="T3487" s="320"/>
      <c r="U3487" s="321"/>
      <c r="V3487" s="270"/>
    </row>
    <row r="3488" spans="3:22">
      <c r="C3488" s="1">
        <f>+IF(D3488=1,COUNTIF($D$2:D3488,D3488),0)</f>
        <v>0</v>
      </c>
      <c r="D3488" s="1">
        <f>+COUNTIF($E$2:E3488,E3488)</f>
        <v>709</v>
      </c>
      <c r="E3488" s="1" t="str">
        <f t="shared" si="108"/>
        <v/>
      </c>
      <c r="F3488" s="323">
        <f t="shared" si="109"/>
        <v>3486</v>
      </c>
      <c r="G3488" s="317"/>
      <c r="H3488" s="317"/>
      <c r="I3488" s="317"/>
      <c r="J3488" s="317"/>
      <c r="K3488" s="317"/>
      <c r="L3488" s="317"/>
      <c r="M3488" s="317"/>
      <c r="N3488" s="698"/>
      <c r="O3488" s="318"/>
      <c r="P3488" s="319"/>
      <c r="Q3488" s="320"/>
      <c r="R3488" s="319"/>
      <c r="S3488" s="319"/>
      <c r="T3488" s="320"/>
      <c r="U3488" s="321"/>
      <c r="V3488" s="270"/>
    </row>
    <row r="3489" spans="3:22">
      <c r="C3489" s="1">
        <f>+IF(D3489=1,COUNTIF($D$2:D3489,D3489),0)</f>
        <v>0</v>
      </c>
      <c r="D3489" s="1">
        <f>+COUNTIF($E$2:E3489,E3489)</f>
        <v>710</v>
      </c>
      <c r="E3489" s="1" t="str">
        <f t="shared" si="108"/>
        <v/>
      </c>
      <c r="F3489" s="323">
        <f t="shared" si="109"/>
        <v>3487</v>
      </c>
      <c r="G3489" s="317"/>
      <c r="H3489" s="317"/>
      <c r="I3489" s="317"/>
      <c r="J3489" s="317"/>
      <c r="K3489" s="317"/>
      <c r="L3489" s="317"/>
      <c r="M3489" s="317"/>
      <c r="N3489" s="698"/>
      <c r="O3489" s="318"/>
      <c r="P3489" s="319"/>
      <c r="Q3489" s="320"/>
      <c r="R3489" s="319"/>
      <c r="S3489" s="319"/>
      <c r="T3489" s="320"/>
      <c r="U3489" s="321"/>
      <c r="V3489" s="270"/>
    </row>
    <row r="3490" spans="3:22">
      <c r="C3490" s="1">
        <f>+IF(D3490=1,COUNTIF($D$2:D3490,D3490),0)</f>
        <v>0</v>
      </c>
      <c r="D3490" s="1">
        <f>+COUNTIF($E$2:E3490,E3490)</f>
        <v>711</v>
      </c>
      <c r="E3490" s="1" t="str">
        <f t="shared" si="108"/>
        <v/>
      </c>
      <c r="F3490" s="323">
        <f t="shared" si="109"/>
        <v>3488</v>
      </c>
      <c r="G3490" s="317"/>
      <c r="H3490" s="317"/>
      <c r="I3490" s="317"/>
      <c r="J3490" s="317"/>
      <c r="K3490" s="317"/>
      <c r="L3490" s="317"/>
      <c r="M3490" s="317"/>
      <c r="N3490" s="698"/>
      <c r="O3490" s="318"/>
      <c r="P3490" s="319"/>
      <c r="Q3490" s="320"/>
      <c r="R3490" s="319"/>
      <c r="S3490" s="319"/>
      <c r="T3490" s="320"/>
      <c r="U3490" s="321"/>
      <c r="V3490" s="270"/>
    </row>
    <row r="3491" spans="3:22">
      <c r="C3491" s="1">
        <f>+IF(D3491=1,COUNTIF($D$2:D3491,D3491),0)</f>
        <v>0</v>
      </c>
      <c r="D3491" s="1">
        <f>+COUNTIF($E$2:E3491,E3491)</f>
        <v>712</v>
      </c>
      <c r="E3491" s="1" t="str">
        <f t="shared" si="108"/>
        <v/>
      </c>
      <c r="F3491" s="323">
        <f t="shared" si="109"/>
        <v>3489</v>
      </c>
      <c r="G3491" s="317"/>
      <c r="H3491" s="317"/>
      <c r="I3491" s="317"/>
      <c r="J3491" s="317"/>
      <c r="K3491" s="317"/>
      <c r="L3491" s="317"/>
      <c r="M3491" s="317"/>
      <c r="N3491" s="698"/>
      <c r="O3491" s="318"/>
      <c r="P3491" s="319"/>
      <c r="Q3491" s="320"/>
      <c r="R3491" s="319"/>
      <c r="S3491" s="319"/>
      <c r="T3491" s="320"/>
      <c r="U3491" s="321"/>
      <c r="V3491" s="270"/>
    </row>
    <row r="3492" spans="3:22">
      <c r="C3492" s="1">
        <f>+IF(D3492=1,COUNTIF($D$2:D3492,D3492),0)</f>
        <v>0</v>
      </c>
      <c r="D3492" s="1">
        <f>+COUNTIF($E$2:E3492,E3492)</f>
        <v>713</v>
      </c>
      <c r="E3492" s="1" t="str">
        <f t="shared" si="108"/>
        <v/>
      </c>
      <c r="F3492" s="323">
        <f t="shared" si="109"/>
        <v>3490</v>
      </c>
      <c r="G3492" s="317"/>
      <c r="H3492" s="317"/>
      <c r="I3492" s="317"/>
      <c r="J3492" s="317"/>
      <c r="K3492" s="317"/>
      <c r="L3492" s="317"/>
      <c r="M3492" s="317"/>
      <c r="N3492" s="698"/>
      <c r="O3492" s="318"/>
      <c r="P3492" s="319"/>
      <c r="Q3492" s="320"/>
      <c r="R3492" s="319"/>
      <c r="S3492" s="319"/>
      <c r="T3492" s="320"/>
      <c r="U3492" s="321"/>
      <c r="V3492" s="270"/>
    </row>
    <row r="3493" spans="3:22">
      <c r="C3493" s="1">
        <f>+IF(D3493=1,COUNTIF($D$2:D3493,D3493),0)</f>
        <v>0</v>
      </c>
      <c r="D3493" s="1">
        <f>+COUNTIF($E$2:E3493,E3493)</f>
        <v>714</v>
      </c>
      <c r="E3493" s="1" t="str">
        <f t="shared" si="108"/>
        <v/>
      </c>
      <c r="F3493" s="323">
        <f t="shared" si="109"/>
        <v>3491</v>
      </c>
      <c r="G3493" s="317"/>
      <c r="H3493" s="317"/>
      <c r="I3493" s="317"/>
      <c r="J3493" s="317"/>
      <c r="K3493" s="317"/>
      <c r="L3493" s="317"/>
      <c r="M3493" s="317"/>
      <c r="N3493" s="698"/>
      <c r="O3493" s="318"/>
      <c r="P3493" s="319"/>
      <c r="Q3493" s="320"/>
      <c r="R3493" s="319"/>
      <c r="S3493" s="319"/>
      <c r="T3493" s="320"/>
      <c r="U3493" s="321"/>
      <c r="V3493" s="270"/>
    </row>
    <row r="3494" spans="3:22">
      <c r="C3494" s="1">
        <f>+IF(D3494=1,COUNTIF($D$2:D3494,D3494),0)</f>
        <v>0</v>
      </c>
      <c r="D3494" s="1">
        <f>+COUNTIF($E$2:E3494,E3494)</f>
        <v>715</v>
      </c>
      <c r="E3494" s="1" t="str">
        <f t="shared" si="108"/>
        <v/>
      </c>
      <c r="F3494" s="323">
        <f t="shared" si="109"/>
        <v>3492</v>
      </c>
      <c r="G3494" s="317"/>
      <c r="H3494" s="317"/>
      <c r="I3494" s="317"/>
      <c r="J3494" s="317"/>
      <c r="K3494" s="317"/>
      <c r="L3494" s="317"/>
      <c r="M3494" s="317"/>
      <c r="N3494" s="698"/>
      <c r="O3494" s="318"/>
      <c r="P3494" s="319"/>
      <c r="Q3494" s="320"/>
      <c r="R3494" s="319"/>
      <c r="S3494" s="319"/>
      <c r="T3494" s="320"/>
      <c r="U3494" s="321"/>
      <c r="V3494" s="270"/>
    </row>
    <row r="3495" spans="3:22">
      <c r="C3495" s="1">
        <f>+IF(D3495=1,COUNTIF($D$2:D3495,D3495),0)</f>
        <v>0</v>
      </c>
      <c r="D3495" s="1">
        <f>+COUNTIF($E$2:E3495,E3495)</f>
        <v>716</v>
      </c>
      <c r="E3495" s="1" t="str">
        <f t="shared" si="108"/>
        <v/>
      </c>
      <c r="F3495" s="323">
        <f t="shared" si="109"/>
        <v>3493</v>
      </c>
      <c r="G3495" s="317"/>
      <c r="H3495" s="317"/>
      <c r="I3495" s="317"/>
      <c r="J3495" s="317"/>
      <c r="K3495" s="317"/>
      <c r="L3495" s="317"/>
      <c r="M3495" s="317"/>
      <c r="N3495" s="698"/>
      <c r="O3495" s="318"/>
      <c r="P3495" s="319"/>
      <c r="Q3495" s="320"/>
      <c r="R3495" s="319"/>
      <c r="S3495" s="319"/>
      <c r="T3495" s="320"/>
      <c r="U3495" s="321"/>
      <c r="V3495" s="270"/>
    </row>
    <row r="3496" spans="3:22">
      <c r="C3496" s="1">
        <f>+IF(D3496=1,COUNTIF($D$2:D3496,D3496),0)</f>
        <v>0</v>
      </c>
      <c r="D3496" s="1">
        <f>+COUNTIF($E$2:E3496,E3496)</f>
        <v>717</v>
      </c>
      <c r="E3496" s="1" t="str">
        <f t="shared" si="108"/>
        <v/>
      </c>
      <c r="F3496" s="323">
        <f t="shared" si="109"/>
        <v>3494</v>
      </c>
      <c r="G3496" s="317"/>
      <c r="H3496" s="317"/>
      <c r="I3496" s="317"/>
      <c r="J3496" s="317"/>
      <c r="K3496" s="317"/>
      <c r="L3496" s="317"/>
      <c r="M3496" s="317"/>
      <c r="N3496" s="698"/>
      <c r="O3496" s="318"/>
      <c r="P3496" s="319"/>
      <c r="Q3496" s="320"/>
      <c r="R3496" s="319"/>
      <c r="S3496" s="319"/>
      <c r="T3496" s="320"/>
      <c r="U3496" s="321"/>
      <c r="V3496" s="270"/>
    </row>
    <row r="3497" spans="3:22">
      <c r="C3497" s="1">
        <f>+IF(D3497=1,COUNTIF($D$2:D3497,D3497),0)</f>
        <v>0</v>
      </c>
      <c r="D3497" s="1">
        <f>+COUNTIF($E$2:E3497,E3497)</f>
        <v>718</v>
      </c>
      <c r="E3497" s="1" t="str">
        <f t="shared" si="108"/>
        <v/>
      </c>
      <c r="F3497" s="323">
        <f t="shared" si="109"/>
        <v>3495</v>
      </c>
      <c r="G3497" s="317"/>
      <c r="H3497" s="317"/>
      <c r="I3497" s="317"/>
      <c r="J3497" s="317"/>
      <c r="K3497" s="317"/>
      <c r="L3497" s="317"/>
      <c r="M3497" s="317"/>
      <c r="N3497" s="698"/>
      <c r="O3497" s="318"/>
      <c r="P3497" s="319"/>
      <c r="Q3497" s="320"/>
      <c r="R3497" s="319"/>
      <c r="S3497" s="319"/>
      <c r="T3497" s="320"/>
      <c r="U3497" s="321"/>
      <c r="V3497" s="270"/>
    </row>
    <row r="3498" spans="3:22">
      <c r="C3498" s="1">
        <f>+IF(D3498=1,COUNTIF($D$2:D3498,D3498),0)</f>
        <v>0</v>
      </c>
      <c r="D3498" s="1">
        <f>+COUNTIF($E$2:E3498,E3498)</f>
        <v>719</v>
      </c>
      <c r="E3498" s="1" t="str">
        <f t="shared" si="108"/>
        <v/>
      </c>
      <c r="F3498" s="323">
        <f t="shared" si="109"/>
        <v>3496</v>
      </c>
      <c r="G3498" s="317"/>
      <c r="H3498" s="317"/>
      <c r="I3498" s="317"/>
      <c r="J3498" s="317"/>
      <c r="K3498" s="317"/>
      <c r="L3498" s="317"/>
      <c r="M3498" s="317"/>
      <c r="N3498" s="698"/>
      <c r="O3498" s="318"/>
      <c r="P3498" s="319"/>
      <c r="Q3498" s="320"/>
      <c r="R3498" s="319"/>
      <c r="S3498" s="319"/>
      <c r="T3498" s="320"/>
      <c r="U3498" s="321"/>
      <c r="V3498" s="270"/>
    </row>
    <row r="3499" spans="3:22">
      <c r="C3499" s="1">
        <f>+IF(D3499=1,COUNTIF($D$2:D3499,D3499),0)</f>
        <v>0</v>
      </c>
      <c r="D3499" s="1">
        <f>+COUNTIF($E$2:E3499,E3499)</f>
        <v>720</v>
      </c>
      <c r="E3499" s="1" t="str">
        <f t="shared" si="108"/>
        <v/>
      </c>
      <c r="F3499" s="323">
        <f t="shared" si="109"/>
        <v>3497</v>
      </c>
      <c r="G3499" s="317"/>
      <c r="H3499" s="317"/>
      <c r="I3499" s="317"/>
      <c r="J3499" s="317"/>
      <c r="K3499" s="317"/>
      <c r="L3499" s="317"/>
      <c r="M3499" s="317"/>
      <c r="N3499" s="698"/>
      <c r="O3499" s="318"/>
      <c r="P3499" s="319"/>
      <c r="Q3499" s="320"/>
      <c r="R3499" s="319"/>
      <c r="S3499" s="319"/>
      <c r="T3499" s="320"/>
      <c r="U3499" s="321"/>
      <c r="V3499" s="270"/>
    </row>
    <row r="3500" spans="3:22">
      <c r="C3500" s="1">
        <f>+IF(D3500=1,COUNTIF($D$2:D3500,D3500),0)</f>
        <v>0</v>
      </c>
      <c r="D3500" s="1">
        <f>+COUNTIF($E$2:E3500,E3500)</f>
        <v>721</v>
      </c>
      <c r="E3500" s="1" t="str">
        <f t="shared" si="108"/>
        <v/>
      </c>
      <c r="F3500" s="323">
        <f t="shared" si="109"/>
        <v>3498</v>
      </c>
      <c r="G3500" s="317"/>
      <c r="H3500" s="317"/>
      <c r="I3500" s="317"/>
      <c r="J3500" s="317"/>
      <c r="K3500" s="317"/>
      <c r="L3500" s="317"/>
      <c r="M3500" s="317"/>
      <c r="N3500" s="698"/>
      <c r="O3500" s="318"/>
      <c r="P3500" s="319"/>
      <c r="Q3500" s="320"/>
      <c r="R3500" s="319"/>
      <c r="S3500" s="319"/>
      <c r="T3500" s="320"/>
      <c r="U3500" s="321"/>
      <c r="V3500" s="270"/>
    </row>
    <row r="3501" spans="3:22">
      <c r="C3501" s="1">
        <f>+IF(D3501=1,COUNTIF($D$2:D3501,D3501),0)</f>
        <v>0</v>
      </c>
      <c r="D3501" s="1">
        <f>+COUNTIF($E$2:E3501,E3501)</f>
        <v>722</v>
      </c>
      <c r="E3501" s="1" t="str">
        <f t="shared" si="108"/>
        <v/>
      </c>
      <c r="F3501" s="323">
        <f t="shared" si="109"/>
        <v>3499</v>
      </c>
      <c r="G3501" s="317"/>
      <c r="H3501" s="317"/>
      <c r="I3501" s="317"/>
      <c r="J3501" s="317"/>
      <c r="K3501" s="317"/>
      <c r="L3501" s="317"/>
      <c r="M3501" s="317"/>
      <c r="N3501" s="698"/>
      <c r="O3501" s="318"/>
      <c r="P3501" s="319"/>
      <c r="Q3501" s="320"/>
      <c r="R3501" s="319"/>
      <c r="S3501" s="319"/>
      <c r="T3501" s="320"/>
      <c r="U3501" s="321"/>
      <c r="V3501" s="270"/>
    </row>
    <row r="3502" spans="3:22">
      <c r="C3502" s="1">
        <f>+IF(D3502=1,COUNTIF($D$2:D3502,D3502),0)</f>
        <v>0</v>
      </c>
      <c r="D3502" s="1">
        <f>+COUNTIF($E$2:E3502,E3502)</f>
        <v>723</v>
      </c>
      <c r="E3502" s="1" t="str">
        <f t="shared" si="108"/>
        <v/>
      </c>
      <c r="F3502" s="323">
        <f t="shared" si="109"/>
        <v>3500</v>
      </c>
      <c r="G3502" s="317"/>
      <c r="H3502" s="317"/>
      <c r="I3502" s="317"/>
      <c r="J3502" s="317"/>
      <c r="K3502" s="317"/>
      <c r="L3502" s="317"/>
      <c r="M3502" s="317"/>
      <c r="N3502" s="698"/>
      <c r="O3502" s="318"/>
      <c r="P3502" s="319"/>
      <c r="Q3502" s="320"/>
      <c r="R3502" s="319"/>
      <c r="S3502" s="319"/>
      <c r="T3502" s="320"/>
      <c r="U3502" s="321"/>
      <c r="V3502" s="270"/>
    </row>
    <row r="3503" spans="3:22">
      <c r="C3503" s="1">
        <f>+IF(D3503=1,COUNTIF($D$2:D3503,D3503),0)</f>
        <v>0</v>
      </c>
      <c r="D3503" s="1">
        <f>+COUNTIF($E$2:E3503,E3503)</f>
        <v>724</v>
      </c>
      <c r="E3503" s="1" t="str">
        <f t="shared" si="108"/>
        <v/>
      </c>
      <c r="F3503" s="323">
        <f t="shared" si="109"/>
        <v>3501</v>
      </c>
      <c r="G3503" s="317"/>
      <c r="H3503" s="317"/>
      <c r="I3503" s="317"/>
      <c r="J3503" s="317"/>
      <c r="K3503" s="317"/>
      <c r="L3503" s="317"/>
      <c r="M3503" s="317"/>
      <c r="N3503" s="698"/>
      <c r="O3503" s="318"/>
      <c r="P3503" s="319"/>
      <c r="Q3503" s="320"/>
      <c r="R3503" s="319"/>
      <c r="S3503" s="319"/>
      <c r="T3503" s="320"/>
      <c r="U3503" s="321"/>
      <c r="V3503" s="270"/>
    </row>
    <row r="3504" spans="3:22">
      <c r="C3504" s="1">
        <f>+IF(D3504=1,COUNTIF($D$2:D3504,D3504),0)</f>
        <v>0</v>
      </c>
      <c r="D3504" s="1">
        <f>+COUNTIF($E$2:E3504,E3504)</f>
        <v>725</v>
      </c>
      <c r="E3504" s="1" t="str">
        <f t="shared" si="108"/>
        <v/>
      </c>
      <c r="F3504" s="323">
        <f t="shared" si="109"/>
        <v>3502</v>
      </c>
      <c r="G3504" s="317"/>
      <c r="H3504" s="317"/>
      <c r="I3504" s="317"/>
      <c r="J3504" s="317"/>
      <c r="K3504" s="317"/>
      <c r="L3504" s="317"/>
      <c r="M3504" s="317"/>
      <c r="N3504" s="698"/>
      <c r="O3504" s="318"/>
      <c r="P3504" s="319"/>
      <c r="Q3504" s="320"/>
      <c r="R3504" s="319"/>
      <c r="S3504" s="319"/>
      <c r="T3504" s="320"/>
      <c r="U3504" s="321"/>
      <c r="V3504" s="270"/>
    </row>
    <row r="3505" spans="3:22">
      <c r="C3505" s="1">
        <f>+IF(D3505=1,COUNTIF($D$2:D3505,D3505),0)</f>
        <v>0</v>
      </c>
      <c r="D3505" s="1">
        <f>+COUNTIF($E$2:E3505,E3505)</f>
        <v>726</v>
      </c>
      <c r="E3505" s="1" t="str">
        <f t="shared" si="108"/>
        <v/>
      </c>
      <c r="F3505" s="323">
        <f t="shared" si="109"/>
        <v>3503</v>
      </c>
      <c r="G3505" s="317"/>
      <c r="H3505" s="317"/>
      <c r="I3505" s="317"/>
      <c r="J3505" s="317"/>
      <c r="K3505" s="317"/>
      <c r="L3505" s="317"/>
      <c r="M3505" s="317"/>
      <c r="N3505" s="698"/>
      <c r="O3505" s="318"/>
      <c r="P3505" s="319"/>
      <c r="Q3505" s="320"/>
      <c r="R3505" s="319"/>
      <c r="S3505" s="319"/>
      <c r="T3505" s="320"/>
      <c r="U3505" s="321"/>
      <c r="V3505" s="270"/>
    </row>
    <row r="3506" spans="3:22">
      <c r="C3506" s="1">
        <f>+IF(D3506=1,COUNTIF($D$2:D3506,D3506),0)</f>
        <v>0</v>
      </c>
      <c r="D3506" s="1">
        <f>+COUNTIF($E$2:E3506,E3506)</f>
        <v>727</v>
      </c>
      <c r="E3506" s="1" t="str">
        <f t="shared" si="108"/>
        <v/>
      </c>
      <c r="F3506" s="323">
        <f t="shared" si="109"/>
        <v>3504</v>
      </c>
      <c r="G3506" s="317"/>
      <c r="H3506" s="317"/>
      <c r="I3506" s="317"/>
      <c r="J3506" s="317"/>
      <c r="K3506" s="317"/>
      <c r="L3506" s="317"/>
      <c r="M3506" s="317"/>
      <c r="N3506" s="698"/>
      <c r="O3506" s="318"/>
      <c r="P3506" s="319"/>
      <c r="Q3506" s="320"/>
      <c r="R3506" s="319"/>
      <c r="S3506" s="319"/>
      <c r="T3506" s="320"/>
      <c r="U3506" s="321"/>
      <c r="V3506" s="270"/>
    </row>
    <row r="3507" spans="3:22">
      <c r="C3507" s="1">
        <f>+IF(D3507=1,COUNTIF($D$2:D3507,D3507),0)</f>
        <v>0</v>
      </c>
      <c r="D3507" s="1">
        <f>+COUNTIF($E$2:E3507,E3507)</f>
        <v>728</v>
      </c>
      <c r="E3507" s="1" t="str">
        <f t="shared" si="108"/>
        <v/>
      </c>
      <c r="F3507" s="323">
        <f t="shared" si="109"/>
        <v>3505</v>
      </c>
      <c r="G3507" s="317"/>
      <c r="H3507" s="317"/>
      <c r="I3507" s="317"/>
      <c r="J3507" s="317"/>
      <c r="K3507" s="317"/>
      <c r="L3507" s="317"/>
      <c r="M3507" s="317"/>
      <c r="N3507" s="698"/>
      <c r="O3507" s="318"/>
      <c r="P3507" s="319"/>
      <c r="Q3507" s="320"/>
      <c r="R3507" s="319"/>
      <c r="S3507" s="319"/>
      <c r="T3507" s="320"/>
      <c r="U3507" s="321"/>
      <c r="V3507" s="270"/>
    </row>
    <row r="3508" spans="3:22">
      <c r="C3508" s="1">
        <f>+IF(D3508=1,COUNTIF($D$2:D3508,D3508),0)</f>
        <v>0</v>
      </c>
      <c r="D3508" s="1">
        <f>+COUNTIF($E$2:E3508,E3508)</f>
        <v>729</v>
      </c>
      <c r="E3508" s="1" t="str">
        <f t="shared" si="108"/>
        <v/>
      </c>
      <c r="F3508" s="323">
        <f t="shared" si="109"/>
        <v>3506</v>
      </c>
      <c r="G3508" s="317"/>
      <c r="H3508" s="317"/>
      <c r="I3508" s="317"/>
      <c r="J3508" s="317"/>
      <c r="K3508" s="317"/>
      <c r="L3508" s="317"/>
      <c r="M3508" s="317"/>
      <c r="N3508" s="698"/>
      <c r="O3508" s="318"/>
      <c r="P3508" s="319"/>
      <c r="Q3508" s="320"/>
      <c r="R3508" s="319"/>
      <c r="S3508" s="319"/>
      <c r="T3508" s="320"/>
      <c r="U3508" s="321"/>
      <c r="V3508" s="270"/>
    </row>
    <row r="3509" spans="3:22">
      <c r="C3509" s="1">
        <f>+IF(D3509=1,COUNTIF($D$2:D3509,D3509),0)</f>
        <v>0</v>
      </c>
      <c r="D3509" s="1">
        <f>+COUNTIF($E$2:E3509,E3509)</f>
        <v>730</v>
      </c>
      <c r="E3509" s="1" t="str">
        <f t="shared" si="108"/>
        <v/>
      </c>
      <c r="F3509" s="323">
        <f t="shared" si="109"/>
        <v>3507</v>
      </c>
      <c r="G3509" s="317"/>
      <c r="H3509" s="317"/>
      <c r="I3509" s="317"/>
      <c r="J3509" s="317"/>
      <c r="K3509" s="317"/>
      <c r="L3509" s="317"/>
      <c r="M3509" s="317"/>
      <c r="N3509" s="698"/>
      <c r="O3509" s="318"/>
      <c r="P3509" s="319"/>
      <c r="Q3509" s="320"/>
      <c r="R3509" s="319"/>
      <c r="S3509" s="319"/>
      <c r="T3509" s="320"/>
      <c r="U3509" s="321"/>
      <c r="V3509" s="270"/>
    </row>
    <row r="3510" spans="3:22">
      <c r="C3510" s="1">
        <f>+IF(D3510=1,COUNTIF($D$2:D3510,D3510),0)</f>
        <v>0</v>
      </c>
      <c r="D3510" s="1">
        <f>+COUNTIF($E$2:E3510,E3510)</f>
        <v>731</v>
      </c>
      <c r="E3510" s="1" t="str">
        <f t="shared" si="108"/>
        <v/>
      </c>
      <c r="F3510" s="323">
        <f t="shared" si="109"/>
        <v>3508</v>
      </c>
      <c r="G3510" s="317"/>
      <c r="H3510" s="317"/>
      <c r="I3510" s="317"/>
      <c r="J3510" s="317"/>
      <c r="K3510" s="317"/>
      <c r="L3510" s="317"/>
      <c r="M3510" s="317"/>
      <c r="N3510" s="698"/>
      <c r="O3510" s="318"/>
      <c r="P3510" s="319"/>
      <c r="Q3510" s="320"/>
      <c r="R3510" s="319"/>
      <c r="S3510" s="319"/>
      <c r="T3510" s="320"/>
      <c r="U3510" s="321"/>
      <c r="V3510" s="270"/>
    </row>
    <row r="3511" spans="3:22">
      <c r="C3511" s="1">
        <f>+IF(D3511=1,COUNTIF($D$2:D3511,D3511),0)</f>
        <v>0</v>
      </c>
      <c r="D3511" s="1">
        <f>+COUNTIF($E$2:E3511,E3511)</f>
        <v>732</v>
      </c>
      <c r="E3511" s="1" t="str">
        <f t="shared" si="108"/>
        <v/>
      </c>
      <c r="F3511" s="323">
        <f t="shared" si="109"/>
        <v>3509</v>
      </c>
      <c r="G3511" s="317"/>
      <c r="H3511" s="317"/>
      <c r="I3511" s="317"/>
      <c r="J3511" s="317"/>
      <c r="K3511" s="317"/>
      <c r="L3511" s="317"/>
      <c r="M3511" s="317"/>
      <c r="N3511" s="698"/>
      <c r="O3511" s="318"/>
      <c r="P3511" s="319"/>
      <c r="Q3511" s="320"/>
      <c r="R3511" s="319"/>
      <c r="S3511" s="319"/>
      <c r="T3511" s="320"/>
      <c r="U3511" s="321"/>
      <c r="V3511" s="270"/>
    </row>
    <row r="3512" spans="3:22">
      <c r="C3512" s="1">
        <f>+IF(D3512=1,COUNTIF($D$2:D3512,D3512),0)</f>
        <v>0</v>
      </c>
      <c r="D3512" s="1">
        <f>+COUNTIF($E$2:E3512,E3512)</f>
        <v>733</v>
      </c>
      <c r="E3512" s="1" t="str">
        <f t="shared" si="108"/>
        <v/>
      </c>
      <c r="F3512" s="323">
        <f t="shared" si="109"/>
        <v>3510</v>
      </c>
      <c r="G3512" s="317"/>
      <c r="H3512" s="317"/>
      <c r="I3512" s="317"/>
      <c r="J3512" s="317"/>
      <c r="K3512" s="317"/>
      <c r="L3512" s="317"/>
      <c r="M3512" s="317"/>
      <c r="N3512" s="698"/>
      <c r="O3512" s="318"/>
      <c r="P3512" s="319"/>
      <c r="Q3512" s="320"/>
      <c r="R3512" s="319"/>
      <c r="S3512" s="319"/>
      <c r="T3512" s="320"/>
      <c r="U3512" s="321"/>
      <c r="V3512" s="270"/>
    </row>
    <row r="3513" spans="3:22">
      <c r="C3513" s="1">
        <f>+IF(D3513=1,COUNTIF($D$2:D3513,D3513),0)</f>
        <v>0</v>
      </c>
      <c r="D3513" s="1">
        <f>+COUNTIF($E$2:E3513,E3513)</f>
        <v>734</v>
      </c>
      <c r="E3513" s="1" t="str">
        <f t="shared" si="108"/>
        <v/>
      </c>
      <c r="F3513" s="323">
        <f t="shared" si="109"/>
        <v>3511</v>
      </c>
      <c r="G3513" s="317"/>
      <c r="H3513" s="317"/>
      <c r="I3513" s="317"/>
      <c r="J3513" s="317"/>
      <c r="K3513" s="317"/>
      <c r="L3513" s="317"/>
      <c r="M3513" s="317"/>
      <c r="N3513" s="698"/>
      <c r="O3513" s="318"/>
      <c r="P3513" s="319"/>
      <c r="Q3513" s="320"/>
      <c r="R3513" s="319"/>
      <c r="S3513" s="319"/>
      <c r="T3513" s="320"/>
      <c r="U3513" s="321"/>
      <c r="V3513" s="270"/>
    </row>
    <row r="3514" spans="3:22">
      <c r="C3514" s="1">
        <f>+IF(D3514=1,COUNTIF($D$2:D3514,D3514),0)</f>
        <v>0</v>
      </c>
      <c r="D3514" s="1">
        <f>+COUNTIF($E$2:E3514,E3514)</f>
        <v>735</v>
      </c>
      <c r="E3514" s="1" t="str">
        <f t="shared" si="108"/>
        <v/>
      </c>
      <c r="F3514" s="323">
        <f t="shared" si="109"/>
        <v>3512</v>
      </c>
      <c r="G3514" s="317"/>
      <c r="H3514" s="317"/>
      <c r="I3514" s="317"/>
      <c r="J3514" s="317"/>
      <c r="K3514" s="317"/>
      <c r="L3514" s="317"/>
      <c r="M3514" s="317"/>
      <c r="N3514" s="698"/>
      <c r="O3514" s="318"/>
      <c r="P3514" s="319"/>
      <c r="Q3514" s="320"/>
      <c r="R3514" s="319"/>
      <c r="S3514" s="319"/>
      <c r="T3514" s="320"/>
      <c r="U3514" s="321"/>
      <c r="V3514" s="270"/>
    </row>
    <row r="3515" spans="3:22">
      <c r="C3515" s="1">
        <f>+IF(D3515=1,COUNTIF($D$2:D3515,D3515),0)</f>
        <v>0</v>
      </c>
      <c r="D3515" s="1">
        <f>+COUNTIF($E$2:E3515,E3515)</f>
        <v>736</v>
      </c>
      <c r="E3515" s="1" t="str">
        <f t="shared" si="108"/>
        <v/>
      </c>
      <c r="F3515" s="323">
        <f t="shared" si="109"/>
        <v>3513</v>
      </c>
      <c r="G3515" s="317"/>
      <c r="H3515" s="317"/>
      <c r="I3515" s="317"/>
      <c r="J3515" s="317"/>
      <c r="K3515" s="317"/>
      <c r="L3515" s="317"/>
      <c r="M3515" s="317"/>
      <c r="N3515" s="698"/>
      <c r="O3515" s="318"/>
      <c r="P3515" s="319"/>
      <c r="Q3515" s="320"/>
      <c r="R3515" s="319"/>
      <c r="S3515" s="319"/>
      <c r="T3515" s="320"/>
      <c r="U3515" s="321"/>
      <c r="V3515" s="270"/>
    </row>
    <row r="3516" spans="3:22">
      <c r="C3516" s="1">
        <f>+IF(D3516=1,COUNTIF($D$2:D3516,D3516),0)</f>
        <v>0</v>
      </c>
      <c r="D3516" s="1">
        <f>+COUNTIF($E$2:E3516,E3516)</f>
        <v>737</v>
      </c>
      <c r="E3516" s="1" t="str">
        <f t="shared" si="108"/>
        <v/>
      </c>
      <c r="F3516" s="323">
        <f t="shared" si="109"/>
        <v>3514</v>
      </c>
      <c r="G3516" s="317"/>
      <c r="H3516" s="317"/>
      <c r="I3516" s="317"/>
      <c r="J3516" s="317"/>
      <c r="K3516" s="317"/>
      <c r="L3516" s="317"/>
      <c r="M3516" s="317"/>
      <c r="N3516" s="698"/>
      <c r="O3516" s="318"/>
      <c r="P3516" s="319"/>
      <c r="Q3516" s="320"/>
      <c r="R3516" s="319"/>
      <c r="S3516" s="319"/>
      <c r="T3516" s="320"/>
      <c r="U3516" s="321"/>
      <c r="V3516" s="270"/>
    </row>
    <row r="3517" spans="3:22">
      <c r="C3517" s="1">
        <f>+IF(D3517=1,COUNTIF($D$2:D3517,D3517),0)</f>
        <v>0</v>
      </c>
      <c r="D3517" s="1">
        <f>+COUNTIF($E$2:E3517,E3517)</f>
        <v>738</v>
      </c>
      <c r="E3517" s="1" t="str">
        <f t="shared" si="108"/>
        <v/>
      </c>
      <c r="F3517" s="323">
        <f t="shared" si="109"/>
        <v>3515</v>
      </c>
      <c r="G3517" s="317"/>
      <c r="H3517" s="317"/>
      <c r="I3517" s="317"/>
      <c r="J3517" s="317"/>
      <c r="K3517" s="317"/>
      <c r="L3517" s="317"/>
      <c r="M3517" s="317"/>
      <c r="N3517" s="698"/>
      <c r="O3517" s="318"/>
      <c r="P3517" s="319"/>
      <c r="Q3517" s="320"/>
      <c r="R3517" s="319"/>
      <c r="S3517" s="319"/>
      <c r="T3517" s="320"/>
      <c r="U3517" s="321"/>
      <c r="V3517" s="270"/>
    </row>
    <row r="3518" spans="3:22">
      <c r="C3518" s="1">
        <f>+IF(D3518=1,COUNTIF($D$2:D3518,D3518),0)</f>
        <v>0</v>
      </c>
      <c r="D3518" s="1">
        <f>+COUNTIF($E$2:E3518,E3518)</f>
        <v>739</v>
      </c>
      <c r="E3518" s="1" t="str">
        <f t="shared" si="108"/>
        <v/>
      </c>
      <c r="F3518" s="323">
        <f t="shared" si="109"/>
        <v>3516</v>
      </c>
      <c r="G3518" s="317"/>
      <c r="H3518" s="317"/>
      <c r="I3518" s="317"/>
      <c r="J3518" s="317"/>
      <c r="K3518" s="317"/>
      <c r="L3518" s="317"/>
      <c r="M3518" s="317"/>
      <c r="N3518" s="698"/>
      <c r="O3518" s="318"/>
      <c r="P3518" s="319"/>
      <c r="Q3518" s="320"/>
      <c r="R3518" s="319"/>
      <c r="S3518" s="319"/>
      <c r="T3518" s="320"/>
      <c r="U3518" s="321"/>
      <c r="V3518" s="270"/>
    </row>
    <row r="3519" spans="3:22">
      <c r="C3519" s="1">
        <f>+IF(D3519=1,COUNTIF($D$2:D3519,D3519),0)</f>
        <v>0</v>
      </c>
      <c r="D3519" s="1">
        <f>+COUNTIF($E$2:E3519,E3519)</f>
        <v>740</v>
      </c>
      <c r="E3519" s="1" t="str">
        <f t="shared" si="108"/>
        <v/>
      </c>
      <c r="F3519" s="323">
        <f t="shared" si="109"/>
        <v>3517</v>
      </c>
      <c r="G3519" s="317"/>
      <c r="H3519" s="317"/>
      <c r="I3519" s="317"/>
      <c r="J3519" s="317"/>
      <c r="K3519" s="317"/>
      <c r="L3519" s="317"/>
      <c r="M3519" s="317"/>
      <c r="N3519" s="698"/>
      <c r="O3519" s="318"/>
      <c r="P3519" s="319"/>
      <c r="Q3519" s="320"/>
      <c r="R3519" s="319"/>
      <c r="S3519" s="319"/>
      <c r="T3519" s="320"/>
      <c r="U3519" s="321"/>
      <c r="V3519" s="270"/>
    </row>
    <row r="3520" spans="3:22">
      <c r="C3520" s="1">
        <f>+IF(D3520=1,COUNTIF($D$2:D3520,D3520),0)</f>
        <v>0</v>
      </c>
      <c r="D3520" s="1">
        <f>+COUNTIF($E$2:E3520,E3520)</f>
        <v>741</v>
      </c>
      <c r="E3520" s="1" t="str">
        <f t="shared" si="108"/>
        <v/>
      </c>
      <c r="F3520" s="323">
        <f t="shared" si="109"/>
        <v>3518</v>
      </c>
      <c r="G3520" s="317"/>
      <c r="H3520" s="317"/>
      <c r="I3520" s="317"/>
      <c r="J3520" s="317"/>
      <c r="K3520" s="317"/>
      <c r="L3520" s="317"/>
      <c r="M3520" s="317"/>
      <c r="N3520" s="698"/>
      <c r="O3520" s="318"/>
      <c r="P3520" s="319"/>
      <c r="Q3520" s="320"/>
      <c r="R3520" s="319"/>
      <c r="S3520" s="319"/>
      <c r="T3520" s="320"/>
      <c r="U3520" s="321"/>
      <c r="V3520" s="270"/>
    </row>
    <row r="3521" spans="3:22">
      <c r="C3521" s="1">
        <f>+IF(D3521=1,COUNTIF($D$2:D3521,D3521),0)</f>
        <v>0</v>
      </c>
      <c r="D3521" s="1">
        <f>+COUNTIF($E$2:E3521,E3521)</f>
        <v>742</v>
      </c>
      <c r="E3521" s="1" t="str">
        <f t="shared" si="108"/>
        <v/>
      </c>
      <c r="F3521" s="323">
        <f t="shared" si="109"/>
        <v>3519</v>
      </c>
      <c r="G3521" s="317"/>
      <c r="H3521" s="317"/>
      <c r="I3521" s="317"/>
      <c r="J3521" s="317"/>
      <c r="K3521" s="317"/>
      <c r="L3521" s="317"/>
      <c r="M3521" s="317"/>
      <c r="N3521" s="698"/>
      <c r="O3521" s="318"/>
      <c r="P3521" s="319"/>
      <c r="Q3521" s="320"/>
      <c r="R3521" s="319"/>
      <c r="S3521" s="319"/>
      <c r="T3521" s="320"/>
      <c r="U3521" s="321"/>
      <c r="V3521" s="270"/>
    </row>
    <row r="3522" spans="3:22">
      <c r="C3522" s="1">
        <f>+IF(D3522=1,COUNTIF($D$2:D3522,D3522),0)</f>
        <v>0</v>
      </c>
      <c r="D3522" s="1">
        <f>+COUNTIF($E$2:E3522,E3522)</f>
        <v>743</v>
      </c>
      <c r="E3522" s="1" t="str">
        <f t="shared" si="108"/>
        <v/>
      </c>
      <c r="F3522" s="323">
        <f t="shared" si="109"/>
        <v>3520</v>
      </c>
      <c r="G3522" s="317"/>
      <c r="H3522" s="317"/>
      <c r="I3522" s="317"/>
      <c r="J3522" s="317"/>
      <c r="K3522" s="317"/>
      <c r="L3522" s="317"/>
      <c r="M3522" s="317"/>
      <c r="N3522" s="698"/>
      <c r="O3522" s="318"/>
      <c r="P3522" s="319"/>
      <c r="Q3522" s="320"/>
      <c r="R3522" s="319"/>
      <c r="S3522" s="319"/>
      <c r="T3522" s="320"/>
      <c r="U3522" s="321"/>
      <c r="V3522" s="270"/>
    </row>
    <row r="3523" spans="3:22">
      <c r="C3523" s="1">
        <f>+IF(D3523=1,COUNTIF($D$2:D3523,D3523),0)</f>
        <v>0</v>
      </c>
      <c r="D3523" s="1">
        <f>+COUNTIF($E$2:E3523,E3523)</f>
        <v>744</v>
      </c>
      <c r="E3523" s="1" t="str">
        <f t="shared" si="108"/>
        <v/>
      </c>
      <c r="F3523" s="323">
        <f t="shared" si="109"/>
        <v>3521</v>
      </c>
      <c r="G3523" s="317"/>
      <c r="H3523" s="317"/>
      <c r="I3523" s="317"/>
      <c r="J3523" s="317"/>
      <c r="K3523" s="317"/>
      <c r="L3523" s="317"/>
      <c r="M3523" s="317"/>
      <c r="N3523" s="698"/>
      <c r="O3523" s="318"/>
      <c r="P3523" s="319"/>
      <c r="Q3523" s="320"/>
      <c r="R3523" s="319"/>
      <c r="S3523" s="319"/>
      <c r="T3523" s="320"/>
      <c r="U3523" s="321"/>
      <c r="V3523" s="270"/>
    </row>
    <row r="3524" spans="3:22">
      <c r="C3524" s="1">
        <f>+IF(D3524=1,COUNTIF($D$2:D3524,D3524),0)</f>
        <v>0</v>
      </c>
      <c r="D3524" s="1">
        <f>+COUNTIF($E$2:E3524,E3524)</f>
        <v>745</v>
      </c>
      <c r="E3524" s="1" t="str">
        <f t="shared" ref="E3524:E3587" si="110">+K3524&amp;N3524</f>
        <v/>
      </c>
      <c r="F3524" s="323">
        <f t="shared" si="109"/>
        <v>3522</v>
      </c>
      <c r="G3524" s="317"/>
      <c r="H3524" s="317"/>
      <c r="I3524" s="317"/>
      <c r="J3524" s="317"/>
      <c r="K3524" s="317"/>
      <c r="L3524" s="317"/>
      <c r="M3524" s="317"/>
      <c r="N3524" s="698"/>
      <c r="O3524" s="318"/>
      <c r="P3524" s="319"/>
      <c r="Q3524" s="320"/>
      <c r="R3524" s="319"/>
      <c r="S3524" s="319"/>
      <c r="T3524" s="320"/>
      <c r="U3524" s="321"/>
      <c r="V3524" s="270"/>
    </row>
    <row r="3525" spans="3:22">
      <c r="C3525" s="1">
        <f>+IF(D3525=1,COUNTIF($D$2:D3525,D3525),0)</f>
        <v>0</v>
      </c>
      <c r="D3525" s="1">
        <f>+COUNTIF($E$2:E3525,E3525)</f>
        <v>746</v>
      </c>
      <c r="E3525" s="1" t="str">
        <f t="shared" si="110"/>
        <v/>
      </c>
      <c r="F3525" s="323">
        <f t="shared" ref="F3525:F3588" si="111">ROW()-2</f>
        <v>3523</v>
      </c>
      <c r="G3525" s="317"/>
      <c r="H3525" s="317"/>
      <c r="I3525" s="317"/>
      <c r="J3525" s="317"/>
      <c r="K3525" s="317"/>
      <c r="L3525" s="317"/>
      <c r="M3525" s="317"/>
      <c r="N3525" s="698"/>
      <c r="O3525" s="318"/>
      <c r="P3525" s="319"/>
      <c r="Q3525" s="320"/>
      <c r="R3525" s="319"/>
      <c r="S3525" s="319"/>
      <c r="T3525" s="320"/>
      <c r="U3525" s="321"/>
      <c r="V3525" s="270"/>
    </row>
    <row r="3526" spans="3:22">
      <c r="C3526" s="1">
        <f>+IF(D3526=1,COUNTIF($D$2:D3526,D3526),0)</f>
        <v>0</v>
      </c>
      <c r="D3526" s="1">
        <f>+COUNTIF($E$2:E3526,E3526)</f>
        <v>747</v>
      </c>
      <c r="E3526" s="1" t="str">
        <f t="shared" si="110"/>
        <v/>
      </c>
      <c r="F3526" s="323">
        <f t="shared" si="111"/>
        <v>3524</v>
      </c>
      <c r="G3526" s="317"/>
      <c r="H3526" s="317"/>
      <c r="I3526" s="317"/>
      <c r="J3526" s="317"/>
      <c r="K3526" s="317"/>
      <c r="L3526" s="317"/>
      <c r="M3526" s="317"/>
      <c r="N3526" s="698"/>
      <c r="O3526" s="318"/>
      <c r="P3526" s="319"/>
      <c r="Q3526" s="320"/>
      <c r="R3526" s="319"/>
      <c r="S3526" s="319"/>
      <c r="T3526" s="320"/>
      <c r="U3526" s="321"/>
      <c r="V3526" s="270"/>
    </row>
    <row r="3527" spans="3:22">
      <c r="C3527" s="1">
        <f>+IF(D3527=1,COUNTIF($D$2:D3527,D3527),0)</f>
        <v>0</v>
      </c>
      <c r="D3527" s="1">
        <f>+COUNTIF($E$2:E3527,E3527)</f>
        <v>748</v>
      </c>
      <c r="E3527" s="1" t="str">
        <f t="shared" si="110"/>
        <v/>
      </c>
      <c r="F3527" s="323">
        <f t="shared" si="111"/>
        <v>3525</v>
      </c>
      <c r="G3527" s="317"/>
      <c r="H3527" s="317"/>
      <c r="I3527" s="317"/>
      <c r="J3527" s="317"/>
      <c r="K3527" s="317"/>
      <c r="L3527" s="317"/>
      <c r="M3527" s="317"/>
      <c r="N3527" s="698"/>
      <c r="O3527" s="318"/>
      <c r="P3527" s="319"/>
      <c r="Q3527" s="320"/>
      <c r="R3527" s="319"/>
      <c r="S3527" s="319"/>
      <c r="T3527" s="320"/>
      <c r="U3527" s="321"/>
      <c r="V3527" s="270"/>
    </row>
    <row r="3528" spans="3:22">
      <c r="C3528" s="1">
        <f>+IF(D3528=1,COUNTIF($D$2:D3528,D3528),0)</f>
        <v>0</v>
      </c>
      <c r="D3528" s="1">
        <f>+COUNTIF($E$2:E3528,E3528)</f>
        <v>749</v>
      </c>
      <c r="E3528" s="1" t="str">
        <f t="shared" si="110"/>
        <v/>
      </c>
      <c r="F3528" s="323">
        <f t="shared" si="111"/>
        <v>3526</v>
      </c>
      <c r="G3528" s="317"/>
      <c r="H3528" s="317"/>
      <c r="I3528" s="317"/>
      <c r="J3528" s="317"/>
      <c r="K3528" s="317"/>
      <c r="L3528" s="317"/>
      <c r="M3528" s="317"/>
      <c r="N3528" s="698"/>
      <c r="O3528" s="318"/>
      <c r="P3528" s="319"/>
      <c r="Q3528" s="320"/>
      <c r="R3528" s="319"/>
      <c r="S3528" s="319"/>
      <c r="T3528" s="320"/>
      <c r="U3528" s="321"/>
      <c r="V3528" s="270"/>
    </row>
    <row r="3529" spans="3:22">
      <c r="C3529" s="1">
        <f>+IF(D3529=1,COUNTIF($D$2:D3529,D3529),0)</f>
        <v>0</v>
      </c>
      <c r="D3529" s="1">
        <f>+COUNTIF($E$2:E3529,E3529)</f>
        <v>750</v>
      </c>
      <c r="E3529" s="1" t="str">
        <f t="shared" si="110"/>
        <v/>
      </c>
      <c r="F3529" s="323">
        <f t="shared" si="111"/>
        <v>3527</v>
      </c>
      <c r="G3529" s="317"/>
      <c r="H3529" s="317"/>
      <c r="I3529" s="317"/>
      <c r="J3529" s="317"/>
      <c r="K3529" s="317"/>
      <c r="L3529" s="317"/>
      <c r="M3529" s="317"/>
      <c r="N3529" s="698"/>
      <c r="O3529" s="318"/>
      <c r="P3529" s="319"/>
      <c r="Q3529" s="320"/>
      <c r="R3529" s="319"/>
      <c r="S3529" s="319"/>
      <c r="T3529" s="320"/>
      <c r="U3529" s="321"/>
      <c r="V3529" s="270"/>
    </row>
    <row r="3530" spans="3:22">
      <c r="C3530" s="1">
        <f>+IF(D3530=1,COUNTIF($D$2:D3530,D3530),0)</f>
        <v>0</v>
      </c>
      <c r="D3530" s="1">
        <f>+COUNTIF($E$2:E3530,E3530)</f>
        <v>751</v>
      </c>
      <c r="E3530" s="1" t="str">
        <f t="shared" si="110"/>
        <v/>
      </c>
      <c r="F3530" s="323">
        <f t="shared" si="111"/>
        <v>3528</v>
      </c>
      <c r="G3530" s="317"/>
      <c r="H3530" s="317"/>
      <c r="I3530" s="317"/>
      <c r="J3530" s="317"/>
      <c r="K3530" s="317"/>
      <c r="L3530" s="317"/>
      <c r="M3530" s="317"/>
      <c r="N3530" s="698"/>
      <c r="O3530" s="318"/>
      <c r="P3530" s="319"/>
      <c r="Q3530" s="320"/>
      <c r="R3530" s="319"/>
      <c r="S3530" s="319"/>
      <c r="T3530" s="320"/>
      <c r="U3530" s="321"/>
      <c r="V3530" s="270"/>
    </row>
    <row r="3531" spans="3:22">
      <c r="C3531" s="1">
        <f>+IF(D3531=1,COUNTIF($D$2:D3531,D3531),0)</f>
        <v>0</v>
      </c>
      <c r="D3531" s="1">
        <f>+COUNTIF($E$2:E3531,E3531)</f>
        <v>752</v>
      </c>
      <c r="E3531" s="1" t="str">
        <f t="shared" si="110"/>
        <v/>
      </c>
      <c r="F3531" s="323">
        <f t="shared" si="111"/>
        <v>3529</v>
      </c>
      <c r="G3531" s="317"/>
      <c r="H3531" s="317"/>
      <c r="I3531" s="317"/>
      <c r="J3531" s="317"/>
      <c r="K3531" s="317"/>
      <c r="L3531" s="317"/>
      <c r="M3531" s="317"/>
      <c r="N3531" s="698"/>
      <c r="O3531" s="318"/>
      <c r="P3531" s="319"/>
      <c r="Q3531" s="320"/>
      <c r="R3531" s="319"/>
      <c r="S3531" s="319"/>
      <c r="T3531" s="320"/>
      <c r="U3531" s="321"/>
      <c r="V3531" s="270"/>
    </row>
    <row r="3532" spans="3:22">
      <c r="C3532" s="1">
        <f>+IF(D3532=1,COUNTIF($D$2:D3532,D3532),0)</f>
        <v>0</v>
      </c>
      <c r="D3532" s="1">
        <f>+COUNTIF($E$2:E3532,E3532)</f>
        <v>753</v>
      </c>
      <c r="E3532" s="1" t="str">
        <f t="shared" si="110"/>
        <v/>
      </c>
      <c r="F3532" s="323">
        <f t="shared" si="111"/>
        <v>3530</v>
      </c>
      <c r="G3532" s="317"/>
      <c r="H3532" s="317"/>
      <c r="I3532" s="317"/>
      <c r="J3532" s="317"/>
      <c r="K3532" s="317"/>
      <c r="L3532" s="317"/>
      <c r="M3532" s="317"/>
      <c r="N3532" s="698"/>
      <c r="O3532" s="318"/>
      <c r="P3532" s="319"/>
      <c r="Q3532" s="320"/>
      <c r="R3532" s="319"/>
      <c r="S3532" s="319"/>
      <c r="T3532" s="320"/>
      <c r="U3532" s="321"/>
      <c r="V3532" s="270"/>
    </row>
    <row r="3533" spans="3:22">
      <c r="C3533" s="1">
        <f>+IF(D3533=1,COUNTIF($D$2:D3533,D3533),0)</f>
        <v>0</v>
      </c>
      <c r="D3533" s="1">
        <f>+COUNTIF($E$2:E3533,E3533)</f>
        <v>754</v>
      </c>
      <c r="E3533" s="1" t="str">
        <f t="shared" si="110"/>
        <v/>
      </c>
      <c r="F3533" s="323">
        <f t="shared" si="111"/>
        <v>3531</v>
      </c>
      <c r="G3533" s="317"/>
      <c r="H3533" s="317"/>
      <c r="I3533" s="317"/>
      <c r="J3533" s="317"/>
      <c r="K3533" s="317"/>
      <c r="L3533" s="317"/>
      <c r="M3533" s="317"/>
      <c r="N3533" s="698"/>
      <c r="O3533" s="318"/>
      <c r="P3533" s="319"/>
      <c r="Q3533" s="320"/>
      <c r="R3533" s="319"/>
      <c r="S3533" s="319"/>
      <c r="T3533" s="320"/>
      <c r="U3533" s="321"/>
      <c r="V3533" s="270"/>
    </row>
    <row r="3534" spans="3:22">
      <c r="C3534" s="1">
        <f>+IF(D3534=1,COUNTIF($D$2:D3534,D3534),0)</f>
        <v>0</v>
      </c>
      <c r="D3534" s="1">
        <f>+COUNTIF($E$2:E3534,E3534)</f>
        <v>755</v>
      </c>
      <c r="E3534" s="1" t="str">
        <f t="shared" si="110"/>
        <v/>
      </c>
      <c r="F3534" s="323">
        <f t="shared" si="111"/>
        <v>3532</v>
      </c>
      <c r="G3534" s="317"/>
      <c r="H3534" s="317"/>
      <c r="I3534" s="317"/>
      <c r="J3534" s="317"/>
      <c r="K3534" s="317"/>
      <c r="L3534" s="317"/>
      <c r="M3534" s="317"/>
      <c r="N3534" s="698"/>
      <c r="O3534" s="318"/>
      <c r="P3534" s="319"/>
      <c r="Q3534" s="320"/>
      <c r="R3534" s="319"/>
      <c r="S3534" s="319"/>
      <c r="T3534" s="320"/>
      <c r="U3534" s="321"/>
      <c r="V3534" s="270"/>
    </row>
    <row r="3535" spans="3:22">
      <c r="C3535" s="1">
        <f>+IF(D3535=1,COUNTIF($D$2:D3535,D3535),0)</f>
        <v>0</v>
      </c>
      <c r="D3535" s="1">
        <f>+COUNTIF($E$2:E3535,E3535)</f>
        <v>756</v>
      </c>
      <c r="E3535" s="1" t="str">
        <f t="shared" si="110"/>
        <v/>
      </c>
      <c r="F3535" s="323">
        <f t="shared" si="111"/>
        <v>3533</v>
      </c>
      <c r="G3535" s="317"/>
      <c r="H3535" s="317"/>
      <c r="I3535" s="317"/>
      <c r="J3535" s="317"/>
      <c r="K3535" s="317"/>
      <c r="L3535" s="317"/>
      <c r="M3535" s="317"/>
      <c r="N3535" s="698"/>
      <c r="O3535" s="318"/>
      <c r="P3535" s="319"/>
      <c r="Q3535" s="320"/>
      <c r="R3535" s="319"/>
      <c r="S3535" s="319"/>
      <c r="T3535" s="320"/>
      <c r="U3535" s="321"/>
      <c r="V3535" s="270"/>
    </row>
    <row r="3536" spans="3:22">
      <c r="C3536" s="1">
        <f>+IF(D3536=1,COUNTIF($D$2:D3536,D3536),0)</f>
        <v>0</v>
      </c>
      <c r="D3536" s="1">
        <f>+COUNTIF($E$2:E3536,E3536)</f>
        <v>757</v>
      </c>
      <c r="E3536" s="1" t="str">
        <f t="shared" si="110"/>
        <v/>
      </c>
      <c r="F3536" s="323">
        <f t="shared" si="111"/>
        <v>3534</v>
      </c>
      <c r="G3536" s="317"/>
      <c r="H3536" s="317"/>
      <c r="I3536" s="317"/>
      <c r="J3536" s="317"/>
      <c r="K3536" s="317"/>
      <c r="L3536" s="317"/>
      <c r="M3536" s="317"/>
      <c r="N3536" s="698"/>
      <c r="O3536" s="318"/>
      <c r="P3536" s="319"/>
      <c r="Q3536" s="320"/>
      <c r="R3536" s="319"/>
      <c r="S3536" s="319"/>
      <c r="T3536" s="320"/>
      <c r="U3536" s="321"/>
      <c r="V3536" s="270"/>
    </row>
    <row r="3537" spans="3:22">
      <c r="C3537" s="1">
        <f>+IF(D3537=1,COUNTIF($D$2:D3537,D3537),0)</f>
        <v>0</v>
      </c>
      <c r="D3537" s="1">
        <f>+COUNTIF($E$2:E3537,E3537)</f>
        <v>758</v>
      </c>
      <c r="E3537" s="1" t="str">
        <f t="shared" si="110"/>
        <v/>
      </c>
      <c r="F3537" s="323">
        <f t="shared" si="111"/>
        <v>3535</v>
      </c>
      <c r="G3537" s="317"/>
      <c r="H3537" s="317"/>
      <c r="I3537" s="317"/>
      <c r="J3537" s="317"/>
      <c r="K3537" s="317"/>
      <c r="L3537" s="317"/>
      <c r="M3537" s="317"/>
      <c r="N3537" s="698"/>
      <c r="O3537" s="318"/>
      <c r="P3537" s="319"/>
      <c r="Q3537" s="320"/>
      <c r="R3537" s="319"/>
      <c r="S3537" s="319"/>
      <c r="T3537" s="320"/>
      <c r="U3537" s="321"/>
      <c r="V3537" s="270"/>
    </row>
    <row r="3538" spans="3:22">
      <c r="C3538" s="1">
        <f>+IF(D3538=1,COUNTIF($D$2:D3538,D3538),0)</f>
        <v>0</v>
      </c>
      <c r="D3538" s="1">
        <f>+COUNTIF($E$2:E3538,E3538)</f>
        <v>759</v>
      </c>
      <c r="E3538" s="1" t="str">
        <f t="shared" si="110"/>
        <v/>
      </c>
      <c r="F3538" s="323">
        <f t="shared" si="111"/>
        <v>3536</v>
      </c>
      <c r="G3538" s="317"/>
      <c r="H3538" s="317"/>
      <c r="I3538" s="317"/>
      <c r="J3538" s="317"/>
      <c r="K3538" s="317"/>
      <c r="L3538" s="317"/>
      <c r="M3538" s="317"/>
      <c r="N3538" s="698"/>
      <c r="O3538" s="318"/>
      <c r="P3538" s="319"/>
      <c r="Q3538" s="320"/>
      <c r="R3538" s="319"/>
      <c r="S3538" s="319"/>
      <c r="T3538" s="320"/>
      <c r="U3538" s="321"/>
      <c r="V3538" s="270"/>
    </row>
    <row r="3539" spans="3:22">
      <c r="C3539" s="1">
        <f>+IF(D3539=1,COUNTIF($D$2:D3539,D3539),0)</f>
        <v>0</v>
      </c>
      <c r="D3539" s="1">
        <f>+COUNTIF($E$2:E3539,E3539)</f>
        <v>760</v>
      </c>
      <c r="E3539" s="1" t="str">
        <f t="shared" si="110"/>
        <v/>
      </c>
      <c r="F3539" s="323">
        <f t="shared" si="111"/>
        <v>3537</v>
      </c>
      <c r="G3539" s="317"/>
      <c r="H3539" s="317"/>
      <c r="I3539" s="317"/>
      <c r="J3539" s="317"/>
      <c r="K3539" s="317"/>
      <c r="L3539" s="317"/>
      <c r="M3539" s="317"/>
      <c r="N3539" s="698"/>
      <c r="O3539" s="318"/>
      <c r="P3539" s="319"/>
      <c r="Q3539" s="320"/>
      <c r="R3539" s="319"/>
      <c r="S3539" s="319"/>
      <c r="T3539" s="320"/>
      <c r="U3539" s="321"/>
      <c r="V3539" s="270"/>
    </row>
    <row r="3540" spans="3:22">
      <c r="C3540" s="1">
        <f>+IF(D3540=1,COUNTIF($D$2:D3540,D3540),0)</f>
        <v>0</v>
      </c>
      <c r="D3540" s="1">
        <f>+COUNTIF($E$2:E3540,E3540)</f>
        <v>761</v>
      </c>
      <c r="E3540" s="1" t="str">
        <f t="shared" si="110"/>
        <v/>
      </c>
      <c r="F3540" s="323">
        <f t="shared" si="111"/>
        <v>3538</v>
      </c>
      <c r="G3540" s="317"/>
      <c r="H3540" s="317"/>
      <c r="I3540" s="317"/>
      <c r="J3540" s="317"/>
      <c r="K3540" s="317"/>
      <c r="L3540" s="317"/>
      <c r="M3540" s="317"/>
      <c r="N3540" s="698"/>
      <c r="O3540" s="318"/>
      <c r="P3540" s="319"/>
      <c r="Q3540" s="320"/>
      <c r="R3540" s="319"/>
      <c r="S3540" s="319"/>
      <c r="T3540" s="320"/>
      <c r="U3540" s="321"/>
      <c r="V3540" s="270"/>
    </row>
    <row r="3541" spans="3:22">
      <c r="C3541" s="1">
        <f>+IF(D3541=1,COUNTIF($D$2:D3541,D3541),0)</f>
        <v>0</v>
      </c>
      <c r="D3541" s="1">
        <f>+COUNTIF($E$2:E3541,E3541)</f>
        <v>762</v>
      </c>
      <c r="E3541" s="1" t="str">
        <f t="shared" si="110"/>
        <v/>
      </c>
      <c r="F3541" s="323">
        <f t="shared" si="111"/>
        <v>3539</v>
      </c>
      <c r="G3541" s="317"/>
      <c r="H3541" s="317"/>
      <c r="I3541" s="317"/>
      <c r="J3541" s="317"/>
      <c r="K3541" s="317"/>
      <c r="L3541" s="317"/>
      <c r="M3541" s="317"/>
      <c r="N3541" s="698"/>
      <c r="O3541" s="318"/>
      <c r="P3541" s="319"/>
      <c r="Q3541" s="320"/>
      <c r="R3541" s="319"/>
      <c r="S3541" s="319"/>
      <c r="T3541" s="320"/>
      <c r="U3541" s="321"/>
      <c r="V3541" s="270"/>
    </row>
    <row r="3542" spans="3:22">
      <c r="C3542" s="1">
        <f>+IF(D3542=1,COUNTIF($D$2:D3542,D3542),0)</f>
        <v>0</v>
      </c>
      <c r="D3542" s="1">
        <f>+COUNTIF($E$2:E3542,E3542)</f>
        <v>763</v>
      </c>
      <c r="E3542" s="1" t="str">
        <f t="shared" si="110"/>
        <v/>
      </c>
      <c r="F3542" s="323">
        <f t="shared" si="111"/>
        <v>3540</v>
      </c>
      <c r="G3542" s="317"/>
      <c r="H3542" s="317"/>
      <c r="I3542" s="317"/>
      <c r="J3542" s="317"/>
      <c r="K3542" s="317"/>
      <c r="L3542" s="317"/>
      <c r="M3542" s="317"/>
      <c r="N3542" s="698"/>
      <c r="O3542" s="318"/>
      <c r="P3542" s="319"/>
      <c r="Q3542" s="320"/>
      <c r="R3542" s="319"/>
      <c r="S3542" s="319"/>
      <c r="T3542" s="320"/>
      <c r="U3542" s="321"/>
      <c r="V3542" s="270"/>
    </row>
    <row r="3543" spans="3:22">
      <c r="C3543" s="1">
        <f>+IF(D3543=1,COUNTIF($D$2:D3543,D3543),0)</f>
        <v>0</v>
      </c>
      <c r="D3543" s="1">
        <f>+COUNTIF($E$2:E3543,E3543)</f>
        <v>764</v>
      </c>
      <c r="E3543" s="1" t="str">
        <f t="shared" si="110"/>
        <v/>
      </c>
      <c r="F3543" s="323">
        <f t="shared" si="111"/>
        <v>3541</v>
      </c>
      <c r="G3543" s="317"/>
      <c r="H3543" s="317"/>
      <c r="I3543" s="317"/>
      <c r="J3543" s="317"/>
      <c r="K3543" s="317"/>
      <c r="L3543" s="317"/>
      <c r="M3543" s="317"/>
      <c r="N3543" s="698"/>
      <c r="O3543" s="318"/>
      <c r="P3543" s="319"/>
      <c r="Q3543" s="320"/>
      <c r="R3543" s="319"/>
      <c r="S3543" s="319"/>
      <c r="T3543" s="320"/>
      <c r="U3543" s="321"/>
      <c r="V3543" s="270"/>
    </row>
    <row r="3544" spans="3:22">
      <c r="C3544" s="1">
        <f>+IF(D3544=1,COUNTIF($D$2:D3544,D3544),0)</f>
        <v>0</v>
      </c>
      <c r="D3544" s="1">
        <f>+COUNTIF($E$2:E3544,E3544)</f>
        <v>765</v>
      </c>
      <c r="E3544" s="1" t="str">
        <f t="shared" si="110"/>
        <v/>
      </c>
      <c r="F3544" s="323">
        <f t="shared" si="111"/>
        <v>3542</v>
      </c>
      <c r="G3544" s="317"/>
      <c r="H3544" s="317"/>
      <c r="I3544" s="317"/>
      <c r="J3544" s="317"/>
      <c r="K3544" s="317"/>
      <c r="L3544" s="317"/>
      <c r="M3544" s="317"/>
      <c r="N3544" s="698"/>
      <c r="O3544" s="318"/>
      <c r="P3544" s="319"/>
      <c r="Q3544" s="320"/>
      <c r="R3544" s="319"/>
      <c r="S3544" s="319"/>
      <c r="T3544" s="320"/>
      <c r="U3544" s="321"/>
      <c r="V3544" s="270"/>
    </row>
    <row r="3545" spans="3:22">
      <c r="C3545" s="1">
        <f>+IF(D3545=1,COUNTIF($D$2:D3545,D3545),0)</f>
        <v>0</v>
      </c>
      <c r="D3545" s="1">
        <f>+COUNTIF($E$2:E3545,E3545)</f>
        <v>766</v>
      </c>
      <c r="E3545" s="1" t="str">
        <f t="shared" si="110"/>
        <v/>
      </c>
      <c r="F3545" s="323">
        <f t="shared" si="111"/>
        <v>3543</v>
      </c>
      <c r="G3545" s="317"/>
      <c r="H3545" s="317"/>
      <c r="I3545" s="317"/>
      <c r="J3545" s="317"/>
      <c r="K3545" s="317"/>
      <c r="L3545" s="317"/>
      <c r="M3545" s="317"/>
      <c r="N3545" s="698"/>
      <c r="O3545" s="318"/>
      <c r="P3545" s="319"/>
      <c r="Q3545" s="320"/>
      <c r="R3545" s="319"/>
      <c r="S3545" s="319"/>
      <c r="T3545" s="320"/>
      <c r="U3545" s="321"/>
      <c r="V3545" s="270"/>
    </row>
    <row r="3546" spans="3:22">
      <c r="C3546" s="1">
        <f>+IF(D3546=1,COUNTIF($D$2:D3546,D3546),0)</f>
        <v>0</v>
      </c>
      <c r="D3546" s="1">
        <f>+COUNTIF($E$2:E3546,E3546)</f>
        <v>767</v>
      </c>
      <c r="E3546" s="1" t="str">
        <f t="shared" si="110"/>
        <v/>
      </c>
      <c r="F3546" s="323">
        <f t="shared" si="111"/>
        <v>3544</v>
      </c>
      <c r="G3546" s="317"/>
      <c r="H3546" s="317"/>
      <c r="I3546" s="317"/>
      <c r="J3546" s="317"/>
      <c r="K3546" s="317"/>
      <c r="L3546" s="317"/>
      <c r="M3546" s="317"/>
      <c r="N3546" s="698"/>
      <c r="O3546" s="318"/>
      <c r="P3546" s="319"/>
      <c r="Q3546" s="320"/>
      <c r="R3546" s="319"/>
      <c r="S3546" s="319"/>
      <c r="T3546" s="320"/>
      <c r="U3546" s="321"/>
      <c r="V3546" s="270"/>
    </row>
    <row r="3547" spans="3:22">
      <c r="C3547" s="1">
        <f>+IF(D3547=1,COUNTIF($D$2:D3547,D3547),0)</f>
        <v>0</v>
      </c>
      <c r="D3547" s="1">
        <f>+COUNTIF($E$2:E3547,E3547)</f>
        <v>768</v>
      </c>
      <c r="E3547" s="1" t="str">
        <f t="shared" si="110"/>
        <v/>
      </c>
      <c r="F3547" s="323">
        <f t="shared" si="111"/>
        <v>3545</v>
      </c>
      <c r="G3547" s="317"/>
      <c r="H3547" s="317"/>
      <c r="I3547" s="317"/>
      <c r="J3547" s="317"/>
      <c r="K3547" s="317"/>
      <c r="L3547" s="317"/>
      <c r="M3547" s="317"/>
      <c r="N3547" s="698"/>
      <c r="O3547" s="318"/>
      <c r="P3547" s="319"/>
      <c r="Q3547" s="320"/>
      <c r="R3547" s="319"/>
      <c r="S3547" s="319"/>
      <c r="T3547" s="320"/>
      <c r="U3547" s="321"/>
      <c r="V3547" s="270"/>
    </row>
    <row r="3548" spans="3:22">
      <c r="C3548" s="1">
        <f>+IF(D3548=1,COUNTIF($D$2:D3548,D3548),0)</f>
        <v>0</v>
      </c>
      <c r="D3548" s="1">
        <f>+COUNTIF($E$2:E3548,E3548)</f>
        <v>769</v>
      </c>
      <c r="E3548" s="1" t="str">
        <f t="shared" si="110"/>
        <v/>
      </c>
      <c r="F3548" s="323">
        <f t="shared" si="111"/>
        <v>3546</v>
      </c>
      <c r="G3548" s="317"/>
      <c r="H3548" s="317"/>
      <c r="I3548" s="317"/>
      <c r="J3548" s="317"/>
      <c r="K3548" s="317"/>
      <c r="L3548" s="317"/>
      <c r="M3548" s="317"/>
      <c r="N3548" s="698"/>
      <c r="O3548" s="318"/>
      <c r="P3548" s="319"/>
      <c r="Q3548" s="320"/>
      <c r="R3548" s="319"/>
      <c r="S3548" s="319"/>
      <c r="T3548" s="320"/>
      <c r="U3548" s="321"/>
      <c r="V3548" s="270"/>
    </row>
    <row r="3549" spans="3:22">
      <c r="C3549" s="1">
        <f>+IF(D3549=1,COUNTIF($D$2:D3549,D3549),0)</f>
        <v>0</v>
      </c>
      <c r="D3549" s="1">
        <f>+COUNTIF($E$2:E3549,E3549)</f>
        <v>770</v>
      </c>
      <c r="E3549" s="1" t="str">
        <f t="shared" si="110"/>
        <v/>
      </c>
      <c r="F3549" s="323">
        <f t="shared" si="111"/>
        <v>3547</v>
      </c>
      <c r="G3549" s="317"/>
      <c r="H3549" s="317"/>
      <c r="I3549" s="317"/>
      <c r="J3549" s="317"/>
      <c r="K3549" s="317"/>
      <c r="L3549" s="317"/>
      <c r="M3549" s="317"/>
      <c r="N3549" s="698"/>
      <c r="O3549" s="318"/>
      <c r="P3549" s="319"/>
      <c r="Q3549" s="320"/>
      <c r="R3549" s="319"/>
      <c r="S3549" s="319"/>
      <c r="T3549" s="320"/>
      <c r="U3549" s="321"/>
      <c r="V3549" s="270"/>
    </row>
    <row r="3550" spans="3:22">
      <c r="C3550" s="1">
        <f>+IF(D3550=1,COUNTIF($D$2:D3550,D3550),0)</f>
        <v>0</v>
      </c>
      <c r="D3550" s="1">
        <f>+COUNTIF($E$2:E3550,E3550)</f>
        <v>771</v>
      </c>
      <c r="E3550" s="1" t="str">
        <f t="shared" si="110"/>
        <v/>
      </c>
      <c r="F3550" s="323">
        <f t="shared" si="111"/>
        <v>3548</v>
      </c>
      <c r="G3550" s="317"/>
      <c r="H3550" s="317"/>
      <c r="I3550" s="317"/>
      <c r="J3550" s="317"/>
      <c r="K3550" s="317"/>
      <c r="L3550" s="317"/>
      <c r="M3550" s="317"/>
      <c r="N3550" s="698"/>
      <c r="O3550" s="318"/>
      <c r="P3550" s="319"/>
      <c r="Q3550" s="320"/>
      <c r="R3550" s="319"/>
      <c r="S3550" s="319"/>
      <c r="T3550" s="320"/>
      <c r="U3550" s="321"/>
      <c r="V3550" s="270"/>
    </row>
    <row r="3551" spans="3:22">
      <c r="C3551" s="1">
        <f>+IF(D3551=1,COUNTIF($D$2:D3551,D3551),0)</f>
        <v>0</v>
      </c>
      <c r="D3551" s="1">
        <f>+COUNTIF($E$2:E3551,E3551)</f>
        <v>772</v>
      </c>
      <c r="E3551" s="1" t="str">
        <f t="shared" si="110"/>
        <v/>
      </c>
      <c r="F3551" s="323">
        <f t="shared" si="111"/>
        <v>3549</v>
      </c>
      <c r="G3551" s="317"/>
      <c r="H3551" s="317"/>
      <c r="I3551" s="317"/>
      <c r="J3551" s="317"/>
      <c r="K3551" s="317"/>
      <c r="L3551" s="317"/>
      <c r="M3551" s="317"/>
      <c r="N3551" s="698"/>
      <c r="O3551" s="318"/>
      <c r="P3551" s="319"/>
      <c r="Q3551" s="320"/>
      <c r="R3551" s="319"/>
      <c r="S3551" s="319"/>
      <c r="T3551" s="320"/>
      <c r="U3551" s="321"/>
      <c r="V3551" s="270"/>
    </row>
    <row r="3552" spans="3:22">
      <c r="C3552" s="1">
        <f>+IF(D3552=1,COUNTIF($D$2:D3552,D3552),0)</f>
        <v>0</v>
      </c>
      <c r="D3552" s="1">
        <f>+COUNTIF($E$2:E3552,E3552)</f>
        <v>773</v>
      </c>
      <c r="E3552" s="1" t="str">
        <f t="shared" si="110"/>
        <v/>
      </c>
      <c r="F3552" s="323">
        <f t="shared" si="111"/>
        <v>3550</v>
      </c>
      <c r="G3552" s="317"/>
      <c r="H3552" s="317"/>
      <c r="I3552" s="317"/>
      <c r="J3552" s="317"/>
      <c r="K3552" s="317"/>
      <c r="L3552" s="317"/>
      <c r="M3552" s="317"/>
      <c r="N3552" s="698"/>
      <c r="O3552" s="318"/>
      <c r="P3552" s="319"/>
      <c r="Q3552" s="320"/>
      <c r="R3552" s="319"/>
      <c r="S3552" s="319"/>
      <c r="T3552" s="320"/>
      <c r="U3552" s="321"/>
      <c r="V3552" s="270"/>
    </row>
    <row r="3553" spans="3:22">
      <c r="C3553" s="1">
        <f>+IF(D3553=1,COUNTIF($D$2:D3553,D3553),0)</f>
        <v>0</v>
      </c>
      <c r="D3553" s="1">
        <f>+COUNTIF($E$2:E3553,E3553)</f>
        <v>774</v>
      </c>
      <c r="E3553" s="1" t="str">
        <f t="shared" si="110"/>
        <v/>
      </c>
      <c r="F3553" s="323">
        <f t="shared" si="111"/>
        <v>3551</v>
      </c>
      <c r="G3553" s="317"/>
      <c r="H3553" s="317"/>
      <c r="I3553" s="317"/>
      <c r="J3553" s="317"/>
      <c r="K3553" s="317"/>
      <c r="L3553" s="317"/>
      <c r="M3553" s="317"/>
      <c r="N3553" s="698"/>
      <c r="O3553" s="318"/>
      <c r="P3553" s="319"/>
      <c r="Q3553" s="320"/>
      <c r="R3553" s="319"/>
      <c r="S3553" s="319"/>
      <c r="T3553" s="320"/>
      <c r="U3553" s="321"/>
      <c r="V3553" s="270"/>
    </row>
    <row r="3554" spans="3:22">
      <c r="C3554" s="1">
        <f>+IF(D3554=1,COUNTIF($D$2:D3554,D3554),0)</f>
        <v>0</v>
      </c>
      <c r="D3554" s="1">
        <f>+COUNTIF($E$2:E3554,E3554)</f>
        <v>775</v>
      </c>
      <c r="E3554" s="1" t="str">
        <f t="shared" si="110"/>
        <v/>
      </c>
      <c r="F3554" s="323">
        <f t="shared" si="111"/>
        <v>3552</v>
      </c>
      <c r="G3554" s="317"/>
      <c r="H3554" s="317"/>
      <c r="I3554" s="317"/>
      <c r="J3554" s="317"/>
      <c r="K3554" s="317"/>
      <c r="L3554" s="317"/>
      <c r="M3554" s="317"/>
      <c r="N3554" s="698"/>
      <c r="O3554" s="318"/>
      <c r="P3554" s="319"/>
      <c r="Q3554" s="320"/>
      <c r="R3554" s="319"/>
      <c r="S3554" s="319"/>
      <c r="T3554" s="320"/>
      <c r="U3554" s="321"/>
      <c r="V3554" s="270"/>
    </row>
    <row r="3555" spans="3:22">
      <c r="C3555" s="1">
        <f>+IF(D3555=1,COUNTIF($D$2:D3555,D3555),0)</f>
        <v>0</v>
      </c>
      <c r="D3555" s="1">
        <f>+COUNTIF($E$2:E3555,E3555)</f>
        <v>776</v>
      </c>
      <c r="E3555" s="1" t="str">
        <f t="shared" si="110"/>
        <v/>
      </c>
      <c r="F3555" s="323">
        <f t="shared" si="111"/>
        <v>3553</v>
      </c>
      <c r="G3555" s="317"/>
      <c r="H3555" s="317"/>
      <c r="I3555" s="317"/>
      <c r="J3555" s="317"/>
      <c r="K3555" s="317"/>
      <c r="L3555" s="317"/>
      <c r="M3555" s="317"/>
      <c r="N3555" s="698"/>
      <c r="O3555" s="318"/>
      <c r="P3555" s="319"/>
      <c r="Q3555" s="320"/>
      <c r="R3555" s="319"/>
      <c r="S3555" s="319"/>
      <c r="T3555" s="320"/>
      <c r="U3555" s="321"/>
      <c r="V3555" s="270"/>
    </row>
    <row r="3556" spans="3:22">
      <c r="C3556" s="1">
        <f>+IF(D3556=1,COUNTIF($D$2:D3556,D3556),0)</f>
        <v>0</v>
      </c>
      <c r="D3556" s="1">
        <f>+COUNTIF($E$2:E3556,E3556)</f>
        <v>777</v>
      </c>
      <c r="E3556" s="1" t="str">
        <f t="shared" si="110"/>
        <v/>
      </c>
      <c r="F3556" s="323">
        <f t="shared" si="111"/>
        <v>3554</v>
      </c>
      <c r="G3556" s="317"/>
      <c r="H3556" s="317"/>
      <c r="I3556" s="317"/>
      <c r="J3556" s="317"/>
      <c r="K3556" s="317"/>
      <c r="L3556" s="317"/>
      <c r="M3556" s="317"/>
      <c r="N3556" s="698"/>
      <c r="O3556" s="318"/>
      <c r="P3556" s="319"/>
      <c r="Q3556" s="320"/>
      <c r="R3556" s="319"/>
      <c r="S3556" s="319"/>
      <c r="T3556" s="320"/>
      <c r="U3556" s="321"/>
      <c r="V3556" s="270"/>
    </row>
    <row r="3557" spans="3:22">
      <c r="C3557" s="1">
        <f>+IF(D3557=1,COUNTIF($D$2:D3557,D3557),0)</f>
        <v>0</v>
      </c>
      <c r="D3557" s="1">
        <f>+COUNTIF($E$2:E3557,E3557)</f>
        <v>778</v>
      </c>
      <c r="E3557" s="1" t="str">
        <f t="shared" si="110"/>
        <v/>
      </c>
      <c r="F3557" s="323">
        <f t="shared" si="111"/>
        <v>3555</v>
      </c>
      <c r="G3557" s="317"/>
      <c r="H3557" s="317"/>
      <c r="I3557" s="317"/>
      <c r="J3557" s="317"/>
      <c r="K3557" s="317"/>
      <c r="L3557" s="317"/>
      <c r="M3557" s="317"/>
      <c r="N3557" s="698"/>
      <c r="O3557" s="318"/>
      <c r="P3557" s="319"/>
      <c r="Q3557" s="320"/>
      <c r="R3557" s="319"/>
      <c r="S3557" s="319"/>
      <c r="T3557" s="320"/>
      <c r="U3557" s="321"/>
      <c r="V3557" s="270"/>
    </row>
    <row r="3558" spans="3:22">
      <c r="C3558" s="1">
        <f>+IF(D3558=1,COUNTIF($D$2:D3558,D3558),0)</f>
        <v>0</v>
      </c>
      <c r="D3558" s="1">
        <f>+COUNTIF($E$2:E3558,E3558)</f>
        <v>779</v>
      </c>
      <c r="E3558" s="1" t="str">
        <f t="shared" si="110"/>
        <v/>
      </c>
      <c r="F3558" s="323">
        <f t="shared" si="111"/>
        <v>3556</v>
      </c>
      <c r="G3558" s="317"/>
      <c r="H3558" s="317"/>
      <c r="I3558" s="317"/>
      <c r="J3558" s="317"/>
      <c r="K3558" s="317"/>
      <c r="L3558" s="317"/>
      <c r="M3558" s="317"/>
      <c r="N3558" s="698"/>
      <c r="O3558" s="318"/>
      <c r="P3558" s="319"/>
      <c r="Q3558" s="320"/>
      <c r="R3558" s="319"/>
      <c r="S3558" s="319"/>
      <c r="T3558" s="320"/>
      <c r="U3558" s="321"/>
      <c r="V3558" s="270"/>
    </row>
    <row r="3559" spans="3:22">
      <c r="C3559" s="1">
        <f>+IF(D3559=1,COUNTIF($D$2:D3559,D3559),0)</f>
        <v>0</v>
      </c>
      <c r="D3559" s="1">
        <f>+COUNTIF($E$2:E3559,E3559)</f>
        <v>780</v>
      </c>
      <c r="E3559" s="1" t="str">
        <f t="shared" si="110"/>
        <v/>
      </c>
      <c r="F3559" s="323">
        <f t="shared" si="111"/>
        <v>3557</v>
      </c>
      <c r="G3559" s="317"/>
      <c r="H3559" s="317"/>
      <c r="I3559" s="317"/>
      <c r="J3559" s="317"/>
      <c r="K3559" s="317"/>
      <c r="L3559" s="317"/>
      <c r="M3559" s="317"/>
      <c r="N3559" s="698"/>
      <c r="O3559" s="318"/>
      <c r="P3559" s="319"/>
      <c r="Q3559" s="320"/>
      <c r="R3559" s="319"/>
      <c r="S3559" s="319"/>
      <c r="T3559" s="320"/>
      <c r="U3559" s="321"/>
      <c r="V3559" s="270"/>
    </row>
    <row r="3560" spans="3:22">
      <c r="C3560" s="1">
        <f>+IF(D3560=1,COUNTIF($D$2:D3560,D3560),0)</f>
        <v>0</v>
      </c>
      <c r="D3560" s="1">
        <f>+COUNTIF($E$2:E3560,E3560)</f>
        <v>781</v>
      </c>
      <c r="E3560" s="1" t="str">
        <f t="shared" si="110"/>
        <v/>
      </c>
      <c r="F3560" s="323">
        <f t="shared" si="111"/>
        <v>3558</v>
      </c>
      <c r="G3560" s="317"/>
      <c r="H3560" s="317"/>
      <c r="I3560" s="317"/>
      <c r="J3560" s="317"/>
      <c r="K3560" s="317"/>
      <c r="L3560" s="317"/>
      <c r="M3560" s="317"/>
      <c r="N3560" s="698"/>
      <c r="O3560" s="318"/>
      <c r="P3560" s="319"/>
      <c r="Q3560" s="320"/>
      <c r="R3560" s="319"/>
      <c r="S3560" s="319"/>
      <c r="T3560" s="320"/>
      <c r="U3560" s="321"/>
      <c r="V3560" s="270"/>
    </row>
    <row r="3561" spans="3:22">
      <c r="C3561" s="1">
        <f>+IF(D3561=1,COUNTIF($D$2:D3561,D3561),0)</f>
        <v>0</v>
      </c>
      <c r="D3561" s="1">
        <f>+COUNTIF($E$2:E3561,E3561)</f>
        <v>782</v>
      </c>
      <c r="E3561" s="1" t="str">
        <f t="shared" si="110"/>
        <v/>
      </c>
      <c r="F3561" s="323">
        <f t="shared" si="111"/>
        <v>3559</v>
      </c>
      <c r="G3561" s="317"/>
      <c r="H3561" s="317"/>
      <c r="I3561" s="317"/>
      <c r="J3561" s="317"/>
      <c r="K3561" s="317"/>
      <c r="L3561" s="317"/>
      <c r="M3561" s="317"/>
      <c r="N3561" s="698"/>
      <c r="O3561" s="318"/>
      <c r="P3561" s="319"/>
      <c r="Q3561" s="320"/>
      <c r="R3561" s="319"/>
      <c r="S3561" s="319"/>
      <c r="T3561" s="320"/>
      <c r="U3561" s="321"/>
      <c r="V3561" s="270"/>
    </row>
    <row r="3562" spans="3:22">
      <c r="C3562" s="1">
        <f>+IF(D3562=1,COUNTIF($D$2:D3562,D3562),0)</f>
        <v>0</v>
      </c>
      <c r="D3562" s="1">
        <f>+COUNTIF($E$2:E3562,E3562)</f>
        <v>783</v>
      </c>
      <c r="E3562" s="1" t="str">
        <f t="shared" si="110"/>
        <v/>
      </c>
      <c r="F3562" s="323">
        <f t="shared" si="111"/>
        <v>3560</v>
      </c>
      <c r="G3562" s="317"/>
      <c r="H3562" s="317"/>
      <c r="I3562" s="317"/>
      <c r="J3562" s="317"/>
      <c r="K3562" s="317"/>
      <c r="L3562" s="317"/>
      <c r="M3562" s="317"/>
      <c r="N3562" s="698"/>
      <c r="O3562" s="318"/>
      <c r="P3562" s="319"/>
      <c r="Q3562" s="320"/>
      <c r="R3562" s="319"/>
      <c r="S3562" s="319"/>
      <c r="T3562" s="320"/>
      <c r="U3562" s="321"/>
      <c r="V3562" s="270"/>
    </row>
    <row r="3563" spans="3:22">
      <c r="C3563" s="1">
        <f>+IF(D3563=1,COUNTIF($D$2:D3563,D3563),0)</f>
        <v>0</v>
      </c>
      <c r="D3563" s="1">
        <f>+COUNTIF($E$2:E3563,E3563)</f>
        <v>784</v>
      </c>
      <c r="E3563" s="1" t="str">
        <f t="shared" si="110"/>
        <v/>
      </c>
      <c r="F3563" s="323">
        <f t="shared" si="111"/>
        <v>3561</v>
      </c>
      <c r="G3563" s="317"/>
      <c r="H3563" s="317"/>
      <c r="I3563" s="317"/>
      <c r="J3563" s="317"/>
      <c r="K3563" s="317"/>
      <c r="L3563" s="317"/>
      <c r="M3563" s="317"/>
      <c r="N3563" s="698"/>
      <c r="O3563" s="318"/>
      <c r="P3563" s="319"/>
      <c r="Q3563" s="320"/>
      <c r="R3563" s="319"/>
      <c r="S3563" s="319"/>
      <c r="T3563" s="320"/>
      <c r="U3563" s="321"/>
      <c r="V3563" s="270"/>
    </row>
    <row r="3564" spans="3:22">
      <c r="C3564" s="1">
        <f>+IF(D3564=1,COUNTIF($D$2:D3564,D3564),0)</f>
        <v>0</v>
      </c>
      <c r="D3564" s="1">
        <f>+COUNTIF($E$2:E3564,E3564)</f>
        <v>785</v>
      </c>
      <c r="E3564" s="1" t="str">
        <f t="shared" si="110"/>
        <v/>
      </c>
      <c r="F3564" s="323">
        <f t="shared" si="111"/>
        <v>3562</v>
      </c>
      <c r="G3564" s="317"/>
      <c r="H3564" s="317"/>
      <c r="I3564" s="317"/>
      <c r="J3564" s="317"/>
      <c r="K3564" s="317"/>
      <c r="L3564" s="317"/>
      <c r="M3564" s="317"/>
      <c r="N3564" s="698"/>
      <c r="O3564" s="318"/>
      <c r="P3564" s="319"/>
      <c r="Q3564" s="320"/>
      <c r="R3564" s="319"/>
      <c r="S3564" s="319"/>
      <c r="T3564" s="320"/>
      <c r="U3564" s="321"/>
      <c r="V3564" s="270"/>
    </row>
    <row r="3565" spans="3:22">
      <c r="C3565" s="1">
        <f>+IF(D3565=1,COUNTIF($D$2:D3565,D3565),0)</f>
        <v>0</v>
      </c>
      <c r="D3565" s="1">
        <f>+COUNTIF($E$2:E3565,E3565)</f>
        <v>786</v>
      </c>
      <c r="E3565" s="1" t="str">
        <f t="shared" si="110"/>
        <v/>
      </c>
      <c r="F3565" s="323">
        <f t="shared" si="111"/>
        <v>3563</v>
      </c>
      <c r="G3565" s="317"/>
      <c r="H3565" s="317"/>
      <c r="I3565" s="317"/>
      <c r="J3565" s="317"/>
      <c r="K3565" s="317"/>
      <c r="L3565" s="317"/>
      <c r="M3565" s="317"/>
      <c r="N3565" s="698"/>
      <c r="O3565" s="318"/>
      <c r="P3565" s="319"/>
      <c r="Q3565" s="320"/>
      <c r="R3565" s="319"/>
      <c r="S3565" s="319"/>
      <c r="T3565" s="320"/>
      <c r="U3565" s="321"/>
      <c r="V3565" s="270"/>
    </row>
    <row r="3566" spans="3:22">
      <c r="C3566" s="1">
        <f>+IF(D3566=1,COUNTIF($D$2:D3566,D3566),0)</f>
        <v>0</v>
      </c>
      <c r="D3566" s="1">
        <f>+COUNTIF($E$2:E3566,E3566)</f>
        <v>787</v>
      </c>
      <c r="E3566" s="1" t="str">
        <f t="shared" si="110"/>
        <v/>
      </c>
      <c r="F3566" s="323">
        <f t="shared" si="111"/>
        <v>3564</v>
      </c>
      <c r="G3566" s="317"/>
      <c r="H3566" s="317"/>
      <c r="I3566" s="317"/>
      <c r="J3566" s="317"/>
      <c r="K3566" s="317"/>
      <c r="L3566" s="317"/>
      <c r="M3566" s="317"/>
      <c r="N3566" s="698"/>
      <c r="O3566" s="318"/>
      <c r="P3566" s="319"/>
      <c r="Q3566" s="320"/>
      <c r="R3566" s="319"/>
      <c r="S3566" s="319"/>
      <c r="T3566" s="320"/>
      <c r="U3566" s="321"/>
      <c r="V3566" s="270"/>
    </row>
    <row r="3567" spans="3:22">
      <c r="C3567" s="1">
        <f>+IF(D3567=1,COUNTIF($D$2:D3567,D3567),0)</f>
        <v>0</v>
      </c>
      <c r="D3567" s="1">
        <f>+COUNTIF($E$2:E3567,E3567)</f>
        <v>788</v>
      </c>
      <c r="E3567" s="1" t="str">
        <f t="shared" si="110"/>
        <v/>
      </c>
      <c r="F3567" s="323">
        <f t="shared" si="111"/>
        <v>3565</v>
      </c>
      <c r="G3567" s="317"/>
      <c r="H3567" s="317"/>
      <c r="I3567" s="317"/>
      <c r="J3567" s="317"/>
      <c r="K3567" s="317"/>
      <c r="L3567" s="317"/>
      <c r="M3567" s="317"/>
      <c r="N3567" s="698"/>
      <c r="O3567" s="318"/>
      <c r="P3567" s="319"/>
      <c r="Q3567" s="320"/>
      <c r="R3567" s="319"/>
      <c r="S3567" s="319"/>
      <c r="T3567" s="320"/>
      <c r="U3567" s="321"/>
      <c r="V3567" s="270"/>
    </row>
    <row r="3568" spans="3:22">
      <c r="C3568" s="1">
        <f>+IF(D3568=1,COUNTIF($D$2:D3568,D3568),0)</f>
        <v>0</v>
      </c>
      <c r="D3568" s="1">
        <f>+COUNTIF($E$2:E3568,E3568)</f>
        <v>789</v>
      </c>
      <c r="E3568" s="1" t="str">
        <f t="shared" si="110"/>
        <v/>
      </c>
      <c r="F3568" s="323">
        <f t="shared" si="111"/>
        <v>3566</v>
      </c>
      <c r="G3568" s="317"/>
      <c r="H3568" s="317"/>
      <c r="I3568" s="317"/>
      <c r="J3568" s="317"/>
      <c r="K3568" s="317"/>
      <c r="L3568" s="317"/>
      <c r="M3568" s="317"/>
      <c r="N3568" s="698"/>
      <c r="O3568" s="318"/>
      <c r="P3568" s="319"/>
      <c r="Q3568" s="320"/>
      <c r="R3568" s="319"/>
      <c r="S3568" s="319"/>
      <c r="T3568" s="320"/>
      <c r="U3568" s="321"/>
      <c r="V3568" s="270"/>
    </row>
    <row r="3569" spans="3:22">
      <c r="C3569" s="1">
        <f>+IF(D3569=1,COUNTIF($D$2:D3569,D3569),0)</f>
        <v>0</v>
      </c>
      <c r="D3569" s="1">
        <f>+COUNTIF($E$2:E3569,E3569)</f>
        <v>790</v>
      </c>
      <c r="E3569" s="1" t="str">
        <f t="shared" si="110"/>
        <v/>
      </c>
      <c r="F3569" s="323">
        <f t="shared" si="111"/>
        <v>3567</v>
      </c>
      <c r="G3569" s="317"/>
      <c r="H3569" s="317"/>
      <c r="I3569" s="317"/>
      <c r="J3569" s="317"/>
      <c r="K3569" s="317"/>
      <c r="L3569" s="317"/>
      <c r="M3569" s="317"/>
      <c r="N3569" s="698"/>
      <c r="O3569" s="318"/>
      <c r="P3569" s="319"/>
      <c r="Q3569" s="320"/>
      <c r="R3569" s="319"/>
      <c r="S3569" s="319"/>
      <c r="T3569" s="320"/>
      <c r="U3569" s="321"/>
      <c r="V3569" s="270"/>
    </row>
    <row r="3570" spans="3:22">
      <c r="C3570" s="1">
        <f>+IF(D3570=1,COUNTIF($D$2:D3570,D3570),0)</f>
        <v>0</v>
      </c>
      <c r="D3570" s="1">
        <f>+COUNTIF($E$2:E3570,E3570)</f>
        <v>791</v>
      </c>
      <c r="E3570" s="1" t="str">
        <f t="shared" si="110"/>
        <v/>
      </c>
      <c r="F3570" s="323">
        <f t="shared" si="111"/>
        <v>3568</v>
      </c>
      <c r="G3570" s="317"/>
      <c r="H3570" s="317"/>
      <c r="I3570" s="317"/>
      <c r="J3570" s="317"/>
      <c r="K3570" s="317"/>
      <c r="L3570" s="317"/>
      <c r="M3570" s="317"/>
      <c r="N3570" s="698"/>
      <c r="O3570" s="318"/>
      <c r="P3570" s="319"/>
      <c r="Q3570" s="320"/>
      <c r="R3570" s="319"/>
      <c r="S3570" s="319"/>
      <c r="T3570" s="320"/>
      <c r="U3570" s="321"/>
      <c r="V3570" s="270"/>
    </row>
    <row r="3571" spans="3:22">
      <c r="C3571" s="1">
        <f>+IF(D3571=1,COUNTIF($D$2:D3571,D3571),0)</f>
        <v>0</v>
      </c>
      <c r="D3571" s="1">
        <f>+COUNTIF($E$2:E3571,E3571)</f>
        <v>792</v>
      </c>
      <c r="E3571" s="1" t="str">
        <f t="shared" si="110"/>
        <v/>
      </c>
      <c r="F3571" s="323">
        <f t="shared" si="111"/>
        <v>3569</v>
      </c>
      <c r="G3571" s="317"/>
      <c r="H3571" s="317"/>
      <c r="I3571" s="317"/>
      <c r="J3571" s="317"/>
      <c r="K3571" s="317"/>
      <c r="L3571" s="317"/>
      <c r="M3571" s="317"/>
      <c r="N3571" s="698"/>
      <c r="O3571" s="318"/>
      <c r="P3571" s="319"/>
      <c r="Q3571" s="320"/>
      <c r="R3571" s="319"/>
      <c r="S3571" s="319"/>
      <c r="T3571" s="320"/>
      <c r="U3571" s="321"/>
      <c r="V3571" s="270"/>
    </row>
    <row r="3572" spans="3:22">
      <c r="C3572" s="1">
        <f>+IF(D3572=1,COUNTIF($D$2:D3572,D3572),0)</f>
        <v>0</v>
      </c>
      <c r="D3572" s="1">
        <f>+COUNTIF($E$2:E3572,E3572)</f>
        <v>793</v>
      </c>
      <c r="E3572" s="1" t="str">
        <f t="shared" si="110"/>
        <v/>
      </c>
      <c r="F3572" s="323">
        <f t="shared" si="111"/>
        <v>3570</v>
      </c>
      <c r="G3572" s="317"/>
      <c r="H3572" s="317"/>
      <c r="I3572" s="317"/>
      <c r="J3572" s="317"/>
      <c r="K3572" s="317"/>
      <c r="L3572" s="317"/>
      <c r="M3572" s="317"/>
      <c r="N3572" s="698"/>
      <c r="O3572" s="318"/>
      <c r="P3572" s="319"/>
      <c r="Q3572" s="320"/>
      <c r="R3572" s="319"/>
      <c r="S3572" s="319"/>
      <c r="T3572" s="320"/>
      <c r="U3572" s="321"/>
      <c r="V3572" s="270"/>
    </row>
    <row r="3573" spans="3:22">
      <c r="C3573" s="1">
        <f>+IF(D3573=1,COUNTIF($D$2:D3573,D3573),0)</f>
        <v>0</v>
      </c>
      <c r="D3573" s="1">
        <f>+COUNTIF($E$2:E3573,E3573)</f>
        <v>794</v>
      </c>
      <c r="E3573" s="1" t="str">
        <f t="shared" si="110"/>
        <v/>
      </c>
      <c r="F3573" s="323">
        <f t="shared" si="111"/>
        <v>3571</v>
      </c>
      <c r="G3573" s="317"/>
      <c r="H3573" s="317"/>
      <c r="I3573" s="317"/>
      <c r="J3573" s="317"/>
      <c r="K3573" s="317"/>
      <c r="L3573" s="317"/>
      <c r="M3573" s="317"/>
      <c r="N3573" s="698"/>
      <c r="O3573" s="318"/>
      <c r="P3573" s="319"/>
      <c r="Q3573" s="320"/>
      <c r="R3573" s="319"/>
      <c r="S3573" s="319"/>
      <c r="T3573" s="320"/>
      <c r="U3573" s="321"/>
      <c r="V3573" s="270"/>
    </row>
    <row r="3574" spans="3:22">
      <c r="C3574" s="1">
        <f>+IF(D3574=1,COUNTIF($D$2:D3574,D3574),0)</f>
        <v>0</v>
      </c>
      <c r="D3574" s="1">
        <f>+COUNTIF($E$2:E3574,E3574)</f>
        <v>795</v>
      </c>
      <c r="E3574" s="1" t="str">
        <f t="shared" si="110"/>
        <v/>
      </c>
      <c r="F3574" s="323">
        <f t="shared" si="111"/>
        <v>3572</v>
      </c>
      <c r="G3574" s="317"/>
      <c r="H3574" s="317"/>
      <c r="I3574" s="317"/>
      <c r="J3574" s="317"/>
      <c r="K3574" s="317"/>
      <c r="L3574" s="317"/>
      <c r="M3574" s="317"/>
      <c r="N3574" s="698"/>
      <c r="O3574" s="318"/>
      <c r="P3574" s="319"/>
      <c r="Q3574" s="320"/>
      <c r="R3574" s="319"/>
      <c r="S3574" s="319"/>
      <c r="T3574" s="320"/>
      <c r="U3574" s="321"/>
      <c r="V3574" s="270"/>
    </row>
    <row r="3575" spans="3:22">
      <c r="C3575" s="1">
        <f>+IF(D3575=1,COUNTIF($D$2:D3575,D3575),0)</f>
        <v>0</v>
      </c>
      <c r="D3575" s="1">
        <f>+COUNTIF($E$2:E3575,E3575)</f>
        <v>796</v>
      </c>
      <c r="E3575" s="1" t="str">
        <f t="shared" si="110"/>
        <v/>
      </c>
      <c r="F3575" s="323">
        <f t="shared" si="111"/>
        <v>3573</v>
      </c>
      <c r="G3575" s="317"/>
      <c r="H3575" s="317"/>
      <c r="I3575" s="317"/>
      <c r="J3575" s="317"/>
      <c r="K3575" s="317"/>
      <c r="L3575" s="317"/>
      <c r="M3575" s="317"/>
      <c r="N3575" s="698"/>
      <c r="O3575" s="318"/>
      <c r="P3575" s="319"/>
      <c r="Q3575" s="320"/>
      <c r="R3575" s="319"/>
      <c r="S3575" s="319"/>
      <c r="T3575" s="320"/>
      <c r="U3575" s="321"/>
      <c r="V3575" s="270"/>
    </row>
    <row r="3576" spans="3:22">
      <c r="C3576" s="1">
        <f>+IF(D3576=1,COUNTIF($D$2:D3576,D3576),0)</f>
        <v>0</v>
      </c>
      <c r="D3576" s="1">
        <f>+COUNTIF($E$2:E3576,E3576)</f>
        <v>797</v>
      </c>
      <c r="E3576" s="1" t="str">
        <f t="shared" si="110"/>
        <v/>
      </c>
      <c r="F3576" s="323">
        <f t="shared" si="111"/>
        <v>3574</v>
      </c>
      <c r="G3576" s="317"/>
      <c r="H3576" s="317"/>
      <c r="I3576" s="317"/>
      <c r="J3576" s="317"/>
      <c r="K3576" s="317"/>
      <c r="L3576" s="317"/>
      <c r="M3576" s="317"/>
      <c r="N3576" s="698"/>
      <c r="O3576" s="318"/>
      <c r="P3576" s="319"/>
      <c r="Q3576" s="320"/>
      <c r="R3576" s="319"/>
      <c r="S3576" s="319"/>
      <c r="T3576" s="320"/>
      <c r="U3576" s="321"/>
      <c r="V3576" s="270"/>
    </row>
    <row r="3577" spans="3:22">
      <c r="C3577" s="1">
        <f>+IF(D3577=1,COUNTIF($D$2:D3577,D3577),0)</f>
        <v>0</v>
      </c>
      <c r="D3577" s="1">
        <f>+COUNTIF($E$2:E3577,E3577)</f>
        <v>798</v>
      </c>
      <c r="E3577" s="1" t="str">
        <f t="shared" si="110"/>
        <v/>
      </c>
      <c r="F3577" s="323">
        <f t="shared" si="111"/>
        <v>3575</v>
      </c>
      <c r="G3577" s="317"/>
      <c r="H3577" s="317"/>
      <c r="I3577" s="317"/>
      <c r="J3577" s="317"/>
      <c r="K3577" s="317"/>
      <c r="L3577" s="317"/>
      <c r="M3577" s="317"/>
      <c r="N3577" s="698"/>
      <c r="O3577" s="318"/>
      <c r="P3577" s="319"/>
      <c r="Q3577" s="320"/>
      <c r="R3577" s="319"/>
      <c r="S3577" s="319"/>
      <c r="T3577" s="320"/>
      <c r="U3577" s="321"/>
      <c r="V3577" s="270"/>
    </row>
    <row r="3578" spans="3:22">
      <c r="C3578" s="1">
        <f>+IF(D3578=1,COUNTIF($D$2:D3578,D3578),0)</f>
        <v>0</v>
      </c>
      <c r="D3578" s="1">
        <f>+COUNTIF($E$2:E3578,E3578)</f>
        <v>799</v>
      </c>
      <c r="E3578" s="1" t="str">
        <f t="shared" si="110"/>
        <v/>
      </c>
      <c r="F3578" s="323">
        <f t="shared" si="111"/>
        <v>3576</v>
      </c>
      <c r="G3578" s="317"/>
      <c r="H3578" s="317"/>
      <c r="I3578" s="317"/>
      <c r="J3578" s="317"/>
      <c r="K3578" s="317"/>
      <c r="L3578" s="317"/>
      <c r="M3578" s="317"/>
      <c r="N3578" s="698"/>
      <c r="O3578" s="318"/>
      <c r="P3578" s="319"/>
      <c r="Q3578" s="320"/>
      <c r="R3578" s="319"/>
      <c r="S3578" s="319"/>
      <c r="T3578" s="320"/>
      <c r="U3578" s="321"/>
      <c r="V3578" s="270"/>
    </row>
    <row r="3579" spans="3:22">
      <c r="C3579" s="1">
        <f>+IF(D3579=1,COUNTIF($D$2:D3579,D3579),0)</f>
        <v>0</v>
      </c>
      <c r="D3579" s="1">
        <f>+COUNTIF($E$2:E3579,E3579)</f>
        <v>800</v>
      </c>
      <c r="E3579" s="1" t="str">
        <f t="shared" si="110"/>
        <v/>
      </c>
      <c r="F3579" s="323">
        <f t="shared" si="111"/>
        <v>3577</v>
      </c>
      <c r="G3579" s="317"/>
      <c r="H3579" s="317"/>
      <c r="I3579" s="317"/>
      <c r="J3579" s="317"/>
      <c r="K3579" s="317"/>
      <c r="L3579" s="317"/>
      <c r="M3579" s="317"/>
      <c r="N3579" s="698"/>
      <c r="O3579" s="318"/>
      <c r="P3579" s="319"/>
      <c r="Q3579" s="320"/>
      <c r="R3579" s="319"/>
      <c r="S3579" s="319"/>
      <c r="T3579" s="320"/>
      <c r="U3579" s="321"/>
      <c r="V3579" s="270"/>
    </row>
    <row r="3580" spans="3:22">
      <c r="C3580" s="1">
        <f>+IF(D3580=1,COUNTIF($D$2:D3580,D3580),0)</f>
        <v>0</v>
      </c>
      <c r="D3580" s="1">
        <f>+COUNTIF($E$2:E3580,E3580)</f>
        <v>801</v>
      </c>
      <c r="E3580" s="1" t="str">
        <f t="shared" si="110"/>
        <v/>
      </c>
      <c r="F3580" s="323">
        <f t="shared" si="111"/>
        <v>3578</v>
      </c>
      <c r="G3580" s="317"/>
      <c r="H3580" s="317"/>
      <c r="I3580" s="317"/>
      <c r="J3580" s="317"/>
      <c r="K3580" s="317"/>
      <c r="L3580" s="317"/>
      <c r="M3580" s="317"/>
      <c r="N3580" s="698"/>
      <c r="O3580" s="318"/>
      <c r="P3580" s="319"/>
      <c r="Q3580" s="320"/>
      <c r="R3580" s="319"/>
      <c r="S3580" s="319"/>
      <c r="T3580" s="320"/>
      <c r="U3580" s="321"/>
      <c r="V3580" s="270"/>
    </row>
    <row r="3581" spans="3:22">
      <c r="C3581" s="1">
        <f>+IF(D3581=1,COUNTIF($D$2:D3581,D3581),0)</f>
        <v>0</v>
      </c>
      <c r="D3581" s="1">
        <f>+COUNTIF($E$2:E3581,E3581)</f>
        <v>802</v>
      </c>
      <c r="E3581" s="1" t="str">
        <f t="shared" si="110"/>
        <v/>
      </c>
      <c r="F3581" s="323">
        <f t="shared" si="111"/>
        <v>3579</v>
      </c>
      <c r="G3581" s="317"/>
      <c r="H3581" s="317"/>
      <c r="I3581" s="317"/>
      <c r="J3581" s="317"/>
      <c r="K3581" s="317"/>
      <c r="L3581" s="317"/>
      <c r="M3581" s="317"/>
      <c r="N3581" s="698"/>
      <c r="O3581" s="318"/>
      <c r="P3581" s="319"/>
      <c r="Q3581" s="320"/>
      <c r="R3581" s="319"/>
      <c r="S3581" s="319"/>
      <c r="T3581" s="320"/>
      <c r="U3581" s="321"/>
      <c r="V3581" s="270"/>
    </row>
    <row r="3582" spans="3:22">
      <c r="C3582" s="1">
        <f>+IF(D3582=1,COUNTIF($D$2:D3582,D3582),0)</f>
        <v>0</v>
      </c>
      <c r="D3582" s="1">
        <f>+COUNTIF($E$2:E3582,E3582)</f>
        <v>803</v>
      </c>
      <c r="E3582" s="1" t="str">
        <f t="shared" si="110"/>
        <v/>
      </c>
      <c r="F3582" s="323">
        <f t="shared" si="111"/>
        <v>3580</v>
      </c>
      <c r="G3582" s="317"/>
      <c r="H3582" s="317"/>
      <c r="I3582" s="317"/>
      <c r="J3582" s="317"/>
      <c r="K3582" s="317"/>
      <c r="L3582" s="317"/>
      <c r="M3582" s="317"/>
      <c r="N3582" s="333"/>
      <c r="O3582" s="318"/>
      <c r="P3582" s="319"/>
      <c r="Q3582" s="320"/>
      <c r="R3582" s="319"/>
      <c r="S3582" s="319"/>
      <c r="T3582" s="320"/>
      <c r="U3582" s="321"/>
      <c r="V3582" s="270"/>
    </row>
    <row r="3583" spans="3:22">
      <c r="C3583" s="1">
        <f>+IF(D3583=1,COUNTIF($D$2:D3583,D3583),0)</f>
        <v>0</v>
      </c>
      <c r="D3583" s="1">
        <f>+COUNTIF($E$2:E3583,E3583)</f>
        <v>804</v>
      </c>
      <c r="E3583" s="1" t="str">
        <f t="shared" si="110"/>
        <v/>
      </c>
      <c r="F3583" s="323">
        <f t="shared" si="111"/>
        <v>3581</v>
      </c>
      <c r="G3583" s="317"/>
      <c r="H3583" s="317"/>
      <c r="I3583" s="317"/>
      <c r="J3583" s="317"/>
      <c r="K3583" s="317"/>
      <c r="L3583" s="317"/>
      <c r="M3583" s="317"/>
      <c r="N3583" s="333"/>
      <c r="O3583" s="318"/>
      <c r="P3583" s="319"/>
      <c r="Q3583" s="320"/>
      <c r="R3583" s="319"/>
      <c r="S3583" s="319"/>
      <c r="T3583" s="320"/>
      <c r="U3583" s="321"/>
      <c r="V3583" s="270"/>
    </row>
    <row r="3584" spans="3:22">
      <c r="C3584" s="1">
        <f>+IF(D3584=1,COUNTIF($D$2:D3584,D3584),0)</f>
        <v>0</v>
      </c>
      <c r="D3584" s="1">
        <f>+COUNTIF($E$2:E3584,E3584)</f>
        <v>805</v>
      </c>
      <c r="E3584" s="1" t="str">
        <f t="shared" si="110"/>
        <v/>
      </c>
      <c r="F3584" s="323">
        <f t="shared" si="111"/>
        <v>3582</v>
      </c>
      <c r="G3584" s="317"/>
      <c r="H3584" s="317"/>
      <c r="I3584" s="317"/>
      <c r="J3584" s="317"/>
      <c r="K3584" s="317"/>
      <c r="L3584" s="317"/>
      <c r="M3584" s="317"/>
      <c r="N3584" s="698"/>
      <c r="O3584" s="318"/>
      <c r="P3584" s="319"/>
      <c r="Q3584" s="320"/>
      <c r="R3584" s="319"/>
      <c r="S3584" s="319"/>
      <c r="T3584" s="320"/>
      <c r="U3584" s="321"/>
      <c r="V3584" s="270"/>
    </row>
    <row r="3585" spans="3:22">
      <c r="C3585" s="1">
        <f>+IF(D3585=1,COUNTIF($D$2:D3585,D3585),0)</f>
        <v>0</v>
      </c>
      <c r="D3585" s="1">
        <f>+COUNTIF($E$2:E3585,E3585)</f>
        <v>806</v>
      </c>
      <c r="E3585" s="1" t="str">
        <f t="shared" si="110"/>
        <v/>
      </c>
      <c r="F3585" s="323">
        <f t="shared" si="111"/>
        <v>3583</v>
      </c>
      <c r="G3585" s="317"/>
      <c r="H3585" s="317"/>
      <c r="I3585" s="317"/>
      <c r="J3585" s="317"/>
      <c r="K3585" s="317"/>
      <c r="L3585" s="317"/>
      <c r="M3585" s="317"/>
      <c r="N3585" s="698"/>
      <c r="O3585" s="318"/>
      <c r="P3585" s="319"/>
      <c r="Q3585" s="320"/>
      <c r="R3585" s="319"/>
      <c r="S3585" s="319"/>
      <c r="T3585" s="320"/>
      <c r="U3585" s="321"/>
      <c r="V3585" s="270"/>
    </row>
    <row r="3586" spans="3:22">
      <c r="C3586" s="1">
        <f>+IF(D3586=1,COUNTIF($D$2:D3586,D3586),0)</f>
        <v>0</v>
      </c>
      <c r="D3586" s="1">
        <f>+COUNTIF($E$2:E3586,E3586)</f>
        <v>807</v>
      </c>
      <c r="E3586" s="1" t="str">
        <f t="shared" si="110"/>
        <v/>
      </c>
      <c r="F3586" s="323">
        <f t="shared" si="111"/>
        <v>3584</v>
      </c>
      <c r="G3586" s="317"/>
      <c r="H3586" s="317"/>
      <c r="I3586" s="317"/>
      <c r="J3586" s="317"/>
      <c r="K3586" s="317"/>
      <c r="L3586" s="317"/>
      <c r="M3586" s="317"/>
      <c r="N3586" s="698"/>
      <c r="O3586" s="318"/>
      <c r="P3586" s="319"/>
      <c r="Q3586" s="320"/>
      <c r="R3586" s="319"/>
      <c r="S3586" s="319"/>
      <c r="T3586" s="320"/>
      <c r="U3586" s="321"/>
      <c r="V3586" s="270"/>
    </row>
    <row r="3587" spans="3:22">
      <c r="C3587" s="1">
        <f>+IF(D3587=1,COUNTIF($D$2:D3587,D3587),0)</f>
        <v>0</v>
      </c>
      <c r="D3587" s="1">
        <f>+COUNTIF($E$2:E3587,E3587)</f>
        <v>808</v>
      </c>
      <c r="E3587" s="1" t="str">
        <f t="shared" si="110"/>
        <v/>
      </c>
      <c r="F3587" s="323">
        <f t="shared" si="111"/>
        <v>3585</v>
      </c>
      <c r="G3587" s="317"/>
      <c r="H3587" s="317"/>
      <c r="I3587" s="317"/>
      <c r="J3587" s="317"/>
      <c r="K3587" s="317"/>
      <c r="L3587" s="317"/>
      <c r="M3587" s="317"/>
      <c r="N3587" s="698"/>
      <c r="O3587" s="318"/>
      <c r="P3587" s="319"/>
      <c r="Q3587" s="320"/>
      <c r="R3587" s="319"/>
      <c r="S3587" s="319"/>
      <c r="T3587" s="320"/>
      <c r="U3587" s="321"/>
      <c r="V3587" s="270"/>
    </row>
    <row r="3588" spans="3:22">
      <c r="C3588" s="1">
        <f>+IF(D3588=1,COUNTIF($D$2:D3588,D3588),0)</f>
        <v>0</v>
      </c>
      <c r="D3588" s="1">
        <f>+COUNTIF($E$2:E3588,E3588)</f>
        <v>809</v>
      </c>
      <c r="E3588" s="1" t="str">
        <f t="shared" ref="E3588:E3651" si="112">+K3588&amp;N3588</f>
        <v/>
      </c>
      <c r="F3588" s="323">
        <f t="shared" si="111"/>
        <v>3586</v>
      </c>
      <c r="G3588" s="317"/>
      <c r="H3588" s="317"/>
      <c r="I3588" s="317"/>
      <c r="J3588" s="317"/>
      <c r="K3588" s="317"/>
      <c r="L3588" s="317"/>
      <c r="M3588" s="317"/>
      <c r="N3588" s="698"/>
      <c r="O3588" s="318"/>
      <c r="P3588" s="319"/>
      <c r="Q3588" s="320"/>
      <c r="R3588" s="319"/>
      <c r="S3588" s="319"/>
      <c r="T3588" s="320"/>
      <c r="U3588" s="321"/>
      <c r="V3588" s="270"/>
    </row>
    <row r="3589" spans="3:22">
      <c r="C3589" s="1">
        <f>+IF(D3589=1,COUNTIF($D$2:D3589,D3589),0)</f>
        <v>0</v>
      </c>
      <c r="D3589" s="1">
        <f>+COUNTIF($E$2:E3589,E3589)</f>
        <v>810</v>
      </c>
      <c r="E3589" s="1" t="str">
        <f t="shared" si="112"/>
        <v/>
      </c>
      <c r="F3589" s="323">
        <f t="shared" ref="F3589:F3652" si="113">ROW()-2</f>
        <v>3587</v>
      </c>
      <c r="G3589" s="317"/>
      <c r="H3589" s="317"/>
      <c r="I3589" s="317"/>
      <c r="J3589" s="317"/>
      <c r="K3589" s="317"/>
      <c r="L3589" s="317"/>
      <c r="M3589" s="317"/>
      <c r="N3589" s="698"/>
      <c r="O3589" s="318"/>
      <c r="P3589" s="319"/>
      <c r="Q3589" s="320"/>
      <c r="R3589" s="319"/>
      <c r="S3589" s="319"/>
      <c r="T3589" s="320"/>
      <c r="U3589" s="321"/>
      <c r="V3589" s="270"/>
    </row>
    <row r="3590" spans="3:22">
      <c r="C3590" s="1">
        <f>+IF(D3590=1,COUNTIF($D$2:D3590,D3590),0)</f>
        <v>0</v>
      </c>
      <c r="D3590" s="1">
        <f>+COUNTIF($E$2:E3590,E3590)</f>
        <v>811</v>
      </c>
      <c r="E3590" s="1" t="str">
        <f t="shared" si="112"/>
        <v/>
      </c>
      <c r="F3590" s="323">
        <f t="shared" si="113"/>
        <v>3588</v>
      </c>
      <c r="G3590" s="317"/>
      <c r="H3590" s="317"/>
      <c r="I3590" s="317"/>
      <c r="J3590" s="317"/>
      <c r="K3590" s="317"/>
      <c r="L3590" s="317"/>
      <c r="M3590" s="317"/>
      <c r="N3590" s="698"/>
      <c r="O3590" s="318"/>
      <c r="P3590" s="319"/>
      <c r="Q3590" s="320"/>
      <c r="R3590" s="319"/>
      <c r="S3590" s="319"/>
      <c r="T3590" s="320"/>
      <c r="U3590" s="321"/>
      <c r="V3590" s="270"/>
    </row>
    <row r="3591" spans="3:22">
      <c r="C3591" s="1">
        <f>+IF(D3591=1,COUNTIF($D$2:D3591,D3591),0)</f>
        <v>0</v>
      </c>
      <c r="D3591" s="1">
        <f>+COUNTIF($E$2:E3591,E3591)</f>
        <v>812</v>
      </c>
      <c r="E3591" s="1" t="str">
        <f t="shared" si="112"/>
        <v/>
      </c>
      <c r="F3591" s="323">
        <f t="shared" si="113"/>
        <v>3589</v>
      </c>
      <c r="G3591" s="317"/>
      <c r="H3591" s="317"/>
      <c r="I3591" s="317"/>
      <c r="J3591" s="317"/>
      <c r="K3591" s="317"/>
      <c r="L3591" s="317"/>
      <c r="M3591" s="317"/>
      <c r="N3591" s="698"/>
      <c r="O3591" s="318"/>
      <c r="P3591" s="319"/>
      <c r="Q3591" s="320"/>
      <c r="R3591" s="319"/>
      <c r="S3591" s="319"/>
      <c r="T3591" s="320"/>
      <c r="U3591" s="321"/>
      <c r="V3591" s="270"/>
    </row>
    <row r="3592" spans="3:22">
      <c r="C3592" s="1">
        <f>+IF(D3592=1,COUNTIF($D$2:D3592,D3592),0)</f>
        <v>0</v>
      </c>
      <c r="D3592" s="1">
        <f>+COUNTIF($E$2:E3592,E3592)</f>
        <v>813</v>
      </c>
      <c r="E3592" s="1" t="str">
        <f t="shared" si="112"/>
        <v/>
      </c>
      <c r="F3592" s="323">
        <f t="shared" si="113"/>
        <v>3590</v>
      </c>
      <c r="G3592" s="317"/>
      <c r="H3592" s="317"/>
      <c r="I3592" s="317"/>
      <c r="J3592" s="317"/>
      <c r="K3592" s="317"/>
      <c r="L3592" s="317"/>
      <c r="M3592" s="317"/>
      <c r="N3592" s="698"/>
      <c r="O3592" s="318"/>
      <c r="P3592" s="319"/>
      <c r="Q3592" s="320"/>
      <c r="R3592" s="319"/>
      <c r="S3592" s="319"/>
      <c r="T3592" s="320"/>
      <c r="U3592" s="321"/>
      <c r="V3592" s="270"/>
    </row>
    <row r="3593" spans="3:22">
      <c r="C3593" s="1">
        <f>+IF(D3593=1,COUNTIF($D$2:D3593,D3593),0)</f>
        <v>0</v>
      </c>
      <c r="D3593" s="1">
        <f>+COUNTIF($E$2:E3593,E3593)</f>
        <v>814</v>
      </c>
      <c r="E3593" s="1" t="str">
        <f t="shared" si="112"/>
        <v/>
      </c>
      <c r="F3593" s="323">
        <f t="shared" si="113"/>
        <v>3591</v>
      </c>
      <c r="G3593" s="317"/>
      <c r="H3593" s="317"/>
      <c r="I3593" s="317"/>
      <c r="J3593" s="317"/>
      <c r="K3593" s="317"/>
      <c r="L3593" s="317"/>
      <c r="M3593" s="317"/>
      <c r="N3593" s="698"/>
      <c r="O3593" s="318"/>
      <c r="P3593" s="319"/>
      <c r="Q3593" s="320"/>
      <c r="R3593" s="319"/>
      <c r="S3593" s="319"/>
      <c r="T3593" s="320"/>
      <c r="U3593" s="321"/>
      <c r="V3593" s="270"/>
    </row>
    <row r="3594" spans="3:22">
      <c r="C3594" s="1">
        <f>+IF(D3594=1,COUNTIF($D$2:D3594,D3594),0)</f>
        <v>0</v>
      </c>
      <c r="D3594" s="1">
        <f>+COUNTIF($E$2:E3594,E3594)</f>
        <v>815</v>
      </c>
      <c r="E3594" s="1" t="str">
        <f t="shared" si="112"/>
        <v/>
      </c>
      <c r="F3594" s="323">
        <f t="shared" si="113"/>
        <v>3592</v>
      </c>
      <c r="G3594" s="317"/>
      <c r="H3594" s="317"/>
      <c r="I3594" s="317"/>
      <c r="J3594" s="317"/>
      <c r="K3594" s="317"/>
      <c r="L3594" s="317"/>
      <c r="M3594" s="317"/>
      <c r="N3594" s="698"/>
      <c r="O3594" s="318"/>
      <c r="P3594" s="319"/>
      <c r="Q3594" s="320"/>
      <c r="R3594" s="319"/>
      <c r="S3594" s="319"/>
      <c r="T3594" s="320"/>
      <c r="U3594" s="321"/>
      <c r="V3594" s="270"/>
    </row>
    <row r="3595" spans="3:22">
      <c r="C3595" s="1">
        <f>+IF(D3595=1,COUNTIF($D$2:D3595,D3595),0)</f>
        <v>0</v>
      </c>
      <c r="D3595" s="1">
        <f>+COUNTIF($E$2:E3595,E3595)</f>
        <v>816</v>
      </c>
      <c r="E3595" s="1" t="str">
        <f t="shared" si="112"/>
        <v/>
      </c>
      <c r="F3595" s="323">
        <f t="shared" si="113"/>
        <v>3593</v>
      </c>
      <c r="G3595" s="317"/>
      <c r="H3595" s="317"/>
      <c r="I3595" s="317"/>
      <c r="J3595" s="317"/>
      <c r="K3595" s="317"/>
      <c r="L3595" s="317"/>
      <c r="M3595" s="317"/>
      <c r="N3595" s="698"/>
      <c r="O3595" s="318"/>
      <c r="P3595" s="319"/>
      <c r="Q3595" s="320"/>
      <c r="R3595" s="319"/>
      <c r="S3595" s="319"/>
      <c r="T3595" s="320"/>
      <c r="U3595" s="321"/>
      <c r="V3595" s="270"/>
    </row>
    <row r="3596" spans="3:22">
      <c r="C3596" s="1">
        <f>+IF(D3596=1,COUNTIF($D$2:D3596,D3596),0)</f>
        <v>0</v>
      </c>
      <c r="D3596" s="1">
        <f>+COUNTIF($E$2:E3596,E3596)</f>
        <v>817</v>
      </c>
      <c r="E3596" s="1" t="str">
        <f t="shared" si="112"/>
        <v/>
      </c>
      <c r="F3596" s="323">
        <f t="shared" si="113"/>
        <v>3594</v>
      </c>
      <c r="G3596" s="317"/>
      <c r="H3596" s="317"/>
      <c r="I3596" s="317"/>
      <c r="J3596" s="317"/>
      <c r="K3596" s="317"/>
      <c r="L3596" s="317"/>
      <c r="M3596" s="317"/>
      <c r="N3596" s="333"/>
      <c r="O3596" s="318"/>
      <c r="P3596" s="319"/>
      <c r="Q3596" s="320"/>
      <c r="R3596" s="319"/>
      <c r="S3596" s="319"/>
      <c r="T3596" s="320"/>
      <c r="U3596" s="321"/>
      <c r="V3596" s="270"/>
    </row>
    <row r="3597" spans="3:22">
      <c r="C3597" s="1">
        <f>+IF(D3597=1,COUNTIF($D$2:D3597,D3597),0)</f>
        <v>0</v>
      </c>
      <c r="D3597" s="1">
        <f>+COUNTIF($E$2:E3597,E3597)</f>
        <v>818</v>
      </c>
      <c r="E3597" s="1" t="str">
        <f t="shared" si="112"/>
        <v/>
      </c>
      <c r="F3597" s="323">
        <f t="shared" si="113"/>
        <v>3595</v>
      </c>
      <c r="G3597" s="317"/>
      <c r="H3597" s="317"/>
      <c r="I3597" s="317"/>
      <c r="J3597" s="317"/>
      <c r="K3597" s="317"/>
      <c r="L3597" s="317"/>
      <c r="M3597" s="317"/>
      <c r="N3597" s="698"/>
      <c r="O3597" s="318"/>
      <c r="P3597" s="319"/>
      <c r="Q3597" s="320"/>
      <c r="R3597" s="319"/>
      <c r="S3597" s="319"/>
      <c r="T3597" s="320"/>
      <c r="U3597" s="321"/>
      <c r="V3597" s="270"/>
    </row>
    <row r="3598" spans="3:22">
      <c r="C3598" s="1">
        <f>+IF(D3598=1,COUNTIF($D$2:D3598,D3598),0)</f>
        <v>0</v>
      </c>
      <c r="D3598" s="1">
        <f>+COUNTIF($E$2:E3598,E3598)</f>
        <v>819</v>
      </c>
      <c r="E3598" s="1" t="str">
        <f t="shared" si="112"/>
        <v/>
      </c>
      <c r="F3598" s="323">
        <f t="shared" si="113"/>
        <v>3596</v>
      </c>
      <c r="G3598" s="317"/>
      <c r="H3598" s="317"/>
      <c r="I3598" s="317"/>
      <c r="J3598" s="317"/>
      <c r="K3598" s="317"/>
      <c r="L3598" s="317"/>
      <c r="M3598" s="317"/>
      <c r="N3598" s="698"/>
      <c r="O3598" s="318"/>
      <c r="P3598" s="319"/>
      <c r="Q3598" s="320"/>
      <c r="R3598" s="319"/>
      <c r="S3598" s="319"/>
      <c r="T3598" s="320"/>
      <c r="U3598" s="321"/>
      <c r="V3598" s="270"/>
    </row>
    <row r="3599" spans="3:22">
      <c r="C3599" s="1">
        <f>+IF(D3599=1,COUNTIF($D$2:D3599,D3599),0)</f>
        <v>0</v>
      </c>
      <c r="D3599" s="1">
        <f>+COUNTIF($E$2:E3599,E3599)</f>
        <v>820</v>
      </c>
      <c r="E3599" s="1" t="str">
        <f t="shared" si="112"/>
        <v/>
      </c>
      <c r="F3599" s="323">
        <f t="shared" si="113"/>
        <v>3597</v>
      </c>
      <c r="G3599" s="317"/>
      <c r="H3599" s="317"/>
      <c r="I3599" s="317"/>
      <c r="J3599" s="317"/>
      <c r="K3599" s="317"/>
      <c r="L3599" s="317"/>
      <c r="M3599" s="317"/>
      <c r="N3599" s="698"/>
      <c r="O3599" s="318"/>
      <c r="P3599" s="319"/>
      <c r="Q3599" s="320"/>
      <c r="R3599" s="319"/>
      <c r="S3599" s="319"/>
      <c r="T3599" s="320"/>
      <c r="U3599" s="321"/>
      <c r="V3599" s="270"/>
    </row>
    <row r="3600" spans="3:22">
      <c r="C3600" s="1">
        <f>+IF(D3600=1,COUNTIF($D$2:D3600,D3600),0)</f>
        <v>0</v>
      </c>
      <c r="D3600" s="1">
        <f>+COUNTIF($E$2:E3600,E3600)</f>
        <v>821</v>
      </c>
      <c r="E3600" s="1" t="str">
        <f t="shared" si="112"/>
        <v/>
      </c>
      <c r="F3600" s="323">
        <f t="shared" si="113"/>
        <v>3598</v>
      </c>
      <c r="G3600" s="317"/>
      <c r="H3600" s="317"/>
      <c r="I3600" s="317"/>
      <c r="J3600" s="317"/>
      <c r="K3600" s="317"/>
      <c r="L3600" s="317"/>
      <c r="M3600" s="317"/>
      <c r="N3600" s="698"/>
      <c r="O3600" s="318"/>
      <c r="P3600" s="319"/>
      <c r="Q3600" s="320"/>
      <c r="R3600" s="319"/>
      <c r="S3600" s="319"/>
      <c r="T3600" s="320"/>
      <c r="U3600" s="321"/>
      <c r="V3600" s="270"/>
    </row>
    <row r="3601" spans="3:22">
      <c r="C3601" s="1">
        <f>+IF(D3601=1,COUNTIF($D$2:D3601,D3601),0)</f>
        <v>0</v>
      </c>
      <c r="D3601" s="1">
        <f>+COUNTIF($E$2:E3601,E3601)</f>
        <v>822</v>
      </c>
      <c r="E3601" s="1" t="str">
        <f t="shared" si="112"/>
        <v/>
      </c>
      <c r="F3601" s="323">
        <f t="shared" si="113"/>
        <v>3599</v>
      </c>
      <c r="G3601" s="317"/>
      <c r="H3601" s="317"/>
      <c r="I3601" s="317"/>
      <c r="J3601" s="317"/>
      <c r="K3601" s="317"/>
      <c r="L3601" s="317"/>
      <c r="M3601" s="317"/>
      <c r="N3601" s="698"/>
      <c r="O3601" s="318"/>
      <c r="P3601" s="319"/>
      <c r="Q3601" s="320"/>
      <c r="R3601" s="319"/>
      <c r="S3601" s="319"/>
      <c r="T3601" s="320"/>
      <c r="U3601" s="321"/>
      <c r="V3601" s="270"/>
    </row>
    <row r="3602" spans="3:22">
      <c r="C3602" s="1">
        <f>+IF(D3602=1,COUNTIF($D$2:D3602,D3602),0)</f>
        <v>0</v>
      </c>
      <c r="D3602" s="1">
        <f>+COUNTIF($E$2:E3602,E3602)</f>
        <v>823</v>
      </c>
      <c r="E3602" s="1" t="str">
        <f t="shared" si="112"/>
        <v/>
      </c>
      <c r="F3602" s="323">
        <f t="shared" si="113"/>
        <v>3600</v>
      </c>
      <c r="G3602" s="317"/>
      <c r="H3602" s="317"/>
      <c r="I3602" s="317"/>
      <c r="J3602" s="317"/>
      <c r="K3602" s="317"/>
      <c r="L3602" s="317"/>
      <c r="M3602" s="317"/>
      <c r="N3602" s="698"/>
      <c r="O3602" s="318"/>
      <c r="P3602" s="319"/>
      <c r="Q3602" s="320"/>
      <c r="R3602" s="319"/>
      <c r="S3602" s="319"/>
      <c r="T3602" s="320"/>
      <c r="U3602" s="321"/>
      <c r="V3602" s="270"/>
    </row>
    <row r="3603" spans="3:22">
      <c r="C3603" s="1">
        <f>+IF(D3603=1,COUNTIF($D$2:D3603,D3603),0)</f>
        <v>0</v>
      </c>
      <c r="D3603" s="1">
        <f>+COUNTIF($E$2:E3603,E3603)</f>
        <v>824</v>
      </c>
      <c r="E3603" s="1" t="str">
        <f t="shared" si="112"/>
        <v/>
      </c>
      <c r="F3603" s="323">
        <f t="shared" si="113"/>
        <v>3601</v>
      </c>
      <c r="G3603" s="317"/>
      <c r="H3603" s="317"/>
      <c r="I3603" s="317"/>
      <c r="J3603" s="317"/>
      <c r="K3603" s="317"/>
      <c r="L3603" s="317"/>
      <c r="M3603" s="317"/>
      <c r="N3603" s="698"/>
      <c r="O3603" s="318"/>
      <c r="P3603" s="319"/>
      <c r="Q3603" s="320"/>
      <c r="R3603" s="319"/>
      <c r="S3603" s="319"/>
      <c r="T3603" s="320"/>
      <c r="U3603" s="321"/>
      <c r="V3603" s="270"/>
    </row>
    <row r="3604" spans="3:22">
      <c r="C3604" s="1">
        <f>+IF(D3604=1,COUNTIF($D$2:D3604,D3604),0)</f>
        <v>0</v>
      </c>
      <c r="D3604" s="1">
        <f>+COUNTIF($E$2:E3604,E3604)</f>
        <v>825</v>
      </c>
      <c r="E3604" s="1" t="str">
        <f t="shared" si="112"/>
        <v/>
      </c>
      <c r="F3604" s="323">
        <f t="shared" si="113"/>
        <v>3602</v>
      </c>
      <c r="G3604" s="317"/>
      <c r="H3604" s="317"/>
      <c r="I3604" s="317"/>
      <c r="J3604" s="317"/>
      <c r="K3604" s="317"/>
      <c r="L3604" s="317"/>
      <c r="M3604" s="317"/>
      <c r="N3604" s="698"/>
      <c r="O3604" s="318"/>
      <c r="P3604" s="319"/>
      <c r="Q3604" s="320"/>
      <c r="R3604" s="319"/>
      <c r="S3604" s="319"/>
      <c r="T3604" s="320"/>
      <c r="U3604" s="321"/>
      <c r="V3604" s="270"/>
    </row>
    <row r="3605" spans="3:22">
      <c r="C3605" s="1">
        <f>+IF(D3605=1,COUNTIF($D$2:D3605,D3605),0)</f>
        <v>0</v>
      </c>
      <c r="D3605" s="1">
        <f>+COUNTIF($E$2:E3605,E3605)</f>
        <v>826</v>
      </c>
      <c r="E3605" s="1" t="str">
        <f t="shared" si="112"/>
        <v/>
      </c>
      <c r="F3605" s="323">
        <f t="shared" si="113"/>
        <v>3603</v>
      </c>
      <c r="G3605" s="317"/>
      <c r="H3605" s="317"/>
      <c r="I3605" s="317"/>
      <c r="J3605" s="317"/>
      <c r="K3605" s="317"/>
      <c r="L3605" s="317"/>
      <c r="M3605" s="317"/>
      <c r="N3605" s="698"/>
      <c r="O3605" s="318"/>
      <c r="P3605" s="319"/>
      <c r="Q3605" s="320"/>
      <c r="R3605" s="319"/>
      <c r="S3605" s="319"/>
      <c r="T3605" s="320"/>
      <c r="U3605" s="321"/>
      <c r="V3605" s="270"/>
    </row>
    <row r="3606" spans="3:22">
      <c r="C3606" s="1">
        <f>+IF(D3606=1,COUNTIF($D$2:D3606,D3606),0)</f>
        <v>0</v>
      </c>
      <c r="D3606" s="1">
        <f>+COUNTIF($E$2:E3606,E3606)</f>
        <v>827</v>
      </c>
      <c r="E3606" s="1" t="str">
        <f t="shared" si="112"/>
        <v/>
      </c>
      <c r="F3606" s="323">
        <f t="shared" si="113"/>
        <v>3604</v>
      </c>
      <c r="G3606" s="317"/>
      <c r="H3606" s="317"/>
      <c r="I3606" s="317"/>
      <c r="J3606" s="317"/>
      <c r="K3606" s="317"/>
      <c r="L3606" s="317"/>
      <c r="M3606" s="317"/>
      <c r="N3606" s="698"/>
      <c r="O3606" s="318"/>
      <c r="P3606" s="319"/>
      <c r="Q3606" s="320"/>
      <c r="R3606" s="319"/>
      <c r="S3606" s="319"/>
      <c r="T3606" s="320"/>
      <c r="U3606" s="321"/>
      <c r="V3606" s="270"/>
    </row>
    <row r="3607" spans="3:22">
      <c r="C3607" s="1">
        <f>+IF(D3607=1,COUNTIF($D$2:D3607,D3607),0)</f>
        <v>0</v>
      </c>
      <c r="D3607" s="1">
        <f>+COUNTIF($E$2:E3607,E3607)</f>
        <v>828</v>
      </c>
      <c r="E3607" s="1" t="str">
        <f t="shared" si="112"/>
        <v/>
      </c>
      <c r="F3607" s="323">
        <f t="shared" si="113"/>
        <v>3605</v>
      </c>
      <c r="G3607" s="317"/>
      <c r="H3607" s="317"/>
      <c r="I3607" s="317"/>
      <c r="J3607" s="317"/>
      <c r="K3607" s="317"/>
      <c r="L3607" s="317"/>
      <c r="M3607" s="317"/>
      <c r="N3607" s="698"/>
      <c r="O3607" s="318"/>
      <c r="P3607" s="319"/>
      <c r="Q3607" s="320"/>
      <c r="R3607" s="319"/>
      <c r="S3607" s="319"/>
      <c r="T3607" s="320"/>
      <c r="U3607" s="321"/>
      <c r="V3607" s="270"/>
    </row>
    <row r="3608" spans="3:22">
      <c r="C3608" s="1">
        <f>+IF(D3608=1,COUNTIF($D$2:D3608,D3608),0)</f>
        <v>0</v>
      </c>
      <c r="D3608" s="1">
        <f>+COUNTIF($E$2:E3608,E3608)</f>
        <v>829</v>
      </c>
      <c r="E3608" s="1" t="str">
        <f t="shared" si="112"/>
        <v/>
      </c>
      <c r="F3608" s="323">
        <f t="shared" si="113"/>
        <v>3606</v>
      </c>
      <c r="G3608" s="317"/>
      <c r="H3608" s="317"/>
      <c r="I3608" s="317"/>
      <c r="J3608" s="317"/>
      <c r="K3608" s="317"/>
      <c r="L3608" s="317"/>
      <c r="M3608" s="317"/>
      <c r="N3608" s="698"/>
      <c r="O3608" s="318"/>
      <c r="P3608" s="319"/>
      <c r="Q3608" s="320"/>
      <c r="R3608" s="319"/>
      <c r="S3608" s="319"/>
      <c r="T3608" s="320"/>
      <c r="U3608" s="321"/>
      <c r="V3608" s="270"/>
    </row>
    <row r="3609" spans="3:22">
      <c r="C3609" s="1">
        <f>+IF(D3609=1,COUNTIF($D$2:D3609,D3609),0)</f>
        <v>0</v>
      </c>
      <c r="D3609" s="1">
        <f>+COUNTIF($E$2:E3609,E3609)</f>
        <v>830</v>
      </c>
      <c r="E3609" s="1" t="str">
        <f t="shared" si="112"/>
        <v/>
      </c>
      <c r="F3609" s="323">
        <f t="shared" si="113"/>
        <v>3607</v>
      </c>
      <c r="G3609" s="317"/>
      <c r="H3609" s="317"/>
      <c r="I3609" s="317"/>
      <c r="J3609" s="317"/>
      <c r="K3609" s="317"/>
      <c r="L3609" s="317"/>
      <c r="M3609" s="317"/>
      <c r="N3609" s="698"/>
      <c r="O3609" s="318"/>
      <c r="P3609" s="319"/>
      <c r="Q3609" s="320"/>
      <c r="R3609" s="319"/>
      <c r="S3609" s="319"/>
      <c r="T3609" s="320"/>
      <c r="U3609" s="321"/>
      <c r="V3609" s="270"/>
    </row>
    <row r="3610" spans="3:22">
      <c r="C3610" s="1">
        <f>+IF(D3610=1,COUNTIF($D$2:D3610,D3610),0)</f>
        <v>0</v>
      </c>
      <c r="D3610" s="1">
        <f>+COUNTIF($E$2:E3610,E3610)</f>
        <v>831</v>
      </c>
      <c r="E3610" s="1" t="str">
        <f t="shared" si="112"/>
        <v/>
      </c>
      <c r="F3610" s="323">
        <f t="shared" si="113"/>
        <v>3608</v>
      </c>
      <c r="G3610" s="317"/>
      <c r="H3610" s="317"/>
      <c r="I3610" s="317"/>
      <c r="J3610" s="317"/>
      <c r="K3610" s="317"/>
      <c r="L3610" s="317"/>
      <c r="M3610" s="317"/>
      <c r="N3610" s="698"/>
      <c r="O3610" s="318"/>
      <c r="P3610" s="319"/>
      <c r="Q3610" s="320"/>
      <c r="R3610" s="319"/>
      <c r="S3610" s="319"/>
      <c r="T3610" s="320"/>
      <c r="U3610" s="321"/>
      <c r="V3610" s="270"/>
    </row>
    <row r="3611" spans="3:22">
      <c r="C3611" s="1">
        <f>+IF(D3611=1,COUNTIF($D$2:D3611,D3611),0)</f>
        <v>0</v>
      </c>
      <c r="D3611" s="1">
        <f>+COUNTIF($E$2:E3611,E3611)</f>
        <v>832</v>
      </c>
      <c r="E3611" s="1" t="str">
        <f t="shared" si="112"/>
        <v/>
      </c>
      <c r="F3611" s="323">
        <f t="shared" si="113"/>
        <v>3609</v>
      </c>
      <c r="G3611" s="317"/>
      <c r="H3611" s="317"/>
      <c r="I3611" s="317"/>
      <c r="J3611" s="317"/>
      <c r="K3611" s="317"/>
      <c r="L3611" s="317"/>
      <c r="M3611" s="317"/>
      <c r="N3611" s="698"/>
      <c r="O3611" s="318"/>
      <c r="P3611" s="319"/>
      <c r="Q3611" s="320"/>
      <c r="R3611" s="319"/>
      <c r="S3611" s="319"/>
      <c r="T3611" s="320"/>
      <c r="U3611" s="321"/>
      <c r="V3611" s="270"/>
    </row>
    <row r="3612" spans="3:22">
      <c r="C3612" s="1">
        <f>+IF(D3612=1,COUNTIF($D$2:D3612,D3612),0)</f>
        <v>0</v>
      </c>
      <c r="D3612" s="1">
        <f>+COUNTIF($E$2:E3612,E3612)</f>
        <v>833</v>
      </c>
      <c r="E3612" s="1" t="str">
        <f t="shared" si="112"/>
        <v/>
      </c>
      <c r="F3612" s="323">
        <f t="shared" si="113"/>
        <v>3610</v>
      </c>
      <c r="G3612" s="317"/>
      <c r="H3612" s="317"/>
      <c r="I3612" s="317"/>
      <c r="J3612" s="317"/>
      <c r="K3612" s="317"/>
      <c r="L3612" s="317"/>
      <c r="M3612" s="317"/>
      <c r="N3612" s="698"/>
      <c r="O3612" s="318"/>
      <c r="P3612" s="319"/>
      <c r="Q3612" s="320"/>
      <c r="R3612" s="319"/>
      <c r="S3612" s="319"/>
      <c r="T3612" s="320"/>
      <c r="U3612" s="321"/>
      <c r="V3612" s="270"/>
    </row>
    <row r="3613" spans="3:22">
      <c r="C3613" s="1">
        <f>+IF(D3613=1,COUNTIF($D$2:D3613,D3613),0)</f>
        <v>0</v>
      </c>
      <c r="D3613" s="1">
        <f>+COUNTIF($E$2:E3613,E3613)</f>
        <v>834</v>
      </c>
      <c r="E3613" s="1" t="str">
        <f t="shared" si="112"/>
        <v/>
      </c>
      <c r="F3613" s="323">
        <f t="shared" si="113"/>
        <v>3611</v>
      </c>
      <c r="G3613" s="317"/>
      <c r="H3613" s="317"/>
      <c r="I3613" s="317"/>
      <c r="J3613" s="317"/>
      <c r="K3613" s="317"/>
      <c r="L3613" s="317"/>
      <c r="M3613" s="317"/>
      <c r="N3613" s="698"/>
      <c r="O3613" s="318"/>
      <c r="P3613" s="319"/>
      <c r="Q3613" s="320"/>
      <c r="R3613" s="319"/>
      <c r="S3613" s="319"/>
      <c r="T3613" s="320"/>
      <c r="U3613" s="321"/>
      <c r="V3613" s="270"/>
    </row>
    <row r="3614" spans="3:22">
      <c r="C3614" s="1">
        <f>+IF(D3614=1,COUNTIF($D$2:D3614,D3614),0)</f>
        <v>0</v>
      </c>
      <c r="D3614" s="1">
        <f>+COUNTIF($E$2:E3614,E3614)</f>
        <v>835</v>
      </c>
      <c r="E3614" s="1" t="str">
        <f t="shared" si="112"/>
        <v/>
      </c>
      <c r="F3614" s="323">
        <f t="shared" si="113"/>
        <v>3612</v>
      </c>
      <c r="G3614" s="317"/>
      <c r="H3614" s="317"/>
      <c r="I3614" s="317"/>
      <c r="J3614" s="317"/>
      <c r="K3614" s="317"/>
      <c r="L3614" s="317"/>
      <c r="M3614" s="317"/>
      <c r="N3614" s="698"/>
      <c r="O3614" s="318"/>
      <c r="P3614" s="319"/>
      <c r="Q3614" s="320"/>
      <c r="R3614" s="319"/>
      <c r="S3614" s="319"/>
      <c r="T3614" s="320"/>
      <c r="U3614" s="321"/>
      <c r="V3614" s="270"/>
    </row>
    <row r="3615" spans="3:22">
      <c r="C3615" s="1">
        <f>+IF(D3615=1,COUNTIF($D$2:D3615,D3615),0)</f>
        <v>0</v>
      </c>
      <c r="D3615" s="1">
        <f>+COUNTIF($E$2:E3615,E3615)</f>
        <v>836</v>
      </c>
      <c r="E3615" s="1" t="str">
        <f t="shared" si="112"/>
        <v/>
      </c>
      <c r="F3615" s="323">
        <f t="shared" si="113"/>
        <v>3613</v>
      </c>
      <c r="G3615" s="317"/>
      <c r="H3615" s="317"/>
      <c r="I3615" s="317"/>
      <c r="J3615" s="317"/>
      <c r="K3615" s="317"/>
      <c r="L3615" s="317"/>
      <c r="M3615" s="317"/>
      <c r="N3615" s="698"/>
      <c r="O3615" s="318"/>
      <c r="P3615" s="319"/>
      <c r="Q3615" s="320"/>
      <c r="R3615" s="319"/>
      <c r="S3615" s="319"/>
      <c r="T3615" s="320"/>
      <c r="U3615" s="321"/>
      <c r="V3615" s="270"/>
    </row>
    <row r="3616" spans="3:22">
      <c r="C3616" s="1">
        <f>+IF(D3616=1,COUNTIF($D$2:D3616,D3616),0)</f>
        <v>0</v>
      </c>
      <c r="D3616" s="1">
        <f>+COUNTIF($E$2:E3616,E3616)</f>
        <v>837</v>
      </c>
      <c r="E3616" s="1" t="str">
        <f t="shared" si="112"/>
        <v/>
      </c>
      <c r="F3616" s="323">
        <f t="shared" si="113"/>
        <v>3614</v>
      </c>
      <c r="G3616" s="317"/>
      <c r="H3616" s="317"/>
      <c r="I3616" s="317"/>
      <c r="J3616" s="317"/>
      <c r="K3616" s="317"/>
      <c r="L3616" s="317"/>
      <c r="M3616" s="317"/>
      <c r="N3616" s="698"/>
      <c r="O3616" s="318"/>
      <c r="P3616" s="319"/>
      <c r="Q3616" s="320"/>
      <c r="R3616" s="319"/>
      <c r="S3616" s="319"/>
      <c r="T3616" s="320"/>
      <c r="U3616" s="321"/>
      <c r="V3616" s="270"/>
    </row>
    <row r="3617" spans="3:22">
      <c r="C3617" s="1">
        <f>+IF(D3617=1,COUNTIF($D$2:D3617,D3617),0)</f>
        <v>0</v>
      </c>
      <c r="D3617" s="1">
        <f>+COUNTIF($E$2:E3617,E3617)</f>
        <v>838</v>
      </c>
      <c r="E3617" s="1" t="str">
        <f t="shared" si="112"/>
        <v/>
      </c>
      <c r="F3617" s="323">
        <f t="shared" si="113"/>
        <v>3615</v>
      </c>
      <c r="G3617" s="317"/>
      <c r="H3617" s="317"/>
      <c r="I3617" s="317"/>
      <c r="J3617" s="317"/>
      <c r="K3617" s="317"/>
      <c r="L3617" s="317"/>
      <c r="M3617" s="317"/>
      <c r="N3617" s="698"/>
      <c r="O3617" s="318"/>
      <c r="P3617" s="319"/>
      <c r="Q3617" s="320"/>
      <c r="R3617" s="319"/>
      <c r="S3617" s="319"/>
      <c r="T3617" s="320"/>
      <c r="U3617" s="321"/>
      <c r="V3617" s="270"/>
    </row>
    <row r="3618" spans="3:22">
      <c r="C3618" s="1">
        <f>+IF(D3618=1,COUNTIF($D$2:D3618,D3618),0)</f>
        <v>0</v>
      </c>
      <c r="D3618" s="1">
        <f>+COUNTIF($E$2:E3618,E3618)</f>
        <v>839</v>
      </c>
      <c r="E3618" s="1" t="str">
        <f t="shared" si="112"/>
        <v/>
      </c>
      <c r="F3618" s="323">
        <f t="shared" si="113"/>
        <v>3616</v>
      </c>
      <c r="G3618" s="317"/>
      <c r="H3618" s="317"/>
      <c r="I3618" s="317"/>
      <c r="J3618" s="317"/>
      <c r="K3618" s="317"/>
      <c r="L3618" s="317"/>
      <c r="M3618" s="317"/>
      <c r="N3618" s="698"/>
      <c r="O3618" s="318"/>
      <c r="P3618" s="319"/>
      <c r="Q3618" s="320"/>
      <c r="R3618" s="319"/>
      <c r="S3618" s="319"/>
      <c r="T3618" s="320"/>
      <c r="U3618" s="321"/>
      <c r="V3618" s="270"/>
    </row>
    <row r="3619" spans="3:22">
      <c r="C3619" s="1">
        <f>+IF(D3619=1,COUNTIF($D$2:D3619,D3619),0)</f>
        <v>0</v>
      </c>
      <c r="D3619" s="1">
        <f>+COUNTIF($E$2:E3619,E3619)</f>
        <v>840</v>
      </c>
      <c r="E3619" s="1" t="str">
        <f t="shared" si="112"/>
        <v/>
      </c>
      <c r="F3619" s="323">
        <f t="shared" si="113"/>
        <v>3617</v>
      </c>
      <c r="G3619" s="317"/>
      <c r="H3619" s="317"/>
      <c r="I3619" s="317"/>
      <c r="J3619" s="317"/>
      <c r="K3619" s="317"/>
      <c r="L3619" s="317"/>
      <c r="M3619" s="317"/>
      <c r="N3619" s="698"/>
      <c r="O3619" s="318"/>
      <c r="P3619" s="319"/>
      <c r="Q3619" s="320"/>
      <c r="R3619" s="319"/>
      <c r="S3619" s="319"/>
      <c r="T3619" s="320"/>
      <c r="U3619" s="321"/>
      <c r="V3619" s="270"/>
    </row>
    <row r="3620" spans="3:22">
      <c r="C3620" s="1">
        <f>+IF(D3620=1,COUNTIF($D$2:D3620,D3620),0)</f>
        <v>0</v>
      </c>
      <c r="D3620" s="1">
        <f>+COUNTIF($E$2:E3620,E3620)</f>
        <v>841</v>
      </c>
      <c r="E3620" s="1" t="str">
        <f t="shared" si="112"/>
        <v/>
      </c>
      <c r="F3620" s="323">
        <f t="shared" si="113"/>
        <v>3618</v>
      </c>
      <c r="G3620" s="317"/>
      <c r="H3620" s="317"/>
      <c r="I3620" s="317"/>
      <c r="J3620" s="317"/>
      <c r="K3620" s="317"/>
      <c r="L3620" s="317"/>
      <c r="M3620" s="317"/>
      <c r="N3620" s="698"/>
      <c r="O3620" s="318"/>
      <c r="P3620" s="319"/>
      <c r="Q3620" s="320"/>
      <c r="R3620" s="319"/>
      <c r="S3620" s="319"/>
      <c r="T3620" s="320"/>
      <c r="U3620" s="321"/>
      <c r="V3620" s="270"/>
    </row>
    <row r="3621" spans="3:22">
      <c r="C3621" s="1">
        <f>+IF(D3621=1,COUNTIF($D$2:D3621,D3621),0)</f>
        <v>0</v>
      </c>
      <c r="D3621" s="1">
        <f>+COUNTIF($E$2:E3621,E3621)</f>
        <v>842</v>
      </c>
      <c r="E3621" s="1" t="str">
        <f t="shared" si="112"/>
        <v/>
      </c>
      <c r="F3621" s="323">
        <f t="shared" si="113"/>
        <v>3619</v>
      </c>
      <c r="G3621" s="317"/>
      <c r="H3621" s="317"/>
      <c r="I3621" s="317"/>
      <c r="J3621" s="317"/>
      <c r="K3621" s="317"/>
      <c r="L3621" s="317"/>
      <c r="M3621" s="317"/>
      <c r="N3621" s="698"/>
      <c r="O3621" s="318"/>
      <c r="P3621" s="319"/>
      <c r="Q3621" s="320"/>
      <c r="R3621" s="319"/>
      <c r="S3621" s="319"/>
      <c r="T3621" s="320"/>
      <c r="U3621" s="321"/>
      <c r="V3621" s="270"/>
    </row>
    <row r="3622" spans="3:22">
      <c r="C3622" s="1">
        <f>+IF(D3622=1,COUNTIF($D$2:D3622,D3622),0)</f>
        <v>0</v>
      </c>
      <c r="D3622" s="1">
        <f>+COUNTIF($E$2:E3622,E3622)</f>
        <v>843</v>
      </c>
      <c r="E3622" s="1" t="str">
        <f t="shared" si="112"/>
        <v/>
      </c>
      <c r="F3622" s="323">
        <f t="shared" si="113"/>
        <v>3620</v>
      </c>
      <c r="G3622" s="317"/>
      <c r="H3622" s="317"/>
      <c r="I3622" s="317"/>
      <c r="J3622" s="317"/>
      <c r="K3622" s="317"/>
      <c r="L3622" s="317"/>
      <c r="M3622" s="317"/>
      <c r="N3622" s="698"/>
      <c r="O3622" s="318"/>
      <c r="P3622" s="319"/>
      <c r="Q3622" s="320"/>
      <c r="R3622" s="319"/>
      <c r="S3622" s="319"/>
      <c r="T3622" s="320"/>
      <c r="U3622" s="321"/>
      <c r="V3622" s="270"/>
    </row>
    <row r="3623" spans="3:22">
      <c r="C3623" s="1">
        <f>+IF(D3623=1,COUNTIF($D$2:D3623,D3623),0)</f>
        <v>0</v>
      </c>
      <c r="D3623" s="1">
        <f>+COUNTIF($E$2:E3623,E3623)</f>
        <v>844</v>
      </c>
      <c r="E3623" s="1" t="str">
        <f t="shared" si="112"/>
        <v/>
      </c>
      <c r="F3623" s="323">
        <f t="shared" si="113"/>
        <v>3621</v>
      </c>
      <c r="G3623" s="317"/>
      <c r="H3623" s="317"/>
      <c r="I3623" s="317"/>
      <c r="J3623" s="317"/>
      <c r="K3623" s="317"/>
      <c r="L3623" s="317"/>
      <c r="M3623" s="317"/>
      <c r="N3623" s="698"/>
      <c r="O3623" s="318"/>
      <c r="P3623" s="319"/>
      <c r="Q3623" s="320"/>
      <c r="R3623" s="319"/>
      <c r="S3623" s="319"/>
      <c r="T3623" s="320"/>
      <c r="U3623" s="321"/>
      <c r="V3623" s="270"/>
    </row>
    <row r="3624" spans="3:22">
      <c r="C3624" s="1">
        <f>+IF(D3624=1,COUNTIF($D$2:D3624,D3624),0)</f>
        <v>0</v>
      </c>
      <c r="D3624" s="1">
        <f>+COUNTIF($E$2:E3624,E3624)</f>
        <v>845</v>
      </c>
      <c r="E3624" s="1" t="str">
        <f t="shared" si="112"/>
        <v/>
      </c>
      <c r="F3624" s="323">
        <f t="shared" si="113"/>
        <v>3622</v>
      </c>
      <c r="G3624" s="317"/>
      <c r="H3624" s="317"/>
      <c r="I3624" s="317"/>
      <c r="J3624" s="317"/>
      <c r="K3624" s="317"/>
      <c r="L3624" s="317"/>
      <c r="M3624" s="317"/>
      <c r="N3624" s="698"/>
      <c r="O3624" s="318"/>
      <c r="P3624" s="319"/>
      <c r="Q3624" s="320"/>
      <c r="R3624" s="319"/>
      <c r="S3624" s="319"/>
      <c r="T3624" s="320"/>
      <c r="U3624" s="321"/>
      <c r="V3624" s="270"/>
    </row>
    <row r="3625" spans="3:22">
      <c r="C3625" s="1">
        <f>+IF(D3625=1,COUNTIF($D$2:D3625,D3625),0)</f>
        <v>0</v>
      </c>
      <c r="D3625" s="1">
        <f>+COUNTIF($E$2:E3625,E3625)</f>
        <v>846</v>
      </c>
      <c r="E3625" s="1" t="str">
        <f t="shared" si="112"/>
        <v/>
      </c>
      <c r="F3625" s="323">
        <f t="shared" si="113"/>
        <v>3623</v>
      </c>
      <c r="G3625" s="317"/>
      <c r="H3625" s="317"/>
      <c r="I3625" s="317"/>
      <c r="J3625" s="317"/>
      <c r="K3625" s="317"/>
      <c r="L3625" s="317"/>
      <c r="M3625" s="317"/>
      <c r="N3625" s="698"/>
      <c r="O3625" s="318"/>
      <c r="P3625" s="319"/>
      <c r="Q3625" s="320"/>
      <c r="R3625" s="319"/>
      <c r="S3625" s="319"/>
      <c r="T3625" s="320"/>
      <c r="U3625" s="321"/>
      <c r="V3625" s="270"/>
    </row>
    <row r="3626" spans="3:22">
      <c r="C3626" s="1">
        <f>+IF(D3626=1,COUNTIF($D$2:D3626,D3626),0)</f>
        <v>0</v>
      </c>
      <c r="D3626" s="1">
        <f>+COUNTIF($E$2:E3626,E3626)</f>
        <v>847</v>
      </c>
      <c r="E3626" s="1" t="str">
        <f t="shared" si="112"/>
        <v/>
      </c>
      <c r="F3626" s="323">
        <f t="shared" si="113"/>
        <v>3624</v>
      </c>
      <c r="G3626" s="317"/>
      <c r="H3626" s="317"/>
      <c r="I3626" s="317"/>
      <c r="J3626" s="317"/>
      <c r="K3626" s="317"/>
      <c r="L3626" s="317"/>
      <c r="M3626" s="317"/>
      <c r="N3626" s="698"/>
      <c r="O3626" s="318"/>
      <c r="P3626" s="319"/>
      <c r="Q3626" s="320"/>
      <c r="R3626" s="319"/>
      <c r="S3626" s="319"/>
      <c r="T3626" s="320"/>
      <c r="U3626" s="321"/>
      <c r="V3626" s="270"/>
    </row>
    <row r="3627" spans="3:22">
      <c r="C3627" s="1">
        <f>+IF(D3627=1,COUNTIF($D$2:D3627,D3627),0)</f>
        <v>0</v>
      </c>
      <c r="D3627" s="1">
        <f>+COUNTIF($E$2:E3627,E3627)</f>
        <v>848</v>
      </c>
      <c r="E3627" s="1" t="str">
        <f t="shared" si="112"/>
        <v/>
      </c>
      <c r="F3627" s="323">
        <f t="shared" si="113"/>
        <v>3625</v>
      </c>
      <c r="G3627" s="317"/>
      <c r="H3627" s="317"/>
      <c r="I3627" s="317"/>
      <c r="J3627" s="317"/>
      <c r="K3627" s="317"/>
      <c r="L3627" s="317"/>
      <c r="M3627" s="317"/>
      <c r="N3627" s="698"/>
      <c r="O3627" s="318"/>
      <c r="P3627" s="319"/>
      <c r="Q3627" s="320"/>
      <c r="R3627" s="319"/>
      <c r="S3627" s="319"/>
      <c r="T3627" s="320"/>
      <c r="U3627" s="321"/>
      <c r="V3627" s="270"/>
    </row>
    <row r="3628" spans="3:22">
      <c r="C3628" s="1">
        <f>+IF(D3628=1,COUNTIF($D$2:D3628,D3628),0)</f>
        <v>0</v>
      </c>
      <c r="D3628" s="1">
        <f>+COUNTIF($E$2:E3628,E3628)</f>
        <v>849</v>
      </c>
      <c r="E3628" s="1" t="str">
        <f t="shared" si="112"/>
        <v/>
      </c>
      <c r="F3628" s="323">
        <f t="shared" si="113"/>
        <v>3626</v>
      </c>
      <c r="G3628" s="317"/>
      <c r="H3628" s="317"/>
      <c r="I3628" s="317"/>
      <c r="J3628" s="317"/>
      <c r="K3628" s="317"/>
      <c r="L3628" s="317"/>
      <c r="M3628" s="317"/>
      <c r="N3628" s="698"/>
      <c r="O3628" s="318"/>
      <c r="P3628" s="319"/>
      <c r="Q3628" s="320"/>
      <c r="R3628" s="319"/>
      <c r="S3628" s="319"/>
      <c r="T3628" s="320"/>
      <c r="U3628" s="321"/>
      <c r="V3628" s="270"/>
    </row>
    <row r="3629" spans="3:22">
      <c r="C3629" s="1">
        <f>+IF(D3629=1,COUNTIF($D$2:D3629,D3629),0)</f>
        <v>0</v>
      </c>
      <c r="D3629" s="1">
        <f>+COUNTIF($E$2:E3629,E3629)</f>
        <v>850</v>
      </c>
      <c r="E3629" s="1" t="str">
        <f t="shared" si="112"/>
        <v/>
      </c>
      <c r="F3629" s="323">
        <f t="shared" si="113"/>
        <v>3627</v>
      </c>
      <c r="G3629" s="317"/>
      <c r="H3629" s="317"/>
      <c r="I3629" s="317"/>
      <c r="J3629" s="317"/>
      <c r="K3629" s="317"/>
      <c r="L3629" s="317"/>
      <c r="M3629" s="317"/>
      <c r="N3629" s="698"/>
      <c r="O3629" s="318"/>
      <c r="P3629" s="319"/>
      <c r="Q3629" s="320"/>
      <c r="R3629" s="319"/>
      <c r="S3629" s="319"/>
      <c r="T3629" s="320"/>
      <c r="U3629" s="321"/>
      <c r="V3629" s="270"/>
    </row>
    <row r="3630" spans="3:22">
      <c r="C3630" s="1">
        <f>+IF(D3630=1,COUNTIF($D$2:D3630,D3630),0)</f>
        <v>0</v>
      </c>
      <c r="D3630" s="1">
        <f>+COUNTIF($E$2:E3630,E3630)</f>
        <v>851</v>
      </c>
      <c r="E3630" s="1" t="str">
        <f t="shared" si="112"/>
        <v/>
      </c>
      <c r="F3630" s="323">
        <f t="shared" si="113"/>
        <v>3628</v>
      </c>
      <c r="G3630" s="317"/>
      <c r="H3630" s="317"/>
      <c r="I3630" s="317"/>
      <c r="J3630" s="317"/>
      <c r="K3630" s="317"/>
      <c r="L3630" s="317"/>
      <c r="M3630" s="317"/>
      <c r="N3630" s="698"/>
      <c r="O3630" s="318"/>
      <c r="P3630" s="319"/>
      <c r="Q3630" s="320"/>
      <c r="R3630" s="319"/>
      <c r="S3630" s="319"/>
      <c r="T3630" s="320"/>
      <c r="U3630" s="321"/>
      <c r="V3630" s="270"/>
    </row>
    <row r="3631" spans="3:22">
      <c r="C3631" s="1">
        <f>+IF(D3631=1,COUNTIF($D$2:D3631,D3631),0)</f>
        <v>0</v>
      </c>
      <c r="D3631" s="1">
        <f>+COUNTIF($E$2:E3631,E3631)</f>
        <v>852</v>
      </c>
      <c r="E3631" s="1" t="str">
        <f t="shared" si="112"/>
        <v/>
      </c>
      <c r="F3631" s="323">
        <f t="shared" si="113"/>
        <v>3629</v>
      </c>
      <c r="G3631" s="317"/>
      <c r="H3631" s="317"/>
      <c r="I3631" s="317"/>
      <c r="J3631" s="317"/>
      <c r="K3631" s="317"/>
      <c r="L3631" s="317"/>
      <c r="M3631" s="317"/>
      <c r="N3631" s="698"/>
      <c r="O3631" s="318"/>
      <c r="P3631" s="319"/>
      <c r="Q3631" s="320"/>
      <c r="R3631" s="319"/>
      <c r="S3631" s="319"/>
      <c r="T3631" s="320"/>
      <c r="U3631" s="321"/>
      <c r="V3631" s="270"/>
    </row>
    <row r="3632" spans="3:22">
      <c r="C3632" s="1">
        <f>+IF(D3632=1,COUNTIF($D$2:D3632,D3632),0)</f>
        <v>0</v>
      </c>
      <c r="D3632" s="1">
        <f>+COUNTIF($E$2:E3632,E3632)</f>
        <v>853</v>
      </c>
      <c r="E3632" s="1" t="str">
        <f t="shared" si="112"/>
        <v/>
      </c>
      <c r="F3632" s="323">
        <f t="shared" si="113"/>
        <v>3630</v>
      </c>
      <c r="G3632" s="317"/>
      <c r="H3632" s="317"/>
      <c r="I3632" s="317"/>
      <c r="J3632" s="317"/>
      <c r="K3632" s="317"/>
      <c r="L3632" s="317"/>
      <c r="M3632" s="317"/>
      <c r="N3632" s="698"/>
      <c r="O3632" s="318"/>
      <c r="P3632" s="319"/>
      <c r="Q3632" s="320"/>
      <c r="R3632" s="319"/>
      <c r="S3632" s="319"/>
      <c r="T3632" s="320"/>
      <c r="U3632" s="321"/>
      <c r="V3632" s="270"/>
    </row>
    <row r="3633" spans="3:22">
      <c r="C3633" s="1">
        <f>+IF(D3633=1,COUNTIF($D$2:D3633,D3633),0)</f>
        <v>0</v>
      </c>
      <c r="D3633" s="1">
        <f>+COUNTIF($E$2:E3633,E3633)</f>
        <v>854</v>
      </c>
      <c r="E3633" s="1" t="str">
        <f t="shared" si="112"/>
        <v/>
      </c>
      <c r="F3633" s="323">
        <f t="shared" si="113"/>
        <v>3631</v>
      </c>
      <c r="G3633" s="317"/>
      <c r="H3633" s="317"/>
      <c r="I3633" s="317"/>
      <c r="J3633" s="317"/>
      <c r="K3633" s="317"/>
      <c r="L3633" s="317"/>
      <c r="M3633" s="317"/>
      <c r="N3633" s="698"/>
      <c r="O3633" s="318"/>
      <c r="P3633" s="319"/>
      <c r="Q3633" s="320"/>
      <c r="R3633" s="319"/>
      <c r="S3633" s="319"/>
      <c r="T3633" s="320"/>
      <c r="U3633" s="321"/>
      <c r="V3633" s="270"/>
    </row>
    <row r="3634" spans="3:22">
      <c r="C3634" s="1">
        <f>+IF(D3634=1,COUNTIF($D$2:D3634,D3634),0)</f>
        <v>0</v>
      </c>
      <c r="D3634" s="1">
        <f>+COUNTIF($E$2:E3634,E3634)</f>
        <v>855</v>
      </c>
      <c r="E3634" s="1" t="str">
        <f t="shared" si="112"/>
        <v/>
      </c>
      <c r="F3634" s="323">
        <f t="shared" si="113"/>
        <v>3632</v>
      </c>
      <c r="G3634" s="317"/>
      <c r="H3634" s="317"/>
      <c r="I3634" s="317"/>
      <c r="J3634" s="317"/>
      <c r="K3634" s="317"/>
      <c r="L3634" s="317"/>
      <c r="M3634" s="317"/>
      <c r="N3634" s="698"/>
      <c r="O3634" s="318"/>
      <c r="P3634" s="319"/>
      <c r="Q3634" s="320"/>
      <c r="R3634" s="319"/>
      <c r="S3634" s="319"/>
      <c r="T3634" s="320"/>
      <c r="U3634" s="321"/>
      <c r="V3634" s="270"/>
    </row>
    <row r="3635" spans="3:22">
      <c r="C3635" s="1">
        <f>+IF(D3635=1,COUNTIF($D$2:D3635,D3635),0)</f>
        <v>0</v>
      </c>
      <c r="D3635" s="1">
        <f>+COUNTIF($E$2:E3635,E3635)</f>
        <v>856</v>
      </c>
      <c r="E3635" s="1" t="str">
        <f t="shared" si="112"/>
        <v/>
      </c>
      <c r="F3635" s="323">
        <f t="shared" si="113"/>
        <v>3633</v>
      </c>
      <c r="G3635" s="317"/>
      <c r="H3635" s="317"/>
      <c r="I3635" s="317"/>
      <c r="J3635" s="317"/>
      <c r="K3635" s="317"/>
      <c r="L3635" s="317"/>
      <c r="M3635" s="317"/>
      <c r="N3635" s="698"/>
      <c r="O3635" s="318"/>
      <c r="P3635" s="319"/>
      <c r="Q3635" s="320"/>
      <c r="R3635" s="319"/>
      <c r="S3635" s="319"/>
      <c r="T3635" s="320"/>
      <c r="U3635" s="321"/>
      <c r="V3635" s="270"/>
    </row>
    <row r="3636" spans="3:22">
      <c r="C3636" s="1">
        <f>+IF(D3636=1,COUNTIF($D$2:D3636,D3636),0)</f>
        <v>0</v>
      </c>
      <c r="D3636" s="1">
        <f>+COUNTIF($E$2:E3636,E3636)</f>
        <v>857</v>
      </c>
      <c r="E3636" s="1" t="str">
        <f t="shared" si="112"/>
        <v/>
      </c>
      <c r="F3636" s="323">
        <f t="shared" si="113"/>
        <v>3634</v>
      </c>
      <c r="G3636" s="317"/>
      <c r="H3636" s="317"/>
      <c r="I3636" s="317"/>
      <c r="J3636" s="317"/>
      <c r="K3636" s="317"/>
      <c r="L3636" s="317"/>
      <c r="M3636" s="317"/>
      <c r="N3636" s="698"/>
      <c r="O3636" s="318"/>
      <c r="P3636" s="319"/>
      <c r="Q3636" s="320"/>
      <c r="R3636" s="319"/>
      <c r="S3636" s="319"/>
      <c r="T3636" s="320"/>
      <c r="U3636" s="321"/>
      <c r="V3636" s="270"/>
    </row>
    <row r="3637" spans="3:22">
      <c r="C3637" s="1">
        <f>+IF(D3637=1,COUNTIF($D$2:D3637,D3637),0)</f>
        <v>0</v>
      </c>
      <c r="D3637" s="1">
        <f>+COUNTIF($E$2:E3637,E3637)</f>
        <v>858</v>
      </c>
      <c r="E3637" s="1" t="str">
        <f t="shared" si="112"/>
        <v/>
      </c>
      <c r="F3637" s="323">
        <f t="shared" si="113"/>
        <v>3635</v>
      </c>
      <c r="G3637" s="317"/>
      <c r="H3637" s="317"/>
      <c r="I3637" s="317"/>
      <c r="J3637" s="317"/>
      <c r="K3637" s="317"/>
      <c r="L3637" s="317"/>
      <c r="M3637" s="317"/>
      <c r="N3637" s="698"/>
      <c r="O3637" s="318"/>
      <c r="P3637" s="319"/>
      <c r="Q3637" s="320"/>
      <c r="R3637" s="319"/>
      <c r="S3637" s="319"/>
      <c r="T3637" s="320"/>
      <c r="U3637" s="321"/>
      <c r="V3637" s="270"/>
    </row>
    <row r="3638" spans="3:22">
      <c r="C3638" s="1">
        <f>+IF(D3638=1,COUNTIF($D$2:D3638,D3638),0)</f>
        <v>0</v>
      </c>
      <c r="D3638" s="1">
        <f>+COUNTIF($E$2:E3638,E3638)</f>
        <v>859</v>
      </c>
      <c r="E3638" s="1" t="str">
        <f t="shared" si="112"/>
        <v/>
      </c>
      <c r="F3638" s="323">
        <f t="shared" si="113"/>
        <v>3636</v>
      </c>
      <c r="G3638" s="317"/>
      <c r="H3638" s="317"/>
      <c r="I3638" s="317"/>
      <c r="J3638" s="317"/>
      <c r="K3638" s="317"/>
      <c r="L3638" s="317"/>
      <c r="M3638" s="317"/>
      <c r="N3638" s="698"/>
      <c r="O3638" s="318"/>
      <c r="P3638" s="319"/>
      <c r="Q3638" s="320"/>
      <c r="R3638" s="319"/>
      <c r="S3638" s="319"/>
      <c r="T3638" s="320"/>
      <c r="U3638" s="321"/>
      <c r="V3638" s="270"/>
    </row>
    <row r="3639" spans="3:22">
      <c r="C3639" s="1">
        <f>+IF(D3639=1,COUNTIF($D$2:D3639,D3639),0)</f>
        <v>0</v>
      </c>
      <c r="D3639" s="1">
        <f>+COUNTIF($E$2:E3639,E3639)</f>
        <v>860</v>
      </c>
      <c r="E3639" s="1" t="str">
        <f t="shared" si="112"/>
        <v/>
      </c>
      <c r="F3639" s="323">
        <f t="shared" si="113"/>
        <v>3637</v>
      </c>
      <c r="G3639" s="317"/>
      <c r="H3639" s="317"/>
      <c r="I3639" s="317"/>
      <c r="J3639" s="317"/>
      <c r="K3639" s="317"/>
      <c r="L3639" s="317"/>
      <c r="M3639" s="317"/>
      <c r="N3639" s="698"/>
      <c r="O3639" s="318"/>
      <c r="P3639" s="319"/>
      <c r="Q3639" s="320"/>
      <c r="R3639" s="319"/>
      <c r="S3639" s="319"/>
      <c r="T3639" s="320"/>
      <c r="U3639" s="321"/>
      <c r="V3639" s="270"/>
    </row>
    <row r="3640" spans="3:22">
      <c r="C3640" s="1">
        <f>+IF(D3640=1,COUNTIF($D$2:D3640,D3640),0)</f>
        <v>0</v>
      </c>
      <c r="D3640" s="1">
        <f>+COUNTIF($E$2:E3640,E3640)</f>
        <v>861</v>
      </c>
      <c r="E3640" s="1" t="str">
        <f t="shared" si="112"/>
        <v/>
      </c>
      <c r="F3640" s="323">
        <f t="shared" si="113"/>
        <v>3638</v>
      </c>
      <c r="G3640" s="317"/>
      <c r="H3640" s="317"/>
      <c r="I3640" s="317"/>
      <c r="J3640" s="317"/>
      <c r="K3640" s="317"/>
      <c r="L3640" s="317"/>
      <c r="M3640" s="317"/>
      <c r="N3640" s="698"/>
      <c r="O3640" s="318"/>
      <c r="P3640" s="319"/>
      <c r="Q3640" s="320"/>
      <c r="R3640" s="319"/>
      <c r="S3640" s="319"/>
      <c r="T3640" s="320"/>
      <c r="U3640" s="321"/>
      <c r="V3640" s="270"/>
    </row>
    <row r="3641" spans="3:22">
      <c r="C3641" s="1">
        <f>+IF(D3641=1,COUNTIF($D$2:D3641,D3641),0)</f>
        <v>0</v>
      </c>
      <c r="D3641" s="1">
        <f>+COUNTIF($E$2:E3641,E3641)</f>
        <v>862</v>
      </c>
      <c r="E3641" s="1" t="str">
        <f t="shared" si="112"/>
        <v/>
      </c>
      <c r="F3641" s="323">
        <f t="shared" si="113"/>
        <v>3639</v>
      </c>
      <c r="G3641" s="317"/>
      <c r="H3641" s="317"/>
      <c r="I3641" s="317"/>
      <c r="J3641" s="317"/>
      <c r="K3641" s="317"/>
      <c r="L3641" s="317"/>
      <c r="M3641" s="317"/>
      <c r="N3641" s="698"/>
      <c r="O3641" s="318"/>
      <c r="P3641" s="319"/>
      <c r="Q3641" s="320"/>
      <c r="R3641" s="319"/>
      <c r="S3641" s="319"/>
      <c r="T3641" s="320"/>
      <c r="U3641" s="321"/>
      <c r="V3641" s="270"/>
    </row>
    <row r="3642" spans="3:22">
      <c r="C3642" s="1">
        <f>+IF(D3642=1,COUNTIF($D$2:D3642,D3642),0)</f>
        <v>0</v>
      </c>
      <c r="D3642" s="1">
        <f>+COUNTIF($E$2:E3642,E3642)</f>
        <v>863</v>
      </c>
      <c r="E3642" s="1" t="str">
        <f t="shared" si="112"/>
        <v/>
      </c>
      <c r="F3642" s="323">
        <f t="shared" si="113"/>
        <v>3640</v>
      </c>
      <c r="G3642" s="317"/>
      <c r="H3642" s="317"/>
      <c r="I3642" s="317"/>
      <c r="J3642" s="317"/>
      <c r="K3642" s="317"/>
      <c r="L3642" s="317"/>
      <c r="M3642" s="317"/>
      <c r="N3642" s="698"/>
      <c r="O3642" s="318"/>
      <c r="P3642" s="319"/>
      <c r="Q3642" s="320"/>
      <c r="R3642" s="319"/>
      <c r="S3642" s="319"/>
      <c r="T3642" s="320"/>
      <c r="U3642" s="321"/>
      <c r="V3642" s="270"/>
    </row>
    <row r="3643" spans="3:22">
      <c r="C3643" s="1">
        <f>+IF(D3643=1,COUNTIF($D$2:D3643,D3643),0)</f>
        <v>0</v>
      </c>
      <c r="D3643" s="1">
        <f>+COUNTIF($E$2:E3643,E3643)</f>
        <v>864</v>
      </c>
      <c r="E3643" s="1" t="str">
        <f t="shared" si="112"/>
        <v/>
      </c>
      <c r="F3643" s="323">
        <f t="shared" si="113"/>
        <v>3641</v>
      </c>
      <c r="G3643" s="317"/>
      <c r="H3643" s="317"/>
      <c r="I3643" s="317"/>
      <c r="J3643" s="317"/>
      <c r="K3643" s="317"/>
      <c r="L3643" s="317"/>
      <c r="M3643" s="317"/>
      <c r="N3643" s="698"/>
      <c r="O3643" s="318"/>
      <c r="P3643" s="319"/>
      <c r="Q3643" s="320"/>
      <c r="R3643" s="319"/>
      <c r="S3643" s="319"/>
      <c r="T3643" s="320"/>
      <c r="U3643" s="321"/>
      <c r="V3643" s="270"/>
    </row>
    <row r="3644" spans="3:22">
      <c r="C3644" s="1">
        <f>+IF(D3644=1,COUNTIF($D$2:D3644,D3644),0)</f>
        <v>0</v>
      </c>
      <c r="D3644" s="1">
        <f>+COUNTIF($E$2:E3644,E3644)</f>
        <v>865</v>
      </c>
      <c r="E3644" s="1" t="str">
        <f t="shared" si="112"/>
        <v/>
      </c>
      <c r="F3644" s="323">
        <f t="shared" si="113"/>
        <v>3642</v>
      </c>
      <c r="G3644" s="317"/>
      <c r="H3644" s="317"/>
      <c r="I3644" s="317"/>
      <c r="J3644" s="317"/>
      <c r="K3644" s="317"/>
      <c r="L3644" s="317"/>
      <c r="M3644" s="317"/>
      <c r="N3644" s="698"/>
      <c r="O3644" s="318"/>
      <c r="P3644" s="319"/>
      <c r="Q3644" s="320"/>
      <c r="R3644" s="319"/>
      <c r="S3644" s="319"/>
      <c r="T3644" s="320"/>
      <c r="U3644" s="321"/>
      <c r="V3644" s="270"/>
    </row>
    <row r="3645" spans="3:22">
      <c r="C3645" s="1">
        <f>+IF(D3645=1,COUNTIF($D$2:D3645,D3645),0)</f>
        <v>0</v>
      </c>
      <c r="D3645" s="1">
        <f>+COUNTIF($E$2:E3645,E3645)</f>
        <v>866</v>
      </c>
      <c r="E3645" s="1" t="str">
        <f t="shared" si="112"/>
        <v/>
      </c>
      <c r="F3645" s="323">
        <f t="shared" si="113"/>
        <v>3643</v>
      </c>
      <c r="G3645" s="317"/>
      <c r="H3645" s="317"/>
      <c r="I3645" s="317"/>
      <c r="J3645" s="317"/>
      <c r="K3645" s="317"/>
      <c r="L3645" s="317"/>
      <c r="M3645" s="317"/>
      <c r="N3645" s="698"/>
      <c r="O3645" s="318"/>
      <c r="P3645" s="319"/>
      <c r="Q3645" s="320"/>
      <c r="R3645" s="319"/>
      <c r="S3645" s="319"/>
      <c r="T3645" s="320"/>
      <c r="U3645" s="321"/>
      <c r="V3645" s="270"/>
    </row>
    <row r="3646" spans="3:22">
      <c r="C3646" s="1">
        <f>+IF(D3646=1,COUNTIF($D$2:D3646,D3646),0)</f>
        <v>0</v>
      </c>
      <c r="D3646" s="1">
        <f>+COUNTIF($E$2:E3646,E3646)</f>
        <v>867</v>
      </c>
      <c r="E3646" s="1" t="str">
        <f t="shared" si="112"/>
        <v/>
      </c>
      <c r="F3646" s="323">
        <f t="shared" si="113"/>
        <v>3644</v>
      </c>
      <c r="G3646" s="317"/>
      <c r="H3646" s="317"/>
      <c r="I3646" s="317"/>
      <c r="J3646" s="317"/>
      <c r="K3646" s="317"/>
      <c r="L3646" s="317"/>
      <c r="M3646" s="317"/>
      <c r="N3646" s="698"/>
      <c r="O3646" s="318"/>
      <c r="P3646" s="319"/>
      <c r="Q3646" s="320"/>
      <c r="R3646" s="319"/>
      <c r="S3646" s="319"/>
      <c r="T3646" s="320"/>
      <c r="U3646" s="321"/>
      <c r="V3646" s="270"/>
    </row>
    <row r="3647" spans="3:22">
      <c r="C3647" s="1">
        <f>+IF(D3647=1,COUNTIF($D$2:D3647,D3647),0)</f>
        <v>0</v>
      </c>
      <c r="D3647" s="1">
        <f>+COUNTIF($E$2:E3647,E3647)</f>
        <v>868</v>
      </c>
      <c r="E3647" s="1" t="str">
        <f t="shared" si="112"/>
        <v/>
      </c>
      <c r="F3647" s="323">
        <f t="shared" si="113"/>
        <v>3645</v>
      </c>
      <c r="G3647" s="317"/>
      <c r="H3647" s="317"/>
      <c r="I3647" s="317"/>
      <c r="J3647" s="317"/>
      <c r="K3647" s="317"/>
      <c r="L3647" s="317"/>
      <c r="M3647" s="317"/>
      <c r="N3647" s="698"/>
      <c r="O3647" s="318"/>
      <c r="P3647" s="319"/>
      <c r="Q3647" s="320"/>
      <c r="R3647" s="319"/>
      <c r="S3647" s="319"/>
      <c r="T3647" s="320"/>
      <c r="U3647" s="321"/>
      <c r="V3647" s="270"/>
    </row>
    <row r="3648" spans="3:22">
      <c r="C3648" s="1">
        <f>+IF(D3648=1,COUNTIF($D$2:D3648,D3648),0)</f>
        <v>0</v>
      </c>
      <c r="D3648" s="1">
        <f>+COUNTIF($E$2:E3648,E3648)</f>
        <v>869</v>
      </c>
      <c r="E3648" s="1" t="str">
        <f t="shared" si="112"/>
        <v/>
      </c>
      <c r="F3648" s="323">
        <f t="shared" si="113"/>
        <v>3646</v>
      </c>
      <c r="G3648" s="317"/>
      <c r="H3648" s="317"/>
      <c r="I3648" s="317"/>
      <c r="J3648" s="317"/>
      <c r="K3648" s="317"/>
      <c r="L3648" s="317"/>
      <c r="M3648" s="317"/>
      <c r="N3648" s="698"/>
      <c r="O3648" s="318"/>
      <c r="P3648" s="319"/>
      <c r="Q3648" s="320"/>
      <c r="R3648" s="319"/>
      <c r="S3648" s="319"/>
      <c r="T3648" s="320"/>
      <c r="U3648" s="321"/>
      <c r="V3648" s="270"/>
    </row>
    <row r="3649" spans="3:22">
      <c r="C3649" s="1">
        <f>+IF(D3649=1,COUNTIF($D$2:D3649,D3649),0)</f>
        <v>0</v>
      </c>
      <c r="D3649" s="1">
        <f>+COUNTIF($E$2:E3649,E3649)</f>
        <v>870</v>
      </c>
      <c r="E3649" s="1" t="str">
        <f t="shared" si="112"/>
        <v/>
      </c>
      <c r="F3649" s="323">
        <f t="shared" si="113"/>
        <v>3647</v>
      </c>
      <c r="G3649" s="317"/>
      <c r="H3649" s="317"/>
      <c r="I3649" s="317"/>
      <c r="J3649" s="317"/>
      <c r="K3649" s="317"/>
      <c r="L3649" s="317"/>
      <c r="M3649" s="317"/>
      <c r="N3649" s="698"/>
      <c r="O3649" s="318"/>
      <c r="P3649" s="319"/>
      <c r="Q3649" s="320"/>
      <c r="R3649" s="319"/>
      <c r="S3649" s="319"/>
      <c r="T3649" s="320"/>
      <c r="U3649" s="321"/>
      <c r="V3649" s="270"/>
    </row>
    <row r="3650" spans="3:22">
      <c r="C3650" s="1">
        <f>+IF(D3650=1,COUNTIF($D$2:D3650,D3650),0)</f>
        <v>0</v>
      </c>
      <c r="D3650" s="1">
        <f>+COUNTIF($E$2:E3650,E3650)</f>
        <v>871</v>
      </c>
      <c r="E3650" s="1" t="str">
        <f t="shared" si="112"/>
        <v/>
      </c>
      <c r="F3650" s="323">
        <f t="shared" si="113"/>
        <v>3648</v>
      </c>
      <c r="G3650" s="317"/>
      <c r="H3650" s="317"/>
      <c r="I3650" s="317"/>
      <c r="J3650" s="317"/>
      <c r="K3650" s="317"/>
      <c r="L3650" s="317"/>
      <c r="M3650" s="317"/>
      <c r="N3650" s="698"/>
      <c r="O3650" s="318"/>
      <c r="P3650" s="319"/>
      <c r="Q3650" s="320"/>
      <c r="R3650" s="319"/>
      <c r="S3650" s="319"/>
      <c r="T3650" s="320"/>
      <c r="U3650" s="321"/>
      <c r="V3650" s="270"/>
    </row>
    <row r="3651" spans="3:22">
      <c r="C3651" s="1">
        <f>+IF(D3651=1,COUNTIF($D$2:D3651,D3651),0)</f>
        <v>0</v>
      </c>
      <c r="D3651" s="1">
        <f>+COUNTIF($E$2:E3651,E3651)</f>
        <v>872</v>
      </c>
      <c r="E3651" s="1" t="str">
        <f t="shared" si="112"/>
        <v/>
      </c>
      <c r="F3651" s="323">
        <f t="shared" si="113"/>
        <v>3649</v>
      </c>
      <c r="G3651" s="317"/>
      <c r="H3651" s="317"/>
      <c r="I3651" s="317"/>
      <c r="J3651" s="317"/>
      <c r="K3651" s="317"/>
      <c r="L3651" s="317"/>
      <c r="M3651" s="317"/>
      <c r="N3651" s="698"/>
      <c r="O3651" s="318"/>
      <c r="P3651" s="319"/>
      <c r="Q3651" s="320"/>
      <c r="R3651" s="319"/>
      <c r="S3651" s="319"/>
      <c r="T3651" s="320"/>
      <c r="U3651" s="321"/>
      <c r="V3651" s="270"/>
    </row>
    <row r="3652" spans="3:22">
      <c r="C3652" s="1">
        <f>+IF(D3652=1,COUNTIF($D$2:D3652,D3652),0)</f>
        <v>0</v>
      </c>
      <c r="D3652" s="1">
        <f>+COUNTIF($E$2:E3652,E3652)</f>
        <v>873</v>
      </c>
      <c r="E3652" s="1" t="str">
        <f t="shared" ref="E3652:E3715" si="114">+K3652&amp;N3652</f>
        <v/>
      </c>
      <c r="F3652" s="323">
        <f t="shared" si="113"/>
        <v>3650</v>
      </c>
      <c r="G3652" s="317"/>
      <c r="H3652" s="317"/>
      <c r="I3652" s="317"/>
      <c r="J3652" s="317"/>
      <c r="K3652" s="317"/>
      <c r="L3652" s="317"/>
      <c r="M3652" s="317"/>
      <c r="N3652" s="698"/>
      <c r="O3652" s="318"/>
      <c r="P3652" s="319"/>
      <c r="Q3652" s="320"/>
      <c r="R3652" s="319"/>
      <c r="S3652" s="319"/>
      <c r="T3652" s="320"/>
      <c r="U3652" s="321"/>
      <c r="V3652" s="270"/>
    </row>
    <row r="3653" spans="3:22">
      <c r="C3653" s="1">
        <f>+IF(D3653=1,COUNTIF($D$2:D3653,D3653),0)</f>
        <v>0</v>
      </c>
      <c r="D3653" s="1">
        <f>+COUNTIF($E$2:E3653,E3653)</f>
        <v>874</v>
      </c>
      <c r="E3653" s="1" t="str">
        <f t="shared" si="114"/>
        <v/>
      </c>
      <c r="F3653" s="323">
        <f t="shared" ref="F3653:F3716" si="115">ROW()-2</f>
        <v>3651</v>
      </c>
      <c r="G3653" s="317"/>
      <c r="H3653" s="317"/>
      <c r="I3653" s="317"/>
      <c r="J3653" s="317"/>
      <c r="K3653" s="317"/>
      <c r="L3653" s="317"/>
      <c r="M3653" s="317"/>
      <c r="N3653" s="698"/>
      <c r="O3653" s="318"/>
      <c r="P3653" s="319"/>
      <c r="Q3653" s="320"/>
      <c r="R3653" s="319"/>
      <c r="S3653" s="319"/>
      <c r="T3653" s="320"/>
      <c r="U3653" s="321"/>
      <c r="V3653" s="270"/>
    </row>
    <row r="3654" spans="3:22">
      <c r="C3654" s="1">
        <f>+IF(D3654=1,COUNTIF($D$2:D3654,D3654),0)</f>
        <v>0</v>
      </c>
      <c r="D3654" s="1">
        <f>+COUNTIF($E$2:E3654,E3654)</f>
        <v>875</v>
      </c>
      <c r="E3654" s="1" t="str">
        <f t="shared" si="114"/>
        <v/>
      </c>
      <c r="F3654" s="323">
        <f t="shared" si="115"/>
        <v>3652</v>
      </c>
      <c r="G3654" s="317"/>
      <c r="H3654" s="317"/>
      <c r="I3654" s="317"/>
      <c r="J3654" s="317"/>
      <c r="K3654" s="317"/>
      <c r="L3654" s="317"/>
      <c r="M3654" s="317"/>
      <c r="N3654" s="698"/>
      <c r="O3654" s="318"/>
      <c r="P3654" s="319"/>
      <c r="Q3654" s="320"/>
      <c r="R3654" s="319"/>
      <c r="S3654" s="319"/>
      <c r="T3654" s="320"/>
      <c r="U3654" s="321"/>
      <c r="V3654" s="270"/>
    </row>
    <row r="3655" spans="3:22">
      <c r="C3655" s="1">
        <f>+IF(D3655=1,COUNTIF($D$2:D3655,D3655),0)</f>
        <v>0</v>
      </c>
      <c r="D3655" s="1">
        <f>+COUNTIF($E$2:E3655,E3655)</f>
        <v>876</v>
      </c>
      <c r="E3655" s="1" t="str">
        <f t="shared" si="114"/>
        <v/>
      </c>
      <c r="F3655" s="323">
        <f t="shared" si="115"/>
        <v>3653</v>
      </c>
      <c r="G3655" s="317"/>
      <c r="H3655" s="317"/>
      <c r="I3655" s="317"/>
      <c r="J3655" s="317"/>
      <c r="K3655" s="317"/>
      <c r="L3655" s="317"/>
      <c r="M3655" s="317"/>
      <c r="N3655" s="698"/>
      <c r="O3655" s="318"/>
      <c r="P3655" s="319"/>
      <c r="Q3655" s="320"/>
      <c r="R3655" s="319"/>
      <c r="S3655" s="319"/>
      <c r="T3655" s="320"/>
      <c r="U3655" s="321"/>
      <c r="V3655" s="270"/>
    </row>
    <row r="3656" spans="3:22">
      <c r="C3656" s="1">
        <f>+IF(D3656=1,COUNTIF($D$2:D3656,D3656),0)</f>
        <v>0</v>
      </c>
      <c r="D3656" s="1">
        <f>+COUNTIF($E$2:E3656,E3656)</f>
        <v>877</v>
      </c>
      <c r="E3656" s="1" t="str">
        <f t="shared" si="114"/>
        <v/>
      </c>
      <c r="F3656" s="323">
        <f t="shared" si="115"/>
        <v>3654</v>
      </c>
      <c r="G3656" s="317"/>
      <c r="H3656" s="317"/>
      <c r="I3656" s="317"/>
      <c r="J3656" s="317"/>
      <c r="K3656" s="317"/>
      <c r="L3656" s="317"/>
      <c r="M3656" s="317"/>
      <c r="N3656" s="698"/>
      <c r="O3656" s="318"/>
      <c r="P3656" s="319"/>
      <c r="Q3656" s="320"/>
      <c r="R3656" s="319"/>
      <c r="S3656" s="319"/>
      <c r="T3656" s="320"/>
      <c r="U3656" s="321"/>
      <c r="V3656" s="270"/>
    </row>
    <row r="3657" spans="3:22">
      <c r="C3657" s="1">
        <f>+IF(D3657=1,COUNTIF($D$2:D3657,D3657),0)</f>
        <v>0</v>
      </c>
      <c r="D3657" s="1">
        <f>+COUNTIF($E$2:E3657,E3657)</f>
        <v>878</v>
      </c>
      <c r="E3657" s="1" t="str">
        <f t="shared" si="114"/>
        <v/>
      </c>
      <c r="F3657" s="323">
        <f t="shared" si="115"/>
        <v>3655</v>
      </c>
      <c r="G3657" s="317"/>
      <c r="H3657" s="317"/>
      <c r="I3657" s="317"/>
      <c r="J3657" s="317"/>
      <c r="K3657" s="317"/>
      <c r="L3657" s="317"/>
      <c r="M3657" s="317"/>
      <c r="N3657" s="698"/>
      <c r="O3657" s="318"/>
      <c r="P3657" s="319"/>
      <c r="Q3657" s="320"/>
      <c r="R3657" s="319"/>
      <c r="S3657" s="319"/>
      <c r="T3657" s="320"/>
      <c r="U3657" s="321"/>
      <c r="V3657" s="270"/>
    </row>
    <row r="3658" spans="3:22">
      <c r="C3658" s="1">
        <f>+IF(D3658=1,COUNTIF($D$2:D3658,D3658),0)</f>
        <v>0</v>
      </c>
      <c r="D3658" s="1">
        <f>+COUNTIF($E$2:E3658,E3658)</f>
        <v>879</v>
      </c>
      <c r="E3658" s="1" t="str">
        <f t="shared" si="114"/>
        <v/>
      </c>
      <c r="F3658" s="323">
        <f t="shared" si="115"/>
        <v>3656</v>
      </c>
      <c r="G3658" s="317"/>
      <c r="H3658" s="317"/>
      <c r="I3658" s="317"/>
      <c r="J3658" s="317"/>
      <c r="K3658" s="317"/>
      <c r="L3658" s="317"/>
      <c r="M3658" s="317"/>
      <c r="N3658" s="698"/>
      <c r="O3658" s="318"/>
      <c r="P3658" s="319"/>
      <c r="Q3658" s="320"/>
      <c r="R3658" s="319"/>
      <c r="S3658" s="319"/>
      <c r="T3658" s="320"/>
      <c r="U3658" s="321"/>
      <c r="V3658" s="270"/>
    </row>
    <row r="3659" spans="3:22">
      <c r="C3659" s="1">
        <f>+IF(D3659=1,COUNTIF($D$2:D3659,D3659),0)</f>
        <v>0</v>
      </c>
      <c r="D3659" s="1">
        <f>+COUNTIF($E$2:E3659,E3659)</f>
        <v>880</v>
      </c>
      <c r="E3659" s="1" t="str">
        <f t="shared" si="114"/>
        <v/>
      </c>
      <c r="F3659" s="323">
        <f t="shared" si="115"/>
        <v>3657</v>
      </c>
      <c r="G3659" s="317"/>
      <c r="H3659" s="317"/>
      <c r="I3659" s="317"/>
      <c r="J3659" s="317"/>
      <c r="K3659" s="317"/>
      <c r="L3659" s="317"/>
      <c r="M3659" s="317"/>
      <c r="N3659" s="698"/>
      <c r="O3659" s="318"/>
      <c r="P3659" s="319"/>
      <c r="Q3659" s="320"/>
      <c r="R3659" s="319"/>
      <c r="S3659" s="319"/>
      <c r="T3659" s="320"/>
      <c r="U3659" s="321"/>
      <c r="V3659" s="270"/>
    </row>
    <row r="3660" spans="3:22">
      <c r="C3660" s="1">
        <f>+IF(D3660=1,COUNTIF($D$2:D3660,D3660),0)</f>
        <v>0</v>
      </c>
      <c r="D3660" s="1">
        <f>+COUNTIF($E$2:E3660,E3660)</f>
        <v>881</v>
      </c>
      <c r="E3660" s="1" t="str">
        <f t="shared" si="114"/>
        <v/>
      </c>
      <c r="F3660" s="323">
        <f t="shared" si="115"/>
        <v>3658</v>
      </c>
      <c r="G3660" s="317"/>
      <c r="H3660" s="317"/>
      <c r="I3660" s="317"/>
      <c r="J3660" s="317"/>
      <c r="K3660" s="317"/>
      <c r="L3660" s="317"/>
      <c r="M3660" s="317"/>
      <c r="N3660" s="698"/>
      <c r="O3660" s="318"/>
      <c r="P3660" s="319"/>
      <c r="Q3660" s="320"/>
      <c r="R3660" s="319"/>
      <c r="S3660" s="319"/>
      <c r="T3660" s="320"/>
      <c r="U3660" s="321"/>
      <c r="V3660" s="270"/>
    </row>
    <row r="3661" spans="3:22">
      <c r="C3661" s="1">
        <f>+IF(D3661=1,COUNTIF($D$2:D3661,D3661),0)</f>
        <v>0</v>
      </c>
      <c r="D3661" s="1">
        <f>+COUNTIF($E$2:E3661,E3661)</f>
        <v>882</v>
      </c>
      <c r="E3661" s="1" t="str">
        <f t="shared" si="114"/>
        <v/>
      </c>
      <c r="F3661" s="323">
        <f t="shared" si="115"/>
        <v>3659</v>
      </c>
      <c r="G3661" s="317"/>
      <c r="H3661" s="317"/>
      <c r="I3661" s="317"/>
      <c r="J3661" s="317"/>
      <c r="K3661" s="317"/>
      <c r="L3661" s="317"/>
      <c r="M3661" s="317"/>
      <c r="N3661" s="698"/>
      <c r="O3661" s="318"/>
      <c r="P3661" s="319"/>
      <c r="Q3661" s="320"/>
      <c r="R3661" s="319"/>
      <c r="S3661" s="319"/>
      <c r="T3661" s="320"/>
      <c r="U3661" s="321"/>
      <c r="V3661" s="270"/>
    </row>
    <row r="3662" spans="3:22">
      <c r="C3662" s="1">
        <f>+IF(D3662=1,COUNTIF($D$2:D3662,D3662),0)</f>
        <v>0</v>
      </c>
      <c r="D3662" s="1">
        <f>+COUNTIF($E$2:E3662,E3662)</f>
        <v>883</v>
      </c>
      <c r="E3662" s="1" t="str">
        <f t="shared" si="114"/>
        <v/>
      </c>
      <c r="F3662" s="323">
        <f t="shared" si="115"/>
        <v>3660</v>
      </c>
      <c r="G3662" s="317"/>
      <c r="H3662" s="317"/>
      <c r="I3662" s="317"/>
      <c r="J3662" s="317"/>
      <c r="K3662" s="317"/>
      <c r="L3662" s="317"/>
      <c r="M3662" s="317"/>
      <c r="N3662" s="698"/>
      <c r="O3662" s="318"/>
      <c r="P3662" s="319"/>
      <c r="Q3662" s="320"/>
      <c r="R3662" s="319"/>
      <c r="S3662" s="319"/>
      <c r="T3662" s="320"/>
      <c r="U3662" s="321"/>
      <c r="V3662" s="270"/>
    </row>
    <row r="3663" spans="3:22">
      <c r="C3663" s="1">
        <f>+IF(D3663=1,COUNTIF($D$2:D3663,D3663),0)</f>
        <v>0</v>
      </c>
      <c r="D3663" s="1">
        <f>+COUNTIF($E$2:E3663,E3663)</f>
        <v>884</v>
      </c>
      <c r="E3663" s="1" t="str">
        <f t="shared" si="114"/>
        <v/>
      </c>
      <c r="F3663" s="323">
        <f t="shared" si="115"/>
        <v>3661</v>
      </c>
      <c r="G3663" s="317"/>
      <c r="H3663" s="317"/>
      <c r="I3663" s="317"/>
      <c r="J3663" s="317"/>
      <c r="K3663" s="317"/>
      <c r="L3663" s="317"/>
      <c r="M3663" s="317"/>
      <c r="N3663" s="698"/>
      <c r="O3663" s="318"/>
      <c r="P3663" s="319"/>
      <c r="Q3663" s="320"/>
      <c r="R3663" s="319"/>
      <c r="S3663" s="319"/>
      <c r="T3663" s="320"/>
      <c r="U3663" s="321"/>
      <c r="V3663" s="270"/>
    </row>
    <row r="3664" spans="3:22">
      <c r="C3664" s="1">
        <f>+IF(D3664=1,COUNTIF($D$2:D3664,D3664),0)</f>
        <v>0</v>
      </c>
      <c r="D3664" s="1">
        <f>+COUNTIF($E$2:E3664,E3664)</f>
        <v>885</v>
      </c>
      <c r="E3664" s="1" t="str">
        <f t="shared" si="114"/>
        <v/>
      </c>
      <c r="F3664" s="323">
        <f t="shared" si="115"/>
        <v>3662</v>
      </c>
      <c r="G3664" s="317"/>
      <c r="H3664" s="317"/>
      <c r="I3664" s="317"/>
      <c r="J3664" s="317"/>
      <c r="K3664" s="317"/>
      <c r="L3664" s="317"/>
      <c r="M3664" s="317"/>
      <c r="N3664" s="698"/>
      <c r="O3664" s="318"/>
      <c r="P3664" s="319"/>
      <c r="Q3664" s="320"/>
      <c r="R3664" s="319"/>
      <c r="S3664" s="319"/>
      <c r="T3664" s="320"/>
      <c r="U3664" s="321"/>
      <c r="V3664" s="270"/>
    </row>
    <row r="3665" spans="3:22">
      <c r="C3665" s="1">
        <f>+IF(D3665=1,COUNTIF($D$2:D3665,D3665),0)</f>
        <v>0</v>
      </c>
      <c r="D3665" s="1">
        <f>+COUNTIF($E$2:E3665,E3665)</f>
        <v>886</v>
      </c>
      <c r="E3665" s="1" t="str">
        <f t="shared" si="114"/>
        <v/>
      </c>
      <c r="F3665" s="323">
        <f t="shared" si="115"/>
        <v>3663</v>
      </c>
      <c r="G3665" s="317"/>
      <c r="H3665" s="317"/>
      <c r="I3665" s="317"/>
      <c r="J3665" s="317"/>
      <c r="K3665" s="317"/>
      <c r="L3665" s="317"/>
      <c r="M3665" s="317"/>
      <c r="N3665" s="698"/>
      <c r="O3665" s="318"/>
      <c r="P3665" s="319"/>
      <c r="Q3665" s="320"/>
      <c r="R3665" s="319"/>
      <c r="S3665" s="319"/>
      <c r="T3665" s="320"/>
      <c r="U3665" s="321"/>
      <c r="V3665" s="270"/>
    </row>
    <row r="3666" spans="3:22">
      <c r="C3666" s="1">
        <f>+IF(D3666=1,COUNTIF($D$2:D3666,D3666),0)</f>
        <v>0</v>
      </c>
      <c r="D3666" s="1">
        <f>+COUNTIF($E$2:E3666,E3666)</f>
        <v>887</v>
      </c>
      <c r="E3666" s="1" t="str">
        <f t="shared" si="114"/>
        <v/>
      </c>
      <c r="F3666" s="323">
        <f t="shared" si="115"/>
        <v>3664</v>
      </c>
      <c r="G3666" s="317"/>
      <c r="H3666" s="317"/>
      <c r="I3666" s="317"/>
      <c r="J3666" s="317"/>
      <c r="K3666" s="317"/>
      <c r="L3666" s="317"/>
      <c r="M3666" s="317"/>
      <c r="N3666" s="698"/>
      <c r="O3666" s="318"/>
      <c r="P3666" s="319"/>
      <c r="Q3666" s="320"/>
      <c r="R3666" s="319"/>
      <c r="S3666" s="319"/>
      <c r="T3666" s="320"/>
      <c r="U3666" s="321"/>
      <c r="V3666" s="270"/>
    </row>
    <row r="3667" spans="3:22">
      <c r="C3667" s="1">
        <f>+IF(D3667=1,COUNTIF($D$2:D3667,D3667),0)</f>
        <v>0</v>
      </c>
      <c r="D3667" s="1">
        <f>+COUNTIF($E$2:E3667,E3667)</f>
        <v>888</v>
      </c>
      <c r="E3667" s="1" t="str">
        <f t="shared" si="114"/>
        <v/>
      </c>
      <c r="F3667" s="323">
        <f t="shared" si="115"/>
        <v>3665</v>
      </c>
      <c r="G3667" s="317"/>
      <c r="H3667" s="317"/>
      <c r="I3667" s="317"/>
      <c r="J3667" s="317"/>
      <c r="K3667" s="317"/>
      <c r="L3667" s="317"/>
      <c r="M3667" s="317"/>
      <c r="N3667" s="698"/>
      <c r="O3667" s="318"/>
      <c r="P3667" s="319"/>
      <c r="Q3667" s="320"/>
      <c r="R3667" s="319"/>
      <c r="S3667" s="319"/>
      <c r="T3667" s="320"/>
      <c r="U3667" s="321"/>
      <c r="V3667" s="270"/>
    </row>
    <row r="3668" spans="3:22">
      <c r="C3668" s="1">
        <f>+IF(D3668=1,COUNTIF($D$2:D3668,D3668),0)</f>
        <v>0</v>
      </c>
      <c r="D3668" s="1">
        <f>+COUNTIF($E$2:E3668,E3668)</f>
        <v>889</v>
      </c>
      <c r="E3668" s="1" t="str">
        <f t="shared" si="114"/>
        <v/>
      </c>
      <c r="F3668" s="323">
        <f t="shared" si="115"/>
        <v>3666</v>
      </c>
      <c r="G3668" s="317"/>
      <c r="H3668" s="317"/>
      <c r="I3668" s="317"/>
      <c r="J3668" s="317"/>
      <c r="K3668" s="317"/>
      <c r="L3668" s="317"/>
      <c r="M3668" s="317"/>
      <c r="N3668" s="333"/>
      <c r="O3668" s="318"/>
      <c r="P3668" s="319"/>
      <c r="Q3668" s="320"/>
      <c r="R3668" s="319"/>
      <c r="S3668" s="319"/>
      <c r="T3668" s="320"/>
      <c r="U3668" s="321"/>
      <c r="V3668" s="270"/>
    </row>
    <row r="3669" spans="3:22">
      <c r="C3669" s="1">
        <f>+IF(D3669=1,COUNTIF($D$2:D3669,D3669),0)</f>
        <v>0</v>
      </c>
      <c r="D3669" s="1">
        <f>+COUNTIF($E$2:E3669,E3669)</f>
        <v>890</v>
      </c>
      <c r="E3669" s="1" t="str">
        <f t="shared" si="114"/>
        <v/>
      </c>
      <c r="F3669" s="323">
        <f t="shared" si="115"/>
        <v>3667</v>
      </c>
      <c r="G3669" s="317"/>
      <c r="H3669" s="317"/>
      <c r="I3669" s="317"/>
      <c r="J3669" s="317"/>
      <c r="K3669" s="317"/>
      <c r="L3669" s="317"/>
      <c r="M3669" s="317"/>
      <c r="N3669" s="698"/>
      <c r="O3669" s="318"/>
      <c r="P3669" s="319"/>
      <c r="Q3669" s="320"/>
      <c r="R3669" s="319"/>
      <c r="S3669" s="319"/>
      <c r="T3669" s="320"/>
      <c r="U3669" s="321"/>
      <c r="V3669" s="270"/>
    </row>
    <row r="3670" spans="3:22">
      <c r="C3670" s="1">
        <f>+IF(D3670=1,COUNTIF($D$2:D3670,D3670),0)</f>
        <v>0</v>
      </c>
      <c r="D3670" s="1">
        <f>+COUNTIF($E$2:E3670,E3670)</f>
        <v>891</v>
      </c>
      <c r="E3670" s="1" t="str">
        <f t="shared" si="114"/>
        <v/>
      </c>
      <c r="F3670" s="323">
        <f t="shared" si="115"/>
        <v>3668</v>
      </c>
      <c r="G3670" s="317"/>
      <c r="H3670" s="317"/>
      <c r="I3670" s="317"/>
      <c r="J3670" s="317"/>
      <c r="K3670" s="317"/>
      <c r="L3670" s="317"/>
      <c r="M3670" s="317"/>
      <c r="N3670" s="698"/>
      <c r="O3670" s="318"/>
      <c r="P3670" s="319"/>
      <c r="Q3670" s="320"/>
      <c r="R3670" s="319"/>
      <c r="S3670" s="319"/>
      <c r="T3670" s="320"/>
      <c r="U3670" s="321"/>
      <c r="V3670" s="270"/>
    </row>
    <row r="3671" spans="3:22">
      <c r="C3671" s="1">
        <f>+IF(D3671=1,COUNTIF($D$2:D3671,D3671),0)</f>
        <v>0</v>
      </c>
      <c r="D3671" s="1">
        <f>+COUNTIF($E$2:E3671,E3671)</f>
        <v>892</v>
      </c>
      <c r="E3671" s="1" t="str">
        <f t="shared" si="114"/>
        <v/>
      </c>
      <c r="F3671" s="323">
        <f t="shared" si="115"/>
        <v>3669</v>
      </c>
      <c r="G3671" s="317"/>
      <c r="H3671" s="317"/>
      <c r="I3671" s="317"/>
      <c r="J3671" s="317"/>
      <c r="K3671" s="317"/>
      <c r="L3671" s="317"/>
      <c r="M3671" s="317"/>
      <c r="N3671" s="698"/>
      <c r="O3671" s="318"/>
      <c r="P3671" s="319"/>
      <c r="Q3671" s="320"/>
      <c r="R3671" s="319"/>
      <c r="S3671" s="319"/>
      <c r="T3671" s="320"/>
      <c r="U3671" s="321"/>
      <c r="V3671" s="270"/>
    </row>
    <row r="3672" spans="3:22">
      <c r="C3672" s="1">
        <f>+IF(D3672=1,COUNTIF($D$2:D3672,D3672),0)</f>
        <v>0</v>
      </c>
      <c r="D3672" s="1">
        <f>+COUNTIF($E$2:E3672,E3672)</f>
        <v>893</v>
      </c>
      <c r="E3672" s="1" t="str">
        <f t="shared" si="114"/>
        <v/>
      </c>
      <c r="F3672" s="323">
        <f t="shared" si="115"/>
        <v>3670</v>
      </c>
      <c r="G3672" s="317"/>
      <c r="H3672" s="317"/>
      <c r="I3672" s="317"/>
      <c r="J3672" s="317"/>
      <c r="K3672" s="317"/>
      <c r="L3672" s="317"/>
      <c r="M3672" s="317"/>
      <c r="N3672" s="698"/>
      <c r="O3672" s="318"/>
      <c r="P3672" s="319"/>
      <c r="Q3672" s="320"/>
      <c r="R3672" s="319"/>
      <c r="S3672" s="319"/>
      <c r="T3672" s="320"/>
      <c r="U3672" s="321"/>
      <c r="V3672" s="270"/>
    </row>
    <row r="3673" spans="3:22">
      <c r="C3673" s="1">
        <f>+IF(D3673=1,COUNTIF($D$2:D3673,D3673),0)</f>
        <v>0</v>
      </c>
      <c r="D3673" s="1">
        <f>+COUNTIF($E$2:E3673,E3673)</f>
        <v>894</v>
      </c>
      <c r="E3673" s="1" t="str">
        <f t="shared" si="114"/>
        <v/>
      </c>
      <c r="F3673" s="323">
        <f t="shared" si="115"/>
        <v>3671</v>
      </c>
      <c r="G3673" s="317"/>
      <c r="H3673" s="317"/>
      <c r="I3673" s="317"/>
      <c r="J3673" s="317"/>
      <c r="K3673" s="317"/>
      <c r="L3673" s="317"/>
      <c r="M3673" s="317"/>
      <c r="N3673" s="698"/>
      <c r="O3673" s="318"/>
      <c r="P3673" s="319"/>
      <c r="Q3673" s="320"/>
      <c r="R3673" s="319"/>
      <c r="S3673" s="319"/>
      <c r="T3673" s="320"/>
      <c r="U3673" s="321"/>
      <c r="V3673" s="270"/>
    </row>
    <row r="3674" spans="3:22">
      <c r="C3674" s="1">
        <f>+IF(D3674=1,COUNTIF($D$2:D3674,D3674),0)</f>
        <v>0</v>
      </c>
      <c r="D3674" s="1">
        <f>+COUNTIF($E$2:E3674,E3674)</f>
        <v>895</v>
      </c>
      <c r="E3674" s="1" t="str">
        <f t="shared" si="114"/>
        <v/>
      </c>
      <c r="F3674" s="323">
        <f t="shared" si="115"/>
        <v>3672</v>
      </c>
      <c r="G3674" s="317"/>
      <c r="H3674" s="317"/>
      <c r="I3674" s="317"/>
      <c r="J3674" s="317"/>
      <c r="K3674" s="317"/>
      <c r="L3674" s="317"/>
      <c r="M3674" s="317"/>
      <c r="N3674" s="698"/>
      <c r="O3674" s="318"/>
      <c r="P3674" s="319"/>
      <c r="Q3674" s="320"/>
      <c r="R3674" s="319"/>
      <c r="S3674" s="319"/>
      <c r="T3674" s="320"/>
      <c r="U3674" s="321"/>
      <c r="V3674" s="270"/>
    </row>
    <row r="3675" spans="3:22">
      <c r="C3675" s="1">
        <f>+IF(D3675=1,COUNTIF($D$2:D3675,D3675),0)</f>
        <v>0</v>
      </c>
      <c r="D3675" s="1">
        <f>+COUNTIF($E$2:E3675,E3675)</f>
        <v>896</v>
      </c>
      <c r="E3675" s="1" t="str">
        <f t="shared" si="114"/>
        <v/>
      </c>
      <c r="F3675" s="323">
        <f t="shared" si="115"/>
        <v>3673</v>
      </c>
      <c r="G3675" s="317"/>
      <c r="H3675" s="317"/>
      <c r="I3675" s="317"/>
      <c r="J3675" s="317"/>
      <c r="K3675" s="317"/>
      <c r="L3675" s="317"/>
      <c r="M3675" s="317"/>
      <c r="N3675" s="698"/>
      <c r="O3675" s="318"/>
      <c r="P3675" s="319"/>
      <c r="Q3675" s="320"/>
      <c r="R3675" s="319"/>
      <c r="S3675" s="319"/>
      <c r="T3675" s="320"/>
      <c r="U3675" s="321"/>
      <c r="V3675" s="270"/>
    </row>
    <row r="3676" spans="3:22">
      <c r="C3676" s="1">
        <f>+IF(D3676=1,COUNTIF($D$2:D3676,D3676),0)</f>
        <v>0</v>
      </c>
      <c r="D3676" s="1">
        <f>+COUNTIF($E$2:E3676,E3676)</f>
        <v>897</v>
      </c>
      <c r="E3676" s="1" t="str">
        <f t="shared" si="114"/>
        <v/>
      </c>
      <c r="F3676" s="323">
        <f t="shared" si="115"/>
        <v>3674</v>
      </c>
      <c r="G3676" s="317"/>
      <c r="H3676" s="317"/>
      <c r="I3676" s="317"/>
      <c r="J3676" s="317"/>
      <c r="K3676" s="317"/>
      <c r="L3676" s="317"/>
      <c r="M3676" s="317"/>
      <c r="N3676" s="698"/>
      <c r="O3676" s="318"/>
      <c r="P3676" s="319"/>
      <c r="Q3676" s="320"/>
      <c r="R3676" s="319"/>
      <c r="S3676" s="319"/>
      <c r="T3676" s="320"/>
      <c r="U3676" s="321"/>
      <c r="V3676" s="270"/>
    </row>
    <row r="3677" spans="3:22">
      <c r="C3677" s="1">
        <f>+IF(D3677=1,COUNTIF($D$2:D3677,D3677),0)</f>
        <v>0</v>
      </c>
      <c r="D3677" s="1">
        <f>+COUNTIF($E$2:E3677,E3677)</f>
        <v>898</v>
      </c>
      <c r="E3677" s="1" t="str">
        <f t="shared" si="114"/>
        <v/>
      </c>
      <c r="F3677" s="323">
        <f t="shared" si="115"/>
        <v>3675</v>
      </c>
      <c r="G3677" s="317"/>
      <c r="H3677" s="317"/>
      <c r="I3677" s="317"/>
      <c r="J3677" s="317"/>
      <c r="K3677" s="317"/>
      <c r="L3677" s="317"/>
      <c r="M3677" s="317"/>
      <c r="N3677" s="698"/>
      <c r="O3677" s="318"/>
      <c r="P3677" s="319"/>
      <c r="Q3677" s="320"/>
      <c r="R3677" s="319"/>
      <c r="S3677" s="319"/>
      <c r="T3677" s="320"/>
      <c r="U3677" s="321"/>
      <c r="V3677" s="270"/>
    </row>
    <row r="3678" spans="3:22">
      <c r="C3678" s="1">
        <f>+IF(D3678=1,COUNTIF($D$2:D3678,D3678),0)</f>
        <v>0</v>
      </c>
      <c r="D3678" s="1">
        <f>+COUNTIF($E$2:E3678,E3678)</f>
        <v>899</v>
      </c>
      <c r="E3678" s="1" t="str">
        <f t="shared" si="114"/>
        <v/>
      </c>
      <c r="F3678" s="323">
        <f t="shared" si="115"/>
        <v>3676</v>
      </c>
      <c r="G3678" s="317"/>
      <c r="H3678" s="317"/>
      <c r="I3678" s="317"/>
      <c r="J3678" s="317"/>
      <c r="K3678" s="317"/>
      <c r="L3678" s="317"/>
      <c r="M3678" s="317"/>
      <c r="N3678" s="698"/>
      <c r="O3678" s="318"/>
      <c r="P3678" s="319"/>
      <c r="Q3678" s="320"/>
      <c r="R3678" s="319"/>
      <c r="S3678" s="319"/>
      <c r="T3678" s="320"/>
      <c r="U3678" s="321"/>
      <c r="V3678" s="270"/>
    </row>
    <row r="3679" spans="3:22">
      <c r="C3679" s="1">
        <f>+IF(D3679=1,COUNTIF($D$2:D3679,D3679),0)</f>
        <v>0</v>
      </c>
      <c r="D3679" s="1">
        <f>+COUNTIF($E$2:E3679,E3679)</f>
        <v>900</v>
      </c>
      <c r="E3679" s="1" t="str">
        <f t="shared" si="114"/>
        <v/>
      </c>
      <c r="F3679" s="323">
        <f t="shared" si="115"/>
        <v>3677</v>
      </c>
      <c r="G3679" s="317"/>
      <c r="H3679" s="317"/>
      <c r="I3679" s="317"/>
      <c r="J3679" s="317"/>
      <c r="K3679" s="317"/>
      <c r="L3679" s="317"/>
      <c r="M3679" s="317"/>
      <c r="N3679" s="698"/>
      <c r="O3679" s="318"/>
      <c r="P3679" s="319"/>
      <c r="Q3679" s="320"/>
      <c r="R3679" s="319"/>
      <c r="S3679" s="319"/>
      <c r="T3679" s="320"/>
      <c r="U3679" s="321"/>
      <c r="V3679" s="270"/>
    </row>
    <row r="3680" spans="3:22">
      <c r="C3680" s="1">
        <f>+IF(D3680=1,COUNTIF($D$2:D3680,D3680),0)</f>
        <v>0</v>
      </c>
      <c r="D3680" s="1">
        <f>+COUNTIF($E$2:E3680,E3680)</f>
        <v>901</v>
      </c>
      <c r="E3680" s="1" t="str">
        <f t="shared" si="114"/>
        <v/>
      </c>
      <c r="F3680" s="323">
        <f t="shared" si="115"/>
        <v>3678</v>
      </c>
      <c r="G3680" s="317"/>
      <c r="H3680" s="317"/>
      <c r="I3680" s="317"/>
      <c r="J3680" s="317"/>
      <c r="K3680" s="317"/>
      <c r="L3680" s="317"/>
      <c r="M3680" s="317"/>
      <c r="N3680" s="698"/>
      <c r="O3680" s="318"/>
      <c r="P3680" s="319"/>
      <c r="Q3680" s="320"/>
      <c r="R3680" s="319"/>
      <c r="S3680" s="319"/>
      <c r="T3680" s="320"/>
      <c r="U3680" s="321"/>
      <c r="V3680" s="270"/>
    </row>
    <row r="3681" spans="3:22">
      <c r="C3681" s="1">
        <f>+IF(D3681=1,COUNTIF($D$2:D3681,D3681),0)</f>
        <v>0</v>
      </c>
      <c r="D3681" s="1">
        <f>+COUNTIF($E$2:E3681,E3681)</f>
        <v>902</v>
      </c>
      <c r="E3681" s="1" t="str">
        <f t="shared" si="114"/>
        <v/>
      </c>
      <c r="F3681" s="323">
        <f t="shared" si="115"/>
        <v>3679</v>
      </c>
      <c r="G3681" s="317"/>
      <c r="H3681" s="317"/>
      <c r="I3681" s="317"/>
      <c r="J3681" s="317"/>
      <c r="K3681" s="317"/>
      <c r="L3681" s="317"/>
      <c r="M3681" s="317"/>
      <c r="N3681" s="698"/>
      <c r="O3681" s="318"/>
      <c r="P3681" s="319"/>
      <c r="Q3681" s="320"/>
      <c r="R3681" s="319"/>
      <c r="S3681" s="319"/>
      <c r="T3681" s="320"/>
      <c r="U3681" s="321"/>
      <c r="V3681" s="270"/>
    </row>
    <row r="3682" spans="3:22">
      <c r="C3682" s="1">
        <f>+IF(D3682=1,COUNTIF($D$2:D3682,D3682),0)</f>
        <v>0</v>
      </c>
      <c r="D3682" s="1">
        <f>+COUNTIF($E$2:E3682,E3682)</f>
        <v>903</v>
      </c>
      <c r="E3682" s="1" t="str">
        <f t="shared" si="114"/>
        <v/>
      </c>
      <c r="F3682" s="323">
        <f t="shared" si="115"/>
        <v>3680</v>
      </c>
      <c r="G3682" s="317"/>
      <c r="H3682" s="317"/>
      <c r="I3682" s="317"/>
      <c r="J3682" s="317"/>
      <c r="K3682" s="317"/>
      <c r="L3682" s="317"/>
      <c r="M3682" s="317"/>
      <c r="N3682" s="698"/>
      <c r="O3682" s="318"/>
      <c r="P3682" s="319"/>
      <c r="Q3682" s="320"/>
      <c r="R3682" s="319"/>
      <c r="S3682" s="319"/>
      <c r="T3682" s="320"/>
      <c r="U3682" s="321"/>
      <c r="V3682" s="270"/>
    </row>
    <row r="3683" spans="3:22">
      <c r="C3683" s="1">
        <f>+IF(D3683=1,COUNTIF($D$2:D3683,D3683),0)</f>
        <v>0</v>
      </c>
      <c r="D3683" s="1">
        <f>+COUNTIF($E$2:E3683,E3683)</f>
        <v>904</v>
      </c>
      <c r="E3683" s="1" t="str">
        <f t="shared" si="114"/>
        <v/>
      </c>
      <c r="F3683" s="323">
        <f t="shared" si="115"/>
        <v>3681</v>
      </c>
      <c r="G3683" s="317"/>
      <c r="H3683" s="317"/>
      <c r="I3683" s="317"/>
      <c r="J3683" s="317"/>
      <c r="K3683" s="317"/>
      <c r="L3683" s="317"/>
      <c r="M3683" s="317"/>
      <c r="N3683" s="698"/>
      <c r="O3683" s="318"/>
      <c r="P3683" s="319"/>
      <c r="Q3683" s="320"/>
      <c r="R3683" s="319"/>
      <c r="S3683" s="319"/>
      <c r="T3683" s="320"/>
      <c r="U3683" s="321"/>
      <c r="V3683" s="270"/>
    </row>
    <row r="3684" spans="3:22">
      <c r="C3684" s="1">
        <f>+IF(D3684=1,COUNTIF($D$2:D3684,D3684),0)</f>
        <v>0</v>
      </c>
      <c r="D3684" s="1">
        <f>+COUNTIF($E$2:E3684,E3684)</f>
        <v>905</v>
      </c>
      <c r="E3684" s="1" t="str">
        <f t="shared" si="114"/>
        <v/>
      </c>
      <c r="F3684" s="323">
        <f t="shared" si="115"/>
        <v>3682</v>
      </c>
      <c r="G3684" s="317"/>
      <c r="H3684" s="317"/>
      <c r="I3684" s="317"/>
      <c r="J3684" s="317"/>
      <c r="K3684" s="317"/>
      <c r="L3684" s="317"/>
      <c r="M3684" s="317"/>
      <c r="N3684" s="698"/>
      <c r="O3684" s="318"/>
      <c r="P3684" s="319"/>
      <c r="Q3684" s="320"/>
      <c r="R3684" s="319"/>
      <c r="S3684" s="319"/>
      <c r="T3684" s="320"/>
      <c r="U3684" s="321"/>
      <c r="V3684" s="270"/>
    </row>
    <row r="3685" spans="3:22">
      <c r="C3685" s="1">
        <f>+IF(D3685=1,COUNTIF($D$2:D3685,D3685),0)</f>
        <v>0</v>
      </c>
      <c r="D3685" s="1">
        <f>+COUNTIF($E$2:E3685,E3685)</f>
        <v>906</v>
      </c>
      <c r="E3685" s="1" t="str">
        <f t="shared" si="114"/>
        <v/>
      </c>
      <c r="F3685" s="323">
        <f t="shared" si="115"/>
        <v>3683</v>
      </c>
      <c r="G3685" s="317"/>
      <c r="H3685" s="317"/>
      <c r="I3685" s="317"/>
      <c r="J3685" s="317"/>
      <c r="K3685" s="317"/>
      <c r="L3685" s="317"/>
      <c r="M3685" s="317"/>
      <c r="N3685" s="698"/>
      <c r="O3685" s="318"/>
      <c r="P3685" s="319"/>
      <c r="Q3685" s="320"/>
      <c r="R3685" s="319"/>
      <c r="S3685" s="319"/>
      <c r="T3685" s="320"/>
      <c r="U3685" s="321"/>
      <c r="V3685" s="270"/>
    </row>
    <row r="3686" spans="3:22">
      <c r="C3686" s="1">
        <f>+IF(D3686=1,COUNTIF($D$2:D3686,D3686),0)</f>
        <v>0</v>
      </c>
      <c r="D3686" s="1">
        <f>+COUNTIF($E$2:E3686,E3686)</f>
        <v>907</v>
      </c>
      <c r="E3686" s="1" t="str">
        <f t="shared" si="114"/>
        <v/>
      </c>
      <c r="F3686" s="323">
        <f t="shared" si="115"/>
        <v>3684</v>
      </c>
      <c r="G3686" s="317"/>
      <c r="H3686" s="317"/>
      <c r="I3686" s="317"/>
      <c r="J3686" s="317"/>
      <c r="K3686" s="317"/>
      <c r="L3686" s="317"/>
      <c r="M3686" s="317"/>
      <c r="N3686" s="698"/>
      <c r="O3686" s="318"/>
      <c r="P3686" s="319"/>
      <c r="Q3686" s="320"/>
      <c r="R3686" s="319"/>
      <c r="S3686" s="319"/>
      <c r="T3686" s="320"/>
      <c r="U3686" s="321"/>
      <c r="V3686" s="270"/>
    </row>
    <row r="3687" spans="3:22">
      <c r="C3687" s="1">
        <f>+IF(D3687=1,COUNTIF($D$2:D3687,D3687),0)</f>
        <v>0</v>
      </c>
      <c r="D3687" s="1">
        <f>+COUNTIF($E$2:E3687,E3687)</f>
        <v>908</v>
      </c>
      <c r="E3687" s="1" t="str">
        <f t="shared" si="114"/>
        <v/>
      </c>
      <c r="F3687" s="323">
        <f t="shared" si="115"/>
        <v>3685</v>
      </c>
      <c r="G3687" s="317"/>
      <c r="H3687" s="317"/>
      <c r="I3687" s="317"/>
      <c r="J3687" s="317"/>
      <c r="K3687" s="317"/>
      <c r="L3687" s="317"/>
      <c r="M3687" s="317"/>
      <c r="N3687" s="698"/>
      <c r="O3687" s="318"/>
      <c r="P3687" s="319"/>
      <c r="Q3687" s="320"/>
      <c r="R3687" s="319"/>
      <c r="S3687" s="319"/>
      <c r="T3687" s="320"/>
      <c r="U3687" s="321"/>
      <c r="V3687" s="270"/>
    </row>
    <row r="3688" spans="3:22">
      <c r="C3688" s="1">
        <f>+IF(D3688=1,COUNTIF($D$2:D3688,D3688),0)</f>
        <v>0</v>
      </c>
      <c r="D3688" s="1">
        <f>+COUNTIF($E$2:E3688,E3688)</f>
        <v>909</v>
      </c>
      <c r="E3688" s="1" t="str">
        <f t="shared" si="114"/>
        <v/>
      </c>
      <c r="F3688" s="323">
        <f t="shared" si="115"/>
        <v>3686</v>
      </c>
      <c r="G3688" s="317"/>
      <c r="H3688" s="317"/>
      <c r="I3688" s="317"/>
      <c r="J3688" s="317"/>
      <c r="K3688" s="317"/>
      <c r="L3688" s="317"/>
      <c r="M3688" s="317"/>
      <c r="N3688" s="698"/>
      <c r="O3688" s="318"/>
      <c r="P3688" s="319"/>
      <c r="Q3688" s="320"/>
      <c r="R3688" s="319"/>
      <c r="S3688" s="319"/>
      <c r="T3688" s="320"/>
      <c r="U3688" s="321"/>
      <c r="V3688" s="270"/>
    </row>
    <row r="3689" spans="3:22">
      <c r="C3689" s="1">
        <f>+IF(D3689=1,COUNTIF($D$2:D3689,D3689),0)</f>
        <v>0</v>
      </c>
      <c r="D3689" s="1">
        <f>+COUNTIF($E$2:E3689,E3689)</f>
        <v>910</v>
      </c>
      <c r="E3689" s="1" t="str">
        <f t="shared" si="114"/>
        <v/>
      </c>
      <c r="F3689" s="323">
        <f t="shared" si="115"/>
        <v>3687</v>
      </c>
      <c r="G3689" s="317"/>
      <c r="H3689" s="317"/>
      <c r="I3689" s="317"/>
      <c r="J3689" s="317"/>
      <c r="K3689" s="317"/>
      <c r="L3689" s="317"/>
      <c r="M3689" s="317"/>
      <c r="N3689" s="698"/>
      <c r="O3689" s="318"/>
      <c r="P3689" s="319"/>
      <c r="Q3689" s="320"/>
      <c r="R3689" s="319"/>
      <c r="S3689" s="319"/>
      <c r="T3689" s="320"/>
      <c r="U3689" s="321"/>
      <c r="V3689" s="270"/>
    </row>
    <row r="3690" spans="3:22">
      <c r="C3690" s="1">
        <f>+IF(D3690=1,COUNTIF($D$2:D3690,D3690),0)</f>
        <v>0</v>
      </c>
      <c r="D3690" s="1">
        <f>+COUNTIF($E$2:E3690,E3690)</f>
        <v>911</v>
      </c>
      <c r="E3690" s="1" t="str">
        <f t="shared" si="114"/>
        <v/>
      </c>
      <c r="F3690" s="323">
        <f t="shared" si="115"/>
        <v>3688</v>
      </c>
      <c r="G3690" s="317"/>
      <c r="H3690" s="317"/>
      <c r="I3690" s="317"/>
      <c r="J3690" s="317"/>
      <c r="K3690" s="317"/>
      <c r="L3690" s="317"/>
      <c r="M3690" s="317"/>
      <c r="N3690" s="698"/>
      <c r="O3690" s="318"/>
      <c r="P3690" s="319"/>
      <c r="Q3690" s="320"/>
      <c r="R3690" s="319"/>
      <c r="S3690" s="319"/>
      <c r="T3690" s="320"/>
      <c r="U3690" s="321"/>
      <c r="V3690" s="270"/>
    </row>
    <row r="3691" spans="3:22">
      <c r="C3691" s="1">
        <f>+IF(D3691=1,COUNTIF($D$2:D3691,D3691),0)</f>
        <v>0</v>
      </c>
      <c r="D3691" s="1">
        <f>+COUNTIF($E$2:E3691,E3691)</f>
        <v>912</v>
      </c>
      <c r="E3691" s="1" t="str">
        <f t="shared" si="114"/>
        <v/>
      </c>
      <c r="F3691" s="323">
        <f t="shared" si="115"/>
        <v>3689</v>
      </c>
      <c r="G3691" s="317"/>
      <c r="H3691" s="317"/>
      <c r="I3691" s="317"/>
      <c r="J3691" s="317"/>
      <c r="K3691" s="317"/>
      <c r="L3691" s="317"/>
      <c r="M3691" s="317"/>
      <c r="N3691" s="698"/>
      <c r="O3691" s="318"/>
      <c r="P3691" s="319"/>
      <c r="Q3691" s="320"/>
      <c r="R3691" s="319"/>
      <c r="S3691" s="319"/>
      <c r="T3691" s="320"/>
      <c r="U3691" s="321"/>
      <c r="V3691" s="270"/>
    </row>
    <row r="3692" spans="3:22">
      <c r="C3692" s="1">
        <f>+IF(D3692=1,COUNTIF($D$2:D3692,D3692),0)</f>
        <v>0</v>
      </c>
      <c r="D3692" s="1">
        <f>+COUNTIF($E$2:E3692,E3692)</f>
        <v>913</v>
      </c>
      <c r="E3692" s="1" t="str">
        <f t="shared" si="114"/>
        <v/>
      </c>
      <c r="F3692" s="323">
        <f t="shared" si="115"/>
        <v>3690</v>
      </c>
      <c r="G3692" s="317"/>
      <c r="H3692" s="317"/>
      <c r="I3692" s="317"/>
      <c r="J3692" s="317"/>
      <c r="K3692" s="317"/>
      <c r="L3692" s="317"/>
      <c r="M3692" s="317"/>
      <c r="N3692" s="698"/>
      <c r="O3692" s="318"/>
      <c r="P3692" s="319"/>
      <c r="Q3692" s="320"/>
      <c r="R3692" s="319"/>
      <c r="S3692" s="319"/>
      <c r="T3692" s="320"/>
      <c r="U3692" s="321"/>
      <c r="V3692" s="270"/>
    </row>
    <row r="3693" spans="3:22">
      <c r="C3693" s="1">
        <f>+IF(D3693=1,COUNTIF($D$2:D3693,D3693),0)</f>
        <v>0</v>
      </c>
      <c r="D3693" s="1">
        <f>+COUNTIF($E$2:E3693,E3693)</f>
        <v>914</v>
      </c>
      <c r="E3693" s="1" t="str">
        <f t="shared" si="114"/>
        <v/>
      </c>
      <c r="F3693" s="323">
        <f t="shared" si="115"/>
        <v>3691</v>
      </c>
      <c r="G3693" s="317"/>
      <c r="H3693" s="317"/>
      <c r="I3693" s="317"/>
      <c r="J3693" s="317"/>
      <c r="K3693" s="317"/>
      <c r="L3693" s="317"/>
      <c r="M3693" s="317"/>
      <c r="N3693" s="698"/>
      <c r="O3693" s="318"/>
      <c r="P3693" s="319"/>
      <c r="Q3693" s="320"/>
      <c r="R3693" s="319"/>
      <c r="S3693" s="319"/>
      <c r="T3693" s="320"/>
      <c r="U3693" s="321"/>
      <c r="V3693" s="270"/>
    </row>
    <row r="3694" spans="3:22">
      <c r="C3694" s="1">
        <f>+IF(D3694=1,COUNTIF($D$2:D3694,D3694),0)</f>
        <v>0</v>
      </c>
      <c r="D3694" s="1">
        <f>+COUNTIF($E$2:E3694,E3694)</f>
        <v>915</v>
      </c>
      <c r="E3694" s="1" t="str">
        <f t="shared" si="114"/>
        <v/>
      </c>
      <c r="F3694" s="323">
        <f t="shared" si="115"/>
        <v>3692</v>
      </c>
      <c r="G3694" s="317"/>
      <c r="H3694" s="317"/>
      <c r="I3694" s="317"/>
      <c r="J3694" s="317"/>
      <c r="K3694" s="317"/>
      <c r="L3694" s="317"/>
      <c r="M3694" s="317"/>
      <c r="N3694" s="698"/>
      <c r="O3694" s="318"/>
      <c r="P3694" s="319"/>
      <c r="Q3694" s="320"/>
      <c r="R3694" s="319"/>
      <c r="S3694" s="319"/>
      <c r="T3694" s="320"/>
      <c r="U3694" s="321"/>
      <c r="V3694" s="270"/>
    </row>
    <row r="3695" spans="3:22">
      <c r="C3695" s="1">
        <f>+IF(D3695=1,COUNTIF($D$2:D3695,D3695),0)</f>
        <v>0</v>
      </c>
      <c r="D3695" s="1">
        <f>+COUNTIF($E$2:E3695,E3695)</f>
        <v>916</v>
      </c>
      <c r="E3695" s="1" t="str">
        <f t="shared" si="114"/>
        <v/>
      </c>
      <c r="F3695" s="323">
        <f t="shared" si="115"/>
        <v>3693</v>
      </c>
      <c r="G3695" s="317"/>
      <c r="H3695" s="317"/>
      <c r="I3695" s="317"/>
      <c r="J3695" s="317"/>
      <c r="K3695" s="317"/>
      <c r="L3695" s="317"/>
      <c r="M3695" s="317"/>
      <c r="N3695" s="333"/>
      <c r="O3695" s="318"/>
      <c r="P3695" s="319"/>
      <c r="Q3695" s="320"/>
      <c r="R3695" s="319"/>
      <c r="S3695" s="319"/>
      <c r="T3695" s="320"/>
      <c r="U3695" s="321"/>
      <c r="V3695" s="270"/>
    </row>
    <row r="3696" spans="3:22">
      <c r="C3696" s="1">
        <f>+IF(D3696=1,COUNTIF($D$2:D3696,D3696),0)</f>
        <v>0</v>
      </c>
      <c r="D3696" s="1">
        <f>+COUNTIF($E$2:E3696,E3696)</f>
        <v>917</v>
      </c>
      <c r="E3696" s="1" t="str">
        <f t="shared" si="114"/>
        <v/>
      </c>
      <c r="F3696" s="323">
        <f t="shared" si="115"/>
        <v>3694</v>
      </c>
      <c r="G3696" s="317"/>
      <c r="H3696" s="317"/>
      <c r="I3696" s="317"/>
      <c r="J3696" s="317"/>
      <c r="K3696" s="317"/>
      <c r="L3696" s="317"/>
      <c r="M3696" s="317"/>
      <c r="N3696" s="698"/>
      <c r="O3696" s="318"/>
      <c r="P3696" s="319"/>
      <c r="Q3696" s="320"/>
      <c r="R3696" s="319"/>
      <c r="S3696" s="319"/>
      <c r="T3696" s="320"/>
      <c r="U3696" s="321"/>
      <c r="V3696" s="270"/>
    </row>
    <row r="3697" spans="3:22">
      <c r="C3697" s="1">
        <f>+IF(D3697=1,COUNTIF($D$2:D3697,D3697),0)</f>
        <v>0</v>
      </c>
      <c r="D3697" s="1">
        <f>+COUNTIF($E$2:E3697,E3697)</f>
        <v>918</v>
      </c>
      <c r="E3697" s="1" t="str">
        <f t="shared" si="114"/>
        <v/>
      </c>
      <c r="F3697" s="323">
        <f t="shared" si="115"/>
        <v>3695</v>
      </c>
      <c r="G3697" s="317"/>
      <c r="H3697" s="317"/>
      <c r="I3697" s="317"/>
      <c r="J3697" s="317"/>
      <c r="K3697" s="317"/>
      <c r="L3697" s="317"/>
      <c r="M3697" s="317"/>
      <c r="N3697" s="698"/>
      <c r="O3697" s="318"/>
      <c r="P3697" s="319"/>
      <c r="Q3697" s="320"/>
      <c r="R3697" s="319"/>
      <c r="S3697" s="319"/>
      <c r="T3697" s="320"/>
      <c r="U3697" s="321"/>
      <c r="V3697" s="270"/>
    </row>
    <row r="3698" spans="3:22">
      <c r="C3698" s="1">
        <f>+IF(D3698=1,COUNTIF($D$2:D3698,D3698),0)</f>
        <v>0</v>
      </c>
      <c r="D3698" s="1">
        <f>+COUNTIF($E$2:E3698,E3698)</f>
        <v>919</v>
      </c>
      <c r="E3698" s="1" t="str">
        <f t="shared" si="114"/>
        <v/>
      </c>
      <c r="F3698" s="323">
        <f t="shared" si="115"/>
        <v>3696</v>
      </c>
      <c r="G3698" s="317"/>
      <c r="H3698" s="317"/>
      <c r="I3698" s="317"/>
      <c r="J3698" s="317"/>
      <c r="K3698" s="317"/>
      <c r="L3698" s="317"/>
      <c r="M3698" s="317"/>
      <c r="N3698" s="698"/>
      <c r="O3698" s="318"/>
      <c r="P3698" s="319"/>
      <c r="Q3698" s="320"/>
      <c r="R3698" s="319"/>
      <c r="S3698" s="319"/>
      <c r="T3698" s="320"/>
      <c r="U3698" s="321"/>
      <c r="V3698" s="270"/>
    </row>
    <row r="3699" spans="3:22">
      <c r="C3699" s="1">
        <f>+IF(D3699=1,COUNTIF($D$2:D3699,D3699),0)</f>
        <v>0</v>
      </c>
      <c r="D3699" s="1">
        <f>+COUNTIF($E$2:E3699,E3699)</f>
        <v>920</v>
      </c>
      <c r="E3699" s="1" t="str">
        <f t="shared" si="114"/>
        <v/>
      </c>
      <c r="F3699" s="323">
        <f t="shared" si="115"/>
        <v>3697</v>
      </c>
      <c r="G3699" s="317"/>
      <c r="H3699" s="317"/>
      <c r="I3699" s="317"/>
      <c r="J3699" s="317"/>
      <c r="K3699" s="317"/>
      <c r="L3699" s="317"/>
      <c r="M3699" s="317"/>
      <c r="N3699" s="698"/>
      <c r="O3699" s="318"/>
      <c r="P3699" s="319"/>
      <c r="Q3699" s="320"/>
      <c r="R3699" s="319"/>
      <c r="S3699" s="319"/>
      <c r="T3699" s="320"/>
      <c r="U3699" s="321"/>
      <c r="V3699" s="270"/>
    </row>
    <row r="3700" spans="3:22">
      <c r="C3700" s="1">
        <f>+IF(D3700=1,COUNTIF($D$2:D3700,D3700),0)</f>
        <v>0</v>
      </c>
      <c r="D3700" s="1">
        <f>+COUNTIF($E$2:E3700,E3700)</f>
        <v>921</v>
      </c>
      <c r="E3700" s="1" t="str">
        <f t="shared" si="114"/>
        <v/>
      </c>
      <c r="F3700" s="323">
        <f t="shared" si="115"/>
        <v>3698</v>
      </c>
      <c r="G3700" s="317"/>
      <c r="H3700" s="317"/>
      <c r="I3700" s="317"/>
      <c r="J3700" s="317"/>
      <c r="K3700" s="317"/>
      <c r="L3700" s="317"/>
      <c r="M3700" s="317"/>
      <c r="N3700" s="698"/>
      <c r="O3700" s="318"/>
      <c r="P3700" s="319"/>
      <c r="Q3700" s="320"/>
      <c r="R3700" s="319"/>
      <c r="S3700" s="319"/>
      <c r="T3700" s="320"/>
      <c r="U3700" s="321"/>
      <c r="V3700" s="270"/>
    </row>
    <row r="3701" spans="3:22">
      <c r="C3701" s="1">
        <f>+IF(D3701=1,COUNTIF($D$2:D3701,D3701),0)</f>
        <v>0</v>
      </c>
      <c r="D3701" s="1">
        <f>+COUNTIF($E$2:E3701,E3701)</f>
        <v>922</v>
      </c>
      <c r="E3701" s="1" t="str">
        <f t="shared" si="114"/>
        <v/>
      </c>
      <c r="F3701" s="323">
        <f t="shared" si="115"/>
        <v>3699</v>
      </c>
      <c r="G3701" s="317"/>
      <c r="H3701" s="317"/>
      <c r="I3701" s="317"/>
      <c r="J3701" s="317"/>
      <c r="K3701" s="317"/>
      <c r="L3701" s="317"/>
      <c r="M3701" s="317"/>
      <c r="N3701" s="333"/>
      <c r="O3701" s="318"/>
      <c r="P3701" s="319"/>
      <c r="Q3701" s="320"/>
      <c r="R3701" s="319"/>
      <c r="S3701" s="319"/>
      <c r="T3701" s="320"/>
      <c r="U3701" s="321"/>
      <c r="V3701" s="270"/>
    </row>
    <row r="3702" spans="3:22">
      <c r="C3702" s="1">
        <f>+IF(D3702=1,COUNTIF($D$2:D3702,D3702),0)</f>
        <v>0</v>
      </c>
      <c r="D3702" s="1">
        <f>+COUNTIF($E$2:E3702,E3702)</f>
        <v>923</v>
      </c>
      <c r="E3702" s="1" t="str">
        <f t="shared" si="114"/>
        <v/>
      </c>
      <c r="F3702" s="323">
        <f t="shared" si="115"/>
        <v>3700</v>
      </c>
      <c r="G3702" s="317"/>
      <c r="H3702" s="317"/>
      <c r="I3702" s="317"/>
      <c r="J3702" s="317"/>
      <c r="K3702" s="317"/>
      <c r="L3702" s="317"/>
      <c r="M3702" s="317"/>
      <c r="N3702" s="698"/>
      <c r="O3702" s="318"/>
      <c r="P3702" s="319"/>
      <c r="Q3702" s="320"/>
      <c r="R3702" s="319"/>
      <c r="S3702" s="319"/>
      <c r="T3702" s="320"/>
      <c r="U3702" s="321"/>
      <c r="V3702" s="270"/>
    </row>
    <row r="3703" spans="3:22">
      <c r="C3703" s="1">
        <f>+IF(D3703=1,COUNTIF($D$2:D3703,D3703),0)</f>
        <v>0</v>
      </c>
      <c r="D3703" s="1">
        <f>+COUNTIF($E$2:E3703,E3703)</f>
        <v>924</v>
      </c>
      <c r="E3703" s="1" t="str">
        <f t="shared" si="114"/>
        <v/>
      </c>
      <c r="F3703" s="323">
        <f t="shared" si="115"/>
        <v>3701</v>
      </c>
      <c r="G3703" s="317"/>
      <c r="H3703" s="317"/>
      <c r="I3703" s="317"/>
      <c r="J3703" s="317"/>
      <c r="K3703" s="317"/>
      <c r="L3703" s="317"/>
      <c r="M3703" s="317"/>
      <c r="N3703" s="698"/>
      <c r="O3703" s="318"/>
      <c r="P3703" s="319"/>
      <c r="Q3703" s="320"/>
      <c r="R3703" s="319"/>
      <c r="S3703" s="319"/>
      <c r="T3703" s="320"/>
      <c r="U3703" s="321"/>
      <c r="V3703" s="270"/>
    </row>
    <row r="3704" spans="3:22">
      <c r="C3704" s="1">
        <f>+IF(D3704=1,COUNTIF($D$2:D3704,D3704),0)</f>
        <v>0</v>
      </c>
      <c r="D3704" s="1">
        <f>+COUNTIF($E$2:E3704,E3704)</f>
        <v>925</v>
      </c>
      <c r="E3704" s="1" t="str">
        <f t="shared" si="114"/>
        <v/>
      </c>
      <c r="F3704" s="323">
        <f t="shared" si="115"/>
        <v>3702</v>
      </c>
      <c r="G3704" s="317"/>
      <c r="H3704" s="317"/>
      <c r="I3704" s="317"/>
      <c r="J3704" s="317"/>
      <c r="K3704" s="317"/>
      <c r="L3704" s="317"/>
      <c r="M3704" s="317"/>
      <c r="N3704" s="698"/>
      <c r="O3704" s="318"/>
      <c r="P3704" s="319"/>
      <c r="Q3704" s="320"/>
      <c r="R3704" s="319"/>
      <c r="S3704" s="319"/>
      <c r="T3704" s="320"/>
      <c r="U3704" s="321"/>
      <c r="V3704" s="270"/>
    </row>
    <row r="3705" spans="3:22">
      <c r="C3705" s="1">
        <f>+IF(D3705=1,COUNTIF($D$2:D3705,D3705),0)</f>
        <v>0</v>
      </c>
      <c r="D3705" s="1">
        <f>+COUNTIF($E$2:E3705,E3705)</f>
        <v>926</v>
      </c>
      <c r="E3705" s="1" t="str">
        <f t="shared" si="114"/>
        <v/>
      </c>
      <c r="F3705" s="323">
        <f t="shared" si="115"/>
        <v>3703</v>
      </c>
      <c r="G3705" s="317"/>
      <c r="H3705" s="317"/>
      <c r="I3705" s="317"/>
      <c r="J3705" s="317"/>
      <c r="K3705" s="317"/>
      <c r="L3705" s="317"/>
      <c r="M3705" s="317"/>
      <c r="N3705" s="698"/>
      <c r="O3705" s="318"/>
      <c r="P3705" s="319"/>
      <c r="Q3705" s="320"/>
      <c r="R3705" s="319"/>
      <c r="S3705" s="319"/>
      <c r="T3705" s="320"/>
      <c r="U3705" s="321"/>
      <c r="V3705" s="270"/>
    </row>
    <row r="3706" spans="3:22">
      <c r="C3706" s="1">
        <f>+IF(D3706=1,COUNTIF($D$2:D3706,D3706),0)</f>
        <v>0</v>
      </c>
      <c r="D3706" s="1">
        <f>+COUNTIF($E$2:E3706,E3706)</f>
        <v>927</v>
      </c>
      <c r="E3706" s="1" t="str">
        <f t="shared" si="114"/>
        <v/>
      </c>
      <c r="F3706" s="323">
        <f t="shared" si="115"/>
        <v>3704</v>
      </c>
      <c r="G3706" s="317"/>
      <c r="H3706" s="317"/>
      <c r="I3706" s="317"/>
      <c r="J3706" s="317"/>
      <c r="K3706" s="317"/>
      <c r="L3706" s="317"/>
      <c r="M3706" s="317"/>
      <c r="N3706" s="698"/>
      <c r="O3706" s="318"/>
      <c r="P3706" s="319"/>
      <c r="Q3706" s="320"/>
      <c r="R3706" s="319"/>
      <c r="S3706" s="319"/>
      <c r="T3706" s="320"/>
      <c r="U3706" s="321"/>
      <c r="V3706" s="270"/>
    </row>
    <row r="3707" spans="3:22">
      <c r="C3707" s="1">
        <f>+IF(D3707=1,COUNTIF($D$2:D3707,D3707),0)</f>
        <v>0</v>
      </c>
      <c r="D3707" s="1">
        <f>+COUNTIF($E$2:E3707,E3707)</f>
        <v>928</v>
      </c>
      <c r="E3707" s="1" t="str">
        <f t="shared" si="114"/>
        <v/>
      </c>
      <c r="F3707" s="323">
        <f t="shared" si="115"/>
        <v>3705</v>
      </c>
      <c r="G3707" s="317"/>
      <c r="H3707" s="317"/>
      <c r="I3707" s="317"/>
      <c r="J3707" s="317"/>
      <c r="K3707" s="317"/>
      <c r="L3707" s="317"/>
      <c r="M3707" s="317"/>
      <c r="N3707" s="698"/>
      <c r="O3707" s="318"/>
      <c r="P3707" s="319"/>
      <c r="Q3707" s="320"/>
      <c r="R3707" s="319"/>
      <c r="S3707" s="319"/>
      <c r="T3707" s="320"/>
      <c r="U3707" s="321"/>
      <c r="V3707" s="270"/>
    </row>
    <row r="3708" spans="3:22">
      <c r="C3708" s="1">
        <f>+IF(D3708=1,COUNTIF($D$2:D3708,D3708),0)</f>
        <v>0</v>
      </c>
      <c r="D3708" s="1">
        <f>+COUNTIF($E$2:E3708,E3708)</f>
        <v>929</v>
      </c>
      <c r="E3708" s="1" t="str">
        <f t="shared" si="114"/>
        <v/>
      </c>
      <c r="F3708" s="323">
        <f t="shared" si="115"/>
        <v>3706</v>
      </c>
      <c r="G3708" s="317"/>
      <c r="H3708" s="317"/>
      <c r="I3708" s="317"/>
      <c r="J3708" s="317"/>
      <c r="K3708" s="317"/>
      <c r="L3708" s="317"/>
      <c r="M3708" s="317"/>
      <c r="N3708" s="698"/>
      <c r="O3708" s="318"/>
      <c r="P3708" s="319"/>
      <c r="Q3708" s="320"/>
      <c r="R3708" s="319"/>
      <c r="S3708" s="319"/>
      <c r="T3708" s="320"/>
      <c r="U3708" s="321"/>
      <c r="V3708" s="270"/>
    </row>
    <row r="3709" spans="3:22">
      <c r="C3709" s="1">
        <f>+IF(D3709=1,COUNTIF($D$2:D3709,D3709),0)</f>
        <v>0</v>
      </c>
      <c r="D3709" s="1">
        <f>+COUNTIF($E$2:E3709,E3709)</f>
        <v>930</v>
      </c>
      <c r="E3709" s="1" t="str">
        <f t="shared" si="114"/>
        <v/>
      </c>
      <c r="F3709" s="323">
        <f t="shared" si="115"/>
        <v>3707</v>
      </c>
      <c r="G3709" s="317"/>
      <c r="H3709" s="317"/>
      <c r="I3709" s="317"/>
      <c r="J3709" s="317"/>
      <c r="K3709" s="317"/>
      <c r="L3709" s="317"/>
      <c r="M3709" s="317"/>
      <c r="N3709" s="333"/>
      <c r="O3709" s="318"/>
      <c r="P3709" s="319"/>
      <c r="Q3709" s="320"/>
      <c r="R3709" s="319"/>
      <c r="S3709" s="319"/>
      <c r="T3709" s="320"/>
      <c r="U3709" s="321"/>
      <c r="V3709" s="270"/>
    </row>
    <row r="3710" spans="3:22">
      <c r="C3710" s="1">
        <f>+IF(D3710=1,COUNTIF($D$2:D3710,D3710),0)</f>
        <v>0</v>
      </c>
      <c r="D3710" s="1">
        <f>+COUNTIF($E$2:E3710,E3710)</f>
        <v>931</v>
      </c>
      <c r="E3710" s="1" t="str">
        <f t="shared" si="114"/>
        <v/>
      </c>
      <c r="F3710" s="323">
        <f t="shared" si="115"/>
        <v>3708</v>
      </c>
      <c r="G3710" s="317"/>
      <c r="H3710" s="317"/>
      <c r="I3710" s="317"/>
      <c r="J3710" s="317"/>
      <c r="K3710" s="317"/>
      <c r="L3710" s="317"/>
      <c r="M3710" s="317"/>
      <c r="N3710" s="698"/>
      <c r="O3710" s="318"/>
      <c r="P3710" s="319"/>
      <c r="Q3710" s="320"/>
      <c r="R3710" s="319"/>
      <c r="S3710" s="319"/>
      <c r="T3710" s="320"/>
      <c r="U3710" s="321"/>
      <c r="V3710" s="270"/>
    </row>
    <row r="3711" spans="3:22">
      <c r="C3711" s="1">
        <f>+IF(D3711=1,COUNTIF($D$2:D3711,D3711),0)</f>
        <v>0</v>
      </c>
      <c r="D3711" s="1">
        <f>+COUNTIF($E$2:E3711,E3711)</f>
        <v>932</v>
      </c>
      <c r="E3711" s="1" t="str">
        <f t="shared" si="114"/>
        <v/>
      </c>
      <c r="F3711" s="323">
        <f t="shared" si="115"/>
        <v>3709</v>
      </c>
      <c r="G3711" s="317"/>
      <c r="H3711" s="317"/>
      <c r="I3711" s="317"/>
      <c r="J3711" s="317"/>
      <c r="K3711" s="317"/>
      <c r="L3711" s="317"/>
      <c r="M3711" s="317"/>
      <c r="N3711" s="698"/>
      <c r="O3711" s="318"/>
      <c r="P3711" s="319"/>
      <c r="Q3711" s="320"/>
      <c r="R3711" s="319"/>
      <c r="S3711" s="319"/>
      <c r="T3711" s="320"/>
      <c r="U3711" s="321"/>
      <c r="V3711" s="270"/>
    </row>
    <row r="3712" spans="3:22">
      <c r="C3712" s="1">
        <f>+IF(D3712=1,COUNTIF($D$2:D3712,D3712),0)</f>
        <v>0</v>
      </c>
      <c r="D3712" s="1">
        <f>+COUNTIF($E$2:E3712,E3712)</f>
        <v>933</v>
      </c>
      <c r="E3712" s="1" t="str">
        <f t="shared" si="114"/>
        <v/>
      </c>
      <c r="F3712" s="323">
        <f t="shared" si="115"/>
        <v>3710</v>
      </c>
      <c r="G3712" s="317"/>
      <c r="H3712" s="317"/>
      <c r="I3712" s="317"/>
      <c r="J3712" s="317"/>
      <c r="K3712" s="317"/>
      <c r="L3712" s="317"/>
      <c r="M3712" s="317"/>
      <c r="N3712" s="698"/>
      <c r="O3712" s="318"/>
      <c r="P3712" s="319"/>
      <c r="Q3712" s="320"/>
      <c r="R3712" s="319"/>
      <c r="S3712" s="319"/>
      <c r="T3712" s="320"/>
      <c r="U3712" s="321"/>
      <c r="V3712" s="270"/>
    </row>
    <row r="3713" spans="3:22">
      <c r="C3713" s="1">
        <f>+IF(D3713=1,COUNTIF($D$2:D3713,D3713),0)</f>
        <v>0</v>
      </c>
      <c r="D3713" s="1">
        <f>+COUNTIF($E$2:E3713,E3713)</f>
        <v>934</v>
      </c>
      <c r="E3713" s="1" t="str">
        <f t="shared" si="114"/>
        <v/>
      </c>
      <c r="F3713" s="323">
        <f t="shared" si="115"/>
        <v>3711</v>
      </c>
      <c r="G3713" s="317"/>
      <c r="H3713" s="317"/>
      <c r="I3713" s="317"/>
      <c r="J3713" s="317"/>
      <c r="K3713" s="317"/>
      <c r="L3713" s="317"/>
      <c r="M3713" s="317"/>
      <c r="N3713" s="698"/>
      <c r="O3713" s="318"/>
      <c r="P3713" s="319"/>
      <c r="Q3713" s="320"/>
      <c r="R3713" s="319"/>
      <c r="S3713" s="319"/>
      <c r="T3713" s="320"/>
      <c r="U3713" s="321"/>
      <c r="V3713" s="270"/>
    </row>
    <row r="3714" spans="3:22">
      <c r="C3714" s="1">
        <f>+IF(D3714=1,COUNTIF($D$2:D3714,D3714),0)</f>
        <v>0</v>
      </c>
      <c r="D3714" s="1">
        <f>+COUNTIF($E$2:E3714,E3714)</f>
        <v>935</v>
      </c>
      <c r="E3714" s="1" t="str">
        <f t="shared" si="114"/>
        <v/>
      </c>
      <c r="F3714" s="323">
        <f t="shared" si="115"/>
        <v>3712</v>
      </c>
      <c r="G3714" s="317"/>
      <c r="H3714" s="317"/>
      <c r="I3714" s="317"/>
      <c r="J3714" s="317"/>
      <c r="K3714" s="317"/>
      <c r="L3714" s="317"/>
      <c r="M3714" s="317"/>
      <c r="N3714" s="698"/>
      <c r="O3714" s="318"/>
      <c r="P3714" s="319"/>
      <c r="Q3714" s="320"/>
      <c r="R3714" s="319"/>
      <c r="S3714" s="319"/>
      <c r="T3714" s="320"/>
      <c r="U3714" s="321"/>
      <c r="V3714" s="270"/>
    </row>
    <row r="3715" spans="3:22">
      <c r="C3715" s="1">
        <f>+IF(D3715=1,COUNTIF($D$2:D3715,D3715),0)</f>
        <v>0</v>
      </c>
      <c r="D3715" s="1">
        <f>+COUNTIF($E$2:E3715,E3715)</f>
        <v>936</v>
      </c>
      <c r="E3715" s="1" t="str">
        <f t="shared" si="114"/>
        <v/>
      </c>
      <c r="F3715" s="323">
        <f t="shared" si="115"/>
        <v>3713</v>
      </c>
      <c r="G3715" s="317"/>
      <c r="H3715" s="317"/>
      <c r="I3715" s="317"/>
      <c r="J3715" s="317"/>
      <c r="K3715" s="317"/>
      <c r="L3715" s="317"/>
      <c r="M3715" s="317"/>
      <c r="N3715" s="698"/>
      <c r="O3715" s="318"/>
      <c r="P3715" s="319"/>
      <c r="Q3715" s="320"/>
      <c r="R3715" s="319"/>
      <c r="S3715" s="319"/>
      <c r="T3715" s="320"/>
      <c r="U3715" s="321"/>
      <c r="V3715" s="270"/>
    </row>
    <row r="3716" spans="3:22">
      <c r="C3716" s="1">
        <f>+IF(D3716=1,COUNTIF($D$2:D3716,D3716),0)</f>
        <v>0</v>
      </c>
      <c r="D3716" s="1">
        <f>+COUNTIF($E$2:E3716,E3716)</f>
        <v>937</v>
      </c>
      <c r="E3716" s="1" t="str">
        <f t="shared" ref="E3716:E3779" si="116">+K3716&amp;N3716</f>
        <v/>
      </c>
      <c r="F3716" s="323">
        <f t="shared" si="115"/>
        <v>3714</v>
      </c>
      <c r="G3716" s="317"/>
      <c r="H3716" s="317"/>
      <c r="I3716" s="317"/>
      <c r="J3716" s="317"/>
      <c r="K3716" s="317"/>
      <c r="L3716" s="317"/>
      <c r="M3716" s="317"/>
      <c r="N3716" s="698"/>
      <c r="O3716" s="318"/>
      <c r="P3716" s="319"/>
      <c r="Q3716" s="320"/>
      <c r="R3716" s="319"/>
      <c r="S3716" s="319"/>
      <c r="T3716" s="320"/>
      <c r="U3716" s="321"/>
      <c r="V3716" s="270"/>
    </row>
    <row r="3717" spans="3:22">
      <c r="C3717" s="1">
        <f>+IF(D3717=1,COUNTIF($D$2:D3717,D3717),0)</f>
        <v>0</v>
      </c>
      <c r="D3717" s="1">
        <f>+COUNTIF($E$2:E3717,E3717)</f>
        <v>938</v>
      </c>
      <c r="E3717" s="1" t="str">
        <f t="shared" si="116"/>
        <v/>
      </c>
      <c r="F3717" s="323">
        <f t="shared" ref="F3717:F3780" si="117">ROW()-2</f>
        <v>3715</v>
      </c>
      <c r="G3717" s="317"/>
      <c r="H3717" s="317"/>
      <c r="I3717" s="317"/>
      <c r="J3717" s="317"/>
      <c r="K3717" s="317"/>
      <c r="L3717" s="317"/>
      <c r="M3717" s="317"/>
      <c r="N3717" s="698"/>
      <c r="O3717" s="318"/>
      <c r="P3717" s="319"/>
      <c r="Q3717" s="320"/>
      <c r="R3717" s="319"/>
      <c r="S3717" s="319"/>
      <c r="T3717" s="320"/>
      <c r="U3717" s="321"/>
      <c r="V3717" s="270"/>
    </row>
    <row r="3718" spans="3:22">
      <c r="C3718" s="1">
        <f>+IF(D3718=1,COUNTIF($D$2:D3718,D3718),0)</f>
        <v>0</v>
      </c>
      <c r="D3718" s="1">
        <f>+COUNTIF($E$2:E3718,E3718)</f>
        <v>939</v>
      </c>
      <c r="E3718" s="1" t="str">
        <f t="shared" si="116"/>
        <v/>
      </c>
      <c r="F3718" s="323">
        <f t="shared" si="117"/>
        <v>3716</v>
      </c>
      <c r="G3718" s="317"/>
      <c r="H3718" s="317"/>
      <c r="I3718" s="317"/>
      <c r="J3718" s="317"/>
      <c r="K3718" s="317"/>
      <c r="L3718" s="317"/>
      <c r="M3718" s="317"/>
      <c r="N3718" s="698"/>
      <c r="O3718" s="318"/>
      <c r="P3718" s="319"/>
      <c r="Q3718" s="320"/>
      <c r="R3718" s="319"/>
      <c r="S3718" s="319"/>
      <c r="T3718" s="320"/>
      <c r="U3718" s="321"/>
      <c r="V3718" s="270"/>
    </row>
    <row r="3719" spans="3:22">
      <c r="C3719" s="1">
        <f>+IF(D3719=1,COUNTIF($D$2:D3719,D3719),0)</f>
        <v>0</v>
      </c>
      <c r="D3719" s="1">
        <f>+COUNTIF($E$2:E3719,E3719)</f>
        <v>940</v>
      </c>
      <c r="E3719" s="1" t="str">
        <f t="shared" si="116"/>
        <v/>
      </c>
      <c r="F3719" s="323">
        <f t="shared" si="117"/>
        <v>3717</v>
      </c>
      <c r="G3719" s="317"/>
      <c r="H3719" s="317"/>
      <c r="I3719" s="317"/>
      <c r="J3719" s="317"/>
      <c r="K3719" s="317"/>
      <c r="L3719" s="317"/>
      <c r="M3719" s="317"/>
      <c r="N3719" s="698"/>
      <c r="O3719" s="318"/>
      <c r="P3719" s="319"/>
      <c r="Q3719" s="320"/>
      <c r="R3719" s="319"/>
      <c r="S3719" s="319"/>
      <c r="T3719" s="320"/>
      <c r="U3719" s="321"/>
      <c r="V3719" s="270"/>
    </row>
    <row r="3720" spans="3:22">
      <c r="C3720" s="1">
        <f>+IF(D3720=1,COUNTIF($D$2:D3720,D3720),0)</f>
        <v>0</v>
      </c>
      <c r="D3720" s="1">
        <f>+COUNTIF($E$2:E3720,E3720)</f>
        <v>941</v>
      </c>
      <c r="E3720" s="1" t="str">
        <f t="shared" si="116"/>
        <v/>
      </c>
      <c r="F3720" s="323">
        <f t="shared" si="117"/>
        <v>3718</v>
      </c>
      <c r="G3720" s="317"/>
      <c r="H3720" s="317"/>
      <c r="I3720" s="317"/>
      <c r="J3720" s="317"/>
      <c r="K3720" s="317"/>
      <c r="L3720" s="317"/>
      <c r="M3720" s="317"/>
      <c r="N3720" s="698"/>
      <c r="O3720" s="318"/>
      <c r="P3720" s="319"/>
      <c r="Q3720" s="320"/>
      <c r="R3720" s="319"/>
      <c r="S3720" s="319"/>
      <c r="T3720" s="320"/>
      <c r="U3720" s="321"/>
      <c r="V3720" s="270"/>
    </row>
    <row r="3721" spans="3:22">
      <c r="C3721" s="1">
        <f>+IF(D3721=1,COUNTIF($D$2:D3721,D3721),0)</f>
        <v>0</v>
      </c>
      <c r="D3721" s="1">
        <f>+COUNTIF($E$2:E3721,E3721)</f>
        <v>942</v>
      </c>
      <c r="E3721" s="1" t="str">
        <f t="shared" si="116"/>
        <v/>
      </c>
      <c r="F3721" s="323">
        <f t="shared" si="117"/>
        <v>3719</v>
      </c>
      <c r="G3721" s="317"/>
      <c r="H3721" s="317"/>
      <c r="I3721" s="317"/>
      <c r="J3721" s="317"/>
      <c r="K3721" s="317"/>
      <c r="L3721" s="317"/>
      <c r="M3721" s="317"/>
      <c r="N3721" s="698"/>
      <c r="O3721" s="318"/>
      <c r="P3721" s="319"/>
      <c r="Q3721" s="320"/>
      <c r="R3721" s="319"/>
      <c r="S3721" s="319"/>
      <c r="T3721" s="320"/>
      <c r="U3721" s="321"/>
      <c r="V3721" s="270"/>
    </row>
    <row r="3722" spans="3:22">
      <c r="C3722" s="1">
        <f>+IF(D3722=1,COUNTIF($D$2:D3722,D3722),0)</f>
        <v>0</v>
      </c>
      <c r="D3722" s="1">
        <f>+COUNTIF($E$2:E3722,E3722)</f>
        <v>943</v>
      </c>
      <c r="E3722" s="1" t="str">
        <f t="shared" si="116"/>
        <v/>
      </c>
      <c r="F3722" s="323">
        <f t="shared" si="117"/>
        <v>3720</v>
      </c>
      <c r="G3722" s="317"/>
      <c r="H3722" s="317"/>
      <c r="I3722" s="317"/>
      <c r="J3722" s="317"/>
      <c r="K3722" s="317"/>
      <c r="L3722" s="317"/>
      <c r="M3722" s="317"/>
      <c r="N3722" s="698"/>
      <c r="O3722" s="318"/>
      <c r="P3722" s="319"/>
      <c r="Q3722" s="320"/>
      <c r="R3722" s="319"/>
      <c r="S3722" s="319"/>
      <c r="T3722" s="320"/>
      <c r="U3722" s="321"/>
      <c r="V3722" s="270"/>
    </row>
    <row r="3723" spans="3:22">
      <c r="C3723" s="1">
        <f>+IF(D3723=1,COUNTIF($D$2:D3723,D3723),0)</f>
        <v>0</v>
      </c>
      <c r="D3723" s="1">
        <f>+COUNTIF($E$2:E3723,E3723)</f>
        <v>944</v>
      </c>
      <c r="E3723" s="1" t="str">
        <f t="shared" si="116"/>
        <v/>
      </c>
      <c r="F3723" s="323">
        <f t="shared" si="117"/>
        <v>3721</v>
      </c>
      <c r="G3723" s="317"/>
      <c r="H3723" s="317"/>
      <c r="I3723" s="317"/>
      <c r="J3723" s="317"/>
      <c r="K3723" s="317"/>
      <c r="L3723" s="317"/>
      <c r="M3723" s="317"/>
      <c r="N3723" s="698"/>
      <c r="O3723" s="318"/>
      <c r="P3723" s="319"/>
      <c r="Q3723" s="320"/>
      <c r="R3723" s="319"/>
      <c r="S3723" s="319"/>
      <c r="T3723" s="320"/>
      <c r="U3723" s="321"/>
      <c r="V3723" s="270"/>
    </row>
    <row r="3724" spans="3:22">
      <c r="C3724" s="1">
        <f>+IF(D3724=1,COUNTIF($D$2:D3724,D3724),0)</f>
        <v>0</v>
      </c>
      <c r="D3724" s="1">
        <f>+COUNTIF($E$2:E3724,E3724)</f>
        <v>945</v>
      </c>
      <c r="E3724" s="1" t="str">
        <f t="shared" si="116"/>
        <v/>
      </c>
      <c r="F3724" s="323">
        <f t="shared" si="117"/>
        <v>3722</v>
      </c>
      <c r="G3724" s="317"/>
      <c r="H3724" s="317"/>
      <c r="I3724" s="317"/>
      <c r="J3724" s="317"/>
      <c r="K3724" s="317"/>
      <c r="L3724" s="317"/>
      <c r="M3724" s="317"/>
      <c r="N3724" s="698"/>
      <c r="O3724" s="318"/>
      <c r="P3724" s="319"/>
      <c r="Q3724" s="320"/>
      <c r="R3724" s="319"/>
      <c r="S3724" s="319"/>
      <c r="T3724" s="320"/>
      <c r="U3724" s="321"/>
      <c r="V3724" s="270"/>
    </row>
    <row r="3725" spans="3:22">
      <c r="C3725" s="1">
        <f>+IF(D3725=1,COUNTIF($D$2:D3725,D3725),0)</f>
        <v>0</v>
      </c>
      <c r="D3725" s="1">
        <f>+COUNTIF($E$2:E3725,E3725)</f>
        <v>946</v>
      </c>
      <c r="E3725" s="1" t="str">
        <f t="shared" si="116"/>
        <v/>
      </c>
      <c r="F3725" s="323">
        <f t="shared" si="117"/>
        <v>3723</v>
      </c>
      <c r="G3725" s="317"/>
      <c r="H3725" s="317"/>
      <c r="I3725" s="317"/>
      <c r="J3725" s="317"/>
      <c r="K3725" s="317"/>
      <c r="L3725" s="317"/>
      <c r="M3725" s="317"/>
      <c r="N3725" s="698"/>
      <c r="O3725" s="318"/>
      <c r="P3725" s="319"/>
      <c r="Q3725" s="320"/>
      <c r="R3725" s="319"/>
      <c r="S3725" s="319"/>
      <c r="T3725" s="320"/>
      <c r="U3725" s="321"/>
      <c r="V3725" s="270"/>
    </row>
    <row r="3726" spans="3:22">
      <c r="C3726" s="1">
        <f>+IF(D3726=1,COUNTIF($D$2:D3726,D3726),0)</f>
        <v>0</v>
      </c>
      <c r="D3726" s="1">
        <f>+COUNTIF($E$2:E3726,E3726)</f>
        <v>947</v>
      </c>
      <c r="E3726" s="1" t="str">
        <f t="shared" si="116"/>
        <v/>
      </c>
      <c r="F3726" s="323">
        <f t="shared" si="117"/>
        <v>3724</v>
      </c>
      <c r="G3726" s="317"/>
      <c r="H3726" s="317"/>
      <c r="I3726" s="317"/>
      <c r="J3726" s="317"/>
      <c r="K3726" s="317"/>
      <c r="L3726" s="317"/>
      <c r="M3726" s="317"/>
      <c r="N3726" s="698"/>
      <c r="O3726" s="318"/>
      <c r="P3726" s="319"/>
      <c r="Q3726" s="320"/>
      <c r="R3726" s="319"/>
      <c r="S3726" s="319"/>
      <c r="T3726" s="320"/>
      <c r="U3726" s="321"/>
      <c r="V3726" s="270"/>
    </row>
    <row r="3727" spans="3:22">
      <c r="C3727" s="1">
        <f>+IF(D3727=1,COUNTIF($D$2:D3727,D3727),0)</f>
        <v>0</v>
      </c>
      <c r="D3727" s="1">
        <f>+COUNTIF($E$2:E3727,E3727)</f>
        <v>948</v>
      </c>
      <c r="E3727" s="1" t="str">
        <f t="shared" si="116"/>
        <v/>
      </c>
      <c r="F3727" s="323">
        <f t="shared" si="117"/>
        <v>3725</v>
      </c>
      <c r="G3727" s="317"/>
      <c r="H3727" s="317"/>
      <c r="I3727" s="317"/>
      <c r="J3727" s="317"/>
      <c r="K3727" s="317"/>
      <c r="L3727" s="317"/>
      <c r="M3727" s="317"/>
      <c r="N3727" s="698"/>
      <c r="O3727" s="318"/>
      <c r="P3727" s="319"/>
      <c r="Q3727" s="320"/>
      <c r="R3727" s="319"/>
      <c r="S3727" s="319"/>
      <c r="T3727" s="320"/>
      <c r="U3727" s="321"/>
      <c r="V3727" s="270"/>
    </row>
    <row r="3728" spans="3:22">
      <c r="C3728" s="1">
        <f>+IF(D3728=1,COUNTIF($D$2:D3728,D3728),0)</f>
        <v>0</v>
      </c>
      <c r="D3728" s="1">
        <f>+COUNTIF($E$2:E3728,E3728)</f>
        <v>949</v>
      </c>
      <c r="E3728" s="1" t="str">
        <f t="shared" si="116"/>
        <v/>
      </c>
      <c r="F3728" s="323">
        <f t="shared" si="117"/>
        <v>3726</v>
      </c>
      <c r="G3728" s="317"/>
      <c r="H3728" s="317"/>
      <c r="I3728" s="317"/>
      <c r="J3728" s="317"/>
      <c r="K3728" s="317"/>
      <c r="L3728" s="317"/>
      <c r="M3728" s="317"/>
      <c r="N3728" s="698"/>
      <c r="O3728" s="318"/>
      <c r="P3728" s="319"/>
      <c r="Q3728" s="320"/>
      <c r="R3728" s="319"/>
      <c r="S3728" s="319"/>
      <c r="T3728" s="320"/>
      <c r="U3728" s="321"/>
      <c r="V3728" s="270"/>
    </row>
    <row r="3729" spans="3:22">
      <c r="C3729" s="1">
        <f>+IF(D3729=1,COUNTIF($D$2:D3729,D3729),0)</f>
        <v>0</v>
      </c>
      <c r="D3729" s="1">
        <f>+COUNTIF($E$2:E3729,E3729)</f>
        <v>950</v>
      </c>
      <c r="E3729" s="1" t="str">
        <f t="shared" si="116"/>
        <v/>
      </c>
      <c r="F3729" s="323">
        <f t="shared" si="117"/>
        <v>3727</v>
      </c>
      <c r="G3729" s="317"/>
      <c r="H3729" s="317"/>
      <c r="I3729" s="317"/>
      <c r="J3729" s="317"/>
      <c r="K3729" s="317"/>
      <c r="L3729" s="317"/>
      <c r="M3729" s="317"/>
      <c r="N3729" s="698"/>
      <c r="O3729" s="318"/>
      <c r="P3729" s="319"/>
      <c r="Q3729" s="320"/>
      <c r="R3729" s="319"/>
      <c r="S3729" s="319"/>
      <c r="T3729" s="320"/>
      <c r="U3729" s="321"/>
      <c r="V3729" s="270"/>
    </row>
    <row r="3730" spans="3:22">
      <c r="C3730" s="1">
        <f>+IF(D3730=1,COUNTIF($D$2:D3730,D3730),0)</f>
        <v>0</v>
      </c>
      <c r="D3730" s="1">
        <f>+COUNTIF($E$2:E3730,E3730)</f>
        <v>951</v>
      </c>
      <c r="E3730" s="1" t="str">
        <f t="shared" si="116"/>
        <v/>
      </c>
      <c r="F3730" s="323">
        <f t="shared" si="117"/>
        <v>3728</v>
      </c>
      <c r="G3730" s="317"/>
      <c r="H3730" s="317"/>
      <c r="I3730" s="317"/>
      <c r="J3730" s="317"/>
      <c r="K3730" s="317"/>
      <c r="L3730" s="317"/>
      <c r="M3730" s="317"/>
      <c r="N3730" s="698"/>
      <c r="O3730" s="318"/>
      <c r="P3730" s="319"/>
      <c r="Q3730" s="320"/>
      <c r="R3730" s="319"/>
      <c r="S3730" s="319"/>
      <c r="T3730" s="320"/>
      <c r="U3730" s="321"/>
      <c r="V3730" s="270"/>
    </row>
    <row r="3731" spans="3:22">
      <c r="C3731" s="1">
        <f>+IF(D3731=1,COUNTIF($D$2:D3731,D3731),0)</f>
        <v>0</v>
      </c>
      <c r="D3731" s="1">
        <f>+COUNTIF($E$2:E3731,E3731)</f>
        <v>952</v>
      </c>
      <c r="E3731" s="1" t="str">
        <f t="shared" si="116"/>
        <v/>
      </c>
      <c r="F3731" s="323">
        <f t="shared" si="117"/>
        <v>3729</v>
      </c>
      <c r="G3731" s="317"/>
      <c r="H3731" s="317"/>
      <c r="I3731" s="317"/>
      <c r="J3731" s="317"/>
      <c r="K3731" s="317"/>
      <c r="L3731" s="317"/>
      <c r="M3731" s="317"/>
      <c r="N3731" s="698"/>
      <c r="O3731" s="318"/>
      <c r="P3731" s="319"/>
      <c r="Q3731" s="320"/>
      <c r="R3731" s="319"/>
      <c r="S3731" s="319"/>
      <c r="T3731" s="320"/>
      <c r="U3731" s="321"/>
      <c r="V3731" s="270"/>
    </row>
    <row r="3732" spans="3:22">
      <c r="C3732" s="1">
        <f>+IF(D3732=1,COUNTIF($D$2:D3732,D3732),0)</f>
        <v>0</v>
      </c>
      <c r="D3732" s="1">
        <f>+COUNTIF($E$2:E3732,E3732)</f>
        <v>953</v>
      </c>
      <c r="E3732" s="1" t="str">
        <f t="shared" si="116"/>
        <v/>
      </c>
      <c r="F3732" s="323">
        <f t="shared" si="117"/>
        <v>3730</v>
      </c>
      <c r="G3732" s="317"/>
      <c r="H3732" s="317"/>
      <c r="I3732" s="317"/>
      <c r="J3732" s="317"/>
      <c r="K3732" s="317"/>
      <c r="L3732" s="317"/>
      <c r="M3732" s="317"/>
      <c r="N3732" s="698"/>
      <c r="O3732" s="318"/>
      <c r="P3732" s="319"/>
      <c r="Q3732" s="320"/>
      <c r="R3732" s="319"/>
      <c r="S3732" s="319"/>
      <c r="T3732" s="320"/>
      <c r="U3732" s="321"/>
      <c r="V3732" s="270"/>
    </row>
    <row r="3733" spans="3:22">
      <c r="C3733" s="1">
        <f>+IF(D3733=1,COUNTIF($D$2:D3733,D3733),0)</f>
        <v>0</v>
      </c>
      <c r="D3733" s="1">
        <f>+COUNTIF($E$2:E3733,E3733)</f>
        <v>954</v>
      </c>
      <c r="E3733" s="1" t="str">
        <f t="shared" si="116"/>
        <v/>
      </c>
      <c r="F3733" s="323">
        <f t="shared" si="117"/>
        <v>3731</v>
      </c>
      <c r="G3733" s="317"/>
      <c r="H3733" s="317"/>
      <c r="I3733" s="317"/>
      <c r="J3733" s="317"/>
      <c r="K3733" s="317"/>
      <c r="L3733" s="317"/>
      <c r="M3733" s="317"/>
      <c r="N3733" s="698"/>
      <c r="O3733" s="318"/>
      <c r="P3733" s="319"/>
      <c r="Q3733" s="320"/>
      <c r="R3733" s="319"/>
      <c r="S3733" s="319"/>
      <c r="T3733" s="320"/>
      <c r="U3733" s="321"/>
      <c r="V3733" s="270"/>
    </row>
    <row r="3734" spans="3:22">
      <c r="C3734" s="1">
        <f>+IF(D3734=1,COUNTIF($D$2:D3734,D3734),0)</f>
        <v>0</v>
      </c>
      <c r="D3734" s="1">
        <f>+COUNTIF($E$2:E3734,E3734)</f>
        <v>955</v>
      </c>
      <c r="E3734" s="1" t="str">
        <f t="shared" si="116"/>
        <v/>
      </c>
      <c r="F3734" s="323">
        <f t="shared" si="117"/>
        <v>3732</v>
      </c>
      <c r="G3734" s="317"/>
      <c r="H3734" s="317"/>
      <c r="I3734" s="317"/>
      <c r="J3734" s="317"/>
      <c r="K3734" s="317"/>
      <c r="L3734" s="317"/>
      <c r="M3734" s="317"/>
      <c r="N3734" s="698"/>
      <c r="O3734" s="318"/>
      <c r="P3734" s="319"/>
      <c r="Q3734" s="320"/>
      <c r="R3734" s="319"/>
      <c r="S3734" s="319"/>
      <c r="T3734" s="320"/>
      <c r="U3734" s="321"/>
      <c r="V3734" s="270"/>
    </row>
    <row r="3735" spans="3:22">
      <c r="C3735" s="1">
        <f>+IF(D3735=1,COUNTIF($D$2:D3735,D3735),0)</f>
        <v>0</v>
      </c>
      <c r="D3735" s="1">
        <f>+COUNTIF($E$2:E3735,E3735)</f>
        <v>956</v>
      </c>
      <c r="E3735" s="1" t="str">
        <f t="shared" si="116"/>
        <v/>
      </c>
      <c r="F3735" s="323">
        <f t="shared" si="117"/>
        <v>3733</v>
      </c>
      <c r="G3735" s="317"/>
      <c r="H3735" s="317"/>
      <c r="I3735" s="317"/>
      <c r="J3735" s="317"/>
      <c r="K3735" s="317"/>
      <c r="L3735" s="317"/>
      <c r="M3735" s="317"/>
      <c r="N3735" s="698"/>
      <c r="O3735" s="318"/>
      <c r="P3735" s="319"/>
      <c r="Q3735" s="320"/>
      <c r="R3735" s="319"/>
      <c r="S3735" s="319"/>
      <c r="T3735" s="320"/>
      <c r="U3735" s="321"/>
      <c r="V3735" s="270"/>
    </row>
    <row r="3736" spans="3:22">
      <c r="C3736" s="1">
        <f>+IF(D3736=1,COUNTIF($D$2:D3736,D3736),0)</f>
        <v>0</v>
      </c>
      <c r="D3736" s="1">
        <f>+COUNTIF($E$2:E3736,E3736)</f>
        <v>957</v>
      </c>
      <c r="E3736" s="1" t="str">
        <f t="shared" si="116"/>
        <v/>
      </c>
      <c r="F3736" s="323">
        <f t="shared" si="117"/>
        <v>3734</v>
      </c>
      <c r="G3736" s="317"/>
      <c r="H3736" s="317"/>
      <c r="I3736" s="317"/>
      <c r="J3736" s="317"/>
      <c r="K3736" s="317"/>
      <c r="L3736" s="317"/>
      <c r="M3736" s="317"/>
      <c r="N3736" s="698"/>
      <c r="O3736" s="318"/>
      <c r="P3736" s="319"/>
      <c r="Q3736" s="320"/>
      <c r="R3736" s="319"/>
      <c r="S3736" s="319"/>
      <c r="T3736" s="320"/>
      <c r="U3736" s="321"/>
      <c r="V3736" s="270"/>
    </row>
    <row r="3737" spans="3:22">
      <c r="C3737" s="1">
        <f>+IF(D3737=1,COUNTIF($D$2:D3737,D3737),0)</f>
        <v>0</v>
      </c>
      <c r="D3737" s="1">
        <f>+COUNTIF($E$2:E3737,E3737)</f>
        <v>958</v>
      </c>
      <c r="E3737" s="1" t="str">
        <f t="shared" si="116"/>
        <v/>
      </c>
      <c r="F3737" s="323">
        <f t="shared" si="117"/>
        <v>3735</v>
      </c>
      <c r="G3737" s="317"/>
      <c r="H3737" s="317"/>
      <c r="I3737" s="317"/>
      <c r="J3737" s="317"/>
      <c r="K3737" s="317"/>
      <c r="L3737" s="317"/>
      <c r="M3737" s="317"/>
      <c r="N3737" s="698"/>
      <c r="O3737" s="318"/>
      <c r="P3737" s="319"/>
      <c r="Q3737" s="320"/>
      <c r="R3737" s="319"/>
      <c r="S3737" s="319"/>
      <c r="T3737" s="320"/>
      <c r="U3737" s="321"/>
      <c r="V3737" s="270"/>
    </row>
    <row r="3738" spans="3:22">
      <c r="C3738" s="1">
        <f>+IF(D3738=1,COUNTIF($D$2:D3738,D3738),0)</f>
        <v>0</v>
      </c>
      <c r="D3738" s="1">
        <f>+COUNTIF($E$2:E3738,E3738)</f>
        <v>959</v>
      </c>
      <c r="E3738" s="1" t="str">
        <f t="shared" si="116"/>
        <v/>
      </c>
      <c r="F3738" s="323">
        <f t="shared" si="117"/>
        <v>3736</v>
      </c>
      <c r="G3738" s="317"/>
      <c r="H3738" s="317"/>
      <c r="I3738" s="317"/>
      <c r="J3738" s="317"/>
      <c r="K3738" s="317"/>
      <c r="L3738" s="317"/>
      <c r="M3738" s="317"/>
      <c r="N3738" s="698"/>
      <c r="O3738" s="318"/>
      <c r="P3738" s="319"/>
      <c r="Q3738" s="320"/>
      <c r="R3738" s="319"/>
      <c r="S3738" s="319"/>
      <c r="T3738" s="320"/>
      <c r="U3738" s="321"/>
      <c r="V3738" s="270"/>
    </row>
    <row r="3739" spans="3:22">
      <c r="C3739" s="1">
        <f>+IF(D3739=1,COUNTIF($D$2:D3739,D3739),0)</f>
        <v>0</v>
      </c>
      <c r="D3739" s="1">
        <f>+COUNTIF($E$2:E3739,E3739)</f>
        <v>960</v>
      </c>
      <c r="E3739" s="1" t="str">
        <f t="shared" si="116"/>
        <v/>
      </c>
      <c r="F3739" s="323">
        <f t="shared" si="117"/>
        <v>3737</v>
      </c>
      <c r="G3739" s="317"/>
      <c r="H3739" s="317"/>
      <c r="I3739" s="317"/>
      <c r="J3739" s="317"/>
      <c r="K3739" s="317"/>
      <c r="L3739" s="317"/>
      <c r="M3739" s="317"/>
      <c r="N3739" s="698"/>
      <c r="O3739" s="318"/>
      <c r="P3739" s="319"/>
      <c r="Q3739" s="320"/>
      <c r="R3739" s="319"/>
      <c r="S3739" s="319"/>
      <c r="T3739" s="320"/>
      <c r="U3739" s="321"/>
      <c r="V3739" s="270"/>
    </row>
    <row r="3740" spans="3:22">
      <c r="C3740" s="1">
        <f>+IF(D3740=1,COUNTIF($D$2:D3740,D3740),0)</f>
        <v>0</v>
      </c>
      <c r="D3740" s="1">
        <f>+COUNTIF($E$2:E3740,E3740)</f>
        <v>961</v>
      </c>
      <c r="E3740" s="1" t="str">
        <f t="shared" si="116"/>
        <v/>
      </c>
      <c r="F3740" s="323">
        <f t="shared" si="117"/>
        <v>3738</v>
      </c>
      <c r="G3740" s="317"/>
      <c r="H3740" s="317"/>
      <c r="I3740" s="317"/>
      <c r="J3740" s="317"/>
      <c r="K3740" s="317"/>
      <c r="L3740" s="317"/>
      <c r="M3740" s="317"/>
      <c r="N3740" s="698"/>
      <c r="O3740" s="318"/>
      <c r="P3740" s="319"/>
      <c r="Q3740" s="320"/>
      <c r="R3740" s="319"/>
      <c r="S3740" s="319"/>
      <c r="T3740" s="320"/>
      <c r="U3740" s="321"/>
      <c r="V3740" s="270"/>
    </row>
    <row r="3741" spans="3:22">
      <c r="C3741" s="1">
        <f>+IF(D3741=1,COUNTIF($D$2:D3741,D3741),0)</f>
        <v>0</v>
      </c>
      <c r="D3741" s="1">
        <f>+COUNTIF($E$2:E3741,E3741)</f>
        <v>962</v>
      </c>
      <c r="E3741" s="1" t="str">
        <f t="shared" si="116"/>
        <v/>
      </c>
      <c r="F3741" s="323">
        <f t="shared" si="117"/>
        <v>3739</v>
      </c>
      <c r="G3741" s="317"/>
      <c r="H3741" s="317"/>
      <c r="I3741" s="317"/>
      <c r="J3741" s="317"/>
      <c r="K3741" s="317"/>
      <c r="L3741" s="317"/>
      <c r="M3741" s="317"/>
      <c r="N3741" s="698"/>
      <c r="O3741" s="318"/>
      <c r="P3741" s="319"/>
      <c r="Q3741" s="320"/>
      <c r="R3741" s="319"/>
      <c r="S3741" s="319"/>
      <c r="T3741" s="320"/>
      <c r="U3741" s="321"/>
      <c r="V3741" s="270"/>
    </row>
    <row r="3742" spans="3:22">
      <c r="C3742" s="1">
        <f>+IF(D3742=1,COUNTIF($D$2:D3742,D3742),0)</f>
        <v>0</v>
      </c>
      <c r="D3742" s="1">
        <f>+COUNTIF($E$2:E3742,E3742)</f>
        <v>963</v>
      </c>
      <c r="E3742" s="1" t="str">
        <f t="shared" si="116"/>
        <v/>
      </c>
      <c r="F3742" s="323">
        <f t="shared" si="117"/>
        <v>3740</v>
      </c>
      <c r="G3742" s="317"/>
      <c r="H3742" s="317"/>
      <c r="I3742" s="317"/>
      <c r="J3742" s="317"/>
      <c r="K3742" s="317"/>
      <c r="L3742" s="317"/>
      <c r="M3742" s="317"/>
      <c r="N3742" s="698"/>
      <c r="O3742" s="318"/>
      <c r="P3742" s="319"/>
      <c r="Q3742" s="320"/>
      <c r="R3742" s="319"/>
      <c r="S3742" s="319"/>
      <c r="T3742" s="320"/>
      <c r="U3742" s="321"/>
      <c r="V3742" s="270"/>
    </row>
    <row r="3743" spans="3:22">
      <c r="C3743" s="1">
        <f>+IF(D3743=1,COUNTIF($D$2:D3743,D3743),0)</f>
        <v>0</v>
      </c>
      <c r="D3743" s="1">
        <f>+COUNTIF($E$2:E3743,E3743)</f>
        <v>964</v>
      </c>
      <c r="E3743" s="1" t="str">
        <f t="shared" si="116"/>
        <v/>
      </c>
      <c r="F3743" s="323">
        <f t="shared" si="117"/>
        <v>3741</v>
      </c>
      <c r="G3743" s="317"/>
      <c r="H3743" s="317"/>
      <c r="I3743" s="317"/>
      <c r="J3743" s="317"/>
      <c r="K3743" s="317"/>
      <c r="L3743" s="317"/>
      <c r="M3743" s="317"/>
      <c r="N3743" s="698"/>
      <c r="O3743" s="318"/>
      <c r="P3743" s="319"/>
      <c r="Q3743" s="320"/>
      <c r="R3743" s="319"/>
      <c r="S3743" s="319"/>
      <c r="T3743" s="320"/>
      <c r="U3743" s="321"/>
      <c r="V3743" s="270"/>
    </row>
    <row r="3744" spans="3:22">
      <c r="C3744" s="1">
        <f>+IF(D3744=1,COUNTIF($D$2:D3744,D3744),0)</f>
        <v>0</v>
      </c>
      <c r="D3744" s="1">
        <f>+COUNTIF($E$2:E3744,E3744)</f>
        <v>965</v>
      </c>
      <c r="E3744" s="1" t="str">
        <f t="shared" si="116"/>
        <v/>
      </c>
      <c r="F3744" s="323">
        <f t="shared" si="117"/>
        <v>3742</v>
      </c>
      <c r="G3744" s="317"/>
      <c r="H3744" s="317"/>
      <c r="I3744" s="317"/>
      <c r="J3744" s="317"/>
      <c r="K3744" s="317"/>
      <c r="L3744" s="317"/>
      <c r="M3744" s="317"/>
      <c r="N3744" s="698"/>
      <c r="O3744" s="318"/>
      <c r="P3744" s="319"/>
      <c r="Q3744" s="320"/>
      <c r="R3744" s="319"/>
      <c r="S3744" s="319"/>
      <c r="T3744" s="320"/>
      <c r="U3744" s="321"/>
      <c r="V3744" s="270"/>
    </row>
    <row r="3745" spans="3:22">
      <c r="C3745" s="1">
        <f>+IF(D3745=1,COUNTIF($D$2:D3745,D3745),0)</f>
        <v>0</v>
      </c>
      <c r="D3745" s="1">
        <f>+COUNTIF($E$2:E3745,E3745)</f>
        <v>966</v>
      </c>
      <c r="E3745" s="1" t="str">
        <f t="shared" si="116"/>
        <v/>
      </c>
      <c r="F3745" s="323">
        <f t="shared" si="117"/>
        <v>3743</v>
      </c>
      <c r="G3745" s="317"/>
      <c r="H3745" s="317"/>
      <c r="I3745" s="317"/>
      <c r="J3745" s="317"/>
      <c r="K3745" s="317"/>
      <c r="L3745" s="317"/>
      <c r="M3745" s="317"/>
      <c r="N3745" s="698"/>
      <c r="O3745" s="318"/>
      <c r="P3745" s="319"/>
      <c r="Q3745" s="320"/>
      <c r="R3745" s="319"/>
      <c r="S3745" s="319"/>
      <c r="T3745" s="320"/>
      <c r="U3745" s="321"/>
      <c r="V3745" s="270"/>
    </row>
    <row r="3746" spans="3:22">
      <c r="C3746" s="1">
        <f>+IF(D3746=1,COUNTIF($D$2:D3746,D3746),0)</f>
        <v>0</v>
      </c>
      <c r="D3746" s="1">
        <f>+COUNTIF($E$2:E3746,E3746)</f>
        <v>967</v>
      </c>
      <c r="E3746" s="1" t="str">
        <f t="shared" si="116"/>
        <v/>
      </c>
      <c r="F3746" s="323">
        <f t="shared" si="117"/>
        <v>3744</v>
      </c>
      <c r="G3746" s="317"/>
      <c r="H3746" s="317"/>
      <c r="I3746" s="317"/>
      <c r="J3746" s="317"/>
      <c r="K3746" s="317"/>
      <c r="L3746" s="317"/>
      <c r="M3746" s="317"/>
      <c r="N3746" s="698"/>
      <c r="O3746" s="318"/>
      <c r="P3746" s="319"/>
      <c r="Q3746" s="320"/>
      <c r="R3746" s="319"/>
      <c r="S3746" s="319"/>
      <c r="T3746" s="320"/>
      <c r="U3746" s="321"/>
      <c r="V3746" s="270"/>
    </row>
    <row r="3747" spans="3:22">
      <c r="C3747" s="1">
        <f>+IF(D3747=1,COUNTIF($D$2:D3747,D3747),0)</f>
        <v>0</v>
      </c>
      <c r="D3747" s="1">
        <f>+COUNTIF($E$2:E3747,E3747)</f>
        <v>968</v>
      </c>
      <c r="E3747" s="1" t="str">
        <f t="shared" si="116"/>
        <v/>
      </c>
      <c r="F3747" s="323">
        <f t="shared" si="117"/>
        <v>3745</v>
      </c>
      <c r="G3747" s="317"/>
      <c r="H3747" s="317"/>
      <c r="I3747" s="317"/>
      <c r="J3747" s="317"/>
      <c r="K3747" s="317"/>
      <c r="L3747" s="317"/>
      <c r="M3747" s="317"/>
      <c r="N3747" s="698"/>
      <c r="O3747" s="318"/>
      <c r="P3747" s="319"/>
      <c r="Q3747" s="320"/>
      <c r="R3747" s="319"/>
      <c r="S3747" s="319"/>
      <c r="T3747" s="320"/>
      <c r="U3747" s="321"/>
      <c r="V3747" s="270"/>
    </row>
    <row r="3748" spans="3:22">
      <c r="C3748" s="1">
        <f>+IF(D3748=1,COUNTIF($D$2:D3748,D3748),0)</f>
        <v>0</v>
      </c>
      <c r="D3748" s="1">
        <f>+COUNTIF($E$2:E3748,E3748)</f>
        <v>969</v>
      </c>
      <c r="E3748" s="1" t="str">
        <f t="shared" si="116"/>
        <v/>
      </c>
      <c r="F3748" s="323">
        <f t="shared" si="117"/>
        <v>3746</v>
      </c>
      <c r="G3748" s="317"/>
      <c r="H3748" s="317"/>
      <c r="I3748" s="317"/>
      <c r="J3748" s="317"/>
      <c r="K3748" s="317"/>
      <c r="L3748" s="317"/>
      <c r="M3748" s="317"/>
      <c r="N3748" s="698"/>
      <c r="O3748" s="318"/>
      <c r="P3748" s="319"/>
      <c r="Q3748" s="320"/>
      <c r="R3748" s="319"/>
      <c r="S3748" s="319"/>
      <c r="T3748" s="320"/>
      <c r="U3748" s="321"/>
      <c r="V3748" s="270"/>
    </row>
    <row r="3749" spans="3:22">
      <c r="C3749" s="1">
        <f>+IF(D3749=1,COUNTIF($D$2:D3749,D3749),0)</f>
        <v>0</v>
      </c>
      <c r="D3749" s="1">
        <f>+COUNTIF($E$2:E3749,E3749)</f>
        <v>970</v>
      </c>
      <c r="E3749" s="1" t="str">
        <f t="shared" si="116"/>
        <v/>
      </c>
      <c r="F3749" s="323">
        <f t="shared" si="117"/>
        <v>3747</v>
      </c>
      <c r="G3749" s="317"/>
      <c r="H3749" s="317"/>
      <c r="I3749" s="317"/>
      <c r="J3749" s="317"/>
      <c r="K3749" s="317"/>
      <c r="L3749" s="317"/>
      <c r="M3749" s="317"/>
      <c r="N3749" s="698"/>
      <c r="O3749" s="318"/>
      <c r="P3749" s="319"/>
      <c r="Q3749" s="320"/>
      <c r="R3749" s="319"/>
      <c r="S3749" s="319"/>
      <c r="T3749" s="320"/>
      <c r="U3749" s="321"/>
      <c r="V3749" s="270"/>
    </row>
    <row r="3750" spans="3:22">
      <c r="C3750" s="1">
        <f>+IF(D3750=1,COUNTIF($D$2:D3750,D3750),0)</f>
        <v>0</v>
      </c>
      <c r="D3750" s="1">
        <f>+COUNTIF($E$2:E3750,E3750)</f>
        <v>971</v>
      </c>
      <c r="E3750" s="1" t="str">
        <f t="shared" si="116"/>
        <v/>
      </c>
      <c r="F3750" s="323">
        <f t="shared" si="117"/>
        <v>3748</v>
      </c>
      <c r="G3750" s="317"/>
      <c r="H3750" s="317"/>
      <c r="I3750" s="317"/>
      <c r="J3750" s="317"/>
      <c r="K3750" s="317"/>
      <c r="L3750" s="317"/>
      <c r="M3750" s="317"/>
      <c r="N3750" s="698"/>
      <c r="O3750" s="318"/>
      <c r="P3750" s="319"/>
      <c r="Q3750" s="320"/>
      <c r="R3750" s="319"/>
      <c r="S3750" s="319"/>
      <c r="T3750" s="320"/>
      <c r="U3750" s="321"/>
      <c r="V3750" s="270"/>
    </row>
    <row r="3751" spans="3:22">
      <c r="C3751" s="1">
        <f>+IF(D3751=1,COUNTIF($D$2:D3751,D3751),0)</f>
        <v>0</v>
      </c>
      <c r="D3751" s="1">
        <f>+COUNTIF($E$2:E3751,E3751)</f>
        <v>972</v>
      </c>
      <c r="E3751" s="1" t="str">
        <f t="shared" si="116"/>
        <v/>
      </c>
      <c r="F3751" s="323">
        <f t="shared" si="117"/>
        <v>3749</v>
      </c>
      <c r="G3751" s="317"/>
      <c r="H3751" s="317"/>
      <c r="I3751" s="317"/>
      <c r="J3751" s="317"/>
      <c r="K3751" s="317"/>
      <c r="L3751" s="317"/>
      <c r="M3751" s="317"/>
      <c r="N3751" s="698"/>
      <c r="O3751" s="318"/>
      <c r="P3751" s="319"/>
      <c r="Q3751" s="320"/>
      <c r="R3751" s="319"/>
      <c r="S3751" s="319"/>
      <c r="T3751" s="320"/>
      <c r="U3751" s="321"/>
      <c r="V3751" s="270"/>
    </row>
    <row r="3752" spans="3:22">
      <c r="C3752" s="1">
        <f>+IF(D3752=1,COUNTIF($D$2:D3752,D3752),0)</f>
        <v>0</v>
      </c>
      <c r="D3752" s="1">
        <f>+COUNTIF($E$2:E3752,E3752)</f>
        <v>973</v>
      </c>
      <c r="E3752" s="1" t="str">
        <f t="shared" si="116"/>
        <v/>
      </c>
      <c r="F3752" s="323">
        <f t="shared" si="117"/>
        <v>3750</v>
      </c>
      <c r="G3752" s="317"/>
      <c r="H3752" s="317"/>
      <c r="I3752" s="317"/>
      <c r="J3752" s="317"/>
      <c r="K3752" s="317"/>
      <c r="L3752" s="317"/>
      <c r="M3752" s="317"/>
      <c r="N3752" s="698"/>
      <c r="O3752" s="318"/>
      <c r="P3752" s="319"/>
      <c r="Q3752" s="320"/>
      <c r="R3752" s="319"/>
      <c r="S3752" s="319"/>
      <c r="T3752" s="320"/>
      <c r="U3752" s="321"/>
      <c r="V3752" s="270"/>
    </row>
    <row r="3753" spans="3:22">
      <c r="C3753" s="1">
        <f>+IF(D3753=1,COUNTIF($D$2:D3753,D3753),0)</f>
        <v>0</v>
      </c>
      <c r="D3753" s="1">
        <f>+COUNTIF($E$2:E3753,E3753)</f>
        <v>974</v>
      </c>
      <c r="E3753" s="1" t="str">
        <f t="shared" si="116"/>
        <v/>
      </c>
      <c r="F3753" s="323">
        <f t="shared" si="117"/>
        <v>3751</v>
      </c>
      <c r="G3753" s="317"/>
      <c r="H3753" s="317"/>
      <c r="I3753" s="317"/>
      <c r="J3753" s="317"/>
      <c r="K3753" s="317"/>
      <c r="L3753" s="317"/>
      <c r="M3753" s="317"/>
      <c r="N3753" s="698"/>
      <c r="O3753" s="318"/>
      <c r="P3753" s="319"/>
      <c r="Q3753" s="320"/>
      <c r="R3753" s="319"/>
      <c r="S3753" s="319"/>
      <c r="T3753" s="320"/>
      <c r="U3753" s="321"/>
      <c r="V3753" s="270"/>
    </row>
    <row r="3754" spans="3:22">
      <c r="C3754" s="1">
        <f>+IF(D3754=1,COUNTIF($D$2:D3754,D3754),0)</f>
        <v>0</v>
      </c>
      <c r="D3754" s="1">
        <f>+COUNTIF($E$2:E3754,E3754)</f>
        <v>975</v>
      </c>
      <c r="E3754" s="1" t="str">
        <f t="shared" si="116"/>
        <v/>
      </c>
      <c r="F3754" s="323">
        <f t="shared" si="117"/>
        <v>3752</v>
      </c>
      <c r="G3754" s="317"/>
      <c r="H3754" s="317"/>
      <c r="I3754" s="317"/>
      <c r="J3754" s="317"/>
      <c r="K3754" s="317"/>
      <c r="L3754" s="317"/>
      <c r="M3754" s="317"/>
      <c r="N3754" s="698"/>
      <c r="O3754" s="318"/>
      <c r="P3754" s="319"/>
      <c r="Q3754" s="320"/>
      <c r="R3754" s="319"/>
      <c r="S3754" s="319"/>
      <c r="T3754" s="320"/>
      <c r="U3754" s="321"/>
      <c r="V3754" s="270"/>
    </row>
    <row r="3755" spans="3:22">
      <c r="C3755" s="1">
        <f>+IF(D3755=1,COUNTIF($D$2:D3755,D3755),0)</f>
        <v>0</v>
      </c>
      <c r="D3755" s="1">
        <f>+COUNTIF($E$2:E3755,E3755)</f>
        <v>976</v>
      </c>
      <c r="E3755" s="1" t="str">
        <f t="shared" si="116"/>
        <v/>
      </c>
      <c r="F3755" s="323">
        <f t="shared" si="117"/>
        <v>3753</v>
      </c>
      <c r="G3755" s="317"/>
      <c r="H3755" s="317"/>
      <c r="I3755" s="317"/>
      <c r="J3755" s="317"/>
      <c r="K3755" s="317"/>
      <c r="L3755" s="317"/>
      <c r="M3755" s="317"/>
      <c r="N3755" s="698"/>
      <c r="O3755" s="318"/>
      <c r="P3755" s="319"/>
      <c r="Q3755" s="320"/>
      <c r="R3755" s="319"/>
      <c r="S3755" s="319"/>
      <c r="T3755" s="320"/>
      <c r="U3755" s="321"/>
      <c r="V3755" s="270"/>
    </row>
    <row r="3756" spans="3:22">
      <c r="C3756" s="1">
        <f>+IF(D3756=1,COUNTIF($D$2:D3756,D3756),0)</f>
        <v>0</v>
      </c>
      <c r="D3756" s="1">
        <f>+COUNTIF($E$2:E3756,E3756)</f>
        <v>977</v>
      </c>
      <c r="E3756" s="1" t="str">
        <f t="shared" si="116"/>
        <v/>
      </c>
      <c r="F3756" s="323">
        <f t="shared" si="117"/>
        <v>3754</v>
      </c>
      <c r="G3756" s="317"/>
      <c r="H3756" s="317"/>
      <c r="I3756" s="317"/>
      <c r="J3756" s="317"/>
      <c r="K3756" s="317"/>
      <c r="L3756" s="317"/>
      <c r="M3756" s="317"/>
      <c r="N3756" s="698"/>
      <c r="O3756" s="318"/>
      <c r="P3756" s="319"/>
      <c r="Q3756" s="320"/>
      <c r="R3756" s="319"/>
      <c r="S3756" s="319"/>
      <c r="T3756" s="320"/>
      <c r="U3756" s="321"/>
      <c r="V3756" s="270"/>
    </row>
    <row r="3757" spans="3:22">
      <c r="C3757" s="1">
        <f>+IF(D3757=1,COUNTIF($D$2:D3757,D3757),0)</f>
        <v>0</v>
      </c>
      <c r="D3757" s="1">
        <f>+COUNTIF($E$2:E3757,E3757)</f>
        <v>978</v>
      </c>
      <c r="E3757" s="1" t="str">
        <f t="shared" si="116"/>
        <v/>
      </c>
      <c r="F3757" s="323">
        <f t="shared" si="117"/>
        <v>3755</v>
      </c>
      <c r="G3757" s="317"/>
      <c r="H3757" s="317"/>
      <c r="I3757" s="317"/>
      <c r="J3757" s="317"/>
      <c r="K3757" s="317"/>
      <c r="L3757" s="317"/>
      <c r="M3757" s="317"/>
      <c r="N3757" s="698"/>
      <c r="O3757" s="318"/>
      <c r="P3757" s="319"/>
      <c r="Q3757" s="320"/>
      <c r="R3757" s="319"/>
      <c r="S3757" s="319"/>
      <c r="T3757" s="320"/>
      <c r="U3757" s="321"/>
      <c r="V3757" s="270"/>
    </row>
    <row r="3758" spans="3:22">
      <c r="C3758" s="1">
        <f>+IF(D3758=1,COUNTIF($D$2:D3758,D3758),0)</f>
        <v>0</v>
      </c>
      <c r="D3758" s="1">
        <f>+COUNTIF($E$2:E3758,E3758)</f>
        <v>979</v>
      </c>
      <c r="E3758" s="1" t="str">
        <f t="shared" si="116"/>
        <v/>
      </c>
      <c r="F3758" s="323">
        <f t="shared" si="117"/>
        <v>3756</v>
      </c>
      <c r="G3758" s="317"/>
      <c r="H3758" s="317"/>
      <c r="I3758" s="317"/>
      <c r="J3758" s="317"/>
      <c r="K3758" s="317"/>
      <c r="L3758" s="317"/>
      <c r="M3758" s="317"/>
      <c r="N3758" s="698"/>
      <c r="O3758" s="318"/>
      <c r="P3758" s="319"/>
      <c r="Q3758" s="320"/>
      <c r="R3758" s="319"/>
      <c r="S3758" s="319"/>
      <c r="T3758" s="320"/>
      <c r="U3758" s="321"/>
      <c r="V3758" s="270"/>
    </row>
    <row r="3759" spans="3:22">
      <c r="C3759" s="1">
        <f>+IF(D3759=1,COUNTIF($D$2:D3759,D3759),0)</f>
        <v>0</v>
      </c>
      <c r="D3759" s="1">
        <f>+COUNTIF($E$2:E3759,E3759)</f>
        <v>980</v>
      </c>
      <c r="E3759" s="1" t="str">
        <f t="shared" si="116"/>
        <v/>
      </c>
      <c r="F3759" s="323">
        <f t="shared" si="117"/>
        <v>3757</v>
      </c>
      <c r="G3759" s="317"/>
      <c r="H3759" s="317"/>
      <c r="I3759" s="317"/>
      <c r="J3759" s="317"/>
      <c r="K3759" s="317"/>
      <c r="L3759" s="317"/>
      <c r="M3759" s="317"/>
      <c r="N3759" s="698"/>
      <c r="O3759" s="318"/>
      <c r="P3759" s="319"/>
      <c r="Q3759" s="320"/>
      <c r="R3759" s="319"/>
      <c r="S3759" s="319"/>
      <c r="T3759" s="320"/>
      <c r="U3759" s="321"/>
      <c r="V3759" s="270"/>
    </row>
    <row r="3760" spans="3:22">
      <c r="C3760" s="1">
        <f>+IF(D3760=1,COUNTIF($D$2:D3760,D3760),0)</f>
        <v>0</v>
      </c>
      <c r="D3760" s="1">
        <f>+COUNTIF($E$2:E3760,E3760)</f>
        <v>981</v>
      </c>
      <c r="E3760" s="1" t="str">
        <f t="shared" si="116"/>
        <v/>
      </c>
      <c r="F3760" s="323">
        <f t="shared" si="117"/>
        <v>3758</v>
      </c>
      <c r="G3760" s="317"/>
      <c r="H3760" s="317"/>
      <c r="I3760" s="317"/>
      <c r="J3760" s="317"/>
      <c r="K3760" s="317"/>
      <c r="L3760" s="317"/>
      <c r="M3760" s="317"/>
      <c r="N3760" s="698"/>
      <c r="O3760" s="318"/>
      <c r="P3760" s="319"/>
      <c r="Q3760" s="320"/>
      <c r="R3760" s="319"/>
      <c r="S3760" s="319"/>
      <c r="T3760" s="320"/>
      <c r="U3760" s="321"/>
      <c r="V3760" s="270"/>
    </row>
    <row r="3761" spans="3:22">
      <c r="C3761" s="1">
        <f>+IF(D3761=1,COUNTIF($D$2:D3761,D3761),0)</f>
        <v>0</v>
      </c>
      <c r="D3761" s="1">
        <f>+COUNTIF($E$2:E3761,E3761)</f>
        <v>982</v>
      </c>
      <c r="E3761" s="1" t="str">
        <f t="shared" si="116"/>
        <v/>
      </c>
      <c r="F3761" s="323">
        <f t="shared" si="117"/>
        <v>3759</v>
      </c>
      <c r="G3761" s="317"/>
      <c r="H3761" s="317"/>
      <c r="I3761" s="317"/>
      <c r="J3761" s="317"/>
      <c r="K3761" s="317"/>
      <c r="L3761" s="317"/>
      <c r="M3761" s="317"/>
      <c r="N3761" s="698"/>
      <c r="O3761" s="318"/>
      <c r="P3761" s="319"/>
      <c r="Q3761" s="320"/>
      <c r="R3761" s="319"/>
      <c r="S3761" s="319"/>
      <c r="T3761" s="320"/>
      <c r="U3761" s="321"/>
      <c r="V3761" s="270"/>
    </row>
    <row r="3762" spans="3:22">
      <c r="C3762" s="1">
        <f>+IF(D3762=1,COUNTIF($D$2:D3762,D3762),0)</f>
        <v>0</v>
      </c>
      <c r="D3762" s="1">
        <f>+COUNTIF($E$2:E3762,E3762)</f>
        <v>983</v>
      </c>
      <c r="E3762" s="1" t="str">
        <f t="shared" si="116"/>
        <v/>
      </c>
      <c r="F3762" s="323">
        <f t="shared" si="117"/>
        <v>3760</v>
      </c>
      <c r="G3762" s="317"/>
      <c r="H3762" s="317"/>
      <c r="I3762" s="317"/>
      <c r="J3762" s="317"/>
      <c r="K3762" s="317"/>
      <c r="L3762" s="317"/>
      <c r="M3762" s="317"/>
      <c r="N3762" s="698"/>
      <c r="O3762" s="318"/>
      <c r="P3762" s="319"/>
      <c r="Q3762" s="320"/>
      <c r="R3762" s="319"/>
      <c r="S3762" s="319"/>
      <c r="T3762" s="320"/>
      <c r="U3762" s="321"/>
      <c r="V3762" s="270"/>
    </row>
    <row r="3763" spans="3:22">
      <c r="C3763" s="1">
        <f>+IF(D3763=1,COUNTIF($D$2:D3763,D3763),0)</f>
        <v>0</v>
      </c>
      <c r="D3763" s="1">
        <f>+COUNTIF($E$2:E3763,E3763)</f>
        <v>984</v>
      </c>
      <c r="E3763" s="1" t="str">
        <f t="shared" si="116"/>
        <v/>
      </c>
      <c r="F3763" s="323">
        <f t="shared" si="117"/>
        <v>3761</v>
      </c>
      <c r="G3763" s="317"/>
      <c r="H3763" s="317"/>
      <c r="I3763" s="317"/>
      <c r="J3763" s="317"/>
      <c r="K3763" s="317"/>
      <c r="L3763" s="317"/>
      <c r="M3763" s="317"/>
      <c r="N3763" s="698"/>
      <c r="O3763" s="318"/>
      <c r="P3763" s="319"/>
      <c r="Q3763" s="320"/>
      <c r="R3763" s="319"/>
      <c r="S3763" s="319"/>
      <c r="T3763" s="320"/>
      <c r="U3763" s="321"/>
      <c r="V3763" s="270"/>
    </row>
    <row r="3764" spans="3:22">
      <c r="C3764" s="1">
        <f>+IF(D3764=1,COUNTIF($D$2:D3764,D3764),0)</f>
        <v>0</v>
      </c>
      <c r="D3764" s="1">
        <f>+COUNTIF($E$2:E3764,E3764)</f>
        <v>985</v>
      </c>
      <c r="E3764" s="1" t="str">
        <f t="shared" si="116"/>
        <v/>
      </c>
      <c r="F3764" s="323">
        <f t="shared" si="117"/>
        <v>3762</v>
      </c>
      <c r="G3764" s="317"/>
      <c r="H3764" s="317"/>
      <c r="I3764" s="317"/>
      <c r="J3764" s="317"/>
      <c r="K3764" s="317"/>
      <c r="L3764" s="317"/>
      <c r="M3764" s="317"/>
      <c r="N3764" s="698"/>
      <c r="O3764" s="318"/>
      <c r="P3764" s="319"/>
      <c r="Q3764" s="320"/>
      <c r="R3764" s="319"/>
      <c r="S3764" s="319"/>
      <c r="T3764" s="320"/>
      <c r="U3764" s="321"/>
      <c r="V3764" s="270"/>
    </row>
    <row r="3765" spans="3:22">
      <c r="C3765" s="1">
        <f>+IF(D3765=1,COUNTIF($D$2:D3765,D3765),0)</f>
        <v>0</v>
      </c>
      <c r="D3765" s="1">
        <f>+COUNTIF($E$2:E3765,E3765)</f>
        <v>986</v>
      </c>
      <c r="E3765" s="1" t="str">
        <f t="shared" si="116"/>
        <v/>
      </c>
      <c r="F3765" s="323">
        <f t="shared" si="117"/>
        <v>3763</v>
      </c>
      <c r="G3765" s="317"/>
      <c r="H3765" s="317"/>
      <c r="I3765" s="317"/>
      <c r="J3765" s="317"/>
      <c r="K3765" s="317"/>
      <c r="L3765" s="317"/>
      <c r="M3765" s="317"/>
      <c r="N3765" s="698"/>
      <c r="O3765" s="318"/>
      <c r="P3765" s="319"/>
      <c r="Q3765" s="320"/>
      <c r="R3765" s="319"/>
      <c r="S3765" s="319"/>
      <c r="T3765" s="320"/>
      <c r="U3765" s="321"/>
      <c r="V3765" s="270"/>
    </row>
    <row r="3766" spans="3:22">
      <c r="C3766" s="1">
        <f>+IF(D3766=1,COUNTIF($D$2:D3766,D3766),0)</f>
        <v>0</v>
      </c>
      <c r="D3766" s="1">
        <f>+COUNTIF($E$2:E3766,E3766)</f>
        <v>987</v>
      </c>
      <c r="E3766" s="1" t="str">
        <f t="shared" si="116"/>
        <v/>
      </c>
      <c r="F3766" s="323">
        <f t="shared" si="117"/>
        <v>3764</v>
      </c>
      <c r="G3766" s="317"/>
      <c r="H3766" s="317"/>
      <c r="I3766" s="317"/>
      <c r="J3766" s="317"/>
      <c r="K3766" s="317"/>
      <c r="L3766" s="317"/>
      <c r="M3766" s="317"/>
      <c r="N3766" s="698"/>
      <c r="O3766" s="318"/>
      <c r="P3766" s="319"/>
      <c r="Q3766" s="320"/>
      <c r="R3766" s="319"/>
      <c r="S3766" s="319"/>
      <c r="T3766" s="320"/>
      <c r="U3766" s="321"/>
      <c r="V3766" s="270"/>
    </row>
    <row r="3767" spans="3:22">
      <c r="C3767" s="1">
        <f>+IF(D3767=1,COUNTIF($D$2:D3767,D3767),0)</f>
        <v>0</v>
      </c>
      <c r="D3767" s="1">
        <f>+COUNTIF($E$2:E3767,E3767)</f>
        <v>988</v>
      </c>
      <c r="E3767" s="1" t="str">
        <f t="shared" si="116"/>
        <v/>
      </c>
      <c r="F3767" s="323">
        <f t="shared" si="117"/>
        <v>3765</v>
      </c>
      <c r="G3767" s="317"/>
      <c r="H3767" s="317"/>
      <c r="I3767" s="317"/>
      <c r="J3767" s="317"/>
      <c r="K3767" s="317"/>
      <c r="L3767" s="317"/>
      <c r="M3767" s="317"/>
      <c r="N3767" s="698"/>
      <c r="O3767" s="318"/>
      <c r="P3767" s="319"/>
      <c r="Q3767" s="320"/>
      <c r="R3767" s="319"/>
      <c r="S3767" s="319"/>
      <c r="T3767" s="320"/>
      <c r="U3767" s="321"/>
      <c r="V3767" s="270"/>
    </row>
    <row r="3768" spans="3:22">
      <c r="C3768" s="1">
        <f>+IF(D3768=1,COUNTIF($D$2:D3768,D3768),0)</f>
        <v>0</v>
      </c>
      <c r="D3768" s="1">
        <f>+COUNTIF($E$2:E3768,E3768)</f>
        <v>989</v>
      </c>
      <c r="E3768" s="1" t="str">
        <f t="shared" si="116"/>
        <v/>
      </c>
      <c r="F3768" s="323">
        <f t="shared" si="117"/>
        <v>3766</v>
      </c>
      <c r="G3768" s="317"/>
      <c r="H3768" s="317"/>
      <c r="I3768" s="317"/>
      <c r="J3768" s="317"/>
      <c r="K3768" s="317"/>
      <c r="L3768" s="317"/>
      <c r="M3768" s="317"/>
      <c r="N3768" s="698"/>
      <c r="O3768" s="318"/>
      <c r="P3768" s="319"/>
      <c r="Q3768" s="320"/>
      <c r="R3768" s="319"/>
      <c r="S3768" s="319"/>
      <c r="T3768" s="320"/>
      <c r="U3768" s="321"/>
      <c r="V3768" s="270"/>
    </row>
    <row r="3769" spans="3:22">
      <c r="C3769" s="1">
        <f>+IF(D3769=1,COUNTIF($D$2:D3769,D3769),0)</f>
        <v>0</v>
      </c>
      <c r="D3769" s="1">
        <f>+COUNTIF($E$2:E3769,E3769)</f>
        <v>990</v>
      </c>
      <c r="E3769" s="1" t="str">
        <f t="shared" si="116"/>
        <v/>
      </c>
      <c r="F3769" s="323">
        <f t="shared" si="117"/>
        <v>3767</v>
      </c>
      <c r="G3769" s="317"/>
      <c r="H3769" s="317"/>
      <c r="I3769" s="317"/>
      <c r="J3769" s="317"/>
      <c r="K3769" s="317"/>
      <c r="L3769" s="317"/>
      <c r="M3769" s="317"/>
      <c r="N3769" s="698"/>
      <c r="O3769" s="318"/>
      <c r="P3769" s="319"/>
      <c r="Q3769" s="320"/>
      <c r="R3769" s="319"/>
      <c r="S3769" s="319"/>
      <c r="T3769" s="320"/>
      <c r="U3769" s="321"/>
      <c r="V3769" s="270"/>
    </row>
    <row r="3770" spans="3:22">
      <c r="C3770" s="1">
        <f>+IF(D3770=1,COUNTIF($D$2:D3770,D3770),0)</f>
        <v>0</v>
      </c>
      <c r="D3770" s="1">
        <f>+COUNTIF($E$2:E3770,E3770)</f>
        <v>991</v>
      </c>
      <c r="E3770" s="1" t="str">
        <f t="shared" si="116"/>
        <v/>
      </c>
      <c r="F3770" s="323">
        <f t="shared" si="117"/>
        <v>3768</v>
      </c>
      <c r="G3770" s="317"/>
      <c r="H3770" s="317"/>
      <c r="I3770" s="317"/>
      <c r="J3770" s="317"/>
      <c r="K3770" s="317"/>
      <c r="L3770" s="317"/>
      <c r="M3770" s="317"/>
      <c r="N3770" s="698"/>
      <c r="O3770" s="318"/>
      <c r="P3770" s="319"/>
      <c r="Q3770" s="320"/>
      <c r="R3770" s="319"/>
      <c r="S3770" s="319"/>
      <c r="T3770" s="320"/>
      <c r="U3770" s="321"/>
      <c r="V3770" s="270"/>
    </row>
    <row r="3771" spans="3:22">
      <c r="C3771" s="1">
        <f>+IF(D3771=1,COUNTIF($D$2:D3771,D3771),0)</f>
        <v>0</v>
      </c>
      <c r="D3771" s="1">
        <f>+COUNTIF($E$2:E3771,E3771)</f>
        <v>992</v>
      </c>
      <c r="E3771" s="1" t="str">
        <f t="shared" si="116"/>
        <v/>
      </c>
      <c r="F3771" s="323">
        <f t="shared" si="117"/>
        <v>3769</v>
      </c>
      <c r="G3771" s="317"/>
      <c r="H3771" s="317"/>
      <c r="I3771" s="317"/>
      <c r="J3771" s="317"/>
      <c r="K3771" s="317"/>
      <c r="L3771" s="317"/>
      <c r="M3771" s="317"/>
      <c r="N3771" s="698"/>
      <c r="O3771" s="318"/>
      <c r="P3771" s="319"/>
      <c r="Q3771" s="320"/>
      <c r="R3771" s="319"/>
      <c r="S3771" s="319"/>
      <c r="T3771" s="320"/>
      <c r="U3771" s="321"/>
      <c r="V3771" s="270"/>
    </row>
    <row r="3772" spans="3:22">
      <c r="C3772" s="1">
        <f>+IF(D3772=1,COUNTIF($D$2:D3772,D3772),0)</f>
        <v>0</v>
      </c>
      <c r="D3772" s="1">
        <f>+COUNTIF($E$2:E3772,E3772)</f>
        <v>993</v>
      </c>
      <c r="E3772" s="1" t="str">
        <f t="shared" si="116"/>
        <v/>
      </c>
      <c r="F3772" s="323">
        <f t="shared" si="117"/>
        <v>3770</v>
      </c>
      <c r="G3772" s="317"/>
      <c r="H3772" s="317"/>
      <c r="I3772" s="317"/>
      <c r="J3772" s="317"/>
      <c r="K3772" s="317"/>
      <c r="L3772" s="317"/>
      <c r="M3772" s="317"/>
      <c r="N3772" s="698"/>
      <c r="O3772" s="318"/>
      <c r="P3772" s="319"/>
      <c r="Q3772" s="320"/>
      <c r="R3772" s="319"/>
      <c r="S3772" s="319"/>
      <c r="T3772" s="320"/>
      <c r="U3772" s="321"/>
      <c r="V3772" s="270"/>
    </row>
    <row r="3773" spans="3:22">
      <c r="C3773" s="1">
        <f>+IF(D3773=1,COUNTIF($D$2:D3773,D3773),0)</f>
        <v>0</v>
      </c>
      <c r="D3773" s="1">
        <f>+COUNTIF($E$2:E3773,E3773)</f>
        <v>994</v>
      </c>
      <c r="E3773" s="1" t="str">
        <f t="shared" si="116"/>
        <v/>
      </c>
      <c r="F3773" s="323">
        <f t="shared" si="117"/>
        <v>3771</v>
      </c>
      <c r="G3773" s="317"/>
      <c r="H3773" s="317"/>
      <c r="I3773" s="317"/>
      <c r="J3773" s="317"/>
      <c r="K3773" s="317"/>
      <c r="L3773" s="317"/>
      <c r="M3773" s="317"/>
      <c r="N3773" s="698"/>
      <c r="O3773" s="318"/>
      <c r="P3773" s="319"/>
      <c r="Q3773" s="320"/>
      <c r="R3773" s="319"/>
      <c r="S3773" s="319"/>
      <c r="T3773" s="320"/>
      <c r="U3773" s="321"/>
      <c r="V3773" s="270"/>
    </row>
    <row r="3774" spans="3:22">
      <c r="C3774" s="1">
        <f>+IF(D3774=1,COUNTIF($D$2:D3774,D3774),0)</f>
        <v>0</v>
      </c>
      <c r="D3774" s="1">
        <f>+COUNTIF($E$2:E3774,E3774)</f>
        <v>995</v>
      </c>
      <c r="E3774" s="1" t="str">
        <f t="shared" si="116"/>
        <v/>
      </c>
      <c r="F3774" s="323">
        <f t="shared" si="117"/>
        <v>3772</v>
      </c>
      <c r="G3774" s="317"/>
      <c r="H3774" s="317"/>
      <c r="I3774" s="317"/>
      <c r="J3774" s="317"/>
      <c r="K3774" s="317"/>
      <c r="L3774" s="317"/>
      <c r="M3774" s="317"/>
      <c r="N3774" s="698"/>
      <c r="O3774" s="318"/>
      <c r="P3774" s="319"/>
      <c r="Q3774" s="320"/>
      <c r="R3774" s="319"/>
      <c r="S3774" s="319"/>
      <c r="T3774" s="320"/>
      <c r="U3774" s="321"/>
      <c r="V3774" s="270"/>
    </row>
    <row r="3775" spans="3:22">
      <c r="C3775" s="1">
        <f>+IF(D3775=1,COUNTIF($D$2:D3775,D3775),0)</f>
        <v>0</v>
      </c>
      <c r="D3775" s="1">
        <f>+COUNTIF($E$2:E3775,E3775)</f>
        <v>996</v>
      </c>
      <c r="E3775" s="1" t="str">
        <f t="shared" si="116"/>
        <v/>
      </c>
      <c r="F3775" s="323">
        <f t="shared" si="117"/>
        <v>3773</v>
      </c>
      <c r="G3775" s="317"/>
      <c r="H3775" s="317"/>
      <c r="I3775" s="317"/>
      <c r="J3775" s="317"/>
      <c r="K3775" s="317"/>
      <c r="L3775" s="317"/>
      <c r="M3775" s="317"/>
      <c r="N3775" s="698"/>
      <c r="O3775" s="318"/>
      <c r="P3775" s="319"/>
      <c r="Q3775" s="320"/>
      <c r="R3775" s="319"/>
      <c r="S3775" s="319"/>
      <c r="T3775" s="320"/>
      <c r="U3775" s="321"/>
      <c r="V3775" s="270"/>
    </row>
    <row r="3776" spans="3:22">
      <c r="C3776" s="1">
        <f>+IF(D3776=1,COUNTIF($D$2:D3776,D3776),0)</f>
        <v>0</v>
      </c>
      <c r="D3776" s="1">
        <f>+COUNTIF($E$2:E3776,E3776)</f>
        <v>997</v>
      </c>
      <c r="E3776" s="1" t="str">
        <f t="shared" si="116"/>
        <v/>
      </c>
      <c r="F3776" s="323">
        <f t="shared" si="117"/>
        <v>3774</v>
      </c>
      <c r="G3776" s="317"/>
      <c r="H3776" s="317"/>
      <c r="I3776" s="317"/>
      <c r="J3776" s="317"/>
      <c r="K3776" s="317"/>
      <c r="L3776" s="317"/>
      <c r="M3776" s="317"/>
      <c r="N3776" s="698"/>
      <c r="O3776" s="318"/>
      <c r="P3776" s="319"/>
      <c r="Q3776" s="320"/>
      <c r="R3776" s="319"/>
      <c r="S3776" s="319"/>
      <c r="T3776" s="320"/>
      <c r="U3776" s="321"/>
      <c r="V3776" s="270"/>
    </row>
    <row r="3777" spans="3:22">
      <c r="C3777" s="1">
        <f>+IF(D3777=1,COUNTIF($D$2:D3777,D3777),0)</f>
        <v>0</v>
      </c>
      <c r="D3777" s="1">
        <f>+COUNTIF($E$2:E3777,E3777)</f>
        <v>998</v>
      </c>
      <c r="E3777" s="1" t="str">
        <f t="shared" si="116"/>
        <v/>
      </c>
      <c r="F3777" s="323">
        <f t="shared" si="117"/>
        <v>3775</v>
      </c>
      <c r="G3777" s="317"/>
      <c r="H3777" s="317"/>
      <c r="I3777" s="317"/>
      <c r="J3777" s="317"/>
      <c r="K3777" s="317"/>
      <c r="L3777" s="317"/>
      <c r="M3777" s="317"/>
      <c r="N3777" s="698"/>
      <c r="O3777" s="318"/>
      <c r="P3777" s="319"/>
      <c r="Q3777" s="320"/>
      <c r="R3777" s="319"/>
      <c r="S3777" s="319"/>
      <c r="T3777" s="320"/>
      <c r="U3777" s="321"/>
      <c r="V3777" s="270"/>
    </row>
    <row r="3778" spans="3:22">
      <c r="C3778" s="1">
        <f>+IF(D3778=1,COUNTIF($D$2:D3778,D3778),0)</f>
        <v>0</v>
      </c>
      <c r="D3778" s="1">
        <f>+COUNTIF($E$2:E3778,E3778)</f>
        <v>999</v>
      </c>
      <c r="E3778" s="1" t="str">
        <f t="shared" si="116"/>
        <v/>
      </c>
      <c r="F3778" s="323">
        <f t="shared" si="117"/>
        <v>3776</v>
      </c>
      <c r="G3778" s="317"/>
      <c r="H3778" s="317"/>
      <c r="I3778" s="317"/>
      <c r="J3778" s="317"/>
      <c r="K3778" s="317"/>
      <c r="L3778" s="317"/>
      <c r="M3778" s="317"/>
      <c r="N3778" s="698"/>
      <c r="O3778" s="318"/>
      <c r="P3778" s="319"/>
      <c r="Q3778" s="320"/>
      <c r="R3778" s="319"/>
      <c r="S3778" s="319"/>
      <c r="T3778" s="320"/>
      <c r="U3778" s="321"/>
      <c r="V3778" s="270"/>
    </row>
    <row r="3779" spans="3:22">
      <c r="C3779" s="1">
        <f>+IF(D3779=1,COUNTIF($D$2:D3779,D3779),0)</f>
        <v>0</v>
      </c>
      <c r="D3779" s="1">
        <f>+COUNTIF($E$2:E3779,E3779)</f>
        <v>1000</v>
      </c>
      <c r="E3779" s="1" t="str">
        <f t="shared" si="116"/>
        <v/>
      </c>
      <c r="F3779" s="323">
        <f t="shared" si="117"/>
        <v>3777</v>
      </c>
      <c r="G3779" s="317"/>
      <c r="H3779" s="317"/>
      <c r="I3779" s="317"/>
      <c r="J3779" s="317"/>
      <c r="K3779" s="317"/>
      <c r="L3779" s="317"/>
      <c r="M3779" s="317"/>
      <c r="N3779" s="698"/>
      <c r="O3779" s="318"/>
      <c r="P3779" s="319"/>
      <c r="Q3779" s="320"/>
      <c r="R3779" s="319"/>
      <c r="S3779" s="319"/>
      <c r="T3779" s="320"/>
      <c r="U3779" s="321"/>
      <c r="V3779" s="270"/>
    </row>
    <row r="3780" spans="3:22">
      <c r="C3780" s="1">
        <f>+IF(D3780=1,COUNTIF($D$2:D3780,D3780),0)</f>
        <v>0</v>
      </c>
      <c r="D3780" s="1">
        <f>+COUNTIF($E$2:E3780,E3780)</f>
        <v>1001</v>
      </c>
      <c r="E3780" s="1" t="str">
        <f t="shared" ref="E3780:E3843" si="118">+K3780&amp;N3780</f>
        <v/>
      </c>
      <c r="F3780" s="323">
        <f t="shared" si="117"/>
        <v>3778</v>
      </c>
      <c r="G3780" s="317"/>
      <c r="H3780" s="317"/>
      <c r="I3780" s="317"/>
      <c r="J3780" s="317"/>
      <c r="K3780" s="317"/>
      <c r="L3780" s="317"/>
      <c r="M3780" s="317"/>
      <c r="N3780" s="698"/>
      <c r="O3780" s="318"/>
      <c r="P3780" s="319"/>
      <c r="Q3780" s="320"/>
      <c r="R3780" s="319"/>
      <c r="S3780" s="319"/>
      <c r="T3780" s="320"/>
      <c r="U3780" s="321"/>
      <c r="V3780" s="270"/>
    </row>
    <row r="3781" spans="3:22">
      <c r="C3781" s="1">
        <f>+IF(D3781=1,COUNTIF($D$2:D3781,D3781),0)</f>
        <v>0</v>
      </c>
      <c r="D3781" s="1">
        <f>+COUNTIF($E$2:E3781,E3781)</f>
        <v>1002</v>
      </c>
      <c r="E3781" s="1" t="str">
        <f t="shared" si="118"/>
        <v/>
      </c>
      <c r="F3781" s="323">
        <f t="shared" ref="F3781:F3844" si="119">ROW()-2</f>
        <v>3779</v>
      </c>
      <c r="G3781" s="317"/>
      <c r="H3781" s="317"/>
      <c r="I3781" s="317"/>
      <c r="J3781" s="317"/>
      <c r="K3781" s="317"/>
      <c r="L3781" s="317"/>
      <c r="M3781" s="317"/>
      <c r="N3781" s="698"/>
      <c r="O3781" s="318"/>
      <c r="P3781" s="319"/>
      <c r="Q3781" s="320"/>
      <c r="R3781" s="319"/>
      <c r="S3781" s="319"/>
      <c r="T3781" s="320"/>
      <c r="U3781" s="321"/>
      <c r="V3781" s="270"/>
    </row>
    <row r="3782" spans="3:22">
      <c r="C3782" s="1">
        <f>+IF(D3782=1,COUNTIF($D$2:D3782,D3782),0)</f>
        <v>0</v>
      </c>
      <c r="D3782" s="1">
        <f>+COUNTIF($E$2:E3782,E3782)</f>
        <v>1003</v>
      </c>
      <c r="E3782" s="1" t="str">
        <f t="shared" si="118"/>
        <v/>
      </c>
      <c r="F3782" s="323">
        <f t="shared" si="119"/>
        <v>3780</v>
      </c>
      <c r="G3782" s="317"/>
      <c r="H3782" s="317"/>
      <c r="I3782" s="317"/>
      <c r="J3782" s="317"/>
      <c r="K3782" s="317"/>
      <c r="L3782" s="317"/>
      <c r="M3782" s="317"/>
      <c r="N3782" s="698"/>
      <c r="O3782" s="318"/>
      <c r="P3782" s="319"/>
      <c r="Q3782" s="320"/>
      <c r="R3782" s="319"/>
      <c r="S3782" s="319"/>
      <c r="T3782" s="320"/>
      <c r="U3782" s="321"/>
      <c r="V3782" s="270"/>
    </row>
    <row r="3783" spans="3:22">
      <c r="C3783" s="1">
        <f>+IF(D3783=1,COUNTIF($D$2:D3783,D3783),0)</f>
        <v>0</v>
      </c>
      <c r="D3783" s="1">
        <f>+COUNTIF($E$2:E3783,E3783)</f>
        <v>1004</v>
      </c>
      <c r="E3783" s="1" t="str">
        <f t="shared" si="118"/>
        <v/>
      </c>
      <c r="F3783" s="323">
        <f t="shared" si="119"/>
        <v>3781</v>
      </c>
      <c r="G3783" s="317"/>
      <c r="H3783" s="317"/>
      <c r="I3783" s="317"/>
      <c r="J3783" s="317"/>
      <c r="K3783" s="317"/>
      <c r="L3783" s="317"/>
      <c r="M3783" s="317"/>
      <c r="N3783" s="698"/>
      <c r="O3783" s="318"/>
      <c r="P3783" s="319"/>
      <c r="Q3783" s="320"/>
      <c r="R3783" s="319"/>
      <c r="S3783" s="319"/>
      <c r="T3783" s="320"/>
      <c r="U3783" s="321"/>
      <c r="V3783" s="270"/>
    </row>
    <row r="3784" spans="3:22">
      <c r="C3784" s="1">
        <f>+IF(D3784=1,COUNTIF($D$2:D3784,D3784),0)</f>
        <v>0</v>
      </c>
      <c r="D3784" s="1">
        <f>+COUNTIF($E$2:E3784,E3784)</f>
        <v>1005</v>
      </c>
      <c r="E3784" s="1" t="str">
        <f t="shared" si="118"/>
        <v/>
      </c>
      <c r="F3784" s="323">
        <f t="shared" si="119"/>
        <v>3782</v>
      </c>
      <c r="G3784" s="317"/>
      <c r="H3784" s="317"/>
      <c r="I3784" s="317"/>
      <c r="J3784" s="317"/>
      <c r="K3784" s="317"/>
      <c r="L3784" s="317"/>
      <c r="M3784" s="317"/>
      <c r="N3784" s="698"/>
      <c r="O3784" s="318"/>
      <c r="P3784" s="319"/>
      <c r="Q3784" s="320"/>
      <c r="R3784" s="319"/>
      <c r="S3784" s="319"/>
      <c r="T3784" s="320"/>
      <c r="U3784" s="321"/>
      <c r="V3784" s="270"/>
    </row>
    <row r="3785" spans="3:22">
      <c r="C3785" s="1">
        <f>+IF(D3785=1,COUNTIF($D$2:D3785,D3785),0)</f>
        <v>0</v>
      </c>
      <c r="D3785" s="1">
        <f>+COUNTIF($E$2:E3785,E3785)</f>
        <v>1006</v>
      </c>
      <c r="E3785" s="1" t="str">
        <f t="shared" si="118"/>
        <v/>
      </c>
      <c r="F3785" s="323">
        <f t="shared" si="119"/>
        <v>3783</v>
      </c>
      <c r="G3785" s="317"/>
      <c r="H3785" s="317"/>
      <c r="I3785" s="317"/>
      <c r="J3785" s="317"/>
      <c r="K3785" s="317"/>
      <c r="L3785" s="317"/>
      <c r="M3785" s="317"/>
      <c r="N3785" s="698"/>
      <c r="O3785" s="318"/>
      <c r="P3785" s="319"/>
      <c r="Q3785" s="320"/>
      <c r="R3785" s="319"/>
      <c r="S3785" s="319"/>
      <c r="T3785" s="320"/>
      <c r="U3785" s="321"/>
      <c r="V3785" s="270"/>
    </row>
    <row r="3786" spans="3:22">
      <c r="C3786" s="1">
        <f>+IF(D3786=1,COUNTIF($D$2:D3786,D3786),0)</f>
        <v>0</v>
      </c>
      <c r="D3786" s="1">
        <f>+COUNTIF($E$2:E3786,E3786)</f>
        <v>1007</v>
      </c>
      <c r="E3786" s="1" t="str">
        <f t="shared" si="118"/>
        <v/>
      </c>
      <c r="F3786" s="323">
        <f t="shared" si="119"/>
        <v>3784</v>
      </c>
      <c r="G3786" s="317"/>
      <c r="H3786" s="317"/>
      <c r="I3786" s="317"/>
      <c r="J3786" s="317"/>
      <c r="K3786" s="317"/>
      <c r="L3786" s="317"/>
      <c r="M3786" s="317"/>
      <c r="N3786" s="698"/>
      <c r="O3786" s="318"/>
      <c r="P3786" s="319"/>
      <c r="Q3786" s="320"/>
      <c r="R3786" s="319"/>
      <c r="S3786" s="319"/>
      <c r="T3786" s="320"/>
      <c r="U3786" s="321"/>
      <c r="V3786" s="270"/>
    </row>
    <row r="3787" spans="3:22">
      <c r="C3787" s="1">
        <f>+IF(D3787=1,COUNTIF($D$2:D3787,D3787),0)</f>
        <v>0</v>
      </c>
      <c r="D3787" s="1">
        <f>+COUNTIF($E$2:E3787,E3787)</f>
        <v>1008</v>
      </c>
      <c r="E3787" s="1" t="str">
        <f t="shared" si="118"/>
        <v/>
      </c>
      <c r="F3787" s="323">
        <f t="shared" si="119"/>
        <v>3785</v>
      </c>
      <c r="G3787" s="317"/>
      <c r="H3787" s="317"/>
      <c r="I3787" s="317"/>
      <c r="J3787" s="317"/>
      <c r="K3787" s="317"/>
      <c r="L3787" s="317"/>
      <c r="M3787" s="317"/>
      <c r="N3787" s="698"/>
      <c r="O3787" s="318"/>
      <c r="P3787" s="319"/>
      <c r="Q3787" s="320"/>
      <c r="R3787" s="319"/>
      <c r="S3787" s="319"/>
      <c r="T3787" s="320"/>
      <c r="U3787" s="321"/>
      <c r="V3787" s="270"/>
    </row>
    <row r="3788" spans="3:22">
      <c r="C3788" s="1">
        <f>+IF(D3788=1,COUNTIF($D$2:D3788,D3788),0)</f>
        <v>0</v>
      </c>
      <c r="D3788" s="1">
        <f>+COUNTIF($E$2:E3788,E3788)</f>
        <v>1009</v>
      </c>
      <c r="E3788" s="1" t="str">
        <f t="shared" si="118"/>
        <v/>
      </c>
      <c r="F3788" s="323">
        <f t="shared" si="119"/>
        <v>3786</v>
      </c>
      <c r="G3788" s="317"/>
      <c r="H3788" s="317"/>
      <c r="I3788" s="317"/>
      <c r="J3788" s="317"/>
      <c r="K3788" s="317"/>
      <c r="L3788" s="317"/>
      <c r="M3788" s="317"/>
      <c r="N3788" s="698"/>
      <c r="O3788" s="318"/>
      <c r="P3788" s="319"/>
      <c r="Q3788" s="320"/>
      <c r="R3788" s="319"/>
      <c r="S3788" s="319"/>
      <c r="T3788" s="320"/>
      <c r="U3788" s="321"/>
      <c r="V3788" s="270"/>
    </row>
    <row r="3789" spans="3:22">
      <c r="C3789" s="1">
        <f>+IF(D3789=1,COUNTIF($D$2:D3789,D3789),0)</f>
        <v>0</v>
      </c>
      <c r="D3789" s="1">
        <f>+COUNTIF($E$2:E3789,E3789)</f>
        <v>1010</v>
      </c>
      <c r="E3789" s="1" t="str">
        <f t="shared" si="118"/>
        <v/>
      </c>
      <c r="F3789" s="323">
        <f t="shared" si="119"/>
        <v>3787</v>
      </c>
      <c r="G3789" s="317"/>
      <c r="H3789" s="317"/>
      <c r="I3789" s="317"/>
      <c r="J3789" s="317"/>
      <c r="K3789" s="317"/>
      <c r="L3789" s="317"/>
      <c r="M3789" s="317"/>
      <c r="N3789" s="698"/>
      <c r="O3789" s="318"/>
      <c r="P3789" s="319"/>
      <c r="Q3789" s="320"/>
      <c r="R3789" s="319"/>
      <c r="S3789" s="319"/>
      <c r="T3789" s="320"/>
      <c r="U3789" s="321"/>
      <c r="V3789" s="270"/>
    </row>
    <row r="3790" spans="3:22">
      <c r="C3790" s="1">
        <f>+IF(D3790=1,COUNTIF($D$2:D3790,D3790),0)</f>
        <v>0</v>
      </c>
      <c r="D3790" s="1">
        <f>+COUNTIF($E$2:E3790,E3790)</f>
        <v>1011</v>
      </c>
      <c r="E3790" s="1" t="str">
        <f t="shared" si="118"/>
        <v/>
      </c>
      <c r="F3790" s="323">
        <f t="shared" si="119"/>
        <v>3788</v>
      </c>
      <c r="G3790" s="317"/>
      <c r="H3790" s="317"/>
      <c r="I3790" s="317"/>
      <c r="J3790" s="317"/>
      <c r="K3790" s="317"/>
      <c r="L3790" s="317"/>
      <c r="M3790" s="317"/>
      <c r="N3790" s="698"/>
      <c r="O3790" s="318"/>
      <c r="P3790" s="319"/>
      <c r="Q3790" s="320"/>
      <c r="R3790" s="319"/>
      <c r="S3790" s="319"/>
      <c r="T3790" s="320"/>
      <c r="U3790" s="321"/>
      <c r="V3790" s="270"/>
    </row>
    <row r="3791" spans="3:22">
      <c r="C3791" s="1">
        <f>+IF(D3791=1,COUNTIF($D$2:D3791,D3791),0)</f>
        <v>0</v>
      </c>
      <c r="D3791" s="1">
        <f>+COUNTIF($E$2:E3791,E3791)</f>
        <v>1012</v>
      </c>
      <c r="E3791" s="1" t="str">
        <f t="shared" si="118"/>
        <v/>
      </c>
      <c r="F3791" s="323">
        <f t="shared" si="119"/>
        <v>3789</v>
      </c>
      <c r="G3791" s="317"/>
      <c r="H3791" s="317"/>
      <c r="I3791" s="317"/>
      <c r="J3791" s="317"/>
      <c r="K3791" s="317"/>
      <c r="L3791" s="317"/>
      <c r="M3791" s="317"/>
      <c r="N3791" s="698"/>
      <c r="O3791" s="318"/>
      <c r="P3791" s="319"/>
      <c r="Q3791" s="320"/>
      <c r="R3791" s="319"/>
      <c r="S3791" s="319"/>
      <c r="T3791" s="320"/>
      <c r="U3791" s="321"/>
      <c r="V3791" s="270"/>
    </row>
    <row r="3792" spans="3:22">
      <c r="C3792" s="1">
        <f>+IF(D3792=1,COUNTIF($D$2:D3792,D3792),0)</f>
        <v>0</v>
      </c>
      <c r="D3792" s="1">
        <f>+COUNTIF($E$2:E3792,E3792)</f>
        <v>1013</v>
      </c>
      <c r="E3792" s="1" t="str">
        <f t="shared" si="118"/>
        <v/>
      </c>
      <c r="F3792" s="323">
        <f t="shared" si="119"/>
        <v>3790</v>
      </c>
      <c r="G3792" s="317"/>
      <c r="H3792" s="317"/>
      <c r="I3792" s="317"/>
      <c r="J3792" s="317"/>
      <c r="K3792" s="317"/>
      <c r="L3792" s="317"/>
      <c r="M3792" s="317"/>
      <c r="N3792" s="698"/>
      <c r="O3792" s="318"/>
      <c r="P3792" s="319"/>
      <c r="Q3792" s="320"/>
      <c r="R3792" s="319"/>
      <c r="S3792" s="319"/>
      <c r="T3792" s="320"/>
      <c r="U3792" s="321"/>
      <c r="V3792" s="270"/>
    </row>
    <row r="3793" spans="3:22">
      <c r="C3793" s="1">
        <f>+IF(D3793=1,COUNTIF($D$2:D3793,D3793),0)</f>
        <v>0</v>
      </c>
      <c r="D3793" s="1">
        <f>+COUNTIF($E$2:E3793,E3793)</f>
        <v>1014</v>
      </c>
      <c r="E3793" s="1" t="str">
        <f t="shared" si="118"/>
        <v/>
      </c>
      <c r="F3793" s="323">
        <f t="shared" si="119"/>
        <v>3791</v>
      </c>
      <c r="G3793" s="317"/>
      <c r="H3793" s="317"/>
      <c r="I3793" s="317"/>
      <c r="J3793" s="317"/>
      <c r="K3793" s="317"/>
      <c r="L3793" s="317"/>
      <c r="M3793" s="317"/>
      <c r="N3793" s="698"/>
      <c r="O3793" s="318"/>
      <c r="P3793" s="319"/>
      <c r="Q3793" s="320"/>
      <c r="R3793" s="319"/>
      <c r="S3793" s="319"/>
      <c r="T3793" s="320"/>
      <c r="U3793" s="321"/>
      <c r="V3793" s="270"/>
    </row>
    <row r="3794" spans="3:22">
      <c r="C3794" s="1">
        <f>+IF(D3794=1,COUNTIF($D$2:D3794,D3794),0)</f>
        <v>0</v>
      </c>
      <c r="D3794" s="1">
        <f>+COUNTIF($E$2:E3794,E3794)</f>
        <v>1015</v>
      </c>
      <c r="E3794" s="1" t="str">
        <f t="shared" si="118"/>
        <v/>
      </c>
      <c r="F3794" s="323">
        <f t="shared" si="119"/>
        <v>3792</v>
      </c>
      <c r="G3794" s="317"/>
      <c r="H3794" s="317"/>
      <c r="I3794" s="317"/>
      <c r="J3794" s="317"/>
      <c r="K3794" s="317"/>
      <c r="L3794" s="317"/>
      <c r="M3794" s="317"/>
      <c r="N3794" s="698"/>
      <c r="O3794" s="318"/>
      <c r="P3794" s="319"/>
      <c r="Q3794" s="320"/>
      <c r="R3794" s="319"/>
      <c r="S3794" s="319"/>
      <c r="T3794" s="320"/>
      <c r="U3794" s="321"/>
      <c r="V3794" s="270"/>
    </row>
    <row r="3795" spans="3:22">
      <c r="C3795" s="1">
        <f>+IF(D3795=1,COUNTIF($D$2:D3795,D3795),0)</f>
        <v>0</v>
      </c>
      <c r="D3795" s="1">
        <f>+COUNTIF($E$2:E3795,E3795)</f>
        <v>1016</v>
      </c>
      <c r="E3795" s="1" t="str">
        <f t="shared" si="118"/>
        <v/>
      </c>
      <c r="F3795" s="323">
        <f t="shared" si="119"/>
        <v>3793</v>
      </c>
      <c r="G3795" s="317"/>
      <c r="H3795" s="317"/>
      <c r="I3795" s="317"/>
      <c r="J3795" s="317"/>
      <c r="K3795" s="317"/>
      <c r="L3795" s="317"/>
      <c r="M3795" s="317"/>
      <c r="N3795" s="698"/>
      <c r="O3795" s="318"/>
      <c r="P3795" s="319"/>
      <c r="Q3795" s="320"/>
      <c r="R3795" s="319"/>
      <c r="S3795" s="319"/>
      <c r="T3795" s="320"/>
      <c r="U3795" s="321"/>
      <c r="V3795" s="270"/>
    </row>
    <row r="3796" spans="3:22">
      <c r="C3796" s="1">
        <f>+IF(D3796=1,COUNTIF($D$2:D3796,D3796),0)</f>
        <v>0</v>
      </c>
      <c r="D3796" s="1">
        <f>+COUNTIF($E$2:E3796,E3796)</f>
        <v>1017</v>
      </c>
      <c r="E3796" s="1" t="str">
        <f t="shared" si="118"/>
        <v/>
      </c>
      <c r="F3796" s="323">
        <f t="shared" si="119"/>
        <v>3794</v>
      </c>
      <c r="G3796" s="317"/>
      <c r="H3796" s="317"/>
      <c r="I3796" s="317"/>
      <c r="J3796" s="317"/>
      <c r="K3796" s="317"/>
      <c r="L3796" s="317"/>
      <c r="M3796" s="317"/>
      <c r="N3796" s="698"/>
      <c r="O3796" s="318"/>
      <c r="P3796" s="319"/>
      <c r="Q3796" s="320"/>
      <c r="R3796" s="319"/>
      <c r="S3796" s="319"/>
      <c r="T3796" s="320"/>
      <c r="U3796" s="321"/>
      <c r="V3796" s="270"/>
    </row>
    <row r="3797" spans="3:22">
      <c r="C3797" s="1">
        <f>+IF(D3797=1,COUNTIF($D$2:D3797,D3797),0)</f>
        <v>0</v>
      </c>
      <c r="D3797" s="1">
        <f>+COUNTIF($E$2:E3797,E3797)</f>
        <v>1018</v>
      </c>
      <c r="E3797" s="1" t="str">
        <f t="shared" si="118"/>
        <v/>
      </c>
      <c r="F3797" s="323">
        <f t="shared" si="119"/>
        <v>3795</v>
      </c>
      <c r="G3797" s="317"/>
      <c r="H3797" s="317"/>
      <c r="I3797" s="317"/>
      <c r="J3797" s="317"/>
      <c r="K3797" s="317"/>
      <c r="L3797" s="317"/>
      <c r="M3797" s="317"/>
      <c r="N3797" s="698"/>
      <c r="O3797" s="318"/>
      <c r="P3797" s="319"/>
      <c r="Q3797" s="320"/>
      <c r="R3797" s="319"/>
      <c r="S3797" s="319"/>
      <c r="T3797" s="320"/>
      <c r="U3797" s="321"/>
      <c r="V3797" s="270"/>
    </row>
    <row r="3798" spans="3:22">
      <c r="C3798" s="1">
        <f>+IF(D3798=1,COUNTIF($D$2:D3798,D3798),0)</f>
        <v>0</v>
      </c>
      <c r="D3798" s="1">
        <f>+COUNTIF($E$2:E3798,E3798)</f>
        <v>1019</v>
      </c>
      <c r="E3798" s="1" t="str">
        <f t="shared" si="118"/>
        <v/>
      </c>
      <c r="F3798" s="323">
        <f t="shared" si="119"/>
        <v>3796</v>
      </c>
      <c r="G3798" s="317"/>
      <c r="H3798" s="317"/>
      <c r="I3798" s="317"/>
      <c r="J3798" s="317"/>
      <c r="K3798" s="317"/>
      <c r="L3798" s="317"/>
      <c r="M3798" s="317"/>
      <c r="N3798" s="698"/>
      <c r="O3798" s="318"/>
      <c r="P3798" s="319"/>
      <c r="Q3798" s="320"/>
      <c r="R3798" s="319"/>
      <c r="S3798" s="319"/>
      <c r="T3798" s="320"/>
      <c r="U3798" s="321"/>
      <c r="V3798" s="270"/>
    </row>
    <row r="3799" spans="3:22">
      <c r="C3799" s="1">
        <f>+IF(D3799=1,COUNTIF($D$2:D3799,D3799),0)</f>
        <v>0</v>
      </c>
      <c r="D3799" s="1">
        <f>+COUNTIF($E$2:E3799,E3799)</f>
        <v>1020</v>
      </c>
      <c r="E3799" s="1" t="str">
        <f t="shared" si="118"/>
        <v/>
      </c>
      <c r="F3799" s="323">
        <f t="shared" si="119"/>
        <v>3797</v>
      </c>
      <c r="G3799" s="317"/>
      <c r="H3799" s="317"/>
      <c r="I3799" s="317"/>
      <c r="J3799" s="317"/>
      <c r="K3799" s="317"/>
      <c r="L3799" s="317"/>
      <c r="M3799" s="317"/>
      <c r="N3799" s="698"/>
      <c r="O3799" s="318"/>
      <c r="P3799" s="319"/>
      <c r="Q3799" s="320"/>
      <c r="R3799" s="319"/>
      <c r="S3799" s="319"/>
      <c r="T3799" s="320"/>
      <c r="U3799" s="321"/>
      <c r="V3799" s="270"/>
    </row>
    <row r="3800" spans="3:22">
      <c r="C3800" s="1">
        <f>+IF(D3800=1,COUNTIF($D$2:D3800,D3800),0)</f>
        <v>0</v>
      </c>
      <c r="D3800" s="1">
        <f>+COUNTIF($E$2:E3800,E3800)</f>
        <v>1021</v>
      </c>
      <c r="E3800" s="1" t="str">
        <f t="shared" si="118"/>
        <v/>
      </c>
      <c r="F3800" s="323">
        <f t="shared" si="119"/>
        <v>3798</v>
      </c>
      <c r="G3800" s="317"/>
      <c r="H3800" s="317"/>
      <c r="I3800" s="317"/>
      <c r="J3800" s="317"/>
      <c r="K3800" s="317"/>
      <c r="L3800" s="317"/>
      <c r="M3800" s="317"/>
      <c r="N3800" s="698"/>
      <c r="O3800" s="318"/>
      <c r="P3800" s="319"/>
      <c r="Q3800" s="320"/>
      <c r="R3800" s="319"/>
      <c r="S3800" s="319"/>
      <c r="T3800" s="320"/>
      <c r="U3800" s="321"/>
      <c r="V3800" s="270"/>
    </row>
    <row r="3801" spans="3:22">
      <c r="C3801" s="1">
        <f>+IF(D3801=1,COUNTIF($D$2:D3801,D3801),0)</f>
        <v>0</v>
      </c>
      <c r="D3801" s="1">
        <f>+COUNTIF($E$2:E3801,E3801)</f>
        <v>1022</v>
      </c>
      <c r="E3801" s="1" t="str">
        <f t="shared" si="118"/>
        <v/>
      </c>
      <c r="F3801" s="323">
        <f t="shared" si="119"/>
        <v>3799</v>
      </c>
      <c r="G3801" s="317"/>
      <c r="H3801" s="317"/>
      <c r="I3801" s="317"/>
      <c r="J3801" s="317"/>
      <c r="K3801" s="317"/>
      <c r="L3801" s="317"/>
      <c r="M3801" s="317"/>
      <c r="N3801" s="698"/>
      <c r="O3801" s="318"/>
      <c r="P3801" s="319"/>
      <c r="Q3801" s="320"/>
      <c r="R3801" s="319"/>
      <c r="S3801" s="319"/>
      <c r="T3801" s="320"/>
      <c r="U3801" s="321"/>
      <c r="V3801" s="270"/>
    </row>
    <row r="3802" spans="3:22">
      <c r="C3802" s="1">
        <f>+IF(D3802=1,COUNTIF($D$2:D3802,D3802),0)</f>
        <v>0</v>
      </c>
      <c r="D3802" s="1">
        <f>+COUNTIF($E$2:E3802,E3802)</f>
        <v>1023</v>
      </c>
      <c r="E3802" s="1" t="str">
        <f t="shared" si="118"/>
        <v/>
      </c>
      <c r="F3802" s="323">
        <f t="shared" si="119"/>
        <v>3800</v>
      </c>
      <c r="G3802" s="317"/>
      <c r="H3802" s="317"/>
      <c r="I3802" s="317"/>
      <c r="J3802" s="317"/>
      <c r="K3802" s="317"/>
      <c r="L3802" s="317"/>
      <c r="M3802" s="317"/>
      <c r="N3802" s="698"/>
      <c r="O3802" s="318"/>
      <c r="P3802" s="319"/>
      <c r="Q3802" s="320"/>
      <c r="R3802" s="319"/>
      <c r="S3802" s="319"/>
      <c r="T3802" s="320"/>
      <c r="U3802" s="321"/>
      <c r="V3802" s="270"/>
    </row>
    <row r="3803" spans="3:22">
      <c r="C3803" s="1">
        <f>+IF(D3803=1,COUNTIF($D$2:D3803,D3803),0)</f>
        <v>0</v>
      </c>
      <c r="D3803" s="1">
        <f>+COUNTIF($E$2:E3803,E3803)</f>
        <v>1024</v>
      </c>
      <c r="E3803" s="1" t="str">
        <f t="shared" si="118"/>
        <v/>
      </c>
      <c r="F3803" s="323">
        <f t="shared" si="119"/>
        <v>3801</v>
      </c>
      <c r="G3803" s="317"/>
      <c r="H3803" s="317"/>
      <c r="I3803" s="317"/>
      <c r="J3803" s="317"/>
      <c r="K3803" s="317"/>
      <c r="L3803" s="317"/>
      <c r="M3803" s="317"/>
      <c r="N3803" s="698"/>
      <c r="O3803" s="318"/>
      <c r="P3803" s="319"/>
      <c r="Q3803" s="320"/>
      <c r="R3803" s="319"/>
      <c r="S3803" s="319"/>
      <c r="T3803" s="320"/>
      <c r="U3803" s="321"/>
      <c r="V3803" s="270"/>
    </row>
    <row r="3804" spans="3:22">
      <c r="C3804" s="1">
        <f>+IF(D3804=1,COUNTIF($D$2:D3804,D3804),0)</f>
        <v>0</v>
      </c>
      <c r="D3804" s="1">
        <f>+COUNTIF($E$2:E3804,E3804)</f>
        <v>1025</v>
      </c>
      <c r="E3804" s="1" t="str">
        <f t="shared" si="118"/>
        <v/>
      </c>
      <c r="F3804" s="323">
        <f t="shared" si="119"/>
        <v>3802</v>
      </c>
      <c r="G3804" s="317"/>
      <c r="H3804" s="317"/>
      <c r="I3804" s="317"/>
      <c r="J3804" s="317"/>
      <c r="K3804" s="317"/>
      <c r="L3804" s="317"/>
      <c r="M3804" s="317"/>
      <c r="N3804" s="698"/>
      <c r="O3804" s="318"/>
      <c r="P3804" s="319"/>
      <c r="Q3804" s="320"/>
      <c r="R3804" s="319"/>
      <c r="S3804" s="319"/>
      <c r="T3804" s="320"/>
      <c r="U3804" s="321"/>
      <c r="V3804" s="270"/>
    </row>
    <row r="3805" spans="3:22">
      <c r="C3805" s="1">
        <f>+IF(D3805=1,COUNTIF($D$2:D3805,D3805),0)</f>
        <v>0</v>
      </c>
      <c r="D3805" s="1">
        <f>+COUNTIF($E$2:E3805,E3805)</f>
        <v>1026</v>
      </c>
      <c r="E3805" s="1" t="str">
        <f t="shared" si="118"/>
        <v/>
      </c>
      <c r="F3805" s="323">
        <f t="shared" si="119"/>
        <v>3803</v>
      </c>
      <c r="G3805" s="317"/>
      <c r="H3805" s="317"/>
      <c r="I3805" s="317"/>
      <c r="J3805" s="317"/>
      <c r="K3805" s="317"/>
      <c r="L3805" s="317"/>
      <c r="M3805" s="317"/>
      <c r="N3805" s="698"/>
      <c r="O3805" s="318"/>
      <c r="P3805" s="319"/>
      <c r="Q3805" s="320"/>
      <c r="R3805" s="319"/>
      <c r="S3805" s="319"/>
      <c r="T3805" s="320"/>
      <c r="U3805" s="321"/>
      <c r="V3805" s="270"/>
    </row>
    <row r="3806" spans="3:22">
      <c r="C3806" s="1">
        <f>+IF(D3806=1,COUNTIF($D$2:D3806,D3806),0)</f>
        <v>0</v>
      </c>
      <c r="D3806" s="1">
        <f>+COUNTIF($E$2:E3806,E3806)</f>
        <v>1027</v>
      </c>
      <c r="E3806" s="1" t="str">
        <f t="shared" si="118"/>
        <v/>
      </c>
      <c r="F3806" s="323">
        <f t="shared" si="119"/>
        <v>3804</v>
      </c>
      <c r="G3806" s="317"/>
      <c r="H3806" s="317"/>
      <c r="I3806" s="317"/>
      <c r="J3806" s="317"/>
      <c r="K3806" s="317"/>
      <c r="L3806" s="317"/>
      <c r="M3806" s="317"/>
      <c r="N3806" s="698"/>
      <c r="O3806" s="318"/>
      <c r="P3806" s="319"/>
      <c r="Q3806" s="320"/>
      <c r="R3806" s="319"/>
      <c r="S3806" s="319"/>
      <c r="T3806" s="320"/>
      <c r="U3806" s="321"/>
      <c r="V3806" s="270"/>
    </row>
    <row r="3807" spans="3:22">
      <c r="C3807" s="1">
        <f>+IF(D3807=1,COUNTIF($D$2:D3807,D3807),0)</f>
        <v>0</v>
      </c>
      <c r="D3807" s="1">
        <f>+COUNTIF($E$2:E3807,E3807)</f>
        <v>1028</v>
      </c>
      <c r="E3807" s="1" t="str">
        <f t="shared" si="118"/>
        <v/>
      </c>
      <c r="F3807" s="323">
        <f t="shared" si="119"/>
        <v>3805</v>
      </c>
      <c r="G3807" s="317"/>
      <c r="H3807" s="317"/>
      <c r="I3807" s="317"/>
      <c r="J3807" s="317"/>
      <c r="K3807" s="317"/>
      <c r="L3807" s="317"/>
      <c r="M3807" s="317"/>
      <c r="N3807" s="698"/>
      <c r="O3807" s="318"/>
      <c r="P3807" s="319"/>
      <c r="Q3807" s="320"/>
      <c r="R3807" s="319"/>
      <c r="S3807" s="319"/>
      <c r="T3807" s="320"/>
      <c r="U3807" s="321"/>
      <c r="V3807" s="270"/>
    </row>
    <row r="3808" spans="3:22">
      <c r="C3808" s="1">
        <f>+IF(D3808=1,COUNTIF($D$2:D3808,D3808),0)</f>
        <v>0</v>
      </c>
      <c r="D3808" s="1">
        <f>+COUNTIF($E$2:E3808,E3808)</f>
        <v>1029</v>
      </c>
      <c r="E3808" s="1" t="str">
        <f t="shared" si="118"/>
        <v/>
      </c>
      <c r="F3808" s="323">
        <f t="shared" si="119"/>
        <v>3806</v>
      </c>
      <c r="G3808" s="317"/>
      <c r="H3808" s="317"/>
      <c r="I3808" s="317"/>
      <c r="J3808" s="317"/>
      <c r="K3808" s="317"/>
      <c r="L3808" s="317"/>
      <c r="M3808" s="317"/>
      <c r="N3808" s="698"/>
      <c r="O3808" s="318"/>
      <c r="P3808" s="319"/>
      <c r="Q3808" s="320"/>
      <c r="R3808" s="319"/>
      <c r="S3808" s="319"/>
      <c r="T3808" s="320"/>
      <c r="U3808" s="321"/>
      <c r="V3808" s="270"/>
    </row>
    <row r="3809" spans="3:22">
      <c r="C3809" s="1">
        <f>+IF(D3809=1,COUNTIF($D$2:D3809,D3809),0)</f>
        <v>0</v>
      </c>
      <c r="D3809" s="1">
        <f>+COUNTIF($E$2:E3809,E3809)</f>
        <v>1030</v>
      </c>
      <c r="E3809" s="1" t="str">
        <f t="shared" si="118"/>
        <v/>
      </c>
      <c r="F3809" s="323">
        <f t="shared" si="119"/>
        <v>3807</v>
      </c>
      <c r="G3809" s="317"/>
      <c r="H3809" s="317"/>
      <c r="I3809" s="317"/>
      <c r="J3809" s="317"/>
      <c r="K3809" s="317"/>
      <c r="L3809" s="317"/>
      <c r="M3809" s="317"/>
      <c r="N3809" s="698"/>
      <c r="O3809" s="318"/>
      <c r="P3809" s="319"/>
      <c r="Q3809" s="320"/>
      <c r="R3809" s="319"/>
      <c r="S3809" s="319"/>
      <c r="T3809" s="320"/>
      <c r="U3809" s="321"/>
      <c r="V3809" s="270"/>
    </row>
    <row r="3810" spans="3:22">
      <c r="C3810" s="1">
        <f>+IF(D3810=1,COUNTIF($D$2:D3810,D3810),0)</f>
        <v>0</v>
      </c>
      <c r="D3810" s="1">
        <f>+COUNTIF($E$2:E3810,E3810)</f>
        <v>1031</v>
      </c>
      <c r="E3810" s="1" t="str">
        <f t="shared" si="118"/>
        <v/>
      </c>
      <c r="F3810" s="323">
        <f t="shared" si="119"/>
        <v>3808</v>
      </c>
      <c r="G3810" s="317"/>
      <c r="H3810" s="317"/>
      <c r="I3810" s="317"/>
      <c r="J3810" s="317"/>
      <c r="K3810" s="317"/>
      <c r="L3810" s="317"/>
      <c r="M3810" s="317"/>
      <c r="N3810" s="698"/>
      <c r="O3810" s="318"/>
      <c r="P3810" s="319"/>
      <c r="Q3810" s="320"/>
      <c r="R3810" s="319"/>
      <c r="S3810" s="319"/>
      <c r="T3810" s="320"/>
      <c r="U3810" s="321"/>
      <c r="V3810" s="270"/>
    </row>
    <row r="3811" spans="3:22">
      <c r="C3811" s="1">
        <f>+IF(D3811=1,COUNTIF($D$2:D3811,D3811),0)</f>
        <v>0</v>
      </c>
      <c r="D3811" s="1">
        <f>+COUNTIF($E$2:E3811,E3811)</f>
        <v>1032</v>
      </c>
      <c r="E3811" s="1" t="str">
        <f t="shared" si="118"/>
        <v/>
      </c>
      <c r="F3811" s="323">
        <f t="shared" si="119"/>
        <v>3809</v>
      </c>
      <c r="G3811" s="317"/>
      <c r="H3811" s="317"/>
      <c r="I3811" s="317"/>
      <c r="J3811" s="317"/>
      <c r="K3811" s="317"/>
      <c r="L3811" s="317"/>
      <c r="M3811" s="317"/>
      <c r="N3811" s="698"/>
      <c r="O3811" s="318"/>
      <c r="P3811" s="319"/>
      <c r="Q3811" s="320"/>
      <c r="R3811" s="319"/>
      <c r="S3811" s="319"/>
      <c r="T3811" s="320"/>
      <c r="U3811" s="321"/>
      <c r="V3811" s="270"/>
    </row>
    <row r="3812" spans="3:22">
      <c r="C3812" s="1">
        <f>+IF(D3812=1,COUNTIF($D$2:D3812,D3812),0)</f>
        <v>0</v>
      </c>
      <c r="D3812" s="1">
        <f>+COUNTIF($E$2:E3812,E3812)</f>
        <v>1033</v>
      </c>
      <c r="E3812" s="1" t="str">
        <f t="shared" si="118"/>
        <v/>
      </c>
      <c r="F3812" s="323">
        <f t="shared" si="119"/>
        <v>3810</v>
      </c>
      <c r="G3812" s="317"/>
      <c r="H3812" s="317"/>
      <c r="I3812" s="317"/>
      <c r="J3812" s="317"/>
      <c r="K3812" s="317"/>
      <c r="L3812" s="317"/>
      <c r="M3812" s="317"/>
      <c r="N3812" s="698"/>
      <c r="O3812" s="318"/>
      <c r="P3812" s="319"/>
      <c r="Q3812" s="320"/>
      <c r="R3812" s="319"/>
      <c r="S3812" s="319"/>
      <c r="T3812" s="320"/>
      <c r="U3812" s="321"/>
      <c r="V3812" s="270"/>
    </row>
    <row r="3813" spans="3:22">
      <c r="C3813" s="1">
        <f>+IF(D3813=1,COUNTIF($D$2:D3813,D3813),0)</f>
        <v>0</v>
      </c>
      <c r="D3813" s="1">
        <f>+COUNTIF($E$2:E3813,E3813)</f>
        <v>1034</v>
      </c>
      <c r="E3813" s="1" t="str">
        <f t="shared" si="118"/>
        <v/>
      </c>
      <c r="F3813" s="323">
        <f t="shared" si="119"/>
        <v>3811</v>
      </c>
      <c r="G3813" s="317"/>
      <c r="H3813" s="317"/>
      <c r="I3813" s="317"/>
      <c r="J3813" s="317"/>
      <c r="K3813" s="317"/>
      <c r="L3813" s="317"/>
      <c r="M3813" s="317"/>
      <c r="N3813" s="698"/>
      <c r="O3813" s="318"/>
      <c r="P3813" s="319"/>
      <c r="Q3813" s="320"/>
      <c r="R3813" s="319"/>
      <c r="S3813" s="319"/>
      <c r="T3813" s="320"/>
      <c r="U3813" s="321"/>
      <c r="V3813" s="270"/>
    </row>
    <row r="3814" spans="3:22">
      <c r="C3814" s="1">
        <f>+IF(D3814=1,COUNTIF($D$2:D3814,D3814),0)</f>
        <v>0</v>
      </c>
      <c r="D3814" s="1">
        <f>+COUNTIF($E$2:E3814,E3814)</f>
        <v>1035</v>
      </c>
      <c r="E3814" s="1" t="str">
        <f t="shared" si="118"/>
        <v/>
      </c>
      <c r="F3814" s="323">
        <f t="shared" si="119"/>
        <v>3812</v>
      </c>
      <c r="G3814" s="317"/>
      <c r="H3814" s="317"/>
      <c r="I3814" s="317"/>
      <c r="J3814" s="317"/>
      <c r="K3814" s="317"/>
      <c r="L3814" s="317"/>
      <c r="M3814" s="317"/>
      <c r="N3814" s="698"/>
      <c r="O3814" s="318"/>
      <c r="P3814" s="319"/>
      <c r="Q3814" s="320"/>
      <c r="R3814" s="319"/>
      <c r="S3814" s="319"/>
      <c r="T3814" s="320"/>
      <c r="U3814" s="321"/>
      <c r="V3814" s="270"/>
    </row>
    <row r="3815" spans="3:22">
      <c r="C3815" s="1">
        <f>+IF(D3815=1,COUNTIF($D$2:D3815,D3815),0)</f>
        <v>0</v>
      </c>
      <c r="D3815" s="1">
        <f>+COUNTIF($E$2:E3815,E3815)</f>
        <v>1036</v>
      </c>
      <c r="E3815" s="1" t="str">
        <f t="shared" si="118"/>
        <v/>
      </c>
      <c r="F3815" s="323">
        <f t="shared" si="119"/>
        <v>3813</v>
      </c>
      <c r="G3815" s="317"/>
      <c r="H3815" s="317"/>
      <c r="I3815" s="317"/>
      <c r="J3815" s="317"/>
      <c r="K3815" s="317"/>
      <c r="L3815" s="317"/>
      <c r="M3815" s="317"/>
      <c r="N3815" s="698"/>
      <c r="O3815" s="318"/>
      <c r="P3815" s="319"/>
      <c r="Q3815" s="320"/>
      <c r="R3815" s="319"/>
      <c r="S3815" s="319"/>
      <c r="T3815" s="320"/>
      <c r="U3815" s="321"/>
      <c r="V3815" s="270"/>
    </row>
    <row r="3816" spans="3:22">
      <c r="C3816" s="1">
        <f>+IF(D3816=1,COUNTIF($D$2:D3816,D3816),0)</f>
        <v>0</v>
      </c>
      <c r="D3816" s="1">
        <f>+COUNTIF($E$2:E3816,E3816)</f>
        <v>1037</v>
      </c>
      <c r="E3816" s="1" t="str">
        <f t="shared" si="118"/>
        <v/>
      </c>
      <c r="F3816" s="323">
        <f t="shared" si="119"/>
        <v>3814</v>
      </c>
      <c r="G3816" s="317"/>
      <c r="H3816" s="317"/>
      <c r="I3816" s="317"/>
      <c r="J3816" s="317"/>
      <c r="K3816" s="317"/>
      <c r="L3816" s="317"/>
      <c r="M3816" s="317"/>
      <c r="N3816" s="698"/>
      <c r="O3816" s="318"/>
      <c r="P3816" s="319"/>
      <c r="Q3816" s="320"/>
      <c r="R3816" s="319"/>
      <c r="S3816" s="319"/>
      <c r="T3816" s="320"/>
      <c r="U3816" s="321"/>
      <c r="V3816" s="270"/>
    </row>
    <row r="3817" spans="3:22">
      <c r="C3817" s="1">
        <f>+IF(D3817=1,COUNTIF($D$2:D3817,D3817),0)</f>
        <v>0</v>
      </c>
      <c r="D3817" s="1">
        <f>+COUNTIF($E$2:E3817,E3817)</f>
        <v>1038</v>
      </c>
      <c r="E3817" s="1" t="str">
        <f t="shared" si="118"/>
        <v/>
      </c>
      <c r="F3817" s="323">
        <f t="shared" si="119"/>
        <v>3815</v>
      </c>
      <c r="G3817" s="317"/>
      <c r="H3817" s="317"/>
      <c r="I3817" s="317"/>
      <c r="J3817" s="317"/>
      <c r="K3817" s="317"/>
      <c r="L3817" s="317"/>
      <c r="M3817" s="317"/>
      <c r="N3817" s="698"/>
      <c r="O3817" s="318"/>
      <c r="P3817" s="319"/>
      <c r="Q3817" s="320"/>
      <c r="R3817" s="319"/>
      <c r="S3817" s="319"/>
      <c r="T3817" s="320"/>
      <c r="U3817" s="321"/>
      <c r="V3817" s="270"/>
    </row>
    <row r="3818" spans="3:22">
      <c r="C3818" s="1">
        <f>+IF(D3818=1,COUNTIF($D$2:D3818,D3818),0)</f>
        <v>0</v>
      </c>
      <c r="D3818" s="1">
        <f>+COUNTIF($E$2:E3818,E3818)</f>
        <v>1039</v>
      </c>
      <c r="E3818" s="1" t="str">
        <f t="shared" si="118"/>
        <v/>
      </c>
      <c r="F3818" s="323">
        <f t="shared" si="119"/>
        <v>3816</v>
      </c>
      <c r="G3818" s="317"/>
      <c r="H3818" s="317"/>
      <c r="I3818" s="317"/>
      <c r="J3818" s="317"/>
      <c r="K3818" s="317"/>
      <c r="L3818" s="317"/>
      <c r="M3818" s="317"/>
      <c r="N3818" s="698"/>
      <c r="O3818" s="318"/>
      <c r="P3818" s="319"/>
      <c r="Q3818" s="320"/>
      <c r="R3818" s="319"/>
      <c r="S3818" s="319"/>
      <c r="T3818" s="320"/>
      <c r="U3818" s="321"/>
      <c r="V3818" s="270"/>
    </row>
    <row r="3819" spans="3:22">
      <c r="C3819" s="1">
        <f>+IF(D3819=1,COUNTIF($D$2:D3819,D3819),0)</f>
        <v>0</v>
      </c>
      <c r="D3819" s="1">
        <f>+COUNTIF($E$2:E3819,E3819)</f>
        <v>1040</v>
      </c>
      <c r="E3819" s="1" t="str">
        <f t="shared" si="118"/>
        <v/>
      </c>
      <c r="F3819" s="323">
        <f t="shared" si="119"/>
        <v>3817</v>
      </c>
      <c r="G3819" s="317"/>
      <c r="H3819" s="317"/>
      <c r="I3819" s="317"/>
      <c r="J3819" s="317"/>
      <c r="K3819" s="317"/>
      <c r="L3819" s="317"/>
      <c r="M3819" s="317"/>
      <c r="N3819" s="698"/>
      <c r="O3819" s="318"/>
      <c r="P3819" s="319"/>
      <c r="Q3819" s="320"/>
      <c r="R3819" s="319"/>
      <c r="S3819" s="319"/>
      <c r="T3819" s="320"/>
      <c r="U3819" s="321"/>
      <c r="V3819" s="270"/>
    </row>
    <row r="3820" spans="3:22">
      <c r="C3820" s="1">
        <f>+IF(D3820=1,COUNTIF($D$2:D3820,D3820),0)</f>
        <v>0</v>
      </c>
      <c r="D3820" s="1">
        <f>+COUNTIF($E$2:E3820,E3820)</f>
        <v>1041</v>
      </c>
      <c r="E3820" s="1" t="str">
        <f t="shared" si="118"/>
        <v/>
      </c>
      <c r="F3820" s="323">
        <f t="shared" si="119"/>
        <v>3818</v>
      </c>
      <c r="G3820" s="317"/>
      <c r="H3820" s="317"/>
      <c r="I3820" s="317"/>
      <c r="J3820" s="317"/>
      <c r="K3820" s="317"/>
      <c r="L3820" s="317"/>
      <c r="M3820" s="317"/>
      <c r="N3820" s="698"/>
      <c r="O3820" s="318"/>
      <c r="P3820" s="319"/>
      <c r="Q3820" s="320"/>
      <c r="R3820" s="319"/>
      <c r="S3820" s="319"/>
      <c r="T3820" s="320"/>
      <c r="U3820" s="321"/>
      <c r="V3820" s="270"/>
    </row>
    <row r="3821" spans="3:22">
      <c r="C3821" s="1">
        <f>+IF(D3821=1,COUNTIF($D$2:D3821,D3821),0)</f>
        <v>0</v>
      </c>
      <c r="D3821" s="1">
        <f>+COUNTIF($E$2:E3821,E3821)</f>
        <v>1042</v>
      </c>
      <c r="E3821" s="1" t="str">
        <f t="shared" si="118"/>
        <v/>
      </c>
      <c r="F3821" s="323">
        <f t="shared" si="119"/>
        <v>3819</v>
      </c>
      <c r="G3821" s="317"/>
      <c r="H3821" s="317"/>
      <c r="I3821" s="317"/>
      <c r="J3821" s="317"/>
      <c r="K3821" s="317"/>
      <c r="L3821" s="317"/>
      <c r="M3821" s="317"/>
      <c r="N3821" s="698"/>
      <c r="O3821" s="318"/>
      <c r="P3821" s="319"/>
      <c r="Q3821" s="320"/>
      <c r="R3821" s="319"/>
      <c r="S3821" s="319"/>
      <c r="T3821" s="320"/>
      <c r="U3821" s="321"/>
      <c r="V3821" s="270"/>
    </row>
    <row r="3822" spans="3:22">
      <c r="C3822" s="1">
        <f>+IF(D3822=1,COUNTIF($D$2:D3822,D3822),0)</f>
        <v>0</v>
      </c>
      <c r="D3822" s="1">
        <f>+COUNTIF($E$2:E3822,E3822)</f>
        <v>1043</v>
      </c>
      <c r="E3822" s="1" t="str">
        <f t="shared" si="118"/>
        <v/>
      </c>
      <c r="F3822" s="323">
        <f t="shared" si="119"/>
        <v>3820</v>
      </c>
      <c r="G3822" s="317"/>
      <c r="H3822" s="317"/>
      <c r="I3822" s="317"/>
      <c r="J3822" s="317"/>
      <c r="K3822" s="317"/>
      <c r="L3822" s="317"/>
      <c r="M3822" s="317"/>
      <c r="N3822" s="698"/>
      <c r="O3822" s="318"/>
      <c r="P3822" s="319"/>
      <c r="Q3822" s="320"/>
      <c r="R3822" s="319"/>
      <c r="S3822" s="319"/>
      <c r="T3822" s="320"/>
      <c r="U3822" s="321"/>
      <c r="V3822" s="270"/>
    </row>
    <row r="3823" spans="3:22">
      <c r="C3823" s="1">
        <f>+IF(D3823=1,COUNTIF($D$2:D3823,D3823),0)</f>
        <v>0</v>
      </c>
      <c r="D3823" s="1">
        <f>+COUNTIF($E$2:E3823,E3823)</f>
        <v>1044</v>
      </c>
      <c r="E3823" s="1" t="str">
        <f t="shared" si="118"/>
        <v/>
      </c>
      <c r="F3823" s="323">
        <f t="shared" si="119"/>
        <v>3821</v>
      </c>
      <c r="G3823" s="317"/>
      <c r="H3823" s="317"/>
      <c r="I3823" s="317"/>
      <c r="J3823" s="317"/>
      <c r="K3823" s="317"/>
      <c r="L3823" s="317"/>
      <c r="M3823" s="317"/>
      <c r="N3823" s="698"/>
      <c r="O3823" s="318"/>
      <c r="P3823" s="319"/>
      <c r="Q3823" s="320"/>
      <c r="R3823" s="319"/>
      <c r="S3823" s="319"/>
      <c r="T3823" s="320"/>
      <c r="U3823" s="321"/>
      <c r="V3823" s="270"/>
    </row>
    <row r="3824" spans="3:22">
      <c r="C3824" s="1">
        <f>+IF(D3824=1,COUNTIF($D$2:D3824,D3824),0)</f>
        <v>0</v>
      </c>
      <c r="D3824" s="1">
        <f>+COUNTIF($E$2:E3824,E3824)</f>
        <v>1045</v>
      </c>
      <c r="E3824" s="1" t="str">
        <f t="shared" si="118"/>
        <v/>
      </c>
      <c r="F3824" s="323">
        <f t="shared" si="119"/>
        <v>3822</v>
      </c>
      <c r="G3824" s="317"/>
      <c r="H3824" s="317"/>
      <c r="I3824" s="317"/>
      <c r="J3824" s="317"/>
      <c r="K3824" s="317"/>
      <c r="L3824" s="317"/>
      <c r="M3824" s="317"/>
      <c r="N3824" s="698"/>
      <c r="O3824" s="318"/>
      <c r="P3824" s="319"/>
      <c r="Q3824" s="320"/>
      <c r="R3824" s="319"/>
      <c r="S3824" s="319"/>
      <c r="T3824" s="320"/>
      <c r="U3824" s="321"/>
      <c r="V3824" s="270"/>
    </row>
    <row r="3825" spans="3:22">
      <c r="C3825" s="1">
        <f>+IF(D3825=1,COUNTIF($D$2:D3825,D3825),0)</f>
        <v>0</v>
      </c>
      <c r="D3825" s="1">
        <f>+COUNTIF($E$2:E3825,E3825)</f>
        <v>1046</v>
      </c>
      <c r="E3825" s="1" t="str">
        <f t="shared" si="118"/>
        <v/>
      </c>
      <c r="F3825" s="323">
        <f t="shared" si="119"/>
        <v>3823</v>
      </c>
      <c r="G3825" s="317"/>
      <c r="H3825" s="317"/>
      <c r="I3825" s="317"/>
      <c r="J3825" s="317"/>
      <c r="K3825" s="317"/>
      <c r="L3825" s="317"/>
      <c r="M3825" s="317"/>
      <c r="N3825" s="698"/>
      <c r="O3825" s="318"/>
      <c r="P3825" s="319"/>
      <c r="Q3825" s="320"/>
      <c r="R3825" s="319"/>
      <c r="S3825" s="319"/>
      <c r="T3825" s="320"/>
      <c r="U3825" s="321"/>
      <c r="V3825" s="270"/>
    </row>
    <row r="3826" spans="3:22">
      <c r="C3826" s="1">
        <f>+IF(D3826=1,COUNTIF($D$2:D3826,D3826),0)</f>
        <v>0</v>
      </c>
      <c r="D3826" s="1">
        <f>+COUNTIF($E$2:E3826,E3826)</f>
        <v>1047</v>
      </c>
      <c r="E3826" s="1" t="str">
        <f t="shared" si="118"/>
        <v/>
      </c>
      <c r="F3826" s="323">
        <f t="shared" si="119"/>
        <v>3824</v>
      </c>
      <c r="G3826" s="317"/>
      <c r="H3826" s="317"/>
      <c r="I3826" s="317"/>
      <c r="J3826" s="317"/>
      <c r="K3826" s="317"/>
      <c r="L3826" s="317"/>
      <c r="M3826" s="317"/>
      <c r="N3826" s="698"/>
      <c r="O3826" s="318"/>
      <c r="P3826" s="319"/>
      <c r="Q3826" s="320"/>
      <c r="R3826" s="319"/>
      <c r="S3826" s="319"/>
      <c r="T3826" s="320"/>
      <c r="U3826" s="321"/>
      <c r="V3826" s="270"/>
    </row>
    <row r="3827" spans="3:22">
      <c r="C3827" s="1">
        <f>+IF(D3827=1,COUNTIF($D$2:D3827,D3827),0)</f>
        <v>0</v>
      </c>
      <c r="D3827" s="1">
        <f>+COUNTIF($E$2:E3827,E3827)</f>
        <v>1048</v>
      </c>
      <c r="E3827" s="1" t="str">
        <f t="shared" si="118"/>
        <v/>
      </c>
      <c r="F3827" s="323">
        <f t="shared" si="119"/>
        <v>3825</v>
      </c>
      <c r="G3827" s="317"/>
      <c r="H3827" s="317"/>
      <c r="I3827" s="317"/>
      <c r="J3827" s="317"/>
      <c r="K3827" s="317"/>
      <c r="L3827" s="317"/>
      <c r="M3827" s="317"/>
      <c r="N3827" s="698"/>
      <c r="O3827" s="318"/>
      <c r="P3827" s="319"/>
      <c r="Q3827" s="320"/>
      <c r="R3827" s="319"/>
      <c r="S3827" s="319"/>
      <c r="T3827" s="320"/>
      <c r="U3827" s="321"/>
      <c r="V3827" s="270"/>
    </row>
    <row r="3828" spans="3:22">
      <c r="C3828" s="1">
        <f>+IF(D3828=1,COUNTIF($D$2:D3828,D3828),0)</f>
        <v>0</v>
      </c>
      <c r="D3828" s="1">
        <f>+COUNTIF($E$2:E3828,E3828)</f>
        <v>1049</v>
      </c>
      <c r="E3828" s="1" t="str">
        <f t="shared" si="118"/>
        <v/>
      </c>
      <c r="F3828" s="323">
        <f t="shared" si="119"/>
        <v>3826</v>
      </c>
      <c r="G3828" s="317"/>
      <c r="H3828" s="317"/>
      <c r="I3828" s="317"/>
      <c r="J3828" s="317"/>
      <c r="K3828" s="317"/>
      <c r="L3828" s="317"/>
      <c r="M3828" s="317"/>
      <c r="N3828" s="698"/>
      <c r="O3828" s="318"/>
      <c r="P3828" s="319"/>
      <c r="Q3828" s="320"/>
      <c r="R3828" s="319"/>
      <c r="S3828" s="319"/>
      <c r="T3828" s="320"/>
      <c r="U3828" s="321"/>
      <c r="V3828" s="270"/>
    </row>
    <row r="3829" spans="3:22">
      <c r="C3829" s="1">
        <f>+IF(D3829=1,COUNTIF($D$2:D3829,D3829),0)</f>
        <v>0</v>
      </c>
      <c r="D3829" s="1">
        <f>+COUNTIF($E$2:E3829,E3829)</f>
        <v>1050</v>
      </c>
      <c r="E3829" s="1" t="str">
        <f t="shared" si="118"/>
        <v/>
      </c>
      <c r="F3829" s="323">
        <f t="shared" si="119"/>
        <v>3827</v>
      </c>
      <c r="G3829" s="317"/>
      <c r="H3829" s="317"/>
      <c r="I3829" s="317"/>
      <c r="J3829" s="317"/>
      <c r="K3829" s="317"/>
      <c r="L3829" s="317"/>
      <c r="M3829" s="317"/>
      <c r="N3829" s="698"/>
      <c r="O3829" s="318"/>
      <c r="P3829" s="319"/>
      <c r="Q3829" s="320"/>
      <c r="R3829" s="319"/>
      <c r="S3829" s="319"/>
      <c r="T3829" s="320"/>
      <c r="U3829" s="321"/>
      <c r="V3829" s="270"/>
    </row>
    <row r="3830" spans="3:22">
      <c r="C3830" s="1">
        <f>+IF(D3830=1,COUNTIF($D$2:D3830,D3830),0)</f>
        <v>0</v>
      </c>
      <c r="D3830" s="1">
        <f>+COUNTIF($E$2:E3830,E3830)</f>
        <v>1051</v>
      </c>
      <c r="E3830" s="1" t="str">
        <f t="shared" si="118"/>
        <v/>
      </c>
      <c r="F3830" s="323">
        <f t="shared" si="119"/>
        <v>3828</v>
      </c>
      <c r="G3830" s="317"/>
      <c r="H3830" s="317"/>
      <c r="I3830" s="317"/>
      <c r="J3830" s="317"/>
      <c r="K3830" s="317"/>
      <c r="L3830" s="317"/>
      <c r="M3830" s="317"/>
      <c r="N3830" s="698"/>
      <c r="O3830" s="318"/>
      <c r="P3830" s="319"/>
      <c r="Q3830" s="320"/>
      <c r="R3830" s="319"/>
      <c r="S3830" s="319"/>
      <c r="T3830" s="320"/>
      <c r="U3830" s="321"/>
      <c r="V3830" s="270"/>
    </row>
    <row r="3831" spans="3:22">
      <c r="C3831" s="1">
        <f>+IF(D3831=1,COUNTIF($D$2:D3831,D3831),0)</f>
        <v>0</v>
      </c>
      <c r="D3831" s="1">
        <f>+COUNTIF($E$2:E3831,E3831)</f>
        <v>1052</v>
      </c>
      <c r="E3831" s="1" t="str">
        <f t="shared" si="118"/>
        <v/>
      </c>
      <c r="F3831" s="323">
        <f t="shared" si="119"/>
        <v>3829</v>
      </c>
      <c r="G3831" s="317"/>
      <c r="H3831" s="317"/>
      <c r="I3831" s="317"/>
      <c r="J3831" s="317"/>
      <c r="K3831" s="317"/>
      <c r="L3831" s="317"/>
      <c r="M3831" s="317"/>
      <c r="N3831" s="698"/>
      <c r="O3831" s="318"/>
      <c r="P3831" s="319"/>
      <c r="Q3831" s="320"/>
      <c r="R3831" s="319"/>
      <c r="S3831" s="319"/>
      <c r="T3831" s="320"/>
      <c r="U3831" s="321"/>
      <c r="V3831" s="270"/>
    </row>
    <row r="3832" spans="3:22">
      <c r="C3832" s="1">
        <f>+IF(D3832=1,COUNTIF($D$2:D3832,D3832),0)</f>
        <v>0</v>
      </c>
      <c r="D3832" s="1">
        <f>+COUNTIF($E$2:E3832,E3832)</f>
        <v>1053</v>
      </c>
      <c r="E3832" s="1" t="str">
        <f t="shared" si="118"/>
        <v/>
      </c>
      <c r="F3832" s="323">
        <f t="shared" si="119"/>
        <v>3830</v>
      </c>
      <c r="G3832" s="317"/>
      <c r="H3832" s="317"/>
      <c r="I3832" s="317"/>
      <c r="J3832" s="317"/>
      <c r="K3832" s="317"/>
      <c r="L3832" s="317"/>
      <c r="M3832" s="317"/>
      <c r="N3832" s="698"/>
      <c r="O3832" s="318"/>
      <c r="P3832" s="319"/>
      <c r="Q3832" s="320"/>
      <c r="R3832" s="319"/>
      <c r="S3832" s="319"/>
      <c r="T3832" s="320"/>
      <c r="U3832" s="321"/>
      <c r="V3832" s="270"/>
    </row>
    <row r="3833" spans="3:22">
      <c r="C3833" s="1">
        <f>+IF(D3833=1,COUNTIF($D$2:D3833,D3833),0)</f>
        <v>0</v>
      </c>
      <c r="D3833" s="1">
        <f>+COUNTIF($E$2:E3833,E3833)</f>
        <v>1054</v>
      </c>
      <c r="E3833" s="1" t="str">
        <f t="shared" si="118"/>
        <v/>
      </c>
      <c r="F3833" s="323">
        <f t="shared" si="119"/>
        <v>3831</v>
      </c>
      <c r="G3833" s="317"/>
      <c r="H3833" s="317"/>
      <c r="I3833" s="317"/>
      <c r="J3833" s="317"/>
      <c r="K3833" s="317"/>
      <c r="L3833" s="317"/>
      <c r="M3833" s="317"/>
      <c r="N3833" s="698"/>
      <c r="O3833" s="318"/>
      <c r="P3833" s="319"/>
      <c r="Q3833" s="320"/>
      <c r="R3833" s="319"/>
      <c r="S3833" s="319"/>
      <c r="T3833" s="320"/>
      <c r="U3833" s="321"/>
      <c r="V3833" s="270"/>
    </row>
    <row r="3834" spans="3:22">
      <c r="C3834" s="1">
        <f>+IF(D3834=1,COUNTIF($D$2:D3834,D3834),0)</f>
        <v>0</v>
      </c>
      <c r="D3834" s="1">
        <f>+COUNTIF($E$2:E3834,E3834)</f>
        <v>1055</v>
      </c>
      <c r="E3834" s="1" t="str">
        <f t="shared" si="118"/>
        <v/>
      </c>
      <c r="F3834" s="323">
        <f t="shared" si="119"/>
        <v>3832</v>
      </c>
      <c r="G3834" s="317"/>
      <c r="H3834" s="317"/>
      <c r="I3834" s="317"/>
      <c r="J3834" s="317"/>
      <c r="K3834" s="317"/>
      <c r="L3834" s="317"/>
      <c r="M3834" s="317"/>
      <c r="N3834" s="698"/>
      <c r="O3834" s="318"/>
      <c r="P3834" s="319"/>
      <c r="Q3834" s="320"/>
      <c r="R3834" s="319"/>
      <c r="S3834" s="319"/>
      <c r="T3834" s="320"/>
      <c r="U3834" s="321"/>
      <c r="V3834" s="270"/>
    </row>
    <row r="3835" spans="3:22">
      <c r="C3835" s="1">
        <f>+IF(D3835=1,COUNTIF($D$2:D3835,D3835),0)</f>
        <v>0</v>
      </c>
      <c r="D3835" s="1">
        <f>+COUNTIF($E$2:E3835,E3835)</f>
        <v>1056</v>
      </c>
      <c r="E3835" s="1" t="str">
        <f t="shared" si="118"/>
        <v/>
      </c>
      <c r="F3835" s="323">
        <f t="shared" si="119"/>
        <v>3833</v>
      </c>
      <c r="G3835" s="317"/>
      <c r="H3835" s="317"/>
      <c r="I3835" s="317"/>
      <c r="J3835" s="317"/>
      <c r="K3835" s="317"/>
      <c r="L3835" s="317"/>
      <c r="M3835" s="317"/>
      <c r="N3835" s="698"/>
      <c r="O3835" s="318"/>
      <c r="P3835" s="319"/>
      <c r="Q3835" s="320"/>
      <c r="R3835" s="319"/>
      <c r="S3835" s="319"/>
      <c r="T3835" s="320"/>
      <c r="U3835" s="321"/>
      <c r="V3835" s="270"/>
    </row>
    <row r="3836" spans="3:22">
      <c r="C3836" s="1">
        <f>+IF(D3836=1,COUNTIF($D$2:D3836,D3836),0)</f>
        <v>0</v>
      </c>
      <c r="D3836" s="1">
        <f>+COUNTIF($E$2:E3836,E3836)</f>
        <v>1057</v>
      </c>
      <c r="E3836" s="1" t="str">
        <f t="shared" si="118"/>
        <v/>
      </c>
      <c r="F3836" s="323">
        <f t="shared" si="119"/>
        <v>3834</v>
      </c>
      <c r="G3836" s="317"/>
      <c r="H3836" s="317"/>
      <c r="I3836" s="317"/>
      <c r="J3836" s="317"/>
      <c r="K3836" s="317"/>
      <c r="L3836" s="317"/>
      <c r="M3836" s="317"/>
      <c r="N3836" s="698"/>
      <c r="O3836" s="318"/>
      <c r="P3836" s="319"/>
      <c r="Q3836" s="320"/>
      <c r="R3836" s="319"/>
      <c r="S3836" s="319"/>
      <c r="T3836" s="320"/>
      <c r="U3836" s="321"/>
      <c r="V3836" s="270"/>
    </row>
    <row r="3837" spans="3:22">
      <c r="C3837" s="1">
        <f>+IF(D3837=1,COUNTIF($D$2:D3837,D3837),0)</f>
        <v>0</v>
      </c>
      <c r="D3837" s="1">
        <f>+COUNTIF($E$2:E3837,E3837)</f>
        <v>1058</v>
      </c>
      <c r="E3837" s="1" t="str">
        <f t="shared" si="118"/>
        <v/>
      </c>
      <c r="F3837" s="323">
        <f t="shared" si="119"/>
        <v>3835</v>
      </c>
      <c r="G3837" s="317"/>
      <c r="H3837" s="317"/>
      <c r="I3837" s="317"/>
      <c r="J3837" s="317"/>
      <c r="K3837" s="317"/>
      <c r="L3837" s="317"/>
      <c r="M3837" s="317"/>
      <c r="N3837" s="698"/>
      <c r="O3837" s="318"/>
      <c r="P3837" s="319"/>
      <c r="Q3837" s="320"/>
      <c r="R3837" s="319"/>
      <c r="S3837" s="319"/>
      <c r="T3837" s="320"/>
      <c r="U3837" s="321"/>
      <c r="V3837" s="270"/>
    </row>
    <row r="3838" spans="3:22">
      <c r="C3838" s="1">
        <f>+IF(D3838=1,COUNTIF($D$2:D3838,D3838),0)</f>
        <v>0</v>
      </c>
      <c r="D3838" s="1">
        <f>+COUNTIF($E$2:E3838,E3838)</f>
        <v>1059</v>
      </c>
      <c r="E3838" s="1" t="str">
        <f t="shared" si="118"/>
        <v/>
      </c>
      <c r="F3838" s="323">
        <f t="shared" si="119"/>
        <v>3836</v>
      </c>
      <c r="G3838" s="317"/>
      <c r="H3838" s="317"/>
      <c r="I3838" s="317"/>
      <c r="J3838" s="317"/>
      <c r="K3838" s="317"/>
      <c r="L3838" s="317"/>
      <c r="M3838" s="317"/>
      <c r="N3838" s="698"/>
      <c r="O3838" s="318"/>
      <c r="P3838" s="319"/>
      <c r="Q3838" s="320"/>
      <c r="R3838" s="319"/>
      <c r="S3838" s="319"/>
      <c r="T3838" s="320"/>
      <c r="U3838" s="321"/>
      <c r="V3838" s="270"/>
    </row>
    <row r="3839" spans="3:22">
      <c r="C3839" s="1">
        <f>+IF(D3839=1,COUNTIF($D$2:D3839,D3839),0)</f>
        <v>0</v>
      </c>
      <c r="D3839" s="1">
        <f>+COUNTIF($E$2:E3839,E3839)</f>
        <v>1060</v>
      </c>
      <c r="E3839" s="1" t="str">
        <f t="shared" si="118"/>
        <v/>
      </c>
      <c r="F3839" s="323">
        <f t="shared" si="119"/>
        <v>3837</v>
      </c>
      <c r="G3839" s="317"/>
      <c r="H3839" s="317"/>
      <c r="I3839" s="317"/>
      <c r="J3839" s="317"/>
      <c r="K3839" s="317"/>
      <c r="L3839" s="317"/>
      <c r="M3839" s="317"/>
      <c r="N3839" s="698"/>
      <c r="O3839" s="318"/>
      <c r="P3839" s="319"/>
      <c r="Q3839" s="320"/>
      <c r="R3839" s="319"/>
      <c r="S3839" s="319"/>
      <c r="T3839" s="320"/>
      <c r="U3839" s="321"/>
      <c r="V3839" s="270"/>
    </row>
    <row r="3840" spans="3:22">
      <c r="C3840" s="1">
        <f>+IF(D3840=1,COUNTIF($D$2:D3840,D3840),0)</f>
        <v>0</v>
      </c>
      <c r="D3840" s="1">
        <f>+COUNTIF($E$2:E3840,E3840)</f>
        <v>1061</v>
      </c>
      <c r="E3840" s="1" t="str">
        <f t="shared" si="118"/>
        <v/>
      </c>
      <c r="F3840" s="323">
        <f t="shared" si="119"/>
        <v>3838</v>
      </c>
      <c r="G3840" s="317"/>
      <c r="H3840" s="317"/>
      <c r="I3840" s="317"/>
      <c r="J3840" s="317"/>
      <c r="K3840" s="317"/>
      <c r="L3840" s="317"/>
      <c r="M3840" s="317"/>
      <c r="N3840" s="698"/>
      <c r="O3840" s="318"/>
      <c r="P3840" s="319"/>
      <c r="Q3840" s="320"/>
      <c r="R3840" s="319"/>
      <c r="S3840" s="319"/>
      <c r="T3840" s="320"/>
      <c r="U3840" s="321"/>
      <c r="V3840" s="270"/>
    </row>
    <row r="3841" spans="3:22">
      <c r="C3841" s="1">
        <f>+IF(D3841=1,COUNTIF($D$2:D3841,D3841),0)</f>
        <v>0</v>
      </c>
      <c r="D3841" s="1">
        <f>+COUNTIF($E$2:E3841,E3841)</f>
        <v>1062</v>
      </c>
      <c r="E3841" s="1" t="str">
        <f t="shared" si="118"/>
        <v/>
      </c>
      <c r="F3841" s="323">
        <f t="shared" si="119"/>
        <v>3839</v>
      </c>
      <c r="G3841" s="317"/>
      <c r="H3841" s="317"/>
      <c r="I3841" s="317"/>
      <c r="J3841" s="317"/>
      <c r="K3841" s="317"/>
      <c r="L3841" s="317"/>
      <c r="M3841" s="317"/>
      <c r="N3841" s="698"/>
      <c r="O3841" s="318"/>
      <c r="P3841" s="319"/>
      <c r="Q3841" s="320"/>
      <c r="R3841" s="319"/>
      <c r="S3841" s="319"/>
      <c r="T3841" s="320"/>
      <c r="U3841" s="321"/>
      <c r="V3841" s="270"/>
    </row>
    <row r="3842" spans="3:22">
      <c r="C3842" s="1">
        <f>+IF(D3842=1,COUNTIF($D$2:D3842,D3842),0)</f>
        <v>0</v>
      </c>
      <c r="D3842" s="1">
        <f>+COUNTIF($E$2:E3842,E3842)</f>
        <v>1063</v>
      </c>
      <c r="E3842" s="1" t="str">
        <f t="shared" si="118"/>
        <v/>
      </c>
      <c r="F3842" s="323">
        <f t="shared" si="119"/>
        <v>3840</v>
      </c>
      <c r="G3842" s="317"/>
      <c r="H3842" s="317"/>
      <c r="I3842" s="317"/>
      <c r="J3842" s="317"/>
      <c r="K3842" s="317"/>
      <c r="L3842" s="317"/>
      <c r="M3842" s="317"/>
      <c r="N3842" s="698"/>
      <c r="O3842" s="318"/>
      <c r="P3842" s="319"/>
      <c r="Q3842" s="320"/>
      <c r="R3842" s="319"/>
      <c r="S3842" s="319"/>
      <c r="T3842" s="320"/>
      <c r="U3842" s="321"/>
      <c r="V3842" s="270"/>
    </row>
    <row r="3843" spans="3:22">
      <c r="C3843" s="1">
        <f>+IF(D3843=1,COUNTIF($D$2:D3843,D3843),0)</f>
        <v>0</v>
      </c>
      <c r="D3843" s="1">
        <f>+COUNTIF($E$2:E3843,E3843)</f>
        <v>1064</v>
      </c>
      <c r="E3843" s="1" t="str">
        <f t="shared" si="118"/>
        <v/>
      </c>
      <c r="F3843" s="323">
        <f t="shared" si="119"/>
        <v>3841</v>
      </c>
      <c r="G3843" s="317"/>
      <c r="H3843" s="317"/>
      <c r="I3843" s="317"/>
      <c r="J3843" s="317"/>
      <c r="K3843" s="317"/>
      <c r="L3843" s="317"/>
      <c r="M3843" s="317"/>
      <c r="N3843" s="698"/>
      <c r="O3843" s="318"/>
      <c r="P3843" s="319"/>
      <c r="Q3843" s="320"/>
      <c r="R3843" s="319"/>
      <c r="S3843" s="319"/>
      <c r="T3843" s="320"/>
      <c r="U3843" s="321"/>
      <c r="V3843" s="270"/>
    </row>
    <row r="3844" spans="3:22">
      <c r="C3844" s="1">
        <f>+IF(D3844=1,COUNTIF($D$2:D3844,D3844),0)</f>
        <v>0</v>
      </c>
      <c r="D3844" s="1">
        <f>+COUNTIF($E$2:E3844,E3844)</f>
        <v>1065</v>
      </c>
      <c r="E3844" s="1" t="str">
        <f t="shared" ref="E3844:E3907" si="120">+K3844&amp;N3844</f>
        <v/>
      </c>
      <c r="F3844" s="323">
        <f t="shared" si="119"/>
        <v>3842</v>
      </c>
      <c r="G3844" s="317"/>
      <c r="H3844" s="317"/>
      <c r="I3844" s="317"/>
      <c r="J3844" s="317"/>
      <c r="K3844" s="317"/>
      <c r="L3844" s="317"/>
      <c r="M3844" s="317"/>
      <c r="N3844" s="698"/>
      <c r="O3844" s="318"/>
      <c r="P3844" s="319"/>
      <c r="Q3844" s="320"/>
      <c r="R3844" s="319"/>
      <c r="S3844" s="319"/>
      <c r="T3844" s="320"/>
      <c r="U3844" s="321"/>
      <c r="V3844" s="270"/>
    </row>
    <row r="3845" spans="3:22">
      <c r="C3845" s="1">
        <f>+IF(D3845=1,COUNTIF($D$2:D3845,D3845),0)</f>
        <v>0</v>
      </c>
      <c r="D3845" s="1">
        <f>+COUNTIF($E$2:E3845,E3845)</f>
        <v>1066</v>
      </c>
      <c r="E3845" s="1" t="str">
        <f t="shared" si="120"/>
        <v/>
      </c>
      <c r="F3845" s="323">
        <f t="shared" ref="F3845:F3908" si="121">ROW()-2</f>
        <v>3843</v>
      </c>
      <c r="G3845" s="317"/>
      <c r="H3845" s="317"/>
      <c r="I3845" s="317"/>
      <c r="J3845" s="317"/>
      <c r="K3845" s="317"/>
      <c r="L3845" s="317"/>
      <c r="M3845" s="317"/>
      <c r="N3845" s="698"/>
      <c r="O3845" s="318"/>
      <c r="P3845" s="319"/>
      <c r="Q3845" s="320"/>
      <c r="R3845" s="319"/>
      <c r="S3845" s="319"/>
      <c r="T3845" s="320"/>
      <c r="U3845" s="321"/>
      <c r="V3845" s="270"/>
    </row>
    <row r="3846" spans="3:22">
      <c r="C3846" s="1">
        <f>+IF(D3846=1,COUNTIF($D$2:D3846,D3846),0)</f>
        <v>0</v>
      </c>
      <c r="D3846" s="1">
        <f>+COUNTIF($E$2:E3846,E3846)</f>
        <v>1067</v>
      </c>
      <c r="E3846" s="1" t="str">
        <f t="shared" si="120"/>
        <v/>
      </c>
      <c r="F3846" s="323">
        <f t="shared" si="121"/>
        <v>3844</v>
      </c>
      <c r="G3846" s="317"/>
      <c r="H3846" s="317"/>
      <c r="I3846" s="317"/>
      <c r="J3846" s="317"/>
      <c r="K3846" s="317"/>
      <c r="L3846" s="317"/>
      <c r="M3846" s="317"/>
      <c r="N3846" s="698"/>
      <c r="O3846" s="318"/>
      <c r="P3846" s="319"/>
      <c r="Q3846" s="320"/>
      <c r="R3846" s="319"/>
      <c r="S3846" s="319"/>
      <c r="T3846" s="320"/>
      <c r="U3846" s="321"/>
      <c r="V3846" s="270"/>
    </row>
    <row r="3847" spans="3:22">
      <c r="C3847" s="1">
        <f>+IF(D3847=1,COUNTIF($D$2:D3847,D3847),0)</f>
        <v>0</v>
      </c>
      <c r="D3847" s="1">
        <f>+COUNTIF($E$2:E3847,E3847)</f>
        <v>1068</v>
      </c>
      <c r="E3847" s="1" t="str">
        <f t="shared" si="120"/>
        <v/>
      </c>
      <c r="F3847" s="323">
        <f t="shared" si="121"/>
        <v>3845</v>
      </c>
      <c r="G3847" s="317"/>
      <c r="H3847" s="317"/>
      <c r="I3847" s="317"/>
      <c r="J3847" s="317"/>
      <c r="K3847" s="317"/>
      <c r="L3847" s="317"/>
      <c r="M3847" s="317"/>
      <c r="N3847" s="698"/>
      <c r="O3847" s="318"/>
      <c r="P3847" s="319"/>
      <c r="Q3847" s="320"/>
      <c r="R3847" s="319"/>
      <c r="S3847" s="319"/>
      <c r="T3847" s="320"/>
      <c r="U3847" s="321"/>
      <c r="V3847" s="270"/>
    </row>
    <row r="3848" spans="3:22">
      <c r="C3848" s="1">
        <f>+IF(D3848=1,COUNTIF($D$2:D3848,D3848),0)</f>
        <v>0</v>
      </c>
      <c r="D3848" s="1">
        <f>+COUNTIF($E$2:E3848,E3848)</f>
        <v>1069</v>
      </c>
      <c r="E3848" s="1" t="str">
        <f t="shared" si="120"/>
        <v/>
      </c>
      <c r="F3848" s="323">
        <f t="shared" si="121"/>
        <v>3846</v>
      </c>
      <c r="G3848" s="317"/>
      <c r="H3848" s="317"/>
      <c r="I3848" s="317"/>
      <c r="J3848" s="317"/>
      <c r="K3848" s="317"/>
      <c r="L3848" s="317"/>
      <c r="M3848" s="317"/>
      <c r="N3848" s="698"/>
      <c r="O3848" s="318"/>
      <c r="P3848" s="319"/>
      <c r="Q3848" s="320"/>
      <c r="R3848" s="319"/>
      <c r="S3848" s="319"/>
      <c r="T3848" s="320"/>
      <c r="U3848" s="321"/>
      <c r="V3848" s="270"/>
    </row>
    <row r="3849" spans="3:22">
      <c r="C3849" s="1">
        <f>+IF(D3849=1,COUNTIF($D$2:D3849,D3849),0)</f>
        <v>0</v>
      </c>
      <c r="D3849" s="1">
        <f>+COUNTIF($E$2:E3849,E3849)</f>
        <v>1070</v>
      </c>
      <c r="E3849" s="1" t="str">
        <f t="shared" si="120"/>
        <v/>
      </c>
      <c r="F3849" s="323">
        <f t="shared" si="121"/>
        <v>3847</v>
      </c>
      <c r="G3849" s="317"/>
      <c r="H3849" s="317"/>
      <c r="I3849" s="317"/>
      <c r="J3849" s="317"/>
      <c r="K3849" s="317"/>
      <c r="L3849" s="317"/>
      <c r="M3849" s="317"/>
      <c r="N3849" s="698"/>
      <c r="O3849" s="318"/>
      <c r="P3849" s="319"/>
      <c r="Q3849" s="320"/>
      <c r="R3849" s="319"/>
      <c r="S3849" s="319"/>
      <c r="T3849" s="320"/>
      <c r="U3849" s="321"/>
      <c r="V3849" s="270"/>
    </row>
    <row r="3850" spans="3:22">
      <c r="C3850" s="1">
        <f>+IF(D3850=1,COUNTIF($D$2:D3850,D3850),0)</f>
        <v>0</v>
      </c>
      <c r="D3850" s="1">
        <f>+COUNTIF($E$2:E3850,E3850)</f>
        <v>1071</v>
      </c>
      <c r="E3850" s="1" t="str">
        <f t="shared" si="120"/>
        <v/>
      </c>
      <c r="F3850" s="323">
        <f t="shared" si="121"/>
        <v>3848</v>
      </c>
      <c r="G3850" s="317"/>
      <c r="H3850" s="317"/>
      <c r="I3850" s="317"/>
      <c r="J3850" s="317"/>
      <c r="K3850" s="317"/>
      <c r="L3850" s="317"/>
      <c r="M3850" s="317"/>
      <c r="N3850" s="698"/>
      <c r="O3850" s="318"/>
      <c r="P3850" s="319"/>
      <c r="Q3850" s="320"/>
      <c r="R3850" s="319"/>
      <c r="S3850" s="319"/>
      <c r="T3850" s="320"/>
      <c r="U3850" s="321"/>
      <c r="V3850" s="270"/>
    </row>
    <row r="3851" spans="3:22">
      <c r="C3851" s="1">
        <f>+IF(D3851=1,COUNTIF($D$2:D3851,D3851),0)</f>
        <v>0</v>
      </c>
      <c r="D3851" s="1">
        <f>+COUNTIF($E$2:E3851,E3851)</f>
        <v>1072</v>
      </c>
      <c r="E3851" s="1" t="str">
        <f t="shared" si="120"/>
        <v/>
      </c>
      <c r="F3851" s="323">
        <f t="shared" si="121"/>
        <v>3849</v>
      </c>
      <c r="G3851" s="317"/>
      <c r="H3851" s="317"/>
      <c r="I3851" s="317"/>
      <c r="J3851" s="317"/>
      <c r="K3851" s="317"/>
      <c r="L3851" s="317"/>
      <c r="M3851" s="317"/>
      <c r="N3851" s="698"/>
      <c r="O3851" s="318"/>
      <c r="P3851" s="319"/>
      <c r="Q3851" s="320"/>
      <c r="R3851" s="319"/>
      <c r="S3851" s="319"/>
      <c r="T3851" s="320"/>
      <c r="U3851" s="321"/>
      <c r="V3851" s="270"/>
    </row>
    <row r="3852" spans="3:22">
      <c r="C3852" s="1">
        <f>+IF(D3852=1,COUNTIF($D$2:D3852,D3852),0)</f>
        <v>0</v>
      </c>
      <c r="D3852" s="1">
        <f>+COUNTIF($E$2:E3852,E3852)</f>
        <v>1073</v>
      </c>
      <c r="E3852" s="1" t="str">
        <f t="shared" si="120"/>
        <v/>
      </c>
      <c r="F3852" s="323">
        <f t="shared" si="121"/>
        <v>3850</v>
      </c>
      <c r="G3852" s="317"/>
      <c r="H3852" s="317"/>
      <c r="I3852" s="317"/>
      <c r="J3852" s="317"/>
      <c r="K3852" s="317"/>
      <c r="L3852" s="317"/>
      <c r="M3852" s="317"/>
      <c r="N3852" s="698"/>
      <c r="O3852" s="318"/>
      <c r="P3852" s="319"/>
      <c r="Q3852" s="320"/>
      <c r="R3852" s="319"/>
      <c r="S3852" s="319"/>
      <c r="T3852" s="320"/>
      <c r="U3852" s="321"/>
      <c r="V3852" s="270"/>
    </row>
    <row r="3853" spans="3:22">
      <c r="C3853" s="1">
        <f>+IF(D3853=1,COUNTIF($D$2:D3853,D3853),0)</f>
        <v>0</v>
      </c>
      <c r="D3853" s="1">
        <f>+COUNTIF($E$2:E3853,E3853)</f>
        <v>1074</v>
      </c>
      <c r="E3853" s="1" t="str">
        <f t="shared" si="120"/>
        <v/>
      </c>
      <c r="F3853" s="323">
        <f t="shared" si="121"/>
        <v>3851</v>
      </c>
      <c r="G3853" s="317"/>
      <c r="H3853" s="317"/>
      <c r="I3853" s="317"/>
      <c r="J3853" s="317"/>
      <c r="K3853" s="317"/>
      <c r="L3853" s="317"/>
      <c r="M3853" s="317"/>
      <c r="N3853" s="698"/>
      <c r="O3853" s="318"/>
      <c r="P3853" s="319"/>
      <c r="Q3853" s="320"/>
      <c r="R3853" s="319"/>
      <c r="S3853" s="319"/>
      <c r="T3853" s="320"/>
      <c r="U3853" s="321"/>
      <c r="V3853" s="270"/>
    </row>
    <row r="3854" spans="3:22">
      <c r="C3854" s="1">
        <f>+IF(D3854=1,COUNTIF($D$2:D3854,D3854),0)</f>
        <v>0</v>
      </c>
      <c r="D3854" s="1">
        <f>+COUNTIF($E$2:E3854,E3854)</f>
        <v>1075</v>
      </c>
      <c r="E3854" s="1" t="str">
        <f t="shared" si="120"/>
        <v/>
      </c>
      <c r="F3854" s="323">
        <f t="shared" si="121"/>
        <v>3852</v>
      </c>
      <c r="G3854" s="317"/>
      <c r="H3854" s="317"/>
      <c r="I3854" s="317"/>
      <c r="J3854" s="317"/>
      <c r="K3854" s="317"/>
      <c r="L3854" s="317"/>
      <c r="M3854" s="317"/>
      <c r="N3854" s="333"/>
      <c r="O3854" s="318"/>
      <c r="P3854" s="319"/>
      <c r="Q3854" s="320"/>
      <c r="R3854" s="319"/>
      <c r="S3854" s="319"/>
      <c r="T3854" s="320"/>
      <c r="U3854" s="321"/>
      <c r="V3854" s="270"/>
    </row>
    <row r="3855" spans="3:22">
      <c r="C3855" s="1">
        <f>+IF(D3855=1,COUNTIF($D$2:D3855,D3855),0)</f>
        <v>0</v>
      </c>
      <c r="D3855" s="1">
        <f>+COUNTIF($E$2:E3855,E3855)</f>
        <v>1076</v>
      </c>
      <c r="E3855" s="1" t="str">
        <f t="shared" si="120"/>
        <v/>
      </c>
      <c r="F3855" s="323">
        <f t="shared" si="121"/>
        <v>3853</v>
      </c>
      <c r="G3855" s="317"/>
      <c r="H3855" s="317"/>
      <c r="I3855" s="317"/>
      <c r="J3855" s="317"/>
      <c r="K3855" s="317"/>
      <c r="L3855" s="317"/>
      <c r="M3855" s="317"/>
      <c r="N3855" s="698"/>
      <c r="O3855" s="318"/>
      <c r="P3855" s="319"/>
      <c r="Q3855" s="320"/>
      <c r="R3855" s="319"/>
      <c r="S3855" s="319"/>
      <c r="T3855" s="320"/>
      <c r="U3855" s="321"/>
      <c r="V3855" s="270"/>
    </row>
    <row r="3856" spans="3:22">
      <c r="C3856" s="1">
        <f>+IF(D3856=1,COUNTIF($D$2:D3856,D3856),0)</f>
        <v>0</v>
      </c>
      <c r="D3856" s="1">
        <f>+COUNTIF($E$2:E3856,E3856)</f>
        <v>1077</v>
      </c>
      <c r="E3856" s="1" t="str">
        <f t="shared" si="120"/>
        <v/>
      </c>
      <c r="F3856" s="323">
        <f t="shared" si="121"/>
        <v>3854</v>
      </c>
      <c r="G3856" s="317"/>
      <c r="H3856" s="317"/>
      <c r="I3856" s="317"/>
      <c r="J3856" s="317"/>
      <c r="K3856" s="317"/>
      <c r="L3856" s="317"/>
      <c r="M3856" s="317"/>
      <c r="N3856" s="698"/>
      <c r="O3856" s="318"/>
      <c r="P3856" s="319"/>
      <c r="Q3856" s="320"/>
      <c r="R3856" s="319"/>
      <c r="S3856" s="319"/>
      <c r="T3856" s="320"/>
      <c r="U3856" s="321"/>
      <c r="V3856" s="270"/>
    </row>
    <row r="3857" spans="3:22">
      <c r="C3857" s="1">
        <f>+IF(D3857=1,COUNTIF($D$2:D3857,D3857),0)</f>
        <v>0</v>
      </c>
      <c r="D3857" s="1">
        <f>+COUNTIF($E$2:E3857,E3857)</f>
        <v>1078</v>
      </c>
      <c r="E3857" s="1" t="str">
        <f t="shared" si="120"/>
        <v/>
      </c>
      <c r="F3857" s="323">
        <f t="shared" si="121"/>
        <v>3855</v>
      </c>
      <c r="G3857" s="317"/>
      <c r="H3857" s="317"/>
      <c r="I3857" s="317"/>
      <c r="J3857" s="317"/>
      <c r="K3857" s="317"/>
      <c r="L3857" s="317"/>
      <c r="M3857" s="317"/>
      <c r="N3857" s="698"/>
      <c r="O3857" s="318"/>
      <c r="P3857" s="319"/>
      <c r="Q3857" s="320"/>
      <c r="R3857" s="319"/>
      <c r="S3857" s="319"/>
      <c r="T3857" s="320"/>
      <c r="U3857" s="321"/>
      <c r="V3857" s="270"/>
    </row>
    <row r="3858" spans="3:22">
      <c r="C3858" s="1">
        <f>+IF(D3858=1,COUNTIF($D$2:D3858,D3858),0)</f>
        <v>0</v>
      </c>
      <c r="D3858" s="1">
        <f>+COUNTIF($E$2:E3858,E3858)</f>
        <v>1079</v>
      </c>
      <c r="E3858" s="1" t="str">
        <f t="shared" si="120"/>
        <v/>
      </c>
      <c r="F3858" s="323">
        <f t="shared" si="121"/>
        <v>3856</v>
      </c>
      <c r="G3858" s="317"/>
      <c r="H3858" s="317"/>
      <c r="I3858" s="317"/>
      <c r="J3858" s="317"/>
      <c r="K3858" s="317"/>
      <c r="L3858" s="317"/>
      <c r="M3858" s="317"/>
      <c r="N3858" s="698"/>
      <c r="O3858" s="318"/>
      <c r="P3858" s="319"/>
      <c r="Q3858" s="320"/>
      <c r="R3858" s="319"/>
      <c r="S3858" s="319"/>
      <c r="T3858" s="320"/>
      <c r="U3858" s="321"/>
      <c r="V3858" s="270"/>
    </row>
    <row r="3859" spans="3:22">
      <c r="C3859" s="1">
        <f>+IF(D3859=1,COUNTIF($D$2:D3859,D3859),0)</f>
        <v>0</v>
      </c>
      <c r="D3859" s="1">
        <f>+COUNTIF($E$2:E3859,E3859)</f>
        <v>1080</v>
      </c>
      <c r="E3859" s="1" t="str">
        <f t="shared" si="120"/>
        <v/>
      </c>
      <c r="F3859" s="323">
        <f t="shared" si="121"/>
        <v>3857</v>
      </c>
      <c r="G3859" s="317"/>
      <c r="H3859" s="317"/>
      <c r="I3859" s="317"/>
      <c r="J3859" s="317"/>
      <c r="K3859" s="317"/>
      <c r="L3859" s="317"/>
      <c r="M3859" s="317"/>
      <c r="N3859" s="333"/>
      <c r="O3859" s="318"/>
      <c r="P3859" s="319"/>
      <c r="Q3859" s="320"/>
      <c r="R3859" s="319"/>
      <c r="S3859" s="319"/>
      <c r="T3859" s="320"/>
      <c r="U3859" s="321"/>
      <c r="V3859" s="270"/>
    </row>
    <row r="3860" spans="3:22">
      <c r="C3860" s="1">
        <f>+IF(D3860=1,COUNTIF($D$2:D3860,D3860),0)</f>
        <v>0</v>
      </c>
      <c r="D3860" s="1">
        <f>+COUNTIF($E$2:E3860,E3860)</f>
        <v>1081</v>
      </c>
      <c r="E3860" s="1" t="str">
        <f t="shared" si="120"/>
        <v/>
      </c>
      <c r="F3860" s="323">
        <f t="shared" si="121"/>
        <v>3858</v>
      </c>
      <c r="G3860" s="317"/>
      <c r="H3860" s="317"/>
      <c r="I3860" s="317"/>
      <c r="J3860" s="317"/>
      <c r="K3860" s="317"/>
      <c r="L3860" s="317"/>
      <c r="M3860" s="317"/>
      <c r="N3860" s="698"/>
      <c r="O3860" s="318"/>
      <c r="P3860" s="319"/>
      <c r="Q3860" s="320"/>
      <c r="R3860" s="319"/>
      <c r="S3860" s="319"/>
      <c r="T3860" s="320"/>
      <c r="U3860" s="321"/>
      <c r="V3860" s="270"/>
    </row>
    <row r="3861" spans="3:22">
      <c r="C3861" s="1">
        <f>+IF(D3861=1,COUNTIF($D$2:D3861,D3861),0)</f>
        <v>0</v>
      </c>
      <c r="D3861" s="1">
        <f>+COUNTIF($E$2:E3861,E3861)</f>
        <v>1082</v>
      </c>
      <c r="E3861" s="1" t="str">
        <f t="shared" si="120"/>
        <v/>
      </c>
      <c r="F3861" s="323">
        <f t="shared" si="121"/>
        <v>3859</v>
      </c>
      <c r="G3861" s="317"/>
      <c r="H3861" s="317"/>
      <c r="I3861" s="317"/>
      <c r="J3861" s="317"/>
      <c r="K3861" s="317"/>
      <c r="L3861" s="317"/>
      <c r="M3861" s="317"/>
      <c r="N3861" s="698"/>
      <c r="O3861" s="318"/>
      <c r="P3861" s="319"/>
      <c r="Q3861" s="320"/>
      <c r="R3861" s="319"/>
      <c r="S3861" s="319"/>
      <c r="T3861" s="320"/>
      <c r="U3861" s="321"/>
      <c r="V3861" s="270"/>
    </row>
    <row r="3862" spans="3:22">
      <c r="C3862" s="1">
        <f>+IF(D3862=1,COUNTIF($D$2:D3862,D3862),0)</f>
        <v>0</v>
      </c>
      <c r="D3862" s="1">
        <f>+COUNTIF($E$2:E3862,E3862)</f>
        <v>1083</v>
      </c>
      <c r="E3862" s="1" t="str">
        <f t="shared" si="120"/>
        <v/>
      </c>
      <c r="F3862" s="323">
        <f t="shared" si="121"/>
        <v>3860</v>
      </c>
      <c r="G3862" s="317"/>
      <c r="H3862" s="317"/>
      <c r="I3862" s="317"/>
      <c r="J3862" s="317"/>
      <c r="K3862" s="317"/>
      <c r="L3862" s="317"/>
      <c r="M3862" s="317"/>
      <c r="N3862" s="698"/>
      <c r="O3862" s="318"/>
      <c r="P3862" s="319"/>
      <c r="Q3862" s="320"/>
      <c r="R3862" s="319"/>
      <c r="S3862" s="319"/>
      <c r="T3862" s="320"/>
      <c r="U3862" s="321"/>
      <c r="V3862" s="270"/>
    </row>
    <row r="3863" spans="3:22">
      <c r="C3863" s="1">
        <f>+IF(D3863=1,COUNTIF($D$2:D3863,D3863),0)</f>
        <v>0</v>
      </c>
      <c r="D3863" s="1">
        <f>+COUNTIF($E$2:E3863,E3863)</f>
        <v>1084</v>
      </c>
      <c r="E3863" s="1" t="str">
        <f t="shared" si="120"/>
        <v/>
      </c>
      <c r="F3863" s="323">
        <f t="shared" si="121"/>
        <v>3861</v>
      </c>
      <c r="G3863" s="317"/>
      <c r="H3863" s="317"/>
      <c r="I3863" s="317"/>
      <c r="J3863" s="317"/>
      <c r="K3863" s="317"/>
      <c r="L3863" s="317"/>
      <c r="M3863" s="317"/>
      <c r="N3863" s="698"/>
      <c r="O3863" s="318"/>
      <c r="P3863" s="319"/>
      <c r="Q3863" s="320"/>
      <c r="R3863" s="319"/>
      <c r="S3863" s="319"/>
      <c r="T3863" s="320"/>
      <c r="U3863" s="321"/>
      <c r="V3863" s="270"/>
    </row>
    <row r="3864" spans="3:22">
      <c r="C3864" s="1">
        <f>+IF(D3864=1,COUNTIF($D$2:D3864,D3864),0)</f>
        <v>0</v>
      </c>
      <c r="D3864" s="1">
        <f>+COUNTIF($E$2:E3864,E3864)</f>
        <v>1085</v>
      </c>
      <c r="E3864" s="1" t="str">
        <f t="shared" si="120"/>
        <v/>
      </c>
      <c r="F3864" s="323">
        <f t="shared" si="121"/>
        <v>3862</v>
      </c>
      <c r="G3864" s="317"/>
      <c r="H3864" s="317"/>
      <c r="I3864" s="317"/>
      <c r="J3864" s="317"/>
      <c r="K3864" s="317"/>
      <c r="L3864" s="317"/>
      <c r="M3864" s="317"/>
      <c r="N3864" s="698"/>
      <c r="O3864" s="318"/>
      <c r="P3864" s="319"/>
      <c r="Q3864" s="320"/>
      <c r="R3864" s="319"/>
      <c r="S3864" s="319"/>
      <c r="T3864" s="320"/>
      <c r="U3864" s="321"/>
      <c r="V3864" s="270"/>
    </row>
    <row r="3865" spans="3:22">
      <c r="C3865" s="1">
        <f>+IF(D3865=1,COUNTIF($D$2:D3865,D3865),0)</f>
        <v>0</v>
      </c>
      <c r="D3865" s="1">
        <f>+COUNTIF($E$2:E3865,E3865)</f>
        <v>1086</v>
      </c>
      <c r="E3865" s="1" t="str">
        <f t="shared" si="120"/>
        <v/>
      </c>
      <c r="F3865" s="323">
        <f t="shared" si="121"/>
        <v>3863</v>
      </c>
      <c r="G3865" s="317"/>
      <c r="H3865" s="317"/>
      <c r="I3865" s="317"/>
      <c r="J3865" s="317"/>
      <c r="K3865" s="317"/>
      <c r="L3865" s="317"/>
      <c r="M3865" s="317"/>
      <c r="N3865" s="698"/>
      <c r="O3865" s="318"/>
      <c r="P3865" s="319"/>
      <c r="Q3865" s="320"/>
      <c r="R3865" s="319"/>
      <c r="S3865" s="319"/>
      <c r="T3865" s="320"/>
      <c r="U3865" s="321"/>
      <c r="V3865" s="270"/>
    </row>
    <row r="3866" spans="3:22">
      <c r="C3866" s="1">
        <f>+IF(D3866=1,COUNTIF($D$2:D3866,D3866),0)</f>
        <v>0</v>
      </c>
      <c r="D3866" s="1">
        <f>+COUNTIF($E$2:E3866,E3866)</f>
        <v>1087</v>
      </c>
      <c r="E3866" s="1" t="str">
        <f t="shared" si="120"/>
        <v/>
      </c>
      <c r="F3866" s="323">
        <f t="shared" si="121"/>
        <v>3864</v>
      </c>
      <c r="G3866" s="317"/>
      <c r="H3866" s="317"/>
      <c r="I3866" s="317"/>
      <c r="J3866" s="317"/>
      <c r="K3866" s="317"/>
      <c r="L3866" s="317"/>
      <c r="M3866" s="317"/>
      <c r="N3866" s="698"/>
      <c r="O3866" s="318"/>
      <c r="P3866" s="319"/>
      <c r="Q3866" s="320"/>
      <c r="R3866" s="319"/>
      <c r="S3866" s="319"/>
      <c r="T3866" s="320"/>
      <c r="U3866" s="321"/>
      <c r="V3866" s="270"/>
    </row>
    <row r="3867" spans="3:22">
      <c r="C3867" s="1">
        <f>+IF(D3867=1,COUNTIF($D$2:D3867,D3867),0)</f>
        <v>0</v>
      </c>
      <c r="D3867" s="1">
        <f>+COUNTIF($E$2:E3867,E3867)</f>
        <v>1088</v>
      </c>
      <c r="E3867" s="1" t="str">
        <f t="shared" si="120"/>
        <v/>
      </c>
      <c r="F3867" s="323">
        <f t="shared" si="121"/>
        <v>3865</v>
      </c>
      <c r="G3867" s="317"/>
      <c r="H3867" s="317"/>
      <c r="I3867" s="317"/>
      <c r="J3867" s="317"/>
      <c r="K3867" s="317"/>
      <c r="L3867" s="317"/>
      <c r="M3867" s="317"/>
      <c r="N3867" s="333"/>
      <c r="O3867" s="318"/>
      <c r="P3867" s="319"/>
      <c r="Q3867" s="320"/>
      <c r="R3867" s="319"/>
      <c r="S3867" s="319"/>
      <c r="T3867" s="320"/>
      <c r="U3867" s="321"/>
      <c r="V3867" s="270"/>
    </row>
    <row r="3868" spans="3:22">
      <c r="C3868" s="1">
        <f>+IF(D3868=1,COUNTIF($D$2:D3868,D3868),0)</f>
        <v>0</v>
      </c>
      <c r="D3868" s="1">
        <f>+COUNTIF($E$2:E3868,E3868)</f>
        <v>1089</v>
      </c>
      <c r="E3868" s="1" t="str">
        <f t="shared" si="120"/>
        <v/>
      </c>
      <c r="F3868" s="323">
        <f t="shared" si="121"/>
        <v>3866</v>
      </c>
      <c r="G3868" s="317"/>
      <c r="H3868" s="317"/>
      <c r="I3868" s="317"/>
      <c r="J3868" s="317"/>
      <c r="K3868" s="317"/>
      <c r="L3868" s="317"/>
      <c r="M3868" s="317"/>
      <c r="N3868" s="698"/>
      <c r="O3868" s="318"/>
      <c r="P3868" s="319"/>
      <c r="Q3868" s="320"/>
      <c r="R3868" s="319"/>
      <c r="S3868" s="319"/>
      <c r="T3868" s="320"/>
      <c r="U3868" s="321"/>
      <c r="V3868" s="270"/>
    </row>
    <row r="3869" spans="3:22">
      <c r="C3869" s="1">
        <f>+IF(D3869=1,COUNTIF($D$2:D3869,D3869),0)</f>
        <v>0</v>
      </c>
      <c r="D3869" s="1">
        <f>+COUNTIF($E$2:E3869,E3869)</f>
        <v>1090</v>
      </c>
      <c r="E3869" s="1" t="str">
        <f t="shared" si="120"/>
        <v/>
      </c>
      <c r="F3869" s="323">
        <f t="shared" si="121"/>
        <v>3867</v>
      </c>
      <c r="G3869" s="317"/>
      <c r="H3869" s="317"/>
      <c r="I3869" s="317"/>
      <c r="J3869" s="317"/>
      <c r="K3869" s="317"/>
      <c r="L3869" s="317"/>
      <c r="M3869" s="317"/>
      <c r="N3869" s="698"/>
      <c r="O3869" s="318"/>
      <c r="P3869" s="319"/>
      <c r="Q3869" s="320"/>
      <c r="R3869" s="319"/>
      <c r="S3869" s="319"/>
      <c r="T3869" s="320"/>
      <c r="U3869" s="321"/>
      <c r="V3869" s="270"/>
    </row>
    <row r="3870" spans="3:22">
      <c r="C3870" s="1">
        <f>+IF(D3870=1,COUNTIF($D$2:D3870,D3870),0)</f>
        <v>0</v>
      </c>
      <c r="D3870" s="1">
        <f>+COUNTIF($E$2:E3870,E3870)</f>
        <v>1091</v>
      </c>
      <c r="E3870" s="1" t="str">
        <f t="shared" si="120"/>
        <v/>
      </c>
      <c r="F3870" s="323">
        <f t="shared" si="121"/>
        <v>3868</v>
      </c>
      <c r="G3870" s="317"/>
      <c r="H3870" s="317"/>
      <c r="I3870" s="317"/>
      <c r="J3870" s="317"/>
      <c r="K3870" s="317"/>
      <c r="L3870" s="317"/>
      <c r="M3870" s="317"/>
      <c r="N3870" s="698"/>
      <c r="O3870" s="318"/>
      <c r="P3870" s="319"/>
      <c r="Q3870" s="320"/>
      <c r="R3870" s="319"/>
      <c r="S3870" s="319"/>
      <c r="T3870" s="320"/>
      <c r="U3870" s="321"/>
      <c r="V3870" s="270"/>
    </row>
    <row r="3871" spans="3:22">
      <c r="C3871" s="1">
        <f>+IF(D3871=1,COUNTIF($D$2:D3871,D3871),0)</f>
        <v>0</v>
      </c>
      <c r="D3871" s="1">
        <f>+COUNTIF($E$2:E3871,E3871)</f>
        <v>1092</v>
      </c>
      <c r="E3871" s="1" t="str">
        <f t="shared" si="120"/>
        <v/>
      </c>
      <c r="F3871" s="323">
        <f t="shared" si="121"/>
        <v>3869</v>
      </c>
      <c r="G3871" s="317"/>
      <c r="H3871" s="317"/>
      <c r="I3871" s="317"/>
      <c r="J3871" s="317"/>
      <c r="K3871" s="317"/>
      <c r="L3871" s="317"/>
      <c r="M3871" s="317"/>
      <c r="N3871" s="698"/>
      <c r="O3871" s="318"/>
      <c r="P3871" s="319"/>
      <c r="Q3871" s="320"/>
      <c r="R3871" s="319"/>
      <c r="S3871" s="319"/>
      <c r="T3871" s="320"/>
      <c r="U3871" s="321"/>
      <c r="V3871" s="270"/>
    </row>
    <row r="3872" spans="3:22">
      <c r="C3872" s="1">
        <f>+IF(D3872=1,COUNTIF($D$2:D3872,D3872),0)</f>
        <v>0</v>
      </c>
      <c r="D3872" s="1">
        <f>+COUNTIF($E$2:E3872,E3872)</f>
        <v>1093</v>
      </c>
      <c r="E3872" s="1" t="str">
        <f t="shared" si="120"/>
        <v/>
      </c>
      <c r="F3872" s="323">
        <f t="shared" si="121"/>
        <v>3870</v>
      </c>
      <c r="G3872" s="317"/>
      <c r="H3872" s="317"/>
      <c r="I3872" s="317"/>
      <c r="J3872" s="317"/>
      <c r="K3872" s="317"/>
      <c r="L3872" s="317"/>
      <c r="M3872" s="317"/>
      <c r="N3872" s="698"/>
      <c r="O3872" s="318"/>
      <c r="P3872" s="319"/>
      <c r="Q3872" s="320"/>
      <c r="R3872" s="319"/>
      <c r="S3872" s="319"/>
      <c r="T3872" s="320"/>
      <c r="U3872" s="321"/>
      <c r="V3872" s="270"/>
    </row>
    <row r="3873" spans="3:22">
      <c r="C3873" s="1">
        <f>+IF(D3873=1,COUNTIF($D$2:D3873,D3873),0)</f>
        <v>0</v>
      </c>
      <c r="D3873" s="1">
        <f>+COUNTIF($E$2:E3873,E3873)</f>
        <v>1094</v>
      </c>
      <c r="E3873" s="1" t="str">
        <f t="shared" si="120"/>
        <v/>
      </c>
      <c r="F3873" s="323">
        <f t="shared" si="121"/>
        <v>3871</v>
      </c>
      <c r="G3873" s="317"/>
      <c r="H3873" s="317"/>
      <c r="I3873" s="317"/>
      <c r="J3873" s="317"/>
      <c r="K3873" s="317"/>
      <c r="L3873" s="317"/>
      <c r="M3873" s="317"/>
      <c r="N3873" s="698"/>
      <c r="O3873" s="318"/>
      <c r="P3873" s="319"/>
      <c r="Q3873" s="320"/>
      <c r="R3873" s="319"/>
      <c r="S3873" s="319"/>
      <c r="T3873" s="320"/>
      <c r="U3873" s="321"/>
      <c r="V3873" s="270"/>
    </row>
    <row r="3874" spans="3:22">
      <c r="C3874" s="1">
        <f>+IF(D3874=1,COUNTIF($D$2:D3874,D3874),0)</f>
        <v>0</v>
      </c>
      <c r="D3874" s="1">
        <f>+COUNTIF($E$2:E3874,E3874)</f>
        <v>1095</v>
      </c>
      <c r="E3874" s="1" t="str">
        <f t="shared" si="120"/>
        <v/>
      </c>
      <c r="F3874" s="323">
        <f t="shared" si="121"/>
        <v>3872</v>
      </c>
      <c r="G3874" s="317"/>
      <c r="H3874" s="317"/>
      <c r="I3874" s="317"/>
      <c r="J3874" s="317"/>
      <c r="K3874" s="317"/>
      <c r="L3874" s="317"/>
      <c r="M3874" s="317"/>
      <c r="N3874" s="698"/>
      <c r="O3874" s="318"/>
      <c r="P3874" s="319"/>
      <c r="Q3874" s="320"/>
      <c r="R3874" s="319"/>
      <c r="S3874" s="319"/>
      <c r="T3874" s="320"/>
      <c r="U3874" s="321"/>
      <c r="V3874" s="270"/>
    </row>
    <row r="3875" spans="3:22">
      <c r="C3875" s="1">
        <f>+IF(D3875=1,COUNTIF($D$2:D3875,D3875),0)</f>
        <v>0</v>
      </c>
      <c r="D3875" s="1">
        <f>+COUNTIF($E$2:E3875,E3875)</f>
        <v>1096</v>
      </c>
      <c r="E3875" s="1" t="str">
        <f t="shared" si="120"/>
        <v/>
      </c>
      <c r="F3875" s="323">
        <f t="shared" si="121"/>
        <v>3873</v>
      </c>
      <c r="G3875" s="317"/>
      <c r="H3875" s="317"/>
      <c r="I3875" s="317"/>
      <c r="J3875" s="317"/>
      <c r="K3875" s="317"/>
      <c r="L3875" s="317"/>
      <c r="M3875" s="317"/>
      <c r="N3875" s="698"/>
      <c r="O3875" s="318"/>
      <c r="P3875" s="319"/>
      <c r="Q3875" s="320"/>
      <c r="R3875" s="319"/>
      <c r="S3875" s="319"/>
      <c r="T3875" s="320"/>
      <c r="U3875" s="321"/>
      <c r="V3875" s="270"/>
    </row>
    <row r="3876" spans="3:22">
      <c r="C3876" s="1">
        <f>+IF(D3876=1,COUNTIF($D$2:D3876,D3876),0)</f>
        <v>0</v>
      </c>
      <c r="D3876" s="1">
        <f>+COUNTIF($E$2:E3876,E3876)</f>
        <v>1097</v>
      </c>
      <c r="E3876" s="1" t="str">
        <f t="shared" si="120"/>
        <v/>
      </c>
      <c r="F3876" s="323">
        <f t="shared" si="121"/>
        <v>3874</v>
      </c>
      <c r="G3876" s="317"/>
      <c r="H3876" s="317"/>
      <c r="I3876" s="317"/>
      <c r="J3876" s="317"/>
      <c r="K3876" s="317"/>
      <c r="L3876" s="317"/>
      <c r="M3876" s="317"/>
      <c r="N3876" s="698"/>
      <c r="O3876" s="318"/>
      <c r="P3876" s="319"/>
      <c r="Q3876" s="320"/>
      <c r="R3876" s="319"/>
      <c r="S3876" s="319"/>
      <c r="T3876" s="320"/>
      <c r="U3876" s="321"/>
      <c r="V3876" s="270"/>
    </row>
    <row r="3877" spans="3:22">
      <c r="C3877" s="1">
        <f>+IF(D3877=1,COUNTIF($D$2:D3877,D3877),0)</f>
        <v>0</v>
      </c>
      <c r="D3877" s="1">
        <f>+COUNTIF($E$2:E3877,E3877)</f>
        <v>1098</v>
      </c>
      <c r="E3877" s="1" t="str">
        <f t="shared" si="120"/>
        <v/>
      </c>
      <c r="F3877" s="323">
        <f t="shared" si="121"/>
        <v>3875</v>
      </c>
      <c r="G3877" s="317"/>
      <c r="H3877" s="317"/>
      <c r="I3877" s="317"/>
      <c r="J3877" s="317"/>
      <c r="K3877" s="317"/>
      <c r="L3877" s="317"/>
      <c r="M3877" s="317"/>
      <c r="N3877" s="698"/>
      <c r="O3877" s="318"/>
      <c r="P3877" s="319"/>
      <c r="Q3877" s="320"/>
      <c r="R3877" s="319"/>
      <c r="S3877" s="319"/>
      <c r="T3877" s="320"/>
      <c r="U3877" s="321"/>
      <c r="V3877" s="270"/>
    </row>
    <row r="3878" spans="3:22">
      <c r="C3878" s="1">
        <f>+IF(D3878=1,COUNTIF($D$2:D3878,D3878),0)</f>
        <v>0</v>
      </c>
      <c r="D3878" s="1">
        <f>+COUNTIF($E$2:E3878,E3878)</f>
        <v>1099</v>
      </c>
      <c r="E3878" s="1" t="str">
        <f t="shared" si="120"/>
        <v/>
      </c>
      <c r="F3878" s="323">
        <f t="shared" si="121"/>
        <v>3876</v>
      </c>
      <c r="G3878" s="317"/>
      <c r="H3878" s="317"/>
      <c r="I3878" s="317"/>
      <c r="J3878" s="317"/>
      <c r="K3878" s="317"/>
      <c r="L3878" s="317"/>
      <c r="M3878" s="317"/>
      <c r="N3878" s="698"/>
      <c r="O3878" s="318"/>
      <c r="P3878" s="319"/>
      <c r="Q3878" s="320"/>
      <c r="R3878" s="319"/>
      <c r="S3878" s="319"/>
      <c r="T3878" s="320"/>
      <c r="U3878" s="321"/>
      <c r="V3878" s="270"/>
    </row>
    <row r="3879" spans="3:22">
      <c r="C3879" s="1">
        <f>+IF(D3879=1,COUNTIF($D$2:D3879,D3879),0)</f>
        <v>0</v>
      </c>
      <c r="D3879" s="1">
        <f>+COUNTIF($E$2:E3879,E3879)</f>
        <v>1100</v>
      </c>
      <c r="E3879" s="1" t="str">
        <f t="shared" si="120"/>
        <v/>
      </c>
      <c r="F3879" s="323">
        <f t="shared" si="121"/>
        <v>3877</v>
      </c>
      <c r="G3879" s="317"/>
      <c r="H3879" s="317"/>
      <c r="I3879" s="317"/>
      <c r="J3879" s="317"/>
      <c r="K3879" s="317"/>
      <c r="L3879" s="317"/>
      <c r="M3879" s="317"/>
      <c r="N3879" s="698"/>
      <c r="O3879" s="318"/>
      <c r="P3879" s="319"/>
      <c r="Q3879" s="320"/>
      <c r="R3879" s="319"/>
      <c r="S3879" s="319"/>
      <c r="T3879" s="320"/>
      <c r="U3879" s="321"/>
      <c r="V3879" s="270"/>
    </row>
    <row r="3880" spans="3:22">
      <c r="C3880" s="1">
        <f>+IF(D3880=1,COUNTIF($D$2:D3880,D3880),0)</f>
        <v>0</v>
      </c>
      <c r="D3880" s="1">
        <f>+COUNTIF($E$2:E3880,E3880)</f>
        <v>1101</v>
      </c>
      <c r="E3880" s="1" t="str">
        <f t="shared" si="120"/>
        <v/>
      </c>
      <c r="F3880" s="323">
        <f t="shared" si="121"/>
        <v>3878</v>
      </c>
      <c r="G3880" s="317"/>
      <c r="H3880" s="317"/>
      <c r="I3880" s="317"/>
      <c r="J3880" s="317"/>
      <c r="K3880" s="317"/>
      <c r="L3880" s="317"/>
      <c r="M3880" s="317"/>
      <c r="N3880" s="698"/>
      <c r="O3880" s="318"/>
      <c r="P3880" s="319"/>
      <c r="Q3880" s="320"/>
      <c r="R3880" s="319"/>
      <c r="S3880" s="319"/>
      <c r="T3880" s="320"/>
      <c r="U3880" s="321"/>
      <c r="V3880" s="270"/>
    </row>
    <row r="3881" spans="3:22">
      <c r="C3881" s="1">
        <f>+IF(D3881=1,COUNTIF($D$2:D3881,D3881),0)</f>
        <v>0</v>
      </c>
      <c r="D3881" s="1">
        <f>+COUNTIF($E$2:E3881,E3881)</f>
        <v>1102</v>
      </c>
      <c r="E3881" s="1" t="str">
        <f t="shared" si="120"/>
        <v/>
      </c>
      <c r="F3881" s="323">
        <f t="shared" si="121"/>
        <v>3879</v>
      </c>
      <c r="G3881" s="317"/>
      <c r="H3881" s="317"/>
      <c r="I3881" s="317"/>
      <c r="J3881" s="317"/>
      <c r="K3881" s="317"/>
      <c r="L3881" s="317"/>
      <c r="M3881" s="317"/>
      <c r="N3881" s="698"/>
      <c r="O3881" s="318"/>
      <c r="P3881" s="319"/>
      <c r="Q3881" s="320"/>
      <c r="R3881" s="319"/>
      <c r="S3881" s="319"/>
      <c r="T3881" s="320"/>
      <c r="U3881" s="321"/>
      <c r="V3881" s="270"/>
    </row>
    <row r="3882" spans="3:22">
      <c r="C3882" s="1">
        <f>+IF(D3882=1,COUNTIF($D$2:D3882,D3882),0)</f>
        <v>0</v>
      </c>
      <c r="D3882" s="1">
        <f>+COUNTIF($E$2:E3882,E3882)</f>
        <v>1103</v>
      </c>
      <c r="E3882" s="1" t="str">
        <f t="shared" si="120"/>
        <v/>
      </c>
      <c r="F3882" s="323">
        <f t="shared" si="121"/>
        <v>3880</v>
      </c>
      <c r="G3882" s="317"/>
      <c r="H3882" s="317"/>
      <c r="I3882" s="317"/>
      <c r="J3882" s="317"/>
      <c r="K3882" s="317"/>
      <c r="L3882" s="317"/>
      <c r="M3882" s="317"/>
      <c r="N3882" s="698"/>
      <c r="O3882" s="318"/>
      <c r="P3882" s="319"/>
      <c r="Q3882" s="320"/>
      <c r="R3882" s="319"/>
      <c r="S3882" s="319"/>
      <c r="T3882" s="320"/>
      <c r="U3882" s="321"/>
      <c r="V3882" s="270"/>
    </row>
    <row r="3883" spans="3:22">
      <c r="C3883" s="1">
        <f>+IF(D3883=1,COUNTIF($D$2:D3883,D3883),0)</f>
        <v>0</v>
      </c>
      <c r="D3883" s="1">
        <f>+COUNTIF($E$2:E3883,E3883)</f>
        <v>1104</v>
      </c>
      <c r="E3883" s="1" t="str">
        <f t="shared" si="120"/>
        <v/>
      </c>
      <c r="F3883" s="323">
        <f t="shared" si="121"/>
        <v>3881</v>
      </c>
      <c r="G3883" s="317"/>
      <c r="H3883" s="317"/>
      <c r="I3883" s="317"/>
      <c r="J3883" s="317"/>
      <c r="K3883" s="317"/>
      <c r="L3883" s="317"/>
      <c r="M3883" s="317"/>
      <c r="N3883" s="698"/>
      <c r="O3883" s="318"/>
      <c r="P3883" s="319"/>
      <c r="Q3883" s="320"/>
      <c r="R3883" s="319"/>
      <c r="S3883" s="319"/>
      <c r="T3883" s="320"/>
      <c r="U3883" s="321"/>
      <c r="V3883" s="270"/>
    </row>
    <row r="3884" spans="3:22">
      <c r="C3884" s="1">
        <f>+IF(D3884=1,COUNTIF($D$2:D3884,D3884),0)</f>
        <v>0</v>
      </c>
      <c r="D3884" s="1">
        <f>+COUNTIF($E$2:E3884,E3884)</f>
        <v>1105</v>
      </c>
      <c r="E3884" s="1" t="str">
        <f t="shared" si="120"/>
        <v/>
      </c>
      <c r="F3884" s="323">
        <f t="shared" si="121"/>
        <v>3882</v>
      </c>
      <c r="G3884" s="317"/>
      <c r="H3884" s="317"/>
      <c r="I3884" s="317"/>
      <c r="J3884" s="317"/>
      <c r="K3884" s="317"/>
      <c r="L3884" s="317"/>
      <c r="M3884" s="317"/>
      <c r="N3884" s="698"/>
      <c r="O3884" s="318"/>
      <c r="P3884" s="319"/>
      <c r="Q3884" s="320"/>
      <c r="R3884" s="319"/>
      <c r="S3884" s="319"/>
      <c r="T3884" s="320"/>
      <c r="U3884" s="321"/>
      <c r="V3884" s="270"/>
    </row>
    <row r="3885" spans="3:22">
      <c r="C3885" s="1">
        <f>+IF(D3885=1,COUNTIF($D$2:D3885,D3885),0)</f>
        <v>0</v>
      </c>
      <c r="D3885" s="1">
        <f>+COUNTIF($E$2:E3885,E3885)</f>
        <v>1106</v>
      </c>
      <c r="E3885" s="1" t="str">
        <f t="shared" si="120"/>
        <v/>
      </c>
      <c r="F3885" s="323">
        <f t="shared" si="121"/>
        <v>3883</v>
      </c>
      <c r="G3885" s="317"/>
      <c r="H3885" s="317"/>
      <c r="I3885" s="317"/>
      <c r="J3885" s="317"/>
      <c r="K3885" s="317"/>
      <c r="L3885" s="317"/>
      <c r="M3885" s="317"/>
      <c r="N3885" s="698"/>
      <c r="O3885" s="318"/>
      <c r="P3885" s="319"/>
      <c r="Q3885" s="320"/>
      <c r="R3885" s="319"/>
      <c r="S3885" s="319"/>
      <c r="T3885" s="320"/>
      <c r="U3885" s="321"/>
      <c r="V3885" s="270"/>
    </row>
    <row r="3886" spans="3:22">
      <c r="C3886" s="1">
        <f>+IF(D3886=1,COUNTIF($D$2:D3886,D3886),0)</f>
        <v>0</v>
      </c>
      <c r="D3886" s="1">
        <f>+COUNTIF($E$2:E3886,E3886)</f>
        <v>1107</v>
      </c>
      <c r="E3886" s="1" t="str">
        <f t="shared" si="120"/>
        <v/>
      </c>
      <c r="F3886" s="323">
        <f t="shared" si="121"/>
        <v>3884</v>
      </c>
      <c r="G3886" s="317"/>
      <c r="H3886" s="317"/>
      <c r="I3886" s="317"/>
      <c r="J3886" s="317"/>
      <c r="K3886" s="317"/>
      <c r="L3886" s="317"/>
      <c r="M3886" s="317"/>
      <c r="N3886" s="698"/>
      <c r="O3886" s="318"/>
      <c r="P3886" s="319"/>
      <c r="Q3886" s="320"/>
      <c r="R3886" s="319"/>
      <c r="S3886" s="319"/>
      <c r="T3886" s="320"/>
      <c r="U3886" s="321"/>
      <c r="V3886" s="270"/>
    </row>
    <row r="3887" spans="3:22">
      <c r="C3887" s="1">
        <f>+IF(D3887=1,COUNTIF($D$2:D3887,D3887),0)</f>
        <v>0</v>
      </c>
      <c r="D3887" s="1">
        <f>+COUNTIF($E$2:E3887,E3887)</f>
        <v>1108</v>
      </c>
      <c r="E3887" s="1" t="str">
        <f t="shared" si="120"/>
        <v/>
      </c>
      <c r="F3887" s="323">
        <f t="shared" si="121"/>
        <v>3885</v>
      </c>
      <c r="G3887" s="317"/>
      <c r="H3887" s="317"/>
      <c r="I3887" s="317"/>
      <c r="J3887" s="317"/>
      <c r="K3887" s="317"/>
      <c r="L3887" s="317"/>
      <c r="M3887" s="317"/>
      <c r="N3887" s="698"/>
      <c r="O3887" s="318"/>
      <c r="P3887" s="319"/>
      <c r="Q3887" s="320"/>
      <c r="R3887" s="319"/>
      <c r="S3887" s="319"/>
      <c r="T3887" s="320"/>
      <c r="U3887" s="321"/>
      <c r="V3887" s="270"/>
    </row>
    <row r="3888" spans="3:22">
      <c r="C3888" s="1">
        <f>+IF(D3888=1,COUNTIF($D$2:D3888,D3888),0)</f>
        <v>0</v>
      </c>
      <c r="D3888" s="1">
        <f>+COUNTIF($E$2:E3888,E3888)</f>
        <v>1109</v>
      </c>
      <c r="E3888" s="1" t="str">
        <f t="shared" si="120"/>
        <v/>
      </c>
      <c r="F3888" s="323">
        <f t="shared" si="121"/>
        <v>3886</v>
      </c>
      <c r="G3888" s="317"/>
      <c r="H3888" s="317"/>
      <c r="I3888" s="317"/>
      <c r="J3888" s="317"/>
      <c r="K3888" s="317"/>
      <c r="L3888" s="317"/>
      <c r="M3888" s="317"/>
      <c r="N3888" s="698"/>
      <c r="O3888" s="318"/>
      <c r="P3888" s="319"/>
      <c r="Q3888" s="320"/>
      <c r="R3888" s="319"/>
      <c r="S3888" s="319"/>
      <c r="T3888" s="320"/>
      <c r="U3888" s="321"/>
      <c r="V3888" s="270"/>
    </row>
    <row r="3889" spans="3:22">
      <c r="C3889" s="1">
        <f>+IF(D3889=1,COUNTIF($D$2:D3889,D3889),0)</f>
        <v>0</v>
      </c>
      <c r="D3889" s="1">
        <f>+COUNTIF($E$2:E3889,E3889)</f>
        <v>1110</v>
      </c>
      <c r="E3889" s="1" t="str">
        <f t="shared" si="120"/>
        <v/>
      </c>
      <c r="F3889" s="323">
        <f t="shared" si="121"/>
        <v>3887</v>
      </c>
      <c r="G3889" s="317"/>
      <c r="H3889" s="317"/>
      <c r="I3889" s="317"/>
      <c r="J3889" s="317"/>
      <c r="K3889" s="317"/>
      <c r="L3889" s="317"/>
      <c r="M3889" s="317"/>
      <c r="N3889" s="698"/>
      <c r="O3889" s="318"/>
      <c r="P3889" s="319"/>
      <c r="Q3889" s="320"/>
      <c r="R3889" s="319"/>
      <c r="S3889" s="319"/>
      <c r="T3889" s="320"/>
      <c r="U3889" s="321"/>
      <c r="V3889" s="270"/>
    </row>
    <row r="3890" spans="3:22">
      <c r="C3890" s="1">
        <f>+IF(D3890=1,COUNTIF($D$2:D3890,D3890),0)</f>
        <v>0</v>
      </c>
      <c r="D3890" s="1">
        <f>+COUNTIF($E$2:E3890,E3890)</f>
        <v>1111</v>
      </c>
      <c r="E3890" s="1" t="str">
        <f t="shared" si="120"/>
        <v/>
      </c>
      <c r="F3890" s="323">
        <f t="shared" si="121"/>
        <v>3888</v>
      </c>
      <c r="G3890" s="317"/>
      <c r="H3890" s="317"/>
      <c r="I3890" s="317"/>
      <c r="J3890" s="317"/>
      <c r="K3890" s="317"/>
      <c r="L3890" s="317"/>
      <c r="M3890" s="317"/>
      <c r="N3890" s="698"/>
      <c r="O3890" s="318"/>
      <c r="P3890" s="319"/>
      <c r="Q3890" s="320"/>
      <c r="R3890" s="319"/>
      <c r="S3890" s="319"/>
      <c r="T3890" s="320"/>
      <c r="U3890" s="321"/>
      <c r="V3890" s="270"/>
    </row>
    <row r="3891" spans="3:22">
      <c r="C3891" s="1">
        <f>+IF(D3891=1,COUNTIF($D$2:D3891,D3891),0)</f>
        <v>0</v>
      </c>
      <c r="D3891" s="1">
        <f>+COUNTIF($E$2:E3891,E3891)</f>
        <v>1112</v>
      </c>
      <c r="E3891" s="1" t="str">
        <f t="shared" si="120"/>
        <v/>
      </c>
      <c r="F3891" s="323">
        <f t="shared" si="121"/>
        <v>3889</v>
      </c>
      <c r="G3891" s="317"/>
      <c r="H3891" s="317"/>
      <c r="I3891" s="317"/>
      <c r="J3891" s="317"/>
      <c r="K3891" s="317"/>
      <c r="L3891" s="317"/>
      <c r="M3891" s="317"/>
      <c r="N3891" s="698"/>
      <c r="O3891" s="318"/>
      <c r="P3891" s="319"/>
      <c r="Q3891" s="320"/>
      <c r="R3891" s="319"/>
      <c r="S3891" s="319"/>
      <c r="T3891" s="320"/>
      <c r="U3891" s="321"/>
      <c r="V3891" s="270"/>
    </row>
    <row r="3892" spans="3:22">
      <c r="C3892" s="1">
        <f>+IF(D3892=1,COUNTIF($D$2:D3892,D3892),0)</f>
        <v>0</v>
      </c>
      <c r="D3892" s="1">
        <f>+COUNTIF($E$2:E3892,E3892)</f>
        <v>1113</v>
      </c>
      <c r="E3892" s="1" t="str">
        <f t="shared" si="120"/>
        <v/>
      </c>
      <c r="F3892" s="323">
        <f t="shared" si="121"/>
        <v>3890</v>
      </c>
      <c r="G3892" s="317"/>
      <c r="H3892" s="317"/>
      <c r="I3892" s="317"/>
      <c r="J3892" s="317"/>
      <c r="K3892" s="317"/>
      <c r="L3892" s="317"/>
      <c r="M3892" s="317"/>
      <c r="N3892" s="698"/>
      <c r="O3892" s="318"/>
      <c r="P3892" s="319"/>
      <c r="Q3892" s="320"/>
      <c r="R3892" s="319"/>
      <c r="S3892" s="319"/>
      <c r="T3892" s="320"/>
      <c r="U3892" s="321"/>
      <c r="V3892" s="270"/>
    </row>
    <row r="3893" spans="3:22">
      <c r="C3893" s="1">
        <f>+IF(D3893=1,COUNTIF($D$2:D3893,D3893),0)</f>
        <v>0</v>
      </c>
      <c r="D3893" s="1">
        <f>+COUNTIF($E$2:E3893,E3893)</f>
        <v>1114</v>
      </c>
      <c r="E3893" s="1" t="str">
        <f t="shared" si="120"/>
        <v/>
      </c>
      <c r="F3893" s="323">
        <f t="shared" si="121"/>
        <v>3891</v>
      </c>
      <c r="G3893" s="317"/>
      <c r="H3893" s="317"/>
      <c r="I3893" s="317"/>
      <c r="J3893" s="317"/>
      <c r="K3893" s="317"/>
      <c r="L3893" s="317"/>
      <c r="M3893" s="317"/>
      <c r="N3893" s="698"/>
      <c r="O3893" s="318"/>
      <c r="P3893" s="319"/>
      <c r="Q3893" s="320"/>
      <c r="R3893" s="319"/>
      <c r="S3893" s="319"/>
      <c r="T3893" s="320"/>
      <c r="U3893" s="321"/>
      <c r="V3893" s="270"/>
    </row>
    <row r="3894" spans="3:22">
      <c r="C3894" s="1">
        <f>+IF(D3894=1,COUNTIF($D$2:D3894,D3894),0)</f>
        <v>0</v>
      </c>
      <c r="D3894" s="1">
        <f>+COUNTIF($E$2:E3894,E3894)</f>
        <v>1115</v>
      </c>
      <c r="E3894" s="1" t="str">
        <f t="shared" si="120"/>
        <v/>
      </c>
      <c r="F3894" s="323">
        <f t="shared" si="121"/>
        <v>3892</v>
      </c>
      <c r="G3894" s="317"/>
      <c r="H3894" s="317"/>
      <c r="I3894" s="317"/>
      <c r="J3894" s="317"/>
      <c r="K3894" s="317"/>
      <c r="L3894" s="317"/>
      <c r="M3894" s="317"/>
      <c r="N3894" s="698"/>
      <c r="O3894" s="318"/>
      <c r="P3894" s="319"/>
      <c r="Q3894" s="320"/>
      <c r="R3894" s="319"/>
      <c r="S3894" s="319"/>
      <c r="T3894" s="320"/>
      <c r="U3894" s="321"/>
      <c r="V3894" s="270"/>
    </row>
    <row r="3895" spans="3:22">
      <c r="C3895" s="1">
        <f>+IF(D3895=1,COUNTIF($D$2:D3895,D3895),0)</f>
        <v>0</v>
      </c>
      <c r="D3895" s="1">
        <f>+COUNTIF($E$2:E3895,E3895)</f>
        <v>1116</v>
      </c>
      <c r="E3895" s="1" t="str">
        <f t="shared" si="120"/>
        <v/>
      </c>
      <c r="F3895" s="323">
        <f t="shared" si="121"/>
        <v>3893</v>
      </c>
      <c r="G3895" s="317"/>
      <c r="H3895" s="317"/>
      <c r="I3895" s="317"/>
      <c r="J3895" s="317"/>
      <c r="K3895" s="317"/>
      <c r="L3895" s="317"/>
      <c r="M3895" s="317"/>
      <c r="N3895" s="698"/>
      <c r="O3895" s="318"/>
      <c r="P3895" s="319"/>
      <c r="Q3895" s="320"/>
      <c r="R3895" s="319"/>
      <c r="S3895" s="319"/>
      <c r="T3895" s="320"/>
      <c r="U3895" s="321"/>
      <c r="V3895" s="270"/>
    </row>
    <row r="3896" spans="3:22">
      <c r="C3896" s="1">
        <f>+IF(D3896=1,COUNTIF($D$2:D3896,D3896),0)</f>
        <v>0</v>
      </c>
      <c r="D3896" s="1">
        <f>+COUNTIF($E$2:E3896,E3896)</f>
        <v>1117</v>
      </c>
      <c r="E3896" s="1" t="str">
        <f t="shared" si="120"/>
        <v/>
      </c>
      <c r="F3896" s="323">
        <f t="shared" si="121"/>
        <v>3894</v>
      </c>
      <c r="G3896" s="317"/>
      <c r="H3896" s="317"/>
      <c r="I3896" s="317"/>
      <c r="J3896" s="317"/>
      <c r="K3896" s="317"/>
      <c r="L3896" s="317"/>
      <c r="M3896" s="317"/>
      <c r="N3896" s="698"/>
      <c r="O3896" s="318"/>
      <c r="P3896" s="319"/>
      <c r="Q3896" s="320"/>
      <c r="R3896" s="319"/>
      <c r="S3896" s="319"/>
      <c r="T3896" s="320"/>
      <c r="U3896" s="321"/>
      <c r="V3896" s="270"/>
    </row>
    <row r="3897" spans="3:22">
      <c r="C3897" s="1">
        <f>+IF(D3897=1,COUNTIF($D$2:D3897,D3897),0)</f>
        <v>0</v>
      </c>
      <c r="D3897" s="1">
        <f>+COUNTIF($E$2:E3897,E3897)</f>
        <v>1118</v>
      </c>
      <c r="E3897" s="1" t="str">
        <f t="shared" si="120"/>
        <v/>
      </c>
      <c r="F3897" s="323">
        <f t="shared" si="121"/>
        <v>3895</v>
      </c>
      <c r="G3897" s="317"/>
      <c r="H3897" s="317"/>
      <c r="I3897" s="317"/>
      <c r="J3897" s="317"/>
      <c r="K3897" s="317"/>
      <c r="L3897" s="317"/>
      <c r="M3897" s="317"/>
      <c r="N3897" s="698"/>
      <c r="O3897" s="318"/>
      <c r="P3897" s="319"/>
      <c r="Q3897" s="320"/>
      <c r="R3897" s="319"/>
      <c r="S3897" s="319"/>
      <c r="T3897" s="320"/>
      <c r="U3897" s="321"/>
      <c r="V3897" s="270"/>
    </row>
    <row r="3898" spans="3:22">
      <c r="C3898" s="1">
        <f>+IF(D3898=1,COUNTIF($D$2:D3898,D3898),0)</f>
        <v>0</v>
      </c>
      <c r="D3898" s="1">
        <f>+COUNTIF($E$2:E3898,E3898)</f>
        <v>1119</v>
      </c>
      <c r="E3898" s="1" t="str">
        <f t="shared" si="120"/>
        <v/>
      </c>
      <c r="F3898" s="323">
        <f t="shared" si="121"/>
        <v>3896</v>
      </c>
      <c r="G3898" s="317"/>
      <c r="H3898" s="317"/>
      <c r="I3898" s="317"/>
      <c r="J3898" s="317"/>
      <c r="K3898" s="317"/>
      <c r="L3898" s="317"/>
      <c r="M3898" s="317"/>
      <c r="N3898" s="698"/>
      <c r="O3898" s="318"/>
      <c r="P3898" s="319"/>
      <c r="Q3898" s="320"/>
      <c r="R3898" s="319"/>
      <c r="S3898" s="319"/>
      <c r="T3898" s="320"/>
      <c r="U3898" s="321"/>
      <c r="V3898" s="270"/>
    </row>
    <row r="3899" spans="3:22">
      <c r="C3899" s="1">
        <f>+IF(D3899=1,COUNTIF($D$2:D3899,D3899),0)</f>
        <v>0</v>
      </c>
      <c r="D3899" s="1">
        <f>+COUNTIF($E$2:E3899,E3899)</f>
        <v>1120</v>
      </c>
      <c r="E3899" s="1" t="str">
        <f t="shared" si="120"/>
        <v/>
      </c>
      <c r="F3899" s="323">
        <f t="shared" si="121"/>
        <v>3897</v>
      </c>
      <c r="G3899" s="317"/>
      <c r="H3899" s="317"/>
      <c r="I3899" s="317"/>
      <c r="J3899" s="317"/>
      <c r="K3899" s="317"/>
      <c r="L3899" s="317"/>
      <c r="M3899" s="317"/>
      <c r="N3899" s="698"/>
      <c r="O3899" s="318"/>
      <c r="P3899" s="319"/>
      <c r="Q3899" s="320"/>
      <c r="R3899" s="319"/>
      <c r="S3899" s="319"/>
      <c r="T3899" s="320"/>
      <c r="U3899" s="321"/>
      <c r="V3899" s="270"/>
    </row>
    <row r="3900" spans="3:22">
      <c r="C3900" s="1">
        <f>+IF(D3900=1,COUNTIF($D$2:D3900,D3900),0)</f>
        <v>0</v>
      </c>
      <c r="D3900" s="1">
        <f>+COUNTIF($E$2:E3900,E3900)</f>
        <v>1121</v>
      </c>
      <c r="E3900" s="1" t="str">
        <f t="shared" si="120"/>
        <v/>
      </c>
      <c r="F3900" s="323">
        <f t="shared" si="121"/>
        <v>3898</v>
      </c>
      <c r="G3900" s="317"/>
      <c r="H3900" s="317"/>
      <c r="I3900" s="317"/>
      <c r="J3900" s="317"/>
      <c r="K3900" s="317"/>
      <c r="L3900" s="317"/>
      <c r="M3900" s="317"/>
      <c r="N3900" s="698"/>
      <c r="O3900" s="318"/>
      <c r="P3900" s="319"/>
      <c r="Q3900" s="320"/>
      <c r="R3900" s="319"/>
      <c r="S3900" s="319"/>
      <c r="T3900" s="320"/>
      <c r="U3900" s="321"/>
      <c r="V3900" s="270"/>
    </row>
    <row r="3901" spans="3:22">
      <c r="C3901" s="1">
        <f>+IF(D3901=1,COUNTIF($D$2:D3901,D3901),0)</f>
        <v>0</v>
      </c>
      <c r="D3901" s="1">
        <f>+COUNTIF($E$2:E3901,E3901)</f>
        <v>1122</v>
      </c>
      <c r="E3901" s="1" t="str">
        <f t="shared" si="120"/>
        <v/>
      </c>
      <c r="F3901" s="323">
        <f t="shared" si="121"/>
        <v>3899</v>
      </c>
      <c r="G3901" s="317"/>
      <c r="H3901" s="317"/>
      <c r="I3901" s="317"/>
      <c r="J3901" s="317"/>
      <c r="K3901" s="317"/>
      <c r="L3901" s="317"/>
      <c r="M3901" s="317"/>
      <c r="N3901" s="698"/>
      <c r="O3901" s="318"/>
      <c r="P3901" s="319"/>
      <c r="Q3901" s="320"/>
      <c r="R3901" s="319"/>
      <c r="S3901" s="319"/>
      <c r="T3901" s="320"/>
      <c r="U3901" s="321"/>
      <c r="V3901" s="270"/>
    </row>
    <row r="3902" spans="3:22">
      <c r="C3902" s="1">
        <f>+IF(D3902=1,COUNTIF($D$2:D3902,D3902),0)</f>
        <v>0</v>
      </c>
      <c r="D3902" s="1">
        <f>+COUNTIF($E$2:E3902,E3902)</f>
        <v>1123</v>
      </c>
      <c r="E3902" s="1" t="str">
        <f t="shared" si="120"/>
        <v/>
      </c>
      <c r="F3902" s="323">
        <f t="shared" si="121"/>
        <v>3900</v>
      </c>
      <c r="G3902" s="317"/>
      <c r="H3902" s="317"/>
      <c r="I3902" s="317"/>
      <c r="J3902" s="317"/>
      <c r="K3902" s="317"/>
      <c r="L3902" s="317"/>
      <c r="M3902" s="317"/>
      <c r="N3902" s="698"/>
      <c r="O3902" s="318"/>
      <c r="P3902" s="319"/>
      <c r="Q3902" s="320"/>
      <c r="R3902" s="319"/>
      <c r="S3902" s="319"/>
      <c r="T3902" s="320"/>
      <c r="U3902" s="321"/>
      <c r="V3902" s="270"/>
    </row>
    <row r="3903" spans="3:22">
      <c r="C3903" s="1">
        <f>+IF(D3903=1,COUNTIF($D$2:D3903,D3903),0)</f>
        <v>0</v>
      </c>
      <c r="D3903" s="1">
        <f>+COUNTIF($E$2:E3903,E3903)</f>
        <v>1124</v>
      </c>
      <c r="E3903" s="1" t="str">
        <f t="shared" si="120"/>
        <v/>
      </c>
      <c r="F3903" s="323">
        <f t="shared" si="121"/>
        <v>3901</v>
      </c>
      <c r="G3903" s="317"/>
      <c r="H3903" s="317"/>
      <c r="I3903" s="317"/>
      <c r="J3903" s="317"/>
      <c r="K3903" s="317"/>
      <c r="L3903" s="317"/>
      <c r="M3903" s="317"/>
      <c r="N3903" s="698"/>
      <c r="O3903" s="318"/>
      <c r="P3903" s="319"/>
      <c r="Q3903" s="320"/>
      <c r="R3903" s="319"/>
      <c r="S3903" s="319"/>
      <c r="T3903" s="320"/>
      <c r="U3903" s="321"/>
      <c r="V3903" s="270"/>
    </row>
    <row r="3904" spans="3:22">
      <c r="C3904" s="1">
        <f>+IF(D3904=1,COUNTIF($D$2:D3904,D3904),0)</f>
        <v>0</v>
      </c>
      <c r="D3904" s="1">
        <f>+COUNTIF($E$2:E3904,E3904)</f>
        <v>1125</v>
      </c>
      <c r="E3904" s="1" t="str">
        <f t="shared" si="120"/>
        <v/>
      </c>
      <c r="F3904" s="323">
        <f t="shared" si="121"/>
        <v>3902</v>
      </c>
      <c r="G3904" s="317"/>
      <c r="H3904" s="317"/>
      <c r="I3904" s="317"/>
      <c r="J3904" s="317"/>
      <c r="K3904" s="317"/>
      <c r="L3904" s="317"/>
      <c r="M3904" s="317"/>
      <c r="N3904" s="698"/>
      <c r="O3904" s="318"/>
      <c r="P3904" s="319"/>
      <c r="Q3904" s="320"/>
      <c r="R3904" s="319"/>
      <c r="S3904" s="319"/>
      <c r="T3904" s="320"/>
      <c r="U3904" s="321"/>
      <c r="V3904" s="270"/>
    </row>
    <row r="3905" spans="3:22">
      <c r="C3905" s="1">
        <f>+IF(D3905=1,COUNTIF($D$2:D3905,D3905),0)</f>
        <v>0</v>
      </c>
      <c r="D3905" s="1">
        <f>+COUNTIF($E$2:E3905,E3905)</f>
        <v>1126</v>
      </c>
      <c r="E3905" s="1" t="str">
        <f t="shared" si="120"/>
        <v/>
      </c>
      <c r="F3905" s="323">
        <f t="shared" si="121"/>
        <v>3903</v>
      </c>
      <c r="G3905" s="317"/>
      <c r="H3905" s="317"/>
      <c r="I3905" s="317"/>
      <c r="J3905" s="317"/>
      <c r="K3905" s="317"/>
      <c r="L3905" s="317"/>
      <c r="M3905" s="317"/>
      <c r="N3905" s="698"/>
      <c r="O3905" s="318"/>
      <c r="P3905" s="319"/>
      <c r="Q3905" s="320"/>
      <c r="R3905" s="319"/>
      <c r="S3905" s="319"/>
      <c r="T3905" s="320"/>
      <c r="U3905" s="321"/>
      <c r="V3905" s="270"/>
    </row>
    <row r="3906" spans="3:22">
      <c r="C3906" s="1">
        <f>+IF(D3906=1,COUNTIF($D$2:D3906,D3906),0)</f>
        <v>0</v>
      </c>
      <c r="D3906" s="1">
        <f>+COUNTIF($E$2:E3906,E3906)</f>
        <v>1127</v>
      </c>
      <c r="E3906" s="1" t="str">
        <f t="shared" si="120"/>
        <v/>
      </c>
      <c r="F3906" s="323">
        <f t="shared" si="121"/>
        <v>3904</v>
      </c>
      <c r="G3906" s="317"/>
      <c r="H3906" s="317"/>
      <c r="I3906" s="317"/>
      <c r="J3906" s="317"/>
      <c r="K3906" s="317"/>
      <c r="L3906" s="317"/>
      <c r="M3906" s="317"/>
      <c r="N3906" s="698"/>
      <c r="O3906" s="318"/>
      <c r="P3906" s="319"/>
      <c r="Q3906" s="320"/>
      <c r="R3906" s="319"/>
      <c r="S3906" s="319"/>
      <c r="T3906" s="320"/>
      <c r="U3906" s="321"/>
      <c r="V3906" s="270"/>
    </row>
    <row r="3907" spans="3:22">
      <c r="C3907" s="1">
        <f>+IF(D3907=1,COUNTIF($D$2:D3907,D3907),0)</f>
        <v>0</v>
      </c>
      <c r="D3907" s="1">
        <f>+COUNTIF($E$2:E3907,E3907)</f>
        <v>1128</v>
      </c>
      <c r="E3907" s="1" t="str">
        <f t="shared" si="120"/>
        <v/>
      </c>
      <c r="F3907" s="323">
        <f t="shared" si="121"/>
        <v>3905</v>
      </c>
      <c r="G3907" s="317"/>
      <c r="H3907" s="317"/>
      <c r="I3907" s="317"/>
      <c r="J3907" s="317"/>
      <c r="K3907" s="317"/>
      <c r="L3907" s="317"/>
      <c r="M3907" s="317"/>
      <c r="N3907" s="698"/>
      <c r="O3907" s="318"/>
      <c r="P3907" s="319"/>
      <c r="Q3907" s="320"/>
      <c r="R3907" s="319"/>
      <c r="S3907" s="319"/>
      <c r="T3907" s="320"/>
      <c r="U3907" s="321"/>
      <c r="V3907" s="270"/>
    </row>
    <row r="3908" spans="3:22">
      <c r="C3908" s="1">
        <f>+IF(D3908=1,COUNTIF($D$2:D3908,D3908),0)</f>
        <v>0</v>
      </c>
      <c r="D3908" s="1">
        <f>+COUNTIF($E$2:E3908,E3908)</f>
        <v>1129</v>
      </c>
      <c r="E3908" s="1" t="str">
        <f t="shared" ref="E3908:E3971" si="122">+K3908&amp;N3908</f>
        <v/>
      </c>
      <c r="F3908" s="323">
        <f t="shared" si="121"/>
        <v>3906</v>
      </c>
      <c r="G3908" s="317"/>
      <c r="H3908" s="317"/>
      <c r="I3908" s="317"/>
      <c r="J3908" s="317"/>
      <c r="K3908" s="317"/>
      <c r="L3908" s="317"/>
      <c r="M3908" s="317"/>
      <c r="N3908" s="698"/>
      <c r="O3908" s="318"/>
      <c r="P3908" s="319"/>
      <c r="Q3908" s="320"/>
      <c r="R3908" s="319"/>
      <c r="S3908" s="319"/>
      <c r="T3908" s="320"/>
      <c r="U3908" s="321"/>
      <c r="V3908" s="270"/>
    </row>
    <row r="3909" spans="3:22">
      <c r="C3909" s="1">
        <f>+IF(D3909=1,COUNTIF($D$2:D3909,D3909),0)</f>
        <v>0</v>
      </c>
      <c r="D3909" s="1">
        <f>+COUNTIF($E$2:E3909,E3909)</f>
        <v>1130</v>
      </c>
      <c r="E3909" s="1" t="str">
        <f t="shared" si="122"/>
        <v/>
      </c>
      <c r="F3909" s="323">
        <f t="shared" ref="F3909:F3972" si="123">ROW()-2</f>
        <v>3907</v>
      </c>
      <c r="G3909" s="317"/>
      <c r="H3909" s="317"/>
      <c r="I3909" s="317"/>
      <c r="J3909" s="317"/>
      <c r="K3909" s="317"/>
      <c r="L3909" s="317"/>
      <c r="M3909" s="317"/>
      <c r="N3909" s="698"/>
      <c r="O3909" s="318"/>
      <c r="P3909" s="319"/>
      <c r="Q3909" s="320"/>
      <c r="R3909" s="319"/>
      <c r="S3909" s="319"/>
      <c r="T3909" s="320"/>
      <c r="U3909" s="321"/>
      <c r="V3909" s="270"/>
    </row>
    <row r="3910" spans="3:22">
      <c r="C3910" s="1">
        <f>+IF(D3910=1,COUNTIF($D$2:D3910,D3910),0)</f>
        <v>0</v>
      </c>
      <c r="D3910" s="1">
        <f>+COUNTIF($E$2:E3910,E3910)</f>
        <v>1131</v>
      </c>
      <c r="E3910" s="1" t="str">
        <f t="shared" si="122"/>
        <v/>
      </c>
      <c r="F3910" s="323">
        <f t="shared" si="123"/>
        <v>3908</v>
      </c>
      <c r="G3910" s="317"/>
      <c r="H3910" s="317"/>
      <c r="I3910" s="317"/>
      <c r="J3910" s="317"/>
      <c r="K3910" s="317"/>
      <c r="L3910" s="317"/>
      <c r="M3910" s="317"/>
      <c r="N3910" s="698"/>
      <c r="O3910" s="318"/>
      <c r="P3910" s="319"/>
      <c r="Q3910" s="320"/>
      <c r="R3910" s="319"/>
      <c r="S3910" s="319"/>
      <c r="T3910" s="320"/>
      <c r="U3910" s="321"/>
      <c r="V3910" s="270"/>
    </row>
    <row r="3911" spans="3:22">
      <c r="C3911" s="1">
        <f>+IF(D3911=1,COUNTIF($D$2:D3911,D3911),0)</f>
        <v>0</v>
      </c>
      <c r="D3911" s="1">
        <f>+COUNTIF($E$2:E3911,E3911)</f>
        <v>1132</v>
      </c>
      <c r="E3911" s="1" t="str">
        <f t="shared" si="122"/>
        <v/>
      </c>
      <c r="F3911" s="323">
        <f t="shared" si="123"/>
        <v>3909</v>
      </c>
      <c r="G3911" s="317"/>
      <c r="H3911" s="317"/>
      <c r="I3911" s="317"/>
      <c r="J3911" s="317"/>
      <c r="K3911" s="317"/>
      <c r="L3911" s="317"/>
      <c r="M3911" s="317"/>
      <c r="N3911" s="698"/>
      <c r="O3911" s="318"/>
      <c r="P3911" s="319"/>
      <c r="Q3911" s="320"/>
      <c r="R3911" s="319"/>
      <c r="S3911" s="319"/>
      <c r="T3911" s="320"/>
      <c r="U3911" s="321"/>
      <c r="V3911" s="270"/>
    </row>
    <row r="3912" spans="3:22">
      <c r="C3912" s="1">
        <f>+IF(D3912=1,COUNTIF($D$2:D3912,D3912),0)</f>
        <v>0</v>
      </c>
      <c r="D3912" s="1">
        <f>+COUNTIF($E$2:E3912,E3912)</f>
        <v>1133</v>
      </c>
      <c r="E3912" s="1" t="str">
        <f t="shared" si="122"/>
        <v/>
      </c>
      <c r="F3912" s="323">
        <f t="shared" si="123"/>
        <v>3910</v>
      </c>
      <c r="G3912" s="317"/>
      <c r="H3912" s="317"/>
      <c r="I3912" s="317"/>
      <c r="J3912" s="317"/>
      <c r="K3912" s="317"/>
      <c r="L3912" s="317"/>
      <c r="M3912" s="317"/>
      <c r="N3912" s="698"/>
      <c r="O3912" s="318"/>
      <c r="P3912" s="319"/>
      <c r="Q3912" s="320"/>
      <c r="R3912" s="319"/>
      <c r="S3912" s="319"/>
      <c r="T3912" s="320"/>
      <c r="U3912" s="321"/>
      <c r="V3912" s="270"/>
    </row>
    <row r="3913" spans="3:22">
      <c r="C3913" s="1">
        <f>+IF(D3913=1,COUNTIF($D$2:D3913,D3913),0)</f>
        <v>0</v>
      </c>
      <c r="D3913" s="1">
        <f>+COUNTIF($E$2:E3913,E3913)</f>
        <v>1134</v>
      </c>
      <c r="E3913" s="1" t="str">
        <f t="shared" si="122"/>
        <v/>
      </c>
      <c r="F3913" s="323">
        <f t="shared" si="123"/>
        <v>3911</v>
      </c>
      <c r="G3913" s="317"/>
      <c r="H3913" s="317"/>
      <c r="I3913" s="317"/>
      <c r="J3913" s="317"/>
      <c r="K3913" s="317"/>
      <c r="L3913" s="317"/>
      <c r="M3913" s="317"/>
      <c r="N3913" s="698"/>
      <c r="O3913" s="318"/>
      <c r="P3913" s="319"/>
      <c r="Q3913" s="320"/>
      <c r="R3913" s="319"/>
      <c r="S3913" s="319"/>
      <c r="T3913" s="320"/>
      <c r="U3913" s="321"/>
      <c r="V3913" s="270"/>
    </row>
    <row r="3914" spans="3:22">
      <c r="C3914" s="1">
        <f>+IF(D3914=1,COUNTIF($D$2:D3914,D3914),0)</f>
        <v>0</v>
      </c>
      <c r="D3914" s="1">
        <f>+COUNTIF($E$2:E3914,E3914)</f>
        <v>1135</v>
      </c>
      <c r="E3914" s="1" t="str">
        <f t="shared" si="122"/>
        <v/>
      </c>
      <c r="F3914" s="323">
        <f t="shared" si="123"/>
        <v>3912</v>
      </c>
      <c r="G3914" s="317"/>
      <c r="H3914" s="317"/>
      <c r="I3914" s="317"/>
      <c r="J3914" s="317"/>
      <c r="K3914" s="317"/>
      <c r="L3914" s="317"/>
      <c r="M3914" s="317"/>
      <c r="N3914" s="698"/>
      <c r="O3914" s="318"/>
      <c r="P3914" s="319"/>
      <c r="Q3914" s="320"/>
      <c r="R3914" s="319"/>
      <c r="S3914" s="319"/>
      <c r="T3914" s="320"/>
      <c r="U3914" s="321"/>
      <c r="V3914" s="270"/>
    </row>
    <row r="3915" spans="3:22">
      <c r="C3915" s="1">
        <f>+IF(D3915=1,COUNTIF($D$2:D3915,D3915),0)</f>
        <v>0</v>
      </c>
      <c r="D3915" s="1">
        <f>+COUNTIF($E$2:E3915,E3915)</f>
        <v>1136</v>
      </c>
      <c r="E3915" s="1" t="str">
        <f t="shared" si="122"/>
        <v/>
      </c>
      <c r="F3915" s="323">
        <f t="shared" si="123"/>
        <v>3913</v>
      </c>
      <c r="G3915" s="317"/>
      <c r="H3915" s="317"/>
      <c r="I3915" s="317"/>
      <c r="J3915" s="317"/>
      <c r="K3915" s="317"/>
      <c r="L3915" s="317"/>
      <c r="M3915" s="317"/>
      <c r="N3915" s="698"/>
      <c r="O3915" s="318"/>
      <c r="P3915" s="319"/>
      <c r="Q3915" s="320"/>
      <c r="R3915" s="319"/>
      <c r="S3915" s="319"/>
      <c r="T3915" s="320"/>
      <c r="U3915" s="321"/>
      <c r="V3915" s="270"/>
    </row>
    <row r="3916" spans="3:22">
      <c r="C3916" s="1">
        <f>+IF(D3916=1,COUNTIF($D$2:D3916,D3916),0)</f>
        <v>0</v>
      </c>
      <c r="D3916" s="1">
        <f>+COUNTIF($E$2:E3916,E3916)</f>
        <v>1137</v>
      </c>
      <c r="E3916" s="1" t="str">
        <f t="shared" si="122"/>
        <v/>
      </c>
      <c r="F3916" s="323">
        <f t="shared" si="123"/>
        <v>3914</v>
      </c>
      <c r="G3916" s="317"/>
      <c r="H3916" s="317"/>
      <c r="I3916" s="317"/>
      <c r="J3916" s="317"/>
      <c r="K3916" s="317"/>
      <c r="L3916" s="317"/>
      <c r="M3916" s="317"/>
      <c r="N3916" s="698"/>
      <c r="O3916" s="318"/>
      <c r="P3916" s="319"/>
      <c r="Q3916" s="320"/>
      <c r="R3916" s="319"/>
      <c r="S3916" s="319"/>
      <c r="T3916" s="320"/>
      <c r="U3916" s="321"/>
      <c r="V3916" s="270"/>
    </row>
    <row r="3917" spans="3:22">
      <c r="C3917" s="1">
        <f>+IF(D3917=1,COUNTIF($D$2:D3917,D3917),0)</f>
        <v>0</v>
      </c>
      <c r="D3917" s="1">
        <f>+COUNTIF($E$2:E3917,E3917)</f>
        <v>1138</v>
      </c>
      <c r="E3917" s="1" t="str">
        <f t="shared" si="122"/>
        <v/>
      </c>
      <c r="F3917" s="323">
        <f t="shared" si="123"/>
        <v>3915</v>
      </c>
      <c r="G3917" s="317"/>
      <c r="H3917" s="317"/>
      <c r="I3917" s="317"/>
      <c r="J3917" s="317"/>
      <c r="K3917" s="317"/>
      <c r="L3917" s="317"/>
      <c r="M3917" s="317"/>
      <c r="N3917" s="698"/>
      <c r="O3917" s="318"/>
      <c r="P3917" s="319"/>
      <c r="Q3917" s="320"/>
      <c r="R3917" s="319"/>
      <c r="S3917" s="319"/>
      <c r="T3917" s="320"/>
      <c r="U3917" s="321"/>
      <c r="V3917" s="270"/>
    </row>
    <row r="3918" spans="3:22">
      <c r="C3918" s="1">
        <f>+IF(D3918=1,COUNTIF($D$2:D3918,D3918),0)</f>
        <v>0</v>
      </c>
      <c r="D3918" s="1">
        <f>+COUNTIF($E$2:E3918,E3918)</f>
        <v>1139</v>
      </c>
      <c r="E3918" s="1" t="str">
        <f t="shared" si="122"/>
        <v/>
      </c>
      <c r="F3918" s="323">
        <f t="shared" si="123"/>
        <v>3916</v>
      </c>
      <c r="G3918" s="317"/>
      <c r="H3918" s="317"/>
      <c r="I3918" s="317"/>
      <c r="J3918" s="317"/>
      <c r="K3918" s="317"/>
      <c r="L3918" s="317"/>
      <c r="M3918" s="317"/>
      <c r="N3918" s="698"/>
      <c r="O3918" s="318"/>
      <c r="P3918" s="319"/>
      <c r="Q3918" s="320"/>
      <c r="R3918" s="319"/>
      <c r="S3918" s="319"/>
      <c r="T3918" s="320"/>
      <c r="U3918" s="321"/>
      <c r="V3918" s="270"/>
    </row>
    <row r="3919" spans="3:22">
      <c r="C3919" s="1">
        <f>+IF(D3919=1,COUNTIF($D$2:D3919,D3919),0)</f>
        <v>0</v>
      </c>
      <c r="D3919" s="1">
        <f>+COUNTIF($E$2:E3919,E3919)</f>
        <v>1140</v>
      </c>
      <c r="E3919" s="1" t="str">
        <f t="shared" si="122"/>
        <v/>
      </c>
      <c r="F3919" s="323">
        <f t="shared" si="123"/>
        <v>3917</v>
      </c>
      <c r="G3919" s="317"/>
      <c r="H3919" s="317"/>
      <c r="I3919" s="317"/>
      <c r="J3919" s="317"/>
      <c r="K3919" s="317"/>
      <c r="L3919" s="317"/>
      <c r="M3919" s="317"/>
      <c r="N3919" s="698"/>
      <c r="O3919" s="318"/>
      <c r="P3919" s="319"/>
      <c r="Q3919" s="320"/>
      <c r="R3919" s="319"/>
      <c r="S3919" s="319"/>
      <c r="T3919" s="320"/>
      <c r="U3919" s="321"/>
      <c r="V3919" s="270"/>
    </row>
    <row r="3920" spans="3:22">
      <c r="C3920" s="1">
        <f>+IF(D3920=1,COUNTIF($D$2:D3920,D3920),0)</f>
        <v>0</v>
      </c>
      <c r="D3920" s="1">
        <f>+COUNTIF($E$2:E3920,E3920)</f>
        <v>1141</v>
      </c>
      <c r="E3920" s="1" t="str">
        <f t="shared" si="122"/>
        <v/>
      </c>
      <c r="F3920" s="323">
        <f t="shared" si="123"/>
        <v>3918</v>
      </c>
      <c r="G3920" s="317"/>
      <c r="H3920" s="317"/>
      <c r="I3920" s="317"/>
      <c r="J3920" s="317"/>
      <c r="K3920" s="317"/>
      <c r="L3920" s="317"/>
      <c r="M3920" s="317"/>
      <c r="N3920" s="333"/>
      <c r="O3920" s="318"/>
      <c r="P3920" s="319"/>
      <c r="Q3920" s="320"/>
      <c r="R3920" s="319"/>
      <c r="S3920" s="319"/>
      <c r="T3920" s="320"/>
      <c r="U3920" s="321"/>
      <c r="V3920" s="270"/>
    </row>
    <row r="3921" spans="3:22">
      <c r="C3921" s="1">
        <f>+IF(D3921=1,COUNTIF($D$2:D3921,D3921),0)</f>
        <v>0</v>
      </c>
      <c r="D3921" s="1">
        <f>+COUNTIF($E$2:E3921,E3921)</f>
        <v>1142</v>
      </c>
      <c r="E3921" s="1" t="str">
        <f t="shared" si="122"/>
        <v/>
      </c>
      <c r="F3921" s="323">
        <f t="shared" si="123"/>
        <v>3919</v>
      </c>
      <c r="G3921" s="317"/>
      <c r="H3921" s="317"/>
      <c r="I3921" s="317"/>
      <c r="J3921" s="317"/>
      <c r="K3921" s="317"/>
      <c r="L3921" s="317"/>
      <c r="M3921" s="317"/>
      <c r="N3921" s="698"/>
      <c r="O3921" s="318"/>
      <c r="P3921" s="319"/>
      <c r="Q3921" s="320"/>
      <c r="R3921" s="319"/>
      <c r="S3921" s="319"/>
      <c r="T3921" s="320"/>
      <c r="U3921" s="321"/>
      <c r="V3921" s="270"/>
    </row>
    <row r="3922" spans="3:22">
      <c r="C3922" s="1">
        <f>+IF(D3922=1,COUNTIF($D$2:D3922,D3922),0)</f>
        <v>0</v>
      </c>
      <c r="D3922" s="1">
        <f>+COUNTIF($E$2:E3922,E3922)</f>
        <v>1143</v>
      </c>
      <c r="E3922" s="1" t="str">
        <f t="shared" si="122"/>
        <v/>
      </c>
      <c r="F3922" s="323">
        <f t="shared" si="123"/>
        <v>3920</v>
      </c>
      <c r="G3922" s="317"/>
      <c r="H3922" s="317"/>
      <c r="I3922" s="317"/>
      <c r="J3922" s="317"/>
      <c r="K3922" s="317"/>
      <c r="L3922" s="317"/>
      <c r="M3922" s="317"/>
      <c r="N3922" s="698"/>
      <c r="O3922" s="318"/>
      <c r="P3922" s="319"/>
      <c r="Q3922" s="320"/>
      <c r="R3922" s="319"/>
      <c r="S3922" s="319"/>
      <c r="T3922" s="320"/>
      <c r="U3922" s="321"/>
      <c r="V3922" s="270"/>
    </row>
    <row r="3923" spans="3:22">
      <c r="C3923" s="1">
        <f>+IF(D3923=1,COUNTIF($D$2:D3923,D3923),0)</f>
        <v>0</v>
      </c>
      <c r="D3923" s="1">
        <f>+COUNTIF($E$2:E3923,E3923)</f>
        <v>1144</v>
      </c>
      <c r="E3923" s="1" t="str">
        <f t="shared" si="122"/>
        <v/>
      </c>
      <c r="F3923" s="323">
        <f t="shared" si="123"/>
        <v>3921</v>
      </c>
      <c r="G3923" s="317"/>
      <c r="H3923" s="317"/>
      <c r="I3923" s="317"/>
      <c r="J3923" s="317"/>
      <c r="K3923" s="317"/>
      <c r="L3923" s="317"/>
      <c r="M3923" s="317"/>
      <c r="N3923" s="698"/>
      <c r="O3923" s="318"/>
      <c r="P3923" s="319"/>
      <c r="Q3923" s="320"/>
      <c r="R3923" s="319"/>
      <c r="S3923" s="319"/>
      <c r="T3923" s="320"/>
      <c r="U3923" s="321"/>
      <c r="V3923" s="270"/>
    </row>
    <row r="3924" spans="3:22">
      <c r="C3924" s="1">
        <f>+IF(D3924=1,COUNTIF($D$2:D3924,D3924),0)</f>
        <v>0</v>
      </c>
      <c r="D3924" s="1">
        <f>+COUNTIF($E$2:E3924,E3924)</f>
        <v>1145</v>
      </c>
      <c r="E3924" s="1" t="str">
        <f t="shared" si="122"/>
        <v/>
      </c>
      <c r="F3924" s="323">
        <f t="shared" si="123"/>
        <v>3922</v>
      </c>
      <c r="G3924" s="317"/>
      <c r="H3924" s="317"/>
      <c r="I3924" s="317"/>
      <c r="J3924" s="317"/>
      <c r="K3924" s="317"/>
      <c r="L3924" s="317"/>
      <c r="M3924" s="317"/>
      <c r="N3924" s="698"/>
      <c r="O3924" s="318"/>
      <c r="P3924" s="319"/>
      <c r="Q3924" s="320"/>
      <c r="R3924" s="319"/>
      <c r="S3924" s="319"/>
      <c r="T3924" s="320"/>
      <c r="U3924" s="321"/>
      <c r="V3924" s="270"/>
    </row>
    <row r="3925" spans="3:22">
      <c r="C3925" s="1">
        <f>+IF(D3925=1,COUNTIF($D$2:D3925,D3925),0)</f>
        <v>0</v>
      </c>
      <c r="D3925" s="1">
        <f>+COUNTIF($E$2:E3925,E3925)</f>
        <v>1146</v>
      </c>
      <c r="E3925" s="1" t="str">
        <f t="shared" si="122"/>
        <v/>
      </c>
      <c r="F3925" s="323">
        <f t="shared" si="123"/>
        <v>3923</v>
      </c>
      <c r="G3925" s="317"/>
      <c r="H3925" s="317"/>
      <c r="I3925" s="317"/>
      <c r="J3925" s="317"/>
      <c r="K3925" s="317"/>
      <c r="L3925" s="317"/>
      <c r="M3925" s="317"/>
      <c r="N3925" s="698"/>
      <c r="O3925" s="318"/>
      <c r="P3925" s="319"/>
      <c r="Q3925" s="320"/>
      <c r="R3925" s="319"/>
      <c r="S3925" s="319"/>
      <c r="T3925" s="320"/>
      <c r="U3925" s="321"/>
      <c r="V3925" s="270"/>
    </row>
    <row r="3926" spans="3:22">
      <c r="C3926" s="1">
        <f>+IF(D3926=1,COUNTIF($D$2:D3926,D3926),0)</f>
        <v>0</v>
      </c>
      <c r="D3926" s="1">
        <f>+COUNTIF($E$2:E3926,E3926)</f>
        <v>1147</v>
      </c>
      <c r="E3926" s="1" t="str">
        <f t="shared" si="122"/>
        <v/>
      </c>
      <c r="F3926" s="323">
        <f t="shared" si="123"/>
        <v>3924</v>
      </c>
      <c r="G3926" s="317"/>
      <c r="H3926" s="317"/>
      <c r="I3926" s="317"/>
      <c r="J3926" s="317"/>
      <c r="K3926" s="317"/>
      <c r="L3926" s="317"/>
      <c r="M3926" s="317"/>
      <c r="N3926" s="698"/>
      <c r="O3926" s="318"/>
      <c r="P3926" s="319"/>
      <c r="Q3926" s="320"/>
      <c r="R3926" s="319"/>
      <c r="S3926" s="319"/>
      <c r="T3926" s="320"/>
      <c r="U3926" s="321"/>
      <c r="V3926" s="270"/>
    </row>
    <row r="3927" spans="3:22">
      <c r="C3927" s="1">
        <f>+IF(D3927=1,COUNTIF($D$2:D3927,D3927),0)</f>
        <v>0</v>
      </c>
      <c r="D3927" s="1">
        <f>+COUNTIF($E$2:E3927,E3927)</f>
        <v>1148</v>
      </c>
      <c r="E3927" s="1" t="str">
        <f t="shared" si="122"/>
        <v/>
      </c>
      <c r="F3927" s="323">
        <f t="shared" si="123"/>
        <v>3925</v>
      </c>
      <c r="G3927" s="317"/>
      <c r="H3927" s="317"/>
      <c r="I3927" s="317"/>
      <c r="J3927" s="317"/>
      <c r="K3927" s="317"/>
      <c r="L3927" s="317"/>
      <c r="M3927" s="317"/>
      <c r="N3927" s="698"/>
      <c r="O3927" s="318"/>
      <c r="P3927" s="319"/>
      <c r="Q3927" s="320"/>
      <c r="R3927" s="319"/>
      <c r="S3927" s="319"/>
      <c r="T3927" s="320"/>
      <c r="U3927" s="321"/>
      <c r="V3927" s="270"/>
    </row>
    <row r="3928" spans="3:22">
      <c r="C3928" s="1">
        <f>+IF(D3928=1,COUNTIF($D$2:D3928,D3928),0)</f>
        <v>0</v>
      </c>
      <c r="D3928" s="1">
        <f>+COUNTIF($E$2:E3928,E3928)</f>
        <v>1149</v>
      </c>
      <c r="E3928" s="1" t="str">
        <f t="shared" si="122"/>
        <v/>
      </c>
      <c r="F3928" s="323">
        <f t="shared" si="123"/>
        <v>3926</v>
      </c>
      <c r="G3928" s="317"/>
      <c r="H3928" s="317"/>
      <c r="I3928" s="317"/>
      <c r="J3928" s="317"/>
      <c r="K3928" s="317"/>
      <c r="L3928" s="317"/>
      <c r="M3928" s="317"/>
      <c r="N3928" s="333"/>
      <c r="O3928" s="318"/>
      <c r="P3928" s="319"/>
      <c r="Q3928" s="320"/>
      <c r="R3928" s="319"/>
      <c r="S3928" s="319"/>
      <c r="T3928" s="320"/>
      <c r="U3928" s="321"/>
      <c r="V3928" s="270"/>
    </row>
    <row r="3929" spans="3:22">
      <c r="C3929" s="1">
        <f>+IF(D3929=1,COUNTIF($D$2:D3929,D3929),0)</f>
        <v>0</v>
      </c>
      <c r="D3929" s="1">
        <f>+COUNTIF($E$2:E3929,E3929)</f>
        <v>1150</v>
      </c>
      <c r="E3929" s="1" t="str">
        <f t="shared" si="122"/>
        <v/>
      </c>
      <c r="F3929" s="323">
        <f t="shared" si="123"/>
        <v>3927</v>
      </c>
      <c r="G3929" s="317"/>
      <c r="H3929" s="317"/>
      <c r="I3929" s="317"/>
      <c r="J3929" s="317"/>
      <c r="K3929" s="317"/>
      <c r="L3929" s="317"/>
      <c r="M3929" s="317"/>
      <c r="N3929" s="698"/>
      <c r="O3929" s="318"/>
      <c r="P3929" s="319"/>
      <c r="Q3929" s="320"/>
      <c r="R3929" s="319"/>
      <c r="S3929" s="319"/>
      <c r="T3929" s="320"/>
      <c r="U3929" s="321"/>
      <c r="V3929" s="270"/>
    </row>
    <row r="3930" spans="3:22">
      <c r="C3930" s="1">
        <f>+IF(D3930=1,COUNTIF($D$2:D3930,D3930),0)</f>
        <v>0</v>
      </c>
      <c r="D3930" s="1">
        <f>+COUNTIF($E$2:E3930,E3930)</f>
        <v>1151</v>
      </c>
      <c r="E3930" s="1" t="str">
        <f t="shared" si="122"/>
        <v/>
      </c>
      <c r="F3930" s="323">
        <f t="shared" si="123"/>
        <v>3928</v>
      </c>
      <c r="G3930" s="317"/>
      <c r="H3930" s="317"/>
      <c r="I3930" s="317"/>
      <c r="J3930" s="317"/>
      <c r="K3930" s="317"/>
      <c r="L3930" s="317"/>
      <c r="M3930" s="317"/>
      <c r="N3930" s="698"/>
      <c r="O3930" s="318"/>
      <c r="P3930" s="319"/>
      <c r="Q3930" s="320"/>
      <c r="R3930" s="319"/>
      <c r="S3930" s="319"/>
      <c r="T3930" s="320"/>
      <c r="U3930" s="321"/>
      <c r="V3930" s="270"/>
    </row>
    <row r="3931" spans="3:22">
      <c r="C3931" s="1">
        <f>+IF(D3931=1,COUNTIF($D$2:D3931,D3931),0)</f>
        <v>0</v>
      </c>
      <c r="D3931" s="1">
        <f>+COUNTIF($E$2:E3931,E3931)</f>
        <v>1152</v>
      </c>
      <c r="E3931" s="1" t="str">
        <f t="shared" si="122"/>
        <v/>
      </c>
      <c r="F3931" s="323">
        <f t="shared" si="123"/>
        <v>3929</v>
      </c>
      <c r="G3931" s="317"/>
      <c r="H3931" s="317"/>
      <c r="I3931" s="317"/>
      <c r="J3931" s="317"/>
      <c r="K3931" s="317"/>
      <c r="L3931" s="317"/>
      <c r="M3931" s="317"/>
      <c r="N3931" s="698"/>
      <c r="O3931" s="318"/>
      <c r="P3931" s="319"/>
      <c r="Q3931" s="320"/>
      <c r="R3931" s="319"/>
      <c r="S3931" s="319"/>
      <c r="T3931" s="320"/>
      <c r="U3931" s="321"/>
      <c r="V3931" s="270"/>
    </row>
    <row r="3932" spans="3:22">
      <c r="C3932" s="1">
        <f>+IF(D3932=1,COUNTIF($D$2:D3932,D3932),0)</f>
        <v>0</v>
      </c>
      <c r="D3932" s="1">
        <f>+COUNTIF($E$2:E3932,E3932)</f>
        <v>1153</v>
      </c>
      <c r="E3932" s="1" t="str">
        <f t="shared" si="122"/>
        <v/>
      </c>
      <c r="F3932" s="323">
        <f t="shared" si="123"/>
        <v>3930</v>
      </c>
      <c r="G3932" s="317"/>
      <c r="H3932" s="317"/>
      <c r="I3932" s="317"/>
      <c r="J3932" s="317"/>
      <c r="K3932" s="317"/>
      <c r="L3932" s="317"/>
      <c r="M3932" s="317"/>
      <c r="N3932" s="698"/>
      <c r="O3932" s="318"/>
      <c r="P3932" s="319"/>
      <c r="Q3932" s="320"/>
      <c r="R3932" s="319"/>
      <c r="S3932" s="319"/>
      <c r="T3932" s="320"/>
      <c r="U3932" s="321"/>
      <c r="V3932" s="270"/>
    </row>
    <row r="3933" spans="3:22">
      <c r="C3933" s="1">
        <f>+IF(D3933=1,COUNTIF($D$2:D3933,D3933),0)</f>
        <v>0</v>
      </c>
      <c r="D3933" s="1">
        <f>+COUNTIF($E$2:E3933,E3933)</f>
        <v>1154</v>
      </c>
      <c r="E3933" s="1" t="str">
        <f t="shared" si="122"/>
        <v/>
      </c>
      <c r="F3933" s="323">
        <f t="shared" si="123"/>
        <v>3931</v>
      </c>
      <c r="G3933" s="317"/>
      <c r="H3933" s="317"/>
      <c r="I3933" s="317"/>
      <c r="J3933" s="317"/>
      <c r="K3933" s="317"/>
      <c r="L3933" s="317"/>
      <c r="M3933" s="317"/>
      <c r="N3933" s="333"/>
      <c r="O3933" s="318"/>
      <c r="P3933" s="319"/>
      <c r="Q3933" s="320"/>
      <c r="R3933" s="319"/>
      <c r="S3933" s="319"/>
      <c r="T3933" s="320"/>
      <c r="U3933" s="321"/>
      <c r="V3933" s="270"/>
    </row>
    <row r="3934" spans="3:22">
      <c r="C3934" s="1">
        <f>+IF(D3934=1,COUNTIF($D$2:D3934,D3934),0)</f>
        <v>0</v>
      </c>
      <c r="D3934" s="1">
        <f>+COUNTIF($E$2:E3934,E3934)</f>
        <v>1155</v>
      </c>
      <c r="E3934" s="1" t="str">
        <f t="shared" si="122"/>
        <v/>
      </c>
      <c r="F3934" s="323">
        <f t="shared" si="123"/>
        <v>3932</v>
      </c>
      <c r="G3934" s="317"/>
      <c r="H3934" s="317"/>
      <c r="I3934" s="317"/>
      <c r="J3934" s="317"/>
      <c r="K3934" s="317"/>
      <c r="L3934" s="317"/>
      <c r="M3934" s="317"/>
      <c r="N3934" s="698"/>
      <c r="O3934" s="318"/>
      <c r="P3934" s="319"/>
      <c r="Q3934" s="320"/>
      <c r="R3934" s="319"/>
      <c r="S3934" s="319"/>
      <c r="T3934" s="320"/>
      <c r="U3934" s="321"/>
      <c r="V3934" s="270"/>
    </row>
    <row r="3935" spans="3:22">
      <c r="C3935" s="1">
        <f>+IF(D3935=1,COUNTIF($D$2:D3935,D3935),0)</f>
        <v>0</v>
      </c>
      <c r="D3935" s="1">
        <f>+COUNTIF($E$2:E3935,E3935)</f>
        <v>1156</v>
      </c>
      <c r="E3935" s="1" t="str">
        <f t="shared" si="122"/>
        <v/>
      </c>
      <c r="F3935" s="323">
        <f t="shared" si="123"/>
        <v>3933</v>
      </c>
      <c r="G3935" s="317"/>
      <c r="H3935" s="317"/>
      <c r="I3935" s="317"/>
      <c r="J3935" s="317"/>
      <c r="K3935" s="317"/>
      <c r="L3935" s="317"/>
      <c r="M3935" s="317"/>
      <c r="N3935" s="698"/>
      <c r="O3935" s="318"/>
      <c r="P3935" s="319"/>
      <c r="Q3935" s="320"/>
      <c r="R3935" s="319"/>
      <c r="S3935" s="319"/>
      <c r="T3935" s="320"/>
      <c r="U3935" s="321"/>
      <c r="V3935" s="270"/>
    </row>
    <row r="3936" spans="3:22">
      <c r="C3936" s="1">
        <f>+IF(D3936=1,COUNTIF($D$2:D3936,D3936),0)</f>
        <v>0</v>
      </c>
      <c r="D3936" s="1">
        <f>+COUNTIF($E$2:E3936,E3936)</f>
        <v>1157</v>
      </c>
      <c r="E3936" s="1" t="str">
        <f t="shared" si="122"/>
        <v/>
      </c>
      <c r="F3936" s="323">
        <f t="shared" si="123"/>
        <v>3934</v>
      </c>
      <c r="G3936" s="317"/>
      <c r="H3936" s="317"/>
      <c r="I3936" s="317"/>
      <c r="J3936" s="317"/>
      <c r="K3936" s="317"/>
      <c r="L3936" s="317"/>
      <c r="M3936" s="317"/>
      <c r="N3936" s="698"/>
      <c r="O3936" s="318"/>
      <c r="P3936" s="319"/>
      <c r="Q3936" s="320"/>
      <c r="R3936" s="319"/>
      <c r="S3936" s="319"/>
      <c r="T3936" s="320"/>
      <c r="U3936" s="321"/>
      <c r="V3936" s="270"/>
    </row>
    <row r="3937" spans="3:22">
      <c r="C3937" s="1">
        <f>+IF(D3937=1,COUNTIF($D$2:D3937,D3937),0)</f>
        <v>0</v>
      </c>
      <c r="D3937" s="1">
        <f>+COUNTIF($E$2:E3937,E3937)</f>
        <v>1158</v>
      </c>
      <c r="E3937" s="1" t="str">
        <f t="shared" si="122"/>
        <v/>
      </c>
      <c r="F3937" s="323">
        <f t="shared" si="123"/>
        <v>3935</v>
      </c>
      <c r="G3937" s="317"/>
      <c r="H3937" s="317"/>
      <c r="I3937" s="317"/>
      <c r="J3937" s="317"/>
      <c r="K3937" s="317"/>
      <c r="L3937" s="317"/>
      <c r="M3937" s="317"/>
      <c r="N3937" s="698"/>
      <c r="O3937" s="318"/>
      <c r="P3937" s="319"/>
      <c r="Q3937" s="320"/>
      <c r="R3937" s="319"/>
      <c r="S3937" s="319"/>
      <c r="T3937" s="320"/>
      <c r="U3937" s="321"/>
      <c r="V3937" s="270"/>
    </row>
    <row r="3938" spans="3:22">
      <c r="C3938" s="1">
        <f>+IF(D3938=1,COUNTIF($D$2:D3938,D3938),0)</f>
        <v>0</v>
      </c>
      <c r="D3938" s="1">
        <f>+COUNTIF($E$2:E3938,E3938)</f>
        <v>1159</v>
      </c>
      <c r="E3938" s="1" t="str">
        <f t="shared" si="122"/>
        <v/>
      </c>
      <c r="F3938" s="323">
        <f t="shared" si="123"/>
        <v>3936</v>
      </c>
      <c r="G3938" s="317"/>
      <c r="H3938" s="317"/>
      <c r="I3938" s="317"/>
      <c r="J3938" s="317"/>
      <c r="K3938" s="317"/>
      <c r="L3938" s="317"/>
      <c r="M3938" s="317"/>
      <c r="N3938" s="698"/>
      <c r="O3938" s="318"/>
      <c r="P3938" s="319"/>
      <c r="Q3938" s="320"/>
      <c r="R3938" s="319"/>
      <c r="S3938" s="319"/>
      <c r="T3938" s="320"/>
      <c r="U3938" s="321"/>
      <c r="V3938" s="270"/>
    </row>
    <row r="3939" spans="3:22">
      <c r="C3939" s="1">
        <f>+IF(D3939=1,COUNTIF($D$2:D3939,D3939),0)</f>
        <v>0</v>
      </c>
      <c r="D3939" s="1">
        <f>+COUNTIF($E$2:E3939,E3939)</f>
        <v>1160</v>
      </c>
      <c r="E3939" s="1" t="str">
        <f t="shared" si="122"/>
        <v/>
      </c>
      <c r="F3939" s="323">
        <f t="shared" si="123"/>
        <v>3937</v>
      </c>
      <c r="G3939" s="317"/>
      <c r="H3939" s="317"/>
      <c r="I3939" s="317"/>
      <c r="J3939" s="317"/>
      <c r="K3939" s="317"/>
      <c r="L3939" s="317"/>
      <c r="M3939" s="317"/>
      <c r="N3939" s="698"/>
      <c r="O3939" s="318"/>
      <c r="P3939" s="319"/>
      <c r="Q3939" s="320"/>
      <c r="R3939" s="319"/>
      <c r="S3939" s="319"/>
      <c r="T3939" s="320"/>
      <c r="U3939" s="321"/>
      <c r="V3939" s="270"/>
    </row>
    <row r="3940" spans="3:22">
      <c r="C3940" s="1">
        <f>+IF(D3940=1,COUNTIF($D$2:D3940,D3940),0)</f>
        <v>0</v>
      </c>
      <c r="D3940" s="1">
        <f>+COUNTIF($E$2:E3940,E3940)</f>
        <v>1161</v>
      </c>
      <c r="E3940" s="1" t="str">
        <f t="shared" si="122"/>
        <v/>
      </c>
      <c r="F3940" s="323">
        <f t="shared" si="123"/>
        <v>3938</v>
      </c>
      <c r="G3940" s="317"/>
      <c r="H3940" s="317"/>
      <c r="I3940" s="317"/>
      <c r="J3940" s="317"/>
      <c r="K3940" s="317"/>
      <c r="L3940" s="317"/>
      <c r="M3940" s="317"/>
      <c r="N3940" s="698"/>
      <c r="O3940" s="318"/>
      <c r="P3940" s="319"/>
      <c r="Q3940" s="320"/>
      <c r="R3940" s="319"/>
      <c r="S3940" s="319"/>
      <c r="T3940" s="320"/>
      <c r="U3940" s="321"/>
      <c r="V3940" s="270"/>
    </row>
    <row r="3941" spans="3:22">
      <c r="C3941" s="1">
        <f>+IF(D3941=1,COUNTIF($D$2:D3941,D3941),0)</f>
        <v>0</v>
      </c>
      <c r="D3941" s="1">
        <f>+COUNTIF($E$2:E3941,E3941)</f>
        <v>1162</v>
      </c>
      <c r="E3941" s="1" t="str">
        <f t="shared" si="122"/>
        <v/>
      </c>
      <c r="F3941" s="323">
        <f t="shared" si="123"/>
        <v>3939</v>
      </c>
      <c r="G3941" s="317"/>
      <c r="H3941" s="317"/>
      <c r="I3941" s="317"/>
      <c r="J3941" s="317"/>
      <c r="K3941" s="317"/>
      <c r="L3941" s="317"/>
      <c r="M3941" s="317"/>
      <c r="N3941" s="333"/>
      <c r="O3941" s="318"/>
      <c r="P3941" s="319"/>
      <c r="Q3941" s="320"/>
      <c r="R3941" s="319"/>
      <c r="S3941" s="319"/>
      <c r="T3941" s="320"/>
      <c r="U3941" s="321"/>
      <c r="V3941" s="270"/>
    </row>
    <row r="3942" spans="3:22">
      <c r="C3942" s="1">
        <f>+IF(D3942=1,COUNTIF($D$2:D3942,D3942),0)</f>
        <v>0</v>
      </c>
      <c r="D3942" s="1">
        <f>+COUNTIF($E$2:E3942,E3942)</f>
        <v>1163</v>
      </c>
      <c r="E3942" s="1" t="str">
        <f t="shared" si="122"/>
        <v/>
      </c>
      <c r="F3942" s="323">
        <f t="shared" si="123"/>
        <v>3940</v>
      </c>
      <c r="G3942" s="317"/>
      <c r="H3942" s="317"/>
      <c r="I3942" s="317"/>
      <c r="J3942" s="317"/>
      <c r="K3942" s="317"/>
      <c r="L3942" s="317"/>
      <c r="M3942" s="317"/>
      <c r="N3942" s="698"/>
      <c r="O3942" s="318"/>
      <c r="P3942" s="319"/>
      <c r="Q3942" s="320"/>
      <c r="R3942" s="319"/>
      <c r="S3942" s="319"/>
      <c r="T3942" s="320"/>
      <c r="U3942" s="321"/>
      <c r="V3942" s="270"/>
    </row>
    <row r="3943" spans="3:22">
      <c r="C3943" s="1">
        <f>+IF(D3943=1,COUNTIF($D$2:D3943,D3943),0)</f>
        <v>0</v>
      </c>
      <c r="D3943" s="1">
        <f>+COUNTIF($E$2:E3943,E3943)</f>
        <v>1164</v>
      </c>
      <c r="E3943" s="1" t="str">
        <f t="shared" si="122"/>
        <v/>
      </c>
      <c r="F3943" s="323">
        <f t="shared" si="123"/>
        <v>3941</v>
      </c>
      <c r="G3943" s="317"/>
      <c r="H3943" s="317"/>
      <c r="I3943" s="317"/>
      <c r="J3943" s="317"/>
      <c r="K3943" s="317"/>
      <c r="L3943" s="317"/>
      <c r="M3943" s="317"/>
      <c r="N3943" s="698"/>
      <c r="O3943" s="318"/>
      <c r="P3943" s="319"/>
      <c r="Q3943" s="320"/>
      <c r="R3943" s="319"/>
      <c r="S3943" s="319"/>
      <c r="T3943" s="320"/>
      <c r="U3943" s="321"/>
      <c r="V3943" s="270"/>
    </row>
    <row r="3944" spans="3:22">
      <c r="C3944" s="1">
        <f>+IF(D3944=1,COUNTIF($D$2:D3944,D3944),0)</f>
        <v>0</v>
      </c>
      <c r="D3944" s="1">
        <f>+COUNTIF($E$2:E3944,E3944)</f>
        <v>1165</v>
      </c>
      <c r="E3944" s="1" t="str">
        <f t="shared" si="122"/>
        <v/>
      </c>
      <c r="F3944" s="323">
        <f t="shared" si="123"/>
        <v>3942</v>
      </c>
      <c r="G3944" s="317"/>
      <c r="H3944" s="317"/>
      <c r="I3944" s="317"/>
      <c r="J3944" s="317"/>
      <c r="K3944" s="317"/>
      <c r="L3944" s="317"/>
      <c r="M3944" s="317"/>
      <c r="N3944" s="698"/>
      <c r="O3944" s="318"/>
      <c r="P3944" s="319"/>
      <c r="Q3944" s="320"/>
      <c r="R3944" s="319"/>
      <c r="S3944" s="319"/>
      <c r="T3944" s="320"/>
      <c r="U3944" s="321"/>
      <c r="V3944" s="270"/>
    </row>
    <row r="3945" spans="3:22">
      <c r="C3945" s="1">
        <f>+IF(D3945=1,COUNTIF($D$2:D3945,D3945),0)</f>
        <v>0</v>
      </c>
      <c r="D3945" s="1">
        <f>+COUNTIF($E$2:E3945,E3945)</f>
        <v>1166</v>
      </c>
      <c r="E3945" s="1" t="str">
        <f t="shared" si="122"/>
        <v/>
      </c>
      <c r="F3945" s="323">
        <f t="shared" si="123"/>
        <v>3943</v>
      </c>
      <c r="G3945" s="317"/>
      <c r="H3945" s="317"/>
      <c r="I3945" s="317"/>
      <c r="J3945" s="317"/>
      <c r="K3945" s="317"/>
      <c r="L3945" s="317"/>
      <c r="M3945" s="317"/>
      <c r="N3945" s="698"/>
      <c r="O3945" s="318"/>
      <c r="P3945" s="319"/>
      <c r="Q3945" s="320"/>
      <c r="R3945" s="319"/>
      <c r="S3945" s="319"/>
      <c r="T3945" s="320"/>
      <c r="U3945" s="321"/>
      <c r="V3945" s="270"/>
    </row>
    <row r="3946" spans="3:22">
      <c r="C3946" s="1">
        <f>+IF(D3946=1,COUNTIF($D$2:D3946,D3946),0)</f>
        <v>0</v>
      </c>
      <c r="D3946" s="1">
        <f>+COUNTIF($E$2:E3946,E3946)</f>
        <v>1167</v>
      </c>
      <c r="E3946" s="1" t="str">
        <f t="shared" si="122"/>
        <v/>
      </c>
      <c r="F3946" s="323">
        <f t="shared" si="123"/>
        <v>3944</v>
      </c>
      <c r="G3946" s="317"/>
      <c r="H3946" s="317"/>
      <c r="I3946" s="317"/>
      <c r="J3946" s="317"/>
      <c r="K3946" s="317"/>
      <c r="L3946" s="317"/>
      <c r="M3946" s="317"/>
      <c r="N3946" s="333"/>
      <c r="O3946" s="318"/>
      <c r="P3946" s="319"/>
      <c r="Q3946" s="320"/>
      <c r="R3946" s="319"/>
      <c r="S3946" s="319"/>
      <c r="T3946" s="320"/>
      <c r="U3946" s="321"/>
      <c r="V3946" s="270"/>
    </row>
    <row r="3947" spans="3:22">
      <c r="C3947" s="1">
        <f>+IF(D3947=1,COUNTIF($D$2:D3947,D3947),0)</f>
        <v>0</v>
      </c>
      <c r="D3947" s="1">
        <f>+COUNTIF($E$2:E3947,E3947)</f>
        <v>1168</v>
      </c>
      <c r="E3947" s="1" t="str">
        <f t="shared" si="122"/>
        <v/>
      </c>
      <c r="F3947" s="323">
        <f t="shared" si="123"/>
        <v>3945</v>
      </c>
      <c r="G3947" s="317"/>
      <c r="H3947" s="317"/>
      <c r="I3947" s="317"/>
      <c r="J3947" s="317"/>
      <c r="K3947" s="317"/>
      <c r="L3947" s="317"/>
      <c r="M3947" s="317"/>
      <c r="N3947" s="698"/>
      <c r="O3947" s="318"/>
      <c r="P3947" s="319"/>
      <c r="Q3947" s="320"/>
      <c r="R3947" s="319"/>
      <c r="S3947" s="319"/>
      <c r="T3947" s="320"/>
      <c r="U3947" s="321"/>
      <c r="V3947" s="270"/>
    </row>
    <row r="3948" spans="3:22">
      <c r="C3948" s="1">
        <f>+IF(D3948=1,COUNTIF($D$2:D3948,D3948),0)</f>
        <v>0</v>
      </c>
      <c r="D3948" s="1">
        <f>+COUNTIF($E$2:E3948,E3948)</f>
        <v>1169</v>
      </c>
      <c r="E3948" s="1" t="str">
        <f t="shared" si="122"/>
        <v/>
      </c>
      <c r="F3948" s="323">
        <f t="shared" si="123"/>
        <v>3946</v>
      </c>
      <c r="G3948" s="317"/>
      <c r="H3948" s="317"/>
      <c r="I3948" s="317"/>
      <c r="J3948" s="317"/>
      <c r="K3948" s="317"/>
      <c r="L3948" s="317"/>
      <c r="M3948" s="317"/>
      <c r="N3948" s="698"/>
      <c r="O3948" s="318"/>
      <c r="P3948" s="319"/>
      <c r="Q3948" s="320"/>
      <c r="R3948" s="319"/>
      <c r="S3948" s="319"/>
      <c r="T3948" s="320"/>
      <c r="U3948" s="321"/>
      <c r="V3948" s="270"/>
    </row>
    <row r="3949" spans="3:22">
      <c r="C3949" s="1">
        <f>+IF(D3949=1,COUNTIF($D$2:D3949,D3949),0)</f>
        <v>0</v>
      </c>
      <c r="D3949" s="1">
        <f>+COUNTIF($E$2:E3949,E3949)</f>
        <v>1170</v>
      </c>
      <c r="E3949" s="1" t="str">
        <f t="shared" si="122"/>
        <v/>
      </c>
      <c r="F3949" s="323">
        <f t="shared" si="123"/>
        <v>3947</v>
      </c>
      <c r="G3949" s="317"/>
      <c r="H3949" s="317"/>
      <c r="I3949" s="317"/>
      <c r="J3949" s="317"/>
      <c r="K3949" s="317"/>
      <c r="L3949" s="317"/>
      <c r="M3949" s="317"/>
      <c r="N3949" s="698"/>
      <c r="O3949" s="318"/>
      <c r="P3949" s="319"/>
      <c r="Q3949" s="320"/>
      <c r="R3949" s="319"/>
      <c r="S3949" s="319"/>
      <c r="T3949" s="320"/>
      <c r="U3949" s="321"/>
      <c r="V3949" s="270"/>
    </row>
    <row r="3950" spans="3:22">
      <c r="C3950" s="1">
        <f>+IF(D3950=1,COUNTIF($D$2:D3950,D3950),0)</f>
        <v>0</v>
      </c>
      <c r="D3950" s="1">
        <f>+COUNTIF($E$2:E3950,E3950)</f>
        <v>1171</v>
      </c>
      <c r="E3950" s="1" t="str">
        <f t="shared" si="122"/>
        <v/>
      </c>
      <c r="F3950" s="323">
        <f t="shared" si="123"/>
        <v>3948</v>
      </c>
      <c r="G3950" s="317"/>
      <c r="H3950" s="317"/>
      <c r="I3950" s="317"/>
      <c r="J3950" s="317"/>
      <c r="K3950" s="317"/>
      <c r="L3950" s="317"/>
      <c r="M3950" s="317"/>
      <c r="N3950" s="698"/>
      <c r="O3950" s="318"/>
      <c r="P3950" s="319"/>
      <c r="Q3950" s="320"/>
      <c r="R3950" s="319"/>
      <c r="S3950" s="319"/>
      <c r="T3950" s="320"/>
      <c r="U3950" s="321"/>
      <c r="V3950" s="270"/>
    </row>
    <row r="3951" spans="3:22">
      <c r="C3951" s="1">
        <f>+IF(D3951=1,COUNTIF($D$2:D3951,D3951),0)</f>
        <v>0</v>
      </c>
      <c r="D3951" s="1">
        <f>+COUNTIF($E$2:E3951,E3951)</f>
        <v>1172</v>
      </c>
      <c r="E3951" s="1" t="str">
        <f t="shared" si="122"/>
        <v/>
      </c>
      <c r="F3951" s="323">
        <f t="shared" si="123"/>
        <v>3949</v>
      </c>
      <c r="G3951" s="317"/>
      <c r="H3951" s="317"/>
      <c r="I3951" s="317"/>
      <c r="J3951" s="317"/>
      <c r="K3951" s="317"/>
      <c r="L3951" s="317"/>
      <c r="M3951" s="317"/>
      <c r="N3951" s="698"/>
      <c r="O3951" s="318"/>
      <c r="P3951" s="319"/>
      <c r="Q3951" s="320"/>
      <c r="R3951" s="319"/>
      <c r="S3951" s="319"/>
      <c r="T3951" s="320"/>
      <c r="U3951" s="321"/>
      <c r="V3951" s="270"/>
    </row>
    <row r="3952" spans="3:22">
      <c r="C3952" s="1">
        <f>+IF(D3952=1,COUNTIF($D$2:D3952,D3952),0)</f>
        <v>0</v>
      </c>
      <c r="D3952" s="1">
        <f>+COUNTIF($E$2:E3952,E3952)</f>
        <v>1173</v>
      </c>
      <c r="E3952" s="1" t="str">
        <f t="shared" si="122"/>
        <v/>
      </c>
      <c r="F3952" s="323">
        <f t="shared" si="123"/>
        <v>3950</v>
      </c>
      <c r="G3952" s="317"/>
      <c r="H3952" s="317"/>
      <c r="I3952" s="317"/>
      <c r="J3952" s="317"/>
      <c r="K3952" s="317"/>
      <c r="L3952" s="317"/>
      <c r="M3952" s="317"/>
      <c r="N3952" s="698"/>
      <c r="O3952" s="318"/>
      <c r="P3952" s="319"/>
      <c r="Q3952" s="320"/>
      <c r="R3952" s="319"/>
      <c r="S3952" s="319"/>
      <c r="T3952" s="320"/>
      <c r="U3952" s="321"/>
      <c r="V3952" s="270"/>
    </row>
    <row r="3953" spans="3:22">
      <c r="C3953" s="1">
        <f>+IF(D3953=1,COUNTIF($D$2:D3953,D3953),0)</f>
        <v>0</v>
      </c>
      <c r="D3953" s="1">
        <f>+COUNTIF($E$2:E3953,E3953)</f>
        <v>1174</v>
      </c>
      <c r="E3953" s="1" t="str">
        <f t="shared" si="122"/>
        <v/>
      </c>
      <c r="F3953" s="323">
        <f t="shared" si="123"/>
        <v>3951</v>
      </c>
      <c r="G3953" s="317"/>
      <c r="H3953" s="317"/>
      <c r="I3953" s="317"/>
      <c r="J3953" s="317"/>
      <c r="K3953" s="317"/>
      <c r="L3953" s="317"/>
      <c r="M3953" s="317"/>
      <c r="N3953" s="698"/>
      <c r="O3953" s="318"/>
      <c r="P3953" s="319"/>
      <c r="Q3953" s="320"/>
      <c r="R3953" s="319"/>
      <c r="S3953" s="319"/>
      <c r="T3953" s="320"/>
      <c r="U3953" s="321"/>
      <c r="V3953" s="270"/>
    </row>
    <row r="3954" spans="3:22">
      <c r="C3954" s="1">
        <f>+IF(D3954=1,COUNTIF($D$2:D3954,D3954),0)</f>
        <v>0</v>
      </c>
      <c r="D3954" s="1">
        <f>+COUNTIF($E$2:E3954,E3954)</f>
        <v>1175</v>
      </c>
      <c r="E3954" s="1" t="str">
        <f t="shared" si="122"/>
        <v/>
      </c>
      <c r="F3954" s="323">
        <f t="shared" si="123"/>
        <v>3952</v>
      </c>
      <c r="G3954" s="317"/>
      <c r="H3954" s="317"/>
      <c r="I3954" s="317"/>
      <c r="J3954" s="317"/>
      <c r="K3954" s="317"/>
      <c r="L3954" s="317"/>
      <c r="M3954" s="317"/>
      <c r="N3954" s="333"/>
      <c r="O3954" s="318"/>
      <c r="P3954" s="319"/>
      <c r="Q3954" s="320"/>
      <c r="R3954" s="319"/>
      <c r="S3954" s="319"/>
      <c r="T3954" s="320"/>
      <c r="U3954" s="321"/>
      <c r="V3954" s="270"/>
    </row>
    <row r="3955" spans="3:22">
      <c r="C3955" s="1">
        <f>+IF(D3955=1,COUNTIF($D$2:D3955,D3955),0)</f>
        <v>0</v>
      </c>
      <c r="D3955" s="1">
        <f>+COUNTIF($E$2:E3955,E3955)</f>
        <v>1176</v>
      </c>
      <c r="E3955" s="1" t="str">
        <f t="shared" si="122"/>
        <v/>
      </c>
      <c r="F3955" s="323">
        <f t="shared" si="123"/>
        <v>3953</v>
      </c>
      <c r="G3955" s="317"/>
      <c r="H3955" s="317"/>
      <c r="I3955" s="317"/>
      <c r="J3955" s="317"/>
      <c r="K3955" s="317"/>
      <c r="L3955" s="317"/>
      <c r="M3955" s="317"/>
      <c r="N3955" s="698"/>
      <c r="O3955" s="318"/>
      <c r="P3955" s="319"/>
      <c r="Q3955" s="320"/>
      <c r="R3955" s="319"/>
      <c r="S3955" s="319"/>
      <c r="T3955" s="320"/>
      <c r="U3955" s="321"/>
      <c r="V3955" s="270"/>
    </row>
    <row r="3956" spans="3:22">
      <c r="C3956" s="1">
        <f>+IF(D3956=1,COUNTIF($D$2:D3956,D3956),0)</f>
        <v>0</v>
      </c>
      <c r="D3956" s="1">
        <f>+COUNTIF($E$2:E3956,E3956)</f>
        <v>1177</v>
      </c>
      <c r="E3956" s="1" t="str">
        <f t="shared" si="122"/>
        <v/>
      </c>
      <c r="F3956" s="323">
        <f t="shared" si="123"/>
        <v>3954</v>
      </c>
      <c r="G3956" s="317"/>
      <c r="H3956" s="317"/>
      <c r="I3956" s="317"/>
      <c r="J3956" s="317"/>
      <c r="K3956" s="317"/>
      <c r="L3956" s="317"/>
      <c r="M3956" s="317"/>
      <c r="N3956" s="698"/>
      <c r="O3956" s="318"/>
      <c r="P3956" s="319"/>
      <c r="Q3956" s="320"/>
      <c r="R3956" s="319"/>
      <c r="S3956" s="319"/>
      <c r="T3956" s="320"/>
      <c r="U3956" s="321"/>
      <c r="V3956" s="270"/>
    </row>
    <row r="3957" spans="3:22">
      <c r="C3957" s="1">
        <f>+IF(D3957=1,COUNTIF($D$2:D3957,D3957),0)</f>
        <v>0</v>
      </c>
      <c r="D3957" s="1">
        <f>+COUNTIF($E$2:E3957,E3957)</f>
        <v>1178</v>
      </c>
      <c r="E3957" s="1" t="str">
        <f t="shared" si="122"/>
        <v/>
      </c>
      <c r="F3957" s="323">
        <f t="shared" si="123"/>
        <v>3955</v>
      </c>
      <c r="G3957" s="317"/>
      <c r="H3957" s="317"/>
      <c r="I3957" s="317"/>
      <c r="J3957" s="317"/>
      <c r="K3957" s="317"/>
      <c r="L3957" s="317"/>
      <c r="M3957" s="317"/>
      <c r="N3957" s="698"/>
      <c r="O3957" s="318"/>
      <c r="P3957" s="319"/>
      <c r="Q3957" s="320"/>
      <c r="R3957" s="319"/>
      <c r="S3957" s="319"/>
      <c r="T3957" s="320"/>
      <c r="U3957" s="321"/>
      <c r="V3957" s="270"/>
    </row>
    <row r="3958" spans="3:22">
      <c r="C3958" s="1">
        <f>+IF(D3958=1,COUNTIF($D$2:D3958,D3958),0)</f>
        <v>0</v>
      </c>
      <c r="D3958" s="1">
        <f>+COUNTIF($E$2:E3958,E3958)</f>
        <v>1179</v>
      </c>
      <c r="E3958" s="1" t="str">
        <f t="shared" si="122"/>
        <v/>
      </c>
      <c r="F3958" s="323">
        <f t="shared" si="123"/>
        <v>3956</v>
      </c>
      <c r="G3958" s="317"/>
      <c r="H3958" s="317"/>
      <c r="I3958" s="317"/>
      <c r="J3958" s="317"/>
      <c r="K3958" s="317"/>
      <c r="L3958" s="317"/>
      <c r="M3958" s="317"/>
      <c r="N3958" s="333"/>
      <c r="O3958" s="318"/>
      <c r="P3958" s="319"/>
      <c r="Q3958" s="320"/>
      <c r="R3958" s="319"/>
      <c r="S3958" s="319"/>
      <c r="T3958" s="320"/>
      <c r="U3958" s="321"/>
      <c r="V3958" s="270"/>
    </row>
    <row r="3959" spans="3:22">
      <c r="C3959" s="1">
        <f>+IF(D3959=1,COUNTIF($D$2:D3959,D3959),0)</f>
        <v>0</v>
      </c>
      <c r="D3959" s="1">
        <f>+COUNTIF($E$2:E3959,E3959)</f>
        <v>1180</v>
      </c>
      <c r="E3959" s="1" t="str">
        <f t="shared" si="122"/>
        <v/>
      </c>
      <c r="F3959" s="323">
        <f t="shared" si="123"/>
        <v>3957</v>
      </c>
      <c r="G3959" s="317"/>
      <c r="H3959" s="317"/>
      <c r="I3959" s="317"/>
      <c r="J3959" s="317"/>
      <c r="K3959" s="317"/>
      <c r="L3959" s="317"/>
      <c r="M3959" s="317"/>
      <c r="N3959" s="698"/>
      <c r="O3959" s="318"/>
      <c r="P3959" s="319"/>
      <c r="Q3959" s="320"/>
      <c r="R3959" s="319"/>
      <c r="S3959" s="319"/>
      <c r="T3959" s="320"/>
      <c r="U3959" s="321"/>
      <c r="V3959" s="270"/>
    </row>
    <row r="3960" spans="3:22">
      <c r="C3960" s="1">
        <f>+IF(D3960=1,COUNTIF($D$2:D3960,D3960),0)</f>
        <v>0</v>
      </c>
      <c r="D3960" s="1">
        <f>+COUNTIF($E$2:E3960,E3960)</f>
        <v>1181</v>
      </c>
      <c r="E3960" s="1" t="str">
        <f t="shared" si="122"/>
        <v/>
      </c>
      <c r="F3960" s="323">
        <f t="shared" si="123"/>
        <v>3958</v>
      </c>
      <c r="G3960" s="317"/>
      <c r="H3960" s="317"/>
      <c r="I3960" s="317"/>
      <c r="J3960" s="317"/>
      <c r="K3960" s="317"/>
      <c r="L3960" s="317"/>
      <c r="M3960" s="317"/>
      <c r="N3960" s="698"/>
      <c r="O3960" s="318"/>
      <c r="P3960" s="319"/>
      <c r="Q3960" s="320"/>
      <c r="R3960" s="319"/>
      <c r="S3960" s="319"/>
      <c r="T3960" s="320"/>
      <c r="U3960" s="321"/>
      <c r="V3960" s="270"/>
    </row>
    <row r="3961" spans="3:22">
      <c r="C3961" s="1">
        <f>+IF(D3961=1,COUNTIF($D$2:D3961,D3961),0)</f>
        <v>0</v>
      </c>
      <c r="D3961" s="1">
        <f>+COUNTIF($E$2:E3961,E3961)</f>
        <v>1182</v>
      </c>
      <c r="E3961" s="1" t="str">
        <f t="shared" si="122"/>
        <v/>
      </c>
      <c r="F3961" s="323">
        <f t="shared" si="123"/>
        <v>3959</v>
      </c>
      <c r="G3961" s="317"/>
      <c r="H3961" s="317"/>
      <c r="I3961" s="317"/>
      <c r="J3961" s="317"/>
      <c r="K3961" s="317"/>
      <c r="L3961" s="317"/>
      <c r="M3961" s="317"/>
      <c r="N3961" s="698"/>
      <c r="O3961" s="318"/>
      <c r="P3961" s="319"/>
      <c r="Q3961" s="320"/>
      <c r="R3961" s="319"/>
      <c r="S3961" s="319"/>
      <c r="T3961" s="320"/>
      <c r="U3961" s="321"/>
      <c r="V3961" s="270"/>
    </row>
    <row r="3962" spans="3:22">
      <c r="C3962" s="1">
        <f>+IF(D3962=1,COUNTIF($D$2:D3962,D3962),0)</f>
        <v>0</v>
      </c>
      <c r="D3962" s="1">
        <f>+COUNTIF($E$2:E3962,E3962)</f>
        <v>1183</v>
      </c>
      <c r="E3962" s="1" t="str">
        <f t="shared" si="122"/>
        <v/>
      </c>
      <c r="F3962" s="323">
        <f t="shared" si="123"/>
        <v>3960</v>
      </c>
      <c r="G3962" s="317"/>
      <c r="H3962" s="317"/>
      <c r="I3962" s="317"/>
      <c r="J3962" s="317"/>
      <c r="K3962" s="317"/>
      <c r="L3962" s="317"/>
      <c r="M3962" s="317"/>
      <c r="N3962" s="698"/>
      <c r="O3962" s="318"/>
      <c r="P3962" s="319"/>
      <c r="Q3962" s="320"/>
      <c r="R3962" s="319"/>
      <c r="S3962" s="319"/>
      <c r="T3962" s="320"/>
      <c r="U3962" s="321"/>
      <c r="V3962" s="270"/>
    </row>
    <row r="3963" spans="3:22">
      <c r="C3963" s="1">
        <f>+IF(D3963=1,COUNTIF($D$2:D3963,D3963),0)</f>
        <v>0</v>
      </c>
      <c r="D3963" s="1">
        <f>+COUNTIF($E$2:E3963,E3963)</f>
        <v>1184</v>
      </c>
      <c r="E3963" s="1" t="str">
        <f t="shared" si="122"/>
        <v/>
      </c>
      <c r="F3963" s="323">
        <f t="shared" si="123"/>
        <v>3961</v>
      </c>
      <c r="G3963" s="317"/>
      <c r="H3963" s="317"/>
      <c r="I3963" s="317"/>
      <c r="J3963" s="317"/>
      <c r="K3963" s="317"/>
      <c r="L3963" s="317"/>
      <c r="M3963" s="317"/>
      <c r="N3963" s="698"/>
      <c r="O3963" s="318"/>
      <c r="P3963" s="319"/>
      <c r="Q3963" s="320"/>
      <c r="R3963" s="319"/>
      <c r="S3963" s="319"/>
      <c r="T3963" s="320"/>
      <c r="U3963" s="321"/>
      <c r="V3963" s="270"/>
    </row>
    <row r="3964" spans="3:22">
      <c r="C3964" s="1">
        <f>+IF(D3964=1,COUNTIF($D$2:D3964,D3964),0)</f>
        <v>0</v>
      </c>
      <c r="D3964" s="1">
        <f>+COUNTIF($E$2:E3964,E3964)</f>
        <v>1185</v>
      </c>
      <c r="E3964" s="1" t="str">
        <f t="shared" si="122"/>
        <v/>
      </c>
      <c r="F3964" s="323">
        <f t="shared" si="123"/>
        <v>3962</v>
      </c>
      <c r="G3964" s="317"/>
      <c r="H3964" s="317"/>
      <c r="I3964" s="317"/>
      <c r="J3964" s="317"/>
      <c r="K3964" s="317"/>
      <c r="L3964" s="317"/>
      <c r="M3964" s="317"/>
      <c r="N3964" s="698"/>
      <c r="O3964" s="318"/>
      <c r="P3964" s="319"/>
      <c r="Q3964" s="320"/>
      <c r="R3964" s="319"/>
      <c r="S3964" s="319"/>
      <c r="T3964" s="320"/>
      <c r="U3964" s="321"/>
      <c r="V3964" s="270"/>
    </row>
    <row r="3965" spans="3:22">
      <c r="C3965" s="1">
        <f>+IF(D3965=1,COUNTIF($D$2:D3965,D3965),0)</f>
        <v>0</v>
      </c>
      <c r="D3965" s="1">
        <f>+COUNTIF($E$2:E3965,E3965)</f>
        <v>1186</v>
      </c>
      <c r="E3965" s="1" t="str">
        <f t="shared" si="122"/>
        <v/>
      </c>
      <c r="F3965" s="323">
        <f t="shared" si="123"/>
        <v>3963</v>
      </c>
      <c r="G3965" s="317"/>
      <c r="H3965" s="317"/>
      <c r="I3965" s="317"/>
      <c r="J3965" s="317"/>
      <c r="K3965" s="317"/>
      <c r="L3965" s="317"/>
      <c r="M3965" s="317"/>
      <c r="N3965" s="698"/>
      <c r="O3965" s="318"/>
      <c r="P3965" s="319"/>
      <c r="Q3965" s="320"/>
      <c r="R3965" s="319"/>
      <c r="S3965" s="319"/>
      <c r="T3965" s="320"/>
      <c r="U3965" s="321"/>
      <c r="V3965" s="270"/>
    </row>
    <row r="3966" spans="3:22">
      <c r="C3966" s="1">
        <f>+IF(D3966=1,COUNTIF($D$2:D3966,D3966),0)</f>
        <v>0</v>
      </c>
      <c r="D3966" s="1">
        <f>+COUNTIF($E$2:E3966,E3966)</f>
        <v>1187</v>
      </c>
      <c r="E3966" s="1" t="str">
        <f t="shared" si="122"/>
        <v/>
      </c>
      <c r="F3966" s="323">
        <f t="shared" si="123"/>
        <v>3964</v>
      </c>
      <c r="G3966" s="317"/>
      <c r="H3966" s="317"/>
      <c r="I3966" s="317"/>
      <c r="J3966" s="317"/>
      <c r="K3966" s="317"/>
      <c r="L3966" s="317"/>
      <c r="M3966" s="317"/>
      <c r="N3966" s="698"/>
      <c r="O3966" s="318"/>
      <c r="P3966" s="319"/>
      <c r="Q3966" s="320"/>
      <c r="R3966" s="319"/>
      <c r="S3966" s="319"/>
      <c r="T3966" s="320"/>
      <c r="U3966" s="321"/>
      <c r="V3966" s="270"/>
    </row>
    <row r="3967" spans="3:22">
      <c r="C3967" s="1">
        <f>+IF(D3967=1,COUNTIF($D$2:D3967,D3967),0)</f>
        <v>0</v>
      </c>
      <c r="D3967" s="1">
        <f>+COUNTIF($E$2:E3967,E3967)</f>
        <v>1188</v>
      </c>
      <c r="E3967" s="1" t="str">
        <f t="shared" si="122"/>
        <v/>
      </c>
      <c r="F3967" s="323">
        <f t="shared" si="123"/>
        <v>3965</v>
      </c>
      <c r="G3967" s="317"/>
      <c r="H3967" s="317"/>
      <c r="I3967" s="317"/>
      <c r="J3967" s="317"/>
      <c r="K3967" s="317"/>
      <c r="L3967" s="317"/>
      <c r="M3967" s="317"/>
      <c r="N3967" s="333"/>
      <c r="O3967" s="318"/>
      <c r="P3967" s="319"/>
      <c r="Q3967" s="320"/>
      <c r="R3967" s="319"/>
      <c r="S3967" s="319"/>
      <c r="T3967" s="320"/>
      <c r="U3967" s="321"/>
      <c r="V3967" s="270"/>
    </row>
    <row r="3968" spans="3:22">
      <c r="C3968" s="1">
        <f>+IF(D3968=1,COUNTIF($D$2:D3968,D3968),0)</f>
        <v>0</v>
      </c>
      <c r="D3968" s="1">
        <f>+COUNTIF($E$2:E3968,E3968)</f>
        <v>1189</v>
      </c>
      <c r="E3968" s="1" t="str">
        <f t="shared" si="122"/>
        <v/>
      </c>
      <c r="F3968" s="323">
        <f t="shared" si="123"/>
        <v>3966</v>
      </c>
      <c r="G3968" s="317"/>
      <c r="H3968" s="317"/>
      <c r="I3968" s="317"/>
      <c r="J3968" s="317"/>
      <c r="K3968" s="317"/>
      <c r="L3968" s="317"/>
      <c r="M3968" s="317"/>
      <c r="N3968" s="698"/>
      <c r="O3968" s="318"/>
      <c r="P3968" s="319"/>
      <c r="Q3968" s="320"/>
      <c r="R3968" s="319"/>
      <c r="S3968" s="319"/>
      <c r="T3968" s="320"/>
      <c r="U3968" s="321"/>
      <c r="V3968" s="270"/>
    </row>
    <row r="3969" spans="3:22">
      <c r="C3969" s="1">
        <f>+IF(D3969=1,COUNTIF($D$2:D3969,D3969),0)</f>
        <v>0</v>
      </c>
      <c r="D3969" s="1">
        <f>+COUNTIF($E$2:E3969,E3969)</f>
        <v>1190</v>
      </c>
      <c r="E3969" s="1" t="str">
        <f t="shared" si="122"/>
        <v/>
      </c>
      <c r="F3969" s="323">
        <f t="shared" si="123"/>
        <v>3967</v>
      </c>
      <c r="G3969" s="317"/>
      <c r="H3969" s="317"/>
      <c r="I3969" s="317"/>
      <c r="J3969" s="317"/>
      <c r="K3969" s="317"/>
      <c r="L3969" s="317"/>
      <c r="M3969" s="317"/>
      <c r="N3969" s="698"/>
      <c r="O3969" s="318"/>
      <c r="P3969" s="319"/>
      <c r="Q3969" s="320"/>
      <c r="R3969" s="319"/>
      <c r="S3969" s="319"/>
      <c r="T3969" s="320"/>
      <c r="U3969" s="321"/>
      <c r="V3969" s="270"/>
    </row>
    <row r="3970" spans="3:22">
      <c r="C3970" s="1">
        <f>+IF(D3970=1,COUNTIF($D$2:D3970,D3970),0)</f>
        <v>0</v>
      </c>
      <c r="D3970" s="1">
        <f>+COUNTIF($E$2:E3970,E3970)</f>
        <v>1191</v>
      </c>
      <c r="E3970" s="1" t="str">
        <f t="shared" si="122"/>
        <v/>
      </c>
      <c r="F3970" s="323">
        <f t="shared" si="123"/>
        <v>3968</v>
      </c>
      <c r="G3970" s="317"/>
      <c r="H3970" s="317"/>
      <c r="I3970" s="317"/>
      <c r="J3970" s="317"/>
      <c r="K3970" s="317"/>
      <c r="L3970" s="317"/>
      <c r="M3970" s="317"/>
      <c r="N3970" s="698"/>
      <c r="O3970" s="318"/>
      <c r="P3970" s="319"/>
      <c r="Q3970" s="320"/>
      <c r="R3970" s="319"/>
      <c r="S3970" s="319"/>
      <c r="T3970" s="320"/>
      <c r="U3970" s="321"/>
      <c r="V3970" s="270"/>
    </row>
    <row r="3971" spans="3:22">
      <c r="C3971" s="1">
        <f>+IF(D3971=1,COUNTIF($D$2:D3971,D3971),0)</f>
        <v>0</v>
      </c>
      <c r="D3971" s="1">
        <f>+COUNTIF($E$2:E3971,E3971)</f>
        <v>1192</v>
      </c>
      <c r="E3971" s="1" t="str">
        <f t="shared" si="122"/>
        <v/>
      </c>
      <c r="F3971" s="323">
        <f t="shared" si="123"/>
        <v>3969</v>
      </c>
      <c r="G3971" s="317"/>
      <c r="H3971" s="317"/>
      <c r="I3971" s="317"/>
      <c r="J3971" s="317"/>
      <c r="K3971" s="317"/>
      <c r="L3971" s="317"/>
      <c r="M3971" s="317"/>
      <c r="N3971" s="333"/>
      <c r="O3971" s="318"/>
      <c r="P3971" s="319"/>
      <c r="Q3971" s="320"/>
      <c r="R3971" s="319"/>
      <c r="S3971" s="319"/>
      <c r="T3971" s="320"/>
      <c r="U3971" s="321"/>
      <c r="V3971" s="270"/>
    </row>
    <row r="3972" spans="3:22">
      <c r="C3972" s="1">
        <f>+IF(D3972=1,COUNTIF($D$2:D3972,D3972),0)</f>
        <v>0</v>
      </c>
      <c r="D3972" s="1">
        <f>+COUNTIF($E$2:E3972,E3972)</f>
        <v>1193</v>
      </c>
      <c r="E3972" s="1" t="str">
        <f t="shared" ref="E3972:E4035" si="124">+K3972&amp;N3972</f>
        <v/>
      </c>
      <c r="F3972" s="323">
        <f t="shared" si="123"/>
        <v>3970</v>
      </c>
      <c r="G3972" s="317"/>
      <c r="H3972" s="317"/>
      <c r="I3972" s="317"/>
      <c r="J3972" s="317"/>
      <c r="K3972" s="317"/>
      <c r="L3972" s="317"/>
      <c r="M3972" s="317"/>
      <c r="N3972" s="698"/>
      <c r="O3972" s="318"/>
      <c r="P3972" s="319"/>
      <c r="Q3972" s="320"/>
      <c r="R3972" s="319"/>
      <c r="S3972" s="319"/>
      <c r="T3972" s="320"/>
      <c r="U3972" s="321"/>
      <c r="V3972" s="270"/>
    </row>
    <row r="3973" spans="3:22">
      <c r="C3973" s="1">
        <f>+IF(D3973=1,COUNTIF($D$2:D3973,D3973),0)</f>
        <v>0</v>
      </c>
      <c r="D3973" s="1">
        <f>+COUNTIF($E$2:E3973,E3973)</f>
        <v>1194</v>
      </c>
      <c r="E3973" s="1" t="str">
        <f t="shared" si="124"/>
        <v/>
      </c>
      <c r="F3973" s="323">
        <f t="shared" ref="F3973:F4036" si="125">ROW()-2</f>
        <v>3971</v>
      </c>
      <c r="G3973" s="317"/>
      <c r="H3973" s="317"/>
      <c r="I3973" s="317"/>
      <c r="J3973" s="317"/>
      <c r="K3973" s="317"/>
      <c r="L3973" s="317"/>
      <c r="M3973" s="317"/>
      <c r="N3973" s="698"/>
      <c r="O3973" s="318"/>
      <c r="P3973" s="319"/>
      <c r="Q3973" s="320"/>
      <c r="R3973" s="319"/>
      <c r="S3973" s="319"/>
      <c r="T3973" s="320"/>
      <c r="U3973" s="321"/>
      <c r="V3973" s="270"/>
    </row>
    <row r="3974" spans="3:22">
      <c r="C3974" s="1">
        <f>+IF(D3974=1,COUNTIF($D$2:D3974,D3974),0)</f>
        <v>0</v>
      </c>
      <c r="D3974" s="1">
        <f>+COUNTIF($E$2:E3974,E3974)</f>
        <v>1195</v>
      </c>
      <c r="E3974" s="1" t="str">
        <f t="shared" si="124"/>
        <v/>
      </c>
      <c r="F3974" s="323">
        <f t="shared" si="125"/>
        <v>3972</v>
      </c>
      <c r="G3974" s="317"/>
      <c r="H3974" s="317"/>
      <c r="I3974" s="317"/>
      <c r="J3974" s="317"/>
      <c r="K3974" s="317"/>
      <c r="L3974" s="317"/>
      <c r="M3974" s="317"/>
      <c r="N3974" s="698"/>
      <c r="O3974" s="318"/>
      <c r="P3974" s="319"/>
      <c r="Q3974" s="320"/>
      <c r="R3974" s="319"/>
      <c r="S3974" s="319"/>
      <c r="T3974" s="320"/>
      <c r="U3974" s="321"/>
      <c r="V3974" s="270"/>
    </row>
    <row r="3975" spans="3:22">
      <c r="C3975" s="1">
        <f>+IF(D3975=1,COUNTIF($D$2:D3975,D3975),0)</f>
        <v>0</v>
      </c>
      <c r="D3975" s="1">
        <f>+COUNTIF($E$2:E3975,E3975)</f>
        <v>1196</v>
      </c>
      <c r="E3975" s="1" t="str">
        <f t="shared" si="124"/>
        <v/>
      </c>
      <c r="F3975" s="323">
        <f t="shared" si="125"/>
        <v>3973</v>
      </c>
      <c r="G3975" s="317"/>
      <c r="H3975" s="317"/>
      <c r="I3975" s="317"/>
      <c r="J3975" s="317"/>
      <c r="K3975" s="317"/>
      <c r="L3975" s="317"/>
      <c r="M3975" s="317"/>
      <c r="N3975" s="698"/>
      <c r="O3975" s="318"/>
      <c r="P3975" s="319"/>
      <c r="Q3975" s="320"/>
      <c r="R3975" s="319"/>
      <c r="S3975" s="319"/>
      <c r="T3975" s="320"/>
      <c r="U3975" s="321"/>
      <c r="V3975" s="270"/>
    </row>
    <row r="3976" spans="3:22">
      <c r="C3976" s="1">
        <f>+IF(D3976=1,COUNTIF($D$2:D3976,D3976),0)</f>
        <v>0</v>
      </c>
      <c r="D3976" s="1">
        <f>+COUNTIF($E$2:E3976,E3976)</f>
        <v>1197</v>
      </c>
      <c r="E3976" s="1" t="str">
        <f t="shared" si="124"/>
        <v/>
      </c>
      <c r="F3976" s="323">
        <f t="shared" si="125"/>
        <v>3974</v>
      </c>
      <c r="G3976" s="317"/>
      <c r="H3976" s="317"/>
      <c r="I3976" s="317"/>
      <c r="J3976" s="317"/>
      <c r="K3976" s="317"/>
      <c r="L3976" s="317"/>
      <c r="M3976" s="317"/>
      <c r="N3976" s="698"/>
      <c r="O3976" s="318"/>
      <c r="P3976" s="319"/>
      <c r="Q3976" s="320"/>
      <c r="R3976" s="319"/>
      <c r="S3976" s="319"/>
      <c r="T3976" s="320"/>
      <c r="U3976" s="321"/>
      <c r="V3976" s="270"/>
    </row>
    <row r="3977" spans="3:22">
      <c r="C3977" s="1">
        <f>+IF(D3977=1,COUNTIF($D$2:D3977,D3977),0)</f>
        <v>0</v>
      </c>
      <c r="D3977" s="1">
        <f>+COUNTIF($E$2:E3977,E3977)</f>
        <v>1198</v>
      </c>
      <c r="E3977" s="1" t="str">
        <f t="shared" si="124"/>
        <v/>
      </c>
      <c r="F3977" s="323">
        <f t="shared" si="125"/>
        <v>3975</v>
      </c>
      <c r="G3977" s="317"/>
      <c r="H3977" s="317"/>
      <c r="I3977" s="317"/>
      <c r="J3977" s="317"/>
      <c r="K3977" s="317"/>
      <c r="L3977" s="317"/>
      <c r="M3977" s="317"/>
      <c r="N3977" s="698"/>
      <c r="O3977" s="318"/>
      <c r="P3977" s="319"/>
      <c r="Q3977" s="320"/>
      <c r="R3977" s="319"/>
      <c r="S3977" s="319"/>
      <c r="T3977" s="320"/>
      <c r="U3977" s="321"/>
      <c r="V3977" s="270"/>
    </row>
    <row r="3978" spans="3:22">
      <c r="C3978" s="1">
        <f>+IF(D3978=1,COUNTIF($D$2:D3978,D3978),0)</f>
        <v>0</v>
      </c>
      <c r="D3978" s="1">
        <f>+COUNTIF($E$2:E3978,E3978)</f>
        <v>1199</v>
      </c>
      <c r="E3978" s="1" t="str">
        <f t="shared" si="124"/>
        <v/>
      </c>
      <c r="F3978" s="323">
        <f t="shared" si="125"/>
        <v>3976</v>
      </c>
      <c r="G3978" s="317"/>
      <c r="H3978" s="317"/>
      <c r="I3978" s="317"/>
      <c r="J3978" s="317"/>
      <c r="K3978" s="317"/>
      <c r="L3978" s="317"/>
      <c r="M3978" s="317"/>
      <c r="N3978" s="698"/>
      <c r="O3978" s="318"/>
      <c r="P3978" s="319"/>
      <c r="Q3978" s="320"/>
      <c r="R3978" s="319"/>
      <c r="S3978" s="319"/>
      <c r="T3978" s="320"/>
      <c r="U3978" s="321"/>
      <c r="V3978" s="270"/>
    </row>
    <row r="3979" spans="3:22">
      <c r="C3979" s="1">
        <f>+IF(D3979=1,COUNTIF($D$2:D3979,D3979),0)</f>
        <v>0</v>
      </c>
      <c r="D3979" s="1">
        <f>+COUNTIF($E$2:E3979,E3979)</f>
        <v>1200</v>
      </c>
      <c r="E3979" s="1" t="str">
        <f t="shared" si="124"/>
        <v/>
      </c>
      <c r="F3979" s="323">
        <f t="shared" si="125"/>
        <v>3977</v>
      </c>
      <c r="G3979" s="317"/>
      <c r="H3979" s="317"/>
      <c r="I3979" s="317"/>
      <c r="J3979" s="317"/>
      <c r="K3979" s="317"/>
      <c r="L3979" s="317"/>
      <c r="M3979" s="317"/>
      <c r="N3979" s="698"/>
      <c r="O3979" s="318"/>
      <c r="P3979" s="319"/>
      <c r="Q3979" s="320"/>
      <c r="R3979" s="319"/>
      <c r="S3979" s="319"/>
      <c r="T3979" s="320"/>
      <c r="U3979" s="321"/>
      <c r="V3979" s="270"/>
    </row>
    <row r="3980" spans="3:22">
      <c r="C3980" s="1">
        <f>+IF(D3980=1,COUNTIF($D$2:D3980,D3980),0)</f>
        <v>0</v>
      </c>
      <c r="D3980" s="1">
        <f>+COUNTIF($E$2:E3980,E3980)</f>
        <v>1201</v>
      </c>
      <c r="E3980" s="1" t="str">
        <f t="shared" si="124"/>
        <v/>
      </c>
      <c r="F3980" s="323">
        <f t="shared" si="125"/>
        <v>3978</v>
      </c>
      <c r="G3980" s="317"/>
      <c r="H3980" s="317"/>
      <c r="I3980" s="317"/>
      <c r="J3980" s="317"/>
      <c r="K3980" s="317"/>
      <c r="L3980" s="317"/>
      <c r="M3980" s="317"/>
      <c r="N3980" s="333"/>
      <c r="O3980" s="318"/>
      <c r="P3980" s="319"/>
      <c r="Q3980" s="320"/>
      <c r="R3980" s="319"/>
      <c r="S3980" s="319"/>
      <c r="T3980" s="320"/>
      <c r="U3980" s="321"/>
      <c r="V3980" s="270"/>
    </row>
    <row r="3981" spans="3:22">
      <c r="C3981" s="1">
        <f>+IF(D3981=1,COUNTIF($D$2:D3981,D3981),0)</f>
        <v>0</v>
      </c>
      <c r="D3981" s="1">
        <f>+COUNTIF($E$2:E3981,E3981)</f>
        <v>1202</v>
      </c>
      <c r="E3981" s="1" t="str">
        <f t="shared" si="124"/>
        <v/>
      </c>
      <c r="F3981" s="323">
        <f t="shared" si="125"/>
        <v>3979</v>
      </c>
      <c r="G3981" s="317"/>
      <c r="H3981" s="317"/>
      <c r="I3981" s="317"/>
      <c r="J3981" s="317"/>
      <c r="K3981" s="317"/>
      <c r="L3981" s="317"/>
      <c r="M3981" s="317"/>
      <c r="N3981" s="698"/>
      <c r="O3981" s="318"/>
      <c r="P3981" s="319"/>
      <c r="Q3981" s="320"/>
      <c r="R3981" s="319"/>
      <c r="S3981" s="319"/>
      <c r="T3981" s="320"/>
      <c r="U3981" s="321"/>
      <c r="V3981" s="270"/>
    </row>
    <row r="3982" spans="3:22">
      <c r="C3982" s="1">
        <f>+IF(D3982=1,COUNTIF($D$2:D3982,D3982),0)</f>
        <v>0</v>
      </c>
      <c r="D3982" s="1">
        <f>+COUNTIF($E$2:E3982,E3982)</f>
        <v>1203</v>
      </c>
      <c r="E3982" s="1" t="str">
        <f t="shared" si="124"/>
        <v/>
      </c>
      <c r="F3982" s="323">
        <f t="shared" si="125"/>
        <v>3980</v>
      </c>
      <c r="G3982" s="317"/>
      <c r="H3982" s="317"/>
      <c r="I3982" s="317"/>
      <c r="J3982" s="317"/>
      <c r="K3982" s="317"/>
      <c r="L3982" s="317"/>
      <c r="M3982" s="317"/>
      <c r="N3982" s="698"/>
      <c r="O3982" s="318"/>
      <c r="P3982" s="319"/>
      <c r="Q3982" s="320"/>
      <c r="R3982" s="319"/>
      <c r="S3982" s="319"/>
      <c r="T3982" s="320"/>
      <c r="U3982" s="321"/>
      <c r="V3982" s="270"/>
    </row>
    <row r="3983" spans="3:22">
      <c r="C3983" s="1">
        <f>+IF(D3983=1,COUNTIF($D$2:D3983,D3983),0)</f>
        <v>0</v>
      </c>
      <c r="D3983" s="1">
        <f>+COUNTIF($E$2:E3983,E3983)</f>
        <v>1204</v>
      </c>
      <c r="E3983" s="1" t="str">
        <f t="shared" si="124"/>
        <v/>
      </c>
      <c r="F3983" s="323">
        <f t="shared" si="125"/>
        <v>3981</v>
      </c>
      <c r="G3983" s="317"/>
      <c r="H3983" s="317"/>
      <c r="I3983" s="317"/>
      <c r="J3983" s="317"/>
      <c r="K3983" s="317"/>
      <c r="L3983" s="317"/>
      <c r="M3983" s="317"/>
      <c r="N3983" s="698"/>
      <c r="O3983" s="318"/>
      <c r="P3983" s="319"/>
      <c r="Q3983" s="320"/>
      <c r="R3983" s="319"/>
      <c r="S3983" s="319"/>
      <c r="T3983" s="320"/>
      <c r="U3983" s="321"/>
      <c r="V3983" s="270"/>
    </row>
    <row r="3984" spans="3:22">
      <c r="C3984" s="1">
        <f>+IF(D3984=1,COUNTIF($D$2:D3984,D3984),0)</f>
        <v>0</v>
      </c>
      <c r="D3984" s="1">
        <f>+COUNTIF($E$2:E3984,E3984)</f>
        <v>1205</v>
      </c>
      <c r="E3984" s="1" t="str">
        <f t="shared" si="124"/>
        <v/>
      </c>
      <c r="F3984" s="323">
        <f t="shared" si="125"/>
        <v>3982</v>
      </c>
      <c r="G3984" s="317"/>
      <c r="H3984" s="317"/>
      <c r="I3984" s="317"/>
      <c r="J3984" s="317"/>
      <c r="K3984" s="317"/>
      <c r="L3984" s="317"/>
      <c r="M3984" s="317"/>
      <c r="N3984" s="698"/>
      <c r="O3984" s="318"/>
      <c r="P3984" s="319"/>
      <c r="Q3984" s="320"/>
      <c r="R3984" s="319"/>
      <c r="S3984" s="319"/>
      <c r="T3984" s="320"/>
      <c r="U3984" s="321"/>
      <c r="V3984" s="270"/>
    </row>
    <row r="3985" spans="3:22">
      <c r="C3985" s="1">
        <f>+IF(D3985=1,COUNTIF($D$2:D3985,D3985),0)</f>
        <v>0</v>
      </c>
      <c r="D3985" s="1">
        <f>+COUNTIF($E$2:E3985,E3985)</f>
        <v>1206</v>
      </c>
      <c r="E3985" s="1" t="str">
        <f t="shared" si="124"/>
        <v/>
      </c>
      <c r="F3985" s="323">
        <f t="shared" si="125"/>
        <v>3983</v>
      </c>
      <c r="G3985" s="317"/>
      <c r="H3985" s="317"/>
      <c r="I3985" s="317"/>
      <c r="J3985" s="317"/>
      <c r="K3985" s="317"/>
      <c r="L3985" s="317"/>
      <c r="M3985" s="317"/>
      <c r="N3985" s="698"/>
      <c r="O3985" s="318"/>
      <c r="P3985" s="319"/>
      <c r="Q3985" s="320"/>
      <c r="R3985" s="319"/>
      <c r="S3985" s="319"/>
      <c r="T3985" s="320"/>
      <c r="U3985" s="321"/>
      <c r="V3985" s="270"/>
    </row>
    <row r="3986" spans="3:22">
      <c r="C3986" s="1">
        <f>+IF(D3986=1,COUNTIF($D$2:D3986,D3986),0)</f>
        <v>0</v>
      </c>
      <c r="D3986" s="1">
        <f>+COUNTIF($E$2:E3986,E3986)</f>
        <v>1207</v>
      </c>
      <c r="E3986" s="1" t="str">
        <f t="shared" si="124"/>
        <v/>
      </c>
      <c r="F3986" s="323">
        <f t="shared" si="125"/>
        <v>3984</v>
      </c>
      <c r="G3986" s="317"/>
      <c r="H3986" s="317"/>
      <c r="I3986" s="317"/>
      <c r="J3986" s="317"/>
      <c r="K3986" s="317"/>
      <c r="L3986" s="317"/>
      <c r="M3986" s="317"/>
      <c r="N3986" s="698"/>
      <c r="O3986" s="318"/>
      <c r="P3986" s="319"/>
      <c r="Q3986" s="320"/>
      <c r="R3986" s="319"/>
      <c r="S3986" s="319"/>
      <c r="T3986" s="320"/>
      <c r="U3986" s="321"/>
      <c r="V3986" s="270"/>
    </row>
    <row r="3987" spans="3:22">
      <c r="C3987" s="1">
        <f>+IF(D3987=1,COUNTIF($D$2:D3987,D3987),0)</f>
        <v>0</v>
      </c>
      <c r="D3987" s="1">
        <f>+COUNTIF($E$2:E3987,E3987)</f>
        <v>1208</v>
      </c>
      <c r="E3987" s="1" t="str">
        <f t="shared" si="124"/>
        <v/>
      </c>
      <c r="F3987" s="323">
        <f t="shared" si="125"/>
        <v>3985</v>
      </c>
      <c r="G3987" s="317"/>
      <c r="H3987" s="317"/>
      <c r="I3987" s="317"/>
      <c r="J3987" s="317"/>
      <c r="K3987" s="317"/>
      <c r="L3987" s="317"/>
      <c r="M3987" s="317"/>
      <c r="N3987" s="698"/>
      <c r="O3987" s="318"/>
      <c r="P3987" s="319"/>
      <c r="Q3987" s="320"/>
      <c r="R3987" s="319"/>
      <c r="S3987" s="319"/>
      <c r="T3987" s="320"/>
      <c r="U3987" s="321"/>
      <c r="V3987" s="270"/>
    </row>
    <row r="3988" spans="3:22">
      <c r="C3988" s="1">
        <f>+IF(D3988=1,COUNTIF($D$2:D3988,D3988),0)</f>
        <v>0</v>
      </c>
      <c r="D3988" s="1">
        <f>+COUNTIF($E$2:E3988,E3988)</f>
        <v>1209</v>
      </c>
      <c r="E3988" s="1" t="str">
        <f t="shared" si="124"/>
        <v/>
      </c>
      <c r="F3988" s="323">
        <f t="shared" si="125"/>
        <v>3986</v>
      </c>
      <c r="G3988" s="317"/>
      <c r="H3988" s="317"/>
      <c r="I3988" s="317"/>
      <c r="J3988" s="317"/>
      <c r="K3988" s="317"/>
      <c r="L3988" s="317"/>
      <c r="M3988" s="317"/>
      <c r="N3988" s="698"/>
      <c r="O3988" s="318"/>
      <c r="P3988" s="319"/>
      <c r="Q3988" s="320"/>
      <c r="R3988" s="319"/>
      <c r="S3988" s="319"/>
      <c r="T3988" s="320"/>
      <c r="U3988" s="321"/>
      <c r="V3988" s="270"/>
    </row>
    <row r="3989" spans="3:22">
      <c r="C3989" s="1">
        <f>+IF(D3989=1,COUNTIF($D$2:D3989,D3989),0)</f>
        <v>0</v>
      </c>
      <c r="D3989" s="1">
        <f>+COUNTIF($E$2:E3989,E3989)</f>
        <v>1210</v>
      </c>
      <c r="E3989" s="1" t="str">
        <f t="shared" si="124"/>
        <v/>
      </c>
      <c r="F3989" s="323">
        <f t="shared" si="125"/>
        <v>3987</v>
      </c>
      <c r="G3989" s="317"/>
      <c r="H3989" s="317"/>
      <c r="I3989" s="317"/>
      <c r="J3989" s="317"/>
      <c r="K3989" s="317"/>
      <c r="L3989" s="317"/>
      <c r="M3989" s="317"/>
      <c r="N3989" s="698"/>
      <c r="O3989" s="318"/>
      <c r="P3989" s="319"/>
      <c r="Q3989" s="320"/>
      <c r="R3989" s="319"/>
      <c r="S3989" s="319"/>
      <c r="T3989" s="320"/>
      <c r="U3989" s="321"/>
      <c r="V3989" s="270"/>
    </row>
    <row r="3990" spans="3:22">
      <c r="C3990" s="1">
        <f>+IF(D3990=1,COUNTIF($D$2:D3990,D3990),0)</f>
        <v>0</v>
      </c>
      <c r="D3990" s="1">
        <f>+COUNTIF($E$2:E3990,E3990)</f>
        <v>1211</v>
      </c>
      <c r="E3990" s="1" t="str">
        <f t="shared" si="124"/>
        <v/>
      </c>
      <c r="F3990" s="323">
        <f t="shared" si="125"/>
        <v>3988</v>
      </c>
      <c r="G3990" s="317"/>
      <c r="H3990" s="317"/>
      <c r="I3990" s="317"/>
      <c r="J3990" s="317"/>
      <c r="K3990" s="317"/>
      <c r="L3990" s="317"/>
      <c r="M3990" s="317"/>
      <c r="N3990" s="698"/>
      <c r="O3990" s="318"/>
      <c r="P3990" s="319"/>
      <c r="Q3990" s="320"/>
      <c r="R3990" s="319"/>
      <c r="S3990" s="319"/>
      <c r="T3990" s="320"/>
      <c r="U3990" s="321"/>
      <c r="V3990" s="270"/>
    </row>
    <row r="3991" spans="3:22">
      <c r="C3991" s="1">
        <f>+IF(D3991=1,COUNTIF($D$2:D3991,D3991),0)</f>
        <v>0</v>
      </c>
      <c r="D3991" s="1">
        <f>+COUNTIF($E$2:E3991,E3991)</f>
        <v>1212</v>
      </c>
      <c r="E3991" s="1" t="str">
        <f t="shared" si="124"/>
        <v/>
      </c>
      <c r="F3991" s="323">
        <f t="shared" si="125"/>
        <v>3989</v>
      </c>
      <c r="G3991" s="317"/>
      <c r="H3991" s="317"/>
      <c r="I3991" s="317"/>
      <c r="J3991" s="317"/>
      <c r="K3991" s="317"/>
      <c r="L3991" s="317"/>
      <c r="M3991" s="317"/>
      <c r="N3991" s="698"/>
      <c r="O3991" s="318"/>
      <c r="P3991" s="319"/>
      <c r="Q3991" s="320"/>
      <c r="R3991" s="319"/>
      <c r="S3991" s="319"/>
      <c r="T3991" s="320"/>
      <c r="U3991" s="321"/>
      <c r="V3991" s="270"/>
    </row>
    <row r="3992" spans="3:22">
      <c r="C3992" s="1">
        <f>+IF(D3992=1,COUNTIF($D$2:D3992,D3992),0)</f>
        <v>0</v>
      </c>
      <c r="D3992" s="1">
        <f>+COUNTIF($E$2:E3992,E3992)</f>
        <v>1213</v>
      </c>
      <c r="E3992" s="1" t="str">
        <f t="shared" si="124"/>
        <v/>
      </c>
      <c r="F3992" s="323">
        <f t="shared" si="125"/>
        <v>3990</v>
      </c>
      <c r="G3992" s="317"/>
      <c r="H3992" s="317"/>
      <c r="I3992" s="317"/>
      <c r="J3992" s="317"/>
      <c r="K3992" s="317"/>
      <c r="L3992" s="317"/>
      <c r="M3992" s="317"/>
      <c r="N3992" s="698"/>
      <c r="O3992" s="318"/>
      <c r="P3992" s="319"/>
      <c r="Q3992" s="320"/>
      <c r="R3992" s="319"/>
      <c r="S3992" s="319"/>
      <c r="T3992" s="320"/>
      <c r="U3992" s="321"/>
      <c r="V3992" s="270"/>
    </row>
    <row r="3993" spans="3:22">
      <c r="C3993" s="1">
        <f>+IF(D3993=1,COUNTIF($D$2:D3993,D3993),0)</f>
        <v>0</v>
      </c>
      <c r="D3993" s="1">
        <f>+COUNTIF($E$2:E3993,E3993)</f>
        <v>1214</v>
      </c>
      <c r="E3993" s="1" t="str">
        <f t="shared" si="124"/>
        <v/>
      </c>
      <c r="F3993" s="323">
        <f t="shared" si="125"/>
        <v>3991</v>
      </c>
      <c r="G3993" s="317"/>
      <c r="H3993" s="317"/>
      <c r="I3993" s="317"/>
      <c r="J3993" s="317"/>
      <c r="K3993" s="317"/>
      <c r="L3993" s="317"/>
      <c r="M3993" s="317"/>
      <c r="N3993" s="698"/>
      <c r="O3993" s="318"/>
      <c r="P3993" s="319"/>
      <c r="Q3993" s="320"/>
      <c r="R3993" s="319"/>
      <c r="S3993" s="319"/>
      <c r="T3993" s="320"/>
      <c r="U3993" s="321"/>
      <c r="V3993" s="270"/>
    </row>
    <row r="3994" spans="3:22">
      <c r="C3994" s="1">
        <f>+IF(D3994=1,COUNTIF($D$2:D3994,D3994),0)</f>
        <v>0</v>
      </c>
      <c r="D3994" s="1">
        <f>+COUNTIF($E$2:E3994,E3994)</f>
        <v>1215</v>
      </c>
      <c r="E3994" s="1" t="str">
        <f t="shared" si="124"/>
        <v/>
      </c>
      <c r="F3994" s="323">
        <f t="shared" si="125"/>
        <v>3992</v>
      </c>
      <c r="G3994" s="317"/>
      <c r="H3994" s="317"/>
      <c r="I3994" s="317"/>
      <c r="J3994" s="317"/>
      <c r="K3994" s="317"/>
      <c r="L3994" s="317"/>
      <c r="M3994" s="317"/>
      <c r="N3994" s="698"/>
      <c r="O3994" s="318"/>
      <c r="P3994" s="319"/>
      <c r="Q3994" s="320"/>
      <c r="R3994" s="319"/>
      <c r="S3994" s="319"/>
      <c r="T3994" s="320"/>
      <c r="U3994" s="321"/>
      <c r="V3994" s="270"/>
    </row>
    <row r="3995" spans="3:22">
      <c r="C3995" s="1">
        <f>+IF(D3995=1,COUNTIF($D$2:D3995,D3995),0)</f>
        <v>0</v>
      </c>
      <c r="D3995" s="1">
        <f>+COUNTIF($E$2:E3995,E3995)</f>
        <v>1216</v>
      </c>
      <c r="E3995" s="1" t="str">
        <f t="shared" si="124"/>
        <v/>
      </c>
      <c r="F3995" s="323">
        <f t="shared" si="125"/>
        <v>3993</v>
      </c>
      <c r="G3995" s="317"/>
      <c r="H3995" s="317"/>
      <c r="I3995" s="317"/>
      <c r="J3995" s="317"/>
      <c r="K3995" s="317"/>
      <c r="L3995" s="317"/>
      <c r="M3995" s="317"/>
      <c r="N3995" s="698"/>
      <c r="O3995" s="318"/>
      <c r="P3995" s="319"/>
      <c r="Q3995" s="320"/>
      <c r="R3995" s="319"/>
      <c r="S3995" s="319"/>
      <c r="T3995" s="320"/>
      <c r="U3995" s="321"/>
      <c r="V3995" s="270"/>
    </row>
    <row r="3996" spans="3:22">
      <c r="C3996" s="1">
        <f>+IF(D3996=1,COUNTIF($D$2:D3996,D3996),0)</f>
        <v>0</v>
      </c>
      <c r="D3996" s="1">
        <f>+COUNTIF($E$2:E3996,E3996)</f>
        <v>1217</v>
      </c>
      <c r="E3996" s="1" t="str">
        <f t="shared" si="124"/>
        <v/>
      </c>
      <c r="F3996" s="323">
        <f t="shared" si="125"/>
        <v>3994</v>
      </c>
      <c r="G3996" s="317"/>
      <c r="H3996" s="317"/>
      <c r="I3996" s="317"/>
      <c r="J3996" s="317"/>
      <c r="K3996" s="317"/>
      <c r="L3996" s="317"/>
      <c r="M3996" s="317"/>
      <c r="N3996" s="698"/>
      <c r="O3996" s="318"/>
      <c r="P3996" s="319"/>
      <c r="Q3996" s="320"/>
      <c r="R3996" s="319"/>
      <c r="S3996" s="319"/>
      <c r="T3996" s="320"/>
      <c r="U3996" s="321"/>
      <c r="V3996" s="270"/>
    </row>
    <row r="3997" spans="3:22">
      <c r="C3997" s="1">
        <f>+IF(D3997=1,COUNTIF($D$2:D3997,D3997),0)</f>
        <v>0</v>
      </c>
      <c r="D3997" s="1">
        <f>+COUNTIF($E$2:E3997,E3997)</f>
        <v>1218</v>
      </c>
      <c r="E3997" s="1" t="str">
        <f t="shared" si="124"/>
        <v/>
      </c>
      <c r="F3997" s="323">
        <f t="shared" si="125"/>
        <v>3995</v>
      </c>
      <c r="G3997" s="317"/>
      <c r="H3997" s="317"/>
      <c r="I3997" s="317"/>
      <c r="J3997" s="317"/>
      <c r="K3997" s="317"/>
      <c r="L3997" s="317"/>
      <c r="M3997" s="317"/>
      <c r="N3997" s="698"/>
      <c r="O3997" s="318"/>
      <c r="P3997" s="319"/>
      <c r="Q3997" s="320"/>
      <c r="R3997" s="319"/>
      <c r="S3997" s="319"/>
      <c r="T3997" s="320"/>
      <c r="U3997" s="321"/>
      <c r="V3997" s="270"/>
    </row>
    <row r="3998" spans="3:22">
      <c r="C3998" s="1">
        <f>+IF(D3998=1,COUNTIF($D$2:D3998,D3998),0)</f>
        <v>0</v>
      </c>
      <c r="D3998" s="1">
        <f>+COUNTIF($E$2:E3998,E3998)</f>
        <v>1219</v>
      </c>
      <c r="E3998" s="1" t="str">
        <f t="shared" si="124"/>
        <v/>
      </c>
      <c r="F3998" s="323">
        <f t="shared" si="125"/>
        <v>3996</v>
      </c>
      <c r="G3998" s="317"/>
      <c r="H3998" s="317"/>
      <c r="I3998" s="317"/>
      <c r="J3998" s="317"/>
      <c r="K3998" s="317"/>
      <c r="L3998" s="317"/>
      <c r="M3998" s="317"/>
      <c r="N3998" s="698"/>
      <c r="O3998" s="318"/>
      <c r="P3998" s="319"/>
      <c r="Q3998" s="320"/>
      <c r="R3998" s="319"/>
      <c r="S3998" s="319"/>
      <c r="T3998" s="320"/>
      <c r="U3998" s="321"/>
      <c r="V3998" s="270"/>
    </row>
    <row r="3999" spans="3:22">
      <c r="C3999" s="1">
        <f>+IF(D3999=1,COUNTIF($D$2:D3999,D3999),0)</f>
        <v>0</v>
      </c>
      <c r="D3999" s="1">
        <f>+COUNTIF($E$2:E3999,E3999)</f>
        <v>1220</v>
      </c>
      <c r="E3999" s="1" t="str">
        <f t="shared" si="124"/>
        <v/>
      </c>
      <c r="F3999" s="323">
        <f t="shared" si="125"/>
        <v>3997</v>
      </c>
      <c r="G3999" s="317"/>
      <c r="H3999" s="317"/>
      <c r="I3999" s="317"/>
      <c r="J3999" s="317"/>
      <c r="K3999" s="317"/>
      <c r="L3999" s="317"/>
      <c r="M3999" s="317"/>
      <c r="N3999" s="698"/>
      <c r="O3999" s="318"/>
      <c r="P3999" s="319"/>
      <c r="Q3999" s="320"/>
      <c r="R3999" s="319"/>
      <c r="S3999" s="319"/>
      <c r="T3999" s="320"/>
      <c r="U3999" s="321"/>
      <c r="V3999" s="270"/>
    </row>
    <row r="4000" spans="3:22">
      <c r="C4000" s="1">
        <f>+IF(D4000=1,COUNTIF($D$2:D4000,D4000),0)</f>
        <v>0</v>
      </c>
      <c r="D4000" s="1">
        <f>+COUNTIF($E$2:E4000,E4000)</f>
        <v>1221</v>
      </c>
      <c r="E4000" s="1" t="str">
        <f t="shared" si="124"/>
        <v/>
      </c>
      <c r="F4000" s="323">
        <f t="shared" si="125"/>
        <v>3998</v>
      </c>
      <c r="G4000" s="317"/>
      <c r="H4000" s="317"/>
      <c r="I4000" s="317"/>
      <c r="J4000" s="317"/>
      <c r="K4000" s="317"/>
      <c r="L4000" s="317"/>
      <c r="M4000" s="317"/>
      <c r="N4000" s="698"/>
      <c r="O4000" s="318"/>
      <c r="P4000" s="319"/>
      <c r="Q4000" s="320"/>
      <c r="R4000" s="319"/>
      <c r="S4000" s="319"/>
      <c r="T4000" s="320"/>
      <c r="U4000" s="321"/>
      <c r="V4000" s="270"/>
    </row>
    <row r="4001" spans="3:22">
      <c r="C4001" s="1">
        <f>+IF(D4001=1,COUNTIF($D$2:D4001,D4001),0)</f>
        <v>0</v>
      </c>
      <c r="D4001" s="1">
        <f>+COUNTIF($E$2:E4001,E4001)</f>
        <v>1222</v>
      </c>
      <c r="E4001" s="1" t="str">
        <f t="shared" si="124"/>
        <v/>
      </c>
      <c r="F4001" s="323">
        <f t="shared" si="125"/>
        <v>3999</v>
      </c>
      <c r="G4001" s="317"/>
      <c r="H4001" s="317"/>
      <c r="I4001" s="317"/>
      <c r="J4001" s="317"/>
      <c r="K4001" s="317"/>
      <c r="L4001" s="317"/>
      <c r="M4001" s="317"/>
      <c r="N4001" s="698"/>
      <c r="O4001" s="318"/>
      <c r="P4001" s="319"/>
      <c r="Q4001" s="320"/>
      <c r="R4001" s="319"/>
      <c r="S4001" s="319"/>
      <c r="T4001" s="320"/>
      <c r="U4001" s="321"/>
      <c r="V4001" s="270"/>
    </row>
    <row r="4002" spans="3:22">
      <c r="C4002" s="1">
        <f>+IF(D4002=1,COUNTIF($D$2:D4002,D4002),0)</f>
        <v>0</v>
      </c>
      <c r="D4002" s="1">
        <f>+COUNTIF($E$2:E4002,E4002)</f>
        <v>1223</v>
      </c>
      <c r="E4002" s="1" t="str">
        <f t="shared" si="124"/>
        <v/>
      </c>
      <c r="F4002" s="323">
        <f t="shared" si="125"/>
        <v>4000</v>
      </c>
      <c r="G4002" s="317"/>
      <c r="H4002" s="317"/>
      <c r="I4002" s="317"/>
      <c r="J4002" s="317"/>
      <c r="K4002" s="317"/>
      <c r="L4002" s="317"/>
      <c r="M4002" s="317"/>
      <c r="N4002" s="698"/>
      <c r="O4002" s="318"/>
      <c r="P4002" s="319"/>
      <c r="Q4002" s="320"/>
      <c r="R4002" s="319"/>
      <c r="S4002" s="319"/>
      <c r="T4002" s="320"/>
      <c r="U4002" s="321"/>
      <c r="V4002" s="270"/>
    </row>
    <row r="4003" spans="3:22">
      <c r="C4003" s="1">
        <f>+IF(D4003=1,COUNTIF($D$2:D4003,D4003),0)</f>
        <v>0</v>
      </c>
      <c r="D4003" s="1">
        <f>+COUNTIF($E$2:E4003,E4003)</f>
        <v>1224</v>
      </c>
      <c r="E4003" s="1" t="str">
        <f t="shared" si="124"/>
        <v/>
      </c>
      <c r="F4003" s="323">
        <f t="shared" si="125"/>
        <v>4001</v>
      </c>
      <c r="G4003" s="317"/>
      <c r="H4003" s="317"/>
      <c r="I4003" s="317"/>
      <c r="J4003" s="317"/>
      <c r="K4003" s="317"/>
      <c r="L4003" s="317"/>
      <c r="M4003" s="317"/>
      <c r="N4003" s="698"/>
      <c r="O4003" s="318"/>
      <c r="P4003" s="319"/>
      <c r="Q4003" s="320"/>
      <c r="R4003" s="319"/>
      <c r="S4003" s="319"/>
      <c r="T4003" s="320"/>
      <c r="U4003" s="321"/>
      <c r="V4003" s="270"/>
    </row>
    <row r="4004" spans="3:22">
      <c r="C4004" s="1">
        <f>+IF(D4004=1,COUNTIF($D$2:D4004,D4004),0)</f>
        <v>0</v>
      </c>
      <c r="D4004" s="1">
        <f>+COUNTIF($E$2:E4004,E4004)</f>
        <v>1225</v>
      </c>
      <c r="E4004" s="1" t="str">
        <f t="shared" si="124"/>
        <v/>
      </c>
      <c r="F4004" s="323">
        <f t="shared" si="125"/>
        <v>4002</v>
      </c>
      <c r="G4004" s="317"/>
      <c r="H4004" s="317"/>
      <c r="I4004" s="317"/>
      <c r="J4004" s="317"/>
      <c r="K4004" s="317"/>
      <c r="L4004" s="317"/>
      <c r="M4004" s="317"/>
      <c r="N4004" s="698"/>
      <c r="O4004" s="318"/>
      <c r="P4004" s="319"/>
      <c r="Q4004" s="320"/>
      <c r="R4004" s="319"/>
      <c r="S4004" s="319"/>
      <c r="T4004" s="320"/>
      <c r="U4004" s="321"/>
      <c r="V4004" s="270"/>
    </row>
    <row r="4005" spans="3:22">
      <c r="C4005" s="1">
        <f>+IF(D4005=1,COUNTIF($D$2:D4005,D4005),0)</f>
        <v>0</v>
      </c>
      <c r="D4005" s="1">
        <f>+COUNTIF($E$2:E4005,E4005)</f>
        <v>1226</v>
      </c>
      <c r="E4005" s="1" t="str">
        <f t="shared" si="124"/>
        <v/>
      </c>
      <c r="F4005" s="323">
        <f t="shared" si="125"/>
        <v>4003</v>
      </c>
      <c r="G4005" s="317"/>
      <c r="H4005" s="317"/>
      <c r="I4005" s="317"/>
      <c r="J4005" s="317"/>
      <c r="K4005" s="317"/>
      <c r="L4005" s="317"/>
      <c r="M4005" s="317"/>
      <c r="N4005" s="698"/>
      <c r="O4005" s="318"/>
      <c r="P4005" s="319"/>
      <c r="Q4005" s="320"/>
      <c r="R4005" s="319"/>
      <c r="S4005" s="319"/>
      <c r="T4005" s="320"/>
      <c r="U4005" s="321"/>
      <c r="V4005" s="270"/>
    </row>
    <row r="4006" spans="3:22">
      <c r="C4006" s="1">
        <f>+IF(D4006=1,COUNTIF($D$2:D4006,D4006),0)</f>
        <v>0</v>
      </c>
      <c r="D4006" s="1">
        <f>+COUNTIF($E$2:E4006,E4006)</f>
        <v>1227</v>
      </c>
      <c r="E4006" s="1" t="str">
        <f t="shared" si="124"/>
        <v/>
      </c>
      <c r="F4006" s="323">
        <f t="shared" si="125"/>
        <v>4004</v>
      </c>
      <c r="G4006" s="317"/>
      <c r="H4006" s="317"/>
      <c r="I4006" s="317"/>
      <c r="J4006" s="317"/>
      <c r="K4006" s="317"/>
      <c r="L4006" s="317"/>
      <c r="M4006" s="317"/>
      <c r="N4006" s="698"/>
      <c r="O4006" s="318"/>
      <c r="P4006" s="319"/>
      <c r="Q4006" s="320"/>
      <c r="R4006" s="319"/>
      <c r="S4006" s="319"/>
      <c r="T4006" s="320"/>
      <c r="U4006" s="321"/>
      <c r="V4006" s="270"/>
    </row>
    <row r="4007" spans="3:22">
      <c r="C4007" s="1">
        <f>+IF(D4007=1,COUNTIF($D$2:D4007,D4007),0)</f>
        <v>0</v>
      </c>
      <c r="D4007" s="1">
        <f>+COUNTIF($E$2:E4007,E4007)</f>
        <v>1228</v>
      </c>
      <c r="E4007" s="1" t="str">
        <f t="shared" si="124"/>
        <v/>
      </c>
      <c r="F4007" s="323">
        <f t="shared" si="125"/>
        <v>4005</v>
      </c>
      <c r="G4007" s="317"/>
      <c r="H4007" s="317"/>
      <c r="I4007" s="317"/>
      <c r="J4007" s="317"/>
      <c r="K4007" s="317"/>
      <c r="L4007" s="317"/>
      <c r="M4007" s="317"/>
      <c r="N4007" s="698"/>
      <c r="O4007" s="318"/>
      <c r="P4007" s="319"/>
      <c r="Q4007" s="320"/>
      <c r="R4007" s="319"/>
      <c r="S4007" s="319"/>
      <c r="T4007" s="320"/>
      <c r="U4007" s="321"/>
      <c r="V4007" s="270"/>
    </row>
    <row r="4008" spans="3:22">
      <c r="C4008" s="1">
        <f>+IF(D4008=1,COUNTIF($D$2:D4008,D4008),0)</f>
        <v>0</v>
      </c>
      <c r="D4008" s="1">
        <f>+COUNTIF($E$2:E4008,E4008)</f>
        <v>1229</v>
      </c>
      <c r="E4008" s="1" t="str">
        <f t="shared" si="124"/>
        <v/>
      </c>
      <c r="F4008" s="323">
        <f t="shared" si="125"/>
        <v>4006</v>
      </c>
      <c r="G4008" s="317"/>
      <c r="H4008" s="317"/>
      <c r="I4008" s="317"/>
      <c r="J4008" s="317"/>
      <c r="K4008" s="317"/>
      <c r="L4008" s="317"/>
      <c r="M4008" s="317"/>
      <c r="N4008" s="698"/>
      <c r="O4008" s="318"/>
      <c r="P4008" s="319"/>
      <c r="Q4008" s="320"/>
      <c r="R4008" s="319"/>
      <c r="S4008" s="319"/>
      <c r="T4008" s="320"/>
      <c r="U4008" s="321"/>
      <c r="V4008" s="270"/>
    </row>
    <row r="4009" spans="3:22">
      <c r="C4009" s="1">
        <f>+IF(D4009=1,COUNTIF($D$2:D4009,D4009),0)</f>
        <v>0</v>
      </c>
      <c r="D4009" s="1">
        <f>+COUNTIF($E$2:E4009,E4009)</f>
        <v>1230</v>
      </c>
      <c r="E4009" s="1" t="str">
        <f t="shared" si="124"/>
        <v/>
      </c>
      <c r="F4009" s="323">
        <f t="shared" si="125"/>
        <v>4007</v>
      </c>
      <c r="G4009" s="317"/>
      <c r="H4009" s="317"/>
      <c r="I4009" s="317"/>
      <c r="J4009" s="317"/>
      <c r="K4009" s="317"/>
      <c r="L4009" s="317"/>
      <c r="M4009" s="317"/>
      <c r="N4009" s="698"/>
      <c r="O4009" s="318"/>
      <c r="P4009" s="319"/>
      <c r="Q4009" s="320"/>
      <c r="R4009" s="319"/>
      <c r="S4009" s="319"/>
      <c r="T4009" s="320"/>
      <c r="U4009" s="321"/>
      <c r="V4009" s="270"/>
    </row>
    <row r="4010" spans="3:22">
      <c r="C4010" s="1">
        <f>+IF(D4010=1,COUNTIF($D$2:D4010,D4010),0)</f>
        <v>0</v>
      </c>
      <c r="D4010" s="1">
        <f>+COUNTIF($E$2:E4010,E4010)</f>
        <v>1231</v>
      </c>
      <c r="E4010" s="1" t="str">
        <f t="shared" si="124"/>
        <v/>
      </c>
      <c r="F4010" s="323">
        <f t="shared" si="125"/>
        <v>4008</v>
      </c>
      <c r="G4010" s="317"/>
      <c r="H4010" s="317"/>
      <c r="I4010" s="317"/>
      <c r="J4010" s="317"/>
      <c r="K4010" s="317"/>
      <c r="L4010" s="317"/>
      <c r="M4010" s="317"/>
      <c r="N4010" s="698"/>
      <c r="O4010" s="318"/>
      <c r="P4010" s="319"/>
      <c r="Q4010" s="320"/>
      <c r="R4010" s="319"/>
      <c r="S4010" s="319"/>
      <c r="T4010" s="320"/>
      <c r="U4010" s="321"/>
      <c r="V4010" s="270"/>
    </row>
    <row r="4011" spans="3:22">
      <c r="C4011" s="1">
        <f>+IF(D4011=1,COUNTIF($D$2:D4011,D4011),0)</f>
        <v>0</v>
      </c>
      <c r="D4011" s="1">
        <f>+COUNTIF($E$2:E4011,E4011)</f>
        <v>1232</v>
      </c>
      <c r="E4011" s="1" t="str">
        <f t="shared" si="124"/>
        <v/>
      </c>
      <c r="F4011" s="323">
        <f t="shared" si="125"/>
        <v>4009</v>
      </c>
      <c r="G4011" s="317"/>
      <c r="H4011" s="317"/>
      <c r="I4011" s="317"/>
      <c r="J4011" s="317"/>
      <c r="K4011" s="317"/>
      <c r="L4011" s="317"/>
      <c r="M4011" s="317"/>
      <c r="N4011" s="698"/>
      <c r="O4011" s="318"/>
      <c r="P4011" s="319"/>
      <c r="Q4011" s="320"/>
      <c r="R4011" s="319"/>
      <c r="S4011" s="319"/>
      <c r="T4011" s="320"/>
      <c r="U4011" s="321"/>
      <c r="V4011" s="270"/>
    </row>
    <row r="4012" spans="3:22">
      <c r="C4012" s="1">
        <f>+IF(D4012=1,COUNTIF($D$2:D4012,D4012),0)</f>
        <v>0</v>
      </c>
      <c r="D4012" s="1">
        <f>+COUNTIF($E$2:E4012,E4012)</f>
        <v>1233</v>
      </c>
      <c r="E4012" s="1" t="str">
        <f t="shared" si="124"/>
        <v/>
      </c>
      <c r="F4012" s="323">
        <f t="shared" si="125"/>
        <v>4010</v>
      </c>
      <c r="G4012" s="317"/>
      <c r="H4012" s="317"/>
      <c r="I4012" s="317"/>
      <c r="J4012" s="317"/>
      <c r="K4012" s="317"/>
      <c r="L4012" s="317"/>
      <c r="M4012" s="317"/>
      <c r="N4012" s="698"/>
      <c r="O4012" s="318"/>
      <c r="P4012" s="319"/>
      <c r="Q4012" s="320"/>
      <c r="R4012" s="319"/>
      <c r="S4012" s="319"/>
      <c r="T4012" s="320"/>
      <c r="U4012" s="321"/>
      <c r="V4012" s="270"/>
    </row>
    <row r="4013" spans="3:22">
      <c r="C4013" s="1">
        <f>+IF(D4013=1,COUNTIF($D$2:D4013,D4013),0)</f>
        <v>0</v>
      </c>
      <c r="D4013" s="1">
        <f>+COUNTIF($E$2:E4013,E4013)</f>
        <v>1234</v>
      </c>
      <c r="E4013" s="1" t="str">
        <f t="shared" si="124"/>
        <v/>
      </c>
      <c r="F4013" s="323">
        <f t="shared" si="125"/>
        <v>4011</v>
      </c>
      <c r="G4013" s="317"/>
      <c r="H4013" s="317"/>
      <c r="I4013" s="317"/>
      <c r="J4013" s="317"/>
      <c r="K4013" s="317"/>
      <c r="L4013" s="317"/>
      <c r="M4013" s="317"/>
      <c r="N4013" s="698"/>
      <c r="O4013" s="318"/>
      <c r="P4013" s="319"/>
      <c r="Q4013" s="320"/>
      <c r="R4013" s="319"/>
      <c r="S4013" s="319"/>
      <c r="T4013" s="320"/>
      <c r="U4013" s="321"/>
      <c r="V4013" s="270"/>
    </row>
    <row r="4014" spans="3:22">
      <c r="C4014" s="1">
        <f>+IF(D4014=1,COUNTIF($D$2:D4014,D4014),0)</f>
        <v>0</v>
      </c>
      <c r="D4014" s="1">
        <f>+COUNTIF($E$2:E4014,E4014)</f>
        <v>1235</v>
      </c>
      <c r="E4014" s="1" t="str">
        <f t="shared" si="124"/>
        <v/>
      </c>
      <c r="F4014" s="323">
        <f t="shared" si="125"/>
        <v>4012</v>
      </c>
      <c r="G4014" s="317"/>
      <c r="H4014" s="317"/>
      <c r="I4014" s="317"/>
      <c r="J4014" s="317"/>
      <c r="K4014" s="317"/>
      <c r="L4014" s="317"/>
      <c r="M4014" s="317"/>
      <c r="N4014" s="698"/>
      <c r="O4014" s="318"/>
      <c r="P4014" s="319"/>
      <c r="Q4014" s="320"/>
      <c r="R4014" s="319"/>
      <c r="S4014" s="319"/>
      <c r="T4014" s="320"/>
      <c r="U4014" s="321"/>
      <c r="V4014" s="270"/>
    </row>
    <row r="4015" spans="3:22">
      <c r="C4015" s="1">
        <f>+IF(D4015=1,COUNTIF($D$2:D4015,D4015),0)</f>
        <v>0</v>
      </c>
      <c r="D4015" s="1">
        <f>+COUNTIF($E$2:E4015,E4015)</f>
        <v>1236</v>
      </c>
      <c r="E4015" s="1" t="str">
        <f t="shared" si="124"/>
        <v/>
      </c>
      <c r="F4015" s="323">
        <f t="shared" si="125"/>
        <v>4013</v>
      </c>
      <c r="G4015" s="317"/>
      <c r="H4015" s="317"/>
      <c r="I4015" s="317"/>
      <c r="J4015" s="317"/>
      <c r="K4015" s="317"/>
      <c r="L4015" s="317"/>
      <c r="M4015" s="317"/>
      <c r="N4015" s="698"/>
      <c r="O4015" s="318"/>
      <c r="P4015" s="319"/>
      <c r="Q4015" s="320"/>
      <c r="R4015" s="319"/>
      <c r="S4015" s="319"/>
      <c r="T4015" s="320"/>
      <c r="U4015" s="321"/>
      <c r="V4015" s="270"/>
    </row>
    <row r="4016" spans="3:22">
      <c r="C4016" s="1">
        <f>+IF(D4016=1,COUNTIF($D$2:D4016,D4016),0)</f>
        <v>0</v>
      </c>
      <c r="D4016" s="1">
        <f>+COUNTIF($E$2:E4016,E4016)</f>
        <v>1237</v>
      </c>
      <c r="E4016" s="1" t="str">
        <f t="shared" si="124"/>
        <v/>
      </c>
      <c r="F4016" s="323">
        <f t="shared" si="125"/>
        <v>4014</v>
      </c>
      <c r="G4016" s="317"/>
      <c r="H4016" s="317"/>
      <c r="I4016" s="317"/>
      <c r="J4016" s="317"/>
      <c r="K4016" s="317"/>
      <c r="L4016" s="317"/>
      <c r="M4016" s="317"/>
      <c r="N4016" s="698"/>
      <c r="O4016" s="318"/>
      <c r="P4016" s="319"/>
      <c r="Q4016" s="320"/>
      <c r="R4016" s="319"/>
      <c r="S4016" s="319"/>
      <c r="T4016" s="320"/>
      <c r="U4016" s="321"/>
      <c r="V4016" s="270"/>
    </row>
    <row r="4017" spans="3:22">
      <c r="C4017" s="1">
        <f>+IF(D4017=1,COUNTIF($D$2:D4017,D4017),0)</f>
        <v>0</v>
      </c>
      <c r="D4017" s="1">
        <f>+COUNTIF($E$2:E4017,E4017)</f>
        <v>1238</v>
      </c>
      <c r="E4017" s="1" t="str">
        <f t="shared" si="124"/>
        <v/>
      </c>
      <c r="F4017" s="323">
        <f t="shared" si="125"/>
        <v>4015</v>
      </c>
      <c r="G4017" s="317"/>
      <c r="H4017" s="317"/>
      <c r="I4017" s="317"/>
      <c r="J4017" s="317"/>
      <c r="K4017" s="317"/>
      <c r="L4017" s="317"/>
      <c r="M4017" s="317"/>
      <c r="N4017" s="698"/>
      <c r="O4017" s="318"/>
      <c r="P4017" s="319"/>
      <c r="Q4017" s="320"/>
      <c r="R4017" s="319"/>
      <c r="S4017" s="319"/>
      <c r="T4017" s="320"/>
      <c r="U4017" s="321"/>
      <c r="V4017" s="270"/>
    </row>
    <row r="4018" spans="3:22">
      <c r="C4018" s="1">
        <f>+IF(D4018=1,COUNTIF($D$2:D4018,D4018),0)</f>
        <v>0</v>
      </c>
      <c r="D4018" s="1">
        <f>+COUNTIF($E$2:E4018,E4018)</f>
        <v>1239</v>
      </c>
      <c r="E4018" s="1" t="str">
        <f t="shared" si="124"/>
        <v/>
      </c>
      <c r="F4018" s="323">
        <f t="shared" si="125"/>
        <v>4016</v>
      </c>
      <c r="G4018" s="317"/>
      <c r="H4018" s="317"/>
      <c r="I4018" s="317"/>
      <c r="J4018" s="317"/>
      <c r="K4018" s="317"/>
      <c r="L4018" s="317"/>
      <c r="M4018" s="317"/>
      <c r="N4018" s="698"/>
      <c r="O4018" s="318"/>
      <c r="P4018" s="319"/>
      <c r="Q4018" s="320"/>
      <c r="R4018" s="319"/>
      <c r="S4018" s="319"/>
      <c r="T4018" s="320"/>
      <c r="U4018" s="321"/>
      <c r="V4018" s="270"/>
    </row>
    <row r="4019" spans="3:22">
      <c r="C4019" s="1">
        <f>+IF(D4019=1,COUNTIF($D$2:D4019,D4019),0)</f>
        <v>0</v>
      </c>
      <c r="D4019" s="1">
        <f>+COUNTIF($E$2:E4019,E4019)</f>
        <v>1240</v>
      </c>
      <c r="E4019" s="1" t="str">
        <f t="shared" si="124"/>
        <v/>
      </c>
      <c r="F4019" s="323">
        <f t="shared" si="125"/>
        <v>4017</v>
      </c>
      <c r="G4019" s="317"/>
      <c r="H4019" s="317"/>
      <c r="I4019" s="317"/>
      <c r="J4019" s="317"/>
      <c r="K4019" s="317"/>
      <c r="L4019" s="317"/>
      <c r="M4019" s="317"/>
      <c r="N4019" s="698"/>
      <c r="O4019" s="318"/>
      <c r="P4019" s="319"/>
      <c r="Q4019" s="320"/>
      <c r="R4019" s="319"/>
      <c r="S4019" s="319"/>
      <c r="T4019" s="320"/>
      <c r="U4019" s="321"/>
      <c r="V4019" s="270"/>
    </row>
    <row r="4020" spans="3:22">
      <c r="C4020" s="1">
        <f>+IF(D4020=1,COUNTIF($D$2:D4020,D4020),0)</f>
        <v>0</v>
      </c>
      <c r="D4020" s="1">
        <f>+COUNTIF($E$2:E4020,E4020)</f>
        <v>1241</v>
      </c>
      <c r="E4020" s="1" t="str">
        <f t="shared" si="124"/>
        <v/>
      </c>
      <c r="F4020" s="323">
        <f t="shared" si="125"/>
        <v>4018</v>
      </c>
      <c r="G4020" s="317"/>
      <c r="H4020" s="317"/>
      <c r="I4020" s="317"/>
      <c r="J4020" s="317"/>
      <c r="K4020" s="317"/>
      <c r="L4020" s="317"/>
      <c r="M4020" s="317"/>
      <c r="N4020" s="698"/>
      <c r="O4020" s="318"/>
      <c r="P4020" s="319"/>
      <c r="Q4020" s="320"/>
      <c r="R4020" s="319"/>
      <c r="S4020" s="319"/>
      <c r="T4020" s="320"/>
      <c r="U4020" s="321"/>
      <c r="V4020" s="270"/>
    </row>
    <row r="4021" spans="3:22">
      <c r="C4021" s="1">
        <f>+IF(D4021=1,COUNTIF($D$2:D4021,D4021),0)</f>
        <v>0</v>
      </c>
      <c r="D4021" s="1">
        <f>+COUNTIF($E$2:E4021,E4021)</f>
        <v>1242</v>
      </c>
      <c r="E4021" s="1" t="str">
        <f t="shared" si="124"/>
        <v/>
      </c>
      <c r="F4021" s="323">
        <f t="shared" si="125"/>
        <v>4019</v>
      </c>
      <c r="G4021" s="317"/>
      <c r="H4021" s="317"/>
      <c r="I4021" s="317"/>
      <c r="J4021" s="317"/>
      <c r="K4021" s="317"/>
      <c r="L4021" s="317"/>
      <c r="M4021" s="317"/>
      <c r="N4021" s="698"/>
      <c r="O4021" s="318"/>
      <c r="P4021" s="319"/>
      <c r="Q4021" s="320"/>
      <c r="R4021" s="319"/>
      <c r="S4021" s="319"/>
      <c r="T4021" s="320"/>
      <c r="U4021" s="321"/>
      <c r="V4021" s="270"/>
    </row>
    <row r="4022" spans="3:22">
      <c r="C4022" s="1">
        <f>+IF(D4022=1,COUNTIF($D$2:D4022,D4022),0)</f>
        <v>0</v>
      </c>
      <c r="D4022" s="1">
        <f>+COUNTIF($E$2:E4022,E4022)</f>
        <v>1243</v>
      </c>
      <c r="E4022" s="1" t="str">
        <f t="shared" si="124"/>
        <v/>
      </c>
      <c r="F4022" s="323">
        <f t="shared" si="125"/>
        <v>4020</v>
      </c>
      <c r="G4022" s="317"/>
      <c r="H4022" s="317"/>
      <c r="I4022" s="317"/>
      <c r="J4022" s="317"/>
      <c r="K4022" s="317"/>
      <c r="L4022" s="317"/>
      <c r="M4022" s="317"/>
      <c r="N4022" s="698"/>
      <c r="O4022" s="318"/>
      <c r="P4022" s="319"/>
      <c r="Q4022" s="320"/>
      <c r="R4022" s="319"/>
      <c r="S4022" s="319"/>
      <c r="T4022" s="320"/>
      <c r="U4022" s="321"/>
      <c r="V4022" s="270"/>
    </row>
    <row r="4023" spans="3:22">
      <c r="C4023" s="1">
        <f>+IF(D4023=1,COUNTIF($D$2:D4023,D4023),0)</f>
        <v>0</v>
      </c>
      <c r="D4023" s="1">
        <f>+COUNTIF($E$2:E4023,E4023)</f>
        <v>1244</v>
      </c>
      <c r="E4023" s="1" t="str">
        <f t="shared" si="124"/>
        <v/>
      </c>
      <c r="F4023" s="323">
        <f t="shared" si="125"/>
        <v>4021</v>
      </c>
      <c r="G4023" s="317"/>
      <c r="H4023" s="317"/>
      <c r="I4023" s="317"/>
      <c r="J4023" s="317"/>
      <c r="K4023" s="317"/>
      <c r="L4023" s="317"/>
      <c r="M4023" s="317"/>
      <c r="N4023" s="698"/>
      <c r="O4023" s="318"/>
      <c r="P4023" s="319"/>
      <c r="Q4023" s="320"/>
      <c r="R4023" s="319"/>
      <c r="S4023" s="319"/>
      <c r="T4023" s="320"/>
      <c r="U4023" s="321"/>
      <c r="V4023" s="270"/>
    </row>
    <row r="4024" spans="3:22">
      <c r="C4024" s="1">
        <f>+IF(D4024=1,COUNTIF($D$2:D4024,D4024),0)</f>
        <v>0</v>
      </c>
      <c r="D4024" s="1">
        <f>+COUNTIF($E$2:E4024,E4024)</f>
        <v>1245</v>
      </c>
      <c r="E4024" s="1" t="str">
        <f t="shared" si="124"/>
        <v/>
      </c>
      <c r="F4024" s="323">
        <f t="shared" si="125"/>
        <v>4022</v>
      </c>
      <c r="G4024" s="317"/>
      <c r="H4024" s="317"/>
      <c r="I4024" s="317"/>
      <c r="J4024" s="317"/>
      <c r="K4024" s="317"/>
      <c r="L4024" s="317"/>
      <c r="M4024" s="317"/>
      <c r="N4024" s="698"/>
      <c r="O4024" s="318"/>
      <c r="P4024" s="319"/>
      <c r="Q4024" s="320"/>
      <c r="R4024" s="319"/>
      <c r="S4024" s="319"/>
      <c r="T4024" s="320"/>
      <c r="U4024" s="321"/>
      <c r="V4024" s="270"/>
    </row>
    <row r="4025" spans="3:22">
      <c r="C4025" s="1">
        <f>+IF(D4025=1,COUNTIF($D$2:D4025,D4025),0)</f>
        <v>0</v>
      </c>
      <c r="D4025" s="1">
        <f>+COUNTIF($E$2:E4025,E4025)</f>
        <v>1246</v>
      </c>
      <c r="E4025" s="1" t="str">
        <f t="shared" si="124"/>
        <v/>
      </c>
      <c r="F4025" s="323">
        <f t="shared" si="125"/>
        <v>4023</v>
      </c>
      <c r="G4025" s="317"/>
      <c r="H4025" s="317"/>
      <c r="I4025" s="317"/>
      <c r="J4025" s="317"/>
      <c r="K4025" s="317"/>
      <c r="L4025" s="317"/>
      <c r="M4025" s="317"/>
      <c r="N4025" s="698"/>
      <c r="O4025" s="318"/>
      <c r="P4025" s="319"/>
      <c r="Q4025" s="320"/>
      <c r="R4025" s="319"/>
      <c r="S4025" s="319"/>
      <c r="T4025" s="320"/>
      <c r="U4025" s="321"/>
      <c r="V4025" s="270"/>
    </row>
    <row r="4026" spans="3:22">
      <c r="C4026" s="1">
        <f>+IF(D4026=1,COUNTIF($D$2:D4026,D4026),0)</f>
        <v>0</v>
      </c>
      <c r="D4026" s="1">
        <f>+COUNTIF($E$2:E4026,E4026)</f>
        <v>1247</v>
      </c>
      <c r="E4026" s="1" t="str">
        <f t="shared" si="124"/>
        <v/>
      </c>
      <c r="F4026" s="323">
        <f t="shared" si="125"/>
        <v>4024</v>
      </c>
      <c r="G4026" s="317"/>
      <c r="H4026" s="317"/>
      <c r="I4026" s="317"/>
      <c r="J4026" s="317"/>
      <c r="K4026" s="317"/>
      <c r="L4026" s="317"/>
      <c r="M4026" s="317"/>
      <c r="N4026" s="698"/>
      <c r="O4026" s="318"/>
      <c r="P4026" s="319"/>
      <c r="Q4026" s="320"/>
      <c r="R4026" s="319"/>
      <c r="S4026" s="319"/>
      <c r="T4026" s="320"/>
      <c r="U4026" s="321"/>
      <c r="V4026" s="270"/>
    </row>
    <row r="4027" spans="3:22">
      <c r="C4027" s="1">
        <f>+IF(D4027=1,COUNTIF($D$2:D4027,D4027),0)</f>
        <v>0</v>
      </c>
      <c r="D4027" s="1">
        <f>+COUNTIF($E$2:E4027,E4027)</f>
        <v>1248</v>
      </c>
      <c r="E4027" s="1" t="str">
        <f t="shared" si="124"/>
        <v/>
      </c>
      <c r="F4027" s="323">
        <f t="shared" si="125"/>
        <v>4025</v>
      </c>
      <c r="G4027" s="317"/>
      <c r="H4027" s="317"/>
      <c r="I4027" s="317"/>
      <c r="J4027" s="317"/>
      <c r="K4027" s="317"/>
      <c r="L4027" s="317"/>
      <c r="M4027" s="317"/>
      <c r="N4027" s="698"/>
      <c r="O4027" s="318"/>
      <c r="P4027" s="319"/>
      <c r="Q4027" s="320"/>
      <c r="R4027" s="319"/>
      <c r="S4027" s="319"/>
      <c r="T4027" s="320"/>
      <c r="U4027" s="321"/>
      <c r="V4027" s="270"/>
    </row>
    <row r="4028" spans="3:22">
      <c r="C4028" s="1">
        <f>+IF(D4028=1,COUNTIF($D$2:D4028,D4028),0)</f>
        <v>0</v>
      </c>
      <c r="D4028" s="1">
        <f>+COUNTIF($E$2:E4028,E4028)</f>
        <v>1249</v>
      </c>
      <c r="E4028" s="1" t="str">
        <f t="shared" si="124"/>
        <v/>
      </c>
      <c r="F4028" s="323">
        <f t="shared" si="125"/>
        <v>4026</v>
      </c>
      <c r="G4028" s="317"/>
      <c r="H4028" s="317"/>
      <c r="I4028" s="317"/>
      <c r="J4028" s="317"/>
      <c r="K4028" s="317"/>
      <c r="L4028" s="317"/>
      <c r="M4028" s="317"/>
      <c r="N4028" s="698"/>
      <c r="O4028" s="318"/>
      <c r="P4028" s="319"/>
      <c r="Q4028" s="320"/>
      <c r="R4028" s="319"/>
      <c r="S4028" s="319"/>
      <c r="T4028" s="320"/>
      <c r="U4028" s="321"/>
      <c r="V4028" s="270"/>
    </row>
    <row r="4029" spans="3:22">
      <c r="C4029" s="1">
        <f>+IF(D4029=1,COUNTIF($D$2:D4029,D4029),0)</f>
        <v>0</v>
      </c>
      <c r="D4029" s="1">
        <f>+COUNTIF($E$2:E4029,E4029)</f>
        <v>1250</v>
      </c>
      <c r="E4029" s="1" t="str">
        <f t="shared" si="124"/>
        <v/>
      </c>
      <c r="F4029" s="323">
        <f t="shared" si="125"/>
        <v>4027</v>
      </c>
      <c r="G4029" s="317"/>
      <c r="H4029" s="317"/>
      <c r="I4029" s="317"/>
      <c r="J4029" s="317"/>
      <c r="K4029" s="317"/>
      <c r="L4029" s="317"/>
      <c r="M4029" s="317"/>
      <c r="N4029" s="698"/>
      <c r="O4029" s="318"/>
      <c r="P4029" s="319"/>
      <c r="Q4029" s="320"/>
      <c r="R4029" s="319"/>
      <c r="S4029" s="319"/>
      <c r="T4029" s="320"/>
      <c r="U4029" s="321"/>
      <c r="V4029" s="270"/>
    </row>
    <row r="4030" spans="3:22">
      <c r="C4030" s="1">
        <f>+IF(D4030=1,COUNTIF($D$2:D4030,D4030),0)</f>
        <v>0</v>
      </c>
      <c r="D4030" s="1">
        <f>+COUNTIF($E$2:E4030,E4030)</f>
        <v>1251</v>
      </c>
      <c r="E4030" s="1" t="str">
        <f t="shared" si="124"/>
        <v/>
      </c>
      <c r="F4030" s="323">
        <f t="shared" si="125"/>
        <v>4028</v>
      </c>
      <c r="G4030" s="317"/>
      <c r="H4030" s="317"/>
      <c r="I4030" s="317"/>
      <c r="J4030" s="317"/>
      <c r="K4030" s="317"/>
      <c r="L4030" s="317"/>
      <c r="M4030" s="317"/>
      <c r="N4030" s="698"/>
      <c r="O4030" s="318"/>
      <c r="P4030" s="319"/>
      <c r="Q4030" s="320"/>
      <c r="R4030" s="319"/>
      <c r="S4030" s="319"/>
      <c r="T4030" s="320"/>
      <c r="U4030" s="321"/>
      <c r="V4030" s="270"/>
    </row>
    <row r="4031" spans="3:22">
      <c r="C4031" s="1">
        <f>+IF(D4031=1,COUNTIF($D$2:D4031,D4031),0)</f>
        <v>0</v>
      </c>
      <c r="D4031" s="1">
        <f>+COUNTIF($E$2:E4031,E4031)</f>
        <v>1252</v>
      </c>
      <c r="E4031" s="1" t="str">
        <f t="shared" si="124"/>
        <v/>
      </c>
      <c r="F4031" s="323">
        <f t="shared" si="125"/>
        <v>4029</v>
      </c>
      <c r="G4031" s="317"/>
      <c r="H4031" s="317"/>
      <c r="I4031" s="317"/>
      <c r="J4031" s="317"/>
      <c r="K4031" s="317"/>
      <c r="L4031" s="317"/>
      <c r="M4031" s="317"/>
      <c r="N4031" s="698"/>
      <c r="O4031" s="318"/>
      <c r="P4031" s="319"/>
      <c r="Q4031" s="320"/>
      <c r="R4031" s="319"/>
      <c r="S4031" s="319"/>
      <c r="T4031" s="320"/>
      <c r="U4031" s="321"/>
      <c r="V4031" s="270"/>
    </row>
    <row r="4032" spans="3:22">
      <c r="C4032" s="1">
        <f>+IF(D4032=1,COUNTIF($D$2:D4032,D4032),0)</f>
        <v>0</v>
      </c>
      <c r="D4032" s="1">
        <f>+COUNTIF($E$2:E4032,E4032)</f>
        <v>1253</v>
      </c>
      <c r="E4032" s="1" t="str">
        <f t="shared" si="124"/>
        <v/>
      </c>
      <c r="F4032" s="323">
        <f t="shared" si="125"/>
        <v>4030</v>
      </c>
      <c r="G4032" s="317"/>
      <c r="H4032" s="317"/>
      <c r="I4032" s="317"/>
      <c r="J4032" s="317"/>
      <c r="K4032" s="317"/>
      <c r="L4032" s="317"/>
      <c r="M4032" s="317"/>
      <c r="N4032" s="698"/>
      <c r="O4032" s="318"/>
      <c r="P4032" s="319"/>
      <c r="Q4032" s="320"/>
      <c r="R4032" s="319"/>
      <c r="S4032" s="319"/>
      <c r="T4032" s="320"/>
      <c r="U4032" s="321"/>
      <c r="V4032" s="270"/>
    </row>
    <row r="4033" spans="3:22">
      <c r="C4033" s="1">
        <f>+IF(D4033=1,COUNTIF($D$2:D4033,D4033),0)</f>
        <v>0</v>
      </c>
      <c r="D4033" s="1">
        <f>+COUNTIF($E$2:E4033,E4033)</f>
        <v>1254</v>
      </c>
      <c r="E4033" s="1" t="str">
        <f t="shared" si="124"/>
        <v/>
      </c>
      <c r="F4033" s="323">
        <f t="shared" si="125"/>
        <v>4031</v>
      </c>
      <c r="G4033" s="317"/>
      <c r="H4033" s="317"/>
      <c r="I4033" s="317"/>
      <c r="J4033" s="317"/>
      <c r="K4033" s="317"/>
      <c r="L4033" s="317"/>
      <c r="M4033" s="317"/>
      <c r="N4033" s="698"/>
      <c r="O4033" s="318"/>
      <c r="P4033" s="319"/>
      <c r="Q4033" s="320"/>
      <c r="R4033" s="319"/>
      <c r="S4033" s="319"/>
      <c r="T4033" s="320"/>
      <c r="U4033" s="321"/>
      <c r="V4033" s="270"/>
    </row>
    <row r="4034" spans="3:22">
      <c r="C4034" s="1">
        <f>+IF(D4034=1,COUNTIF($D$2:D4034,D4034),0)</f>
        <v>0</v>
      </c>
      <c r="D4034" s="1">
        <f>+COUNTIF($E$2:E4034,E4034)</f>
        <v>1255</v>
      </c>
      <c r="E4034" s="1" t="str">
        <f t="shared" si="124"/>
        <v/>
      </c>
      <c r="F4034" s="323">
        <f t="shared" si="125"/>
        <v>4032</v>
      </c>
      <c r="G4034" s="317"/>
      <c r="H4034" s="317"/>
      <c r="I4034" s="317"/>
      <c r="J4034" s="317"/>
      <c r="K4034" s="317"/>
      <c r="L4034" s="317"/>
      <c r="M4034" s="317"/>
      <c r="N4034" s="698"/>
      <c r="O4034" s="318"/>
      <c r="P4034" s="319"/>
      <c r="Q4034" s="320"/>
      <c r="R4034" s="319"/>
      <c r="S4034" s="319"/>
      <c r="T4034" s="320"/>
      <c r="U4034" s="321"/>
      <c r="V4034" s="270"/>
    </row>
    <row r="4035" spans="3:22">
      <c r="C4035" s="1">
        <f>+IF(D4035=1,COUNTIF($D$2:D4035,D4035),0)</f>
        <v>0</v>
      </c>
      <c r="D4035" s="1">
        <f>+COUNTIF($E$2:E4035,E4035)</f>
        <v>1256</v>
      </c>
      <c r="E4035" s="1" t="str">
        <f t="shared" si="124"/>
        <v/>
      </c>
      <c r="F4035" s="323">
        <f t="shared" si="125"/>
        <v>4033</v>
      </c>
      <c r="G4035" s="317"/>
      <c r="H4035" s="317"/>
      <c r="I4035" s="317"/>
      <c r="J4035" s="317"/>
      <c r="K4035" s="317"/>
      <c r="L4035" s="317"/>
      <c r="M4035" s="317"/>
      <c r="N4035" s="698"/>
      <c r="O4035" s="318"/>
      <c r="P4035" s="319"/>
      <c r="Q4035" s="320"/>
      <c r="R4035" s="319"/>
      <c r="S4035" s="319"/>
      <c r="T4035" s="320"/>
      <c r="U4035" s="321"/>
      <c r="V4035" s="270"/>
    </row>
    <row r="4036" spans="3:22">
      <c r="C4036" s="1">
        <f>+IF(D4036=1,COUNTIF($D$2:D4036,D4036),0)</f>
        <v>0</v>
      </c>
      <c r="D4036" s="1">
        <f>+COUNTIF($E$2:E4036,E4036)</f>
        <v>1257</v>
      </c>
      <c r="E4036" s="1" t="str">
        <f t="shared" ref="E4036:E4099" si="126">+K4036&amp;N4036</f>
        <v/>
      </c>
      <c r="F4036" s="323">
        <f t="shared" si="125"/>
        <v>4034</v>
      </c>
      <c r="G4036" s="317"/>
      <c r="H4036" s="317"/>
      <c r="I4036" s="317"/>
      <c r="J4036" s="317"/>
      <c r="K4036" s="317"/>
      <c r="L4036" s="317"/>
      <c r="M4036" s="317"/>
      <c r="N4036" s="698"/>
      <c r="O4036" s="318"/>
      <c r="P4036" s="319"/>
      <c r="Q4036" s="320"/>
      <c r="R4036" s="319"/>
      <c r="S4036" s="319"/>
      <c r="T4036" s="320"/>
      <c r="U4036" s="321"/>
      <c r="V4036" s="270"/>
    </row>
    <row r="4037" spans="3:22">
      <c r="C4037" s="1">
        <f>+IF(D4037=1,COUNTIF($D$2:D4037,D4037),0)</f>
        <v>0</v>
      </c>
      <c r="D4037" s="1">
        <f>+COUNTIF($E$2:E4037,E4037)</f>
        <v>1258</v>
      </c>
      <c r="E4037" s="1" t="str">
        <f t="shared" si="126"/>
        <v/>
      </c>
      <c r="F4037" s="323">
        <f t="shared" ref="F4037:F4100" si="127">ROW()-2</f>
        <v>4035</v>
      </c>
      <c r="G4037" s="317"/>
      <c r="H4037" s="317"/>
      <c r="I4037" s="317"/>
      <c r="J4037" s="317"/>
      <c r="K4037" s="317"/>
      <c r="L4037" s="317"/>
      <c r="M4037" s="317"/>
      <c r="N4037" s="698"/>
      <c r="O4037" s="318"/>
      <c r="P4037" s="319"/>
      <c r="Q4037" s="320"/>
      <c r="R4037" s="319"/>
      <c r="S4037" s="319"/>
      <c r="T4037" s="320"/>
      <c r="U4037" s="321"/>
      <c r="V4037" s="270"/>
    </row>
    <row r="4038" spans="3:22">
      <c r="C4038" s="1">
        <f>+IF(D4038=1,COUNTIF($D$2:D4038,D4038),0)</f>
        <v>0</v>
      </c>
      <c r="D4038" s="1">
        <f>+COUNTIF($E$2:E4038,E4038)</f>
        <v>1259</v>
      </c>
      <c r="E4038" s="1" t="str">
        <f t="shared" si="126"/>
        <v/>
      </c>
      <c r="F4038" s="323">
        <f t="shared" si="127"/>
        <v>4036</v>
      </c>
      <c r="G4038" s="317"/>
      <c r="H4038" s="317"/>
      <c r="I4038" s="317"/>
      <c r="J4038" s="317"/>
      <c r="K4038" s="317"/>
      <c r="L4038" s="317"/>
      <c r="M4038" s="317"/>
      <c r="N4038" s="698"/>
      <c r="O4038" s="318"/>
      <c r="P4038" s="319"/>
      <c r="Q4038" s="320"/>
      <c r="R4038" s="319"/>
      <c r="S4038" s="319"/>
      <c r="T4038" s="320"/>
      <c r="U4038" s="321"/>
      <c r="V4038" s="270"/>
    </row>
    <row r="4039" spans="3:22">
      <c r="C4039" s="1">
        <f>+IF(D4039=1,COUNTIF($D$2:D4039,D4039),0)</f>
        <v>0</v>
      </c>
      <c r="D4039" s="1">
        <f>+COUNTIF($E$2:E4039,E4039)</f>
        <v>1260</v>
      </c>
      <c r="E4039" s="1" t="str">
        <f t="shared" si="126"/>
        <v/>
      </c>
      <c r="F4039" s="323">
        <f t="shared" si="127"/>
        <v>4037</v>
      </c>
      <c r="G4039" s="317"/>
      <c r="H4039" s="317"/>
      <c r="I4039" s="317"/>
      <c r="J4039" s="317"/>
      <c r="K4039" s="317"/>
      <c r="L4039" s="317"/>
      <c r="M4039" s="317"/>
      <c r="N4039" s="698"/>
      <c r="O4039" s="318"/>
      <c r="P4039" s="319"/>
      <c r="Q4039" s="320"/>
      <c r="R4039" s="319"/>
      <c r="S4039" s="319"/>
      <c r="T4039" s="320"/>
      <c r="U4039" s="321"/>
      <c r="V4039" s="270"/>
    </row>
    <row r="4040" spans="3:22">
      <c r="C4040" s="1">
        <f>+IF(D4040=1,COUNTIF($D$2:D4040,D4040),0)</f>
        <v>0</v>
      </c>
      <c r="D4040" s="1">
        <f>+COUNTIF($E$2:E4040,E4040)</f>
        <v>1261</v>
      </c>
      <c r="E4040" s="1" t="str">
        <f t="shared" si="126"/>
        <v/>
      </c>
      <c r="F4040" s="323">
        <f t="shared" si="127"/>
        <v>4038</v>
      </c>
      <c r="G4040" s="317"/>
      <c r="H4040" s="317"/>
      <c r="I4040" s="317"/>
      <c r="J4040" s="317"/>
      <c r="K4040" s="317"/>
      <c r="L4040" s="317"/>
      <c r="M4040" s="317"/>
      <c r="N4040" s="698"/>
      <c r="O4040" s="318"/>
      <c r="P4040" s="319"/>
      <c r="Q4040" s="320"/>
      <c r="R4040" s="319"/>
      <c r="S4040" s="319"/>
      <c r="T4040" s="320"/>
      <c r="U4040" s="321"/>
      <c r="V4040" s="270"/>
    </row>
    <row r="4041" spans="3:22">
      <c r="C4041" s="1">
        <f>+IF(D4041=1,COUNTIF($D$2:D4041,D4041),0)</f>
        <v>0</v>
      </c>
      <c r="D4041" s="1">
        <f>+COUNTIF($E$2:E4041,E4041)</f>
        <v>1262</v>
      </c>
      <c r="E4041" s="1" t="str">
        <f t="shared" si="126"/>
        <v/>
      </c>
      <c r="F4041" s="323">
        <f t="shared" si="127"/>
        <v>4039</v>
      </c>
      <c r="G4041" s="317"/>
      <c r="H4041" s="317"/>
      <c r="I4041" s="317"/>
      <c r="J4041" s="317"/>
      <c r="K4041" s="317"/>
      <c r="L4041" s="317"/>
      <c r="M4041" s="317"/>
      <c r="N4041" s="698"/>
      <c r="O4041" s="318"/>
      <c r="P4041" s="319"/>
      <c r="Q4041" s="320"/>
      <c r="R4041" s="319"/>
      <c r="S4041" s="319"/>
      <c r="T4041" s="320"/>
      <c r="U4041" s="321"/>
      <c r="V4041" s="270"/>
    </row>
    <row r="4042" spans="3:22">
      <c r="C4042" s="1">
        <f>+IF(D4042=1,COUNTIF($D$2:D4042,D4042),0)</f>
        <v>0</v>
      </c>
      <c r="D4042" s="1">
        <f>+COUNTIF($E$2:E4042,E4042)</f>
        <v>1263</v>
      </c>
      <c r="E4042" s="1" t="str">
        <f t="shared" si="126"/>
        <v/>
      </c>
      <c r="F4042" s="323">
        <f t="shared" si="127"/>
        <v>4040</v>
      </c>
      <c r="G4042" s="317"/>
      <c r="H4042" s="317"/>
      <c r="I4042" s="317"/>
      <c r="J4042" s="317"/>
      <c r="K4042" s="317"/>
      <c r="L4042" s="317"/>
      <c r="M4042" s="317"/>
      <c r="N4042" s="698"/>
      <c r="O4042" s="318"/>
      <c r="P4042" s="319"/>
      <c r="Q4042" s="320"/>
      <c r="R4042" s="319"/>
      <c r="S4042" s="319"/>
      <c r="T4042" s="320"/>
      <c r="U4042" s="321"/>
      <c r="V4042" s="270"/>
    </row>
    <row r="4043" spans="3:22">
      <c r="C4043" s="1">
        <f>+IF(D4043=1,COUNTIF($D$2:D4043,D4043),0)</f>
        <v>0</v>
      </c>
      <c r="D4043" s="1">
        <f>+COUNTIF($E$2:E4043,E4043)</f>
        <v>1264</v>
      </c>
      <c r="E4043" s="1" t="str">
        <f t="shared" si="126"/>
        <v/>
      </c>
      <c r="F4043" s="323">
        <f t="shared" si="127"/>
        <v>4041</v>
      </c>
      <c r="G4043" s="317"/>
      <c r="H4043" s="317"/>
      <c r="I4043" s="317"/>
      <c r="J4043" s="317"/>
      <c r="K4043" s="317"/>
      <c r="L4043" s="317"/>
      <c r="M4043" s="317"/>
      <c r="N4043" s="698"/>
      <c r="O4043" s="318"/>
      <c r="P4043" s="319"/>
      <c r="Q4043" s="320"/>
      <c r="R4043" s="319"/>
      <c r="S4043" s="319"/>
      <c r="T4043" s="320"/>
      <c r="U4043" s="321"/>
      <c r="V4043" s="270"/>
    </row>
    <row r="4044" spans="3:22">
      <c r="C4044" s="1">
        <f>+IF(D4044=1,COUNTIF($D$2:D4044,D4044),0)</f>
        <v>0</v>
      </c>
      <c r="D4044" s="1">
        <f>+COUNTIF($E$2:E4044,E4044)</f>
        <v>1265</v>
      </c>
      <c r="E4044" s="1" t="str">
        <f t="shared" si="126"/>
        <v/>
      </c>
      <c r="F4044" s="323">
        <f t="shared" si="127"/>
        <v>4042</v>
      </c>
      <c r="G4044" s="317"/>
      <c r="H4044" s="317"/>
      <c r="I4044" s="317"/>
      <c r="J4044" s="317"/>
      <c r="K4044" s="317"/>
      <c r="L4044" s="317"/>
      <c r="M4044" s="317"/>
      <c r="N4044" s="698"/>
      <c r="O4044" s="318"/>
      <c r="P4044" s="319"/>
      <c r="Q4044" s="320"/>
      <c r="R4044" s="319"/>
      <c r="S4044" s="319"/>
      <c r="T4044" s="320"/>
      <c r="U4044" s="321"/>
      <c r="V4044" s="270"/>
    </row>
    <row r="4045" spans="3:22">
      <c r="C4045" s="1">
        <f>+IF(D4045=1,COUNTIF($D$2:D4045,D4045),0)</f>
        <v>0</v>
      </c>
      <c r="D4045" s="1">
        <f>+COUNTIF($E$2:E4045,E4045)</f>
        <v>1266</v>
      </c>
      <c r="E4045" s="1" t="str">
        <f t="shared" si="126"/>
        <v/>
      </c>
      <c r="F4045" s="323">
        <f t="shared" si="127"/>
        <v>4043</v>
      </c>
      <c r="G4045" s="317"/>
      <c r="H4045" s="317"/>
      <c r="I4045" s="317"/>
      <c r="J4045" s="317"/>
      <c r="K4045" s="317"/>
      <c r="L4045" s="317"/>
      <c r="M4045" s="317"/>
      <c r="N4045" s="698"/>
      <c r="O4045" s="318"/>
      <c r="P4045" s="319"/>
      <c r="Q4045" s="320"/>
      <c r="R4045" s="319"/>
      <c r="S4045" s="319"/>
      <c r="T4045" s="320"/>
      <c r="U4045" s="321"/>
      <c r="V4045" s="270"/>
    </row>
    <row r="4046" spans="3:22">
      <c r="C4046" s="1">
        <f>+IF(D4046=1,COUNTIF($D$2:D4046,D4046),0)</f>
        <v>0</v>
      </c>
      <c r="D4046" s="1">
        <f>+COUNTIF($E$2:E4046,E4046)</f>
        <v>1267</v>
      </c>
      <c r="E4046" s="1" t="str">
        <f t="shared" si="126"/>
        <v/>
      </c>
      <c r="F4046" s="323">
        <f t="shared" si="127"/>
        <v>4044</v>
      </c>
      <c r="G4046" s="317"/>
      <c r="H4046" s="317"/>
      <c r="I4046" s="317"/>
      <c r="J4046" s="317"/>
      <c r="K4046" s="317"/>
      <c r="L4046" s="317"/>
      <c r="M4046" s="317"/>
      <c r="N4046" s="698"/>
      <c r="O4046" s="318"/>
      <c r="P4046" s="319"/>
      <c r="Q4046" s="320"/>
      <c r="R4046" s="319"/>
      <c r="S4046" s="319"/>
      <c r="T4046" s="320"/>
      <c r="U4046" s="321"/>
      <c r="V4046" s="270"/>
    </row>
    <row r="4047" spans="3:22">
      <c r="C4047" s="1">
        <f>+IF(D4047=1,COUNTIF($D$2:D4047,D4047),0)</f>
        <v>0</v>
      </c>
      <c r="D4047" s="1">
        <f>+COUNTIF($E$2:E4047,E4047)</f>
        <v>1268</v>
      </c>
      <c r="E4047" s="1" t="str">
        <f t="shared" si="126"/>
        <v/>
      </c>
      <c r="F4047" s="323">
        <f t="shared" si="127"/>
        <v>4045</v>
      </c>
      <c r="G4047" s="317"/>
      <c r="H4047" s="317"/>
      <c r="I4047" s="317"/>
      <c r="J4047" s="317"/>
      <c r="K4047" s="317"/>
      <c r="L4047" s="317"/>
      <c r="M4047" s="317"/>
      <c r="N4047" s="698"/>
      <c r="O4047" s="318"/>
      <c r="P4047" s="319"/>
      <c r="Q4047" s="320"/>
      <c r="R4047" s="319"/>
      <c r="S4047" s="319"/>
      <c r="T4047" s="320"/>
      <c r="U4047" s="321"/>
      <c r="V4047" s="270"/>
    </row>
    <row r="4048" spans="3:22">
      <c r="C4048" s="1">
        <f>+IF(D4048=1,COUNTIF($D$2:D4048,D4048),0)</f>
        <v>0</v>
      </c>
      <c r="D4048" s="1">
        <f>+COUNTIF($E$2:E4048,E4048)</f>
        <v>1269</v>
      </c>
      <c r="E4048" s="1" t="str">
        <f t="shared" si="126"/>
        <v/>
      </c>
      <c r="F4048" s="323">
        <f t="shared" si="127"/>
        <v>4046</v>
      </c>
      <c r="G4048" s="317"/>
      <c r="H4048" s="317"/>
      <c r="I4048" s="317"/>
      <c r="J4048" s="317"/>
      <c r="K4048" s="317"/>
      <c r="L4048" s="317"/>
      <c r="M4048" s="317"/>
      <c r="N4048" s="698"/>
      <c r="O4048" s="318"/>
      <c r="P4048" s="319"/>
      <c r="Q4048" s="320"/>
      <c r="R4048" s="319"/>
      <c r="S4048" s="319"/>
      <c r="T4048" s="320"/>
      <c r="U4048" s="321"/>
      <c r="V4048" s="270"/>
    </row>
    <row r="4049" spans="3:22">
      <c r="C4049" s="1">
        <f>+IF(D4049=1,COUNTIF($D$2:D4049,D4049),0)</f>
        <v>0</v>
      </c>
      <c r="D4049" s="1">
        <f>+COUNTIF($E$2:E4049,E4049)</f>
        <v>1270</v>
      </c>
      <c r="E4049" s="1" t="str">
        <f t="shared" si="126"/>
        <v/>
      </c>
      <c r="F4049" s="323">
        <f t="shared" si="127"/>
        <v>4047</v>
      </c>
      <c r="G4049" s="317"/>
      <c r="H4049" s="317"/>
      <c r="I4049" s="317"/>
      <c r="J4049" s="317"/>
      <c r="K4049" s="317"/>
      <c r="L4049" s="317"/>
      <c r="M4049" s="317"/>
      <c r="N4049" s="698"/>
      <c r="O4049" s="318"/>
      <c r="P4049" s="319"/>
      <c r="Q4049" s="320"/>
      <c r="R4049" s="319"/>
      <c r="S4049" s="319"/>
      <c r="T4049" s="320"/>
      <c r="U4049" s="321"/>
      <c r="V4049" s="270"/>
    </row>
    <row r="4050" spans="3:22">
      <c r="C4050" s="1">
        <f>+IF(D4050=1,COUNTIF($D$2:D4050,D4050),0)</f>
        <v>0</v>
      </c>
      <c r="D4050" s="1">
        <f>+COUNTIF($E$2:E4050,E4050)</f>
        <v>1271</v>
      </c>
      <c r="E4050" s="1" t="str">
        <f t="shared" si="126"/>
        <v/>
      </c>
      <c r="F4050" s="323">
        <f t="shared" si="127"/>
        <v>4048</v>
      </c>
      <c r="G4050" s="317"/>
      <c r="H4050" s="317"/>
      <c r="I4050" s="317"/>
      <c r="J4050" s="317"/>
      <c r="K4050" s="317"/>
      <c r="L4050" s="317"/>
      <c r="M4050" s="317"/>
      <c r="N4050" s="698"/>
      <c r="O4050" s="318"/>
      <c r="P4050" s="319"/>
      <c r="Q4050" s="320"/>
      <c r="R4050" s="319"/>
      <c r="S4050" s="319"/>
      <c r="T4050" s="320"/>
      <c r="U4050" s="321"/>
      <c r="V4050" s="270"/>
    </row>
    <row r="4051" spans="3:22">
      <c r="C4051" s="1">
        <f>+IF(D4051=1,COUNTIF($D$2:D4051,D4051),0)</f>
        <v>0</v>
      </c>
      <c r="D4051" s="1">
        <f>+COUNTIF($E$2:E4051,E4051)</f>
        <v>1272</v>
      </c>
      <c r="E4051" s="1" t="str">
        <f t="shared" si="126"/>
        <v/>
      </c>
      <c r="F4051" s="323">
        <f t="shared" si="127"/>
        <v>4049</v>
      </c>
      <c r="G4051" s="317"/>
      <c r="H4051" s="317"/>
      <c r="I4051" s="317"/>
      <c r="J4051" s="317"/>
      <c r="K4051" s="317"/>
      <c r="L4051" s="317"/>
      <c r="M4051" s="317"/>
      <c r="N4051" s="698"/>
      <c r="O4051" s="318"/>
      <c r="P4051" s="319"/>
      <c r="Q4051" s="320"/>
      <c r="R4051" s="319"/>
      <c r="S4051" s="319"/>
      <c r="T4051" s="320"/>
      <c r="U4051" s="321"/>
      <c r="V4051" s="270"/>
    </row>
    <row r="4052" spans="3:22">
      <c r="C4052" s="1">
        <f>+IF(D4052=1,COUNTIF($D$2:D4052,D4052),0)</f>
        <v>0</v>
      </c>
      <c r="D4052" s="1">
        <f>+COUNTIF($E$2:E4052,E4052)</f>
        <v>1273</v>
      </c>
      <c r="E4052" s="1" t="str">
        <f t="shared" si="126"/>
        <v/>
      </c>
      <c r="F4052" s="323">
        <f t="shared" si="127"/>
        <v>4050</v>
      </c>
      <c r="G4052" s="317"/>
      <c r="H4052" s="317"/>
      <c r="I4052" s="317"/>
      <c r="J4052" s="317"/>
      <c r="K4052" s="317"/>
      <c r="L4052" s="317"/>
      <c r="M4052" s="317"/>
      <c r="N4052" s="698"/>
      <c r="O4052" s="318"/>
      <c r="P4052" s="319"/>
      <c r="Q4052" s="320"/>
      <c r="R4052" s="319"/>
      <c r="S4052" s="319"/>
      <c r="T4052" s="320"/>
      <c r="U4052" s="321"/>
      <c r="V4052" s="270"/>
    </row>
    <row r="4053" spans="3:22">
      <c r="C4053" s="1">
        <f>+IF(D4053=1,COUNTIF($D$2:D4053,D4053),0)</f>
        <v>0</v>
      </c>
      <c r="D4053" s="1">
        <f>+COUNTIF($E$2:E4053,E4053)</f>
        <v>1274</v>
      </c>
      <c r="E4053" s="1" t="str">
        <f t="shared" si="126"/>
        <v/>
      </c>
      <c r="F4053" s="323">
        <f t="shared" si="127"/>
        <v>4051</v>
      </c>
      <c r="G4053" s="317"/>
      <c r="H4053" s="317"/>
      <c r="I4053" s="317"/>
      <c r="J4053" s="317"/>
      <c r="K4053" s="317"/>
      <c r="L4053" s="317"/>
      <c r="M4053" s="317"/>
      <c r="N4053" s="698"/>
      <c r="O4053" s="318"/>
      <c r="P4053" s="319"/>
      <c r="Q4053" s="320"/>
      <c r="R4053" s="319"/>
      <c r="S4053" s="319"/>
      <c r="T4053" s="320"/>
      <c r="U4053" s="321"/>
      <c r="V4053" s="270"/>
    </row>
    <row r="4054" spans="3:22">
      <c r="C4054" s="1">
        <f>+IF(D4054=1,COUNTIF($D$2:D4054,D4054),0)</f>
        <v>0</v>
      </c>
      <c r="D4054" s="1">
        <f>+COUNTIF($E$2:E4054,E4054)</f>
        <v>1275</v>
      </c>
      <c r="E4054" s="1" t="str">
        <f t="shared" si="126"/>
        <v/>
      </c>
      <c r="F4054" s="323">
        <f t="shared" si="127"/>
        <v>4052</v>
      </c>
      <c r="G4054" s="317"/>
      <c r="H4054" s="317"/>
      <c r="I4054" s="317"/>
      <c r="J4054" s="317"/>
      <c r="K4054" s="317"/>
      <c r="L4054" s="317"/>
      <c r="M4054" s="317"/>
      <c r="N4054" s="698"/>
      <c r="O4054" s="318"/>
      <c r="P4054" s="319"/>
      <c r="Q4054" s="320"/>
      <c r="R4054" s="319"/>
      <c r="S4054" s="319"/>
      <c r="T4054" s="320"/>
      <c r="U4054" s="321"/>
      <c r="V4054" s="270"/>
    </row>
    <row r="4055" spans="3:22">
      <c r="C4055" s="1">
        <f>+IF(D4055=1,COUNTIF($D$2:D4055,D4055),0)</f>
        <v>0</v>
      </c>
      <c r="D4055" s="1">
        <f>+COUNTIF($E$2:E4055,E4055)</f>
        <v>1276</v>
      </c>
      <c r="E4055" s="1" t="str">
        <f t="shared" si="126"/>
        <v/>
      </c>
      <c r="F4055" s="323">
        <f t="shared" si="127"/>
        <v>4053</v>
      </c>
      <c r="G4055" s="317"/>
      <c r="H4055" s="317"/>
      <c r="I4055" s="317"/>
      <c r="J4055" s="317"/>
      <c r="K4055" s="317"/>
      <c r="L4055" s="317"/>
      <c r="M4055" s="317"/>
      <c r="N4055" s="698"/>
      <c r="O4055" s="318"/>
      <c r="P4055" s="319"/>
      <c r="Q4055" s="320"/>
      <c r="R4055" s="319"/>
      <c r="S4055" s="319"/>
      <c r="T4055" s="320"/>
      <c r="U4055" s="321"/>
      <c r="V4055" s="270"/>
    </row>
    <row r="4056" spans="3:22">
      <c r="C4056" s="1">
        <f>+IF(D4056=1,COUNTIF($D$2:D4056,D4056),0)</f>
        <v>0</v>
      </c>
      <c r="D4056" s="1">
        <f>+COUNTIF($E$2:E4056,E4056)</f>
        <v>1277</v>
      </c>
      <c r="E4056" s="1" t="str">
        <f t="shared" si="126"/>
        <v/>
      </c>
      <c r="F4056" s="323">
        <f t="shared" si="127"/>
        <v>4054</v>
      </c>
      <c r="G4056" s="317"/>
      <c r="H4056" s="317"/>
      <c r="I4056" s="317"/>
      <c r="J4056" s="317"/>
      <c r="K4056" s="317"/>
      <c r="L4056" s="317"/>
      <c r="M4056" s="317"/>
      <c r="N4056" s="698"/>
      <c r="O4056" s="318"/>
      <c r="P4056" s="319"/>
      <c r="Q4056" s="320"/>
      <c r="R4056" s="319"/>
      <c r="S4056" s="319"/>
      <c r="T4056" s="320"/>
      <c r="U4056" s="321"/>
      <c r="V4056" s="270"/>
    </row>
    <row r="4057" spans="3:22">
      <c r="C4057" s="1">
        <f>+IF(D4057=1,COUNTIF($D$2:D4057,D4057),0)</f>
        <v>0</v>
      </c>
      <c r="D4057" s="1">
        <f>+COUNTIF($E$2:E4057,E4057)</f>
        <v>1278</v>
      </c>
      <c r="E4057" s="1" t="str">
        <f t="shared" si="126"/>
        <v/>
      </c>
      <c r="F4057" s="323">
        <f t="shared" si="127"/>
        <v>4055</v>
      </c>
      <c r="G4057" s="317"/>
      <c r="H4057" s="317"/>
      <c r="I4057" s="317"/>
      <c r="J4057" s="317"/>
      <c r="K4057" s="317"/>
      <c r="L4057" s="317"/>
      <c r="M4057" s="317"/>
      <c r="N4057" s="698"/>
      <c r="O4057" s="318"/>
      <c r="P4057" s="319"/>
      <c r="Q4057" s="320"/>
      <c r="R4057" s="319"/>
      <c r="S4057" s="319"/>
      <c r="T4057" s="320"/>
      <c r="U4057" s="321"/>
      <c r="V4057" s="270"/>
    </row>
    <row r="4058" spans="3:22">
      <c r="C4058" s="1">
        <f>+IF(D4058=1,COUNTIF($D$2:D4058,D4058),0)</f>
        <v>0</v>
      </c>
      <c r="D4058" s="1">
        <f>+COUNTIF($E$2:E4058,E4058)</f>
        <v>1279</v>
      </c>
      <c r="E4058" s="1" t="str">
        <f t="shared" si="126"/>
        <v/>
      </c>
      <c r="F4058" s="323">
        <f t="shared" si="127"/>
        <v>4056</v>
      </c>
      <c r="G4058" s="317"/>
      <c r="H4058" s="317"/>
      <c r="I4058" s="317"/>
      <c r="J4058" s="317"/>
      <c r="K4058" s="317"/>
      <c r="L4058" s="317"/>
      <c r="M4058" s="317"/>
      <c r="N4058" s="698"/>
      <c r="O4058" s="318"/>
      <c r="P4058" s="319"/>
      <c r="Q4058" s="320"/>
      <c r="R4058" s="319"/>
      <c r="S4058" s="319"/>
      <c r="T4058" s="320"/>
      <c r="U4058" s="321"/>
      <c r="V4058" s="270"/>
    </row>
    <row r="4059" spans="3:22">
      <c r="C4059" s="1">
        <f>+IF(D4059=1,COUNTIF($D$2:D4059,D4059),0)</f>
        <v>0</v>
      </c>
      <c r="D4059" s="1">
        <f>+COUNTIF($E$2:E4059,E4059)</f>
        <v>1280</v>
      </c>
      <c r="E4059" s="1" t="str">
        <f t="shared" si="126"/>
        <v/>
      </c>
      <c r="F4059" s="323">
        <f t="shared" si="127"/>
        <v>4057</v>
      </c>
      <c r="G4059" s="317"/>
      <c r="H4059" s="317"/>
      <c r="I4059" s="317"/>
      <c r="J4059" s="317"/>
      <c r="K4059" s="317"/>
      <c r="L4059" s="317"/>
      <c r="M4059" s="317"/>
      <c r="N4059" s="698"/>
      <c r="O4059" s="318"/>
      <c r="P4059" s="319"/>
      <c r="Q4059" s="320"/>
      <c r="R4059" s="319"/>
      <c r="S4059" s="319"/>
      <c r="T4059" s="320"/>
      <c r="U4059" s="321"/>
      <c r="V4059" s="270"/>
    </row>
    <row r="4060" spans="3:22">
      <c r="C4060" s="1">
        <f>+IF(D4060=1,COUNTIF($D$2:D4060,D4060),0)</f>
        <v>0</v>
      </c>
      <c r="D4060" s="1">
        <f>+COUNTIF($E$2:E4060,E4060)</f>
        <v>1281</v>
      </c>
      <c r="E4060" s="1" t="str">
        <f t="shared" si="126"/>
        <v/>
      </c>
      <c r="F4060" s="323">
        <f t="shared" si="127"/>
        <v>4058</v>
      </c>
      <c r="G4060" s="317"/>
      <c r="H4060" s="317"/>
      <c r="I4060" s="317"/>
      <c r="J4060" s="317"/>
      <c r="K4060" s="317"/>
      <c r="L4060" s="317"/>
      <c r="M4060" s="317"/>
      <c r="N4060" s="698"/>
      <c r="O4060" s="318"/>
      <c r="P4060" s="319"/>
      <c r="Q4060" s="320"/>
      <c r="R4060" s="319"/>
      <c r="S4060" s="319"/>
      <c r="T4060" s="320"/>
      <c r="U4060" s="321"/>
      <c r="V4060" s="270"/>
    </row>
    <row r="4061" spans="3:22">
      <c r="C4061" s="1">
        <f>+IF(D4061=1,COUNTIF($D$2:D4061,D4061),0)</f>
        <v>0</v>
      </c>
      <c r="D4061" s="1">
        <f>+COUNTIF($E$2:E4061,E4061)</f>
        <v>1282</v>
      </c>
      <c r="E4061" s="1" t="str">
        <f t="shared" si="126"/>
        <v/>
      </c>
      <c r="F4061" s="323">
        <f t="shared" si="127"/>
        <v>4059</v>
      </c>
      <c r="G4061" s="317"/>
      <c r="H4061" s="317"/>
      <c r="I4061" s="317"/>
      <c r="J4061" s="317"/>
      <c r="K4061" s="317"/>
      <c r="L4061" s="317"/>
      <c r="M4061" s="317"/>
      <c r="N4061" s="698"/>
      <c r="O4061" s="318"/>
      <c r="P4061" s="319"/>
      <c r="Q4061" s="320"/>
      <c r="R4061" s="319"/>
      <c r="S4061" s="319"/>
      <c r="T4061" s="320"/>
      <c r="U4061" s="321"/>
      <c r="V4061" s="270"/>
    </row>
    <row r="4062" spans="3:22">
      <c r="C4062" s="1">
        <f>+IF(D4062=1,COUNTIF($D$2:D4062,D4062),0)</f>
        <v>0</v>
      </c>
      <c r="D4062" s="1">
        <f>+COUNTIF($E$2:E4062,E4062)</f>
        <v>1283</v>
      </c>
      <c r="E4062" s="1" t="str">
        <f t="shared" si="126"/>
        <v/>
      </c>
      <c r="F4062" s="323">
        <f t="shared" si="127"/>
        <v>4060</v>
      </c>
      <c r="G4062" s="317"/>
      <c r="H4062" s="317"/>
      <c r="I4062" s="317"/>
      <c r="J4062" s="317"/>
      <c r="K4062" s="317"/>
      <c r="L4062" s="317"/>
      <c r="M4062" s="317"/>
      <c r="N4062" s="698"/>
      <c r="O4062" s="318"/>
      <c r="P4062" s="319"/>
      <c r="Q4062" s="320"/>
      <c r="R4062" s="319"/>
      <c r="S4062" s="319"/>
      <c r="T4062" s="320"/>
      <c r="U4062" s="321"/>
      <c r="V4062" s="270"/>
    </row>
    <row r="4063" spans="3:22">
      <c r="C4063" s="1">
        <f>+IF(D4063=1,COUNTIF($D$2:D4063,D4063),0)</f>
        <v>0</v>
      </c>
      <c r="D4063" s="1">
        <f>+COUNTIF($E$2:E4063,E4063)</f>
        <v>1284</v>
      </c>
      <c r="E4063" s="1" t="str">
        <f t="shared" si="126"/>
        <v/>
      </c>
      <c r="F4063" s="323">
        <f t="shared" si="127"/>
        <v>4061</v>
      </c>
      <c r="G4063" s="317"/>
      <c r="H4063" s="317"/>
      <c r="I4063" s="317"/>
      <c r="J4063" s="317"/>
      <c r="K4063" s="317"/>
      <c r="L4063" s="317"/>
      <c r="M4063" s="317"/>
      <c r="N4063" s="698"/>
      <c r="O4063" s="318"/>
      <c r="P4063" s="319"/>
      <c r="Q4063" s="320"/>
      <c r="R4063" s="319"/>
      <c r="S4063" s="319"/>
      <c r="T4063" s="320"/>
      <c r="U4063" s="321"/>
      <c r="V4063" s="270"/>
    </row>
    <row r="4064" spans="3:22">
      <c r="C4064" s="1">
        <f>+IF(D4064=1,COUNTIF($D$2:D4064,D4064),0)</f>
        <v>0</v>
      </c>
      <c r="D4064" s="1">
        <f>+COUNTIF($E$2:E4064,E4064)</f>
        <v>1285</v>
      </c>
      <c r="E4064" s="1" t="str">
        <f t="shared" si="126"/>
        <v/>
      </c>
      <c r="F4064" s="323">
        <f t="shared" si="127"/>
        <v>4062</v>
      </c>
      <c r="G4064" s="317"/>
      <c r="H4064" s="317"/>
      <c r="I4064" s="317"/>
      <c r="J4064" s="317"/>
      <c r="K4064" s="317"/>
      <c r="L4064" s="317"/>
      <c r="M4064" s="317"/>
      <c r="N4064" s="698"/>
      <c r="O4064" s="318"/>
      <c r="P4064" s="319"/>
      <c r="Q4064" s="320"/>
      <c r="R4064" s="319"/>
      <c r="S4064" s="319"/>
      <c r="T4064" s="320"/>
      <c r="U4064" s="321"/>
      <c r="V4064" s="270"/>
    </row>
    <row r="4065" spans="3:22">
      <c r="C4065" s="1">
        <f>+IF(D4065=1,COUNTIF($D$2:D4065,D4065),0)</f>
        <v>0</v>
      </c>
      <c r="D4065" s="1">
        <f>+COUNTIF($E$2:E4065,E4065)</f>
        <v>1286</v>
      </c>
      <c r="E4065" s="1" t="str">
        <f t="shared" si="126"/>
        <v/>
      </c>
      <c r="F4065" s="323">
        <f t="shared" si="127"/>
        <v>4063</v>
      </c>
      <c r="G4065" s="317"/>
      <c r="H4065" s="317"/>
      <c r="I4065" s="317"/>
      <c r="J4065" s="317"/>
      <c r="K4065" s="317"/>
      <c r="L4065" s="317"/>
      <c r="M4065" s="317"/>
      <c r="N4065" s="698"/>
      <c r="O4065" s="318"/>
      <c r="P4065" s="319"/>
      <c r="Q4065" s="320"/>
      <c r="R4065" s="319"/>
      <c r="S4065" s="319"/>
      <c r="T4065" s="320"/>
      <c r="U4065" s="321"/>
      <c r="V4065" s="270"/>
    </row>
    <row r="4066" spans="3:22">
      <c r="C4066" s="1">
        <f>+IF(D4066=1,COUNTIF($D$2:D4066,D4066),0)</f>
        <v>0</v>
      </c>
      <c r="D4066" s="1">
        <f>+COUNTIF($E$2:E4066,E4066)</f>
        <v>1287</v>
      </c>
      <c r="E4066" s="1" t="str">
        <f t="shared" si="126"/>
        <v/>
      </c>
      <c r="F4066" s="323">
        <f t="shared" si="127"/>
        <v>4064</v>
      </c>
      <c r="G4066" s="317"/>
      <c r="H4066" s="317"/>
      <c r="I4066" s="317"/>
      <c r="J4066" s="317"/>
      <c r="K4066" s="317"/>
      <c r="L4066" s="317"/>
      <c r="M4066" s="317"/>
      <c r="N4066" s="698"/>
      <c r="O4066" s="318"/>
      <c r="P4066" s="319"/>
      <c r="Q4066" s="320"/>
      <c r="R4066" s="319"/>
      <c r="S4066" s="319"/>
      <c r="T4066" s="320"/>
      <c r="U4066" s="321"/>
      <c r="V4066" s="270"/>
    </row>
    <row r="4067" spans="3:22">
      <c r="C4067" s="1">
        <f>+IF(D4067=1,COUNTIF($D$2:D4067,D4067),0)</f>
        <v>0</v>
      </c>
      <c r="D4067" s="1">
        <f>+COUNTIF($E$2:E4067,E4067)</f>
        <v>1288</v>
      </c>
      <c r="E4067" s="1" t="str">
        <f t="shared" si="126"/>
        <v/>
      </c>
      <c r="F4067" s="323">
        <f t="shared" si="127"/>
        <v>4065</v>
      </c>
      <c r="G4067" s="317"/>
      <c r="H4067" s="317"/>
      <c r="I4067" s="317"/>
      <c r="J4067" s="317"/>
      <c r="K4067" s="317"/>
      <c r="L4067" s="317"/>
      <c r="M4067" s="317"/>
      <c r="N4067" s="698"/>
      <c r="O4067" s="318"/>
      <c r="P4067" s="319"/>
      <c r="Q4067" s="320"/>
      <c r="R4067" s="319"/>
      <c r="S4067" s="319"/>
      <c r="T4067" s="320"/>
      <c r="U4067" s="321"/>
      <c r="V4067" s="270"/>
    </row>
    <row r="4068" spans="3:22">
      <c r="C4068" s="1">
        <f>+IF(D4068=1,COUNTIF($D$2:D4068,D4068),0)</f>
        <v>0</v>
      </c>
      <c r="D4068" s="1">
        <f>+COUNTIF($E$2:E4068,E4068)</f>
        <v>1289</v>
      </c>
      <c r="E4068" s="1" t="str">
        <f t="shared" si="126"/>
        <v/>
      </c>
      <c r="F4068" s="323">
        <f t="shared" si="127"/>
        <v>4066</v>
      </c>
      <c r="G4068" s="317"/>
      <c r="H4068" s="317"/>
      <c r="I4068" s="317"/>
      <c r="J4068" s="317"/>
      <c r="K4068" s="317"/>
      <c r="L4068" s="317"/>
      <c r="M4068" s="317"/>
      <c r="N4068" s="698"/>
      <c r="O4068" s="318"/>
      <c r="P4068" s="319"/>
      <c r="Q4068" s="320"/>
      <c r="R4068" s="319"/>
      <c r="S4068" s="319"/>
      <c r="T4068" s="320"/>
      <c r="U4068" s="321"/>
      <c r="V4068" s="270"/>
    </row>
    <row r="4069" spans="3:22">
      <c r="C4069" s="1">
        <f>+IF(D4069=1,COUNTIF($D$2:D4069,D4069),0)</f>
        <v>0</v>
      </c>
      <c r="D4069" s="1">
        <f>+COUNTIF($E$2:E4069,E4069)</f>
        <v>1290</v>
      </c>
      <c r="E4069" s="1" t="str">
        <f t="shared" si="126"/>
        <v/>
      </c>
      <c r="F4069" s="323">
        <f t="shared" si="127"/>
        <v>4067</v>
      </c>
      <c r="G4069" s="317"/>
      <c r="H4069" s="317"/>
      <c r="I4069" s="317"/>
      <c r="J4069" s="317"/>
      <c r="K4069" s="317"/>
      <c r="L4069" s="317"/>
      <c r="M4069" s="317"/>
      <c r="N4069" s="698"/>
      <c r="O4069" s="318"/>
      <c r="P4069" s="319"/>
      <c r="Q4069" s="320"/>
      <c r="R4069" s="319"/>
      <c r="S4069" s="319"/>
      <c r="T4069" s="320"/>
      <c r="U4069" s="321"/>
      <c r="V4069" s="270"/>
    </row>
    <row r="4070" spans="3:22">
      <c r="C4070" s="1">
        <f>+IF(D4070=1,COUNTIF($D$2:D4070,D4070),0)</f>
        <v>0</v>
      </c>
      <c r="D4070" s="1">
        <f>+COUNTIF($E$2:E4070,E4070)</f>
        <v>1291</v>
      </c>
      <c r="E4070" s="1" t="str">
        <f t="shared" si="126"/>
        <v/>
      </c>
      <c r="F4070" s="323">
        <f t="shared" si="127"/>
        <v>4068</v>
      </c>
      <c r="G4070" s="317"/>
      <c r="H4070" s="317"/>
      <c r="I4070" s="317"/>
      <c r="J4070" s="317"/>
      <c r="K4070" s="317"/>
      <c r="L4070" s="317"/>
      <c r="M4070" s="317"/>
      <c r="N4070" s="698"/>
      <c r="O4070" s="318"/>
      <c r="P4070" s="319"/>
      <c r="Q4070" s="320"/>
      <c r="R4070" s="319"/>
      <c r="S4070" s="319"/>
      <c r="T4070" s="320"/>
      <c r="U4070" s="321"/>
      <c r="V4070" s="270"/>
    </row>
    <row r="4071" spans="3:22">
      <c r="C4071" s="1">
        <f>+IF(D4071=1,COUNTIF($D$2:D4071,D4071),0)</f>
        <v>0</v>
      </c>
      <c r="D4071" s="1">
        <f>+COUNTIF($E$2:E4071,E4071)</f>
        <v>1292</v>
      </c>
      <c r="E4071" s="1" t="str">
        <f t="shared" si="126"/>
        <v/>
      </c>
      <c r="F4071" s="323">
        <f t="shared" si="127"/>
        <v>4069</v>
      </c>
      <c r="G4071" s="317"/>
      <c r="H4071" s="317"/>
      <c r="I4071" s="317"/>
      <c r="J4071" s="317"/>
      <c r="K4071" s="317"/>
      <c r="L4071" s="317"/>
      <c r="M4071" s="317"/>
      <c r="N4071" s="698"/>
      <c r="O4071" s="318"/>
      <c r="P4071" s="319"/>
      <c r="Q4071" s="320"/>
      <c r="R4071" s="319"/>
      <c r="S4071" s="319"/>
      <c r="T4071" s="320"/>
      <c r="U4071" s="321"/>
      <c r="V4071" s="270"/>
    </row>
    <row r="4072" spans="3:22">
      <c r="C4072" s="1">
        <f>+IF(D4072=1,COUNTIF($D$2:D4072,D4072),0)</f>
        <v>0</v>
      </c>
      <c r="D4072" s="1">
        <f>+COUNTIF($E$2:E4072,E4072)</f>
        <v>1293</v>
      </c>
      <c r="E4072" s="1" t="str">
        <f t="shared" si="126"/>
        <v/>
      </c>
      <c r="F4072" s="323">
        <f t="shared" si="127"/>
        <v>4070</v>
      </c>
      <c r="G4072" s="317"/>
      <c r="H4072" s="317"/>
      <c r="I4072" s="317"/>
      <c r="J4072" s="317"/>
      <c r="K4072" s="317"/>
      <c r="L4072" s="317"/>
      <c r="M4072" s="317"/>
      <c r="N4072" s="698"/>
      <c r="O4072" s="318"/>
      <c r="P4072" s="319"/>
      <c r="Q4072" s="320"/>
      <c r="R4072" s="319"/>
      <c r="S4072" s="319"/>
      <c r="T4072" s="320"/>
      <c r="U4072" s="321"/>
      <c r="V4072" s="270"/>
    </row>
    <row r="4073" spans="3:22">
      <c r="C4073" s="1">
        <f>+IF(D4073=1,COUNTIF($D$2:D4073,D4073),0)</f>
        <v>0</v>
      </c>
      <c r="D4073" s="1">
        <f>+COUNTIF($E$2:E4073,E4073)</f>
        <v>1294</v>
      </c>
      <c r="E4073" s="1" t="str">
        <f t="shared" si="126"/>
        <v/>
      </c>
      <c r="F4073" s="323">
        <f t="shared" si="127"/>
        <v>4071</v>
      </c>
      <c r="G4073" s="317"/>
      <c r="H4073" s="317"/>
      <c r="I4073" s="317"/>
      <c r="J4073" s="317"/>
      <c r="K4073" s="317"/>
      <c r="L4073" s="317"/>
      <c r="M4073" s="317"/>
      <c r="N4073" s="698"/>
      <c r="O4073" s="318"/>
      <c r="P4073" s="319"/>
      <c r="Q4073" s="320"/>
      <c r="R4073" s="319"/>
      <c r="S4073" s="319"/>
      <c r="T4073" s="320"/>
      <c r="U4073" s="321"/>
      <c r="V4073" s="270"/>
    </row>
    <row r="4074" spans="3:22">
      <c r="C4074" s="1">
        <f>+IF(D4074=1,COUNTIF($D$2:D4074,D4074),0)</f>
        <v>0</v>
      </c>
      <c r="D4074" s="1">
        <f>+COUNTIF($E$2:E4074,E4074)</f>
        <v>1295</v>
      </c>
      <c r="E4074" s="1" t="str">
        <f t="shared" si="126"/>
        <v/>
      </c>
      <c r="F4074" s="323">
        <f t="shared" si="127"/>
        <v>4072</v>
      </c>
      <c r="G4074" s="317"/>
      <c r="H4074" s="317"/>
      <c r="I4074" s="317"/>
      <c r="J4074" s="317"/>
      <c r="K4074" s="317"/>
      <c r="L4074" s="317"/>
      <c r="M4074" s="317"/>
      <c r="N4074" s="698"/>
      <c r="O4074" s="318"/>
      <c r="P4074" s="319"/>
      <c r="Q4074" s="320"/>
      <c r="R4074" s="319"/>
      <c r="S4074" s="319"/>
      <c r="T4074" s="320"/>
      <c r="U4074" s="321"/>
      <c r="V4074" s="270"/>
    </row>
    <row r="4075" spans="3:22">
      <c r="C4075" s="1">
        <f>+IF(D4075=1,COUNTIF($D$2:D4075,D4075),0)</f>
        <v>0</v>
      </c>
      <c r="D4075" s="1">
        <f>+COUNTIF($E$2:E4075,E4075)</f>
        <v>1296</v>
      </c>
      <c r="E4075" s="1" t="str">
        <f t="shared" si="126"/>
        <v/>
      </c>
      <c r="F4075" s="323">
        <f t="shared" si="127"/>
        <v>4073</v>
      </c>
      <c r="G4075" s="317"/>
      <c r="H4075" s="317"/>
      <c r="I4075" s="317"/>
      <c r="J4075" s="317"/>
      <c r="K4075" s="317"/>
      <c r="L4075" s="317"/>
      <c r="M4075" s="317"/>
      <c r="N4075" s="698"/>
      <c r="O4075" s="318"/>
      <c r="P4075" s="319"/>
      <c r="Q4075" s="320"/>
      <c r="R4075" s="319"/>
      <c r="S4075" s="319"/>
      <c r="T4075" s="320"/>
      <c r="U4075" s="321"/>
      <c r="V4075" s="270"/>
    </row>
    <row r="4076" spans="3:22">
      <c r="C4076" s="1">
        <f>+IF(D4076=1,COUNTIF($D$2:D4076,D4076),0)</f>
        <v>0</v>
      </c>
      <c r="D4076" s="1">
        <f>+COUNTIF($E$2:E4076,E4076)</f>
        <v>1297</v>
      </c>
      <c r="E4076" s="1" t="str">
        <f t="shared" si="126"/>
        <v/>
      </c>
      <c r="F4076" s="323">
        <f t="shared" si="127"/>
        <v>4074</v>
      </c>
      <c r="G4076" s="317"/>
      <c r="H4076" s="317"/>
      <c r="I4076" s="317"/>
      <c r="J4076" s="317"/>
      <c r="K4076" s="317"/>
      <c r="L4076" s="317"/>
      <c r="M4076" s="317"/>
      <c r="N4076" s="698"/>
      <c r="O4076" s="318"/>
      <c r="P4076" s="319"/>
      <c r="Q4076" s="320"/>
      <c r="R4076" s="319"/>
      <c r="S4076" s="319"/>
      <c r="T4076" s="320"/>
      <c r="U4076" s="321"/>
      <c r="V4076" s="270"/>
    </row>
    <row r="4077" spans="3:22">
      <c r="C4077" s="1">
        <f>+IF(D4077=1,COUNTIF($D$2:D4077,D4077),0)</f>
        <v>0</v>
      </c>
      <c r="D4077" s="1">
        <f>+COUNTIF($E$2:E4077,E4077)</f>
        <v>1298</v>
      </c>
      <c r="E4077" s="1" t="str">
        <f t="shared" si="126"/>
        <v/>
      </c>
      <c r="F4077" s="323">
        <f t="shared" si="127"/>
        <v>4075</v>
      </c>
      <c r="G4077" s="317"/>
      <c r="H4077" s="317"/>
      <c r="I4077" s="317"/>
      <c r="J4077" s="317"/>
      <c r="K4077" s="317"/>
      <c r="L4077" s="317"/>
      <c r="M4077" s="317"/>
      <c r="N4077" s="698"/>
      <c r="O4077" s="318"/>
      <c r="P4077" s="319"/>
      <c r="Q4077" s="320"/>
      <c r="R4077" s="319"/>
      <c r="S4077" s="319"/>
      <c r="T4077" s="320"/>
      <c r="U4077" s="321"/>
      <c r="V4077" s="270"/>
    </row>
    <row r="4078" spans="3:22">
      <c r="C4078" s="1">
        <f>+IF(D4078=1,COUNTIF($D$2:D4078,D4078),0)</f>
        <v>0</v>
      </c>
      <c r="D4078" s="1">
        <f>+COUNTIF($E$2:E4078,E4078)</f>
        <v>1299</v>
      </c>
      <c r="E4078" s="1" t="str">
        <f t="shared" si="126"/>
        <v/>
      </c>
      <c r="F4078" s="323">
        <f t="shared" si="127"/>
        <v>4076</v>
      </c>
      <c r="G4078" s="317"/>
      <c r="H4078" s="317"/>
      <c r="I4078" s="317"/>
      <c r="J4078" s="317"/>
      <c r="K4078" s="317"/>
      <c r="L4078" s="317"/>
      <c r="M4078" s="317"/>
      <c r="N4078" s="698"/>
      <c r="O4078" s="318"/>
      <c r="P4078" s="319"/>
      <c r="Q4078" s="320"/>
      <c r="R4078" s="319"/>
      <c r="S4078" s="319"/>
      <c r="T4078" s="320"/>
      <c r="U4078" s="321"/>
      <c r="V4078" s="270"/>
    </row>
    <row r="4079" spans="3:22">
      <c r="C4079" s="1">
        <f>+IF(D4079=1,COUNTIF($D$2:D4079,D4079),0)</f>
        <v>0</v>
      </c>
      <c r="D4079" s="1">
        <f>+COUNTIF($E$2:E4079,E4079)</f>
        <v>1300</v>
      </c>
      <c r="E4079" s="1" t="str">
        <f t="shared" si="126"/>
        <v/>
      </c>
      <c r="F4079" s="323">
        <f t="shared" si="127"/>
        <v>4077</v>
      </c>
      <c r="G4079" s="317"/>
      <c r="H4079" s="317"/>
      <c r="I4079" s="317"/>
      <c r="J4079" s="317"/>
      <c r="K4079" s="317"/>
      <c r="L4079" s="317"/>
      <c r="M4079" s="317"/>
      <c r="N4079" s="698"/>
      <c r="O4079" s="318"/>
      <c r="P4079" s="319"/>
      <c r="Q4079" s="320"/>
      <c r="R4079" s="319"/>
      <c r="S4079" s="319"/>
      <c r="T4079" s="320"/>
      <c r="U4079" s="321"/>
      <c r="V4079" s="270"/>
    </row>
    <row r="4080" spans="3:22">
      <c r="C4080" s="1">
        <f>+IF(D4080=1,COUNTIF($D$2:D4080,D4080),0)</f>
        <v>0</v>
      </c>
      <c r="D4080" s="1">
        <f>+COUNTIF($E$2:E4080,E4080)</f>
        <v>1301</v>
      </c>
      <c r="E4080" s="1" t="str">
        <f t="shared" si="126"/>
        <v/>
      </c>
      <c r="F4080" s="323">
        <f t="shared" si="127"/>
        <v>4078</v>
      </c>
      <c r="G4080" s="317"/>
      <c r="H4080" s="317"/>
      <c r="I4080" s="317"/>
      <c r="J4080" s="317"/>
      <c r="K4080" s="317"/>
      <c r="L4080" s="317"/>
      <c r="M4080" s="317"/>
      <c r="N4080" s="698"/>
      <c r="O4080" s="318"/>
      <c r="P4080" s="319"/>
      <c r="Q4080" s="320"/>
      <c r="R4080" s="319"/>
      <c r="S4080" s="319"/>
      <c r="T4080" s="320"/>
      <c r="U4080" s="321"/>
      <c r="V4080" s="270"/>
    </row>
    <row r="4081" spans="3:22">
      <c r="C4081" s="1">
        <f>+IF(D4081=1,COUNTIF($D$2:D4081,D4081),0)</f>
        <v>0</v>
      </c>
      <c r="D4081" s="1">
        <f>+COUNTIF($E$2:E4081,E4081)</f>
        <v>1302</v>
      </c>
      <c r="E4081" s="1" t="str">
        <f t="shared" si="126"/>
        <v/>
      </c>
      <c r="F4081" s="323">
        <f t="shared" si="127"/>
        <v>4079</v>
      </c>
      <c r="G4081" s="317"/>
      <c r="H4081" s="317"/>
      <c r="I4081" s="317"/>
      <c r="J4081" s="317"/>
      <c r="K4081" s="317"/>
      <c r="L4081" s="317"/>
      <c r="M4081" s="317"/>
      <c r="N4081" s="698"/>
      <c r="O4081" s="318"/>
      <c r="P4081" s="319"/>
      <c r="Q4081" s="320"/>
      <c r="R4081" s="319"/>
      <c r="S4081" s="319"/>
      <c r="T4081" s="320"/>
      <c r="U4081" s="321"/>
      <c r="V4081" s="270"/>
    </row>
    <row r="4082" spans="3:22">
      <c r="C4082" s="1">
        <f>+IF(D4082=1,COUNTIF($D$2:D4082,D4082),0)</f>
        <v>0</v>
      </c>
      <c r="D4082" s="1">
        <f>+COUNTIF($E$2:E4082,E4082)</f>
        <v>1303</v>
      </c>
      <c r="E4082" s="1" t="str">
        <f t="shared" si="126"/>
        <v/>
      </c>
      <c r="F4082" s="323">
        <f t="shared" si="127"/>
        <v>4080</v>
      </c>
      <c r="G4082" s="317"/>
      <c r="H4082" s="317"/>
      <c r="I4082" s="317"/>
      <c r="J4082" s="317"/>
      <c r="K4082" s="317"/>
      <c r="L4082" s="317"/>
      <c r="M4082" s="317"/>
      <c r="N4082" s="698"/>
      <c r="O4082" s="318"/>
      <c r="P4082" s="319"/>
      <c r="Q4082" s="320"/>
      <c r="R4082" s="319"/>
      <c r="S4082" s="319"/>
      <c r="T4082" s="320"/>
      <c r="U4082" s="321"/>
      <c r="V4082" s="270"/>
    </row>
    <row r="4083" spans="3:22">
      <c r="C4083" s="1">
        <f>+IF(D4083=1,COUNTIF($D$2:D4083,D4083),0)</f>
        <v>0</v>
      </c>
      <c r="D4083" s="1">
        <f>+COUNTIF($E$2:E4083,E4083)</f>
        <v>1304</v>
      </c>
      <c r="E4083" s="1" t="str">
        <f t="shared" si="126"/>
        <v/>
      </c>
      <c r="F4083" s="323">
        <f t="shared" si="127"/>
        <v>4081</v>
      </c>
      <c r="G4083" s="317"/>
      <c r="H4083" s="317"/>
      <c r="I4083" s="317"/>
      <c r="J4083" s="317"/>
      <c r="K4083" s="317"/>
      <c r="L4083" s="317"/>
      <c r="M4083" s="317"/>
      <c r="N4083" s="698"/>
      <c r="O4083" s="318"/>
      <c r="P4083" s="319"/>
      <c r="Q4083" s="320"/>
      <c r="R4083" s="319"/>
      <c r="S4083" s="319"/>
      <c r="T4083" s="320"/>
      <c r="U4083" s="321"/>
      <c r="V4083" s="270"/>
    </row>
    <row r="4084" spans="3:22">
      <c r="C4084" s="1">
        <f>+IF(D4084=1,COUNTIF($D$2:D4084,D4084),0)</f>
        <v>0</v>
      </c>
      <c r="D4084" s="1">
        <f>+COUNTIF($E$2:E4084,E4084)</f>
        <v>1305</v>
      </c>
      <c r="E4084" s="1" t="str">
        <f t="shared" si="126"/>
        <v/>
      </c>
      <c r="F4084" s="323">
        <f t="shared" si="127"/>
        <v>4082</v>
      </c>
      <c r="G4084" s="317"/>
      <c r="H4084" s="317"/>
      <c r="I4084" s="317"/>
      <c r="J4084" s="317"/>
      <c r="K4084" s="317"/>
      <c r="L4084" s="317"/>
      <c r="M4084" s="317"/>
      <c r="N4084" s="698"/>
      <c r="O4084" s="318"/>
      <c r="P4084" s="319"/>
      <c r="Q4084" s="320"/>
      <c r="R4084" s="319"/>
      <c r="S4084" s="319"/>
      <c r="T4084" s="320"/>
      <c r="U4084" s="321"/>
      <c r="V4084" s="270"/>
    </row>
    <row r="4085" spans="3:22">
      <c r="C4085" s="1">
        <f>+IF(D4085=1,COUNTIF($D$2:D4085,D4085),0)</f>
        <v>0</v>
      </c>
      <c r="D4085" s="1">
        <f>+COUNTIF($E$2:E4085,E4085)</f>
        <v>1306</v>
      </c>
      <c r="E4085" s="1" t="str">
        <f t="shared" si="126"/>
        <v/>
      </c>
      <c r="F4085" s="323">
        <f t="shared" si="127"/>
        <v>4083</v>
      </c>
      <c r="G4085" s="317"/>
      <c r="H4085" s="317"/>
      <c r="I4085" s="317"/>
      <c r="J4085" s="317"/>
      <c r="K4085" s="317"/>
      <c r="L4085" s="317"/>
      <c r="M4085" s="317"/>
      <c r="N4085" s="698"/>
      <c r="O4085" s="318"/>
      <c r="P4085" s="319"/>
      <c r="Q4085" s="320"/>
      <c r="R4085" s="319"/>
      <c r="S4085" s="319"/>
      <c r="T4085" s="320"/>
      <c r="U4085" s="321"/>
      <c r="V4085" s="270"/>
    </row>
    <row r="4086" spans="3:22">
      <c r="C4086" s="1">
        <f>+IF(D4086=1,COUNTIF($D$2:D4086,D4086),0)</f>
        <v>0</v>
      </c>
      <c r="D4086" s="1">
        <f>+COUNTIF($E$2:E4086,E4086)</f>
        <v>1307</v>
      </c>
      <c r="E4086" s="1" t="str">
        <f t="shared" si="126"/>
        <v/>
      </c>
      <c r="F4086" s="323">
        <f t="shared" si="127"/>
        <v>4084</v>
      </c>
      <c r="G4086" s="317"/>
      <c r="H4086" s="317"/>
      <c r="I4086" s="317"/>
      <c r="J4086" s="317"/>
      <c r="K4086" s="317"/>
      <c r="L4086" s="317"/>
      <c r="M4086" s="317"/>
      <c r="N4086" s="698"/>
      <c r="O4086" s="318"/>
      <c r="P4086" s="319"/>
      <c r="Q4086" s="320"/>
      <c r="R4086" s="319"/>
      <c r="S4086" s="319"/>
      <c r="T4086" s="320"/>
      <c r="U4086" s="321"/>
      <c r="V4086" s="270"/>
    </row>
    <row r="4087" spans="3:22">
      <c r="C4087" s="1">
        <f>+IF(D4087=1,COUNTIF($D$2:D4087,D4087),0)</f>
        <v>0</v>
      </c>
      <c r="D4087" s="1">
        <f>+COUNTIF($E$2:E4087,E4087)</f>
        <v>1308</v>
      </c>
      <c r="E4087" s="1" t="str">
        <f t="shared" si="126"/>
        <v/>
      </c>
      <c r="F4087" s="323">
        <f t="shared" si="127"/>
        <v>4085</v>
      </c>
      <c r="G4087" s="317"/>
      <c r="H4087" s="317"/>
      <c r="I4087" s="317"/>
      <c r="J4087" s="317"/>
      <c r="K4087" s="317"/>
      <c r="L4087" s="317"/>
      <c r="M4087" s="317"/>
      <c r="N4087" s="698"/>
      <c r="O4087" s="318"/>
      <c r="P4087" s="319"/>
      <c r="Q4087" s="320"/>
      <c r="R4087" s="319"/>
      <c r="S4087" s="319"/>
      <c r="T4087" s="320"/>
      <c r="U4087" s="321"/>
      <c r="V4087" s="270"/>
    </row>
    <row r="4088" spans="3:22">
      <c r="C4088" s="1">
        <f>+IF(D4088=1,COUNTIF($D$2:D4088,D4088),0)</f>
        <v>0</v>
      </c>
      <c r="D4088" s="1">
        <f>+COUNTIF($E$2:E4088,E4088)</f>
        <v>1309</v>
      </c>
      <c r="E4088" s="1" t="str">
        <f t="shared" si="126"/>
        <v/>
      </c>
      <c r="F4088" s="323">
        <f t="shared" si="127"/>
        <v>4086</v>
      </c>
      <c r="G4088" s="317"/>
      <c r="H4088" s="317"/>
      <c r="I4088" s="317"/>
      <c r="J4088" s="317"/>
      <c r="K4088" s="317"/>
      <c r="L4088" s="317"/>
      <c r="M4088" s="317"/>
      <c r="N4088" s="698"/>
      <c r="O4088" s="318"/>
      <c r="P4088" s="319"/>
      <c r="Q4088" s="320"/>
      <c r="R4088" s="319"/>
      <c r="S4088" s="319"/>
      <c r="T4088" s="320"/>
      <c r="U4088" s="321"/>
      <c r="V4088" s="270"/>
    </row>
    <row r="4089" spans="3:22">
      <c r="C4089" s="1">
        <f>+IF(D4089=1,COUNTIF($D$2:D4089,D4089),0)</f>
        <v>0</v>
      </c>
      <c r="D4089" s="1">
        <f>+COUNTIF($E$2:E4089,E4089)</f>
        <v>1310</v>
      </c>
      <c r="E4089" s="1" t="str">
        <f t="shared" si="126"/>
        <v/>
      </c>
      <c r="F4089" s="323">
        <f t="shared" si="127"/>
        <v>4087</v>
      </c>
      <c r="G4089" s="317"/>
      <c r="H4089" s="317"/>
      <c r="I4089" s="317"/>
      <c r="J4089" s="317"/>
      <c r="K4089" s="317"/>
      <c r="L4089" s="317"/>
      <c r="M4089" s="317"/>
      <c r="N4089" s="698"/>
      <c r="O4089" s="318"/>
      <c r="P4089" s="319"/>
      <c r="Q4089" s="320"/>
      <c r="R4089" s="319"/>
      <c r="S4089" s="319"/>
      <c r="T4089" s="320"/>
      <c r="U4089" s="321"/>
      <c r="V4089" s="270"/>
    </row>
    <row r="4090" spans="3:22">
      <c r="C4090" s="1">
        <f>+IF(D4090=1,COUNTIF($D$2:D4090,D4090),0)</f>
        <v>0</v>
      </c>
      <c r="D4090" s="1">
        <f>+COUNTIF($E$2:E4090,E4090)</f>
        <v>1311</v>
      </c>
      <c r="E4090" s="1" t="str">
        <f t="shared" si="126"/>
        <v/>
      </c>
      <c r="F4090" s="323">
        <f t="shared" si="127"/>
        <v>4088</v>
      </c>
      <c r="G4090" s="317"/>
      <c r="H4090" s="317"/>
      <c r="I4090" s="317"/>
      <c r="J4090" s="317"/>
      <c r="K4090" s="317"/>
      <c r="L4090" s="317"/>
      <c r="M4090" s="317"/>
      <c r="N4090" s="698"/>
      <c r="O4090" s="318"/>
      <c r="P4090" s="319"/>
      <c r="Q4090" s="320"/>
      <c r="R4090" s="319"/>
      <c r="S4090" s="319"/>
      <c r="T4090" s="320"/>
      <c r="U4090" s="321"/>
      <c r="V4090" s="270"/>
    </row>
    <row r="4091" spans="3:22">
      <c r="C4091" s="1">
        <f>+IF(D4091=1,COUNTIF($D$2:D4091,D4091),0)</f>
        <v>0</v>
      </c>
      <c r="D4091" s="1">
        <f>+COUNTIF($E$2:E4091,E4091)</f>
        <v>1312</v>
      </c>
      <c r="E4091" s="1" t="str">
        <f t="shared" si="126"/>
        <v/>
      </c>
      <c r="F4091" s="323">
        <f t="shared" si="127"/>
        <v>4089</v>
      </c>
      <c r="G4091" s="317"/>
      <c r="H4091" s="317"/>
      <c r="I4091" s="317"/>
      <c r="J4091" s="317"/>
      <c r="K4091" s="317"/>
      <c r="L4091" s="317"/>
      <c r="M4091" s="317"/>
      <c r="N4091" s="698"/>
      <c r="O4091" s="318"/>
      <c r="P4091" s="319"/>
      <c r="Q4091" s="320"/>
      <c r="R4091" s="319"/>
      <c r="S4091" s="319"/>
      <c r="T4091" s="320"/>
      <c r="U4091" s="321"/>
      <c r="V4091" s="270"/>
    </row>
    <row r="4092" spans="3:22">
      <c r="C4092" s="1">
        <f>+IF(D4092=1,COUNTIF($D$2:D4092,D4092),0)</f>
        <v>0</v>
      </c>
      <c r="D4092" s="1">
        <f>+COUNTIF($E$2:E4092,E4092)</f>
        <v>1313</v>
      </c>
      <c r="E4092" s="1" t="str">
        <f t="shared" si="126"/>
        <v/>
      </c>
      <c r="F4092" s="323">
        <f t="shared" si="127"/>
        <v>4090</v>
      </c>
      <c r="G4092" s="317"/>
      <c r="H4092" s="317"/>
      <c r="I4092" s="317"/>
      <c r="J4092" s="317"/>
      <c r="K4092" s="317"/>
      <c r="L4092" s="317"/>
      <c r="M4092" s="317"/>
      <c r="N4092" s="698"/>
      <c r="O4092" s="318"/>
      <c r="P4092" s="319"/>
      <c r="Q4092" s="320"/>
      <c r="R4092" s="319"/>
      <c r="S4092" s="319"/>
      <c r="T4092" s="320"/>
      <c r="U4092" s="321"/>
      <c r="V4092" s="270"/>
    </row>
    <row r="4093" spans="3:22">
      <c r="C4093" s="1">
        <f>+IF(D4093=1,COUNTIF($D$2:D4093,D4093),0)</f>
        <v>0</v>
      </c>
      <c r="D4093" s="1">
        <f>+COUNTIF($E$2:E4093,E4093)</f>
        <v>1314</v>
      </c>
      <c r="E4093" s="1" t="str">
        <f t="shared" si="126"/>
        <v/>
      </c>
      <c r="F4093" s="323">
        <f t="shared" si="127"/>
        <v>4091</v>
      </c>
      <c r="G4093" s="317"/>
      <c r="H4093" s="317"/>
      <c r="I4093" s="317"/>
      <c r="J4093" s="317"/>
      <c r="K4093" s="317"/>
      <c r="L4093" s="317"/>
      <c r="M4093" s="317"/>
      <c r="N4093" s="698"/>
      <c r="O4093" s="318"/>
      <c r="P4093" s="319"/>
      <c r="Q4093" s="320"/>
      <c r="R4093" s="319"/>
      <c r="S4093" s="319"/>
      <c r="T4093" s="320"/>
      <c r="U4093" s="321"/>
      <c r="V4093" s="270"/>
    </row>
    <row r="4094" spans="3:22">
      <c r="C4094" s="1">
        <f>+IF(D4094=1,COUNTIF($D$2:D4094,D4094),0)</f>
        <v>0</v>
      </c>
      <c r="D4094" s="1">
        <f>+COUNTIF($E$2:E4094,E4094)</f>
        <v>1315</v>
      </c>
      <c r="E4094" s="1" t="str">
        <f t="shared" si="126"/>
        <v/>
      </c>
      <c r="F4094" s="323">
        <f t="shared" si="127"/>
        <v>4092</v>
      </c>
      <c r="G4094" s="317"/>
      <c r="H4094" s="317"/>
      <c r="I4094" s="317"/>
      <c r="J4094" s="317"/>
      <c r="K4094" s="317"/>
      <c r="L4094" s="317"/>
      <c r="M4094" s="317"/>
      <c r="N4094" s="698"/>
      <c r="O4094" s="318"/>
      <c r="P4094" s="319"/>
      <c r="Q4094" s="320"/>
      <c r="R4094" s="319"/>
      <c r="S4094" s="319"/>
      <c r="T4094" s="320"/>
      <c r="U4094" s="321"/>
      <c r="V4094" s="270"/>
    </row>
    <row r="4095" spans="3:22">
      <c r="C4095" s="1">
        <f>+IF(D4095=1,COUNTIF($D$2:D4095,D4095),0)</f>
        <v>0</v>
      </c>
      <c r="D4095" s="1">
        <f>+COUNTIF($E$2:E4095,E4095)</f>
        <v>1316</v>
      </c>
      <c r="E4095" s="1" t="str">
        <f t="shared" si="126"/>
        <v/>
      </c>
      <c r="F4095" s="323">
        <f t="shared" si="127"/>
        <v>4093</v>
      </c>
      <c r="G4095" s="317"/>
      <c r="H4095" s="317"/>
      <c r="I4095" s="317"/>
      <c r="J4095" s="317"/>
      <c r="K4095" s="317"/>
      <c r="L4095" s="317"/>
      <c r="M4095" s="317"/>
      <c r="N4095" s="698"/>
      <c r="O4095" s="318"/>
      <c r="P4095" s="319"/>
      <c r="Q4095" s="320"/>
      <c r="R4095" s="319"/>
      <c r="S4095" s="319"/>
      <c r="T4095" s="320"/>
      <c r="U4095" s="321"/>
      <c r="V4095" s="270"/>
    </row>
    <row r="4096" spans="3:22">
      <c r="C4096" s="1">
        <f>+IF(D4096=1,COUNTIF($D$2:D4096,D4096),0)</f>
        <v>0</v>
      </c>
      <c r="D4096" s="1">
        <f>+COUNTIF($E$2:E4096,E4096)</f>
        <v>1317</v>
      </c>
      <c r="E4096" s="1" t="str">
        <f t="shared" si="126"/>
        <v/>
      </c>
      <c r="F4096" s="323">
        <f t="shared" si="127"/>
        <v>4094</v>
      </c>
      <c r="G4096" s="317"/>
      <c r="H4096" s="317"/>
      <c r="I4096" s="317"/>
      <c r="J4096" s="317"/>
      <c r="K4096" s="317"/>
      <c r="L4096" s="317"/>
      <c r="M4096" s="317"/>
      <c r="N4096" s="698"/>
      <c r="O4096" s="318"/>
      <c r="P4096" s="319"/>
      <c r="Q4096" s="320"/>
      <c r="R4096" s="319"/>
      <c r="S4096" s="319"/>
      <c r="T4096" s="320"/>
      <c r="U4096" s="321"/>
      <c r="V4096" s="270"/>
    </row>
    <row r="4097" spans="3:22">
      <c r="C4097" s="1">
        <f>+IF(D4097=1,COUNTIF($D$2:D4097,D4097),0)</f>
        <v>0</v>
      </c>
      <c r="D4097" s="1">
        <f>+COUNTIF($E$2:E4097,E4097)</f>
        <v>1318</v>
      </c>
      <c r="E4097" s="1" t="str">
        <f t="shared" si="126"/>
        <v/>
      </c>
      <c r="F4097" s="323">
        <f t="shared" si="127"/>
        <v>4095</v>
      </c>
      <c r="G4097" s="317"/>
      <c r="H4097" s="317"/>
      <c r="I4097" s="317"/>
      <c r="J4097" s="317"/>
      <c r="K4097" s="317"/>
      <c r="L4097" s="317"/>
      <c r="M4097" s="317"/>
      <c r="N4097" s="698"/>
      <c r="O4097" s="318"/>
      <c r="P4097" s="319"/>
      <c r="Q4097" s="320"/>
      <c r="R4097" s="319"/>
      <c r="S4097" s="319"/>
      <c r="T4097" s="320"/>
      <c r="U4097" s="321"/>
      <c r="V4097" s="270"/>
    </row>
    <row r="4098" spans="3:22">
      <c r="C4098" s="1">
        <f>+IF(D4098=1,COUNTIF($D$2:D4098,D4098),0)</f>
        <v>0</v>
      </c>
      <c r="D4098" s="1">
        <f>+COUNTIF($E$2:E4098,E4098)</f>
        <v>1319</v>
      </c>
      <c r="E4098" s="1" t="str">
        <f t="shared" si="126"/>
        <v/>
      </c>
      <c r="F4098" s="323">
        <f t="shared" si="127"/>
        <v>4096</v>
      </c>
      <c r="G4098" s="317"/>
      <c r="H4098" s="317"/>
      <c r="I4098" s="317"/>
      <c r="J4098" s="317"/>
      <c r="K4098" s="317"/>
      <c r="L4098" s="317"/>
      <c r="M4098" s="317"/>
      <c r="N4098" s="698"/>
      <c r="O4098" s="318"/>
      <c r="P4098" s="319"/>
      <c r="Q4098" s="320"/>
      <c r="R4098" s="319"/>
      <c r="S4098" s="319"/>
      <c r="T4098" s="320"/>
      <c r="U4098" s="321"/>
      <c r="V4098" s="270"/>
    </row>
    <row r="4099" spans="3:22">
      <c r="C4099" s="1">
        <f>+IF(D4099=1,COUNTIF($D$2:D4099,D4099),0)</f>
        <v>0</v>
      </c>
      <c r="D4099" s="1">
        <f>+COUNTIF($E$2:E4099,E4099)</f>
        <v>1320</v>
      </c>
      <c r="E4099" s="1" t="str">
        <f t="shared" si="126"/>
        <v/>
      </c>
      <c r="F4099" s="323">
        <f t="shared" si="127"/>
        <v>4097</v>
      </c>
      <c r="G4099" s="317"/>
      <c r="H4099" s="317"/>
      <c r="I4099" s="317"/>
      <c r="J4099" s="317"/>
      <c r="K4099" s="317"/>
      <c r="L4099" s="317"/>
      <c r="M4099" s="317"/>
      <c r="N4099" s="698"/>
      <c r="O4099" s="318"/>
      <c r="P4099" s="319"/>
      <c r="Q4099" s="320"/>
      <c r="R4099" s="319"/>
      <c r="S4099" s="319"/>
      <c r="T4099" s="320"/>
      <c r="U4099" s="321"/>
      <c r="V4099" s="270"/>
    </row>
    <row r="4100" spans="3:22">
      <c r="C4100" s="1">
        <f>+IF(D4100=1,COUNTIF($D$2:D4100,D4100),0)</f>
        <v>0</v>
      </c>
      <c r="D4100" s="1">
        <f>+COUNTIF($E$2:E4100,E4100)</f>
        <v>1321</v>
      </c>
      <c r="E4100" s="1" t="str">
        <f t="shared" ref="E4100:E4163" si="128">+K4100&amp;N4100</f>
        <v/>
      </c>
      <c r="F4100" s="323">
        <f t="shared" si="127"/>
        <v>4098</v>
      </c>
      <c r="G4100" s="317"/>
      <c r="H4100" s="317"/>
      <c r="I4100" s="317"/>
      <c r="J4100" s="317"/>
      <c r="K4100" s="317"/>
      <c r="L4100" s="317"/>
      <c r="M4100" s="317"/>
      <c r="N4100" s="698"/>
      <c r="O4100" s="318"/>
      <c r="P4100" s="319"/>
      <c r="Q4100" s="320"/>
      <c r="R4100" s="319"/>
      <c r="S4100" s="319"/>
      <c r="T4100" s="320"/>
      <c r="U4100" s="321"/>
      <c r="V4100" s="270"/>
    </row>
    <row r="4101" spans="3:22">
      <c r="C4101" s="1">
        <f>+IF(D4101=1,COUNTIF($D$2:D4101,D4101),0)</f>
        <v>0</v>
      </c>
      <c r="D4101" s="1">
        <f>+COUNTIF($E$2:E4101,E4101)</f>
        <v>1322</v>
      </c>
      <c r="E4101" s="1" t="str">
        <f t="shared" si="128"/>
        <v/>
      </c>
      <c r="F4101" s="323">
        <f t="shared" ref="F4101:F4164" si="129">ROW()-2</f>
        <v>4099</v>
      </c>
      <c r="G4101" s="317"/>
      <c r="H4101" s="317"/>
      <c r="I4101" s="317"/>
      <c r="J4101" s="317"/>
      <c r="K4101" s="317"/>
      <c r="L4101" s="317"/>
      <c r="M4101" s="317"/>
      <c r="N4101" s="698"/>
      <c r="O4101" s="318"/>
      <c r="P4101" s="319"/>
      <c r="Q4101" s="320"/>
      <c r="R4101" s="319"/>
      <c r="S4101" s="319"/>
      <c r="T4101" s="320"/>
      <c r="U4101" s="321"/>
      <c r="V4101" s="270"/>
    </row>
    <row r="4102" spans="3:22">
      <c r="C4102" s="1">
        <f>+IF(D4102=1,COUNTIF($D$2:D4102,D4102),0)</f>
        <v>0</v>
      </c>
      <c r="D4102" s="1">
        <f>+COUNTIF($E$2:E4102,E4102)</f>
        <v>1323</v>
      </c>
      <c r="E4102" s="1" t="str">
        <f t="shared" si="128"/>
        <v/>
      </c>
      <c r="F4102" s="323">
        <f t="shared" si="129"/>
        <v>4100</v>
      </c>
      <c r="G4102" s="317"/>
      <c r="H4102" s="317"/>
      <c r="I4102" s="317"/>
      <c r="J4102" s="317"/>
      <c r="K4102" s="317"/>
      <c r="L4102" s="317"/>
      <c r="M4102" s="317"/>
      <c r="N4102" s="698"/>
      <c r="O4102" s="318"/>
      <c r="P4102" s="319"/>
      <c r="Q4102" s="320"/>
      <c r="R4102" s="319"/>
      <c r="S4102" s="319"/>
      <c r="T4102" s="320"/>
      <c r="U4102" s="321"/>
      <c r="V4102" s="270"/>
    </row>
    <row r="4103" spans="3:22">
      <c r="C4103" s="1">
        <f>+IF(D4103=1,COUNTIF($D$2:D4103,D4103),0)</f>
        <v>0</v>
      </c>
      <c r="D4103" s="1">
        <f>+COUNTIF($E$2:E4103,E4103)</f>
        <v>1324</v>
      </c>
      <c r="E4103" s="1" t="str">
        <f t="shared" si="128"/>
        <v/>
      </c>
      <c r="F4103" s="323">
        <f t="shared" si="129"/>
        <v>4101</v>
      </c>
      <c r="G4103" s="317"/>
      <c r="H4103" s="317"/>
      <c r="I4103" s="317"/>
      <c r="J4103" s="317"/>
      <c r="K4103" s="317"/>
      <c r="L4103" s="317"/>
      <c r="M4103" s="317"/>
      <c r="N4103" s="698"/>
      <c r="O4103" s="318"/>
      <c r="P4103" s="319"/>
      <c r="Q4103" s="320"/>
      <c r="R4103" s="319"/>
      <c r="S4103" s="319"/>
      <c r="T4103" s="320"/>
      <c r="U4103" s="321"/>
      <c r="V4103" s="270"/>
    </row>
    <row r="4104" spans="3:22">
      <c r="C4104" s="1">
        <f>+IF(D4104=1,COUNTIF($D$2:D4104,D4104),0)</f>
        <v>0</v>
      </c>
      <c r="D4104" s="1">
        <f>+COUNTIF($E$2:E4104,E4104)</f>
        <v>1325</v>
      </c>
      <c r="E4104" s="1" t="str">
        <f t="shared" si="128"/>
        <v/>
      </c>
      <c r="F4104" s="323">
        <f t="shared" si="129"/>
        <v>4102</v>
      </c>
      <c r="G4104" s="317"/>
      <c r="H4104" s="317"/>
      <c r="I4104" s="317"/>
      <c r="J4104" s="317"/>
      <c r="K4104" s="317"/>
      <c r="L4104" s="317"/>
      <c r="M4104" s="317"/>
      <c r="N4104" s="698"/>
      <c r="O4104" s="318"/>
      <c r="P4104" s="319"/>
      <c r="Q4104" s="320"/>
      <c r="R4104" s="319"/>
      <c r="S4104" s="319"/>
      <c r="T4104" s="320"/>
      <c r="U4104" s="321"/>
      <c r="V4104" s="270"/>
    </row>
    <row r="4105" spans="3:22">
      <c r="C4105" s="1">
        <f>+IF(D4105=1,COUNTIF($D$2:D4105,D4105),0)</f>
        <v>0</v>
      </c>
      <c r="D4105" s="1">
        <f>+COUNTIF($E$2:E4105,E4105)</f>
        <v>1326</v>
      </c>
      <c r="E4105" s="1" t="str">
        <f t="shared" si="128"/>
        <v/>
      </c>
      <c r="F4105" s="323">
        <f t="shared" si="129"/>
        <v>4103</v>
      </c>
      <c r="G4105" s="317"/>
      <c r="H4105" s="317"/>
      <c r="I4105" s="317"/>
      <c r="J4105" s="317"/>
      <c r="K4105" s="317"/>
      <c r="L4105" s="317"/>
      <c r="M4105" s="317"/>
      <c r="N4105" s="698"/>
      <c r="O4105" s="318"/>
      <c r="P4105" s="319"/>
      <c r="Q4105" s="320"/>
      <c r="R4105" s="319"/>
      <c r="S4105" s="319"/>
      <c r="T4105" s="320"/>
      <c r="U4105" s="321"/>
      <c r="V4105" s="270"/>
    </row>
    <row r="4106" spans="3:22">
      <c r="C4106" s="1">
        <f>+IF(D4106=1,COUNTIF($D$2:D4106,D4106),0)</f>
        <v>0</v>
      </c>
      <c r="D4106" s="1">
        <f>+COUNTIF($E$2:E4106,E4106)</f>
        <v>1327</v>
      </c>
      <c r="E4106" s="1" t="str">
        <f t="shared" si="128"/>
        <v/>
      </c>
      <c r="F4106" s="323">
        <f t="shared" si="129"/>
        <v>4104</v>
      </c>
      <c r="G4106" s="317"/>
      <c r="H4106" s="317"/>
      <c r="I4106" s="317"/>
      <c r="J4106" s="317"/>
      <c r="K4106" s="317"/>
      <c r="L4106" s="317"/>
      <c r="M4106" s="317"/>
      <c r="N4106" s="698"/>
      <c r="O4106" s="318"/>
      <c r="P4106" s="319"/>
      <c r="Q4106" s="320"/>
      <c r="R4106" s="319"/>
      <c r="S4106" s="319"/>
      <c r="T4106" s="320"/>
      <c r="U4106" s="321"/>
      <c r="V4106" s="270"/>
    </row>
    <row r="4107" spans="3:22">
      <c r="C4107" s="1">
        <f>+IF(D4107=1,COUNTIF($D$2:D4107,D4107),0)</f>
        <v>0</v>
      </c>
      <c r="D4107" s="1">
        <f>+COUNTIF($E$2:E4107,E4107)</f>
        <v>1328</v>
      </c>
      <c r="E4107" s="1" t="str">
        <f t="shared" si="128"/>
        <v/>
      </c>
      <c r="F4107" s="323">
        <f t="shared" si="129"/>
        <v>4105</v>
      </c>
      <c r="G4107" s="317"/>
      <c r="H4107" s="317"/>
      <c r="I4107" s="317"/>
      <c r="J4107" s="317"/>
      <c r="K4107" s="317"/>
      <c r="L4107" s="317"/>
      <c r="M4107" s="317"/>
      <c r="N4107" s="698"/>
      <c r="O4107" s="318"/>
      <c r="P4107" s="319"/>
      <c r="Q4107" s="320"/>
      <c r="R4107" s="319"/>
      <c r="S4107" s="319"/>
      <c r="T4107" s="320"/>
      <c r="U4107" s="321"/>
      <c r="V4107" s="270"/>
    </row>
    <row r="4108" spans="3:22">
      <c r="C4108" s="1">
        <f>+IF(D4108=1,COUNTIF($D$2:D4108,D4108),0)</f>
        <v>0</v>
      </c>
      <c r="D4108" s="1">
        <f>+COUNTIF($E$2:E4108,E4108)</f>
        <v>1329</v>
      </c>
      <c r="E4108" s="1" t="str">
        <f t="shared" si="128"/>
        <v/>
      </c>
      <c r="F4108" s="323">
        <f t="shared" si="129"/>
        <v>4106</v>
      </c>
      <c r="G4108" s="317"/>
      <c r="H4108" s="317"/>
      <c r="I4108" s="317"/>
      <c r="J4108" s="317"/>
      <c r="K4108" s="317"/>
      <c r="L4108" s="317"/>
      <c r="M4108" s="317"/>
      <c r="N4108" s="698"/>
      <c r="O4108" s="318"/>
      <c r="P4108" s="319"/>
      <c r="Q4108" s="320"/>
      <c r="R4108" s="319"/>
      <c r="S4108" s="319"/>
      <c r="T4108" s="320"/>
      <c r="U4108" s="321"/>
      <c r="V4108" s="270"/>
    </row>
    <row r="4109" spans="3:22">
      <c r="C4109" s="1">
        <f>+IF(D4109=1,COUNTIF($D$2:D4109,D4109),0)</f>
        <v>0</v>
      </c>
      <c r="D4109" s="1">
        <f>+COUNTIF($E$2:E4109,E4109)</f>
        <v>1330</v>
      </c>
      <c r="E4109" s="1" t="str">
        <f t="shared" si="128"/>
        <v/>
      </c>
      <c r="F4109" s="323">
        <f t="shared" si="129"/>
        <v>4107</v>
      </c>
      <c r="G4109" s="317"/>
      <c r="H4109" s="317"/>
      <c r="I4109" s="317"/>
      <c r="J4109" s="317"/>
      <c r="K4109" s="317"/>
      <c r="L4109" s="317"/>
      <c r="M4109" s="317"/>
      <c r="N4109" s="698"/>
      <c r="O4109" s="318"/>
      <c r="P4109" s="319"/>
      <c r="Q4109" s="320"/>
      <c r="R4109" s="319"/>
      <c r="S4109" s="319"/>
      <c r="T4109" s="320"/>
      <c r="U4109" s="321"/>
      <c r="V4109" s="270"/>
    </row>
    <row r="4110" spans="3:22">
      <c r="C4110" s="1">
        <f>+IF(D4110=1,COUNTIF($D$2:D4110,D4110),0)</f>
        <v>0</v>
      </c>
      <c r="D4110" s="1">
        <f>+COUNTIF($E$2:E4110,E4110)</f>
        <v>1331</v>
      </c>
      <c r="E4110" s="1" t="str">
        <f t="shared" si="128"/>
        <v/>
      </c>
      <c r="F4110" s="323">
        <f t="shared" si="129"/>
        <v>4108</v>
      </c>
      <c r="G4110" s="317"/>
      <c r="H4110" s="317"/>
      <c r="I4110" s="317"/>
      <c r="J4110" s="317"/>
      <c r="K4110" s="317"/>
      <c r="L4110" s="317"/>
      <c r="M4110" s="317"/>
      <c r="N4110" s="698"/>
      <c r="O4110" s="318"/>
      <c r="P4110" s="319"/>
      <c r="Q4110" s="320"/>
      <c r="R4110" s="319"/>
      <c r="S4110" s="319"/>
      <c r="T4110" s="320"/>
      <c r="U4110" s="321"/>
      <c r="V4110" s="270"/>
    </row>
    <row r="4111" spans="3:22">
      <c r="C4111" s="1">
        <f>+IF(D4111=1,COUNTIF($D$2:D4111,D4111),0)</f>
        <v>0</v>
      </c>
      <c r="D4111" s="1">
        <f>+COUNTIF($E$2:E4111,E4111)</f>
        <v>1332</v>
      </c>
      <c r="E4111" s="1" t="str">
        <f t="shared" si="128"/>
        <v/>
      </c>
      <c r="F4111" s="323">
        <f t="shared" si="129"/>
        <v>4109</v>
      </c>
      <c r="G4111" s="317"/>
      <c r="H4111" s="317"/>
      <c r="I4111" s="317"/>
      <c r="J4111" s="317"/>
      <c r="K4111" s="317"/>
      <c r="L4111" s="317"/>
      <c r="M4111" s="317"/>
      <c r="N4111" s="698"/>
      <c r="O4111" s="318"/>
      <c r="P4111" s="319"/>
      <c r="Q4111" s="320"/>
      <c r="R4111" s="319"/>
      <c r="S4111" s="319"/>
      <c r="T4111" s="320"/>
      <c r="U4111" s="321"/>
      <c r="V4111" s="270"/>
    </row>
    <row r="4112" spans="3:22">
      <c r="C4112" s="1">
        <f>+IF(D4112=1,COUNTIF($D$2:D4112,D4112),0)</f>
        <v>0</v>
      </c>
      <c r="D4112" s="1">
        <f>+COUNTIF($E$2:E4112,E4112)</f>
        <v>1333</v>
      </c>
      <c r="E4112" s="1" t="str">
        <f t="shared" si="128"/>
        <v/>
      </c>
      <c r="F4112" s="323">
        <f t="shared" si="129"/>
        <v>4110</v>
      </c>
      <c r="G4112" s="317"/>
      <c r="H4112" s="317"/>
      <c r="I4112" s="317"/>
      <c r="J4112" s="317"/>
      <c r="K4112" s="317"/>
      <c r="L4112" s="317"/>
      <c r="M4112" s="317"/>
      <c r="N4112" s="698"/>
      <c r="O4112" s="318"/>
      <c r="P4112" s="319"/>
      <c r="Q4112" s="320"/>
      <c r="R4112" s="319"/>
      <c r="S4112" s="319"/>
      <c r="T4112" s="320"/>
      <c r="U4112" s="321"/>
      <c r="V4112" s="270"/>
    </row>
    <row r="4113" spans="3:22">
      <c r="C4113" s="1">
        <f>+IF(D4113=1,COUNTIF($D$2:D4113,D4113),0)</f>
        <v>0</v>
      </c>
      <c r="D4113" s="1">
        <f>+COUNTIF($E$2:E4113,E4113)</f>
        <v>1334</v>
      </c>
      <c r="E4113" s="1" t="str">
        <f t="shared" si="128"/>
        <v/>
      </c>
      <c r="F4113" s="323">
        <f t="shared" si="129"/>
        <v>4111</v>
      </c>
      <c r="G4113" s="317"/>
      <c r="H4113" s="317"/>
      <c r="I4113" s="317"/>
      <c r="J4113" s="317"/>
      <c r="K4113" s="317"/>
      <c r="L4113" s="317"/>
      <c r="M4113" s="317"/>
      <c r="N4113" s="698"/>
      <c r="O4113" s="318"/>
      <c r="P4113" s="319"/>
      <c r="Q4113" s="320"/>
      <c r="R4113" s="319"/>
      <c r="S4113" s="319"/>
      <c r="T4113" s="320"/>
      <c r="U4113" s="321"/>
      <c r="V4113" s="270"/>
    </row>
    <row r="4114" spans="3:22">
      <c r="C4114" s="1">
        <f>+IF(D4114=1,COUNTIF($D$2:D4114,D4114),0)</f>
        <v>0</v>
      </c>
      <c r="D4114" s="1">
        <f>+COUNTIF($E$2:E4114,E4114)</f>
        <v>1335</v>
      </c>
      <c r="E4114" s="1" t="str">
        <f t="shared" si="128"/>
        <v/>
      </c>
      <c r="F4114" s="323">
        <f t="shared" si="129"/>
        <v>4112</v>
      </c>
      <c r="G4114" s="317"/>
      <c r="H4114" s="317"/>
      <c r="I4114" s="317"/>
      <c r="J4114" s="317"/>
      <c r="K4114" s="317"/>
      <c r="L4114" s="317"/>
      <c r="M4114" s="317"/>
      <c r="N4114" s="698"/>
      <c r="O4114" s="318"/>
      <c r="P4114" s="319"/>
      <c r="Q4114" s="320"/>
      <c r="R4114" s="319"/>
      <c r="S4114" s="319"/>
      <c r="T4114" s="320"/>
      <c r="U4114" s="321"/>
      <c r="V4114" s="270"/>
    </row>
    <row r="4115" spans="3:22">
      <c r="C4115" s="1">
        <f>+IF(D4115=1,COUNTIF($D$2:D4115,D4115),0)</f>
        <v>0</v>
      </c>
      <c r="D4115" s="1">
        <f>+COUNTIF($E$2:E4115,E4115)</f>
        <v>1336</v>
      </c>
      <c r="E4115" s="1" t="str">
        <f t="shared" si="128"/>
        <v/>
      </c>
      <c r="F4115" s="323">
        <f t="shared" si="129"/>
        <v>4113</v>
      </c>
      <c r="G4115" s="317"/>
      <c r="H4115" s="317"/>
      <c r="I4115" s="317"/>
      <c r="J4115" s="317"/>
      <c r="K4115" s="317"/>
      <c r="L4115" s="317"/>
      <c r="M4115" s="317"/>
      <c r="N4115" s="698"/>
      <c r="O4115" s="318"/>
      <c r="P4115" s="319"/>
      <c r="Q4115" s="320"/>
      <c r="R4115" s="319"/>
      <c r="S4115" s="319"/>
      <c r="T4115" s="320"/>
      <c r="U4115" s="321"/>
      <c r="V4115" s="270"/>
    </row>
    <row r="4116" spans="3:22">
      <c r="C4116" s="1">
        <f>+IF(D4116=1,COUNTIF($D$2:D4116,D4116),0)</f>
        <v>0</v>
      </c>
      <c r="D4116" s="1">
        <f>+COUNTIF($E$2:E4116,E4116)</f>
        <v>1337</v>
      </c>
      <c r="E4116" s="1" t="str">
        <f t="shared" si="128"/>
        <v/>
      </c>
      <c r="F4116" s="323">
        <f t="shared" si="129"/>
        <v>4114</v>
      </c>
      <c r="G4116" s="317"/>
      <c r="H4116" s="317"/>
      <c r="I4116" s="317"/>
      <c r="J4116" s="317"/>
      <c r="K4116" s="317"/>
      <c r="L4116" s="317"/>
      <c r="M4116" s="317"/>
      <c r="N4116" s="698"/>
      <c r="O4116" s="318"/>
      <c r="P4116" s="319"/>
      <c r="Q4116" s="320"/>
      <c r="R4116" s="319"/>
      <c r="S4116" s="319"/>
      <c r="T4116" s="320"/>
      <c r="U4116" s="321"/>
      <c r="V4116" s="270"/>
    </row>
    <row r="4117" spans="3:22">
      <c r="C4117" s="1">
        <f>+IF(D4117=1,COUNTIF($D$2:D4117,D4117),0)</f>
        <v>0</v>
      </c>
      <c r="D4117" s="1">
        <f>+COUNTIF($E$2:E4117,E4117)</f>
        <v>1338</v>
      </c>
      <c r="E4117" s="1" t="str">
        <f t="shared" si="128"/>
        <v/>
      </c>
      <c r="F4117" s="323">
        <f t="shared" si="129"/>
        <v>4115</v>
      </c>
      <c r="G4117" s="317"/>
      <c r="H4117" s="317"/>
      <c r="I4117" s="317"/>
      <c r="J4117" s="317"/>
      <c r="K4117" s="317"/>
      <c r="L4117" s="317"/>
      <c r="M4117" s="317"/>
      <c r="N4117" s="698"/>
      <c r="O4117" s="318"/>
      <c r="P4117" s="319"/>
      <c r="Q4117" s="320"/>
      <c r="R4117" s="319"/>
      <c r="S4117" s="319"/>
      <c r="T4117" s="320"/>
      <c r="U4117" s="321"/>
      <c r="V4117" s="270"/>
    </row>
    <row r="4118" spans="3:22">
      <c r="C4118" s="1">
        <f>+IF(D4118=1,COUNTIF($D$2:D4118,D4118),0)</f>
        <v>0</v>
      </c>
      <c r="D4118" s="1">
        <f>+COUNTIF($E$2:E4118,E4118)</f>
        <v>1339</v>
      </c>
      <c r="E4118" s="1" t="str">
        <f t="shared" si="128"/>
        <v/>
      </c>
      <c r="F4118" s="323">
        <f t="shared" si="129"/>
        <v>4116</v>
      </c>
      <c r="G4118" s="317"/>
      <c r="H4118" s="317"/>
      <c r="I4118" s="317"/>
      <c r="J4118" s="317"/>
      <c r="K4118" s="317"/>
      <c r="L4118" s="317"/>
      <c r="M4118" s="317"/>
      <c r="N4118" s="698"/>
      <c r="O4118" s="318"/>
      <c r="P4118" s="319"/>
      <c r="Q4118" s="320"/>
      <c r="R4118" s="319"/>
      <c r="S4118" s="319"/>
      <c r="T4118" s="320"/>
      <c r="U4118" s="321"/>
      <c r="V4118" s="270"/>
    </row>
    <row r="4119" spans="3:22">
      <c r="C4119" s="1">
        <f>+IF(D4119=1,COUNTIF($D$2:D4119,D4119),0)</f>
        <v>0</v>
      </c>
      <c r="D4119" s="1">
        <f>+COUNTIF($E$2:E4119,E4119)</f>
        <v>1340</v>
      </c>
      <c r="E4119" s="1" t="str">
        <f t="shared" si="128"/>
        <v/>
      </c>
      <c r="F4119" s="323">
        <f t="shared" si="129"/>
        <v>4117</v>
      </c>
      <c r="G4119" s="317"/>
      <c r="H4119" s="317"/>
      <c r="I4119" s="317"/>
      <c r="J4119" s="317"/>
      <c r="K4119" s="317"/>
      <c r="L4119" s="317"/>
      <c r="M4119" s="317"/>
      <c r="N4119" s="698"/>
      <c r="O4119" s="318"/>
      <c r="P4119" s="319"/>
      <c r="Q4119" s="320"/>
      <c r="R4119" s="319"/>
      <c r="S4119" s="319"/>
      <c r="T4119" s="320"/>
      <c r="U4119" s="321"/>
      <c r="V4119" s="270"/>
    </row>
    <row r="4120" spans="3:22">
      <c r="C4120" s="1">
        <f>+IF(D4120=1,COUNTIF($D$2:D4120,D4120),0)</f>
        <v>0</v>
      </c>
      <c r="D4120" s="1">
        <f>+COUNTIF($E$2:E4120,E4120)</f>
        <v>1341</v>
      </c>
      <c r="E4120" s="1" t="str">
        <f t="shared" si="128"/>
        <v/>
      </c>
      <c r="F4120" s="323">
        <f t="shared" si="129"/>
        <v>4118</v>
      </c>
      <c r="G4120" s="317"/>
      <c r="H4120" s="317"/>
      <c r="I4120" s="317"/>
      <c r="J4120" s="317"/>
      <c r="K4120" s="317"/>
      <c r="L4120" s="317"/>
      <c r="M4120" s="317"/>
      <c r="N4120" s="698"/>
      <c r="O4120" s="318"/>
      <c r="P4120" s="319"/>
      <c r="Q4120" s="320"/>
      <c r="R4120" s="319"/>
      <c r="S4120" s="319"/>
      <c r="T4120" s="320"/>
      <c r="U4120" s="321"/>
      <c r="V4120" s="270"/>
    </row>
    <row r="4121" spans="3:22">
      <c r="C4121" s="1">
        <f>+IF(D4121=1,COUNTIF($D$2:D4121,D4121),0)</f>
        <v>0</v>
      </c>
      <c r="D4121" s="1">
        <f>+COUNTIF($E$2:E4121,E4121)</f>
        <v>1342</v>
      </c>
      <c r="E4121" s="1" t="str">
        <f t="shared" si="128"/>
        <v/>
      </c>
      <c r="F4121" s="323">
        <f t="shared" si="129"/>
        <v>4119</v>
      </c>
      <c r="G4121" s="317"/>
      <c r="H4121" s="317"/>
      <c r="I4121" s="317"/>
      <c r="J4121" s="317"/>
      <c r="K4121" s="317"/>
      <c r="L4121" s="317"/>
      <c r="M4121" s="317"/>
      <c r="N4121" s="698"/>
      <c r="O4121" s="318"/>
      <c r="P4121" s="319"/>
      <c r="Q4121" s="320"/>
      <c r="R4121" s="319"/>
      <c r="S4121" s="319"/>
      <c r="T4121" s="320"/>
      <c r="U4121" s="321"/>
      <c r="V4121" s="270"/>
    </row>
    <row r="4122" spans="3:22">
      <c r="C4122" s="1">
        <f>+IF(D4122=1,COUNTIF($D$2:D4122,D4122),0)</f>
        <v>0</v>
      </c>
      <c r="D4122" s="1">
        <f>+COUNTIF($E$2:E4122,E4122)</f>
        <v>1343</v>
      </c>
      <c r="E4122" s="1" t="str">
        <f t="shared" si="128"/>
        <v/>
      </c>
      <c r="F4122" s="323">
        <f t="shared" si="129"/>
        <v>4120</v>
      </c>
      <c r="G4122" s="317"/>
      <c r="H4122" s="317"/>
      <c r="I4122" s="317"/>
      <c r="J4122" s="317"/>
      <c r="K4122" s="317"/>
      <c r="L4122" s="317"/>
      <c r="M4122" s="317"/>
      <c r="N4122" s="698"/>
      <c r="O4122" s="318"/>
      <c r="P4122" s="319"/>
      <c r="Q4122" s="320"/>
      <c r="R4122" s="319"/>
      <c r="S4122" s="319"/>
      <c r="T4122" s="320"/>
      <c r="U4122" s="321"/>
      <c r="V4122" s="270"/>
    </row>
    <row r="4123" spans="3:22">
      <c r="C4123" s="1">
        <f>+IF(D4123=1,COUNTIF($D$2:D4123,D4123),0)</f>
        <v>0</v>
      </c>
      <c r="D4123" s="1">
        <f>+COUNTIF($E$2:E4123,E4123)</f>
        <v>1344</v>
      </c>
      <c r="E4123" s="1" t="str">
        <f t="shared" si="128"/>
        <v/>
      </c>
      <c r="F4123" s="323">
        <f t="shared" si="129"/>
        <v>4121</v>
      </c>
      <c r="G4123" s="317"/>
      <c r="H4123" s="317"/>
      <c r="I4123" s="317"/>
      <c r="J4123" s="317"/>
      <c r="K4123" s="317"/>
      <c r="L4123" s="317"/>
      <c r="M4123" s="317"/>
      <c r="N4123" s="698"/>
      <c r="O4123" s="318"/>
      <c r="P4123" s="319"/>
      <c r="Q4123" s="320"/>
      <c r="R4123" s="319"/>
      <c r="S4123" s="319"/>
      <c r="T4123" s="320"/>
      <c r="U4123" s="321"/>
      <c r="V4123" s="270"/>
    </row>
    <row r="4124" spans="3:22">
      <c r="C4124" s="1">
        <f>+IF(D4124=1,COUNTIF($D$2:D4124,D4124),0)</f>
        <v>0</v>
      </c>
      <c r="D4124" s="1">
        <f>+COUNTIF($E$2:E4124,E4124)</f>
        <v>1345</v>
      </c>
      <c r="E4124" s="1" t="str">
        <f t="shared" si="128"/>
        <v/>
      </c>
      <c r="F4124" s="323">
        <f t="shared" si="129"/>
        <v>4122</v>
      </c>
      <c r="G4124" s="317"/>
      <c r="H4124" s="317"/>
      <c r="I4124" s="317"/>
      <c r="J4124" s="317"/>
      <c r="K4124" s="317"/>
      <c r="L4124" s="317"/>
      <c r="M4124" s="317"/>
      <c r="N4124" s="698"/>
      <c r="O4124" s="318"/>
      <c r="P4124" s="319"/>
      <c r="Q4124" s="320"/>
      <c r="R4124" s="319"/>
      <c r="S4124" s="319"/>
      <c r="T4124" s="320"/>
      <c r="U4124" s="321"/>
      <c r="V4124" s="270"/>
    </row>
    <row r="4125" spans="3:22">
      <c r="C4125" s="1">
        <f>+IF(D4125=1,COUNTIF($D$2:D4125,D4125),0)</f>
        <v>0</v>
      </c>
      <c r="D4125" s="1">
        <f>+COUNTIF($E$2:E4125,E4125)</f>
        <v>1346</v>
      </c>
      <c r="E4125" s="1" t="str">
        <f t="shared" si="128"/>
        <v/>
      </c>
      <c r="F4125" s="323">
        <f t="shared" si="129"/>
        <v>4123</v>
      </c>
      <c r="G4125" s="317"/>
      <c r="H4125" s="317"/>
      <c r="I4125" s="317"/>
      <c r="J4125" s="317"/>
      <c r="K4125" s="317"/>
      <c r="L4125" s="317"/>
      <c r="M4125" s="317"/>
      <c r="N4125" s="698"/>
      <c r="O4125" s="318"/>
      <c r="P4125" s="319"/>
      <c r="Q4125" s="320"/>
      <c r="R4125" s="319"/>
      <c r="S4125" s="319"/>
      <c r="T4125" s="320"/>
      <c r="U4125" s="321"/>
      <c r="V4125" s="270"/>
    </row>
    <row r="4126" spans="3:22">
      <c r="C4126" s="1">
        <f>+IF(D4126=1,COUNTIF($D$2:D4126,D4126),0)</f>
        <v>0</v>
      </c>
      <c r="D4126" s="1">
        <f>+COUNTIF($E$2:E4126,E4126)</f>
        <v>1347</v>
      </c>
      <c r="E4126" s="1" t="str">
        <f t="shared" si="128"/>
        <v/>
      </c>
      <c r="F4126" s="323">
        <f t="shared" si="129"/>
        <v>4124</v>
      </c>
      <c r="G4126" s="317"/>
      <c r="H4126" s="317"/>
      <c r="I4126" s="317"/>
      <c r="J4126" s="317"/>
      <c r="K4126" s="317"/>
      <c r="L4126" s="317"/>
      <c r="M4126" s="317"/>
      <c r="N4126" s="698"/>
      <c r="O4126" s="318"/>
      <c r="P4126" s="319"/>
      <c r="Q4126" s="320"/>
      <c r="R4126" s="319"/>
      <c r="S4126" s="319"/>
      <c r="T4126" s="320"/>
      <c r="U4126" s="321"/>
      <c r="V4126" s="270"/>
    </row>
    <row r="4127" spans="3:22">
      <c r="C4127" s="1">
        <f>+IF(D4127=1,COUNTIF($D$2:D4127,D4127),0)</f>
        <v>0</v>
      </c>
      <c r="D4127" s="1">
        <f>+COUNTIF($E$2:E4127,E4127)</f>
        <v>1348</v>
      </c>
      <c r="E4127" s="1" t="str">
        <f t="shared" si="128"/>
        <v/>
      </c>
      <c r="F4127" s="323">
        <f t="shared" si="129"/>
        <v>4125</v>
      </c>
      <c r="G4127" s="317"/>
      <c r="H4127" s="317"/>
      <c r="I4127" s="317"/>
      <c r="J4127" s="317"/>
      <c r="K4127" s="317"/>
      <c r="L4127" s="317"/>
      <c r="M4127" s="317"/>
      <c r="N4127" s="698"/>
      <c r="O4127" s="318"/>
      <c r="P4127" s="319"/>
      <c r="Q4127" s="320"/>
      <c r="R4127" s="319"/>
      <c r="S4127" s="319"/>
      <c r="T4127" s="320"/>
      <c r="U4127" s="321"/>
      <c r="V4127" s="270"/>
    </row>
    <row r="4128" spans="3:22">
      <c r="C4128" s="1">
        <f>+IF(D4128=1,COUNTIF($D$2:D4128,D4128),0)</f>
        <v>0</v>
      </c>
      <c r="D4128" s="1">
        <f>+COUNTIF($E$2:E4128,E4128)</f>
        <v>1349</v>
      </c>
      <c r="E4128" s="1" t="str">
        <f t="shared" si="128"/>
        <v/>
      </c>
      <c r="F4128" s="323">
        <f t="shared" si="129"/>
        <v>4126</v>
      </c>
      <c r="G4128" s="317"/>
      <c r="H4128" s="317"/>
      <c r="I4128" s="317"/>
      <c r="J4128" s="317"/>
      <c r="K4128" s="317"/>
      <c r="L4128" s="317"/>
      <c r="M4128" s="317"/>
      <c r="N4128" s="698"/>
      <c r="O4128" s="318"/>
      <c r="P4128" s="319"/>
      <c r="Q4128" s="320"/>
      <c r="R4128" s="319"/>
      <c r="S4128" s="319"/>
      <c r="T4128" s="320"/>
      <c r="U4128" s="321"/>
      <c r="V4128" s="270"/>
    </row>
    <row r="4129" spans="3:22">
      <c r="C4129" s="1">
        <f>+IF(D4129=1,COUNTIF($D$2:D4129,D4129),0)</f>
        <v>0</v>
      </c>
      <c r="D4129" s="1">
        <f>+COUNTIF($E$2:E4129,E4129)</f>
        <v>1350</v>
      </c>
      <c r="E4129" s="1" t="str">
        <f t="shared" si="128"/>
        <v/>
      </c>
      <c r="F4129" s="323">
        <f t="shared" si="129"/>
        <v>4127</v>
      </c>
      <c r="G4129" s="317"/>
      <c r="H4129" s="317"/>
      <c r="I4129" s="317"/>
      <c r="J4129" s="317"/>
      <c r="K4129" s="317"/>
      <c r="L4129" s="317"/>
      <c r="M4129" s="317"/>
      <c r="N4129" s="698"/>
      <c r="O4129" s="318"/>
      <c r="P4129" s="319"/>
      <c r="Q4129" s="320"/>
      <c r="R4129" s="319"/>
      <c r="S4129" s="319"/>
      <c r="T4129" s="320"/>
      <c r="U4129" s="321"/>
      <c r="V4129" s="270"/>
    </row>
    <row r="4130" spans="3:22">
      <c r="C4130" s="1">
        <f>+IF(D4130=1,COUNTIF($D$2:D4130,D4130),0)</f>
        <v>0</v>
      </c>
      <c r="D4130" s="1">
        <f>+COUNTIF($E$2:E4130,E4130)</f>
        <v>1351</v>
      </c>
      <c r="E4130" s="1" t="str">
        <f t="shared" si="128"/>
        <v/>
      </c>
      <c r="F4130" s="323">
        <f t="shared" si="129"/>
        <v>4128</v>
      </c>
      <c r="G4130" s="317"/>
      <c r="H4130" s="317"/>
      <c r="I4130" s="317"/>
      <c r="J4130" s="317"/>
      <c r="K4130" s="317"/>
      <c r="L4130" s="317"/>
      <c r="M4130" s="317"/>
      <c r="N4130" s="698"/>
      <c r="O4130" s="318"/>
      <c r="P4130" s="319"/>
      <c r="Q4130" s="320"/>
      <c r="R4130" s="319"/>
      <c r="S4130" s="319"/>
      <c r="T4130" s="320"/>
      <c r="U4130" s="321"/>
      <c r="V4130" s="270"/>
    </row>
    <row r="4131" spans="3:22">
      <c r="C4131" s="1">
        <f>+IF(D4131=1,COUNTIF($D$2:D4131,D4131),0)</f>
        <v>0</v>
      </c>
      <c r="D4131" s="1">
        <f>+COUNTIF($E$2:E4131,E4131)</f>
        <v>1352</v>
      </c>
      <c r="E4131" s="1" t="str">
        <f t="shared" si="128"/>
        <v/>
      </c>
      <c r="F4131" s="323">
        <f t="shared" si="129"/>
        <v>4129</v>
      </c>
      <c r="G4131" s="317"/>
      <c r="H4131" s="317"/>
      <c r="I4131" s="317"/>
      <c r="J4131" s="317"/>
      <c r="K4131" s="317"/>
      <c r="L4131" s="317"/>
      <c r="M4131" s="317"/>
      <c r="N4131" s="698"/>
      <c r="O4131" s="318"/>
      <c r="P4131" s="319"/>
      <c r="Q4131" s="320"/>
      <c r="R4131" s="319"/>
      <c r="S4131" s="319"/>
      <c r="T4131" s="320"/>
      <c r="U4131" s="321"/>
      <c r="V4131" s="270"/>
    </row>
    <row r="4132" spans="3:22">
      <c r="C4132" s="1">
        <f>+IF(D4132=1,COUNTIF($D$2:D4132,D4132),0)</f>
        <v>0</v>
      </c>
      <c r="D4132" s="1">
        <f>+COUNTIF($E$2:E4132,E4132)</f>
        <v>1353</v>
      </c>
      <c r="E4132" s="1" t="str">
        <f t="shared" si="128"/>
        <v/>
      </c>
      <c r="F4132" s="323">
        <f t="shared" si="129"/>
        <v>4130</v>
      </c>
      <c r="G4132" s="317"/>
      <c r="H4132" s="317"/>
      <c r="I4132" s="317"/>
      <c r="J4132" s="317"/>
      <c r="K4132" s="317"/>
      <c r="L4132" s="317"/>
      <c r="M4132" s="317"/>
      <c r="N4132" s="698"/>
      <c r="O4132" s="318"/>
      <c r="P4132" s="319"/>
      <c r="Q4132" s="320"/>
      <c r="R4132" s="319"/>
      <c r="S4132" s="319"/>
      <c r="T4132" s="320"/>
      <c r="U4132" s="321"/>
      <c r="V4132" s="270"/>
    </row>
    <row r="4133" spans="3:22">
      <c r="C4133" s="1">
        <f>+IF(D4133=1,COUNTIF($D$2:D4133,D4133),0)</f>
        <v>0</v>
      </c>
      <c r="D4133" s="1">
        <f>+COUNTIF($E$2:E4133,E4133)</f>
        <v>1354</v>
      </c>
      <c r="E4133" s="1" t="str">
        <f t="shared" si="128"/>
        <v/>
      </c>
      <c r="F4133" s="323">
        <f t="shared" si="129"/>
        <v>4131</v>
      </c>
      <c r="G4133" s="317"/>
      <c r="H4133" s="317"/>
      <c r="I4133" s="317"/>
      <c r="J4133" s="317"/>
      <c r="K4133" s="317"/>
      <c r="L4133" s="317"/>
      <c r="M4133" s="317"/>
      <c r="N4133" s="698"/>
      <c r="O4133" s="318"/>
      <c r="P4133" s="319"/>
      <c r="Q4133" s="320"/>
      <c r="R4133" s="319"/>
      <c r="S4133" s="319"/>
      <c r="T4133" s="320"/>
      <c r="U4133" s="321"/>
      <c r="V4133" s="270"/>
    </row>
    <row r="4134" spans="3:22">
      <c r="C4134" s="1">
        <f>+IF(D4134=1,COUNTIF($D$2:D4134,D4134),0)</f>
        <v>0</v>
      </c>
      <c r="D4134" s="1">
        <f>+COUNTIF($E$2:E4134,E4134)</f>
        <v>1355</v>
      </c>
      <c r="E4134" s="1" t="str">
        <f t="shared" si="128"/>
        <v/>
      </c>
      <c r="F4134" s="323">
        <f t="shared" si="129"/>
        <v>4132</v>
      </c>
      <c r="G4134" s="317"/>
      <c r="H4134" s="317"/>
      <c r="I4134" s="317"/>
      <c r="J4134" s="317"/>
      <c r="K4134" s="317"/>
      <c r="L4134" s="317"/>
      <c r="M4134" s="317"/>
      <c r="N4134" s="698"/>
      <c r="O4134" s="318"/>
      <c r="P4134" s="319"/>
      <c r="Q4134" s="320"/>
      <c r="R4134" s="319"/>
      <c r="S4134" s="319"/>
      <c r="T4134" s="320"/>
      <c r="U4134" s="321"/>
      <c r="V4134" s="270"/>
    </row>
    <row r="4135" spans="3:22">
      <c r="C4135" s="1">
        <f>+IF(D4135=1,COUNTIF($D$2:D4135,D4135),0)</f>
        <v>0</v>
      </c>
      <c r="D4135" s="1">
        <f>+COUNTIF($E$2:E4135,E4135)</f>
        <v>1356</v>
      </c>
      <c r="E4135" s="1" t="str">
        <f t="shared" si="128"/>
        <v/>
      </c>
      <c r="F4135" s="323">
        <f t="shared" si="129"/>
        <v>4133</v>
      </c>
      <c r="G4135" s="317"/>
      <c r="H4135" s="317"/>
      <c r="I4135" s="317"/>
      <c r="J4135" s="317"/>
      <c r="K4135" s="317"/>
      <c r="L4135" s="317"/>
      <c r="M4135" s="317"/>
      <c r="N4135" s="698"/>
      <c r="O4135" s="318"/>
      <c r="P4135" s="319"/>
      <c r="Q4135" s="320"/>
      <c r="R4135" s="319"/>
      <c r="S4135" s="319"/>
      <c r="T4135" s="320"/>
      <c r="U4135" s="321"/>
      <c r="V4135" s="270"/>
    </row>
    <row r="4136" spans="3:22">
      <c r="C4136" s="1">
        <f>+IF(D4136=1,COUNTIF($D$2:D4136,D4136),0)</f>
        <v>0</v>
      </c>
      <c r="D4136" s="1">
        <f>+COUNTIF($E$2:E4136,E4136)</f>
        <v>1357</v>
      </c>
      <c r="E4136" s="1" t="str">
        <f t="shared" si="128"/>
        <v/>
      </c>
      <c r="F4136" s="323">
        <f t="shared" si="129"/>
        <v>4134</v>
      </c>
      <c r="G4136" s="317"/>
      <c r="H4136" s="317"/>
      <c r="I4136" s="317"/>
      <c r="J4136" s="317"/>
      <c r="K4136" s="317"/>
      <c r="L4136" s="317"/>
      <c r="M4136" s="317"/>
      <c r="N4136" s="698"/>
      <c r="O4136" s="318"/>
      <c r="P4136" s="319"/>
      <c r="Q4136" s="320"/>
      <c r="R4136" s="319"/>
      <c r="S4136" s="319"/>
      <c r="T4136" s="320"/>
      <c r="U4136" s="321"/>
      <c r="V4136" s="270"/>
    </row>
    <row r="4137" spans="3:22">
      <c r="C4137" s="1">
        <f>+IF(D4137=1,COUNTIF($D$2:D4137,D4137),0)</f>
        <v>0</v>
      </c>
      <c r="D4137" s="1">
        <f>+COUNTIF($E$2:E4137,E4137)</f>
        <v>1358</v>
      </c>
      <c r="E4137" s="1" t="str">
        <f t="shared" si="128"/>
        <v/>
      </c>
      <c r="F4137" s="323">
        <f t="shared" si="129"/>
        <v>4135</v>
      </c>
      <c r="G4137" s="317"/>
      <c r="H4137" s="317"/>
      <c r="I4137" s="317"/>
      <c r="J4137" s="317"/>
      <c r="K4137" s="317"/>
      <c r="L4137" s="317"/>
      <c r="M4137" s="317"/>
      <c r="N4137" s="698"/>
      <c r="O4137" s="318"/>
      <c r="P4137" s="319"/>
      <c r="Q4137" s="320"/>
      <c r="R4137" s="319"/>
      <c r="S4137" s="319"/>
      <c r="T4137" s="320"/>
      <c r="U4137" s="321"/>
      <c r="V4137" s="270"/>
    </row>
    <row r="4138" spans="3:22">
      <c r="C4138" s="1">
        <f>+IF(D4138=1,COUNTIF($D$2:D4138,D4138),0)</f>
        <v>0</v>
      </c>
      <c r="D4138" s="1">
        <f>+COUNTIF($E$2:E4138,E4138)</f>
        <v>1359</v>
      </c>
      <c r="E4138" s="1" t="str">
        <f t="shared" si="128"/>
        <v/>
      </c>
      <c r="F4138" s="323">
        <f t="shared" si="129"/>
        <v>4136</v>
      </c>
      <c r="G4138" s="317"/>
      <c r="H4138" s="317"/>
      <c r="I4138" s="317"/>
      <c r="J4138" s="317"/>
      <c r="K4138" s="317"/>
      <c r="L4138" s="317"/>
      <c r="M4138" s="317"/>
      <c r="N4138" s="698"/>
      <c r="O4138" s="318"/>
      <c r="P4138" s="319"/>
      <c r="Q4138" s="320"/>
      <c r="R4138" s="319"/>
      <c r="S4138" s="319"/>
      <c r="T4138" s="320"/>
      <c r="U4138" s="321"/>
      <c r="V4138" s="270"/>
    </row>
    <row r="4139" spans="3:22">
      <c r="C4139" s="1">
        <f>+IF(D4139=1,COUNTIF($D$2:D4139,D4139),0)</f>
        <v>0</v>
      </c>
      <c r="D4139" s="1">
        <f>+COUNTIF($E$2:E4139,E4139)</f>
        <v>1360</v>
      </c>
      <c r="E4139" s="1" t="str">
        <f t="shared" si="128"/>
        <v/>
      </c>
      <c r="F4139" s="323">
        <f t="shared" si="129"/>
        <v>4137</v>
      </c>
      <c r="G4139" s="317"/>
      <c r="H4139" s="317"/>
      <c r="I4139" s="317"/>
      <c r="J4139" s="317"/>
      <c r="K4139" s="317"/>
      <c r="L4139" s="317"/>
      <c r="M4139" s="317"/>
      <c r="N4139" s="698"/>
      <c r="O4139" s="318"/>
      <c r="P4139" s="319"/>
      <c r="Q4139" s="320"/>
      <c r="R4139" s="319"/>
      <c r="S4139" s="319"/>
      <c r="T4139" s="320"/>
      <c r="U4139" s="321"/>
      <c r="V4139" s="270"/>
    </row>
    <row r="4140" spans="3:22">
      <c r="C4140" s="1">
        <f>+IF(D4140=1,COUNTIF($D$2:D4140,D4140),0)</f>
        <v>0</v>
      </c>
      <c r="D4140" s="1">
        <f>+COUNTIF($E$2:E4140,E4140)</f>
        <v>1361</v>
      </c>
      <c r="E4140" s="1" t="str">
        <f t="shared" si="128"/>
        <v/>
      </c>
      <c r="F4140" s="323">
        <f t="shared" si="129"/>
        <v>4138</v>
      </c>
      <c r="G4140" s="317"/>
      <c r="H4140" s="317"/>
      <c r="I4140" s="317"/>
      <c r="J4140" s="317"/>
      <c r="K4140" s="317"/>
      <c r="L4140" s="317"/>
      <c r="M4140" s="317"/>
      <c r="N4140" s="698"/>
      <c r="O4140" s="318"/>
      <c r="P4140" s="319"/>
      <c r="Q4140" s="320"/>
      <c r="R4140" s="319"/>
      <c r="S4140" s="319"/>
      <c r="T4140" s="320"/>
      <c r="U4140" s="321"/>
      <c r="V4140" s="270"/>
    </row>
    <row r="4141" spans="3:22">
      <c r="C4141" s="1">
        <f>+IF(D4141=1,COUNTIF($D$2:D4141,D4141),0)</f>
        <v>0</v>
      </c>
      <c r="D4141" s="1">
        <f>+COUNTIF($E$2:E4141,E4141)</f>
        <v>1362</v>
      </c>
      <c r="E4141" s="1" t="str">
        <f t="shared" si="128"/>
        <v/>
      </c>
      <c r="F4141" s="323">
        <f t="shared" si="129"/>
        <v>4139</v>
      </c>
      <c r="G4141" s="317"/>
      <c r="H4141" s="317"/>
      <c r="I4141" s="317"/>
      <c r="J4141" s="317"/>
      <c r="K4141" s="317"/>
      <c r="L4141" s="317"/>
      <c r="M4141" s="317"/>
      <c r="N4141" s="698"/>
      <c r="O4141" s="318"/>
      <c r="P4141" s="319"/>
      <c r="Q4141" s="320"/>
      <c r="R4141" s="319"/>
      <c r="S4141" s="319"/>
      <c r="T4141" s="320"/>
      <c r="U4141" s="321"/>
      <c r="V4141" s="270"/>
    </row>
    <row r="4142" spans="3:22">
      <c r="C4142" s="1">
        <f>+IF(D4142=1,COUNTIF($D$2:D4142,D4142),0)</f>
        <v>0</v>
      </c>
      <c r="D4142" s="1">
        <f>+COUNTIF($E$2:E4142,E4142)</f>
        <v>1363</v>
      </c>
      <c r="E4142" s="1" t="str">
        <f t="shared" si="128"/>
        <v/>
      </c>
      <c r="F4142" s="323">
        <f t="shared" si="129"/>
        <v>4140</v>
      </c>
      <c r="G4142" s="317"/>
      <c r="H4142" s="317"/>
      <c r="I4142" s="317"/>
      <c r="J4142" s="317"/>
      <c r="K4142" s="317"/>
      <c r="L4142" s="317"/>
      <c r="M4142" s="317"/>
      <c r="N4142" s="698"/>
      <c r="O4142" s="318"/>
      <c r="P4142" s="319"/>
      <c r="Q4142" s="320"/>
      <c r="R4142" s="319"/>
      <c r="S4142" s="319"/>
      <c r="T4142" s="320"/>
      <c r="U4142" s="321"/>
      <c r="V4142" s="270"/>
    </row>
    <row r="4143" spans="3:22">
      <c r="C4143" s="1">
        <f>+IF(D4143=1,COUNTIF($D$2:D4143,D4143),0)</f>
        <v>0</v>
      </c>
      <c r="D4143" s="1">
        <f>+COUNTIF($E$2:E4143,E4143)</f>
        <v>1364</v>
      </c>
      <c r="E4143" s="1" t="str">
        <f t="shared" si="128"/>
        <v/>
      </c>
      <c r="F4143" s="323">
        <f t="shared" si="129"/>
        <v>4141</v>
      </c>
      <c r="G4143" s="317"/>
      <c r="H4143" s="317"/>
      <c r="I4143" s="317"/>
      <c r="J4143" s="317"/>
      <c r="K4143" s="317"/>
      <c r="L4143" s="317"/>
      <c r="M4143" s="317"/>
      <c r="N4143" s="698"/>
      <c r="O4143" s="318"/>
      <c r="P4143" s="319"/>
      <c r="Q4143" s="320"/>
      <c r="R4143" s="319"/>
      <c r="S4143" s="319"/>
      <c r="T4143" s="320"/>
      <c r="U4143" s="321"/>
      <c r="V4143" s="270"/>
    </row>
    <row r="4144" spans="3:22">
      <c r="C4144" s="1">
        <f>+IF(D4144=1,COUNTIF($D$2:D4144,D4144),0)</f>
        <v>0</v>
      </c>
      <c r="D4144" s="1">
        <f>+COUNTIF($E$2:E4144,E4144)</f>
        <v>1365</v>
      </c>
      <c r="E4144" s="1" t="str">
        <f t="shared" si="128"/>
        <v/>
      </c>
      <c r="F4144" s="323">
        <f t="shared" si="129"/>
        <v>4142</v>
      </c>
      <c r="G4144" s="317"/>
      <c r="H4144" s="317"/>
      <c r="I4144" s="317"/>
      <c r="J4144" s="317"/>
      <c r="K4144" s="317"/>
      <c r="L4144" s="317"/>
      <c r="M4144" s="317"/>
      <c r="N4144" s="698"/>
      <c r="O4144" s="318"/>
      <c r="P4144" s="319"/>
      <c r="Q4144" s="320"/>
      <c r="R4144" s="319"/>
      <c r="S4144" s="319"/>
      <c r="T4144" s="320"/>
      <c r="U4144" s="321"/>
      <c r="V4144" s="270"/>
    </row>
    <row r="4145" spans="3:22">
      <c r="C4145" s="1">
        <f>+IF(D4145=1,COUNTIF($D$2:D4145,D4145),0)</f>
        <v>0</v>
      </c>
      <c r="D4145" s="1">
        <f>+COUNTIF($E$2:E4145,E4145)</f>
        <v>1366</v>
      </c>
      <c r="E4145" s="1" t="str">
        <f t="shared" si="128"/>
        <v/>
      </c>
      <c r="F4145" s="323">
        <f t="shared" si="129"/>
        <v>4143</v>
      </c>
      <c r="G4145" s="317"/>
      <c r="H4145" s="317"/>
      <c r="I4145" s="317"/>
      <c r="J4145" s="317"/>
      <c r="K4145" s="317"/>
      <c r="L4145" s="317"/>
      <c r="M4145" s="317"/>
      <c r="N4145" s="698"/>
      <c r="O4145" s="318"/>
      <c r="P4145" s="319"/>
      <c r="Q4145" s="320"/>
      <c r="R4145" s="319"/>
      <c r="S4145" s="319"/>
      <c r="T4145" s="320"/>
      <c r="U4145" s="321"/>
      <c r="V4145" s="270"/>
    </row>
    <row r="4146" spans="3:22">
      <c r="C4146" s="1">
        <f>+IF(D4146=1,COUNTIF($D$2:D4146,D4146),0)</f>
        <v>0</v>
      </c>
      <c r="D4146" s="1">
        <f>+COUNTIF($E$2:E4146,E4146)</f>
        <v>1367</v>
      </c>
      <c r="E4146" s="1" t="str">
        <f t="shared" si="128"/>
        <v/>
      </c>
      <c r="F4146" s="323">
        <f t="shared" si="129"/>
        <v>4144</v>
      </c>
      <c r="G4146" s="317"/>
      <c r="H4146" s="317"/>
      <c r="I4146" s="317"/>
      <c r="J4146" s="317"/>
      <c r="K4146" s="317"/>
      <c r="L4146" s="317"/>
      <c r="M4146" s="317"/>
      <c r="N4146" s="698"/>
      <c r="O4146" s="318"/>
      <c r="P4146" s="319"/>
      <c r="Q4146" s="320"/>
      <c r="R4146" s="319"/>
      <c r="S4146" s="319"/>
      <c r="T4146" s="320"/>
      <c r="U4146" s="321"/>
      <c r="V4146" s="270"/>
    </row>
    <row r="4147" spans="3:22">
      <c r="C4147" s="1">
        <f>+IF(D4147=1,COUNTIF($D$2:D4147,D4147),0)</f>
        <v>0</v>
      </c>
      <c r="D4147" s="1">
        <f>+COUNTIF($E$2:E4147,E4147)</f>
        <v>1368</v>
      </c>
      <c r="E4147" s="1" t="str">
        <f t="shared" si="128"/>
        <v/>
      </c>
      <c r="F4147" s="323">
        <f t="shared" si="129"/>
        <v>4145</v>
      </c>
      <c r="G4147" s="317"/>
      <c r="H4147" s="317"/>
      <c r="I4147" s="317"/>
      <c r="J4147" s="317"/>
      <c r="K4147" s="317"/>
      <c r="L4147" s="317"/>
      <c r="M4147" s="317"/>
      <c r="N4147" s="698"/>
      <c r="O4147" s="318"/>
      <c r="P4147" s="319"/>
      <c r="Q4147" s="320"/>
      <c r="R4147" s="319"/>
      <c r="S4147" s="319"/>
      <c r="T4147" s="320"/>
      <c r="U4147" s="321"/>
      <c r="V4147" s="270"/>
    </row>
    <row r="4148" spans="3:22">
      <c r="C4148" s="1">
        <f>+IF(D4148=1,COUNTIF($D$2:D4148,D4148),0)</f>
        <v>0</v>
      </c>
      <c r="D4148" s="1">
        <f>+COUNTIF($E$2:E4148,E4148)</f>
        <v>1369</v>
      </c>
      <c r="E4148" s="1" t="str">
        <f t="shared" si="128"/>
        <v/>
      </c>
      <c r="F4148" s="323">
        <f t="shared" si="129"/>
        <v>4146</v>
      </c>
      <c r="G4148" s="317"/>
      <c r="H4148" s="317"/>
      <c r="I4148" s="317"/>
      <c r="J4148" s="317"/>
      <c r="K4148" s="317"/>
      <c r="L4148" s="317"/>
      <c r="M4148" s="317"/>
      <c r="N4148" s="698"/>
      <c r="O4148" s="318"/>
      <c r="P4148" s="319"/>
      <c r="Q4148" s="320"/>
      <c r="R4148" s="319"/>
      <c r="S4148" s="319"/>
      <c r="T4148" s="320"/>
      <c r="U4148" s="321"/>
      <c r="V4148" s="270"/>
    </row>
    <row r="4149" spans="3:22">
      <c r="C4149" s="1">
        <f>+IF(D4149=1,COUNTIF($D$2:D4149,D4149),0)</f>
        <v>0</v>
      </c>
      <c r="D4149" s="1">
        <f>+COUNTIF($E$2:E4149,E4149)</f>
        <v>1370</v>
      </c>
      <c r="E4149" s="1" t="str">
        <f t="shared" si="128"/>
        <v/>
      </c>
      <c r="F4149" s="323">
        <f t="shared" si="129"/>
        <v>4147</v>
      </c>
      <c r="G4149" s="317"/>
      <c r="H4149" s="317"/>
      <c r="I4149" s="317"/>
      <c r="J4149" s="317"/>
      <c r="K4149" s="317"/>
      <c r="L4149" s="317"/>
      <c r="M4149" s="317"/>
      <c r="N4149" s="698"/>
      <c r="O4149" s="318"/>
      <c r="P4149" s="319"/>
      <c r="Q4149" s="320"/>
      <c r="R4149" s="319"/>
      <c r="S4149" s="319"/>
      <c r="T4149" s="320"/>
      <c r="U4149" s="321"/>
      <c r="V4149" s="270"/>
    </row>
    <row r="4150" spans="3:22">
      <c r="C4150" s="1">
        <f>+IF(D4150=1,COUNTIF($D$2:D4150,D4150),0)</f>
        <v>0</v>
      </c>
      <c r="D4150" s="1">
        <f>+COUNTIF($E$2:E4150,E4150)</f>
        <v>1371</v>
      </c>
      <c r="E4150" s="1" t="str">
        <f t="shared" si="128"/>
        <v/>
      </c>
      <c r="F4150" s="323">
        <f t="shared" si="129"/>
        <v>4148</v>
      </c>
      <c r="G4150" s="317"/>
      <c r="H4150" s="317"/>
      <c r="I4150" s="317"/>
      <c r="J4150" s="317"/>
      <c r="K4150" s="317"/>
      <c r="L4150" s="317"/>
      <c r="M4150" s="317"/>
      <c r="N4150" s="698"/>
      <c r="O4150" s="318"/>
      <c r="P4150" s="319"/>
      <c r="Q4150" s="320"/>
      <c r="R4150" s="319"/>
      <c r="S4150" s="319"/>
      <c r="T4150" s="320"/>
      <c r="U4150" s="321"/>
      <c r="V4150" s="270"/>
    </row>
    <row r="4151" spans="3:22">
      <c r="C4151" s="1">
        <f>+IF(D4151=1,COUNTIF($D$2:D4151,D4151),0)</f>
        <v>0</v>
      </c>
      <c r="D4151" s="1">
        <f>+COUNTIF($E$2:E4151,E4151)</f>
        <v>1372</v>
      </c>
      <c r="E4151" s="1" t="str">
        <f t="shared" si="128"/>
        <v/>
      </c>
      <c r="F4151" s="323">
        <f t="shared" si="129"/>
        <v>4149</v>
      </c>
      <c r="G4151" s="317"/>
      <c r="H4151" s="317"/>
      <c r="I4151" s="317"/>
      <c r="J4151" s="317"/>
      <c r="K4151" s="317"/>
      <c r="L4151" s="317"/>
      <c r="M4151" s="317"/>
      <c r="N4151" s="698"/>
      <c r="O4151" s="318"/>
      <c r="P4151" s="319"/>
      <c r="Q4151" s="320"/>
      <c r="R4151" s="319"/>
      <c r="S4151" s="319"/>
      <c r="T4151" s="320"/>
      <c r="U4151" s="321"/>
      <c r="V4151" s="270"/>
    </row>
    <row r="4152" spans="3:22">
      <c r="C4152" s="1">
        <f>+IF(D4152=1,COUNTIF($D$2:D4152,D4152),0)</f>
        <v>0</v>
      </c>
      <c r="D4152" s="1">
        <f>+COUNTIF($E$2:E4152,E4152)</f>
        <v>1373</v>
      </c>
      <c r="E4152" s="1" t="str">
        <f t="shared" si="128"/>
        <v/>
      </c>
      <c r="F4152" s="323">
        <f t="shared" si="129"/>
        <v>4150</v>
      </c>
      <c r="G4152" s="317"/>
      <c r="H4152" s="317"/>
      <c r="I4152" s="317"/>
      <c r="J4152" s="317"/>
      <c r="K4152" s="317"/>
      <c r="L4152" s="317"/>
      <c r="M4152" s="317"/>
      <c r="N4152" s="698"/>
      <c r="O4152" s="318"/>
      <c r="P4152" s="319"/>
      <c r="Q4152" s="320"/>
      <c r="R4152" s="319"/>
      <c r="S4152" s="319"/>
      <c r="T4152" s="320"/>
      <c r="U4152" s="321"/>
      <c r="V4152" s="270"/>
    </row>
    <row r="4153" spans="3:22">
      <c r="C4153" s="1">
        <f>+IF(D4153=1,COUNTIF($D$2:D4153,D4153),0)</f>
        <v>0</v>
      </c>
      <c r="D4153" s="1">
        <f>+COUNTIF($E$2:E4153,E4153)</f>
        <v>1374</v>
      </c>
      <c r="E4153" s="1" t="str">
        <f t="shared" si="128"/>
        <v/>
      </c>
      <c r="F4153" s="323">
        <f t="shared" si="129"/>
        <v>4151</v>
      </c>
      <c r="G4153" s="317"/>
      <c r="H4153" s="317"/>
      <c r="I4153" s="317"/>
      <c r="J4153" s="317"/>
      <c r="K4153" s="317"/>
      <c r="L4153" s="317"/>
      <c r="M4153" s="317"/>
      <c r="N4153" s="698"/>
      <c r="O4153" s="318"/>
      <c r="P4153" s="319"/>
      <c r="Q4153" s="320"/>
      <c r="R4153" s="319"/>
      <c r="S4153" s="319"/>
      <c r="T4153" s="320"/>
      <c r="U4153" s="321"/>
      <c r="V4153" s="270"/>
    </row>
    <row r="4154" spans="3:22">
      <c r="C4154" s="1">
        <f>+IF(D4154=1,COUNTIF($D$2:D4154,D4154),0)</f>
        <v>0</v>
      </c>
      <c r="D4154" s="1">
        <f>+COUNTIF($E$2:E4154,E4154)</f>
        <v>1375</v>
      </c>
      <c r="E4154" s="1" t="str">
        <f t="shared" si="128"/>
        <v/>
      </c>
      <c r="F4154" s="323">
        <f t="shared" si="129"/>
        <v>4152</v>
      </c>
      <c r="G4154" s="317"/>
      <c r="H4154" s="317"/>
      <c r="I4154" s="317"/>
      <c r="J4154" s="317"/>
      <c r="K4154" s="317"/>
      <c r="L4154" s="317"/>
      <c r="M4154" s="317"/>
      <c r="N4154" s="698"/>
      <c r="O4154" s="318"/>
      <c r="P4154" s="319"/>
      <c r="Q4154" s="320"/>
      <c r="R4154" s="319"/>
      <c r="S4154" s="319"/>
      <c r="T4154" s="320"/>
      <c r="U4154" s="321"/>
      <c r="V4154" s="270"/>
    </row>
    <row r="4155" spans="3:22">
      <c r="C4155" s="1">
        <f>+IF(D4155=1,COUNTIF($D$2:D4155,D4155),0)</f>
        <v>0</v>
      </c>
      <c r="D4155" s="1">
        <f>+COUNTIF($E$2:E4155,E4155)</f>
        <v>1376</v>
      </c>
      <c r="E4155" s="1" t="str">
        <f t="shared" si="128"/>
        <v/>
      </c>
      <c r="F4155" s="323">
        <f t="shared" si="129"/>
        <v>4153</v>
      </c>
      <c r="G4155" s="317"/>
      <c r="H4155" s="317"/>
      <c r="I4155" s="317"/>
      <c r="J4155" s="317"/>
      <c r="K4155" s="317"/>
      <c r="L4155" s="317"/>
      <c r="M4155" s="317"/>
      <c r="N4155" s="698"/>
      <c r="O4155" s="318"/>
      <c r="P4155" s="319"/>
      <c r="Q4155" s="320"/>
      <c r="R4155" s="319"/>
      <c r="S4155" s="319"/>
      <c r="T4155" s="320"/>
      <c r="U4155" s="321"/>
      <c r="V4155" s="270"/>
    </row>
    <row r="4156" spans="3:22">
      <c r="C4156" s="1">
        <f>+IF(D4156=1,COUNTIF($D$2:D4156,D4156),0)</f>
        <v>0</v>
      </c>
      <c r="D4156" s="1">
        <f>+COUNTIF($E$2:E4156,E4156)</f>
        <v>1377</v>
      </c>
      <c r="E4156" s="1" t="str">
        <f t="shared" si="128"/>
        <v/>
      </c>
      <c r="F4156" s="323">
        <f t="shared" si="129"/>
        <v>4154</v>
      </c>
      <c r="G4156" s="317"/>
      <c r="H4156" s="317"/>
      <c r="I4156" s="317"/>
      <c r="J4156" s="317"/>
      <c r="K4156" s="317"/>
      <c r="L4156" s="317"/>
      <c r="M4156" s="317"/>
      <c r="N4156" s="698"/>
      <c r="O4156" s="318"/>
      <c r="P4156" s="319"/>
      <c r="Q4156" s="320"/>
      <c r="R4156" s="319"/>
      <c r="S4156" s="319"/>
      <c r="T4156" s="320"/>
      <c r="U4156" s="321"/>
      <c r="V4156" s="270"/>
    </row>
    <row r="4157" spans="3:22">
      <c r="C4157" s="1">
        <f>+IF(D4157=1,COUNTIF($D$2:D4157,D4157),0)</f>
        <v>0</v>
      </c>
      <c r="D4157" s="1">
        <f>+COUNTIF($E$2:E4157,E4157)</f>
        <v>1378</v>
      </c>
      <c r="E4157" s="1" t="str">
        <f t="shared" si="128"/>
        <v/>
      </c>
      <c r="F4157" s="323">
        <f t="shared" si="129"/>
        <v>4155</v>
      </c>
      <c r="G4157" s="317"/>
      <c r="H4157" s="317"/>
      <c r="I4157" s="317"/>
      <c r="J4157" s="317"/>
      <c r="K4157" s="317"/>
      <c r="L4157" s="317"/>
      <c r="M4157" s="317"/>
      <c r="N4157" s="698"/>
      <c r="O4157" s="318"/>
      <c r="P4157" s="319"/>
      <c r="Q4157" s="320"/>
      <c r="R4157" s="319"/>
      <c r="S4157" s="319"/>
      <c r="T4157" s="320"/>
      <c r="U4157" s="321"/>
      <c r="V4157" s="270"/>
    </row>
    <row r="4158" spans="3:22">
      <c r="C4158" s="1">
        <f>+IF(D4158=1,COUNTIF($D$2:D4158,D4158),0)</f>
        <v>0</v>
      </c>
      <c r="D4158" s="1">
        <f>+COUNTIF($E$2:E4158,E4158)</f>
        <v>1379</v>
      </c>
      <c r="E4158" s="1" t="str">
        <f t="shared" si="128"/>
        <v/>
      </c>
      <c r="F4158" s="323">
        <f t="shared" si="129"/>
        <v>4156</v>
      </c>
      <c r="G4158" s="317"/>
      <c r="H4158" s="317"/>
      <c r="I4158" s="317"/>
      <c r="J4158" s="317"/>
      <c r="K4158" s="317"/>
      <c r="L4158" s="317"/>
      <c r="M4158" s="317"/>
      <c r="N4158" s="698"/>
      <c r="O4158" s="318"/>
      <c r="P4158" s="319"/>
      <c r="Q4158" s="320"/>
      <c r="R4158" s="319"/>
      <c r="S4158" s="319"/>
      <c r="T4158" s="320"/>
      <c r="U4158" s="321"/>
      <c r="V4158" s="270"/>
    </row>
    <row r="4159" spans="3:22">
      <c r="C4159" s="1">
        <f>+IF(D4159=1,COUNTIF($D$2:D4159,D4159),0)</f>
        <v>0</v>
      </c>
      <c r="D4159" s="1">
        <f>+COUNTIF($E$2:E4159,E4159)</f>
        <v>1380</v>
      </c>
      <c r="E4159" s="1" t="str">
        <f t="shared" si="128"/>
        <v/>
      </c>
      <c r="F4159" s="323">
        <f t="shared" si="129"/>
        <v>4157</v>
      </c>
      <c r="G4159" s="317"/>
      <c r="H4159" s="317"/>
      <c r="I4159" s="317"/>
      <c r="J4159" s="317"/>
      <c r="K4159" s="317"/>
      <c r="L4159" s="317"/>
      <c r="M4159" s="317"/>
      <c r="N4159" s="698"/>
      <c r="O4159" s="318"/>
      <c r="P4159" s="319"/>
      <c r="Q4159" s="320"/>
      <c r="R4159" s="319"/>
      <c r="S4159" s="319"/>
      <c r="T4159" s="320"/>
      <c r="U4159" s="321"/>
      <c r="V4159" s="270"/>
    </row>
    <row r="4160" spans="3:22">
      <c r="C4160" s="1">
        <f>+IF(D4160=1,COUNTIF($D$2:D4160,D4160),0)</f>
        <v>0</v>
      </c>
      <c r="D4160" s="1">
        <f>+COUNTIF($E$2:E4160,E4160)</f>
        <v>1381</v>
      </c>
      <c r="E4160" s="1" t="str">
        <f t="shared" si="128"/>
        <v/>
      </c>
      <c r="F4160" s="323">
        <f t="shared" si="129"/>
        <v>4158</v>
      </c>
      <c r="G4160" s="317"/>
      <c r="H4160" s="317"/>
      <c r="I4160" s="317"/>
      <c r="J4160" s="317"/>
      <c r="K4160" s="317"/>
      <c r="L4160" s="317"/>
      <c r="M4160" s="317"/>
      <c r="N4160" s="698"/>
      <c r="O4160" s="318"/>
      <c r="P4160" s="319"/>
      <c r="Q4160" s="320"/>
      <c r="R4160" s="319"/>
      <c r="S4160" s="319"/>
      <c r="T4160" s="320"/>
      <c r="U4160" s="321"/>
      <c r="V4160" s="270"/>
    </row>
    <row r="4161" spans="3:22">
      <c r="C4161" s="1">
        <f>+IF(D4161=1,COUNTIF($D$2:D4161,D4161),0)</f>
        <v>0</v>
      </c>
      <c r="D4161" s="1">
        <f>+COUNTIF($E$2:E4161,E4161)</f>
        <v>1382</v>
      </c>
      <c r="E4161" s="1" t="str">
        <f t="shared" si="128"/>
        <v/>
      </c>
      <c r="F4161" s="323">
        <f t="shared" si="129"/>
        <v>4159</v>
      </c>
      <c r="G4161" s="317"/>
      <c r="H4161" s="317"/>
      <c r="I4161" s="317"/>
      <c r="J4161" s="317"/>
      <c r="K4161" s="317"/>
      <c r="L4161" s="317"/>
      <c r="M4161" s="317"/>
      <c r="N4161" s="698"/>
      <c r="O4161" s="318"/>
      <c r="P4161" s="319"/>
      <c r="Q4161" s="320"/>
      <c r="R4161" s="319"/>
      <c r="S4161" s="319"/>
      <c r="T4161" s="320"/>
      <c r="U4161" s="321"/>
      <c r="V4161" s="270"/>
    </row>
    <row r="4162" spans="3:22">
      <c r="C4162" s="1">
        <f>+IF(D4162=1,COUNTIF($D$2:D4162,D4162),0)</f>
        <v>0</v>
      </c>
      <c r="D4162" s="1">
        <f>+COUNTIF($E$2:E4162,E4162)</f>
        <v>1383</v>
      </c>
      <c r="E4162" s="1" t="str">
        <f t="shared" si="128"/>
        <v/>
      </c>
      <c r="F4162" s="323">
        <f t="shared" si="129"/>
        <v>4160</v>
      </c>
      <c r="G4162" s="317"/>
      <c r="H4162" s="317"/>
      <c r="I4162" s="317"/>
      <c r="J4162" s="317"/>
      <c r="K4162" s="317"/>
      <c r="L4162" s="317"/>
      <c r="M4162" s="317"/>
      <c r="N4162" s="698"/>
      <c r="O4162" s="318"/>
      <c r="P4162" s="319"/>
      <c r="Q4162" s="320"/>
      <c r="R4162" s="319"/>
      <c r="S4162" s="319"/>
      <c r="T4162" s="320"/>
      <c r="U4162" s="321"/>
      <c r="V4162" s="270"/>
    </row>
    <row r="4163" spans="3:22">
      <c r="C4163" s="1">
        <f>+IF(D4163=1,COUNTIF($D$2:D4163,D4163),0)</f>
        <v>0</v>
      </c>
      <c r="D4163" s="1">
        <f>+COUNTIF($E$2:E4163,E4163)</f>
        <v>1384</v>
      </c>
      <c r="E4163" s="1" t="str">
        <f t="shared" si="128"/>
        <v/>
      </c>
      <c r="F4163" s="323">
        <f t="shared" si="129"/>
        <v>4161</v>
      </c>
      <c r="G4163" s="317"/>
      <c r="H4163" s="317"/>
      <c r="I4163" s="317"/>
      <c r="J4163" s="317"/>
      <c r="K4163" s="317"/>
      <c r="L4163" s="317"/>
      <c r="M4163" s="317"/>
      <c r="N4163" s="698"/>
      <c r="O4163" s="318"/>
      <c r="P4163" s="319"/>
      <c r="Q4163" s="320"/>
      <c r="R4163" s="319"/>
      <c r="S4163" s="319"/>
      <c r="T4163" s="320"/>
      <c r="U4163" s="321"/>
      <c r="V4163" s="270"/>
    </row>
    <row r="4164" spans="3:22">
      <c r="C4164" s="1">
        <f>+IF(D4164=1,COUNTIF($D$2:D4164,D4164),0)</f>
        <v>0</v>
      </c>
      <c r="D4164" s="1">
        <f>+COUNTIF($E$2:E4164,E4164)</f>
        <v>1385</v>
      </c>
      <c r="E4164" s="1" t="str">
        <f t="shared" ref="E4164:E4227" si="130">+K4164&amp;N4164</f>
        <v/>
      </c>
      <c r="F4164" s="323">
        <f t="shared" si="129"/>
        <v>4162</v>
      </c>
      <c r="G4164" s="317"/>
      <c r="H4164" s="317"/>
      <c r="I4164" s="317"/>
      <c r="J4164" s="317"/>
      <c r="K4164" s="317"/>
      <c r="L4164" s="317"/>
      <c r="M4164" s="317"/>
      <c r="N4164" s="698"/>
      <c r="O4164" s="318"/>
      <c r="P4164" s="319"/>
      <c r="Q4164" s="320"/>
      <c r="R4164" s="319"/>
      <c r="S4164" s="319"/>
      <c r="T4164" s="320"/>
      <c r="U4164" s="321"/>
      <c r="V4164" s="270"/>
    </row>
    <row r="4165" spans="3:22">
      <c r="C4165" s="1">
        <f>+IF(D4165=1,COUNTIF($D$2:D4165,D4165),0)</f>
        <v>0</v>
      </c>
      <c r="D4165" s="1">
        <f>+COUNTIF($E$2:E4165,E4165)</f>
        <v>1386</v>
      </c>
      <c r="E4165" s="1" t="str">
        <f t="shared" si="130"/>
        <v/>
      </c>
      <c r="F4165" s="323">
        <f t="shared" ref="F4165:F4228" si="131">ROW()-2</f>
        <v>4163</v>
      </c>
      <c r="G4165" s="317"/>
      <c r="H4165" s="317"/>
      <c r="I4165" s="317"/>
      <c r="J4165" s="317"/>
      <c r="K4165" s="317"/>
      <c r="L4165" s="317"/>
      <c r="M4165" s="317"/>
      <c r="N4165" s="698"/>
      <c r="O4165" s="318"/>
      <c r="P4165" s="319"/>
      <c r="Q4165" s="320"/>
      <c r="R4165" s="319"/>
      <c r="S4165" s="319"/>
      <c r="T4165" s="320"/>
      <c r="U4165" s="321"/>
      <c r="V4165" s="270"/>
    </row>
    <row r="4166" spans="3:22">
      <c r="C4166" s="1">
        <f>+IF(D4166=1,COUNTIF($D$2:D4166,D4166),0)</f>
        <v>0</v>
      </c>
      <c r="D4166" s="1">
        <f>+COUNTIF($E$2:E4166,E4166)</f>
        <v>1387</v>
      </c>
      <c r="E4166" s="1" t="str">
        <f t="shared" si="130"/>
        <v/>
      </c>
      <c r="F4166" s="323">
        <f t="shared" si="131"/>
        <v>4164</v>
      </c>
      <c r="G4166" s="317"/>
      <c r="H4166" s="317"/>
      <c r="I4166" s="317"/>
      <c r="J4166" s="317"/>
      <c r="K4166" s="317"/>
      <c r="L4166" s="317"/>
      <c r="M4166" s="317"/>
      <c r="N4166" s="698"/>
      <c r="O4166" s="318"/>
      <c r="P4166" s="319"/>
      <c r="Q4166" s="320"/>
      <c r="R4166" s="319"/>
      <c r="S4166" s="319"/>
      <c r="T4166" s="320"/>
      <c r="U4166" s="321"/>
      <c r="V4166" s="270"/>
    </row>
    <row r="4167" spans="3:22">
      <c r="C4167" s="1">
        <f>+IF(D4167=1,COUNTIF($D$2:D4167,D4167),0)</f>
        <v>0</v>
      </c>
      <c r="D4167" s="1">
        <f>+COUNTIF($E$2:E4167,E4167)</f>
        <v>1388</v>
      </c>
      <c r="E4167" s="1" t="str">
        <f t="shared" si="130"/>
        <v/>
      </c>
      <c r="F4167" s="323">
        <f t="shared" si="131"/>
        <v>4165</v>
      </c>
      <c r="G4167" s="317"/>
      <c r="H4167" s="317"/>
      <c r="I4167" s="317"/>
      <c r="J4167" s="317"/>
      <c r="K4167" s="317"/>
      <c r="L4167" s="317"/>
      <c r="M4167" s="317"/>
      <c r="N4167" s="698"/>
      <c r="O4167" s="318"/>
      <c r="P4167" s="319"/>
      <c r="Q4167" s="320"/>
      <c r="R4167" s="319"/>
      <c r="S4167" s="319"/>
      <c r="T4167" s="320"/>
      <c r="U4167" s="321"/>
      <c r="V4167" s="270"/>
    </row>
    <row r="4168" spans="3:22">
      <c r="C4168" s="1">
        <f>+IF(D4168=1,COUNTIF($D$2:D4168,D4168),0)</f>
        <v>0</v>
      </c>
      <c r="D4168" s="1">
        <f>+COUNTIF($E$2:E4168,E4168)</f>
        <v>1389</v>
      </c>
      <c r="E4168" s="1" t="str">
        <f t="shared" si="130"/>
        <v/>
      </c>
      <c r="F4168" s="323">
        <f t="shared" si="131"/>
        <v>4166</v>
      </c>
      <c r="G4168" s="317"/>
      <c r="H4168" s="317"/>
      <c r="I4168" s="317"/>
      <c r="J4168" s="317"/>
      <c r="K4168" s="317"/>
      <c r="L4168" s="317"/>
      <c r="M4168" s="317"/>
      <c r="N4168" s="698"/>
      <c r="O4168" s="318"/>
      <c r="P4168" s="319"/>
      <c r="Q4168" s="320"/>
      <c r="R4168" s="319"/>
      <c r="S4168" s="319"/>
      <c r="T4168" s="320"/>
      <c r="U4168" s="321"/>
      <c r="V4168" s="270"/>
    </row>
    <row r="4169" spans="3:22">
      <c r="C4169" s="1">
        <f>+IF(D4169=1,COUNTIF($D$2:D4169,D4169),0)</f>
        <v>0</v>
      </c>
      <c r="D4169" s="1">
        <f>+COUNTIF($E$2:E4169,E4169)</f>
        <v>1390</v>
      </c>
      <c r="E4169" s="1" t="str">
        <f t="shared" si="130"/>
        <v/>
      </c>
      <c r="F4169" s="323">
        <f t="shared" si="131"/>
        <v>4167</v>
      </c>
      <c r="G4169" s="317"/>
      <c r="H4169" s="317"/>
      <c r="I4169" s="317"/>
      <c r="J4169" s="317"/>
      <c r="K4169" s="317"/>
      <c r="L4169" s="317"/>
      <c r="M4169" s="317"/>
      <c r="N4169" s="698"/>
      <c r="O4169" s="318"/>
      <c r="P4169" s="319"/>
      <c r="Q4169" s="320"/>
      <c r="R4169" s="319"/>
      <c r="S4169" s="319"/>
      <c r="T4169" s="320"/>
      <c r="U4169" s="321"/>
      <c r="V4169" s="270"/>
    </row>
    <row r="4170" spans="3:22">
      <c r="C4170" s="1">
        <f>+IF(D4170=1,COUNTIF($D$2:D4170,D4170),0)</f>
        <v>0</v>
      </c>
      <c r="D4170" s="1">
        <f>+COUNTIF($E$2:E4170,E4170)</f>
        <v>1391</v>
      </c>
      <c r="E4170" s="1" t="str">
        <f t="shared" si="130"/>
        <v/>
      </c>
      <c r="F4170" s="323">
        <f t="shared" si="131"/>
        <v>4168</v>
      </c>
      <c r="G4170" s="317"/>
      <c r="H4170" s="317"/>
      <c r="I4170" s="317"/>
      <c r="J4170" s="317"/>
      <c r="K4170" s="317"/>
      <c r="L4170" s="317"/>
      <c r="M4170" s="317"/>
      <c r="N4170" s="698"/>
      <c r="O4170" s="318"/>
      <c r="P4170" s="319"/>
      <c r="Q4170" s="320"/>
      <c r="R4170" s="319"/>
      <c r="S4170" s="319"/>
      <c r="T4170" s="320"/>
      <c r="U4170" s="321"/>
      <c r="V4170" s="270"/>
    </row>
    <row r="4171" spans="3:22">
      <c r="C4171" s="1">
        <f>+IF(D4171=1,COUNTIF($D$2:D4171,D4171),0)</f>
        <v>0</v>
      </c>
      <c r="D4171" s="1">
        <f>+COUNTIF($E$2:E4171,E4171)</f>
        <v>1392</v>
      </c>
      <c r="E4171" s="1" t="str">
        <f t="shared" si="130"/>
        <v/>
      </c>
      <c r="F4171" s="323">
        <f t="shared" si="131"/>
        <v>4169</v>
      </c>
      <c r="G4171" s="317"/>
      <c r="H4171" s="317"/>
      <c r="I4171" s="317"/>
      <c r="J4171" s="317"/>
      <c r="K4171" s="317"/>
      <c r="L4171" s="317"/>
      <c r="M4171" s="317"/>
      <c r="N4171" s="698"/>
      <c r="O4171" s="318"/>
      <c r="P4171" s="319"/>
      <c r="Q4171" s="320"/>
      <c r="R4171" s="319"/>
      <c r="S4171" s="319"/>
      <c r="T4171" s="320"/>
      <c r="U4171" s="321"/>
      <c r="V4171" s="270"/>
    </row>
    <row r="4172" spans="3:22">
      <c r="C4172" s="1">
        <f>+IF(D4172=1,COUNTIF($D$2:D4172,D4172),0)</f>
        <v>0</v>
      </c>
      <c r="D4172" s="1">
        <f>+COUNTIF($E$2:E4172,E4172)</f>
        <v>1393</v>
      </c>
      <c r="E4172" s="1" t="str">
        <f t="shared" si="130"/>
        <v/>
      </c>
      <c r="F4172" s="323">
        <f t="shared" si="131"/>
        <v>4170</v>
      </c>
      <c r="G4172" s="317"/>
      <c r="H4172" s="317"/>
      <c r="I4172" s="317"/>
      <c r="J4172" s="317"/>
      <c r="K4172" s="317"/>
      <c r="L4172" s="317"/>
      <c r="M4172" s="317"/>
      <c r="N4172" s="698"/>
      <c r="O4172" s="318"/>
      <c r="P4172" s="319"/>
      <c r="Q4172" s="320"/>
      <c r="R4172" s="319"/>
      <c r="S4172" s="319"/>
      <c r="T4172" s="320"/>
      <c r="U4172" s="321"/>
      <c r="V4172" s="270"/>
    </row>
    <row r="4173" spans="3:22">
      <c r="C4173" s="1">
        <f>+IF(D4173=1,COUNTIF($D$2:D4173,D4173),0)</f>
        <v>0</v>
      </c>
      <c r="D4173" s="1">
        <f>+COUNTIF($E$2:E4173,E4173)</f>
        <v>1394</v>
      </c>
      <c r="E4173" s="1" t="str">
        <f t="shared" si="130"/>
        <v/>
      </c>
      <c r="F4173" s="323">
        <f t="shared" si="131"/>
        <v>4171</v>
      </c>
      <c r="G4173" s="317"/>
      <c r="H4173" s="317"/>
      <c r="I4173" s="317"/>
      <c r="J4173" s="317"/>
      <c r="K4173" s="317"/>
      <c r="L4173" s="317"/>
      <c r="M4173" s="317"/>
      <c r="N4173" s="698"/>
      <c r="O4173" s="318"/>
      <c r="P4173" s="319"/>
      <c r="Q4173" s="320"/>
      <c r="R4173" s="319"/>
      <c r="S4173" s="319"/>
      <c r="T4173" s="320"/>
      <c r="U4173" s="321"/>
      <c r="V4173" s="270"/>
    </row>
    <row r="4174" spans="3:22">
      <c r="C4174" s="1">
        <f>+IF(D4174=1,COUNTIF($D$2:D4174,D4174),0)</f>
        <v>0</v>
      </c>
      <c r="D4174" s="1">
        <f>+COUNTIF($E$2:E4174,E4174)</f>
        <v>1395</v>
      </c>
      <c r="E4174" s="1" t="str">
        <f t="shared" si="130"/>
        <v/>
      </c>
      <c r="F4174" s="323">
        <f t="shared" si="131"/>
        <v>4172</v>
      </c>
      <c r="G4174" s="317"/>
      <c r="H4174" s="317"/>
      <c r="I4174" s="317"/>
      <c r="J4174" s="317"/>
      <c r="K4174" s="317"/>
      <c r="L4174" s="317"/>
      <c r="M4174" s="317"/>
      <c r="N4174" s="698"/>
      <c r="O4174" s="318"/>
      <c r="P4174" s="319"/>
      <c r="Q4174" s="320"/>
      <c r="R4174" s="319"/>
      <c r="S4174" s="319"/>
      <c r="T4174" s="320"/>
      <c r="U4174" s="321"/>
      <c r="V4174" s="270"/>
    </row>
    <row r="4175" spans="3:22">
      <c r="C4175" s="1">
        <f>+IF(D4175=1,COUNTIF($D$2:D4175,D4175),0)</f>
        <v>0</v>
      </c>
      <c r="D4175" s="1">
        <f>+COUNTIF($E$2:E4175,E4175)</f>
        <v>1396</v>
      </c>
      <c r="E4175" s="1" t="str">
        <f t="shared" si="130"/>
        <v/>
      </c>
      <c r="F4175" s="323">
        <f t="shared" si="131"/>
        <v>4173</v>
      </c>
      <c r="G4175" s="317"/>
      <c r="H4175" s="317"/>
      <c r="I4175" s="317"/>
      <c r="J4175" s="317"/>
      <c r="K4175" s="317"/>
      <c r="L4175" s="317"/>
      <c r="M4175" s="317"/>
      <c r="N4175" s="698"/>
      <c r="O4175" s="318"/>
      <c r="P4175" s="319"/>
      <c r="Q4175" s="320"/>
      <c r="R4175" s="319"/>
      <c r="S4175" s="319"/>
      <c r="T4175" s="320"/>
      <c r="U4175" s="321"/>
      <c r="V4175" s="270"/>
    </row>
    <row r="4176" spans="3:22">
      <c r="C4176" s="1">
        <f>+IF(D4176=1,COUNTIF($D$2:D4176,D4176),0)</f>
        <v>0</v>
      </c>
      <c r="D4176" s="1">
        <f>+COUNTIF($E$2:E4176,E4176)</f>
        <v>1397</v>
      </c>
      <c r="E4176" s="1" t="str">
        <f t="shared" si="130"/>
        <v/>
      </c>
      <c r="F4176" s="323">
        <f t="shared" si="131"/>
        <v>4174</v>
      </c>
      <c r="G4176" s="317"/>
      <c r="H4176" s="317"/>
      <c r="I4176" s="317"/>
      <c r="J4176" s="317"/>
      <c r="K4176" s="317"/>
      <c r="L4176" s="317"/>
      <c r="M4176" s="317"/>
      <c r="N4176" s="698"/>
      <c r="O4176" s="318"/>
      <c r="P4176" s="319"/>
      <c r="Q4176" s="320"/>
      <c r="R4176" s="319"/>
      <c r="S4176" s="319"/>
      <c r="T4176" s="320"/>
      <c r="U4176" s="321"/>
      <c r="V4176" s="270"/>
    </row>
    <row r="4177" spans="3:22">
      <c r="C4177" s="1">
        <f>+IF(D4177=1,COUNTIF($D$2:D4177,D4177),0)</f>
        <v>0</v>
      </c>
      <c r="D4177" s="1">
        <f>+COUNTIF($E$2:E4177,E4177)</f>
        <v>1398</v>
      </c>
      <c r="E4177" s="1" t="str">
        <f t="shared" si="130"/>
        <v/>
      </c>
      <c r="F4177" s="323">
        <f t="shared" si="131"/>
        <v>4175</v>
      </c>
      <c r="G4177" s="317"/>
      <c r="H4177" s="317"/>
      <c r="I4177" s="317"/>
      <c r="J4177" s="317"/>
      <c r="K4177" s="317"/>
      <c r="L4177" s="317"/>
      <c r="M4177" s="317"/>
      <c r="N4177" s="698"/>
      <c r="O4177" s="318"/>
      <c r="P4177" s="319"/>
      <c r="Q4177" s="320"/>
      <c r="R4177" s="319"/>
      <c r="S4177" s="319"/>
      <c r="T4177" s="320"/>
      <c r="U4177" s="321"/>
      <c r="V4177" s="270"/>
    </row>
    <row r="4178" spans="3:22">
      <c r="C4178" s="1">
        <f>+IF(D4178=1,COUNTIF($D$2:D4178,D4178),0)</f>
        <v>0</v>
      </c>
      <c r="D4178" s="1">
        <f>+COUNTIF($E$2:E4178,E4178)</f>
        <v>1399</v>
      </c>
      <c r="E4178" s="1" t="str">
        <f t="shared" si="130"/>
        <v/>
      </c>
      <c r="F4178" s="323">
        <f t="shared" si="131"/>
        <v>4176</v>
      </c>
      <c r="G4178" s="317"/>
      <c r="H4178" s="317"/>
      <c r="I4178" s="317"/>
      <c r="J4178" s="317"/>
      <c r="K4178" s="317"/>
      <c r="L4178" s="317"/>
      <c r="M4178" s="317"/>
      <c r="N4178" s="698"/>
      <c r="O4178" s="318"/>
      <c r="P4178" s="319"/>
      <c r="Q4178" s="320"/>
      <c r="R4178" s="319"/>
      <c r="S4178" s="319"/>
      <c r="T4178" s="320"/>
      <c r="U4178" s="321"/>
      <c r="V4178" s="270"/>
    </row>
    <row r="4179" spans="3:22">
      <c r="C4179" s="1">
        <f>+IF(D4179=1,COUNTIF($D$2:D4179,D4179),0)</f>
        <v>0</v>
      </c>
      <c r="D4179" s="1">
        <f>+COUNTIF($E$2:E4179,E4179)</f>
        <v>1400</v>
      </c>
      <c r="E4179" s="1" t="str">
        <f t="shared" si="130"/>
        <v/>
      </c>
      <c r="F4179" s="323">
        <f t="shared" si="131"/>
        <v>4177</v>
      </c>
      <c r="G4179" s="317"/>
      <c r="H4179" s="317"/>
      <c r="I4179" s="317"/>
      <c r="J4179" s="317"/>
      <c r="K4179" s="317"/>
      <c r="L4179" s="317"/>
      <c r="M4179" s="317"/>
      <c r="N4179" s="698"/>
      <c r="O4179" s="318"/>
      <c r="P4179" s="319"/>
      <c r="Q4179" s="320"/>
      <c r="R4179" s="319"/>
      <c r="S4179" s="319"/>
      <c r="T4179" s="320"/>
      <c r="U4179" s="321"/>
      <c r="V4179" s="270"/>
    </row>
    <row r="4180" spans="3:22">
      <c r="C4180" s="1">
        <f>+IF(D4180=1,COUNTIF($D$2:D4180,D4180),0)</f>
        <v>0</v>
      </c>
      <c r="D4180" s="1">
        <f>+COUNTIF($E$2:E4180,E4180)</f>
        <v>1401</v>
      </c>
      <c r="E4180" s="1" t="str">
        <f t="shared" si="130"/>
        <v/>
      </c>
      <c r="F4180" s="323">
        <f t="shared" si="131"/>
        <v>4178</v>
      </c>
      <c r="G4180" s="317"/>
      <c r="H4180" s="317"/>
      <c r="I4180" s="317"/>
      <c r="J4180" s="317"/>
      <c r="K4180" s="317"/>
      <c r="L4180" s="317"/>
      <c r="M4180" s="317"/>
      <c r="N4180" s="698"/>
      <c r="O4180" s="318"/>
      <c r="P4180" s="319"/>
      <c r="Q4180" s="320"/>
      <c r="R4180" s="319"/>
      <c r="S4180" s="319"/>
      <c r="T4180" s="320"/>
      <c r="U4180" s="321"/>
      <c r="V4180" s="270"/>
    </row>
    <row r="4181" spans="3:22">
      <c r="C4181" s="1">
        <f>+IF(D4181=1,COUNTIF($D$2:D4181,D4181),0)</f>
        <v>0</v>
      </c>
      <c r="D4181" s="1">
        <f>+COUNTIF($E$2:E4181,E4181)</f>
        <v>1402</v>
      </c>
      <c r="E4181" s="1" t="str">
        <f t="shared" si="130"/>
        <v/>
      </c>
      <c r="F4181" s="323">
        <f t="shared" si="131"/>
        <v>4179</v>
      </c>
      <c r="G4181" s="317"/>
      <c r="H4181" s="317"/>
      <c r="I4181" s="317"/>
      <c r="J4181" s="317"/>
      <c r="K4181" s="317"/>
      <c r="L4181" s="317"/>
      <c r="M4181" s="317"/>
      <c r="N4181" s="698"/>
      <c r="O4181" s="318"/>
      <c r="P4181" s="319"/>
      <c r="Q4181" s="320"/>
      <c r="R4181" s="319"/>
      <c r="S4181" s="319"/>
      <c r="T4181" s="320"/>
      <c r="U4181" s="321"/>
      <c r="V4181" s="270"/>
    </row>
    <row r="4182" spans="3:22">
      <c r="C4182" s="1">
        <f>+IF(D4182=1,COUNTIF($D$2:D4182,D4182),0)</f>
        <v>0</v>
      </c>
      <c r="D4182" s="1">
        <f>+COUNTIF($E$2:E4182,E4182)</f>
        <v>1403</v>
      </c>
      <c r="E4182" s="1" t="str">
        <f t="shared" si="130"/>
        <v/>
      </c>
      <c r="F4182" s="323">
        <f t="shared" si="131"/>
        <v>4180</v>
      </c>
      <c r="G4182" s="317"/>
      <c r="H4182" s="317"/>
      <c r="I4182" s="317"/>
      <c r="J4182" s="317"/>
      <c r="K4182" s="317"/>
      <c r="L4182" s="317"/>
      <c r="M4182" s="317"/>
      <c r="N4182" s="698"/>
      <c r="O4182" s="318"/>
      <c r="P4182" s="319"/>
      <c r="Q4182" s="320"/>
      <c r="R4182" s="319"/>
      <c r="S4182" s="319"/>
      <c r="T4182" s="320"/>
      <c r="U4182" s="321"/>
      <c r="V4182" s="270"/>
    </row>
    <row r="4183" spans="3:22">
      <c r="C4183" s="1">
        <f>+IF(D4183=1,COUNTIF($D$2:D4183,D4183),0)</f>
        <v>0</v>
      </c>
      <c r="D4183" s="1">
        <f>+COUNTIF($E$2:E4183,E4183)</f>
        <v>1404</v>
      </c>
      <c r="E4183" s="1" t="str">
        <f t="shared" si="130"/>
        <v/>
      </c>
      <c r="F4183" s="323">
        <f t="shared" si="131"/>
        <v>4181</v>
      </c>
      <c r="G4183" s="317"/>
      <c r="H4183" s="317"/>
      <c r="I4183" s="317"/>
      <c r="J4183" s="317"/>
      <c r="K4183" s="317"/>
      <c r="L4183" s="317"/>
      <c r="M4183" s="317"/>
      <c r="N4183" s="698"/>
      <c r="O4183" s="318"/>
      <c r="P4183" s="319"/>
      <c r="Q4183" s="320"/>
      <c r="R4183" s="319"/>
      <c r="S4183" s="319"/>
      <c r="T4183" s="320"/>
      <c r="U4183" s="321"/>
      <c r="V4183" s="270"/>
    </row>
    <row r="4184" spans="3:22">
      <c r="C4184" s="1">
        <f>+IF(D4184=1,COUNTIF($D$2:D4184,D4184),0)</f>
        <v>0</v>
      </c>
      <c r="D4184" s="1">
        <f>+COUNTIF($E$2:E4184,E4184)</f>
        <v>1405</v>
      </c>
      <c r="E4184" s="1" t="str">
        <f t="shared" si="130"/>
        <v/>
      </c>
      <c r="F4184" s="323">
        <f t="shared" si="131"/>
        <v>4182</v>
      </c>
      <c r="G4184" s="317"/>
      <c r="H4184" s="317"/>
      <c r="I4184" s="317"/>
      <c r="J4184" s="317"/>
      <c r="K4184" s="317"/>
      <c r="L4184" s="317"/>
      <c r="M4184" s="317"/>
      <c r="N4184" s="698"/>
      <c r="O4184" s="318"/>
      <c r="P4184" s="319"/>
      <c r="Q4184" s="320"/>
      <c r="R4184" s="319"/>
      <c r="S4184" s="319"/>
      <c r="T4184" s="320"/>
      <c r="U4184" s="321"/>
      <c r="V4184" s="270"/>
    </row>
    <row r="4185" spans="3:22">
      <c r="C4185" s="1">
        <f>+IF(D4185=1,COUNTIF($D$2:D4185,D4185),0)</f>
        <v>0</v>
      </c>
      <c r="D4185" s="1">
        <f>+COUNTIF($E$2:E4185,E4185)</f>
        <v>1406</v>
      </c>
      <c r="E4185" s="1" t="str">
        <f t="shared" si="130"/>
        <v/>
      </c>
      <c r="F4185" s="323">
        <f t="shared" si="131"/>
        <v>4183</v>
      </c>
      <c r="G4185" s="317"/>
      <c r="H4185" s="317"/>
      <c r="I4185" s="317"/>
      <c r="J4185" s="317"/>
      <c r="K4185" s="317"/>
      <c r="L4185" s="317"/>
      <c r="M4185" s="317"/>
      <c r="N4185" s="698"/>
      <c r="O4185" s="318"/>
      <c r="P4185" s="319"/>
      <c r="Q4185" s="320"/>
      <c r="R4185" s="319"/>
      <c r="S4185" s="319"/>
      <c r="T4185" s="320"/>
      <c r="U4185" s="321"/>
      <c r="V4185" s="270"/>
    </row>
    <row r="4186" spans="3:22">
      <c r="C4186" s="1">
        <f>+IF(D4186=1,COUNTIF($D$2:D4186,D4186),0)</f>
        <v>0</v>
      </c>
      <c r="D4186" s="1">
        <f>+COUNTIF($E$2:E4186,E4186)</f>
        <v>1407</v>
      </c>
      <c r="E4186" s="1" t="str">
        <f t="shared" si="130"/>
        <v/>
      </c>
      <c r="F4186" s="323">
        <f t="shared" si="131"/>
        <v>4184</v>
      </c>
      <c r="G4186" s="317"/>
      <c r="H4186" s="317"/>
      <c r="I4186" s="317"/>
      <c r="J4186" s="317"/>
      <c r="K4186" s="317"/>
      <c r="L4186" s="317"/>
      <c r="M4186" s="317"/>
      <c r="N4186" s="698"/>
      <c r="O4186" s="318"/>
      <c r="P4186" s="319"/>
      <c r="Q4186" s="320"/>
      <c r="R4186" s="319"/>
      <c r="S4186" s="319"/>
      <c r="T4186" s="320"/>
      <c r="U4186" s="321"/>
      <c r="V4186" s="270"/>
    </row>
    <row r="4187" spans="3:22">
      <c r="C4187" s="1">
        <f>+IF(D4187=1,COUNTIF($D$2:D4187,D4187),0)</f>
        <v>0</v>
      </c>
      <c r="D4187" s="1">
        <f>+COUNTIF($E$2:E4187,E4187)</f>
        <v>1408</v>
      </c>
      <c r="E4187" s="1" t="str">
        <f t="shared" si="130"/>
        <v/>
      </c>
      <c r="F4187" s="323">
        <f t="shared" si="131"/>
        <v>4185</v>
      </c>
      <c r="G4187" s="317"/>
      <c r="H4187" s="317"/>
      <c r="I4187" s="317"/>
      <c r="J4187" s="317"/>
      <c r="K4187" s="317"/>
      <c r="L4187" s="317"/>
      <c r="M4187" s="317"/>
      <c r="N4187" s="698"/>
      <c r="O4187" s="318"/>
      <c r="P4187" s="319"/>
      <c r="Q4187" s="320"/>
      <c r="R4187" s="319"/>
      <c r="S4187" s="319"/>
      <c r="T4187" s="320"/>
      <c r="U4187" s="321"/>
      <c r="V4187" s="270"/>
    </row>
    <row r="4188" spans="3:22">
      <c r="C4188" s="1">
        <f>+IF(D4188=1,COUNTIF($D$2:D4188,D4188),0)</f>
        <v>0</v>
      </c>
      <c r="D4188" s="1">
        <f>+COUNTIF($E$2:E4188,E4188)</f>
        <v>1409</v>
      </c>
      <c r="E4188" s="1" t="str">
        <f t="shared" si="130"/>
        <v/>
      </c>
      <c r="F4188" s="323">
        <f t="shared" si="131"/>
        <v>4186</v>
      </c>
      <c r="G4188" s="317"/>
      <c r="H4188" s="317"/>
      <c r="I4188" s="317"/>
      <c r="J4188" s="317"/>
      <c r="K4188" s="317"/>
      <c r="L4188" s="317"/>
      <c r="M4188" s="317"/>
      <c r="N4188" s="698"/>
      <c r="O4188" s="318"/>
      <c r="P4188" s="319"/>
      <c r="Q4188" s="320"/>
      <c r="R4188" s="319"/>
      <c r="S4188" s="319"/>
      <c r="T4188" s="320"/>
      <c r="U4188" s="321"/>
      <c r="V4188" s="270"/>
    </row>
    <row r="4189" spans="3:22">
      <c r="C4189" s="1">
        <f>+IF(D4189=1,COUNTIF($D$2:D4189,D4189),0)</f>
        <v>0</v>
      </c>
      <c r="D4189" s="1">
        <f>+COUNTIF($E$2:E4189,E4189)</f>
        <v>1410</v>
      </c>
      <c r="E4189" s="1" t="str">
        <f t="shared" si="130"/>
        <v/>
      </c>
      <c r="F4189" s="323">
        <f t="shared" si="131"/>
        <v>4187</v>
      </c>
      <c r="G4189" s="317"/>
      <c r="H4189" s="317"/>
      <c r="I4189" s="317"/>
      <c r="J4189" s="317"/>
      <c r="K4189" s="317"/>
      <c r="L4189" s="317"/>
      <c r="M4189" s="317"/>
      <c r="N4189" s="698"/>
      <c r="O4189" s="318"/>
      <c r="P4189" s="319"/>
      <c r="Q4189" s="320"/>
      <c r="R4189" s="319"/>
      <c r="S4189" s="319"/>
      <c r="T4189" s="320"/>
      <c r="U4189" s="321"/>
      <c r="V4189" s="270"/>
    </row>
    <row r="4190" spans="3:22">
      <c r="C4190" s="1">
        <f>+IF(D4190=1,COUNTIF($D$2:D4190,D4190),0)</f>
        <v>0</v>
      </c>
      <c r="D4190" s="1">
        <f>+COUNTIF($E$2:E4190,E4190)</f>
        <v>1411</v>
      </c>
      <c r="E4190" s="1" t="str">
        <f t="shared" si="130"/>
        <v/>
      </c>
      <c r="F4190" s="323">
        <f t="shared" si="131"/>
        <v>4188</v>
      </c>
      <c r="G4190" s="317"/>
      <c r="H4190" s="317"/>
      <c r="I4190" s="317"/>
      <c r="J4190" s="317"/>
      <c r="K4190" s="317"/>
      <c r="L4190" s="317"/>
      <c r="M4190" s="317"/>
      <c r="N4190" s="698"/>
      <c r="O4190" s="318"/>
      <c r="P4190" s="319"/>
      <c r="Q4190" s="320"/>
      <c r="R4190" s="319"/>
      <c r="S4190" s="319"/>
      <c r="T4190" s="320"/>
      <c r="U4190" s="321"/>
      <c r="V4190" s="270"/>
    </row>
    <row r="4191" spans="3:22">
      <c r="C4191" s="1">
        <f>+IF(D4191=1,COUNTIF($D$2:D4191,D4191),0)</f>
        <v>0</v>
      </c>
      <c r="D4191" s="1">
        <f>+COUNTIF($E$2:E4191,E4191)</f>
        <v>1412</v>
      </c>
      <c r="E4191" s="1" t="str">
        <f t="shared" si="130"/>
        <v/>
      </c>
      <c r="F4191" s="323">
        <f t="shared" si="131"/>
        <v>4189</v>
      </c>
      <c r="G4191" s="317"/>
      <c r="H4191" s="317"/>
      <c r="I4191" s="317"/>
      <c r="J4191" s="317"/>
      <c r="K4191" s="317"/>
      <c r="L4191" s="317"/>
      <c r="M4191" s="317"/>
      <c r="N4191" s="698"/>
      <c r="O4191" s="318"/>
      <c r="P4191" s="319"/>
      <c r="Q4191" s="320"/>
      <c r="R4191" s="319"/>
      <c r="S4191" s="319"/>
      <c r="T4191" s="320"/>
      <c r="U4191" s="321"/>
      <c r="V4191" s="270"/>
    </row>
    <row r="4192" spans="3:22">
      <c r="C4192" s="1">
        <f>+IF(D4192=1,COUNTIF($D$2:D4192,D4192),0)</f>
        <v>0</v>
      </c>
      <c r="D4192" s="1">
        <f>+COUNTIF($E$2:E4192,E4192)</f>
        <v>1413</v>
      </c>
      <c r="E4192" s="1" t="str">
        <f t="shared" si="130"/>
        <v/>
      </c>
      <c r="F4192" s="323">
        <f t="shared" si="131"/>
        <v>4190</v>
      </c>
      <c r="G4192" s="317"/>
      <c r="H4192" s="317"/>
      <c r="I4192" s="317"/>
      <c r="J4192" s="317"/>
      <c r="K4192" s="317"/>
      <c r="L4192" s="317"/>
      <c r="M4192" s="317"/>
      <c r="N4192" s="698"/>
      <c r="O4192" s="318"/>
      <c r="P4192" s="319"/>
      <c r="Q4192" s="320"/>
      <c r="R4192" s="319"/>
      <c r="S4192" s="319"/>
      <c r="T4192" s="320"/>
      <c r="U4192" s="321"/>
      <c r="V4192" s="270"/>
    </row>
    <row r="4193" spans="3:22">
      <c r="C4193" s="1">
        <f>+IF(D4193=1,COUNTIF($D$2:D4193,D4193),0)</f>
        <v>0</v>
      </c>
      <c r="D4193" s="1">
        <f>+COUNTIF($E$2:E4193,E4193)</f>
        <v>1414</v>
      </c>
      <c r="E4193" s="1" t="str">
        <f t="shared" si="130"/>
        <v/>
      </c>
      <c r="F4193" s="323">
        <f t="shared" si="131"/>
        <v>4191</v>
      </c>
      <c r="G4193" s="317"/>
      <c r="H4193" s="317"/>
      <c r="I4193" s="317"/>
      <c r="J4193" s="317"/>
      <c r="K4193" s="317"/>
      <c r="L4193" s="317"/>
      <c r="M4193" s="317"/>
      <c r="N4193" s="698"/>
      <c r="O4193" s="318"/>
      <c r="P4193" s="319"/>
      <c r="Q4193" s="320"/>
      <c r="R4193" s="319"/>
      <c r="S4193" s="319"/>
      <c r="T4193" s="320"/>
      <c r="U4193" s="321"/>
      <c r="V4193" s="270"/>
    </row>
    <row r="4194" spans="3:22">
      <c r="C4194" s="1">
        <f>+IF(D4194=1,COUNTIF($D$2:D4194,D4194),0)</f>
        <v>0</v>
      </c>
      <c r="D4194" s="1">
        <f>+COUNTIF($E$2:E4194,E4194)</f>
        <v>1415</v>
      </c>
      <c r="E4194" s="1" t="str">
        <f t="shared" si="130"/>
        <v/>
      </c>
      <c r="F4194" s="323">
        <f t="shared" si="131"/>
        <v>4192</v>
      </c>
      <c r="G4194" s="317"/>
      <c r="H4194" s="317"/>
      <c r="I4194" s="317"/>
      <c r="J4194" s="317"/>
      <c r="K4194" s="317"/>
      <c r="L4194" s="317"/>
      <c r="M4194" s="317"/>
      <c r="N4194" s="698"/>
      <c r="O4194" s="318"/>
      <c r="P4194" s="319"/>
      <c r="Q4194" s="320"/>
      <c r="R4194" s="319"/>
      <c r="S4194" s="319"/>
      <c r="T4194" s="320"/>
      <c r="U4194" s="321"/>
      <c r="V4194" s="270"/>
    </row>
    <row r="4195" spans="3:22">
      <c r="C4195" s="1">
        <f>+IF(D4195=1,COUNTIF($D$2:D4195,D4195),0)</f>
        <v>0</v>
      </c>
      <c r="D4195" s="1">
        <f>+COUNTIF($E$2:E4195,E4195)</f>
        <v>1416</v>
      </c>
      <c r="E4195" s="1" t="str">
        <f t="shared" si="130"/>
        <v/>
      </c>
      <c r="F4195" s="323">
        <f t="shared" si="131"/>
        <v>4193</v>
      </c>
      <c r="G4195" s="317"/>
      <c r="H4195" s="317"/>
      <c r="I4195" s="317"/>
      <c r="J4195" s="317"/>
      <c r="K4195" s="317"/>
      <c r="L4195" s="317"/>
      <c r="M4195" s="317"/>
      <c r="N4195" s="698"/>
      <c r="O4195" s="318"/>
      <c r="P4195" s="319"/>
      <c r="Q4195" s="320"/>
      <c r="R4195" s="319"/>
      <c r="S4195" s="319"/>
      <c r="T4195" s="320"/>
      <c r="U4195" s="321"/>
      <c r="V4195" s="270"/>
    </row>
    <row r="4196" spans="3:22">
      <c r="C4196" s="1">
        <f>+IF(D4196=1,COUNTIF($D$2:D4196,D4196),0)</f>
        <v>0</v>
      </c>
      <c r="D4196" s="1">
        <f>+COUNTIF($E$2:E4196,E4196)</f>
        <v>1417</v>
      </c>
      <c r="E4196" s="1" t="str">
        <f t="shared" si="130"/>
        <v/>
      </c>
      <c r="F4196" s="323">
        <f t="shared" si="131"/>
        <v>4194</v>
      </c>
      <c r="G4196" s="317"/>
      <c r="H4196" s="317"/>
      <c r="I4196" s="317"/>
      <c r="J4196" s="317"/>
      <c r="K4196" s="317"/>
      <c r="L4196" s="317"/>
      <c r="M4196" s="317"/>
      <c r="N4196" s="698"/>
      <c r="O4196" s="318"/>
      <c r="P4196" s="319"/>
      <c r="Q4196" s="320"/>
      <c r="R4196" s="319"/>
      <c r="S4196" s="319"/>
      <c r="T4196" s="320"/>
      <c r="U4196" s="321"/>
      <c r="V4196" s="270"/>
    </row>
    <row r="4197" spans="3:22">
      <c r="C4197" s="1">
        <f>+IF(D4197=1,COUNTIF($D$2:D4197,D4197),0)</f>
        <v>0</v>
      </c>
      <c r="D4197" s="1">
        <f>+COUNTIF($E$2:E4197,E4197)</f>
        <v>1418</v>
      </c>
      <c r="E4197" s="1" t="str">
        <f t="shared" si="130"/>
        <v/>
      </c>
      <c r="F4197" s="323">
        <f t="shared" si="131"/>
        <v>4195</v>
      </c>
      <c r="G4197" s="317"/>
      <c r="H4197" s="317"/>
      <c r="I4197" s="317"/>
      <c r="J4197" s="317"/>
      <c r="K4197" s="317"/>
      <c r="L4197" s="317"/>
      <c r="M4197" s="317"/>
      <c r="N4197" s="698"/>
      <c r="O4197" s="318"/>
      <c r="P4197" s="319"/>
      <c r="Q4197" s="320"/>
      <c r="R4197" s="319"/>
      <c r="S4197" s="319"/>
      <c r="T4197" s="320"/>
      <c r="U4197" s="321"/>
      <c r="V4197" s="270"/>
    </row>
    <row r="4198" spans="3:22">
      <c r="C4198" s="1">
        <f>+IF(D4198=1,COUNTIF($D$2:D4198,D4198),0)</f>
        <v>0</v>
      </c>
      <c r="D4198" s="1">
        <f>+COUNTIF($E$2:E4198,E4198)</f>
        <v>1419</v>
      </c>
      <c r="E4198" s="1" t="str">
        <f t="shared" si="130"/>
        <v/>
      </c>
      <c r="F4198" s="323">
        <f t="shared" si="131"/>
        <v>4196</v>
      </c>
      <c r="G4198" s="317"/>
      <c r="H4198" s="317"/>
      <c r="I4198" s="317"/>
      <c r="J4198" s="317"/>
      <c r="K4198" s="317"/>
      <c r="L4198" s="317"/>
      <c r="M4198" s="317"/>
      <c r="N4198" s="698"/>
      <c r="O4198" s="318"/>
      <c r="P4198" s="319"/>
      <c r="Q4198" s="320"/>
      <c r="R4198" s="319"/>
      <c r="S4198" s="319"/>
      <c r="T4198" s="320"/>
      <c r="U4198" s="321"/>
      <c r="V4198" s="270"/>
    </row>
    <row r="4199" spans="3:22">
      <c r="C4199" s="1">
        <f>+IF(D4199=1,COUNTIF($D$2:D4199,D4199),0)</f>
        <v>0</v>
      </c>
      <c r="D4199" s="1">
        <f>+COUNTIF($E$2:E4199,E4199)</f>
        <v>1420</v>
      </c>
      <c r="E4199" s="1" t="str">
        <f t="shared" si="130"/>
        <v/>
      </c>
      <c r="F4199" s="323">
        <f t="shared" si="131"/>
        <v>4197</v>
      </c>
      <c r="G4199" s="317"/>
      <c r="H4199" s="317"/>
      <c r="I4199" s="317"/>
      <c r="J4199" s="317"/>
      <c r="K4199" s="317"/>
      <c r="L4199" s="317"/>
      <c r="M4199" s="317"/>
      <c r="N4199" s="698"/>
      <c r="O4199" s="318"/>
      <c r="P4199" s="319"/>
      <c r="Q4199" s="320"/>
      <c r="R4199" s="319"/>
      <c r="S4199" s="319"/>
      <c r="T4199" s="320"/>
      <c r="U4199" s="321"/>
      <c r="V4199" s="270"/>
    </row>
    <row r="4200" spans="3:22">
      <c r="C4200" s="1">
        <f>+IF(D4200=1,COUNTIF($D$2:D4200,D4200),0)</f>
        <v>0</v>
      </c>
      <c r="D4200" s="1">
        <f>+COUNTIF($E$2:E4200,E4200)</f>
        <v>1421</v>
      </c>
      <c r="E4200" s="1" t="str">
        <f t="shared" si="130"/>
        <v/>
      </c>
      <c r="F4200" s="323">
        <f t="shared" si="131"/>
        <v>4198</v>
      </c>
      <c r="G4200" s="317"/>
      <c r="H4200" s="317"/>
      <c r="I4200" s="317"/>
      <c r="J4200" s="317"/>
      <c r="K4200" s="317"/>
      <c r="L4200" s="317"/>
      <c r="M4200" s="317"/>
      <c r="N4200" s="698"/>
      <c r="O4200" s="318"/>
      <c r="P4200" s="319"/>
      <c r="Q4200" s="320"/>
      <c r="R4200" s="319"/>
      <c r="S4200" s="319"/>
      <c r="T4200" s="320"/>
      <c r="U4200" s="321"/>
      <c r="V4200" s="270"/>
    </row>
    <row r="4201" spans="3:22">
      <c r="C4201" s="1">
        <f>+IF(D4201=1,COUNTIF($D$2:D4201,D4201),0)</f>
        <v>0</v>
      </c>
      <c r="D4201" s="1">
        <f>+COUNTIF($E$2:E4201,E4201)</f>
        <v>1422</v>
      </c>
      <c r="E4201" s="1" t="str">
        <f t="shared" si="130"/>
        <v/>
      </c>
      <c r="F4201" s="323">
        <f t="shared" si="131"/>
        <v>4199</v>
      </c>
      <c r="G4201" s="317"/>
      <c r="H4201" s="317"/>
      <c r="I4201" s="317"/>
      <c r="J4201" s="317"/>
      <c r="K4201" s="317"/>
      <c r="L4201" s="317"/>
      <c r="M4201" s="317"/>
      <c r="N4201" s="698"/>
      <c r="O4201" s="318"/>
      <c r="P4201" s="319"/>
      <c r="Q4201" s="320"/>
      <c r="R4201" s="319"/>
      <c r="S4201" s="319"/>
      <c r="T4201" s="320"/>
      <c r="U4201" s="321"/>
      <c r="V4201" s="270"/>
    </row>
    <row r="4202" spans="3:22">
      <c r="C4202" s="1">
        <f>+IF(D4202=1,COUNTIF($D$2:D4202,D4202),0)</f>
        <v>0</v>
      </c>
      <c r="D4202" s="1">
        <f>+COUNTIF($E$2:E4202,E4202)</f>
        <v>1423</v>
      </c>
      <c r="E4202" s="1" t="str">
        <f t="shared" si="130"/>
        <v/>
      </c>
      <c r="F4202" s="323">
        <f t="shared" si="131"/>
        <v>4200</v>
      </c>
      <c r="G4202" s="317"/>
      <c r="H4202" s="317"/>
      <c r="I4202" s="317"/>
      <c r="J4202" s="317"/>
      <c r="K4202" s="317"/>
      <c r="L4202" s="317"/>
      <c r="M4202" s="317"/>
      <c r="N4202" s="698"/>
      <c r="O4202" s="318"/>
      <c r="P4202" s="319"/>
      <c r="Q4202" s="320"/>
      <c r="R4202" s="319"/>
      <c r="S4202" s="319"/>
      <c r="T4202" s="320"/>
      <c r="U4202" s="321"/>
      <c r="V4202" s="270"/>
    </row>
    <row r="4203" spans="3:22">
      <c r="C4203" s="1">
        <f>+IF(D4203=1,COUNTIF($D$2:D4203,D4203),0)</f>
        <v>0</v>
      </c>
      <c r="D4203" s="1">
        <f>+COUNTIF($E$2:E4203,E4203)</f>
        <v>1424</v>
      </c>
      <c r="E4203" s="1" t="str">
        <f t="shared" si="130"/>
        <v/>
      </c>
      <c r="F4203" s="323">
        <f t="shared" si="131"/>
        <v>4201</v>
      </c>
      <c r="G4203" s="317"/>
      <c r="H4203" s="317"/>
      <c r="I4203" s="317"/>
      <c r="J4203" s="317"/>
      <c r="K4203" s="317"/>
      <c r="L4203" s="317"/>
      <c r="M4203" s="317"/>
      <c r="N4203" s="698"/>
      <c r="O4203" s="318"/>
      <c r="P4203" s="319"/>
      <c r="Q4203" s="320"/>
      <c r="R4203" s="319"/>
      <c r="S4203" s="319"/>
      <c r="T4203" s="320"/>
      <c r="U4203" s="321"/>
      <c r="V4203" s="270"/>
    </row>
    <row r="4204" spans="3:22">
      <c r="C4204" s="1">
        <f>+IF(D4204=1,COUNTIF($D$2:D4204,D4204),0)</f>
        <v>0</v>
      </c>
      <c r="D4204" s="1">
        <f>+COUNTIF($E$2:E4204,E4204)</f>
        <v>1425</v>
      </c>
      <c r="E4204" s="1" t="str">
        <f t="shared" si="130"/>
        <v/>
      </c>
      <c r="F4204" s="323">
        <f t="shared" si="131"/>
        <v>4202</v>
      </c>
      <c r="G4204" s="317"/>
      <c r="H4204" s="317"/>
      <c r="I4204" s="317"/>
      <c r="J4204" s="317"/>
      <c r="K4204" s="317"/>
      <c r="L4204" s="317"/>
      <c r="M4204" s="317"/>
      <c r="N4204" s="698"/>
      <c r="O4204" s="318"/>
      <c r="P4204" s="319"/>
      <c r="Q4204" s="320"/>
      <c r="R4204" s="319"/>
      <c r="S4204" s="319"/>
      <c r="T4204" s="320"/>
      <c r="U4204" s="321"/>
      <c r="V4204" s="270"/>
    </row>
    <row r="4205" spans="3:22">
      <c r="C4205" s="1">
        <f>+IF(D4205=1,COUNTIF($D$2:D4205,D4205),0)</f>
        <v>0</v>
      </c>
      <c r="D4205" s="1">
        <f>+COUNTIF($E$2:E4205,E4205)</f>
        <v>1426</v>
      </c>
      <c r="E4205" s="1" t="str">
        <f t="shared" si="130"/>
        <v/>
      </c>
      <c r="F4205" s="323">
        <f t="shared" si="131"/>
        <v>4203</v>
      </c>
      <c r="G4205" s="317"/>
      <c r="H4205" s="317"/>
      <c r="I4205" s="317"/>
      <c r="J4205" s="317"/>
      <c r="K4205" s="317"/>
      <c r="L4205" s="317"/>
      <c r="M4205" s="317"/>
      <c r="N4205" s="698"/>
      <c r="O4205" s="318"/>
      <c r="P4205" s="319"/>
      <c r="Q4205" s="320"/>
      <c r="R4205" s="319"/>
      <c r="S4205" s="319"/>
      <c r="T4205" s="320"/>
      <c r="U4205" s="321"/>
      <c r="V4205" s="270"/>
    </row>
    <row r="4206" spans="3:22">
      <c r="C4206" s="1">
        <f>+IF(D4206=1,COUNTIF($D$2:D4206,D4206),0)</f>
        <v>0</v>
      </c>
      <c r="D4206" s="1">
        <f>+COUNTIF($E$2:E4206,E4206)</f>
        <v>1427</v>
      </c>
      <c r="E4206" s="1" t="str">
        <f t="shared" si="130"/>
        <v/>
      </c>
      <c r="F4206" s="323">
        <f t="shared" si="131"/>
        <v>4204</v>
      </c>
      <c r="G4206" s="317"/>
      <c r="H4206" s="317"/>
      <c r="I4206" s="317"/>
      <c r="J4206" s="317"/>
      <c r="K4206" s="317"/>
      <c r="L4206" s="317"/>
      <c r="M4206" s="317"/>
      <c r="N4206" s="698"/>
      <c r="O4206" s="318"/>
      <c r="P4206" s="319"/>
      <c r="Q4206" s="320"/>
      <c r="R4206" s="319"/>
      <c r="S4206" s="319"/>
      <c r="T4206" s="320"/>
      <c r="U4206" s="321"/>
      <c r="V4206" s="270"/>
    </row>
    <row r="4207" spans="3:22">
      <c r="C4207" s="1">
        <f>+IF(D4207=1,COUNTIF($D$2:D4207,D4207),0)</f>
        <v>0</v>
      </c>
      <c r="D4207" s="1">
        <f>+COUNTIF($E$2:E4207,E4207)</f>
        <v>1428</v>
      </c>
      <c r="E4207" s="1" t="str">
        <f t="shared" si="130"/>
        <v/>
      </c>
      <c r="F4207" s="323">
        <f t="shared" si="131"/>
        <v>4205</v>
      </c>
      <c r="G4207" s="317"/>
      <c r="H4207" s="317"/>
      <c r="I4207" s="317"/>
      <c r="J4207" s="317"/>
      <c r="K4207" s="317"/>
      <c r="L4207" s="317"/>
      <c r="M4207" s="317"/>
      <c r="N4207" s="698"/>
      <c r="O4207" s="318"/>
      <c r="P4207" s="319"/>
      <c r="Q4207" s="320"/>
      <c r="R4207" s="319"/>
      <c r="S4207" s="319"/>
      <c r="T4207" s="320"/>
      <c r="U4207" s="321"/>
      <c r="V4207" s="270"/>
    </row>
    <row r="4208" spans="3:22">
      <c r="C4208" s="1">
        <f>+IF(D4208=1,COUNTIF($D$2:D4208,D4208),0)</f>
        <v>0</v>
      </c>
      <c r="D4208" s="1">
        <f>+COUNTIF($E$2:E4208,E4208)</f>
        <v>1429</v>
      </c>
      <c r="E4208" s="1" t="str">
        <f t="shared" si="130"/>
        <v/>
      </c>
      <c r="F4208" s="323">
        <f t="shared" si="131"/>
        <v>4206</v>
      </c>
      <c r="G4208" s="317"/>
      <c r="H4208" s="317"/>
      <c r="I4208" s="317"/>
      <c r="J4208" s="317"/>
      <c r="K4208" s="317"/>
      <c r="L4208" s="317"/>
      <c r="M4208" s="317"/>
      <c r="N4208" s="698"/>
      <c r="O4208" s="318"/>
      <c r="P4208" s="319"/>
      <c r="Q4208" s="320"/>
      <c r="R4208" s="319"/>
      <c r="S4208" s="319"/>
      <c r="T4208" s="320"/>
      <c r="U4208" s="321"/>
      <c r="V4208" s="270"/>
    </row>
    <row r="4209" spans="3:22">
      <c r="C4209" s="1">
        <f>+IF(D4209=1,COUNTIF($D$2:D4209,D4209),0)</f>
        <v>0</v>
      </c>
      <c r="D4209" s="1">
        <f>+COUNTIF($E$2:E4209,E4209)</f>
        <v>1430</v>
      </c>
      <c r="E4209" s="1" t="str">
        <f t="shared" si="130"/>
        <v/>
      </c>
      <c r="F4209" s="323">
        <f t="shared" si="131"/>
        <v>4207</v>
      </c>
      <c r="G4209" s="317"/>
      <c r="H4209" s="317"/>
      <c r="I4209" s="317"/>
      <c r="J4209" s="317"/>
      <c r="K4209" s="317"/>
      <c r="L4209" s="317"/>
      <c r="M4209" s="317"/>
      <c r="N4209" s="698"/>
      <c r="O4209" s="318"/>
      <c r="P4209" s="319"/>
      <c r="Q4209" s="320"/>
      <c r="R4209" s="319"/>
      <c r="S4209" s="319"/>
      <c r="T4209" s="320"/>
      <c r="U4209" s="321"/>
      <c r="V4209" s="270"/>
    </row>
    <row r="4210" spans="3:22">
      <c r="C4210" s="1">
        <f>+IF(D4210=1,COUNTIF($D$2:D4210,D4210),0)</f>
        <v>0</v>
      </c>
      <c r="D4210" s="1">
        <f>+COUNTIF($E$2:E4210,E4210)</f>
        <v>1431</v>
      </c>
      <c r="E4210" s="1" t="str">
        <f t="shared" si="130"/>
        <v/>
      </c>
      <c r="F4210" s="323">
        <f t="shared" si="131"/>
        <v>4208</v>
      </c>
      <c r="G4210" s="317"/>
      <c r="H4210" s="317"/>
      <c r="I4210" s="317"/>
      <c r="J4210" s="317"/>
      <c r="K4210" s="317"/>
      <c r="L4210" s="317"/>
      <c r="M4210" s="317"/>
      <c r="N4210" s="698"/>
      <c r="O4210" s="318"/>
      <c r="P4210" s="319"/>
      <c r="Q4210" s="320"/>
      <c r="R4210" s="319"/>
      <c r="S4210" s="319"/>
      <c r="T4210" s="320"/>
      <c r="U4210" s="321"/>
      <c r="V4210" s="270"/>
    </row>
    <row r="4211" spans="3:22">
      <c r="C4211" s="1">
        <f>+IF(D4211=1,COUNTIF($D$2:D4211,D4211),0)</f>
        <v>0</v>
      </c>
      <c r="D4211" s="1">
        <f>+COUNTIF($E$2:E4211,E4211)</f>
        <v>1432</v>
      </c>
      <c r="E4211" s="1" t="str">
        <f t="shared" si="130"/>
        <v/>
      </c>
      <c r="F4211" s="323">
        <f t="shared" si="131"/>
        <v>4209</v>
      </c>
      <c r="G4211" s="317"/>
      <c r="H4211" s="317"/>
      <c r="I4211" s="317"/>
      <c r="J4211" s="317"/>
      <c r="K4211" s="317"/>
      <c r="L4211" s="317"/>
      <c r="M4211" s="317"/>
      <c r="N4211" s="698"/>
      <c r="O4211" s="318"/>
      <c r="P4211" s="319"/>
      <c r="Q4211" s="320"/>
      <c r="R4211" s="319"/>
      <c r="S4211" s="319"/>
      <c r="T4211" s="320"/>
      <c r="U4211" s="321"/>
      <c r="V4211" s="270"/>
    </row>
    <row r="4212" spans="3:22">
      <c r="C4212" s="1">
        <f>+IF(D4212=1,COUNTIF($D$2:D4212,D4212),0)</f>
        <v>0</v>
      </c>
      <c r="D4212" s="1">
        <f>+COUNTIF($E$2:E4212,E4212)</f>
        <v>1433</v>
      </c>
      <c r="E4212" s="1" t="str">
        <f t="shared" si="130"/>
        <v/>
      </c>
      <c r="F4212" s="323">
        <f t="shared" si="131"/>
        <v>4210</v>
      </c>
      <c r="G4212" s="317"/>
      <c r="H4212" s="317"/>
      <c r="I4212" s="317"/>
      <c r="J4212" s="317"/>
      <c r="K4212" s="317"/>
      <c r="L4212" s="317"/>
      <c r="M4212" s="317"/>
      <c r="N4212" s="698"/>
      <c r="O4212" s="318"/>
      <c r="P4212" s="319"/>
      <c r="Q4212" s="320"/>
      <c r="R4212" s="319"/>
      <c r="S4212" s="319"/>
      <c r="T4212" s="320"/>
      <c r="U4212" s="321"/>
      <c r="V4212" s="270"/>
    </row>
    <row r="4213" spans="3:22">
      <c r="C4213" s="1">
        <f>+IF(D4213=1,COUNTIF($D$2:D4213,D4213),0)</f>
        <v>0</v>
      </c>
      <c r="D4213" s="1">
        <f>+COUNTIF($E$2:E4213,E4213)</f>
        <v>1434</v>
      </c>
      <c r="E4213" s="1" t="str">
        <f t="shared" si="130"/>
        <v/>
      </c>
      <c r="F4213" s="323">
        <f t="shared" si="131"/>
        <v>4211</v>
      </c>
      <c r="G4213" s="317"/>
      <c r="H4213" s="317"/>
      <c r="I4213" s="317"/>
      <c r="J4213" s="317"/>
      <c r="K4213" s="317"/>
      <c r="L4213" s="317"/>
      <c r="M4213" s="317"/>
      <c r="N4213" s="698"/>
      <c r="O4213" s="318"/>
      <c r="P4213" s="319"/>
      <c r="Q4213" s="320"/>
      <c r="R4213" s="319"/>
      <c r="S4213" s="319"/>
      <c r="T4213" s="320"/>
      <c r="U4213" s="321"/>
      <c r="V4213" s="270"/>
    </row>
    <row r="4214" spans="3:22">
      <c r="C4214" s="1">
        <f>+IF(D4214=1,COUNTIF($D$2:D4214,D4214),0)</f>
        <v>0</v>
      </c>
      <c r="D4214" s="1">
        <f>+COUNTIF($E$2:E4214,E4214)</f>
        <v>1435</v>
      </c>
      <c r="E4214" s="1" t="str">
        <f t="shared" si="130"/>
        <v/>
      </c>
      <c r="F4214" s="323">
        <f t="shared" si="131"/>
        <v>4212</v>
      </c>
      <c r="G4214" s="317"/>
      <c r="H4214" s="317"/>
      <c r="I4214" s="317"/>
      <c r="J4214" s="317"/>
      <c r="K4214" s="317"/>
      <c r="L4214" s="317"/>
      <c r="M4214" s="317"/>
      <c r="N4214" s="698"/>
      <c r="O4214" s="318"/>
      <c r="P4214" s="319"/>
      <c r="Q4214" s="320"/>
      <c r="R4214" s="319"/>
      <c r="S4214" s="319"/>
      <c r="T4214" s="320"/>
      <c r="U4214" s="321"/>
      <c r="V4214" s="270"/>
    </row>
    <row r="4215" spans="3:22">
      <c r="C4215" s="1">
        <f>+IF(D4215=1,COUNTIF($D$2:D4215,D4215),0)</f>
        <v>0</v>
      </c>
      <c r="D4215" s="1">
        <f>+COUNTIF($E$2:E4215,E4215)</f>
        <v>1436</v>
      </c>
      <c r="E4215" s="1" t="str">
        <f t="shared" si="130"/>
        <v/>
      </c>
      <c r="F4215" s="323">
        <f t="shared" si="131"/>
        <v>4213</v>
      </c>
      <c r="G4215" s="317"/>
      <c r="H4215" s="317"/>
      <c r="I4215" s="317"/>
      <c r="J4215" s="317"/>
      <c r="K4215" s="317"/>
      <c r="L4215" s="317"/>
      <c r="M4215" s="317"/>
      <c r="N4215" s="698"/>
      <c r="O4215" s="318"/>
      <c r="P4215" s="319"/>
      <c r="Q4215" s="320"/>
      <c r="R4215" s="319"/>
      <c r="S4215" s="319"/>
      <c r="T4215" s="320"/>
      <c r="U4215" s="321"/>
      <c r="V4215" s="270"/>
    </row>
    <row r="4216" spans="3:22">
      <c r="C4216" s="1">
        <f>+IF(D4216=1,COUNTIF($D$2:D4216,D4216),0)</f>
        <v>0</v>
      </c>
      <c r="D4216" s="1">
        <f>+COUNTIF($E$2:E4216,E4216)</f>
        <v>1437</v>
      </c>
      <c r="E4216" s="1" t="str">
        <f t="shared" si="130"/>
        <v/>
      </c>
      <c r="F4216" s="323">
        <f t="shared" si="131"/>
        <v>4214</v>
      </c>
      <c r="G4216" s="317"/>
      <c r="H4216" s="317"/>
      <c r="I4216" s="317"/>
      <c r="J4216" s="317"/>
      <c r="K4216" s="317"/>
      <c r="L4216" s="317"/>
      <c r="M4216" s="317"/>
      <c r="N4216" s="698"/>
      <c r="O4216" s="318"/>
      <c r="P4216" s="319"/>
      <c r="Q4216" s="320"/>
      <c r="R4216" s="319"/>
      <c r="S4216" s="319"/>
      <c r="T4216" s="320"/>
      <c r="U4216" s="321"/>
      <c r="V4216" s="270"/>
    </row>
    <row r="4217" spans="3:22">
      <c r="C4217" s="1">
        <f>+IF(D4217=1,COUNTIF($D$2:D4217,D4217),0)</f>
        <v>0</v>
      </c>
      <c r="D4217" s="1">
        <f>+COUNTIF($E$2:E4217,E4217)</f>
        <v>1438</v>
      </c>
      <c r="E4217" s="1" t="str">
        <f t="shared" si="130"/>
        <v/>
      </c>
      <c r="F4217" s="323">
        <f t="shared" si="131"/>
        <v>4215</v>
      </c>
      <c r="G4217" s="317"/>
      <c r="H4217" s="317"/>
      <c r="I4217" s="317"/>
      <c r="J4217" s="317"/>
      <c r="K4217" s="317"/>
      <c r="L4217" s="317"/>
      <c r="M4217" s="317"/>
      <c r="N4217" s="698"/>
      <c r="O4217" s="318"/>
      <c r="P4217" s="319"/>
      <c r="Q4217" s="320"/>
      <c r="R4217" s="319"/>
      <c r="S4217" s="319"/>
      <c r="T4217" s="320"/>
      <c r="U4217" s="321"/>
      <c r="V4217" s="270"/>
    </row>
    <row r="4218" spans="3:22">
      <c r="C4218" s="1">
        <f>+IF(D4218=1,COUNTIF($D$2:D4218,D4218),0)</f>
        <v>0</v>
      </c>
      <c r="D4218" s="1">
        <f>+COUNTIF($E$2:E4218,E4218)</f>
        <v>1439</v>
      </c>
      <c r="E4218" s="1" t="str">
        <f t="shared" si="130"/>
        <v/>
      </c>
      <c r="F4218" s="323">
        <f t="shared" si="131"/>
        <v>4216</v>
      </c>
      <c r="G4218" s="317"/>
      <c r="H4218" s="317"/>
      <c r="I4218" s="317"/>
      <c r="J4218" s="317"/>
      <c r="K4218" s="317"/>
      <c r="L4218" s="317"/>
      <c r="M4218" s="317"/>
      <c r="N4218" s="698"/>
      <c r="O4218" s="318"/>
      <c r="P4218" s="319"/>
      <c r="Q4218" s="320"/>
      <c r="R4218" s="319"/>
      <c r="S4218" s="319"/>
      <c r="T4218" s="320"/>
      <c r="U4218" s="321"/>
      <c r="V4218" s="270"/>
    </row>
    <row r="4219" spans="3:22">
      <c r="C4219" s="1">
        <f>+IF(D4219=1,COUNTIF($D$2:D4219,D4219),0)</f>
        <v>0</v>
      </c>
      <c r="D4219" s="1">
        <f>+COUNTIF($E$2:E4219,E4219)</f>
        <v>1440</v>
      </c>
      <c r="E4219" s="1" t="str">
        <f t="shared" si="130"/>
        <v/>
      </c>
      <c r="F4219" s="323">
        <f t="shared" si="131"/>
        <v>4217</v>
      </c>
      <c r="G4219" s="317"/>
      <c r="H4219" s="317"/>
      <c r="I4219" s="317"/>
      <c r="J4219" s="317"/>
      <c r="K4219" s="317"/>
      <c r="L4219" s="317"/>
      <c r="M4219" s="317"/>
      <c r="N4219" s="698"/>
      <c r="O4219" s="318"/>
      <c r="P4219" s="319"/>
      <c r="Q4219" s="320"/>
      <c r="R4219" s="319"/>
      <c r="S4219" s="319"/>
      <c r="T4219" s="320"/>
      <c r="U4219" s="321"/>
      <c r="V4219" s="270"/>
    </row>
    <row r="4220" spans="3:22">
      <c r="C4220" s="1">
        <f>+IF(D4220=1,COUNTIF($D$2:D4220,D4220),0)</f>
        <v>0</v>
      </c>
      <c r="D4220" s="1">
        <f>+COUNTIF($E$2:E4220,E4220)</f>
        <v>1441</v>
      </c>
      <c r="E4220" s="1" t="str">
        <f t="shared" si="130"/>
        <v/>
      </c>
      <c r="F4220" s="323">
        <f t="shared" si="131"/>
        <v>4218</v>
      </c>
      <c r="G4220" s="317"/>
      <c r="H4220" s="317"/>
      <c r="I4220" s="317"/>
      <c r="J4220" s="317"/>
      <c r="K4220" s="317"/>
      <c r="L4220" s="317"/>
      <c r="M4220" s="317"/>
      <c r="N4220" s="698"/>
      <c r="O4220" s="318"/>
      <c r="P4220" s="319"/>
      <c r="Q4220" s="320"/>
      <c r="R4220" s="319"/>
      <c r="S4220" s="319"/>
      <c r="T4220" s="320"/>
      <c r="U4220" s="321"/>
      <c r="V4220" s="270"/>
    </row>
    <row r="4221" spans="3:22">
      <c r="C4221" s="1">
        <f>+IF(D4221=1,COUNTIF($D$2:D4221,D4221),0)</f>
        <v>0</v>
      </c>
      <c r="D4221" s="1">
        <f>+COUNTIF($E$2:E4221,E4221)</f>
        <v>1442</v>
      </c>
      <c r="E4221" s="1" t="str">
        <f t="shared" si="130"/>
        <v/>
      </c>
      <c r="F4221" s="323">
        <f t="shared" si="131"/>
        <v>4219</v>
      </c>
      <c r="G4221" s="317"/>
      <c r="H4221" s="317"/>
      <c r="I4221" s="317"/>
      <c r="J4221" s="317"/>
      <c r="K4221" s="317"/>
      <c r="L4221" s="317"/>
      <c r="M4221" s="317"/>
      <c r="N4221" s="698"/>
      <c r="O4221" s="318"/>
      <c r="P4221" s="319"/>
      <c r="Q4221" s="320"/>
      <c r="R4221" s="319"/>
      <c r="S4221" s="319"/>
      <c r="T4221" s="320"/>
      <c r="U4221" s="321"/>
      <c r="V4221" s="270"/>
    </row>
    <row r="4222" spans="3:22">
      <c r="C4222" s="1">
        <f>+IF(D4222=1,COUNTIF($D$2:D4222,D4222),0)</f>
        <v>0</v>
      </c>
      <c r="D4222" s="1">
        <f>+COUNTIF($E$2:E4222,E4222)</f>
        <v>1443</v>
      </c>
      <c r="E4222" s="1" t="str">
        <f t="shared" si="130"/>
        <v/>
      </c>
      <c r="F4222" s="323">
        <f t="shared" si="131"/>
        <v>4220</v>
      </c>
      <c r="G4222" s="317"/>
      <c r="H4222" s="317"/>
      <c r="I4222" s="317"/>
      <c r="J4222" s="317"/>
      <c r="K4222" s="317"/>
      <c r="L4222" s="317"/>
      <c r="M4222" s="317"/>
      <c r="N4222" s="698"/>
      <c r="O4222" s="318"/>
      <c r="P4222" s="319"/>
      <c r="Q4222" s="320"/>
      <c r="R4222" s="319"/>
      <c r="S4222" s="319"/>
      <c r="T4222" s="320"/>
      <c r="U4222" s="321"/>
      <c r="V4222" s="270"/>
    </row>
    <row r="4223" spans="3:22">
      <c r="C4223" s="1">
        <f>+IF(D4223=1,COUNTIF($D$2:D4223,D4223),0)</f>
        <v>0</v>
      </c>
      <c r="D4223" s="1">
        <f>+COUNTIF($E$2:E4223,E4223)</f>
        <v>1444</v>
      </c>
      <c r="E4223" s="1" t="str">
        <f t="shared" si="130"/>
        <v/>
      </c>
      <c r="F4223" s="323">
        <f t="shared" si="131"/>
        <v>4221</v>
      </c>
      <c r="G4223" s="317"/>
      <c r="H4223" s="317"/>
      <c r="I4223" s="317"/>
      <c r="J4223" s="317"/>
      <c r="K4223" s="317"/>
      <c r="L4223" s="317"/>
      <c r="M4223" s="317"/>
      <c r="N4223" s="698"/>
      <c r="O4223" s="318"/>
      <c r="P4223" s="319"/>
      <c r="Q4223" s="320"/>
      <c r="R4223" s="319"/>
      <c r="S4223" s="319"/>
      <c r="T4223" s="320"/>
      <c r="U4223" s="321"/>
      <c r="V4223" s="270"/>
    </row>
    <row r="4224" spans="3:22">
      <c r="C4224" s="1">
        <f>+IF(D4224=1,COUNTIF($D$2:D4224,D4224),0)</f>
        <v>0</v>
      </c>
      <c r="D4224" s="1">
        <f>+COUNTIF($E$2:E4224,E4224)</f>
        <v>1445</v>
      </c>
      <c r="E4224" s="1" t="str">
        <f t="shared" si="130"/>
        <v/>
      </c>
      <c r="F4224" s="323">
        <f t="shared" si="131"/>
        <v>4222</v>
      </c>
      <c r="G4224" s="317"/>
      <c r="H4224" s="317"/>
      <c r="I4224" s="317"/>
      <c r="J4224" s="317"/>
      <c r="K4224" s="317"/>
      <c r="L4224" s="317"/>
      <c r="M4224" s="317"/>
      <c r="N4224" s="698"/>
      <c r="O4224" s="318"/>
      <c r="P4224" s="319"/>
      <c r="Q4224" s="320"/>
      <c r="R4224" s="319"/>
      <c r="S4224" s="319"/>
      <c r="T4224" s="320"/>
      <c r="U4224" s="321"/>
      <c r="V4224" s="270"/>
    </row>
    <row r="4225" spans="3:22">
      <c r="C4225" s="1">
        <f>+IF(D4225=1,COUNTIF($D$2:D4225,D4225),0)</f>
        <v>0</v>
      </c>
      <c r="D4225" s="1">
        <f>+COUNTIF($E$2:E4225,E4225)</f>
        <v>1446</v>
      </c>
      <c r="E4225" s="1" t="str">
        <f t="shared" si="130"/>
        <v/>
      </c>
      <c r="F4225" s="323">
        <f t="shared" si="131"/>
        <v>4223</v>
      </c>
      <c r="G4225" s="317"/>
      <c r="H4225" s="317"/>
      <c r="I4225" s="317"/>
      <c r="J4225" s="317"/>
      <c r="K4225" s="317"/>
      <c r="L4225" s="317"/>
      <c r="M4225" s="317"/>
      <c r="N4225" s="698"/>
      <c r="O4225" s="318"/>
      <c r="P4225" s="319"/>
      <c r="Q4225" s="320"/>
      <c r="R4225" s="319"/>
      <c r="S4225" s="319"/>
      <c r="T4225" s="320"/>
      <c r="U4225" s="321"/>
      <c r="V4225" s="270"/>
    </row>
    <row r="4226" spans="3:22">
      <c r="C4226" s="1">
        <f>+IF(D4226=1,COUNTIF($D$2:D4226,D4226),0)</f>
        <v>0</v>
      </c>
      <c r="D4226" s="1">
        <f>+COUNTIF($E$2:E4226,E4226)</f>
        <v>1447</v>
      </c>
      <c r="E4226" s="1" t="str">
        <f t="shared" si="130"/>
        <v/>
      </c>
      <c r="F4226" s="323">
        <f t="shared" si="131"/>
        <v>4224</v>
      </c>
      <c r="G4226" s="317"/>
      <c r="H4226" s="317"/>
      <c r="I4226" s="317"/>
      <c r="J4226" s="317"/>
      <c r="K4226" s="317"/>
      <c r="L4226" s="317"/>
      <c r="M4226" s="317"/>
      <c r="N4226" s="698"/>
      <c r="O4226" s="318"/>
      <c r="P4226" s="319"/>
      <c r="Q4226" s="320"/>
      <c r="R4226" s="319"/>
      <c r="S4226" s="319"/>
      <c r="T4226" s="320"/>
      <c r="U4226" s="321"/>
      <c r="V4226" s="270"/>
    </row>
    <row r="4227" spans="3:22">
      <c r="C4227" s="1">
        <f>+IF(D4227=1,COUNTIF($D$2:D4227,D4227),0)</f>
        <v>0</v>
      </c>
      <c r="D4227" s="1">
        <f>+COUNTIF($E$2:E4227,E4227)</f>
        <v>1448</v>
      </c>
      <c r="E4227" s="1" t="str">
        <f t="shared" si="130"/>
        <v/>
      </c>
      <c r="F4227" s="323">
        <f t="shared" si="131"/>
        <v>4225</v>
      </c>
      <c r="G4227" s="317"/>
      <c r="H4227" s="317"/>
      <c r="I4227" s="317"/>
      <c r="J4227" s="317"/>
      <c r="K4227" s="317"/>
      <c r="L4227" s="317"/>
      <c r="M4227" s="317"/>
      <c r="N4227" s="698"/>
      <c r="O4227" s="318"/>
      <c r="P4227" s="319"/>
      <c r="Q4227" s="320"/>
      <c r="R4227" s="319"/>
      <c r="S4227" s="319"/>
      <c r="T4227" s="320"/>
      <c r="U4227" s="321"/>
      <c r="V4227" s="270"/>
    </row>
    <row r="4228" spans="3:22">
      <c r="C4228" s="1">
        <f>+IF(D4228=1,COUNTIF($D$2:D4228,D4228),0)</f>
        <v>0</v>
      </c>
      <c r="D4228" s="1">
        <f>+COUNTIF($E$2:E4228,E4228)</f>
        <v>1449</v>
      </c>
      <c r="E4228" s="1" t="str">
        <f t="shared" ref="E4228:E4291" si="132">+K4228&amp;N4228</f>
        <v/>
      </c>
      <c r="F4228" s="323">
        <f t="shared" si="131"/>
        <v>4226</v>
      </c>
      <c r="G4228" s="317"/>
      <c r="H4228" s="317"/>
      <c r="I4228" s="317"/>
      <c r="J4228" s="317"/>
      <c r="K4228" s="317"/>
      <c r="L4228" s="317"/>
      <c r="M4228" s="317"/>
      <c r="N4228" s="698"/>
      <c r="O4228" s="318"/>
      <c r="P4228" s="319"/>
      <c r="Q4228" s="320"/>
      <c r="R4228" s="319"/>
      <c r="S4228" s="319"/>
      <c r="T4228" s="320"/>
      <c r="U4228" s="321"/>
      <c r="V4228" s="270"/>
    </row>
    <row r="4229" spans="3:22">
      <c r="C4229" s="1">
        <f>+IF(D4229=1,COUNTIF($D$2:D4229,D4229),0)</f>
        <v>0</v>
      </c>
      <c r="D4229" s="1">
        <f>+COUNTIF($E$2:E4229,E4229)</f>
        <v>1450</v>
      </c>
      <c r="E4229" s="1" t="str">
        <f t="shared" si="132"/>
        <v/>
      </c>
      <c r="F4229" s="323">
        <f t="shared" ref="F4229:F4292" si="133">ROW()-2</f>
        <v>4227</v>
      </c>
      <c r="G4229" s="317"/>
      <c r="H4229" s="317"/>
      <c r="I4229" s="317"/>
      <c r="J4229" s="317"/>
      <c r="K4229" s="317"/>
      <c r="L4229" s="317"/>
      <c r="M4229" s="317"/>
      <c r="N4229" s="698"/>
      <c r="O4229" s="318"/>
      <c r="P4229" s="319"/>
      <c r="Q4229" s="320"/>
      <c r="R4229" s="319"/>
      <c r="S4229" s="319"/>
      <c r="T4229" s="320"/>
      <c r="U4229" s="321"/>
      <c r="V4229" s="270"/>
    </row>
    <row r="4230" spans="3:22">
      <c r="C4230" s="1">
        <f>+IF(D4230=1,COUNTIF($D$2:D4230,D4230),0)</f>
        <v>0</v>
      </c>
      <c r="D4230" s="1">
        <f>+COUNTIF($E$2:E4230,E4230)</f>
        <v>1451</v>
      </c>
      <c r="E4230" s="1" t="str">
        <f t="shared" si="132"/>
        <v/>
      </c>
      <c r="F4230" s="323">
        <f t="shared" si="133"/>
        <v>4228</v>
      </c>
      <c r="G4230" s="317"/>
      <c r="H4230" s="317"/>
      <c r="I4230" s="317"/>
      <c r="J4230" s="317"/>
      <c r="K4230" s="317"/>
      <c r="L4230" s="317"/>
      <c r="M4230" s="317"/>
      <c r="N4230" s="698"/>
      <c r="O4230" s="318"/>
      <c r="P4230" s="319"/>
      <c r="Q4230" s="320"/>
      <c r="R4230" s="319"/>
      <c r="S4230" s="319"/>
      <c r="T4230" s="320"/>
      <c r="U4230" s="321"/>
      <c r="V4230" s="270"/>
    </row>
    <row r="4231" spans="3:22">
      <c r="C4231" s="1">
        <f>+IF(D4231=1,COUNTIF($D$2:D4231,D4231),0)</f>
        <v>0</v>
      </c>
      <c r="D4231" s="1">
        <f>+COUNTIF($E$2:E4231,E4231)</f>
        <v>1452</v>
      </c>
      <c r="E4231" s="1" t="str">
        <f t="shared" si="132"/>
        <v/>
      </c>
      <c r="F4231" s="323">
        <f t="shared" si="133"/>
        <v>4229</v>
      </c>
      <c r="G4231" s="317"/>
      <c r="H4231" s="317"/>
      <c r="I4231" s="317"/>
      <c r="J4231" s="317"/>
      <c r="K4231" s="317"/>
      <c r="L4231" s="317"/>
      <c r="M4231" s="317"/>
      <c r="N4231" s="698"/>
      <c r="O4231" s="318"/>
      <c r="P4231" s="319"/>
      <c r="Q4231" s="320"/>
      <c r="R4231" s="319"/>
      <c r="S4231" s="319"/>
      <c r="T4231" s="320"/>
      <c r="U4231" s="321"/>
      <c r="V4231" s="270"/>
    </row>
    <row r="4232" spans="3:22">
      <c r="C4232" s="1">
        <f>+IF(D4232=1,COUNTIF($D$2:D4232,D4232),0)</f>
        <v>0</v>
      </c>
      <c r="D4232" s="1">
        <f>+COUNTIF($E$2:E4232,E4232)</f>
        <v>1453</v>
      </c>
      <c r="E4232" s="1" t="str">
        <f t="shared" si="132"/>
        <v/>
      </c>
      <c r="F4232" s="323">
        <f t="shared" si="133"/>
        <v>4230</v>
      </c>
      <c r="G4232" s="317"/>
      <c r="H4232" s="317"/>
      <c r="I4232" s="317"/>
      <c r="J4232" s="317"/>
      <c r="K4232" s="317"/>
      <c r="L4232" s="317"/>
      <c r="M4232" s="317"/>
      <c r="N4232" s="698"/>
      <c r="O4232" s="318"/>
      <c r="P4232" s="319"/>
      <c r="Q4232" s="320"/>
      <c r="R4232" s="319"/>
      <c r="S4232" s="319"/>
      <c r="T4232" s="320"/>
      <c r="U4232" s="321"/>
      <c r="V4232" s="270"/>
    </row>
    <row r="4233" spans="3:22">
      <c r="C4233" s="1">
        <f>+IF(D4233=1,COUNTIF($D$2:D4233,D4233),0)</f>
        <v>0</v>
      </c>
      <c r="D4233" s="1">
        <f>+COUNTIF($E$2:E4233,E4233)</f>
        <v>1454</v>
      </c>
      <c r="E4233" s="1" t="str">
        <f t="shared" si="132"/>
        <v/>
      </c>
      <c r="F4233" s="323">
        <f t="shared" si="133"/>
        <v>4231</v>
      </c>
      <c r="G4233" s="317"/>
      <c r="H4233" s="317"/>
      <c r="I4233" s="317"/>
      <c r="J4233" s="317"/>
      <c r="K4233" s="317"/>
      <c r="L4233" s="317"/>
      <c r="M4233" s="317"/>
      <c r="N4233" s="698"/>
      <c r="O4233" s="318"/>
      <c r="P4233" s="319"/>
      <c r="Q4233" s="320"/>
      <c r="R4233" s="319"/>
      <c r="S4233" s="319"/>
      <c r="T4233" s="320"/>
      <c r="U4233" s="321"/>
      <c r="V4233" s="270"/>
    </row>
    <row r="4234" spans="3:22">
      <c r="C4234" s="1">
        <f>+IF(D4234=1,COUNTIF($D$2:D4234,D4234),0)</f>
        <v>0</v>
      </c>
      <c r="D4234" s="1">
        <f>+COUNTIF($E$2:E4234,E4234)</f>
        <v>1455</v>
      </c>
      <c r="E4234" s="1" t="str">
        <f t="shared" si="132"/>
        <v/>
      </c>
      <c r="F4234" s="323">
        <f t="shared" si="133"/>
        <v>4232</v>
      </c>
      <c r="G4234" s="317"/>
      <c r="H4234" s="317"/>
      <c r="I4234" s="317"/>
      <c r="J4234" s="317"/>
      <c r="K4234" s="317"/>
      <c r="L4234" s="317"/>
      <c r="M4234" s="317"/>
      <c r="N4234" s="698"/>
      <c r="O4234" s="318"/>
      <c r="P4234" s="319"/>
      <c r="Q4234" s="320"/>
      <c r="R4234" s="319"/>
      <c r="S4234" s="319"/>
      <c r="T4234" s="320"/>
      <c r="U4234" s="321"/>
      <c r="V4234" s="270"/>
    </row>
    <row r="4235" spans="3:22">
      <c r="C4235" s="1">
        <f>+IF(D4235=1,COUNTIF($D$2:D4235,D4235),0)</f>
        <v>0</v>
      </c>
      <c r="D4235" s="1">
        <f>+COUNTIF($E$2:E4235,E4235)</f>
        <v>1456</v>
      </c>
      <c r="E4235" s="1" t="str">
        <f t="shared" si="132"/>
        <v/>
      </c>
      <c r="F4235" s="323">
        <f t="shared" si="133"/>
        <v>4233</v>
      </c>
      <c r="G4235" s="317"/>
      <c r="H4235" s="317"/>
      <c r="I4235" s="317"/>
      <c r="J4235" s="317"/>
      <c r="K4235" s="317"/>
      <c r="L4235" s="317"/>
      <c r="M4235" s="317"/>
      <c r="N4235" s="698"/>
      <c r="O4235" s="318"/>
      <c r="P4235" s="319"/>
      <c r="Q4235" s="320"/>
      <c r="R4235" s="319"/>
      <c r="S4235" s="319"/>
      <c r="T4235" s="320"/>
      <c r="U4235" s="321"/>
      <c r="V4235" s="270"/>
    </row>
    <row r="4236" spans="3:22">
      <c r="C4236" s="1">
        <f>+IF(D4236=1,COUNTIF($D$2:D4236,D4236),0)</f>
        <v>0</v>
      </c>
      <c r="D4236" s="1">
        <f>+COUNTIF($E$2:E4236,E4236)</f>
        <v>1457</v>
      </c>
      <c r="E4236" s="1" t="str">
        <f t="shared" si="132"/>
        <v/>
      </c>
      <c r="F4236" s="323">
        <f t="shared" si="133"/>
        <v>4234</v>
      </c>
      <c r="G4236" s="317"/>
      <c r="H4236" s="317"/>
      <c r="I4236" s="317"/>
      <c r="J4236" s="317"/>
      <c r="K4236" s="317"/>
      <c r="L4236" s="317"/>
      <c r="M4236" s="317"/>
      <c r="N4236" s="698"/>
      <c r="O4236" s="318"/>
      <c r="P4236" s="319"/>
      <c r="Q4236" s="320"/>
      <c r="R4236" s="319"/>
      <c r="S4236" s="319"/>
      <c r="T4236" s="320"/>
      <c r="U4236" s="321"/>
      <c r="V4236" s="270"/>
    </row>
    <row r="4237" spans="3:22">
      <c r="C4237" s="1">
        <f>+IF(D4237=1,COUNTIF($D$2:D4237,D4237),0)</f>
        <v>0</v>
      </c>
      <c r="D4237" s="1">
        <f>+COUNTIF($E$2:E4237,E4237)</f>
        <v>1458</v>
      </c>
      <c r="E4237" s="1" t="str">
        <f t="shared" si="132"/>
        <v/>
      </c>
      <c r="F4237" s="323">
        <f t="shared" si="133"/>
        <v>4235</v>
      </c>
      <c r="G4237" s="317"/>
      <c r="H4237" s="317"/>
      <c r="I4237" s="317"/>
      <c r="J4237" s="317"/>
      <c r="K4237" s="317"/>
      <c r="L4237" s="317"/>
      <c r="M4237" s="317"/>
      <c r="N4237" s="698"/>
      <c r="O4237" s="318"/>
      <c r="P4237" s="319"/>
      <c r="Q4237" s="320"/>
      <c r="R4237" s="319"/>
      <c r="S4237" s="319"/>
      <c r="T4237" s="320"/>
      <c r="U4237" s="321"/>
      <c r="V4237" s="270"/>
    </row>
    <row r="4238" spans="3:22">
      <c r="C4238" s="1">
        <f>+IF(D4238=1,COUNTIF($D$2:D4238,D4238),0)</f>
        <v>0</v>
      </c>
      <c r="D4238" s="1">
        <f>+COUNTIF($E$2:E4238,E4238)</f>
        <v>1459</v>
      </c>
      <c r="E4238" s="1" t="str">
        <f t="shared" si="132"/>
        <v/>
      </c>
      <c r="F4238" s="323">
        <f t="shared" si="133"/>
        <v>4236</v>
      </c>
      <c r="G4238" s="317"/>
      <c r="H4238" s="317"/>
      <c r="I4238" s="317"/>
      <c r="J4238" s="317"/>
      <c r="K4238" s="317"/>
      <c r="L4238" s="317"/>
      <c r="M4238" s="317"/>
      <c r="N4238" s="698"/>
      <c r="O4238" s="318"/>
      <c r="P4238" s="319"/>
      <c r="Q4238" s="320"/>
      <c r="R4238" s="319"/>
      <c r="S4238" s="319"/>
      <c r="T4238" s="320"/>
      <c r="U4238" s="321"/>
      <c r="V4238" s="270"/>
    </row>
    <row r="4239" spans="3:22">
      <c r="C4239" s="1">
        <f>+IF(D4239=1,COUNTIF($D$2:D4239,D4239),0)</f>
        <v>0</v>
      </c>
      <c r="D4239" s="1">
        <f>+COUNTIF($E$2:E4239,E4239)</f>
        <v>1460</v>
      </c>
      <c r="E4239" s="1" t="str">
        <f t="shared" si="132"/>
        <v/>
      </c>
      <c r="F4239" s="323">
        <f t="shared" si="133"/>
        <v>4237</v>
      </c>
      <c r="G4239" s="317"/>
      <c r="H4239" s="317"/>
      <c r="I4239" s="317"/>
      <c r="J4239" s="317"/>
      <c r="K4239" s="317"/>
      <c r="L4239" s="317"/>
      <c r="M4239" s="317"/>
      <c r="N4239" s="698"/>
      <c r="O4239" s="318"/>
      <c r="P4239" s="319"/>
      <c r="Q4239" s="320"/>
      <c r="R4239" s="319"/>
      <c r="S4239" s="319"/>
      <c r="T4239" s="320"/>
      <c r="U4239" s="321"/>
      <c r="V4239" s="270"/>
    </row>
    <row r="4240" spans="3:22">
      <c r="C4240" s="1">
        <f>+IF(D4240=1,COUNTIF($D$2:D4240,D4240),0)</f>
        <v>0</v>
      </c>
      <c r="D4240" s="1">
        <f>+COUNTIF($E$2:E4240,E4240)</f>
        <v>1461</v>
      </c>
      <c r="E4240" s="1" t="str">
        <f t="shared" si="132"/>
        <v/>
      </c>
      <c r="F4240" s="323">
        <f t="shared" si="133"/>
        <v>4238</v>
      </c>
      <c r="G4240" s="317"/>
      <c r="H4240" s="317"/>
      <c r="I4240" s="317"/>
      <c r="J4240" s="317"/>
      <c r="K4240" s="317"/>
      <c r="L4240" s="317"/>
      <c r="M4240" s="317"/>
      <c r="N4240" s="698"/>
      <c r="O4240" s="318"/>
      <c r="P4240" s="319"/>
      <c r="Q4240" s="320"/>
      <c r="R4240" s="319"/>
      <c r="S4240" s="319"/>
      <c r="T4240" s="320"/>
      <c r="U4240" s="321"/>
      <c r="V4240" s="270"/>
    </row>
    <row r="4241" spans="3:22">
      <c r="C4241" s="1">
        <f>+IF(D4241=1,COUNTIF($D$2:D4241,D4241),0)</f>
        <v>0</v>
      </c>
      <c r="D4241" s="1">
        <f>+COUNTIF($E$2:E4241,E4241)</f>
        <v>1462</v>
      </c>
      <c r="E4241" s="1" t="str">
        <f t="shared" si="132"/>
        <v/>
      </c>
      <c r="F4241" s="323">
        <f t="shared" si="133"/>
        <v>4239</v>
      </c>
      <c r="G4241" s="317"/>
      <c r="H4241" s="317"/>
      <c r="I4241" s="317"/>
      <c r="J4241" s="317"/>
      <c r="K4241" s="317"/>
      <c r="L4241" s="317"/>
      <c r="M4241" s="317"/>
      <c r="N4241" s="698"/>
      <c r="O4241" s="318"/>
      <c r="P4241" s="319"/>
      <c r="Q4241" s="320"/>
      <c r="R4241" s="319"/>
      <c r="S4241" s="319"/>
      <c r="T4241" s="320"/>
      <c r="U4241" s="321"/>
      <c r="V4241" s="270"/>
    </row>
    <row r="4242" spans="3:22">
      <c r="C4242" s="1">
        <f>+IF(D4242=1,COUNTIF($D$2:D4242,D4242),0)</f>
        <v>0</v>
      </c>
      <c r="D4242" s="1">
        <f>+COUNTIF($E$2:E4242,E4242)</f>
        <v>1463</v>
      </c>
      <c r="E4242" s="1" t="str">
        <f t="shared" si="132"/>
        <v/>
      </c>
      <c r="F4242" s="323">
        <f t="shared" si="133"/>
        <v>4240</v>
      </c>
      <c r="G4242" s="317"/>
      <c r="H4242" s="317"/>
      <c r="I4242" s="317"/>
      <c r="J4242" s="317"/>
      <c r="K4242" s="317"/>
      <c r="L4242" s="317"/>
      <c r="M4242" s="317"/>
      <c r="N4242" s="698"/>
      <c r="O4242" s="318"/>
      <c r="P4242" s="319"/>
      <c r="Q4242" s="320"/>
      <c r="R4242" s="319"/>
      <c r="S4242" s="319"/>
      <c r="T4242" s="320"/>
      <c r="U4242" s="321"/>
      <c r="V4242" s="270"/>
    </row>
    <row r="4243" spans="3:22">
      <c r="C4243" s="1">
        <f>+IF(D4243=1,COUNTIF($D$2:D4243,D4243),0)</f>
        <v>0</v>
      </c>
      <c r="D4243" s="1">
        <f>+COUNTIF($E$2:E4243,E4243)</f>
        <v>1464</v>
      </c>
      <c r="E4243" s="1" t="str">
        <f t="shared" si="132"/>
        <v/>
      </c>
      <c r="F4243" s="323">
        <f t="shared" si="133"/>
        <v>4241</v>
      </c>
      <c r="G4243" s="317"/>
      <c r="H4243" s="317"/>
      <c r="I4243" s="317"/>
      <c r="J4243" s="317"/>
      <c r="K4243" s="317"/>
      <c r="L4243" s="317"/>
      <c r="M4243" s="317"/>
      <c r="N4243" s="698"/>
      <c r="O4243" s="318"/>
      <c r="P4243" s="319"/>
      <c r="Q4243" s="320"/>
      <c r="R4243" s="319"/>
      <c r="S4243" s="319"/>
      <c r="T4243" s="320"/>
      <c r="U4243" s="321"/>
      <c r="V4243" s="270"/>
    </row>
    <row r="4244" spans="3:22">
      <c r="C4244" s="1">
        <f>+IF(D4244=1,COUNTIF($D$2:D4244,D4244),0)</f>
        <v>0</v>
      </c>
      <c r="D4244" s="1">
        <f>+COUNTIF($E$2:E4244,E4244)</f>
        <v>1465</v>
      </c>
      <c r="E4244" s="1" t="str">
        <f t="shared" si="132"/>
        <v/>
      </c>
      <c r="F4244" s="323">
        <f t="shared" si="133"/>
        <v>4242</v>
      </c>
      <c r="G4244" s="317"/>
      <c r="H4244" s="317"/>
      <c r="I4244" s="317"/>
      <c r="J4244" s="317"/>
      <c r="K4244" s="317"/>
      <c r="L4244" s="317"/>
      <c r="M4244" s="317"/>
      <c r="N4244" s="698"/>
      <c r="O4244" s="318"/>
      <c r="P4244" s="319"/>
      <c r="Q4244" s="320"/>
      <c r="R4244" s="319"/>
      <c r="S4244" s="319"/>
      <c r="T4244" s="320"/>
      <c r="U4244" s="321"/>
      <c r="V4244" s="270"/>
    </row>
    <row r="4245" spans="3:22">
      <c r="C4245" s="1">
        <f>+IF(D4245=1,COUNTIF($D$2:D4245,D4245),0)</f>
        <v>0</v>
      </c>
      <c r="D4245" s="1">
        <f>+COUNTIF($E$2:E4245,E4245)</f>
        <v>1466</v>
      </c>
      <c r="E4245" s="1" t="str">
        <f t="shared" si="132"/>
        <v/>
      </c>
      <c r="F4245" s="323">
        <f t="shared" si="133"/>
        <v>4243</v>
      </c>
      <c r="G4245" s="317"/>
      <c r="H4245" s="317"/>
      <c r="I4245" s="317"/>
      <c r="J4245" s="317"/>
      <c r="K4245" s="317"/>
      <c r="L4245" s="317"/>
      <c r="M4245" s="317"/>
      <c r="N4245" s="698"/>
      <c r="O4245" s="318"/>
      <c r="P4245" s="319"/>
      <c r="Q4245" s="320"/>
      <c r="R4245" s="319"/>
      <c r="S4245" s="319"/>
      <c r="T4245" s="320"/>
      <c r="U4245" s="321"/>
      <c r="V4245" s="270"/>
    </row>
    <row r="4246" spans="3:22">
      <c r="C4246" s="1">
        <f>+IF(D4246=1,COUNTIF($D$2:D4246,D4246),0)</f>
        <v>0</v>
      </c>
      <c r="D4246" s="1">
        <f>+COUNTIF($E$2:E4246,E4246)</f>
        <v>1467</v>
      </c>
      <c r="E4246" s="1" t="str">
        <f t="shared" si="132"/>
        <v/>
      </c>
      <c r="F4246" s="323">
        <f t="shared" si="133"/>
        <v>4244</v>
      </c>
      <c r="G4246" s="317"/>
      <c r="H4246" s="317"/>
      <c r="I4246" s="317"/>
      <c r="J4246" s="317"/>
      <c r="K4246" s="317"/>
      <c r="L4246" s="317"/>
      <c r="M4246" s="317"/>
      <c r="N4246" s="698"/>
      <c r="O4246" s="318"/>
      <c r="P4246" s="319"/>
      <c r="Q4246" s="320"/>
      <c r="R4246" s="319"/>
      <c r="S4246" s="319"/>
      <c r="T4246" s="320"/>
      <c r="U4246" s="321"/>
      <c r="V4246" s="270"/>
    </row>
    <row r="4247" spans="3:22">
      <c r="C4247" s="1">
        <f>+IF(D4247=1,COUNTIF($D$2:D4247,D4247),0)</f>
        <v>0</v>
      </c>
      <c r="D4247" s="1">
        <f>+COUNTIF($E$2:E4247,E4247)</f>
        <v>1468</v>
      </c>
      <c r="E4247" s="1" t="str">
        <f t="shared" si="132"/>
        <v/>
      </c>
      <c r="F4247" s="323">
        <f t="shared" si="133"/>
        <v>4245</v>
      </c>
      <c r="G4247" s="317"/>
      <c r="H4247" s="317"/>
      <c r="I4247" s="317"/>
      <c r="J4247" s="317"/>
      <c r="K4247" s="317"/>
      <c r="L4247" s="317"/>
      <c r="M4247" s="317"/>
      <c r="N4247" s="698"/>
      <c r="O4247" s="318"/>
      <c r="P4247" s="319"/>
      <c r="Q4247" s="320"/>
      <c r="R4247" s="319"/>
      <c r="S4247" s="319"/>
      <c r="T4247" s="320"/>
      <c r="U4247" s="321"/>
      <c r="V4247" s="270"/>
    </row>
    <row r="4248" spans="3:22">
      <c r="C4248" s="1">
        <f>+IF(D4248=1,COUNTIF($D$2:D4248,D4248),0)</f>
        <v>0</v>
      </c>
      <c r="D4248" s="1">
        <f>+COUNTIF($E$2:E4248,E4248)</f>
        <v>1469</v>
      </c>
      <c r="E4248" s="1" t="str">
        <f t="shared" si="132"/>
        <v/>
      </c>
      <c r="F4248" s="323">
        <f t="shared" si="133"/>
        <v>4246</v>
      </c>
      <c r="G4248" s="317"/>
      <c r="H4248" s="317"/>
      <c r="I4248" s="317"/>
      <c r="J4248" s="317"/>
      <c r="K4248" s="317"/>
      <c r="L4248" s="317"/>
      <c r="M4248" s="317"/>
      <c r="N4248" s="698"/>
      <c r="O4248" s="318"/>
      <c r="P4248" s="319"/>
      <c r="Q4248" s="320"/>
      <c r="R4248" s="319"/>
      <c r="S4248" s="319"/>
      <c r="T4248" s="320"/>
      <c r="U4248" s="321"/>
      <c r="V4248" s="270"/>
    </row>
    <row r="4249" spans="3:22">
      <c r="C4249" s="1">
        <f>+IF(D4249=1,COUNTIF($D$2:D4249,D4249),0)</f>
        <v>0</v>
      </c>
      <c r="D4249" s="1">
        <f>+COUNTIF($E$2:E4249,E4249)</f>
        <v>1470</v>
      </c>
      <c r="E4249" s="1" t="str">
        <f t="shared" si="132"/>
        <v/>
      </c>
      <c r="F4249" s="323">
        <f t="shared" si="133"/>
        <v>4247</v>
      </c>
      <c r="G4249" s="317"/>
      <c r="H4249" s="317"/>
      <c r="I4249" s="317"/>
      <c r="J4249" s="317"/>
      <c r="K4249" s="317"/>
      <c r="L4249" s="317"/>
      <c r="M4249" s="317"/>
      <c r="N4249" s="698"/>
      <c r="O4249" s="318"/>
      <c r="P4249" s="319"/>
      <c r="Q4249" s="320"/>
      <c r="R4249" s="319"/>
      <c r="S4249" s="319"/>
      <c r="T4249" s="320"/>
      <c r="U4249" s="321"/>
      <c r="V4249" s="270"/>
    </row>
    <row r="4250" spans="3:22">
      <c r="C4250" s="1">
        <f>+IF(D4250=1,COUNTIF($D$2:D4250,D4250),0)</f>
        <v>0</v>
      </c>
      <c r="D4250" s="1">
        <f>+COUNTIF($E$2:E4250,E4250)</f>
        <v>1471</v>
      </c>
      <c r="E4250" s="1" t="str">
        <f t="shared" si="132"/>
        <v/>
      </c>
      <c r="F4250" s="323">
        <f t="shared" si="133"/>
        <v>4248</v>
      </c>
      <c r="G4250" s="317"/>
      <c r="H4250" s="317"/>
      <c r="I4250" s="317"/>
      <c r="J4250" s="317"/>
      <c r="K4250" s="317"/>
      <c r="L4250" s="317"/>
      <c r="M4250" s="317"/>
      <c r="N4250" s="698"/>
      <c r="O4250" s="318"/>
      <c r="P4250" s="319"/>
      <c r="Q4250" s="320"/>
      <c r="R4250" s="319"/>
      <c r="S4250" s="319"/>
      <c r="T4250" s="320"/>
      <c r="U4250" s="321"/>
      <c r="V4250" s="270"/>
    </row>
    <row r="4251" spans="3:22">
      <c r="C4251" s="1">
        <f>+IF(D4251=1,COUNTIF($D$2:D4251,D4251),0)</f>
        <v>0</v>
      </c>
      <c r="D4251" s="1">
        <f>+COUNTIF($E$2:E4251,E4251)</f>
        <v>1472</v>
      </c>
      <c r="E4251" s="1" t="str">
        <f t="shared" si="132"/>
        <v/>
      </c>
      <c r="F4251" s="323">
        <f t="shared" si="133"/>
        <v>4249</v>
      </c>
      <c r="G4251" s="317"/>
      <c r="H4251" s="317"/>
      <c r="I4251" s="317"/>
      <c r="J4251" s="317"/>
      <c r="K4251" s="317"/>
      <c r="L4251" s="317"/>
      <c r="M4251" s="317"/>
      <c r="N4251" s="698"/>
      <c r="O4251" s="318"/>
      <c r="P4251" s="319"/>
      <c r="Q4251" s="320"/>
      <c r="R4251" s="319"/>
      <c r="S4251" s="319"/>
      <c r="T4251" s="320"/>
      <c r="U4251" s="321"/>
      <c r="V4251" s="270"/>
    </row>
    <row r="4252" spans="3:22">
      <c r="C4252" s="1">
        <f>+IF(D4252=1,COUNTIF($D$2:D4252,D4252),0)</f>
        <v>0</v>
      </c>
      <c r="D4252" s="1">
        <f>+COUNTIF($E$2:E4252,E4252)</f>
        <v>1473</v>
      </c>
      <c r="E4252" s="1" t="str">
        <f t="shared" si="132"/>
        <v/>
      </c>
      <c r="F4252" s="323">
        <f t="shared" si="133"/>
        <v>4250</v>
      </c>
      <c r="G4252" s="317"/>
      <c r="H4252" s="317"/>
      <c r="I4252" s="317"/>
      <c r="J4252" s="317"/>
      <c r="K4252" s="317"/>
      <c r="L4252" s="317"/>
      <c r="M4252" s="317"/>
      <c r="N4252" s="698"/>
      <c r="O4252" s="318"/>
      <c r="P4252" s="319"/>
      <c r="Q4252" s="320"/>
      <c r="R4252" s="319"/>
      <c r="S4252" s="319"/>
      <c r="T4252" s="320"/>
      <c r="U4252" s="321"/>
      <c r="V4252" s="270"/>
    </row>
    <row r="4253" spans="3:22">
      <c r="C4253" s="1">
        <f>+IF(D4253=1,COUNTIF($D$2:D4253,D4253),0)</f>
        <v>0</v>
      </c>
      <c r="D4253" s="1">
        <f>+COUNTIF($E$2:E4253,E4253)</f>
        <v>1474</v>
      </c>
      <c r="E4253" s="1" t="str">
        <f t="shared" si="132"/>
        <v/>
      </c>
      <c r="F4253" s="323">
        <f t="shared" si="133"/>
        <v>4251</v>
      </c>
      <c r="G4253" s="317"/>
      <c r="H4253" s="317"/>
      <c r="I4253" s="317"/>
      <c r="J4253" s="317"/>
      <c r="K4253" s="317"/>
      <c r="L4253" s="317"/>
      <c r="M4253" s="317"/>
      <c r="N4253" s="698"/>
      <c r="O4253" s="318"/>
      <c r="P4253" s="319"/>
      <c r="Q4253" s="320"/>
      <c r="R4253" s="319"/>
      <c r="S4253" s="319"/>
      <c r="T4253" s="320"/>
      <c r="U4253" s="321"/>
      <c r="V4253" s="270"/>
    </row>
    <row r="4254" spans="3:22">
      <c r="C4254" s="1">
        <f>+IF(D4254=1,COUNTIF($D$2:D4254,D4254),0)</f>
        <v>0</v>
      </c>
      <c r="D4254" s="1">
        <f>+COUNTIF($E$2:E4254,E4254)</f>
        <v>1475</v>
      </c>
      <c r="E4254" s="1" t="str">
        <f t="shared" si="132"/>
        <v/>
      </c>
      <c r="F4254" s="323">
        <f t="shared" si="133"/>
        <v>4252</v>
      </c>
      <c r="G4254" s="317"/>
      <c r="H4254" s="317"/>
      <c r="I4254" s="317"/>
      <c r="J4254" s="317"/>
      <c r="K4254" s="317"/>
      <c r="L4254" s="317"/>
      <c r="M4254" s="317"/>
      <c r="N4254" s="698"/>
      <c r="O4254" s="318"/>
      <c r="P4254" s="319"/>
      <c r="Q4254" s="320"/>
      <c r="R4254" s="319"/>
      <c r="S4254" s="319"/>
      <c r="T4254" s="320"/>
      <c r="U4254" s="321"/>
      <c r="V4254" s="270"/>
    </row>
    <row r="4255" spans="3:22">
      <c r="C4255" s="1">
        <f>+IF(D4255=1,COUNTIF($D$2:D4255,D4255),0)</f>
        <v>0</v>
      </c>
      <c r="D4255" s="1">
        <f>+COUNTIF($E$2:E4255,E4255)</f>
        <v>1476</v>
      </c>
      <c r="E4255" s="1" t="str">
        <f t="shared" si="132"/>
        <v/>
      </c>
      <c r="F4255" s="323">
        <f t="shared" si="133"/>
        <v>4253</v>
      </c>
      <c r="G4255" s="317"/>
      <c r="H4255" s="317"/>
      <c r="I4255" s="317"/>
      <c r="J4255" s="317"/>
      <c r="K4255" s="317"/>
      <c r="L4255" s="317"/>
      <c r="M4255" s="317"/>
      <c r="N4255" s="698"/>
      <c r="O4255" s="318"/>
      <c r="P4255" s="319"/>
      <c r="Q4255" s="320"/>
      <c r="R4255" s="319"/>
      <c r="S4255" s="319"/>
      <c r="T4255" s="320"/>
      <c r="U4255" s="321"/>
      <c r="V4255" s="270"/>
    </row>
    <row r="4256" spans="3:22">
      <c r="C4256" s="1">
        <f>+IF(D4256=1,COUNTIF($D$2:D4256,D4256),0)</f>
        <v>0</v>
      </c>
      <c r="D4256" s="1">
        <f>+COUNTIF($E$2:E4256,E4256)</f>
        <v>1477</v>
      </c>
      <c r="E4256" s="1" t="str">
        <f t="shared" si="132"/>
        <v/>
      </c>
      <c r="F4256" s="323">
        <f t="shared" si="133"/>
        <v>4254</v>
      </c>
      <c r="G4256" s="317"/>
      <c r="H4256" s="317"/>
      <c r="I4256" s="317"/>
      <c r="J4256" s="317"/>
      <c r="K4256" s="317"/>
      <c r="L4256" s="317"/>
      <c r="M4256" s="317"/>
      <c r="N4256" s="698"/>
      <c r="O4256" s="318"/>
      <c r="P4256" s="319"/>
      <c r="Q4256" s="320"/>
      <c r="R4256" s="319"/>
      <c r="S4256" s="319"/>
      <c r="T4256" s="320"/>
      <c r="U4256" s="321"/>
      <c r="V4256" s="270"/>
    </row>
    <row r="4257" spans="3:22">
      <c r="C4257" s="1">
        <f>+IF(D4257=1,COUNTIF($D$2:D4257,D4257),0)</f>
        <v>0</v>
      </c>
      <c r="D4257" s="1">
        <f>+COUNTIF($E$2:E4257,E4257)</f>
        <v>1478</v>
      </c>
      <c r="E4257" s="1" t="str">
        <f t="shared" si="132"/>
        <v/>
      </c>
      <c r="F4257" s="323">
        <f t="shared" si="133"/>
        <v>4255</v>
      </c>
      <c r="G4257" s="317"/>
      <c r="H4257" s="317"/>
      <c r="I4257" s="317"/>
      <c r="J4257" s="317"/>
      <c r="K4257" s="317"/>
      <c r="L4257" s="317"/>
      <c r="M4257" s="317"/>
      <c r="N4257" s="698"/>
      <c r="O4257" s="318"/>
      <c r="P4257" s="319"/>
      <c r="Q4257" s="320"/>
      <c r="R4257" s="319"/>
      <c r="S4257" s="319"/>
      <c r="T4257" s="320"/>
      <c r="U4257" s="321"/>
      <c r="V4257" s="270"/>
    </row>
    <row r="4258" spans="3:22">
      <c r="C4258" s="1">
        <f>+IF(D4258=1,COUNTIF($D$2:D4258,D4258),0)</f>
        <v>0</v>
      </c>
      <c r="D4258" s="1">
        <f>+COUNTIF($E$2:E4258,E4258)</f>
        <v>1479</v>
      </c>
      <c r="E4258" s="1" t="str">
        <f t="shared" si="132"/>
        <v/>
      </c>
      <c r="F4258" s="323">
        <f t="shared" si="133"/>
        <v>4256</v>
      </c>
      <c r="G4258" s="317"/>
      <c r="H4258" s="317"/>
      <c r="I4258" s="317"/>
      <c r="J4258" s="317"/>
      <c r="K4258" s="317"/>
      <c r="L4258" s="317"/>
      <c r="M4258" s="317"/>
      <c r="N4258" s="698"/>
      <c r="O4258" s="318"/>
      <c r="P4258" s="319"/>
      <c r="Q4258" s="320"/>
      <c r="R4258" s="319"/>
      <c r="S4258" s="319"/>
      <c r="T4258" s="320"/>
      <c r="U4258" s="321"/>
      <c r="V4258" s="270"/>
    </row>
    <row r="4259" spans="3:22">
      <c r="C4259" s="1">
        <f>+IF(D4259=1,COUNTIF($D$2:D4259,D4259),0)</f>
        <v>0</v>
      </c>
      <c r="D4259" s="1">
        <f>+COUNTIF($E$2:E4259,E4259)</f>
        <v>1480</v>
      </c>
      <c r="E4259" s="1" t="str">
        <f t="shared" si="132"/>
        <v/>
      </c>
      <c r="F4259" s="323">
        <f t="shared" si="133"/>
        <v>4257</v>
      </c>
      <c r="G4259" s="317"/>
      <c r="H4259" s="317"/>
      <c r="I4259" s="317"/>
      <c r="J4259" s="317"/>
      <c r="K4259" s="317"/>
      <c r="L4259" s="317"/>
      <c r="M4259" s="317"/>
      <c r="N4259" s="698"/>
      <c r="O4259" s="318"/>
      <c r="P4259" s="319"/>
      <c r="Q4259" s="320"/>
      <c r="R4259" s="319"/>
      <c r="S4259" s="319"/>
      <c r="T4259" s="320"/>
      <c r="U4259" s="321"/>
      <c r="V4259" s="270"/>
    </row>
    <row r="4260" spans="3:22">
      <c r="C4260" s="1">
        <f>+IF(D4260=1,COUNTIF($D$2:D4260,D4260),0)</f>
        <v>0</v>
      </c>
      <c r="D4260" s="1">
        <f>+COUNTIF($E$2:E4260,E4260)</f>
        <v>1481</v>
      </c>
      <c r="E4260" s="1" t="str">
        <f t="shared" si="132"/>
        <v/>
      </c>
      <c r="F4260" s="323">
        <f t="shared" si="133"/>
        <v>4258</v>
      </c>
      <c r="G4260" s="317"/>
      <c r="H4260" s="317"/>
      <c r="I4260" s="317"/>
      <c r="J4260" s="317"/>
      <c r="K4260" s="317"/>
      <c r="L4260" s="317"/>
      <c r="M4260" s="317"/>
      <c r="N4260" s="698"/>
      <c r="O4260" s="318"/>
      <c r="P4260" s="319"/>
      <c r="Q4260" s="320"/>
      <c r="R4260" s="319"/>
      <c r="S4260" s="319"/>
      <c r="T4260" s="320"/>
      <c r="U4260" s="321"/>
      <c r="V4260" s="270"/>
    </row>
    <row r="4261" spans="3:22">
      <c r="C4261" s="1">
        <f>+IF(D4261=1,COUNTIF($D$2:D4261,D4261),0)</f>
        <v>0</v>
      </c>
      <c r="D4261" s="1">
        <f>+COUNTIF($E$2:E4261,E4261)</f>
        <v>1482</v>
      </c>
      <c r="E4261" s="1" t="str">
        <f t="shared" si="132"/>
        <v/>
      </c>
      <c r="F4261" s="323">
        <f t="shared" si="133"/>
        <v>4259</v>
      </c>
      <c r="G4261" s="317"/>
      <c r="H4261" s="317"/>
      <c r="I4261" s="317"/>
      <c r="J4261" s="317"/>
      <c r="K4261" s="317"/>
      <c r="L4261" s="317"/>
      <c r="M4261" s="317"/>
      <c r="N4261" s="698"/>
      <c r="O4261" s="318"/>
      <c r="P4261" s="319"/>
      <c r="Q4261" s="320"/>
      <c r="R4261" s="319"/>
      <c r="S4261" s="319"/>
      <c r="T4261" s="320"/>
      <c r="U4261" s="321"/>
      <c r="V4261" s="270"/>
    </row>
    <row r="4262" spans="3:22">
      <c r="C4262" s="1">
        <f>+IF(D4262=1,COUNTIF($D$2:D4262,D4262),0)</f>
        <v>0</v>
      </c>
      <c r="D4262" s="1">
        <f>+COUNTIF($E$2:E4262,E4262)</f>
        <v>1483</v>
      </c>
      <c r="E4262" s="1" t="str">
        <f t="shared" si="132"/>
        <v/>
      </c>
      <c r="F4262" s="323">
        <f t="shared" si="133"/>
        <v>4260</v>
      </c>
      <c r="G4262" s="317"/>
      <c r="H4262" s="317"/>
      <c r="I4262" s="317"/>
      <c r="J4262" s="317"/>
      <c r="K4262" s="317"/>
      <c r="L4262" s="317"/>
      <c r="M4262" s="317"/>
      <c r="N4262" s="698"/>
      <c r="O4262" s="318"/>
      <c r="P4262" s="319"/>
      <c r="Q4262" s="320"/>
      <c r="R4262" s="319"/>
      <c r="S4262" s="319"/>
      <c r="T4262" s="320"/>
      <c r="U4262" s="321"/>
      <c r="V4262" s="270"/>
    </row>
    <row r="4263" spans="3:22">
      <c r="C4263" s="1">
        <f>+IF(D4263=1,COUNTIF($D$2:D4263,D4263),0)</f>
        <v>0</v>
      </c>
      <c r="D4263" s="1">
        <f>+COUNTIF($E$2:E4263,E4263)</f>
        <v>1484</v>
      </c>
      <c r="E4263" s="1" t="str">
        <f t="shared" si="132"/>
        <v/>
      </c>
      <c r="F4263" s="323">
        <f t="shared" si="133"/>
        <v>4261</v>
      </c>
      <c r="G4263" s="317"/>
      <c r="H4263" s="317"/>
      <c r="I4263" s="317"/>
      <c r="J4263" s="317"/>
      <c r="K4263" s="317"/>
      <c r="L4263" s="317"/>
      <c r="M4263" s="317"/>
      <c r="N4263" s="698"/>
      <c r="O4263" s="318"/>
      <c r="P4263" s="319"/>
      <c r="Q4263" s="320"/>
      <c r="R4263" s="319"/>
      <c r="S4263" s="319"/>
      <c r="T4263" s="320"/>
      <c r="U4263" s="321"/>
      <c r="V4263" s="270"/>
    </row>
    <row r="4264" spans="3:22">
      <c r="C4264" s="1">
        <f>+IF(D4264=1,COUNTIF($D$2:D4264,D4264),0)</f>
        <v>0</v>
      </c>
      <c r="D4264" s="1">
        <f>+COUNTIF($E$2:E4264,E4264)</f>
        <v>1485</v>
      </c>
      <c r="E4264" s="1" t="str">
        <f t="shared" si="132"/>
        <v/>
      </c>
      <c r="F4264" s="323">
        <f t="shared" si="133"/>
        <v>4262</v>
      </c>
      <c r="G4264" s="317"/>
      <c r="H4264" s="317"/>
      <c r="I4264" s="317"/>
      <c r="J4264" s="317"/>
      <c r="K4264" s="317"/>
      <c r="L4264" s="317"/>
      <c r="M4264" s="317"/>
      <c r="N4264" s="698"/>
      <c r="O4264" s="318"/>
      <c r="P4264" s="319"/>
      <c r="Q4264" s="320"/>
      <c r="R4264" s="319"/>
      <c r="S4264" s="319"/>
      <c r="T4264" s="320"/>
      <c r="U4264" s="321"/>
      <c r="V4264" s="270"/>
    </row>
    <row r="4265" spans="3:22">
      <c r="C4265" s="1">
        <f>+IF(D4265=1,COUNTIF($D$2:D4265,D4265),0)</f>
        <v>0</v>
      </c>
      <c r="D4265" s="1">
        <f>+COUNTIF($E$2:E4265,E4265)</f>
        <v>1486</v>
      </c>
      <c r="E4265" s="1" t="str">
        <f t="shared" si="132"/>
        <v/>
      </c>
      <c r="F4265" s="323">
        <f t="shared" si="133"/>
        <v>4263</v>
      </c>
      <c r="G4265" s="317"/>
      <c r="H4265" s="317"/>
      <c r="I4265" s="317"/>
      <c r="J4265" s="317"/>
      <c r="K4265" s="317"/>
      <c r="L4265" s="317"/>
      <c r="M4265" s="317"/>
      <c r="N4265" s="698"/>
      <c r="O4265" s="318"/>
      <c r="P4265" s="319"/>
      <c r="Q4265" s="320"/>
      <c r="R4265" s="319"/>
      <c r="S4265" s="319"/>
      <c r="T4265" s="320"/>
      <c r="U4265" s="321"/>
      <c r="V4265" s="270"/>
    </row>
    <row r="4266" spans="3:22">
      <c r="C4266" s="1">
        <f>+IF(D4266=1,COUNTIF($D$2:D4266,D4266),0)</f>
        <v>0</v>
      </c>
      <c r="D4266" s="1">
        <f>+COUNTIF($E$2:E4266,E4266)</f>
        <v>1487</v>
      </c>
      <c r="E4266" s="1" t="str">
        <f t="shared" si="132"/>
        <v/>
      </c>
      <c r="F4266" s="323">
        <f t="shared" si="133"/>
        <v>4264</v>
      </c>
      <c r="G4266" s="317"/>
      <c r="H4266" s="317"/>
      <c r="I4266" s="317"/>
      <c r="J4266" s="317"/>
      <c r="K4266" s="317"/>
      <c r="L4266" s="317"/>
      <c r="M4266" s="317"/>
      <c r="N4266" s="698"/>
      <c r="O4266" s="318"/>
      <c r="P4266" s="319"/>
      <c r="Q4266" s="320"/>
      <c r="R4266" s="319"/>
      <c r="S4266" s="319"/>
      <c r="T4266" s="320"/>
      <c r="U4266" s="321"/>
      <c r="V4266" s="270"/>
    </row>
    <row r="4267" spans="3:22">
      <c r="C4267" s="1">
        <f>+IF(D4267=1,COUNTIF($D$2:D4267,D4267),0)</f>
        <v>0</v>
      </c>
      <c r="D4267" s="1">
        <f>+COUNTIF($E$2:E4267,E4267)</f>
        <v>1488</v>
      </c>
      <c r="E4267" s="1" t="str">
        <f t="shared" si="132"/>
        <v/>
      </c>
      <c r="F4267" s="323">
        <f t="shared" si="133"/>
        <v>4265</v>
      </c>
      <c r="G4267" s="317"/>
      <c r="H4267" s="317"/>
      <c r="I4267" s="317"/>
      <c r="J4267" s="317"/>
      <c r="K4267" s="317"/>
      <c r="L4267" s="317"/>
      <c r="M4267" s="317"/>
      <c r="N4267" s="698"/>
      <c r="O4267" s="318"/>
      <c r="P4267" s="319"/>
      <c r="Q4267" s="320"/>
      <c r="R4267" s="319"/>
      <c r="S4267" s="319"/>
      <c r="T4267" s="320"/>
      <c r="U4267" s="321"/>
      <c r="V4267" s="270"/>
    </row>
    <row r="4268" spans="3:22">
      <c r="C4268" s="1">
        <f>+IF(D4268=1,COUNTIF($D$2:D4268,D4268),0)</f>
        <v>0</v>
      </c>
      <c r="D4268" s="1">
        <f>+COUNTIF($E$2:E4268,E4268)</f>
        <v>1489</v>
      </c>
      <c r="E4268" s="1" t="str">
        <f t="shared" si="132"/>
        <v/>
      </c>
      <c r="F4268" s="323">
        <f t="shared" si="133"/>
        <v>4266</v>
      </c>
      <c r="G4268" s="317"/>
      <c r="H4268" s="317"/>
      <c r="I4268" s="317"/>
      <c r="J4268" s="317"/>
      <c r="K4268" s="317"/>
      <c r="L4268" s="317"/>
      <c r="M4268" s="317"/>
      <c r="N4268" s="698"/>
      <c r="O4268" s="318"/>
      <c r="P4268" s="319"/>
      <c r="Q4268" s="320"/>
      <c r="R4268" s="319"/>
      <c r="S4268" s="319"/>
      <c r="T4268" s="320"/>
      <c r="U4268" s="321"/>
      <c r="V4268" s="270"/>
    </row>
    <row r="4269" spans="3:22">
      <c r="C4269" s="1">
        <f>+IF(D4269=1,COUNTIF($D$2:D4269,D4269),0)</f>
        <v>0</v>
      </c>
      <c r="D4269" s="1">
        <f>+COUNTIF($E$2:E4269,E4269)</f>
        <v>1490</v>
      </c>
      <c r="E4269" s="1" t="str">
        <f t="shared" si="132"/>
        <v/>
      </c>
      <c r="F4269" s="323">
        <f t="shared" si="133"/>
        <v>4267</v>
      </c>
      <c r="G4269" s="317"/>
      <c r="H4269" s="317"/>
      <c r="I4269" s="317"/>
      <c r="J4269" s="317"/>
      <c r="K4269" s="317"/>
      <c r="L4269" s="317"/>
      <c r="M4269" s="317"/>
      <c r="N4269" s="698"/>
      <c r="O4269" s="318"/>
      <c r="P4269" s="319"/>
      <c r="Q4269" s="320"/>
      <c r="R4269" s="319"/>
      <c r="S4269" s="319"/>
      <c r="T4269" s="320"/>
      <c r="U4269" s="321"/>
      <c r="V4269" s="270"/>
    </row>
    <row r="4270" spans="3:22">
      <c r="C4270" s="1">
        <f>+IF(D4270=1,COUNTIF($D$2:D4270,D4270),0)</f>
        <v>0</v>
      </c>
      <c r="D4270" s="1">
        <f>+COUNTIF($E$2:E4270,E4270)</f>
        <v>1491</v>
      </c>
      <c r="E4270" s="1" t="str">
        <f t="shared" si="132"/>
        <v/>
      </c>
      <c r="F4270" s="323">
        <f t="shared" si="133"/>
        <v>4268</v>
      </c>
      <c r="G4270" s="317"/>
      <c r="H4270" s="317"/>
      <c r="I4270" s="317"/>
      <c r="J4270" s="317"/>
      <c r="K4270" s="317"/>
      <c r="L4270" s="317"/>
      <c r="M4270" s="317"/>
      <c r="N4270" s="698"/>
      <c r="O4270" s="318"/>
      <c r="P4270" s="319"/>
      <c r="Q4270" s="320"/>
      <c r="R4270" s="319"/>
      <c r="S4270" s="319"/>
      <c r="T4270" s="320"/>
      <c r="U4270" s="321"/>
      <c r="V4270" s="270"/>
    </row>
    <row r="4271" spans="3:22">
      <c r="C4271" s="1">
        <f>+IF(D4271=1,COUNTIF($D$2:D4271,D4271),0)</f>
        <v>0</v>
      </c>
      <c r="D4271" s="1">
        <f>+COUNTIF($E$2:E4271,E4271)</f>
        <v>1492</v>
      </c>
      <c r="E4271" s="1" t="str">
        <f t="shared" si="132"/>
        <v/>
      </c>
      <c r="F4271" s="323">
        <f t="shared" si="133"/>
        <v>4269</v>
      </c>
      <c r="G4271" s="317"/>
      <c r="H4271" s="317"/>
      <c r="I4271" s="317"/>
      <c r="J4271" s="317"/>
      <c r="K4271" s="317"/>
      <c r="L4271" s="317"/>
      <c r="M4271" s="317"/>
      <c r="N4271" s="698"/>
      <c r="O4271" s="318"/>
      <c r="P4271" s="319"/>
      <c r="Q4271" s="320"/>
      <c r="R4271" s="319"/>
      <c r="S4271" s="319"/>
      <c r="T4271" s="320"/>
      <c r="U4271" s="321"/>
      <c r="V4271" s="270"/>
    </row>
    <row r="4272" spans="3:22">
      <c r="C4272" s="1">
        <f>+IF(D4272=1,COUNTIF($D$2:D4272,D4272),0)</f>
        <v>0</v>
      </c>
      <c r="D4272" s="1">
        <f>+COUNTIF($E$2:E4272,E4272)</f>
        <v>1493</v>
      </c>
      <c r="E4272" s="1" t="str">
        <f t="shared" si="132"/>
        <v/>
      </c>
      <c r="F4272" s="323">
        <f t="shared" si="133"/>
        <v>4270</v>
      </c>
      <c r="G4272" s="317"/>
      <c r="H4272" s="317"/>
      <c r="I4272" s="317"/>
      <c r="J4272" s="317"/>
      <c r="K4272" s="317"/>
      <c r="L4272" s="317"/>
      <c r="M4272" s="317"/>
      <c r="N4272" s="698"/>
      <c r="O4272" s="318"/>
      <c r="P4272" s="319"/>
      <c r="Q4272" s="320"/>
      <c r="R4272" s="319"/>
      <c r="S4272" s="319"/>
      <c r="T4272" s="320"/>
      <c r="U4272" s="321"/>
      <c r="V4272" s="270"/>
    </row>
    <row r="4273" spans="3:22">
      <c r="C4273" s="1">
        <f>+IF(D4273=1,COUNTIF($D$2:D4273,D4273),0)</f>
        <v>0</v>
      </c>
      <c r="D4273" s="1">
        <f>+COUNTIF($E$2:E4273,E4273)</f>
        <v>1494</v>
      </c>
      <c r="E4273" s="1" t="str">
        <f t="shared" si="132"/>
        <v/>
      </c>
      <c r="F4273" s="323">
        <f t="shared" si="133"/>
        <v>4271</v>
      </c>
      <c r="G4273" s="317"/>
      <c r="H4273" s="317"/>
      <c r="I4273" s="317"/>
      <c r="J4273" s="317"/>
      <c r="K4273" s="317"/>
      <c r="L4273" s="317"/>
      <c r="M4273" s="317"/>
      <c r="N4273" s="698"/>
      <c r="O4273" s="318"/>
      <c r="P4273" s="319"/>
      <c r="Q4273" s="320"/>
      <c r="R4273" s="319"/>
      <c r="S4273" s="319"/>
      <c r="T4273" s="320"/>
      <c r="U4273" s="321"/>
      <c r="V4273" s="270"/>
    </row>
    <row r="4274" spans="3:22">
      <c r="C4274" s="1">
        <f>+IF(D4274=1,COUNTIF($D$2:D4274,D4274),0)</f>
        <v>0</v>
      </c>
      <c r="D4274" s="1">
        <f>+COUNTIF($E$2:E4274,E4274)</f>
        <v>1495</v>
      </c>
      <c r="E4274" s="1" t="str">
        <f t="shared" si="132"/>
        <v/>
      </c>
      <c r="F4274" s="323">
        <f t="shared" si="133"/>
        <v>4272</v>
      </c>
      <c r="G4274" s="317"/>
      <c r="H4274" s="317"/>
      <c r="I4274" s="317"/>
      <c r="J4274" s="317"/>
      <c r="K4274" s="317"/>
      <c r="L4274" s="317"/>
      <c r="M4274" s="317"/>
      <c r="N4274" s="698"/>
      <c r="O4274" s="318"/>
      <c r="P4274" s="319"/>
      <c r="Q4274" s="320"/>
      <c r="R4274" s="319"/>
      <c r="S4274" s="319"/>
      <c r="T4274" s="320"/>
      <c r="U4274" s="321"/>
      <c r="V4274" s="270"/>
    </row>
    <row r="4275" spans="3:22">
      <c r="C4275" s="1">
        <f>+IF(D4275=1,COUNTIF($D$2:D4275,D4275),0)</f>
        <v>0</v>
      </c>
      <c r="D4275" s="1">
        <f>+COUNTIF($E$2:E4275,E4275)</f>
        <v>1496</v>
      </c>
      <c r="E4275" s="1" t="str">
        <f t="shared" si="132"/>
        <v/>
      </c>
      <c r="F4275" s="323">
        <f t="shared" si="133"/>
        <v>4273</v>
      </c>
      <c r="G4275" s="317"/>
      <c r="H4275" s="317"/>
      <c r="I4275" s="317"/>
      <c r="J4275" s="317"/>
      <c r="K4275" s="317"/>
      <c r="L4275" s="317"/>
      <c r="M4275" s="317"/>
      <c r="N4275" s="698"/>
      <c r="O4275" s="318"/>
      <c r="P4275" s="319"/>
      <c r="Q4275" s="320"/>
      <c r="R4275" s="319"/>
      <c r="S4275" s="319"/>
      <c r="T4275" s="320"/>
      <c r="U4275" s="321"/>
      <c r="V4275" s="270"/>
    </row>
    <row r="4276" spans="3:22">
      <c r="C4276" s="1">
        <f>+IF(D4276=1,COUNTIF($D$2:D4276,D4276),0)</f>
        <v>0</v>
      </c>
      <c r="D4276" s="1">
        <f>+COUNTIF($E$2:E4276,E4276)</f>
        <v>1497</v>
      </c>
      <c r="E4276" s="1" t="str">
        <f t="shared" si="132"/>
        <v/>
      </c>
      <c r="F4276" s="323">
        <f t="shared" si="133"/>
        <v>4274</v>
      </c>
      <c r="G4276" s="317"/>
      <c r="H4276" s="317"/>
      <c r="I4276" s="317"/>
      <c r="J4276" s="317"/>
      <c r="K4276" s="317"/>
      <c r="L4276" s="317"/>
      <c r="M4276" s="317"/>
      <c r="N4276" s="698"/>
      <c r="O4276" s="318"/>
      <c r="P4276" s="319"/>
      <c r="Q4276" s="320"/>
      <c r="R4276" s="319"/>
      <c r="S4276" s="319"/>
      <c r="T4276" s="320"/>
      <c r="U4276" s="321"/>
      <c r="V4276" s="270"/>
    </row>
    <row r="4277" spans="3:22">
      <c r="C4277" s="1">
        <f>+IF(D4277=1,COUNTIF($D$2:D4277,D4277),0)</f>
        <v>0</v>
      </c>
      <c r="D4277" s="1">
        <f>+COUNTIF($E$2:E4277,E4277)</f>
        <v>1498</v>
      </c>
      <c r="E4277" s="1" t="str">
        <f t="shared" si="132"/>
        <v/>
      </c>
      <c r="F4277" s="323">
        <f t="shared" si="133"/>
        <v>4275</v>
      </c>
      <c r="G4277" s="317"/>
      <c r="H4277" s="317"/>
      <c r="I4277" s="317"/>
      <c r="J4277" s="317"/>
      <c r="K4277" s="317"/>
      <c r="L4277" s="317"/>
      <c r="M4277" s="317"/>
      <c r="N4277" s="698"/>
      <c r="O4277" s="318"/>
      <c r="P4277" s="319"/>
      <c r="Q4277" s="320"/>
      <c r="R4277" s="319"/>
      <c r="S4277" s="319"/>
      <c r="T4277" s="320"/>
      <c r="U4277" s="321"/>
      <c r="V4277" s="270"/>
    </row>
    <row r="4278" spans="3:22">
      <c r="C4278" s="1">
        <f>+IF(D4278=1,COUNTIF($D$2:D4278,D4278),0)</f>
        <v>0</v>
      </c>
      <c r="D4278" s="1">
        <f>+COUNTIF($E$2:E4278,E4278)</f>
        <v>1499</v>
      </c>
      <c r="E4278" s="1" t="str">
        <f t="shared" si="132"/>
        <v/>
      </c>
      <c r="F4278" s="323">
        <f t="shared" si="133"/>
        <v>4276</v>
      </c>
      <c r="G4278" s="317"/>
      <c r="H4278" s="317"/>
      <c r="I4278" s="317"/>
      <c r="J4278" s="317"/>
      <c r="K4278" s="317"/>
      <c r="L4278" s="317"/>
      <c r="M4278" s="317"/>
      <c r="N4278" s="333"/>
      <c r="O4278" s="318"/>
      <c r="P4278" s="319"/>
      <c r="Q4278" s="320"/>
      <c r="R4278" s="319"/>
      <c r="S4278" s="319"/>
      <c r="T4278" s="320"/>
      <c r="U4278" s="321"/>
      <c r="V4278" s="270"/>
    </row>
    <row r="4279" spans="3:22">
      <c r="C4279" s="1">
        <f>+IF(D4279=1,COUNTIF($D$2:D4279,D4279),0)</f>
        <v>0</v>
      </c>
      <c r="D4279" s="1">
        <f>+COUNTIF($E$2:E4279,E4279)</f>
        <v>1500</v>
      </c>
      <c r="E4279" s="1" t="str">
        <f t="shared" si="132"/>
        <v/>
      </c>
      <c r="F4279" s="323">
        <f t="shared" si="133"/>
        <v>4277</v>
      </c>
      <c r="G4279" s="317"/>
      <c r="H4279" s="317"/>
      <c r="I4279" s="317"/>
      <c r="J4279" s="317"/>
      <c r="K4279" s="317"/>
      <c r="L4279" s="317"/>
      <c r="M4279" s="317"/>
      <c r="N4279" s="698"/>
      <c r="O4279" s="318"/>
      <c r="P4279" s="319"/>
      <c r="Q4279" s="320"/>
      <c r="R4279" s="319"/>
      <c r="S4279" s="319"/>
      <c r="T4279" s="320"/>
      <c r="U4279" s="321"/>
      <c r="V4279" s="270"/>
    </row>
    <row r="4280" spans="3:22">
      <c r="C4280" s="1">
        <f>+IF(D4280=1,COUNTIF($D$2:D4280,D4280),0)</f>
        <v>0</v>
      </c>
      <c r="D4280" s="1">
        <f>+COUNTIF($E$2:E4280,E4280)</f>
        <v>1501</v>
      </c>
      <c r="E4280" s="1" t="str">
        <f t="shared" si="132"/>
        <v/>
      </c>
      <c r="F4280" s="323">
        <f t="shared" si="133"/>
        <v>4278</v>
      </c>
      <c r="G4280" s="317"/>
      <c r="H4280" s="317"/>
      <c r="I4280" s="317"/>
      <c r="J4280" s="317"/>
      <c r="K4280" s="317"/>
      <c r="L4280" s="317"/>
      <c r="M4280" s="317"/>
      <c r="N4280" s="698"/>
      <c r="O4280" s="318"/>
      <c r="P4280" s="319"/>
      <c r="Q4280" s="320"/>
      <c r="R4280" s="319"/>
      <c r="S4280" s="319"/>
      <c r="T4280" s="320"/>
      <c r="U4280" s="321"/>
      <c r="V4280" s="270"/>
    </row>
    <row r="4281" spans="3:22">
      <c r="C4281" s="1">
        <f>+IF(D4281=1,COUNTIF($D$2:D4281,D4281),0)</f>
        <v>0</v>
      </c>
      <c r="D4281" s="1">
        <f>+COUNTIF($E$2:E4281,E4281)</f>
        <v>1502</v>
      </c>
      <c r="E4281" s="1" t="str">
        <f t="shared" si="132"/>
        <v/>
      </c>
      <c r="F4281" s="323">
        <f t="shared" si="133"/>
        <v>4279</v>
      </c>
      <c r="G4281" s="317"/>
      <c r="H4281" s="317"/>
      <c r="I4281" s="317"/>
      <c r="J4281" s="317"/>
      <c r="K4281" s="317"/>
      <c r="L4281" s="317"/>
      <c r="M4281" s="317"/>
      <c r="N4281" s="698"/>
      <c r="O4281" s="318"/>
      <c r="P4281" s="319"/>
      <c r="Q4281" s="320"/>
      <c r="R4281" s="319"/>
      <c r="S4281" s="319"/>
      <c r="T4281" s="320"/>
      <c r="U4281" s="321"/>
      <c r="V4281" s="270"/>
    </row>
    <row r="4282" spans="3:22">
      <c r="C4282" s="1">
        <f>+IF(D4282=1,COUNTIF($D$2:D4282,D4282),0)</f>
        <v>0</v>
      </c>
      <c r="D4282" s="1">
        <f>+COUNTIF($E$2:E4282,E4282)</f>
        <v>1503</v>
      </c>
      <c r="E4282" s="1" t="str">
        <f t="shared" si="132"/>
        <v/>
      </c>
      <c r="F4282" s="323">
        <f t="shared" si="133"/>
        <v>4280</v>
      </c>
      <c r="G4282" s="317"/>
      <c r="H4282" s="317"/>
      <c r="I4282" s="317"/>
      <c r="J4282" s="317"/>
      <c r="K4282" s="317"/>
      <c r="L4282" s="317"/>
      <c r="M4282" s="317"/>
      <c r="N4282" s="698"/>
      <c r="O4282" s="318"/>
      <c r="P4282" s="319"/>
      <c r="Q4282" s="320"/>
      <c r="R4282" s="319"/>
      <c r="S4282" s="319"/>
      <c r="T4282" s="320"/>
      <c r="U4282" s="321"/>
      <c r="V4282" s="270"/>
    </row>
    <row r="4283" spans="3:22">
      <c r="C4283" s="1">
        <f>+IF(D4283=1,COUNTIF($D$2:D4283,D4283),0)</f>
        <v>0</v>
      </c>
      <c r="D4283" s="1">
        <f>+COUNTIF($E$2:E4283,E4283)</f>
        <v>1504</v>
      </c>
      <c r="E4283" s="1" t="str">
        <f t="shared" si="132"/>
        <v/>
      </c>
      <c r="F4283" s="323">
        <f t="shared" si="133"/>
        <v>4281</v>
      </c>
      <c r="G4283" s="317"/>
      <c r="H4283" s="317"/>
      <c r="I4283" s="317"/>
      <c r="J4283" s="317"/>
      <c r="K4283" s="317"/>
      <c r="L4283" s="317"/>
      <c r="M4283" s="317"/>
      <c r="N4283" s="698"/>
      <c r="O4283" s="318"/>
      <c r="P4283" s="319"/>
      <c r="Q4283" s="320"/>
      <c r="R4283" s="319"/>
      <c r="S4283" s="319"/>
      <c r="T4283" s="320"/>
      <c r="U4283" s="321"/>
      <c r="V4283" s="270"/>
    </row>
    <row r="4284" spans="3:22">
      <c r="C4284" s="1">
        <f>+IF(D4284=1,COUNTIF($D$2:D4284,D4284),0)</f>
        <v>0</v>
      </c>
      <c r="D4284" s="1">
        <f>+COUNTIF($E$2:E4284,E4284)</f>
        <v>1505</v>
      </c>
      <c r="E4284" s="1" t="str">
        <f t="shared" si="132"/>
        <v/>
      </c>
      <c r="F4284" s="323">
        <f t="shared" si="133"/>
        <v>4282</v>
      </c>
      <c r="G4284" s="317"/>
      <c r="H4284" s="317"/>
      <c r="I4284" s="317"/>
      <c r="J4284" s="317"/>
      <c r="K4284" s="317"/>
      <c r="L4284" s="317"/>
      <c r="M4284" s="317"/>
      <c r="N4284" s="698"/>
      <c r="O4284" s="318"/>
      <c r="P4284" s="319"/>
      <c r="Q4284" s="320"/>
      <c r="R4284" s="319"/>
      <c r="S4284" s="319"/>
      <c r="T4284" s="320"/>
      <c r="U4284" s="321"/>
      <c r="V4284" s="270"/>
    </row>
    <row r="4285" spans="3:22">
      <c r="C4285" s="1">
        <f>+IF(D4285=1,COUNTIF($D$2:D4285,D4285),0)</f>
        <v>0</v>
      </c>
      <c r="D4285" s="1">
        <f>+COUNTIF($E$2:E4285,E4285)</f>
        <v>1506</v>
      </c>
      <c r="E4285" s="1" t="str">
        <f t="shared" si="132"/>
        <v/>
      </c>
      <c r="F4285" s="323">
        <f t="shared" si="133"/>
        <v>4283</v>
      </c>
      <c r="G4285" s="317"/>
      <c r="H4285" s="317"/>
      <c r="I4285" s="317"/>
      <c r="J4285" s="317"/>
      <c r="K4285" s="317"/>
      <c r="L4285" s="317"/>
      <c r="M4285" s="317"/>
      <c r="N4285" s="698"/>
      <c r="O4285" s="318"/>
      <c r="P4285" s="319"/>
      <c r="Q4285" s="320"/>
      <c r="R4285" s="319"/>
      <c r="S4285" s="319"/>
      <c r="T4285" s="320"/>
      <c r="U4285" s="321"/>
      <c r="V4285" s="270"/>
    </row>
    <row r="4286" spans="3:22">
      <c r="C4286" s="1">
        <f>+IF(D4286=1,COUNTIF($D$2:D4286,D4286),0)</f>
        <v>0</v>
      </c>
      <c r="D4286" s="1">
        <f>+COUNTIF($E$2:E4286,E4286)</f>
        <v>1507</v>
      </c>
      <c r="E4286" s="1" t="str">
        <f t="shared" si="132"/>
        <v/>
      </c>
      <c r="F4286" s="323">
        <f t="shared" si="133"/>
        <v>4284</v>
      </c>
      <c r="G4286" s="317"/>
      <c r="H4286" s="317"/>
      <c r="I4286" s="317"/>
      <c r="J4286" s="317"/>
      <c r="K4286" s="317"/>
      <c r="L4286" s="317"/>
      <c r="M4286" s="317"/>
      <c r="N4286" s="698"/>
      <c r="O4286" s="318"/>
      <c r="P4286" s="319"/>
      <c r="Q4286" s="320"/>
      <c r="R4286" s="319"/>
      <c r="S4286" s="319"/>
      <c r="T4286" s="320"/>
      <c r="U4286" s="321"/>
      <c r="V4286" s="270"/>
    </row>
    <row r="4287" spans="3:22">
      <c r="C4287" s="1">
        <f>+IF(D4287=1,COUNTIF($D$2:D4287,D4287),0)</f>
        <v>0</v>
      </c>
      <c r="D4287" s="1">
        <f>+COUNTIF($E$2:E4287,E4287)</f>
        <v>1508</v>
      </c>
      <c r="E4287" s="1" t="str">
        <f t="shared" si="132"/>
        <v/>
      </c>
      <c r="F4287" s="323">
        <f t="shared" si="133"/>
        <v>4285</v>
      </c>
      <c r="G4287" s="317"/>
      <c r="H4287" s="317"/>
      <c r="I4287" s="317"/>
      <c r="J4287" s="317"/>
      <c r="K4287" s="317"/>
      <c r="L4287" s="317"/>
      <c r="M4287" s="317"/>
      <c r="N4287" s="333"/>
      <c r="O4287" s="318"/>
      <c r="P4287" s="319"/>
      <c r="Q4287" s="320"/>
      <c r="R4287" s="319"/>
      <c r="S4287" s="319"/>
      <c r="T4287" s="320"/>
      <c r="U4287" s="321"/>
      <c r="V4287" s="270"/>
    </row>
    <row r="4288" spans="3:22">
      <c r="C4288" s="1">
        <f>+IF(D4288=1,COUNTIF($D$2:D4288,D4288),0)</f>
        <v>0</v>
      </c>
      <c r="D4288" s="1">
        <f>+COUNTIF($E$2:E4288,E4288)</f>
        <v>1509</v>
      </c>
      <c r="E4288" s="1" t="str">
        <f t="shared" si="132"/>
        <v/>
      </c>
      <c r="F4288" s="323">
        <f t="shared" si="133"/>
        <v>4286</v>
      </c>
      <c r="G4288" s="317"/>
      <c r="H4288" s="317"/>
      <c r="I4288" s="317"/>
      <c r="J4288" s="317"/>
      <c r="K4288" s="317"/>
      <c r="L4288" s="317"/>
      <c r="M4288" s="317"/>
      <c r="N4288" s="698"/>
      <c r="O4288" s="318"/>
      <c r="P4288" s="319"/>
      <c r="Q4288" s="320"/>
      <c r="R4288" s="319"/>
      <c r="S4288" s="319"/>
      <c r="T4288" s="320"/>
      <c r="U4288" s="321"/>
      <c r="V4288" s="270"/>
    </row>
    <row r="4289" spans="3:22">
      <c r="C4289" s="1">
        <f>+IF(D4289=1,COUNTIF($D$2:D4289,D4289),0)</f>
        <v>0</v>
      </c>
      <c r="D4289" s="1">
        <f>+COUNTIF($E$2:E4289,E4289)</f>
        <v>1510</v>
      </c>
      <c r="E4289" s="1" t="str">
        <f t="shared" si="132"/>
        <v/>
      </c>
      <c r="F4289" s="323">
        <f t="shared" si="133"/>
        <v>4287</v>
      </c>
      <c r="G4289" s="317"/>
      <c r="H4289" s="317"/>
      <c r="I4289" s="317"/>
      <c r="J4289" s="317"/>
      <c r="K4289" s="317"/>
      <c r="L4289" s="317"/>
      <c r="M4289" s="317"/>
      <c r="N4289" s="698"/>
      <c r="O4289" s="318"/>
      <c r="P4289" s="319"/>
      <c r="Q4289" s="320"/>
      <c r="R4289" s="319"/>
      <c r="S4289" s="319"/>
      <c r="T4289" s="320"/>
      <c r="U4289" s="321"/>
      <c r="V4289" s="270"/>
    </row>
    <row r="4290" spans="3:22">
      <c r="C4290" s="1">
        <f>+IF(D4290=1,COUNTIF($D$2:D4290,D4290),0)</f>
        <v>0</v>
      </c>
      <c r="D4290" s="1">
        <f>+COUNTIF($E$2:E4290,E4290)</f>
        <v>1511</v>
      </c>
      <c r="E4290" s="1" t="str">
        <f t="shared" si="132"/>
        <v/>
      </c>
      <c r="F4290" s="323">
        <f t="shared" si="133"/>
        <v>4288</v>
      </c>
      <c r="G4290" s="317"/>
      <c r="H4290" s="317"/>
      <c r="I4290" s="317"/>
      <c r="J4290" s="317"/>
      <c r="K4290" s="317"/>
      <c r="L4290" s="317"/>
      <c r="M4290" s="317"/>
      <c r="N4290" s="698"/>
      <c r="O4290" s="318"/>
      <c r="P4290" s="319"/>
      <c r="Q4290" s="320"/>
      <c r="R4290" s="319"/>
      <c r="S4290" s="319"/>
      <c r="T4290" s="320"/>
      <c r="U4290" s="321"/>
      <c r="V4290" s="270"/>
    </row>
    <row r="4291" spans="3:22">
      <c r="C4291" s="1">
        <f>+IF(D4291=1,COUNTIF($D$2:D4291,D4291),0)</f>
        <v>0</v>
      </c>
      <c r="D4291" s="1">
        <f>+COUNTIF($E$2:E4291,E4291)</f>
        <v>1512</v>
      </c>
      <c r="E4291" s="1" t="str">
        <f t="shared" si="132"/>
        <v/>
      </c>
      <c r="F4291" s="323">
        <f t="shared" si="133"/>
        <v>4289</v>
      </c>
      <c r="G4291" s="317"/>
      <c r="H4291" s="317"/>
      <c r="I4291" s="317"/>
      <c r="J4291" s="317"/>
      <c r="K4291" s="317"/>
      <c r="L4291" s="317"/>
      <c r="M4291" s="317"/>
      <c r="N4291" s="333"/>
      <c r="O4291" s="318"/>
      <c r="P4291" s="319"/>
      <c r="Q4291" s="320"/>
      <c r="R4291" s="319"/>
      <c r="S4291" s="319"/>
      <c r="T4291" s="320"/>
      <c r="U4291" s="321"/>
      <c r="V4291" s="270"/>
    </row>
    <row r="4292" spans="3:22">
      <c r="C4292" s="1">
        <f>+IF(D4292=1,COUNTIF($D$2:D4292,D4292),0)</f>
        <v>0</v>
      </c>
      <c r="D4292" s="1">
        <f>+COUNTIF($E$2:E4292,E4292)</f>
        <v>1513</v>
      </c>
      <c r="E4292" s="1" t="str">
        <f t="shared" ref="E4292:E4355" si="134">+K4292&amp;N4292</f>
        <v/>
      </c>
      <c r="F4292" s="323">
        <f t="shared" si="133"/>
        <v>4290</v>
      </c>
      <c r="G4292" s="317"/>
      <c r="H4292" s="317"/>
      <c r="I4292" s="317"/>
      <c r="J4292" s="317"/>
      <c r="K4292" s="317"/>
      <c r="L4292" s="317"/>
      <c r="M4292" s="317"/>
      <c r="N4292" s="698"/>
      <c r="O4292" s="318"/>
      <c r="P4292" s="319"/>
      <c r="Q4292" s="320"/>
      <c r="R4292" s="319"/>
      <c r="S4292" s="319"/>
      <c r="T4292" s="320"/>
      <c r="U4292" s="321"/>
      <c r="V4292" s="270"/>
    </row>
    <row r="4293" spans="3:22">
      <c r="C4293" s="1">
        <f>+IF(D4293=1,COUNTIF($D$2:D4293,D4293),0)</f>
        <v>0</v>
      </c>
      <c r="D4293" s="1">
        <f>+COUNTIF($E$2:E4293,E4293)</f>
        <v>1514</v>
      </c>
      <c r="E4293" s="1" t="str">
        <f t="shared" si="134"/>
        <v/>
      </c>
      <c r="F4293" s="323">
        <f t="shared" ref="F4293:F4356" si="135">ROW()-2</f>
        <v>4291</v>
      </c>
      <c r="G4293" s="317"/>
      <c r="H4293" s="317"/>
      <c r="I4293" s="317"/>
      <c r="J4293" s="317"/>
      <c r="K4293" s="317"/>
      <c r="L4293" s="317"/>
      <c r="M4293" s="317"/>
      <c r="N4293" s="698"/>
      <c r="O4293" s="318"/>
      <c r="P4293" s="319"/>
      <c r="Q4293" s="320"/>
      <c r="R4293" s="319"/>
      <c r="S4293" s="319"/>
      <c r="T4293" s="320"/>
      <c r="U4293" s="321"/>
      <c r="V4293" s="270"/>
    </row>
    <row r="4294" spans="3:22">
      <c r="C4294" s="1">
        <f>+IF(D4294=1,COUNTIF($D$2:D4294,D4294),0)</f>
        <v>0</v>
      </c>
      <c r="D4294" s="1">
        <f>+COUNTIF($E$2:E4294,E4294)</f>
        <v>1515</v>
      </c>
      <c r="E4294" s="1" t="str">
        <f t="shared" si="134"/>
        <v/>
      </c>
      <c r="F4294" s="323">
        <f t="shared" si="135"/>
        <v>4292</v>
      </c>
      <c r="G4294" s="317"/>
      <c r="H4294" s="317"/>
      <c r="I4294" s="317"/>
      <c r="J4294" s="317"/>
      <c r="K4294" s="317"/>
      <c r="L4294" s="317"/>
      <c r="M4294" s="317"/>
      <c r="N4294" s="698"/>
      <c r="O4294" s="318"/>
      <c r="P4294" s="319"/>
      <c r="Q4294" s="320"/>
      <c r="R4294" s="319"/>
      <c r="S4294" s="319"/>
      <c r="T4294" s="320"/>
      <c r="U4294" s="321"/>
      <c r="V4294" s="270"/>
    </row>
    <row r="4295" spans="3:22">
      <c r="C4295" s="1">
        <f>+IF(D4295=1,COUNTIF($D$2:D4295,D4295),0)</f>
        <v>0</v>
      </c>
      <c r="D4295" s="1">
        <f>+COUNTIF($E$2:E4295,E4295)</f>
        <v>1516</v>
      </c>
      <c r="E4295" s="1" t="str">
        <f t="shared" si="134"/>
        <v/>
      </c>
      <c r="F4295" s="323">
        <f t="shared" si="135"/>
        <v>4293</v>
      </c>
      <c r="G4295" s="317"/>
      <c r="H4295" s="317"/>
      <c r="I4295" s="317"/>
      <c r="J4295" s="317"/>
      <c r="K4295" s="317"/>
      <c r="L4295" s="317"/>
      <c r="M4295" s="317"/>
      <c r="N4295" s="333"/>
      <c r="O4295" s="318"/>
      <c r="P4295" s="319"/>
      <c r="Q4295" s="320"/>
      <c r="R4295" s="319"/>
      <c r="S4295" s="319"/>
      <c r="T4295" s="320"/>
      <c r="U4295" s="321"/>
      <c r="V4295" s="270"/>
    </row>
    <row r="4296" spans="3:22">
      <c r="C4296" s="1">
        <f>+IF(D4296=1,COUNTIF($D$2:D4296,D4296),0)</f>
        <v>0</v>
      </c>
      <c r="D4296" s="1">
        <f>+COUNTIF($E$2:E4296,E4296)</f>
        <v>1517</v>
      </c>
      <c r="E4296" s="1" t="str">
        <f t="shared" si="134"/>
        <v/>
      </c>
      <c r="F4296" s="323">
        <f t="shared" si="135"/>
        <v>4294</v>
      </c>
      <c r="G4296" s="317"/>
      <c r="H4296" s="317"/>
      <c r="I4296" s="317"/>
      <c r="J4296" s="317"/>
      <c r="K4296" s="317"/>
      <c r="L4296" s="317"/>
      <c r="M4296" s="317"/>
      <c r="N4296" s="698"/>
      <c r="O4296" s="318"/>
      <c r="P4296" s="319"/>
      <c r="Q4296" s="320"/>
      <c r="R4296" s="319"/>
      <c r="S4296" s="319"/>
      <c r="T4296" s="320"/>
      <c r="U4296" s="321"/>
      <c r="V4296" s="270"/>
    </row>
    <row r="4297" spans="3:22">
      <c r="C4297" s="1">
        <f>+IF(D4297=1,COUNTIF($D$2:D4297,D4297),0)</f>
        <v>0</v>
      </c>
      <c r="D4297" s="1">
        <f>+COUNTIF($E$2:E4297,E4297)</f>
        <v>1518</v>
      </c>
      <c r="E4297" s="1" t="str">
        <f t="shared" si="134"/>
        <v/>
      </c>
      <c r="F4297" s="323">
        <f t="shared" si="135"/>
        <v>4295</v>
      </c>
      <c r="G4297" s="317"/>
      <c r="H4297" s="317"/>
      <c r="I4297" s="317"/>
      <c r="J4297" s="317"/>
      <c r="K4297" s="317"/>
      <c r="L4297" s="317"/>
      <c r="M4297" s="317"/>
      <c r="N4297" s="698"/>
      <c r="O4297" s="318"/>
      <c r="P4297" s="319"/>
      <c r="Q4297" s="320"/>
      <c r="R4297" s="319"/>
      <c r="S4297" s="319"/>
      <c r="T4297" s="320"/>
      <c r="U4297" s="321"/>
      <c r="V4297" s="270"/>
    </row>
    <row r="4298" spans="3:22">
      <c r="C4298" s="1">
        <f>+IF(D4298=1,COUNTIF($D$2:D4298,D4298),0)</f>
        <v>0</v>
      </c>
      <c r="D4298" s="1">
        <f>+COUNTIF($E$2:E4298,E4298)</f>
        <v>1519</v>
      </c>
      <c r="E4298" s="1" t="str">
        <f t="shared" si="134"/>
        <v/>
      </c>
      <c r="F4298" s="323">
        <f t="shared" si="135"/>
        <v>4296</v>
      </c>
      <c r="G4298" s="317"/>
      <c r="H4298" s="317"/>
      <c r="I4298" s="317"/>
      <c r="J4298" s="317"/>
      <c r="K4298" s="317"/>
      <c r="L4298" s="317"/>
      <c r="M4298" s="317"/>
      <c r="N4298" s="698"/>
      <c r="O4298" s="318"/>
      <c r="P4298" s="319"/>
      <c r="Q4298" s="320"/>
      <c r="R4298" s="319"/>
      <c r="S4298" s="319"/>
      <c r="T4298" s="320"/>
      <c r="U4298" s="321"/>
      <c r="V4298" s="270"/>
    </row>
    <row r="4299" spans="3:22">
      <c r="C4299" s="1">
        <f>+IF(D4299=1,COUNTIF($D$2:D4299,D4299),0)</f>
        <v>0</v>
      </c>
      <c r="D4299" s="1">
        <f>+COUNTIF($E$2:E4299,E4299)</f>
        <v>1520</v>
      </c>
      <c r="E4299" s="1" t="str">
        <f t="shared" si="134"/>
        <v/>
      </c>
      <c r="F4299" s="323">
        <f t="shared" si="135"/>
        <v>4297</v>
      </c>
      <c r="G4299" s="317"/>
      <c r="H4299" s="317"/>
      <c r="I4299" s="317"/>
      <c r="J4299" s="317"/>
      <c r="K4299" s="317"/>
      <c r="L4299" s="317"/>
      <c r="M4299" s="317"/>
      <c r="N4299" s="698"/>
      <c r="O4299" s="318"/>
      <c r="P4299" s="319"/>
      <c r="Q4299" s="320"/>
      <c r="R4299" s="319"/>
      <c r="S4299" s="319"/>
      <c r="T4299" s="320"/>
      <c r="U4299" s="321"/>
      <c r="V4299" s="270"/>
    </row>
    <row r="4300" spans="3:22">
      <c r="C4300" s="1">
        <f>+IF(D4300=1,COUNTIF($D$2:D4300,D4300),0)</f>
        <v>0</v>
      </c>
      <c r="D4300" s="1">
        <f>+COUNTIF($E$2:E4300,E4300)</f>
        <v>1521</v>
      </c>
      <c r="E4300" s="1" t="str">
        <f t="shared" si="134"/>
        <v/>
      </c>
      <c r="F4300" s="323">
        <f t="shared" si="135"/>
        <v>4298</v>
      </c>
      <c r="G4300" s="317"/>
      <c r="H4300" s="317"/>
      <c r="I4300" s="317"/>
      <c r="J4300" s="317"/>
      <c r="K4300" s="317"/>
      <c r="L4300" s="317"/>
      <c r="M4300" s="317"/>
      <c r="N4300" s="333"/>
      <c r="O4300" s="318"/>
      <c r="P4300" s="319"/>
      <c r="Q4300" s="320"/>
      <c r="R4300" s="319"/>
      <c r="S4300" s="319"/>
      <c r="T4300" s="320"/>
      <c r="U4300" s="321"/>
      <c r="V4300" s="270"/>
    </row>
    <row r="4301" spans="3:22">
      <c r="C4301" s="1">
        <f>+IF(D4301=1,COUNTIF($D$2:D4301,D4301),0)</f>
        <v>0</v>
      </c>
      <c r="D4301" s="1">
        <f>+COUNTIF($E$2:E4301,E4301)</f>
        <v>1522</v>
      </c>
      <c r="E4301" s="1" t="str">
        <f t="shared" si="134"/>
        <v/>
      </c>
      <c r="F4301" s="323">
        <f t="shared" si="135"/>
        <v>4299</v>
      </c>
      <c r="G4301" s="317"/>
      <c r="H4301" s="317"/>
      <c r="I4301" s="317"/>
      <c r="J4301" s="317"/>
      <c r="K4301" s="317"/>
      <c r="L4301" s="317"/>
      <c r="M4301" s="317"/>
      <c r="N4301" s="698"/>
      <c r="O4301" s="318"/>
      <c r="P4301" s="319"/>
      <c r="Q4301" s="320"/>
      <c r="R4301" s="319"/>
      <c r="S4301" s="319"/>
      <c r="T4301" s="320"/>
      <c r="U4301" s="321"/>
      <c r="V4301" s="270"/>
    </row>
    <row r="4302" spans="3:22">
      <c r="C4302" s="1">
        <f>+IF(D4302=1,COUNTIF($D$2:D4302,D4302),0)</f>
        <v>0</v>
      </c>
      <c r="D4302" s="1">
        <f>+COUNTIF($E$2:E4302,E4302)</f>
        <v>1523</v>
      </c>
      <c r="E4302" s="1" t="str">
        <f t="shared" si="134"/>
        <v/>
      </c>
      <c r="F4302" s="323">
        <f t="shared" si="135"/>
        <v>4300</v>
      </c>
      <c r="G4302" s="317"/>
      <c r="H4302" s="317"/>
      <c r="I4302" s="317"/>
      <c r="J4302" s="317"/>
      <c r="K4302" s="317"/>
      <c r="L4302" s="317"/>
      <c r="M4302" s="317"/>
      <c r="N4302" s="698"/>
      <c r="O4302" s="318"/>
      <c r="P4302" s="319"/>
      <c r="Q4302" s="320"/>
      <c r="R4302" s="319"/>
      <c r="S4302" s="319"/>
      <c r="T4302" s="320"/>
      <c r="U4302" s="321"/>
      <c r="V4302" s="270"/>
    </row>
    <row r="4303" spans="3:22">
      <c r="C4303" s="1">
        <f>+IF(D4303=1,COUNTIF($D$2:D4303,D4303),0)</f>
        <v>0</v>
      </c>
      <c r="D4303" s="1">
        <f>+COUNTIF($E$2:E4303,E4303)</f>
        <v>1524</v>
      </c>
      <c r="E4303" s="1" t="str">
        <f t="shared" si="134"/>
        <v/>
      </c>
      <c r="F4303" s="323">
        <f t="shared" si="135"/>
        <v>4301</v>
      </c>
      <c r="G4303" s="317"/>
      <c r="H4303" s="317"/>
      <c r="I4303" s="317"/>
      <c r="J4303" s="317"/>
      <c r="K4303" s="317"/>
      <c r="L4303" s="317"/>
      <c r="M4303" s="317"/>
      <c r="N4303" s="698"/>
      <c r="O4303" s="318"/>
      <c r="P4303" s="319"/>
      <c r="Q4303" s="320"/>
      <c r="R4303" s="319"/>
      <c r="S4303" s="319"/>
      <c r="T4303" s="320"/>
      <c r="U4303" s="321"/>
      <c r="V4303" s="270"/>
    </row>
    <row r="4304" spans="3:22">
      <c r="C4304" s="1">
        <f>+IF(D4304=1,COUNTIF($D$2:D4304,D4304),0)</f>
        <v>0</v>
      </c>
      <c r="D4304" s="1">
        <f>+COUNTIF($E$2:E4304,E4304)</f>
        <v>1525</v>
      </c>
      <c r="E4304" s="1" t="str">
        <f t="shared" si="134"/>
        <v/>
      </c>
      <c r="F4304" s="323">
        <f t="shared" si="135"/>
        <v>4302</v>
      </c>
      <c r="G4304" s="317"/>
      <c r="H4304" s="317"/>
      <c r="I4304" s="317"/>
      <c r="J4304" s="317"/>
      <c r="K4304" s="317"/>
      <c r="L4304" s="317"/>
      <c r="M4304" s="317"/>
      <c r="N4304" s="333"/>
      <c r="O4304" s="318"/>
      <c r="P4304" s="319"/>
      <c r="Q4304" s="320"/>
      <c r="R4304" s="319"/>
      <c r="S4304" s="319"/>
      <c r="T4304" s="320"/>
      <c r="U4304" s="321"/>
      <c r="V4304" s="270"/>
    </row>
    <row r="4305" spans="3:22">
      <c r="C4305" s="1">
        <f>+IF(D4305=1,COUNTIF($D$2:D4305,D4305),0)</f>
        <v>0</v>
      </c>
      <c r="D4305" s="1">
        <f>+COUNTIF($E$2:E4305,E4305)</f>
        <v>1526</v>
      </c>
      <c r="E4305" s="1" t="str">
        <f t="shared" si="134"/>
        <v/>
      </c>
      <c r="F4305" s="323">
        <f t="shared" si="135"/>
        <v>4303</v>
      </c>
      <c r="G4305" s="317"/>
      <c r="H4305" s="317"/>
      <c r="I4305" s="317"/>
      <c r="J4305" s="317"/>
      <c r="K4305" s="317"/>
      <c r="L4305" s="317"/>
      <c r="M4305" s="317"/>
      <c r="N4305" s="698"/>
      <c r="O4305" s="318"/>
      <c r="P4305" s="319"/>
      <c r="Q4305" s="320"/>
      <c r="R4305" s="319"/>
      <c r="S4305" s="319"/>
      <c r="T4305" s="320"/>
      <c r="U4305" s="321"/>
      <c r="V4305" s="270"/>
    </row>
    <row r="4306" spans="3:22">
      <c r="C4306" s="1">
        <f>+IF(D4306=1,COUNTIF($D$2:D4306,D4306),0)</f>
        <v>0</v>
      </c>
      <c r="D4306" s="1">
        <f>+COUNTIF($E$2:E4306,E4306)</f>
        <v>1527</v>
      </c>
      <c r="E4306" s="1" t="str">
        <f t="shared" si="134"/>
        <v/>
      </c>
      <c r="F4306" s="323">
        <f t="shared" si="135"/>
        <v>4304</v>
      </c>
      <c r="G4306" s="317"/>
      <c r="H4306" s="317"/>
      <c r="I4306" s="317"/>
      <c r="J4306" s="317"/>
      <c r="K4306" s="317"/>
      <c r="L4306" s="317"/>
      <c r="M4306" s="317"/>
      <c r="N4306" s="698"/>
      <c r="O4306" s="318"/>
      <c r="P4306" s="319"/>
      <c r="Q4306" s="320"/>
      <c r="R4306" s="319"/>
      <c r="S4306" s="319"/>
      <c r="T4306" s="320"/>
      <c r="U4306" s="321"/>
      <c r="V4306" s="270"/>
    </row>
    <row r="4307" spans="3:22">
      <c r="C4307" s="1">
        <f>+IF(D4307=1,COUNTIF($D$2:D4307,D4307),0)</f>
        <v>0</v>
      </c>
      <c r="D4307" s="1">
        <f>+COUNTIF($E$2:E4307,E4307)</f>
        <v>1528</v>
      </c>
      <c r="E4307" s="1" t="str">
        <f t="shared" si="134"/>
        <v/>
      </c>
      <c r="F4307" s="323">
        <f t="shared" si="135"/>
        <v>4305</v>
      </c>
      <c r="G4307" s="317"/>
      <c r="H4307" s="317"/>
      <c r="I4307" s="317"/>
      <c r="J4307" s="317"/>
      <c r="K4307" s="317"/>
      <c r="L4307" s="317"/>
      <c r="M4307" s="317"/>
      <c r="N4307" s="698"/>
      <c r="O4307" s="318"/>
      <c r="P4307" s="319"/>
      <c r="Q4307" s="320"/>
      <c r="R4307" s="319"/>
      <c r="S4307" s="319"/>
      <c r="T4307" s="320"/>
      <c r="U4307" s="321"/>
      <c r="V4307" s="270"/>
    </row>
    <row r="4308" spans="3:22">
      <c r="C4308" s="1">
        <f>+IF(D4308=1,COUNTIF($D$2:D4308,D4308),0)</f>
        <v>0</v>
      </c>
      <c r="D4308" s="1">
        <f>+COUNTIF($E$2:E4308,E4308)</f>
        <v>1529</v>
      </c>
      <c r="E4308" s="1" t="str">
        <f t="shared" si="134"/>
        <v/>
      </c>
      <c r="F4308" s="323">
        <f t="shared" si="135"/>
        <v>4306</v>
      </c>
      <c r="G4308" s="317"/>
      <c r="H4308" s="317"/>
      <c r="I4308" s="317"/>
      <c r="J4308" s="317"/>
      <c r="K4308" s="317"/>
      <c r="L4308" s="317"/>
      <c r="M4308" s="317"/>
      <c r="N4308" s="333"/>
      <c r="O4308" s="318"/>
      <c r="P4308" s="319"/>
      <c r="Q4308" s="320"/>
      <c r="R4308" s="319"/>
      <c r="S4308" s="319"/>
      <c r="T4308" s="320"/>
      <c r="U4308" s="321"/>
      <c r="V4308" s="270"/>
    </row>
    <row r="4309" spans="3:22">
      <c r="C4309" s="1">
        <f>+IF(D4309=1,COUNTIF($D$2:D4309,D4309),0)</f>
        <v>0</v>
      </c>
      <c r="D4309" s="1">
        <f>+COUNTIF($E$2:E4309,E4309)</f>
        <v>1530</v>
      </c>
      <c r="E4309" s="1" t="str">
        <f t="shared" si="134"/>
        <v/>
      </c>
      <c r="F4309" s="323">
        <f t="shared" si="135"/>
        <v>4307</v>
      </c>
      <c r="G4309" s="317"/>
      <c r="H4309" s="317"/>
      <c r="I4309" s="317"/>
      <c r="J4309" s="317"/>
      <c r="K4309" s="317"/>
      <c r="L4309" s="317"/>
      <c r="M4309" s="317"/>
      <c r="N4309" s="698"/>
      <c r="O4309" s="318"/>
      <c r="P4309" s="319"/>
      <c r="Q4309" s="320"/>
      <c r="R4309" s="319"/>
      <c r="S4309" s="319"/>
      <c r="T4309" s="320"/>
      <c r="U4309" s="321"/>
      <c r="V4309" s="270"/>
    </row>
    <row r="4310" spans="3:22">
      <c r="C4310" s="1">
        <f>+IF(D4310=1,COUNTIF($D$2:D4310,D4310),0)</f>
        <v>0</v>
      </c>
      <c r="D4310" s="1">
        <f>+COUNTIF($E$2:E4310,E4310)</f>
        <v>1531</v>
      </c>
      <c r="E4310" s="1" t="str">
        <f t="shared" si="134"/>
        <v/>
      </c>
      <c r="F4310" s="323">
        <f t="shared" si="135"/>
        <v>4308</v>
      </c>
      <c r="G4310" s="317"/>
      <c r="H4310" s="317"/>
      <c r="I4310" s="317"/>
      <c r="J4310" s="317"/>
      <c r="K4310" s="317"/>
      <c r="L4310" s="317"/>
      <c r="M4310" s="317"/>
      <c r="N4310" s="698"/>
      <c r="O4310" s="318"/>
      <c r="P4310" s="319"/>
      <c r="Q4310" s="320"/>
      <c r="R4310" s="319"/>
      <c r="S4310" s="319"/>
      <c r="T4310" s="320"/>
      <c r="U4310" s="321"/>
      <c r="V4310" s="270"/>
    </row>
    <row r="4311" spans="3:22">
      <c r="C4311" s="1">
        <f>+IF(D4311=1,COUNTIF($D$2:D4311,D4311),0)</f>
        <v>0</v>
      </c>
      <c r="D4311" s="1">
        <f>+COUNTIF($E$2:E4311,E4311)</f>
        <v>1532</v>
      </c>
      <c r="E4311" s="1" t="str">
        <f t="shared" si="134"/>
        <v/>
      </c>
      <c r="F4311" s="323">
        <f t="shared" si="135"/>
        <v>4309</v>
      </c>
      <c r="G4311" s="317"/>
      <c r="H4311" s="317"/>
      <c r="I4311" s="317"/>
      <c r="J4311" s="317"/>
      <c r="K4311" s="317"/>
      <c r="L4311" s="317"/>
      <c r="M4311" s="317"/>
      <c r="N4311" s="698"/>
      <c r="O4311" s="318"/>
      <c r="P4311" s="319"/>
      <c r="Q4311" s="320"/>
      <c r="R4311" s="319"/>
      <c r="S4311" s="319"/>
      <c r="T4311" s="320"/>
      <c r="U4311" s="321"/>
      <c r="V4311" s="270"/>
    </row>
    <row r="4312" spans="3:22">
      <c r="C4312" s="1">
        <f>+IF(D4312=1,COUNTIF($D$2:D4312,D4312),0)</f>
        <v>0</v>
      </c>
      <c r="D4312" s="1">
        <f>+COUNTIF($E$2:E4312,E4312)</f>
        <v>1533</v>
      </c>
      <c r="E4312" s="1" t="str">
        <f t="shared" si="134"/>
        <v/>
      </c>
      <c r="F4312" s="323">
        <f t="shared" si="135"/>
        <v>4310</v>
      </c>
      <c r="G4312" s="317"/>
      <c r="H4312" s="317"/>
      <c r="I4312" s="317"/>
      <c r="J4312" s="317"/>
      <c r="K4312" s="317"/>
      <c r="L4312" s="317"/>
      <c r="M4312" s="317"/>
      <c r="N4312" s="333"/>
      <c r="O4312" s="318"/>
      <c r="P4312" s="319"/>
      <c r="Q4312" s="320"/>
      <c r="R4312" s="319"/>
      <c r="S4312" s="319"/>
      <c r="T4312" s="320"/>
      <c r="U4312" s="321"/>
      <c r="V4312" s="270"/>
    </row>
    <row r="4313" spans="3:22">
      <c r="C4313" s="1">
        <f>+IF(D4313=1,COUNTIF($D$2:D4313,D4313),0)</f>
        <v>0</v>
      </c>
      <c r="D4313" s="1">
        <f>+COUNTIF($E$2:E4313,E4313)</f>
        <v>1534</v>
      </c>
      <c r="E4313" s="1" t="str">
        <f t="shared" si="134"/>
        <v/>
      </c>
      <c r="F4313" s="323">
        <f t="shared" si="135"/>
        <v>4311</v>
      </c>
      <c r="G4313" s="317"/>
      <c r="H4313" s="317"/>
      <c r="I4313" s="317"/>
      <c r="J4313" s="317"/>
      <c r="K4313" s="317"/>
      <c r="L4313" s="317"/>
      <c r="M4313" s="317"/>
      <c r="N4313" s="698"/>
      <c r="O4313" s="318"/>
      <c r="P4313" s="319"/>
      <c r="Q4313" s="320"/>
      <c r="R4313" s="319"/>
      <c r="S4313" s="319"/>
      <c r="T4313" s="320"/>
      <c r="U4313" s="321"/>
      <c r="V4313" s="270"/>
    </row>
    <row r="4314" spans="3:22">
      <c r="C4314" s="1">
        <f>+IF(D4314=1,COUNTIF($D$2:D4314,D4314),0)</f>
        <v>0</v>
      </c>
      <c r="D4314" s="1">
        <f>+COUNTIF($E$2:E4314,E4314)</f>
        <v>1535</v>
      </c>
      <c r="E4314" s="1" t="str">
        <f t="shared" si="134"/>
        <v/>
      </c>
      <c r="F4314" s="323">
        <f t="shared" si="135"/>
        <v>4312</v>
      </c>
      <c r="G4314" s="317"/>
      <c r="H4314" s="317"/>
      <c r="I4314" s="317"/>
      <c r="J4314" s="317"/>
      <c r="K4314" s="317"/>
      <c r="L4314" s="317"/>
      <c r="M4314" s="317"/>
      <c r="N4314" s="698"/>
      <c r="O4314" s="318"/>
      <c r="P4314" s="319"/>
      <c r="Q4314" s="320"/>
      <c r="R4314" s="319"/>
      <c r="S4314" s="319"/>
      <c r="T4314" s="320"/>
      <c r="U4314" s="321"/>
      <c r="V4314" s="270"/>
    </row>
    <row r="4315" spans="3:22">
      <c r="C4315" s="1">
        <f>+IF(D4315=1,COUNTIF($D$2:D4315,D4315),0)</f>
        <v>0</v>
      </c>
      <c r="D4315" s="1">
        <f>+COUNTIF($E$2:E4315,E4315)</f>
        <v>1536</v>
      </c>
      <c r="E4315" s="1" t="str">
        <f t="shared" si="134"/>
        <v/>
      </c>
      <c r="F4315" s="323">
        <f t="shared" si="135"/>
        <v>4313</v>
      </c>
      <c r="G4315" s="317"/>
      <c r="H4315" s="317"/>
      <c r="I4315" s="317"/>
      <c r="J4315" s="317"/>
      <c r="K4315" s="317"/>
      <c r="L4315" s="317"/>
      <c r="M4315" s="317"/>
      <c r="N4315" s="698"/>
      <c r="O4315" s="318"/>
      <c r="P4315" s="319"/>
      <c r="Q4315" s="320"/>
      <c r="R4315" s="319"/>
      <c r="S4315" s="319"/>
      <c r="T4315" s="320"/>
      <c r="U4315" s="321"/>
      <c r="V4315" s="270"/>
    </row>
    <row r="4316" spans="3:22">
      <c r="C4316" s="1">
        <f>+IF(D4316=1,COUNTIF($D$2:D4316,D4316),0)</f>
        <v>0</v>
      </c>
      <c r="D4316" s="1">
        <f>+COUNTIF($E$2:E4316,E4316)</f>
        <v>1537</v>
      </c>
      <c r="E4316" s="1" t="str">
        <f t="shared" si="134"/>
        <v/>
      </c>
      <c r="F4316" s="323">
        <f t="shared" si="135"/>
        <v>4314</v>
      </c>
      <c r="G4316" s="317"/>
      <c r="H4316" s="317"/>
      <c r="I4316" s="317"/>
      <c r="J4316" s="317"/>
      <c r="K4316" s="317"/>
      <c r="L4316" s="317"/>
      <c r="M4316" s="317"/>
      <c r="N4316" s="698"/>
      <c r="O4316" s="318"/>
      <c r="P4316" s="319"/>
      <c r="Q4316" s="320"/>
      <c r="R4316" s="319"/>
      <c r="S4316" s="319"/>
      <c r="T4316" s="320"/>
      <c r="U4316" s="321"/>
      <c r="V4316" s="270"/>
    </row>
    <row r="4317" spans="3:22">
      <c r="C4317" s="1">
        <f>+IF(D4317=1,COUNTIF($D$2:D4317,D4317),0)</f>
        <v>0</v>
      </c>
      <c r="D4317" s="1">
        <f>+COUNTIF($E$2:E4317,E4317)</f>
        <v>1538</v>
      </c>
      <c r="E4317" s="1" t="str">
        <f t="shared" si="134"/>
        <v/>
      </c>
      <c r="F4317" s="323">
        <f t="shared" si="135"/>
        <v>4315</v>
      </c>
      <c r="G4317" s="317"/>
      <c r="H4317" s="317"/>
      <c r="I4317" s="317"/>
      <c r="J4317" s="317"/>
      <c r="K4317" s="317"/>
      <c r="L4317" s="317"/>
      <c r="M4317" s="317"/>
      <c r="N4317" s="333"/>
      <c r="O4317" s="318"/>
      <c r="P4317" s="319"/>
      <c r="Q4317" s="320"/>
      <c r="R4317" s="319"/>
      <c r="S4317" s="319"/>
      <c r="T4317" s="320"/>
      <c r="U4317" s="321"/>
      <c r="V4317" s="270"/>
    </row>
    <row r="4318" spans="3:22">
      <c r="C4318" s="1">
        <f>+IF(D4318=1,COUNTIF($D$2:D4318,D4318),0)</f>
        <v>0</v>
      </c>
      <c r="D4318" s="1">
        <f>+COUNTIF($E$2:E4318,E4318)</f>
        <v>1539</v>
      </c>
      <c r="E4318" s="1" t="str">
        <f t="shared" si="134"/>
        <v/>
      </c>
      <c r="F4318" s="323">
        <f t="shared" si="135"/>
        <v>4316</v>
      </c>
      <c r="G4318" s="317"/>
      <c r="H4318" s="317"/>
      <c r="I4318" s="317"/>
      <c r="J4318" s="317"/>
      <c r="K4318" s="317"/>
      <c r="L4318" s="317"/>
      <c r="M4318" s="317"/>
      <c r="N4318" s="698"/>
      <c r="O4318" s="318"/>
      <c r="P4318" s="319"/>
      <c r="Q4318" s="320"/>
      <c r="R4318" s="319"/>
      <c r="S4318" s="319"/>
      <c r="T4318" s="320"/>
      <c r="U4318" s="321"/>
      <c r="V4318" s="270"/>
    </row>
    <row r="4319" spans="3:22">
      <c r="C4319" s="1">
        <f>+IF(D4319=1,COUNTIF($D$2:D4319,D4319),0)</f>
        <v>0</v>
      </c>
      <c r="D4319" s="1">
        <f>+COUNTIF($E$2:E4319,E4319)</f>
        <v>1540</v>
      </c>
      <c r="E4319" s="1" t="str">
        <f t="shared" si="134"/>
        <v/>
      </c>
      <c r="F4319" s="323">
        <f t="shared" si="135"/>
        <v>4317</v>
      </c>
      <c r="G4319" s="317"/>
      <c r="H4319" s="317"/>
      <c r="I4319" s="317"/>
      <c r="J4319" s="317"/>
      <c r="K4319" s="317"/>
      <c r="L4319" s="317"/>
      <c r="M4319" s="317"/>
      <c r="N4319" s="698"/>
      <c r="O4319" s="318"/>
      <c r="P4319" s="319"/>
      <c r="Q4319" s="320"/>
      <c r="R4319" s="319"/>
      <c r="S4319" s="319"/>
      <c r="T4319" s="320"/>
      <c r="U4319" s="321"/>
      <c r="V4319" s="270"/>
    </row>
    <row r="4320" spans="3:22">
      <c r="C4320" s="1">
        <f>+IF(D4320=1,COUNTIF($D$2:D4320,D4320),0)</f>
        <v>0</v>
      </c>
      <c r="D4320" s="1">
        <f>+COUNTIF($E$2:E4320,E4320)</f>
        <v>1541</v>
      </c>
      <c r="E4320" s="1" t="str">
        <f t="shared" si="134"/>
        <v/>
      </c>
      <c r="F4320" s="323">
        <f t="shared" si="135"/>
        <v>4318</v>
      </c>
      <c r="G4320" s="317"/>
      <c r="H4320" s="317"/>
      <c r="I4320" s="317"/>
      <c r="J4320" s="317"/>
      <c r="K4320" s="317"/>
      <c r="L4320" s="317"/>
      <c r="M4320" s="317"/>
      <c r="N4320" s="698"/>
      <c r="O4320" s="318"/>
      <c r="P4320" s="319"/>
      <c r="Q4320" s="320"/>
      <c r="R4320" s="319"/>
      <c r="S4320" s="319"/>
      <c r="T4320" s="320"/>
      <c r="U4320" s="321"/>
      <c r="V4320" s="270"/>
    </row>
    <row r="4321" spans="3:22">
      <c r="C4321" s="1">
        <f>+IF(D4321=1,COUNTIF($D$2:D4321,D4321),0)</f>
        <v>0</v>
      </c>
      <c r="D4321" s="1">
        <f>+COUNTIF($E$2:E4321,E4321)</f>
        <v>1542</v>
      </c>
      <c r="E4321" s="1" t="str">
        <f t="shared" si="134"/>
        <v/>
      </c>
      <c r="F4321" s="323">
        <f t="shared" si="135"/>
        <v>4319</v>
      </c>
      <c r="G4321" s="317"/>
      <c r="H4321" s="317"/>
      <c r="I4321" s="317"/>
      <c r="J4321" s="317"/>
      <c r="K4321" s="317"/>
      <c r="L4321" s="317"/>
      <c r="M4321" s="317"/>
      <c r="N4321" s="333"/>
      <c r="O4321" s="318"/>
      <c r="P4321" s="319"/>
      <c r="Q4321" s="320"/>
      <c r="R4321" s="319"/>
      <c r="S4321" s="319"/>
      <c r="T4321" s="320"/>
      <c r="U4321" s="321"/>
      <c r="V4321" s="270"/>
    </row>
    <row r="4322" spans="3:22">
      <c r="C4322" s="1">
        <f>+IF(D4322=1,COUNTIF($D$2:D4322,D4322),0)</f>
        <v>0</v>
      </c>
      <c r="D4322" s="1">
        <f>+COUNTIF($E$2:E4322,E4322)</f>
        <v>1543</v>
      </c>
      <c r="E4322" s="1" t="str">
        <f t="shared" si="134"/>
        <v/>
      </c>
      <c r="F4322" s="323">
        <f t="shared" si="135"/>
        <v>4320</v>
      </c>
      <c r="G4322" s="317"/>
      <c r="H4322" s="317"/>
      <c r="I4322" s="317"/>
      <c r="J4322" s="317"/>
      <c r="K4322" s="317"/>
      <c r="L4322" s="317"/>
      <c r="M4322" s="317"/>
      <c r="N4322" s="698"/>
      <c r="O4322" s="318"/>
      <c r="P4322" s="319"/>
      <c r="Q4322" s="320"/>
      <c r="R4322" s="319"/>
      <c r="S4322" s="319"/>
      <c r="T4322" s="320"/>
      <c r="U4322" s="321"/>
      <c r="V4322" s="270"/>
    </row>
    <row r="4323" spans="3:22">
      <c r="C4323" s="1">
        <f>+IF(D4323=1,COUNTIF($D$2:D4323,D4323),0)</f>
        <v>0</v>
      </c>
      <c r="D4323" s="1">
        <f>+COUNTIF($E$2:E4323,E4323)</f>
        <v>1544</v>
      </c>
      <c r="E4323" s="1" t="str">
        <f t="shared" si="134"/>
        <v/>
      </c>
      <c r="F4323" s="323">
        <f t="shared" si="135"/>
        <v>4321</v>
      </c>
      <c r="G4323" s="317"/>
      <c r="H4323" s="317"/>
      <c r="I4323" s="317"/>
      <c r="J4323" s="317"/>
      <c r="K4323" s="317"/>
      <c r="L4323" s="317"/>
      <c r="M4323" s="317"/>
      <c r="N4323" s="698"/>
      <c r="O4323" s="318"/>
      <c r="P4323" s="319"/>
      <c r="Q4323" s="320"/>
      <c r="R4323" s="319"/>
      <c r="S4323" s="319"/>
      <c r="T4323" s="320"/>
      <c r="U4323" s="321"/>
      <c r="V4323" s="270"/>
    </row>
    <row r="4324" spans="3:22">
      <c r="C4324" s="1">
        <f>+IF(D4324=1,COUNTIF($D$2:D4324,D4324),0)</f>
        <v>0</v>
      </c>
      <c r="D4324" s="1">
        <f>+COUNTIF($E$2:E4324,E4324)</f>
        <v>1545</v>
      </c>
      <c r="E4324" s="1" t="str">
        <f t="shared" si="134"/>
        <v/>
      </c>
      <c r="F4324" s="323">
        <f t="shared" si="135"/>
        <v>4322</v>
      </c>
      <c r="G4324" s="317"/>
      <c r="H4324" s="317"/>
      <c r="I4324" s="317"/>
      <c r="J4324" s="317"/>
      <c r="K4324" s="317"/>
      <c r="L4324" s="317"/>
      <c r="M4324" s="317"/>
      <c r="N4324" s="698"/>
      <c r="O4324" s="318"/>
      <c r="P4324" s="319"/>
      <c r="Q4324" s="320"/>
      <c r="R4324" s="319"/>
      <c r="S4324" s="319"/>
      <c r="T4324" s="320"/>
      <c r="U4324" s="321"/>
      <c r="V4324" s="270"/>
    </row>
    <row r="4325" spans="3:22">
      <c r="C4325" s="1">
        <f>+IF(D4325=1,COUNTIF($D$2:D4325,D4325),0)</f>
        <v>0</v>
      </c>
      <c r="D4325" s="1">
        <f>+COUNTIF($E$2:E4325,E4325)</f>
        <v>1546</v>
      </c>
      <c r="E4325" s="1" t="str">
        <f t="shared" si="134"/>
        <v/>
      </c>
      <c r="F4325" s="323">
        <f t="shared" si="135"/>
        <v>4323</v>
      </c>
      <c r="G4325" s="317"/>
      <c r="H4325" s="317"/>
      <c r="I4325" s="317"/>
      <c r="J4325" s="317"/>
      <c r="K4325" s="317"/>
      <c r="L4325" s="317"/>
      <c r="M4325" s="317"/>
      <c r="N4325" s="333"/>
      <c r="O4325" s="318"/>
      <c r="P4325" s="319"/>
      <c r="Q4325" s="320"/>
      <c r="R4325" s="319"/>
      <c r="S4325" s="319"/>
      <c r="T4325" s="320"/>
      <c r="U4325" s="321"/>
      <c r="V4325" s="270"/>
    </row>
    <row r="4326" spans="3:22">
      <c r="C4326" s="1">
        <f>+IF(D4326=1,COUNTIF($D$2:D4326,D4326),0)</f>
        <v>0</v>
      </c>
      <c r="D4326" s="1">
        <f>+COUNTIF($E$2:E4326,E4326)</f>
        <v>1547</v>
      </c>
      <c r="E4326" s="1" t="str">
        <f t="shared" si="134"/>
        <v/>
      </c>
      <c r="F4326" s="323">
        <f t="shared" si="135"/>
        <v>4324</v>
      </c>
      <c r="G4326" s="317"/>
      <c r="H4326" s="317"/>
      <c r="I4326" s="317"/>
      <c r="J4326" s="317"/>
      <c r="K4326" s="317"/>
      <c r="L4326" s="317"/>
      <c r="M4326" s="317"/>
      <c r="N4326" s="698"/>
      <c r="O4326" s="318"/>
      <c r="P4326" s="319"/>
      <c r="Q4326" s="320"/>
      <c r="R4326" s="319"/>
      <c r="S4326" s="319"/>
      <c r="T4326" s="320"/>
      <c r="U4326" s="321"/>
      <c r="V4326" s="270"/>
    </row>
    <row r="4327" spans="3:22">
      <c r="C4327" s="1">
        <f>+IF(D4327=1,COUNTIF($D$2:D4327,D4327),0)</f>
        <v>0</v>
      </c>
      <c r="D4327" s="1">
        <f>+COUNTIF($E$2:E4327,E4327)</f>
        <v>1548</v>
      </c>
      <c r="E4327" s="1" t="str">
        <f t="shared" si="134"/>
        <v/>
      </c>
      <c r="F4327" s="323">
        <f t="shared" si="135"/>
        <v>4325</v>
      </c>
      <c r="G4327" s="317"/>
      <c r="H4327" s="317"/>
      <c r="I4327" s="317"/>
      <c r="J4327" s="317"/>
      <c r="K4327" s="317"/>
      <c r="L4327" s="317"/>
      <c r="M4327" s="317"/>
      <c r="N4327" s="698"/>
      <c r="O4327" s="318"/>
      <c r="P4327" s="319"/>
      <c r="Q4327" s="320"/>
      <c r="R4327" s="319"/>
      <c r="S4327" s="319"/>
      <c r="T4327" s="320"/>
      <c r="U4327" s="321"/>
      <c r="V4327" s="270"/>
    </row>
    <row r="4328" spans="3:22">
      <c r="C4328" s="1">
        <f>+IF(D4328=1,COUNTIF($D$2:D4328,D4328),0)</f>
        <v>0</v>
      </c>
      <c r="D4328" s="1">
        <f>+COUNTIF($E$2:E4328,E4328)</f>
        <v>1549</v>
      </c>
      <c r="E4328" s="1" t="str">
        <f t="shared" si="134"/>
        <v/>
      </c>
      <c r="F4328" s="323">
        <f t="shared" si="135"/>
        <v>4326</v>
      </c>
      <c r="G4328" s="317"/>
      <c r="H4328" s="317"/>
      <c r="I4328" s="317"/>
      <c r="J4328" s="317"/>
      <c r="K4328" s="317"/>
      <c r="L4328" s="317"/>
      <c r="M4328" s="317"/>
      <c r="N4328" s="698"/>
      <c r="O4328" s="318"/>
      <c r="P4328" s="319"/>
      <c r="Q4328" s="320"/>
      <c r="R4328" s="319"/>
      <c r="S4328" s="319"/>
      <c r="T4328" s="320"/>
      <c r="U4328" s="321"/>
      <c r="V4328" s="270"/>
    </row>
    <row r="4329" spans="3:22">
      <c r="C4329" s="1">
        <f>+IF(D4329=1,COUNTIF($D$2:D4329,D4329),0)</f>
        <v>0</v>
      </c>
      <c r="D4329" s="1">
        <f>+COUNTIF($E$2:E4329,E4329)</f>
        <v>1550</v>
      </c>
      <c r="E4329" s="1" t="str">
        <f t="shared" si="134"/>
        <v/>
      </c>
      <c r="F4329" s="323">
        <f t="shared" si="135"/>
        <v>4327</v>
      </c>
      <c r="G4329" s="317"/>
      <c r="H4329" s="317"/>
      <c r="I4329" s="317"/>
      <c r="J4329" s="317"/>
      <c r="K4329" s="317"/>
      <c r="L4329" s="317"/>
      <c r="M4329" s="317"/>
      <c r="N4329" s="333"/>
      <c r="O4329" s="318"/>
      <c r="P4329" s="319"/>
      <c r="Q4329" s="320"/>
      <c r="R4329" s="319"/>
      <c r="S4329" s="319"/>
      <c r="T4329" s="320"/>
      <c r="U4329" s="321"/>
      <c r="V4329" s="270"/>
    </row>
    <row r="4330" spans="3:22">
      <c r="C4330" s="1">
        <f>+IF(D4330=1,COUNTIF($D$2:D4330,D4330),0)</f>
        <v>0</v>
      </c>
      <c r="D4330" s="1">
        <f>+COUNTIF($E$2:E4330,E4330)</f>
        <v>1551</v>
      </c>
      <c r="E4330" s="1" t="str">
        <f t="shared" si="134"/>
        <v/>
      </c>
      <c r="F4330" s="323">
        <f t="shared" si="135"/>
        <v>4328</v>
      </c>
      <c r="G4330" s="317"/>
      <c r="H4330" s="317"/>
      <c r="I4330" s="317"/>
      <c r="J4330" s="317"/>
      <c r="K4330" s="317"/>
      <c r="L4330" s="317"/>
      <c r="M4330" s="317"/>
      <c r="N4330" s="698"/>
      <c r="O4330" s="318"/>
      <c r="P4330" s="319"/>
      <c r="Q4330" s="320"/>
      <c r="R4330" s="319"/>
      <c r="S4330" s="319"/>
      <c r="T4330" s="320"/>
      <c r="U4330" s="321"/>
      <c r="V4330" s="270"/>
    </row>
    <row r="4331" spans="3:22">
      <c r="C4331" s="1">
        <f>+IF(D4331=1,COUNTIF($D$2:D4331,D4331),0)</f>
        <v>0</v>
      </c>
      <c r="D4331" s="1">
        <f>+COUNTIF($E$2:E4331,E4331)</f>
        <v>1552</v>
      </c>
      <c r="E4331" s="1" t="str">
        <f t="shared" si="134"/>
        <v/>
      </c>
      <c r="F4331" s="323">
        <f t="shared" si="135"/>
        <v>4329</v>
      </c>
      <c r="G4331" s="317"/>
      <c r="H4331" s="317"/>
      <c r="I4331" s="317"/>
      <c r="J4331" s="317"/>
      <c r="K4331" s="317"/>
      <c r="L4331" s="317"/>
      <c r="M4331" s="317"/>
      <c r="N4331" s="698"/>
      <c r="O4331" s="318"/>
      <c r="P4331" s="319"/>
      <c r="Q4331" s="320"/>
      <c r="R4331" s="319"/>
      <c r="S4331" s="319"/>
      <c r="T4331" s="320"/>
      <c r="U4331" s="321"/>
      <c r="V4331" s="270"/>
    </row>
    <row r="4332" spans="3:22">
      <c r="C4332" s="1">
        <f>+IF(D4332=1,COUNTIF($D$2:D4332,D4332),0)</f>
        <v>0</v>
      </c>
      <c r="D4332" s="1">
        <f>+COUNTIF($E$2:E4332,E4332)</f>
        <v>1553</v>
      </c>
      <c r="E4332" s="1" t="str">
        <f t="shared" si="134"/>
        <v/>
      </c>
      <c r="F4332" s="323">
        <f t="shared" si="135"/>
        <v>4330</v>
      </c>
      <c r="G4332" s="317"/>
      <c r="H4332" s="317"/>
      <c r="I4332" s="317"/>
      <c r="J4332" s="317"/>
      <c r="K4332" s="317"/>
      <c r="L4332" s="317"/>
      <c r="M4332" s="317"/>
      <c r="N4332" s="698"/>
      <c r="O4332" s="318"/>
      <c r="P4332" s="319"/>
      <c r="Q4332" s="320"/>
      <c r="R4332" s="319"/>
      <c r="S4332" s="319"/>
      <c r="T4332" s="320"/>
      <c r="U4332" s="321"/>
      <c r="V4332" s="270"/>
    </row>
    <row r="4333" spans="3:22">
      <c r="C4333" s="1">
        <f>+IF(D4333=1,COUNTIF($D$2:D4333,D4333),0)</f>
        <v>0</v>
      </c>
      <c r="D4333" s="1">
        <f>+COUNTIF($E$2:E4333,E4333)</f>
        <v>1554</v>
      </c>
      <c r="E4333" s="1" t="str">
        <f t="shared" si="134"/>
        <v/>
      </c>
      <c r="F4333" s="323">
        <f t="shared" si="135"/>
        <v>4331</v>
      </c>
      <c r="G4333" s="317"/>
      <c r="H4333" s="317"/>
      <c r="I4333" s="317"/>
      <c r="J4333" s="317"/>
      <c r="K4333" s="317"/>
      <c r="L4333" s="317"/>
      <c r="M4333" s="317"/>
      <c r="N4333" s="333"/>
      <c r="O4333" s="318"/>
      <c r="P4333" s="319"/>
      <c r="Q4333" s="320"/>
      <c r="R4333" s="319"/>
      <c r="S4333" s="319"/>
      <c r="T4333" s="320"/>
      <c r="U4333" s="321"/>
      <c r="V4333" s="270"/>
    </row>
    <row r="4334" spans="3:22">
      <c r="C4334" s="1">
        <f>+IF(D4334=1,COUNTIF($D$2:D4334,D4334),0)</f>
        <v>0</v>
      </c>
      <c r="D4334" s="1">
        <f>+COUNTIF($E$2:E4334,E4334)</f>
        <v>1555</v>
      </c>
      <c r="E4334" s="1" t="str">
        <f t="shared" si="134"/>
        <v/>
      </c>
      <c r="F4334" s="323">
        <f t="shared" si="135"/>
        <v>4332</v>
      </c>
      <c r="G4334" s="317"/>
      <c r="H4334" s="317"/>
      <c r="I4334" s="317"/>
      <c r="J4334" s="317"/>
      <c r="K4334" s="317"/>
      <c r="L4334" s="317"/>
      <c r="M4334" s="317"/>
      <c r="N4334" s="698"/>
      <c r="O4334" s="318"/>
      <c r="P4334" s="319"/>
      <c r="Q4334" s="320"/>
      <c r="R4334" s="319"/>
      <c r="S4334" s="319"/>
      <c r="T4334" s="320"/>
      <c r="U4334" s="321"/>
      <c r="V4334" s="270"/>
    </row>
    <row r="4335" spans="3:22">
      <c r="C4335" s="1">
        <f>+IF(D4335=1,COUNTIF($D$2:D4335,D4335),0)</f>
        <v>0</v>
      </c>
      <c r="D4335" s="1">
        <f>+COUNTIF($E$2:E4335,E4335)</f>
        <v>1556</v>
      </c>
      <c r="E4335" s="1" t="str">
        <f t="shared" si="134"/>
        <v/>
      </c>
      <c r="F4335" s="323">
        <f t="shared" si="135"/>
        <v>4333</v>
      </c>
      <c r="G4335" s="317"/>
      <c r="H4335" s="317"/>
      <c r="I4335" s="317"/>
      <c r="J4335" s="317"/>
      <c r="K4335" s="317"/>
      <c r="L4335" s="317"/>
      <c r="M4335" s="317"/>
      <c r="N4335" s="698"/>
      <c r="O4335" s="318"/>
      <c r="P4335" s="319"/>
      <c r="Q4335" s="320"/>
      <c r="R4335" s="319"/>
      <c r="S4335" s="319"/>
      <c r="T4335" s="320"/>
      <c r="U4335" s="321"/>
      <c r="V4335" s="270"/>
    </row>
    <row r="4336" spans="3:22">
      <c r="C4336" s="1">
        <f>+IF(D4336=1,COUNTIF($D$2:D4336,D4336),0)</f>
        <v>0</v>
      </c>
      <c r="D4336" s="1">
        <f>+COUNTIF($E$2:E4336,E4336)</f>
        <v>1557</v>
      </c>
      <c r="E4336" s="1" t="str">
        <f t="shared" si="134"/>
        <v/>
      </c>
      <c r="F4336" s="323">
        <f t="shared" si="135"/>
        <v>4334</v>
      </c>
      <c r="G4336" s="317"/>
      <c r="H4336" s="317"/>
      <c r="I4336" s="317"/>
      <c r="J4336" s="317"/>
      <c r="K4336" s="317"/>
      <c r="L4336" s="317"/>
      <c r="M4336" s="317"/>
      <c r="N4336" s="698"/>
      <c r="O4336" s="318"/>
      <c r="P4336" s="319"/>
      <c r="Q4336" s="320"/>
      <c r="R4336" s="319"/>
      <c r="S4336" s="319"/>
      <c r="T4336" s="320"/>
      <c r="U4336" s="321"/>
      <c r="V4336" s="270"/>
    </row>
    <row r="4337" spans="3:22">
      <c r="C4337" s="1">
        <f>+IF(D4337=1,COUNTIF($D$2:D4337,D4337),0)</f>
        <v>0</v>
      </c>
      <c r="D4337" s="1">
        <f>+COUNTIF($E$2:E4337,E4337)</f>
        <v>1558</v>
      </c>
      <c r="E4337" s="1" t="str">
        <f t="shared" si="134"/>
        <v/>
      </c>
      <c r="F4337" s="323">
        <f t="shared" si="135"/>
        <v>4335</v>
      </c>
      <c r="G4337" s="317"/>
      <c r="H4337" s="317"/>
      <c r="I4337" s="317"/>
      <c r="J4337" s="317"/>
      <c r="K4337" s="317"/>
      <c r="L4337" s="317"/>
      <c r="M4337" s="317"/>
      <c r="N4337" s="333"/>
      <c r="O4337" s="318"/>
      <c r="P4337" s="319"/>
      <c r="Q4337" s="320"/>
      <c r="R4337" s="319"/>
      <c r="S4337" s="319"/>
      <c r="T4337" s="320"/>
      <c r="U4337" s="321"/>
      <c r="V4337" s="270"/>
    </row>
    <row r="4338" spans="3:22">
      <c r="C4338" s="1">
        <f>+IF(D4338=1,COUNTIF($D$2:D4338,D4338),0)</f>
        <v>0</v>
      </c>
      <c r="D4338" s="1">
        <f>+COUNTIF($E$2:E4338,E4338)</f>
        <v>1559</v>
      </c>
      <c r="E4338" s="1" t="str">
        <f t="shared" si="134"/>
        <v/>
      </c>
      <c r="F4338" s="323">
        <f t="shared" si="135"/>
        <v>4336</v>
      </c>
      <c r="G4338" s="317"/>
      <c r="H4338" s="317"/>
      <c r="I4338" s="317"/>
      <c r="J4338" s="317"/>
      <c r="K4338" s="317"/>
      <c r="L4338" s="317"/>
      <c r="M4338" s="317"/>
      <c r="N4338" s="333"/>
      <c r="O4338" s="318"/>
      <c r="P4338" s="319"/>
      <c r="Q4338" s="320"/>
      <c r="R4338" s="319"/>
      <c r="S4338" s="319"/>
      <c r="T4338" s="320"/>
      <c r="U4338" s="321"/>
      <c r="V4338" s="270"/>
    </row>
    <row r="4339" spans="3:22">
      <c r="C4339" s="1">
        <f>+IF(D4339=1,COUNTIF($D$2:D4339,D4339),0)</f>
        <v>0</v>
      </c>
      <c r="D4339" s="1">
        <f>+COUNTIF($E$2:E4339,E4339)</f>
        <v>1560</v>
      </c>
      <c r="E4339" s="1" t="str">
        <f t="shared" si="134"/>
        <v/>
      </c>
      <c r="F4339" s="323">
        <f t="shared" si="135"/>
        <v>4337</v>
      </c>
      <c r="G4339" s="317"/>
      <c r="H4339" s="317"/>
      <c r="I4339" s="317"/>
      <c r="J4339" s="317"/>
      <c r="K4339" s="317"/>
      <c r="L4339" s="317"/>
      <c r="M4339" s="317"/>
      <c r="N4339" s="333"/>
      <c r="O4339" s="318"/>
      <c r="P4339" s="319"/>
      <c r="Q4339" s="320"/>
      <c r="R4339" s="319"/>
      <c r="S4339" s="319"/>
      <c r="T4339" s="320"/>
      <c r="U4339" s="321"/>
      <c r="V4339" s="270"/>
    </row>
    <row r="4340" spans="3:22">
      <c r="C4340" s="1">
        <f>+IF(D4340=1,COUNTIF($D$2:D4340,D4340),0)</f>
        <v>0</v>
      </c>
      <c r="D4340" s="1">
        <f>+COUNTIF($E$2:E4340,E4340)</f>
        <v>1561</v>
      </c>
      <c r="E4340" s="1" t="str">
        <f t="shared" si="134"/>
        <v/>
      </c>
      <c r="F4340" s="323">
        <f t="shared" si="135"/>
        <v>4338</v>
      </c>
      <c r="G4340" s="317"/>
      <c r="H4340" s="317"/>
      <c r="I4340" s="317"/>
      <c r="J4340" s="317"/>
      <c r="K4340" s="317"/>
      <c r="L4340" s="317"/>
      <c r="M4340" s="317"/>
      <c r="N4340" s="333"/>
      <c r="O4340" s="318"/>
      <c r="P4340" s="319"/>
      <c r="Q4340" s="320"/>
      <c r="R4340" s="319"/>
      <c r="S4340" s="319"/>
      <c r="T4340" s="320"/>
      <c r="U4340" s="321"/>
      <c r="V4340" s="270"/>
    </row>
    <row r="4341" spans="3:22">
      <c r="C4341" s="1">
        <f>+IF(D4341=1,COUNTIF($D$2:D4341,D4341),0)</f>
        <v>0</v>
      </c>
      <c r="D4341" s="1">
        <f>+COUNTIF($E$2:E4341,E4341)</f>
        <v>1562</v>
      </c>
      <c r="E4341" s="1" t="str">
        <f t="shared" si="134"/>
        <v/>
      </c>
      <c r="F4341" s="323">
        <f t="shared" si="135"/>
        <v>4339</v>
      </c>
      <c r="G4341" s="317"/>
      <c r="H4341" s="317"/>
      <c r="I4341" s="317"/>
      <c r="J4341" s="317"/>
      <c r="K4341" s="317"/>
      <c r="L4341" s="317"/>
      <c r="M4341" s="317"/>
      <c r="N4341" s="333"/>
      <c r="O4341" s="318"/>
      <c r="P4341" s="319"/>
      <c r="Q4341" s="320"/>
      <c r="R4341" s="319"/>
      <c r="S4341" s="319"/>
      <c r="T4341" s="320"/>
      <c r="U4341" s="321"/>
      <c r="V4341" s="270"/>
    </row>
    <row r="4342" spans="3:22">
      <c r="C4342" s="1">
        <f>+IF(D4342=1,COUNTIF($D$2:D4342,D4342),0)</f>
        <v>0</v>
      </c>
      <c r="D4342" s="1">
        <f>+COUNTIF($E$2:E4342,E4342)</f>
        <v>1563</v>
      </c>
      <c r="E4342" s="1" t="str">
        <f t="shared" si="134"/>
        <v/>
      </c>
      <c r="F4342" s="323">
        <f t="shared" si="135"/>
        <v>4340</v>
      </c>
      <c r="G4342" s="317"/>
      <c r="H4342" s="317"/>
      <c r="I4342" s="317"/>
      <c r="J4342" s="317"/>
      <c r="K4342" s="317"/>
      <c r="L4342" s="317"/>
      <c r="M4342" s="317"/>
      <c r="N4342" s="333"/>
      <c r="O4342" s="318"/>
      <c r="P4342" s="319"/>
      <c r="Q4342" s="320"/>
      <c r="R4342" s="319"/>
      <c r="S4342" s="319"/>
      <c r="T4342" s="320"/>
      <c r="U4342" s="321"/>
      <c r="V4342" s="270"/>
    </row>
    <row r="4343" spans="3:22">
      <c r="C4343" s="1">
        <f>+IF(D4343=1,COUNTIF($D$2:D4343,D4343),0)</f>
        <v>0</v>
      </c>
      <c r="D4343" s="1">
        <f>+COUNTIF($E$2:E4343,E4343)</f>
        <v>1564</v>
      </c>
      <c r="E4343" s="1" t="str">
        <f t="shared" si="134"/>
        <v/>
      </c>
      <c r="F4343" s="323">
        <f t="shared" si="135"/>
        <v>4341</v>
      </c>
      <c r="G4343" s="317"/>
      <c r="H4343" s="317"/>
      <c r="I4343" s="317"/>
      <c r="J4343" s="317"/>
      <c r="K4343" s="317"/>
      <c r="L4343" s="317"/>
      <c r="M4343" s="317"/>
      <c r="N4343" s="333"/>
      <c r="O4343" s="318"/>
      <c r="P4343" s="319"/>
      <c r="Q4343" s="320"/>
      <c r="R4343" s="319"/>
      <c r="S4343" s="319"/>
      <c r="T4343" s="320"/>
      <c r="U4343" s="321"/>
      <c r="V4343" s="270"/>
    </row>
    <row r="4344" spans="3:22">
      <c r="C4344" s="1">
        <f>+IF(D4344=1,COUNTIF($D$2:D4344,D4344),0)</f>
        <v>0</v>
      </c>
      <c r="D4344" s="1">
        <f>+COUNTIF($E$2:E4344,E4344)</f>
        <v>1565</v>
      </c>
      <c r="E4344" s="1" t="str">
        <f t="shared" si="134"/>
        <v/>
      </c>
      <c r="F4344" s="323">
        <f t="shared" si="135"/>
        <v>4342</v>
      </c>
      <c r="G4344" s="317"/>
      <c r="H4344" s="317"/>
      <c r="I4344" s="317"/>
      <c r="J4344" s="317"/>
      <c r="K4344" s="317"/>
      <c r="L4344" s="317"/>
      <c r="M4344" s="317"/>
      <c r="N4344" s="333"/>
      <c r="O4344" s="318"/>
      <c r="P4344" s="319"/>
      <c r="Q4344" s="320"/>
      <c r="R4344" s="319"/>
      <c r="S4344" s="319"/>
      <c r="T4344" s="320"/>
      <c r="U4344" s="321"/>
      <c r="V4344" s="270"/>
    </row>
    <row r="4345" spans="3:22">
      <c r="C4345" s="1">
        <f>+IF(D4345=1,COUNTIF($D$2:D4345,D4345),0)</f>
        <v>0</v>
      </c>
      <c r="D4345" s="1">
        <f>+COUNTIF($E$2:E4345,E4345)</f>
        <v>1566</v>
      </c>
      <c r="E4345" s="1" t="str">
        <f t="shared" si="134"/>
        <v/>
      </c>
      <c r="F4345" s="323">
        <f t="shared" si="135"/>
        <v>4343</v>
      </c>
      <c r="G4345" s="317"/>
      <c r="H4345" s="317"/>
      <c r="I4345" s="317"/>
      <c r="J4345" s="317"/>
      <c r="K4345" s="317"/>
      <c r="L4345" s="317"/>
      <c r="M4345" s="317"/>
      <c r="N4345" s="333"/>
      <c r="O4345" s="318"/>
      <c r="P4345" s="319"/>
      <c r="Q4345" s="320"/>
      <c r="R4345" s="319"/>
      <c r="S4345" s="319"/>
      <c r="T4345" s="320"/>
      <c r="U4345" s="321"/>
      <c r="V4345" s="270"/>
    </row>
    <row r="4346" spans="3:22">
      <c r="C4346" s="1">
        <f>+IF(D4346=1,COUNTIF($D$2:D4346,D4346),0)</f>
        <v>0</v>
      </c>
      <c r="D4346" s="1">
        <f>+COUNTIF($E$2:E4346,E4346)</f>
        <v>1567</v>
      </c>
      <c r="E4346" s="1" t="str">
        <f t="shared" si="134"/>
        <v/>
      </c>
      <c r="F4346" s="323">
        <f t="shared" si="135"/>
        <v>4344</v>
      </c>
      <c r="G4346" s="317"/>
      <c r="H4346" s="317"/>
      <c r="I4346" s="317"/>
      <c r="J4346" s="317"/>
      <c r="K4346" s="317"/>
      <c r="L4346" s="317"/>
      <c r="M4346" s="317"/>
      <c r="N4346" s="698"/>
      <c r="O4346" s="318"/>
      <c r="P4346" s="319"/>
      <c r="Q4346" s="320"/>
      <c r="R4346" s="319"/>
      <c r="S4346" s="319"/>
      <c r="T4346" s="320"/>
      <c r="U4346" s="321"/>
      <c r="V4346" s="270"/>
    </row>
    <row r="4347" spans="3:22">
      <c r="C4347" s="1">
        <f>+IF(D4347=1,COUNTIF($D$2:D4347,D4347),0)</f>
        <v>0</v>
      </c>
      <c r="D4347" s="1">
        <f>+COUNTIF($E$2:E4347,E4347)</f>
        <v>1568</v>
      </c>
      <c r="E4347" s="1" t="str">
        <f t="shared" si="134"/>
        <v/>
      </c>
      <c r="F4347" s="323">
        <f t="shared" si="135"/>
        <v>4345</v>
      </c>
      <c r="G4347" s="317"/>
      <c r="H4347" s="317"/>
      <c r="I4347" s="317"/>
      <c r="J4347" s="317"/>
      <c r="K4347" s="317"/>
      <c r="L4347" s="317"/>
      <c r="M4347" s="317"/>
      <c r="N4347" s="333"/>
      <c r="O4347" s="318"/>
      <c r="P4347" s="319"/>
      <c r="Q4347" s="320"/>
      <c r="R4347" s="319"/>
      <c r="S4347" s="319"/>
      <c r="T4347" s="320"/>
      <c r="U4347" s="321"/>
      <c r="V4347" s="270"/>
    </row>
    <row r="4348" spans="3:22">
      <c r="C4348" s="1">
        <f>+IF(D4348=1,COUNTIF($D$2:D4348,D4348),0)</f>
        <v>0</v>
      </c>
      <c r="D4348" s="1">
        <f>+COUNTIF($E$2:E4348,E4348)</f>
        <v>1569</v>
      </c>
      <c r="E4348" s="1" t="str">
        <f t="shared" si="134"/>
        <v/>
      </c>
      <c r="F4348" s="323">
        <f t="shared" si="135"/>
        <v>4346</v>
      </c>
      <c r="G4348" s="317"/>
      <c r="H4348" s="317"/>
      <c r="I4348" s="317"/>
      <c r="J4348" s="317"/>
      <c r="K4348" s="317"/>
      <c r="L4348" s="317"/>
      <c r="M4348" s="317"/>
      <c r="N4348" s="333"/>
      <c r="O4348" s="318"/>
      <c r="P4348" s="319"/>
      <c r="Q4348" s="320"/>
      <c r="R4348" s="319"/>
      <c r="S4348" s="319"/>
      <c r="T4348" s="320"/>
      <c r="U4348" s="321"/>
      <c r="V4348" s="270"/>
    </row>
    <row r="4349" spans="3:22">
      <c r="C4349" s="1">
        <f>+IF(D4349=1,COUNTIF($D$2:D4349,D4349),0)</f>
        <v>0</v>
      </c>
      <c r="D4349" s="1">
        <f>+COUNTIF($E$2:E4349,E4349)</f>
        <v>1570</v>
      </c>
      <c r="E4349" s="1" t="str">
        <f t="shared" si="134"/>
        <v/>
      </c>
      <c r="F4349" s="323">
        <f t="shared" si="135"/>
        <v>4347</v>
      </c>
      <c r="G4349" s="317"/>
      <c r="H4349" s="317"/>
      <c r="I4349" s="317"/>
      <c r="J4349" s="317"/>
      <c r="K4349" s="317"/>
      <c r="L4349" s="317"/>
      <c r="M4349" s="317"/>
      <c r="N4349" s="333"/>
      <c r="O4349" s="318"/>
      <c r="P4349" s="319"/>
      <c r="Q4349" s="320"/>
      <c r="R4349" s="319"/>
      <c r="S4349" s="319"/>
      <c r="T4349" s="320"/>
      <c r="U4349" s="321"/>
      <c r="V4349" s="270"/>
    </row>
    <row r="4350" spans="3:22">
      <c r="C4350" s="1">
        <f>+IF(D4350=1,COUNTIF($D$2:D4350,D4350),0)</f>
        <v>0</v>
      </c>
      <c r="D4350" s="1">
        <f>+COUNTIF($E$2:E4350,E4350)</f>
        <v>1571</v>
      </c>
      <c r="E4350" s="1" t="str">
        <f t="shared" si="134"/>
        <v/>
      </c>
      <c r="F4350" s="323">
        <f t="shared" si="135"/>
        <v>4348</v>
      </c>
      <c r="G4350" s="317"/>
      <c r="H4350" s="317"/>
      <c r="I4350" s="317"/>
      <c r="J4350" s="317"/>
      <c r="K4350" s="317"/>
      <c r="L4350" s="317"/>
      <c r="M4350" s="317"/>
      <c r="N4350" s="698"/>
      <c r="O4350" s="318"/>
      <c r="P4350" s="319"/>
      <c r="Q4350" s="320"/>
      <c r="R4350" s="319"/>
      <c r="S4350" s="319"/>
      <c r="T4350" s="320"/>
      <c r="U4350" s="321"/>
      <c r="V4350" s="270"/>
    </row>
    <row r="4351" spans="3:22">
      <c r="C4351" s="1">
        <f>+IF(D4351=1,COUNTIF($D$2:D4351,D4351),0)</f>
        <v>0</v>
      </c>
      <c r="D4351" s="1">
        <f>+COUNTIF($E$2:E4351,E4351)</f>
        <v>1572</v>
      </c>
      <c r="E4351" s="1" t="str">
        <f t="shared" si="134"/>
        <v/>
      </c>
      <c r="F4351" s="323">
        <f t="shared" si="135"/>
        <v>4349</v>
      </c>
      <c r="G4351" s="317"/>
      <c r="H4351" s="317"/>
      <c r="I4351" s="317"/>
      <c r="J4351" s="317"/>
      <c r="K4351" s="317"/>
      <c r="L4351" s="317"/>
      <c r="M4351" s="317"/>
      <c r="N4351" s="333"/>
      <c r="O4351" s="318"/>
      <c r="P4351" s="319"/>
      <c r="Q4351" s="320"/>
      <c r="R4351" s="319"/>
      <c r="S4351" s="319"/>
      <c r="T4351" s="320"/>
      <c r="U4351" s="321"/>
      <c r="V4351" s="270"/>
    </row>
    <row r="4352" spans="3:22">
      <c r="C4352" s="1">
        <f>+IF(D4352=1,COUNTIF($D$2:D4352,D4352),0)</f>
        <v>0</v>
      </c>
      <c r="D4352" s="1">
        <f>+COUNTIF($E$2:E4352,E4352)</f>
        <v>1573</v>
      </c>
      <c r="E4352" s="1" t="str">
        <f t="shared" si="134"/>
        <v/>
      </c>
      <c r="F4352" s="323">
        <f t="shared" si="135"/>
        <v>4350</v>
      </c>
      <c r="G4352" s="317"/>
      <c r="H4352" s="317"/>
      <c r="I4352" s="317"/>
      <c r="J4352" s="317"/>
      <c r="K4352" s="317"/>
      <c r="L4352" s="317"/>
      <c r="M4352" s="317"/>
      <c r="N4352" s="333"/>
      <c r="O4352" s="318"/>
      <c r="P4352" s="319"/>
      <c r="Q4352" s="320"/>
      <c r="R4352" s="319"/>
      <c r="S4352" s="319"/>
      <c r="T4352" s="320"/>
      <c r="U4352" s="321"/>
      <c r="V4352" s="270"/>
    </row>
    <row r="4353" spans="3:22">
      <c r="C4353" s="1">
        <f>+IF(D4353=1,COUNTIF($D$2:D4353,D4353),0)</f>
        <v>0</v>
      </c>
      <c r="D4353" s="1">
        <f>+COUNTIF($E$2:E4353,E4353)</f>
        <v>1574</v>
      </c>
      <c r="E4353" s="1" t="str">
        <f t="shared" si="134"/>
        <v/>
      </c>
      <c r="F4353" s="323">
        <f t="shared" si="135"/>
        <v>4351</v>
      </c>
      <c r="G4353" s="317"/>
      <c r="H4353" s="317"/>
      <c r="I4353" s="317"/>
      <c r="J4353" s="317"/>
      <c r="K4353" s="317"/>
      <c r="L4353" s="317"/>
      <c r="M4353" s="317"/>
      <c r="N4353" s="333"/>
      <c r="O4353" s="318"/>
      <c r="P4353" s="319"/>
      <c r="Q4353" s="320"/>
      <c r="R4353" s="319"/>
      <c r="S4353" s="319"/>
      <c r="T4353" s="320"/>
      <c r="U4353" s="321"/>
      <c r="V4353" s="270"/>
    </row>
    <row r="4354" spans="3:22">
      <c r="C4354" s="1">
        <f>+IF(D4354=1,COUNTIF($D$2:D4354,D4354),0)</f>
        <v>0</v>
      </c>
      <c r="D4354" s="1">
        <f>+COUNTIF($E$2:E4354,E4354)</f>
        <v>1575</v>
      </c>
      <c r="E4354" s="1" t="str">
        <f t="shared" si="134"/>
        <v/>
      </c>
      <c r="F4354" s="323">
        <f t="shared" si="135"/>
        <v>4352</v>
      </c>
      <c r="G4354" s="317"/>
      <c r="H4354" s="317"/>
      <c r="I4354" s="317"/>
      <c r="J4354" s="317"/>
      <c r="K4354" s="317"/>
      <c r="L4354" s="317"/>
      <c r="M4354" s="317"/>
      <c r="N4354" s="333"/>
      <c r="O4354" s="318"/>
      <c r="P4354" s="319"/>
      <c r="Q4354" s="320"/>
      <c r="R4354" s="319"/>
      <c r="S4354" s="319"/>
      <c r="T4354" s="320"/>
      <c r="U4354" s="321"/>
      <c r="V4354" s="270"/>
    </row>
    <row r="4355" spans="3:22">
      <c r="C4355" s="1">
        <f>+IF(D4355=1,COUNTIF($D$2:D4355,D4355),0)</f>
        <v>0</v>
      </c>
      <c r="D4355" s="1">
        <f>+COUNTIF($E$2:E4355,E4355)</f>
        <v>1576</v>
      </c>
      <c r="E4355" s="1" t="str">
        <f t="shared" si="134"/>
        <v/>
      </c>
      <c r="F4355" s="323">
        <f t="shared" si="135"/>
        <v>4353</v>
      </c>
      <c r="G4355" s="317"/>
      <c r="H4355" s="317"/>
      <c r="I4355" s="317"/>
      <c r="J4355" s="317"/>
      <c r="K4355" s="317"/>
      <c r="L4355" s="317"/>
      <c r="M4355" s="317"/>
      <c r="N4355" s="333"/>
      <c r="O4355" s="318"/>
      <c r="P4355" s="319"/>
      <c r="Q4355" s="320"/>
      <c r="R4355" s="319"/>
      <c r="S4355" s="319"/>
      <c r="T4355" s="320"/>
      <c r="U4355" s="321"/>
      <c r="V4355" s="270"/>
    </row>
    <row r="4356" spans="3:22">
      <c r="C4356" s="1">
        <f>+IF(D4356=1,COUNTIF($D$2:D4356,D4356),0)</f>
        <v>0</v>
      </c>
      <c r="D4356" s="1">
        <f>+COUNTIF($E$2:E4356,E4356)</f>
        <v>1577</v>
      </c>
      <c r="E4356" s="1" t="str">
        <f t="shared" ref="E4356:E4419" si="136">+K4356&amp;N4356</f>
        <v/>
      </c>
      <c r="F4356" s="323">
        <f t="shared" si="135"/>
        <v>4354</v>
      </c>
      <c r="G4356" s="317"/>
      <c r="H4356" s="317"/>
      <c r="I4356" s="317"/>
      <c r="J4356" s="317"/>
      <c r="K4356" s="317"/>
      <c r="L4356" s="317"/>
      <c r="M4356" s="317"/>
      <c r="N4356" s="333"/>
      <c r="O4356" s="318"/>
      <c r="P4356" s="319"/>
      <c r="Q4356" s="320"/>
      <c r="R4356" s="319"/>
      <c r="S4356" s="319"/>
      <c r="T4356" s="320"/>
      <c r="U4356" s="321"/>
      <c r="V4356" s="270"/>
    </row>
    <row r="4357" spans="3:22">
      <c r="C4357" s="1">
        <f>+IF(D4357=1,COUNTIF($D$2:D4357,D4357),0)</f>
        <v>0</v>
      </c>
      <c r="D4357" s="1">
        <f>+COUNTIF($E$2:E4357,E4357)</f>
        <v>1578</v>
      </c>
      <c r="E4357" s="1" t="str">
        <f t="shared" si="136"/>
        <v/>
      </c>
      <c r="F4357" s="323">
        <f t="shared" ref="F4357:F4420" si="137">ROW()-2</f>
        <v>4355</v>
      </c>
      <c r="G4357" s="317"/>
      <c r="H4357" s="317"/>
      <c r="I4357" s="317"/>
      <c r="J4357" s="317"/>
      <c r="K4357" s="317"/>
      <c r="L4357" s="317"/>
      <c r="M4357" s="317"/>
      <c r="N4357" s="333"/>
      <c r="O4357" s="318"/>
      <c r="P4357" s="319"/>
      <c r="Q4357" s="320"/>
      <c r="R4357" s="319"/>
      <c r="S4357" s="319"/>
      <c r="T4357" s="320"/>
      <c r="U4357" s="321"/>
      <c r="V4357" s="270"/>
    </row>
    <row r="4358" spans="3:22">
      <c r="C4358" s="1">
        <f>+IF(D4358=1,COUNTIF($D$2:D4358,D4358),0)</f>
        <v>0</v>
      </c>
      <c r="D4358" s="1">
        <f>+COUNTIF($E$2:E4358,E4358)</f>
        <v>1579</v>
      </c>
      <c r="E4358" s="1" t="str">
        <f t="shared" si="136"/>
        <v/>
      </c>
      <c r="F4358" s="323">
        <f t="shared" si="137"/>
        <v>4356</v>
      </c>
      <c r="G4358" s="317"/>
      <c r="H4358" s="317"/>
      <c r="I4358" s="317"/>
      <c r="J4358" s="317"/>
      <c r="K4358" s="317"/>
      <c r="L4358" s="317"/>
      <c r="M4358" s="317"/>
      <c r="N4358" s="333"/>
      <c r="O4358" s="318"/>
      <c r="P4358" s="319"/>
      <c r="Q4358" s="320"/>
      <c r="R4358" s="319"/>
      <c r="S4358" s="319"/>
      <c r="T4358" s="320"/>
      <c r="U4358" s="321"/>
      <c r="V4358" s="270"/>
    </row>
    <row r="4359" spans="3:22">
      <c r="C4359" s="1">
        <f>+IF(D4359=1,COUNTIF($D$2:D4359,D4359),0)</f>
        <v>0</v>
      </c>
      <c r="D4359" s="1">
        <f>+COUNTIF($E$2:E4359,E4359)</f>
        <v>1580</v>
      </c>
      <c r="E4359" s="1" t="str">
        <f t="shared" si="136"/>
        <v/>
      </c>
      <c r="F4359" s="323">
        <f t="shared" si="137"/>
        <v>4357</v>
      </c>
      <c r="G4359" s="317"/>
      <c r="H4359" s="317"/>
      <c r="I4359" s="317"/>
      <c r="J4359" s="317"/>
      <c r="K4359" s="317"/>
      <c r="L4359" s="317"/>
      <c r="M4359" s="317"/>
      <c r="N4359" s="698"/>
      <c r="O4359" s="318"/>
      <c r="P4359" s="319"/>
      <c r="Q4359" s="320"/>
      <c r="R4359" s="319"/>
      <c r="S4359" s="319"/>
      <c r="T4359" s="320"/>
      <c r="U4359" s="321"/>
      <c r="V4359" s="270"/>
    </row>
    <row r="4360" spans="3:22">
      <c r="C4360" s="1">
        <f>+IF(D4360=1,COUNTIF($D$2:D4360,D4360),0)</f>
        <v>0</v>
      </c>
      <c r="D4360" s="1">
        <f>+COUNTIF($E$2:E4360,E4360)</f>
        <v>1581</v>
      </c>
      <c r="E4360" s="1" t="str">
        <f t="shared" si="136"/>
        <v/>
      </c>
      <c r="F4360" s="323">
        <f t="shared" si="137"/>
        <v>4358</v>
      </c>
      <c r="G4360" s="317"/>
      <c r="H4360" s="317"/>
      <c r="I4360" s="317"/>
      <c r="J4360" s="317"/>
      <c r="K4360" s="317"/>
      <c r="L4360" s="317"/>
      <c r="M4360" s="317"/>
      <c r="N4360" s="333"/>
      <c r="O4360" s="318"/>
      <c r="P4360" s="319"/>
      <c r="Q4360" s="320"/>
      <c r="R4360" s="319"/>
      <c r="S4360" s="319"/>
      <c r="T4360" s="320"/>
      <c r="U4360" s="321"/>
      <c r="V4360" s="270"/>
    </row>
    <row r="4361" spans="3:22">
      <c r="C4361" s="1">
        <f>+IF(D4361=1,COUNTIF($D$2:D4361,D4361),0)</f>
        <v>0</v>
      </c>
      <c r="D4361" s="1">
        <f>+COUNTIF($E$2:E4361,E4361)</f>
        <v>1582</v>
      </c>
      <c r="E4361" s="1" t="str">
        <f t="shared" si="136"/>
        <v/>
      </c>
      <c r="F4361" s="323">
        <f t="shared" si="137"/>
        <v>4359</v>
      </c>
      <c r="G4361" s="317"/>
      <c r="H4361" s="317"/>
      <c r="I4361" s="317"/>
      <c r="J4361" s="317"/>
      <c r="K4361" s="317"/>
      <c r="L4361" s="317"/>
      <c r="M4361" s="317"/>
      <c r="N4361" s="333"/>
      <c r="O4361" s="318"/>
      <c r="P4361" s="319"/>
      <c r="Q4361" s="320"/>
      <c r="R4361" s="319"/>
      <c r="S4361" s="319"/>
      <c r="T4361" s="320"/>
      <c r="U4361" s="321"/>
      <c r="V4361" s="270"/>
    </row>
    <row r="4362" spans="3:22">
      <c r="C4362" s="1">
        <f>+IF(D4362=1,COUNTIF($D$2:D4362,D4362),0)</f>
        <v>0</v>
      </c>
      <c r="D4362" s="1">
        <f>+COUNTIF($E$2:E4362,E4362)</f>
        <v>1583</v>
      </c>
      <c r="E4362" s="1" t="str">
        <f t="shared" si="136"/>
        <v/>
      </c>
      <c r="F4362" s="323">
        <f t="shared" si="137"/>
        <v>4360</v>
      </c>
      <c r="G4362" s="317"/>
      <c r="H4362" s="317"/>
      <c r="I4362" s="317"/>
      <c r="J4362" s="317"/>
      <c r="K4362" s="317"/>
      <c r="L4362" s="317"/>
      <c r="M4362" s="317"/>
      <c r="N4362" s="333"/>
      <c r="O4362" s="318"/>
      <c r="P4362" s="319"/>
      <c r="Q4362" s="320"/>
      <c r="R4362" s="319"/>
      <c r="S4362" s="319"/>
      <c r="T4362" s="320"/>
      <c r="U4362" s="321"/>
      <c r="V4362" s="270"/>
    </row>
    <row r="4363" spans="3:22">
      <c r="C4363" s="1">
        <f>+IF(D4363=1,COUNTIF($D$2:D4363,D4363),0)</f>
        <v>0</v>
      </c>
      <c r="D4363" s="1">
        <f>+COUNTIF($E$2:E4363,E4363)</f>
        <v>1584</v>
      </c>
      <c r="E4363" s="1" t="str">
        <f t="shared" si="136"/>
        <v/>
      </c>
      <c r="F4363" s="323">
        <f t="shared" si="137"/>
        <v>4361</v>
      </c>
      <c r="G4363" s="317"/>
      <c r="H4363" s="317"/>
      <c r="I4363" s="317"/>
      <c r="J4363" s="317"/>
      <c r="K4363" s="317"/>
      <c r="L4363" s="317"/>
      <c r="M4363" s="317"/>
      <c r="N4363" s="698"/>
      <c r="O4363" s="318"/>
      <c r="P4363" s="319"/>
      <c r="Q4363" s="320"/>
      <c r="R4363" s="319"/>
      <c r="S4363" s="319"/>
      <c r="T4363" s="320"/>
      <c r="U4363" s="321"/>
      <c r="V4363" s="270"/>
    </row>
    <row r="4364" spans="3:22">
      <c r="C4364" s="1">
        <f>+IF(D4364=1,COUNTIF($D$2:D4364,D4364),0)</f>
        <v>0</v>
      </c>
      <c r="D4364" s="1">
        <f>+COUNTIF($E$2:E4364,E4364)</f>
        <v>1585</v>
      </c>
      <c r="E4364" s="1" t="str">
        <f t="shared" si="136"/>
        <v/>
      </c>
      <c r="F4364" s="323">
        <f t="shared" si="137"/>
        <v>4362</v>
      </c>
      <c r="G4364" s="317"/>
      <c r="H4364" s="317"/>
      <c r="I4364" s="317"/>
      <c r="J4364" s="317"/>
      <c r="K4364" s="317"/>
      <c r="L4364" s="317"/>
      <c r="M4364" s="317"/>
      <c r="N4364" s="333"/>
      <c r="O4364" s="318"/>
      <c r="P4364" s="319"/>
      <c r="Q4364" s="320"/>
      <c r="R4364" s="319"/>
      <c r="S4364" s="319"/>
      <c r="T4364" s="320"/>
      <c r="U4364" s="321"/>
      <c r="V4364" s="270"/>
    </row>
    <row r="4365" spans="3:22">
      <c r="C4365" s="1">
        <f>+IF(D4365=1,COUNTIF($D$2:D4365,D4365),0)</f>
        <v>0</v>
      </c>
      <c r="D4365" s="1">
        <f>+COUNTIF($E$2:E4365,E4365)</f>
        <v>1586</v>
      </c>
      <c r="E4365" s="1" t="str">
        <f t="shared" si="136"/>
        <v/>
      </c>
      <c r="F4365" s="323">
        <f t="shared" si="137"/>
        <v>4363</v>
      </c>
      <c r="G4365" s="317"/>
      <c r="H4365" s="317"/>
      <c r="I4365" s="317"/>
      <c r="J4365" s="317"/>
      <c r="K4365" s="317"/>
      <c r="L4365" s="317"/>
      <c r="M4365" s="317"/>
      <c r="N4365" s="333"/>
      <c r="O4365" s="318"/>
      <c r="P4365" s="319"/>
      <c r="Q4365" s="320"/>
      <c r="R4365" s="319"/>
      <c r="S4365" s="319"/>
      <c r="T4365" s="320"/>
      <c r="U4365" s="321"/>
      <c r="V4365" s="270"/>
    </row>
    <row r="4366" spans="3:22">
      <c r="C4366" s="1">
        <f>+IF(D4366=1,COUNTIF($D$2:D4366,D4366),0)</f>
        <v>0</v>
      </c>
      <c r="D4366" s="1">
        <f>+COUNTIF($E$2:E4366,E4366)</f>
        <v>1587</v>
      </c>
      <c r="E4366" s="1" t="str">
        <f t="shared" si="136"/>
        <v/>
      </c>
      <c r="F4366" s="323">
        <f t="shared" si="137"/>
        <v>4364</v>
      </c>
      <c r="G4366" s="317"/>
      <c r="H4366" s="317"/>
      <c r="I4366" s="317"/>
      <c r="J4366" s="317"/>
      <c r="K4366" s="317"/>
      <c r="L4366" s="317"/>
      <c r="M4366" s="317"/>
      <c r="N4366" s="333"/>
      <c r="O4366" s="318"/>
      <c r="P4366" s="319"/>
      <c r="Q4366" s="320"/>
      <c r="R4366" s="319"/>
      <c r="S4366" s="319"/>
      <c r="T4366" s="320"/>
      <c r="U4366" s="321"/>
      <c r="V4366" s="270"/>
    </row>
    <row r="4367" spans="3:22">
      <c r="C4367" s="1">
        <f>+IF(D4367=1,COUNTIF($D$2:D4367,D4367),0)</f>
        <v>0</v>
      </c>
      <c r="D4367" s="1">
        <f>+COUNTIF($E$2:E4367,E4367)</f>
        <v>1588</v>
      </c>
      <c r="E4367" s="1" t="str">
        <f t="shared" si="136"/>
        <v/>
      </c>
      <c r="F4367" s="323">
        <f t="shared" si="137"/>
        <v>4365</v>
      </c>
      <c r="G4367" s="317"/>
      <c r="H4367" s="317"/>
      <c r="I4367" s="317"/>
      <c r="J4367" s="317"/>
      <c r="K4367" s="317"/>
      <c r="L4367" s="317"/>
      <c r="M4367" s="317"/>
      <c r="N4367" s="333"/>
      <c r="O4367" s="318"/>
      <c r="P4367" s="319"/>
      <c r="Q4367" s="320"/>
      <c r="R4367" s="319"/>
      <c r="S4367" s="319"/>
      <c r="T4367" s="320"/>
      <c r="U4367" s="321"/>
      <c r="V4367" s="270"/>
    </row>
    <row r="4368" spans="3:22">
      <c r="C4368" s="1">
        <f>+IF(D4368=1,COUNTIF($D$2:D4368,D4368),0)</f>
        <v>0</v>
      </c>
      <c r="D4368" s="1">
        <f>+COUNTIF($E$2:E4368,E4368)</f>
        <v>1589</v>
      </c>
      <c r="E4368" s="1" t="str">
        <f t="shared" si="136"/>
        <v/>
      </c>
      <c r="F4368" s="323">
        <f t="shared" si="137"/>
        <v>4366</v>
      </c>
      <c r="G4368" s="317"/>
      <c r="H4368" s="317"/>
      <c r="I4368" s="317"/>
      <c r="J4368" s="317"/>
      <c r="K4368" s="317"/>
      <c r="L4368" s="317"/>
      <c r="M4368" s="317"/>
      <c r="N4368" s="333"/>
      <c r="O4368" s="318"/>
      <c r="P4368" s="319"/>
      <c r="Q4368" s="320"/>
      <c r="R4368" s="319"/>
      <c r="S4368" s="319"/>
      <c r="T4368" s="320"/>
      <c r="U4368" s="321"/>
      <c r="V4368" s="270"/>
    </row>
    <row r="4369" spans="3:22">
      <c r="C4369" s="1">
        <f>+IF(D4369=1,COUNTIF($D$2:D4369,D4369),0)</f>
        <v>0</v>
      </c>
      <c r="D4369" s="1">
        <f>+COUNTIF($E$2:E4369,E4369)</f>
        <v>1590</v>
      </c>
      <c r="E4369" s="1" t="str">
        <f t="shared" si="136"/>
        <v/>
      </c>
      <c r="F4369" s="323">
        <f t="shared" si="137"/>
        <v>4367</v>
      </c>
      <c r="G4369" s="317"/>
      <c r="H4369" s="317"/>
      <c r="I4369" s="317"/>
      <c r="J4369" s="317"/>
      <c r="K4369" s="317"/>
      <c r="L4369" s="317"/>
      <c r="M4369" s="317"/>
      <c r="N4369" s="333"/>
      <c r="O4369" s="318"/>
      <c r="P4369" s="319"/>
      <c r="Q4369" s="320"/>
      <c r="R4369" s="319"/>
      <c r="S4369" s="319"/>
      <c r="T4369" s="320"/>
      <c r="U4369" s="321"/>
      <c r="V4369" s="270"/>
    </row>
    <row r="4370" spans="3:22">
      <c r="C4370" s="1">
        <f>+IF(D4370=1,COUNTIF($D$2:D4370,D4370),0)</f>
        <v>0</v>
      </c>
      <c r="D4370" s="1">
        <f>+COUNTIF($E$2:E4370,E4370)</f>
        <v>1591</v>
      </c>
      <c r="E4370" s="1" t="str">
        <f t="shared" si="136"/>
        <v/>
      </c>
      <c r="F4370" s="323">
        <f t="shared" si="137"/>
        <v>4368</v>
      </c>
      <c r="G4370" s="317"/>
      <c r="H4370" s="317"/>
      <c r="I4370" s="317"/>
      <c r="J4370" s="317"/>
      <c r="K4370" s="317"/>
      <c r="L4370" s="317"/>
      <c r="M4370" s="317"/>
      <c r="N4370" s="333"/>
      <c r="O4370" s="318"/>
      <c r="P4370" s="319"/>
      <c r="Q4370" s="320"/>
      <c r="R4370" s="319"/>
      <c r="S4370" s="319"/>
      <c r="T4370" s="320"/>
      <c r="U4370" s="321"/>
      <c r="V4370" s="270"/>
    </row>
    <row r="4371" spans="3:22">
      <c r="C4371" s="1">
        <f>+IF(D4371=1,COUNTIF($D$2:D4371,D4371),0)</f>
        <v>0</v>
      </c>
      <c r="D4371" s="1">
        <f>+COUNTIF($E$2:E4371,E4371)</f>
        <v>1592</v>
      </c>
      <c r="E4371" s="1" t="str">
        <f t="shared" si="136"/>
        <v/>
      </c>
      <c r="F4371" s="323">
        <f t="shared" si="137"/>
        <v>4369</v>
      </c>
      <c r="G4371" s="317"/>
      <c r="H4371" s="317"/>
      <c r="I4371" s="317"/>
      <c r="J4371" s="317"/>
      <c r="K4371" s="317"/>
      <c r="L4371" s="317"/>
      <c r="M4371" s="317"/>
      <c r="N4371" s="333"/>
      <c r="O4371" s="318"/>
      <c r="P4371" s="319"/>
      <c r="Q4371" s="320"/>
      <c r="R4371" s="319"/>
      <c r="S4371" s="319"/>
      <c r="T4371" s="320"/>
      <c r="U4371" s="321"/>
      <c r="V4371" s="270"/>
    </row>
    <row r="4372" spans="3:22">
      <c r="C4372" s="1">
        <f>+IF(D4372=1,COUNTIF($D$2:D4372,D4372),0)</f>
        <v>0</v>
      </c>
      <c r="D4372" s="1">
        <f>+COUNTIF($E$2:E4372,E4372)</f>
        <v>1593</v>
      </c>
      <c r="E4372" s="1" t="str">
        <f t="shared" si="136"/>
        <v/>
      </c>
      <c r="F4372" s="323">
        <f t="shared" si="137"/>
        <v>4370</v>
      </c>
      <c r="G4372" s="317"/>
      <c r="H4372" s="317"/>
      <c r="I4372" s="317"/>
      <c r="J4372" s="317"/>
      <c r="K4372" s="317"/>
      <c r="L4372" s="317"/>
      <c r="M4372" s="317"/>
      <c r="N4372" s="698"/>
      <c r="O4372" s="318"/>
      <c r="P4372" s="319"/>
      <c r="Q4372" s="320"/>
      <c r="R4372" s="319"/>
      <c r="S4372" s="319"/>
      <c r="T4372" s="320"/>
      <c r="U4372" s="321"/>
      <c r="V4372" s="270"/>
    </row>
    <row r="4373" spans="3:22">
      <c r="C4373" s="1">
        <f>+IF(D4373=1,COUNTIF($D$2:D4373,D4373),0)</f>
        <v>0</v>
      </c>
      <c r="D4373" s="1">
        <f>+COUNTIF($E$2:E4373,E4373)</f>
        <v>1594</v>
      </c>
      <c r="E4373" s="1" t="str">
        <f t="shared" si="136"/>
        <v/>
      </c>
      <c r="F4373" s="323">
        <f t="shared" si="137"/>
        <v>4371</v>
      </c>
      <c r="G4373" s="317"/>
      <c r="H4373" s="317"/>
      <c r="I4373" s="317"/>
      <c r="J4373" s="317"/>
      <c r="K4373" s="317"/>
      <c r="L4373" s="317"/>
      <c r="M4373" s="317"/>
      <c r="N4373" s="333"/>
      <c r="O4373" s="318"/>
      <c r="P4373" s="319"/>
      <c r="Q4373" s="320"/>
      <c r="R4373" s="319"/>
      <c r="S4373" s="319"/>
      <c r="T4373" s="320"/>
      <c r="U4373" s="321"/>
      <c r="V4373" s="270"/>
    </row>
    <row r="4374" spans="3:22">
      <c r="C4374" s="1">
        <f>+IF(D4374=1,COUNTIF($D$2:D4374,D4374),0)</f>
        <v>0</v>
      </c>
      <c r="D4374" s="1">
        <f>+COUNTIF($E$2:E4374,E4374)</f>
        <v>1595</v>
      </c>
      <c r="E4374" s="1" t="str">
        <f t="shared" si="136"/>
        <v/>
      </c>
      <c r="F4374" s="323">
        <f t="shared" si="137"/>
        <v>4372</v>
      </c>
      <c r="G4374" s="317"/>
      <c r="H4374" s="317"/>
      <c r="I4374" s="317"/>
      <c r="J4374" s="317"/>
      <c r="K4374" s="317"/>
      <c r="L4374" s="317"/>
      <c r="M4374" s="317"/>
      <c r="N4374" s="333"/>
      <c r="O4374" s="318"/>
      <c r="P4374" s="319"/>
      <c r="Q4374" s="320"/>
      <c r="R4374" s="319"/>
      <c r="S4374" s="319"/>
      <c r="T4374" s="320"/>
      <c r="U4374" s="321"/>
      <c r="V4374" s="270"/>
    </row>
    <row r="4375" spans="3:22">
      <c r="C4375" s="1">
        <f>+IF(D4375=1,COUNTIF($D$2:D4375,D4375),0)</f>
        <v>0</v>
      </c>
      <c r="D4375" s="1">
        <f>+COUNTIF($E$2:E4375,E4375)</f>
        <v>1596</v>
      </c>
      <c r="E4375" s="1" t="str">
        <f t="shared" si="136"/>
        <v/>
      </c>
      <c r="F4375" s="323">
        <f t="shared" si="137"/>
        <v>4373</v>
      </c>
      <c r="G4375" s="317"/>
      <c r="H4375" s="317"/>
      <c r="I4375" s="317"/>
      <c r="J4375" s="317"/>
      <c r="K4375" s="317"/>
      <c r="L4375" s="317"/>
      <c r="M4375" s="317"/>
      <c r="N4375" s="333"/>
      <c r="O4375" s="318"/>
      <c r="P4375" s="319"/>
      <c r="Q4375" s="320"/>
      <c r="R4375" s="319"/>
      <c r="S4375" s="319"/>
      <c r="T4375" s="320"/>
      <c r="U4375" s="321"/>
      <c r="V4375" s="270"/>
    </row>
    <row r="4376" spans="3:22">
      <c r="C4376" s="1">
        <f>+IF(D4376=1,COUNTIF($D$2:D4376,D4376),0)</f>
        <v>0</v>
      </c>
      <c r="D4376" s="1">
        <f>+COUNTIF($E$2:E4376,E4376)</f>
        <v>1597</v>
      </c>
      <c r="E4376" s="1" t="str">
        <f t="shared" si="136"/>
        <v/>
      </c>
      <c r="F4376" s="323">
        <f t="shared" si="137"/>
        <v>4374</v>
      </c>
      <c r="G4376" s="317"/>
      <c r="H4376" s="317"/>
      <c r="I4376" s="317"/>
      <c r="J4376" s="317"/>
      <c r="K4376" s="317"/>
      <c r="L4376" s="317"/>
      <c r="M4376" s="317"/>
      <c r="N4376" s="698"/>
      <c r="O4376" s="318"/>
      <c r="P4376" s="319"/>
      <c r="Q4376" s="320"/>
      <c r="R4376" s="319"/>
      <c r="S4376" s="319"/>
      <c r="T4376" s="320"/>
      <c r="U4376" s="321"/>
      <c r="V4376" s="270"/>
    </row>
    <row r="4377" spans="3:22">
      <c r="C4377" s="1">
        <f>+IF(D4377=1,COUNTIF($D$2:D4377,D4377),0)</f>
        <v>0</v>
      </c>
      <c r="D4377" s="1">
        <f>+COUNTIF($E$2:E4377,E4377)</f>
        <v>1598</v>
      </c>
      <c r="E4377" s="1" t="str">
        <f t="shared" si="136"/>
        <v/>
      </c>
      <c r="F4377" s="323">
        <f t="shared" si="137"/>
        <v>4375</v>
      </c>
      <c r="G4377" s="317"/>
      <c r="H4377" s="317"/>
      <c r="I4377" s="317"/>
      <c r="J4377" s="317"/>
      <c r="K4377" s="317"/>
      <c r="L4377" s="317"/>
      <c r="M4377" s="317"/>
      <c r="N4377" s="333"/>
      <c r="O4377" s="318"/>
      <c r="P4377" s="319"/>
      <c r="Q4377" s="320"/>
      <c r="R4377" s="319"/>
      <c r="S4377" s="319"/>
      <c r="T4377" s="320"/>
      <c r="U4377" s="321"/>
      <c r="V4377" s="270"/>
    </row>
    <row r="4378" spans="3:22">
      <c r="C4378" s="1">
        <f>+IF(D4378=1,COUNTIF($D$2:D4378,D4378),0)</f>
        <v>0</v>
      </c>
      <c r="D4378" s="1">
        <f>+COUNTIF($E$2:E4378,E4378)</f>
        <v>1599</v>
      </c>
      <c r="E4378" s="1" t="str">
        <f t="shared" si="136"/>
        <v/>
      </c>
      <c r="F4378" s="323">
        <f t="shared" si="137"/>
        <v>4376</v>
      </c>
      <c r="G4378" s="317"/>
      <c r="H4378" s="317"/>
      <c r="I4378" s="317"/>
      <c r="J4378" s="317"/>
      <c r="K4378" s="317"/>
      <c r="L4378" s="317"/>
      <c r="M4378" s="317"/>
      <c r="N4378" s="333"/>
      <c r="O4378" s="318"/>
      <c r="P4378" s="319"/>
      <c r="Q4378" s="320"/>
      <c r="R4378" s="319"/>
      <c r="S4378" s="319"/>
      <c r="T4378" s="320"/>
      <c r="U4378" s="321"/>
      <c r="V4378" s="270"/>
    </row>
    <row r="4379" spans="3:22">
      <c r="C4379" s="1">
        <f>+IF(D4379=1,COUNTIF($D$2:D4379,D4379),0)</f>
        <v>0</v>
      </c>
      <c r="D4379" s="1">
        <f>+COUNTIF($E$2:E4379,E4379)</f>
        <v>1600</v>
      </c>
      <c r="E4379" s="1" t="str">
        <f t="shared" si="136"/>
        <v/>
      </c>
      <c r="F4379" s="323">
        <f t="shared" si="137"/>
        <v>4377</v>
      </c>
      <c r="G4379" s="317"/>
      <c r="H4379" s="317"/>
      <c r="I4379" s="317"/>
      <c r="J4379" s="317"/>
      <c r="K4379" s="317"/>
      <c r="L4379" s="317"/>
      <c r="M4379" s="317"/>
      <c r="N4379" s="333"/>
      <c r="O4379" s="318"/>
      <c r="P4379" s="319"/>
      <c r="Q4379" s="320"/>
      <c r="R4379" s="319"/>
      <c r="S4379" s="319"/>
      <c r="T4379" s="320"/>
      <c r="U4379" s="321"/>
      <c r="V4379" s="270"/>
    </row>
    <row r="4380" spans="3:22">
      <c r="C4380" s="1">
        <f>+IF(D4380=1,COUNTIF($D$2:D4380,D4380),0)</f>
        <v>0</v>
      </c>
      <c r="D4380" s="1">
        <f>+COUNTIF($E$2:E4380,E4380)</f>
        <v>1601</v>
      </c>
      <c r="E4380" s="1" t="str">
        <f t="shared" si="136"/>
        <v/>
      </c>
      <c r="F4380" s="323">
        <f t="shared" si="137"/>
        <v>4378</v>
      </c>
      <c r="G4380" s="317"/>
      <c r="H4380" s="317"/>
      <c r="I4380" s="317"/>
      <c r="J4380" s="317"/>
      <c r="K4380" s="317"/>
      <c r="L4380" s="317"/>
      <c r="M4380" s="317"/>
      <c r="N4380" s="333"/>
      <c r="O4380" s="318"/>
      <c r="P4380" s="319"/>
      <c r="Q4380" s="320"/>
      <c r="R4380" s="319"/>
      <c r="S4380" s="319"/>
      <c r="T4380" s="320"/>
      <c r="U4380" s="321"/>
      <c r="V4380" s="270"/>
    </row>
    <row r="4381" spans="3:22">
      <c r="C4381" s="1">
        <f>+IF(D4381=1,COUNTIF($D$2:D4381,D4381),0)</f>
        <v>0</v>
      </c>
      <c r="D4381" s="1">
        <f>+COUNTIF($E$2:E4381,E4381)</f>
        <v>1602</v>
      </c>
      <c r="E4381" s="1" t="str">
        <f t="shared" si="136"/>
        <v/>
      </c>
      <c r="F4381" s="323">
        <f t="shared" si="137"/>
        <v>4379</v>
      </c>
      <c r="G4381" s="317"/>
      <c r="H4381" s="317"/>
      <c r="I4381" s="317"/>
      <c r="J4381" s="317"/>
      <c r="K4381" s="317"/>
      <c r="L4381" s="317"/>
      <c r="M4381" s="317"/>
      <c r="N4381" s="333"/>
      <c r="O4381" s="318"/>
      <c r="P4381" s="319"/>
      <c r="Q4381" s="320"/>
      <c r="R4381" s="319"/>
      <c r="S4381" s="319"/>
      <c r="T4381" s="320"/>
      <c r="U4381" s="321"/>
      <c r="V4381" s="270"/>
    </row>
    <row r="4382" spans="3:22">
      <c r="C4382" s="1">
        <f>+IF(D4382=1,COUNTIF($D$2:D4382,D4382),0)</f>
        <v>0</v>
      </c>
      <c r="D4382" s="1">
        <f>+COUNTIF($E$2:E4382,E4382)</f>
        <v>1603</v>
      </c>
      <c r="E4382" s="1" t="str">
        <f t="shared" si="136"/>
        <v/>
      </c>
      <c r="F4382" s="323">
        <f t="shared" si="137"/>
        <v>4380</v>
      </c>
      <c r="G4382" s="317"/>
      <c r="H4382" s="317"/>
      <c r="I4382" s="317"/>
      <c r="J4382" s="317"/>
      <c r="K4382" s="317"/>
      <c r="L4382" s="317"/>
      <c r="M4382" s="317"/>
      <c r="N4382" s="333"/>
      <c r="O4382" s="318"/>
      <c r="P4382" s="319"/>
      <c r="Q4382" s="320"/>
      <c r="R4382" s="319"/>
      <c r="S4382" s="319"/>
      <c r="T4382" s="320"/>
      <c r="U4382" s="321"/>
      <c r="V4382" s="270"/>
    </row>
    <row r="4383" spans="3:22">
      <c r="C4383" s="1">
        <f>+IF(D4383=1,COUNTIF($D$2:D4383,D4383),0)</f>
        <v>0</v>
      </c>
      <c r="D4383" s="1">
        <f>+COUNTIF($E$2:E4383,E4383)</f>
        <v>1604</v>
      </c>
      <c r="E4383" s="1" t="str">
        <f t="shared" si="136"/>
        <v/>
      </c>
      <c r="F4383" s="323">
        <f t="shared" si="137"/>
        <v>4381</v>
      </c>
      <c r="G4383" s="317"/>
      <c r="H4383" s="317"/>
      <c r="I4383" s="317"/>
      <c r="J4383" s="317"/>
      <c r="K4383" s="317"/>
      <c r="L4383" s="317"/>
      <c r="M4383" s="317"/>
      <c r="N4383" s="333"/>
      <c r="O4383" s="318"/>
      <c r="P4383" s="319"/>
      <c r="Q4383" s="320"/>
      <c r="R4383" s="319"/>
      <c r="S4383" s="319"/>
      <c r="T4383" s="320"/>
      <c r="U4383" s="321"/>
      <c r="V4383" s="270"/>
    </row>
    <row r="4384" spans="3:22">
      <c r="C4384" s="1">
        <f>+IF(D4384=1,COUNTIF($D$2:D4384,D4384),0)</f>
        <v>0</v>
      </c>
      <c r="D4384" s="1">
        <f>+COUNTIF($E$2:E4384,E4384)</f>
        <v>1605</v>
      </c>
      <c r="E4384" s="1" t="str">
        <f t="shared" si="136"/>
        <v/>
      </c>
      <c r="F4384" s="323">
        <f t="shared" si="137"/>
        <v>4382</v>
      </c>
      <c r="G4384" s="317"/>
      <c r="H4384" s="317"/>
      <c r="I4384" s="317"/>
      <c r="J4384" s="317"/>
      <c r="K4384" s="317"/>
      <c r="L4384" s="317"/>
      <c r="M4384" s="317"/>
      <c r="N4384" s="333"/>
      <c r="O4384" s="318"/>
      <c r="P4384" s="319"/>
      <c r="Q4384" s="320"/>
      <c r="R4384" s="319"/>
      <c r="S4384" s="319"/>
      <c r="T4384" s="320"/>
      <c r="U4384" s="321"/>
      <c r="V4384" s="270"/>
    </row>
    <row r="4385" spans="3:22">
      <c r="C4385" s="1">
        <f>+IF(D4385=1,COUNTIF($D$2:D4385,D4385),0)</f>
        <v>0</v>
      </c>
      <c r="D4385" s="1">
        <f>+COUNTIF($E$2:E4385,E4385)</f>
        <v>1606</v>
      </c>
      <c r="E4385" s="1" t="str">
        <f t="shared" si="136"/>
        <v/>
      </c>
      <c r="F4385" s="323">
        <f t="shared" si="137"/>
        <v>4383</v>
      </c>
      <c r="G4385" s="317"/>
      <c r="H4385" s="317"/>
      <c r="I4385" s="317"/>
      <c r="J4385" s="317"/>
      <c r="K4385" s="317"/>
      <c r="L4385" s="317"/>
      <c r="M4385" s="317"/>
      <c r="N4385" s="698"/>
      <c r="O4385" s="318"/>
      <c r="P4385" s="319"/>
      <c r="Q4385" s="320"/>
      <c r="R4385" s="319"/>
      <c r="S4385" s="319"/>
      <c r="T4385" s="320"/>
      <c r="U4385" s="321"/>
      <c r="V4385" s="270"/>
    </row>
    <row r="4386" spans="3:22">
      <c r="C4386" s="1">
        <f>+IF(D4386=1,COUNTIF($D$2:D4386,D4386),0)</f>
        <v>0</v>
      </c>
      <c r="D4386" s="1">
        <f>+COUNTIF($E$2:E4386,E4386)</f>
        <v>1607</v>
      </c>
      <c r="E4386" s="1" t="str">
        <f t="shared" si="136"/>
        <v/>
      </c>
      <c r="F4386" s="323">
        <f t="shared" si="137"/>
        <v>4384</v>
      </c>
      <c r="G4386" s="317"/>
      <c r="H4386" s="317"/>
      <c r="I4386" s="317"/>
      <c r="J4386" s="317"/>
      <c r="K4386" s="317"/>
      <c r="L4386" s="317"/>
      <c r="M4386" s="317"/>
      <c r="N4386" s="333"/>
      <c r="O4386" s="318"/>
      <c r="P4386" s="319"/>
      <c r="Q4386" s="320"/>
      <c r="R4386" s="319"/>
      <c r="S4386" s="319"/>
      <c r="T4386" s="320"/>
      <c r="U4386" s="321"/>
      <c r="V4386" s="270"/>
    </row>
    <row r="4387" spans="3:22">
      <c r="C4387" s="1">
        <f>+IF(D4387=1,COUNTIF($D$2:D4387,D4387),0)</f>
        <v>0</v>
      </c>
      <c r="D4387" s="1">
        <f>+COUNTIF($E$2:E4387,E4387)</f>
        <v>1608</v>
      </c>
      <c r="E4387" s="1" t="str">
        <f t="shared" si="136"/>
        <v/>
      </c>
      <c r="F4387" s="323">
        <f t="shared" si="137"/>
        <v>4385</v>
      </c>
      <c r="G4387" s="317"/>
      <c r="H4387" s="317"/>
      <c r="I4387" s="317"/>
      <c r="J4387" s="317"/>
      <c r="K4387" s="317"/>
      <c r="L4387" s="317"/>
      <c r="M4387" s="317"/>
      <c r="N4387" s="698"/>
      <c r="O4387" s="318"/>
      <c r="P4387" s="319"/>
      <c r="Q4387" s="320"/>
      <c r="R4387" s="319"/>
      <c r="S4387" s="319"/>
      <c r="T4387" s="320"/>
      <c r="U4387" s="321"/>
      <c r="V4387" s="270"/>
    </row>
    <row r="4388" spans="3:22">
      <c r="C4388" s="1">
        <f>+IF(D4388=1,COUNTIF($D$2:D4388,D4388),0)</f>
        <v>0</v>
      </c>
      <c r="D4388" s="1">
        <f>+COUNTIF($E$2:E4388,E4388)</f>
        <v>1609</v>
      </c>
      <c r="E4388" s="1" t="str">
        <f t="shared" si="136"/>
        <v/>
      </c>
      <c r="F4388" s="323">
        <f t="shared" si="137"/>
        <v>4386</v>
      </c>
      <c r="G4388" s="317"/>
      <c r="H4388" s="317"/>
      <c r="I4388" s="317"/>
      <c r="J4388" s="317"/>
      <c r="K4388" s="317"/>
      <c r="L4388" s="317"/>
      <c r="M4388" s="317"/>
      <c r="N4388" s="333"/>
      <c r="O4388" s="318"/>
      <c r="P4388" s="319"/>
      <c r="Q4388" s="320"/>
      <c r="R4388" s="319"/>
      <c r="S4388" s="319"/>
      <c r="T4388" s="320"/>
      <c r="U4388" s="321"/>
      <c r="V4388" s="270"/>
    </row>
    <row r="4389" spans="3:22">
      <c r="C4389" s="1">
        <f>+IF(D4389=1,COUNTIF($D$2:D4389,D4389),0)</f>
        <v>0</v>
      </c>
      <c r="D4389" s="1">
        <f>+COUNTIF($E$2:E4389,E4389)</f>
        <v>1610</v>
      </c>
      <c r="E4389" s="1" t="str">
        <f t="shared" si="136"/>
        <v/>
      </c>
      <c r="F4389" s="323">
        <f t="shared" si="137"/>
        <v>4387</v>
      </c>
      <c r="G4389" s="317"/>
      <c r="H4389" s="317"/>
      <c r="I4389" s="317"/>
      <c r="J4389" s="317"/>
      <c r="K4389" s="317"/>
      <c r="L4389" s="317"/>
      <c r="M4389" s="317"/>
      <c r="N4389" s="698"/>
      <c r="O4389" s="318"/>
      <c r="P4389" s="319"/>
      <c r="Q4389" s="320"/>
      <c r="R4389" s="319"/>
      <c r="S4389" s="319"/>
      <c r="T4389" s="320"/>
      <c r="U4389" s="321"/>
      <c r="V4389" s="270"/>
    </row>
    <row r="4390" spans="3:22">
      <c r="C4390" s="1">
        <f>+IF(D4390=1,COUNTIF($D$2:D4390,D4390),0)</f>
        <v>0</v>
      </c>
      <c r="D4390" s="1">
        <f>+COUNTIF($E$2:E4390,E4390)</f>
        <v>1611</v>
      </c>
      <c r="E4390" s="1" t="str">
        <f t="shared" si="136"/>
        <v/>
      </c>
      <c r="F4390" s="323">
        <f t="shared" si="137"/>
        <v>4388</v>
      </c>
      <c r="G4390" s="317"/>
      <c r="H4390" s="317"/>
      <c r="I4390" s="317"/>
      <c r="J4390" s="317"/>
      <c r="K4390" s="317"/>
      <c r="L4390" s="317"/>
      <c r="M4390" s="317"/>
      <c r="N4390" s="333"/>
      <c r="O4390" s="318"/>
      <c r="P4390" s="319"/>
      <c r="Q4390" s="320"/>
      <c r="R4390" s="319"/>
      <c r="S4390" s="319"/>
      <c r="T4390" s="320"/>
      <c r="U4390" s="321"/>
      <c r="V4390" s="270"/>
    </row>
    <row r="4391" spans="3:22">
      <c r="C4391" s="1">
        <f>+IF(D4391=1,COUNTIF($D$2:D4391,D4391),0)</f>
        <v>0</v>
      </c>
      <c r="D4391" s="1">
        <f>+COUNTIF($E$2:E4391,E4391)</f>
        <v>1612</v>
      </c>
      <c r="E4391" s="1" t="str">
        <f t="shared" si="136"/>
        <v/>
      </c>
      <c r="F4391" s="323">
        <f t="shared" si="137"/>
        <v>4389</v>
      </c>
      <c r="G4391" s="317"/>
      <c r="H4391" s="317"/>
      <c r="I4391" s="317"/>
      <c r="J4391" s="317"/>
      <c r="K4391" s="317"/>
      <c r="L4391" s="317"/>
      <c r="M4391" s="317"/>
      <c r="N4391" s="333"/>
      <c r="O4391" s="318"/>
      <c r="P4391" s="319"/>
      <c r="Q4391" s="320"/>
      <c r="R4391" s="319"/>
      <c r="S4391" s="319"/>
      <c r="T4391" s="320"/>
      <c r="U4391" s="321"/>
      <c r="V4391" s="270"/>
    </row>
    <row r="4392" spans="3:22">
      <c r="C4392" s="1">
        <f>+IF(D4392=1,COUNTIF($D$2:D4392,D4392),0)</f>
        <v>0</v>
      </c>
      <c r="D4392" s="1">
        <f>+COUNTIF($E$2:E4392,E4392)</f>
        <v>1613</v>
      </c>
      <c r="E4392" s="1" t="str">
        <f t="shared" si="136"/>
        <v/>
      </c>
      <c r="F4392" s="323">
        <f t="shared" si="137"/>
        <v>4390</v>
      </c>
      <c r="G4392" s="317"/>
      <c r="H4392" s="317"/>
      <c r="I4392" s="317"/>
      <c r="J4392" s="317"/>
      <c r="K4392" s="317"/>
      <c r="L4392" s="317"/>
      <c r="M4392" s="317"/>
      <c r="N4392" s="333"/>
      <c r="O4392" s="318"/>
      <c r="P4392" s="319"/>
      <c r="Q4392" s="320"/>
      <c r="R4392" s="319"/>
      <c r="S4392" s="319"/>
      <c r="T4392" s="320"/>
      <c r="U4392" s="321"/>
      <c r="V4392" s="270"/>
    </row>
    <row r="4393" spans="3:22">
      <c r="C4393" s="1">
        <f>+IF(D4393=1,COUNTIF($D$2:D4393,D4393),0)</f>
        <v>0</v>
      </c>
      <c r="D4393" s="1">
        <f>+COUNTIF($E$2:E4393,E4393)</f>
        <v>1614</v>
      </c>
      <c r="E4393" s="1" t="str">
        <f t="shared" si="136"/>
        <v/>
      </c>
      <c r="F4393" s="323">
        <f t="shared" si="137"/>
        <v>4391</v>
      </c>
      <c r="G4393" s="317"/>
      <c r="H4393" s="317"/>
      <c r="I4393" s="317"/>
      <c r="J4393" s="317"/>
      <c r="K4393" s="317"/>
      <c r="L4393" s="317"/>
      <c r="M4393" s="317"/>
      <c r="N4393" s="333"/>
      <c r="O4393" s="318"/>
      <c r="P4393" s="319"/>
      <c r="Q4393" s="320"/>
      <c r="R4393" s="319"/>
      <c r="S4393" s="319"/>
      <c r="T4393" s="320"/>
      <c r="U4393" s="321"/>
      <c r="V4393" s="270"/>
    </row>
    <row r="4394" spans="3:22">
      <c r="C4394" s="1">
        <f>+IF(D4394=1,COUNTIF($D$2:D4394,D4394),0)</f>
        <v>0</v>
      </c>
      <c r="D4394" s="1">
        <f>+COUNTIF($E$2:E4394,E4394)</f>
        <v>1615</v>
      </c>
      <c r="E4394" s="1" t="str">
        <f t="shared" si="136"/>
        <v/>
      </c>
      <c r="F4394" s="323">
        <f t="shared" si="137"/>
        <v>4392</v>
      </c>
      <c r="G4394" s="317"/>
      <c r="H4394" s="317"/>
      <c r="I4394" s="317"/>
      <c r="J4394" s="317"/>
      <c r="K4394" s="317"/>
      <c r="L4394" s="317"/>
      <c r="M4394" s="317"/>
      <c r="N4394" s="333"/>
      <c r="O4394" s="318"/>
      <c r="P4394" s="319"/>
      <c r="Q4394" s="320"/>
      <c r="R4394" s="319"/>
      <c r="S4394" s="319"/>
      <c r="T4394" s="320"/>
      <c r="U4394" s="321"/>
      <c r="V4394" s="270"/>
    </row>
    <row r="4395" spans="3:22">
      <c r="C4395" s="1">
        <f>+IF(D4395=1,COUNTIF($D$2:D4395,D4395),0)</f>
        <v>0</v>
      </c>
      <c r="D4395" s="1">
        <f>+COUNTIF($E$2:E4395,E4395)</f>
        <v>1616</v>
      </c>
      <c r="E4395" s="1" t="str">
        <f t="shared" si="136"/>
        <v/>
      </c>
      <c r="F4395" s="323">
        <f t="shared" si="137"/>
        <v>4393</v>
      </c>
      <c r="G4395" s="317"/>
      <c r="H4395" s="317"/>
      <c r="I4395" s="317"/>
      <c r="J4395" s="317"/>
      <c r="K4395" s="317"/>
      <c r="L4395" s="317"/>
      <c r="M4395" s="317"/>
      <c r="N4395" s="333"/>
      <c r="O4395" s="318"/>
      <c r="P4395" s="319"/>
      <c r="Q4395" s="320"/>
      <c r="R4395" s="319"/>
      <c r="S4395" s="319"/>
      <c r="T4395" s="320"/>
      <c r="U4395" s="321"/>
      <c r="V4395" s="270"/>
    </row>
    <row r="4396" spans="3:22">
      <c r="C4396" s="1">
        <f>+IF(D4396=1,COUNTIF($D$2:D4396,D4396),0)</f>
        <v>0</v>
      </c>
      <c r="D4396" s="1">
        <f>+COUNTIF($E$2:E4396,E4396)</f>
        <v>1617</v>
      </c>
      <c r="E4396" s="1" t="str">
        <f t="shared" si="136"/>
        <v/>
      </c>
      <c r="F4396" s="323">
        <f t="shared" si="137"/>
        <v>4394</v>
      </c>
      <c r="G4396" s="317"/>
      <c r="H4396" s="317"/>
      <c r="I4396" s="317"/>
      <c r="J4396" s="317"/>
      <c r="K4396" s="317"/>
      <c r="L4396" s="317"/>
      <c r="M4396" s="317"/>
      <c r="N4396" s="333"/>
      <c r="O4396" s="318"/>
      <c r="P4396" s="319"/>
      <c r="Q4396" s="320"/>
      <c r="R4396" s="319"/>
      <c r="S4396" s="319"/>
      <c r="T4396" s="320"/>
      <c r="U4396" s="321"/>
      <c r="V4396" s="270"/>
    </row>
    <row r="4397" spans="3:22">
      <c r="C4397" s="1">
        <f>+IF(D4397=1,COUNTIF($D$2:D4397,D4397),0)</f>
        <v>0</v>
      </c>
      <c r="D4397" s="1">
        <f>+COUNTIF($E$2:E4397,E4397)</f>
        <v>1618</v>
      </c>
      <c r="E4397" s="1" t="str">
        <f t="shared" si="136"/>
        <v/>
      </c>
      <c r="F4397" s="323">
        <f t="shared" si="137"/>
        <v>4395</v>
      </c>
      <c r="G4397" s="317"/>
      <c r="H4397" s="317"/>
      <c r="I4397" s="317"/>
      <c r="J4397" s="317"/>
      <c r="K4397" s="317"/>
      <c r="L4397" s="317"/>
      <c r="M4397" s="317"/>
      <c r="N4397" s="333"/>
      <c r="O4397" s="318"/>
      <c r="P4397" s="319"/>
      <c r="Q4397" s="320"/>
      <c r="R4397" s="319"/>
      <c r="S4397" s="319"/>
      <c r="T4397" s="320"/>
      <c r="U4397" s="321"/>
      <c r="V4397" s="270"/>
    </row>
    <row r="4398" spans="3:22">
      <c r="C4398" s="1">
        <f>+IF(D4398=1,COUNTIF($D$2:D4398,D4398),0)</f>
        <v>0</v>
      </c>
      <c r="D4398" s="1">
        <f>+COUNTIF($E$2:E4398,E4398)</f>
        <v>1619</v>
      </c>
      <c r="E4398" s="1" t="str">
        <f t="shared" si="136"/>
        <v/>
      </c>
      <c r="F4398" s="323">
        <f t="shared" si="137"/>
        <v>4396</v>
      </c>
      <c r="G4398" s="317"/>
      <c r="H4398" s="317"/>
      <c r="I4398" s="317"/>
      <c r="J4398" s="317"/>
      <c r="K4398" s="317"/>
      <c r="L4398" s="317"/>
      <c r="M4398" s="317"/>
      <c r="N4398" s="333"/>
      <c r="O4398" s="318"/>
      <c r="P4398" s="319"/>
      <c r="Q4398" s="320"/>
      <c r="R4398" s="319"/>
      <c r="S4398" s="319"/>
      <c r="T4398" s="320"/>
      <c r="U4398" s="321"/>
      <c r="V4398" s="270"/>
    </row>
    <row r="4399" spans="3:22">
      <c r="C4399" s="1">
        <f>+IF(D4399=1,COUNTIF($D$2:D4399,D4399),0)</f>
        <v>0</v>
      </c>
      <c r="D4399" s="1">
        <f>+COUNTIF($E$2:E4399,E4399)</f>
        <v>1620</v>
      </c>
      <c r="E4399" s="1" t="str">
        <f t="shared" si="136"/>
        <v/>
      </c>
      <c r="F4399" s="323">
        <f t="shared" si="137"/>
        <v>4397</v>
      </c>
      <c r="G4399" s="317"/>
      <c r="H4399" s="317"/>
      <c r="I4399" s="317"/>
      <c r="J4399" s="317"/>
      <c r="K4399" s="317"/>
      <c r="L4399" s="317"/>
      <c r="M4399" s="317"/>
      <c r="N4399" s="333"/>
      <c r="O4399" s="318"/>
      <c r="P4399" s="319"/>
      <c r="Q4399" s="320"/>
      <c r="R4399" s="319"/>
      <c r="S4399" s="319"/>
      <c r="T4399" s="320"/>
      <c r="U4399" s="321"/>
      <c r="V4399" s="270"/>
    </row>
    <row r="4400" spans="3:22">
      <c r="C4400" s="1">
        <f>+IF(D4400=1,COUNTIF($D$2:D4400,D4400),0)</f>
        <v>0</v>
      </c>
      <c r="D4400" s="1">
        <f>+COUNTIF($E$2:E4400,E4400)</f>
        <v>1621</v>
      </c>
      <c r="E4400" s="1" t="str">
        <f t="shared" si="136"/>
        <v/>
      </c>
      <c r="F4400" s="323">
        <f t="shared" si="137"/>
        <v>4398</v>
      </c>
      <c r="G4400" s="317"/>
      <c r="H4400" s="317"/>
      <c r="I4400" s="317"/>
      <c r="J4400" s="317"/>
      <c r="K4400" s="317"/>
      <c r="L4400" s="317"/>
      <c r="M4400" s="317"/>
      <c r="N4400" s="333"/>
      <c r="O4400" s="318"/>
      <c r="P4400" s="319"/>
      <c r="Q4400" s="320"/>
      <c r="R4400" s="319"/>
      <c r="S4400" s="319"/>
      <c r="T4400" s="320"/>
      <c r="U4400" s="321"/>
      <c r="V4400" s="270"/>
    </row>
    <row r="4401" spans="3:22">
      <c r="C4401" s="1">
        <f>+IF(D4401=1,COUNTIF($D$2:D4401,D4401),0)</f>
        <v>0</v>
      </c>
      <c r="D4401" s="1">
        <f>+COUNTIF($E$2:E4401,E4401)</f>
        <v>1622</v>
      </c>
      <c r="E4401" s="1" t="str">
        <f t="shared" si="136"/>
        <v/>
      </c>
      <c r="F4401" s="323">
        <f t="shared" si="137"/>
        <v>4399</v>
      </c>
      <c r="G4401" s="317"/>
      <c r="H4401" s="317"/>
      <c r="I4401" s="317"/>
      <c r="J4401" s="317"/>
      <c r="K4401" s="317"/>
      <c r="L4401" s="317"/>
      <c r="M4401" s="317"/>
      <c r="N4401" s="333"/>
      <c r="O4401" s="318"/>
      <c r="P4401" s="319"/>
      <c r="Q4401" s="320"/>
      <c r="R4401" s="319"/>
      <c r="S4401" s="319"/>
      <c r="T4401" s="320"/>
      <c r="U4401" s="321"/>
      <c r="V4401" s="270"/>
    </row>
    <row r="4402" spans="3:22">
      <c r="C4402" s="1">
        <f>+IF(D4402=1,COUNTIF($D$2:D4402,D4402),0)</f>
        <v>0</v>
      </c>
      <c r="D4402" s="1">
        <f>+COUNTIF($E$2:E4402,E4402)</f>
        <v>1623</v>
      </c>
      <c r="E4402" s="1" t="str">
        <f t="shared" si="136"/>
        <v/>
      </c>
      <c r="F4402" s="323">
        <f t="shared" si="137"/>
        <v>4400</v>
      </c>
      <c r="G4402" s="317"/>
      <c r="H4402" s="317"/>
      <c r="I4402" s="317"/>
      <c r="J4402" s="317"/>
      <c r="K4402" s="317"/>
      <c r="L4402" s="317"/>
      <c r="M4402" s="317"/>
      <c r="N4402" s="333"/>
      <c r="O4402" s="318"/>
      <c r="P4402" s="319"/>
      <c r="Q4402" s="320"/>
      <c r="R4402" s="319"/>
      <c r="S4402" s="319"/>
      <c r="T4402" s="320"/>
      <c r="U4402" s="321"/>
      <c r="V4402" s="270"/>
    </row>
    <row r="4403" spans="3:22">
      <c r="C4403" s="1">
        <f>+IF(D4403=1,COUNTIF($D$2:D4403,D4403),0)</f>
        <v>0</v>
      </c>
      <c r="D4403" s="1">
        <f>+COUNTIF($E$2:E4403,E4403)</f>
        <v>1624</v>
      </c>
      <c r="E4403" s="1" t="str">
        <f t="shared" si="136"/>
        <v/>
      </c>
      <c r="F4403" s="323">
        <f t="shared" si="137"/>
        <v>4401</v>
      </c>
      <c r="G4403" s="317"/>
      <c r="H4403" s="317"/>
      <c r="I4403" s="317"/>
      <c r="J4403" s="317"/>
      <c r="K4403" s="317"/>
      <c r="L4403" s="317"/>
      <c r="M4403" s="317"/>
      <c r="N4403" s="333"/>
      <c r="O4403" s="318"/>
      <c r="P4403" s="319"/>
      <c r="Q4403" s="320"/>
      <c r="R4403" s="319"/>
      <c r="S4403" s="319"/>
      <c r="T4403" s="320"/>
      <c r="U4403" s="321"/>
      <c r="V4403" s="270"/>
    </row>
    <row r="4404" spans="3:22">
      <c r="C4404" s="1">
        <f>+IF(D4404=1,COUNTIF($D$2:D4404,D4404),0)</f>
        <v>0</v>
      </c>
      <c r="D4404" s="1">
        <f>+COUNTIF($E$2:E4404,E4404)</f>
        <v>1625</v>
      </c>
      <c r="E4404" s="1" t="str">
        <f t="shared" si="136"/>
        <v/>
      </c>
      <c r="F4404" s="323">
        <f t="shared" si="137"/>
        <v>4402</v>
      </c>
      <c r="G4404" s="317"/>
      <c r="H4404" s="317"/>
      <c r="I4404" s="317"/>
      <c r="J4404" s="317"/>
      <c r="K4404" s="317"/>
      <c r="L4404" s="317"/>
      <c r="M4404" s="317"/>
      <c r="N4404" s="333"/>
      <c r="O4404" s="318"/>
      <c r="P4404" s="319"/>
      <c r="Q4404" s="320"/>
      <c r="R4404" s="319"/>
      <c r="S4404" s="319"/>
      <c r="T4404" s="320"/>
      <c r="U4404" s="321"/>
      <c r="V4404" s="270"/>
    </row>
    <row r="4405" spans="3:22">
      <c r="C4405" s="1">
        <f>+IF(D4405=1,COUNTIF($D$2:D4405,D4405),0)</f>
        <v>0</v>
      </c>
      <c r="D4405" s="1">
        <f>+COUNTIF($E$2:E4405,E4405)</f>
        <v>1626</v>
      </c>
      <c r="E4405" s="1" t="str">
        <f t="shared" si="136"/>
        <v/>
      </c>
      <c r="F4405" s="323">
        <f t="shared" si="137"/>
        <v>4403</v>
      </c>
      <c r="G4405" s="317"/>
      <c r="H4405" s="317"/>
      <c r="I4405" s="317"/>
      <c r="J4405" s="317"/>
      <c r="K4405" s="317"/>
      <c r="L4405" s="317"/>
      <c r="M4405" s="317"/>
      <c r="N4405" s="333"/>
      <c r="O4405" s="318"/>
      <c r="P4405" s="319"/>
      <c r="Q4405" s="320"/>
      <c r="R4405" s="319"/>
      <c r="S4405" s="319"/>
      <c r="T4405" s="320"/>
      <c r="U4405" s="321"/>
      <c r="V4405" s="270"/>
    </row>
    <row r="4406" spans="3:22">
      <c r="C4406" s="1">
        <f>+IF(D4406=1,COUNTIF($D$2:D4406,D4406),0)</f>
        <v>0</v>
      </c>
      <c r="D4406" s="1">
        <f>+COUNTIF($E$2:E4406,E4406)</f>
        <v>1627</v>
      </c>
      <c r="E4406" s="1" t="str">
        <f t="shared" si="136"/>
        <v/>
      </c>
      <c r="F4406" s="323">
        <f t="shared" si="137"/>
        <v>4404</v>
      </c>
      <c r="G4406" s="317"/>
      <c r="H4406" s="317"/>
      <c r="I4406" s="317"/>
      <c r="J4406" s="317"/>
      <c r="K4406" s="317"/>
      <c r="L4406" s="317"/>
      <c r="M4406" s="317"/>
      <c r="N4406" s="333"/>
      <c r="O4406" s="318"/>
      <c r="P4406" s="319"/>
      <c r="Q4406" s="320"/>
      <c r="R4406" s="319"/>
      <c r="S4406" s="319"/>
      <c r="T4406" s="320"/>
      <c r="U4406" s="321"/>
      <c r="V4406" s="270"/>
    </row>
    <row r="4407" spans="3:22">
      <c r="C4407" s="1">
        <f>+IF(D4407=1,COUNTIF($D$2:D4407,D4407),0)</f>
        <v>0</v>
      </c>
      <c r="D4407" s="1">
        <f>+COUNTIF($E$2:E4407,E4407)</f>
        <v>1628</v>
      </c>
      <c r="E4407" s="1" t="str">
        <f t="shared" si="136"/>
        <v/>
      </c>
      <c r="F4407" s="323">
        <f t="shared" si="137"/>
        <v>4405</v>
      </c>
      <c r="G4407" s="317"/>
      <c r="H4407" s="317"/>
      <c r="I4407" s="317"/>
      <c r="J4407" s="317"/>
      <c r="K4407" s="317"/>
      <c r="L4407" s="317"/>
      <c r="M4407" s="317"/>
      <c r="N4407" s="333"/>
      <c r="O4407" s="318"/>
      <c r="P4407" s="319"/>
      <c r="Q4407" s="320"/>
      <c r="R4407" s="319"/>
      <c r="S4407" s="319"/>
      <c r="T4407" s="320"/>
      <c r="U4407" s="321"/>
      <c r="V4407" s="270"/>
    </row>
    <row r="4408" spans="3:22">
      <c r="C4408" s="1">
        <f>+IF(D4408=1,COUNTIF($D$2:D4408,D4408),0)</f>
        <v>0</v>
      </c>
      <c r="D4408" s="1">
        <f>+COUNTIF($E$2:E4408,E4408)</f>
        <v>1629</v>
      </c>
      <c r="E4408" s="1" t="str">
        <f t="shared" si="136"/>
        <v/>
      </c>
      <c r="F4408" s="323">
        <f t="shared" si="137"/>
        <v>4406</v>
      </c>
      <c r="G4408" s="317"/>
      <c r="H4408" s="317"/>
      <c r="I4408" s="317"/>
      <c r="J4408" s="317"/>
      <c r="K4408" s="317"/>
      <c r="L4408" s="317"/>
      <c r="M4408" s="317"/>
      <c r="N4408" s="333"/>
      <c r="O4408" s="318"/>
      <c r="P4408" s="319"/>
      <c r="Q4408" s="320"/>
      <c r="R4408" s="319"/>
      <c r="S4408" s="319"/>
      <c r="T4408" s="320"/>
      <c r="U4408" s="321"/>
      <c r="V4408" s="270"/>
    </row>
    <row r="4409" spans="3:22">
      <c r="C4409" s="1">
        <f>+IF(D4409=1,COUNTIF($D$2:D4409,D4409),0)</f>
        <v>0</v>
      </c>
      <c r="D4409" s="1">
        <f>+COUNTIF($E$2:E4409,E4409)</f>
        <v>1630</v>
      </c>
      <c r="E4409" s="1" t="str">
        <f t="shared" si="136"/>
        <v/>
      </c>
      <c r="F4409" s="323">
        <f t="shared" si="137"/>
        <v>4407</v>
      </c>
      <c r="G4409" s="317"/>
      <c r="H4409" s="317"/>
      <c r="I4409" s="317"/>
      <c r="J4409" s="317"/>
      <c r="K4409" s="317"/>
      <c r="L4409" s="317"/>
      <c r="M4409" s="317"/>
      <c r="N4409" s="333"/>
      <c r="O4409" s="318"/>
      <c r="P4409" s="319"/>
      <c r="Q4409" s="320"/>
      <c r="R4409" s="319"/>
      <c r="S4409" s="319"/>
      <c r="T4409" s="320"/>
      <c r="U4409" s="321"/>
      <c r="V4409" s="270"/>
    </row>
    <row r="4410" spans="3:22">
      <c r="C4410" s="1">
        <f>+IF(D4410=1,COUNTIF($D$2:D4410,D4410),0)</f>
        <v>0</v>
      </c>
      <c r="D4410" s="1">
        <f>+COUNTIF($E$2:E4410,E4410)</f>
        <v>1631</v>
      </c>
      <c r="E4410" s="1" t="str">
        <f t="shared" si="136"/>
        <v/>
      </c>
      <c r="F4410" s="323">
        <f t="shared" si="137"/>
        <v>4408</v>
      </c>
      <c r="G4410" s="317"/>
      <c r="H4410" s="317"/>
      <c r="I4410" s="317"/>
      <c r="J4410" s="317"/>
      <c r="K4410" s="317"/>
      <c r="L4410" s="317"/>
      <c r="M4410" s="317"/>
      <c r="N4410" s="333"/>
      <c r="O4410" s="318"/>
      <c r="P4410" s="319"/>
      <c r="Q4410" s="320"/>
      <c r="R4410" s="319"/>
      <c r="S4410" s="319"/>
      <c r="T4410" s="320"/>
      <c r="U4410" s="321"/>
      <c r="V4410" s="270"/>
    </row>
    <row r="4411" spans="3:22">
      <c r="C4411" s="1">
        <f>+IF(D4411=1,COUNTIF($D$2:D4411,D4411),0)</f>
        <v>0</v>
      </c>
      <c r="D4411" s="1">
        <f>+COUNTIF($E$2:E4411,E4411)</f>
        <v>1632</v>
      </c>
      <c r="E4411" s="1" t="str">
        <f t="shared" si="136"/>
        <v/>
      </c>
      <c r="F4411" s="323">
        <f t="shared" si="137"/>
        <v>4409</v>
      </c>
      <c r="G4411" s="317"/>
      <c r="H4411" s="317"/>
      <c r="I4411" s="317"/>
      <c r="J4411" s="317"/>
      <c r="K4411" s="317"/>
      <c r="L4411" s="317"/>
      <c r="M4411" s="317"/>
      <c r="N4411" s="333"/>
      <c r="O4411" s="318"/>
      <c r="P4411" s="319"/>
      <c r="Q4411" s="320"/>
      <c r="R4411" s="319"/>
      <c r="S4411" s="319"/>
      <c r="T4411" s="320"/>
      <c r="U4411" s="321"/>
      <c r="V4411" s="270"/>
    </row>
    <row r="4412" spans="3:22">
      <c r="C4412" s="1">
        <f>+IF(D4412=1,COUNTIF($D$2:D4412,D4412),0)</f>
        <v>0</v>
      </c>
      <c r="D4412" s="1">
        <f>+COUNTIF($E$2:E4412,E4412)</f>
        <v>1633</v>
      </c>
      <c r="E4412" s="1" t="str">
        <f t="shared" si="136"/>
        <v/>
      </c>
      <c r="F4412" s="323">
        <f t="shared" si="137"/>
        <v>4410</v>
      </c>
      <c r="G4412" s="317"/>
      <c r="H4412" s="317"/>
      <c r="I4412" s="317"/>
      <c r="J4412" s="317"/>
      <c r="K4412" s="317"/>
      <c r="L4412" s="317"/>
      <c r="M4412" s="317"/>
      <c r="N4412" s="333"/>
      <c r="O4412" s="318"/>
      <c r="P4412" s="319"/>
      <c r="Q4412" s="320"/>
      <c r="R4412" s="319"/>
      <c r="S4412" s="319"/>
      <c r="T4412" s="320"/>
      <c r="U4412" s="321"/>
      <c r="V4412" s="270"/>
    </row>
    <row r="4413" spans="3:22">
      <c r="C4413" s="1">
        <f>+IF(D4413=1,COUNTIF($D$2:D4413,D4413),0)</f>
        <v>0</v>
      </c>
      <c r="D4413" s="1">
        <f>+COUNTIF($E$2:E4413,E4413)</f>
        <v>1634</v>
      </c>
      <c r="E4413" s="1" t="str">
        <f t="shared" si="136"/>
        <v/>
      </c>
      <c r="F4413" s="323">
        <f t="shared" si="137"/>
        <v>4411</v>
      </c>
      <c r="G4413" s="317"/>
      <c r="H4413" s="317"/>
      <c r="I4413" s="317"/>
      <c r="J4413" s="317"/>
      <c r="K4413" s="317"/>
      <c r="L4413" s="317"/>
      <c r="M4413" s="317"/>
      <c r="N4413" s="333"/>
      <c r="O4413" s="318"/>
      <c r="P4413" s="319"/>
      <c r="Q4413" s="320"/>
      <c r="R4413" s="319"/>
      <c r="S4413" s="319"/>
      <c r="T4413" s="320"/>
      <c r="U4413" s="321"/>
      <c r="V4413" s="270"/>
    </row>
    <row r="4414" spans="3:22">
      <c r="C4414" s="1">
        <f>+IF(D4414=1,COUNTIF($D$2:D4414,D4414),0)</f>
        <v>0</v>
      </c>
      <c r="D4414" s="1">
        <f>+COUNTIF($E$2:E4414,E4414)</f>
        <v>1635</v>
      </c>
      <c r="E4414" s="1" t="str">
        <f t="shared" si="136"/>
        <v/>
      </c>
      <c r="F4414" s="323">
        <f t="shared" si="137"/>
        <v>4412</v>
      </c>
      <c r="G4414" s="317"/>
      <c r="H4414" s="317"/>
      <c r="I4414" s="317"/>
      <c r="J4414" s="317"/>
      <c r="K4414" s="317"/>
      <c r="L4414" s="317"/>
      <c r="M4414" s="317"/>
      <c r="N4414" s="333"/>
      <c r="O4414" s="318"/>
      <c r="P4414" s="319"/>
      <c r="Q4414" s="320"/>
      <c r="R4414" s="319"/>
      <c r="S4414" s="319"/>
      <c r="T4414" s="320"/>
      <c r="U4414" s="321"/>
      <c r="V4414" s="270"/>
    </row>
    <row r="4415" spans="3:22">
      <c r="C4415" s="1">
        <f>+IF(D4415=1,COUNTIF($D$2:D4415,D4415),0)</f>
        <v>0</v>
      </c>
      <c r="D4415" s="1">
        <f>+COUNTIF($E$2:E4415,E4415)</f>
        <v>1636</v>
      </c>
      <c r="E4415" s="1" t="str">
        <f t="shared" si="136"/>
        <v/>
      </c>
      <c r="F4415" s="323">
        <f t="shared" si="137"/>
        <v>4413</v>
      </c>
      <c r="G4415" s="317"/>
      <c r="H4415" s="317"/>
      <c r="I4415" s="317"/>
      <c r="J4415" s="317"/>
      <c r="K4415" s="317"/>
      <c r="L4415" s="317"/>
      <c r="M4415" s="317"/>
      <c r="N4415" s="333"/>
      <c r="O4415" s="318"/>
      <c r="P4415" s="319"/>
      <c r="Q4415" s="320"/>
      <c r="R4415" s="319"/>
      <c r="S4415" s="319"/>
      <c r="T4415" s="320"/>
      <c r="U4415" s="321"/>
      <c r="V4415" s="270"/>
    </row>
    <row r="4416" spans="3:22">
      <c r="C4416" s="1">
        <f>+IF(D4416=1,COUNTIF($D$2:D4416,D4416),0)</f>
        <v>0</v>
      </c>
      <c r="D4416" s="1">
        <f>+COUNTIF($E$2:E4416,E4416)</f>
        <v>1637</v>
      </c>
      <c r="E4416" s="1" t="str">
        <f t="shared" si="136"/>
        <v/>
      </c>
      <c r="F4416" s="323">
        <f t="shared" si="137"/>
        <v>4414</v>
      </c>
      <c r="G4416" s="317"/>
      <c r="H4416" s="317"/>
      <c r="I4416" s="317"/>
      <c r="J4416" s="317"/>
      <c r="K4416" s="317"/>
      <c r="L4416" s="317"/>
      <c r="M4416" s="317"/>
      <c r="N4416" s="333"/>
      <c r="O4416" s="318"/>
      <c r="P4416" s="319"/>
      <c r="Q4416" s="320"/>
      <c r="R4416" s="319"/>
      <c r="S4416" s="319"/>
      <c r="T4416" s="320"/>
      <c r="U4416" s="321"/>
      <c r="V4416" s="270"/>
    </row>
    <row r="4417" spans="3:22">
      <c r="C4417" s="1">
        <f>+IF(D4417=1,COUNTIF($D$2:D4417,D4417),0)</f>
        <v>0</v>
      </c>
      <c r="D4417" s="1">
        <f>+COUNTIF($E$2:E4417,E4417)</f>
        <v>1638</v>
      </c>
      <c r="E4417" s="1" t="str">
        <f t="shared" si="136"/>
        <v/>
      </c>
      <c r="F4417" s="323">
        <f t="shared" si="137"/>
        <v>4415</v>
      </c>
      <c r="G4417" s="317"/>
      <c r="H4417" s="317"/>
      <c r="I4417" s="317"/>
      <c r="J4417" s="317"/>
      <c r="K4417" s="317"/>
      <c r="L4417" s="317"/>
      <c r="M4417" s="317"/>
      <c r="N4417" s="333"/>
      <c r="O4417" s="318"/>
      <c r="P4417" s="319"/>
      <c r="Q4417" s="320"/>
      <c r="R4417" s="319"/>
      <c r="S4417" s="319"/>
      <c r="T4417" s="320"/>
      <c r="U4417" s="321"/>
      <c r="V4417" s="270"/>
    </row>
    <row r="4418" spans="3:22">
      <c r="C4418" s="1">
        <f>+IF(D4418=1,COUNTIF($D$2:D4418,D4418),0)</f>
        <v>0</v>
      </c>
      <c r="D4418" s="1">
        <f>+COUNTIF($E$2:E4418,E4418)</f>
        <v>1639</v>
      </c>
      <c r="E4418" s="1" t="str">
        <f t="shared" si="136"/>
        <v/>
      </c>
      <c r="F4418" s="323">
        <f t="shared" si="137"/>
        <v>4416</v>
      </c>
      <c r="G4418" s="317"/>
      <c r="H4418" s="317"/>
      <c r="I4418" s="317"/>
      <c r="J4418" s="317"/>
      <c r="K4418" s="317"/>
      <c r="L4418" s="317"/>
      <c r="M4418" s="317"/>
      <c r="N4418" s="333"/>
      <c r="O4418" s="318"/>
      <c r="P4418" s="319"/>
      <c r="Q4418" s="320"/>
      <c r="R4418" s="319"/>
      <c r="S4418" s="319"/>
      <c r="T4418" s="320"/>
      <c r="U4418" s="321"/>
      <c r="V4418" s="270"/>
    </row>
    <row r="4419" spans="3:22">
      <c r="C4419" s="1">
        <f>+IF(D4419=1,COUNTIF($D$2:D4419,D4419),0)</f>
        <v>0</v>
      </c>
      <c r="D4419" s="1">
        <f>+COUNTIF($E$2:E4419,E4419)</f>
        <v>1640</v>
      </c>
      <c r="E4419" s="1" t="str">
        <f t="shared" si="136"/>
        <v/>
      </c>
      <c r="F4419" s="323">
        <f t="shared" si="137"/>
        <v>4417</v>
      </c>
      <c r="G4419" s="317"/>
      <c r="H4419" s="317"/>
      <c r="I4419" s="317"/>
      <c r="J4419" s="317"/>
      <c r="K4419" s="317"/>
      <c r="L4419" s="317"/>
      <c r="M4419" s="317"/>
      <c r="N4419" s="333"/>
      <c r="O4419" s="318"/>
      <c r="P4419" s="319"/>
      <c r="Q4419" s="320"/>
      <c r="R4419" s="319"/>
      <c r="S4419" s="319"/>
      <c r="T4419" s="320"/>
      <c r="U4419" s="321"/>
      <c r="V4419" s="270"/>
    </row>
    <row r="4420" spans="3:22">
      <c r="C4420" s="1">
        <f>+IF(D4420=1,COUNTIF($D$2:D4420,D4420),0)</f>
        <v>0</v>
      </c>
      <c r="D4420" s="1">
        <f>+COUNTIF($E$2:E4420,E4420)</f>
        <v>1641</v>
      </c>
      <c r="E4420" s="1" t="str">
        <f t="shared" ref="E4420:E4483" si="138">+K4420&amp;N4420</f>
        <v/>
      </c>
      <c r="F4420" s="323">
        <f t="shared" si="137"/>
        <v>4418</v>
      </c>
      <c r="G4420" s="317"/>
      <c r="H4420" s="317"/>
      <c r="I4420" s="317"/>
      <c r="J4420" s="317"/>
      <c r="K4420" s="317"/>
      <c r="L4420" s="317"/>
      <c r="M4420" s="317"/>
      <c r="N4420" s="333"/>
      <c r="O4420" s="318"/>
      <c r="P4420" s="319"/>
      <c r="Q4420" s="320"/>
      <c r="R4420" s="319"/>
      <c r="S4420" s="319"/>
      <c r="T4420" s="320"/>
      <c r="U4420" s="321"/>
      <c r="V4420" s="270"/>
    </row>
    <row r="4421" spans="3:22">
      <c r="C4421" s="1">
        <f>+IF(D4421=1,COUNTIF($D$2:D4421,D4421),0)</f>
        <v>0</v>
      </c>
      <c r="D4421" s="1">
        <f>+COUNTIF($E$2:E4421,E4421)</f>
        <v>1642</v>
      </c>
      <c r="E4421" s="1" t="str">
        <f t="shared" si="138"/>
        <v/>
      </c>
      <c r="F4421" s="323">
        <f t="shared" ref="F4421:F4484" si="139">ROW()-2</f>
        <v>4419</v>
      </c>
      <c r="G4421" s="317"/>
      <c r="H4421" s="317"/>
      <c r="I4421" s="317"/>
      <c r="J4421" s="317"/>
      <c r="K4421" s="317"/>
      <c r="L4421" s="317"/>
      <c r="M4421" s="317"/>
      <c r="N4421" s="333"/>
      <c r="O4421" s="318"/>
      <c r="P4421" s="319"/>
      <c r="Q4421" s="320"/>
      <c r="R4421" s="319"/>
      <c r="S4421" s="319"/>
      <c r="T4421" s="320"/>
      <c r="U4421" s="321"/>
      <c r="V4421" s="270"/>
    </row>
    <row r="4422" spans="3:22">
      <c r="C4422" s="1">
        <f>+IF(D4422=1,COUNTIF($D$2:D4422,D4422),0)</f>
        <v>0</v>
      </c>
      <c r="D4422" s="1">
        <f>+COUNTIF($E$2:E4422,E4422)</f>
        <v>1643</v>
      </c>
      <c r="E4422" s="1" t="str">
        <f t="shared" si="138"/>
        <v/>
      </c>
      <c r="F4422" s="323">
        <f t="shared" si="139"/>
        <v>4420</v>
      </c>
      <c r="G4422" s="317"/>
      <c r="H4422" s="317"/>
      <c r="I4422" s="317"/>
      <c r="J4422" s="317"/>
      <c r="K4422" s="317"/>
      <c r="L4422" s="317"/>
      <c r="M4422" s="317"/>
      <c r="N4422" s="333"/>
      <c r="O4422" s="318"/>
      <c r="P4422" s="319"/>
      <c r="Q4422" s="320"/>
      <c r="R4422" s="319"/>
      <c r="S4422" s="319"/>
      <c r="T4422" s="320"/>
      <c r="U4422" s="321"/>
      <c r="V4422" s="270"/>
    </row>
    <row r="4423" spans="3:22">
      <c r="C4423" s="1">
        <f>+IF(D4423=1,COUNTIF($D$2:D4423,D4423),0)</f>
        <v>0</v>
      </c>
      <c r="D4423" s="1">
        <f>+COUNTIF($E$2:E4423,E4423)</f>
        <v>1644</v>
      </c>
      <c r="E4423" s="1" t="str">
        <f t="shared" si="138"/>
        <v/>
      </c>
      <c r="F4423" s="323">
        <f t="shared" si="139"/>
        <v>4421</v>
      </c>
      <c r="G4423" s="317"/>
      <c r="H4423" s="317"/>
      <c r="I4423" s="317"/>
      <c r="J4423" s="317"/>
      <c r="K4423" s="317"/>
      <c r="L4423" s="317"/>
      <c r="M4423" s="317"/>
      <c r="N4423" s="333"/>
      <c r="O4423" s="318"/>
      <c r="P4423" s="319"/>
      <c r="Q4423" s="320"/>
      <c r="R4423" s="319"/>
      <c r="S4423" s="319"/>
      <c r="T4423" s="320"/>
      <c r="U4423" s="321"/>
      <c r="V4423" s="270"/>
    </row>
    <row r="4424" spans="3:22">
      <c r="C4424" s="1">
        <f>+IF(D4424=1,COUNTIF($D$2:D4424,D4424),0)</f>
        <v>0</v>
      </c>
      <c r="D4424" s="1">
        <f>+COUNTIF($E$2:E4424,E4424)</f>
        <v>1645</v>
      </c>
      <c r="E4424" s="1" t="str">
        <f t="shared" si="138"/>
        <v/>
      </c>
      <c r="F4424" s="323">
        <f t="shared" si="139"/>
        <v>4422</v>
      </c>
      <c r="G4424" s="317"/>
      <c r="H4424" s="317"/>
      <c r="I4424" s="317"/>
      <c r="J4424" s="317"/>
      <c r="K4424" s="317"/>
      <c r="L4424" s="317"/>
      <c r="M4424" s="317"/>
      <c r="N4424" s="333"/>
      <c r="O4424" s="318"/>
      <c r="P4424" s="319"/>
      <c r="Q4424" s="320"/>
      <c r="R4424" s="319"/>
      <c r="S4424" s="319"/>
      <c r="T4424" s="320"/>
      <c r="U4424" s="321"/>
      <c r="V4424" s="270"/>
    </row>
    <row r="4425" spans="3:22">
      <c r="C4425" s="1">
        <f>+IF(D4425=1,COUNTIF($D$2:D4425,D4425),0)</f>
        <v>0</v>
      </c>
      <c r="D4425" s="1">
        <f>+COUNTIF($E$2:E4425,E4425)</f>
        <v>1646</v>
      </c>
      <c r="E4425" s="1" t="str">
        <f t="shared" si="138"/>
        <v/>
      </c>
      <c r="F4425" s="323">
        <f t="shared" si="139"/>
        <v>4423</v>
      </c>
      <c r="G4425" s="317"/>
      <c r="H4425" s="317"/>
      <c r="I4425" s="317"/>
      <c r="J4425" s="317"/>
      <c r="K4425" s="317"/>
      <c r="L4425" s="317"/>
      <c r="M4425" s="317"/>
      <c r="N4425" s="333"/>
      <c r="O4425" s="318"/>
      <c r="P4425" s="319"/>
      <c r="Q4425" s="320"/>
      <c r="R4425" s="319"/>
      <c r="S4425" s="319"/>
      <c r="T4425" s="320"/>
      <c r="U4425" s="321"/>
      <c r="V4425" s="270"/>
    </row>
    <row r="4426" spans="3:22">
      <c r="C4426" s="1">
        <f>+IF(D4426=1,COUNTIF($D$2:D4426,D4426),0)</f>
        <v>0</v>
      </c>
      <c r="D4426" s="1">
        <f>+COUNTIF($E$2:E4426,E4426)</f>
        <v>1647</v>
      </c>
      <c r="E4426" s="1" t="str">
        <f t="shared" si="138"/>
        <v/>
      </c>
      <c r="F4426" s="323">
        <f t="shared" si="139"/>
        <v>4424</v>
      </c>
      <c r="G4426" s="317"/>
      <c r="H4426" s="317"/>
      <c r="I4426" s="317"/>
      <c r="J4426" s="317"/>
      <c r="K4426" s="317"/>
      <c r="L4426" s="317"/>
      <c r="M4426" s="317"/>
      <c r="N4426" s="333"/>
      <c r="O4426" s="318"/>
      <c r="P4426" s="319"/>
      <c r="Q4426" s="320"/>
      <c r="R4426" s="319"/>
      <c r="S4426" s="319"/>
      <c r="T4426" s="320"/>
      <c r="U4426" s="321"/>
      <c r="V4426" s="270"/>
    </row>
    <row r="4427" spans="3:22">
      <c r="C4427" s="1">
        <f>+IF(D4427=1,COUNTIF($D$2:D4427,D4427),0)</f>
        <v>0</v>
      </c>
      <c r="D4427" s="1">
        <f>+COUNTIF($E$2:E4427,E4427)</f>
        <v>1648</v>
      </c>
      <c r="E4427" s="1" t="str">
        <f t="shared" si="138"/>
        <v/>
      </c>
      <c r="F4427" s="323">
        <f t="shared" si="139"/>
        <v>4425</v>
      </c>
      <c r="G4427" s="317"/>
      <c r="H4427" s="317"/>
      <c r="I4427" s="317"/>
      <c r="J4427" s="317"/>
      <c r="K4427" s="317"/>
      <c r="L4427" s="317"/>
      <c r="M4427" s="317"/>
      <c r="N4427" s="333"/>
      <c r="O4427" s="318"/>
      <c r="P4427" s="319"/>
      <c r="Q4427" s="320"/>
      <c r="R4427" s="319"/>
      <c r="S4427" s="319"/>
      <c r="T4427" s="320"/>
      <c r="U4427" s="321"/>
      <c r="V4427" s="270"/>
    </row>
    <row r="4428" spans="3:22">
      <c r="C4428" s="1">
        <f>+IF(D4428=1,COUNTIF($D$2:D4428,D4428),0)</f>
        <v>0</v>
      </c>
      <c r="D4428" s="1">
        <f>+COUNTIF($E$2:E4428,E4428)</f>
        <v>1649</v>
      </c>
      <c r="E4428" s="1" t="str">
        <f t="shared" si="138"/>
        <v/>
      </c>
      <c r="F4428" s="323">
        <f t="shared" si="139"/>
        <v>4426</v>
      </c>
      <c r="G4428" s="317"/>
      <c r="H4428" s="317"/>
      <c r="I4428" s="317"/>
      <c r="J4428" s="317"/>
      <c r="K4428" s="317"/>
      <c r="L4428" s="317"/>
      <c r="M4428" s="317"/>
      <c r="N4428" s="333"/>
      <c r="O4428" s="318"/>
      <c r="P4428" s="319"/>
      <c r="Q4428" s="320"/>
      <c r="R4428" s="319"/>
      <c r="S4428" s="319"/>
      <c r="T4428" s="320"/>
      <c r="U4428" s="321"/>
      <c r="V4428" s="270"/>
    </row>
    <row r="4429" spans="3:22">
      <c r="C4429" s="1">
        <f>+IF(D4429=1,COUNTIF($D$2:D4429,D4429),0)</f>
        <v>0</v>
      </c>
      <c r="D4429" s="1">
        <f>+COUNTIF($E$2:E4429,E4429)</f>
        <v>1650</v>
      </c>
      <c r="E4429" s="1" t="str">
        <f t="shared" si="138"/>
        <v/>
      </c>
      <c r="F4429" s="323">
        <f t="shared" si="139"/>
        <v>4427</v>
      </c>
      <c r="G4429" s="317"/>
      <c r="H4429" s="317"/>
      <c r="I4429" s="317"/>
      <c r="J4429" s="317"/>
      <c r="K4429" s="317"/>
      <c r="L4429" s="317"/>
      <c r="M4429" s="317"/>
      <c r="N4429" s="333"/>
      <c r="O4429" s="318"/>
      <c r="P4429" s="319"/>
      <c r="Q4429" s="320"/>
      <c r="R4429" s="319"/>
      <c r="S4429" s="319"/>
      <c r="T4429" s="320"/>
      <c r="U4429" s="321"/>
      <c r="V4429" s="270"/>
    </row>
    <row r="4430" spans="3:22">
      <c r="C4430" s="1">
        <f>+IF(D4430=1,COUNTIF($D$2:D4430,D4430),0)</f>
        <v>0</v>
      </c>
      <c r="D4430" s="1">
        <f>+COUNTIF($E$2:E4430,E4430)</f>
        <v>1651</v>
      </c>
      <c r="E4430" s="1" t="str">
        <f t="shared" si="138"/>
        <v/>
      </c>
      <c r="F4430" s="323">
        <f t="shared" si="139"/>
        <v>4428</v>
      </c>
      <c r="G4430" s="317"/>
      <c r="H4430" s="317"/>
      <c r="I4430" s="317"/>
      <c r="J4430" s="317"/>
      <c r="K4430" s="317"/>
      <c r="L4430" s="317"/>
      <c r="M4430" s="317"/>
      <c r="N4430" s="333"/>
      <c r="O4430" s="318"/>
      <c r="P4430" s="319"/>
      <c r="Q4430" s="320"/>
      <c r="R4430" s="319"/>
      <c r="S4430" s="319"/>
      <c r="T4430" s="320"/>
      <c r="U4430" s="321"/>
      <c r="V4430" s="270"/>
    </row>
    <row r="4431" spans="3:22">
      <c r="C4431" s="1">
        <f>+IF(D4431=1,COUNTIF($D$2:D4431,D4431),0)</f>
        <v>0</v>
      </c>
      <c r="D4431" s="1">
        <f>+COUNTIF($E$2:E4431,E4431)</f>
        <v>1652</v>
      </c>
      <c r="E4431" s="1" t="str">
        <f t="shared" si="138"/>
        <v/>
      </c>
      <c r="F4431" s="323">
        <f t="shared" si="139"/>
        <v>4429</v>
      </c>
      <c r="G4431" s="317"/>
      <c r="H4431" s="317"/>
      <c r="I4431" s="317"/>
      <c r="J4431" s="317"/>
      <c r="K4431" s="317"/>
      <c r="L4431" s="317"/>
      <c r="M4431" s="317"/>
      <c r="N4431" s="333"/>
      <c r="O4431" s="318"/>
      <c r="P4431" s="319"/>
      <c r="Q4431" s="320"/>
      <c r="R4431" s="319"/>
      <c r="S4431" s="319"/>
      <c r="T4431" s="320"/>
      <c r="U4431" s="321"/>
      <c r="V4431" s="270"/>
    </row>
    <row r="4432" spans="3:22">
      <c r="C4432" s="1">
        <f>+IF(D4432=1,COUNTIF($D$2:D4432,D4432),0)</f>
        <v>0</v>
      </c>
      <c r="D4432" s="1">
        <f>+COUNTIF($E$2:E4432,E4432)</f>
        <v>1653</v>
      </c>
      <c r="E4432" s="1" t="str">
        <f t="shared" si="138"/>
        <v/>
      </c>
      <c r="F4432" s="323">
        <f t="shared" si="139"/>
        <v>4430</v>
      </c>
      <c r="G4432" s="317"/>
      <c r="H4432" s="317"/>
      <c r="I4432" s="317"/>
      <c r="J4432" s="317"/>
      <c r="K4432" s="317"/>
      <c r="L4432" s="317"/>
      <c r="M4432" s="317"/>
      <c r="N4432" s="333"/>
      <c r="O4432" s="318"/>
      <c r="P4432" s="319"/>
      <c r="Q4432" s="320"/>
      <c r="R4432" s="319"/>
      <c r="S4432" s="319"/>
      <c r="T4432" s="320"/>
      <c r="U4432" s="321"/>
      <c r="V4432" s="270"/>
    </row>
    <row r="4433" spans="3:22">
      <c r="C4433" s="1">
        <f>+IF(D4433=1,COUNTIF($D$2:D4433,D4433),0)</f>
        <v>0</v>
      </c>
      <c r="D4433" s="1">
        <f>+COUNTIF($E$2:E4433,E4433)</f>
        <v>1654</v>
      </c>
      <c r="E4433" s="1" t="str">
        <f t="shared" si="138"/>
        <v/>
      </c>
      <c r="F4433" s="323">
        <f t="shared" si="139"/>
        <v>4431</v>
      </c>
      <c r="G4433" s="317"/>
      <c r="H4433" s="317"/>
      <c r="I4433" s="317"/>
      <c r="J4433" s="317"/>
      <c r="K4433" s="317"/>
      <c r="L4433" s="317"/>
      <c r="M4433" s="317"/>
      <c r="N4433" s="333"/>
      <c r="O4433" s="318"/>
      <c r="P4433" s="319"/>
      <c r="Q4433" s="320"/>
      <c r="R4433" s="319"/>
      <c r="S4433" s="319"/>
      <c r="T4433" s="320"/>
      <c r="U4433" s="321"/>
      <c r="V4433" s="270"/>
    </row>
    <row r="4434" spans="3:22">
      <c r="C4434" s="1">
        <f>+IF(D4434=1,COUNTIF($D$2:D4434,D4434),0)</f>
        <v>0</v>
      </c>
      <c r="D4434" s="1">
        <f>+COUNTIF($E$2:E4434,E4434)</f>
        <v>1655</v>
      </c>
      <c r="E4434" s="1" t="str">
        <f t="shared" si="138"/>
        <v/>
      </c>
      <c r="F4434" s="323">
        <f t="shared" si="139"/>
        <v>4432</v>
      </c>
      <c r="G4434" s="317"/>
      <c r="H4434" s="317"/>
      <c r="I4434" s="317"/>
      <c r="J4434" s="317"/>
      <c r="K4434" s="317"/>
      <c r="L4434" s="317"/>
      <c r="M4434" s="317"/>
      <c r="N4434" s="333"/>
      <c r="O4434" s="318"/>
      <c r="P4434" s="319"/>
      <c r="Q4434" s="320"/>
      <c r="R4434" s="319"/>
      <c r="S4434" s="319"/>
      <c r="T4434" s="320"/>
      <c r="U4434" s="321"/>
      <c r="V4434" s="270"/>
    </row>
    <row r="4435" spans="3:22">
      <c r="C4435" s="1">
        <f>+IF(D4435=1,COUNTIF($D$2:D4435,D4435),0)</f>
        <v>0</v>
      </c>
      <c r="D4435" s="1">
        <f>+COUNTIF($E$2:E4435,E4435)</f>
        <v>1656</v>
      </c>
      <c r="E4435" s="1" t="str">
        <f t="shared" si="138"/>
        <v/>
      </c>
      <c r="F4435" s="323">
        <f t="shared" si="139"/>
        <v>4433</v>
      </c>
      <c r="G4435" s="317"/>
      <c r="H4435" s="317"/>
      <c r="I4435" s="317"/>
      <c r="J4435" s="317"/>
      <c r="K4435" s="317"/>
      <c r="L4435" s="317"/>
      <c r="M4435" s="317"/>
      <c r="N4435" s="333"/>
      <c r="O4435" s="318"/>
      <c r="P4435" s="319"/>
      <c r="Q4435" s="320"/>
      <c r="R4435" s="319"/>
      <c r="S4435" s="319"/>
      <c r="T4435" s="320"/>
      <c r="U4435" s="321"/>
      <c r="V4435" s="270"/>
    </row>
    <row r="4436" spans="3:22">
      <c r="C4436" s="1">
        <f>+IF(D4436=1,COUNTIF($D$2:D4436,D4436),0)</f>
        <v>0</v>
      </c>
      <c r="D4436" s="1">
        <f>+COUNTIF($E$2:E4436,E4436)</f>
        <v>1657</v>
      </c>
      <c r="E4436" s="1" t="str">
        <f t="shared" si="138"/>
        <v/>
      </c>
      <c r="F4436" s="323">
        <f t="shared" si="139"/>
        <v>4434</v>
      </c>
      <c r="G4436" s="317"/>
      <c r="H4436" s="317"/>
      <c r="I4436" s="317"/>
      <c r="J4436" s="317"/>
      <c r="K4436" s="317"/>
      <c r="L4436" s="317"/>
      <c r="M4436" s="317"/>
      <c r="N4436" s="333"/>
      <c r="O4436" s="318"/>
      <c r="P4436" s="319"/>
      <c r="Q4436" s="320"/>
      <c r="R4436" s="319"/>
      <c r="S4436" s="319"/>
      <c r="T4436" s="320"/>
      <c r="U4436" s="321"/>
      <c r="V4436" s="270"/>
    </row>
    <row r="4437" spans="3:22">
      <c r="C4437" s="1">
        <f>+IF(D4437=1,COUNTIF($D$2:D4437,D4437),0)</f>
        <v>0</v>
      </c>
      <c r="D4437" s="1">
        <f>+COUNTIF($E$2:E4437,E4437)</f>
        <v>1658</v>
      </c>
      <c r="E4437" s="1" t="str">
        <f t="shared" si="138"/>
        <v/>
      </c>
      <c r="F4437" s="323">
        <f t="shared" si="139"/>
        <v>4435</v>
      </c>
      <c r="G4437" s="317"/>
      <c r="H4437" s="317"/>
      <c r="I4437" s="317"/>
      <c r="J4437" s="317"/>
      <c r="K4437" s="317"/>
      <c r="L4437" s="317"/>
      <c r="M4437" s="317"/>
      <c r="N4437" s="333"/>
      <c r="O4437" s="318"/>
      <c r="P4437" s="319"/>
      <c r="Q4437" s="320"/>
      <c r="R4437" s="319"/>
      <c r="S4437" s="319"/>
      <c r="T4437" s="320"/>
      <c r="U4437" s="321"/>
      <c r="V4437" s="270"/>
    </row>
    <row r="4438" spans="3:22">
      <c r="C4438" s="1">
        <f>+IF(D4438=1,COUNTIF($D$2:D4438,D4438),0)</f>
        <v>0</v>
      </c>
      <c r="D4438" s="1">
        <f>+COUNTIF($E$2:E4438,E4438)</f>
        <v>1659</v>
      </c>
      <c r="E4438" s="1" t="str">
        <f t="shared" si="138"/>
        <v/>
      </c>
      <c r="F4438" s="323">
        <f t="shared" si="139"/>
        <v>4436</v>
      </c>
      <c r="G4438" s="317"/>
      <c r="H4438" s="317"/>
      <c r="I4438" s="317"/>
      <c r="J4438" s="317"/>
      <c r="K4438" s="317"/>
      <c r="L4438" s="317"/>
      <c r="M4438" s="317"/>
      <c r="N4438" s="333"/>
      <c r="O4438" s="318"/>
      <c r="P4438" s="319"/>
      <c r="Q4438" s="320"/>
      <c r="R4438" s="319"/>
      <c r="S4438" s="319"/>
      <c r="T4438" s="320"/>
      <c r="U4438" s="321"/>
      <c r="V4438" s="270"/>
    </row>
    <row r="4439" spans="3:22">
      <c r="C4439" s="1">
        <f>+IF(D4439=1,COUNTIF($D$2:D4439,D4439),0)</f>
        <v>0</v>
      </c>
      <c r="D4439" s="1">
        <f>+COUNTIF($E$2:E4439,E4439)</f>
        <v>1660</v>
      </c>
      <c r="E4439" s="1" t="str">
        <f t="shared" si="138"/>
        <v/>
      </c>
      <c r="F4439" s="323">
        <f t="shared" si="139"/>
        <v>4437</v>
      </c>
      <c r="G4439" s="317"/>
      <c r="H4439" s="317"/>
      <c r="I4439" s="317"/>
      <c r="J4439" s="317"/>
      <c r="K4439" s="317"/>
      <c r="L4439" s="317"/>
      <c r="M4439" s="317"/>
      <c r="N4439" s="333"/>
      <c r="O4439" s="318"/>
      <c r="P4439" s="319"/>
      <c r="Q4439" s="320"/>
      <c r="R4439" s="319"/>
      <c r="S4439" s="319"/>
      <c r="T4439" s="320"/>
      <c r="U4439" s="321"/>
      <c r="V4439" s="270"/>
    </row>
    <row r="4440" spans="3:22">
      <c r="C4440" s="1">
        <f>+IF(D4440=1,COUNTIF($D$2:D4440,D4440),0)</f>
        <v>0</v>
      </c>
      <c r="D4440" s="1">
        <f>+COUNTIF($E$2:E4440,E4440)</f>
        <v>1661</v>
      </c>
      <c r="E4440" s="1" t="str">
        <f t="shared" si="138"/>
        <v/>
      </c>
      <c r="F4440" s="323">
        <f t="shared" si="139"/>
        <v>4438</v>
      </c>
      <c r="G4440" s="317"/>
      <c r="H4440" s="317"/>
      <c r="I4440" s="317"/>
      <c r="J4440" s="317"/>
      <c r="K4440" s="317"/>
      <c r="L4440" s="317"/>
      <c r="M4440" s="317"/>
      <c r="N4440" s="333"/>
      <c r="O4440" s="318"/>
      <c r="P4440" s="319"/>
      <c r="Q4440" s="320"/>
      <c r="R4440" s="319"/>
      <c r="S4440" s="319"/>
      <c r="T4440" s="320"/>
      <c r="U4440" s="321"/>
      <c r="V4440" s="270"/>
    </row>
    <row r="4441" spans="3:22">
      <c r="C4441" s="1">
        <f>+IF(D4441=1,COUNTIF($D$2:D4441,D4441),0)</f>
        <v>0</v>
      </c>
      <c r="D4441" s="1">
        <f>+COUNTIF($E$2:E4441,E4441)</f>
        <v>1662</v>
      </c>
      <c r="E4441" s="1" t="str">
        <f t="shared" si="138"/>
        <v/>
      </c>
      <c r="F4441" s="323">
        <f t="shared" si="139"/>
        <v>4439</v>
      </c>
      <c r="G4441" s="317"/>
      <c r="H4441" s="317"/>
      <c r="I4441" s="317"/>
      <c r="J4441" s="317"/>
      <c r="K4441" s="317"/>
      <c r="L4441" s="317"/>
      <c r="M4441" s="317"/>
      <c r="N4441" s="333"/>
      <c r="O4441" s="318"/>
      <c r="P4441" s="319"/>
      <c r="Q4441" s="320"/>
      <c r="R4441" s="319"/>
      <c r="S4441" s="319"/>
      <c r="T4441" s="320"/>
      <c r="U4441" s="321"/>
      <c r="V4441" s="270"/>
    </row>
    <row r="4442" spans="3:22">
      <c r="C4442" s="1">
        <f>+IF(D4442=1,COUNTIF($D$2:D4442,D4442),0)</f>
        <v>0</v>
      </c>
      <c r="D4442" s="1">
        <f>+COUNTIF($E$2:E4442,E4442)</f>
        <v>1663</v>
      </c>
      <c r="E4442" s="1" t="str">
        <f t="shared" si="138"/>
        <v/>
      </c>
      <c r="F4442" s="323">
        <f t="shared" si="139"/>
        <v>4440</v>
      </c>
      <c r="G4442" s="317"/>
      <c r="H4442" s="317"/>
      <c r="I4442" s="317"/>
      <c r="J4442" s="317"/>
      <c r="K4442" s="317"/>
      <c r="L4442" s="317"/>
      <c r="M4442" s="317"/>
      <c r="N4442" s="333"/>
      <c r="O4442" s="318"/>
      <c r="P4442" s="319"/>
      <c r="Q4442" s="320"/>
      <c r="R4442" s="319"/>
      <c r="S4442" s="319"/>
      <c r="T4442" s="320"/>
      <c r="U4442" s="321"/>
      <c r="V4442" s="270"/>
    </row>
    <row r="4443" spans="3:22">
      <c r="C4443" s="1">
        <f>+IF(D4443=1,COUNTIF($D$2:D4443,D4443),0)</f>
        <v>0</v>
      </c>
      <c r="D4443" s="1">
        <f>+COUNTIF($E$2:E4443,E4443)</f>
        <v>1664</v>
      </c>
      <c r="E4443" s="1" t="str">
        <f t="shared" si="138"/>
        <v/>
      </c>
      <c r="F4443" s="323">
        <f t="shared" si="139"/>
        <v>4441</v>
      </c>
      <c r="G4443" s="317"/>
      <c r="H4443" s="317"/>
      <c r="I4443" s="317"/>
      <c r="J4443" s="317"/>
      <c r="K4443" s="317"/>
      <c r="L4443" s="317"/>
      <c r="M4443" s="317"/>
      <c r="N4443" s="333"/>
      <c r="O4443" s="318"/>
      <c r="P4443" s="319"/>
      <c r="Q4443" s="320"/>
      <c r="R4443" s="319"/>
      <c r="S4443" s="319"/>
      <c r="T4443" s="320"/>
      <c r="U4443" s="321"/>
      <c r="V4443" s="270"/>
    </row>
    <row r="4444" spans="3:22">
      <c r="C4444" s="1">
        <f>+IF(D4444=1,COUNTIF($D$2:D4444,D4444),0)</f>
        <v>0</v>
      </c>
      <c r="D4444" s="1">
        <f>+COUNTIF($E$2:E4444,E4444)</f>
        <v>1665</v>
      </c>
      <c r="E4444" s="1" t="str">
        <f t="shared" si="138"/>
        <v/>
      </c>
      <c r="F4444" s="323">
        <f t="shared" si="139"/>
        <v>4442</v>
      </c>
      <c r="G4444" s="317"/>
      <c r="H4444" s="317"/>
      <c r="I4444" s="317"/>
      <c r="J4444" s="317"/>
      <c r="K4444" s="317"/>
      <c r="L4444" s="317"/>
      <c r="M4444" s="317"/>
      <c r="N4444" s="333"/>
      <c r="O4444" s="318"/>
      <c r="P4444" s="319"/>
      <c r="Q4444" s="320"/>
      <c r="R4444" s="319"/>
      <c r="S4444" s="319"/>
      <c r="T4444" s="320"/>
      <c r="U4444" s="321"/>
      <c r="V4444" s="270"/>
    </row>
    <row r="4445" spans="3:22">
      <c r="C4445" s="1">
        <f>+IF(D4445=1,COUNTIF($D$2:D4445,D4445),0)</f>
        <v>0</v>
      </c>
      <c r="D4445" s="1">
        <f>+COUNTIF($E$2:E4445,E4445)</f>
        <v>1666</v>
      </c>
      <c r="E4445" s="1" t="str">
        <f t="shared" si="138"/>
        <v/>
      </c>
      <c r="F4445" s="323">
        <f t="shared" si="139"/>
        <v>4443</v>
      </c>
      <c r="G4445" s="317"/>
      <c r="H4445" s="317"/>
      <c r="I4445" s="317"/>
      <c r="J4445" s="317"/>
      <c r="K4445" s="317"/>
      <c r="L4445" s="317"/>
      <c r="M4445" s="317"/>
      <c r="N4445" s="333"/>
      <c r="O4445" s="318"/>
      <c r="P4445" s="319"/>
      <c r="Q4445" s="320"/>
      <c r="R4445" s="319"/>
      <c r="S4445" s="319"/>
      <c r="T4445" s="320"/>
      <c r="U4445" s="321"/>
      <c r="V4445" s="270"/>
    </row>
    <row r="4446" spans="3:22">
      <c r="C4446" s="1">
        <f>+IF(D4446=1,COUNTIF($D$2:D4446,D4446),0)</f>
        <v>0</v>
      </c>
      <c r="D4446" s="1">
        <f>+COUNTIF($E$2:E4446,E4446)</f>
        <v>1667</v>
      </c>
      <c r="E4446" s="1" t="str">
        <f t="shared" si="138"/>
        <v/>
      </c>
      <c r="F4446" s="323">
        <f t="shared" si="139"/>
        <v>4444</v>
      </c>
      <c r="G4446" s="317"/>
      <c r="H4446" s="317"/>
      <c r="I4446" s="317"/>
      <c r="J4446" s="317"/>
      <c r="K4446" s="317"/>
      <c r="L4446" s="317"/>
      <c r="M4446" s="317"/>
      <c r="N4446" s="333"/>
      <c r="O4446" s="318"/>
      <c r="P4446" s="319"/>
      <c r="Q4446" s="320"/>
      <c r="R4446" s="319"/>
      <c r="S4446" s="319"/>
      <c r="T4446" s="320"/>
      <c r="U4446" s="321"/>
      <c r="V4446" s="270"/>
    </row>
    <row r="4447" spans="3:22">
      <c r="C4447" s="1">
        <f>+IF(D4447=1,COUNTIF($D$2:D4447,D4447),0)</f>
        <v>0</v>
      </c>
      <c r="D4447" s="1">
        <f>+COUNTIF($E$2:E4447,E4447)</f>
        <v>1668</v>
      </c>
      <c r="E4447" s="1" t="str">
        <f t="shared" si="138"/>
        <v/>
      </c>
      <c r="F4447" s="323">
        <f t="shared" si="139"/>
        <v>4445</v>
      </c>
      <c r="G4447" s="317"/>
      <c r="H4447" s="317"/>
      <c r="I4447" s="317"/>
      <c r="J4447" s="317"/>
      <c r="K4447" s="317"/>
      <c r="L4447" s="317"/>
      <c r="M4447" s="317"/>
      <c r="N4447" s="333"/>
      <c r="O4447" s="318"/>
      <c r="P4447" s="319"/>
      <c r="Q4447" s="320"/>
      <c r="R4447" s="319"/>
      <c r="S4447" s="319"/>
      <c r="T4447" s="320"/>
      <c r="U4447" s="321"/>
      <c r="V4447" s="270"/>
    </row>
    <row r="4448" spans="3:22">
      <c r="C4448" s="1">
        <f>+IF(D4448=1,COUNTIF($D$2:D4448,D4448),0)</f>
        <v>0</v>
      </c>
      <c r="D4448" s="1">
        <f>+COUNTIF($E$2:E4448,E4448)</f>
        <v>1669</v>
      </c>
      <c r="E4448" s="1" t="str">
        <f t="shared" si="138"/>
        <v/>
      </c>
      <c r="F4448" s="323">
        <f t="shared" si="139"/>
        <v>4446</v>
      </c>
      <c r="G4448" s="317"/>
      <c r="H4448" s="317"/>
      <c r="I4448" s="317"/>
      <c r="J4448" s="317"/>
      <c r="K4448" s="317"/>
      <c r="L4448" s="317"/>
      <c r="M4448" s="317"/>
      <c r="N4448" s="333"/>
      <c r="O4448" s="318"/>
      <c r="P4448" s="319"/>
      <c r="Q4448" s="320"/>
      <c r="R4448" s="319"/>
      <c r="S4448" s="319"/>
      <c r="T4448" s="320"/>
      <c r="U4448" s="321"/>
      <c r="V4448" s="270"/>
    </row>
    <row r="4449" spans="3:22">
      <c r="C4449" s="1">
        <f>+IF(D4449=1,COUNTIF($D$2:D4449,D4449),0)</f>
        <v>0</v>
      </c>
      <c r="D4449" s="1">
        <f>+COUNTIF($E$2:E4449,E4449)</f>
        <v>1670</v>
      </c>
      <c r="E4449" s="1" t="str">
        <f t="shared" si="138"/>
        <v/>
      </c>
      <c r="F4449" s="323">
        <f t="shared" si="139"/>
        <v>4447</v>
      </c>
      <c r="G4449" s="317"/>
      <c r="H4449" s="317"/>
      <c r="I4449" s="317"/>
      <c r="J4449" s="317"/>
      <c r="K4449" s="317"/>
      <c r="L4449" s="317"/>
      <c r="M4449" s="317"/>
      <c r="N4449" s="333"/>
      <c r="O4449" s="318"/>
      <c r="P4449" s="319"/>
      <c r="Q4449" s="320"/>
      <c r="R4449" s="319"/>
      <c r="S4449" s="319"/>
      <c r="T4449" s="320"/>
      <c r="U4449" s="321"/>
      <c r="V4449" s="270"/>
    </row>
    <row r="4450" spans="3:22">
      <c r="C4450" s="1">
        <f>+IF(D4450=1,COUNTIF($D$2:D4450,D4450),0)</f>
        <v>0</v>
      </c>
      <c r="D4450" s="1">
        <f>+COUNTIF($E$2:E4450,E4450)</f>
        <v>1671</v>
      </c>
      <c r="E4450" s="1" t="str">
        <f t="shared" si="138"/>
        <v/>
      </c>
      <c r="F4450" s="323">
        <f t="shared" si="139"/>
        <v>4448</v>
      </c>
      <c r="G4450" s="317"/>
      <c r="H4450" s="317"/>
      <c r="I4450" s="317"/>
      <c r="J4450" s="317"/>
      <c r="K4450" s="317"/>
      <c r="L4450" s="317"/>
      <c r="M4450" s="317"/>
      <c r="N4450" s="333"/>
      <c r="O4450" s="318"/>
      <c r="P4450" s="319"/>
      <c r="Q4450" s="320"/>
      <c r="R4450" s="319"/>
      <c r="S4450" s="319"/>
      <c r="T4450" s="320"/>
      <c r="U4450" s="321"/>
      <c r="V4450" s="270"/>
    </row>
    <row r="4451" spans="3:22">
      <c r="C4451" s="1">
        <f>+IF(D4451=1,COUNTIF($D$2:D4451,D4451),0)</f>
        <v>0</v>
      </c>
      <c r="D4451" s="1">
        <f>+COUNTIF($E$2:E4451,E4451)</f>
        <v>1672</v>
      </c>
      <c r="E4451" s="1" t="str">
        <f t="shared" si="138"/>
        <v/>
      </c>
      <c r="F4451" s="323">
        <f t="shared" si="139"/>
        <v>4449</v>
      </c>
      <c r="G4451" s="317"/>
      <c r="H4451" s="317"/>
      <c r="I4451" s="317"/>
      <c r="J4451" s="317"/>
      <c r="K4451" s="317"/>
      <c r="L4451" s="317"/>
      <c r="M4451" s="317"/>
      <c r="N4451" s="333"/>
      <c r="O4451" s="318"/>
      <c r="P4451" s="319"/>
      <c r="Q4451" s="320"/>
      <c r="R4451" s="319"/>
      <c r="S4451" s="319"/>
      <c r="T4451" s="320"/>
      <c r="U4451" s="321"/>
      <c r="V4451" s="270"/>
    </row>
    <row r="4452" spans="3:22">
      <c r="C4452" s="1">
        <f>+IF(D4452=1,COUNTIF($D$2:D4452,D4452),0)</f>
        <v>0</v>
      </c>
      <c r="D4452" s="1">
        <f>+COUNTIF($E$2:E4452,E4452)</f>
        <v>1673</v>
      </c>
      <c r="E4452" s="1" t="str">
        <f t="shared" si="138"/>
        <v/>
      </c>
      <c r="F4452" s="323">
        <f t="shared" si="139"/>
        <v>4450</v>
      </c>
      <c r="G4452" s="317"/>
      <c r="H4452" s="317"/>
      <c r="I4452" s="317"/>
      <c r="J4452" s="317"/>
      <c r="K4452" s="317"/>
      <c r="L4452" s="317"/>
      <c r="M4452" s="317"/>
      <c r="N4452" s="333"/>
      <c r="O4452" s="318"/>
      <c r="P4452" s="319"/>
      <c r="Q4452" s="320"/>
      <c r="R4452" s="319"/>
      <c r="S4452" s="319"/>
      <c r="T4452" s="320"/>
      <c r="U4452" s="321"/>
      <c r="V4452" s="270"/>
    </row>
    <row r="4453" spans="3:22">
      <c r="C4453" s="1">
        <f>+IF(D4453=1,COUNTIF($D$2:D4453,D4453),0)</f>
        <v>0</v>
      </c>
      <c r="D4453" s="1">
        <f>+COUNTIF($E$2:E4453,E4453)</f>
        <v>1674</v>
      </c>
      <c r="E4453" s="1" t="str">
        <f t="shared" si="138"/>
        <v/>
      </c>
      <c r="F4453" s="323">
        <f t="shared" si="139"/>
        <v>4451</v>
      </c>
      <c r="G4453" s="317"/>
      <c r="H4453" s="317"/>
      <c r="I4453" s="317"/>
      <c r="J4453" s="317"/>
      <c r="K4453" s="317"/>
      <c r="L4453" s="317"/>
      <c r="M4453" s="317"/>
      <c r="N4453" s="333"/>
      <c r="O4453" s="318"/>
      <c r="P4453" s="319"/>
      <c r="Q4453" s="320"/>
      <c r="R4453" s="319"/>
      <c r="S4453" s="319"/>
      <c r="T4453" s="320"/>
      <c r="U4453" s="321"/>
      <c r="V4453" s="270"/>
    </row>
    <row r="4454" spans="3:22">
      <c r="C4454" s="1">
        <f>+IF(D4454=1,COUNTIF($D$2:D4454,D4454),0)</f>
        <v>0</v>
      </c>
      <c r="D4454" s="1">
        <f>+COUNTIF($E$2:E4454,E4454)</f>
        <v>1675</v>
      </c>
      <c r="E4454" s="1" t="str">
        <f t="shared" si="138"/>
        <v/>
      </c>
      <c r="F4454" s="323">
        <f t="shared" si="139"/>
        <v>4452</v>
      </c>
      <c r="G4454" s="317"/>
      <c r="H4454" s="317"/>
      <c r="I4454" s="317"/>
      <c r="J4454" s="317"/>
      <c r="K4454" s="317"/>
      <c r="L4454" s="317"/>
      <c r="M4454" s="317"/>
      <c r="N4454" s="333"/>
      <c r="O4454" s="318"/>
      <c r="P4454" s="319"/>
      <c r="Q4454" s="320"/>
      <c r="R4454" s="319"/>
      <c r="S4454" s="319"/>
      <c r="T4454" s="320"/>
      <c r="U4454" s="321"/>
      <c r="V4454" s="270"/>
    </row>
    <row r="4455" spans="3:22">
      <c r="C4455" s="1">
        <f>+IF(D4455=1,COUNTIF($D$2:D4455,D4455),0)</f>
        <v>0</v>
      </c>
      <c r="D4455" s="1">
        <f>+COUNTIF($E$2:E4455,E4455)</f>
        <v>1676</v>
      </c>
      <c r="E4455" s="1" t="str">
        <f t="shared" si="138"/>
        <v/>
      </c>
      <c r="F4455" s="323">
        <f t="shared" si="139"/>
        <v>4453</v>
      </c>
      <c r="G4455" s="317"/>
      <c r="H4455" s="317"/>
      <c r="I4455" s="317"/>
      <c r="J4455" s="317"/>
      <c r="K4455" s="317"/>
      <c r="L4455" s="317"/>
      <c r="M4455" s="317"/>
      <c r="N4455" s="333"/>
      <c r="O4455" s="318"/>
      <c r="P4455" s="319"/>
      <c r="Q4455" s="320"/>
      <c r="R4455" s="319"/>
      <c r="S4455" s="319"/>
      <c r="T4455" s="320"/>
      <c r="U4455" s="321"/>
      <c r="V4455" s="270"/>
    </row>
    <row r="4456" spans="3:22">
      <c r="C4456" s="1">
        <f>+IF(D4456=1,COUNTIF($D$2:D4456,D4456),0)</f>
        <v>0</v>
      </c>
      <c r="D4456" s="1">
        <f>+COUNTIF($E$2:E4456,E4456)</f>
        <v>1677</v>
      </c>
      <c r="E4456" s="1" t="str">
        <f t="shared" si="138"/>
        <v/>
      </c>
      <c r="F4456" s="323">
        <f t="shared" si="139"/>
        <v>4454</v>
      </c>
      <c r="G4456" s="317"/>
      <c r="H4456" s="317"/>
      <c r="I4456" s="317"/>
      <c r="J4456" s="317"/>
      <c r="K4456" s="317"/>
      <c r="L4456" s="317"/>
      <c r="M4456" s="317"/>
      <c r="N4456" s="333"/>
      <c r="O4456" s="318"/>
      <c r="P4456" s="319"/>
      <c r="Q4456" s="320"/>
      <c r="R4456" s="319"/>
      <c r="S4456" s="319"/>
      <c r="T4456" s="320"/>
      <c r="U4456" s="321"/>
      <c r="V4456" s="270"/>
    </row>
    <row r="4457" spans="3:22">
      <c r="C4457" s="1">
        <f>+IF(D4457=1,COUNTIF($D$2:D4457,D4457),0)</f>
        <v>0</v>
      </c>
      <c r="D4457" s="1">
        <f>+COUNTIF($E$2:E4457,E4457)</f>
        <v>1678</v>
      </c>
      <c r="E4457" s="1" t="str">
        <f t="shared" si="138"/>
        <v/>
      </c>
      <c r="F4457" s="323">
        <f t="shared" si="139"/>
        <v>4455</v>
      </c>
      <c r="G4457" s="317"/>
      <c r="H4457" s="317"/>
      <c r="I4457" s="317"/>
      <c r="J4457" s="317"/>
      <c r="K4457" s="317"/>
      <c r="L4457" s="317"/>
      <c r="M4457" s="317"/>
      <c r="N4457" s="333"/>
      <c r="O4457" s="318"/>
      <c r="P4457" s="319"/>
      <c r="Q4457" s="320"/>
      <c r="R4457" s="319"/>
      <c r="S4457" s="319"/>
      <c r="T4457" s="320"/>
      <c r="U4457" s="321"/>
      <c r="V4457" s="270"/>
    </row>
    <row r="4458" spans="3:22">
      <c r="C4458" s="1">
        <f>+IF(D4458=1,COUNTIF($D$2:D4458,D4458),0)</f>
        <v>0</v>
      </c>
      <c r="D4458" s="1">
        <f>+COUNTIF($E$2:E4458,E4458)</f>
        <v>1679</v>
      </c>
      <c r="E4458" s="1" t="str">
        <f t="shared" si="138"/>
        <v/>
      </c>
      <c r="F4458" s="323">
        <f t="shared" si="139"/>
        <v>4456</v>
      </c>
      <c r="G4458" s="317"/>
      <c r="H4458" s="317"/>
      <c r="I4458" s="317"/>
      <c r="J4458" s="317"/>
      <c r="K4458" s="317"/>
      <c r="L4458" s="317"/>
      <c r="M4458" s="317"/>
      <c r="N4458" s="333"/>
      <c r="O4458" s="318"/>
      <c r="P4458" s="319"/>
      <c r="Q4458" s="320"/>
      <c r="R4458" s="319"/>
      <c r="S4458" s="319"/>
      <c r="T4458" s="320"/>
      <c r="U4458" s="321"/>
      <c r="V4458" s="270"/>
    </row>
    <row r="4459" spans="3:22">
      <c r="C4459" s="1">
        <f>+IF(D4459=1,COUNTIF($D$2:D4459,D4459),0)</f>
        <v>0</v>
      </c>
      <c r="D4459" s="1">
        <f>+COUNTIF($E$2:E4459,E4459)</f>
        <v>1680</v>
      </c>
      <c r="E4459" s="1" t="str">
        <f t="shared" si="138"/>
        <v/>
      </c>
      <c r="F4459" s="323">
        <f t="shared" si="139"/>
        <v>4457</v>
      </c>
      <c r="G4459" s="317"/>
      <c r="H4459" s="317"/>
      <c r="I4459" s="317"/>
      <c r="J4459" s="317"/>
      <c r="K4459" s="317"/>
      <c r="L4459" s="317"/>
      <c r="M4459" s="317"/>
      <c r="N4459" s="333"/>
      <c r="O4459" s="318"/>
      <c r="P4459" s="319"/>
      <c r="Q4459" s="320"/>
      <c r="R4459" s="319"/>
      <c r="S4459" s="319"/>
      <c r="T4459" s="320"/>
      <c r="U4459" s="321"/>
      <c r="V4459" s="270"/>
    </row>
    <row r="4460" spans="3:22">
      <c r="C4460" s="1">
        <f>+IF(D4460=1,COUNTIF($D$2:D4460,D4460),0)</f>
        <v>0</v>
      </c>
      <c r="D4460" s="1">
        <f>+COUNTIF($E$2:E4460,E4460)</f>
        <v>1681</v>
      </c>
      <c r="E4460" s="1" t="str">
        <f t="shared" si="138"/>
        <v/>
      </c>
      <c r="F4460" s="323">
        <f t="shared" si="139"/>
        <v>4458</v>
      </c>
      <c r="G4460" s="317"/>
      <c r="H4460" s="317"/>
      <c r="I4460" s="317"/>
      <c r="J4460" s="317"/>
      <c r="K4460" s="317"/>
      <c r="L4460" s="317"/>
      <c r="M4460" s="317"/>
      <c r="N4460" s="333"/>
      <c r="O4460" s="318"/>
      <c r="P4460" s="319"/>
      <c r="Q4460" s="320"/>
      <c r="R4460" s="319"/>
      <c r="S4460" s="319"/>
      <c r="T4460" s="320"/>
      <c r="U4460" s="321"/>
      <c r="V4460" s="270"/>
    </row>
    <row r="4461" spans="3:22">
      <c r="C4461" s="1">
        <f>+IF(D4461=1,COUNTIF($D$2:D4461,D4461),0)</f>
        <v>0</v>
      </c>
      <c r="D4461" s="1">
        <f>+COUNTIF($E$2:E4461,E4461)</f>
        <v>1682</v>
      </c>
      <c r="E4461" s="1" t="str">
        <f t="shared" si="138"/>
        <v/>
      </c>
      <c r="F4461" s="323">
        <f t="shared" si="139"/>
        <v>4459</v>
      </c>
      <c r="G4461" s="317"/>
      <c r="H4461" s="317"/>
      <c r="I4461" s="317"/>
      <c r="J4461" s="317"/>
      <c r="K4461" s="317"/>
      <c r="L4461" s="317"/>
      <c r="M4461" s="317"/>
      <c r="N4461" s="333"/>
      <c r="O4461" s="318"/>
      <c r="P4461" s="319"/>
      <c r="Q4461" s="320"/>
      <c r="R4461" s="319"/>
      <c r="S4461" s="319"/>
      <c r="T4461" s="320"/>
      <c r="U4461" s="321"/>
      <c r="V4461" s="270"/>
    </row>
    <row r="4462" spans="3:22">
      <c r="C4462" s="1">
        <f>+IF(D4462=1,COUNTIF($D$2:D4462,D4462),0)</f>
        <v>0</v>
      </c>
      <c r="D4462" s="1">
        <f>+COUNTIF($E$2:E4462,E4462)</f>
        <v>1683</v>
      </c>
      <c r="E4462" s="1" t="str">
        <f t="shared" si="138"/>
        <v/>
      </c>
      <c r="F4462" s="323">
        <f t="shared" si="139"/>
        <v>4460</v>
      </c>
      <c r="G4462" s="317"/>
      <c r="H4462" s="317"/>
      <c r="I4462" s="317"/>
      <c r="J4462" s="317"/>
      <c r="K4462" s="317"/>
      <c r="L4462" s="317"/>
      <c r="M4462" s="317"/>
      <c r="N4462" s="333"/>
      <c r="O4462" s="318"/>
      <c r="P4462" s="319"/>
      <c r="Q4462" s="320"/>
      <c r="R4462" s="319"/>
      <c r="S4462" s="319"/>
      <c r="T4462" s="320"/>
      <c r="U4462" s="321"/>
      <c r="V4462" s="270"/>
    </row>
    <row r="4463" spans="3:22">
      <c r="C4463" s="1">
        <f>+IF(D4463=1,COUNTIF($D$2:D4463,D4463),0)</f>
        <v>0</v>
      </c>
      <c r="D4463" s="1">
        <f>+COUNTIF($E$2:E4463,E4463)</f>
        <v>1684</v>
      </c>
      <c r="E4463" s="1" t="str">
        <f t="shared" si="138"/>
        <v/>
      </c>
      <c r="F4463" s="323">
        <f t="shared" si="139"/>
        <v>4461</v>
      </c>
      <c r="G4463" s="317"/>
      <c r="H4463" s="317"/>
      <c r="I4463" s="317"/>
      <c r="J4463" s="317"/>
      <c r="K4463" s="317"/>
      <c r="L4463" s="317"/>
      <c r="M4463" s="317"/>
      <c r="N4463" s="333"/>
      <c r="O4463" s="318"/>
      <c r="P4463" s="319"/>
      <c r="Q4463" s="320"/>
      <c r="R4463" s="319"/>
      <c r="S4463" s="319"/>
      <c r="T4463" s="320"/>
      <c r="U4463" s="321"/>
      <c r="V4463" s="270"/>
    </row>
    <row r="4464" spans="3:22">
      <c r="C4464" s="1">
        <f>+IF(D4464=1,COUNTIF($D$2:D4464,D4464),0)</f>
        <v>0</v>
      </c>
      <c r="D4464" s="1">
        <f>+COUNTIF($E$2:E4464,E4464)</f>
        <v>1685</v>
      </c>
      <c r="E4464" s="1" t="str">
        <f t="shared" si="138"/>
        <v/>
      </c>
      <c r="F4464" s="323">
        <f t="shared" si="139"/>
        <v>4462</v>
      </c>
      <c r="G4464" s="317"/>
      <c r="H4464" s="317"/>
      <c r="I4464" s="317"/>
      <c r="J4464" s="317"/>
      <c r="K4464" s="317"/>
      <c r="L4464" s="317"/>
      <c r="M4464" s="317"/>
      <c r="N4464" s="333"/>
      <c r="O4464" s="318"/>
      <c r="P4464" s="319"/>
      <c r="Q4464" s="320"/>
      <c r="R4464" s="319"/>
      <c r="S4464" s="319"/>
      <c r="T4464" s="320"/>
      <c r="U4464" s="321"/>
      <c r="V4464" s="270"/>
    </row>
    <row r="4465" spans="3:22">
      <c r="C4465" s="1">
        <f>+IF(D4465=1,COUNTIF($D$2:D4465,D4465),0)</f>
        <v>0</v>
      </c>
      <c r="D4465" s="1">
        <f>+COUNTIF($E$2:E4465,E4465)</f>
        <v>1686</v>
      </c>
      <c r="E4465" s="1" t="str">
        <f t="shared" si="138"/>
        <v/>
      </c>
      <c r="F4465" s="323">
        <f t="shared" si="139"/>
        <v>4463</v>
      </c>
      <c r="G4465" s="317"/>
      <c r="H4465" s="317"/>
      <c r="I4465" s="317"/>
      <c r="J4465" s="317"/>
      <c r="K4465" s="317"/>
      <c r="L4465" s="317"/>
      <c r="M4465" s="317"/>
      <c r="N4465" s="333"/>
      <c r="O4465" s="318"/>
      <c r="P4465" s="319"/>
      <c r="Q4465" s="320"/>
      <c r="R4465" s="319"/>
      <c r="S4465" s="319"/>
      <c r="T4465" s="320"/>
      <c r="U4465" s="321"/>
      <c r="V4465" s="270"/>
    </row>
    <row r="4466" spans="3:22">
      <c r="C4466" s="1">
        <f>+IF(D4466=1,COUNTIF($D$2:D4466,D4466),0)</f>
        <v>0</v>
      </c>
      <c r="D4466" s="1">
        <f>+COUNTIF($E$2:E4466,E4466)</f>
        <v>1687</v>
      </c>
      <c r="E4466" s="1" t="str">
        <f t="shared" si="138"/>
        <v/>
      </c>
      <c r="F4466" s="323">
        <f t="shared" si="139"/>
        <v>4464</v>
      </c>
      <c r="G4466" s="317"/>
      <c r="H4466" s="317"/>
      <c r="I4466" s="317"/>
      <c r="J4466" s="317"/>
      <c r="K4466" s="317"/>
      <c r="L4466" s="317"/>
      <c r="M4466" s="317"/>
      <c r="N4466" s="333"/>
      <c r="O4466" s="318"/>
      <c r="P4466" s="319"/>
      <c r="Q4466" s="320"/>
      <c r="R4466" s="319"/>
      <c r="S4466" s="319"/>
      <c r="T4466" s="320"/>
      <c r="U4466" s="321"/>
      <c r="V4466" s="270"/>
    </row>
    <row r="4467" spans="3:22">
      <c r="C4467" s="1">
        <f>+IF(D4467=1,COUNTIF($D$2:D4467,D4467),0)</f>
        <v>0</v>
      </c>
      <c r="D4467" s="1">
        <f>+COUNTIF($E$2:E4467,E4467)</f>
        <v>1688</v>
      </c>
      <c r="E4467" s="1" t="str">
        <f t="shared" si="138"/>
        <v/>
      </c>
      <c r="F4467" s="323">
        <f t="shared" si="139"/>
        <v>4465</v>
      </c>
      <c r="G4467" s="317"/>
      <c r="H4467" s="317"/>
      <c r="I4467" s="317"/>
      <c r="J4467" s="317"/>
      <c r="K4467" s="317"/>
      <c r="L4467" s="317"/>
      <c r="M4467" s="317"/>
      <c r="N4467" s="333"/>
      <c r="O4467" s="318"/>
      <c r="P4467" s="319"/>
      <c r="Q4467" s="320"/>
      <c r="R4467" s="319"/>
      <c r="S4467" s="319"/>
      <c r="T4467" s="320"/>
      <c r="U4467" s="321"/>
      <c r="V4467" s="270"/>
    </row>
    <row r="4468" spans="3:22">
      <c r="C4468" s="1">
        <f>+IF(D4468=1,COUNTIF($D$2:D4468,D4468),0)</f>
        <v>0</v>
      </c>
      <c r="D4468" s="1">
        <f>+COUNTIF($E$2:E4468,E4468)</f>
        <v>1689</v>
      </c>
      <c r="E4468" s="1" t="str">
        <f t="shared" si="138"/>
        <v/>
      </c>
      <c r="F4468" s="323">
        <f t="shared" si="139"/>
        <v>4466</v>
      </c>
      <c r="G4468" s="317"/>
      <c r="H4468" s="317"/>
      <c r="I4468" s="317"/>
      <c r="J4468" s="317"/>
      <c r="K4468" s="317"/>
      <c r="L4468" s="317"/>
      <c r="M4468" s="317"/>
      <c r="N4468" s="333"/>
      <c r="O4468" s="318"/>
      <c r="P4468" s="319"/>
      <c r="Q4468" s="320"/>
      <c r="R4468" s="319"/>
      <c r="S4468" s="319"/>
      <c r="T4468" s="320"/>
      <c r="U4468" s="321"/>
      <c r="V4468" s="270"/>
    </row>
    <row r="4469" spans="3:22">
      <c r="C4469" s="1">
        <f>+IF(D4469=1,COUNTIF($D$2:D4469,D4469),0)</f>
        <v>0</v>
      </c>
      <c r="D4469" s="1">
        <f>+COUNTIF($E$2:E4469,E4469)</f>
        <v>1690</v>
      </c>
      <c r="E4469" s="1" t="str">
        <f t="shared" si="138"/>
        <v/>
      </c>
      <c r="F4469" s="323">
        <f t="shared" si="139"/>
        <v>4467</v>
      </c>
      <c r="G4469" s="317"/>
      <c r="H4469" s="317"/>
      <c r="I4469" s="317"/>
      <c r="J4469" s="317"/>
      <c r="K4469" s="317"/>
      <c r="L4469" s="317"/>
      <c r="M4469" s="317"/>
      <c r="N4469" s="333"/>
      <c r="O4469" s="318"/>
      <c r="P4469" s="319"/>
      <c r="Q4469" s="320"/>
      <c r="R4469" s="319"/>
      <c r="S4469" s="319"/>
      <c r="T4469" s="320"/>
      <c r="U4469" s="321"/>
      <c r="V4469" s="270"/>
    </row>
    <row r="4470" spans="3:22">
      <c r="C4470" s="1">
        <f>+IF(D4470=1,COUNTIF($D$2:D4470,D4470),0)</f>
        <v>0</v>
      </c>
      <c r="D4470" s="1">
        <f>+COUNTIF($E$2:E4470,E4470)</f>
        <v>1691</v>
      </c>
      <c r="E4470" s="1" t="str">
        <f t="shared" si="138"/>
        <v/>
      </c>
      <c r="F4470" s="323">
        <f t="shared" si="139"/>
        <v>4468</v>
      </c>
      <c r="G4470" s="317"/>
      <c r="H4470" s="317"/>
      <c r="I4470" s="317"/>
      <c r="J4470" s="317"/>
      <c r="K4470" s="317"/>
      <c r="L4470" s="317"/>
      <c r="M4470" s="317"/>
      <c r="N4470" s="333"/>
      <c r="O4470" s="318"/>
      <c r="P4470" s="319"/>
      <c r="Q4470" s="320"/>
      <c r="R4470" s="319"/>
      <c r="S4470" s="319"/>
      <c r="T4470" s="320"/>
      <c r="U4470" s="321"/>
      <c r="V4470" s="270"/>
    </row>
    <row r="4471" spans="3:22">
      <c r="C4471" s="1">
        <f>+IF(D4471=1,COUNTIF($D$2:D4471,D4471),0)</f>
        <v>0</v>
      </c>
      <c r="D4471" s="1">
        <f>+COUNTIF($E$2:E4471,E4471)</f>
        <v>1692</v>
      </c>
      <c r="E4471" s="1" t="str">
        <f t="shared" si="138"/>
        <v/>
      </c>
      <c r="F4471" s="323">
        <f t="shared" si="139"/>
        <v>4469</v>
      </c>
      <c r="G4471" s="317"/>
      <c r="H4471" s="317"/>
      <c r="I4471" s="317"/>
      <c r="J4471" s="317"/>
      <c r="K4471" s="317"/>
      <c r="L4471" s="317"/>
      <c r="M4471" s="317"/>
      <c r="N4471" s="333"/>
      <c r="O4471" s="318"/>
      <c r="P4471" s="319"/>
      <c r="Q4471" s="320"/>
      <c r="R4471" s="319"/>
      <c r="S4471" s="319"/>
      <c r="T4471" s="320"/>
      <c r="U4471" s="321"/>
      <c r="V4471" s="270"/>
    </row>
    <row r="4472" spans="3:22">
      <c r="C4472" s="1">
        <f>+IF(D4472=1,COUNTIF($D$2:D4472,D4472),0)</f>
        <v>0</v>
      </c>
      <c r="D4472" s="1">
        <f>+COUNTIF($E$2:E4472,E4472)</f>
        <v>1693</v>
      </c>
      <c r="E4472" s="1" t="str">
        <f t="shared" si="138"/>
        <v/>
      </c>
      <c r="F4472" s="323">
        <f t="shared" si="139"/>
        <v>4470</v>
      </c>
      <c r="G4472" s="317"/>
      <c r="H4472" s="317"/>
      <c r="I4472" s="317"/>
      <c r="J4472" s="317"/>
      <c r="K4472" s="317"/>
      <c r="L4472" s="317"/>
      <c r="M4472" s="317"/>
      <c r="N4472" s="333"/>
      <c r="O4472" s="318"/>
      <c r="P4472" s="319"/>
      <c r="Q4472" s="320"/>
      <c r="R4472" s="319"/>
      <c r="S4472" s="319"/>
      <c r="T4472" s="320"/>
      <c r="U4472" s="321"/>
      <c r="V4472" s="270"/>
    </row>
    <row r="4473" spans="3:22">
      <c r="C4473" s="1">
        <f>+IF(D4473=1,COUNTIF($D$2:D4473,D4473),0)</f>
        <v>0</v>
      </c>
      <c r="D4473" s="1">
        <f>+COUNTIF($E$2:E4473,E4473)</f>
        <v>1694</v>
      </c>
      <c r="E4473" s="1" t="str">
        <f t="shared" si="138"/>
        <v/>
      </c>
      <c r="F4473" s="323">
        <f t="shared" si="139"/>
        <v>4471</v>
      </c>
      <c r="G4473" s="317"/>
      <c r="H4473" s="317"/>
      <c r="I4473" s="317"/>
      <c r="J4473" s="317"/>
      <c r="K4473" s="317"/>
      <c r="L4473" s="317"/>
      <c r="M4473" s="317"/>
      <c r="N4473" s="333"/>
      <c r="O4473" s="318"/>
      <c r="P4473" s="319"/>
      <c r="Q4473" s="320"/>
      <c r="R4473" s="319"/>
      <c r="S4473" s="319"/>
      <c r="T4473" s="320"/>
      <c r="U4473" s="321"/>
      <c r="V4473" s="270"/>
    </row>
    <row r="4474" spans="3:22">
      <c r="C4474" s="1">
        <f>+IF(D4474=1,COUNTIF($D$2:D4474,D4474),0)</f>
        <v>0</v>
      </c>
      <c r="D4474" s="1">
        <f>+COUNTIF($E$2:E4474,E4474)</f>
        <v>1695</v>
      </c>
      <c r="E4474" s="1" t="str">
        <f t="shared" si="138"/>
        <v/>
      </c>
      <c r="F4474" s="323">
        <f t="shared" si="139"/>
        <v>4472</v>
      </c>
      <c r="G4474" s="317"/>
      <c r="H4474" s="317"/>
      <c r="I4474" s="317"/>
      <c r="J4474" s="317"/>
      <c r="K4474" s="317"/>
      <c r="L4474" s="317"/>
      <c r="M4474" s="317"/>
      <c r="N4474" s="333"/>
      <c r="O4474" s="318"/>
      <c r="P4474" s="319"/>
      <c r="Q4474" s="320"/>
      <c r="R4474" s="319"/>
      <c r="S4474" s="319"/>
      <c r="T4474" s="320"/>
      <c r="U4474" s="321"/>
      <c r="V4474" s="270"/>
    </row>
    <row r="4475" spans="3:22">
      <c r="C4475" s="1">
        <f>+IF(D4475=1,COUNTIF($D$2:D4475,D4475),0)</f>
        <v>0</v>
      </c>
      <c r="D4475" s="1">
        <f>+COUNTIF($E$2:E4475,E4475)</f>
        <v>1696</v>
      </c>
      <c r="E4475" s="1" t="str">
        <f t="shared" si="138"/>
        <v/>
      </c>
      <c r="F4475" s="323">
        <f t="shared" si="139"/>
        <v>4473</v>
      </c>
      <c r="G4475" s="317"/>
      <c r="H4475" s="317"/>
      <c r="I4475" s="317"/>
      <c r="J4475" s="317"/>
      <c r="K4475" s="317"/>
      <c r="L4475" s="317"/>
      <c r="M4475" s="317"/>
      <c r="N4475" s="333"/>
      <c r="O4475" s="318"/>
      <c r="P4475" s="319"/>
      <c r="Q4475" s="320"/>
      <c r="R4475" s="319"/>
      <c r="S4475" s="319"/>
      <c r="T4475" s="320"/>
      <c r="U4475" s="321"/>
      <c r="V4475" s="270"/>
    </row>
    <row r="4476" spans="3:22">
      <c r="C4476" s="1">
        <f>+IF(D4476=1,COUNTIF($D$2:D4476,D4476),0)</f>
        <v>0</v>
      </c>
      <c r="D4476" s="1">
        <f>+COUNTIF($E$2:E4476,E4476)</f>
        <v>1697</v>
      </c>
      <c r="E4476" s="1" t="str">
        <f t="shared" si="138"/>
        <v/>
      </c>
      <c r="F4476" s="323">
        <f t="shared" si="139"/>
        <v>4474</v>
      </c>
      <c r="G4476" s="317"/>
      <c r="H4476" s="317"/>
      <c r="I4476" s="317"/>
      <c r="J4476" s="317"/>
      <c r="K4476" s="317"/>
      <c r="L4476" s="317"/>
      <c r="M4476" s="317"/>
      <c r="N4476" s="333"/>
      <c r="O4476" s="318"/>
      <c r="P4476" s="319"/>
      <c r="Q4476" s="320"/>
      <c r="R4476" s="319"/>
      <c r="S4476" s="319"/>
      <c r="T4476" s="320"/>
      <c r="U4476" s="321"/>
      <c r="V4476" s="270"/>
    </row>
    <row r="4477" spans="3:22">
      <c r="C4477" s="1">
        <f>+IF(D4477=1,COUNTIF($D$2:D4477,D4477),0)</f>
        <v>0</v>
      </c>
      <c r="D4477" s="1">
        <f>+COUNTIF($E$2:E4477,E4477)</f>
        <v>1698</v>
      </c>
      <c r="E4477" s="1" t="str">
        <f t="shared" si="138"/>
        <v/>
      </c>
      <c r="F4477" s="323">
        <f t="shared" si="139"/>
        <v>4475</v>
      </c>
      <c r="G4477" s="317"/>
      <c r="H4477" s="317"/>
      <c r="I4477" s="317"/>
      <c r="J4477" s="317"/>
      <c r="K4477" s="317"/>
      <c r="L4477" s="317"/>
      <c r="M4477" s="317"/>
      <c r="N4477" s="333"/>
      <c r="O4477" s="318"/>
      <c r="P4477" s="319"/>
      <c r="Q4477" s="320"/>
      <c r="R4477" s="319"/>
      <c r="S4477" s="319"/>
      <c r="T4477" s="320"/>
      <c r="U4477" s="321"/>
      <c r="V4477" s="270"/>
    </row>
    <row r="4478" spans="3:22">
      <c r="C4478" s="1">
        <f>+IF(D4478=1,COUNTIF($D$2:D4478,D4478),0)</f>
        <v>0</v>
      </c>
      <c r="D4478" s="1">
        <f>+COUNTIF($E$2:E4478,E4478)</f>
        <v>1699</v>
      </c>
      <c r="E4478" s="1" t="str">
        <f t="shared" si="138"/>
        <v/>
      </c>
      <c r="F4478" s="323">
        <f t="shared" si="139"/>
        <v>4476</v>
      </c>
      <c r="G4478" s="317"/>
      <c r="H4478" s="317"/>
      <c r="I4478" s="317"/>
      <c r="J4478" s="317"/>
      <c r="K4478" s="317"/>
      <c r="L4478" s="317"/>
      <c r="M4478" s="317"/>
      <c r="N4478" s="333"/>
      <c r="O4478" s="318"/>
      <c r="P4478" s="319"/>
      <c r="Q4478" s="320"/>
      <c r="R4478" s="319"/>
      <c r="S4478" s="319"/>
      <c r="T4478" s="320"/>
      <c r="U4478" s="321"/>
      <c r="V4478" s="270"/>
    </row>
    <row r="4479" spans="3:22">
      <c r="C4479" s="1">
        <f>+IF(D4479=1,COUNTIF($D$2:D4479,D4479),0)</f>
        <v>0</v>
      </c>
      <c r="D4479" s="1">
        <f>+COUNTIF($E$2:E4479,E4479)</f>
        <v>1700</v>
      </c>
      <c r="E4479" s="1" t="str">
        <f t="shared" si="138"/>
        <v/>
      </c>
      <c r="F4479" s="323">
        <f t="shared" si="139"/>
        <v>4477</v>
      </c>
      <c r="G4479" s="317"/>
      <c r="H4479" s="317"/>
      <c r="I4479" s="317"/>
      <c r="J4479" s="317"/>
      <c r="K4479" s="317"/>
      <c r="L4479" s="317"/>
      <c r="M4479" s="317"/>
      <c r="N4479" s="333"/>
      <c r="O4479" s="318"/>
      <c r="P4479" s="319"/>
      <c r="Q4479" s="320"/>
      <c r="R4479" s="319"/>
      <c r="S4479" s="319"/>
      <c r="T4479" s="320"/>
      <c r="U4479" s="321"/>
      <c r="V4479" s="270"/>
    </row>
    <row r="4480" spans="3:22">
      <c r="C4480" s="1">
        <f>+IF(D4480=1,COUNTIF($D$2:D4480,D4480),0)</f>
        <v>0</v>
      </c>
      <c r="D4480" s="1">
        <f>+COUNTIF($E$2:E4480,E4480)</f>
        <v>1701</v>
      </c>
      <c r="E4480" s="1" t="str">
        <f t="shared" si="138"/>
        <v/>
      </c>
      <c r="F4480" s="323">
        <f t="shared" si="139"/>
        <v>4478</v>
      </c>
      <c r="G4480" s="317"/>
      <c r="H4480" s="317"/>
      <c r="I4480" s="317"/>
      <c r="J4480" s="317"/>
      <c r="K4480" s="317"/>
      <c r="L4480" s="317"/>
      <c r="M4480" s="317"/>
      <c r="N4480" s="333"/>
      <c r="O4480" s="318"/>
      <c r="P4480" s="319"/>
      <c r="Q4480" s="320"/>
      <c r="R4480" s="319"/>
      <c r="S4480" s="319"/>
      <c r="T4480" s="320"/>
      <c r="U4480" s="321"/>
      <c r="V4480" s="270"/>
    </row>
    <row r="4481" spans="3:22">
      <c r="C4481" s="1">
        <f>+IF(D4481=1,COUNTIF($D$2:D4481,D4481),0)</f>
        <v>0</v>
      </c>
      <c r="D4481" s="1">
        <f>+COUNTIF($E$2:E4481,E4481)</f>
        <v>1702</v>
      </c>
      <c r="E4481" s="1" t="str">
        <f t="shared" si="138"/>
        <v/>
      </c>
      <c r="F4481" s="323">
        <f t="shared" si="139"/>
        <v>4479</v>
      </c>
      <c r="G4481" s="317"/>
      <c r="H4481" s="317"/>
      <c r="I4481" s="317"/>
      <c r="J4481" s="317"/>
      <c r="K4481" s="317"/>
      <c r="L4481" s="317"/>
      <c r="M4481" s="317"/>
      <c r="N4481" s="333"/>
      <c r="O4481" s="318"/>
      <c r="P4481" s="319"/>
      <c r="Q4481" s="320"/>
      <c r="R4481" s="319"/>
      <c r="S4481" s="319"/>
      <c r="T4481" s="320"/>
      <c r="U4481" s="321"/>
      <c r="V4481" s="270"/>
    </row>
    <row r="4482" spans="3:22">
      <c r="C4482" s="1">
        <f>+IF(D4482=1,COUNTIF($D$2:D4482,D4482),0)</f>
        <v>0</v>
      </c>
      <c r="D4482" s="1">
        <f>+COUNTIF($E$2:E4482,E4482)</f>
        <v>1703</v>
      </c>
      <c r="E4482" s="1" t="str">
        <f t="shared" si="138"/>
        <v/>
      </c>
      <c r="F4482" s="323">
        <f t="shared" si="139"/>
        <v>4480</v>
      </c>
      <c r="G4482" s="317"/>
      <c r="H4482" s="317"/>
      <c r="I4482" s="317"/>
      <c r="J4482" s="317"/>
      <c r="K4482" s="317"/>
      <c r="L4482" s="317"/>
      <c r="M4482" s="317"/>
      <c r="N4482" s="333"/>
      <c r="O4482" s="318"/>
      <c r="P4482" s="319"/>
      <c r="Q4482" s="320"/>
      <c r="R4482" s="319"/>
      <c r="S4482" s="319"/>
      <c r="T4482" s="320"/>
      <c r="U4482" s="321"/>
      <c r="V4482" s="270"/>
    </row>
    <row r="4483" spans="3:22">
      <c r="C4483" s="1">
        <f>+IF(D4483=1,COUNTIF($D$2:D4483,D4483),0)</f>
        <v>0</v>
      </c>
      <c r="D4483" s="1">
        <f>+COUNTIF($E$2:E4483,E4483)</f>
        <v>1704</v>
      </c>
      <c r="E4483" s="1" t="str">
        <f t="shared" si="138"/>
        <v/>
      </c>
      <c r="F4483" s="323">
        <f t="shared" si="139"/>
        <v>4481</v>
      </c>
      <c r="G4483" s="317"/>
      <c r="H4483" s="317"/>
      <c r="I4483" s="317"/>
      <c r="J4483" s="317"/>
      <c r="K4483" s="317"/>
      <c r="L4483" s="317"/>
      <c r="M4483" s="317"/>
      <c r="N4483" s="333"/>
      <c r="O4483" s="318"/>
      <c r="P4483" s="319"/>
      <c r="Q4483" s="320"/>
      <c r="R4483" s="319"/>
      <c r="S4483" s="319"/>
      <c r="T4483" s="320"/>
      <c r="U4483" s="321"/>
      <c r="V4483" s="270"/>
    </row>
    <row r="4484" spans="3:22">
      <c r="C4484" s="1">
        <f>+IF(D4484=1,COUNTIF($D$2:D4484,D4484),0)</f>
        <v>0</v>
      </c>
      <c r="D4484" s="1">
        <f>+COUNTIF($E$2:E4484,E4484)</f>
        <v>1705</v>
      </c>
      <c r="E4484" s="1" t="str">
        <f t="shared" ref="E4484:E4547" si="140">+K4484&amp;N4484</f>
        <v/>
      </c>
      <c r="F4484" s="323">
        <f t="shared" si="139"/>
        <v>4482</v>
      </c>
      <c r="G4484" s="317"/>
      <c r="H4484" s="317"/>
      <c r="I4484" s="317"/>
      <c r="J4484" s="317"/>
      <c r="K4484" s="317"/>
      <c r="L4484" s="317"/>
      <c r="M4484" s="317"/>
      <c r="N4484" s="333"/>
      <c r="O4484" s="318"/>
      <c r="P4484" s="319"/>
      <c r="Q4484" s="320"/>
      <c r="R4484" s="319"/>
      <c r="S4484" s="319"/>
      <c r="T4484" s="320"/>
      <c r="U4484" s="321"/>
      <c r="V4484" s="270"/>
    </row>
    <row r="4485" spans="3:22">
      <c r="C4485" s="1">
        <f>+IF(D4485=1,COUNTIF($D$2:D4485,D4485),0)</f>
        <v>0</v>
      </c>
      <c r="D4485" s="1">
        <f>+COUNTIF($E$2:E4485,E4485)</f>
        <v>1706</v>
      </c>
      <c r="E4485" s="1" t="str">
        <f t="shared" si="140"/>
        <v/>
      </c>
      <c r="F4485" s="323">
        <f t="shared" ref="F4485:F4548" si="141">ROW()-2</f>
        <v>4483</v>
      </c>
      <c r="G4485" s="317"/>
      <c r="H4485" s="317"/>
      <c r="I4485" s="317"/>
      <c r="J4485" s="317"/>
      <c r="K4485" s="317"/>
      <c r="L4485" s="317"/>
      <c r="M4485" s="317"/>
      <c r="N4485" s="333"/>
      <c r="O4485" s="318"/>
      <c r="P4485" s="319"/>
      <c r="Q4485" s="320"/>
      <c r="R4485" s="319"/>
      <c r="S4485" s="319"/>
      <c r="T4485" s="320"/>
      <c r="U4485" s="321"/>
      <c r="V4485" s="270"/>
    </row>
    <row r="4486" spans="3:22">
      <c r="C4486" s="1">
        <f>+IF(D4486=1,COUNTIF($D$2:D4486,D4486),0)</f>
        <v>0</v>
      </c>
      <c r="D4486" s="1">
        <f>+COUNTIF($E$2:E4486,E4486)</f>
        <v>1707</v>
      </c>
      <c r="E4486" s="1" t="str">
        <f t="shared" si="140"/>
        <v/>
      </c>
      <c r="F4486" s="323">
        <f t="shared" si="141"/>
        <v>4484</v>
      </c>
      <c r="G4486" s="317"/>
      <c r="H4486" s="317"/>
      <c r="I4486" s="317"/>
      <c r="J4486" s="317"/>
      <c r="K4486" s="317"/>
      <c r="L4486" s="317"/>
      <c r="M4486" s="317"/>
      <c r="N4486" s="333"/>
      <c r="O4486" s="318"/>
      <c r="P4486" s="319"/>
      <c r="Q4486" s="320"/>
      <c r="R4486" s="319"/>
      <c r="S4486" s="319"/>
      <c r="T4486" s="320"/>
      <c r="U4486" s="321"/>
      <c r="V4486" s="270"/>
    </row>
    <row r="4487" spans="3:22">
      <c r="C4487" s="1">
        <f>+IF(D4487=1,COUNTIF($D$2:D4487,D4487),0)</f>
        <v>0</v>
      </c>
      <c r="D4487" s="1">
        <f>+COUNTIF($E$2:E4487,E4487)</f>
        <v>1708</v>
      </c>
      <c r="E4487" s="1" t="str">
        <f t="shared" si="140"/>
        <v/>
      </c>
      <c r="F4487" s="323">
        <f t="shared" si="141"/>
        <v>4485</v>
      </c>
      <c r="G4487" s="317"/>
      <c r="H4487" s="317"/>
      <c r="I4487" s="317"/>
      <c r="J4487" s="317"/>
      <c r="K4487" s="317"/>
      <c r="L4487" s="317"/>
      <c r="M4487" s="317"/>
      <c r="N4487" s="333"/>
      <c r="O4487" s="318"/>
      <c r="P4487" s="319"/>
      <c r="Q4487" s="320"/>
      <c r="R4487" s="319"/>
      <c r="S4487" s="319"/>
      <c r="T4487" s="320"/>
      <c r="U4487" s="321"/>
      <c r="V4487" s="270"/>
    </row>
    <row r="4488" spans="3:22">
      <c r="C4488" s="1">
        <f>+IF(D4488=1,COUNTIF($D$2:D4488,D4488),0)</f>
        <v>0</v>
      </c>
      <c r="D4488" s="1">
        <f>+COUNTIF($E$2:E4488,E4488)</f>
        <v>1709</v>
      </c>
      <c r="E4488" s="1" t="str">
        <f t="shared" si="140"/>
        <v/>
      </c>
      <c r="F4488" s="323">
        <f t="shared" si="141"/>
        <v>4486</v>
      </c>
      <c r="G4488" s="317"/>
      <c r="H4488" s="317"/>
      <c r="I4488" s="317"/>
      <c r="J4488" s="317"/>
      <c r="K4488" s="317"/>
      <c r="L4488" s="317"/>
      <c r="M4488" s="317"/>
      <c r="N4488" s="333"/>
      <c r="O4488" s="318"/>
      <c r="P4488" s="319"/>
      <c r="Q4488" s="320"/>
      <c r="R4488" s="319"/>
      <c r="S4488" s="319"/>
      <c r="T4488" s="320"/>
      <c r="U4488" s="321"/>
      <c r="V4488" s="270"/>
    </row>
    <row r="4489" spans="3:22">
      <c r="C4489" s="1">
        <f>+IF(D4489=1,COUNTIF($D$2:D4489,D4489),0)</f>
        <v>0</v>
      </c>
      <c r="D4489" s="1">
        <f>+COUNTIF($E$2:E4489,E4489)</f>
        <v>1710</v>
      </c>
      <c r="E4489" s="1" t="str">
        <f t="shared" si="140"/>
        <v/>
      </c>
      <c r="F4489" s="323">
        <f t="shared" si="141"/>
        <v>4487</v>
      </c>
      <c r="G4489" s="317"/>
      <c r="H4489" s="317"/>
      <c r="I4489" s="317"/>
      <c r="J4489" s="317"/>
      <c r="K4489" s="317"/>
      <c r="L4489" s="317"/>
      <c r="M4489" s="317"/>
      <c r="N4489" s="333"/>
      <c r="O4489" s="318"/>
      <c r="P4489" s="319"/>
      <c r="Q4489" s="320"/>
      <c r="R4489" s="319"/>
      <c r="S4489" s="319"/>
      <c r="T4489" s="320"/>
      <c r="U4489" s="321"/>
      <c r="V4489" s="270"/>
    </row>
    <row r="4490" spans="3:22">
      <c r="C4490" s="1">
        <f>+IF(D4490=1,COUNTIF($D$2:D4490,D4490),0)</f>
        <v>0</v>
      </c>
      <c r="D4490" s="1">
        <f>+COUNTIF($E$2:E4490,E4490)</f>
        <v>1711</v>
      </c>
      <c r="E4490" s="1" t="str">
        <f t="shared" si="140"/>
        <v/>
      </c>
      <c r="F4490" s="323">
        <f t="shared" si="141"/>
        <v>4488</v>
      </c>
      <c r="G4490" s="317"/>
      <c r="H4490" s="317"/>
      <c r="I4490" s="317"/>
      <c r="J4490" s="317"/>
      <c r="K4490" s="317"/>
      <c r="L4490" s="317"/>
      <c r="M4490" s="317"/>
      <c r="N4490" s="333"/>
      <c r="O4490" s="318"/>
      <c r="P4490" s="319"/>
      <c r="Q4490" s="320"/>
      <c r="R4490" s="319"/>
      <c r="S4490" s="319"/>
      <c r="T4490" s="320"/>
      <c r="U4490" s="321"/>
      <c r="V4490" s="270"/>
    </row>
    <row r="4491" spans="3:22">
      <c r="C4491" s="1">
        <f>+IF(D4491=1,COUNTIF($D$2:D4491,D4491),0)</f>
        <v>0</v>
      </c>
      <c r="D4491" s="1">
        <f>+COUNTIF($E$2:E4491,E4491)</f>
        <v>1712</v>
      </c>
      <c r="E4491" s="1" t="str">
        <f t="shared" si="140"/>
        <v/>
      </c>
      <c r="F4491" s="323">
        <f t="shared" si="141"/>
        <v>4489</v>
      </c>
      <c r="G4491" s="317"/>
      <c r="H4491" s="317"/>
      <c r="I4491" s="317"/>
      <c r="J4491" s="317"/>
      <c r="K4491" s="317"/>
      <c r="L4491" s="317"/>
      <c r="M4491" s="317"/>
      <c r="N4491" s="333"/>
      <c r="O4491" s="318"/>
      <c r="P4491" s="319"/>
      <c r="Q4491" s="320"/>
      <c r="R4491" s="319"/>
      <c r="S4491" s="319"/>
      <c r="T4491" s="320"/>
      <c r="U4491" s="321"/>
      <c r="V4491" s="270"/>
    </row>
    <row r="4492" spans="3:22">
      <c r="C4492" s="1">
        <f>+IF(D4492=1,COUNTIF($D$2:D4492,D4492),0)</f>
        <v>0</v>
      </c>
      <c r="D4492" s="1">
        <f>+COUNTIF($E$2:E4492,E4492)</f>
        <v>1713</v>
      </c>
      <c r="E4492" s="1" t="str">
        <f t="shared" si="140"/>
        <v/>
      </c>
      <c r="F4492" s="323">
        <f t="shared" si="141"/>
        <v>4490</v>
      </c>
      <c r="G4492" s="317"/>
      <c r="H4492" s="317"/>
      <c r="I4492" s="317"/>
      <c r="J4492" s="317"/>
      <c r="K4492" s="317"/>
      <c r="L4492" s="317"/>
      <c r="M4492" s="317"/>
      <c r="N4492" s="333"/>
      <c r="O4492" s="318"/>
      <c r="P4492" s="319"/>
      <c r="Q4492" s="320"/>
      <c r="R4492" s="319"/>
      <c r="S4492" s="319"/>
      <c r="T4492" s="320"/>
      <c r="U4492" s="321"/>
      <c r="V4492" s="270"/>
    </row>
    <row r="4493" spans="3:22">
      <c r="C4493" s="1">
        <f>+IF(D4493=1,COUNTIF($D$2:D4493,D4493),0)</f>
        <v>0</v>
      </c>
      <c r="D4493" s="1">
        <f>+COUNTIF($E$2:E4493,E4493)</f>
        <v>1714</v>
      </c>
      <c r="E4493" s="1" t="str">
        <f t="shared" si="140"/>
        <v/>
      </c>
      <c r="F4493" s="323">
        <f t="shared" si="141"/>
        <v>4491</v>
      </c>
      <c r="G4493" s="317"/>
      <c r="H4493" s="317"/>
      <c r="I4493" s="317"/>
      <c r="J4493" s="317"/>
      <c r="K4493" s="317"/>
      <c r="L4493" s="317"/>
      <c r="M4493" s="317"/>
      <c r="N4493" s="333"/>
      <c r="O4493" s="318"/>
      <c r="P4493" s="319"/>
      <c r="Q4493" s="320"/>
      <c r="R4493" s="319"/>
      <c r="S4493" s="319"/>
      <c r="T4493" s="320"/>
      <c r="U4493" s="321"/>
      <c r="V4493" s="270"/>
    </row>
    <row r="4494" spans="3:22">
      <c r="C4494" s="1">
        <f>+IF(D4494=1,COUNTIF($D$2:D4494,D4494),0)</f>
        <v>0</v>
      </c>
      <c r="D4494" s="1">
        <f>+COUNTIF($E$2:E4494,E4494)</f>
        <v>1715</v>
      </c>
      <c r="E4494" s="1" t="str">
        <f t="shared" si="140"/>
        <v/>
      </c>
      <c r="F4494" s="323">
        <f t="shared" si="141"/>
        <v>4492</v>
      </c>
      <c r="G4494" s="317"/>
      <c r="H4494" s="317"/>
      <c r="I4494" s="317"/>
      <c r="J4494" s="317"/>
      <c r="K4494" s="317"/>
      <c r="L4494" s="317"/>
      <c r="M4494" s="317"/>
      <c r="N4494" s="333"/>
      <c r="O4494" s="318"/>
      <c r="P4494" s="319"/>
      <c r="Q4494" s="320"/>
      <c r="R4494" s="319"/>
      <c r="S4494" s="319"/>
      <c r="T4494" s="320"/>
      <c r="U4494" s="321"/>
      <c r="V4494" s="270"/>
    </row>
    <row r="4495" spans="3:22">
      <c r="C4495" s="1">
        <f>+IF(D4495=1,COUNTIF($D$2:D4495,D4495),0)</f>
        <v>0</v>
      </c>
      <c r="D4495" s="1">
        <f>+COUNTIF($E$2:E4495,E4495)</f>
        <v>1716</v>
      </c>
      <c r="E4495" s="1" t="str">
        <f t="shared" si="140"/>
        <v/>
      </c>
      <c r="F4495" s="323">
        <f t="shared" si="141"/>
        <v>4493</v>
      </c>
      <c r="G4495" s="317"/>
      <c r="H4495" s="317"/>
      <c r="I4495" s="317"/>
      <c r="J4495" s="317"/>
      <c r="K4495" s="317"/>
      <c r="L4495" s="317"/>
      <c r="M4495" s="317"/>
      <c r="N4495" s="333"/>
      <c r="O4495" s="318"/>
      <c r="P4495" s="319"/>
      <c r="Q4495" s="320"/>
      <c r="R4495" s="319"/>
      <c r="S4495" s="319"/>
      <c r="T4495" s="320"/>
      <c r="U4495" s="321"/>
      <c r="V4495" s="270"/>
    </row>
    <row r="4496" spans="3:22">
      <c r="C4496" s="1">
        <f>+IF(D4496=1,COUNTIF($D$2:D4496,D4496),0)</f>
        <v>0</v>
      </c>
      <c r="D4496" s="1">
        <f>+COUNTIF($E$2:E4496,E4496)</f>
        <v>1717</v>
      </c>
      <c r="E4496" s="1" t="str">
        <f t="shared" si="140"/>
        <v/>
      </c>
      <c r="F4496" s="323">
        <f t="shared" si="141"/>
        <v>4494</v>
      </c>
      <c r="G4496" s="317"/>
      <c r="H4496" s="317"/>
      <c r="I4496" s="317"/>
      <c r="J4496" s="317"/>
      <c r="K4496" s="317"/>
      <c r="L4496" s="317"/>
      <c r="M4496" s="317"/>
      <c r="N4496" s="333"/>
      <c r="O4496" s="318"/>
      <c r="P4496" s="319"/>
      <c r="Q4496" s="320"/>
      <c r="R4496" s="319"/>
      <c r="S4496" s="319"/>
      <c r="T4496" s="320"/>
      <c r="U4496" s="321"/>
      <c r="V4496" s="270"/>
    </row>
    <row r="4497" spans="3:22">
      <c r="C4497" s="1">
        <f>+IF(D4497=1,COUNTIF($D$2:D4497,D4497),0)</f>
        <v>0</v>
      </c>
      <c r="D4497" s="1">
        <f>+COUNTIF($E$2:E4497,E4497)</f>
        <v>1718</v>
      </c>
      <c r="E4497" s="1" t="str">
        <f t="shared" si="140"/>
        <v/>
      </c>
      <c r="F4497" s="323">
        <f t="shared" si="141"/>
        <v>4495</v>
      </c>
      <c r="G4497" s="317"/>
      <c r="H4497" s="317"/>
      <c r="I4497" s="317"/>
      <c r="J4497" s="317"/>
      <c r="K4497" s="317"/>
      <c r="L4497" s="317"/>
      <c r="M4497" s="317"/>
      <c r="N4497" s="333"/>
      <c r="O4497" s="318"/>
      <c r="P4497" s="319"/>
      <c r="Q4497" s="320"/>
      <c r="R4497" s="319"/>
      <c r="S4497" s="319"/>
      <c r="T4497" s="320"/>
      <c r="U4497" s="321"/>
      <c r="V4497" s="270"/>
    </row>
    <row r="4498" spans="3:22">
      <c r="C4498" s="1">
        <f>+IF(D4498=1,COUNTIF($D$2:D4498,D4498),0)</f>
        <v>0</v>
      </c>
      <c r="D4498" s="1">
        <f>+COUNTIF($E$2:E4498,E4498)</f>
        <v>1719</v>
      </c>
      <c r="E4498" s="1" t="str">
        <f t="shared" si="140"/>
        <v/>
      </c>
      <c r="F4498" s="323">
        <f t="shared" si="141"/>
        <v>4496</v>
      </c>
      <c r="G4498" s="317"/>
      <c r="H4498" s="317"/>
      <c r="I4498" s="317"/>
      <c r="J4498" s="317"/>
      <c r="K4498" s="317"/>
      <c r="L4498" s="317"/>
      <c r="M4498" s="317"/>
      <c r="N4498" s="333"/>
      <c r="O4498" s="318"/>
      <c r="P4498" s="319"/>
      <c r="Q4498" s="320"/>
      <c r="R4498" s="319"/>
      <c r="S4498" s="319"/>
      <c r="T4498" s="320"/>
      <c r="U4498" s="321"/>
      <c r="V4498" s="270"/>
    </row>
    <row r="4499" spans="3:22">
      <c r="C4499" s="1">
        <f>+IF(D4499=1,COUNTIF($D$2:D4499,D4499),0)</f>
        <v>0</v>
      </c>
      <c r="D4499" s="1">
        <f>+COUNTIF($E$2:E4499,E4499)</f>
        <v>1720</v>
      </c>
      <c r="E4499" s="1" t="str">
        <f t="shared" si="140"/>
        <v/>
      </c>
      <c r="F4499" s="323">
        <f t="shared" si="141"/>
        <v>4497</v>
      </c>
      <c r="G4499" s="317"/>
      <c r="H4499" s="317"/>
      <c r="I4499" s="317"/>
      <c r="J4499" s="317"/>
      <c r="K4499" s="317"/>
      <c r="L4499" s="317"/>
      <c r="M4499" s="317"/>
      <c r="N4499" s="333"/>
      <c r="O4499" s="318"/>
      <c r="P4499" s="319"/>
      <c r="Q4499" s="320"/>
      <c r="R4499" s="319"/>
      <c r="S4499" s="319"/>
      <c r="T4499" s="320"/>
      <c r="U4499" s="321"/>
      <c r="V4499" s="270"/>
    </row>
    <row r="4500" spans="3:22">
      <c r="C4500" s="1">
        <f>+IF(D4500=1,COUNTIF($D$2:D4500,D4500),0)</f>
        <v>0</v>
      </c>
      <c r="D4500" s="1">
        <f>+COUNTIF($E$2:E4500,E4500)</f>
        <v>1721</v>
      </c>
      <c r="E4500" s="1" t="str">
        <f t="shared" si="140"/>
        <v/>
      </c>
      <c r="F4500" s="323">
        <f t="shared" si="141"/>
        <v>4498</v>
      </c>
      <c r="G4500" s="317"/>
      <c r="H4500" s="317"/>
      <c r="I4500" s="317"/>
      <c r="J4500" s="317"/>
      <c r="K4500" s="317"/>
      <c r="L4500" s="317"/>
      <c r="M4500" s="317"/>
      <c r="N4500" s="333"/>
      <c r="O4500" s="318"/>
      <c r="P4500" s="319"/>
      <c r="Q4500" s="320"/>
      <c r="R4500" s="319"/>
      <c r="S4500" s="319"/>
      <c r="T4500" s="320"/>
      <c r="U4500" s="321"/>
      <c r="V4500" s="270"/>
    </row>
    <row r="4501" spans="3:22">
      <c r="C4501" s="1">
        <f>+IF(D4501=1,COUNTIF($D$2:D4501,D4501),0)</f>
        <v>0</v>
      </c>
      <c r="D4501" s="1">
        <f>+COUNTIF($E$2:E4501,E4501)</f>
        <v>1722</v>
      </c>
      <c r="E4501" s="1" t="str">
        <f t="shared" si="140"/>
        <v/>
      </c>
      <c r="F4501" s="323">
        <f t="shared" si="141"/>
        <v>4499</v>
      </c>
      <c r="G4501" s="317"/>
      <c r="H4501" s="317"/>
      <c r="I4501" s="317"/>
      <c r="J4501" s="317"/>
      <c r="K4501" s="317"/>
      <c r="L4501" s="317"/>
      <c r="M4501" s="317"/>
      <c r="N4501" s="333"/>
      <c r="O4501" s="318"/>
      <c r="P4501" s="319"/>
      <c r="Q4501" s="320"/>
      <c r="R4501" s="319"/>
      <c r="S4501" s="319"/>
      <c r="T4501" s="320"/>
      <c r="U4501" s="321"/>
      <c r="V4501" s="270"/>
    </row>
    <row r="4502" spans="3:22">
      <c r="C4502" s="1">
        <f>+IF(D4502=1,COUNTIF($D$2:D4502,D4502),0)</f>
        <v>0</v>
      </c>
      <c r="D4502" s="1">
        <f>+COUNTIF($E$2:E4502,E4502)</f>
        <v>1723</v>
      </c>
      <c r="E4502" s="1" t="str">
        <f t="shared" si="140"/>
        <v/>
      </c>
      <c r="F4502" s="323">
        <f t="shared" si="141"/>
        <v>4500</v>
      </c>
      <c r="G4502" s="317"/>
      <c r="H4502" s="317"/>
      <c r="I4502" s="317"/>
      <c r="J4502" s="317"/>
      <c r="K4502" s="317"/>
      <c r="L4502" s="317"/>
      <c r="M4502" s="317"/>
      <c r="N4502" s="333"/>
      <c r="O4502" s="318"/>
      <c r="P4502" s="319"/>
      <c r="Q4502" s="320"/>
      <c r="R4502" s="319"/>
      <c r="S4502" s="319"/>
      <c r="T4502" s="320"/>
      <c r="U4502" s="321"/>
      <c r="V4502" s="270"/>
    </row>
    <row r="4503" spans="3:22">
      <c r="C4503" s="1">
        <f>+IF(D4503=1,COUNTIF($D$2:D4503,D4503),0)</f>
        <v>0</v>
      </c>
      <c r="D4503" s="1">
        <f>+COUNTIF($E$2:E4503,E4503)</f>
        <v>1724</v>
      </c>
      <c r="E4503" s="1" t="str">
        <f t="shared" si="140"/>
        <v/>
      </c>
      <c r="F4503" s="323">
        <f t="shared" si="141"/>
        <v>4501</v>
      </c>
      <c r="G4503" s="317"/>
      <c r="H4503" s="317"/>
      <c r="I4503" s="317"/>
      <c r="J4503" s="317"/>
      <c r="K4503" s="317"/>
      <c r="L4503" s="317"/>
      <c r="M4503" s="317"/>
      <c r="N4503" s="333"/>
      <c r="O4503" s="318"/>
      <c r="P4503" s="319"/>
      <c r="Q4503" s="320"/>
      <c r="R4503" s="319"/>
      <c r="S4503" s="319"/>
      <c r="T4503" s="320"/>
      <c r="U4503" s="321"/>
      <c r="V4503" s="270"/>
    </row>
    <row r="4504" spans="3:22">
      <c r="C4504" s="1">
        <f>+IF(D4504=1,COUNTIF($D$2:D4504,D4504),0)</f>
        <v>0</v>
      </c>
      <c r="D4504" s="1">
        <f>+COUNTIF($E$2:E4504,E4504)</f>
        <v>1725</v>
      </c>
      <c r="E4504" s="1" t="str">
        <f t="shared" si="140"/>
        <v/>
      </c>
      <c r="F4504" s="323">
        <f t="shared" si="141"/>
        <v>4502</v>
      </c>
      <c r="G4504" s="317"/>
      <c r="H4504" s="317"/>
      <c r="I4504" s="317"/>
      <c r="J4504" s="317"/>
      <c r="K4504" s="317"/>
      <c r="L4504" s="317"/>
      <c r="M4504" s="317"/>
      <c r="N4504" s="333"/>
      <c r="O4504" s="318"/>
      <c r="P4504" s="319"/>
      <c r="Q4504" s="320"/>
      <c r="R4504" s="319"/>
      <c r="S4504" s="319"/>
      <c r="T4504" s="320"/>
      <c r="U4504" s="321"/>
      <c r="V4504" s="270"/>
    </row>
    <row r="4505" spans="3:22">
      <c r="C4505" s="1">
        <f>+IF(D4505=1,COUNTIF($D$2:D4505,D4505),0)</f>
        <v>0</v>
      </c>
      <c r="D4505" s="1">
        <f>+COUNTIF($E$2:E4505,E4505)</f>
        <v>1726</v>
      </c>
      <c r="E4505" s="1" t="str">
        <f t="shared" si="140"/>
        <v/>
      </c>
      <c r="F4505" s="323">
        <f t="shared" si="141"/>
        <v>4503</v>
      </c>
      <c r="G4505" s="317"/>
      <c r="H4505" s="317"/>
      <c r="I4505" s="317"/>
      <c r="J4505" s="317"/>
      <c r="K4505" s="317"/>
      <c r="L4505" s="317"/>
      <c r="M4505" s="317"/>
      <c r="N4505" s="333"/>
      <c r="O4505" s="318"/>
      <c r="P4505" s="319"/>
      <c r="Q4505" s="320"/>
      <c r="R4505" s="319"/>
      <c r="S4505" s="319"/>
      <c r="T4505" s="320"/>
      <c r="U4505" s="321"/>
      <c r="V4505" s="270"/>
    </row>
    <row r="4506" spans="3:22">
      <c r="C4506" s="1">
        <f>+IF(D4506=1,COUNTIF($D$2:D4506,D4506),0)</f>
        <v>0</v>
      </c>
      <c r="D4506" s="1">
        <f>+COUNTIF($E$2:E4506,E4506)</f>
        <v>1727</v>
      </c>
      <c r="E4506" s="1" t="str">
        <f t="shared" si="140"/>
        <v/>
      </c>
      <c r="F4506" s="323">
        <f t="shared" si="141"/>
        <v>4504</v>
      </c>
      <c r="G4506" s="317"/>
      <c r="H4506" s="317"/>
      <c r="I4506" s="317"/>
      <c r="J4506" s="317"/>
      <c r="K4506" s="317"/>
      <c r="L4506" s="317"/>
      <c r="M4506" s="317"/>
      <c r="N4506" s="333"/>
      <c r="O4506" s="318"/>
      <c r="P4506" s="319"/>
      <c r="Q4506" s="320"/>
      <c r="R4506" s="319"/>
      <c r="S4506" s="319"/>
      <c r="T4506" s="320"/>
      <c r="U4506" s="321"/>
      <c r="V4506" s="270"/>
    </row>
    <row r="4507" spans="3:22">
      <c r="C4507" s="1">
        <f>+IF(D4507=1,COUNTIF($D$2:D4507,D4507),0)</f>
        <v>0</v>
      </c>
      <c r="D4507" s="1">
        <f>+COUNTIF($E$2:E4507,E4507)</f>
        <v>1728</v>
      </c>
      <c r="E4507" s="1" t="str">
        <f t="shared" si="140"/>
        <v/>
      </c>
      <c r="F4507" s="323">
        <f t="shared" si="141"/>
        <v>4505</v>
      </c>
      <c r="G4507" s="317"/>
      <c r="H4507" s="317"/>
      <c r="I4507" s="317"/>
      <c r="J4507" s="317"/>
      <c r="K4507" s="317"/>
      <c r="L4507" s="317"/>
      <c r="M4507" s="317"/>
      <c r="N4507" s="333"/>
      <c r="O4507" s="318"/>
      <c r="P4507" s="319"/>
      <c r="Q4507" s="320"/>
      <c r="R4507" s="319"/>
      <c r="S4507" s="319"/>
      <c r="T4507" s="320"/>
      <c r="U4507" s="321"/>
      <c r="V4507" s="270"/>
    </row>
    <row r="4508" spans="3:22">
      <c r="C4508" s="1">
        <f>+IF(D4508=1,COUNTIF($D$2:D4508,D4508),0)</f>
        <v>0</v>
      </c>
      <c r="D4508" s="1">
        <f>+COUNTIF($E$2:E4508,E4508)</f>
        <v>1729</v>
      </c>
      <c r="E4508" s="1" t="str">
        <f t="shared" si="140"/>
        <v/>
      </c>
      <c r="F4508" s="323">
        <f t="shared" si="141"/>
        <v>4506</v>
      </c>
      <c r="G4508" s="317"/>
      <c r="H4508" s="317"/>
      <c r="I4508" s="317"/>
      <c r="J4508" s="317"/>
      <c r="K4508" s="317"/>
      <c r="L4508" s="317"/>
      <c r="M4508" s="317"/>
      <c r="N4508" s="333"/>
      <c r="O4508" s="318"/>
      <c r="P4508" s="319"/>
      <c r="Q4508" s="320"/>
      <c r="R4508" s="319"/>
      <c r="S4508" s="319"/>
      <c r="T4508" s="320"/>
      <c r="U4508" s="321"/>
      <c r="V4508" s="270"/>
    </row>
    <row r="4509" spans="3:22">
      <c r="C4509" s="1">
        <f>+IF(D4509=1,COUNTIF($D$2:D4509,D4509),0)</f>
        <v>0</v>
      </c>
      <c r="D4509" s="1">
        <f>+COUNTIF($E$2:E4509,E4509)</f>
        <v>1730</v>
      </c>
      <c r="E4509" s="1" t="str">
        <f t="shared" si="140"/>
        <v/>
      </c>
      <c r="F4509" s="323">
        <f t="shared" si="141"/>
        <v>4507</v>
      </c>
      <c r="G4509" s="317"/>
      <c r="H4509" s="317"/>
      <c r="I4509" s="317"/>
      <c r="J4509" s="317"/>
      <c r="K4509" s="317"/>
      <c r="L4509" s="317"/>
      <c r="M4509" s="317"/>
      <c r="N4509" s="333"/>
      <c r="O4509" s="318"/>
      <c r="P4509" s="319"/>
      <c r="Q4509" s="320"/>
      <c r="R4509" s="319"/>
      <c r="S4509" s="319"/>
      <c r="T4509" s="320"/>
      <c r="U4509" s="321"/>
      <c r="V4509" s="270"/>
    </row>
    <row r="4510" spans="3:22">
      <c r="C4510" s="1">
        <f>+IF(D4510=1,COUNTIF($D$2:D4510,D4510),0)</f>
        <v>0</v>
      </c>
      <c r="D4510" s="1">
        <f>+COUNTIF($E$2:E4510,E4510)</f>
        <v>1731</v>
      </c>
      <c r="E4510" s="1" t="str">
        <f t="shared" si="140"/>
        <v/>
      </c>
      <c r="F4510" s="323">
        <f t="shared" si="141"/>
        <v>4508</v>
      </c>
      <c r="G4510" s="317"/>
      <c r="H4510" s="317"/>
      <c r="I4510" s="317"/>
      <c r="J4510" s="317"/>
      <c r="K4510" s="317"/>
      <c r="L4510" s="317"/>
      <c r="M4510" s="317"/>
      <c r="N4510" s="333"/>
      <c r="O4510" s="318"/>
      <c r="P4510" s="319"/>
      <c r="Q4510" s="320"/>
      <c r="R4510" s="319"/>
      <c r="S4510" s="319"/>
      <c r="T4510" s="320"/>
      <c r="U4510" s="321"/>
      <c r="V4510" s="270"/>
    </row>
    <row r="4511" spans="3:22">
      <c r="C4511" s="1">
        <f>+IF(D4511=1,COUNTIF($D$2:D4511,D4511),0)</f>
        <v>0</v>
      </c>
      <c r="D4511" s="1">
        <f>+COUNTIF($E$2:E4511,E4511)</f>
        <v>1732</v>
      </c>
      <c r="E4511" s="1" t="str">
        <f t="shared" si="140"/>
        <v/>
      </c>
      <c r="F4511" s="323">
        <f t="shared" si="141"/>
        <v>4509</v>
      </c>
      <c r="G4511" s="317"/>
      <c r="H4511" s="317"/>
      <c r="I4511" s="317"/>
      <c r="J4511" s="317"/>
      <c r="K4511" s="317"/>
      <c r="L4511" s="317"/>
      <c r="M4511" s="317"/>
      <c r="N4511" s="333"/>
      <c r="O4511" s="318"/>
      <c r="P4511" s="319"/>
      <c r="Q4511" s="320"/>
      <c r="R4511" s="319"/>
      <c r="S4511" s="319"/>
      <c r="T4511" s="320"/>
      <c r="U4511" s="321"/>
      <c r="V4511" s="270"/>
    </row>
    <row r="4512" spans="3:22">
      <c r="C4512" s="1">
        <f>+IF(D4512=1,COUNTIF($D$2:D4512,D4512),0)</f>
        <v>0</v>
      </c>
      <c r="D4512" s="1">
        <f>+COUNTIF($E$2:E4512,E4512)</f>
        <v>1733</v>
      </c>
      <c r="E4512" s="1" t="str">
        <f t="shared" si="140"/>
        <v/>
      </c>
      <c r="F4512" s="323">
        <f t="shared" si="141"/>
        <v>4510</v>
      </c>
      <c r="G4512" s="317"/>
      <c r="H4512" s="317"/>
      <c r="I4512" s="317"/>
      <c r="J4512" s="317"/>
      <c r="K4512" s="317"/>
      <c r="L4512" s="317"/>
      <c r="M4512" s="317"/>
      <c r="N4512" s="333"/>
      <c r="O4512" s="318"/>
      <c r="P4512" s="319"/>
      <c r="Q4512" s="320"/>
      <c r="R4512" s="319"/>
      <c r="S4512" s="319"/>
      <c r="T4512" s="320"/>
      <c r="U4512" s="321"/>
      <c r="V4512" s="270"/>
    </row>
    <row r="4513" spans="3:22">
      <c r="C4513" s="1">
        <f>+IF(D4513=1,COUNTIF($D$2:D4513,D4513),0)</f>
        <v>0</v>
      </c>
      <c r="D4513" s="1">
        <f>+COUNTIF($E$2:E4513,E4513)</f>
        <v>1734</v>
      </c>
      <c r="E4513" s="1" t="str">
        <f t="shared" si="140"/>
        <v/>
      </c>
      <c r="F4513" s="323">
        <f t="shared" si="141"/>
        <v>4511</v>
      </c>
      <c r="G4513" s="317"/>
      <c r="H4513" s="317"/>
      <c r="I4513" s="317"/>
      <c r="J4513" s="317"/>
      <c r="K4513" s="317"/>
      <c r="L4513" s="317"/>
      <c r="M4513" s="317"/>
      <c r="N4513" s="333"/>
      <c r="O4513" s="318"/>
      <c r="P4513" s="319"/>
      <c r="Q4513" s="320"/>
      <c r="R4513" s="319"/>
      <c r="S4513" s="319"/>
      <c r="T4513" s="320"/>
      <c r="U4513" s="321"/>
      <c r="V4513" s="270"/>
    </row>
    <row r="4514" spans="3:22">
      <c r="C4514" s="1">
        <f>+IF(D4514=1,COUNTIF($D$2:D4514,D4514),0)</f>
        <v>0</v>
      </c>
      <c r="D4514" s="1">
        <f>+COUNTIF($E$2:E4514,E4514)</f>
        <v>1735</v>
      </c>
      <c r="E4514" s="1" t="str">
        <f t="shared" si="140"/>
        <v/>
      </c>
      <c r="F4514" s="323">
        <f t="shared" si="141"/>
        <v>4512</v>
      </c>
      <c r="G4514" s="317"/>
      <c r="H4514" s="317"/>
      <c r="I4514" s="317"/>
      <c r="J4514" s="317"/>
      <c r="K4514" s="317"/>
      <c r="L4514" s="317"/>
      <c r="M4514" s="317"/>
      <c r="N4514" s="333"/>
      <c r="O4514" s="318"/>
      <c r="P4514" s="319"/>
      <c r="Q4514" s="320"/>
      <c r="R4514" s="319"/>
      <c r="S4514" s="319"/>
      <c r="T4514" s="320"/>
      <c r="U4514" s="321"/>
      <c r="V4514" s="270"/>
    </row>
    <row r="4515" spans="3:22">
      <c r="C4515" s="1">
        <f>+IF(D4515=1,COUNTIF($D$2:D4515,D4515),0)</f>
        <v>0</v>
      </c>
      <c r="D4515" s="1">
        <f>+COUNTIF($E$2:E4515,E4515)</f>
        <v>1736</v>
      </c>
      <c r="E4515" s="1" t="str">
        <f t="shared" si="140"/>
        <v/>
      </c>
      <c r="F4515" s="323">
        <f t="shared" si="141"/>
        <v>4513</v>
      </c>
      <c r="G4515" s="317"/>
      <c r="H4515" s="317"/>
      <c r="I4515" s="317"/>
      <c r="J4515" s="317"/>
      <c r="K4515" s="317"/>
      <c r="L4515" s="317"/>
      <c r="M4515" s="317"/>
      <c r="N4515" s="333"/>
      <c r="O4515" s="318"/>
      <c r="P4515" s="319"/>
      <c r="Q4515" s="320"/>
      <c r="R4515" s="319"/>
      <c r="S4515" s="319"/>
      <c r="T4515" s="320"/>
      <c r="U4515" s="321"/>
      <c r="V4515" s="270"/>
    </row>
    <row r="4516" spans="3:22">
      <c r="C4516" s="1">
        <f>+IF(D4516=1,COUNTIF($D$2:D4516,D4516),0)</f>
        <v>0</v>
      </c>
      <c r="D4516" s="1">
        <f>+COUNTIF($E$2:E4516,E4516)</f>
        <v>1737</v>
      </c>
      <c r="E4516" s="1" t="str">
        <f t="shared" si="140"/>
        <v/>
      </c>
      <c r="F4516" s="323">
        <f t="shared" si="141"/>
        <v>4514</v>
      </c>
      <c r="G4516" s="317"/>
      <c r="H4516" s="317"/>
      <c r="I4516" s="317"/>
      <c r="J4516" s="317"/>
      <c r="K4516" s="317"/>
      <c r="L4516" s="317"/>
      <c r="M4516" s="317"/>
      <c r="N4516" s="333"/>
      <c r="O4516" s="318"/>
      <c r="P4516" s="319"/>
      <c r="Q4516" s="320"/>
      <c r="R4516" s="319"/>
      <c r="S4516" s="319"/>
      <c r="T4516" s="320"/>
      <c r="U4516" s="321"/>
      <c r="V4516" s="270"/>
    </row>
    <row r="4517" spans="3:22">
      <c r="C4517" s="1">
        <f>+IF(D4517=1,COUNTIF($D$2:D4517,D4517),0)</f>
        <v>0</v>
      </c>
      <c r="D4517" s="1">
        <f>+COUNTIF($E$2:E4517,E4517)</f>
        <v>1738</v>
      </c>
      <c r="E4517" s="1" t="str">
        <f t="shared" si="140"/>
        <v/>
      </c>
      <c r="F4517" s="323">
        <f t="shared" si="141"/>
        <v>4515</v>
      </c>
      <c r="G4517" s="317"/>
      <c r="H4517" s="317"/>
      <c r="I4517" s="317"/>
      <c r="J4517" s="317"/>
      <c r="K4517" s="317"/>
      <c r="L4517" s="317"/>
      <c r="M4517" s="317"/>
      <c r="N4517" s="333"/>
      <c r="O4517" s="318"/>
      <c r="P4517" s="319"/>
      <c r="Q4517" s="320"/>
      <c r="R4517" s="319"/>
      <c r="S4517" s="319"/>
      <c r="T4517" s="320"/>
      <c r="U4517" s="321"/>
      <c r="V4517" s="270"/>
    </row>
    <row r="4518" spans="3:22">
      <c r="C4518" s="1">
        <f>+IF(D4518=1,COUNTIF($D$2:D4518,D4518),0)</f>
        <v>0</v>
      </c>
      <c r="D4518" s="1">
        <f>+COUNTIF($E$2:E4518,E4518)</f>
        <v>1739</v>
      </c>
      <c r="E4518" s="1" t="str">
        <f t="shared" si="140"/>
        <v/>
      </c>
      <c r="F4518" s="323">
        <f t="shared" si="141"/>
        <v>4516</v>
      </c>
      <c r="G4518" s="317"/>
      <c r="H4518" s="317"/>
      <c r="I4518" s="317"/>
      <c r="J4518" s="317"/>
      <c r="K4518" s="317"/>
      <c r="L4518" s="317"/>
      <c r="M4518" s="317"/>
      <c r="N4518" s="333"/>
      <c r="O4518" s="318"/>
      <c r="P4518" s="319"/>
      <c r="Q4518" s="320"/>
      <c r="R4518" s="319"/>
      <c r="S4518" s="319"/>
      <c r="T4518" s="320"/>
      <c r="U4518" s="321"/>
      <c r="V4518" s="270"/>
    </row>
    <row r="4519" spans="3:22">
      <c r="C4519" s="1">
        <f>+IF(D4519=1,COUNTIF($D$2:D4519,D4519),0)</f>
        <v>0</v>
      </c>
      <c r="D4519" s="1">
        <f>+COUNTIF($E$2:E4519,E4519)</f>
        <v>1740</v>
      </c>
      <c r="E4519" s="1" t="str">
        <f t="shared" si="140"/>
        <v/>
      </c>
      <c r="F4519" s="323">
        <f t="shared" si="141"/>
        <v>4517</v>
      </c>
      <c r="G4519" s="317"/>
      <c r="H4519" s="317"/>
      <c r="I4519" s="317"/>
      <c r="J4519" s="317"/>
      <c r="K4519" s="317"/>
      <c r="L4519" s="317"/>
      <c r="M4519" s="317"/>
      <c r="N4519" s="333"/>
      <c r="O4519" s="318"/>
      <c r="P4519" s="319"/>
      <c r="Q4519" s="320"/>
      <c r="R4519" s="319"/>
      <c r="S4519" s="319"/>
      <c r="T4519" s="320"/>
      <c r="U4519" s="321"/>
      <c r="V4519" s="270"/>
    </row>
    <row r="4520" spans="3:22">
      <c r="C4520" s="1">
        <f>+IF(D4520=1,COUNTIF($D$2:D4520,D4520),0)</f>
        <v>0</v>
      </c>
      <c r="D4520" s="1">
        <f>+COUNTIF($E$2:E4520,E4520)</f>
        <v>1741</v>
      </c>
      <c r="E4520" s="1" t="str">
        <f t="shared" si="140"/>
        <v/>
      </c>
      <c r="F4520" s="323">
        <f t="shared" si="141"/>
        <v>4518</v>
      </c>
      <c r="G4520" s="317"/>
      <c r="H4520" s="317"/>
      <c r="I4520" s="317"/>
      <c r="J4520" s="317"/>
      <c r="K4520" s="317"/>
      <c r="L4520" s="317"/>
      <c r="M4520" s="317"/>
      <c r="N4520" s="333"/>
      <c r="O4520" s="318"/>
      <c r="P4520" s="319"/>
      <c r="Q4520" s="320"/>
      <c r="R4520" s="319"/>
      <c r="S4520" s="319"/>
      <c r="T4520" s="320"/>
      <c r="U4520" s="321"/>
      <c r="V4520" s="270"/>
    </row>
    <row r="4521" spans="3:22">
      <c r="C4521" s="1">
        <f>+IF(D4521=1,COUNTIF($D$2:D4521,D4521),0)</f>
        <v>0</v>
      </c>
      <c r="D4521" s="1">
        <f>+COUNTIF($E$2:E4521,E4521)</f>
        <v>1742</v>
      </c>
      <c r="E4521" s="1" t="str">
        <f t="shared" si="140"/>
        <v/>
      </c>
      <c r="F4521" s="323">
        <f t="shared" si="141"/>
        <v>4519</v>
      </c>
      <c r="G4521" s="317"/>
      <c r="H4521" s="317"/>
      <c r="I4521" s="317"/>
      <c r="J4521" s="317"/>
      <c r="K4521" s="317"/>
      <c r="L4521" s="317"/>
      <c r="M4521" s="317"/>
      <c r="N4521" s="333"/>
      <c r="O4521" s="318"/>
      <c r="P4521" s="319"/>
      <c r="Q4521" s="320"/>
      <c r="R4521" s="319"/>
      <c r="S4521" s="319"/>
      <c r="T4521" s="320"/>
      <c r="U4521" s="321"/>
      <c r="V4521" s="270"/>
    </row>
    <row r="4522" spans="3:22">
      <c r="C4522" s="1">
        <f>+IF(D4522=1,COUNTIF($D$2:D4522,D4522),0)</f>
        <v>0</v>
      </c>
      <c r="D4522" s="1">
        <f>+COUNTIF($E$2:E4522,E4522)</f>
        <v>1743</v>
      </c>
      <c r="E4522" s="1" t="str">
        <f t="shared" si="140"/>
        <v/>
      </c>
      <c r="F4522" s="323">
        <f t="shared" si="141"/>
        <v>4520</v>
      </c>
      <c r="G4522" s="317"/>
      <c r="H4522" s="317"/>
      <c r="I4522" s="317"/>
      <c r="J4522" s="317"/>
      <c r="K4522" s="317"/>
      <c r="L4522" s="317"/>
      <c r="M4522" s="317"/>
      <c r="N4522" s="333"/>
      <c r="O4522" s="318"/>
      <c r="P4522" s="319"/>
      <c r="Q4522" s="320"/>
      <c r="R4522" s="319"/>
      <c r="S4522" s="319"/>
      <c r="T4522" s="320"/>
      <c r="U4522" s="321"/>
      <c r="V4522" s="270"/>
    </row>
    <row r="4523" spans="3:22">
      <c r="C4523" s="1">
        <f>+IF(D4523=1,COUNTIF($D$2:D4523,D4523),0)</f>
        <v>0</v>
      </c>
      <c r="D4523" s="1">
        <f>+COUNTIF($E$2:E4523,E4523)</f>
        <v>1744</v>
      </c>
      <c r="E4523" s="1" t="str">
        <f t="shared" si="140"/>
        <v/>
      </c>
      <c r="F4523" s="323">
        <f t="shared" si="141"/>
        <v>4521</v>
      </c>
      <c r="G4523" s="317"/>
      <c r="H4523" s="317"/>
      <c r="I4523" s="317"/>
      <c r="J4523" s="317"/>
      <c r="K4523" s="317"/>
      <c r="L4523" s="317"/>
      <c r="M4523" s="317"/>
      <c r="N4523" s="333"/>
      <c r="O4523" s="318"/>
      <c r="P4523" s="319"/>
      <c r="Q4523" s="320"/>
      <c r="R4523" s="319"/>
      <c r="S4523" s="319"/>
      <c r="T4523" s="320"/>
      <c r="U4523" s="321"/>
      <c r="V4523" s="270"/>
    </row>
    <row r="4524" spans="3:22">
      <c r="C4524" s="1">
        <f>+IF(D4524=1,COUNTIF($D$2:D4524,D4524),0)</f>
        <v>0</v>
      </c>
      <c r="D4524" s="1">
        <f>+COUNTIF($E$2:E4524,E4524)</f>
        <v>1745</v>
      </c>
      <c r="E4524" s="1" t="str">
        <f t="shared" si="140"/>
        <v/>
      </c>
      <c r="F4524" s="323">
        <f t="shared" si="141"/>
        <v>4522</v>
      </c>
      <c r="G4524" s="317"/>
      <c r="H4524" s="317"/>
      <c r="I4524" s="317"/>
      <c r="J4524" s="317"/>
      <c r="K4524" s="317"/>
      <c r="L4524" s="317"/>
      <c r="M4524" s="317"/>
      <c r="N4524" s="333"/>
      <c r="O4524" s="318"/>
      <c r="P4524" s="319"/>
      <c r="Q4524" s="320"/>
      <c r="R4524" s="319"/>
      <c r="S4524" s="319"/>
      <c r="T4524" s="320"/>
      <c r="U4524" s="321"/>
      <c r="V4524" s="270"/>
    </row>
    <row r="4525" spans="3:22">
      <c r="C4525" s="1">
        <f>+IF(D4525=1,COUNTIF($D$2:D4525,D4525),0)</f>
        <v>0</v>
      </c>
      <c r="D4525" s="1">
        <f>+COUNTIF($E$2:E4525,E4525)</f>
        <v>1746</v>
      </c>
      <c r="E4525" s="1" t="str">
        <f t="shared" si="140"/>
        <v/>
      </c>
      <c r="F4525" s="323">
        <f t="shared" si="141"/>
        <v>4523</v>
      </c>
      <c r="G4525" s="317"/>
      <c r="H4525" s="317"/>
      <c r="I4525" s="317"/>
      <c r="J4525" s="317"/>
      <c r="K4525" s="317"/>
      <c r="L4525" s="317"/>
      <c r="M4525" s="317"/>
      <c r="N4525" s="333"/>
      <c r="O4525" s="318"/>
      <c r="P4525" s="319"/>
      <c r="Q4525" s="320"/>
      <c r="R4525" s="319"/>
      <c r="S4525" s="319"/>
      <c r="T4525" s="320"/>
      <c r="U4525" s="321"/>
      <c r="V4525" s="270"/>
    </row>
    <row r="4526" spans="3:22">
      <c r="C4526" s="1">
        <f>+IF(D4526=1,COUNTIF($D$2:D4526,D4526),0)</f>
        <v>0</v>
      </c>
      <c r="D4526" s="1">
        <f>+COUNTIF($E$2:E4526,E4526)</f>
        <v>1747</v>
      </c>
      <c r="E4526" s="1" t="str">
        <f t="shared" si="140"/>
        <v/>
      </c>
      <c r="F4526" s="323">
        <f t="shared" si="141"/>
        <v>4524</v>
      </c>
      <c r="G4526" s="317"/>
      <c r="H4526" s="317"/>
      <c r="I4526" s="317"/>
      <c r="J4526" s="317"/>
      <c r="K4526" s="317"/>
      <c r="L4526" s="317"/>
      <c r="M4526" s="317"/>
      <c r="N4526" s="333"/>
      <c r="O4526" s="318"/>
      <c r="P4526" s="319"/>
      <c r="Q4526" s="320"/>
      <c r="R4526" s="319"/>
      <c r="S4526" s="319"/>
      <c r="T4526" s="320"/>
      <c r="U4526" s="321"/>
      <c r="V4526" s="270"/>
    </row>
    <row r="4527" spans="3:22">
      <c r="C4527" s="1">
        <f>+IF(D4527=1,COUNTIF($D$2:D4527,D4527),0)</f>
        <v>0</v>
      </c>
      <c r="D4527" s="1">
        <f>+COUNTIF($E$2:E4527,E4527)</f>
        <v>1748</v>
      </c>
      <c r="E4527" s="1" t="str">
        <f t="shared" si="140"/>
        <v/>
      </c>
      <c r="F4527" s="323">
        <f t="shared" si="141"/>
        <v>4525</v>
      </c>
      <c r="G4527" s="317"/>
      <c r="H4527" s="317"/>
      <c r="I4527" s="317"/>
      <c r="J4527" s="317"/>
      <c r="K4527" s="317"/>
      <c r="L4527" s="317"/>
      <c r="M4527" s="317"/>
      <c r="N4527" s="333"/>
      <c r="O4527" s="318"/>
      <c r="P4527" s="319"/>
      <c r="Q4527" s="320"/>
      <c r="R4527" s="319"/>
      <c r="S4527" s="319"/>
      <c r="T4527" s="320"/>
      <c r="U4527" s="321"/>
      <c r="V4527" s="270"/>
    </row>
    <row r="4528" spans="3:22">
      <c r="C4528" s="1">
        <f>+IF(D4528=1,COUNTIF($D$2:D4528,D4528),0)</f>
        <v>0</v>
      </c>
      <c r="D4528" s="1">
        <f>+COUNTIF($E$2:E4528,E4528)</f>
        <v>1749</v>
      </c>
      <c r="E4528" s="1" t="str">
        <f t="shared" si="140"/>
        <v/>
      </c>
      <c r="F4528" s="323">
        <f t="shared" si="141"/>
        <v>4526</v>
      </c>
      <c r="G4528" s="317"/>
      <c r="H4528" s="317"/>
      <c r="I4528" s="317"/>
      <c r="J4528" s="317"/>
      <c r="K4528" s="317"/>
      <c r="L4528" s="317"/>
      <c r="M4528" s="317"/>
      <c r="N4528" s="333"/>
      <c r="O4528" s="318"/>
      <c r="P4528" s="319"/>
      <c r="Q4528" s="320"/>
      <c r="R4528" s="319"/>
      <c r="S4528" s="319"/>
      <c r="T4528" s="320"/>
      <c r="U4528" s="321"/>
      <c r="V4528" s="270"/>
    </row>
    <row r="4529" spans="3:22">
      <c r="C4529" s="1">
        <f>+IF(D4529=1,COUNTIF($D$2:D4529,D4529),0)</f>
        <v>0</v>
      </c>
      <c r="D4529" s="1">
        <f>+COUNTIF($E$2:E4529,E4529)</f>
        <v>1750</v>
      </c>
      <c r="E4529" s="1" t="str">
        <f t="shared" si="140"/>
        <v/>
      </c>
      <c r="F4529" s="323">
        <f t="shared" si="141"/>
        <v>4527</v>
      </c>
      <c r="G4529" s="317"/>
      <c r="H4529" s="317"/>
      <c r="I4529" s="317"/>
      <c r="J4529" s="317"/>
      <c r="K4529" s="317"/>
      <c r="L4529" s="317"/>
      <c r="M4529" s="317"/>
      <c r="N4529" s="333"/>
      <c r="O4529" s="318"/>
      <c r="P4529" s="319"/>
      <c r="Q4529" s="320"/>
      <c r="R4529" s="319"/>
      <c r="S4529" s="319"/>
      <c r="T4529" s="320"/>
      <c r="U4529" s="321"/>
      <c r="V4529" s="270"/>
    </row>
    <row r="4530" spans="3:22">
      <c r="C4530" s="1">
        <f>+IF(D4530=1,COUNTIF($D$2:D4530,D4530),0)</f>
        <v>0</v>
      </c>
      <c r="D4530" s="1">
        <f>+COUNTIF($E$2:E4530,E4530)</f>
        <v>1751</v>
      </c>
      <c r="E4530" s="1" t="str">
        <f t="shared" si="140"/>
        <v/>
      </c>
      <c r="F4530" s="323">
        <f t="shared" si="141"/>
        <v>4528</v>
      </c>
      <c r="G4530" s="317"/>
      <c r="H4530" s="317"/>
      <c r="I4530" s="317"/>
      <c r="J4530" s="317"/>
      <c r="K4530" s="317"/>
      <c r="L4530" s="317"/>
      <c r="M4530" s="317"/>
      <c r="N4530" s="333"/>
      <c r="O4530" s="318"/>
      <c r="P4530" s="319"/>
      <c r="Q4530" s="320"/>
      <c r="R4530" s="319"/>
      <c r="S4530" s="319"/>
      <c r="T4530" s="320"/>
      <c r="U4530" s="321"/>
      <c r="V4530" s="270"/>
    </row>
    <row r="4531" spans="3:22">
      <c r="C4531" s="1">
        <f>+IF(D4531=1,COUNTIF($D$2:D4531,D4531),0)</f>
        <v>0</v>
      </c>
      <c r="D4531" s="1">
        <f>+COUNTIF($E$2:E4531,E4531)</f>
        <v>1752</v>
      </c>
      <c r="E4531" s="1" t="str">
        <f t="shared" si="140"/>
        <v/>
      </c>
      <c r="F4531" s="323">
        <f t="shared" si="141"/>
        <v>4529</v>
      </c>
      <c r="G4531" s="317"/>
      <c r="H4531" s="317"/>
      <c r="I4531" s="317"/>
      <c r="J4531" s="317"/>
      <c r="K4531" s="317"/>
      <c r="L4531" s="317"/>
      <c r="M4531" s="317"/>
      <c r="N4531" s="333"/>
      <c r="O4531" s="318"/>
      <c r="P4531" s="319"/>
      <c r="Q4531" s="320"/>
      <c r="R4531" s="319"/>
      <c r="S4531" s="319"/>
      <c r="T4531" s="320"/>
      <c r="U4531" s="321"/>
      <c r="V4531" s="270"/>
    </row>
    <row r="4532" spans="3:22">
      <c r="C4532" s="1">
        <f>+IF(D4532=1,COUNTIF($D$2:D4532,D4532),0)</f>
        <v>0</v>
      </c>
      <c r="D4532" s="1">
        <f>+COUNTIF($E$2:E4532,E4532)</f>
        <v>1753</v>
      </c>
      <c r="E4532" s="1" t="str">
        <f t="shared" si="140"/>
        <v/>
      </c>
      <c r="F4532" s="323">
        <f t="shared" si="141"/>
        <v>4530</v>
      </c>
      <c r="G4532" s="317"/>
      <c r="H4532" s="317"/>
      <c r="I4532" s="317"/>
      <c r="J4532" s="317"/>
      <c r="K4532" s="317"/>
      <c r="L4532" s="317"/>
      <c r="M4532" s="317"/>
      <c r="N4532" s="333"/>
      <c r="O4532" s="318"/>
      <c r="P4532" s="319"/>
      <c r="Q4532" s="320"/>
      <c r="R4532" s="319"/>
      <c r="S4532" s="319"/>
      <c r="T4532" s="320"/>
      <c r="U4532" s="321"/>
      <c r="V4532" s="270"/>
    </row>
    <row r="4533" spans="3:22">
      <c r="C4533" s="1">
        <f>+IF(D4533=1,COUNTIF($D$2:D4533,D4533),0)</f>
        <v>0</v>
      </c>
      <c r="D4533" s="1">
        <f>+COUNTIF($E$2:E4533,E4533)</f>
        <v>1754</v>
      </c>
      <c r="E4533" s="1" t="str">
        <f t="shared" si="140"/>
        <v/>
      </c>
      <c r="F4533" s="323">
        <f t="shared" si="141"/>
        <v>4531</v>
      </c>
      <c r="G4533" s="317"/>
      <c r="H4533" s="317"/>
      <c r="I4533" s="317"/>
      <c r="J4533" s="317"/>
      <c r="K4533" s="317"/>
      <c r="L4533" s="317"/>
      <c r="M4533" s="317"/>
      <c r="N4533" s="333"/>
      <c r="O4533" s="318"/>
      <c r="P4533" s="319"/>
      <c r="Q4533" s="320"/>
      <c r="R4533" s="319"/>
      <c r="S4533" s="319"/>
      <c r="T4533" s="320"/>
      <c r="U4533" s="321"/>
      <c r="V4533" s="270"/>
    </row>
    <row r="4534" spans="3:22">
      <c r="C4534" s="1">
        <f>+IF(D4534=1,COUNTIF($D$2:D4534,D4534),0)</f>
        <v>0</v>
      </c>
      <c r="D4534" s="1">
        <f>+COUNTIF($E$2:E4534,E4534)</f>
        <v>1755</v>
      </c>
      <c r="E4534" s="1" t="str">
        <f t="shared" si="140"/>
        <v/>
      </c>
      <c r="F4534" s="323">
        <f t="shared" si="141"/>
        <v>4532</v>
      </c>
      <c r="G4534" s="317"/>
      <c r="H4534" s="317"/>
      <c r="I4534" s="317"/>
      <c r="J4534" s="317"/>
      <c r="K4534" s="317"/>
      <c r="L4534" s="317"/>
      <c r="M4534" s="317"/>
      <c r="N4534" s="333"/>
      <c r="O4534" s="318"/>
      <c r="P4534" s="319"/>
      <c r="Q4534" s="320"/>
      <c r="R4534" s="319"/>
      <c r="S4534" s="319"/>
      <c r="T4534" s="320"/>
      <c r="U4534" s="321"/>
      <c r="V4534" s="270"/>
    </row>
    <row r="4535" spans="3:22">
      <c r="C4535" s="1">
        <f>+IF(D4535=1,COUNTIF($D$2:D4535,D4535),0)</f>
        <v>0</v>
      </c>
      <c r="D4535" s="1">
        <f>+COUNTIF($E$2:E4535,E4535)</f>
        <v>1756</v>
      </c>
      <c r="E4535" s="1" t="str">
        <f t="shared" si="140"/>
        <v/>
      </c>
      <c r="F4535" s="323">
        <f t="shared" si="141"/>
        <v>4533</v>
      </c>
      <c r="G4535" s="317"/>
      <c r="H4535" s="317"/>
      <c r="I4535" s="317"/>
      <c r="J4535" s="317"/>
      <c r="K4535" s="317"/>
      <c r="L4535" s="317"/>
      <c r="M4535" s="317"/>
      <c r="N4535" s="333"/>
      <c r="O4535" s="318"/>
      <c r="P4535" s="319"/>
      <c r="Q4535" s="320"/>
      <c r="R4535" s="319"/>
      <c r="S4535" s="319"/>
      <c r="T4535" s="320"/>
      <c r="U4535" s="321"/>
      <c r="V4535" s="270"/>
    </row>
    <row r="4536" spans="3:22">
      <c r="C4536" s="1">
        <f>+IF(D4536=1,COUNTIF($D$2:D4536,D4536),0)</f>
        <v>0</v>
      </c>
      <c r="D4536" s="1">
        <f>+COUNTIF($E$2:E4536,E4536)</f>
        <v>1757</v>
      </c>
      <c r="E4536" s="1" t="str">
        <f t="shared" si="140"/>
        <v/>
      </c>
      <c r="F4536" s="323">
        <f t="shared" si="141"/>
        <v>4534</v>
      </c>
      <c r="G4536" s="317"/>
      <c r="H4536" s="317"/>
      <c r="I4536" s="317"/>
      <c r="J4536" s="317"/>
      <c r="K4536" s="317"/>
      <c r="L4536" s="317"/>
      <c r="M4536" s="317"/>
      <c r="N4536" s="333"/>
      <c r="O4536" s="318"/>
      <c r="P4536" s="319"/>
      <c r="Q4536" s="320"/>
      <c r="R4536" s="319"/>
      <c r="S4536" s="319"/>
      <c r="T4536" s="320"/>
      <c r="U4536" s="321"/>
      <c r="V4536" s="270"/>
    </row>
    <row r="4537" spans="3:22">
      <c r="C4537" s="1">
        <f>+IF(D4537=1,COUNTIF($D$2:D4537,D4537),0)</f>
        <v>0</v>
      </c>
      <c r="D4537" s="1">
        <f>+COUNTIF($E$2:E4537,E4537)</f>
        <v>1758</v>
      </c>
      <c r="E4537" s="1" t="str">
        <f t="shared" si="140"/>
        <v/>
      </c>
      <c r="F4537" s="323">
        <f t="shared" si="141"/>
        <v>4535</v>
      </c>
      <c r="G4537" s="317"/>
      <c r="H4537" s="317"/>
      <c r="I4537" s="317"/>
      <c r="J4537" s="317"/>
      <c r="K4537" s="317"/>
      <c r="L4537" s="317"/>
      <c r="M4537" s="317"/>
      <c r="N4537" s="333"/>
      <c r="O4537" s="318"/>
      <c r="P4537" s="319"/>
      <c r="Q4537" s="320"/>
      <c r="R4537" s="319"/>
      <c r="S4537" s="319"/>
      <c r="T4537" s="320"/>
      <c r="U4537" s="321"/>
      <c r="V4537" s="270"/>
    </row>
    <row r="4538" spans="3:22">
      <c r="C4538" s="1">
        <f>+IF(D4538=1,COUNTIF($D$2:D4538,D4538),0)</f>
        <v>0</v>
      </c>
      <c r="D4538" s="1">
        <f>+COUNTIF($E$2:E4538,E4538)</f>
        <v>1759</v>
      </c>
      <c r="E4538" s="1" t="str">
        <f t="shared" si="140"/>
        <v/>
      </c>
      <c r="F4538" s="323">
        <f t="shared" si="141"/>
        <v>4536</v>
      </c>
      <c r="G4538" s="317"/>
      <c r="H4538" s="317"/>
      <c r="I4538" s="317"/>
      <c r="J4538" s="317"/>
      <c r="K4538" s="317"/>
      <c r="L4538" s="317"/>
      <c r="M4538" s="317"/>
      <c r="N4538" s="333"/>
      <c r="O4538" s="318"/>
      <c r="P4538" s="319"/>
      <c r="Q4538" s="320"/>
      <c r="R4538" s="319"/>
      <c r="S4538" s="319"/>
      <c r="T4538" s="320"/>
      <c r="U4538" s="321"/>
      <c r="V4538" s="270"/>
    </row>
    <row r="4539" spans="3:22">
      <c r="C4539" s="1">
        <f>+IF(D4539=1,COUNTIF($D$2:D4539,D4539),0)</f>
        <v>0</v>
      </c>
      <c r="D4539" s="1">
        <f>+COUNTIF($E$2:E4539,E4539)</f>
        <v>1760</v>
      </c>
      <c r="E4539" s="1" t="str">
        <f t="shared" si="140"/>
        <v/>
      </c>
      <c r="F4539" s="323">
        <f t="shared" si="141"/>
        <v>4537</v>
      </c>
      <c r="G4539" s="317"/>
      <c r="H4539" s="317"/>
      <c r="I4539" s="317"/>
      <c r="J4539" s="317"/>
      <c r="K4539" s="317"/>
      <c r="L4539" s="317"/>
      <c r="M4539" s="317"/>
      <c r="N4539" s="333"/>
      <c r="O4539" s="318"/>
      <c r="P4539" s="319"/>
      <c r="Q4539" s="320"/>
      <c r="R4539" s="319"/>
      <c r="S4539" s="319"/>
      <c r="T4539" s="320"/>
      <c r="U4539" s="321"/>
      <c r="V4539" s="270"/>
    </row>
    <row r="4540" spans="3:22">
      <c r="C4540" s="1">
        <f>+IF(D4540=1,COUNTIF($D$2:D4540,D4540),0)</f>
        <v>0</v>
      </c>
      <c r="D4540" s="1">
        <f>+COUNTIF($E$2:E4540,E4540)</f>
        <v>1761</v>
      </c>
      <c r="E4540" s="1" t="str">
        <f t="shared" si="140"/>
        <v/>
      </c>
      <c r="F4540" s="323">
        <f t="shared" si="141"/>
        <v>4538</v>
      </c>
      <c r="G4540" s="317"/>
      <c r="H4540" s="317"/>
      <c r="I4540" s="317"/>
      <c r="J4540" s="317"/>
      <c r="K4540" s="317"/>
      <c r="L4540" s="317"/>
      <c r="M4540" s="317"/>
      <c r="N4540" s="333"/>
      <c r="O4540" s="318"/>
      <c r="P4540" s="319"/>
      <c r="Q4540" s="320"/>
      <c r="R4540" s="319"/>
      <c r="S4540" s="319"/>
      <c r="T4540" s="320"/>
      <c r="U4540" s="321"/>
      <c r="V4540" s="270"/>
    </row>
    <row r="4541" spans="3:22">
      <c r="C4541" s="1">
        <f>+IF(D4541=1,COUNTIF($D$2:D4541,D4541),0)</f>
        <v>0</v>
      </c>
      <c r="D4541" s="1">
        <f>+COUNTIF($E$2:E4541,E4541)</f>
        <v>1762</v>
      </c>
      <c r="E4541" s="1" t="str">
        <f t="shared" si="140"/>
        <v/>
      </c>
      <c r="F4541" s="323">
        <f t="shared" si="141"/>
        <v>4539</v>
      </c>
      <c r="G4541" s="317"/>
      <c r="H4541" s="317"/>
      <c r="I4541" s="317"/>
      <c r="J4541" s="317"/>
      <c r="K4541" s="317"/>
      <c r="L4541" s="317"/>
      <c r="M4541" s="317"/>
      <c r="N4541" s="333"/>
      <c r="O4541" s="318"/>
      <c r="P4541" s="319"/>
      <c r="Q4541" s="320"/>
      <c r="R4541" s="319"/>
      <c r="S4541" s="319"/>
      <c r="T4541" s="320"/>
      <c r="U4541" s="321"/>
      <c r="V4541" s="270"/>
    </row>
    <row r="4542" spans="3:22">
      <c r="C4542" s="1">
        <f>+IF(D4542=1,COUNTIF($D$2:D4542,D4542),0)</f>
        <v>0</v>
      </c>
      <c r="D4542" s="1">
        <f>+COUNTIF($E$2:E4542,E4542)</f>
        <v>1763</v>
      </c>
      <c r="E4542" s="1" t="str">
        <f t="shared" si="140"/>
        <v/>
      </c>
      <c r="F4542" s="323">
        <f t="shared" si="141"/>
        <v>4540</v>
      </c>
      <c r="G4542" s="317"/>
      <c r="H4542" s="317"/>
      <c r="I4542" s="317"/>
      <c r="J4542" s="317"/>
      <c r="K4542" s="317"/>
      <c r="L4542" s="317"/>
      <c r="M4542" s="317"/>
      <c r="N4542" s="333"/>
      <c r="O4542" s="318"/>
      <c r="P4542" s="319"/>
      <c r="Q4542" s="320"/>
      <c r="R4542" s="319"/>
      <c r="S4542" s="319"/>
      <c r="T4542" s="320"/>
      <c r="U4542" s="321"/>
      <c r="V4542" s="270"/>
    </row>
    <row r="4543" spans="3:22">
      <c r="C4543" s="1">
        <f>+IF(D4543=1,COUNTIF($D$2:D4543,D4543),0)</f>
        <v>0</v>
      </c>
      <c r="D4543" s="1">
        <f>+COUNTIF($E$2:E4543,E4543)</f>
        <v>1764</v>
      </c>
      <c r="E4543" s="1" t="str">
        <f t="shared" si="140"/>
        <v/>
      </c>
      <c r="F4543" s="323">
        <f t="shared" si="141"/>
        <v>4541</v>
      </c>
      <c r="G4543" s="317"/>
      <c r="H4543" s="317"/>
      <c r="I4543" s="317"/>
      <c r="J4543" s="317"/>
      <c r="K4543" s="317"/>
      <c r="L4543" s="317"/>
      <c r="M4543" s="317"/>
      <c r="N4543" s="333"/>
      <c r="O4543" s="318"/>
      <c r="P4543" s="319"/>
      <c r="Q4543" s="320"/>
      <c r="R4543" s="319"/>
      <c r="S4543" s="319"/>
      <c r="T4543" s="320"/>
      <c r="U4543" s="321"/>
      <c r="V4543" s="270"/>
    </row>
    <row r="4544" spans="3:22">
      <c r="C4544" s="1">
        <f>+IF(D4544=1,COUNTIF($D$2:D4544,D4544),0)</f>
        <v>0</v>
      </c>
      <c r="D4544" s="1">
        <f>+COUNTIF($E$2:E4544,E4544)</f>
        <v>1765</v>
      </c>
      <c r="E4544" s="1" t="str">
        <f t="shared" si="140"/>
        <v/>
      </c>
      <c r="F4544" s="323">
        <f t="shared" si="141"/>
        <v>4542</v>
      </c>
      <c r="G4544" s="317"/>
      <c r="H4544" s="317"/>
      <c r="I4544" s="317"/>
      <c r="J4544" s="317"/>
      <c r="K4544" s="317"/>
      <c r="L4544" s="317"/>
      <c r="M4544" s="317"/>
      <c r="N4544" s="333"/>
      <c r="O4544" s="318"/>
      <c r="P4544" s="319"/>
      <c r="Q4544" s="320"/>
      <c r="R4544" s="319"/>
      <c r="S4544" s="319"/>
      <c r="T4544" s="320"/>
      <c r="U4544" s="321"/>
      <c r="V4544" s="270"/>
    </row>
    <row r="4545" spans="3:22">
      <c r="C4545" s="1">
        <f>+IF(D4545=1,COUNTIF($D$2:D4545,D4545),0)</f>
        <v>0</v>
      </c>
      <c r="D4545" s="1">
        <f>+COUNTIF($E$2:E4545,E4545)</f>
        <v>1766</v>
      </c>
      <c r="E4545" s="1" t="str">
        <f t="shared" si="140"/>
        <v/>
      </c>
      <c r="F4545" s="323">
        <f t="shared" si="141"/>
        <v>4543</v>
      </c>
      <c r="G4545" s="317"/>
      <c r="H4545" s="317"/>
      <c r="I4545" s="317"/>
      <c r="J4545" s="317"/>
      <c r="K4545" s="317"/>
      <c r="L4545" s="317"/>
      <c r="M4545" s="317"/>
      <c r="N4545" s="333"/>
      <c r="O4545" s="318"/>
      <c r="P4545" s="319"/>
      <c r="Q4545" s="320"/>
      <c r="R4545" s="319"/>
      <c r="S4545" s="319"/>
      <c r="T4545" s="320"/>
      <c r="U4545" s="321"/>
      <c r="V4545" s="270"/>
    </row>
    <row r="4546" spans="3:22">
      <c r="C4546" s="1">
        <f>+IF(D4546=1,COUNTIF($D$2:D4546,D4546),0)</f>
        <v>0</v>
      </c>
      <c r="D4546" s="1">
        <f>+COUNTIF($E$2:E4546,E4546)</f>
        <v>1767</v>
      </c>
      <c r="E4546" s="1" t="str">
        <f t="shared" si="140"/>
        <v/>
      </c>
      <c r="F4546" s="323">
        <f t="shared" si="141"/>
        <v>4544</v>
      </c>
      <c r="G4546" s="317"/>
      <c r="H4546" s="317"/>
      <c r="I4546" s="317"/>
      <c r="J4546" s="317"/>
      <c r="K4546" s="317"/>
      <c r="L4546" s="317"/>
      <c r="M4546" s="317"/>
      <c r="N4546" s="333"/>
      <c r="O4546" s="318"/>
      <c r="P4546" s="319"/>
      <c r="Q4546" s="320"/>
      <c r="R4546" s="319"/>
      <c r="S4546" s="319"/>
      <c r="T4546" s="320"/>
      <c r="U4546" s="321"/>
      <c r="V4546" s="270"/>
    </row>
    <row r="4547" spans="3:22">
      <c r="C4547" s="1">
        <f>+IF(D4547=1,COUNTIF($D$2:D4547,D4547),0)</f>
        <v>0</v>
      </c>
      <c r="D4547" s="1">
        <f>+COUNTIF($E$2:E4547,E4547)</f>
        <v>1768</v>
      </c>
      <c r="E4547" s="1" t="str">
        <f t="shared" si="140"/>
        <v/>
      </c>
      <c r="F4547" s="323">
        <f t="shared" si="141"/>
        <v>4545</v>
      </c>
      <c r="G4547" s="317"/>
      <c r="H4547" s="317"/>
      <c r="I4547" s="317"/>
      <c r="J4547" s="317"/>
      <c r="K4547" s="317"/>
      <c r="L4547" s="317"/>
      <c r="M4547" s="317"/>
      <c r="N4547" s="333"/>
      <c r="O4547" s="318"/>
      <c r="P4547" s="319"/>
      <c r="Q4547" s="320"/>
      <c r="R4547" s="319"/>
      <c r="S4547" s="319"/>
      <c r="T4547" s="320"/>
      <c r="U4547" s="321"/>
      <c r="V4547" s="270"/>
    </row>
    <row r="4548" spans="3:22">
      <c r="C4548" s="1">
        <f>+IF(D4548=1,COUNTIF($D$2:D4548,D4548),0)</f>
        <v>0</v>
      </c>
      <c r="D4548" s="1">
        <f>+COUNTIF($E$2:E4548,E4548)</f>
        <v>1769</v>
      </c>
      <c r="E4548" s="1" t="str">
        <f t="shared" ref="E4548:E4611" si="142">+K4548&amp;N4548</f>
        <v/>
      </c>
      <c r="F4548" s="323">
        <f t="shared" si="141"/>
        <v>4546</v>
      </c>
      <c r="G4548" s="317"/>
      <c r="H4548" s="317"/>
      <c r="I4548" s="317"/>
      <c r="J4548" s="317"/>
      <c r="K4548" s="317"/>
      <c r="L4548" s="317"/>
      <c r="M4548" s="317"/>
      <c r="N4548" s="333"/>
      <c r="O4548" s="318"/>
      <c r="P4548" s="319"/>
      <c r="Q4548" s="320"/>
      <c r="R4548" s="319"/>
      <c r="S4548" s="319"/>
      <c r="T4548" s="320"/>
      <c r="U4548" s="321"/>
      <c r="V4548" s="270"/>
    </row>
    <row r="4549" spans="3:22">
      <c r="C4549" s="1">
        <f>+IF(D4549=1,COUNTIF($D$2:D4549,D4549),0)</f>
        <v>0</v>
      </c>
      <c r="D4549" s="1">
        <f>+COUNTIF($E$2:E4549,E4549)</f>
        <v>1770</v>
      </c>
      <c r="E4549" s="1" t="str">
        <f t="shared" si="142"/>
        <v/>
      </c>
      <c r="F4549" s="323">
        <f t="shared" ref="F4549:F4612" si="143">ROW()-2</f>
        <v>4547</v>
      </c>
      <c r="G4549" s="317"/>
      <c r="H4549" s="317"/>
      <c r="I4549" s="317"/>
      <c r="J4549" s="317"/>
      <c r="K4549" s="317"/>
      <c r="L4549" s="317"/>
      <c r="M4549" s="317"/>
      <c r="N4549" s="333"/>
      <c r="O4549" s="318"/>
      <c r="P4549" s="319"/>
      <c r="Q4549" s="320"/>
      <c r="R4549" s="319"/>
      <c r="S4549" s="319"/>
      <c r="T4549" s="320"/>
      <c r="U4549" s="321"/>
      <c r="V4549" s="270"/>
    </row>
    <row r="4550" spans="3:22">
      <c r="C4550" s="1">
        <f>+IF(D4550=1,COUNTIF($D$2:D4550,D4550),0)</f>
        <v>0</v>
      </c>
      <c r="D4550" s="1">
        <f>+COUNTIF($E$2:E4550,E4550)</f>
        <v>1771</v>
      </c>
      <c r="E4550" s="1" t="str">
        <f t="shared" si="142"/>
        <v/>
      </c>
      <c r="F4550" s="323">
        <f t="shared" si="143"/>
        <v>4548</v>
      </c>
      <c r="G4550" s="317"/>
      <c r="H4550" s="317"/>
      <c r="I4550" s="317"/>
      <c r="J4550" s="317"/>
      <c r="K4550" s="317"/>
      <c r="L4550" s="317"/>
      <c r="M4550" s="317"/>
      <c r="N4550" s="333"/>
      <c r="O4550" s="318"/>
      <c r="P4550" s="319"/>
      <c r="Q4550" s="320"/>
      <c r="R4550" s="319"/>
      <c r="S4550" s="319"/>
      <c r="T4550" s="320"/>
      <c r="U4550" s="321"/>
      <c r="V4550" s="270"/>
    </row>
    <row r="4551" spans="3:22">
      <c r="C4551" s="1">
        <f>+IF(D4551=1,COUNTIF($D$2:D4551,D4551),0)</f>
        <v>0</v>
      </c>
      <c r="D4551" s="1">
        <f>+COUNTIF($E$2:E4551,E4551)</f>
        <v>1772</v>
      </c>
      <c r="E4551" s="1" t="str">
        <f t="shared" si="142"/>
        <v/>
      </c>
      <c r="F4551" s="323">
        <f t="shared" si="143"/>
        <v>4549</v>
      </c>
      <c r="G4551" s="317"/>
      <c r="H4551" s="317"/>
      <c r="I4551" s="317"/>
      <c r="J4551" s="317"/>
      <c r="K4551" s="317"/>
      <c r="L4551" s="317"/>
      <c r="M4551" s="317"/>
      <c r="N4551" s="333"/>
      <c r="O4551" s="318"/>
      <c r="P4551" s="319"/>
      <c r="Q4551" s="320"/>
      <c r="R4551" s="319"/>
      <c r="S4551" s="319"/>
      <c r="T4551" s="320"/>
      <c r="U4551" s="321"/>
      <c r="V4551" s="270"/>
    </row>
    <row r="4552" spans="3:22">
      <c r="C4552" s="1">
        <f>+IF(D4552=1,COUNTIF($D$2:D4552,D4552),0)</f>
        <v>0</v>
      </c>
      <c r="D4552" s="1">
        <f>+COUNTIF($E$2:E4552,E4552)</f>
        <v>1773</v>
      </c>
      <c r="E4552" s="1" t="str">
        <f t="shared" si="142"/>
        <v/>
      </c>
      <c r="F4552" s="323">
        <f t="shared" si="143"/>
        <v>4550</v>
      </c>
      <c r="G4552" s="317"/>
      <c r="H4552" s="317"/>
      <c r="I4552" s="317"/>
      <c r="J4552" s="317"/>
      <c r="K4552" s="317"/>
      <c r="L4552" s="317"/>
      <c r="M4552" s="317"/>
      <c r="N4552" s="333"/>
      <c r="O4552" s="318"/>
      <c r="P4552" s="319"/>
      <c r="Q4552" s="320"/>
      <c r="R4552" s="319"/>
      <c r="S4552" s="319"/>
      <c r="T4552" s="320"/>
      <c r="U4552" s="321"/>
      <c r="V4552" s="270"/>
    </row>
    <row r="4553" spans="3:22">
      <c r="C4553" s="1">
        <f>+IF(D4553=1,COUNTIF($D$2:D4553,D4553),0)</f>
        <v>0</v>
      </c>
      <c r="D4553" s="1">
        <f>+COUNTIF($E$2:E4553,E4553)</f>
        <v>1774</v>
      </c>
      <c r="E4553" s="1" t="str">
        <f t="shared" si="142"/>
        <v/>
      </c>
      <c r="F4553" s="323">
        <f t="shared" si="143"/>
        <v>4551</v>
      </c>
      <c r="G4553" s="317"/>
      <c r="H4553" s="317"/>
      <c r="I4553" s="317"/>
      <c r="J4553" s="317"/>
      <c r="K4553" s="317"/>
      <c r="L4553" s="317"/>
      <c r="M4553" s="317"/>
      <c r="N4553" s="333"/>
      <c r="O4553" s="318"/>
      <c r="P4553" s="319"/>
      <c r="Q4553" s="320"/>
      <c r="R4553" s="319"/>
      <c r="S4553" s="319"/>
      <c r="T4553" s="320"/>
      <c r="U4553" s="321"/>
      <c r="V4553" s="270"/>
    </row>
    <row r="4554" spans="3:22">
      <c r="C4554" s="1">
        <f>+IF(D4554=1,COUNTIF($D$2:D4554,D4554),0)</f>
        <v>0</v>
      </c>
      <c r="D4554" s="1">
        <f>+COUNTIF($E$2:E4554,E4554)</f>
        <v>1775</v>
      </c>
      <c r="E4554" s="1" t="str">
        <f t="shared" si="142"/>
        <v/>
      </c>
      <c r="F4554" s="323">
        <f t="shared" si="143"/>
        <v>4552</v>
      </c>
      <c r="G4554" s="317"/>
      <c r="H4554" s="317"/>
      <c r="I4554" s="317"/>
      <c r="J4554" s="317"/>
      <c r="K4554" s="317"/>
      <c r="L4554" s="317"/>
      <c r="M4554" s="317"/>
      <c r="N4554" s="333"/>
      <c r="O4554" s="318"/>
      <c r="P4554" s="319"/>
      <c r="Q4554" s="320"/>
      <c r="R4554" s="319"/>
      <c r="S4554" s="319"/>
      <c r="T4554" s="320"/>
      <c r="U4554" s="321"/>
      <c r="V4554" s="270"/>
    </row>
    <row r="4555" spans="3:22">
      <c r="C4555" s="1">
        <f>+IF(D4555=1,COUNTIF($D$2:D4555,D4555),0)</f>
        <v>0</v>
      </c>
      <c r="D4555" s="1">
        <f>+COUNTIF($E$2:E4555,E4555)</f>
        <v>1776</v>
      </c>
      <c r="E4555" s="1" t="str">
        <f t="shared" si="142"/>
        <v/>
      </c>
      <c r="F4555" s="323">
        <f t="shared" si="143"/>
        <v>4553</v>
      </c>
      <c r="G4555" s="317"/>
      <c r="H4555" s="317"/>
      <c r="I4555" s="317"/>
      <c r="J4555" s="317"/>
      <c r="K4555" s="317"/>
      <c r="L4555" s="317"/>
      <c r="M4555" s="317"/>
      <c r="N4555" s="333"/>
      <c r="O4555" s="318"/>
      <c r="P4555" s="319"/>
      <c r="Q4555" s="320"/>
      <c r="R4555" s="319"/>
      <c r="S4555" s="319"/>
      <c r="T4555" s="320"/>
      <c r="U4555" s="321"/>
      <c r="V4555" s="270"/>
    </row>
    <row r="4556" spans="3:22">
      <c r="C4556" s="1">
        <f>+IF(D4556=1,COUNTIF($D$2:D4556,D4556),0)</f>
        <v>0</v>
      </c>
      <c r="D4556" s="1">
        <f>+COUNTIF($E$2:E4556,E4556)</f>
        <v>1777</v>
      </c>
      <c r="E4556" s="1" t="str">
        <f t="shared" si="142"/>
        <v/>
      </c>
      <c r="F4556" s="323">
        <f t="shared" si="143"/>
        <v>4554</v>
      </c>
      <c r="G4556" s="317"/>
      <c r="H4556" s="317"/>
      <c r="I4556" s="317"/>
      <c r="J4556" s="317"/>
      <c r="K4556" s="317"/>
      <c r="L4556" s="317"/>
      <c r="M4556" s="317"/>
      <c r="N4556" s="333"/>
      <c r="O4556" s="318"/>
      <c r="P4556" s="319"/>
      <c r="Q4556" s="320"/>
      <c r="R4556" s="319"/>
      <c r="S4556" s="319"/>
      <c r="T4556" s="320"/>
      <c r="U4556" s="321"/>
      <c r="V4556" s="270"/>
    </row>
    <row r="4557" spans="3:22">
      <c r="C4557" s="1">
        <f>+IF(D4557=1,COUNTIF($D$2:D4557,D4557),0)</f>
        <v>0</v>
      </c>
      <c r="D4557" s="1">
        <f>+COUNTIF($E$2:E4557,E4557)</f>
        <v>1778</v>
      </c>
      <c r="E4557" s="1" t="str">
        <f t="shared" si="142"/>
        <v/>
      </c>
      <c r="F4557" s="323">
        <f t="shared" si="143"/>
        <v>4555</v>
      </c>
      <c r="G4557" s="317"/>
      <c r="H4557" s="317"/>
      <c r="I4557" s="317"/>
      <c r="J4557" s="317"/>
      <c r="K4557" s="317"/>
      <c r="L4557" s="317"/>
      <c r="M4557" s="317"/>
      <c r="N4557" s="333"/>
      <c r="O4557" s="318"/>
      <c r="P4557" s="319"/>
      <c r="Q4557" s="320"/>
      <c r="R4557" s="319"/>
      <c r="S4557" s="319"/>
      <c r="T4557" s="320"/>
      <c r="U4557" s="321"/>
      <c r="V4557" s="270"/>
    </row>
    <row r="4558" spans="3:22">
      <c r="C4558" s="1">
        <f>+IF(D4558=1,COUNTIF($D$2:D4558,D4558),0)</f>
        <v>0</v>
      </c>
      <c r="D4558" s="1">
        <f>+COUNTIF($E$2:E4558,E4558)</f>
        <v>1779</v>
      </c>
      <c r="E4558" s="1" t="str">
        <f t="shared" si="142"/>
        <v/>
      </c>
      <c r="F4558" s="323">
        <f t="shared" si="143"/>
        <v>4556</v>
      </c>
      <c r="G4558" s="317"/>
      <c r="H4558" s="317"/>
      <c r="I4558" s="317"/>
      <c r="J4558" s="317"/>
      <c r="K4558" s="317"/>
      <c r="L4558" s="317"/>
      <c r="M4558" s="317"/>
      <c r="N4558" s="333"/>
      <c r="O4558" s="318"/>
      <c r="P4558" s="319"/>
      <c r="Q4558" s="320"/>
      <c r="R4558" s="319"/>
      <c r="S4558" s="319"/>
      <c r="T4558" s="320"/>
      <c r="U4558" s="321"/>
      <c r="V4558" s="270"/>
    </row>
    <row r="4559" spans="3:22">
      <c r="C4559" s="1">
        <f>+IF(D4559=1,COUNTIF($D$2:D4559,D4559),0)</f>
        <v>0</v>
      </c>
      <c r="D4559" s="1">
        <f>+COUNTIF($E$2:E4559,E4559)</f>
        <v>1780</v>
      </c>
      <c r="E4559" s="1" t="str">
        <f t="shared" si="142"/>
        <v/>
      </c>
      <c r="F4559" s="323">
        <f t="shared" si="143"/>
        <v>4557</v>
      </c>
      <c r="G4559" s="317"/>
      <c r="H4559" s="317"/>
      <c r="I4559" s="317"/>
      <c r="J4559" s="317"/>
      <c r="K4559" s="317"/>
      <c r="L4559" s="317"/>
      <c r="M4559" s="317"/>
      <c r="N4559" s="333"/>
      <c r="O4559" s="318"/>
      <c r="P4559" s="319"/>
      <c r="Q4559" s="320"/>
      <c r="R4559" s="319"/>
      <c r="S4559" s="319"/>
      <c r="T4559" s="320"/>
      <c r="U4559" s="321"/>
      <c r="V4559" s="270"/>
    </row>
    <row r="4560" spans="3:22">
      <c r="C4560" s="1">
        <f>+IF(D4560=1,COUNTIF($D$2:D4560,D4560),0)</f>
        <v>0</v>
      </c>
      <c r="D4560" s="1">
        <f>+COUNTIF($E$2:E4560,E4560)</f>
        <v>1781</v>
      </c>
      <c r="E4560" s="1" t="str">
        <f t="shared" si="142"/>
        <v/>
      </c>
      <c r="F4560" s="323">
        <f t="shared" si="143"/>
        <v>4558</v>
      </c>
      <c r="G4560" s="317"/>
      <c r="H4560" s="317"/>
      <c r="I4560" s="317"/>
      <c r="J4560" s="317"/>
      <c r="K4560" s="317"/>
      <c r="L4560" s="317"/>
      <c r="M4560" s="317"/>
      <c r="N4560" s="333"/>
      <c r="O4560" s="318"/>
      <c r="P4560" s="319"/>
      <c r="Q4560" s="320"/>
      <c r="R4560" s="319"/>
      <c r="S4560" s="319"/>
      <c r="T4560" s="320"/>
      <c r="U4560" s="321"/>
      <c r="V4560" s="270"/>
    </row>
    <row r="4561" spans="3:22">
      <c r="C4561" s="1">
        <f>+IF(D4561=1,COUNTIF($D$2:D4561,D4561),0)</f>
        <v>0</v>
      </c>
      <c r="D4561" s="1">
        <f>+COUNTIF($E$2:E4561,E4561)</f>
        <v>1782</v>
      </c>
      <c r="E4561" s="1" t="str">
        <f t="shared" si="142"/>
        <v/>
      </c>
      <c r="F4561" s="323">
        <f t="shared" si="143"/>
        <v>4559</v>
      </c>
      <c r="G4561" s="317"/>
      <c r="H4561" s="317"/>
      <c r="I4561" s="317"/>
      <c r="J4561" s="317"/>
      <c r="K4561" s="317"/>
      <c r="L4561" s="317"/>
      <c r="M4561" s="317"/>
      <c r="N4561" s="333"/>
      <c r="O4561" s="318"/>
      <c r="P4561" s="319"/>
      <c r="Q4561" s="320"/>
      <c r="R4561" s="319"/>
      <c r="S4561" s="319"/>
      <c r="T4561" s="320"/>
      <c r="U4561" s="321"/>
      <c r="V4561" s="270"/>
    </row>
    <row r="4562" spans="3:22">
      <c r="C4562" s="1">
        <f>+IF(D4562=1,COUNTIF($D$2:D4562,D4562),0)</f>
        <v>0</v>
      </c>
      <c r="D4562" s="1">
        <f>+COUNTIF($E$2:E4562,E4562)</f>
        <v>1783</v>
      </c>
      <c r="E4562" s="1" t="str">
        <f t="shared" si="142"/>
        <v/>
      </c>
      <c r="F4562" s="323">
        <f t="shared" si="143"/>
        <v>4560</v>
      </c>
      <c r="G4562" s="317"/>
      <c r="H4562" s="317"/>
      <c r="I4562" s="317"/>
      <c r="J4562" s="317"/>
      <c r="K4562" s="317"/>
      <c r="L4562" s="317"/>
      <c r="M4562" s="317"/>
      <c r="N4562" s="333"/>
      <c r="O4562" s="318"/>
      <c r="P4562" s="319"/>
      <c r="Q4562" s="320"/>
      <c r="R4562" s="319"/>
      <c r="S4562" s="319"/>
      <c r="T4562" s="320"/>
      <c r="U4562" s="321"/>
      <c r="V4562" s="270"/>
    </row>
    <row r="4563" spans="3:22">
      <c r="C4563" s="1">
        <f>+IF(D4563=1,COUNTIF($D$2:D4563,D4563),0)</f>
        <v>0</v>
      </c>
      <c r="D4563" s="1">
        <f>+COUNTIF($E$2:E4563,E4563)</f>
        <v>1784</v>
      </c>
      <c r="E4563" s="1" t="str">
        <f t="shared" si="142"/>
        <v/>
      </c>
      <c r="F4563" s="323">
        <f t="shared" si="143"/>
        <v>4561</v>
      </c>
      <c r="G4563" s="317"/>
      <c r="H4563" s="317"/>
      <c r="I4563" s="317"/>
      <c r="J4563" s="317"/>
      <c r="K4563" s="317"/>
      <c r="L4563" s="317"/>
      <c r="M4563" s="317"/>
      <c r="N4563" s="333"/>
      <c r="O4563" s="318"/>
      <c r="P4563" s="319"/>
      <c r="Q4563" s="320"/>
      <c r="R4563" s="319"/>
      <c r="S4563" s="319"/>
      <c r="T4563" s="320"/>
      <c r="U4563" s="321"/>
      <c r="V4563" s="270"/>
    </row>
    <row r="4564" spans="3:22">
      <c r="C4564" s="1">
        <f>+IF(D4564=1,COUNTIF($D$2:D4564,D4564),0)</f>
        <v>0</v>
      </c>
      <c r="D4564" s="1">
        <f>+COUNTIF($E$2:E4564,E4564)</f>
        <v>1785</v>
      </c>
      <c r="E4564" s="1" t="str">
        <f t="shared" si="142"/>
        <v/>
      </c>
      <c r="F4564" s="323">
        <f t="shared" si="143"/>
        <v>4562</v>
      </c>
      <c r="G4564" s="317"/>
      <c r="H4564" s="317"/>
      <c r="I4564" s="317"/>
      <c r="J4564" s="317"/>
      <c r="K4564" s="317"/>
      <c r="L4564" s="317"/>
      <c r="M4564" s="317"/>
      <c r="N4564" s="333"/>
      <c r="O4564" s="318"/>
      <c r="P4564" s="319"/>
      <c r="Q4564" s="320"/>
      <c r="R4564" s="319"/>
      <c r="S4564" s="319"/>
      <c r="T4564" s="320"/>
      <c r="U4564" s="321"/>
      <c r="V4564" s="270"/>
    </row>
    <row r="4565" spans="3:22">
      <c r="C4565" s="1">
        <f>+IF(D4565=1,COUNTIF($D$2:D4565,D4565),0)</f>
        <v>0</v>
      </c>
      <c r="D4565" s="1">
        <f>+COUNTIF($E$2:E4565,E4565)</f>
        <v>1786</v>
      </c>
      <c r="E4565" s="1" t="str">
        <f t="shared" si="142"/>
        <v/>
      </c>
      <c r="F4565" s="323">
        <f t="shared" si="143"/>
        <v>4563</v>
      </c>
      <c r="G4565" s="317"/>
      <c r="H4565" s="317"/>
      <c r="I4565" s="317"/>
      <c r="J4565" s="317"/>
      <c r="K4565" s="317"/>
      <c r="L4565" s="317"/>
      <c r="M4565" s="317"/>
      <c r="N4565" s="333"/>
      <c r="O4565" s="318"/>
      <c r="P4565" s="319"/>
      <c r="Q4565" s="320"/>
      <c r="R4565" s="319"/>
      <c r="S4565" s="319"/>
      <c r="T4565" s="320"/>
      <c r="U4565" s="321"/>
      <c r="V4565" s="270"/>
    </row>
    <row r="4566" spans="3:22">
      <c r="C4566" s="1">
        <f>+IF(D4566=1,COUNTIF($D$2:D4566,D4566),0)</f>
        <v>0</v>
      </c>
      <c r="D4566" s="1">
        <f>+COUNTIF($E$2:E4566,E4566)</f>
        <v>1787</v>
      </c>
      <c r="E4566" s="1" t="str">
        <f t="shared" si="142"/>
        <v/>
      </c>
      <c r="F4566" s="323">
        <f t="shared" si="143"/>
        <v>4564</v>
      </c>
      <c r="G4566" s="317"/>
      <c r="H4566" s="317"/>
      <c r="I4566" s="317"/>
      <c r="J4566" s="317"/>
      <c r="K4566" s="317"/>
      <c r="L4566" s="317"/>
      <c r="M4566" s="317"/>
      <c r="N4566" s="333"/>
      <c r="O4566" s="318"/>
      <c r="P4566" s="319"/>
      <c r="Q4566" s="320"/>
      <c r="R4566" s="319"/>
      <c r="S4566" s="319"/>
      <c r="T4566" s="320"/>
      <c r="U4566" s="321"/>
      <c r="V4566" s="270"/>
    </row>
    <row r="4567" spans="3:22">
      <c r="C4567" s="1">
        <f>+IF(D4567=1,COUNTIF($D$2:D4567,D4567),0)</f>
        <v>0</v>
      </c>
      <c r="D4567" s="1">
        <f>+COUNTIF($E$2:E4567,E4567)</f>
        <v>1788</v>
      </c>
      <c r="E4567" s="1" t="str">
        <f t="shared" si="142"/>
        <v/>
      </c>
      <c r="F4567" s="323">
        <f t="shared" si="143"/>
        <v>4565</v>
      </c>
      <c r="G4567" s="317"/>
      <c r="H4567" s="317"/>
      <c r="I4567" s="317"/>
      <c r="J4567" s="317"/>
      <c r="K4567" s="317"/>
      <c r="L4567" s="317"/>
      <c r="M4567" s="317"/>
      <c r="N4567" s="333"/>
      <c r="O4567" s="318"/>
      <c r="P4567" s="319"/>
      <c r="Q4567" s="320"/>
      <c r="R4567" s="319"/>
      <c r="S4567" s="319"/>
      <c r="T4567" s="320"/>
      <c r="U4567" s="321"/>
      <c r="V4567" s="270"/>
    </row>
    <row r="4568" spans="3:22">
      <c r="C4568" s="1">
        <f>+IF(D4568=1,COUNTIF($D$2:D4568,D4568),0)</f>
        <v>0</v>
      </c>
      <c r="D4568" s="1">
        <f>+COUNTIF($E$2:E4568,E4568)</f>
        <v>1789</v>
      </c>
      <c r="E4568" s="1" t="str">
        <f t="shared" si="142"/>
        <v/>
      </c>
      <c r="F4568" s="323">
        <f t="shared" si="143"/>
        <v>4566</v>
      </c>
      <c r="G4568" s="317"/>
      <c r="H4568" s="317"/>
      <c r="I4568" s="317"/>
      <c r="J4568" s="317"/>
      <c r="K4568" s="317"/>
      <c r="L4568" s="317"/>
      <c r="M4568" s="317"/>
      <c r="N4568" s="333"/>
      <c r="O4568" s="318"/>
      <c r="P4568" s="319"/>
      <c r="Q4568" s="320"/>
      <c r="R4568" s="319"/>
      <c r="S4568" s="319"/>
      <c r="T4568" s="320"/>
      <c r="U4568" s="321"/>
      <c r="V4568" s="270"/>
    </row>
    <row r="4569" spans="3:22">
      <c r="C4569" s="1">
        <f>+IF(D4569=1,COUNTIF($D$2:D4569,D4569),0)</f>
        <v>0</v>
      </c>
      <c r="D4569" s="1">
        <f>+COUNTIF($E$2:E4569,E4569)</f>
        <v>1790</v>
      </c>
      <c r="E4569" s="1" t="str">
        <f t="shared" si="142"/>
        <v/>
      </c>
      <c r="F4569" s="323">
        <f t="shared" si="143"/>
        <v>4567</v>
      </c>
      <c r="G4569" s="317"/>
      <c r="H4569" s="317"/>
      <c r="I4569" s="317"/>
      <c r="J4569" s="317"/>
      <c r="K4569" s="317"/>
      <c r="L4569" s="317"/>
      <c r="M4569" s="317"/>
      <c r="N4569" s="333"/>
      <c r="O4569" s="318"/>
      <c r="P4569" s="319"/>
      <c r="Q4569" s="320"/>
      <c r="R4569" s="319"/>
      <c r="S4569" s="319"/>
      <c r="T4569" s="320"/>
      <c r="U4569" s="321"/>
      <c r="V4569" s="270"/>
    </row>
    <row r="4570" spans="3:22">
      <c r="C4570" s="1">
        <f>+IF(D4570=1,COUNTIF($D$2:D4570,D4570),0)</f>
        <v>0</v>
      </c>
      <c r="D4570" s="1">
        <f>+COUNTIF($E$2:E4570,E4570)</f>
        <v>1791</v>
      </c>
      <c r="E4570" s="1" t="str">
        <f t="shared" si="142"/>
        <v/>
      </c>
      <c r="F4570" s="323">
        <f t="shared" si="143"/>
        <v>4568</v>
      </c>
      <c r="G4570" s="317"/>
      <c r="H4570" s="317"/>
      <c r="I4570" s="317"/>
      <c r="J4570" s="317"/>
      <c r="K4570" s="317"/>
      <c r="L4570" s="317"/>
      <c r="M4570" s="317"/>
      <c r="N4570" s="333"/>
      <c r="O4570" s="318"/>
      <c r="P4570" s="319"/>
      <c r="Q4570" s="320"/>
      <c r="R4570" s="319"/>
      <c r="S4570" s="319"/>
      <c r="T4570" s="320"/>
      <c r="U4570" s="321"/>
      <c r="V4570" s="270"/>
    </row>
    <row r="4571" spans="3:22">
      <c r="C4571" s="1">
        <f>+IF(D4571=1,COUNTIF($D$2:D4571,D4571),0)</f>
        <v>0</v>
      </c>
      <c r="D4571" s="1">
        <f>+COUNTIF($E$2:E4571,E4571)</f>
        <v>1792</v>
      </c>
      <c r="E4571" s="1" t="str">
        <f t="shared" si="142"/>
        <v/>
      </c>
      <c r="F4571" s="323">
        <f t="shared" si="143"/>
        <v>4569</v>
      </c>
      <c r="G4571" s="317"/>
      <c r="H4571" s="317"/>
      <c r="I4571" s="317"/>
      <c r="J4571" s="317"/>
      <c r="K4571" s="317"/>
      <c r="L4571" s="317"/>
      <c r="M4571" s="317"/>
      <c r="N4571" s="333"/>
      <c r="O4571" s="318"/>
      <c r="P4571" s="319"/>
      <c r="Q4571" s="320"/>
      <c r="R4571" s="319"/>
      <c r="S4571" s="319"/>
      <c r="T4571" s="320"/>
      <c r="U4571" s="321"/>
      <c r="V4571" s="270"/>
    </row>
    <row r="4572" spans="3:22">
      <c r="C4572" s="1">
        <f>+IF(D4572=1,COUNTIF($D$2:D4572,D4572),0)</f>
        <v>0</v>
      </c>
      <c r="D4572" s="1">
        <f>+COUNTIF($E$2:E4572,E4572)</f>
        <v>1793</v>
      </c>
      <c r="E4572" s="1" t="str">
        <f t="shared" si="142"/>
        <v/>
      </c>
      <c r="F4572" s="323">
        <f t="shared" si="143"/>
        <v>4570</v>
      </c>
      <c r="G4572" s="317"/>
      <c r="H4572" s="317"/>
      <c r="I4572" s="317"/>
      <c r="J4572" s="317"/>
      <c r="K4572" s="317"/>
      <c r="L4572" s="317"/>
      <c r="M4572" s="317"/>
      <c r="N4572" s="333"/>
      <c r="O4572" s="318"/>
      <c r="P4572" s="319"/>
      <c r="Q4572" s="320"/>
      <c r="R4572" s="319"/>
      <c r="S4572" s="319"/>
      <c r="T4572" s="320"/>
      <c r="U4572" s="321"/>
      <c r="V4572" s="270"/>
    </row>
    <row r="4573" spans="3:22">
      <c r="C4573" s="1">
        <f>+IF(D4573=1,COUNTIF($D$2:D4573,D4573),0)</f>
        <v>0</v>
      </c>
      <c r="D4573" s="1">
        <f>+COUNTIF($E$2:E4573,E4573)</f>
        <v>1794</v>
      </c>
      <c r="E4573" s="1" t="str">
        <f t="shared" si="142"/>
        <v/>
      </c>
      <c r="F4573" s="323">
        <f t="shared" si="143"/>
        <v>4571</v>
      </c>
      <c r="G4573" s="317"/>
      <c r="H4573" s="317"/>
      <c r="I4573" s="317"/>
      <c r="J4573" s="317"/>
      <c r="K4573" s="317"/>
      <c r="L4573" s="317"/>
      <c r="M4573" s="317"/>
      <c r="N4573" s="333"/>
      <c r="O4573" s="318"/>
      <c r="P4573" s="319"/>
      <c r="Q4573" s="320"/>
      <c r="R4573" s="319"/>
      <c r="S4573" s="319"/>
      <c r="T4573" s="320"/>
      <c r="U4573" s="321"/>
      <c r="V4573" s="270"/>
    </row>
    <row r="4574" spans="3:22">
      <c r="C4574" s="1">
        <f>+IF(D4574=1,COUNTIF($D$2:D4574,D4574),0)</f>
        <v>0</v>
      </c>
      <c r="D4574" s="1">
        <f>+COUNTIF($E$2:E4574,E4574)</f>
        <v>1795</v>
      </c>
      <c r="E4574" s="1" t="str">
        <f t="shared" si="142"/>
        <v/>
      </c>
      <c r="F4574" s="323">
        <f t="shared" si="143"/>
        <v>4572</v>
      </c>
      <c r="G4574" s="317"/>
      <c r="H4574" s="317"/>
      <c r="I4574" s="317"/>
      <c r="J4574" s="317"/>
      <c r="K4574" s="317"/>
      <c r="L4574" s="317"/>
      <c r="M4574" s="317"/>
      <c r="N4574" s="333"/>
      <c r="O4574" s="318"/>
      <c r="P4574" s="319"/>
      <c r="Q4574" s="320"/>
      <c r="R4574" s="319"/>
      <c r="S4574" s="319"/>
      <c r="T4574" s="320"/>
      <c r="U4574" s="321"/>
      <c r="V4574" s="270"/>
    </row>
    <row r="4575" spans="3:22">
      <c r="C4575" s="1">
        <f>+IF(D4575=1,COUNTIF($D$2:D4575,D4575),0)</f>
        <v>0</v>
      </c>
      <c r="D4575" s="1">
        <f>+COUNTIF($E$2:E4575,E4575)</f>
        <v>1796</v>
      </c>
      <c r="E4575" s="1" t="str">
        <f t="shared" si="142"/>
        <v/>
      </c>
      <c r="F4575" s="323">
        <f t="shared" si="143"/>
        <v>4573</v>
      </c>
      <c r="G4575" s="317"/>
      <c r="H4575" s="317"/>
      <c r="I4575" s="317"/>
      <c r="J4575" s="317"/>
      <c r="K4575" s="317"/>
      <c r="L4575" s="317"/>
      <c r="M4575" s="317"/>
      <c r="N4575" s="333"/>
      <c r="O4575" s="318"/>
      <c r="P4575" s="319"/>
      <c r="Q4575" s="320"/>
      <c r="R4575" s="319"/>
      <c r="S4575" s="319"/>
      <c r="T4575" s="320"/>
      <c r="U4575" s="321"/>
      <c r="V4575" s="270"/>
    </row>
    <row r="4576" spans="3:22">
      <c r="C4576" s="1">
        <f>+IF(D4576=1,COUNTIF($D$2:D4576,D4576),0)</f>
        <v>0</v>
      </c>
      <c r="D4576" s="1">
        <f>+COUNTIF($E$2:E4576,E4576)</f>
        <v>1797</v>
      </c>
      <c r="E4576" s="1" t="str">
        <f t="shared" si="142"/>
        <v/>
      </c>
      <c r="F4576" s="323">
        <f t="shared" si="143"/>
        <v>4574</v>
      </c>
      <c r="G4576" s="317"/>
      <c r="H4576" s="317"/>
      <c r="I4576" s="317"/>
      <c r="J4576" s="317"/>
      <c r="K4576" s="317"/>
      <c r="L4576" s="317"/>
      <c r="M4576" s="317"/>
      <c r="N4576" s="333"/>
      <c r="O4576" s="318"/>
      <c r="P4576" s="319"/>
      <c r="Q4576" s="320"/>
      <c r="R4576" s="319"/>
      <c r="S4576" s="319"/>
      <c r="T4576" s="320"/>
      <c r="U4576" s="321"/>
      <c r="V4576" s="270"/>
    </row>
    <row r="4577" spans="3:22">
      <c r="C4577" s="1">
        <f>+IF(D4577=1,COUNTIF($D$2:D4577,D4577),0)</f>
        <v>0</v>
      </c>
      <c r="D4577" s="1">
        <f>+COUNTIF($E$2:E4577,E4577)</f>
        <v>1798</v>
      </c>
      <c r="E4577" s="1" t="str">
        <f t="shared" si="142"/>
        <v/>
      </c>
      <c r="F4577" s="323">
        <f t="shared" si="143"/>
        <v>4575</v>
      </c>
      <c r="G4577" s="317"/>
      <c r="H4577" s="317"/>
      <c r="I4577" s="317"/>
      <c r="J4577" s="317"/>
      <c r="K4577" s="317"/>
      <c r="L4577" s="317"/>
      <c r="M4577" s="317"/>
      <c r="N4577" s="333"/>
      <c r="O4577" s="318"/>
      <c r="P4577" s="319"/>
      <c r="Q4577" s="320"/>
      <c r="R4577" s="319"/>
      <c r="S4577" s="319"/>
      <c r="T4577" s="320"/>
      <c r="U4577" s="321"/>
      <c r="V4577" s="270"/>
    </row>
    <row r="4578" spans="3:22">
      <c r="C4578" s="1">
        <f>+IF(D4578=1,COUNTIF($D$2:D4578,D4578),0)</f>
        <v>0</v>
      </c>
      <c r="D4578" s="1">
        <f>+COUNTIF($E$2:E4578,E4578)</f>
        <v>1799</v>
      </c>
      <c r="E4578" s="1" t="str">
        <f t="shared" si="142"/>
        <v/>
      </c>
      <c r="F4578" s="323">
        <f t="shared" si="143"/>
        <v>4576</v>
      </c>
      <c r="G4578" s="317"/>
      <c r="H4578" s="317"/>
      <c r="I4578" s="317"/>
      <c r="J4578" s="317"/>
      <c r="K4578" s="317"/>
      <c r="L4578" s="317"/>
      <c r="M4578" s="317"/>
      <c r="N4578" s="333"/>
      <c r="O4578" s="318"/>
      <c r="P4578" s="319"/>
      <c r="Q4578" s="320"/>
      <c r="R4578" s="319"/>
      <c r="S4578" s="319"/>
      <c r="T4578" s="320"/>
      <c r="U4578" s="321"/>
      <c r="V4578" s="270"/>
    </row>
    <row r="4579" spans="3:22">
      <c r="C4579" s="1">
        <f>+IF(D4579=1,COUNTIF($D$2:D4579,D4579),0)</f>
        <v>0</v>
      </c>
      <c r="D4579" s="1">
        <f>+COUNTIF($E$2:E4579,E4579)</f>
        <v>1800</v>
      </c>
      <c r="E4579" s="1" t="str">
        <f t="shared" si="142"/>
        <v/>
      </c>
      <c r="F4579" s="323">
        <f t="shared" si="143"/>
        <v>4577</v>
      </c>
      <c r="G4579" s="317"/>
      <c r="H4579" s="317"/>
      <c r="I4579" s="317"/>
      <c r="J4579" s="317"/>
      <c r="K4579" s="317"/>
      <c r="L4579" s="317"/>
      <c r="M4579" s="317"/>
      <c r="N4579" s="333"/>
      <c r="O4579" s="318"/>
      <c r="P4579" s="319"/>
      <c r="Q4579" s="320"/>
      <c r="R4579" s="319"/>
      <c r="S4579" s="319"/>
      <c r="T4579" s="320"/>
      <c r="U4579" s="321"/>
      <c r="V4579" s="270"/>
    </row>
    <row r="4580" spans="3:22">
      <c r="C4580" s="1">
        <f>+IF(D4580=1,COUNTIF($D$2:D4580,D4580),0)</f>
        <v>0</v>
      </c>
      <c r="D4580" s="1">
        <f>+COUNTIF($E$2:E4580,E4580)</f>
        <v>1801</v>
      </c>
      <c r="E4580" s="1" t="str">
        <f t="shared" si="142"/>
        <v/>
      </c>
      <c r="F4580" s="323">
        <f t="shared" si="143"/>
        <v>4578</v>
      </c>
      <c r="G4580" s="317"/>
      <c r="H4580" s="317"/>
      <c r="I4580" s="317"/>
      <c r="J4580" s="317"/>
      <c r="K4580" s="317"/>
      <c r="L4580" s="317"/>
      <c r="M4580" s="317"/>
      <c r="N4580" s="333"/>
      <c r="O4580" s="318"/>
      <c r="P4580" s="319"/>
      <c r="Q4580" s="320"/>
      <c r="R4580" s="319"/>
      <c r="S4580" s="319"/>
      <c r="T4580" s="320"/>
      <c r="U4580" s="321"/>
      <c r="V4580" s="270"/>
    </row>
    <row r="4581" spans="3:22">
      <c r="C4581" s="1">
        <f>+IF(D4581=1,COUNTIF($D$2:D4581,D4581),0)</f>
        <v>0</v>
      </c>
      <c r="D4581" s="1">
        <f>+COUNTIF($E$2:E4581,E4581)</f>
        <v>1802</v>
      </c>
      <c r="E4581" s="1" t="str">
        <f t="shared" si="142"/>
        <v/>
      </c>
      <c r="F4581" s="323">
        <f t="shared" si="143"/>
        <v>4579</v>
      </c>
      <c r="G4581" s="317"/>
      <c r="H4581" s="317"/>
      <c r="I4581" s="317"/>
      <c r="J4581" s="317"/>
      <c r="K4581" s="317"/>
      <c r="L4581" s="317"/>
      <c r="M4581" s="317"/>
      <c r="N4581" s="333"/>
      <c r="O4581" s="318"/>
      <c r="P4581" s="319"/>
      <c r="Q4581" s="320"/>
      <c r="R4581" s="319"/>
      <c r="S4581" s="319"/>
      <c r="T4581" s="320"/>
      <c r="U4581" s="321"/>
      <c r="V4581" s="270"/>
    </row>
    <row r="4582" spans="3:22">
      <c r="C4582" s="1">
        <f>+IF(D4582=1,COUNTIF($D$2:D4582,D4582),0)</f>
        <v>0</v>
      </c>
      <c r="D4582" s="1">
        <f>+COUNTIF($E$2:E4582,E4582)</f>
        <v>1803</v>
      </c>
      <c r="E4582" s="1" t="str">
        <f t="shared" si="142"/>
        <v/>
      </c>
      <c r="F4582" s="323">
        <f t="shared" si="143"/>
        <v>4580</v>
      </c>
      <c r="G4582" s="317"/>
      <c r="H4582" s="317"/>
      <c r="I4582" s="317"/>
      <c r="J4582" s="317"/>
      <c r="K4582" s="317"/>
      <c r="L4582" s="317"/>
      <c r="M4582" s="317"/>
      <c r="N4582" s="333"/>
      <c r="O4582" s="318"/>
      <c r="P4582" s="319"/>
      <c r="Q4582" s="320"/>
      <c r="R4582" s="319"/>
      <c r="S4582" s="319"/>
      <c r="T4582" s="320"/>
      <c r="U4582" s="321"/>
      <c r="V4582" s="270"/>
    </row>
    <row r="4583" spans="3:22">
      <c r="C4583" s="1">
        <f>+IF(D4583=1,COUNTIF($D$2:D4583,D4583),0)</f>
        <v>0</v>
      </c>
      <c r="D4583" s="1">
        <f>+COUNTIF($E$2:E4583,E4583)</f>
        <v>1804</v>
      </c>
      <c r="E4583" s="1" t="str">
        <f t="shared" si="142"/>
        <v/>
      </c>
      <c r="F4583" s="323">
        <f t="shared" si="143"/>
        <v>4581</v>
      </c>
      <c r="G4583" s="317"/>
      <c r="H4583" s="317"/>
      <c r="I4583" s="317"/>
      <c r="J4583" s="317"/>
      <c r="K4583" s="317"/>
      <c r="L4583" s="317"/>
      <c r="M4583" s="317"/>
      <c r="N4583" s="333"/>
      <c r="O4583" s="318"/>
      <c r="P4583" s="319"/>
      <c r="Q4583" s="320"/>
      <c r="R4583" s="319"/>
      <c r="S4583" s="319"/>
      <c r="T4583" s="320"/>
      <c r="U4583" s="321"/>
      <c r="V4583" s="270"/>
    </row>
    <row r="4584" spans="3:22">
      <c r="C4584" s="1">
        <f>+IF(D4584=1,COUNTIF($D$2:D4584,D4584),0)</f>
        <v>0</v>
      </c>
      <c r="D4584" s="1">
        <f>+COUNTIF($E$2:E4584,E4584)</f>
        <v>1805</v>
      </c>
      <c r="E4584" s="1" t="str">
        <f t="shared" si="142"/>
        <v/>
      </c>
      <c r="F4584" s="323">
        <f t="shared" si="143"/>
        <v>4582</v>
      </c>
      <c r="G4584" s="317"/>
      <c r="H4584" s="317"/>
      <c r="I4584" s="317"/>
      <c r="J4584" s="317"/>
      <c r="K4584" s="317"/>
      <c r="L4584" s="317"/>
      <c r="M4584" s="317"/>
      <c r="N4584" s="333"/>
      <c r="O4584" s="318"/>
      <c r="P4584" s="319"/>
      <c r="Q4584" s="320"/>
      <c r="R4584" s="319"/>
      <c r="S4584" s="319"/>
      <c r="T4584" s="320"/>
      <c r="U4584" s="321"/>
      <c r="V4584" s="270"/>
    </row>
    <row r="4585" spans="3:22">
      <c r="C4585" s="1">
        <f>+IF(D4585=1,COUNTIF($D$2:D4585,D4585),0)</f>
        <v>0</v>
      </c>
      <c r="D4585" s="1">
        <f>+COUNTIF($E$2:E4585,E4585)</f>
        <v>1806</v>
      </c>
      <c r="E4585" s="1" t="str">
        <f t="shared" si="142"/>
        <v/>
      </c>
      <c r="F4585" s="323">
        <f t="shared" si="143"/>
        <v>4583</v>
      </c>
      <c r="G4585" s="317"/>
      <c r="H4585" s="317"/>
      <c r="I4585" s="317"/>
      <c r="J4585" s="317"/>
      <c r="K4585" s="317"/>
      <c r="L4585" s="317"/>
      <c r="M4585" s="317"/>
      <c r="N4585" s="333"/>
      <c r="O4585" s="318"/>
      <c r="P4585" s="319"/>
      <c r="Q4585" s="320"/>
      <c r="R4585" s="319"/>
      <c r="S4585" s="319"/>
      <c r="T4585" s="320"/>
      <c r="U4585" s="321"/>
      <c r="V4585" s="270"/>
    </row>
    <row r="4586" spans="3:22">
      <c r="C4586" s="1">
        <f>+IF(D4586=1,COUNTIF($D$2:D4586,D4586),0)</f>
        <v>0</v>
      </c>
      <c r="D4586" s="1">
        <f>+COUNTIF($E$2:E4586,E4586)</f>
        <v>1807</v>
      </c>
      <c r="E4586" s="1" t="str">
        <f t="shared" si="142"/>
        <v/>
      </c>
      <c r="F4586" s="323">
        <f t="shared" si="143"/>
        <v>4584</v>
      </c>
      <c r="G4586" s="317"/>
      <c r="H4586" s="317"/>
      <c r="I4586" s="317"/>
      <c r="J4586" s="317"/>
      <c r="K4586" s="317"/>
      <c r="L4586" s="317"/>
      <c r="M4586" s="317"/>
      <c r="N4586" s="333"/>
      <c r="O4586" s="318"/>
      <c r="P4586" s="319"/>
      <c r="Q4586" s="320"/>
      <c r="R4586" s="319"/>
      <c r="S4586" s="319"/>
      <c r="T4586" s="320"/>
      <c r="U4586" s="321"/>
      <c r="V4586" s="270"/>
    </row>
    <row r="4587" spans="3:22">
      <c r="C4587" s="1">
        <f>+IF(D4587=1,COUNTIF($D$2:D4587,D4587),0)</f>
        <v>0</v>
      </c>
      <c r="D4587" s="1">
        <f>+COUNTIF($E$2:E4587,E4587)</f>
        <v>1808</v>
      </c>
      <c r="E4587" s="1" t="str">
        <f t="shared" si="142"/>
        <v/>
      </c>
      <c r="F4587" s="323">
        <f t="shared" si="143"/>
        <v>4585</v>
      </c>
      <c r="G4587" s="317"/>
      <c r="H4587" s="317"/>
      <c r="I4587" s="317"/>
      <c r="J4587" s="317"/>
      <c r="K4587" s="317"/>
      <c r="L4587" s="317"/>
      <c r="M4587" s="317"/>
      <c r="N4587" s="333"/>
      <c r="O4587" s="318"/>
      <c r="P4587" s="319"/>
      <c r="Q4587" s="320"/>
      <c r="R4587" s="319"/>
      <c r="S4587" s="319"/>
      <c r="T4587" s="320"/>
      <c r="U4587" s="321"/>
      <c r="V4587" s="270"/>
    </row>
    <row r="4588" spans="3:22">
      <c r="C4588" s="1">
        <f>+IF(D4588=1,COUNTIF($D$2:D4588,D4588),0)</f>
        <v>0</v>
      </c>
      <c r="D4588" s="1">
        <f>+COUNTIF($E$2:E4588,E4588)</f>
        <v>1809</v>
      </c>
      <c r="E4588" s="1" t="str">
        <f t="shared" si="142"/>
        <v/>
      </c>
      <c r="F4588" s="323">
        <f t="shared" si="143"/>
        <v>4586</v>
      </c>
      <c r="G4588" s="317"/>
      <c r="H4588" s="317"/>
      <c r="I4588" s="317"/>
      <c r="J4588" s="317"/>
      <c r="K4588" s="317"/>
      <c r="L4588" s="317"/>
      <c r="M4588" s="317"/>
      <c r="N4588" s="333"/>
      <c r="O4588" s="318"/>
      <c r="P4588" s="319"/>
      <c r="Q4588" s="320"/>
      <c r="R4588" s="319"/>
      <c r="S4588" s="319"/>
      <c r="T4588" s="320"/>
      <c r="U4588" s="321"/>
      <c r="V4588" s="270"/>
    </row>
    <row r="4589" spans="3:22">
      <c r="C4589" s="1">
        <f>+IF(D4589=1,COUNTIF($D$2:D4589,D4589),0)</f>
        <v>0</v>
      </c>
      <c r="D4589" s="1">
        <f>+COUNTIF($E$2:E4589,E4589)</f>
        <v>1810</v>
      </c>
      <c r="E4589" s="1" t="str">
        <f t="shared" si="142"/>
        <v/>
      </c>
      <c r="F4589" s="323">
        <f t="shared" si="143"/>
        <v>4587</v>
      </c>
      <c r="G4589" s="317"/>
      <c r="H4589" s="317"/>
      <c r="I4589" s="317"/>
      <c r="J4589" s="317"/>
      <c r="K4589" s="317"/>
      <c r="L4589" s="317"/>
      <c r="M4589" s="317"/>
      <c r="N4589" s="333"/>
      <c r="O4589" s="318"/>
      <c r="P4589" s="319"/>
      <c r="Q4589" s="320"/>
      <c r="R4589" s="319"/>
      <c r="S4589" s="319"/>
      <c r="T4589" s="320"/>
      <c r="U4589" s="321"/>
      <c r="V4589" s="270"/>
    </row>
    <row r="4590" spans="3:22">
      <c r="C4590" s="1">
        <f>+IF(D4590=1,COUNTIF($D$2:D4590,D4590),0)</f>
        <v>0</v>
      </c>
      <c r="D4590" s="1">
        <f>+COUNTIF($E$2:E4590,E4590)</f>
        <v>1811</v>
      </c>
      <c r="E4590" s="1" t="str">
        <f t="shared" si="142"/>
        <v/>
      </c>
      <c r="F4590" s="323">
        <f t="shared" si="143"/>
        <v>4588</v>
      </c>
      <c r="G4590" s="317"/>
      <c r="H4590" s="317"/>
      <c r="I4590" s="317"/>
      <c r="J4590" s="317"/>
      <c r="K4590" s="317"/>
      <c r="L4590" s="317"/>
      <c r="M4590" s="317"/>
      <c r="N4590" s="333"/>
      <c r="O4590" s="318"/>
      <c r="P4590" s="319"/>
      <c r="Q4590" s="320"/>
      <c r="R4590" s="319"/>
      <c r="S4590" s="319"/>
      <c r="T4590" s="320"/>
      <c r="U4590" s="321"/>
      <c r="V4590" s="270"/>
    </row>
    <row r="4591" spans="3:22">
      <c r="C4591" s="1">
        <f>+IF(D4591=1,COUNTIF($D$2:D4591,D4591),0)</f>
        <v>0</v>
      </c>
      <c r="D4591" s="1">
        <f>+COUNTIF($E$2:E4591,E4591)</f>
        <v>1812</v>
      </c>
      <c r="E4591" s="1" t="str">
        <f t="shared" si="142"/>
        <v/>
      </c>
      <c r="F4591" s="323">
        <f t="shared" si="143"/>
        <v>4589</v>
      </c>
      <c r="G4591" s="317"/>
      <c r="H4591" s="317"/>
      <c r="I4591" s="317"/>
      <c r="J4591" s="317"/>
      <c r="K4591" s="317"/>
      <c r="L4591" s="317"/>
      <c r="M4591" s="317"/>
      <c r="N4591" s="333"/>
      <c r="O4591" s="318"/>
      <c r="P4591" s="319"/>
      <c r="Q4591" s="320"/>
      <c r="R4591" s="319"/>
      <c r="S4591" s="319"/>
      <c r="T4591" s="320"/>
      <c r="U4591" s="321"/>
      <c r="V4591" s="270"/>
    </row>
    <row r="4592" spans="3:22">
      <c r="C4592" s="1">
        <f>+IF(D4592=1,COUNTIF($D$2:D4592,D4592),0)</f>
        <v>0</v>
      </c>
      <c r="D4592" s="1">
        <f>+COUNTIF($E$2:E4592,E4592)</f>
        <v>1813</v>
      </c>
      <c r="E4592" s="1" t="str">
        <f t="shared" si="142"/>
        <v/>
      </c>
      <c r="F4592" s="323">
        <f t="shared" si="143"/>
        <v>4590</v>
      </c>
      <c r="G4592" s="317"/>
      <c r="H4592" s="317"/>
      <c r="I4592" s="317"/>
      <c r="J4592" s="317"/>
      <c r="K4592" s="317"/>
      <c r="L4592" s="317"/>
      <c r="M4592" s="317"/>
      <c r="N4592" s="333"/>
      <c r="O4592" s="318"/>
      <c r="P4592" s="319"/>
      <c r="Q4592" s="320"/>
      <c r="R4592" s="319"/>
      <c r="S4592" s="319"/>
      <c r="T4592" s="320"/>
      <c r="U4592" s="321"/>
      <c r="V4592" s="270"/>
    </row>
    <row r="4593" spans="3:22">
      <c r="C4593" s="1">
        <f>+IF(D4593=1,COUNTIF($D$2:D4593,D4593),0)</f>
        <v>0</v>
      </c>
      <c r="D4593" s="1">
        <f>+COUNTIF($E$2:E4593,E4593)</f>
        <v>1814</v>
      </c>
      <c r="E4593" s="1" t="str">
        <f t="shared" si="142"/>
        <v/>
      </c>
      <c r="F4593" s="323">
        <f t="shared" si="143"/>
        <v>4591</v>
      </c>
      <c r="G4593" s="317"/>
      <c r="H4593" s="317"/>
      <c r="I4593" s="317"/>
      <c r="J4593" s="317"/>
      <c r="K4593" s="317"/>
      <c r="L4593" s="317"/>
      <c r="M4593" s="317"/>
      <c r="N4593" s="333"/>
      <c r="O4593" s="318"/>
      <c r="P4593" s="319"/>
      <c r="Q4593" s="320"/>
      <c r="R4593" s="319"/>
      <c r="S4593" s="319"/>
      <c r="T4593" s="320"/>
      <c r="U4593" s="321"/>
      <c r="V4593" s="270"/>
    </row>
    <row r="4594" spans="3:22">
      <c r="C4594" s="1">
        <f>+IF(D4594=1,COUNTIF($D$2:D4594,D4594),0)</f>
        <v>0</v>
      </c>
      <c r="D4594" s="1">
        <f>+COUNTIF($E$2:E4594,E4594)</f>
        <v>1815</v>
      </c>
      <c r="E4594" s="1" t="str">
        <f t="shared" si="142"/>
        <v/>
      </c>
      <c r="F4594" s="323">
        <f t="shared" si="143"/>
        <v>4592</v>
      </c>
      <c r="G4594" s="317"/>
      <c r="H4594" s="317"/>
      <c r="I4594" s="317"/>
      <c r="J4594" s="317"/>
      <c r="K4594" s="317"/>
      <c r="L4594" s="317"/>
      <c r="M4594" s="317"/>
      <c r="N4594" s="698"/>
      <c r="O4594" s="318"/>
      <c r="P4594" s="319"/>
      <c r="Q4594" s="320"/>
      <c r="R4594" s="319"/>
      <c r="S4594" s="319"/>
      <c r="T4594" s="320"/>
      <c r="U4594" s="321"/>
      <c r="V4594" s="270"/>
    </row>
    <row r="4595" spans="3:22">
      <c r="C4595" s="1">
        <f>+IF(D4595=1,COUNTIF($D$2:D4595,D4595),0)</f>
        <v>0</v>
      </c>
      <c r="D4595" s="1">
        <f>+COUNTIF($E$2:E4595,E4595)</f>
        <v>1816</v>
      </c>
      <c r="E4595" s="1" t="str">
        <f t="shared" si="142"/>
        <v/>
      </c>
      <c r="F4595" s="323">
        <f t="shared" si="143"/>
        <v>4593</v>
      </c>
      <c r="G4595" s="317"/>
      <c r="H4595" s="317"/>
      <c r="I4595" s="317"/>
      <c r="J4595" s="317"/>
      <c r="K4595" s="317"/>
      <c r="L4595" s="317"/>
      <c r="M4595" s="317"/>
      <c r="N4595" s="698"/>
      <c r="O4595" s="318"/>
      <c r="P4595" s="319"/>
      <c r="Q4595" s="320"/>
      <c r="R4595" s="319"/>
      <c r="S4595" s="319"/>
      <c r="T4595" s="320"/>
      <c r="U4595" s="321"/>
      <c r="V4595" s="270"/>
    </row>
    <row r="4596" spans="3:22">
      <c r="C4596" s="1">
        <f>+IF(D4596=1,COUNTIF($D$2:D4596,D4596),0)</f>
        <v>0</v>
      </c>
      <c r="D4596" s="1">
        <f>+COUNTIF($E$2:E4596,E4596)</f>
        <v>1817</v>
      </c>
      <c r="E4596" s="1" t="str">
        <f t="shared" si="142"/>
        <v/>
      </c>
      <c r="F4596" s="323">
        <f t="shared" si="143"/>
        <v>4594</v>
      </c>
      <c r="G4596" s="317"/>
      <c r="H4596" s="317"/>
      <c r="I4596" s="317"/>
      <c r="J4596" s="317"/>
      <c r="K4596" s="317"/>
      <c r="L4596" s="317"/>
      <c r="M4596" s="317"/>
      <c r="N4596" s="698"/>
      <c r="O4596" s="318"/>
      <c r="P4596" s="319"/>
      <c r="Q4596" s="320"/>
      <c r="R4596" s="319"/>
      <c r="S4596" s="319"/>
      <c r="T4596" s="320"/>
      <c r="U4596" s="321"/>
      <c r="V4596" s="270"/>
    </row>
    <row r="4597" spans="3:22">
      <c r="C4597" s="1">
        <f>+IF(D4597=1,COUNTIF($D$2:D4597,D4597),0)</f>
        <v>0</v>
      </c>
      <c r="D4597" s="1">
        <f>+COUNTIF($E$2:E4597,E4597)</f>
        <v>1818</v>
      </c>
      <c r="E4597" s="1" t="str">
        <f t="shared" si="142"/>
        <v/>
      </c>
      <c r="F4597" s="323">
        <f t="shared" si="143"/>
        <v>4595</v>
      </c>
      <c r="G4597" s="317"/>
      <c r="H4597" s="317"/>
      <c r="I4597" s="317"/>
      <c r="J4597" s="317"/>
      <c r="K4597" s="317"/>
      <c r="L4597" s="317"/>
      <c r="M4597" s="317"/>
      <c r="N4597" s="698"/>
      <c r="O4597" s="318"/>
      <c r="P4597" s="319"/>
      <c r="Q4597" s="320"/>
      <c r="R4597" s="319"/>
      <c r="S4597" s="319"/>
      <c r="T4597" s="320"/>
      <c r="U4597" s="321"/>
      <c r="V4597" s="270"/>
    </row>
    <row r="4598" spans="3:22">
      <c r="C4598" s="1">
        <f>+IF(D4598=1,COUNTIF($D$2:D4598,D4598),0)</f>
        <v>0</v>
      </c>
      <c r="D4598" s="1">
        <f>+COUNTIF($E$2:E4598,E4598)</f>
        <v>1819</v>
      </c>
      <c r="E4598" s="1" t="str">
        <f t="shared" si="142"/>
        <v/>
      </c>
      <c r="F4598" s="323">
        <f t="shared" si="143"/>
        <v>4596</v>
      </c>
      <c r="G4598" s="317"/>
      <c r="H4598" s="317"/>
      <c r="I4598" s="317"/>
      <c r="J4598" s="317"/>
      <c r="K4598" s="317"/>
      <c r="L4598" s="317"/>
      <c r="M4598" s="317"/>
      <c r="N4598" s="698"/>
      <c r="O4598" s="318"/>
      <c r="P4598" s="319"/>
      <c r="Q4598" s="320"/>
      <c r="R4598" s="319"/>
      <c r="S4598" s="319"/>
      <c r="T4598" s="320"/>
      <c r="U4598" s="321"/>
      <c r="V4598" s="270"/>
    </row>
    <row r="4599" spans="3:22">
      <c r="C4599" s="1">
        <f>+IF(D4599=1,COUNTIF($D$2:D4599,D4599),0)</f>
        <v>0</v>
      </c>
      <c r="D4599" s="1">
        <f>+COUNTIF($E$2:E4599,E4599)</f>
        <v>1820</v>
      </c>
      <c r="E4599" s="1" t="str">
        <f t="shared" si="142"/>
        <v/>
      </c>
      <c r="F4599" s="323">
        <f t="shared" si="143"/>
        <v>4597</v>
      </c>
      <c r="G4599" s="317"/>
      <c r="H4599" s="317"/>
      <c r="I4599" s="317"/>
      <c r="J4599" s="317"/>
      <c r="K4599" s="317"/>
      <c r="L4599" s="317"/>
      <c r="M4599" s="317"/>
      <c r="N4599" s="698"/>
      <c r="O4599" s="318"/>
      <c r="P4599" s="319"/>
      <c r="Q4599" s="320"/>
      <c r="R4599" s="319"/>
      <c r="S4599" s="319"/>
      <c r="T4599" s="320"/>
      <c r="U4599" s="321"/>
      <c r="V4599" s="270"/>
    </row>
    <row r="4600" spans="3:22">
      <c r="C4600" s="1">
        <f>+IF(D4600=1,COUNTIF($D$2:D4600,D4600),0)</f>
        <v>0</v>
      </c>
      <c r="D4600" s="1">
        <f>+COUNTIF($E$2:E4600,E4600)</f>
        <v>1821</v>
      </c>
      <c r="E4600" s="1" t="str">
        <f t="shared" si="142"/>
        <v/>
      </c>
      <c r="F4600" s="323">
        <f t="shared" si="143"/>
        <v>4598</v>
      </c>
      <c r="G4600" s="317"/>
      <c r="H4600" s="317"/>
      <c r="I4600" s="317"/>
      <c r="J4600" s="317"/>
      <c r="K4600" s="317"/>
      <c r="L4600" s="317"/>
      <c r="M4600" s="317"/>
      <c r="N4600" s="698"/>
      <c r="O4600" s="318"/>
      <c r="P4600" s="319"/>
      <c r="Q4600" s="320"/>
      <c r="R4600" s="319"/>
      <c r="S4600" s="319"/>
      <c r="T4600" s="320"/>
      <c r="U4600" s="321"/>
      <c r="V4600" s="270"/>
    </row>
    <row r="4601" spans="3:22">
      <c r="C4601" s="1">
        <f>+IF(D4601=1,COUNTIF($D$2:D4601,D4601),0)</f>
        <v>0</v>
      </c>
      <c r="D4601" s="1">
        <f>+COUNTIF($E$2:E4601,E4601)</f>
        <v>1822</v>
      </c>
      <c r="E4601" s="1" t="str">
        <f t="shared" si="142"/>
        <v/>
      </c>
      <c r="F4601" s="323">
        <f t="shared" si="143"/>
        <v>4599</v>
      </c>
      <c r="G4601" s="317"/>
      <c r="H4601" s="317"/>
      <c r="I4601" s="317"/>
      <c r="J4601" s="317"/>
      <c r="K4601" s="317"/>
      <c r="L4601" s="317"/>
      <c r="M4601" s="317"/>
      <c r="N4601" s="698"/>
      <c r="O4601" s="318"/>
      <c r="P4601" s="319"/>
      <c r="Q4601" s="320"/>
      <c r="R4601" s="319"/>
      <c r="S4601" s="319"/>
      <c r="T4601" s="320"/>
      <c r="U4601" s="321"/>
      <c r="V4601" s="270"/>
    </row>
    <row r="4602" spans="3:22">
      <c r="C4602" s="1">
        <f>+IF(D4602=1,COUNTIF($D$2:D4602,D4602),0)</f>
        <v>0</v>
      </c>
      <c r="D4602" s="1">
        <f>+COUNTIF($E$2:E4602,E4602)</f>
        <v>1823</v>
      </c>
      <c r="E4602" s="1" t="str">
        <f t="shared" si="142"/>
        <v/>
      </c>
      <c r="F4602" s="323">
        <f t="shared" si="143"/>
        <v>4600</v>
      </c>
      <c r="G4602" s="317"/>
      <c r="H4602" s="317"/>
      <c r="I4602" s="317"/>
      <c r="J4602" s="317"/>
      <c r="K4602" s="317"/>
      <c r="L4602" s="317"/>
      <c r="M4602" s="317"/>
      <c r="N4602" s="698"/>
      <c r="O4602" s="318"/>
      <c r="P4602" s="319"/>
      <c r="Q4602" s="320"/>
      <c r="R4602" s="319"/>
      <c r="S4602" s="319"/>
      <c r="T4602" s="320"/>
      <c r="U4602" s="321"/>
      <c r="V4602" s="270"/>
    </row>
    <row r="4603" spans="3:22">
      <c r="C4603" s="1">
        <f>+IF(D4603=1,COUNTIF($D$2:D4603,D4603),0)</f>
        <v>0</v>
      </c>
      <c r="D4603" s="1">
        <f>+COUNTIF($E$2:E4603,E4603)</f>
        <v>1824</v>
      </c>
      <c r="E4603" s="1" t="str">
        <f t="shared" si="142"/>
        <v/>
      </c>
      <c r="F4603" s="323">
        <f t="shared" si="143"/>
        <v>4601</v>
      </c>
      <c r="G4603" s="317"/>
      <c r="H4603" s="317"/>
      <c r="I4603" s="317"/>
      <c r="J4603" s="317"/>
      <c r="K4603" s="317"/>
      <c r="L4603" s="317"/>
      <c r="M4603" s="317"/>
      <c r="N4603" s="698"/>
      <c r="O4603" s="318"/>
      <c r="P4603" s="319"/>
      <c r="Q4603" s="320"/>
      <c r="R4603" s="319"/>
      <c r="S4603" s="319"/>
      <c r="T4603" s="320"/>
      <c r="U4603" s="321"/>
      <c r="V4603" s="270"/>
    </row>
    <row r="4604" spans="3:22">
      <c r="C4604" s="1">
        <f>+IF(D4604=1,COUNTIF($D$2:D4604,D4604),0)</f>
        <v>0</v>
      </c>
      <c r="D4604" s="1">
        <f>+COUNTIF($E$2:E4604,E4604)</f>
        <v>1825</v>
      </c>
      <c r="E4604" s="1" t="str">
        <f t="shared" si="142"/>
        <v/>
      </c>
      <c r="F4604" s="323">
        <f t="shared" si="143"/>
        <v>4602</v>
      </c>
      <c r="G4604" s="317"/>
      <c r="H4604" s="317"/>
      <c r="I4604" s="317"/>
      <c r="J4604" s="317"/>
      <c r="K4604" s="317"/>
      <c r="L4604" s="317"/>
      <c r="M4604" s="317"/>
      <c r="N4604" s="698"/>
      <c r="O4604" s="318"/>
      <c r="P4604" s="319"/>
      <c r="Q4604" s="320"/>
      <c r="R4604" s="319"/>
      <c r="S4604" s="319"/>
      <c r="T4604" s="320"/>
      <c r="U4604" s="321"/>
      <c r="V4604" s="270"/>
    </row>
    <row r="4605" spans="3:22">
      <c r="C4605" s="1">
        <f>+IF(D4605=1,COUNTIF($D$2:D4605,D4605),0)</f>
        <v>0</v>
      </c>
      <c r="D4605" s="1">
        <f>+COUNTIF($E$2:E4605,E4605)</f>
        <v>1826</v>
      </c>
      <c r="E4605" s="1" t="str">
        <f t="shared" si="142"/>
        <v/>
      </c>
      <c r="F4605" s="323">
        <f t="shared" si="143"/>
        <v>4603</v>
      </c>
      <c r="G4605" s="317"/>
      <c r="H4605" s="317"/>
      <c r="I4605" s="317"/>
      <c r="J4605" s="317"/>
      <c r="K4605" s="317"/>
      <c r="L4605" s="317"/>
      <c r="M4605" s="317"/>
      <c r="N4605" s="698"/>
      <c r="O4605" s="318"/>
      <c r="P4605" s="319"/>
      <c r="Q4605" s="320"/>
      <c r="R4605" s="319"/>
      <c r="S4605" s="319"/>
      <c r="T4605" s="320"/>
      <c r="U4605" s="321"/>
      <c r="V4605" s="270"/>
    </row>
    <row r="4606" spans="3:22">
      <c r="C4606" s="1">
        <f>+IF(D4606=1,COUNTIF($D$2:D4606,D4606),0)</f>
        <v>0</v>
      </c>
      <c r="D4606" s="1">
        <f>+COUNTIF($E$2:E4606,E4606)</f>
        <v>1827</v>
      </c>
      <c r="E4606" s="1" t="str">
        <f t="shared" si="142"/>
        <v/>
      </c>
      <c r="F4606" s="323">
        <f t="shared" si="143"/>
        <v>4604</v>
      </c>
      <c r="G4606" s="317"/>
      <c r="H4606" s="317"/>
      <c r="I4606" s="317"/>
      <c r="J4606" s="317"/>
      <c r="K4606" s="317"/>
      <c r="L4606" s="317"/>
      <c r="M4606" s="317"/>
      <c r="N4606" s="698"/>
      <c r="O4606" s="318"/>
      <c r="P4606" s="319"/>
      <c r="Q4606" s="320"/>
      <c r="R4606" s="319"/>
      <c r="S4606" s="319"/>
      <c r="T4606" s="320"/>
      <c r="U4606" s="321"/>
      <c r="V4606" s="270"/>
    </row>
    <row r="4607" spans="3:22">
      <c r="C4607" s="1">
        <f>+IF(D4607=1,COUNTIF($D$2:D4607,D4607),0)</f>
        <v>0</v>
      </c>
      <c r="D4607" s="1">
        <f>+COUNTIF($E$2:E4607,E4607)</f>
        <v>1828</v>
      </c>
      <c r="E4607" s="1" t="str">
        <f t="shared" si="142"/>
        <v/>
      </c>
      <c r="F4607" s="323">
        <f t="shared" si="143"/>
        <v>4605</v>
      </c>
      <c r="G4607" s="317"/>
      <c r="H4607" s="317"/>
      <c r="I4607" s="317"/>
      <c r="J4607" s="317"/>
      <c r="K4607" s="317"/>
      <c r="L4607" s="317"/>
      <c r="M4607" s="317"/>
      <c r="N4607" s="698"/>
      <c r="O4607" s="318"/>
      <c r="P4607" s="319"/>
      <c r="Q4607" s="320"/>
      <c r="R4607" s="319"/>
      <c r="S4607" s="319"/>
      <c r="T4607" s="320"/>
      <c r="U4607" s="321"/>
      <c r="V4607" s="270"/>
    </row>
    <row r="4608" spans="3:22">
      <c r="C4608" s="1">
        <f>+IF(D4608=1,COUNTIF($D$2:D4608,D4608),0)</f>
        <v>0</v>
      </c>
      <c r="D4608" s="1">
        <f>+COUNTIF($E$2:E4608,E4608)</f>
        <v>1829</v>
      </c>
      <c r="E4608" s="1" t="str">
        <f t="shared" si="142"/>
        <v/>
      </c>
      <c r="F4608" s="323">
        <f t="shared" si="143"/>
        <v>4606</v>
      </c>
      <c r="G4608" s="317"/>
      <c r="H4608" s="317"/>
      <c r="I4608" s="317"/>
      <c r="J4608" s="317"/>
      <c r="K4608" s="317"/>
      <c r="L4608" s="317"/>
      <c r="M4608" s="317"/>
      <c r="N4608" s="698"/>
      <c r="O4608" s="318"/>
      <c r="P4608" s="319"/>
      <c r="Q4608" s="320"/>
      <c r="R4608" s="319"/>
      <c r="S4608" s="319"/>
      <c r="T4608" s="320"/>
      <c r="U4608" s="321"/>
      <c r="V4608" s="270"/>
    </row>
    <row r="4609" spans="3:22">
      <c r="C4609" s="1">
        <f>+IF(D4609=1,COUNTIF($D$2:D4609,D4609),0)</f>
        <v>0</v>
      </c>
      <c r="D4609" s="1">
        <f>+COUNTIF($E$2:E4609,E4609)</f>
        <v>1830</v>
      </c>
      <c r="E4609" s="1" t="str">
        <f t="shared" si="142"/>
        <v/>
      </c>
      <c r="F4609" s="323">
        <f t="shared" si="143"/>
        <v>4607</v>
      </c>
      <c r="G4609" s="317"/>
      <c r="H4609" s="317"/>
      <c r="I4609" s="317"/>
      <c r="J4609" s="317"/>
      <c r="K4609" s="317"/>
      <c r="L4609" s="317"/>
      <c r="M4609" s="317"/>
      <c r="N4609" s="698"/>
      <c r="O4609" s="318"/>
      <c r="P4609" s="319"/>
      <c r="Q4609" s="320"/>
      <c r="R4609" s="319"/>
      <c r="S4609" s="319"/>
      <c r="T4609" s="320"/>
      <c r="U4609" s="321"/>
      <c r="V4609" s="270"/>
    </row>
    <row r="4610" spans="3:22">
      <c r="C4610" s="1">
        <f>+IF(D4610=1,COUNTIF($D$2:D4610,D4610),0)</f>
        <v>0</v>
      </c>
      <c r="D4610" s="1">
        <f>+COUNTIF($E$2:E4610,E4610)</f>
        <v>1831</v>
      </c>
      <c r="E4610" s="1" t="str">
        <f t="shared" si="142"/>
        <v/>
      </c>
      <c r="F4610" s="323">
        <f t="shared" si="143"/>
        <v>4608</v>
      </c>
      <c r="G4610" s="317"/>
      <c r="H4610" s="317"/>
      <c r="I4610" s="317"/>
      <c r="J4610" s="317"/>
      <c r="K4610" s="317"/>
      <c r="L4610" s="317"/>
      <c r="M4610" s="317"/>
      <c r="N4610" s="698"/>
      <c r="O4610" s="318"/>
      <c r="P4610" s="319"/>
      <c r="Q4610" s="320"/>
      <c r="R4610" s="319"/>
      <c r="S4610" s="319"/>
      <c r="T4610" s="320"/>
      <c r="U4610" s="321"/>
      <c r="V4610" s="270"/>
    </row>
    <row r="4611" spans="3:22">
      <c r="C4611" s="1">
        <f>+IF(D4611=1,COUNTIF($D$2:D4611,D4611),0)</f>
        <v>0</v>
      </c>
      <c r="D4611" s="1">
        <f>+COUNTIF($E$2:E4611,E4611)</f>
        <v>1832</v>
      </c>
      <c r="E4611" s="1" t="str">
        <f t="shared" si="142"/>
        <v/>
      </c>
      <c r="F4611" s="323">
        <f t="shared" si="143"/>
        <v>4609</v>
      </c>
      <c r="G4611" s="317"/>
      <c r="H4611" s="317"/>
      <c r="I4611" s="317"/>
      <c r="J4611" s="317"/>
      <c r="K4611" s="317"/>
      <c r="L4611" s="317"/>
      <c r="M4611" s="317"/>
      <c r="N4611" s="698"/>
      <c r="O4611" s="318"/>
      <c r="P4611" s="319"/>
      <c r="Q4611" s="320"/>
      <c r="R4611" s="319"/>
      <c r="S4611" s="319"/>
      <c r="T4611" s="320"/>
      <c r="U4611" s="321"/>
      <c r="V4611" s="270"/>
    </row>
    <row r="4612" spans="3:22">
      <c r="C4612" s="1">
        <f>+IF(D4612=1,COUNTIF($D$2:D4612,D4612),0)</f>
        <v>0</v>
      </c>
      <c r="D4612" s="1">
        <f>+COUNTIF($E$2:E4612,E4612)</f>
        <v>1833</v>
      </c>
      <c r="E4612" s="1" t="str">
        <f t="shared" ref="E4612:E4675" si="144">+K4612&amp;N4612</f>
        <v/>
      </c>
      <c r="F4612" s="323">
        <f t="shared" si="143"/>
        <v>4610</v>
      </c>
      <c r="G4612" s="317"/>
      <c r="H4612" s="317"/>
      <c r="I4612" s="317"/>
      <c r="J4612" s="317"/>
      <c r="K4612" s="317"/>
      <c r="L4612" s="317"/>
      <c r="M4612" s="317"/>
      <c r="N4612" s="698"/>
      <c r="O4612" s="318"/>
      <c r="P4612" s="319"/>
      <c r="Q4612" s="320"/>
      <c r="R4612" s="319"/>
      <c r="S4612" s="319"/>
      <c r="T4612" s="320"/>
      <c r="U4612" s="321"/>
      <c r="V4612" s="270"/>
    </row>
    <row r="4613" spans="3:22">
      <c r="C4613" s="1">
        <f>+IF(D4613=1,COUNTIF($D$2:D4613,D4613),0)</f>
        <v>0</v>
      </c>
      <c r="D4613" s="1">
        <f>+COUNTIF($E$2:E4613,E4613)</f>
        <v>1834</v>
      </c>
      <c r="E4613" s="1" t="str">
        <f t="shared" si="144"/>
        <v/>
      </c>
      <c r="F4613" s="323">
        <f t="shared" ref="F4613:F4676" si="145">ROW()-2</f>
        <v>4611</v>
      </c>
      <c r="G4613" s="317"/>
      <c r="H4613" s="317"/>
      <c r="I4613" s="317"/>
      <c r="J4613" s="317"/>
      <c r="K4613" s="317"/>
      <c r="L4613" s="317"/>
      <c r="M4613" s="317"/>
      <c r="N4613" s="698"/>
      <c r="O4613" s="318"/>
      <c r="P4613" s="319"/>
      <c r="Q4613" s="320"/>
      <c r="R4613" s="319"/>
      <c r="S4613" s="319"/>
      <c r="T4613" s="320"/>
      <c r="U4613" s="321"/>
      <c r="V4613" s="270"/>
    </row>
    <row r="4614" spans="3:22">
      <c r="C4614" s="1">
        <f>+IF(D4614=1,COUNTIF($D$2:D4614,D4614),0)</f>
        <v>0</v>
      </c>
      <c r="D4614" s="1">
        <f>+COUNTIF($E$2:E4614,E4614)</f>
        <v>1835</v>
      </c>
      <c r="E4614" s="1" t="str">
        <f t="shared" si="144"/>
        <v/>
      </c>
      <c r="F4614" s="323">
        <f t="shared" si="145"/>
        <v>4612</v>
      </c>
      <c r="G4614" s="317"/>
      <c r="H4614" s="317"/>
      <c r="I4614" s="317"/>
      <c r="J4614" s="317"/>
      <c r="K4614" s="317"/>
      <c r="L4614" s="317"/>
      <c r="M4614" s="317"/>
      <c r="N4614" s="698"/>
      <c r="O4614" s="318"/>
      <c r="P4614" s="319"/>
      <c r="Q4614" s="320"/>
      <c r="R4614" s="319"/>
      <c r="S4614" s="319"/>
      <c r="T4614" s="320"/>
      <c r="U4614" s="321"/>
      <c r="V4614" s="270"/>
    </row>
    <row r="4615" spans="3:22">
      <c r="C4615" s="1">
        <f>+IF(D4615=1,COUNTIF($D$2:D4615,D4615),0)</f>
        <v>0</v>
      </c>
      <c r="D4615" s="1">
        <f>+COUNTIF($E$2:E4615,E4615)</f>
        <v>1836</v>
      </c>
      <c r="E4615" s="1" t="str">
        <f t="shared" si="144"/>
        <v/>
      </c>
      <c r="F4615" s="323">
        <f t="shared" si="145"/>
        <v>4613</v>
      </c>
      <c r="G4615" s="317"/>
      <c r="H4615" s="317"/>
      <c r="I4615" s="317"/>
      <c r="J4615" s="317"/>
      <c r="K4615" s="317"/>
      <c r="L4615" s="317"/>
      <c r="M4615" s="317"/>
      <c r="N4615" s="698"/>
      <c r="O4615" s="318"/>
      <c r="P4615" s="319"/>
      <c r="Q4615" s="320"/>
      <c r="R4615" s="319"/>
      <c r="S4615" s="319"/>
      <c r="T4615" s="320"/>
      <c r="U4615" s="321"/>
      <c r="V4615" s="270"/>
    </row>
    <row r="4616" spans="3:22">
      <c r="C4616" s="1">
        <f>+IF(D4616=1,COUNTIF($D$2:D4616,D4616),0)</f>
        <v>0</v>
      </c>
      <c r="D4616" s="1">
        <f>+COUNTIF($E$2:E4616,E4616)</f>
        <v>1837</v>
      </c>
      <c r="E4616" s="1" t="str">
        <f t="shared" si="144"/>
        <v/>
      </c>
      <c r="F4616" s="323">
        <f t="shared" si="145"/>
        <v>4614</v>
      </c>
      <c r="G4616" s="317"/>
      <c r="H4616" s="317"/>
      <c r="I4616" s="317"/>
      <c r="J4616" s="317"/>
      <c r="K4616" s="317"/>
      <c r="L4616" s="317"/>
      <c r="M4616" s="317"/>
      <c r="N4616" s="698"/>
      <c r="O4616" s="318"/>
      <c r="P4616" s="319"/>
      <c r="Q4616" s="320"/>
      <c r="R4616" s="319"/>
      <c r="S4616" s="319"/>
      <c r="T4616" s="320"/>
      <c r="U4616" s="321"/>
      <c r="V4616" s="270"/>
    </row>
    <row r="4617" spans="3:22">
      <c r="C4617" s="1">
        <f>+IF(D4617=1,COUNTIF($D$2:D4617,D4617),0)</f>
        <v>0</v>
      </c>
      <c r="D4617" s="1">
        <f>+COUNTIF($E$2:E4617,E4617)</f>
        <v>1838</v>
      </c>
      <c r="E4617" s="1" t="str">
        <f t="shared" si="144"/>
        <v/>
      </c>
      <c r="F4617" s="323">
        <f t="shared" si="145"/>
        <v>4615</v>
      </c>
      <c r="G4617" s="317"/>
      <c r="H4617" s="317"/>
      <c r="I4617" s="317"/>
      <c r="J4617" s="317"/>
      <c r="K4617" s="317"/>
      <c r="L4617" s="317"/>
      <c r="M4617" s="317"/>
      <c r="N4617" s="698"/>
      <c r="O4617" s="318"/>
      <c r="P4617" s="319"/>
      <c r="Q4617" s="320"/>
      <c r="R4617" s="319"/>
      <c r="S4617" s="319"/>
      <c r="T4617" s="320"/>
      <c r="U4617" s="321"/>
      <c r="V4617" s="270"/>
    </row>
    <row r="4618" spans="3:22">
      <c r="C4618" s="1">
        <f>+IF(D4618=1,COUNTIF($D$2:D4618,D4618),0)</f>
        <v>0</v>
      </c>
      <c r="D4618" s="1">
        <f>+COUNTIF($E$2:E4618,E4618)</f>
        <v>1839</v>
      </c>
      <c r="E4618" s="1" t="str">
        <f t="shared" si="144"/>
        <v/>
      </c>
      <c r="F4618" s="323">
        <f t="shared" si="145"/>
        <v>4616</v>
      </c>
      <c r="G4618" s="317"/>
      <c r="H4618" s="317"/>
      <c r="I4618" s="317"/>
      <c r="J4618" s="317"/>
      <c r="K4618" s="317"/>
      <c r="L4618" s="317"/>
      <c r="M4618" s="317"/>
      <c r="N4618" s="698"/>
      <c r="O4618" s="318"/>
      <c r="P4618" s="319"/>
      <c r="Q4618" s="320"/>
      <c r="R4618" s="319"/>
      <c r="S4618" s="319"/>
      <c r="T4618" s="320"/>
      <c r="U4618" s="321"/>
      <c r="V4618" s="270"/>
    </row>
    <row r="4619" spans="3:22">
      <c r="C4619" s="1">
        <f>+IF(D4619=1,COUNTIF($D$2:D4619,D4619),0)</f>
        <v>0</v>
      </c>
      <c r="D4619" s="1">
        <f>+COUNTIF($E$2:E4619,E4619)</f>
        <v>1840</v>
      </c>
      <c r="E4619" s="1" t="str">
        <f t="shared" si="144"/>
        <v/>
      </c>
      <c r="F4619" s="323">
        <f t="shared" si="145"/>
        <v>4617</v>
      </c>
      <c r="G4619" s="317"/>
      <c r="H4619" s="317"/>
      <c r="I4619" s="317"/>
      <c r="J4619" s="317"/>
      <c r="K4619" s="317"/>
      <c r="L4619" s="317"/>
      <c r="M4619" s="317"/>
      <c r="N4619" s="698"/>
      <c r="O4619" s="318"/>
      <c r="P4619" s="319"/>
      <c r="Q4619" s="320"/>
      <c r="R4619" s="319"/>
      <c r="S4619" s="319"/>
      <c r="T4619" s="320"/>
      <c r="U4619" s="321"/>
      <c r="V4619" s="270"/>
    </row>
    <row r="4620" spans="3:22">
      <c r="C4620" s="1">
        <f>+IF(D4620=1,COUNTIF($D$2:D4620,D4620),0)</f>
        <v>0</v>
      </c>
      <c r="D4620" s="1">
        <f>+COUNTIF($E$2:E4620,E4620)</f>
        <v>1841</v>
      </c>
      <c r="E4620" s="1" t="str">
        <f t="shared" si="144"/>
        <v/>
      </c>
      <c r="F4620" s="323">
        <f t="shared" si="145"/>
        <v>4618</v>
      </c>
      <c r="G4620" s="317"/>
      <c r="H4620" s="317"/>
      <c r="I4620" s="317"/>
      <c r="J4620" s="317"/>
      <c r="K4620" s="317"/>
      <c r="L4620" s="317"/>
      <c r="M4620" s="317"/>
      <c r="N4620" s="698"/>
      <c r="O4620" s="318"/>
      <c r="P4620" s="319"/>
      <c r="Q4620" s="320"/>
      <c r="R4620" s="319"/>
      <c r="S4620" s="319"/>
      <c r="T4620" s="320"/>
      <c r="U4620" s="321"/>
      <c r="V4620" s="270"/>
    </row>
    <row r="4621" spans="3:22">
      <c r="C4621" s="1">
        <f>+IF(D4621=1,COUNTIF($D$2:D4621,D4621),0)</f>
        <v>0</v>
      </c>
      <c r="D4621" s="1">
        <f>+COUNTIF($E$2:E4621,E4621)</f>
        <v>1842</v>
      </c>
      <c r="E4621" s="1" t="str">
        <f t="shared" si="144"/>
        <v/>
      </c>
      <c r="F4621" s="323">
        <f t="shared" si="145"/>
        <v>4619</v>
      </c>
      <c r="G4621" s="317"/>
      <c r="H4621" s="317"/>
      <c r="I4621" s="317"/>
      <c r="J4621" s="317"/>
      <c r="K4621" s="317"/>
      <c r="L4621" s="317"/>
      <c r="M4621" s="317"/>
      <c r="N4621" s="698"/>
      <c r="O4621" s="318"/>
      <c r="P4621" s="319"/>
      <c r="Q4621" s="320"/>
      <c r="R4621" s="319"/>
      <c r="S4621" s="319"/>
      <c r="T4621" s="320"/>
      <c r="U4621" s="321"/>
      <c r="V4621" s="270"/>
    </row>
    <row r="4622" spans="3:22">
      <c r="C4622" s="1">
        <f>+IF(D4622=1,COUNTIF($D$2:D4622,D4622),0)</f>
        <v>0</v>
      </c>
      <c r="D4622" s="1">
        <f>+COUNTIF($E$2:E4622,E4622)</f>
        <v>1843</v>
      </c>
      <c r="E4622" s="1" t="str">
        <f t="shared" si="144"/>
        <v/>
      </c>
      <c r="F4622" s="323">
        <f t="shared" si="145"/>
        <v>4620</v>
      </c>
      <c r="G4622" s="317"/>
      <c r="H4622" s="317"/>
      <c r="I4622" s="317"/>
      <c r="J4622" s="317"/>
      <c r="K4622" s="317"/>
      <c r="L4622" s="317"/>
      <c r="M4622" s="317"/>
      <c r="N4622" s="698"/>
      <c r="O4622" s="318"/>
      <c r="P4622" s="319"/>
      <c r="Q4622" s="320"/>
      <c r="R4622" s="319"/>
      <c r="S4622" s="319"/>
      <c r="T4622" s="320"/>
      <c r="U4622" s="321"/>
      <c r="V4622" s="270"/>
    </row>
    <row r="4623" spans="3:22">
      <c r="C4623" s="1">
        <f>+IF(D4623=1,COUNTIF($D$2:D4623,D4623),0)</f>
        <v>0</v>
      </c>
      <c r="D4623" s="1">
        <f>+COUNTIF($E$2:E4623,E4623)</f>
        <v>1844</v>
      </c>
      <c r="E4623" s="1" t="str">
        <f t="shared" si="144"/>
        <v/>
      </c>
      <c r="F4623" s="323">
        <f t="shared" si="145"/>
        <v>4621</v>
      </c>
      <c r="G4623" s="317"/>
      <c r="H4623" s="317"/>
      <c r="I4623" s="317"/>
      <c r="J4623" s="317"/>
      <c r="K4623" s="317"/>
      <c r="L4623" s="317"/>
      <c r="M4623" s="317"/>
      <c r="N4623" s="698"/>
      <c r="O4623" s="318"/>
      <c r="P4623" s="319"/>
      <c r="Q4623" s="320"/>
      <c r="R4623" s="319"/>
      <c r="S4623" s="319"/>
      <c r="T4623" s="320"/>
      <c r="U4623" s="321"/>
      <c r="V4623" s="270"/>
    </row>
    <row r="4624" spans="3:22">
      <c r="C4624" s="1">
        <f>+IF(D4624=1,COUNTIF($D$2:D4624,D4624),0)</f>
        <v>0</v>
      </c>
      <c r="D4624" s="1">
        <f>+COUNTIF($E$2:E4624,E4624)</f>
        <v>1845</v>
      </c>
      <c r="E4624" s="1" t="str">
        <f t="shared" si="144"/>
        <v/>
      </c>
      <c r="F4624" s="323">
        <f t="shared" si="145"/>
        <v>4622</v>
      </c>
      <c r="G4624" s="317"/>
      <c r="H4624" s="317"/>
      <c r="I4624" s="317"/>
      <c r="J4624" s="317"/>
      <c r="K4624" s="317"/>
      <c r="L4624" s="317"/>
      <c r="M4624" s="317"/>
      <c r="N4624" s="698"/>
      <c r="O4624" s="318"/>
      <c r="P4624" s="319"/>
      <c r="Q4624" s="320"/>
      <c r="R4624" s="319"/>
      <c r="S4624" s="319"/>
      <c r="T4624" s="320"/>
      <c r="U4624" s="321"/>
      <c r="V4624" s="270"/>
    </row>
    <row r="4625" spans="3:22">
      <c r="C4625" s="1">
        <f>+IF(D4625=1,COUNTIF($D$2:D4625,D4625),0)</f>
        <v>0</v>
      </c>
      <c r="D4625" s="1">
        <f>+COUNTIF($E$2:E4625,E4625)</f>
        <v>1846</v>
      </c>
      <c r="E4625" s="1" t="str">
        <f t="shared" si="144"/>
        <v/>
      </c>
      <c r="F4625" s="323">
        <f t="shared" si="145"/>
        <v>4623</v>
      </c>
      <c r="G4625" s="317"/>
      <c r="H4625" s="317"/>
      <c r="I4625" s="317"/>
      <c r="J4625" s="317"/>
      <c r="K4625" s="317"/>
      <c r="L4625" s="317"/>
      <c r="M4625" s="317"/>
      <c r="N4625" s="698"/>
      <c r="O4625" s="318"/>
      <c r="P4625" s="319"/>
      <c r="Q4625" s="320"/>
      <c r="R4625" s="319"/>
      <c r="S4625" s="319"/>
      <c r="T4625" s="320"/>
      <c r="U4625" s="321"/>
      <c r="V4625" s="270"/>
    </row>
    <row r="4626" spans="3:22">
      <c r="C4626" s="1">
        <f>+IF(D4626=1,COUNTIF($D$2:D4626,D4626),0)</f>
        <v>0</v>
      </c>
      <c r="D4626" s="1">
        <f>+COUNTIF($E$2:E4626,E4626)</f>
        <v>1847</v>
      </c>
      <c r="E4626" s="1" t="str">
        <f t="shared" si="144"/>
        <v/>
      </c>
      <c r="F4626" s="323">
        <f t="shared" si="145"/>
        <v>4624</v>
      </c>
      <c r="G4626" s="317"/>
      <c r="H4626" s="317"/>
      <c r="I4626" s="317"/>
      <c r="J4626" s="317"/>
      <c r="K4626" s="317"/>
      <c r="L4626" s="317"/>
      <c r="M4626" s="317"/>
      <c r="N4626" s="698"/>
      <c r="O4626" s="318"/>
      <c r="P4626" s="319"/>
      <c r="Q4626" s="320"/>
      <c r="R4626" s="319"/>
      <c r="S4626" s="319"/>
      <c r="T4626" s="320"/>
      <c r="U4626" s="321"/>
      <c r="V4626" s="270"/>
    </row>
    <row r="4627" spans="3:22">
      <c r="C4627" s="1">
        <f>+IF(D4627=1,COUNTIF($D$2:D4627,D4627),0)</f>
        <v>0</v>
      </c>
      <c r="D4627" s="1">
        <f>+COUNTIF($E$2:E4627,E4627)</f>
        <v>1848</v>
      </c>
      <c r="E4627" s="1" t="str">
        <f t="shared" si="144"/>
        <v/>
      </c>
      <c r="F4627" s="323">
        <f t="shared" si="145"/>
        <v>4625</v>
      </c>
      <c r="G4627" s="317"/>
      <c r="H4627" s="317"/>
      <c r="I4627" s="317"/>
      <c r="J4627" s="317"/>
      <c r="K4627" s="317"/>
      <c r="L4627" s="317"/>
      <c r="M4627" s="317"/>
      <c r="N4627" s="698"/>
      <c r="O4627" s="318"/>
      <c r="P4627" s="319"/>
      <c r="Q4627" s="320"/>
      <c r="R4627" s="319"/>
      <c r="S4627" s="319"/>
      <c r="T4627" s="320"/>
      <c r="U4627" s="321"/>
      <c r="V4627" s="270"/>
    </row>
    <row r="4628" spans="3:22">
      <c r="C4628" s="1">
        <f>+IF(D4628=1,COUNTIF($D$2:D4628,D4628),0)</f>
        <v>0</v>
      </c>
      <c r="D4628" s="1">
        <f>+COUNTIF($E$2:E4628,E4628)</f>
        <v>1849</v>
      </c>
      <c r="E4628" s="1" t="str">
        <f t="shared" si="144"/>
        <v/>
      </c>
      <c r="F4628" s="323">
        <f t="shared" si="145"/>
        <v>4626</v>
      </c>
      <c r="G4628" s="317"/>
      <c r="H4628" s="317"/>
      <c r="I4628" s="317"/>
      <c r="J4628" s="317"/>
      <c r="K4628" s="317"/>
      <c r="L4628" s="317"/>
      <c r="M4628" s="317"/>
      <c r="N4628" s="698"/>
      <c r="O4628" s="318"/>
      <c r="P4628" s="319"/>
      <c r="Q4628" s="320"/>
      <c r="R4628" s="319"/>
      <c r="S4628" s="319"/>
      <c r="T4628" s="320"/>
      <c r="U4628" s="321"/>
      <c r="V4628" s="270"/>
    </row>
    <row r="4629" spans="3:22">
      <c r="C4629" s="1">
        <f>+IF(D4629=1,COUNTIF($D$2:D4629,D4629),0)</f>
        <v>0</v>
      </c>
      <c r="D4629" s="1">
        <f>+COUNTIF($E$2:E4629,E4629)</f>
        <v>1850</v>
      </c>
      <c r="E4629" s="1" t="str">
        <f t="shared" si="144"/>
        <v/>
      </c>
      <c r="F4629" s="323">
        <f t="shared" si="145"/>
        <v>4627</v>
      </c>
      <c r="G4629" s="317"/>
      <c r="H4629" s="317"/>
      <c r="I4629" s="317"/>
      <c r="J4629" s="317"/>
      <c r="K4629" s="317"/>
      <c r="L4629" s="317"/>
      <c r="M4629" s="317"/>
      <c r="N4629" s="698"/>
      <c r="O4629" s="318"/>
      <c r="P4629" s="319"/>
      <c r="Q4629" s="320"/>
      <c r="R4629" s="319"/>
      <c r="S4629" s="319"/>
      <c r="T4629" s="320"/>
      <c r="U4629" s="321"/>
      <c r="V4629" s="270"/>
    </row>
    <row r="4630" spans="3:22">
      <c r="C4630" s="1">
        <f>+IF(D4630=1,COUNTIF($D$2:D4630,D4630),0)</f>
        <v>0</v>
      </c>
      <c r="D4630" s="1">
        <f>+COUNTIF($E$2:E4630,E4630)</f>
        <v>1851</v>
      </c>
      <c r="E4630" s="1" t="str">
        <f t="shared" si="144"/>
        <v/>
      </c>
      <c r="F4630" s="323">
        <f t="shared" si="145"/>
        <v>4628</v>
      </c>
      <c r="G4630" s="317"/>
      <c r="H4630" s="317"/>
      <c r="I4630" s="317"/>
      <c r="J4630" s="317"/>
      <c r="K4630" s="317"/>
      <c r="L4630" s="317"/>
      <c r="M4630" s="317"/>
      <c r="N4630" s="698"/>
      <c r="O4630" s="318"/>
      <c r="P4630" s="319"/>
      <c r="Q4630" s="320"/>
      <c r="R4630" s="319"/>
      <c r="S4630" s="319"/>
      <c r="T4630" s="320"/>
      <c r="U4630" s="321"/>
      <c r="V4630" s="270"/>
    </row>
    <row r="4631" spans="3:22">
      <c r="C4631" s="1">
        <f>+IF(D4631=1,COUNTIF($D$2:D4631,D4631),0)</f>
        <v>0</v>
      </c>
      <c r="D4631" s="1">
        <f>+COUNTIF($E$2:E4631,E4631)</f>
        <v>1852</v>
      </c>
      <c r="E4631" s="1" t="str">
        <f t="shared" si="144"/>
        <v/>
      </c>
      <c r="F4631" s="323">
        <f t="shared" si="145"/>
        <v>4629</v>
      </c>
      <c r="G4631" s="317"/>
      <c r="H4631" s="317"/>
      <c r="I4631" s="317"/>
      <c r="J4631" s="317"/>
      <c r="K4631" s="317"/>
      <c r="L4631" s="317"/>
      <c r="M4631" s="317"/>
      <c r="N4631" s="698"/>
      <c r="O4631" s="318"/>
      <c r="P4631" s="319"/>
      <c r="Q4631" s="320"/>
      <c r="R4631" s="319"/>
      <c r="S4631" s="319"/>
      <c r="T4631" s="320"/>
      <c r="U4631" s="321"/>
      <c r="V4631" s="270"/>
    </row>
    <row r="4632" spans="3:22">
      <c r="C4632" s="1">
        <f>+IF(D4632=1,COUNTIF($D$2:D4632,D4632),0)</f>
        <v>0</v>
      </c>
      <c r="D4632" s="1">
        <f>+COUNTIF($E$2:E4632,E4632)</f>
        <v>1853</v>
      </c>
      <c r="E4632" s="1" t="str">
        <f t="shared" si="144"/>
        <v/>
      </c>
      <c r="F4632" s="323">
        <f t="shared" si="145"/>
        <v>4630</v>
      </c>
      <c r="G4632" s="317"/>
      <c r="H4632" s="317"/>
      <c r="I4632" s="317"/>
      <c r="J4632" s="317"/>
      <c r="K4632" s="317"/>
      <c r="L4632" s="317"/>
      <c r="M4632" s="317"/>
      <c r="N4632" s="698"/>
      <c r="O4632" s="318"/>
      <c r="P4632" s="319"/>
      <c r="Q4632" s="320"/>
      <c r="R4632" s="319"/>
      <c r="S4632" s="319"/>
      <c r="T4632" s="320"/>
      <c r="U4632" s="321"/>
      <c r="V4632" s="270"/>
    </row>
    <row r="4633" spans="3:22">
      <c r="C4633" s="1">
        <f>+IF(D4633=1,COUNTIF($D$2:D4633,D4633),0)</f>
        <v>0</v>
      </c>
      <c r="D4633" s="1">
        <f>+COUNTIF($E$2:E4633,E4633)</f>
        <v>1854</v>
      </c>
      <c r="E4633" s="1" t="str">
        <f t="shared" si="144"/>
        <v/>
      </c>
      <c r="F4633" s="323">
        <f t="shared" si="145"/>
        <v>4631</v>
      </c>
      <c r="G4633" s="317"/>
      <c r="H4633" s="317"/>
      <c r="I4633" s="317"/>
      <c r="J4633" s="317"/>
      <c r="K4633" s="317"/>
      <c r="L4633" s="317"/>
      <c r="M4633" s="317"/>
      <c r="N4633" s="698"/>
      <c r="O4633" s="318"/>
      <c r="P4633" s="319"/>
      <c r="Q4633" s="320"/>
      <c r="R4633" s="319"/>
      <c r="S4633" s="319"/>
      <c r="T4633" s="320"/>
      <c r="U4633" s="321"/>
      <c r="V4633" s="270"/>
    </row>
    <row r="4634" spans="3:22">
      <c r="C4634" s="1">
        <f>+IF(D4634=1,COUNTIF($D$2:D4634,D4634),0)</f>
        <v>0</v>
      </c>
      <c r="D4634" s="1">
        <f>+COUNTIF($E$2:E4634,E4634)</f>
        <v>1855</v>
      </c>
      <c r="E4634" s="1" t="str">
        <f t="shared" si="144"/>
        <v/>
      </c>
      <c r="F4634" s="323">
        <f t="shared" si="145"/>
        <v>4632</v>
      </c>
      <c r="G4634" s="317"/>
      <c r="H4634" s="317"/>
      <c r="I4634" s="317"/>
      <c r="J4634" s="317"/>
      <c r="K4634" s="317"/>
      <c r="L4634" s="317"/>
      <c r="M4634" s="317"/>
      <c r="N4634" s="698"/>
      <c r="O4634" s="318"/>
      <c r="P4634" s="319"/>
      <c r="Q4634" s="320"/>
      <c r="R4634" s="319"/>
      <c r="S4634" s="319"/>
      <c r="T4634" s="320"/>
      <c r="U4634" s="321"/>
      <c r="V4634" s="270"/>
    </row>
    <row r="4635" spans="3:22">
      <c r="C4635" s="1">
        <f>+IF(D4635=1,COUNTIF($D$2:D4635,D4635),0)</f>
        <v>0</v>
      </c>
      <c r="D4635" s="1">
        <f>+COUNTIF($E$2:E4635,E4635)</f>
        <v>1856</v>
      </c>
      <c r="E4635" s="1" t="str">
        <f t="shared" si="144"/>
        <v/>
      </c>
      <c r="F4635" s="323">
        <f t="shared" si="145"/>
        <v>4633</v>
      </c>
      <c r="G4635" s="317"/>
      <c r="H4635" s="317"/>
      <c r="I4635" s="317"/>
      <c r="J4635" s="317"/>
      <c r="K4635" s="317"/>
      <c r="L4635" s="317"/>
      <c r="M4635" s="317"/>
      <c r="N4635" s="698"/>
      <c r="O4635" s="318"/>
      <c r="P4635" s="319"/>
      <c r="Q4635" s="320"/>
      <c r="R4635" s="319"/>
      <c r="S4635" s="319"/>
      <c r="T4635" s="320"/>
      <c r="U4635" s="321"/>
      <c r="V4635" s="270"/>
    </row>
    <row r="4636" spans="3:22">
      <c r="C4636" s="1">
        <f>+IF(D4636=1,COUNTIF($D$2:D4636,D4636),0)</f>
        <v>0</v>
      </c>
      <c r="D4636" s="1">
        <f>+COUNTIF($E$2:E4636,E4636)</f>
        <v>1857</v>
      </c>
      <c r="E4636" s="1" t="str">
        <f t="shared" si="144"/>
        <v/>
      </c>
      <c r="F4636" s="323">
        <f t="shared" si="145"/>
        <v>4634</v>
      </c>
      <c r="G4636" s="317"/>
      <c r="H4636" s="317"/>
      <c r="I4636" s="317"/>
      <c r="J4636" s="317"/>
      <c r="K4636" s="317"/>
      <c r="L4636" s="317"/>
      <c r="M4636" s="317"/>
      <c r="N4636" s="698"/>
      <c r="O4636" s="318"/>
      <c r="P4636" s="319"/>
      <c r="Q4636" s="320"/>
      <c r="R4636" s="319"/>
      <c r="S4636" s="319"/>
      <c r="T4636" s="320"/>
      <c r="U4636" s="321"/>
      <c r="V4636" s="270"/>
    </row>
    <row r="4637" spans="3:22">
      <c r="C4637" s="1">
        <f>+IF(D4637=1,COUNTIF($D$2:D4637,D4637),0)</f>
        <v>0</v>
      </c>
      <c r="D4637" s="1">
        <f>+COUNTIF($E$2:E4637,E4637)</f>
        <v>1858</v>
      </c>
      <c r="E4637" s="1" t="str">
        <f t="shared" si="144"/>
        <v/>
      </c>
      <c r="F4637" s="323">
        <f t="shared" si="145"/>
        <v>4635</v>
      </c>
      <c r="G4637" s="317"/>
      <c r="H4637" s="317"/>
      <c r="I4637" s="317"/>
      <c r="J4637" s="317"/>
      <c r="K4637" s="317"/>
      <c r="L4637" s="317"/>
      <c r="M4637" s="317"/>
      <c r="N4637" s="698"/>
      <c r="O4637" s="318"/>
      <c r="P4637" s="319"/>
      <c r="Q4637" s="320"/>
      <c r="R4637" s="319"/>
      <c r="S4637" s="319"/>
      <c r="T4637" s="320"/>
      <c r="U4637" s="321"/>
      <c r="V4637" s="270"/>
    </row>
    <row r="4638" spans="3:22">
      <c r="C4638" s="1">
        <f>+IF(D4638=1,COUNTIF($D$2:D4638,D4638),0)</f>
        <v>0</v>
      </c>
      <c r="D4638" s="1">
        <f>+COUNTIF($E$2:E4638,E4638)</f>
        <v>1859</v>
      </c>
      <c r="E4638" s="1" t="str">
        <f t="shared" si="144"/>
        <v/>
      </c>
      <c r="F4638" s="323">
        <f t="shared" si="145"/>
        <v>4636</v>
      </c>
      <c r="G4638" s="317"/>
      <c r="H4638" s="317"/>
      <c r="I4638" s="317"/>
      <c r="J4638" s="317"/>
      <c r="K4638" s="317"/>
      <c r="L4638" s="317"/>
      <c r="M4638" s="317"/>
      <c r="N4638" s="698"/>
      <c r="O4638" s="318"/>
      <c r="P4638" s="319"/>
      <c r="Q4638" s="320"/>
      <c r="R4638" s="319"/>
      <c r="S4638" s="319"/>
      <c r="T4638" s="320"/>
      <c r="U4638" s="321"/>
      <c r="V4638" s="270"/>
    </row>
    <row r="4639" spans="3:22">
      <c r="C4639" s="1">
        <f>+IF(D4639=1,COUNTIF($D$2:D4639,D4639),0)</f>
        <v>0</v>
      </c>
      <c r="D4639" s="1">
        <f>+COUNTIF($E$2:E4639,E4639)</f>
        <v>1860</v>
      </c>
      <c r="E4639" s="1" t="str">
        <f t="shared" si="144"/>
        <v/>
      </c>
      <c r="F4639" s="323">
        <f t="shared" si="145"/>
        <v>4637</v>
      </c>
      <c r="G4639" s="317"/>
      <c r="H4639" s="317"/>
      <c r="I4639" s="317"/>
      <c r="J4639" s="317"/>
      <c r="K4639" s="317"/>
      <c r="L4639" s="317"/>
      <c r="M4639" s="317"/>
      <c r="N4639" s="698"/>
      <c r="O4639" s="318"/>
      <c r="P4639" s="319"/>
      <c r="Q4639" s="320"/>
      <c r="R4639" s="319"/>
      <c r="S4639" s="319"/>
      <c r="T4639" s="320"/>
      <c r="U4639" s="321"/>
      <c r="V4639" s="270"/>
    </row>
    <row r="4640" spans="3:22">
      <c r="C4640" s="1">
        <f>+IF(D4640=1,COUNTIF($D$2:D4640,D4640),0)</f>
        <v>0</v>
      </c>
      <c r="D4640" s="1">
        <f>+COUNTIF($E$2:E4640,E4640)</f>
        <v>1861</v>
      </c>
      <c r="E4640" s="1" t="str">
        <f t="shared" si="144"/>
        <v/>
      </c>
      <c r="F4640" s="323">
        <f t="shared" si="145"/>
        <v>4638</v>
      </c>
      <c r="G4640" s="317"/>
      <c r="H4640" s="317"/>
      <c r="I4640" s="317"/>
      <c r="J4640" s="317"/>
      <c r="K4640" s="317"/>
      <c r="L4640" s="317"/>
      <c r="M4640" s="317"/>
      <c r="N4640" s="698"/>
      <c r="O4640" s="318"/>
      <c r="P4640" s="319"/>
      <c r="Q4640" s="320"/>
      <c r="R4640" s="319"/>
      <c r="S4640" s="319"/>
      <c r="T4640" s="320"/>
      <c r="U4640" s="321"/>
      <c r="V4640" s="270"/>
    </row>
    <row r="4641" spans="3:22">
      <c r="C4641" s="1">
        <f>+IF(D4641=1,COUNTIF($D$2:D4641,D4641),0)</f>
        <v>0</v>
      </c>
      <c r="D4641" s="1">
        <f>+COUNTIF($E$2:E4641,E4641)</f>
        <v>1862</v>
      </c>
      <c r="E4641" s="1" t="str">
        <f t="shared" si="144"/>
        <v/>
      </c>
      <c r="F4641" s="323">
        <f t="shared" si="145"/>
        <v>4639</v>
      </c>
      <c r="G4641" s="317"/>
      <c r="H4641" s="317"/>
      <c r="I4641" s="317"/>
      <c r="J4641" s="317"/>
      <c r="K4641" s="317"/>
      <c r="L4641" s="317"/>
      <c r="M4641" s="317"/>
      <c r="N4641" s="698"/>
      <c r="O4641" s="318"/>
      <c r="P4641" s="319"/>
      <c r="Q4641" s="320"/>
      <c r="R4641" s="319"/>
      <c r="S4641" s="319"/>
      <c r="T4641" s="320"/>
      <c r="U4641" s="321"/>
      <c r="V4641" s="270"/>
    </row>
    <row r="4642" spans="3:22">
      <c r="C4642" s="1">
        <f>+IF(D4642=1,COUNTIF($D$2:D4642,D4642),0)</f>
        <v>0</v>
      </c>
      <c r="D4642" s="1">
        <f>+COUNTIF($E$2:E4642,E4642)</f>
        <v>1863</v>
      </c>
      <c r="E4642" s="1" t="str">
        <f t="shared" si="144"/>
        <v/>
      </c>
      <c r="F4642" s="323">
        <f t="shared" si="145"/>
        <v>4640</v>
      </c>
      <c r="G4642" s="317"/>
      <c r="H4642" s="317"/>
      <c r="I4642" s="317"/>
      <c r="J4642" s="317"/>
      <c r="K4642" s="317"/>
      <c r="L4642" s="317"/>
      <c r="M4642" s="317"/>
      <c r="N4642" s="698"/>
      <c r="O4642" s="318"/>
      <c r="P4642" s="319"/>
      <c r="Q4642" s="320"/>
      <c r="R4642" s="319"/>
      <c r="S4642" s="319"/>
      <c r="T4642" s="320"/>
      <c r="U4642" s="321"/>
      <c r="V4642" s="270"/>
    </row>
    <row r="4643" spans="3:22">
      <c r="C4643" s="1">
        <f>+IF(D4643=1,COUNTIF($D$2:D4643,D4643),0)</f>
        <v>0</v>
      </c>
      <c r="D4643" s="1">
        <f>+COUNTIF($E$2:E4643,E4643)</f>
        <v>1864</v>
      </c>
      <c r="E4643" s="1" t="str">
        <f t="shared" si="144"/>
        <v/>
      </c>
      <c r="F4643" s="323">
        <f t="shared" si="145"/>
        <v>4641</v>
      </c>
      <c r="G4643" s="317"/>
      <c r="H4643" s="317"/>
      <c r="I4643" s="317"/>
      <c r="J4643" s="317"/>
      <c r="K4643" s="317"/>
      <c r="L4643" s="317"/>
      <c r="M4643" s="317"/>
      <c r="N4643" s="698"/>
      <c r="O4643" s="318"/>
      <c r="P4643" s="319"/>
      <c r="Q4643" s="320"/>
      <c r="R4643" s="319"/>
      <c r="S4643" s="319"/>
      <c r="T4643" s="320"/>
      <c r="U4643" s="321"/>
      <c r="V4643" s="270"/>
    </row>
    <row r="4644" spans="3:22">
      <c r="C4644" s="1">
        <f>+IF(D4644=1,COUNTIF($D$2:D4644,D4644),0)</f>
        <v>0</v>
      </c>
      <c r="D4644" s="1">
        <f>+COUNTIF($E$2:E4644,E4644)</f>
        <v>1865</v>
      </c>
      <c r="E4644" s="1" t="str">
        <f t="shared" si="144"/>
        <v/>
      </c>
      <c r="F4644" s="323">
        <f t="shared" si="145"/>
        <v>4642</v>
      </c>
      <c r="G4644" s="317"/>
      <c r="H4644" s="317"/>
      <c r="I4644" s="317"/>
      <c r="J4644" s="317"/>
      <c r="K4644" s="317"/>
      <c r="L4644" s="317"/>
      <c r="M4644" s="317"/>
      <c r="N4644" s="698"/>
      <c r="O4644" s="318"/>
      <c r="P4644" s="319"/>
      <c r="Q4644" s="320"/>
      <c r="R4644" s="319"/>
      <c r="S4644" s="319"/>
      <c r="T4644" s="320"/>
      <c r="U4644" s="321"/>
      <c r="V4644" s="270"/>
    </row>
    <row r="4645" spans="3:22">
      <c r="C4645" s="1">
        <f>+IF(D4645=1,COUNTIF($D$2:D4645,D4645),0)</f>
        <v>0</v>
      </c>
      <c r="D4645" s="1">
        <f>+COUNTIF($E$2:E4645,E4645)</f>
        <v>1866</v>
      </c>
      <c r="E4645" s="1" t="str">
        <f t="shared" si="144"/>
        <v/>
      </c>
      <c r="F4645" s="323">
        <f t="shared" si="145"/>
        <v>4643</v>
      </c>
      <c r="G4645" s="317"/>
      <c r="H4645" s="317"/>
      <c r="I4645" s="317"/>
      <c r="J4645" s="317"/>
      <c r="K4645" s="317"/>
      <c r="L4645" s="317"/>
      <c r="M4645" s="317"/>
      <c r="N4645" s="698"/>
      <c r="O4645" s="318"/>
      <c r="P4645" s="319"/>
      <c r="Q4645" s="320"/>
      <c r="R4645" s="319"/>
      <c r="S4645" s="319"/>
      <c r="T4645" s="320"/>
      <c r="U4645" s="321"/>
      <c r="V4645" s="270"/>
    </row>
    <row r="4646" spans="3:22">
      <c r="C4646" s="1">
        <f>+IF(D4646=1,COUNTIF($D$2:D4646,D4646),0)</f>
        <v>0</v>
      </c>
      <c r="D4646" s="1">
        <f>+COUNTIF($E$2:E4646,E4646)</f>
        <v>1867</v>
      </c>
      <c r="E4646" s="1" t="str">
        <f t="shared" si="144"/>
        <v/>
      </c>
      <c r="F4646" s="323">
        <f t="shared" si="145"/>
        <v>4644</v>
      </c>
      <c r="G4646" s="317"/>
      <c r="H4646" s="317"/>
      <c r="I4646" s="317"/>
      <c r="J4646" s="317"/>
      <c r="K4646" s="317"/>
      <c r="L4646" s="317"/>
      <c r="M4646" s="317"/>
      <c r="N4646" s="698"/>
      <c r="O4646" s="318"/>
      <c r="P4646" s="319"/>
      <c r="Q4646" s="320"/>
      <c r="R4646" s="319"/>
      <c r="S4646" s="319"/>
      <c r="T4646" s="320"/>
      <c r="U4646" s="321"/>
      <c r="V4646" s="270"/>
    </row>
    <row r="4647" spans="3:22">
      <c r="C4647" s="1">
        <f>+IF(D4647=1,COUNTIF($D$2:D4647,D4647),0)</f>
        <v>0</v>
      </c>
      <c r="D4647" s="1">
        <f>+COUNTIF($E$2:E4647,E4647)</f>
        <v>1868</v>
      </c>
      <c r="E4647" s="1" t="str">
        <f t="shared" si="144"/>
        <v/>
      </c>
      <c r="F4647" s="323">
        <f t="shared" si="145"/>
        <v>4645</v>
      </c>
      <c r="G4647" s="317"/>
      <c r="H4647" s="317"/>
      <c r="I4647" s="317"/>
      <c r="J4647" s="317"/>
      <c r="K4647" s="317"/>
      <c r="L4647" s="317"/>
      <c r="M4647" s="317"/>
      <c r="N4647" s="698"/>
      <c r="O4647" s="318"/>
      <c r="P4647" s="319"/>
      <c r="Q4647" s="320"/>
      <c r="R4647" s="319"/>
      <c r="S4647" s="319"/>
      <c r="T4647" s="320"/>
      <c r="U4647" s="321"/>
      <c r="V4647" s="270"/>
    </row>
    <row r="4648" spans="3:22">
      <c r="C4648" s="1">
        <f>+IF(D4648=1,COUNTIF($D$2:D4648,D4648),0)</f>
        <v>0</v>
      </c>
      <c r="D4648" s="1">
        <f>+COUNTIF($E$2:E4648,E4648)</f>
        <v>1869</v>
      </c>
      <c r="E4648" s="1" t="str">
        <f t="shared" si="144"/>
        <v/>
      </c>
      <c r="F4648" s="323">
        <f t="shared" si="145"/>
        <v>4646</v>
      </c>
      <c r="G4648" s="317"/>
      <c r="H4648" s="317"/>
      <c r="I4648" s="317"/>
      <c r="J4648" s="317"/>
      <c r="K4648" s="317"/>
      <c r="L4648" s="317"/>
      <c r="M4648" s="317"/>
      <c r="N4648" s="698"/>
      <c r="O4648" s="318"/>
      <c r="P4648" s="319"/>
      <c r="Q4648" s="320"/>
      <c r="R4648" s="319"/>
      <c r="S4648" s="319"/>
      <c r="T4648" s="320"/>
      <c r="U4648" s="321"/>
      <c r="V4648" s="270"/>
    </row>
    <row r="4649" spans="3:22">
      <c r="C4649" s="1">
        <f>+IF(D4649=1,COUNTIF($D$2:D4649,D4649),0)</f>
        <v>0</v>
      </c>
      <c r="D4649" s="1">
        <f>+COUNTIF($E$2:E4649,E4649)</f>
        <v>1870</v>
      </c>
      <c r="E4649" s="1" t="str">
        <f t="shared" si="144"/>
        <v/>
      </c>
      <c r="F4649" s="323">
        <f t="shared" si="145"/>
        <v>4647</v>
      </c>
      <c r="G4649" s="317"/>
      <c r="H4649" s="317"/>
      <c r="I4649" s="317"/>
      <c r="J4649" s="317"/>
      <c r="K4649" s="317"/>
      <c r="L4649" s="317"/>
      <c r="M4649" s="317"/>
      <c r="N4649" s="698"/>
      <c r="O4649" s="318"/>
      <c r="P4649" s="319"/>
      <c r="Q4649" s="320"/>
      <c r="R4649" s="319"/>
      <c r="S4649" s="319"/>
      <c r="T4649" s="320"/>
      <c r="U4649" s="321"/>
      <c r="V4649" s="270"/>
    </row>
    <row r="4650" spans="3:22">
      <c r="C4650" s="1">
        <f>+IF(D4650=1,COUNTIF($D$2:D4650,D4650),0)</f>
        <v>0</v>
      </c>
      <c r="D4650" s="1">
        <f>+COUNTIF($E$2:E4650,E4650)</f>
        <v>1871</v>
      </c>
      <c r="E4650" s="1" t="str">
        <f t="shared" si="144"/>
        <v/>
      </c>
      <c r="F4650" s="323">
        <f t="shared" si="145"/>
        <v>4648</v>
      </c>
      <c r="G4650" s="317"/>
      <c r="H4650" s="317"/>
      <c r="I4650" s="317"/>
      <c r="J4650" s="317"/>
      <c r="K4650" s="317"/>
      <c r="L4650" s="317"/>
      <c r="M4650" s="317"/>
      <c r="N4650" s="698"/>
      <c r="O4650" s="318"/>
      <c r="P4650" s="319"/>
      <c r="Q4650" s="320"/>
      <c r="R4650" s="319"/>
      <c r="S4650" s="319"/>
      <c r="T4650" s="320"/>
      <c r="U4650" s="321"/>
      <c r="V4650" s="270"/>
    </row>
    <row r="4651" spans="3:22">
      <c r="C4651" s="1">
        <f>+IF(D4651=1,COUNTIF($D$2:D4651,D4651),0)</f>
        <v>0</v>
      </c>
      <c r="D4651" s="1">
        <f>+COUNTIF($E$2:E4651,E4651)</f>
        <v>1872</v>
      </c>
      <c r="E4651" s="1" t="str">
        <f t="shared" si="144"/>
        <v/>
      </c>
      <c r="F4651" s="323">
        <f t="shared" si="145"/>
        <v>4649</v>
      </c>
      <c r="G4651" s="317"/>
      <c r="H4651" s="317"/>
      <c r="I4651" s="317"/>
      <c r="J4651" s="317"/>
      <c r="K4651" s="317"/>
      <c r="L4651" s="317"/>
      <c r="M4651" s="317"/>
      <c r="N4651" s="698"/>
      <c r="O4651" s="318"/>
      <c r="P4651" s="319"/>
      <c r="Q4651" s="320"/>
      <c r="R4651" s="319"/>
      <c r="S4651" s="319"/>
      <c r="T4651" s="320"/>
      <c r="U4651" s="321"/>
      <c r="V4651" s="270"/>
    </row>
    <row r="4652" spans="3:22">
      <c r="C4652" s="1">
        <f>+IF(D4652=1,COUNTIF($D$2:D4652,D4652),0)</f>
        <v>0</v>
      </c>
      <c r="D4652" s="1">
        <f>+COUNTIF($E$2:E4652,E4652)</f>
        <v>1873</v>
      </c>
      <c r="E4652" s="1" t="str">
        <f t="shared" si="144"/>
        <v/>
      </c>
      <c r="F4652" s="323">
        <f t="shared" si="145"/>
        <v>4650</v>
      </c>
      <c r="G4652" s="317"/>
      <c r="H4652" s="317"/>
      <c r="I4652" s="317"/>
      <c r="J4652" s="317"/>
      <c r="K4652" s="317"/>
      <c r="L4652" s="317"/>
      <c r="M4652" s="317"/>
      <c r="N4652" s="698"/>
      <c r="O4652" s="318"/>
      <c r="P4652" s="319"/>
      <c r="Q4652" s="320"/>
      <c r="R4652" s="319"/>
      <c r="S4652" s="319"/>
      <c r="T4652" s="320"/>
      <c r="U4652" s="321"/>
      <c r="V4652" s="270"/>
    </row>
    <row r="4653" spans="3:22">
      <c r="C4653" s="1">
        <f>+IF(D4653=1,COUNTIF($D$2:D4653,D4653),0)</f>
        <v>0</v>
      </c>
      <c r="D4653" s="1">
        <f>+COUNTIF($E$2:E4653,E4653)</f>
        <v>1874</v>
      </c>
      <c r="E4653" s="1" t="str">
        <f t="shared" si="144"/>
        <v/>
      </c>
      <c r="F4653" s="323">
        <f t="shared" si="145"/>
        <v>4651</v>
      </c>
      <c r="G4653" s="317"/>
      <c r="H4653" s="317"/>
      <c r="I4653" s="317"/>
      <c r="J4653" s="317"/>
      <c r="K4653" s="317"/>
      <c r="L4653" s="317"/>
      <c r="M4653" s="317"/>
      <c r="N4653" s="698"/>
      <c r="O4653" s="318"/>
      <c r="P4653" s="319"/>
      <c r="Q4653" s="320"/>
      <c r="R4653" s="319"/>
      <c r="S4653" s="319"/>
      <c r="T4653" s="320"/>
      <c r="U4653" s="321"/>
      <c r="V4653" s="270"/>
    </row>
    <row r="4654" spans="3:22">
      <c r="C4654" s="1">
        <f>+IF(D4654=1,COUNTIF($D$2:D4654,D4654),0)</f>
        <v>0</v>
      </c>
      <c r="D4654" s="1">
        <f>+COUNTIF($E$2:E4654,E4654)</f>
        <v>1875</v>
      </c>
      <c r="E4654" s="1" t="str">
        <f t="shared" si="144"/>
        <v/>
      </c>
      <c r="F4654" s="323">
        <f t="shared" si="145"/>
        <v>4652</v>
      </c>
      <c r="G4654" s="317"/>
      <c r="H4654" s="317"/>
      <c r="I4654" s="317"/>
      <c r="J4654" s="317"/>
      <c r="K4654" s="317"/>
      <c r="L4654" s="317"/>
      <c r="M4654" s="317"/>
      <c r="N4654" s="698"/>
      <c r="O4654" s="318"/>
      <c r="P4654" s="319"/>
      <c r="Q4654" s="320"/>
      <c r="R4654" s="319"/>
      <c r="S4654" s="319"/>
      <c r="T4654" s="320"/>
      <c r="U4654" s="321"/>
      <c r="V4654" s="270"/>
    </row>
    <row r="4655" spans="3:22">
      <c r="C4655" s="1">
        <f>+IF(D4655=1,COUNTIF($D$2:D4655,D4655),0)</f>
        <v>0</v>
      </c>
      <c r="D4655" s="1">
        <f>+COUNTIF($E$2:E4655,E4655)</f>
        <v>1876</v>
      </c>
      <c r="E4655" s="1" t="str">
        <f t="shared" si="144"/>
        <v/>
      </c>
      <c r="F4655" s="323">
        <f t="shared" si="145"/>
        <v>4653</v>
      </c>
      <c r="G4655" s="317"/>
      <c r="H4655" s="317"/>
      <c r="I4655" s="317"/>
      <c r="J4655" s="317"/>
      <c r="K4655" s="317"/>
      <c r="L4655" s="317"/>
      <c r="M4655" s="317"/>
      <c r="N4655" s="698"/>
      <c r="O4655" s="318"/>
      <c r="P4655" s="319"/>
      <c r="Q4655" s="320"/>
      <c r="R4655" s="319"/>
      <c r="S4655" s="319"/>
      <c r="T4655" s="320"/>
      <c r="U4655" s="321"/>
      <c r="V4655" s="270"/>
    </row>
    <row r="4656" spans="3:22">
      <c r="C4656" s="1">
        <f>+IF(D4656=1,COUNTIF($D$2:D4656,D4656),0)</f>
        <v>0</v>
      </c>
      <c r="D4656" s="1">
        <f>+COUNTIF($E$2:E4656,E4656)</f>
        <v>1877</v>
      </c>
      <c r="E4656" s="1" t="str">
        <f t="shared" si="144"/>
        <v/>
      </c>
      <c r="F4656" s="323">
        <f t="shared" si="145"/>
        <v>4654</v>
      </c>
      <c r="G4656" s="317"/>
      <c r="H4656" s="317"/>
      <c r="I4656" s="317"/>
      <c r="J4656" s="317"/>
      <c r="K4656" s="317"/>
      <c r="L4656" s="317"/>
      <c r="M4656" s="317"/>
      <c r="N4656" s="698"/>
      <c r="O4656" s="318"/>
      <c r="P4656" s="319"/>
      <c r="Q4656" s="320"/>
      <c r="R4656" s="319"/>
      <c r="S4656" s="319"/>
      <c r="T4656" s="320"/>
      <c r="U4656" s="321"/>
      <c r="V4656" s="270"/>
    </row>
    <row r="4657" spans="3:22">
      <c r="C4657" s="1">
        <f>+IF(D4657=1,COUNTIF($D$2:D4657,D4657),0)</f>
        <v>0</v>
      </c>
      <c r="D4657" s="1">
        <f>+COUNTIF($E$2:E4657,E4657)</f>
        <v>1878</v>
      </c>
      <c r="E4657" s="1" t="str">
        <f t="shared" si="144"/>
        <v/>
      </c>
      <c r="F4657" s="323">
        <f t="shared" si="145"/>
        <v>4655</v>
      </c>
      <c r="G4657" s="317"/>
      <c r="H4657" s="317"/>
      <c r="I4657" s="317"/>
      <c r="J4657" s="317"/>
      <c r="K4657" s="317"/>
      <c r="L4657" s="317"/>
      <c r="M4657" s="317"/>
      <c r="N4657" s="698"/>
      <c r="O4657" s="318"/>
      <c r="P4657" s="319"/>
      <c r="Q4657" s="320"/>
      <c r="R4657" s="319"/>
      <c r="S4657" s="319"/>
      <c r="T4657" s="320"/>
      <c r="U4657" s="321"/>
      <c r="V4657" s="270"/>
    </row>
    <row r="4658" spans="3:22">
      <c r="C4658" s="1">
        <f>+IF(D4658=1,COUNTIF($D$2:D4658,D4658),0)</f>
        <v>0</v>
      </c>
      <c r="D4658" s="1">
        <f>+COUNTIF($E$2:E4658,E4658)</f>
        <v>1879</v>
      </c>
      <c r="E4658" s="1" t="str">
        <f t="shared" si="144"/>
        <v/>
      </c>
      <c r="F4658" s="323">
        <f t="shared" si="145"/>
        <v>4656</v>
      </c>
      <c r="G4658" s="317"/>
      <c r="H4658" s="317"/>
      <c r="I4658" s="317"/>
      <c r="J4658" s="317"/>
      <c r="K4658" s="317"/>
      <c r="L4658" s="317"/>
      <c r="M4658" s="317"/>
      <c r="N4658" s="698"/>
      <c r="O4658" s="318"/>
      <c r="P4658" s="319"/>
      <c r="Q4658" s="320"/>
      <c r="R4658" s="319"/>
      <c r="S4658" s="319"/>
      <c r="T4658" s="320"/>
      <c r="U4658" s="321"/>
      <c r="V4658" s="270"/>
    </row>
    <row r="4659" spans="3:22">
      <c r="C4659" s="1">
        <f>+IF(D4659=1,COUNTIF($D$2:D4659,D4659),0)</f>
        <v>0</v>
      </c>
      <c r="D4659" s="1">
        <f>+COUNTIF($E$2:E4659,E4659)</f>
        <v>1880</v>
      </c>
      <c r="E4659" s="1" t="str">
        <f t="shared" si="144"/>
        <v/>
      </c>
      <c r="F4659" s="323">
        <f t="shared" si="145"/>
        <v>4657</v>
      </c>
      <c r="G4659" s="317"/>
      <c r="H4659" s="317"/>
      <c r="I4659" s="317"/>
      <c r="J4659" s="317"/>
      <c r="K4659" s="317"/>
      <c r="L4659" s="317"/>
      <c r="M4659" s="317"/>
      <c r="N4659" s="698"/>
      <c r="O4659" s="318"/>
      <c r="P4659" s="319"/>
      <c r="Q4659" s="320"/>
      <c r="R4659" s="319"/>
      <c r="S4659" s="319"/>
      <c r="T4659" s="320"/>
      <c r="U4659" s="321"/>
      <c r="V4659" s="270"/>
    </row>
    <row r="4660" spans="3:22">
      <c r="C4660" s="1">
        <f>+IF(D4660=1,COUNTIF($D$2:D4660,D4660),0)</f>
        <v>0</v>
      </c>
      <c r="D4660" s="1">
        <f>+COUNTIF($E$2:E4660,E4660)</f>
        <v>1881</v>
      </c>
      <c r="E4660" s="1" t="str">
        <f t="shared" si="144"/>
        <v/>
      </c>
      <c r="F4660" s="323">
        <f t="shared" si="145"/>
        <v>4658</v>
      </c>
      <c r="G4660" s="317"/>
      <c r="H4660" s="317"/>
      <c r="I4660" s="317"/>
      <c r="J4660" s="317"/>
      <c r="K4660" s="317"/>
      <c r="L4660" s="317"/>
      <c r="M4660" s="317"/>
      <c r="N4660" s="698"/>
      <c r="O4660" s="318"/>
      <c r="P4660" s="319"/>
      <c r="Q4660" s="320"/>
      <c r="R4660" s="319"/>
      <c r="S4660" s="319"/>
      <c r="T4660" s="320"/>
      <c r="U4660" s="321"/>
      <c r="V4660" s="270"/>
    </row>
    <row r="4661" spans="3:22">
      <c r="C4661" s="1">
        <f>+IF(D4661=1,COUNTIF($D$2:D4661,D4661),0)</f>
        <v>0</v>
      </c>
      <c r="D4661" s="1">
        <f>+COUNTIF($E$2:E4661,E4661)</f>
        <v>1882</v>
      </c>
      <c r="E4661" s="1" t="str">
        <f t="shared" si="144"/>
        <v/>
      </c>
      <c r="F4661" s="323">
        <f t="shared" si="145"/>
        <v>4659</v>
      </c>
      <c r="G4661" s="317"/>
      <c r="H4661" s="317"/>
      <c r="I4661" s="317"/>
      <c r="J4661" s="317"/>
      <c r="K4661" s="317"/>
      <c r="L4661" s="317"/>
      <c r="M4661" s="317"/>
      <c r="N4661" s="698"/>
      <c r="O4661" s="318"/>
      <c r="P4661" s="319"/>
      <c r="Q4661" s="320"/>
      <c r="R4661" s="319"/>
      <c r="S4661" s="319"/>
      <c r="T4661" s="320"/>
      <c r="U4661" s="321"/>
      <c r="V4661" s="270"/>
    </row>
    <row r="4662" spans="3:22">
      <c r="C4662" s="1">
        <f>+IF(D4662=1,COUNTIF($D$2:D4662,D4662),0)</f>
        <v>0</v>
      </c>
      <c r="D4662" s="1">
        <f>+COUNTIF($E$2:E4662,E4662)</f>
        <v>1883</v>
      </c>
      <c r="E4662" s="1" t="str">
        <f t="shared" si="144"/>
        <v/>
      </c>
      <c r="F4662" s="323">
        <f t="shared" si="145"/>
        <v>4660</v>
      </c>
      <c r="G4662" s="317"/>
      <c r="H4662" s="317"/>
      <c r="I4662" s="317"/>
      <c r="J4662" s="317"/>
      <c r="K4662" s="317"/>
      <c r="L4662" s="317"/>
      <c r="M4662" s="317"/>
      <c r="N4662" s="698"/>
      <c r="O4662" s="318"/>
      <c r="P4662" s="319"/>
      <c r="Q4662" s="320"/>
      <c r="R4662" s="319"/>
      <c r="S4662" s="319"/>
      <c r="T4662" s="320"/>
      <c r="U4662" s="321"/>
      <c r="V4662" s="270"/>
    </row>
    <row r="4663" spans="3:22">
      <c r="C4663" s="1">
        <f>+IF(D4663=1,COUNTIF($D$2:D4663,D4663),0)</f>
        <v>0</v>
      </c>
      <c r="D4663" s="1">
        <f>+COUNTIF($E$2:E4663,E4663)</f>
        <v>1884</v>
      </c>
      <c r="E4663" s="1" t="str">
        <f t="shared" si="144"/>
        <v/>
      </c>
      <c r="F4663" s="323">
        <f t="shared" si="145"/>
        <v>4661</v>
      </c>
      <c r="G4663" s="317"/>
      <c r="H4663" s="317"/>
      <c r="I4663" s="317"/>
      <c r="J4663" s="317"/>
      <c r="K4663" s="317"/>
      <c r="L4663" s="317"/>
      <c r="M4663" s="317"/>
      <c r="N4663" s="698"/>
      <c r="O4663" s="318"/>
      <c r="P4663" s="319"/>
      <c r="Q4663" s="320"/>
      <c r="R4663" s="319"/>
      <c r="S4663" s="319"/>
      <c r="T4663" s="320"/>
      <c r="U4663" s="321"/>
      <c r="V4663" s="270"/>
    </row>
    <row r="4664" spans="3:22">
      <c r="C4664" s="1">
        <f>+IF(D4664=1,COUNTIF($D$2:D4664,D4664),0)</f>
        <v>0</v>
      </c>
      <c r="D4664" s="1">
        <f>+COUNTIF($E$2:E4664,E4664)</f>
        <v>1885</v>
      </c>
      <c r="E4664" s="1" t="str">
        <f t="shared" si="144"/>
        <v/>
      </c>
      <c r="F4664" s="323">
        <f t="shared" si="145"/>
        <v>4662</v>
      </c>
      <c r="G4664" s="317"/>
      <c r="H4664" s="317"/>
      <c r="I4664" s="317"/>
      <c r="J4664" s="317"/>
      <c r="K4664" s="317"/>
      <c r="L4664" s="317"/>
      <c r="M4664" s="317"/>
      <c r="N4664" s="698"/>
      <c r="O4664" s="318"/>
      <c r="P4664" s="319"/>
      <c r="Q4664" s="320"/>
      <c r="R4664" s="319"/>
      <c r="S4664" s="319"/>
      <c r="T4664" s="320"/>
      <c r="U4664" s="321"/>
      <c r="V4664" s="270"/>
    </row>
    <row r="4665" spans="3:22">
      <c r="C4665" s="1">
        <f>+IF(D4665=1,COUNTIF($D$2:D4665,D4665),0)</f>
        <v>0</v>
      </c>
      <c r="D4665" s="1">
        <f>+COUNTIF($E$2:E4665,E4665)</f>
        <v>1886</v>
      </c>
      <c r="E4665" s="1" t="str">
        <f t="shared" si="144"/>
        <v/>
      </c>
      <c r="F4665" s="323">
        <f t="shared" si="145"/>
        <v>4663</v>
      </c>
      <c r="G4665" s="317"/>
      <c r="H4665" s="317"/>
      <c r="I4665" s="317"/>
      <c r="J4665" s="317"/>
      <c r="K4665" s="317"/>
      <c r="L4665" s="317"/>
      <c r="M4665" s="317"/>
      <c r="N4665" s="698"/>
      <c r="O4665" s="318"/>
      <c r="P4665" s="319"/>
      <c r="Q4665" s="320"/>
      <c r="R4665" s="319"/>
      <c r="S4665" s="319"/>
      <c r="T4665" s="320"/>
      <c r="U4665" s="321"/>
      <c r="V4665" s="270"/>
    </row>
    <row r="4666" spans="3:22">
      <c r="C4666" s="1">
        <f>+IF(D4666=1,COUNTIF($D$2:D4666,D4666),0)</f>
        <v>0</v>
      </c>
      <c r="D4666" s="1">
        <f>+COUNTIF($E$2:E4666,E4666)</f>
        <v>1887</v>
      </c>
      <c r="E4666" s="1" t="str">
        <f t="shared" si="144"/>
        <v/>
      </c>
      <c r="F4666" s="323">
        <f t="shared" si="145"/>
        <v>4664</v>
      </c>
      <c r="G4666" s="317"/>
      <c r="H4666" s="317"/>
      <c r="I4666" s="317"/>
      <c r="J4666" s="317"/>
      <c r="K4666" s="317"/>
      <c r="L4666" s="317"/>
      <c r="M4666" s="317"/>
      <c r="N4666" s="698"/>
      <c r="O4666" s="318"/>
      <c r="P4666" s="319"/>
      <c r="Q4666" s="320"/>
      <c r="R4666" s="319"/>
      <c r="S4666" s="319"/>
      <c r="T4666" s="320"/>
      <c r="U4666" s="321"/>
      <c r="V4666" s="270"/>
    </row>
    <row r="4667" spans="3:22">
      <c r="C4667" s="1">
        <f>+IF(D4667=1,COUNTIF($D$2:D4667,D4667),0)</f>
        <v>0</v>
      </c>
      <c r="D4667" s="1">
        <f>+COUNTIF($E$2:E4667,E4667)</f>
        <v>1888</v>
      </c>
      <c r="E4667" s="1" t="str">
        <f t="shared" si="144"/>
        <v/>
      </c>
      <c r="F4667" s="323">
        <f t="shared" si="145"/>
        <v>4665</v>
      </c>
      <c r="G4667" s="317"/>
      <c r="H4667" s="317"/>
      <c r="I4667" s="317"/>
      <c r="J4667" s="317"/>
      <c r="K4667" s="317"/>
      <c r="L4667" s="317"/>
      <c r="M4667" s="317"/>
      <c r="N4667" s="698"/>
      <c r="O4667" s="318"/>
      <c r="P4667" s="319"/>
      <c r="Q4667" s="320"/>
      <c r="R4667" s="319"/>
      <c r="S4667" s="319"/>
      <c r="T4667" s="320"/>
      <c r="U4667" s="321"/>
      <c r="V4667" s="270"/>
    </row>
    <row r="4668" spans="3:22">
      <c r="C4668" s="1">
        <f>+IF(D4668=1,COUNTIF($D$2:D4668,D4668),0)</f>
        <v>0</v>
      </c>
      <c r="D4668" s="1">
        <f>+COUNTIF($E$2:E4668,E4668)</f>
        <v>1889</v>
      </c>
      <c r="E4668" s="1" t="str">
        <f t="shared" si="144"/>
        <v/>
      </c>
      <c r="F4668" s="323">
        <f t="shared" si="145"/>
        <v>4666</v>
      </c>
      <c r="G4668" s="317"/>
      <c r="H4668" s="317"/>
      <c r="I4668" s="317"/>
      <c r="J4668" s="317"/>
      <c r="K4668" s="317"/>
      <c r="L4668" s="317"/>
      <c r="M4668" s="317"/>
      <c r="N4668" s="698"/>
      <c r="O4668" s="318"/>
      <c r="P4668" s="319"/>
      <c r="Q4668" s="320"/>
      <c r="R4668" s="319"/>
      <c r="S4668" s="319"/>
      <c r="T4668" s="320"/>
      <c r="U4668" s="321"/>
      <c r="V4668" s="270"/>
    </row>
    <row r="4669" spans="3:22">
      <c r="C4669" s="1">
        <f>+IF(D4669=1,COUNTIF($D$2:D4669,D4669),0)</f>
        <v>0</v>
      </c>
      <c r="D4669" s="1">
        <f>+COUNTIF($E$2:E4669,E4669)</f>
        <v>1890</v>
      </c>
      <c r="E4669" s="1" t="str">
        <f t="shared" si="144"/>
        <v/>
      </c>
      <c r="F4669" s="323">
        <f t="shared" si="145"/>
        <v>4667</v>
      </c>
      <c r="G4669" s="317"/>
      <c r="H4669" s="317"/>
      <c r="I4669" s="317"/>
      <c r="J4669" s="317"/>
      <c r="K4669" s="317"/>
      <c r="L4669" s="317"/>
      <c r="M4669" s="317"/>
      <c r="N4669" s="698"/>
      <c r="O4669" s="318"/>
      <c r="P4669" s="319"/>
      <c r="Q4669" s="320"/>
      <c r="R4669" s="319"/>
      <c r="S4669" s="319"/>
      <c r="T4669" s="320"/>
      <c r="U4669" s="321"/>
      <c r="V4669" s="270"/>
    </row>
    <row r="4670" spans="3:22">
      <c r="C4670" s="1">
        <f>+IF(D4670=1,COUNTIF($D$2:D4670,D4670),0)</f>
        <v>0</v>
      </c>
      <c r="D4670" s="1">
        <f>+COUNTIF($E$2:E4670,E4670)</f>
        <v>1891</v>
      </c>
      <c r="E4670" s="1" t="str">
        <f t="shared" si="144"/>
        <v/>
      </c>
      <c r="F4670" s="323">
        <f t="shared" si="145"/>
        <v>4668</v>
      </c>
      <c r="G4670" s="317"/>
      <c r="H4670" s="317"/>
      <c r="I4670" s="317"/>
      <c r="J4670" s="317"/>
      <c r="K4670" s="317"/>
      <c r="L4670" s="317"/>
      <c r="M4670" s="317"/>
      <c r="N4670" s="698"/>
      <c r="O4670" s="318"/>
      <c r="P4670" s="319"/>
      <c r="Q4670" s="320"/>
      <c r="R4670" s="319"/>
      <c r="S4670" s="319"/>
      <c r="T4670" s="320"/>
      <c r="U4670" s="321"/>
      <c r="V4670" s="270"/>
    </row>
    <row r="4671" spans="3:22">
      <c r="C4671" s="1">
        <f>+IF(D4671=1,COUNTIF($D$2:D4671,D4671),0)</f>
        <v>0</v>
      </c>
      <c r="D4671" s="1">
        <f>+COUNTIF($E$2:E4671,E4671)</f>
        <v>1892</v>
      </c>
      <c r="E4671" s="1" t="str">
        <f t="shared" si="144"/>
        <v/>
      </c>
      <c r="F4671" s="323">
        <f t="shared" si="145"/>
        <v>4669</v>
      </c>
      <c r="G4671" s="317"/>
      <c r="H4671" s="317"/>
      <c r="I4671" s="317"/>
      <c r="J4671" s="317"/>
      <c r="K4671" s="317"/>
      <c r="L4671" s="317"/>
      <c r="M4671" s="317"/>
      <c r="N4671" s="698"/>
      <c r="O4671" s="318"/>
      <c r="P4671" s="319"/>
      <c r="Q4671" s="320"/>
      <c r="R4671" s="319"/>
      <c r="S4671" s="319"/>
      <c r="T4671" s="320"/>
      <c r="U4671" s="321"/>
      <c r="V4671" s="270"/>
    </row>
    <row r="4672" spans="3:22">
      <c r="C4672" s="1">
        <f>+IF(D4672=1,COUNTIF($D$2:D4672,D4672),0)</f>
        <v>0</v>
      </c>
      <c r="D4672" s="1">
        <f>+COUNTIF($E$2:E4672,E4672)</f>
        <v>1893</v>
      </c>
      <c r="E4672" s="1" t="str">
        <f t="shared" si="144"/>
        <v/>
      </c>
      <c r="F4672" s="323">
        <f t="shared" si="145"/>
        <v>4670</v>
      </c>
      <c r="G4672" s="317"/>
      <c r="H4672" s="317"/>
      <c r="I4672" s="317"/>
      <c r="J4672" s="317"/>
      <c r="K4672" s="317"/>
      <c r="L4672" s="317"/>
      <c r="M4672" s="317"/>
      <c r="N4672" s="698"/>
      <c r="O4672" s="318"/>
      <c r="P4672" s="319"/>
      <c r="Q4672" s="320"/>
      <c r="R4672" s="319"/>
      <c r="S4672" s="319"/>
      <c r="T4672" s="320"/>
      <c r="U4672" s="321"/>
      <c r="V4672" s="270"/>
    </row>
    <row r="4673" spans="3:22">
      <c r="C4673" s="1">
        <f>+IF(D4673=1,COUNTIF($D$2:D4673,D4673),0)</f>
        <v>0</v>
      </c>
      <c r="D4673" s="1">
        <f>+COUNTIF($E$2:E4673,E4673)</f>
        <v>1894</v>
      </c>
      <c r="E4673" s="1" t="str">
        <f t="shared" si="144"/>
        <v/>
      </c>
      <c r="F4673" s="323">
        <f t="shared" si="145"/>
        <v>4671</v>
      </c>
      <c r="G4673" s="317"/>
      <c r="H4673" s="317"/>
      <c r="I4673" s="317"/>
      <c r="J4673" s="317"/>
      <c r="K4673" s="317"/>
      <c r="L4673" s="317"/>
      <c r="M4673" s="317"/>
      <c r="N4673" s="698"/>
      <c r="O4673" s="318"/>
      <c r="P4673" s="319"/>
      <c r="Q4673" s="320"/>
      <c r="R4673" s="319"/>
      <c r="S4673" s="319"/>
      <c r="T4673" s="320"/>
      <c r="U4673" s="321"/>
      <c r="V4673" s="270"/>
    </row>
    <row r="4674" spans="3:22">
      <c r="C4674" s="1">
        <f>+IF(D4674=1,COUNTIF($D$2:D4674,D4674),0)</f>
        <v>0</v>
      </c>
      <c r="D4674" s="1">
        <f>+COUNTIF($E$2:E4674,E4674)</f>
        <v>1895</v>
      </c>
      <c r="E4674" s="1" t="str">
        <f t="shared" si="144"/>
        <v/>
      </c>
      <c r="F4674" s="323">
        <f t="shared" si="145"/>
        <v>4672</v>
      </c>
      <c r="G4674" s="317"/>
      <c r="H4674" s="317"/>
      <c r="I4674" s="317"/>
      <c r="J4674" s="317"/>
      <c r="K4674" s="317"/>
      <c r="L4674" s="317"/>
      <c r="M4674" s="317"/>
      <c r="N4674" s="698"/>
      <c r="O4674" s="318"/>
      <c r="P4674" s="319"/>
      <c r="Q4674" s="320"/>
      <c r="R4674" s="319"/>
      <c r="S4674" s="319"/>
      <c r="T4674" s="320"/>
      <c r="U4674" s="321"/>
      <c r="V4674" s="270"/>
    </row>
    <row r="4675" spans="3:22">
      <c r="C4675" s="1">
        <f>+IF(D4675=1,COUNTIF($D$2:D4675,D4675),0)</f>
        <v>0</v>
      </c>
      <c r="D4675" s="1">
        <f>+COUNTIF($E$2:E4675,E4675)</f>
        <v>1896</v>
      </c>
      <c r="E4675" s="1" t="str">
        <f t="shared" si="144"/>
        <v/>
      </c>
      <c r="F4675" s="323">
        <f t="shared" si="145"/>
        <v>4673</v>
      </c>
      <c r="G4675" s="317"/>
      <c r="H4675" s="317"/>
      <c r="I4675" s="317"/>
      <c r="J4675" s="317"/>
      <c r="K4675" s="317"/>
      <c r="L4675" s="317"/>
      <c r="M4675" s="317"/>
      <c r="N4675" s="698"/>
      <c r="O4675" s="318"/>
      <c r="P4675" s="319"/>
      <c r="Q4675" s="320"/>
      <c r="R4675" s="319"/>
      <c r="S4675" s="319"/>
      <c r="T4675" s="320"/>
      <c r="U4675" s="321"/>
      <c r="V4675" s="270"/>
    </row>
    <row r="4676" spans="3:22">
      <c r="C4676" s="1">
        <f>+IF(D4676=1,COUNTIF($D$2:D4676,D4676),0)</f>
        <v>0</v>
      </c>
      <c r="D4676" s="1">
        <f>+COUNTIF($E$2:E4676,E4676)</f>
        <v>1897</v>
      </c>
      <c r="E4676" s="1" t="str">
        <f t="shared" ref="E4676:E4739" si="146">+K4676&amp;N4676</f>
        <v/>
      </c>
      <c r="F4676" s="323">
        <f t="shared" si="145"/>
        <v>4674</v>
      </c>
      <c r="G4676" s="317"/>
      <c r="H4676" s="317"/>
      <c r="I4676" s="317"/>
      <c r="J4676" s="317"/>
      <c r="K4676" s="317"/>
      <c r="L4676" s="317"/>
      <c r="M4676" s="317"/>
      <c r="N4676" s="698"/>
      <c r="O4676" s="318"/>
      <c r="P4676" s="319"/>
      <c r="Q4676" s="320"/>
      <c r="R4676" s="319"/>
      <c r="S4676" s="319"/>
      <c r="T4676" s="320"/>
      <c r="U4676" s="321"/>
      <c r="V4676" s="270"/>
    </row>
    <row r="4677" spans="3:22">
      <c r="C4677" s="1">
        <f>+IF(D4677=1,COUNTIF($D$2:D4677,D4677),0)</f>
        <v>0</v>
      </c>
      <c r="D4677" s="1">
        <f>+COUNTIF($E$2:E4677,E4677)</f>
        <v>1898</v>
      </c>
      <c r="E4677" s="1" t="str">
        <f t="shared" si="146"/>
        <v/>
      </c>
      <c r="F4677" s="323">
        <f t="shared" ref="F4677:F4740" si="147">ROW()-2</f>
        <v>4675</v>
      </c>
      <c r="G4677" s="317"/>
      <c r="H4677" s="317"/>
      <c r="I4677" s="317"/>
      <c r="J4677" s="317"/>
      <c r="K4677" s="317"/>
      <c r="L4677" s="317"/>
      <c r="M4677" s="317"/>
      <c r="N4677" s="698"/>
      <c r="O4677" s="318"/>
      <c r="P4677" s="319"/>
      <c r="Q4677" s="320"/>
      <c r="R4677" s="319"/>
      <c r="S4677" s="319"/>
      <c r="T4677" s="320"/>
      <c r="U4677" s="321"/>
      <c r="V4677" s="270"/>
    </row>
    <row r="4678" spans="3:22">
      <c r="C4678" s="1">
        <f>+IF(D4678=1,COUNTIF($D$2:D4678,D4678),0)</f>
        <v>0</v>
      </c>
      <c r="D4678" s="1">
        <f>+COUNTIF($E$2:E4678,E4678)</f>
        <v>1899</v>
      </c>
      <c r="E4678" s="1" t="str">
        <f t="shared" si="146"/>
        <v/>
      </c>
      <c r="F4678" s="323">
        <f t="shared" si="147"/>
        <v>4676</v>
      </c>
      <c r="G4678" s="317"/>
      <c r="H4678" s="317"/>
      <c r="I4678" s="317"/>
      <c r="J4678" s="317"/>
      <c r="K4678" s="317"/>
      <c r="L4678" s="317"/>
      <c r="M4678" s="317"/>
      <c r="N4678" s="698"/>
      <c r="O4678" s="318"/>
      <c r="P4678" s="319"/>
      <c r="Q4678" s="320"/>
      <c r="R4678" s="319"/>
      <c r="S4678" s="319"/>
      <c r="T4678" s="320"/>
      <c r="U4678" s="321"/>
      <c r="V4678" s="270"/>
    </row>
    <row r="4679" spans="3:22">
      <c r="C4679" s="1">
        <f>+IF(D4679=1,COUNTIF($D$2:D4679,D4679),0)</f>
        <v>0</v>
      </c>
      <c r="D4679" s="1">
        <f>+COUNTIF($E$2:E4679,E4679)</f>
        <v>1900</v>
      </c>
      <c r="E4679" s="1" t="str">
        <f t="shared" si="146"/>
        <v/>
      </c>
      <c r="F4679" s="323">
        <f t="shared" si="147"/>
        <v>4677</v>
      </c>
      <c r="G4679" s="317"/>
      <c r="H4679" s="317"/>
      <c r="I4679" s="317"/>
      <c r="J4679" s="317"/>
      <c r="K4679" s="317"/>
      <c r="L4679" s="317"/>
      <c r="M4679" s="317"/>
      <c r="N4679" s="698"/>
      <c r="O4679" s="318"/>
      <c r="P4679" s="319"/>
      <c r="Q4679" s="320"/>
      <c r="R4679" s="319"/>
      <c r="S4679" s="319"/>
      <c r="T4679" s="320"/>
      <c r="U4679" s="321"/>
      <c r="V4679" s="270"/>
    </row>
    <row r="4680" spans="3:22">
      <c r="C4680" s="1">
        <f>+IF(D4680=1,COUNTIF($D$2:D4680,D4680),0)</f>
        <v>0</v>
      </c>
      <c r="D4680" s="1">
        <f>+COUNTIF($E$2:E4680,E4680)</f>
        <v>1901</v>
      </c>
      <c r="E4680" s="1" t="str">
        <f t="shared" si="146"/>
        <v/>
      </c>
      <c r="F4680" s="323">
        <f t="shared" si="147"/>
        <v>4678</v>
      </c>
      <c r="G4680" s="317"/>
      <c r="H4680" s="317"/>
      <c r="I4680" s="317"/>
      <c r="J4680" s="317"/>
      <c r="K4680" s="317"/>
      <c r="L4680" s="317"/>
      <c r="M4680" s="317"/>
      <c r="N4680" s="698"/>
      <c r="O4680" s="318"/>
      <c r="P4680" s="319"/>
      <c r="Q4680" s="320"/>
      <c r="R4680" s="319"/>
      <c r="S4680" s="319"/>
      <c r="T4680" s="320"/>
      <c r="U4680" s="321"/>
      <c r="V4680" s="270"/>
    </row>
    <row r="4681" spans="3:22">
      <c r="C4681" s="1">
        <f>+IF(D4681=1,COUNTIF($D$2:D4681,D4681),0)</f>
        <v>0</v>
      </c>
      <c r="D4681" s="1">
        <f>+COUNTIF($E$2:E4681,E4681)</f>
        <v>1902</v>
      </c>
      <c r="E4681" s="1" t="str">
        <f t="shared" si="146"/>
        <v/>
      </c>
      <c r="F4681" s="323">
        <f t="shared" si="147"/>
        <v>4679</v>
      </c>
      <c r="G4681" s="317"/>
      <c r="H4681" s="317"/>
      <c r="I4681" s="317"/>
      <c r="J4681" s="317"/>
      <c r="K4681" s="317"/>
      <c r="L4681" s="317"/>
      <c r="M4681" s="317"/>
      <c r="N4681" s="698"/>
      <c r="O4681" s="318"/>
      <c r="P4681" s="319"/>
      <c r="Q4681" s="320"/>
      <c r="R4681" s="319"/>
      <c r="S4681" s="319"/>
      <c r="T4681" s="320"/>
      <c r="U4681" s="321"/>
      <c r="V4681" s="270"/>
    </row>
    <row r="4682" spans="3:22">
      <c r="C4682" s="1">
        <f>+IF(D4682=1,COUNTIF($D$2:D4682,D4682),0)</f>
        <v>0</v>
      </c>
      <c r="D4682" s="1">
        <f>+COUNTIF($E$2:E4682,E4682)</f>
        <v>1903</v>
      </c>
      <c r="E4682" s="1" t="str">
        <f t="shared" si="146"/>
        <v/>
      </c>
      <c r="F4682" s="323">
        <f t="shared" si="147"/>
        <v>4680</v>
      </c>
      <c r="G4682" s="317"/>
      <c r="H4682" s="317"/>
      <c r="I4682" s="317"/>
      <c r="J4682" s="317"/>
      <c r="K4682" s="317"/>
      <c r="L4682" s="317"/>
      <c r="M4682" s="317"/>
      <c r="N4682" s="698"/>
      <c r="O4682" s="318"/>
      <c r="P4682" s="319"/>
      <c r="Q4682" s="320"/>
      <c r="R4682" s="319"/>
      <c r="S4682" s="319"/>
      <c r="T4682" s="320"/>
      <c r="U4682" s="321"/>
      <c r="V4682" s="270"/>
    </row>
    <row r="4683" spans="3:22">
      <c r="C4683" s="1">
        <f>+IF(D4683=1,COUNTIF($D$2:D4683,D4683),0)</f>
        <v>0</v>
      </c>
      <c r="D4683" s="1">
        <f>+COUNTIF($E$2:E4683,E4683)</f>
        <v>1904</v>
      </c>
      <c r="E4683" s="1" t="str">
        <f t="shared" si="146"/>
        <v/>
      </c>
      <c r="F4683" s="323">
        <f t="shared" si="147"/>
        <v>4681</v>
      </c>
      <c r="G4683" s="317"/>
      <c r="H4683" s="317"/>
      <c r="I4683" s="317"/>
      <c r="J4683" s="317"/>
      <c r="K4683" s="317"/>
      <c r="L4683" s="317"/>
      <c r="M4683" s="317"/>
      <c r="N4683" s="698"/>
      <c r="O4683" s="318"/>
      <c r="P4683" s="319"/>
      <c r="Q4683" s="320"/>
      <c r="R4683" s="319"/>
      <c r="S4683" s="319"/>
      <c r="T4683" s="320"/>
      <c r="U4683" s="321"/>
      <c r="V4683" s="270"/>
    </row>
    <row r="4684" spans="3:22">
      <c r="C4684" s="1">
        <f>+IF(D4684=1,COUNTIF($D$2:D4684,D4684),0)</f>
        <v>0</v>
      </c>
      <c r="D4684" s="1">
        <f>+COUNTIF($E$2:E4684,E4684)</f>
        <v>1905</v>
      </c>
      <c r="E4684" s="1" t="str">
        <f t="shared" si="146"/>
        <v/>
      </c>
      <c r="F4684" s="323">
        <f t="shared" si="147"/>
        <v>4682</v>
      </c>
      <c r="G4684" s="317"/>
      <c r="H4684" s="317"/>
      <c r="I4684" s="317"/>
      <c r="J4684" s="317"/>
      <c r="K4684" s="317"/>
      <c r="L4684" s="317"/>
      <c r="M4684" s="317"/>
      <c r="N4684" s="698"/>
      <c r="O4684" s="318"/>
      <c r="P4684" s="319"/>
      <c r="Q4684" s="320"/>
      <c r="R4684" s="319"/>
      <c r="S4684" s="319"/>
      <c r="T4684" s="320"/>
      <c r="U4684" s="321"/>
      <c r="V4684" s="270"/>
    </row>
    <row r="4685" spans="3:22">
      <c r="C4685" s="1">
        <f>+IF(D4685=1,COUNTIF($D$2:D4685,D4685),0)</f>
        <v>0</v>
      </c>
      <c r="D4685" s="1">
        <f>+COUNTIF($E$2:E4685,E4685)</f>
        <v>1906</v>
      </c>
      <c r="E4685" s="1" t="str">
        <f t="shared" si="146"/>
        <v/>
      </c>
      <c r="F4685" s="323">
        <f t="shared" si="147"/>
        <v>4683</v>
      </c>
      <c r="G4685" s="317"/>
      <c r="H4685" s="317"/>
      <c r="I4685" s="317"/>
      <c r="J4685" s="317"/>
      <c r="K4685" s="317"/>
      <c r="L4685" s="317"/>
      <c r="M4685" s="317"/>
      <c r="N4685" s="698"/>
      <c r="O4685" s="318"/>
      <c r="P4685" s="319"/>
      <c r="Q4685" s="320"/>
      <c r="R4685" s="319"/>
      <c r="S4685" s="319"/>
      <c r="T4685" s="320"/>
      <c r="U4685" s="321"/>
      <c r="V4685" s="270"/>
    </row>
    <row r="4686" spans="3:22">
      <c r="C4686" s="1">
        <f>+IF(D4686=1,COUNTIF($D$2:D4686,D4686),0)</f>
        <v>0</v>
      </c>
      <c r="D4686" s="1">
        <f>+COUNTIF($E$2:E4686,E4686)</f>
        <v>1907</v>
      </c>
      <c r="E4686" s="1" t="str">
        <f t="shared" si="146"/>
        <v/>
      </c>
      <c r="F4686" s="323">
        <f t="shared" si="147"/>
        <v>4684</v>
      </c>
      <c r="G4686" s="317"/>
      <c r="H4686" s="317"/>
      <c r="I4686" s="317"/>
      <c r="J4686" s="317"/>
      <c r="K4686" s="317"/>
      <c r="L4686" s="317"/>
      <c r="M4686" s="317"/>
      <c r="N4686" s="698"/>
      <c r="O4686" s="318"/>
      <c r="P4686" s="319"/>
      <c r="Q4686" s="320"/>
      <c r="R4686" s="319"/>
      <c r="S4686" s="319"/>
      <c r="T4686" s="320"/>
      <c r="U4686" s="321"/>
      <c r="V4686" s="270"/>
    </row>
    <row r="4687" spans="3:22">
      <c r="C4687" s="1">
        <f>+IF(D4687=1,COUNTIF($D$2:D4687,D4687),0)</f>
        <v>0</v>
      </c>
      <c r="D4687" s="1">
        <f>+COUNTIF($E$2:E4687,E4687)</f>
        <v>1908</v>
      </c>
      <c r="E4687" s="1" t="str">
        <f t="shared" si="146"/>
        <v/>
      </c>
      <c r="F4687" s="323">
        <f t="shared" si="147"/>
        <v>4685</v>
      </c>
      <c r="G4687" s="317"/>
      <c r="H4687" s="317"/>
      <c r="I4687" s="317"/>
      <c r="J4687" s="317"/>
      <c r="K4687" s="317"/>
      <c r="L4687" s="317"/>
      <c r="M4687" s="317"/>
      <c r="N4687" s="698"/>
      <c r="O4687" s="318"/>
      <c r="P4687" s="319"/>
      <c r="Q4687" s="320"/>
      <c r="R4687" s="319"/>
      <c r="S4687" s="319"/>
      <c r="T4687" s="320"/>
      <c r="U4687" s="321"/>
      <c r="V4687" s="270"/>
    </row>
    <row r="4688" spans="3:22">
      <c r="C4688" s="1">
        <f>+IF(D4688=1,COUNTIF($D$2:D4688,D4688),0)</f>
        <v>0</v>
      </c>
      <c r="D4688" s="1">
        <f>+COUNTIF($E$2:E4688,E4688)</f>
        <v>1909</v>
      </c>
      <c r="E4688" s="1" t="str">
        <f t="shared" si="146"/>
        <v/>
      </c>
      <c r="F4688" s="323">
        <f t="shared" si="147"/>
        <v>4686</v>
      </c>
      <c r="G4688" s="317"/>
      <c r="H4688" s="317"/>
      <c r="I4688" s="317"/>
      <c r="J4688" s="317"/>
      <c r="K4688" s="317"/>
      <c r="L4688" s="317"/>
      <c r="M4688" s="317"/>
      <c r="N4688" s="698"/>
      <c r="O4688" s="318"/>
      <c r="P4688" s="319"/>
      <c r="Q4688" s="320"/>
      <c r="R4688" s="319"/>
      <c r="S4688" s="319"/>
      <c r="T4688" s="320"/>
      <c r="U4688" s="321"/>
      <c r="V4688" s="270"/>
    </row>
    <row r="4689" spans="3:22">
      <c r="C4689" s="1">
        <f>+IF(D4689=1,COUNTIF($D$2:D4689,D4689),0)</f>
        <v>0</v>
      </c>
      <c r="D4689" s="1">
        <f>+COUNTIF($E$2:E4689,E4689)</f>
        <v>1910</v>
      </c>
      <c r="E4689" s="1" t="str">
        <f t="shared" si="146"/>
        <v/>
      </c>
      <c r="F4689" s="323">
        <f t="shared" si="147"/>
        <v>4687</v>
      </c>
      <c r="G4689" s="317"/>
      <c r="H4689" s="317"/>
      <c r="I4689" s="317"/>
      <c r="J4689" s="317"/>
      <c r="K4689" s="317"/>
      <c r="L4689" s="317"/>
      <c r="M4689" s="317"/>
      <c r="N4689" s="698"/>
      <c r="O4689" s="318"/>
      <c r="P4689" s="319"/>
      <c r="Q4689" s="320"/>
      <c r="R4689" s="319"/>
      <c r="S4689" s="319"/>
      <c r="T4689" s="320"/>
      <c r="U4689" s="321"/>
      <c r="V4689" s="270"/>
    </row>
    <row r="4690" spans="3:22">
      <c r="C4690" s="1">
        <f>+IF(D4690=1,COUNTIF($D$2:D4690,D4690),0)</f>
        <v>0</v>
      </c>
      <c r="D4690" s="1">
        <f>+COUNTIF($E$2:E4690,E4690)</f>
        <v>1911</v>
      </c>
      <c r="E4690" s="1" t="str">
        <f t="shared" si="146"/>
        <v/>
      </c>
      <c r="F4690" s="323">
        <f t="shared" si="147"/>
        <v>4688</v>
      </c>
      <c r="G4690" s="317"/>
      <c r="H4690" s="317"/>
      <c r="I4690" s="317"/>
      <c r="J4690" s="317"/>
      <c r="K4690" s="317"/>
      <c r="L4690" s="317"/>
      <c r="M4690" s="317"/>
      <c r="N4690" s="698"/>
      <c r="O4690" s="318"/>
      <c r="P4690" s="319"/>
      <c r="Q4690" s="320"/>
      <c r="R4690" s="319"/>
      <c r="S4690" s="319"/>
      <c r="T4690" s="320"/>
      <c r="U4690" s="321"/>
      <c r="V4690" s="270"/>
    </row>
    <row r="4691" spans="3:22">
      <c r="C4691" s="1">
        <f>+IF(D4691=1,COUNTIF($D$2:D4691,D4691),0)</f>
        <v>0</v>
      </c>
      <c r="D4691" s="1">
        <f>+COUNTIF($E$2:E4691,E4691)</f>
        <v>1912</v>
      </c>
      <c r="E4691" s="1" t="str">
        <f t="shared" si="146"/>
        <v/>
      </c>
      <c r="F4691" s="323">
        <f t="shared" si="147"/>
        <v>4689</v>
      </c>
      <c r="G4691" s="317"/>
      <c r="H4691" s="317"/>
      <c r="I4691" s="317"/>
      <c r="J4691" s="317"/>
      <c r="K4691" s="317"/>
      <c r="L4691" s="317"/>
      <c r="M4691" s="317"/>
      <c r="N4691" s="698"/>
      <c r="O4691" s="318"/>
      <c r="P4691" s="319"/>
      <c r="Q4691" s="320"/>
      <c r="R4691" s="319"/>
      <c r="S4691" s="319"/>
      <c r="T4691" s="320"/>
      <c r="U4691" s="321"/>
      <c r="V4691" s="270"/>
    </row>
    <row r="4692" spans="3:22">
      <c r="C4692" s="1">
        <f>+IF(D4692=1,COUNTIF($D$2:D4692,D4692),0)</f>
        <v>0</v>
      </c>
      <c r="D4692" s="1">
        <f>+COUNTIF($E$2:E4692,E4692)</f>
        <v>1913</v>
      </c>
      <c r="E4692" s="1" t="str">
        <f t="shared" si="146"/>
        <v/>
      </c>
      <c r="F4692" s="323">
        <f t="shared" si="147"/>
        <v>4690</v>
      </c>
      <c r="G4692" s="317"/>
      <c r="H4692" s="317"/>
      <c r="I4692" s="317"/>
      <c r="J4692" s="317"/>
      <c r="K4692" s="317"/>
      <c r="L4692" s="317"/>
      <c r="M4692" s="317"/>
      <c r="N4692" s="698"/>
      <c r="O4692" s="318"/>
      <c r="P4692" s="319"/>
      <c r="Q4692" s="320"/>
      <c r="R4692" s="319"/>
      <c r="S4692" s="319"/>
      <c r="T4692" s="320"/>
      <c r="U4692" s="321"/>
      <c r="V4692" s="270"/>
    </row>
    <row r="4693" spans="3:22">
      <c r="C4693" s="1">
        <f>+IF(D4693=1,COUNTIF($D$2:D4693,D4693),0)</f>
        <v>0</v>
      </c>
      <c r="D4693" s="1">
        <f>+COUNTIF($E$2:E4693,E4693)</f>
        <v>1914</v>
      </c>
      <c r="E4693" s="1" t="str">
        <f t="shared" si="146"/>
        <v/>
      </c>
      <c r="F4693" s="323">
        <f t="shared" si="147"/>
        <v>4691</v>
      </c>
      <c r="G4693" s="317"/>
      <c r="H4693" s="317"/>
      <c r="I4693" s="317"/>
      <c r="J4693" s="317"/>
      <c r="K4693" s="317"/>
      <c r="L4693" s="317"/>
      <c r="M4693" s="317"/>
      <c r="N4693" s="698"/>
      <c r="O4693" s="318"/>
      <c r="P4693" s="319"/>
      <c r="Q4693" s="320"/>
      <c r="R4693" s="319"/>
      <c r="S4693" s="319"/>
      <c r="T4693" s="320"/>
      <c r="U4693" s="321"/>
      <c r="V4693" s="270"/>
    </row>
    <row r="4694" spans="3:22">
      <c r="C4694" s="1">
        <f>+IF(D4694=1,COUNTIF($D$2:D4694,D4694),0)</f>
        <v>0</v>
      </c>
      <c r="D4694" s="1">
        <f>+COUNTIF($E$2:E4694,E4694)</f>
        <v>1915</v>
      </c>
      <c r="E4694" s="1" t="str">
        <f t="shared" si="146"/>
        <v/>
      </c>
      <c r="F4694" s="323">
        <f t="shared" si="147"/>
        <v>4692</v>
      </c>
      <c r="G4694" s="317"/>
      <c r="H4694" s="317"/>
      <c r="I4694" s="317"/>
      <c r="J4694" s="317"/>
      <c r="K4694" s="317"/>
      <c r="L4694" s="317"/>
      <c r="M4694" s="317"/>
      <c r="N4694" s="698"/>
      <c r="O4694" s="318"/>
      <c r="P4694" s="319"/>
      <c r="Q4694" s="320"/>
      <c r="R4694" s="319"/>
      <c r="S4694" s="319"/>
      <c r="T4694" s="320"/>
      <c r="U4694" s="321"/>
      <c r="V4694" s="270"/>
    </row>
    <row r="4695" spans="3:22">
      <c r="C4695" s="1">
        <f>+IF(D4695=1,COUNTIF($D$2:D4695,D4695),0)</f>
        <v>0</v>
      </c>
      <c r="D4695" s="1">
        <f>+COUNTIF($E$2:E4695,E4695)</f>
        <v>1916</v>
      </c>
      <c r="E4695" s="1" t="str">
        <f t="shared" si="146"/>
        <v/>
      </c>
      <c r="F4695" s="323">
        <f t="shared" si="147"/>
        <v>4693</v>
      </c>
      <c r="G4695" s="317"/>
      <c r="H4695" s="317"/>
      <c r="I4695" s="317"/>
      <c r="J4695" s="317"/>
      <c r="K4695" s="317"/>
      <c r="L4695" s="317"/>
      <c r="M4695" s="317"/>
      <c r="N4695" s="698"/>
      <c r="O4695" s="318"/>
      <c r="P4695" s="319"/>
      <c r="Q4695" s="320"/>
      <c r="R4695" s="319"/>
      <c r="S4695" s="319"/>
      <c r="T4695" s="320"/>
      <c r="U4695" s="321"/>
      <c r="V4695" s="270"/>
    </row>
    <row r="4696" spans="3:22">
      <c r="C4696" s="1">
        <f>+IF(D4696=1,COUNTIF($D$2:D4696,D4696),0)</f>
        <v>0</v>
      </c>
      <c r="D4696" s="1">
        <f>+COUNTIF($E$2:E4696,E4696)</f>
        <v>1917</v>
      </c>
      <c r="E4696" s="1" t="str">
        <f t="shared" si="146"/>
        <v/>
      </c>
      <c r="F4696" s="323">
        <f t="shared" si="147"/>
        <v>4694</v>
      </c>
      <c r="G4696" s="317"/>
      <c r="H4696" s="317"/>
      <c r="I4696" s="317"/>
      <c r="J4696" s="317"/>
      <c r="K4696" s="317"/>
      <c r="L4696" s="317"/>
      <c r="M4696" s="317"/>
      <c r="N4696" s="698"/>
      <c r="O4696" s="318"/>
      <c r="P4696" s="319"/>
      <c r="Q4696" s="320"/>
      <c r="R4696" s="319"/>
      <c r="S4696" s="319"/>
      <c r="T4696" s="320"/>
      <c r="U4696" s="321"/>
      <c r="V4696" s="270"/>
    </row>
    <row r="4697" spans="3:22">
      <c r="C4697" s="1">
        <f>+IF(D4697=1,COUNTIF($D$2:D4697,D4697),0)</f>
        <v>0</v>
      </c>
      <c r="D4697" s="1">
        <f>+COUNTIF($E$2:E4697,E4697)</f>
        <v>1918</v>
      </c>
      <c r="E4697" s="1" t="str">
        <f t="shared" si="146"/>
        <v/>
      </c>
      <c r="F4697" s="323">
        <f t="shared" si="147"/>
        <v>4695</v>
      </c>
      <c r="G4697" s="317"/>
      <c r="H4697" s="317"/>
      <c r="I4697" s="317"/>
      <c r="J4697" s="317"/>
      <c r="K4697" s="317"/>
      <c r="L4697" s="317"/>
      <c r="M4697" s="317"/>
      <c r="N4697" s="698"/>
      <c r="O4697" s="318"/>
      <c r="P4697" s="319"/>
      <c r="Q4697" s="320"/>
      <c r="R4697" s="319"/>
      <c r="S4697" s="319"/>
      <c r="T4697" s="320"/>
      <c r="U4697" s="321"/>
      <c r="V4697" s="270"/>
    </row>
    <row r="4698" spans="3:22">
      <c r="C4698" s="1">
        <f>+IF(D4698=1,COUNTIF($D$2:D4698,D4698),0)</f>
        <v>0</v>
      </c>
      <c r="D4698" s="1">
        <f>+COUNTIF($E$2:E4698,E4698)</f>
        <v>1919</v>
      </c>
      <c r="E4698" s="1" t="str">
        <f t="shared" si="146"/>
        <v/>
      </c>
      <c r="F4698" s="323">
        <f t="shared" si="147"/>
        <v>4696</v>
      </c>
      <c r="G4698" s="317"/>
      <c r="H4698" s="317"/>
      <c r="I4698" s="317"/>
      <c r="J4698" s="317"/>
      <c r="K4698" s="317"/>
      <c r="L4698" s="317"/>
      <c r="M4698" s="317"/>
      <c r="N4698" s="698"/>
      <c r="O4698" s="318"/>
      <c r="P4698" s="319"/>
      <c r="Q4698" s="320"/>
      <c r="R4698" s="319"/>
      <c r="S4698" s="319"/>
      <c r="T4698" s="320"/>
      <c r="U4698" s="321"/>
      <c r="V4698" s="270"/>
    </row>
    <row r="4699" spans="3:22">
      <c r="C4699" s="1">
        <f>+IF(D4699=1,COUNTIF($D$2:D4699,D4699),0)</f>
        <v>0</v>
      </c>
      <c r="D4699" s="1">
        <f>+COUNTIF($E$2:E4699,E4699)</f>
        <v>1920</v>
      </c>
      <c r="E4699" s="1" t="str">
        <f t="shared" si="146"/>
        <v/>
      </c>
      <c r="F4699" s="323">
        <f t="shared" si="147"/>
        <v>4697</v>
      </c>
      <c r="G4699" s="317"/>
      <c r="H4699" s="317"/>
      <c r="I4699" s="317"/>
      <c r="J4699" s="317"/>
      <c r="K4699" s="317"/>
      <c r="L4699" s="317"/>
      <c r="M4699" s="317"/>
      <c r="N4699" s="698"/>
      <c r="O4699" s="318"/>
      <c r="P4699" s="319"/>
      <c r="Q4699" s="320"/>
      <c r="R4699" s="319"/>
      <c r="S4699" s="319"/>
      <c r="T4699" s="320"/>
      <c r="U4699" s="321"/>
      <c r="V4699" s="270"/>
    </row>
    <row r="4700" spans="3:22">
      <c r="C4700" s="1">
        <f>+IF(D4700=1,COUNTIF($D$2:D4700,D4700),0)</f>
        <v>0</v>
      </c>
      <c r="D4700" s="1">
        <f>+COUNTIF($E$2:E4700,E4700)</f>
        <v>1921</v>
      </c>
      <c r="E4700" s="1" t="str">
        <f t="shared" si="146"/>
        <v/>
      </c>
      <c r="F4700" s="323">
        <f t="shared" si="147"/>
        <v>4698</v>
      </c>
      <c r="G4700" s="317"/>
      <c r="H4700" s="317"/>
      <c r="I4700" s="317"/>
      <c r="J4700" s="317"/>
      <c r="K4700" s="317"/>
      <c r="L4700" s="317"/>
      <c r="M4700" s="317"/>
      <c r="N4700" s="698"/>
      <c r="O4700" s="318"/>
      <c r="P4700" s="319"/>
      <c r="Q4700" s="320"/>
      <c r="R4700" s="319"/>
      <c r="S4700" s="319"/>
      <c r="T4700" s="320"/>
      <c r="U4700" s="321"/>
      <c r="V4700" s="270"/>
    </row>
    <row r="4701" spans="3:22">
      <c r="C4701" s="1">
        <f>+IF(D4701=1,COUNTIF($D$2:D4701,D4701),0)</f>
        <v>0</v>
      </c>
      <c r="D4701" s="1">
        <f>+COUNTIF($E$2:E4701,E4701)</f>
        <v>1922</v>
      </c>
      <c r="E4701" s="1" t="str">
        <f t="shared" si="146"/>
        <v/>
      </c>
      <c r="F4701" s="323">
        <f t="shared" si="147"/>
        <v>4699</v>
      </c>
      <c r="G4701" s="317"/>
      <c r="H4701" s="317"/>
      <c r="I4701" s="317"/>
      <c r="J4701" s="317"/>
      <c r="K4701" s="317"/>
      <c r="L4701" s="317"/>
      <c r="M4701" s="317"/>
      <c r="N4701" s="698"/>
      <c r="O4701" s="318"/>
      <c r="P4701" s="319"/>
      <c r="Q4701" s="320"/>
      <c r="R4701" s="319"/>
      <c r="S4701" s="319"/>
      <c r="T4701" s="320"/>
      <c r="U4701" s="321"/>
      <c r="V4701" s="270"/>
    </row>
    <row r="4702" spans="3:22">
      <c r="C4702" s="1">
        <f>+IF(D4702=1,COUNTIF($D$2:D4702,D4702),0)</f>
        <v>0</v>
      </c>
      <c r="D4702" s="1">
        <f>+COUNTIF($E$2:E4702,E4702)</f>
        <v>1923</v>
      </c>
      <c r="E4702" s="1" t="str">
        <f t="shared" si="146"/>
        <v/>
      </c>
      <c r="F4702" s="323">
        <f t="shared" si="147"/>
        <v>4700</v>
      </c>
      <c r="G4702" s="317"/>
      <c r="H4702" s="317"/>
      <c r="I4702" s="317"/>
      <c r="J4702" s="317"/>
      <c r="K4702" s="317"/>
      <c r="L4702" s="317"/>
      <c r="M4702" s="317"/>
      <c r="N4702" s="698"/>
      <c r="O4702" s="318"/>
      <c r="P4702" s="319"/>
      <c r="Q4702" s="320"/>
      <c r="R4702" s="319"/>
      <c r="S4702" s="319"/>
      <c r="T4702" s="320"/>
      <c r="U4702" s="321"/>
      <c r="V4702" s="270"/>
    </row>
    <row r="4703" spans="3:22">
      <c r="C4703" s="1">
        <f>+IF(D4703=1,COUNTIF($D$2:D4703,D4703),0)</f>
        <v>0</v>
      </c>
      <c r="D4703" s="1">
        <f>+COUNTIF($E$2:E4703,E4703)</f>
        <v>1924</v>
      </c>
      <c r="E4703" s="1" t="str">
        <f t="shared" si="146"/>
        <v/>
      </c>
      <c r="F4703" s="323">
        <f t="shared" si="147"/>
        <v>4701</v>
      </c>
      <c r="G4703" s="317"/>
      <c r="H4703" s="317"/>
      <c r="I4703" s="317"/>
      <c r="J4703" s="317"/>
      <c r="K4703" s="317"/>
      <c r="L4703" s="317"/>
      <c r="M4703" s="317"/>
      <c r="N4703" s="698"/>
      <c r="O4703" s="318"/>
      <c r="P4703" s="319"/>
      <c r="Q4703" s="320"/>
      <c r="R4703" s="319"/>
      <c r="S4703" s="319"/>
      <c r="T4703" s="320"/>
      <c r="U4703" s="321"/>
      <c r="V4703" s="270"/>
    </row>
    <row r="4704" spans="3:22">
      <c r="C4704" s="1">
        <f>+IF(D4704=1,COUNTIF($D$2:D4704,D4704),0)</f>
        <v>0</v>
      </c>
      <c r="D4704" s="1">
        <f>+COUNTIF($E$2:E4704,E4704)</f>
        <v>1925</v>
      </c>
      <c r="E4704" s="1" t="str">
        <f t="shared" si="146"/>
        <v/>
      </c>
      <c r="F4704" s="323">
        <f t="shared" si="147"/>
        <v>4702</v>
      </c>
      <c r="G4704" s="317"/>
      <c r="H4704" s="317"/>
      <c r="I4704" s="317"/>
      <c r="J4704" s="317"/>
      <c r="K4704" s="317"/>
      <c r="L4704" s="317"/>
      <c r="M4704" s="317"/>
      <c r="N4704" s="698"/>
      <c r="O4704" s="318"/>
      <c r="P4704" s="319"/>
      <c r="Q4704" s="320"/>
      <c r="R4704" s="319"/>
      <c r="S4704" s="319"/>
      <c r="T4704" s="320"/>
      <c r="U4704" s="321"/>
      <c r="V4704" s="270"/>
    </row>
    <row r="4705" spans="3:22">
      <c r="C4705" s="1">
        <f>+IF(D4705=1,COUNTIF($D$2:D4705,D4705),0)</f>
        <v>0</v>
      </c>
      <c r="D4705" s="1">
        <f>+COUNTIF($E$2:E4705,E4705)</f>
        <v>1926</v>
      </c>
      <c r="E4705" s="1" t="str">
        <f t="shared" si="146"/>
        <v/>
      </c>
      <c r="F4705" s="323">
        <f t="shared" si="147"/>
        <v>4703</v>
      </c>
      <c r="G4705" s="317"/>
      <c r="H4705" s="317"/>
      <c r="I4705" s="317"/>
      <c r="J4705" s="317"/>
      <c r="K4705" s="317"/>
      <c r="L4705" s="317"/>
      <c r="M4705" s="317"/>
      <c r="N4705" s="698"/>
      <c r="O4705" s="318"/>
      <c r="P4705" s="319"/>
      <c r="Q4705" s="320"/>
      <c r="R4705" s="319"/>
      <c r="S4705" s="319"/>
      <c r="T4705" s="320"/>
      <c r="U4705" s="321"/>
      <c r="V4705" s="270"/>
    </row>
    <row r="4706" spans="3:22">
      <c r="C4706" s="1">
        <f>+IF(D4706=1,COUNTIF($D$2:D4706,D4706),0)</f>
        <v>0</v>
      </c>
      <c r="D4706" s="1">
        <f>+COUNTIF($E$2:E4706,E4706)</f>
        <v>1927</v>
      </c>
      <c r="E4706" s="1" t="str">
        <f t="shared" si="146"/>
        <v/>
      </c>
      <c r="F4706" s="323">
        <f t="shared" si="147"/>
        <v>4704</v>
      </c>
      <c r="G4706" s="317"/>
      <c r="H4706" s="317"/>
      <c r="I4706" s="317"/>
      <c r="J4706" s="317"/>
      <c r="K4706" s="317"/>
      <c r="L4706" s="317"/>
      <c r="M4706" s="317"/>
      <c r="N4706" s="698"/>
      <c r="O4706" s="318"/>
      <c r="P4706" s="319"/>
      <c r="Q4706" s="320"/>
      <c r="R4706" s="319"/>
      <c r="S4706" s="319"/>
      <c r="T4706" s="320"/>
      <c r="U4706" s="321"/>
      <c r="V4706" s="270"/>
    </row>
    <row r="4707" spans="3:22">
      <c r="C4707" s="1">
        <f>+IF(D4707=1,COUNTIF($D$2:D4707,D4707),0)</f>
        <v>0</v>
      </c>
      <c r="D4707" s="1">
        <f>+COUNTIF($E$2:E4707,E4707)</f>
        <v>1928</v>
      </c>
      <c r="E4707" s="1" t="str">
        <f t="shared" si="146"/>
        <v/>
      </c>
      <c r="F4707" s="323">
        <f t="shared" si="147"/>
        <v>4705</v>
      </c>
      <c r="G4707" s="317"/>
      <c r="H4707" s="317"/>
      <c r="I4707" s="317"/>
      <c r="J4707" s="317"/>
      <c r="K4707" s="317"/>
      <c r="L4707" s="317"/>
      <c r="M4707" s="317"/>
      <c r="N4707" s="698"/>
      <c r="O4707" s="318"/>
      <c r="P4707" s="319"/>
      <c r="Q4707" s="320"/>
      <c r="R4707" s="319"/>
      <c r="S4707" s="319"/>
      <c r="T4707" s="320"/>
      <c r="U4707" s="321"/>
      <c r="V4707" s="270"/>
    </row>
    <row r="4708" spans="3:22">
      <c r="C4708" s="1">
        <f>+IF(D4708=1,COUNTIF($D$2:D4708,D4708),0)</f>
        <v>0</v>
      </c>
      <c r="D4708" s="1">
        <f>+COUNTIF($E$2:E4708,E4708)</f>
        <v>1929</v>
      </c>
      <c r="E4708" s="1" t="str">
        <f t="shared" si="146"/>
        <v/>
      </c>
      <c r="F4708" s="323">
        <f t="shared" si="147"/>
        <v>4706</v>
      </c>
      <c r="G4708" s="317"/>
      <c r="H4708" s="317"/>
      <c r="I4708" s="317"/>
      <c r="J4708" s="317"/>
      <c r="K4708" s="317"/>
      <c r="L4708" s="317"/>
      <c r="M4708" s="317"/>
      <c r="N4708" s="698"/>
      <c r="O4708" s="318"/>
      <c r="P4708" s="319"/>
      <c r="Q4708" s="320"/>
      <c r="R4708" s="319"/>
      <c r="S4708" s="319"/>
      <c r="T4708" s="320"/>
      <c r="U4708" s="321"/>
      <c r="V4708" s="270"/>
    </row>
    <row r="4709" spans="3:22">
      <c r="C4709" s="1">
        <f>+IF(D4709=1,COUNTIF($D$2:D4709,D4709),0)</f>
        <v>0</v>
      </c>
      <c r="D4709" s="1">
        <f>+COUNTIF($E$2:E4709,E4709)</f>
        <v>1930</v>
      </c>
      <c r="E4709" s="1" t="str">
        <f t="shared" si="146"/>
        <v/>
      </c>
      <c r="F4709" s="323">
        <f t="shared" si="147"/>
        <v>4707</v>
      </c>
      <c r="G4709" s="317"/>
      <c r="H4709" s="317"/>
      <c r="I4709" s="317"/>
      <c r="J4709" s="317"/>
      <c r="K4709" s="317"/>
      <c r="L4709" s="317"/>
      <c r="M4709" s="317"/>
      <c r="N4709" s="698"/>
      <c r="O4709" s="318"/>
      <c r="P4709" s="319"/>
      <c r="Q4709" s="320"/>
      <c r="R4709" s="319"/>
      <c r="S4709" s="319"/>
      <c r="T4709" s="320"/>
      <c r="U4709" s="321"/>
      <c r="V4709" s="270"/>
    </row>
    <row r="4710" spans="3:22">
      <c r="C4710" s="1">
        <f>+IF(D4710=1,COUNTIF($D$2:D4710,D4710),0)</f>
        <v>0</v>
      </c>
      <c r="D4710" s="1">
        <f>+COUNTIF($E$2:E4710,E4710)</f>
        <v>1931</v>
      </c>
      <c r="E4710" s="1" t="str">
        <f t="shared" si="146"/>
        <v/>
      </c>
      <c r="F4710" s="323">
        <f t="shared" si="147"/>
        <v>4708</v>
      </c>
      <c r="G4710" s="317"/>
      <c r="H4710" s="317"/>
      <c r="I4710" s="317"/>
      <c r="J4710" s="317"/>
      <c r="K4710" s="317"/>
      <c r="L4710" s="317"/>
      <c r="M4710" s="317"/>
      <c r="N4710" s="698"/>
      <c r="O4710" s="318"/>
      <c r="P4710" s="319"/>
      <c r="Q4710" s="320"/>
      <c r="R4710" s="319"/>
      <c r="S4710" s="319"/>
      <c r="T4710" s="320"/>
      <c r="U4710" s="321"/>
      <c r="V4710" s="270"/>
    </row>
    <row r="4711" spans="3:22">
      <c r="C4711" s="1">
        <f>+IF(D4711=1,COUNTIF($D$2:D4711,D4711),0)</f>
        <v>0</v>
      </c>
      <c r="D4711" s="1">
        <f>+COUNTIF($E$2:E4711,E4711)</f>
        <v>1932</v>
      </c>
      <c r="E4711" s="1" t="str">
        <f t="shared" si="146"/>
        <v/>
      </c>
      <c r="F4711" s="323">
        <f t="shared" si="147"/>
        <v>4709</v>
      </c>
      <c r="G4711" s="317"/>
      <c r="H4711" s="317"/>
      <c r="I4711" s="317"/>
      <c r="J4711" s="317"/>
      <c r="K4711" s="317"/>
      <c r="L4711" s="317"/>
      <c r="M4711" s="317"/>
      <c r="N4711" s="698"/>
      <c r="O4711" s="318"/>
      <c r="P4711" s="319"/>
      <c r="Q4711" s="320"/>
      <c r="R4711" s="319"/>
      <c r="S4711" s="319"/>
      <c r="T4711" s="320"/>
      <c r="U4711" s="321"/>
      <c r="V4711" s="270"/>
    </row>
    <row r="4712" spans="3:22">
      <c r="C4712" s="1">
        <f>+IF(D4712=1,COUNTIF($D$2:D4712,D4712),0)</f>
        <v>0</v>
      </c>
      <c r="D4712" s="1">
        <f>+COUNTIF($E$2:E4712,E4712)</f>
        <v>1933</v>
      </c>
      <c r="E4712" s="1" t="str">
        <f t="shared" si="146"/>
        <v/>
      </c>
      <c r="F4712" s="323">
        <f t="shared" si="147"/>
        <v>4710</v>
      </c>
      <c r="G4712" s="317"/>
      <c r="H4712" s="317"/>
      <c r="I4712" s="317"/>
      <c r="J4712" s="317"/>
      <c r="K4712" s="317"/>
      <c r="L4712" s="317"/>
      <c r="M4712" s="317"/>
      <c r="N4712" s="698"/>
      <c r="O4712" s="318"/>
      <c r="P4712" s="319"/>
      <c r="Q4712" s="320"/>
      <c r="R4712" s="319"/>
      <c r="S4712" s="319"/>
      <c r="T4712" s="320"/>
      <c r="U4712" s="321"/>
      <c r="V4712" s="270"/>
    </row>
    <row r="4713" spans="3:22">
      <c r="C4713" s="1">
        <f>+IF(D4713=1,COUNTIF($D$2:D4713,D4713),0)</f>
        <v>0</v>
      </c>
      <c r="D4713" s="1">
        <f>+COUNTIF($E$2:E4713,E4713)</f>
        <v>1934</v>
      </c>
      <c r="E4713" s="1" t="str">
        <f t="shared" si="146"/>
        <v/>
      </c>
      <c r="F4713" s="323">
        <f t="shared" si="147"/>
        <v>4711</v>
      </c>
      <c r="G4713" s="317"/>
      <c r="H4713" s="317"/>
      <c r="I4713" s="317"/>
      <c r="J4713" s="317"/>
      <c r="K4713" s="317"/>
      <c r="L4713" s="317"/>
      <c r="M4713" s="317"/>
      <c r="N4713" s="698"/>
      <c r="O4713" s="318"/>
      <c r="P4713" s="319"/>
      <c r="Q4713" s="320"/>
      <c r="R4713" s="319"/>
      <c r="S4713" s="319"/>
      <c r="T4713" s="320"/>
      <c r="U4713" s="321"/>
      <c r="V4713" s="270"/>
    </row>
    <row r="4714" spans="3:22">
      <c r="C4714" s="1">
        <f>+IF(D4714=1,COUNTIF($D$2:D4714,D4714),0)</f>
        <v>0</v>
      </c>
      <c r="D4714" s="1">
        <f>+COUNTIF($E$2:E4714,E4714)</f>
        <v>1935</v>
      </c>
      <c r="E4714" s="1" t="str">
        <f t="shared" si="146"/>
        <v/>
      </c>
      <c r="F4714" s="323">
        <f t="shared" si="147"/>
        <v>4712</v>
      </c>
      <c r="G4714" s="317"/>
      <c r="H4714" s="317"/>
      <c r="I4714" s="317"/>
      <c r="J4714" s="317"/>
      <c r="K4714" s="317"/>
      <c r="L4714" s="317"/>
      <c r="M4714" s="317"/>
      <c r="N4714" s="698"/>
      <c r="O4714" s="318"/>
      <c r="P4714" s="319"/>
      <c r="Q4714" s="320"/>
      <c r="R4714" s="319"/>
      <c r="S4714" s="319"/>
      <c r="T4714" s="320"/>
      <c r="U4714" s="321"/>
      <c r="V4714" s="270"/>
    </row>
    <row r="4715" spans="3:22">
      <c r="C4715" s="1">
        <f>+IF(D4715=1,COUNTIF($D$2:D4715,D4715),0)</f>
        <v>0</v>
      </c>
      <c r="D4715" s="1">
        <f>+COUNTIF($E$2:E4715,E4715)</f>
        <v>1936</v>
      </c>
      <c r="E4715" s="1" t="str">
        <f t="shared" si="146"/>
        <v/>
      </c>
      <c r="F4715" s="323">
        <f t="shared" si="147"/>
        <v>4713</v>
      </c>
      <c r="G4715" s="317"/>
      <c r="H4715" s="317"/>
      <c r="I4715" s="317"/>
      <c r="J4715" s="317"/>
      <c r="K4715" s="317"/>
      <c r="L4715" s="317"/>
      <c r="M4715" s="317"/>
      <c r="N4715" s="698"/>
      <c r="O4715" s="318"/>
      <c r="P4715" s="319"/>
      <c r="Q4715" s="320"/>
      <c r="R4715" s="319"/>
      <c r="S4715" s="319"/>
      <c r="T4715" s="320"/>
      <c r="U4715" s="321"/>
      <c r="V4715" s="270"/>
    </row>
    <row r="4716" spans="3:22">
      <c r="C4716" s="1">
        <f>+IF(D4716=1,COUNTIF($D$2:D4716,D4716),0)</f>
        <v>0</v>
      </c>
      <c r="D4716" s="1">
        <f>+COUNTIF($E$2:E4716,E4716)</f>
        <v>1937</v>
      </c>
      <c r="E4716" s="1" t="str">
        <f t="shared" si="146"/>
        <v/>
      </c>
      <c r="F4716" s="323">
        <f t="shared" si="147"/>
        <v>4714</v>
      </c>
      <c r="G4716" s="317"/>
      <c r="H4716" s="317"/>
      <c r="I4716" s="317"/>
      <c r="J4716" s="317"/>
      <c r="K4716" s="317"/>
      <c r="L4716" s="317"/>
      <c r="M4716" s="317"/>
      <c r="N4716" s="698"/>
      <c r="O4716" s="318"/>
      <c r="P4716" s="319"/>
      <c r="Q4716" s="320"/>
      <c r="R4716" s="319"/>
      <c r="S4716" s="319"/>
      <c r="T4716" s="320"/>
      <c r="U4716" s="321"/>
      <c r="V4716" s="270"/>
    </row>
    <row r="4717" spans="3:22">
      <c r="C4717" s="1">
        <f>+IF(D4717=1,COUNTIF($D$2:D4717,D4717),0)</f>
        <v>0</v>
      </c>
      <c r="D4717" s="1">
        <f>+COUNTIF($E$2:E4717,E4717)</f>
        <v>1938</v>
      </c>
      <c r="E4717" s="1" t="str">
        <f t="shared" si="146"/>
        <v/>
      </c>
      <c r="F4717" s="323">
        <f t="shared" si="147"/>
        <v>4715</v>
      </c>
      <c r="G4717" s="317"/>
      <c r="H4717" s="317"/>
      <c r="I4717" s="317"/>
      <c r="J4717" s="317"/>
      <c r="K4717" s="317"/>
      <c r="L4717" s="317"/>
      <c r="M4717" s="317"/>
      <c r="N4717" s="698"/>
      <c r="O4717" s="318"/>
      <c r="P4717" s="319"/>
      <c r="Q4717" s="320"/>
      <c r="R4717" s="319"/>
      <c r="S4717" s="319"/>
      <c r="T4717" s="320"/>
      <c r="U4717" s="321"/>
      <c r="V4717" s="270"/>
    </row>
    <row r="4718" spans="3:22">
      <c r="C4718" s="1">
        <f>+IF(D4718=1,COUNTIF($D$2:D4718,D4718),0)</f>
        <v>0</v>
      </c>
      <c r="D4718" s="1">
        <f>+COUNTIF($E$2:E4718,E4718)</f>
        <v>1939</v>
      </c>
      <c r="E4718" s="1" t="str">
        <f t="shared" si="146"/>
        <v/>
      </c>
      <c r="F4718" s="323">
        <f t="shared" si="147"/>
        <v>4716</v>
      </c>
      <c r="G4718" s="317"/>
      <c r="H4718" s="317"/>
      <c r="I4718" s="317"/>
      <c r="J4718" s="317"/>
      <c r="K4718" s="317"/>
      <c r="L4718" s="317"/>
      <c r="M4718" s="317"/>
      <c r="N4718" s="698"/>
      <c r="O4718" s="318"/>
      <c r="P4718" s="319"/>
      <c r="Q4718" s="320"/>
      <c r="R4718" s="319"/>
      <c r="S4718" s="319"/>
      <c r="T4718" s="320"/>
      <c r="U4718" s="321"/>
      <c r="V4718" s="270"/>
    </row>
    <row r="4719" spans="3:22">
      <c r="C4719" s="1">
        <f>+IF(D4719=1,COUNTIF($D$2:D4719,D4719),0)</f>
        <v>0</v>
      </c>
      <c r="D4719" s="1">
        <f>+COUNTIF($E$2:E4719,E4719)</f>
        <v>1940</v>
      </c>
      <c r="E4719" s="1" t="str">
        <f t="shared" si="146"/>
        <v/>
      </c>
      <c r="F4719" s="323">
        <f t="shared" si="147"/>
        <v>4717</v>
      </c>
      <c r="G4719" s="317"/>
      <c r="H4719" s="317"/>
      <c r="I4719" s="317"/>
      <c r="J4719" s="317"/>
      <c r="K4719" s="317"/>
      <c r="L4719" s="317"/>
      <c r="M4719" s="317"/>
      <c r="N4719" s="698"/>
      <c r="O4719" s="318"/>
      <c r="P4719" s="319"/>
      <c r="Q4719" s="320"/>
      <c r="R4719" s="319"/>
      <c r="S4719" s="319"/>
      <c r="T4719" s="320"/>
      <c r="U4719" s="321"/>
      <c r="V4719" s="270"/>
    </row>
    <row r="4720" spans="3:22">
      <c r="C4720" s="1">
        <f>+IF(D4720=1,COUNTIF($D$2:D4720,D4720),0)</f>
        <v>0</v>
      </c>
      <c r="D4720" s="1">
        <f>+COUNTIF($E$2:E4720,E4720)</f>
        <v>1941</v>
      </c>
      <c r="E4720" s="1" t="str">
        <f t="shared" si="146"/>
        <v/>
      </c>
      <c r="F4720" s="323">
        <f t="shared" si="147"/>
        <v>4718</v>
      </c>
      <c r="G4720" s="317"/>
      <c r="H4720" s="317"/>
      <c r="I4720" s="317"/>
      <c r="J4720" s="317"/>
      <c r="K4720" s="317"/>
      <c r="L4720" s="317"/>
      <c r="M4720" s="317"/>
      <c r="N4720" s="698"/>
      <c r="O4720" s="318"/>
      <c r="P4720" s="319"/>
      <c r="Q4720" s="320"/>
      <c r="R4720" s="319"/>
      <c r="S4720" s="319"/>
      <c r="T4720" s="320"/>
      <c r="U4720" s="321"/>
      <c r="V4720" s="270"/>
    </row>
    <row r="4721" spans="3:22">
      <c r="C4721" s="1">
        <f>+IF(D4721=1,COUNTIF($D$2:D4721,D4721),0)</f>
        <v>0</v>
      </c>
      <c r="D4721" s="1">
        <f>+COUNTIF($E$2:E4721,E4721)</f>
        <v>1942</v>
      </c>
      <c r="E4721" s="1" t="str">
        <f t="shared" si="146"/>
        <v/>
      </c>
      <c r="F4721" s="323">
        <f t="shared" si="147"/>
        <v>4719</v>
      </c>
      <c r="G4721" s="317"/>
      <c r="H4721" s="317"/>
      <c r="I4721" s="317"/>
      <c r="J4721" s="317"/>
      <c r="K4721" s="317"/>
      <c r="L4721" s="317"/>
      <c r="M4721" s="317"/>
      <c r="N4721" s="698"/>
      <c r="O4721" s="318"/>
      <c r="P4721" s="319"/>
      <c r="Q4721" s="320"/>
      <c r="R4721" s="319"/>
      <c r="S4721" s="319"/>
      <c r="T4721" s="320"/>
      <c r="U4721" s="321"/>
      <c r="V4721" s="270"/>
    </row>
    <row r="4722" spans="3:22">
      <c r="C4722" s="1">
        <f>+IF(D4722=1,COUNTIF($D$2:D4722,D4722),0)</f>
        <v>0</v>
      </c>
      <c r="D4722" s="1">
        <f>+COUNTIF($E$2:E4722,E4722)</f>
        <v>1943</v>
      </c>
      <c r="E4722" s="1" t="str">
        <f t="shared" si="146"/>
        <v/>
      </c>
      <c r="F4722" s="323">
        <f t="shared" si="147"/>
        <v>4720</v>
      </c>
      <c r="G4722" s="317"/>
      <c r="H4722" s="317"/>
      <c r="I4722" s="317"/>
      <c r="J4722" s="317"/>
      <c r="K4722" s="317"/>
      <c r="L4722" s="317"/>
      <c r="M4722" s="317"/>
      <c r="N4722" s="698"/>
      <c r="O4722" s="318"/>
      <c r="P4722" s="319"/>
      <c r="Q4722" s="320"/>
      <c r="R4722" s="319"/>
      <c r="S4722" s="319"/>
      <c r="T4722" s="320"/>
      <c r="U4722" s="321"/>
      <c r="V4722" s="270"/>
    </row>
    <row r="4723" spans="3:22">
      <c r="C4723" s="1">
        <f>+IF(D4723=1,COUNTIF($D$2:D4723,D4723),0)</f>
        <v>0</v>
      </c>
      <c r="D4723" s="1">
        <f>+COUNTIF($E$2:E4723,E4723)</f>
        <v>1944</v>
      </c>
      <c r="E4723" s="1" t="str">
        <f t="shared" si="146"/>
        <v/>
      </c>
      <c r="F4723" s="323">
        <f t="shared" si="147"/>
        <v>4721</v>
      </c>
      <c r="G4723" s="317"/>
      <c r="H4723" s="317"/>
      <c r="I4723" s="317"/>
      <c r="J4723" s="317"/>
      <c r="K4723" s="317"/>
      <c r="L4723" s="317"/>
      <c r="M4723" s="317"/>
      <c r="N4723" s="698"/>
      <c r="O4723" s="318"/>
      <c r="P4723" s="319"/>
      <c r="Q4723" s="320"/>
      <c r="R4723" s="319"/>
      <c r="S4723" s="319"/>
      <c r="T4723" s="320"/>
      <c r="U4723" s="321"/>
      <c r="V4723" s="270"/>
    </row>
    <row r="4724" spans="3:22">
      <c r="C4724" s="1">
        <f>+IF(D4724=1,COUNTIF($D$2:D4724,D4724),0)</f>
        <v>0</v>
      </c>
      <c r="D4724" s="1">
        <f>+COUNTIF($E$2:E4724,E4724)</f>
        <v>1945</v>
      </c>
      <c r="E4724" s="1" t="str">
        <f t="shared" si="146"/>
        <v/>
      </c>
      <c r="F4724" s="323">
        <f t="shared" si="147"/>
        <v>4722</v>
      </c>
      <c r="G4724" s="317"/>
      <c r="H4724" s="317"/>
      <c r="I4724" s="317"/>
      <c r="J4724" s="317"/>
      <c r="K4724" s="317"/>
      <c r="L4724" s="317"/>
      <c r="M4724" s="317"/>
      <c r="N4724" s="698"/>
      <c r="O4724" s="318"/>
      <c r="P4724" s="319"/>
      <c r="Q4724" s="320"/>
      <c r="R4724" s="319"/>
      <c r="S4724" s="319"/>
      <c r="T4724" s="320"/>
      <c r="U4724" s="321"/>
      <c r="V4724" s="270"/>
    </row>
    <row r="4725" spans="3:22">
      <c r="C4725" s="1">
        <f>+IF(D4725=1,COUNTIF($D$2:D4725,D4725),0)</f>
        <v>0</v>
      </c>
      <c r="D4725" s="1">
        <f>+COUNTIF($E$2:E4725,E4725)</f>
        <v>1946</v>
      </c>
      <c r="E4725" s="1" t="str">
        <f t="shared" si="146"/>
        <v/>
      </c>
      <c r="F4725" s="323">
        <f t="shared" si="147"/>
        <v>4723</v>
      </c>
      <c r="G4725" s="317"/>
      <c r="H4725" s="317"/>
      <c r="I4725" s="317"/>
      <c r="J4725" s="317"/>
      <c r="K4725" s="317"/>
      <c r="L4725" s="317"/>
      <c r="M4725" s="317"/>
      <c r="N4725" s="698"/>
      <c r="O4725" s="318"/>
      <c r="P4725" s="319"/>
      <c r="Q4725" s="320"/>
      <c r="R4725" s="319"/>
      <c r="S4725" s="319"/>
      <c r="T4725" s="320"/>
      <c r="U4725" s="321"/>
      <c r="V4725" s="270"/>
    </row>
    <row r="4726" spans="3:22">
      <c r="C4726" s="1">
        <f>+IF(D4726=1,COUNTIF($D$2:D4726,D4726),0)</f>
        <v>0</v>
      </c>
      <c r="D4726" s="1">
        <f>+COUNTIF($E$2:E4726,E4726)</f>
        <v>1947</v>
      </c>
      <c r="E4726" s="1" t="str">
        <f t="shared" si="146"/>
        <v/>
      </c>
      <c r="F4726" s="323">
        <f t="shared" si="147"/>
        <v>4724</v>
      </c>
      <c r="G4726" s="317"/>
      <c r="H4726" s="317"/>
      <c r="I4726" s="317"/>
      <c r="J4726" s="317"/>
      <c r="K4726" s="317"/>
      <c r="L4726" s="317"/>
      <c r="M4726" s="317"/>
      <c r="N4726" s="698"/>
      <c r="O4726" s="318"/>
      <c r="P4726" s="319"/>
      <c r="Q4726" s="320"/>
      <c r="R4726" s="319"/>
      <c r="S4726" s="319"/>
      <c r="T4726" s="320"/>
      <c r="U4726" s="321"/>
      <c r="V4726" s="270"/>
    </row>
    <row r="4727" spans="3:22">
      <c r="C4727" s="1">
        <f>+IF(D4727=1,COUNTIF($D$2:D4727,D4727),0)</f>
        <v>0</v>
      </c>
      <c r="D4727" s="1">
        <f>+COUNTIF($E$2:E4727,E4727)</f>
        <v>1948</v>
      </c>
      <c r="E4727" s="1" t="str">
        <f t="shared" si="146"/>
        <v/>
      </c>
      <c r="F4727" s="323">
        <f t="shared" si="147"/>
        <v>4725</v>
      </c>
      <c r="G4727" s="317"/>
      <c r="H4727" s="317"/>
      <c r="I4727" s="317"/>
      <c r="J4727" s="317"/>
      <c r="K4727" s="317"/>
      <c r="L4727" s="317"/>
      <c r="M4727" s="317"/>
      <c r="N4727" s="698"/>
      <c r="O4727" s="318"/>
      <c r="P4727" s="319"/>
      <c r="Q4727" s="320"/>
      <c r="R4727" s="319"/>
      <c r="S4727" s="319"/>
      <c r="T4727" s="320"/>
      <c r="U4727" s="321"/>
      <c r="V4727" s="270"/>
    </row>
    <row r="4728" spans="3:22">
      <c r="C4728" s="1">
        <f>+IF(D4728=1,COUNTIF($D$2:D4728,D4728),0)</f>
        <v>0</v>
      </c>
      <c r="D4728" s="1">
        <f>+COUNTIF($E$2:E4728,E4728)</f>
        <v>1949</v>
      </c>
      <c r="E4728" s="1" t="str">
        <f t="shared" si="146"/>
        <v/>
      </c>
      <c r="F4728" s="323">
        <f t="shared" si="147"/>
        <v>4726</v>
      </c>
      <c r="G4728" s="317"/>
      <c r="H4728" s="317"/>
      <c r="I4728" s="317"/>
      <c r="J4728" s="317"/>
      <c r="K4728" s="317"/>
      <c r="L4728" s="317"/>
      <c r="M4728" s="317"/>
      <c r="N4728" s="698"/>
      <c r="O4728" s="318"/>
      <c r="P4728" s="319"/>
      <c r="Q4728" s="320"/>
      <c r="R4728" s="319"/>
      <c r="S4728" s="319"/>
      <c r="T4728" s="320"/>
      <c r="U4728" s="321"/>
      <c r="V4728" s="270"/>
    </row>
    <row r="4729" spans="3:22">
      <c r="C4729" s="1">
        <f>+IF(D4729=1,COUNTIF($D$2:D4729,D4729),0)</f>
        <v>0</v>
      </c>
      <c r="D4729" s="1">
        <f>+COUNTIF($E$2:E4729,E4729)</f>
        <v>1950</v>
      </c>
      <c r="E4729" s="1" t="str">
        <f t="shared" si="146"/>
        <v/>
      </c>
      <c r="F4729" s="323">
        <f t="shared" si="147"/>
        <v>4727</v>
      </c>
      <c r="G4729" s="317"/>
      <c r="H4729" s="317"/>
      <c r="I4729" s="317"/>
      <c r="J4729" s="317"/>
      <c r="K4729" s="317"/>
      <c r="L4729" s="317"/>
      <c r="M4729" s="317"/>
      <c r="N4729" s="698"/>
      <c r="O4729" s="318"/>
      <c r="P4729" s="319"/>
      <c r="Q4729" s="320"/>
      <c r="R4729" s="319"/>
      <c r="S4729" s="319"/>
      <c r="T4729" s="320"/>
      <c r="U4729" s="321"/>
      <c r="V4729" s="270"/>
    </row>
    <row r="4730" spans="3:22">
      <c r="C4730" s="1">
        <f>+IF(D4730=1,COUNTIF($D$2:D4730,D4730),0)</f>
        <v>0</v>
      </c>
      <c r="D4730" s="1">
        <f>+COUNTIF($E$2:E4730,E4730)</f>
        <v>1951</v>
      </c>
      <c r="E4730" s="1" t="str">
        <f t="shared" si="146"/>
        <v/>
      </c>
      <c r="F4730" s="323">
        <f t="shared" si="147"/>
        <v>4728</v>
      </c>
      <c r="G4730" s="317"/>
      <c r="H4730" s="317"/>
      <c r="I4730" s="317"/>
      <c r="J4730" s="317"/>
      <c r="K4730" s="317"/>
      <c r="L4730" s="317"/>
      <c r="M4730" s="317"/>
      <c r="N4730" s="698"/>
      <c r="O4730" s="318"/>
      <c r="P4730" s="319"/>
      <c r="Q4730" s="320"/>
      <c r="R4730" s="319"/>
      <c r="S4730" s="319"/>
      <c r="T4730" s="320"/>
      <c r="U4730" s="321"/>
      <c r="V4730" s="270"/>
    </row>
    <row r="4731" spans="3:22">
      <c r="C4731" s="1">
        <f>+IF(D4731=1,COUNTIF($D$2:D4731,D4731),0)</f>
        <v>0</v>
      </c>
      <c r="D4731" s="1">
        <f>+COUNTIF($E$2:E4731,E4731)</f>
        <v>1952</v>
      </c>
      <c r="E4731" s="1" t="str">
        <f t="shared" si="146"/>
        <v/>
      </c>
      <c r="F4731" s="323">
        <f t="shared" si="147"/>
        <v>4729</v>
      </c>
      <c r="G4731" s="317"/>
      <c r="H4731" s="317"/>
      <c r="I4731" s="317"/>
      <c r="J4731" s="317"/>
      <c r="K4731" s="317"/>
      <c r="L4731" s="317"/>
      <c r="M4731" s="317"/>
      <c r="N4731" s="698"/>
      <c r="O4731" s="318"/>
      <c r="P4731" s="319"/>
      <c r="Q4731" s="320"/>
      <c r="R4731" s="319"/>
      <c r="S4731" s="319"/>
      <c r="T4731" s="320"/>
      <c r="U4731" s="321"/>
      <c r="V4731" s="270"/>
    </row>
    <row r="4732" spans="3:22">
      <c r="C4732" s="1">
        <f>+IF(D4732=1,COUNTIF($D$2:D4732,D4732),0)</f>
        <v>0</v>
      </c>
      <c r="D4732" s="1">
        <f>+COUNTIF($E$2:E4732,E4732)</f>
        <v>1953</v>
      </c>
      <c r="E4732" s="1" t="str">
        <f t="shared" si="146"/>
        <v/>
      </c>
      <c r="F4732" s="323">
        <f t="shared" si="147"/>
        <v>4730</v>
      </c>
      <c r="G4732" s="317"/>
      <c r="H4732" s="317"/>
      <c r="I4732" s="317"/>
      <c r="J4732" s="317"/>
      <c r="K4732" s="317"/>
      <c r="L4732" s="317"/>
      <c r="M4732" s="317"/>
      <c r="N4732" s="698"/>
      <c r="O4732" s="318"/>
      <c r="P4732" s="319"/>
      <c r="Q4732" s="320"/>
      <c r="R4732" s="319"/>
      <c r="S4732" s="319"/>
      <c r="T4732" s="320"/>
      <c r="U4732" s="321"/>
      <c r="V4732" s="270"/>
    </row>
    <row r="4733" spans="3:22">
      <c r="C4733" s="1">
        <f>+IF(D4733=1,COUNTIF($D$2:D4733,D4733),0)</f>
        <v>0</v>
      </c>
      <c r="D4733" s="1">
        <f>+COUNTIF($E$2:E4733,E4733)</f>
        <v>1954</v>
      </c>
      <c r="E4733" s="1" t="str">
        <f t="shared" si="146"/>
        <v/>
      </c>
      <c r="F4733" s="323">
        <f t="shared" si="147"/>
        <v>4731</v>
      </c>
      <c r="G4733" s="317"/>
      <c r="H4733" s="317"/>
      <c r="I4733" s="317"/>
      <c r="J4733" s="317"/>
      <c r="K4733" s="317"/>
      <c r="L4733" s="317"/>
      <c r="M4733" s="317"/>
      <c r="N4733" s="698"/>
      <c r="O4733" s="318"/>
      <c r="P4733" s="319"/>
      <c r="Q4733" s="320"/>
      <c r="R4733" s="319"/>
      <c r="S4733" s="319"/>
      <c r="T4733" s="320"/>
      <c r="U4733" s="321"/>
      <c r="V4733" s="270"/>
    </row>
    <row r="4734" spans="3:22">
      <c r="C4734" s="1">
        <f>+IF(D4734=1,COUNTIF($D$2:D4734,D4734),0)</f>
        <v>0</v>
      </c>
      <c r="D4734" s="1">
        <f>+COUNTIF($E$2:E4734,E4734)</f>
        <v>1955</v>
      </c>
      <c r="E4734" s="1" t="str">
        <f t="shared" si="146"/>
        <v/>
      </c>
      <c r="F4734" s="323">
        <f t="shared" si="147"/>
        <v>4732</v>
      </c>
      <c r="G4734" s="317"/>
      <c r="H4734" s="317"/>
      <c r="I4734" s="317"/>
      <c r="J4734" s="317"/>
      <c r="K4734" s="317"/>
      <c r="L4734" s="317"/>
      <c r="M4734" s="317"/>
      <c r="N4734" s="698"/>
      <c r="O4734" s="318"/>
      <c r="P4734" s="319"/>
      <c r="Q4734" s="320"/>
      <c r="R4734" s="319"/>
      <c r="S4734" s="319"/>
      <c r="T4734" s="320"/>
      <c r="U4734" s="321"/>
      <c r="V4734" s="270"/>
    </row>
    <row r="4735" spans="3:22">
      <c r="C4735" s="1">
        <f>+IF(D4735=1,COUNTIF($D$2:D4735,D4735),0)</f>
        <v>0</v>
      </c>
      <c r="D4735" s="1">
        <f>+COUNTIF($E$2:E4735,E4735)</f>
        <v>1956</v>
      </c>
      <c r="E4735" s="1" t="str">
        <f t="shared" si="146"/>
        <v/>
      </c>
      <c r="F4735" s="323">
        <f t="shared" si="147"/>
        <v>4733</v>
      </c>
      <c r="G4735" s="317"/>
      <c r="H4735" s="317"/>
      <c r="I4735" s="317"/>
      <c r="J4735" s="317"/>
      <c r="K4735" s="317"/>
      <c r="L4735" s="317"/>
      <c r="M4735" s="317"/>
      <c r="N4735" s="698"/>
      <c r="O4735" s="318"/>
      <c r="P4735" s="319"/>
      <c r="Q4735" s="320"/>
      <c r="R4735" s="319"/>
      <c r="S4735" s="319"/>
      <c r="T4735" s="320"/>
      <c r="U4735" s="321"/>
      <c r="V4735" s="270"/>
    </row>
    <row r="4736" spans="3:22">
      <c r="C4736" s="1">
        <f>+IF(D4736=1,COUNTIF($D$2:D4736,D4736),0)</f>
        <v>0</v>
      </c>
      <c r="D4736" s="1">
        <f>+COUNTIF($E$2:E4736,E4736)</f>
        <v>1957</v>
      </c>
      <c r="E4736" s="1" t="str">
        <f t="shared" si="146"/>
        <v/>
      </c>
      <c r="F4736" s="323">
        <f t="shared" si="147"/>
        <v>4734</v>
      </c>
      <c r="G4736" s="317"/>
      <c r="H4736" s="317"/>
      <c r="I4736" s="317"/>
      <c r="J4736" s="317"/>
      <c r="K4736" s="317"/>
      <c r="L4736" s="317"/>
      <c r="M4736" s="317"/>
      <c r="N4736" s="698"/>
      <c r="O4736" s="318"/>
      <c r="P4736" s="319"/>
      <c r="Q4736" s="320"/>
      <c r="R4736" s="319"/>
      <c r="S4736" s="319"/>
      <c r="T4736" s="320"/>
      <c r="U4736" s="321"/>
      <c r="V4736" s="270"/>
    </row>
    <row r="4737" spans="3:22">
      <c r="C4737" s="1">
        <f>+IF(D4737=1,COUNTIF($D$2:D4737,D4737),0)</f>
        <v>0</v>
      </c>
      <c r="D4737" s="1">
        <f>+COUNTIF($E$2:E4737,E4737)</f>
        <v>1958</v>
      </c>
      <c r="E4737" s="1" t="str">
        <f t="shared" si="146"/>
        <v/>
      </c>
      <c r="F4737" s="323">
        <f t="shared" si="147"/>
        <v>4735</v>
      </c>
      <c r="G4737" s="317"/>
      <c r="H4737" s="317"/>
      <c r="I4737" s="317"/>
      <c r="J4737" s="317"/>
      <c r="K4737" s="317"/>
      <c r="L4737" s="317"/>
      <c r="M4737" s="317"/>
      <c r="N4737" s="698"/>
      <c r="O4737" s="318"/>
      <c r="P4737" s="319"/>
      <c r="Q4737" s="320"/>
      <c r="R4737" s="319"/>
      <c r="S4737" s="319"/>
      <c r="T4737" s="320"/>
      <c r="U4737" s="321"/>
      <c r="V4737" s="270"/>
    </row>
    <row r="4738" spans="3:22">
      <c r="C4738" s="1">
        <f>+IF(D4738=1,COUNTIF($D$2:D4738,D4738),0)</f>
        <v>0</v>
      </c>
      <c r="D4738" s="1">
        <f>+COUNTIF($E$2:E4738,E4738)</f>
        <v>1959</v>
      </c>
      <c r="E4738" s="1" t="str">
        <f t="shared" si="146"/>
        <v/>
      </c>
      <c r="F4738" s="323">
        <f t="shared" si="147"/>
        <v>4736</v>
      </c>
      <c r="G4738" s="317"/>
      <c r="H4738" s="317"/>
      <c r="I4738" s="317"/>
      <c r="J4738" s="317"/>
      <c r="K4738" s="317"/>
      <c r="L4738" s="317"/>
      <c r="M4738" s="317"/>
      <c r="N4738" s="698"/>
      <c r="O4738" s="318"/>
      <c r="P4738" s="319"/>
      <c r="Q4738" s="320"/>
      <c r="R4738" s="319"/>
      <c r="S4738" s="319"/>
      <c r="T4738" s="320"/>
      <c r="U4738" s="321"/>
      <c r="V4738" s="270"/>
    </row>
    <row r="4739" spans="3:22">
      <c r="C4739" s="1">
        <f>+IF(D4739=1,COUNTIF($D$2:D4739,D4739),0)</f>
        <v>0</v>
      </c>
      <c r="D4739" s="1">
        <f>+COUNTIF($E$2:E4739,E4739)</f>
        <v>1960</v>
      </c>
      <c r="E4739" s="1" t="str">
        <f t="shared" si="146"/>
        <v/>
      </c>
      <c r="F4739" s="323">
        <f t="shared" si="147"/>
        <v>4737</v>
      </c>
      <c r="G4739" s="317"/>
      <c r="H4739" s="317"/>
      <c r="I4739" s="317"/>
      <c r="J4739" s="317"/>
      <c r="K4739" s="317"/>
      <c r="L4739" s="317"/>
      <c r="M4739" s="317"/>
      <c r="N4739" s="698"/>
      <c r="O4739" s="318"/>
      <c r="P4739" s="319"/>
      <c r="Q4739" s="320"/>
      <c r="R4739" s="319"/>
      <c r="S4739" s="319"/>
      <c r="T4739" s="320"/>
      <c r="U4739" s="321"/>
      <c r="V4739" s="270"/>
    </row>
    <row r="4740" spans="3:22">
      <c r="C4740" s="1">
        <f>+IF(D4740=1,COUNTIF($D$2:D4740,D4740),0)</f>
        <v>0</v>
      </c>
      <c r="D4740" s="1">
        <f>+COUNTIF($E$2:E4740,E4740)</f>
        <v>1961</v>
      </c>
      <c r="E4740" s="1" t="str">
        <f t="shared" ref="E4740:E4803" si="148">+K4740&amp;N4740</f>
        <v/>
      </c>
      <c r="F4740" s="323">
        <f t="shared" si="147"/>
        <v>4738</v>
      </c>
      <c r="G4740" s="317"/>
      <c r="H4740" s="317"/>
      <c r="I4740" s="317"/>
      <c r="J4740" s="317"/>
      <c r="K4740" s="317"/>
      <c r="L4740" s="317"/>
      <c r="M4740" s="317"/>
      <c r="N4740" s="698"/>
      <c r="O4740" s="318"/>
      <c r="P4740" s="319"/>
      <c r="Q4740" s="320"/>
      <c r="R4740" s="319"/>
      <c r="S4740" s="319"/>
      <c r="T4740" s="320"/>
      <c r="U4740" s="321"/>
      <c r="V4740" s="270"/>
    </row>
    <row r="4741" spans="3:22">
      <c r="C4741" s="1">
        <f>+IF(D4741=1,COUNTIF($D$2:D4741,D4741),0)</f>
        <v>0</v>
      </c>
      <c r="D4741" s="1">
        <f>+COUNTIF($E$2:E4741,E4741)</f>
        <v>1962</v>
      </c>
      <c r="E4741" s="1" t="str">
        <f t="shared" si="148"/>
        <v/>
      </c>
      <c r="F4741" s="323">
        <f t="shared" ref="F4741:F4804" si="149">ROW()-2</f>
        <v>4739</v>
      </c>
      <c r="G4741" s="317"/>
      <c r="H4741" s="317"/>
      <c r="I4741" s="317"/>
      <c r="J4741" s="317"/>
      <c r="K4741" s="317"/>
      <c r="L4741" s="317"/>
      <c r="M4741" s="317"/>
      <c r="N4741" s="698"/>
      <c r="O4741" s="318"/>
      <c r="P4741" s="319"/>
      <c r="Q4741" s="320"/>
      <c r="R4741" s="319"/>
      <c r="S4741" s="319"/>
      <c r="T4741" s="320"/>
      <c r="U4741" s="321"/>
      <c r="V4741" s="270"/>
    </row>
    <row r="4742" spans="3:22">
      <c r="C4742" s="1">
        <f>+IF(D4742=1,COUNTIF($D$2:D4742,D4742),0)</f>
        <v>0</v>
      </c>
      <c r="D4742" s="1">
        <f>+COUNTIF($E$2:E4742,E4742)</f>
        <v>1963</v>
      </c>
      <c r="E4742" s="1" t="str">
        <f t="shared" si="148"/>
        <v/>
      </c>
      <c r="F4742" s="323">
        <f t="shared" si="149"/>
        <v>4740</v>
      </c>
      <c r="G4742" s="317"/>
      <c r="H4742" s="317"/>
      <c r="I4742" s="317"/>
      <c r="J4742" s="317"/>
      <c r="K4742" s="317"/>
      <c r="L4742" s="317"/>
      <c r="M4742" s="317"/>
      <c r="N4742" s="698"/>
      <c r="O4742" s="318"/>
      <c r="P4742" s="319"/>
      <c r="Q4742" s="320"/>
      <c r="R4742" s="319"/>
      <c r="S4742" s="319"/>
      <c r="T4742" s="320"/>
      <c r="U4742" s="321"/>
      <c r="V4742" s="270"/>
    </row>
    <row r="4743" spans="3:22">
      <c r="C4743" s="1">
        <f>+IF(D4743=1,COUNTIF($D$2:D4743,D4743),0)</f>
        <v>0</v>
      </c>
      <c r="D4743" s="1">
        <f>+COUNTIF($E$2:E4743,E4743)</f>
        <v>1964</v>
      </c>
      <c r="E4743" s="1" t="str">
        <f t="shared" si="148"/>
        <v/>
      </c>
      <c r="F4743" s="323">
        <f t="shared" si="149"/>
        <v>4741</v>
      </c>
      <c r="G4743" s="317"/>
      <c r="H4743" s="317"/>
      <c r="I4743" s="317"/>
      <c r="J4743" s="317"/>
      <c r="K4743" s="317"/>
      <c r="L4743" s="317"/>
      <c r="M4743" s="317"/>
      <c r="N4743" s="698"/>
      <c r="O4743" s="318"/>
      <c r="P4743" s="319"/>
      <c r="Q4743" s="320"/>
      <c r="R4743" s="319"/>
      <c r="S4743" s="319"/>
      <c r="T4743" s="320"/>
      <c r="U4743" s="321"/>
      <c r="V4743" s="270"/>
    </row>
    <row r="4744" spans="3:22">
      <c r="C4744" s="1">
        <f>+IF(D4744=1,COUNTIF($D$2:D4744,D4744),0)</f>
        <v>0</v>
      </c>
      <c r="D4744" s="1">
        <f>+COUNTIF($E$2:E4744,E4744)</f>
        <v>1965</v>
      </c>
      <c r="E4744" s="1" t="str">
        <f t="shared" si="148"/>
        <v/>
      </c>
      <c r="F4744" s="323">
        <f t="shared" si="149"/>
        <v>4742</v>
      </c>
      <c r="G4744" s="317"/>
      <c r="H4744" s="317"/>
      <c r="I4744" s="317"/>
      <c r="J4744" s="317"/>
      <c r="K4744" s="317"/>
      <c r="L4744" s="317"/>
      <c r="M4744" s="317"/>
      <c r="N4744" s="698"/>
      <c r="O4744" s="318"/>
      <c r="P4744" s="319"/>
      <c r="Q4744" s="320"/>
      <c r="R4744" s="319"/>
      <c r="S4744" s="319"/>
      <c r="T4744" s="320"/>
      <c r="U4744" s="321"/>
      <c r="V4744" s="270"/>
    </row>
    <row r="4745" spans="3:22">
      <c r="C4745" s="1">
        <f>+IF(D4745=1,COUNTIF($D$2:D4745,D4745),0)</f>
        <v>0</v>
      </c>
      <c r="D4745" s="1">
        <f>+COUNTIF($E$2:E4745,E4745)</f>
        <v>1966</v>
      </c>
      <c r="E4745" s="1" t="str">
        <f t="shared" si="148"/>
        <v/>
      </c>
      <c r="F4745" s="323">
        <f t="shared" si="149"/>
        <v>4743</v>
      </c>
      <c r="G4745" s="317"/>
      <c r="H4745" s="317"/>
      <c r="I4745" s="317"/>
      <c r="J4745" s="317"/>
      <c r="K4745" s="317"/>
      <c r="L4745" s="317"/>
      <c r="M4745" s="317"/>
      <c r="N4745" s="698"/>
      <c r="O4745" s="318"/>
      <c r="P4745" s="319"/>
      <c r="Q4745" s="320"/>
      <c r="R4745" s="319"/>
      <c r="S4745" s="319"/>
      <c r="T4745" s="320"/>
      <c r="U4745" s="321"/>
      <c r="V4745" s="270"/>
    </row>
    <row r="4746" spans="3:22">
      <c r="C4746" s="1">
        <f>+IF(D4746=1,COUNTIF($D$2:D4746,D4746),0)</f>
        <v>0</v>
      </c>
      <c r="D4746" s="1">
        <f>+COUNTIF($E$2:E4746,E4746)</f>
        <v>1967</v>
      </c>
      <c r="E4746" s="1" t="str">
        <f t="shared" si="148"/>
        <v/>
      </c>
      <c r="F4746" s="323">
        <f t="shared" si="149"/>
        <v>4744</v>
      </c>
      <c r="G4746" s="317"/>
      <c r="H4746" s="317"/>
      <c r="I4746" s="317"/>
      <c r="J4746" s="317"/>
      <c r="K4746" s="317"/>
      <c r="L4746" s="317"/>
      <c r="M4746" s="317"/>
      <c r="N4746" s="698"/>
      <c r="O4746" s="318"/>
      <c r="P4746" s="319"/>
      <c r="Q4746" s="320"/>
      <c r="R4746" s="319"/>
      <c r="S4746" s="319"/>
      <c r="T4746" s="320"/>
      <c r="U4746" s="321"/>
      <c r="V4746" s="270"/>
    </row>
    <row r="4747" spans="3:22">
      <c r="C4747" s="1">
        <f>+IF(D4747=1,COUNTIF($D$2:D4747,D4747),0)</f>
        <v>0</v>
      </c>
      <c r="D4747" s="1">
        <f>+COUNTIF($E$2:E4747,E4747)</f>
        <v>1968</v>
      </c>
      <c r="E4747" s="1" t="str">
        <f t="shared" si="148"/>
        <v/>
      </c>
      <c r="F4747" s="323">
        <f t="shared" si="149"/>
        <v>4745</v>
      </c>
      <c r="G4747" s="317"/>
      <c r="H4747" s="317"/>
      <c r="I4747" s="317"/>
      <c r="J4747" s="317"/>
      <c r="K4747" s="317"/>
      <c r="L4747" s="317"/>
      <c r="M4747" s="317"/>
      <c r="N4747" s="698"/>
      <c r="O4747" s="318"/>
      <c r="P4747" s="319"/>
      <c r="Q4747" s="320"/>
      <c r="R4747" s="319"/>
      <c r="S4747" s="319"/>
      <c r="T4747" s="320"/>
      <c r="U4747" s="321"/>
      <c r="V4747" s="270"/>
    </row>
    <row r="4748" spans="3:22">
      <c r="C4748" s="1">
        <f>+IF(D4748=1,COUNTIF($D$2:D4748,D4748),0)</f>
        <v>0</v>
      </c>
      <c r="D4748" s="1">
        <f>+COUNTIF($E$2:E4748,E4748)</f>
        <v>1969</v>
      </c>
      <c r="E4748" s="1" t="str">
        <f t="shared" si="148"/>
        <v/>
      </c>
      <c r="F4748" s="323">
        <f t="shared" si="149"/>
        <v>4746</v>
      </c>
      <c r="G4748" s="317"/>
      <c r="H4748" s="317"/>
      <c r="I4748" s="317"/>
      <c r="J4748" s="317"/>
      <c r="K4748" s="317"/>
      <c r="L4748" s="317"/>
      <c r="M4748" s="317"/>
      <c r="N4748" s="698"/>
      <c r="O4748" s="318"/>
      <c r="P4748" s="319"/>
      <c r="Q4748" s="320"/>
      <c r="R4748" s="319"/>
      <c r="S4748" s="319"/>
      <c r="T4748" s="320"/>
      <c r="U4748" s="321"/>
      <c r="V4748" s="270"/>
    </row>
    <row r="4749" spans="3:22">
      <c r="C4749" s="1">
        <f>+IF(D4749=1,COUNTIF($D$2:D4749,D4749),0)</f>
        <v>0</v>
      </c>
      <c r="D4749" s="1">
        <f>+COUNTIF($E$2:E4749,E4749)</f>
        <v>1970</v>
      </c>
      <c r="E4749" s="1" t="str">
        <f t="shared" si="148"/>
        <v/>
      </c>
      <c r="F4749" s="323">
        <f t="shared" si="149"/>
        <v>4747</v>
      </c>
      <c r="G4749" s="317"/>
      <c r="H4749" s="317"/>
      <c r="I4749" s="317"/>
      <c r="J4749" s="317"/>
      <c r="K4749" s="317"/>
      <c r="L4749" s="317"/>
      <c r="M4749" s="317"/>
      <c r="N4749" s="698"/>
      <c r="O4749" s="318"/>
      <c r="P4749" s="319"/>
      <c r="Q4749" s="320"/>
      <c r="R4749" s="319"/>
      <c r="S4749" s="319"/>
      <c r="T4749" s="320"/>
      <c r="U4749" s="321"/>
      <c r="V4749" s="270"/>
    </row>
    <row r="4750" spans="3:22">
      <c r="C4750" s="1">
        <f>+IF(D4750=1,COUNTIF($D$2:D4750,D4750),0)</f>
        <v>0</v>
      </c>
      <c r="D4750" s="1">
        <f>+COUNTIF($E$2:E4750,E4750)</f>
        <v>1971</v>
      </c>
      <c r="E4750" s="1" t="str">
        <f t="shared" si="148"/>
        <v/>
      </c>
      <c r="F4750" s="323">
        <f t="shared" si="149"/>
        <v>4748</v>
      </c>
      <c r="G4750" s="317"/>
      <c r="H4750" s="317"/>
      <c r="I4750" s="317"/>
      <c r="J4750" s="317"/>
      <c r="K4750" s="317"/>
      <c r="L4750" s="317"/>
      <c r="M4750" s="317"/>
      <c r="N4750" s="698"/>
      <c r="O4750" s="318"/>
      <c r="P4750" s="319"/>
      <c r="Q4750" s="320"/>
      <c r="R4750" s="319"/>
      <c r="S4750" s="319"/>
      <c r="T4750" s="320"/>
      <c r="U4750" s="321"/>
      <c r="V4750" s="270"/>
    </row>
    <row r="4751" spans="3:22">
      <c r="C4751" s="1">
        <f>+IF(D4751=1,COUNTIF($D$2:D4751,D4751),0)</f>
        <v>0</v>
      </c>
      <c r="D4751" s="1">
        <f>+COUNTIF($E$2:E4751,E4751)</f>
        <v>1972</v>
      </c>
      <c r="E4751" s="1" t="str">
        <f t="shared" si="148"/>
        <v/>
      </c>
      <c r="F4751" s="323">
        <f t="shared" si="149"/>
        <v>4749</v>
      </c>
      <c r="G4751" s="317"/>
      <c r="H4751" s="317"/>
      <c r="I4751" s="317"/>
      <c r="J4751" s="317"/>
      <c r="K4751" s="317"/>
      <c r="L4751" s="317"/>
      <c r="M4751" s="317"/>
      <c r="N4751" s="698"/>
      <c r="O4751" s="318"/>
      <c r="P4751" s="319"/>
      <c r="Q4751" s="320"/>
      <c r="R4751" s="319"/>
      <c r="S4751" s="319"/>
      <c r="T4751" s="320"/>
      <c r="U4751" s="321"/>
      <c r="V4751" s="270"/>
    </row>
    <row r="4752" spans="3:22">
      <c r="C4752" s="1">
        <f>+IF(D4752=1,COUNTIF($D$2:D4752,D4752),0)</f>
        <v>0</v>
      </c>
      <c r="D4752" s="1">
        <f>+COUNTIF($E$2:E4752,E4752)</f>
        <v>1973</v>
      </c>
      <c r="E4752" s="1" t="str">
        <f t="shared" si="148"/>
        <v/>
      </c>
      <c r="F4752" s="323">
        <f t="shared" si="149"/>
        <v>4750</v>
      </c>
      <c r="G4752" s="317"/>
      <c r="H4752" s="317"/>
      <c r="I4752" s="317"/>
      <c r="J4752" s="317"/>
      <c r="K4752" s="317"/>
      <c r="L4752" s="317"/>
      <c r="M4752" s="317"/>
      <c r="N4752" s="698"/>
      <c r="O4752" s="318"/>
      <c r="P4752" s="319"/>
      <c r="Q4752" s="320"/>
      <c r="R4752" s="319"/>
      <c r="S4752" s="319"/>
      <c r="T4752" s="320"/>
      <c r="U4752" s="321"/>
      <c r="V4752" s="270"/>
    </row>
    <row r="4753" spans="3:22">
      <c r="C4753" s="1">
        <f>+IF(D4753=1,COUNTIF($D$2:D4753,D4753),0)</f>
        <v>0</v>
      </c>
      <c r="D4753" s="1">
        <f>+COUNTIF($E$2:E4753,E4753)</f>
        <v>1974</v>
      </c>
      <c r="E4753" s="1" t="str">
        <f t="shared" si="148"/>
        <v/>
      </c>
      <c r="F4753" s="323">
        <f t="shared" si="149"/>
        <v>4751</v>
      </c>
      <c r="G4753" s="317"/>
      <c r="H4753" s="317"/>
      <c r="I4753" s="317"/>
      <c r="J4753" s="317"/>
      <c r="K4753" s="317"/>
      <c r="L4753" s="317"/>
      <c r="M4753" s="317"/>
      <c r="N4753" s="698"/>
      <c r="O4753" s="318"/>
      <c r="P4753" s="319"/>
      <c r="Q4753" s="320"/>
      <c r="R4753" s="319"/>
      <c r="S4753" s="319"/>
      <c r="T4753" s="320"/>
      <c r="U4753" s="321"/>
      <c r="V4753" s="270"/>
    </row>
    <row r="4754" spans="3:22">
      <c r="C4754" s="1">
        <f>+IF(D4754=1,COUNTIF($D$2:D4754,D4754),0)</f>
        <v>0</v>
      </c>
      <c r="D4754" s="1">
        <f>+COUNTIF($E$2:E4754,E4754)</f>
        <v>1975</v>
      </c>
      <c r="E4754" s="1" t="str">
        <f t="shared" si="148"/>
        <v/>
      </c>
      <c r="F4754" s="323">
        <f t="shared" si="149"/>
        <v>4752</v>
      </c>
      <c r="G4754" s="317"/>
      <c r="H4754" s="317"/>
      <c r="I4754" s="317"/>
      <c r="J4754" s="317"/>
      <c r="K4754" s="317"/>
      <c r="L4754" s="317"/>
      <c r="M4754" s="317"/>
      <c r="N4754" s="698"/>
      <c r="O4754" s="318"/>
      <c r="P4754" s="319"/>
      <c r="Q4754" s="320"/>
      <c r="R4754" s="319"/>
      <c r="S4754" s="319"/>
      <c r="T4754" s="320"/>
      <c r="U4754" s="321"/>
      <c r="V4754" s="270"/>
    </row>
    <row r="4755" spans="3:22">
      <c r="C4755" s="1">
        <f>+IF(D4755=1,COUNTIF($D$2:D4755,D4755),0)</f>
        <v>0</v>
      </c>
      <c r="D4755" s="1">
        <f>+COUNTIF($E$2:E4755,E4755)</f>
        <v>1976</v>
      </c>
      <c r="E4755" s="1" t="str">
        <f t="shared" si="148"/>
        <v/>
      </c>
      <c r="F4755" s="323">
        <f t="shared" si="149"/>
        <v>4753</v>
      </c>
      <c r="G4755" s="317"/>
      <c r="H4755" s="317"/>
      <c r="I4755" s="317"/>
      <c r="J4755" s="317"/>
      <c r="K4755" s="317"/>
      <c r="L4755" s="317"/>
      <c r="M4755" s="317"/>
      <c r="N4755" s="698"/>
      <c r="O4755" s="318"/>
      <c r="P4755" s="319"/>
      <c r="Q4755" s="320"/>
      <c r="R4755" s="319"/>
      <c r="S4755" s="319"/>
      <c r="T4755" s="320"/>
      <c r="U4755" s="321"/>
      <c r="V4755" s="270"/>
    </row>
    <row r="4756" spans="3:22">
      <c r="C4756" s="1">
        <f>+IF(D4756=1,COUNTIF($D$2:D4756,D4756),0)</f>
        <v>0</v>
      </c>
      <c r="D4756" s="1">
        <f>+COUNTIF($E$2:E4756,E4756)</f>
        <v>1977</v>
      </c>
      <c r="E4756" s="1" t="str">
        <f t="shared" si="148"/>
        <v/>
      </c>
      <c r="F4756" s="323">
        <f t="shared" si="149"/>
        <v>4754</v>
      </c>
      <c r="G4756" s="317"/>
      <c r="H4756" s="317"/>
      <c r="I4756" s="317"/>
      <c r="J4756" s="317"/>
      <c r="K4756" s="317"/>
      <c r="L4756" s="317"/>
      <c r="M4756" s="317"/>
      <c r="N4756" s="698"/>
      <c r="O4756" s="318"/>
      <c r="P4756" s="319"/>
      <c r="Q4756" s="320"/>
      <c r="R4756" s="319"/>
      <c r="S4756" s="319"/>
      <c r="T4756" s="320"/>
      <c r="U4756" s="321"/>
      <c r="V4756" s="270"/>
    </row>
    <row r="4757" spans="3:22">
      <c r="C4757" s="1">
        <f>+IF(D4757=1,COUNTIF($D$2:D4757,D4757),0)</f>
        <v>0</v>
      </c>
      <c r="D4757" s="1">
        <f>+COUNTIF($E$2:E4757,E4757)</f>
        <v>1978</v>
      </c>
      <c r="E4757" s="1" t="str">
        <f t="shared" si="148"/>
        <v/>
      </c>
      <c r="F4757" s="323">
        <f t="shared" si="149"/>
        <v>4755</v>
      </c>
      <c r="G4757" s="317"/>
      <c r="H4757" s="317"/>
      <c r="I4757" s="317"/>
      <c r="J4757" s="317"/>
      <c r="K4757" s="317"/>
      <c r="L4757" s="317"/>
      <c r="M4757" s="317"/>
      <c r="N4757" s="698"/>
      <c r="O4757" s="318"/>
      <c r="P4757" s="319"/>
      <c r="Q4757" s="320"/>
      <c r="R4757" s="319"/>
      <c r="S4757" s="319"/>
      <c r="T4757" s="320"/>
      <c r="U4757" s="321"/>
      <c r="V4757" s="270"/>
    </row>
    <row r="4758" spans="3:22">
      <c r="C4758" s="1">
        <f>+IF(D4758=1,COUNTIF($D$2:D4758,D4758),0)</f>
        <v>0</v>
      </c>
      <c r="D4758" s="1">
        <f>+COUNTIF($E$2:E4758,E4758)</f>
        <v>1979</v>
      </c>
      <c r="E4758" s="1" t="str">
        <f t="shared" si="148"/>
        <v/>
      </c>
      <c r="F4758" s="323">
        <f t="shared" si="149"/>
        <v>4756</v>
      </c>
      <c r="G4758" s="317"/>
      <c r="H4758" s="317"/>
      <c r="I4758" s="317"/>
      <c r="J4758" s="317"/>
      <c r="K4758" s="317"/>
      <c r="L4758" s="317"/>
      <c r="M4758" s="317"/>
      <c r="N4758" s="698"/>
      <c r="O4758" s="318"/>
      <c r="P4758" s="319"/>
      <c r="Q4758" s="320"/>
      <c r="R4758" s="319"/>
      <c r="S4758" s="319"/>
      <c r="T4758" s="320"/>
      <c r="U4758" s="321"/>
      <c r="V4758" s="270"/>
    </row>
    <row r="4759" spans="3:22">
      <c r="C4759" s="1">
        <f>+IF(D4759=1,COUNTIF($D$2:D4759,D4759),0)</f>
        <v>0</v>
      </c>
      <c r="D4759" s="1">
        <f>+COUNTIF($E$2:E4759,E4759)</f>
        <v>1980</v>
      </c>
      <c r="E4759" s="1" t="str">
        <f t="shared" si="148"/>
        <v/>
      </c>
      <c r="F4759" s="323">
        <f t="shared" si="149"/>
        <v>4757</v>
      </c>
      <c r="G4759" s="317"/>
      <c r="H4759" s="317"/>
      <c r="I4759" s="317"/>
      <c r="J4759" s="317"/>
      <c r="K4759" s="317"/>
      <c r="L4759" s="317"/>
      <c r="M4759" s="317"/>
      <c r="N4759" s="698"/>
      <c r="O4759" s="318"/>
      <c r="P4759" s="319"/>
      <c r="Q4759" s="320"/>
      <c r="R4759" s="319"/>
      <c r="S4759" s="319"/>
      <c r="T4759" s="320"/>
      <c r="U4759" s="321"/>
      <c r="V4759" s="270"/>
    </row>
    <row r="4760" spans="3:22">
      <c r="C4760" s="1">
        <f>+IF(D4760=1,COUNTIF($D$2:D4760,D4760),0)</f>
        <v>0</v>
      </c>
      <c r="D4760" s="1">
        <f>+COUNTIF($E$2:E4760,E4760)</f>
        <v>1981</v>
      </c>
      <c r="E4760" s="1" t="str">
        <f t="shared" si="148"/>
        <v/>
      </c>
      <c r="F4760" s="323">
        <f t="shared" si="149"/>
        <v>4758</v>
      </c>
      <c r="G4760" s="317"/>
      <c r="H4760" s="317"/>
      <c r="I4760" s="317"/>
      <c r="J4760" s="317"/>
      <c r="K4760" s="317"/>
      <c r="L4760" s="317"/>
      <c r="M4760" s="317"/>
      <c r="N4760" s="698"/>
      <c r="O4760" s="318"/>
      <c r="P4760" s="319"/>
      <c r="Q4760" s="320"/>
      <c r="R4760" s="319"/>
      <c r="S4760" s="319"/>
      <c r="T4760" s="320"/>
      <c r="U4760" s="321"/>
      <c r="V4760" s="270"/>
    </row>
    <row r="4761" spans="3:22">
      <c r="C4761" s="1">
        <f>+IF(D4761=1,COUNTIF($D$2:D4761,D4761),0)</f>
        <v>0</v>
      </c>
      <c r="D4761" s="1">
        <f>+COUNTIF($E$2:E4761,E4761)</f>
        <v>1982</v>
      </c>
      <c r="E4761" s="1" t="str">
        <f t="shared" si="148"/>
        <v/>
      </c>
      <c r="F4761" s="323">
        <f t="shared" si="149"/>
        <v>4759</v>
      </c>
      <c r="G4761" s="317"/>
      <c r="H4761" s="317"/>
      <c r="I4761" s="317"/>
      <c r="J4761" s="317"/>
      <c r="K4761" s="317"/>
      <c r="L4761" s="317"/>
      <c r="M4761" s="317"/>
      <c r="N4761" s="698"/>
      <c r="O4761" s="318"/>
      <c r="P4761" s="319"/>
      <c r="Q4761" s="320"/>
      <c r="R4761" s="319"/>
      <c r="S4761" s="319"/>
      <c r="T4761" s="320"/>
      <c r="U4761" s="321"/>
      <c r="V4761" s="270"/>
    </row>
    <row r="4762" spans="3:22">
      <c r="C4762" s="1">
        <f>+IF(D4762=1,COUNTIF($D$2:D4762,D4762),0)</f>
        <v>0</v>
      </c>
      <c r="D4762" s="1">
        <f>+COUNTIF($E$2:E4762,E4762)</f>
        <v>1983</v>
      </c>
      <c r="E4762" s="1" t="str">
        <f t="shared" si="148"/>
        <v/>
      </c>
      <c r="F4762" s="323">
        <f t="shared" si="149"/>
        <v>4760</v>
      </c>
      <c r="G4762" s="317"/>
      <c r="H4762" s="317"/>
      <c r="I4762" s="317"/>
      <c r="J4762" s="317"/>
      <c r="K4762" s="317"/>
      <c r="L4762" s="317"/>
      <c r="M4762" s="317"/>
      <c r="N4762" s="698"/>
      <c r="O4762" s="318"/>
      <c r="P4762" s="319"/>
      <c r="Q4762" s="320"/>
      <c r="R4762" s="319"/>
      <c r="S4762" s="319"/>
      <c r="T4762" s="320"/>
      <c r="U4762" s="321"/>
      <c r="V4762" s="270"/>
    </row>
    <row r="4763" spans="3:22">
      <c r="C4763" s="1">
        <f>+IF(D4763=1,COUNTIF($D$2:D4763,D4763),0)</f>
        <v>0</v>
      </c>
      <c r="D4763" s="1">
        <f>+COUNTIF($E$2:E4763,E4763)</f>
        <v>1984</v>
      </c>
      <c r="E4763" s="1" t="str">
        <f t="shared" si="148"/>
        <v/>
      </c>
      <c r="F4763" s="323">
        <f t="shared" si="149"/>
        <v>4761</v>
      </c>
      <c r="G4763" s="317"/>
      <c r="H4763" s="317"/>
      <c r="I4763" s="317"/>
      <c r="J4763" s="317"/>
      <c r="K4763" s="317"/>
      <c r="L4763" s="317"/>
      <c r="M4763" s="317"/>
      <c r="N4763" s="698"/>
      <c r="O4763" s="318"/>
      <c r="P4763" s="319"/>
      <c r="Q4763" s="320"/>
      <c r="R4763" s="319"/>
      <c r="S4763" s="319"/>
      <c r="T4763" s="320"/>
      <c r="U4763" s="321"/>
      <c r="V4763" s="270"/>
    </row>
    <row r="4764" spans="3:22">
      <c r="C4764" s="1">
        <f>+IF(D4764=1,COUNTIF($D$2:D4764,D4764),0)</f>
        <v>0</v>
      </c>
      <c r="D4764" s="1">
        <f>+COUNTIF($E$2:E4764,E4764)</f>
        <v>1985</v>
      </c>
      <c r="E4764" s="1" t="str">
        <f t="shared" si="148"/>
        <v/>
      </c>
      <c r="F4764" s="323">
        <f t="shared" si="149"/>
        <v>4762</v>
      </c>
      <c r="G4764" s="317"/>
      <c r="H4764" s="317"/>
      <c r="I4764" s="317"/>
      <c r="J4764" s="317"/>
      <c r="K4764" s="317"/>
      <c r="L4764" s="317"/>
      <c r="M4764" s="317"/>
      <c r="N4764" s="698"/>
      <c r="O4764" s="318"/>
      <c r="P4764" s="319"/>
      <c r="Q4764" s="320"/>
      <c r="R4764" s="319"/>
      <c r="S4764" s="319"/>
      <c r="T4764" s="320"/>
      <c r="U4764" s="321"/>
      <c r="V4764" s="270"/>
    </row>
    <row r="4765" spans="3:22">
      <c r="C4765" s="1">
        <f>+IF(D4765=1,COUNTIF($D$2:D4765,D4765),0)</f>
        <v>0</v>
      </c>
      <c r="D4765" s="1">
        <f>+COUNTIF($E$2:E4765,E4765)</f>
        <v>1986</v>
      </c>
      <c r="E4765" s="1" t="str">
        <f t="shared" si="148"/>
        <v/>
      </c>
      <c r="F4765" s="323">
        <f t="shared" si="149"/>
        <v>4763</v>
      </c>
      <c r="G4765" s="317"/>
      <c r="H4765" s="317"/>
      <c r="I4765" s="317"/>
      <c r="J4765" s="317"/>
      <c r="K4765" s="317"/>
      <c r="L4765" s="317"/>
      <c r="M4765" s="317"/>
      <c r="N4765" s="698"/>
      <c r="O4765" s="318"/>
      <c r="P4765" s="319"/>
      <c r="Q4765" s="320"/>
      <c r="R4765" s="319"/>
      <c r="S4765" s="319"/>
      <c r="T4765" s="320"/>
      <c r="U4765" s="321"/>
      <c r="V4765" s="270"/>
    </row>
    <row r="4766" spans="3:22">
      <c r="C4766" s="1">
        <f>+IF(D4766=1,COUNTIF($D$2:D4766,D4766),0)</f>
        <v>0</v>
      </c>
      <c r="D4766" s="1">
        <f>+COUNTIF($E$2:E4766,E4766)</f>
        <v>1987</v>
      </c>
      <c r="E4766" s="1" t="str">
        <f t="shared" si="148"/>
        <v/>
      </c>
      <c r="F4766" s="323">
        <f t="shared" si="149"/>
        <v>4764</v>
      </c>
      <c r="G4766" s="317"/>
      <c r="H4766" s="317"/>
      <c r="I4766" s="317"/>
      <c r="J4766" s="317"/>
      <c r="K4766" s="317"/>
      <c r="L4766" s="317"/>
      <c r="M4766" s="317"/>
      <c r="N4766" s="698"/>
      <c r="O4766" s="318"/>
      <c r="P4766" s="319"/>
      <c r="Q4766" s="320"/>
      <c r="R4766" s="319"/>
      <c r="S4766" s="319"/>
      <c r="T4766" s="320"/>
      <c r="U4766" s="321"/>
      <c r="V4766" s="270"/>
    </row>
    <row r="4767" spans="3:22">
      <c r="C4767" s="1">
        <f>+IF(D4767=1,COUNTIF($D$2:D4767,D4767),0)</f>
        <v>0</v>
      </c>
      <c r="D4767" s="1">
        <f>+COUNTIF($E$2:E4767,E4767)</f>
        <v>1988</v>
      </c>
      <c r="E4767" s="1" t="str">
        <f t="shared" si="148"/>
        <v/>
      </c>
      <c r="F4767" s="323">
        <f t="shared" si="149"/>
        <v>4765</v>
      </c>
      <c r="G4767" s="317"/>
      <c r="H4767" s="317"/>
      <c r="I4767" s="317"/>
      <c r="J4767" s="317"/>
      <c r="K4767" s="317"/>
      <c r="L4767" s="317"/>
      <c r="M4767" s="317"/>
      <c r="N4767" s="698"/>
      <c r="O4767" s="318"/>
      <c r="P4767" s="319"/>
      <c r="Q4767" s="320"/>
      <c r="R4767" s="319"/>
      <c r="S4767" s="319"/>
      <c r="T4767" s="320"/>
      <c r="U4767" s="321"/>
      <c r="V4767" s="270"/>
    </row>
    <row r="4768" spans="3:22">
      <c r="C4768" s="1">
        <f>+IF(D4768=1,COUNTIF($D$2:D4768,D4768),0)</f>
        <v>0</v>
      </c>
      <c r="D4768" s="1">
        <f>+COUNTIF($E$2:E4768,E4768)</f>
        <v>1989</v>
      </c>
      <c r="E4768" s="1" t="str">
        <f t="shared" si="148"/>
        <v/>
      </c>
      <c r="F4768" s="323">
        <f t="shared" si="149"/>
        <v>4766</v>
      </c>
      <c r="G4768" s="317"/>
      <c r="H4768" s="317"/>
      <c r="I4768" s="317"/>
      <c r="J4768" s="317"/>
      <c r="K4768" s="317"/>
      <c r="L4768" s="317"/>
      <c r="M4768" s="317"/>
      <c r="N4768" s="698"/>
      <c r="O4768" s="318"/>
      <c r="P4768" s="319"/>
      <c r="Q4768" s="320"/>
      <c r="R4768" s="319"/>
      <c r="S4768" s="319"/>
      <c r="T4768" s="320"/>
      <c r="U4768" s="321"/>
      <c r="V4768" s="270"/>
    </row>
    <row r="4769" spans="3:22">
      <c r="C4769" s="1">
        <f>+IF(D4769=1,COUNTIF($D$2:D4769,D4769),0)</f>
        <v>0</v>
      </c>
      <c r="D4769" s="1">
        <f>+COUNTIF($E$2:E4769,E4769)</f>
        <v>1990</v>
      </c>
      <c r="E4769" s="1" t="str">
        <f t="shared" si="148"/>
        <v/>
      </c>
      <c r="F4769" s="323">
        <f t="shared" si="149"/>
        <v>4767</v>
      </c>
      <c r="G4769" s="317"/>
      <c r="H4769" s="317"/>
      <c r="I4769" s="317"/>
      <c r="J4769" s="317"/>
      <c r="K4769" s="317"/>
      <c r="L4769" s="317"/>
      <c r="M4769" s="317"/>
      <c r="N4769" s="698"/>
      <c r="O4769" s="318"/>
      <c r="P4769" s="319"/>
      <c r="Q4769" s="320"/>
      <c r="R4769" s="319"/>
      <c r="S4769" s="319"/>
      <c r="T4769" s="320"/>
      <c r="U4769" s="321"/>
      <c r="V4769" s="270"/>
    </row>
    <row r="4770" spans="3:22">
      <c r="C4770" s="1">
        <f>+IF(D4770=1,COUNTIF($D$2:D4770,D4770),0)</f>
        <v>0</v>
      </c>
      <c r="D4770" s="1">
        <f>+COUNTIF($E$2:E4770,E4770)</f>
        <v>1991</v>
      </c>
      <c r="E4770" s="1" t="str">
        <f t="shared" si="148"/>
        <v/>
      </c>
      <c r="F4770" s="323">
        <f t="shared" si="149"/>
        <v>4768</v>
      </c>
      <c r="G4770" s="317"/>
      <c r="H4770" s="317"/>
      <c r="I4770" s="317"/>
      <c r="J4770" s="317"/>
      <c r="K4770" s="317"/>
      <c r="L4770" s="317"/>
      <c r="M4770" s="317"/>
      <c r="N4770" s="698"/>
      <c r="O4770" s="318"/>
      <c r="P4770" s="319"/>
      <c r="Q4770" s="320"/>
      <c r="R4770" s="319"/>
      <c r="S4770" s="319"/>
      <c r="T4770" s="320"/>
      <c r="U4770" s="321"/>
      <c r="V4770" s="270"/>
    </row>
    <row r="4771" spans="3:22">
      <c r="C4771" s="1">
        <f>+IF(D4771=1,COUNTIF($D$2:D4771,D4771),0)</f>
        <v>0</v>
      </c>
      <c r="D4771" s="1">
        <f>+COUNTIF($E$2:E4771,E4771)</f>
        <v>1992</v>
      </c>
      <c r="E4771" s="1" t="str">
        <f t="shared" si="148"/>
        <v/>
      </c>
      <c r="F4771" s="323">
        <f t="shared" si="149"/>
        <v>4769</v>
      </c>
      <c r="G4771" s="317"/>
      <c r="H4771" s="317"/>
      <c r="I4771" s="317"/>
      <c r="J4771" s="317"/>
      <c r="K4771" s="317"/>
      <c r="L4771" s="317"/>
      <c r="M4771" s="317"/>
      <c r="N4771" s="698"/>
      <c r="O4771" s="318"/>
      <c r="P4771" s="319"/>
      <c r="Q4771" s="320"/>
      <c r="R4771" s="319"/>
      <c r="S4771" s="319"/>
      <c r="T4771" s="320"/>
      <c r="U4771" s="321"/>
      <c r="V4771" s="270"/>
    </row>
    <row r="4772" spans="3:22">
      <c r="C4772" s="1">
        <f>+IF(D4772=1,COUNTIF($D$2:D4772,D4772),0)</f>
        <v>0</v>
      </c>
      <c r="D4772" s="1">
        <f>+COUNTIF($E$2:E4772,E4772)</f>
        <v>1993</v>
      </c>
      <c r="E4772" s="1" t="str">
        <f t="shared" si="148"/>
        <v/>
      </c>
      <c r="F4772" s="323">
        <f t="shared" si="149"/>
        <v>4770</v>
      </c>
      <c r="G4772" s="317"/>
      <c r="H4772" s="317"/>
      <c r="I4772" s="317"/>
      <c r="J4772" s="317"/>
      <c r="K4772" s="317"/>
      <c r="L4772" s="317"/>
      <c r="M4772" s="317"/>
      <c r="N4772" s="698"/>
      <c r="O4772" s="318"/>
      <c r="P4772" s="319"/>
      <c r="Q4772" s="320"/>
      <c r="R4772" s="319"/>
      <c r="S4772" s="319"/>
      <c r="T4772" s="320"/>
      <c r="U4772" s="321"/>
      <c r="V4772" s="270"/>
    </row>
    <row r="4773" spans="3:22">
      <c r="C4773" s="1">
        <f>+IF(D4773=1,COUNTIF($D$2:D4773,D4773),0)</f>
        <v>0</v>
      </c>
      <c r="D4773" s="1">
        <f>+COUNTIF($E$2:E4773,E4773)</f>
        <v>1994</v>
      </c>
      <c r="E4773" s="1" t="str">
        <f t="shared" si="148"/>
        <v/>
      </c>
      <c r="F4773" s="323">
        <f t="shared" si="149"/>
        <v>4771</v>
      </c>
      <c r="G4773" s="317"/>
      <c r="H4773" s="317"/>
      <c r="I4773" s="317"/>
      <c r="J4773" s="317"/>
      <c r="K4773" s="317"/>
      <c r="L4773" s="317"/>
      <c r="M4773" s="317"/>
      <c r="N4773" s="698"/>
      <c r="O4773" s="318"/>
      <c r="P4773" s="319"/>
      <c r="Q4773" s="320"/>
      <c r="R4773" s="319"/>
      <c r="S4773" s="319"/>
      <c r="T4773" s="320"/>
      <c r="U4773" s="321"/>
      <c r="V4773" s="270"/>
    </row>
    <row r="4774" spans="3:22">
      <c r="C4774" s="1">
        <f>+IF(D4774=1,COUNTIF($D$2:D4774,D4774),0)</f>
        <v>0</v>
      </c>
      <c r="D4774" s="1">
        <f>+COUNTIF($E$2:E4774,E4774)</f>
        <v>1995</v>
      </c>
      <c r="E4774" s="1" t="str">
        <f t="shared" si="148"/>
        <v/>
      </c>
      <c r="F4774" s="323">
        <f t="shared" si="149"/>
        <v>4772</v>
      </c>
      <c r="G4774" s="317"/>
      <c r="H4774" s="317"/>
      <c r="I4774" s="317"/>
      <c r="J4774" s="317"/>
      <c r="K4774" s="317"/>
      <c r="L4774" s="317"/>
      <c r="M4774" s="317"/>
      <c r="N4774" s="698"/>
      <c r="O4774" s="318"/>
      <c r="P4774" s="319"/>
      <c r="Q4774" s="320"/>
      <c r="R4774" s="319"/>
      <c r="S4774" s="319"/>
      <c r="T4774" s="320"/>
      <c r="U4774" s="321"/>
      <c r="V4774" s="270"/>
    </row>
    <row r="4775" spans="3:22">
      <c r="C4775" s="1">
        <f>+IF(D4775=1,COUNTIF($D$2:D4775,D4775),0)</f>
        <v>0</v>
      </c>
      <c r="D4775" s="1">
        <f>+COUNTIF($E$2:E4775,E4775)</f>
        <v>1996</v>
      </c>
      <c r="E4775" s="1" t="str">
        <f t="shared" si="148"/>
        <v/>
      </c>
      <c r="F4775" s="323">
        <f t="shared" si="149"/>
        <v>4773</v>
      </c>
      <c r="G4775" s="317"/>
      <c r="H4775" s="317"/>
      <c r="I4775" s="317"/>
      <c r="J4775" s="317"/>
      <c r="K4775" s="317"/>
      <c r="L4775" s="317"/>
      <c r="M4775" s="317"/>
      <c r="N4775" s="698"/>
      <c r="O4775" s="318"/>
      <c r="P4775" s="319"/>
      <c r="Q4775" s="320"/>
      <c r="R4775" s="319"/>
      <c r="S4775" s="319"/>
      <c r="T4775" s="320"/>
      <c r="U4775" s="321"/>
      <c r="V4775" s="270"/>
    </row>
    <row r="4776" spans="3:22">
      <c r="C4776" s="1">
        <f>+IF(D4776=1,COUNTIF($D$2:D4776,D4776),0)</f>
        <v>0</v>
      </c>
      <c r="D4776" s="1">
        <f>+COUNTIF($E$2:E4776,E4776)</f>
        <v>1997</v>
      </c>
      <c r="E4776" s="1" t="str">
        <f t="shared" si="148"/>
        <v/>
      </c>
      <c r="F4776" s="323">
        <f t="shared" si="149"/>
        <v>4774</v>
      </c>
      <c r="G4776" s="317"/>
      <c r="H4776" s="317"/>
      <c r="I4776" s="317"/>
      <c r="J4776" s="317"/>
      <c r="K4776" s="317"/>
      <c r="L4776" s="317"/>
      <c r="M4776" s="317"/>
      <c r="N4776" s="698"/>
      <c r="O4776" s="318"/>
      <c r="P4776" s="319"/>
      <c r="Q4776" s="320"/>
      <c r="R4776" s="319"/>
      <c r="S4776" s="319"/>
      <c r="T4776" s="320"/>
      <c r="U4776" s="321"/>
      <c r="V4776" s="270"/>
    </row>
    <row r="4777" spans="3:22">
      <c r="C4777" s="1">
        <f>+IF(D4777=1,COUNTIF($D$2:D4777,D4777),0)</f>
        <v>0</v>
      </c>
      <c r="D4777" s="1">
        <f>+COUNTIF($E$2:E4777,E4777)</f>
        <v>1998</v>
      </c>
      <c r="E4777" s="1" t="str">
        <f t="shared" si="148"/>
        <v/>
      </c>
      <c r="F4777" s="323">
        <f t="shared" si="149"/>
        <v>4775</v>
      </c>
      <c r="G4777" s="317"/>
      <c r="H4777" s="317"/>
      <c r="I4777" s="317"/>
      <c r="J4777" s="317"/>
      <c r="K4777" s="317"/>
      <c r="L4777" s="317"/>
      <c r="M4777" s="317"/>
      <c r="N4777" s="698"/>
      <c r="O4777" s="318"/>
      <c r="P4777" s="319"/>
      <c r="Q4777" s="320"/>
      <c r="R4777" s="319"/>
      <c r="S4777" s="319"/>
      <c r="T4777" s="320"/>
      <c r="U4777" s="321"/>
      <c r="V4777" s="270"/>
    </row>
    <row r="4778" spans="3:22">
      <c r="C4778" s="1">
        <f>+IF(D4778=1,COUNTIF($D$2:D4778,D4778),0)</f>
        <v>0</v>
      </c>
      <c r="D4778" s="1">
        <f>+COUNTIF($E$2:E4778,E4778)</f>
        <v>1999</v>
      </c>
      <c r="E4778" s="1" t="str">
        <f t="shared" si="148"/>
        <v/>
      </c>
      <c r="F4778" s="323">
        <f t="shared" si="149"/>
        <v>4776</v>
      </c>
      <c r="G4778" s="317"/>
      <c r="H4778" s="317"/>
      <c r="I4778" s="317"/>
      <c r="J4778" s="317"/>
      <c r="K4778" s="317"/>
      <c r="L4778" s="317"/>
      <c r="M4778" s="317"/>
      <c r="N4778" s="698"/>
      <c r="O4778" s="318"/>
      <c r="P4778" s="319"/>
      <c r="Q4778" s="320"/>
      <c r="R4778" s="319"/>
      <c r="S4778" s="319"/>
      <c r="T4778" s="320"/>
      <c r="U4778" s="321"/>
      <c r="V4778" s="270"/>
    </row>
    <row r="4779" spans="3:22">
      <c r="C4779" s="1">
        <f>+IF(D4779=1,COUNTIF($D$2:D4779,D4779),0)</f>
        <v>0</v>
      </c>
      <c r="D4779" s="1">
        <f>+COUNTIF($E$2:E4779,E4779)</f>
        <v>2000</v>
      </c>
      <c r="E4779" s="1" t="str">
        <f t="shared" si="148"/>
        <v/>
      </c>
      <c r="F4779" s="323">
        <f t="shared" si="149"/>
        <v>4777</v>
      </c>
      <c r="G4779" s="317"/>
      <c r="H4779" s="317"/>
      <c r="I4779" s="317"/>
      <c r="J4779" s="317"/>
      <c r="K4779" s="317"/>
      <c r="L4779" s="317"/>
      <c r="M4779" s="317"/>
      <c r="N4779" s="698"/>
      <c r="O4779" s="318"/>
      <c r="P4779" s="319"/>
      <c r="Q4779" s="320"/>
      <c r="R4779" s="319"/>
      <c r="S4779" s="319"/>
      <c r="T4779" s="320"/>
      <c r="U4779" s="321"/>
      <c r="V4779" s="270"/>
    </row>
    <row r="4780" spans="3:22">
      <c r="C4780" s="1">
        <f>+IF(D4780=1,COUNTIF($D$2:D4780,D4780),0)</f>
        <v>0</v>
      </c>
      <c r="D4780" s="1">
        <f>+COUNTIF($E$2:E4780,E4780)</f>
        <v>2001</v>
      </c>
      <c r="E4780" s="1" t="str">
        <f t="shared" si="148"/>
        <v/>
      </c>
      <c r="F4780" s="323">
        <f t="shared" si="149"/>
        <v>4778</v>
      </c>
      <c r="G4780" s="317"/>
      <c r="H4780" s="317"/>
      <c r="I4780" s="317"/>
      <c r="J4780" s="317"/>
      <c r="K4780" s="317"/>
      <c r="L4780" s="317"/>
      <c r="M4780" s="317"/>
      <c r="N4780" s="698"/>
      <c r="O4780" s="318"/>
      <c r="P4780" s="319"/>
      <c r="Q4780" s="320"/>
      <c r="R4780" s="319"/>
      <c r="S4780" s="319"/>
      <c r="T4780" s="320"/>
      <c r="U4780" s="321"/>
      <c r="V4780" s="270"/>
    </row>
    <row r="4781" spans="3:22">
      <c r="C4781" s="1">
        <f>+IF(D4781=1,COUNTIF($D$2:D4781,D4781),0)</f>
        <v>0</v>
      </c>
      <c r="D4781" s="1">
        <f>+COUNTIF($E$2:E4781,E4781)</f>
        <v>2002</v>
      </c>
      <c r="E4781" s="1" t="str">
        <f t="shared" si="148"/>
        <v/>
      </c>
      <c r="F4781" s="323">
        <f t="shared" si="149"/>
        <v>4779</v>
      </c>
      <c r="G4781" s="317"/>
      <c r="H4781" s="317"/>
      <c r="I4781" s="317"/>
      <c r="J4781" s="317"/>
      <c r="K4781" s="317"/>
      <c r="L4781" s="317"/>
      <c r="M4781" s="317"/>
      <c r="N4781" s="698"/>
      <c r="O4781" s="318"/>
      <c r="P4781" s="319"/>
      <c r="Q4781" s="320"/>
      <c r="R4781" s="319"/>
      <c r="S4781" s="319"/>
      <c r="T4781" s="320"/>
      <c r="U4781" s="321"/>
      <c r="V4781" s="270"/>
    </row>
    <row r="4782" spans="3:22">
      <c r="C4782" s="1">
        <f>+IF(D4782=1,COUNTIF($D$2:D4782,D4782),0)</f>
        <v>0</v>
      </c>
      <c r="D4782" s="1">
        <f>+COUNTIF($E$2:E4782,E4782)</f>
        <v>2003</v>
      </c>
      <c r="E4782" s="1" t="str">
        <f t="shared" si="148"/>
        <v/>
      </c>
      <c r="F4782" s="323">
        <f t="shared" si="149"/>
        <v>4780</v>
      </c>
      <c r="G4782" s="317"/>
      <c r="H4782" s="317"/>
      <c r="I4782" s="317"/>
      <c r="J4782" s="317"/>
      <c r="K4782" s="317"/>
      <c r="L4782" s="317"/>
      <c r="M4782" s="317"/>
      <c r="N4782" s="698"/>
      <c r="O4782" s="318"/>
      <c r="P4782" s="319"/>
      <c r="Q4782" s="320"/>
      <c r="R4782" s="319"/>
      <c r="S4782" s="319"/>
      <c r="T4782" s="320"/>
      <c r="U4782" s="321"/>
      <c r="V4782" s="270"/>
    </row>
    <row r="4783" spans="3:22">
      <c r="C4783" s="1">
        <f>+IF(D4783=1,COUNTIF($D$2:D4783,D4783),0)</f>
        <v>0</v>
      </c>
      <c r="D4783" s="1">
        <f>+COUNTIF($E$2:E4783,E4783)</f>
        <v>2004</v>
      </c>
      <c r="E4783" s="1" t="str">
        <f t="shared" si="148"/>
        <v/>
      </c>
      <c r="F4783" s="323">
        <f t="shared" si="149"/>
        <v>4781</v>
      </c>
      <c r="G4783" s="317"/>
      <c r="H4783" s="317"/>
      <c r="I4783" s="317"/>
      <c r="J4783" s="317"/>
      <c r="K4783" s="317"/>
      <c r="L4783" s="317"/>
      <c r="M4783" s="317"/>
      <c r="N4783" s="698"/>
      <c r="O4783" s="318"/>
      <c r="P4783" s="319"/>
      <c r="Q4783" s="320"/>
      <c r="R4783" s="319"/>
      <c r="S4783" s="319"/>
      <c r="T4783" s="320"/>
      <c r="U4783" s="321"/>
      <c r="V4783" s="270"/>
    </row>
    <row r="4784" spans="3:22">
      <c r="C4784" s="1">
        <f>+IF(D4784=1,COUNTIF($D$2:D4784,D4784),0)</f>
        <v>0</v>
      </c>
      <c r="D4784" s="1">
        <f>+COUNTIF($E$2:E4784,E4784)</f>
        <v>2005</v>
      </c>
      <c r="E4784" s="1" t="str">
        <f t="shared" si="148"/>
        <v/>
      </c>
      <c r="F4784" s="323">
        <f t="shared" si="149"/>
        <v>4782</v>
      </c>
      <c r="G4784" s="317"/>
      <c r="H4784" s="317"/>
      <c r="I4784" s="317"/>
      <c r="J4784" s="317"/>
      <c r="K4784" s="317"/>
      <c r="L4784" s="317"/>
      <c r="M4784" s="317"/>
      <c r="N4784" s="698"/>
      <c r="O4784" s="318"/>
      <c r="P4784" s="319"/>
      <c r="Q4784" s="320"/>
      <c r="R4784" s="319"/>
      <c r="S4784" s="319"/>
      <c r="T4784" s="320"/>
      <c r="U4784" s="321"/>
      <c r="V4784" s="270"/>
    </row>
    <row r="4785" spans="3:22">
      <c r="C4785" s="1">
        <f>+IF(D4785=1,COUNTIF($D$2:D4785,D4785),0)</f>
        <v>0</v>
      </c>
      <c r="D4785" s="1">
        <f>+COUNTIF($E$2:E4785,E4785)</f>
        <v>2006</v>
      </c>
      <c r="E4785" s="1" t="str">
        <f t="shared" si="148"/>
        <v/>
      </c>
      <c r="F4785" s="323">
        <f t="shared" si="149"/>
        <v>4783</v>
      </c>
      <c r="G4785" s="317"/>
      <c r="H4785" s="317"/>
      <c r="I4785" s="317"/>
      <c r="J4785" s="317"/>
      <c r="K4785" s="317"/>
      <c r="L4785" s="317"/>
      <c r="M4785" s="317"/>
      <c r="N4785" s="698"/>
      <c r="O4785" s="318"/>
      <c r="P4785" s="319"/>
      <c r="Q4785" s="320"/>
      <c r="R4785" s="319"/>
      <c r="S4785" s="319"/>
      <c r="T4785" s="320"/>
      <c r="U4785" s="321"/>
      <c r="V4785" s="270"/>
    </row>
    <row r="4786" spans="3:22">
      <c r="C4786" s="1">
        <f>+IF(D4786=1,COUNTIF($D$2:D4786,D4786),0)</f>
        <v>0</v>
      </c>
      <c r="D4786" s="1">
        <f>+COUNTIF($E$2:E4786,E4786)</f>
        <v>2007</v>
      </c>
      <c r="E4786" s="1" t="str">
        <f t="shared" si="148"/>
        <v/>
      </c>
      <c r="F4786" s="323">
        <f t="shared" si="149"/>
        <v>4784</v>
      </c>
      <c r="G4786" s="317"/>
      <c r="H4786" s="317"/>
      <c r="I4786" s="317"/>
      <c r="J4786" s="317"/>
      <c r="K4786" s="317"/>
      <c r="L4786" s="317"/>
      <c r="M4786" s="317"/>
      <c r="N4786" s="698"/>
      <c r="O4786" s="318"/>
      <c r="P4786" s="319"/>
      <c r="Q4786" s="320"/>
      <c r="R4786" s="319"/>
      <c r="S4786" s="319"/>
      <c r="T4786" s="320"/>
      <c r="U4786" s="321"/>
      <c r="V4786" s="270"/>
    </row>
    <row r="4787" spans="3:22">
      <c r="C4787" s="1">
        <f>+IF(D4787=1,COUNTIF($D$2:D4787,D4787),0)</f>
        <v>0</v>
      </c>
      <c r="D4787" s="1">
        <f>+COUNTIF($E$2:E4787,E4787)</f>
        <v>2008</v>
      </c>
      <c r="E4787" s="1" t="str">
        <f t="shared" si="148"/>
        <v/>
      </c>
      <c r="F4787" s="323">
        <f t="shared" si="149"/>
        <v>4785</v>
      </c>
      <c r="G4787" s="317"/>
      <c r="H4787" s="317"/>
      <c r="I4787" s="317"/>
      <c r="J4787" s="317"/>
      <c r="K4787" s="317"/>
      <c r="L4787" s="317"/>
      <c r="M4787" s="317"/>
      <c r="N4787" s="698"/>
      <c r="O4787" s="318"/>
      <c r="P4787" s="319"/>
      <c r="Q4787" s="320"/>
      <c r="R4787" s="319"/>
      <c r="S4787" s="319"/>
      <c r="T4787" s="320"/>
      <c r="U4787" s="321"/>
      <c r="V4787" s="270"/>
    </row>
    <row r="4788" spans="3:22">
      <c r="C4788" s="1">
        <f>+IF(D4788=1,COUNTIF($D$2:D4788,D4788),0)</f>
        <v>0</v>
      </c>
      <c r="D4788" s="1">
        <f>+COUNTIF($E$2:E4788,E4788)</f>
        <v>2009</v>
      </c>
      <c r="E4788" s="1" t="str">
        <f t="shared" si="148"/>
        <v/>
      </c>
      <c r="F4788" s="323">
        <f t="shared" si="149"/>
        <v>4786</v>
      </c>
      <c r="G4788" s="317"/>
      <c r="H4788" s="317"/>
      <c r="I4788" s="317"/>
      <c r="J4788" s="317"/>
      <c r="K4788" s="317"/>
      <c r="L4788" s="317"/>
      <c r="M4788" s="317"/>
      <c r="N4788" s="698"/>
      <c r="O4788" s="318"/>
      <c r="P4788" s="319"/>
      <c r="Q4788" s="320"/>
      <c r="R4788" s="319"/>
      <c r="S4788" s="319"/>
      <c r="T4788" s="320"/>
      <c r="U4788" s="321"/>
      <c r="V4788" s="270"/>
    </row>
    <row r="4789" spans="3:22">
      <c r="C4789" s="1">
        <f>+IF(D4789=1,COUNTIF($D$2:D4789,D4789),0)</f>
        <v>0</v>
      </c>
      <c r="D4789" s="1">
        <f>+COUNTIF($E$2:E4789,E4789)</f>
        <v>2010</v>
      </c>
      <c r="E4789" s="1" t="str">
        <f t="shared" si="148"/>
        <v/>
      </c>
      <c r="F4789" s="323">
        <f t="shared" si="149"/>
        <v>4787</v>
      </c>
      <c r="G4789" s="317"/>
      <c r="H4789" s="317"/>
      <c r="I4789" s="317"/>
      <c r="J4789" s="317"/>
      <c r="K4789" s="317"/>
      <c r="L4789" s="317"/>
      <c r="M4789" s="317"/>
      <c r="N4789" s="698"/>
      <c r="O4789" s="318"/>
      <c r="P4789" s="319"/>
      <c r="Q4789" s="320"/>
      <c r="R4789" s="319"/>
      <c r="S4789" s="319"/>
      <c r="T4789" s="320"/>
      <c r="U4789" s="321"/>
      <c r="V4789" s="270"/>
    </row>
    <row r="4790" spans="3:22">
      <c r="C4790" s="1">
        <f>+IF(D4790=1,COUNTIF($D$2:D4790,D4790),0)</f>
        <v>0</v>
      </c>
      <c r="D4790" s="1">
        <f>+COUNTIF($E$2:E4790,E4790)</f>
        <v>2011</v>
      </c>
      <c r="E4790" s="1" t="str">
        <f t="shared" si="148"/>
        <v/>
      </c>
      <c r="F4790" s="323">
        <f t="shared" si="149"/>
        <v>4788</v>
      </c>
      <c r="G4790" s="317"/>
      <c r="H4790" s="317"/>
      <c r="I4790" s="317"/>
      <c r="J4790" s="317"/>
      <c r="K4790" s="317"/>
      <c r="L4790" s="317"/>
      <c r="M4790" s="317"/>
      <c r="N4790" s="698"/>
      <c r="O4790" s="318"/>
      <c r="P4790" s="319"/>
      <c r="Q4790" s="320"/>
      <c r="R4790" s="319"/>
      <c r="S4790" s="319"/>
      <c r="T4790" s="320"/>
      <c r="U4790" s="321"/>
      <c r="V4790" s="270"/>
    </row>
    <row r="4791" spans="3:22">
      <c r="C4791" s="1">
        <f>+IF(D4791=1,COUNTIF($D$2:D4791,D4791),0)</f>
        <v>0</v>
      </c>
      <c r="D4791" s="1">
        <f>+COUNTIF($E$2:E4791,E4791)</f>
        <v>2012</v>
      </c>
      <c r="E4791" s="1" t="str">
        <f t="shared" si="148"/>
        <v/>
      </c>
      <c r="F4791" s="323">
        <f t="shared" si="149"/>
        <v>4789</v>
      </c>
      <c r="G4791" s="317"/>
      <c r="H4791" s="317"/>
      <c r="I4791" s="317"/>
      <c r="J4791" s="317"/>
      <c r="K4791" s="317"/>
      <c r="L4791" s="317"/>
      <c r="M4791" s="317"/>
      <c r="N4791" s="698"/>
      <c r="O4791" s="318"/>
      <c r="P4791" s="319"/>
      <c r="Q4791" s="320"/>
      <c r="R4791" s="319"/>
      <c r="S4791" s="319"/>
      <c r="T4791" s="320"/>
      <c r="U4791" s="321"/>
      <c r="V4791" s="270"/>
    </row>
    <row r="4792" spans="3:22">
      <c r="C4792" s="1">
        <f>+IF(D4792=1,COUNTIF($D$2:D4792,D4792),0)</f>
        <v>0</v>
      </c>
      <c r="D4792" s="1">
        <f>+COUNTIF($E$2:E4792,E4792)</f>
        <v>2013</v>
      </c>
      <c r="E4792" s="1" t="str">
        <f t="shared" si="148"/>
        <v/>
      </c>
      <c r="F4792" s="323">
        <f t="shared" si="149"/>
        <v>4790</v>
      </c>
      <c r="G4792" s="317"/>
      <c r="H4792" s="317"/>
      <c r="I4792" s="317"/>
      <c r="J4792" s="317"/>
      <c r="K4792" s="317"/>
      <c r="L4792" s="317"/>
      <c r="M4792" s="317"/>
      <c r="N4792" s="698"/>
      <c r="O4792" s="318"/>
      <c r="P4792" s="319"/>
      <c r="Q4792" s="320"/>
      <c r="R4792" s="319"/>
      <c r="S4792" s="319"/>
      <c r="T4792" s="320"/>
      <c r="U4792" s="321"/>
      <c r="V4792" s="270"/>
    </row>
    <row r="4793" spans="3:22">
      <c r="C4793" s="1">
        <f>+IF(D4793=1,COUNTIF($D$2:D4793,D4793),0)</f>
        <v>0</v>
      </c>
      <c r="D4793" s="1">
        <f>+COUNTIF($E$2:E4793,E4793)</f>
        <v>2014</v>
      </c>
      <c r="E4793" s="1" t="str">
        <f t="shared" si="148"/>
        <v/>
      </c>
      <c r="F4793" s="323">
        <f t="shared" si="149"/>
        <v>4791</v>
      </c>
      <c r="G4793" s="317"/>
      <c r="H4793" s="317"/>
      <c r="I4793" s="317"/>
      <c r="J4793" s="317"/>
      <c r="K4793" s="317"/>
      <c r="L4793" s="317"/>
      <c r="M4793" s="317"/>
      <c r="N4793" s="698"/>
      <c r="O4793" s="318"/>
      <c r="P4793" s="319"/>
      <c r="Q4793" s="320"/>
      <c r="R4793" s="319"/>
      <c r="S4793" s="319"/>
      <c r="T4793" s="320"/>
      <c r="U4793" s="321"/>
      <c r="V4793" s="270"/>
    </row>
    <row r="4794" spans="3:22">
      <c r="C4794" s="1">
        <f>+IF(D4794=1,COUNTIF($D$2:D4794,D4794),0)</f>
        <v>0</v>
      </c>
      <c r="D4794" s="1">
        <f>+COUNTIF($E$2:E4794,E4794)</f>
        <v>2015</v>
      </c>
      <c r="E4794" s="1" t="str">
        <f t="shared" si="148"/>
        <v/>
      </c>
      <c r="F4794" s="323">
        <f t="shared" si="149"/>
        <v>4792</v>
      </c>
      <c r="G4794" s="317"/>
      <c r="H4794" s="317"/>
      <c r="I4794" s="317"/>
      <c r="J4794" s="317"/>
      <c r="K4794" s="317"/>
      <c r="L4794" s="317"/>
      <c r="M4794" s="317"/>
      <c r="N4794" s="698"/>
      <c r="O4794" s="318"/>
      <c r="P4794" s="319"/>
      <c r="Q4794" s="320"/>
      <c r="R4794" s="319"/>
      <c r="S4794" s="319"/>
      <c r="T4794" s="320"/>
      <c r="U4794" s="321"/>
      <c r="V4794" s="270"/>
    </row>
    <row r="4795" spans="3:22">
      <c r="C4795" s="1">
        <f>+IF(D4795=1,COUNTIF($D$2:D4795,D4795),0)</f>
        <v>0</v>
      </c>
      <c r="D4795" s="1">
        <f>+COUNTIF($E$2:E4795,E4795)</f>
        <v>2016</v>
      </c>
      <c r="E4795" s="1" t="str">
        <f t="shared" si="148"/>
        <v/>
      </c>
      <c r="F4795" s="323">
        <f t="shared" si="149"/>
        <v>4793</v>
      </c>
      <c r="G4795" s="317"/>
      <c r="H4795" s="317"/>
      <c r="I4795" s="317"/>
      <c r="J4795" s="317"/>
      <c r="K4795" s="317"/>
      <c r="L4795" s="317"/>
      <c r="M4795" s="317"/>
      <c r="N4795" s="698"/>
      <c r="O4795" s="318"/>
      <c r="P4795" s="319"/>
      <c r="Q4795" s="320"/>
      <c r="R4795" s="319"/>
      <c r="S4795" s="319"/>
      <c r="T4795" s="320"/>
      <c r="U4795" s="321"/>
      <c r="V4795" s="270"/>
    </row>
    <row r="4796" spans="3:22">
      <c r="C4796" s="1">
        <f>+IF(D4796=1,COUNTIF($D$2:D4796,D4796),0)</f>
        <v>0</v>
      </c>
      <c r="D4796" s="1">
        <f>+COUNTIF($E$2:E4796,E4796)</f>
        <v>2017</v>
      </c>
      <c r="E4796" s="1" t="str">
        <f t="shared" si="148"/>
        <v/>
      </c>
      <c r="F4796" s="323">
        <f t="shared" si="149"/>
        <v>4794</v>
      </c>
      <c r="G4796" s="317"/>
      <c r="H4796" s="317"/>
      <c r="I4796" s="317"/>
      <c r="J4796" s="317"/>
      <c r="K4796" s="317"/>
      <c r="L4796" s="317"/>
      <c r="M4796" s="317"/>
      <c r="N4796" s="698"/>
      <c r="O4796" s="318"/>
      <c r="P4796" s="319"/>
      <c r="Q4796" s="320"/>
      <c r="R4796" s="319"/>
      <c r="S4796" s="319"/>
      <c r="T4796" s="320"/>
      <c r="U4796" s="321"/>
      <c r="V4796" s="270"/>
    </row>
    <row r="4797" spans="3:22">
      <c r="C4797" s="1">
        <f>+IF(D4797=1,COUNTIF($D$2:D4797,D4797),0)</f>
        <v>0</v>
      </c>
      <c r="D4797" s="1">
        <f>+COUNTIF($E$2:E4797,E4797)</f>
        <v>2018</v>
      </c>
      <c r="E4797" s="1" t="str">
        <f t="shared" si="148"/>
        <v/>
      </c>
      <c r="F4797" s="323">
        <f t="shared" si="149"/>
        <v>4795</v>
      </c>
      <c r="G4797" s="317"/>
      <c r="H4797" s="317"/>
      <c r="I4797" s="317"/>
      <c r="J4797" s="317"/>
      <c r="K4797" s="317"/>
      <c r="L4797" s="317"/>
      <c r="M4797" s="317"/>
      <c r="N4797" s="698"/>
      <c r="O4797" s="318"/>
      <c r="P4797" s="319"/>
      <c r="Q4797" s="320"/>
      <c r="R4797" s="319"/>
      <c r="S4797" s="319"/>
      <c r="T4797" s="320"/>
      <c r="U4797" s="321"/>
      <c r="V4797" s="270"/>
    </row>
    <row r="4798" spans="3:22">
      <c r="C4798" s="1">
        <f>+IF(D4798=1,COUNTIF($D$2:D4798,D4798),0)</f>
        <v>0</v>
      </c>
      <c r="D4798" s="1">
        <f>+COUNTIF($E$2:E4798,E4798)</f>
        <v>2019</v>
      </c>
      <c r="E4798" s="1" t="str">
        <f t="shared" si="148"/>
        <v/>
      </c>
      <c r="F4798" s="323">
        <f t="shared" si="149"/>
        <v>4796</v>
      </c>
      <c r="G4798" s="317"/>
      <c r="H4798" s="317"/>
      <c r="I4798" s="317"/>
      <c r="J4798" s="317"/>
      <c r="K4798" s="317"/>
      <c r="L4798" s="317"/>
      <c r="M4798" s="317"/>
      <c r="N4798" s="698"/>
      <c r="O4798" s="318"/>
      <c r="P4798" s="319"/>
      <c r="Q4798" s="320"/>
      <c r="R4798" s="319"/>
      <c r="S4798" s="319"/>
      <c r="T4798" s="320"/>
      <c r="U4798" s="321"/>
      <c r="V4798" s="270"/>
    </row>
    <row r="4799" spans="3:22">
      <c r="C4799" s="1">
        <f>+IF(D4799=1,COUNTIF($D$2:D4799,D4799),0)</f>
        <v>0</v>
      </c>
      <c r="D4799" s="1">
        <f>+COUNTIF($E$2:E4799,E4799)</f>
        <v>2020</v>
      </c>
      <c r="E4799" s="1" t="str">
        <f t="shared" si="148"/>
        <v/>
      </c>
      <c r="F4799" s="323">
        <f t="shared" si="149"/>
        <v>4797</v>
      </c>
      <c r="G4799" s="317"/>
      <c r="H4799" s="317"/>
      <c r="I4799" s="317"/>
      <c r="J4799" s="317"/>
      <c r="K4799" s="317"/>
      <c r="L4799" s="317"/>
      <c r="M4799" s="317"/>
      <c r="N4799" s="698"/>
      <c r="O4799" s="318"/>
      <c r="P4799" s="319"/>
      <c r="Q4799" s="320"/>
      <c r="R4799" s="319"/>
      <c r="S4799" s="319"/>
      <c r="T4799" s="320"/>
      <c r="U4799" s="321"/>
      <c r="V4799" s="270"/>
    </row>
    <row r="4800" spans="3:22">
      <c r="C4800" s="1">
        <f>+IF(D4800=1,COUNTIF($D$2:D4800,D4800),0)</f>
        <v>0</v>
      </c>
      <c r="D4800" s="1">
        <f>+COUNTIF($E$2:E4800,E4800)</f>
        <v>2021</v>
      </c>
      <c r="E4800" s="1" t="str">
        <f t="shared" si="148"/>
        <v/>
      </c>
      <c r="F4800" s="323">
        <f t="shared" si="149"/>
        <v>4798</v>
      </c>
      <c r="G4800" s="317"/>
      <c r="H4800" s="317"/>
      <c r="I4800" s="317"/>
      <c r="J4800" s="317"/>
      <c r="K4800" s="317"/>
      <c r="L4800" s="317"/>
      <c r="M4800" s="317"/>
      <c r="N4800" s="698"/>
      <c r="O4800" s="318"/>
      <c r="P4800" s="319"/>
      <c r="Q4800" s="320"/>
      <c r="R4800" s="319"/>
      <c r="S4800" s="319"/>
      <c r="T4800" s="320"/>
      <c r="U4800" s="321"/>
      <c r="V4800" s="270"/>
    </row>
    <row r="4801" spans="3:22">
      <c r="C4801" s="1">
        <f>+IF(D4801=1,COUNTIF($D$2:D4801,D4801),0)</f>
        <v>0</v>
      </c>
      <c r="D4801" s="1">
        <f>+COUNTIF($E$2:E4801,E4801)</f>
        <v>2022</v>
      </c>
      <c r="E4801" s="1" t="str">
        <f t="shared" si="148"/>
        <v/>
      </c>
      <c r="F4801" s="323">
        <f t="shared" si="149"/>
        <v>4799</v>
      </c>
      <c r="G4801" s="317"/>
      <c r="H4801" s="317"/>
      <c r="I4801" s="317"/>
      <c r="J4801" s="317"/>
      <c r="K4801" s="317"/>
      <c r="L4801" s="317"/>
      <c r="M4801" s="317"/>
      <c r="N4801" s="698"/>
      <c r="O4801" s="318"/>
      <c r="P4801" s="319"/>
      <c r="Q4801" s="320"/>
      <c r="R4801" s="319"/>
      <c r="S4801" s="319"/>
      <c r="T4801" s="320"/>
      <c r="U4801" s="321"/>
      <c r="V4801" s="270"/>
    </row>
    <row r="4802" spans="3:22">
      <c r="C4802" s="1">
        <f>+IF(D4802=1,COUNTIF($D$2:D4802,D4802),0)</f>
        <v>0</v>
      </c>
      <c r="D4802" s="1">
        <f>+COUNTIF($E$2:E4802,E4802)</f>
        <v>2023</v>
      </c>
      <c r="E4802" s="1" t="str">
        <f t="shared" si="148"/>
        <v/>
      </c>
      <c r="F4802" s="323">
        <f t="shared" si="149"/>
        <v>4800</v>
      </c>
      <c r="G4802" s="317"/>
      <c r="H4802" s="317"/>
      <c r="I4802" s="317"/>
      <c r="J4802" s="317"/>
      <c r="K4802" s="317"/>
      <c r="L4802" s="317"/>
      <c r="M4802" s="317"/>
      <c r="N4802" s="698"/>
      <c r="O4802" s="318"/>
      <c r="P4802" s="319"/>
      <c r="Q4802" s="320"/>
      <c r="R4802" s="319"/>
      <c r="S4802" s="319"/>
      <c r="T4802" s="320"/>
      <c r="U4802" s="321"/>
      <c r="V4802" s="270"/>
    </row>
    <row r="4803" spans="3:22">
      <c r="C4803" s="1">
        <f>+IF(D4803=1,COUNTIF($D$2:D4803,D4803),0)</f>
        <v>0</v>
      </c>
      <c r="D4803" s="1">
        <f>+COUNTIF($E$2:E4803,E4803)</f>
        <v>2024</v>
      </c>
      <c r="E4803" s="1" t="str">
        <f t="shared" si="148"/>
        <v/>
      </c>
      <c r="F4803" s="323">
        <f t="shared" si="149"/>
        <v>4801</v>
      </c>
      <c r="G4803" s="317"/>
      <c r="H4803" s="317"/>
      <c r="I4803" s="317"/>
      <c r="J4803" s="317"/>
      <c r="K4803" s="317"/>
      <c r="L4803" s="317"/>
      <c r="M4803" s="317"/>
      <c r="N4803" s="698"/>
      <c r="O4803" s="318"/>
      <c r="P4803" s="319"/>
      <c r="Q4803" s="320"/>
      <c r="R4803" s="319"/>
      <c r="S4803" s="319"/>
      <c r="T4803" s="320"/>
      <c r="U4803" s="321"/>
      <c r="V4803" s="270"/>
    </row>
    <row r="4804" spans="3:22">
      <c r="C4804" s="1">
        <f>+IF(D4804=1,COUNTIF($D$2:D4804,D4804),0)</f>
        <v>0</v>
      </c>
      <c r="D4804" s="1">
        <f>+COUNTIF($E$2:E4804,E4804)</f>
        <v>2025</v>
      </c>
      <c r="E4804" s="1" t="str">
        <f t="shared" ref="E4804:E4867" si="150">+K4804&amp;N4804</f>
        <v/>
      </c>
      <c r="F4804" s="323">
        <f t="shared" si="149"/>
        <v>4802</v>
      </c>
      <c r="G4804" s="317"/>
      <c r="H4804" s="317"/>
      <c r="I4804" s="317"/>
      <c r="J4804" s="317"/>
      <c r="K4804" s="317"/>
      <c r="L4804" s="317"/>
      <c r="M4804" s="317"/>
      <c r="N4804" s="698"/>
      <c r="O4804" s="318"/>
      <c r="P4804" s="319"/>
      <c r="Q4804" s="320"/>
      <c r="R4804" s="319"/>
      <c r="S4804" s="319"/>
      <c r="T4804" s="320"/>
      <c r="U4804" s="321"/>
      <c r="V4804" s="270"/>
    </row>
    <row r="4805" spans="3:22">
      <c r="C4805" s="1">
        <f>+IF(D4805=1,COUNTIF($D$2:D4805,D4805),0)</f>
        <v>0</v>
      </c>
      <c r="D4805" s="1">
        <f>+COUNTIF($E$2:E4805,E4805)</f>
        <v>2026</v>
      </c>
      <c r="E4805" s="1" t="str">
        <f t="shared" si="150"/>
        <v/>
      </c>
      <c r="F4805" s="323">
        <f t="shared" ref="F4805:F4868" si="151">ROW()-2</f>
        <v>4803</v>
      </c>
      <c r="G4805" s="317"/>
      <c r="H4805" s="317"/>
      <c r="I4805" s="317"/>
      <c r="J4805" s="317"/>
      <c r="K4805" s="317"/>
      <c r="L4805" s="317"/>
      <c r="M4805" s="317"/>
      <c r="N4805" s="698"/>
      <c r="O4805" s="318"/>
      <c r="P4805" s="319"/>
      <c r="Q4805" s="320"/>
      <c r="R4805" s="319"/>
      <c r="S4805" s="319"/>
      <c r="T4805" s="320"/>
      <c r="U4805" s="321"/>
      <c r="V4805" s="270"/>
    </row>
    <row r="4806" spans="3:22">
      <c r="C4806" s="1">
        <f>+IF(D4806=1,COUNTIF($D$2:D4806,D4806),0)</f>
        <v>0</v>
      </c>
      <c r="D4806" s="1">
        <f>+COUNTIF($E$2:E4806,E4806)</f>
        <v>2027</v>
      </c>
      <c r="E4806" s="1" t="str">
        <f t="shared" si="150"/>
        <v/>
      </c>
      <c r="F4806" s="323">
        <f t="shared" si="151"/>
        <v>4804</v>
      </c>
      <c r="G4806" s="317"/>
      <c r="H4806" s="317"/>
      <c r="I4806" s="317"/>
      <c r="J4806" s="317"/>
      <c r="K4806" s="317"/>
      <c r="L4806" s="317"/>
      <c r="M4806" s="317"/>
      <c r="N4806" s="698"/>
      <c r="O4806" s="318"/>
      <c r="P4806" s="319"/>
      <c r="Q4806" s="320"/>
      <c r="R4806" s="319"/>
      <c r="S4806" s="319"/>
      <c r="T4806" s="320"/>
      <c r="U4806" s="321"/>
      <c r="V4806" s="270"/>
    </row>
    <row r="4807" spans="3:22">
      <c r="C4807" s="1">
        <f>+IF(D4807=1,COUNTIF($D$2:D4807,D4807),0)</f>
        <v>0</v>
      </c>
      <c r="D4807" s="1">
        <f>+COUNTIF($E$2:E4807,E4807)</f>
        <v>2028</v>
      </c>
      <c r="E4807" s="1" t="str">
        <f t="shared" si="150"/>
        <v/>
      </c>
      <c r="F4807" s="323">
        <f t="shared" si="151"/>
        <v>4805</v>
      </c>
      <c r="G4807" s="317"/>
      <c r="H4807" s="317"/>
      <c r="I4807" s="317"/>
      <c r="J4807" s="317"/>
      <c r="K4807" s="317"/>
      <c r="L4807" s="317"/>
      <c r="M4807" s="317"/>
      <c r="N4807" s="698"/>
      <c r="O4807" s="318"/>
      <c r="P4807" s="319"/>
      <c r="Q4807" s="320"/>
      <c r="R4807" s="319"/>
      <c r="S4807" s="319"/>
      <c r="T4807" s="320"/>
      <c r="U4807" s="321"/>
      <c r="V4807" s="270"/>
    </row>
    <row r="4808" spans="3:22">
      <c r="C4808" s="1">
        <f>+IF(D4808=1,COUNTIF($D$2:D4808,D4808),0)</f>
        <v>0</v>
      </c>
      <c r="D4808" s="1">
        <f>+COUNTIF($E$2:E4808,E4808)</f>
        <v>2029</v>
      </c>
      <c r="E4808" s="1" t="str">
        <f t="shared" si="150"/>
        <v/>
      </c>
      <c r="F4808" s="323">
        <f t="shared" si="151"/>
        <v>4806</v>
      </c>
      <c r="G4808" s="317"/>
      <c r="H4808" s="317"/>
      <c r="I4808" s="317"/>
      <c r="J4808" s="317"/>
      <c r="K4808" s="317"/>
      <c r="L4808" s="317"/>
      <c r="M4808" s="317"/>
      <c r="N4808" s="698"/>
      <c r="O4808" s="318"/>
      <c r="P4808" s="319"/>
      <c r="Q4808" s="320"/>
      <c r="R4808" s="319"/>
      <c r="S4808" s="319"/>
      <c r="T4808" s="320"/>
      <c r="U4808" s="321"/>
      <c r="V4808" s="270"/>
    </row>
    <row r="4809" spans="3:22">
      <c r="C4809" s="1">
        <f>+IF(D4809=1,COUNTIF($D$2:D4809,D4809),0)</f>
        <v>0</v>
      </c>
      <c r="D4809" s="1">
        <f>+COUNTIF($E$2:E4809,E4809)</f>
        <v>2030</v>
      </c>
      <c r="E4809" s="1" t="str">
        <f t="shared" si="150"/>
        <v/>
      </c>
      <c r="F4809" s="323">
        <f t="shared" si="151"/>
        <v>4807</v>
      </c>
      <c r="G4809" s="317"/>
      <c r="H4809" s="317"/>
      <c r="I4809" s="317"/>
      <c r="J4809" s="317"/>
      <c r="K4809" s="317"/>
      <c r="L4809" s="317"/>
      <c r="M4809" s="317"/>
      <c r="N4809" s="698"/>
      <c r="O4809" s="318"/>
      <c r="P4809" s="319"/>
      <c r="Q4809" s="320"/>
      <c r="R4809" s="319"/>
      <c r="S4809" s="319"/>
      <c r="T4809" s="320"/>
      <c r="U4809" s="321"/>
      <c r="V4809" s="270"/>
    </row>
    <row r="4810" spans="3:22">
      <c r="C4810" s="1">
        <f>+IF(D4810=1,COUNTIF($D$2:D4810,D4810),0)</f>
        <v>0</v>
      </c>
      <c r="D4810" s="1">
        <f>+COUNTIF($E$2:E4810,E4810)</f>
        <v>2031</v>
      </c>
      <c r="E4810" s="1" t="str">
        <f t="shared" si="150"/>
        <v/>
      </c>
      <c r="F4810" s="323">
        <f t="shared" si="151"/>
        <v>4808</v>
      </c>
      <c r="G4810" s="317"/>
      <c r="H4810" s="317"/>
      <c r="I4810" s="317"/>
      <c r="J4810" s="317"/>
      <c r="K4810" s="317"/>
      <c r="L4810" s="317"/>
      <c r="M4810" s="317"/>
      <c r="N4810" s="698"/>
      <c r="O4810" s="318"/>
      <c r="P4810" s="319"/>
      <c r="Q4810" s="320"/>
      <c r="R4810" s="319"/>
      <c r="S4810" s="319"/>
      <c r="T4810" s="320"/>
      <c r="U4810" s="321"/>
      <c r="V4810" s="270"/>
    </row>
    <row r="4811" spans="3:22">
      <c r="C4811" s="1">
        <f>+IF(D4811=1,COUNTIF($D$2:D4811,D4811),0)</f>
        <v>0</v>
      </c>
      <c r="D4811" s="1">
        <f>+COUNTIF($E$2:E4811,E4811)</f>
        <v>2032</v>
      </c>
      <c r="E4811" s="1" t="str">
        <f t="shared" si="150"/>
        <v/>
      </c>
      <c r="F4811" s="323">
        <f t="shared" si="151"/>
        <v>4809</v>
      </c>
      <c r="G4811" s="317"/>
      <c r="H4811" s="317"/>
      <c r="I4811" s="317"/>
      <c r="J4811" s="317"/>
      <c r="K4811" s="317"/>
      <c r="L4811" s="317"/>
      <c r="M4811" s="317"/>
      <c r="N4811" s="698"/>
      <c r="O4811" s="318"/>
      <c r="P4811" s="319"/>
      <c r="Q4811" s="320"/>
      <c r="R4811" s="319"/>
      <c r="S4811" s="319"/>
      <c r="T4811" s="320"/>
      <c r="U4811" s="321"/>
      <c r="V4811" s="270"/>
    </row>
    <row r="4812" spans="3:22">
      <c r="C4812" s="1">
        <f>+IF(D4812=1,COUNTIF($D$2:D4812,D4812),0)</f>
        <v>0</v>
      </c>
      <c r="D4812" s="1">
        <f>+COUNTIF($E$2:E4812,E4812)</f>
        <v>2033</v>
      </c>
      <c r="E4812" s="1" t="str">
        <f t="shared" si="150"/>
        <v/>
      </c>
      <c r="F4812" s="323">
        <f t="shared" si="151"/>
        <v>4810</v>
      </c>
      <c r="G4812" s="317"/>
      <c r="H4812" s="317"/>
      <c r="I4812" s="317"/>
      <c r="J4812" s="317"/>
      <c r="K4812" s="317"/>
      <c r="L4812" s="317"/>
      <c r="M4812" s="317"/>
      <c r="N4812" s="698"/>
      <c r="O4812" s="318"/>
      <c r="P4812" s="319"/>
      <c r="Q4812" s="320"/>
      <c r="R4812" s="319"/>
      <c r="S4812" s="319"/>
      <c r="T4812" s="320"/>
      <c r="U4812" s="321"/>
      <c r="V4812" s="270"/>
    </row>
    <row r="4813" spans="3:22">
      <c r="C4813" s="1">
        <f>+IF(D4813=1,COUNTIF($D$2:D4813,D4813),0)</f>
        <v>0</v>
      </c>
      <c r="D4813" s="1">
        <f>+COUNTIF($E$2:E4813,E4813)</f>
        <v>2034</v>
      </c>
      <c r="E4813" s="1" t="str">
        <f t="shared" si="150"/>
        <v/>
      </c>
      <c r="F4813" s="323">
        <f t="shared" si="151"/>
        <v>4811</v>
      </c>
      <c r="G4813" s="317"/>
      <c r="H4813" s="317"/>
      <c r="I4813" s="317"/>
      <c r="J4813" s="317"/>
      <c r="K4813" s="317"/>
      <c r="L4813" s="317"/>
      <c r="M4813" s="317"/>
      <c r="N4813" s="698"/>
      <c r="O4813" s="318"/>
      <c r="P4813" s="319"/>
      <c r="Q4813" s="320"/>
      <c r="R4813" s="319"/>
      <c r="S4813" s="319"/>
      <c r="T4813" s="320"/>
      <c r="U4813" s="321"/>
      <c r="V4813" s="270"/>
    </row>
    <row r="4814" spans="3:22">
      <c r="C4814" s="1">
        <f>+IF(D4814=1,COUNTIF($D$2:D4814,D4814),0)</f>
        <v>0</v>
      </c>
      <c r="D4814" s="1">
        <f>+COUNTIF($E$2:E4814,E4814)</f>
        <v>2035</v>
      </c>
      <c r="E4814" s="1" t="str">
        <f t="shared" si="150"/>
        <v/>
      </c>
      <c r="F4814" s="323">
        <f t="shared" si="151"/>
        <v>4812</v>
      </c>
      <c r="G4814" s="317"/>
      <c r="H4814" s="317"/>
      <c r="I4814" s="317"/>
      <c r="J4814" s="317"/>
      <c r="K4814" s="317"/>
      <c r="L4814" s="317"/>
      <c r="M4814" s="317"/>
      <c r="N4814" s="698"/>
      <c r="O4814" s="318"/>
      <c r="P4814" s="319"/>
      <c r="Q4814" s="320"/>
      <c r="R4814" s="319"/>
      <c r="S4814" s="319"/>
      <c r="T4814" s="320"/>
      <c r="U4814" s="321"/>
      <c r="V4814" s="270"/>
    </row>
    <row r="4815" spans="3:22">
      <c r="C4815" s="1">
        <f>+IF(D4815=1,COUNTIF($D$2:D4815,D4815),0)</f>
        <v>0</v>
      </c>
      <c r="D4815" s="1">
        <f>+COUNTIF($E$2:E4815,E4815)</f>
        <v>2036</v>
      </c>
      <c r="E4815" s="1" t="str">
        <f t="shared" si="150"/>
        <v/>
      </c>
      <c r="F4815" s="323">
        <f t="shared" si="151"/>
        <v>4813</v>
      </c>
      <c r="G4815" s="317"/>
      <c r="H4815" s="317"/>
      <c r="I4815" s="317"/>
      <c r="J4815" s="317"/>
      <c r="K4815" s="317"/>
      <c r="L4815" s="317"/>
      <c r="M4815" s="317"/>
      <c r="N4815" s="698"/>
      <c r="O4815" s="318"/>
      <c r="P4815" s="319"/>
      <c r="Q4815" s="320"/>
      <c r="R4815" s="319"/>
      <c r="S4815" s="319"/>
      <c r="T4815" s="320"/>
      <c r="U4815" s="321"/>
      <c r="V4815" s="270"/>
    </row>
    <row r="4816" spans="3:22">
      <c r="C4816" s="1">
        <f>+IF(D4816=1,COUNTIF($D$2:D4816,D4816),0)</f>
        <v>0</v>
      </c>
      <c r="D4816" s="1">
        <f>+COUNTIF($E$2:E4816,E4816)</f>
        <v>2037</v>
      </c>
      <c r="E4816" s="1" t="str">
        <f t="shared" si="150"/>
        <v/>
      </c>
      <c r="F4816" s="323">
        <f t="shared" si="151"/>
        <v>4814</v>
      </c>
      <c r="G4816" s="317"/>
      <c r="H4816" s="317"/>
      <c r="I4816" s="317"/>
      <c r="J4816" s="317"/>
      <c r="K4816" s="317"/>
      <c r="L4816" s="317"/>
      <c r="M4816" s="317"/>
      <c r="N4816" s="698"/>
      <c r="O4816" s="318"/>
      <c r="P4816" s="319"/>
      <c r="Q4816" s="320"/>
      <c r="R4816" s="319"/>
      <c r="S4816" s="319"/>
      <c r="T4816" s="320"/>
      <c r="U4816" s="321"/>
      <c r="V4816" s="270"/>
    </row>
    <row r="4817" spans="3:22">
      <c r="C4817" s="1">
        <f>+IF(D4817=1,COUNTIF($D$2:D4817,D4817),0)</f>
        <v>0</v>
      </c>
      <c r="D4817" s="1">
        <f>+COUNTIF($E$2:E4817,E4817)</f>
        <v>2038</v>
      </c>
      <c r="E4817" s="1" t="str">
        <f t="shared" si="150"/>
        <v/>
      </c>
      <c r="F4817" s="323">
        <f t="shared" si="151"/>
        <v>4815</v>
      </c>
      <c r="G4817" s="317"/>
      <c r="H4817" s="317"/>
      <c r="I4817" s="317"/>
      <c r="J4817" s="317"/>
      <c r="K4817" s="317"/>
      <c r="L4817" s="317"/>
      <c r="M4817" s="317"/>
      <c r="N4817" s="698"/>
      <c r="O4817" s="318"/>
      <c r="P4817" s="319"/>
      <c r="Q4817" s="320"/>
      <c r="R4817" s="319"/>
      <c r="S4817" s="319"/>
      <c r="T4817" s="320"/>
      <c r="U4817" s="321"/>
      <c r="V4817" s="270"/>
    </row>
    <row r="4818" spans="3:22">
      <c r="C4818" s="1">
        <f>+IF(D4818=1,COUNTIF($D$2:D4818,D4818),0)</f>
        <v>0</v>
      </c>
      <c r="D4818" s="1">
        <f>+COUNTIF($E$2:E4818,E4818)</f>
        <v>2039</v>
      </c>
      <c r="E4818" s="1" t="str">
        <f t="shared" si="150"/>
        <v/>
      </c>
      <c r="F4818" s="323">
        <f t="shared" si="151"/>
        <v>4816</v>
      </c>
      <c r="G4818" s="317"/>
      <c r="H4818" s="317"/>
      <c r="I4818" s="317"/>
      <c r="J4818" s="317"/>
      <c r="K4818" s="317"/>
      <c r="L4818" s="317"/>
      <c r="M4818" s="317"/>
      <c r="N4818" s="698"/>
      <c r="O4818" s="318"/>
      <c r="P4818" s="319"/>
      <c r="Q4818" s="320"/>
      <c r="R4818" s="319"/>
      <c r="S4818" s="319"/>
      <c r="T4818" s="320"/>
      <c r="U4818" s="321"/>
      <c r="V4818" s="270"/>
    </row>
    <row r="4819" spans="3:22">
      <c r="C4819" s="1">
        <f>+IF(D4819=1,COUNTIF($D$2:D4819,D4819),0)</f>
        <v>0</v>
      </c>
      <c r="D4819" s="1">
        <f>+COUNTIF($E$2:E4819,E4819)</f>
        <v>2040</v>
      </c>
      <c r="E4819" s="1" t="str">
        <f t="shared" si="150"/>
        <v/>
      </c>
      <c r="F4819" s="323">
        <f t="shared" si="151"/>
        <v>4817</v>
      </c>
      <c r="G4819" s="317"/>
      <c r="H4819" s="317"/>
      <c r="I4819" s="317"/>
      <c r="J4819" s="317"/>
      <c r="K4819" s="317"/>
      <c r="L4819" s="317"/>
      <c r="M4819" s="317"/>
      <c r="N4819" s="698"/>
      <c r="O4819" s="318"/>
      <c r="P4819" s="319"/>
      <c r="Q4819" s="320"/>
      <c r="R4819" s="319"/>
      <c r="S4819" s="319"/>
      <c r="T4819" s="320"/>
      <c r="U4819" s="321"/>
      <c r="V4819" s="270"/>
    </row>
    <row r="4820" spans="3:22">
      <c r="C4820" s="1">
        <f>+IF(D4820=1,COUNTIF($D$2:D4820,D4820),0)</f>
        <v>0</v>
      </c>
      <c r="D4820" s="1">
        <f>+COUNTIF($E$2:E4820,E4820)</f>
        <v>2041</v>
      </c>
      <c r="E4820" s="1" t="str">
        <f t="shared" si="150"/>
        <v/>
      </c>
      <c r="F4820" s="323">
        <f t="shared" si="151"/>
        <v>4818</v>
      </c>
      <c r="G4820" s="317"/>
      <c r="H4820" s="317"/>
      <c r="I4820" s="317"/>
      <c r="J4820" s="317"/>
      <c r="K4820" s="317"/>
      <c r="L4820" s="317"/>
      <c r="M4820" s="317"/>
      <c r="N4820" s="698"/>
      <c r="O4820" s="318"/>
      <c r="P4820" s="319"/>
      <c r="Q4820" s="320"/>
      <c r="R4820" s="319"/>
      <c r="S4820" s="319"/>
      <c r="T4820" s="320"/>
      <c r="U4820" s="321"/>
      <c r="V4820" s="270"/>
    </row>
    <row r="4821" spans="3:22">
      <c r="C4821" s="1">
        <f>+IF(D4821=1,COUNTIF($D$2:D4821,D4821),0)</f>
        <v>0</v>
      </c>
      <c r="D4821" s="1">
        <f>+COUNTIF($E$2:E4821,E4821)</f>
        <v>2042</v>
      </c>
      <c r="E4821" s="1" t="str">
        <f t="shared" si="150"/>
        <v/>
      </c>
      <c r="F4821" s="323">
        <f t="shared" si="151"/>
        <v>4819</v>
      </c>
      <c r="G4821" s="317"/>
      <c r="H4821" s="317"/>
      <c r="I4821" s="317"/>
      <c r="J4821" s="317"/>
      <c r="K4821" s="317"/>
      <c r="L4821" s="317"/>
      <c r="M4821" s="317"/>
      <c r="N4821" s="698"/>
      <c r="O4821" s="318"/>
      <c r="P4821" s="319"/>
      <c r="Q4821" s="320"/>
      <c r="R4821" s="319"/>
      <c r="S4821" s="319"/>
      <c r="T4821" s="320"/>
      <c r="U4821" s="321"/>
      <c r="V4821" s="270"/>
    </row>
    <row r="4822" spans="3:22">
      <c r="C4822" s="1">
        <f>+IF(D4822=1,COUNTIF($D$2:D4822,D4822),0)</f>
        <v>0</v>
      </c>
      <c r="D4822" s="1">
        <f>+COUNTIF($E$2:E4822,E4822)</f>
        <v>2043</v>
      </c>
      <c r="E4822" s="1" t="str">
        <f t="shared" si="150"/>
        <v/>
      </c>
      <c r="F4822" s="323">
        <f t="shared" si="151"/>
        <v>4820</v>
      </c>
      <c r="G4822" s="317"/>
      <c r="H4822" s="317"/>
      <c r="I4822" s="317"/>
      <c r="J4822" s="317"/>
      <c r="K4822" s="317"/>
      <c r="L4822" s="317"/>
      <c r="M4822" s="317"/>
      <c r="N4822" s="698"/>
      <c r="O4822" s="318"/>
      <c r="P4822" s="319"/>
      <c r="Q4822" s="320"/>
      <c r="R4822" s="319"/>
      <c r="S4822" s="319"/>
      <c r="T4822" s="320"/>
      <c r="U4822" s="321"/>
      <c r="V4822" s="270"/>
    </row>
    <row r="4823" spans="3:22">
      <c r="C4823" s="1">
        <f>+IF(D4823=1,COUNTIF($D$2:D4823,D4823),0)</f>
        <v>0</v>
      </c>
      <c r="D4823" s="1">
        <f>+COUNTIF($E$2:E4823,E4823)</f>
        <v>2044</v>
      </c>
      <c r="E4823" s="1" t="str">
        <f t="shared" si="150"/>
        <v/>
      </c>
      <c r="F4823" s="323">
        <f t="shared" si="151"/>
        <v>4821</v>
      </c>
      <c r="G4823" s="317"/>
      <c r="H4823" s="317"/>
      <c r="I4823" s="317"/>
      <c r="J4823" s="317"/>
      <c r="K4823" s="317"/>
      <c r="L4823" s="317"/>
      <c r="M4823" s="317"/>
      <c r="N4823" s="698"/>
      <c r="O4823" s="318"/>
      <c r="P4823" s="319"/>
      <c r="Q4823" s="320"/>
      <c r="R4823" s="319"/>
      <c r="S4823" s="319"/>
      <c r="T4823" s="320"/>
      <c r="U4823" s="321"/>
      <c r="V4823" s="270"/>
    </row>
    <row r="4824" spans="3:22">
      <c r="C4824" s="1">
        <f>+IF(D4824=1,COUNTIF($D$2:D4824,D4824),0)</f>
        <v>0</v>
      </c>
      <c r="D4824" s="1">
        <f>+COUNTIF($E$2:E4824,E4824)</f>
        <v>2045</v>
      </c>
      <c r="E4824" s="1" t="str">
        <f t="shared" si="150"/>
        <v/>
      </c>
      <c r="F4824" s="323">
        <f t="shared" si="151"/>
        <v>4822</v>
      </c>
      <c r="G4824" s="317"/>
      <c r="H4824" s="317"/>
      <c r="I4824" s="317"/>
      <c r="J4824" s="317"/>
      <c r="K4824" s="317"/>
      <c r="L4824" s="317"/>
      <c r="M4824" s="317"/>
      <c r="N4824" s="698"/>
      <c r="O4824" s="318"/>
      <c r="P4824" s="319"/>
      <c r="Q4824" s="320"/>
      <c r="R4824" s="319"/>
      <c r="S4824" s="319"/>
      <c r="T4824" s="320"/>
      <c r="U4824" s="321"/>
      <c r="V4824" s="270"/>
    </row>
    <row r="4825" spans="3:22">
      <c r="C4825" s="1">
        <f>+IF(D4825=1,COUNTIF($D$2:D4825,D4825),0)</f>
        <v>0</v>
      </c>
      <c r="D4825" s="1">
        <f>+COUNTIF($E$2:E4825,E4825)</f>
        <v>2046</v>
      </c>
      <c r="E4825" s="1" t="str">
        <f t="shared" si="150"/>
        <v/>
      </c>
      <c r="F4825" s="323">
        <f t="shared" si="151"/>
        <v>4823</v>
      </c>
      <c r="G4825" s="317"/>
      <c r="H4825" s="317"/>
      <c r="I4825" s="317"/>
      <c r="J4825" s="317"/>
      <c r="K4825" s="317"/>
      <c r="L4825" s="317"/>
      <c r="M4825" s="317"/>
      <c r="N4825" s="698"/>
      <c r="O4825" s="318"/>
      <c r="P4825" s="319"/>
      <c r="Q4825" s="320"/>
      <c r="R4825" s="319"/>
      <c r="S4825" s="319"/>
      <c r="T4825" s="320"/>
      <c r="U4825" s="321"/>
      <c r="V4825" s="270"/>
    </row>
    <row r="4826" spans="3:22">
      <c r="C4826" s="1">
        <f>+IF(D4826=1,COUNTIF($D$2:D4826,D4826),0)</f>
        <v>0</v>
      </c>
      <c r="D4826" s="1">
        <f>+COUNTIF($E$2:E4826,E4826)</f>
        <v>2047</v>
      </c>
      <c r="E4826" s="1" t="str">
        <f t="shared" si="150"/>
        <v/>
      </c>
      <c r="F4826" s="323">
        <f t="shared" si="151"/>
        <v>4824</v>
      </c>
      <c r="G4826" s="317"/>
      <c r="H4826" s="317"/>
      <c r="I4826" s="317"/>
      <c r="J4826" s="317"/>
      <c r="K4826" s="317"/>
      <c r="L4826" s="317"/>
      <c r="M4826" s="317"/>
      <c r="N4826" s="698"/>
      <c r="O4826" s="318"/>
      <c r="P4826" s="319"/>
      <c r="Q4826" s="320"/>
      <c r="R4826" s="319"/>
      <c r="S4826" s="319"/>
      <c r="T4826" s="320"/>
      <c r="U4826" s="321"/>
      <c r="V4826" s="270"/>
    </row>
    <row r="4827" spans="3:22">
      <c r="C4827" s="1">
        <f>+IF(D4827=1,COUNTIF($D$2:D4827,D4827),0)</f>
        <v>0</v>
      </c>
      <c r="D4827" s="1">
        <f>+COUNTIF($E$2:E4827,E4827)</f>
        <v>2048</v>
      </c>
      <c r="E4827" s="1" t="str">
        <f t="shared" si="150"/>
        <v/>
      </c>
      <c r="F4827" s="323">
        <f t="shared" si="151"/>
        <v>4825</v>
      </c>
      <c r="G4827" s="317"/>
      <c r="H4827" s="317"/>
      <c r="I4827" s="317"/>
      <c r="J4827" s="317"/>
      <c r="K4827" s="317"/>
      <c r="L4827" s="317"/>
      <c r="M4827" s="317"/>
      <c r="N4827" s="698"/>
      <c r="O4827" s="318"/>
      <c r="P4827" s="319"/>
      <c r="Q4827" s="320"/>
      <c r="R4827" s="319"/>
      <c r="S4827" s="319"/>
      <c r="T4827" s="320"/>
      <c r="U4827" s="321"/>
      <c r="V4827" s="270"/>
    </row>
    <row r="4828" spans="3:22">
      <c r="C4828" s="1">
        <f>+IF(D4828=1,COUNTIF($D$2:D4828,D4828),0)</f>
        <v>0</v>
      </c>
      <c r="D4828" s="1">
        <f>+COUNTIF($E$2:E4828,E4828)</f>
        <v>2049</v>
      </c>
      <c r="E4828" s="1" t="str">
        <f t="shared" si="150"/>
        <v/>
      </c>
      <c r="F4828" s="323">
        <f t="shared" si="151"/>
        <v>4826</v>
      </c>
      <c r="G4828" s="317"/>
      <c r="H4828" s="317"/>
      <c r="I4828" s="317"/>
      <c r="J4828" s="317"/>
      <c r="K4828" s="317"/>
      <c r="L4828" s="317"/>
      <c r="M4828" s="317"/>
      <c r="N4828" s="698"/>
      <c r="O4828" s="318"/>
      <c r="P4828" s="319"/>
      <c r="Q4828" s="320"/>
      <c r="R4828" s="319"/>
      <c r="S4828" s="319"/>
      <c r="T4828" s="320"/>
      <c r="U4828" s="321"/>
      <c r="V4828" s="270"/>
    </row>
    <row r="4829" spans="3:22">
      <c r="C4829" s="1">
        <f>+IF(D4829=1,COUNTIF($D$2:D4829,D4829),0)</f>
        <v>0</v>
      </c>
      <c r="D4829" s="1">
        <f>+COUNTIF($E$2:E4829,E4829)</f>
        <v>2050</v>
      </c>
      <c r="E4829" s="1" t="str">
        <f t="shared" si="150"/>
        <v/>
      </c>
      <c r="F4829" s="323">
        <f t="shared" si="151"/>
        <v>4827</v>
      </c>
      <c r="G4829" s="317"/>
      <c r="H4829" s="317"/>
      <c r="I4829" s="317"/>
      <c r="J4829" s="317"/>
      <c r="K4829" s="317"/>
      <c r="L4829" s="317"/>
      <c r="M4829" s="317"/>
      <c r="N4829" s="698"/>
      <c r="O4829" s="318"/>
      <c r="P4829" s="319"/>
      <c r="Q4829" s="320"/>
      <c r="R4829" s="319"/>
      <c r="S4829" s="319"/>
      <c r="T4829" s="320"/>
      <c r="U4829" s="321"/>
      <c r="V4829" s="270"/>
    </row>
    <row r="4830" spans="3:22">
      <c r="C4830" s="1">
        <f>+IF(D4830=1,COUNTIF($D$2:D4830,D4830),0)</f>
        <v>0</v>
      </c>
      <c r="D4830" s="1">
        <f>+COUNTIF($E$2:E4830,E4830)</f>
        <v>2051</v>
      </c>
      <c r="E4830" s="1" t="str">
        <f t="shared" si="150"/>
        <v/>
      </c>
      <c r="F4830" s="323">
        <f t="shared" si="151"/>
        <v>4828</v>
      </c>
      <c r="G4830" s="317"/>
      <c r="H4830" s="317"/>
      <c r="I4830" s="317"/>
      <c r="J4830" s="317"/>
      <c r="K4830" s="317"/>
      <c r="L4830" s="317"/>
      <c r="M4830" s="317"/>
      <c r="N4830" s="698"/>
      <c r="O4830" s="318"/>
      <c r="P4830" s="319"/>
      <c r="Q4830" s="320"/>
      <c r="R4830" s="319"/>
      <c r="S4830" s="319"/>
      <c r="T4830" s="320"/>
      <c r="U4830" s="321"/>
      <c r="V4830" s="270"/>
    </row>
    <row r="4831" spans="3:22">
      <c r="C4831" s="1">
        <f>+IF(D4831=1,COUNTIF($D$2:D4831,D4831),0)</f>
        <v>0</v>
      </c>
      <c r="D4831" s="1">
        <f>+COUNTIF($E$2:E4831,E4831)</f>
        <v>2052</v>
      </c>
      <c r="E4831" s="1" t="str">
        <f t="shared" si="150"/>
        <v/>
      </c>
      <c r="F4831" s="323">
        <f t="shared" si="151"/>
        <v>4829</v>
      </c>
      <c r="G4831" s="317"/>
      <c r="H4831" s="317"/>
      <c r="I4831" s="317"/>
      <c r="J4831" s="317"/>
      <c r="K4831" s="317"/>
      <c r="L4831" s="317"/>
      <c r="M4831" s="317"/>
      <c r="N4831" s="698"/>
      <c r="O4831" s="318"/>
      <c r="P4831" s="319"/>
      <c r="Q4831" s="320"/>
      <c r="R4831" s="319"/>
      <c r="S4831" s="319"/>
      <c r="T4831" s="320"/>
      <c r="U4831" s="321"/>
      <c r="V4831" s="270"/>
    </row>
    <row r="4832" spans="3:22">
      <c r="C4832" s="1">
        <f>+IF(D4832=1,COUNTIF($D$2:D4832,D4832),0)</f>
        <v>0</v>
      </c>
      <c r="D4832" s="1">
        <f>+COUNTIF($E$2:E4832,E4832)</f>
        <v>2053</v>
      </c>
      <c r="E4832" s="1" t="str">
        <f t="shared" si="150"/>
        <v/>
      </c>
      <c r="F4832" s="323">
        <f t="shared" si="151"/>
        <v>4830</v>
      </c>
      <c r="G4832" s="317"/>
      <c r="H4832" s="317"/>
      <c r="I4832" s="317"/>
      <c r="J4832" s="317"/>
      <c r="K4832" s="317"/>
      <c r="L4832" s="317"/>
      <c r="M4832" s="317"/>
      <c r="N4832" s="698"/>
      <c r="O4832" s="318"/>
      <c r="P4832" s="319"/>
      <c r="Q4832" s="320"/>
      <c r="R4832" s="319"/>
      <c r="S4832" s="319"/>
      <c r="T4832" s="320"/>
      <c r="U4832" s="321"/>
      <c r="V4832" s="270"/>
    </row>
    <row r="4833" spans="3:22">
      <c r="C4833" s="1">
        <f>+IF(D4833=1,COUNTIF($D$2:D4833,D4833),0)</f>
        <v>0</v>
      </c>
      <c r="D4833" s="1">
        <f>+COUNTIF($E$2:E4833,E4833)</f>
        <v>2054</v>
      </c>
      <c r="E4833" s="1" t="str">
        <f t="shared" si="150"/>
        <v/>
      </c>
      <c r="F4833" s="323">
        <f t="shared" si="151"/>
        <v>4831</v>
      </c>
      <c r="G4833" s="317"/>
      <c r="H4833" s="317"/>
      <c r="I4833" s="317"/>
      <c r="J4833" s="317"/>
      <c r="K4833" s="317"/>
      <c r="L4833" s="317"/>
      <c r="M4833" s="317"/>
      <c r="N4833" s="698"/>
      <c r="O4833" s="318"/>
      <c r="P4833" s="319"/>
      <c r="Q4833" s="320"/>
      <c r="R4833" s="319"/>
      <c r="S4833" s="319"/>
      <c r="T4833" s="320"/>
      <c r="U4833" s="321"/>
      <c r="V4833" s="270"/>
    </row>
    <row r="4834" spans="3:22">
      <c r="C4834" s="1">
        <f>+IF(D4834=1,COUNTIF($D$2:D4834,D4834),0)</f>
        <v>0</v>
      </c>
      <c r="D4834" s="1">
        <f>+COUNTIF($E$2:E4834,E4834)</f>
        <v>2055</v>
      </c>
      <c r="E4834" s="1" t="str">
        <f t="shared" si="150"/>
        <v/>
      </c>
      <c r="F4834" s="323">
        <f t="shared" si="151"/>
        <v>4832</v>
      </c>
      <c r="G4834" s="317"/>
      <c r="H4834" s="317"/>
      <c r="I4834" s="317"/>
      <c r="J4834" s="317"/>
      <c r="K4834" s="317"/>
      <c r="L4834" s="317"/>
      <c r="M4834" s="317"/>
      <c r="N4834" s="698"/>
      <c r="O4834" s="318"/>
      <c r="P4834" s="319"/>
      <c r="Q4834" s="320"/>
      <c r="R4834" s="319"/>
      <c r="S4834" s="319"/>
      <c r="T4834" s="320"/>
      <c r="U4834" s="321"/>
      <c r="V4834" s="270"/>
    </row>
    <row r="4835" spans="3:22">
      <c r="C4835" s="1">
        <f>+IF(D4835=1,COUNTIF($D$2:D4835,D4835),0)</f>
        <v>0</v>
      </c>
      <c r="D4835" s="1">
        <f>+COUNTIF($E$2:E4835,E4835)</f>
        <v>2056</v>
      </c>
      <c r="E4835" s="1" t="str">
        <f t="shared" si="150"/>
        <v/>
      </c>
      <c r="F4835" s="323">
        <f t="shared" si="151"/>
        <v>4833</v>
      </c>
      <c r="G4835" s="317"/>
      <c r="H4835" s="317"/>
      <c r="I4835" s="317"/>
      <c r="J4835" s="317"/>
      <c r="K4835" s="317"/>
      <c r="L4835" s="317"/>
      <c r="M4835" s="317"/>
      <c r="N4835" s="698"/>
      <c r="O4835" s="318"/>
      <c r="P4835" s="319"/>
      <c r="Q4835" s="320"/>
      <c r="R4835" s="319"/>
      <c r="S4835" s="319"/>
      <c r="T4835" s="320"/>
      <c r="U4835" s="321"/>
      <c r="V4835" s="270"/>
    </row>
    <row r="4836" spans="3:22">
      <c r="C4836" s="1">
        <f>+IF(D4836=1,COUNTIF($D$2:D4836,D4836),0)</f>
        <v>0</v>
      </c>
      <c r="D4836" s="1">
        <f>+COUNTIF($E$2:E4836,E4836)</f>
        <v>2057</v>
      </c>
      <c r="E4836" s="1" t="str">
        <f t="shared" si="150"/>
        <v/>
      </c>
      <c r="F4836" s="323">
        <f t="shared" si="151"/>
        <v>4834</v>
      </c>
      <c r="G4836" s="317"/>
      <c r="H4836" s="317"/>
      <c r="I4836" s="317"/>
      <c r="J4836" s="317"/>
      <c r="K4836" s="317"/>
      <c r="L4836" s="317"/>
      <c r="M4836" s="317"/>
      <c r="N4836" s="698"/>
      <c r="O4836" s="318"/>
      <c r="P4836" s="319"/>
      <c r="Q4836" s="320"/>
      <c r="R4836" s="319"/>
      <c r="S4836" s="319"/>
      <c r="T4836" s="320"/>
      <c r="U4836" s="321"/>
      <c r="V4836" s="270"/>
    </row>
    <row r="4837" spans="3:22">
      <c r="C4837" s="1">
        <f>+IF(D4837=1,COUNTIF($D$2:D4837,D4837),0)</f>
        <v>0</v>
      </c>
      <c r="D4837" s="1">
        <f>+COUNTIF($E$2:E4837,E4837)</f>
        <v>2058</v>
      </c>
      <c r="E4837" s="1" t="str">
        <f t="shared" si="150"/>
        <v/>
      </c>
      <c r="F4837" s="323">
        <f t="shared" si="151"/>
        <v>4835</v>
      </c>
      <c r="G4837" s="317"/>
      <c r="H4837" s="317"/>
      <c r="I4837" s="317"/>
      <c r="J4837" s="317"/>
      <c r="K4837" s="317"/>
      <c r="L4837" s="317"/>
      <c r="M4837" s="317"/>
      <c r="N4837" s="698"/>
      <c r="O4837" s="318"/>
      <c r="P4837" s="319"/>
      <c r="Q4837" s="320"/>
      <c r="R4837" s="319"/>
      <c r="S4837" s="319"/>
      <c r="T4837" s="320"/>
      <c r="U4837" s="321"/>
      <c r="V4837" s="270"/>
    </row>
    <row r="4838" spans="3:22">
      <c r="C4838" s="1">
        <f>+IF(D4838=1,COUNTIF($D$2:D4838,D4838),0)</f>
        <v>0</v>
      </c>
      <c r="D4838" s="1">
        <f>+COUNTIF($E$2:E4838,E4838)</f>
        <v>2059</v>
      </c>
      <c r="E4838" s="1" t="str">
        <f t="shared" si="150"/>
        <v/>
      </c>
      <c r="F4838" s="323">
        <f t="shared" si="151"/>
        <v>4836</v>
      </c>
      <c r="G4838" s="317"/>
      <c r="H4838" s="317"/>
      <c r="I4838" s="317"/>
      <c r="J4838" s="317"/>
      <c r="K4838" s="317"/>
      <c r="L4838" s="317"/>
      <c r="M4838" s="317"/>
      <c r="N4838" s="698"/>
      <c r="O4838" s="318"/>
      <c r="P4838" s="319"/>
      <c r="Q4838" s="320"/>
      <c r="R4838" s="319"/>
      <c r="S4838" s="319"/>
      <c r="T4838" s="320"/>
      <c r="U4838" s="321"/>
      <c r="V4838" s="270"/>
    </row>
    <row r="4839" spans="3:22">
      <c r="C4839" s="1">
        <f>+IF(D4839=1,COUNTIF($D$2:D4839,D4839),0)</f>
        <v>0</v>
      </c>
      <c r="D4839" s="1">
        <f>+COUNTIF($E$2:E4839,E4839)</f>
        <v>2060</v>
      </c>
      <c r="E4839" s="1" t="str">
        <f t="shared" si="150"/>
        <v/>
      </c>
      <c r="F4839" s="323">
        <f t="shared" si="151"/>
        <v>4837</v>
      </c>
      <c r="G4839" s="317"/>
      <c r="H4839" s="317"/>
      <c r="I4839" s="317"/>
      <c r="J4839" s="317"/>
      <c r="K4839" s="317"/>
      <c r="L4839" s="317"/>
      <c r="M4839" s="317"/>
      <c r="N4839" s="698"/>
      <c r="O4839" s="318"/>
      <c r="P4839" s="319"/>
      <c r="Q4839" s="320"/>
      <c r="R4839" s="319"/>
      <c r="S4839" s="319"/>
      <c r="T4839" s="320"/>
      <c r="U4839" s="321"/>
      <c r="V4839" s="270"/>
    </row>
    <row r="4840" spans="3:22">
      <c r="C4840" s="1">
        <f>+IF(D4840=1,COUNTIF($D$2:D4840,D4840),0)</f>
        <v>0</v>
      </c>
      <c r="D4840" s="1">
        <f>+COUNTIF($E$2:E4840,E4840)</f>
        <v>2061</v>
      </c>
      <c r="E4840" s="1" t="str">
        <f t="shared" si="150"/>
        <v/>
      </c>
      <c r="F4840" s="323">
        <f t="shared" si="151"/>
        <v>4838</v>
      </c>
      <c r="G4840" s="317"/>
      <c r="H4840" s="317"/>
      <c r="I4840" s="317"/>
      <c r="J4840" s="317"/>
      <c r="K4840" s="317"/>
      <c r="L4840" s="317"/>
      <c r="M4840" s="317"/>
      <c r="N4840" s="698"/>
      <c r="O4840" s="318"/>
      <c r="P4840" s="319"/>
      <c r="Q4840" s="320"/>
      <c r="R4840" s="319"/>
      <c r="S4840" s="319"/>
      <c r="T4840" s="320"/>
      <c r="U4840" s="321"/>
      <c r="V4840" s="270"/>
    </row>
    <row r="4841" spans="3:22">
      <c r="C4841" s="1">
        <f>+IF(D4841=1,COUNTIF($D$2:D4841,D4841),0)</f>
        <v>0</v>
      </c>
      <c r="D4841" s="1">
        <f>+COUNTIF($E$2:E4841,E4841)</f>
        <v>2062</v>
      </c>
      <c r="E4841" s="1" t="str">
        <f t="shared" si="150"/>
        <v/>
      </c>
      <c r="F4841" s="323">
        <f t="shared" si="151"/>
        <v>4839</v>
      </c>
      <c r="G4841" s="317"/>
      <c r="H4841" s="317"/>
      <c r="I4841" s="317"/>
      <c r="J4841" s="317"/>
      <c r="K4841" s="317"/>
      <c r="L4841" s="317"/>
      <c r="M4841" s="317"/>
      <c r="N4841" s="698"/>
      <c r="O4841" s="318"/>
      <c r="P4841" s="319"/>
      <c r="Q4841" s="320"/>
      <c r="R4841" s="319"/>
      <c r="S4841" s="319"/>
      <c r="T4841" s="320"/>
      <c r="U4841" s="321"/>
      <c r="V4841" s="270"/>
    </row>
    <row r="4842" spans="3:22">
      <c r="C4842" s="1">
        <f>+IF(D4842=1,COUNTIF($D$2:D4842,D4842),0)</f>
        <v>0</v>
      </c>
      <c r="D4842" s="1">
        <f>+COUNTIF($E$2:E4842,E4842)</f>
        <v>2063</v>
      </c>
      <c r="E4842" s="1" t="str">
        <f t="shared" si="150"/>
        <v/>
      </c>
      <c r="F4842" s="323">
        <f t="shared" si="151"/>
        <v>4840</v>
      </c>
      <c r="G4842" s="317"/>
      <c r="H4842" s="317"/>
      <c r="I4842" s="317"/>
      <c r="J4842" s="317"/>
      <c r="K4842" s="317"/>
      <c r="L4842" s="317"/>
      <c r="M4842" s="317"/>
      <c r="N4842" s="698"/>
      <c r="O4842" s="318"/>
      <c r="P4842" s="319"/>
      <c r="Q4842" s="320"/>
      <c r="R4842" s="319"/>
      <c r="S4842" s="319"/>
      <c r="T4842" s="320"/>
      <c r="U4842" s="321"/>
      <c r="V4842" s="270"/>
    </row>
    <row r="4843" spans="3:22">
      <c r="C4843" s="1">
        <f>+IF(D4843=1,COUNTIF($D$2:D4843,D4843),0)</f>
        <v>0</v>
      </c>
      <c r="D4843" s="1">
        <f>+COUNTIF($E$2:E4843,E4843)</f>
        <v>2064</v>
      </c>
      <c r="E4843" s="1" t="str">
        <f t="shared" si="150"/>
        <v/>
      </c>
      <c r="F4843" s="323">
        <f t="shared" si="151"/>
        <v>4841</v>
      </c>
      <c r="G4843" s="317"/>
      <c r="H4843" s="317"/>
      <c r="I4843" s="317"/>
      <c r="J4843" s="317"/>
      <c r="K4843" s="317"/>
      <c r="L4843" s="317"/>
      <c r="M4843" s="317"/>
      <c r="N4843" s="698"/>
      <c r="O4843" s="318"/>
      <c r="P4843" s="319"/>
      <c r="Q4843" s="320"/>
      <c r="R4843" s="319"/>
      <c r="S4843" s="319"/>
      <c r="T4843" s="320"/>
      <c r="U4843" s="321"/>
      <c r="V4843" s="270"/>
    </row>
    <row r="4844" spans="3:22">
      <c r="C4844" s="1">
        <f>+IF(D4844=1,COUNTIF($D$2:D4844,D4844),0)</f>
        <v>0</v>
      </c>
      <c r="D4844" s="1">
        <f>+COUNTIF($E$2:E4844,E4844)</f>
        <v>2065</v>
      </c>
      <c r="E4844" s="1" t="str">
        <f t="shared" si="150"/>
        <v/>
      </c>
      <c r="F4844" s="323">
        <f t="shared" si="151"/>
        <v>4842</v>
      </c>
      <c r="G4844" s="317"/>
      <c r="H4844" s="317"/>
      <c r="I4844" s="317"/>
      <c r="J4844" s="317"/>
      <c r="K4844" s="317"/>
      <c r="L4844" s="317"/>
      <c r="M4844" s="317"/>
      <c r="N4844" s="698"/>
      <c r="O4844" s="318"/>
      <c r="P4844" s="319"/>
      <c r="Q4844" s="320"/>
      <c r="R4844" s="319"/>
      <c r="S4844" s="319"/>
      <c r="T4844" s="320"/>
      <c r="U4844" s="321"/>
      <c r="V4844" s="270"/>
    </row>
    <row r="4845" spans="3:22">
      <c r="C4845" s="1">
        <f>+IF(D4845=1,COUNTIF($D$2:D4845,D4845),0)</f>
        <v>0</v>
      </c>
      <c r="D4845" s="1">
        <f>+COUNTIF($E$2:E4845,E4845)</f>
        <v>2066</v>
      </c>
      <c r="E4845" s="1" t="str">
        <f t="shared" si="150"/>
        <v/>
      </c>
      <c r="F4845" s="323">
        <f t="shared" si="151"/>
        <v>4843</v>
      </c>
      <c r="G4845" s="317"/>
      <c r="H4845" s="317"/>
      <c r="I4845" s="317"/>
      <c r="J4845" s="317"/>
      <c r="K4845" s="317"/>
      <c r="L4845" s="317"/>
      <c r="M4845" s="317"/>
      <c r="N4845" s="698"/>
      <c r="O4845" s="318"/>
      <c r="P4845" s="319"/>
      <c r="Q4845" s="320"/>
      <c r="R4845" s="319"/>
      <c r="S4845" s="319"/>
      <c r="T4845" s="320"/>
      <c r="U4845" s="321"/>
      <c r="V4845" s="270"/>
    </row>
    <row r="4846" spans="3:22">
      <c r="C4846" s="1">
        <f>+IF(D4846=1,COUNTIF($D$2:D4846,D4846),0)</f>
        <v>0</v>
      </c>
      <c r="D4846" s="1">
        <f>+COUNTIF($E$2:E4846,E4846)</f>
        <v>2067</v>
      </c>
      <c r="E4846" s="1" t="str">
        <f t="shared" si="150"/>
        <v/>
      </c>
      <c r="F4846" s="323">
        <f t="shared" si="151"/>
        <v>4844</v>
      </c>
      <c r="G4846" s="317"/>
      <c r="H4846" s="317"/>
      <c r="I4846" s="317"/>
      <c r="J4846" s="317"/>
      <c r="K4846" s="317"/>
      <c r="L4846" s="317"/>
      <c r="M4846" s="317"/>
      <c r="N4846" s="698"/>
      <c r="O4846" s="318"/>
      <c r="P4846" s="319"/>
      <c r="Q4846" s="320"/>
      <c r="R4846" s="319"/>
      <c r="S4846" s="319"/>
      <c r="T4846" s="320"/>
      <c r="U4846" s="321"/>
      <c r="V4846" s="270"/>
    </row>
    <row r="4847" spans="3:22">
      <c r="C4847" s="1">
        <f>+IF(D4847=1,COUNTIF($D$2:D4847,D4847),0)</f>
        <v>0</v>
      </c>
      <c r="D4847" s="1">
        <f>+COUNTIF($E$2:E4847,E4847)</f>
        <v>2068</v>
      </c>
      <c r="E4847" s="1" t="str">
        <f t="shared" si="150"/>
        <v/>
      </c>
      <c r="F4847" s="323">
        <f t="shared" si="151"/>
        <v>4845</v>
      </c>
      <c r="G4847" s="317"/>
      <c r="H4847" s="317"/>
      <c r="I4847" s="317"/>
      <c r="J4847" s="317"/>
      <c r="K4847" s="317"/>
      <c r="L4847" s="317"/>
      <c r="M4847" s="317"/>
      <c r="N4847" s="698"/>
      <c r="O4847" s="318"/>
      <c r="P4847" s="319"/>
      <c r="Q4847" s="320"/>
      <c r="R4847" s="319"/>
      <c r="S4847" s="319"/>
      <c r="T4847" s="320"/>
      <c r="U4847" s="321"/>
      <c r="V4847" s="270"/>
    </row>
    <row r="4848" spans="3:22">
      <c r="C4848" s="1">
        <f>+IF(D4848=1,COUNTIF($D$2:D4848,D4848),0)</f>
        <v>0</v>
      </c>
      <c r="D4848" s="1">
        <f>+COUNTIF($E$2:E4848,E4848)</f>
        <v>2069</v>
      </c>
      <c r="E4848" s="1" t="str">
        <f t="shared" si="150"/>
        <v/>
      </c>
      <c r="F4848" s="323">
        <f t="shared" si="151"/>
        <v>4846</v>
      </c>
      <c r="G4848" s="317"/>
      <c r="H4848" s="317"/>
      <c r="I4848" s="317"/>
      <c r="J4848" s="317"/>
      <c r="K4848" s="317"/>
      <c r="L4848" s="317"/>
      <c r="M4848" s="317"/>
      <c r="N4848" s="698"/>
      <c r="O4848" s="318"/>
      <c r="P4848" s="319"/>
      <c r="Q4848" s="320"/>
      <c r="R4848" s="319"/>
      <c r="S4848" s="319"/>
      <c r="T4848" s="320"/>
      <c r="U4848" s="321"/>
      <c r="V4848" s="270"/>
    </row>
    <row r="4849" spans="3:22">
      <c r="C4849" s="1">
        <f>+IF(D4849=1,COUNTIF($D$2:D4849,D4849),0)</f>
        <v>0</v>
      </c>
      <c r="D4849" s="1">
        <f>+COUNTIF($E$2:E4849,E4849)</f>
        <v>2070</v>
      </c>
      <c r="E4849" s="1" t="str">
        <f t="shared" si="150"/>
        <v/>
      </c>
      <c r="F4849" s="323">
        <f t="shared" si="151"/>
        <v>4847</v>
      </c>
      <c r="G4849" s="317"/>
      <c r="H4849" s="317"/>
      <c r="I4849" s="317"/>
      <c r="J4849" s="317"/>
      <c r="K4849" s="317"/>
      <c r="L4849" s="317"/>
      <c r="M4849" s="317"/>
      <c r="N4849" s="698"/>
      <c r="O4849" s="318"/>
      <c r="P4849" s="319"/>
      <c r="Q4849" s="320"/>
      <c r="R4849" s="319"/>
      <c r="S4849" s="319"/>
      <c r="T4849" s="320"/>
      <c r="U4849" s="321"/>
      <c r="V4849" s="270"/>
    </row>
    <row r="4850" spans="3:22">
      <c r="C4850" s="1">
        <f>+IF(D4850=1,COUNTIF($D$2:D4850,D4850),0)</f>
        <v>0</v>
      </c>
      <c r="D4850" s="1">
        <f>+COUNTIF($E$2:E4850,E4850)</f>
        <v>2071</v>
      </c>
      <c r="E4850" s="1" t="str">
        <f t="shared" si="150"/>
        <v/>
      </c>
      <c r="F4850" s="323">
        <f t="shared" si="151"/>
        <v>4848</v>
      </c>
      <c r="G4850" s="317"/>
      <c r="H4850" s="317"/>
      <c r="I4850" s="317"/>
      <c r="J4850" s="317"/>
      <c r="K4850" s="317"/>
      <c r="L4850" s="317"/>
      <c r="M4850" s="317"/>
      <c r="N4850" s="698"/>
      <c r="O4850" s="318"/>
      <c r="P4850" s="319"/>
      <c r="Q4850" s="320"/>
      <c r="R4850" s="319"/>
      <c r="S4850" s="319"/>
      <c r="T4850" s="320"/>
      <c r="U4850" s="321"/>
      <c r="V4850" s="270"/>
    </row>
    <row r="4851" spans="3:22">
      <c r="C4851" s="1">
        <f>+IF(D4851=1,COUNTIF($D$2:D4851,D4851),0)</f>
        <v>0</v>
      </c>
      <c r="D4851" s="1">
        <f>+COUNTIF($E$2:E4851,E4851)</f>
        <v>2072</v>
      </c>
      <c r="E4851" s="1" t="str">
        <f t="shared" si="150"/>
        <v/>
      </c>
      <c r="F4851" s="323">
        <f t="shared" si="151"/>
        <v>4849</v>
      </c>
      <c r="G4851" s="317"/>
      <c r="H4851" s="317"/>
      <c r="I4851" s="317"/>
      <c r="J4851" s="317"/>
      <c r="K4851" s="317"/>
      <c r="L4851" s="317"/>
      <c r="M4851" s="317"/>
      <c r="N4851" s="698"/>
      <c r="O4851" s="318"/>
      <c r="P4851" s="319"/>
      <c r="Q4851" s="320"/>
      <c r="R4851" s="319"/>
      <c r="S4851" s="319"/>
      <c r="T4851" s="320"/>
      <c r="U4851" s="321"/>
      <c r="V4851" s="270"/>
    </row>
    <row r="4852" spans="3:22">
      <c r="C4852" s="1">
        <f>+IF(D4852=1,COUNTIF($D$2:D4852,D4852),0)</f>
        <v>0</v>
      </c>
      <c r="D4852" s="1">
        <f>+COUNTIF($E$2:E4852,E4852)</f>
        <v>2073</v>
      </c>
      <c r="E4852" s="1" t="str">
        <f t="shared" si="150"/>
        <v/>
      </c>
      <c r="F4852" s="323">
        <f t="shared" si="151"/>
        <v>4850</v>
      </c>
      <c r="G4852" s="317"/>
      <c r="H4852" s="317"/>
      <c r="I4852" s="317"/>
      <c r="J4852" s="317"/>
      <c r="K4852" s="317"/>
      <c r="L4852" s="317"/>
      <c r="M4852" s="317"/>
      <c r="N4852" s="698"/>
      <c r="O4852" s="318"/>
      <c r="P4852" s="319"/>
      <c r="Q4852" s="320"/>
      <c r="R4852" s="319"/>
      <c r="S4852" s="319"/>
      <c r="T4852" s="320"/>
      <c r="U4852" s="321"/>
      <c r="V4852" s="270"/>
    </row>
    <row r="4853" spans="3:22">
      <c r="C4853" s="1">
        <f>+IF(D4853=1,COUNTIF($D$2:D4853,D4853),0)</f>
        <v>0</v>
      </c>
      <c r="D4853" s="1">
        <f>+COUNTIF($E$2:E4853,E4853)</f>
        <v>2074</v>
      </c>
      <c r="E4853" s="1" t="str">
        <f t="shared" si="150"/>
        <v/>
      </c>
      <c r="F4853" s="323">
        <f t="shared" si="151"/>
        <v>4851</v>
      </c>
      <c r="G4853" s="317"/>
      <c r="H4853" s="317"/>
      <c r="I4853" s="317"/>
      <c r="J4853" s="317"/>
      <c r="K4853" s="317"/>
      <c r="L4853" s="317"/>
      <c r="M4853" s="317"/>
      <c r="N4853" s="698"/>
      <c r="O4853" s="318"/>
      <c r="P4853" s="319"/>
      <c r="Q4853" s="320"/>
      <c r="R4853" s="319"/>
      <c r="S4853" s="319"/>
      <c r="T4853" s="320"/>
      <c r="U4853" s="321"/>
      <c r="V4853" s="270"/>
    </row>
    <row r="4854" spans="3:22">
      <c r="C4854" s="1">
        <f>+IF(D4854=1,COUNTIF($D$2:D4854,D4854),0)</f>
        <v>0</v>
      </c>
      <c r="D4854" s="1">
        <f>+COUNTIF($E$2:E4854,E4854)</f>
        <v>2075</v>
      </c>
      <c r="E4854" s="1" t="str">
        <f t="shared" si="150"/>
        <v/>
      </c>
      <c r="F4854" s="323">
        <f t="shared" si="151"/>
        <v>4852</v>
      </c>
      <c r="G4854" s="317"/>
      <c r="H4854" s="317"/>
      <c r="I4854" s="317"/>
      <c r="J4854" s="317"/>
      <c r="K4854" s="317"/>
      <c r="L4854" s="317"/>
      <c r="M4854" s="317"/>
      <c r="N4854" s="698"/>
      <c r="O4854" s="318"/>
      <c r="P4854" s="319"/>
      <c r="Q4854" s="320"/>
      <c r="R4854" s="319"/>
      <c r="S4854" s="319"/>
      <c r="T4854" s="320"/>
      <c r="U4854" s="321"/>
      <c r="V4854" s="270"/>
    </row>
    <row r="4855" spans="3:22">
      <c r="C4855" s="1">
        <f>+IF(D4855=1,COUNTIF($D$2:D4855,D4855),0)</f>
        <v>0</v>
      </c>
      <c r="D4855" s="1">
        <f>+COUNTIF($E$2:E4855,E4855)</f>
        <v>2076</v>
      </c>
      <c r="E4855" s="1" t="str">
        <f t="shared" si="150"/>
        <v/>
      </c>
      <c r="F4855" s="323">
        <f t="shared" si="151"/>
        <v>4853</v>
      </c>
      <c r="G4855" s="317"/>
      <c r="H4855" s="317"/>
      <c r="I4855" s="317"/>
      <c r="J4855" s="317"/>
      <c r="K4855" s="317"/>
      <c r="L4855" s="317"/>
      <c r="M4855" s="317"/>
      <c r="N4855" s="698"/>
      <c r="O4855" s="318"/>
      <c r="P4855" s="319"/>
      <c r="Q4855" s="320"/>
      <c r="R4855" s="319"/>
      <c r="S4855" s="319"/>
      <c r="T4855" s="320"/>
      <c r="U4855" s="321"/>
      <c r="V4855" s="270"/>
    </row>
    <row r="4856" spans="3:22">
      <c r="C4856" s="1">
        <f>+IF(D4856=1,COUNTIF($D$2:D4856,D4856),0)</f>
        <v>0</v>
      </c>
      <c r="D4856" s="1">
        <f>+COUNTIF($E$2:E4856,E4856)</f>
        <v>2077</v>
      </c>
      <c r="E4856" s="1" t="str">
        <f t="shared" si="150"/>
        <v/>
      </c>
      <c r="F4856" s="323">
        <f t="shared" si="151"/>
        <v>4854</v>
      </c>
      <c r="G4856" s="317"/>
      <c r="H4856" s="317"/>
      <c r="I4856" s="317"/>
      <c r="J4856" s="317"/>
      <c r="K4856" s="317"/>
      <c r="L4856" s="317"/>
      <c r="M4856" s="317"/>
      <c r="N4856" s="698"/>
      <c r="O4856" s="318"/>
      <c r="P4856" s="319"/>
      <c r="Q4856" s="320"/>
      <c r="R4856" s="319"/>
      <c r="S4856" s="319"/>
      <c r="T4856" s="320"/>
      <c r="U4856" s="321"/>
      <c r="V4856" s="270"/>
    </row>
    <row r="4857" spans="3:22">
      <c r="C4857" s="1">
        <f>+IF(D4857=1,COUNTIF($D$2:D4857,D4857),0)</f>
        <v>0</v>
      </c>
      <c r="D4857" s="1">
        <f>+COUNTIF($E$2:E4857,E4857)</f>
        <v>2078</v>
      </c>
      <c r="E4857" s="1" t="str">
        <f t="shared" si="150"/>
        <v/>
      </c>
      <c r="F4857" s="323">
        <f t="shared" si="151"/>
        <v>4855</v>
      </c>
      <c r="G4857" s="317"/>
      <c r="H4857" s="317"/>
      <c r="I4857" s="317"/>
      <c r="J4857" s="317"/>
      <c r="K4857" s="317"/>
      <c r="L4857" s="317"/>
      <c r="M4857" s="317"/>
      <c r="N4857" s="698"/>
      <c r="O4857" s="318"/>
      <c r="P4857" s="319"/>
      <c r="Q4857" s="320"/>
      <c r="R4857" s="319"/>
      <c r="S4857" s="319"/>
      <c r="T4857" s="320"/>
      <c r="U4857" s="321"/>
      <c r="V4857" s="270"/>
    </row>
    <row r="4858" spans="3:22">
      <c r="C4858" s="1">
        <f>+IF(D4858=1,COUNTIF($D$2:D4858,D4858),0)</f>
        <v>0</v>
      </c>
      <c r="D4858" s="1">
        <f>+COUNTIF($E$2:E4858,E4858)</f>
        <v>2079</v>
      </c>
      <c r="E4858" s="1" t="str">
        <f t="shared" si="150"/>
        <v/>
      </c>
      <c r="F4858" s="323">
        <f t="shared" si="151"/>
        <v>4856</v>
      </c>
      <c r="G4858" s="317"/>
      <c r="H4858" s="317"/>
      <c r="I4858" s="317"/>
      <c r="J4858" s="317"/>
      <c r="K4858" s="317"/>
      <c r="L4858" s="317"/>
      <c r="M4858" s="317"/>
      <c r="N4858" s="698"/>
      <c r="O4858" s="318"/>
      <c r="P4858" s="319"/>
      <c r="Q4858" s="320"/>
      <c r="R4858" s="319"/>
      <c r="S4858" s="319"/>
      <c r="T4858" s="320"/>
      <c r="U4858" s="321"/>
      <c r="V4858" s="270"/>
    </row>
    <row r="4859" spans="3:22">
      <c r="C4859" s="1">
        <f>+IF(D4859=1,COUNTIF($D$2:D4859,D4859),0)</f>
        <v>0</v>
      </c>
      <c r="D4859" s="1">
        <f>+COUNTIF($E$2:E4859,E4859)</f>
        <v>2080</v>
      </c>
      <c r="E4859" s="1" t="str">
        <f t="shared" si="150"/>
        <v/>
      </c>
      <c r="F4859" s="323">
        <f t="shared" si="151"/>
        <v>4857</v>
      </c>
      <c r="G4859" s="317"/>
      <c r="H4859" s="317"/>
      <c r="I4859" s="317"/>
      <c r="J4859" s="317"/>
      <c r="K4859" s="317"/>
      <c r="L4859" s="317"/>
      <c r="M4859" s="317"/>
      <c r="N4859" s="698"/>
      <c r="O4859" s="318"/>
      <c r="P4859" s="319"/>
      <c r="Q4859" s="320"/>
      <c r="R4859" s="319"/>
      <c r="S4859" s="319"/>
      <c r="T4859" s="320"/>
      <c r="U4859" s="321"/>
      <c r="V4859" s="270"/>
    </row>
    <row r="4860" spans="3:22">
      <c r="C4860" s="1">
        <f>+IF(D4860=1,COUNTIF($D$2:D4860,D4860),0)</f>
        <v>0</v>
      </c>
      <c r="D4860" s="1">
        <f>+COUNTIF($E$2:E4860,E4860)</f>
        <v>2081</v>
      </c>
      <c r="E4860" s="1" t="str">
        <f t="shared" si="150"/>
        <v/>
      </c>
      <c r="F4860" s="323">
        <f t="shared" si="151"/>
        <v>4858</v>
      </c>
      <c r="G4860" s="317"/>
      <c r="H4860" s="317"/>
      <c r="I4860" s="317"/>
      <c r="J4860" s="317"/>
      <c r="K4860" s="317"/>
      <c r="L4860" s="317"/>
      <c r="M4860" s="317"/>
      <c r="N4860" s="698"/>
      <c r="O4860" s="318"/>
      <c r="P4860" s="319"/>
      <c r="Q4860" s="320"/>
      <c r="R4860" s="319"/>
      <c r="S4860" s="319"/>
      <c r="T4860" s="320"/>
      <c r="U4860" s="321"/>
      <c r="V4860" s="270"/>
    </row>
    <row r="4861" spans="3:22">
      <c r="C4861" s="1">
        <f>+IF(D4861=1,COUNTIF($D$2:D4861,D4861),0)</f>
        <v>0</v>
      </c>
      <c r="D4861" s="1">
        <f>+COUNTIF($E$2:E4861,E4861)</f>
        <v>2082</v>
      </c>
      <c r="E4861" s="1" t="str">
        <f t="shared" si="150"/>
        <v/>
      </c>
      <c r="F4861" s="323">
        <f t="shared" si="151"/>
        <v>4859</v>
      </c>
      <c r="G4861" s="317"/>
      <c r="H4861" s="317"/>
      <c r="I4861" s="317"/>
      <c r="J4861" s="317"/>
      <c r="K4861" s="317"/>
      <c r="L4861" s="317"/>
      <c r="M4861" s="317"/>
      <c r="N4861" s="698"/>
      <c r="O4861" s="318"/>
      <c r="P4861" s="319"/>
      <c r="Q4861" s="320"/>
      <c r="R4861" s="319"/>
      <c r="S4861" s="319"/>
      <c r="T4861" s="320"/>
      <c r="U4861" s="321"/>
      <c r="V4861" s="270"/>
    </row>
    <row r="4862" spans="3:22">
      <c r="C4862" s="1">
        <f>+IF(D4862=1,COUNTIF($D$2:D4862,D4862),0)</f>
        <v>0</v>
      </c>
      <c r="D4862" s="1">
        <f>+COUNTIF($E$2:E4862,E4862)</f>
        <v>2083</v>
      </c>
      <c r="E4862" s="1" t="str">
        <f t="shared" si="150"/>
        <v/>
      </c>
      <c r="F4862" s="323">
        <f t="shared" si="151"/>
        <v>4860</v>
      </c>
      <c r="G4862" s="317"/>
      <c r="H4862" s="317"/>
      <c r="I4862" s="317"/>
      <c r="J4862" s="317"/>
      <c r="K4862" s="317"/>
      <c r="L4862" s="317"/>
      <c r="M4862" s="317"/>
      <c r="N4862" s="698"/>
      <c r="O4862" s="318"/>
      <c r="P4862" s="319"/>
      <c r="Q4862" s="320"/>
      <c r="R4862" s="319"/>
      <c r="S4862" s="319"/>
      <c r="T4862" s="320"/>
      <c r="U4862" s="321"/>
      <c r="V4862" s="270"/>
    </row>
    <row r="4863" spans="3:22">
      <c r="C4863" s="1">
        <f>+IF(D4863=1,COUNTIF($D$2:D4863,D4863),0)</f>
        <v>0</v>
      </c>
      <c r="D4863" s="1">
        <f>+COUNTIF($E$2:E4863,E4863)</f>
        <v>2084</v>
      </c>
      <c r="E4863" s="1" t="str">
        <f t="shared" si="150"/>
        <v/>
      </c>
      <c r="F4863" s="323">
        <f t="shared" si="151"/>
        <v>4861</v>
      </c>
      <c r="G4863" s="317"/>
      <c r="H4863" s="317"/>
      <c r="I4863" s="317"/>
      <c r="J4863" s="317"/>
      <c r="K4863" s="317"/>
      <c r="L4863" s="317"/>
      <c r="M4863" s="317"/>
      <c r="N4863" s="698"/>
      <c r="O4863" s="318"/>
      <c r="P4863" s="319"/>
      <c r="Q4863" s="320"/>
      <c r="R4863" s="319"/>
      <c r="S4863" s="319"/>
      <c r="T4863" s="320"/>
      <c r="U4863" s="321"/>
      <c r="V4863" s="270"/>
    </row>
    <row r="4864" spans="3:22">
      <c r="C4864" s="1">
        <f>+IF(D4864=1,COUNTIF($D$2:D4864,D4864),0)</f>
        <v>0</v>
      </c>
      <c r="D4864" s="1">
        <f>+COUNTIF($E$2:E4864,E4864)</f>
        <v>2085</v>
      </c>
      <c r="E4864" s="1" t="str">
        <f t="shared" si="150"/>
        <v/>
      </c>
      <c r="F4864" s="323">
        <f t="shared" si="151"/>
        <v>4862</v>
      </c>
      <c r="G4864" s="317"/>
      <c r="H4864" s="317"/>
      <c r="I4864" s="317"/>
      <c r="J4864" s="317"/>
      <c r="K4864" s="317"/>
      <c r="L4864" s="317"/>
      <c r="M4864" s="317"/>
      <c r="N4864" s="698"/>
      <c r="O4864" s="318"/>
      <c r="P4864" s="319"/>
      <c r="Q4864" s="320"/>
      <c r="R4864" s="319"/>
      <c r="S4864" s="319"/>
      <c r="T4864" s="320"/>
      <c r="U4864" s="321"/>
      <c r="V4864" s="270"/>
    </row>
    <row r="4865" spans="3:22">
      <c r="C4865" s="1">
        <f>+IF(D4865=1,COUNTIF($D$2:D4865,D4865),0)</f>
        <v>0</v>
      </c>
      <c r="D4865" s="1">
        <f>+COUNTIF($E$2:E4865,E4865)</f>
        <v>2086</v>
      </c>
      <c r="E4865" s="1" t="str">
        <f t="shared" si="150"/>
        <v/>
      </c>
      <c r="F4865" s="323">
        <f t="shared" si="151"/>
        <v>4863</v>
      </c>
      <c r="G4865" s="317"/>
      <c r="H4865" s="317"/>
      <c r="I4865" s="317"/>
      <c r="J4865" s="317"/>
      <c r="K4865" s="317"/>
      <c r="L4865" s="317"/>
      <c r="M4865" s="317"/>
      <c r="N4865" s="698"/>
      <c r="O4865" s="318"/>
      <c r="P4865" s="319"/>
      <c r="Q4865" s="320"/>
      <c r="R4865" s="319"/>
      <c r="S4865" s="319"/>
      <c r="T4865" s="320"/>
      <c r="U4865" s="321"/>
      <c r="V4865" s="270"/>
    </row>
    <row r="4866" spans="3:22">
      <c r="C4866" s="1">
        <f>+IF(D4866=1,COUNTIF($D$2:D4866,D4866),0)</f>
        <v>0</v>
      </c>
      <c r="D4866" s="1">
        <f>+COUNTIF($E$2:E4866,E4866)</f>
        <v>2087</v>
      </c>
      <c r="E4866" s="1" t="str">
        <f t="shared" si="150"/>
        <v/>
      </c>
      <c r="F4866" s="323">
        <f t="shared" si="151"/>
        <v>4864</v>
      </c>
      <c r="G4866" s="317"/>
      <c r="H4866" s="317"/>
      <c r="I4866" s="317"/>
      <c r="J4866" s="317"/>
      <c r="K4866" s="317"/>
      <c r="L4866" s="317"/>
      <c r="M4866" s="317"/>
      <c r="N4866" s="698"/>
      <c r="O4866" s="318"/>
      <c r="P4866" s="319"/>
      <c r="Q4866" s="320"/>
      <c r="R4866" s="319"/>
      <c r="S4866" s="319"/>
      <c r="T4866" s="320"/>
      <c r="U4866" s="321"/>
      <c r="V4866" s="270"/>
    </row>
    <row r="4867" spans="3:22">
      <c r="C4867" s="1">
        <f>+IF(D4867=1,COUNTIF($D$2:D4867,D4867),0)</f>
        <v>0</v>
      </c>
      <c r="D4867" s="1">
        <f>+COUNTIF($E$2:E4867,E4867)</f>
        <v>2088</v>
      </c>
      <c r="E4867" s="1" t="str">
        <f t="shared" si="150"/>
        <v/>
      </c>
      <c r="F4867" s="323">
        <f t="shared" si="151"/>
        <v>4865</v>
      </c>
      <c r="G4867" s="317"/>
      <c r="H4867" s="317"/>
      <c r="I4867" s="317"/>
      <c r="J4867" s="317"/>
      <c r="K4867" s="317"/>
      <c r="L4867" s="317"/>
      <c r="M4867" s="317"/>
      <c r="N4867" s="698"/>
      <c r="O4867" s="318"/>
      <c r="P4867" s="319"/>
      <c r="Q4867" s="320"/>
      <c r="R4867" s="319"/>
      <c r="S4867" s="319"/>
      <c r="T4867" s="320"/>
      <c r="U4867" s="321"/>
      <c r="V4867" s="270"/>
    </row>
    <row r="4868" spans="3:22">
      <c r="C4868" s="1">
        <f>+IF(D4868=1,COUNTIF($D$2:D4868,D4868),0)</f>
        <v>0</v>
      </c>
      <c r="D4868" s="1">
        <f>+COUNTIF($E$2:E4868,E4868)</f>
        <v>2089</v>
      </c>
      <c r="E4868" s="1" t="str">
        <f t="shared" ref="E4868:E4931" si="152">+K4868&amp;N4868</f>
        <v/>
      </c>
      <c r="F4868" s="323">
        <f t="shared" si="151"/>
        <v>4866</v>
      </c>
      <c r="G4868" s="317"/>
      <c r="H4868" s="317"/>
      <c r="I4868" s="317"/>
      <c r="J4868" s="317"/>
      <c r="K4868" s="317"/>
      <c r="L4868" s="317"/>
      <c r="M4868" s="317"/>
      <c r="N4868" s="698"/>
      <c r="O4868" s="318"/>
      <c r="P4868" s="319"/>
      <c r="Q4868" s="320"/>
      <c r="R4868" s="319"/>
      <c r="S4868" s="319"/>
      <c r="T4868" s="320"/>
      <c r="U4868" s="321"/>
      <c r="V4868" s="270"/>
    </row>
    <row r="4869" spans="3:22">
      <c r="C4869" s="1">
        <f>+IF(D4869=1,COUNTIF($D$2:D4869,D4869),0)</f>
        <v>0</v>
      </c>
      <c r="D4869" s="1">
        <f>+COUNTIF($E$2:E4869,E4869)</f>
        <v>2090</v>
      </c>
      <c r="E4869" s="1" t="str">
        <f t="shared" si="152"/>
        <v/>
      </c>
      <c r="F4869" s="323">
        <f t="shared" ref="F4869:F4932" si="153">ROW()-2</f>
        <v>4867</v>
      </c>
      <c r="G4869" s="317"/>
      <c r="H4869" s="317"/>
      <c r="I4869" s="317"/>
      <c r="J4869" s="317"/>
      <c r="K4869" s="317"/>
      <c r="L4869" s="317"/>
      <c r="M4869" s="317"/>
      <c r="N4869" s="698"/>
      <c r="O4869" s="318"/>
      <c r="P4869" s="319"/>
      <c r="Q4869" s="320"/>
      <c r="R4869" s="319"/>
      <c r="S4869" s="319"/>
      <c r="T4869" s="320"/>
      <c r="U4869" s="321"/>
      <c r="V4869" s="270"/>
    </row>
    <row r="4870" spans="3:22">
      <c r="C4870" s="1">
        <f>+IF(D4870=1,COUNTIF($D$2:D4870,D4870),0)</f>
        <v>0</v>
      </c>
      <c r="D4870" s="1">
        <f>+COUNTIF($E$2:E4870,E4870)</f>
        <v>2091</v>
      </c>
      <c r="E4870" s="1" t="str">
        <f t="shared" si="152"/>
        <v/>
      </c>
      <c r="F4870" s="323">
        <f t="shared" si="153"/>
        <v>4868</v>
      </c>
      <c r="G4870" s="317"/>
      <c r="H4870" s="317"/>
      <c r="I4870" s="317"/>
      <c r="J4870" s="317"/>
      <c r="K4870" s="317"/>
      <c r="L4870" s="317"/>
      <c r="M4870" s="317"/>
      <c r="N4870" s="698"/>
      <c r="O4870" s="318"/>
      <c r="P4870" s="319"/>
      <c r="Q4870" s="320"/>
      <c r="R4870" s="319"/>
      <c r="S4870" s="319"/>
      <c r="T4870" s="320"/>
      <c r="U4870" s="321"/>
      <c r="V4870" s="270"/>
    </row>
    <row r="4871" spans="3:22">
      <c r="C4871" s="1">
        <f>+IF(D4871=1,COUNTIF($D$2:D4871,D4871),0)</f>
        <v>0</v>
      </c>
      <c r="D4871" s="1">
        <f>+COUNTIF($E$2:E4871,E4871)</f>
        <v>2092</v>
      </c>
      <c r="E4871" s="1" t="str">
        <f t="shared" si="152"/>
        <v/>
      </c>
      <c r="F4871" s="323">
        <f t="shared" si="153"/>
        <v>4869</v>
      </c>
      <c r="G4871" s="317"/>
      <c r="H4871" s="317"/>
      <c r="I4871" s="317"/>
      <c r="J4871" s="317"/>
      <c r="K4871" s="317"/>
      <c r="L4871" s="317"/>
      <c r="M4871" s="317"/>
      <c r="N4871" s="698"/>
      <c r="O4871" s="318"/>
      <c r="P4871" s="319"/>
      <c r="Q4871" s="320"/>
      <c r="R4871" s="319"/>
      <c r="S4871" s="319"/>
      <c r="T4871" s="320"/>
      <c r="U4871" s="321"/>
      <c r="V4871" s="270"/>
    </row>
    <row r="4872" spans="3:22">
      <c r="C4872" s="1">
        <f>+IF(D4872=1,COUNTIF($D$2:D4872,D4872),0)</f>
        <v>0</v>
      </c>
      <c r="D4872" s="1">
        <f>+COUNTIF($E$2:E4872,E4872)</f>
        <v>2093</v>
      </c>
      <c r="E4872" s="1" t="str">
        <f t="shared" si="152"/>
        <v/>
      </c>
      <c r="F4872" s="323">
        <f t="shared" si="153"/>
        <v>4870</v>
      </c>
      <c r="G4872" s="317"/>
      <c r="H4872" s="317"/>
      <c r="I4872" s="317"/>
      <c r="J4872" s="317"/>
      <c r="K4872" s="317"/>
      <c r="L4872" s="317"/>
      <c r="M4872" s="317"/>
      <c r="N4872" s="698"/>
      <c r="O4872" s="318"/>
      <c r="P4872" s="319"/>
      <c r="Q4872" s="320"/>
      <c r="R4872" s="319"/>
      <c r="S4872" s="319"/>
      <c r="T4872" s="320"/>
      <c r="U4872" s="321"/>
      <c r="V4872" s="270"/>
    </row>
    <row r="4873" spans="3:22">
      <c r="C4873" s="1">
        <f>+IF(D4873=1,COUNTIF($D$2:D4873,D4873),0)</f>
        <v>0</v>
      </c>
      <c r="D4873" s="1">
        <f>+COUNTIF($E$2:E4873,E4873)</f>
        <v>2094</v>
      </c>
      <c r="E4873" s="1" t="str">
        <f t="shared" si="152"/>
        <v/>
      </c>
      <c r="F4873" s="323">
        <f t="shared" si="153"/>
        <v>4871</v>
      </c>
      <c r="G4873" s="317"/>
      <c r="H4873" s="317"/>
      <c r="I4873" s="317"/>
      <c r="J4873" s="317"/>
      <c r="K4873" s="317"/>
      <c r="L4873" s="317"/>
      <c r="M4873" s="317"/>
      <c r="N4873" s="698"/>
      <c r="O4873" s="318"/>
      <c r="P4873" s="319"/>
      <c r="Q4873" s="320"/>
      <c r="R4873" s="319"/>
      <c r="S4873" s="319"/>
      <c r="T4873" s="320"/>
      <c r="U4873" s="321"/>
      <c r="V4873" s="270"/>
    </row>
    <row r="4874" spans="3:22">
      <c r="C4874" s="1">
        <f>+IF(D4874=1,COUNTIF($D$2:D4874,D4874),0)</f>
        <v>0</v>
      </c>
      <c r="D4874" s="1">
        <f>+COUNTIF($E$2:E4874,E4874)</f>
        <v>2095</v>
      </c>
      <c r="E4874" s="1" t="str">
        <f t="shared" si="152"/>
        <v/>
      </c>
      <c r="F4874" s="323">
        <f t="shared" si="153"/>
        <v>4872</v>
      </c>
      <c r="G4874" s="317"/>
      <c r="H4874" s="317"/>
      <c r="I4874" s="317"/>
      <c r="J4874" s="317"/>
      <c r="K4874" s="317"/>
      <c r="L4874" s="317"/>
      <c r="M4874" s="317"/>
      <c r="N4874" s="698"/>
      <c r="O4874" s="318"/>
      <c r="P4874" s="319"/>
      <c r="Q4874" s="320"/>
      <c r="R4874" s="319"/>
      <c r="S4874" s="319"/>
      <c r="T4874" s="320"/>
      <c r="U4874" s="321"/>
      <c r="V4874" s="270"/>
    </row>
    <row r="4875" spans="3:22">
      <c r="C4875" s="1">
        <f>+IF(D4875=1,COUNTIF($D$2:D4875,D4875),0)</f>
        <v>0</v>
      </c>
      <c r="D4875" s="1">
        <f>+COUNTIF($E$2:E4875,E4875)</f>
        <v>2096</v>
      </c>
      <c r="E4875" s="1" t="str">
        <f t="shared" si="152"/>
        <v/>
      </c>
      <c r="F4875" s="323">
        <f t="shared" si="153"/>
        <v>4873</v>
      </c>
      <c r="G4875" s="317"/>
      <c r="H4875" s="317"/>
      <c r="I4875" s="317"/>
      <c r="J4875" s="317"/>
      <c r="K4875" s="317"/>
      <c r="L4875" s="317"/>
      <c r="M4875" s="317"/>
      <c r="N4875" s="698"/>
      <c r="O4875" s="318"/>
      <c r="P4875" s="319"/>
      <c r="Q4875" s="320"/>
      <c r="R4875" s="319"/>
      <c r="S4875" s="319"/>
      <c r="T4875" s="320"/>
      <c r="U4875" s="321"/>
      <c r="V4875" s="270"/>
    </row>
    <row r="4876" spans="3:22">
      <c r="C4876" s="1">
        <f>+IF(D4876=1,COUNTIF($D$2:D4876,D4876),0)</f>
        <v>0</v>
      </c>
      <c r="D4876" s="1">
        <f>+COUNTIF($E$2:E4876,E4876)</f>
        <v>2097</v>
      </c>
      <c r="E4876" s="1" t="str">
        <f t="shared" si="152"/>
        <v/>
      </c>
      <c r="F4876" s="323">
        <f t="shared" si="153"/>
        <v>4874</v>
      </c>
      <c r="G4876" s="317"/>
      <c r="H4876" s="317"/>
      <c r="I4876" s="317"/>
      <c r="J4876" s="317"/>
      <c r="K4876" s="317"/>
      <c r="L4876" s="317"/>
      <c r="M4876" s="317"/>
      <c r="N4876" s="698"/>
      <c r="O4876" s="318"/>
      <c r="P4876" s="319"/>
      <c r="Q4876" s="320"/>
      <c r="R4876" s="319"/>
      <c r="S4876" s="319"/>
      <c r="T4876" s="320"/>
      <c r="U4876" s="321"/>
      <c r="V4876" s="270"/>
    </row>
    <row r="4877" spans="3:22">
      <c r="C4877" s="1">
        <f>+IF(D4877=1,COUNTIF($D$2:D4877,D4877),0)</f>
        <v>0</v>
      </c>
      <c r="D4877" s="1">
        <f>+COUNTIF($E$2:E4877,E4877)</f>
        <v>2098</v>
      </c>
      <c r="E4877" s="1" t="str">
        <f t="shared" si="152"/>
        <v/>
      </c>
      <c r="F4877" s="323">
        <f t="shared" si="153"/>
        <v>4875</v>
      </c>
      <c r="G4877" s="317"/>
      <c r="H4877" s="317"/>
      <c r="I4877" s="317"/>
      <c r="J4877" s="317"/>
      <c r="K4877" s="317"/>
      <c r="L4877" s="317"/>
      <c r="M4877" s="317"/>
      <c r="N4877" s="698"/>
      <c r="O4877" s="318"/>
      <c r="P4877" s="319"/>
      <c r="Q4877" s="320"/>
      <c r="R4877" s="319"/>
      <c r="S4877" s="319"/>
      <c r="T4877" s="320"/>
      <c r="U4877" s="321"/>
      <c r="V4877" s="270"/>
    </row>
    <row r="4878" spans="3:22">
      <c r="C4878" s="1">
        <f>+IF(D4878=1,COUNTIF($D$2:D4878,D4878),0)</f>
        <v>0</v>
      </c>
      <c r="D4878" s="1">
        <f>+COUNTIF($E$2:E4878,E4878)</f>
        <v>2099</v>
      </c>
      <c r="E4878" s="1" t="str">
        <f t="shared" si="152"/>
        <v/>
      </c>
      <c r="F4878" s="323">
        <f t="shared" si="153"/>
        <v>4876</v>
      </c>
      <c r="G4878" s="317"/>
      <c r="H4878" s="317"/>
      <c r="I4878" s="317"/>
      <c r="J4878" s="317"/>
      <c r="K4878" s="317"/>
      <c r="L4878" s="317"/>
      <c r="M4878" s="317"/>
      <c r="N4878" s="698"/>
      <c r="O4878" s="318"/>
      <c r="P4878" s="319"/>
      <c r="Q4878" s="320"/>
      <c r="R4878" s="319"/>
      <c r="S4878" s="319"/>
      <c r="T4878" s="320"/>
      <c r="U4878" s="321"/>
      <c r="V4878" s="270"/>
    </row>
    <row r="4879" spans="3:22">
      <c r="C4879" s="1">
        <f>+IF(D4879=1,COUNTIF($D$2:D4879,D4879),0)</f>
        <v>0</v>
      </c>
      <c r="D4879" s="1">
        <f>+COUNTIF($E$2:E4879,E4879)</f>
        <v>2100</v>
      </c>
      <c r="E4879" s="1" t="str">
        <f t="shared" si="152"/>
        <v/>
      </c>
      <c r="F4879" s="323">
        <f t="shared" si="153"/>
        <v>4877</v>
      </c>
      <c r="G4879" s="317"/>
      <c r="H4879" s="317"/>
      <c r="I4879" s="317"/>
      <c r="J4879" s="317"/>
      <c r="K4879" s="317"/>
      <c r="L4879" s="317"/>
      <c r="M4879" s="317"/>
      <c r="N4879" s="698"/>
      <c r="O4879" s="318"/>
      <c r="P4879" s="319"/>
      <c r="Q4879" s="320"/>
      <c r="R4879" s="319"/>
      <c r="S4879" s="319"/>
      <c r="T4879" s="320"/>
      <c r="U4879" s="321"/>
      <c r="V4879" s="270"/>
    </row>
    <row r="4880" spans="3:22">
      <c r="C4880" s="1">
        <f>+IF(D4880=1,COUNTIF($D$2:D4880,D4880),0)</f>
        <v>0</v>
      </c>
      <c r="D4880" s="1">
        <f>+COUNTIF($E$2:E4880,E4880)</f>
        <v>2101</v>
      </c>
      <c r="E4880" s="1" t="str">
        <f t="shared" si="152"/>
        <v/>
      </c>
      <c r="F4880" s="323">
        <f t="shared" si="153"/>
        <v>4878</v>
      </c>
      <c r="G4880" s="317"/>
      <c r="H4880" s="317"/>
      <c r="I4880" s="317"/>
      <c r="J4880" s="317"/>
      <c r="K4880" s="317"/>
      <c r="L4880" s="317"/>
      <c r="M4880" s="317"/>
      <c r="N4880" s="698"/>
      <c r="O4880" s="318"/>
      <c r="P4880" s="319"/>
      <c r="Q4880" s="320"/>
      <c r="R4880" s="319"/>
      <c r="S4880" s="319"/>
      <c r="T4880" s="320"/>
      <c r="U4880" s="321"/>
      <c r="V4880" s="270"/>
    </row>
    <row r="4881" spans="3:22">
      <c r="C4881" s="1">
        <f>+IF(D4881=1,COUNTIF($D$2:D4881,D4881),0)</f>
        <v>0</v>
      </c>
      <c r="D4881" s="1">
        <f>+COUNTIF($E$2:E4881,E4881)</f>
        <v>2102</v>
      </c>
      <c r="E4881" s="1" t="str">
        <f t="shared" si="152"/>
        <v/>
      </c>
      <c r="F4881" s="323">
        <f t="shared" si="153"/>
        <v>4879</v>
      </c>
      <c r="G4881" s="317"/>
      <c r="H4881" s="317"/>
      <c r="I4881" s="317"/>
      <c r="J4881" s="317"/>
      <c r="K4881" s="317"/>
      <c r="L4881" s="317"/>
      <c r="M4881" s="317"/>
      <c r="N4881" s="698"/>
      <c r="O4881" s="318"/>
      <c r="P4881" s="319"/>
      <c r="Q4881" s="320"/>
      <c r="R4881" s="319"/>
      <c r="S4881" s="319"/>
      <c r="T4881" s="320"/>
      <c r="U4881" s="321"/>
      <c r="V4881" s="270"/>
    </row>
    <row r="4882" spans="3:22">
      <c r="C4882" s="1">
        <f>+IF(D4882=1,COUNTIF($D$2:D4882,D4882),0)</f>
        <v>0</v>
      </c>
      <c r="D4882" s="1">
        <f>+COUNTIF($E$2:E4882,E4882)</f>
        <v>2103</v>
      </c>
      <c r="E4882" s="1" t="str">
        <f t="shared" si="152"/>
        <v/>
      </c>
      <c r="F4882" s="323">
        <f t="shared" si="153"/>
        <v>4880</v>
      </c>
      <c r="G4882" s="317"/>
      <c r="H4882" s="317"/>
      <c r="I4882" s="317"/>
      <c r="J4882" s="317"/>
      <c r="K4882" s="317"/>
      <c r="L4882" s="317"/>
      <c r="M4882" s="317"/>
      <c r="N4882" s="698"/>
      <c r="O4882" s="318"/>
      <c r="P4882" s="319"/>
      <c r="Q4882" s="320"/>
      <c r="R4882" s="319"/>
      <c r="S4882" s="319"/>
      <c r="T4882" s="320"/>
      <c r="U4882" s="321"/>
      <c r="V4882" s="270"/>
    </row>
    <row r="4883" spans="3:22">
      <c r="C4883" s="1">
        <f>+IF(D4883=1,COUNTIF($D$2:D4883,D4883),0)</f>
        <v>0</v>
      </c>
      <c r="D4883" s="1">
        <f>+COUNTIF($E$2:E4883,E4883)</f>
        <v>2104</v>
      </c>
      <c r="E4883" s="1" t="str">
        <f t="shared" si="152"/>
        <v/>
      </c>
      <c r="F4883" s="323">
        <f t="shared" si="153"/>
        <v>4881</v>
      </c>
      <c r="G4883" s="317"/>
      <c r="H4883" s="317"/>
      <c r="I4883" s="317"/>
      <c r="J4883" s="317"/>
      <c r="K4883" s="317"/>
      <c r="L4883" s="317"/>
      <c r="M4883" s="317"/>
      <c r="N4883" s="698"/>
      <c r="O4883" s="318"/>
      <c r="P4883" s="319"/>
      <c r="Q4883" s="320"/>
      <c r="R4883" s="319"/>
      <c r="S4883" s="319"/>
      <c r="T4883" s="320"/>
      <c r="U4883" s="321"/>
      <c r="V4883" s="270"/>
    </row>
    <row r="4884" spans="3:22">
      <c r="C4884" s="1">
        <f>+IF(D4884=1,COUNTIF($D$2:D4884,D4884),0)</f>
        <v>0</v>
      </c>
      <c r="D4884" s="1">
        <f>+COUNTIF($E$2:E4884,E4884)</f>
        <v>2105</v>
      </c>
      <c r="E4884" s="1" t="str">
        <f t="shared" si="152"/>
        <v/>
      </c>
      <c r="F4884" s="323">
        <f t="shared" si="153"/>
        <v>4882</v>
      </c>
      <c r="G4884" s="317"/>
      <c r="H4884" s="317"/>
      <c r="I4884" s="317"/>
      <c r="J4884" s="317"/>
      <c r="K4884" s="317"/>
      <c r="L4884" s="317"/>
      <c r="M4884" s="317"/>
      <c r="N4884" s="698"/>
      <c r="O4884" s="318"/>
      <c r="P4884" s="319"/>
      <c r="Q4884" s="320"/>
      <c r="R4884" s="319"/>
      <c r="S4884" s="319"/>
      <c r="T4884" s="320"/>
      <c r="U4884" s="321"/>
      <c r="V4884" s="270"/>
    </row>
    <row r="4885" spans="3:22">
      <c r="C4885" s="1">
        <f>+IF(D4885=1,COUNTIF($D$2:D4885,D4885),0)</f>
        <v>0</v>
      </c>
      <c r="D4885" s="1">
        <f>+COUNTIF($E$2:E4885,E4885)</f>
        <v>2106</v>
      </c>
      <c r="E4885" s="1" t="str">
        <f t="shared" si="152"/>
        <v/>
      </c>
      <c r="F4885" s="323">
        <f t="shared" si="153"/>
        <v>4883</v>
      </c>
      <c r="G4885" s="317"/>
      <c r="H4885" s="317"/>
      <c r="I4885" s="317"/>
      <c r="J4885" s="317"/>
      <c r="K4885" s="317"/>
      <c r="L4885" s="317"/>
      <c r="M4885" s="317"/>
      <c r="N4885" s="698"/>
      <c r="O4885" s="318"/>
      <c r="P4885" s="319"/>
      <c r="Q4885" s="320"/>
      <c r="R4885" s="319"/>
      <c r="S4885" s="319"/>
      <c r="T4885" s="320"/>
      <c r="U4885" s="321"/>
      <c r="V4885" s="270"/>
    </row>
    <row r="4886" spans="3:22">
      <c r="C4886" s="1">
        <f>+IF(D4886=1,COUNTIF($D$2:D4886,D4886),0)</f>
        <v>0</v>
      </c>
      <c r="D4886" s="1">
        <f>+COUNTIF($E$2:E4886,E4886)</f>
        <v>2107</v>
      </c>
      <c r="E4886" s="1" t="str">
        <f t="shared" si="152"/>
        <v/>
      </c>
      <c r="F4886" s="323">
        <f t="shared" si="153"/>
        <v>4884</v>
      </c>
      <c r="G4886" s="317"/>
      <c r="H4886" s="317"/>
      <c r="I4886" s="317"/>
      <c r="J4886" s="317"/>
      <c r="K4886" s="317"/>
      <c r="L4886" s="317"/>
      <c r="M4886" s="317"/>
      <c r="N4886" s="698"/>
      <c r="O4886" s="318"/>
      <c r="P4886" s="319"/>
      <c r="Q4886" s="320"/>
      <c r="R4886" s="319"/>
      <c r="S4886" s="319"/>
      <c r="T4886" s="320"/>
      <c r="U4886" s="321"/>
      <c r="V4886" s="270"/>
    </row>
    <row r="4887" spans="3:22">
      <c r="C4887" s="1">
        <f>+IF(D4887=1,COUNTIF($D$2:D4887,D4887),0)</f>
        <v>0</v>
      </c>
      <c r="D4887" s="1">
        <f>+COUNTIF($E$2:E4887,E4887)</f>
        <v>2108</v>
      </c>
      <c r="E4887" s="1" t="str">
        <f t="shared" si="152"/>
        <v/>
      </c>
      <c r="F4887" s="323">
        <f t="shared" si="153"/>
        <v>4885</v>
      </c>
      <c r="G4887" s="317"/>
      <c r="H4887" s="317"/>
      <c r="I4887" s="317"/>
      <c r="J4887" s="317"/>
      <c r="K4887" s="317"/>
      <c r="L4887" s="317"/>
      <c r="M4887" s="317"/>
      <c r="N4887" s="698"/>
      <c r="O4887" s="318"/>
      <c r="P4887" s="319"/>
      <c r="Q4887" s="320"/>
      <c r="R4887" s="319"/>
      <c r="S4887" s="319"/>
      <c r="T4887" s="320"/>
      <c r="U4887" s="321"/>
      <c r="V4887" s="270"/>
    </row>
    <row r="4888" spans="3:22">
      <c r="C4888" s="1">
        <f>+IF(D4888=1,COUNTIF($D$2:D4888,D4888),0)</f>
        <v>0</v>
      </c>
      <c r="D4888" s="1">
        <f>+COUNTIF($E$2:E4888,E4888)</f>
        <v>2109</v>
      </c>
      <c r="E4888" s="1" t="str">
        <f t="shared" si="152"/>
        <v/>
      </c>
      <c r="F4888" s="323">
        <f t="shared" si="153"/>
        <v>4886</v>
      </c>
      <c r="G4888" s="317"/>
      <c r="H4888" s="317"/>
      <c r="I4888" s="317"/>
      <c r="J4888" s="317"/>
      <c r="K4888" s="317"/>
      <c r="L4888" s="317"/>
      <c r="M4888" s="317"/>
      <c r="N4888" s="698"/>
      <c r="O4888" s="318"/>
      <c r="P4888" s="319"/>
      <c r="Q4888" s="320"/>
      <c r="R4888" s="319"/>
      <c r="S4888" s="319"/>
      <c r="T4888" s="320"/>
      <c r="U4888" s="321"/>
      <c r="V4888" s="270"/>
    </row>
    <row r="4889" spans="3:22">
      <c r="C4889" s="1">
        <f>+IF(D4889=1,COUNTIF($D$2:D4889,D4889),0)</f>
        <v>0</v>
      </c>
      <c r="D4889" s="1">
        <f>+COUNTIF($E$2:E4889,E4889)</f>
        <v>2110</v>
      </c>
      <c r="E4889" s="1" t="str">
        <f t="shared" si="152"/>
        <v/>
      </c>
      <c r="F4889" s="323">
        <f t="shared" si="153"/>
        <v>4887</v>
      </c>
      <c r="G4889" s="317"/>
      <c r="H4889" s="317"/>
      <c r="I4889" s="317"/>
      <c r="J4889" s="317"/>
      <c r="K4889" s="317"/>
      <c r="L4889" s="317"/>
      <c r="M4889" s="317"/>
      <c r="N4889" s="698"/>
      <c r="O4889" s="318"/>
      <c r="P4889" s="319"/>
      <c r="Q4889" s="320"/>
      <c r="R4889" s="319"/>
      <c r="S4889" s="319"/>
      <c r="T4889" s="320"/>
      <c r="U4889" s="321"/>
      <c r="V4889" s="270"/>
    </row>
    <row r="4890" spans="3:22">
      <c r="C4890" s="1">
        <f>+IF(D4890=1,COUNTIF($D$2:D4890,D4890),0)</f>
        <v>0</v>
      </c>
      <c r="D4890" s="1">
        <f>+COUNTIF($E$2:E4890,E4890)</f>
        <v>2111</v>
      </c>
      <c r="E4890" s="1" t="str">
        <f t="shared" si="152"/>
        <v/>
      </c>
      <c r="F4890" s="323">
        <f t="shared" si="153"/>
        <v>4888</v>
      </c>
      <c r="G4890" s="317"/>
      <c r="H4890" s="317"/>
      <c r="I4890" s="317"/>
      <c r="J4890" s="317"/>
      <c r="K4890" s="317"/>
      <c r="L4890" s="317"/>
      <c r="M4890" s="317"/>
      <c r="N4890" s="698"/>
      <c r="O4890" s="318"/>
      <c r="P4890" s="319"/>
      <c r="Q4890" s="320"/>
      <c r="R4890" s="319"/>
      <c r="S4890" s="319"/>
      <c r="T4890" s="320"/>
      <c r="U4890" s="321"/>
      <c r="V4890" s="270"/>
    </row>
    <row r="4891" spans="3:22">
      <c r="C4891" s="1">
        <f>+IF(D4891=1,COUNTIF($D$2:D4891,D4891),0)</f>
        <v>0</v>
      </c>
      <c r="D4891" s="1">
        <f>+COUNTIF($E$2:E4891,E4891)</f>
        <v>2112</v>
      </c>
      <c r="E4891" s="1" t="str">
        <f t="shared" si="152"/>
        <v/>
      </c>
      <c r="F4891" s="323">
        <f t="shared" si="153"/>
        <v>4889</v>
      </c>
      <c r="G4891" s="317"/>
      <c r="H4891" s="317"/>
      <c r="I4891" s="317"/>
      <c r="J4891" s="317"/>
      <c r="K4891" s="317"/>
      <c r="L4891" s="317"/>
      <c r="M4891" s="317"/>
      <c r="N4891" s="698"/>
      <c r="O4891" s="318"/>
      <c r="P4891" s="319"/>
      <c r="Q4891" s="320"/>
      <c r="R4891" s="319"/>
      <c r="S4891" s="319"/>
      <c r="T4891" s="320"/>
      <c r="U4891" s="321"/>
      <c r="V4891" s="270"/>
    </row>
    <row r="4892" spans="3:22">
      <c r="C4892" s="1">
        <f>+IF(D4892=1,COUNTIF($D$2:D4892,D4892),0)</f>
        <v>0</v>
      </c>
      <c r="D4892" s="1">
        <f>+COUNTIF($E$2:E4892,E4892)</f>
        <v>2113</v>
      </c>
      <c r="E4892" s="1" t="str">
        <f t="shared" si="152"/>
        <v/>
      </c>
      <c r="F4892" s="323">
        <f t="shared" si="153"/>
        <v>4890</v>
      </c>
      <c r="G4892" s="317"/>
      <c r="H4892" s="317"/>
      <c r="I4892" s="317"/>
      <c r="J4892" s="317"/>
      <c r="K4892" s="317"/>
      <c r="L4892" s="317"/>
      <c r="M4892" s="317"/>
      <c r="N4892" s="698"/>
      <c r="O4892" s="318"/>
      <c r="P4892" s="319"/>
      <c r="Q4892" s="320"/>
      <c r="R4892" s="319"/>
      <c r="S4892" s="319"/>
      <c r="T4892" s="320"/>
      <c r="U4892" s="321"/>
      <c r="V4892" s="270"/>
    </row>
    <row r="4893" spans="3:22">
      <c r="C4893" s="1">
        <f>+IF(D4893=1,COUNTIF($D$2:D4893,D4893),0)</f>
        <v>0</v>
      </c>
      <c r="D4893" s="1">
        <f>+COUNTIF($E$2:E4893,E4893)</f>
        <v>2114</v>
      </c>
      <c r="E4893" s="1" t="str">
        <f t="shared" si="152"/>
        <v/>
      </c>
      <c r="F4893" s="323">
        <f t="shared" si="153"/>
        <v>4891</v>
      </c>
      <c r="G4893" s="317"/>
      <c r="H4893" s="317"/>
      <c r="I4893" s="317"/>
      <c r="J4893" s="317"/>
      <c r="K4893" s="317"/>
      <c r="L4893" s="317"/>
      <c r="M4893" s="317"/>
      <c r="N4893" s="698"/>
      <c r="O4893" s="318"/>
      <c r="P4893" s="319"/>
      <c r="Q4893" s="320"/>
      <c r="R4893" s="319"/>
      <c r="S4893" s="319"/>
      <c r="T4893" s="320"/>
      <c r="U4893" s="321"/>
      <c r="V4893" s="270"/>
    </row>
    <row r="4894" spans="3:22">
      <c r="C4894" s="1">
        <f>+IF(D4894=1,COUNTIF($D$2:D4894,D4894),0)</f>
        <v>0</v>
      </c>
      <c r="D4894" s="1">
        <f>+COUNTIF($E$2:E4894,E4894)</f>
        <v>2115</v>
      </c>
      <c r="E4894" s="1" t="str">
        <f t="shared" si="152"/>
        <v/>
      </c>
      <c r="F4894" s="323">
        <f t="shared" si="153"/>
        <v>4892</v>
      </c>
      <c r="G4894" s="317"/>
      <c r="H4894" s="317"/>
      <c r="I4894" s="317"/>
      <c r="J4894" s="317"/>
      <c r="K4894" s="317"/>
      <c r="L4894" s="317"/>
      <c r="M4894" s="317"/>
      <c r="N4894" s="698"/>
      <c r="O4894" s="318"/>
      <c r="P4894" s="319"/>
      <c r="Q4894" s="320"/>
      <c r="R4894" s="319"/>
      <c r="S4894" s="319"/>
      <c r="T4894" s="320"/>
      <c r="U4894" s="321"/>
      <c r="V4894" s="270"/>
    </row>
    <row r="4895" spans="3:22">
      <c r="C4895" s="1">
        <f>+IF(D4895=1,COUNTIF($D$2:D4895,D4895),0)</f>
        <v>0</v>
      </c>
      <c r="D4895" s="1">
        <f>+COUNTIF($E$2:E4895,E4895)</f>
        <v>2116</v>
      </c>
      <c r="E4895" s="1" t="str">
        <f t="shared" si="152"/>
        <v/>
      </c>
      <c r="F4895" s="323">
        <f t="shared" si="153"/>
        <v>4893</v>
      </c>
      <c r="G4895" s="317"/>
      <c r="H4895" s="317"/>
      <c r="I4895" s="317"/>
      <c r="J4895" s="317"/>
      <c r="K4895" s="317"/>
      <c r="L4895" s="317"/>
      <c r="M4895" s="317"/>
      <c r="N4895" s="698"/>
      <c r="O4895" s="318"/>
      <c r="P4895" s="319"/>
      <c r="Q4895" s="320"/>
      <c r="R4895" s="319"/>
      <c r="S4895" s="319"/>
      <c r="T4895" s="320"/>
      <c r="U4895" s="321"/>
      <c r="V4895" s="270"/>
    </row>
    <row r="4896" spans="3:22">
      <c r="C4896" s="1">
        <f>+IF(D4896=1,COUNTIF($D$2:D4896,D4896),0)</f>
        <v>0</v>
      </c>
      <c r="D4896" s="1">
        <f>+COUNTIF($E$2:E4896,E4896)</f>
        <v>2117</v>
      </c>
      <c r="E4896" s="1" t="str">
        <f t="shared" si="152"/>
        <v/>
      </c>
      <c r="F4896" s="323">
        <f t="shared" si="153"/>
        <v>4894</v>
      </c>
      <c r="G4896" s="317"/>
      <c r="H4896" s="317"/>
      <c r="I4896" s="317"/>
      <c r="J4896" s="317"/>
      <c r="K4896" s="317"/>
      <c r="L4896" s="317"/>
      <c r="M4896" s="317"/>
      <c r="N4896" s="698"/>
      <c r="O4896" s="318"/>
      <c r="P4896" s="319"/>
      <c r="Q4896" s="320"/>
      <c r="R4896" s="319"/>
      <c r="S4896" s="319"/>
      <c r="T4896" s="320"/>
      <c r="U4896" s="321"/>
      <c r="V4896" s="270"/>
    </row>
    <row r="4897" spans="3:22">
      <c r="C4897" s="1">
        <f>+IF(D4897=1,COUNTIF($D$2:D4897,D4897),0)</f>
        <v>0</v>
      </c>
      <c r="D4897" s="1">
        <f>+COUNTIF($E$2:E4897,E4897)</f>
        <v>2118</v>
      </c>
      <c r="E4897" s="1" t="str">
        <f t="shared" si="152"/>
        <v/>
      </c>
      <c r="F4897" s="323">
        <f t="shared" si="153"/>
        <v>4895</v>
      </c>
      <c r="G4897" s="317"/>
      <c r="H4897" s="317"/>
      <c r="I4897" s="317"/>
      <c r="J4897" s="317"/>
      <c r="K4897" s="317"/>
      <c r="L4897" s="317"/>
      <c r="M4897" s="317"/>
      <c r="N4897" s="698"/>
      <c r="O4897" s="318"/>
      <c r="P4897" s="319"/>
      <c r="Q4897" s="320"/>
      <c r="R4897" s="319"/>
      <c r="S4897" s="319"/>
      <c r="T4897" s="320"/>
      <c r="U4897" s="321"/>
      <c r="V4897" s="270"/>
    </row>
    <row r="4898" spans="3:22">
      <c r="C4898" s="1">
        <f>+IF(D4898=1,COUNTIF($D$2:D4898,D4898),0)</f>
        <v>0</v>
      </c>
      <c r="D4898" s="1">
        <f>+COUNTIF($E$2:E4898,E4898)</f>
        <v>2119</v>
      </c>
      <c r="E4898" s="1" t="str">
        <f t="shared" si="152"/>
        <v/>
      </c>
      <c r="F4898" s="323">
        <f t="shared" si="153"/>
        <v>4896</v>
      </c>
      <c r="G4898" s="317"/>
      <c r="H4898" s="317"/>
      <c r="I4898" s="317"/>
      <c r="J4898" s="317"/>
      <c r="K4898" s="317"/>
      <c r="L4898" s="317"/>
      <c r="M4898" s="317"/>
      <c r="N4898" s="698"/>
      <c r="O4898" s="318"/>
      <c r="P4898" s="319"/>
      <c r="Q4898" s="320"/>
      <c r="R4898" s="319"/>
      <c r="S4898" s="319"/>
      <c r="T4898" s="320"/>
      <c r="U4898" s="321"/>
      <c r="V4898" s="270"/>
    </row>
    <row r="4899" spans="3:22">
      <c r="C4899" s="1">
        <f>+IF(D4899=1,COUNTIF($D$2:D4899,D4899),0)</f>
        <v>0</v>
      </c>
      <c r="D4899" s="1">
        <f>+COUNTIF($E$2:E4899,E4899)</f>
        <v>2120</v>
      </c>
      <c r="E4899" s="1" t="str">
        <f t="shared" si="152"/>
        <v/>
      </c>
      <c r="F4899" s="323">
        <f t="shared" si="153"/>
        <v>4897</v>
      </c>
      <c r="G4899" s="317"/>
      <c r="H4899" s="317"/>
      <c r="I4899" s="317"/>
      <c r="J4899" s="317"/>
      <c r="K4899" s="317"/>
      <c r="L4899" s="317"/>
      <c r="M4899" s="317"/>
      <c r="N4899" s="698"/>
      <c r="O4899" s="318"/>
      <c r="P4899" s="319"/>
      <c r="Q4899" s="320"/>
      <c r="R4899" s="319"/>
      <c r="S4899" s="319"/>
      <c r="T4899" s="320"/>
      <c r="U4899" s="321"/>
      <c r="V4899" s="270"/>
    </row>
    <row r="4900" spans="3:22">
      <c r="C4900" s="1">
        <f>+IF(D4900=1,COUNTIF($D$2:D4900,D4900),0)</f>
        <v>0</v>
      </c>
      <c r="D4900" s="1">
        <f>+COUNTIF($E$2:E4900,E4900)</f>
        <v>2121</v>
      </c>
      <c r="E4900" s="1" t="str">
        <f t="shared" si="152"/>
        <v/>
      </c>
      <c r="F4900" s="323">
        <f t="shared" si="153"/>
        <v>4898</v>
      </c>
      <c r="G4900" s="317"/>
      <c r="H4900" s="317"/>
      <c r="I4900" s="317"/>
      <c r="J4900" s="317"/>
      <c r="K4900" s="317"/>
      <c r="L4900" s="317"/>
      <c r="M4900" s="317"/>
      <c r="N4900" s="698"/>
      <c r="O4900" s="318"/>
      <c r="P4900" s="319"/>
      <c r="Q4900" s="320"/>
      <c r="R4900" s="319"/>
      <c r="S4900" s="319"/>
      <c r="T4900" s="320"/>
      <c r="U4900" s="321"/>
      <c r="V4900" s="270"/>
    </row>
    <row r="4901" spans="3:22">
      <c r="C4901" s="1">
        <f>+IF(D4901=1,COUNTIF($D$2:D4901,D4901),0)</f>
        <v>0</v>
      </c>
      <c r="D4901" s="1">
        <f>+COUNTIF($E$2:E4901,E4901)</f>
        <v>2122</v>
      </c>
      <c r="E4901" s="1" t="str">
        <f t="shared" si="152"/>
        <v/>
      </c>
      <c r="F4901" s="323">
        <f t="shared" si="153"/>
        <v>4899</v>
      </c>
      <c r="G4901" s="317"/>
      <c r="H4901" s="317"/>
      <c r="I4901" s="317"/>
      <c r="J4901" s="317"/>
      <c r="K4901" s="317"/>
      <c r="L4901" s="317"/>
      <c r="M4901" s="317"/>
      <c r="N4901" s="698"/>
      <c r="O4901" s="318"/>
      <c r="P4901" s="319"/>
      <c r="Q4901" s="320"/>
      <c r="R4901" s="319"/>
      <c r="S4901" s="319"/>
      <c r="T4901" s="320"/>
      <c r="U4901" s="321"/>
      <c r="V4901" s="270"/>
    </row>
    <row r="4902" spans="3:22">
      <c r="C4902" s="1">
        <f>+IF(D4902=1,COUNTIF($D$2:D4902,D4902),0)</f>
        <v>0</v>
      </c>
      <c r="D4902" s="1">
        <f>+COUNTIF($E$2:E4902,E4902)</f>
        <v>2123</v>
      </c>
      <c r="E4902" s="1" t="str">
        <f t="shared" si="152"/>
        <v/>
      </c>
      <c r="F4902" s="323">
        <f t="shared" si="153"/>
        <v>4900</v>
      </c>
      <c r="G4902" s="317"/>
      <c r="H4902" s="317"/>
      <c r="I4902" s="317"/>
      <c r="J4902" s="317"/>
      <c r="K4902" s="317"/>
      <c r="L4902" s="317"/>
      <c r="M4902" s="317"/>
      <c r="N4902" s="698"/>
      <c r="O4902" s="318"/>
      <c r="P4902" s="319"/>
      <c r="Q4902" s="320"/>
      <c r="R4902" s="319"/>
      <c r="S4902" s="319"/>
      <c r="T4902" s="320"/>
      <c r="U4902" s="321"/>
      <c r="V4902" s="270"/>
    </row>
    <row r="4903" spans="3:22">
      <c r="C4903" s="1">
        <f>+IF(D4903=1,COUNTIF($D$2:D4903,D4903),0)</f>
        <v>0</v>
      </c>
      <c r="D4903" s="1">
        <f>+COUNTIF($E$2:E4903,E4903)</f>
        <v>2124</v>
      </c>
      <c r="E4903" s="1" t="str">
        <f t="shared" si="152"/>
        <v/>
      </c>
      <c r="F4903" s="323">
        <f t="shared" si="153"/>
        <v>4901</v>
      </c>
      <c r="G4903" s="317"/>
      <c r="H4903" s="317"/>
      <c r="I4903" s="317"/>
      <c r="J4903" s="317"/>
      <c r="K4903" s="317"/>
      <c r="L4903" s="317"/>
      <c r="M4903" s="317"/>
      <c r="N4903" s="698"/>
      <c r="O4903" s="318"/>
      <c r="P4903" s="319"/>
      <c r="Q4903" s="320"/>
      <c r="R4903" s="319"/>
      <c r="S4903" s="319"/>
      <c r="T4903" s="320"/>
      <c r="U4903" s="321"/>
      <c r="V4903" s="270"/>
    </row>
    <row r="4904" spans="3:22">
      <c r="C4904" s="1">
        <f>+IF(D4904=1,COUNTIF($D$2:D4904,D4904),0)</f>
        <v>0</v>
      </c>
      <c r="D4904" s="1">
        <f>+COUNTIF($E$2:E4904,E4904)</f>
        <v>2125</v>
      </c>
      <c r="E4904" s="1" t="str">
        <f t="shared" si="152"/>
        <v/>
      </c>
      <c r="F4904" s="323">
        <f t="shared" si="153"/>
        <v>4902</v>
      </c>
      <c r="G4904" s="317"/>
      <c r="H4904" s="317"/>
      <c r="I4904" s="317"/>
      <c r="J4904" s="317"/>
      <c r="K4904" s="317"/>
      <c r="L4904" s="317"/>
      <c r="M4904" s="317"/>
      <c r="N4904" s="698"/>
      <c r="O4904" s="318"/>
      <c r="P4904" s="319"/>
      <c r="Q4904" s="320"/>
      <c r="R4904" s="319"/>
      <c r="S4904" s="319"/>
      <c r="T4904" s="320"/>
      <c r="U4904" s="321"/>
      <c r="V4904" s="270"/>
    </row>
    <row r="4905" spans="3:22">
      <c r="C4905" s="1">
        <f>+IF(D4905=1,COUNTIF($D$2:D4905,D4905),0)</f>
        <v>0</v>
      </c>
      <c r="D4905" s="1">
        <f>+COUNTIF($E$2:E4905,E4905)</f>
        <v>2126</v>
      </c>
      <c r="E4905" s="1" t="str">
        <f t="shared" si="152"/>
        <v/>
      </c>
      <c r="F4905" s="323">
        <f t="shared" si="153"/>
        <v>4903</v>
      </c>
      <c r="G4905" s="317"/>
      <c r="H4905" s="317"/>
      <c r="I4905" s="317"/>
      <c r="J4905" s="317"/>
      <c r="K4905" s="317"/>
      <c r="L4905" s="317"/>
      <c r="M4905" s="317"/>
      <c r="N4905" s="698"/>
      <c r="O4905" s="318"/>
      <c r="P4905" s="319"/>
      <c r="Q4905" s="320"/>
      <c r="R4905" s="319"/>
      <c r="S4905" s="319"/>
      <c r="T4905" s="320"/>
      <c r="U4905" s="321"/>
      <c r="V4905" s="270"/>
    </row>
    <row r="4906" spans="3:22">
      <c r="C4906" s="1">
        <f>+IF(D4906=1,COUNTIF($D$2:D4906,D4906),0)</f>
        <v>0</v>
      </c>
      <c r="D4906" s="1">
        <f>+COUNTIF($E$2:E4906,E4906)</f>
        <v>2127</v>
      </c>
      <c r="E4906" s="1" t="str">
        <f t="shared" si="152"/>
        <v/>
      </c>
      <c r="F4906" s="323">
        <f t="shared" si="153"/>
        <v>4904</v>
      </c>
      <c r="G4906" s="317"/>
      <c r="H4906" s="317"/>
      <c r="I4906" s="317"/>
      <c r="J4906" s="317"/>
      <c r="K4906" s="317"/>
      <c r="L4906" s="317"/>
      <c r="M4906" s="317"/>
      <c r="N4906" s="698"/>
      <c r="O4906" s="318"/>
      <c r="P4906" s="319"/>
      <c r="Q4906" s="320"/>
      <c r="R4906" s="319"/>
      <c r="S4906" s="319"/>
      <c r="T4906" s="320"/>
      <c r="U4906" s="321"/>
      <c r="V4906" s="270"/>
    </row>
    <row r="4907" spans="3:22">
      <c r="C4907" s="1">
        <f>+IF(D4907=1,COUNTIF($D$2:D4907,D4907),0)</f>
        <v>0</v>
      </c>
      <c r="D4907" s="1">
        <f>+COUNTIF($E$2:E4907,E4907)</f>
        <v>2128</v>
      </c>
      <c r="E4907" s="1" t="str">
        <f t="shared" si="152"/>
        <v/>
      </c>
      <c r="F4907" s="323">
        <f t="shared" si="153"/>
        <v>4905</v>
      </c>
      <c r="G4907" s="317"/>
      <c r="H4907" s="317"/>
      <c r="I4907" s="317"/>
      <c r="J4907" s="317"/>
      <c r="K4907" s="317"/>
      <c r="L4907" s="317"/>
      <c r="M4907" s="317"/>
      <c r="N4907" s="698"/>
      <c r="O4907" s="318"/>
      <c r="P4907" s="319"/>
      <c r="Q4907" s="320"/>
      <c r="R4907" s="319"/>
      <c r="S4907" s="319"/>
      <c r="T4907" s="320"/>
      <c r="U4907" s="321"/>
      <c r="V4907" s="270"/>
    </row>
    <row r="4908" spans="3:22">
      <c r="C4908" s="1">
        <f>+IF(D4908=1,COUNTIF($D$2:D4908,D4908),0)</f>
        <v>0</v>
      </c>
      <c r="D4908" s="1">
        <f>+COUNTIF($E$2:E4908,E4908)</f>
        <v>2129</v>
      </c>
      <c r="E4908" s="1" t="str">
        <f t="shared" si="152"/>
        <v/>
      </c>
      <c r="F4908" s="323">
        <f t="shared" si="153"/>
        <v>4906</v>
      </c>
      <c r="G4908" s="317"/>
      <c r="H4908" s="317"/>
      <c r="I4908" s="317"/>
      <c r="J4908" s="317"/>
      <c r="K4908" s="317"/>
      <c r="L4908" s="317"/>
      <c r="M4908" s="317"/>
      <c r="N4908" s="698"/>
      <c r="O4908" s="318"/>
      <c r="P4908" s="319"/>
      <c r="Q4908" s="320"/>
      <c r="R4908" s="319"/>
      <c r="S4908" s="319"/>
      <c r="T4908" s="320"/>
      <c r="U4908" s="321"/>
      <c r="V4908" s="270"/>
    </row>
    <row r="4909" spans="3:22">
      <c r="C4909" s="1">
        <f>+IF(D4909=1,COUNTIF($D$2:D4909,D4909),0)</f>
        <v>0</v>
      </c>
      <c r="D4909" s="1">
        <f>+COUNTIF($E$2:E4909,E4909)</f>
        <v>2130</v>
      </c>
      <c r="E4909" s="1" t="str">
        <f t="shared" si="152"/>
        <v/>
      </c>
      <c r="F4909" s="323">
        <f t="shared" si="153"/>
        <v>4907</v>
      </c>
      <c r="G4909" s="317"/>
      <c r="H4909" s="317"/>
      <c r="I4909" s="317"/>
      <c r="J4909" s="317"/>
      <c r="K4909" s="317"/>
      <c r="L4909" s="317"/>
      <c r="M4909" s="317"/>
      <c r="N4909" s="698"/>
      <c r="O4909" s="318"/>
      <c r="P4909" s="319"/>
      <c r="Q4909" s="320"/>
      <c r="R4909" s="319"/>
      <c r="S4909" s="319"/>
      <c r="T4909" s="320"/>
      <c r="U4909" s="321"/>
      <c r="V4909" s="270"/>
    </row>
    <row r="4910" spans="3:22">
      <c r="C4910" s="1">
        <f>+IF(D4910=1,COUNTIF($D$2:D4910,D4910),0)</f>
        <v>0</v>
      </c>
      <c r="D4910" s="1">
        <f>+COUNTIF($E$2:E4910,E4910)</f>
        <v>2131</v>
      </c>
      <c r="E4910" s="1" t="str">
        <f t="shared" si="152"/>
        <v/>
      </c>
      <c r="F4910" s="323">
        <f t="shared" si="153"/>
        <v>4908</v>
      </c>
      <c r="G4910" s="317"/>
      <c r="H4910" s="317"/>
      <c r="I4910" s="317"/>
      <c r="J4910" s="317"/>
      <c r="K4910" s="317"/>
      <c r="L4910" s="317"/>
      <c r="M4910" s="317"/>
      <c r="N4910" s="698"/>
      <c r="O4910" s="318"/>
      <c r="P4910" s="319"/>
      <c r="Q4910" s="320"/>
      <c r="R4910" s="319"/>
      <c r="S4910" s="319"/>
      <c r="T4910" s="320"/>
      <c r="U4910" s="321"/>
      <c r="V4910" s="270"/>
    </row>
    <row r="4911" spans="3:22">
      <c r="C4911" s="1">
        <f>+IF(D4911=1,COUNTIF($D$2:D4911,D4911),0)</f>
        <v>0</v>
      </c>
      <c r="D4911" s="1">
        <f>+COUNTIF($E$2:E4911,E4911)</f>
        <v>2132</v>
      </c>
      <c r="E4911" s="1" t="str">
        <f t="shared" si="152"/>
        <v/>
      </c>
      <c r="F4911" s="323">
        <f t="shared" si="153"/>
        <v>4909</v>
      </c>
      <c r="G4911" s="317"/>
      <c r="H4911" s="317"/>
      <c r="I4911" s="317"/>
      <c r="J4911" s="317"/>
      <c r="K4911" s="317"/>
      <c r="L4911" s="317"/>
      <c r="M4911" s="317"/>
      <c r="N4911" s="698"/>
      <c r="O4911" s="318"/>
      <c r="P4911" s="319"/>
      <c r="Q4911" s="320"/>
      <c r="R4911" s="319"/>
      <c r="S4911" s="319"/>
      <c r="T4911" s="320"/>
      <c r="U4911" s="321"/>
      <c r="V4911" s="270"/>
    </row>
    <row r="4912" spans="3:22">
      <c r="C4912" s="1">
        <f>+IF(D4912=1,COUNTIF($D$2:D4912,D4912),0)</f>
        <v>0</v>
      </c>
      <c r="D4912" s="1">
        <f>+COUNTIF($E$2:E4912,E4912)</f>
        <v>2133</v>
      </c>
      <c r="E4912" s="1" t="str">
        <f t="shared" si="152"/>
        <v/>
      </c>
      <c r="F4912" s="323">
        <f t="shared" si="153"/>
        <v>4910</v>
      </c>
      <c r="G4912" s="317"/>
      <c r="H4912" s="317"/>
      <c r="I4912" s="317"/>
      <c r="J4912" s="317"/>
      <c r="K4912" s="317"/>
      <c r="L4912" s="317"/>
      <c r="M4912" s="317"/>
      <c r="N4912" s="698"/>
      <c r="O4912" s="318"/>
      <c r="P4912" s="319"/>
      <c r="Q4912" s="320"/>
      <c r="R4912" s="319"/>
      <c r="S4912" s="319"/>
      <c r="T4912" s="320"/>
      <c r="U4912" s="321"/>
      <c r="V4912" s="270"/>
    </row>
    <row r="4913" spans="3:22">
      <c r="C4913" s="1">
        <f>+IF(D4913=1,COUNTIF($D$2:D4913,D4913),0)</f>
        <v>0</v>
      </c>
      <c r="D4913" s="1">
        <f>+COUNTIF($E$2:E4913,E4913)</f>
        <v>2134</v>
      </c>
      <c r="E4913" s="1" t="str">
        <f t="shared" si="152"/>
        <v/>
      </c>
      <c r="F4913" s="323">
        <f t="shared" si="153"/>
        <v>4911</v>
      </c>
      <c r="G4913" s="317"/>
      <c r="H4913" s="317"/>
      <c r="I4913" s="317"/>
      <c r="J4913" s="317"/>
      <c r="K4913" s="317"/>
      <c r="L4913" s="317"/>
      <c r="M4913" s="317"/>
      <c r="N4913" s="698"/>
      <c r="O4913" s="318"/>
      <c r="P4913" s="319"/>
      <c r="Q4913" s="320"/>
      <c r="R4913" s="319"/>
      <c r="S4913" s="319"/>
      <c r="T4913" s="320"/>
      <c r="U4913" s="321"/>
      <c r="V4913" s="270"/>
    </row>
    <row r="4914" spans="3:22">
      <c r="C4914" s="1">
        <f>+IF(D4914=1,COUNTIF($D$2:D4914,D4914),0)</f>
        <v>0</v>
      </c>
      <c r="D4914" s="1">
        <f>+COUNTIF($E$2:E4914,E4914)</f>
        <v>2135</v>
      </c>
      <c r="E4914" s="1" t="str">
        <f t="shared" si="152"/>
        <v/>
      </c>
      <c r="F4914" s="323">
        <f t="shared" si="153"/>
        <v>4912</v>
      </c>
      <c r="G4914" s="317"/>
      <c r="H4914" s="317"/>
      <c r="I4914" s="317"/>
      <c r="J4914" s="317"/>
      <c r="K4914" s="317"/>
      <c r="L4914" s="317"/>
      <c r="M4914" s="317"/>
      <c r="N4914" s="698"/>
      <c r="O4914" s="318"/>
      <c r="P4914" s="319"/>
      <c r="Q4914" s="320"/>
      <c r="R4914" s="319"/>
      <c r="S4914" s="319"/>
      <c r="T4914" s="320"/>
      <c r="U4914" s="321"/>
      <c r="V4914" s="270"/>
    </row>
    <row r="4915" spans="3:22">
      <c r="C4915" s="1">
        <f>+IF(D4915=1,COUNTIF($D$2:D4915,D4915),0)</f>
        <v>0</v>
      </c>
      <c r="D4915" s="1">
        <f>+COUNTIF($E$2:E4915,E4915)</f>
        <v>2136</v>
      </c>
      <c r="E4915" s="1" t="str">
        <f t="shared" si="152"/>
        <v/>
      </c>
      <c r="F4915" s="323">
        <f t="shared" si="153"/>
        <v>4913</v>
      </c>
      <c r="G4915" s="317"/>
      <c r="H4915" s="317"/>
      <c r="I4915" s="317"/>
      <c r="J4915" s="317"/>
      <c r="K4915" s="317"/>
      <c r="L4915" s="317"/>
      <c r="M4915" s="317"/>
      <c r="N4915" s="698"/>
      <c r="O4915" s="318"/>
      <c r="P4915" s="319"/>
      <c r="Q4915" s="320"/>
      <c r="R4915" s="319"/>
      <c r="S4915" s="319"/>
      <c r="T4915" s="320"/>
      <c r="U4915" s="321"/>
      <c r="V4915" s="270"/>
    </row>
    <row r="4916" spans="3:22">
      <c r="C4916" s="1">
        <f>+IF(D4916=1,COUNTIF($D$2:D4916,D4916),0)</f>
        <v>0</v>
      </c>
      <c r="D4916" s="1">
        <f>+COUNTIF($E$2:E4916,E4916)</f>
        <v>2137</v>
      </c>
      <c r="E4916" s="1" t="str">
        <f t="shared" si="152"/>
        <v/>
      </c>
      <c r="F4916" s="323">
        <f t="shared" si="153"/>
        <v>4914</v>
      </c>
      <c r="G4916" s="317"/>
      <c r="H4916" s="317"/>
      <c r="I4916" s="317"/>
      <c r="J4916" s="317"/>
      <c r="K4916" s="317"/>
      <c r="L4916" s="317"/>
      <c r="M4916" s="317"/>
      <c r="N4916" s="698"/>
      <c r="O4916" s="318"/>
      <c r="P4916" s="319"/>
      <c r="Q4916" s="320"/>
      <c r="R4916" s="319"/>
      <c r="S4916" s="319"/>
      <c r="T4916" s="320"/>
      <c r="U4916" s="321"/>
      <c r="V4916" s="270"/>
    </row>
    <row r="4917" spans="3:22">
      <c r="C4917" s="1">
        <f>+IF(D4917=1,COUNTIF($D$2:D4917,D4917),0)</f>
        <v>0</v>
      </c>
      <c r="D4917" s="1">
        <f>+COUNTIF($E$2:E4917,E4917)</f>
        <v>2138</v>
      </c>
      <c r="E4917" s="1" t="str">
        <f t="shared" si="152"/>
        <v/>
      </c>
      <c r="F4917" s="323">
        <f t="shared" si="153"/>
        <v>4915</v>
      </c>
      <c r="G4917" s="317"/>
      <c r="H4917" s="317"/>
      <c r="I4917" s="317"/>
      <c r="J4917" s="317"/>
      <c r="K4917" s="317"/>
      <c r="L4917" s="317"/>
      <c r="M4917" s="317"/>
      <c r="N4917" s="698"/>
      <c r="O4917" s="318"/>
      <c r="P4917" s="319"/>
      <c r="Q4917" s="320"/>
      <c r="R4917" s="319"/>
      <c r="S4917" s="319"/>
      <c r="T4917" s="320"/>
      <c r="U4917" s="321"/>
      <c r="V4917" s="270"/>
    </row>
    <row r="4918" spans="3:22">
      <c r="C4918" s="1">
        <f>+IF(D4918=1,COUNTIF($D$2:D4918,D4918),0)</f>
        <v>0</v>
      </c>
      <c r="D4918" s="1">
        <f>+COUNTIF($E$2:E4918,E4918)</f>
        <v>2139</v>
      </c>
      <c r="E4918" s="1" t="str">
        <f t="shared" si="152"/>
        <v/>
      </c>
      <c r="F4918" s="323">
        <f t="shared" si="153"/>
        <v>4916</v>
      </c>
      <c r="G4918" s="317"/>
      <c r="H4918" s="317"/>
      <c r="I4918" s="317"/>
      <c r="J4918" s="317"/>
      <c r="K4918" s="317"/>
      <c r="L4918" s="317"/>
      <c r="M4918" s="317"/>
      <c r="N4918" s="698"/>
      <c r="O4918" s="318"/>
      <c r="P4918" s="319"/>
      <c r="Q4918" s="320"/>
      <c r="R4918" s="319"/>
      <c r="S4918" s="319"/>
      <c r="T4918" s="320"/>
      <c r="U4918" s="321"/>
      <c r="V4918" s="270"/>
    </row>
    <row r="4919" spans="3:22">
      <c r="C4919" s="1">
        <f>+IF(D4919=1,COUNTIF($D$2:D4919,D4919),0)</f>
        <v>0</v>
      </c>
      <c r="D4919" s="1">
        <f>+COUNTIF($E$2:E4919,E4919)</f>
        <v>2140</v>
      </c>
      <c r="E4919" s="1" t="str">
        <f t="shared" si="152"/>
        <v/>
      </c>
      <c r="F4919" s="323">
        <f t="shared" si="153"/>
        <v>4917</v>
      </c>
      <c r="G4919" s="317"/>
      <c r="H4919" s="317"/>
      <c r="I4919" s="317"/>
      <c r="J4919" s="317"/>
      <c r="K4919" s="317"/>
      <c r="L4919" s="317"/>
      <c r="M4919" s="317"/>
      <c r="N4919" s="698"/>
      <c r="O4919" s="318"/>
      <c r="P4919" s="319"/>
      <c r="Q4919" s="320"/>
      <c r="R4919" s="319"/>
      <c r="S4919" s="319"/>
      <c r="T4919" s="320"/>
      <c r="U4919" s="321"/>
      <c r="V4919" s="270"/>
    </row>
    <row r="4920" spans="3:22">
      <c r="C4920" s="1">
        <f>+IF(D4920=1,COUNTIF($D$2:D4920,D4920),0)</f>
        <v>0</v>
      </c>
      <c r="D4920" s="1">
        <f>+COUNTIF($E$2:E4920,E4920)</f>
        <v>2141</v>
      </c>
      <c r="E4920" s="1" t="str">
        <f t="shared" si="152"/>
        <v/>
      </c>
      <c r="F4920" s="323">
        <f t="shared" si="153"/>
        <v>4918</v>
      </c>
      <c r="G4920" s="317"/>
      <c r="H4920" s="317"/>
      <c r="I4920" s="317"/>
      <c r="J4920" s="317"/>
      <c r="K4920" s="317"/>
      <c r="L4920" s="317"/>
      <c r="M4920" s="317"/>
      <c r="N4920" s="698"/>
      <c r="O4920" s="318"/>
      <c r="P4920" s="319"/>
      <c r="Q4920" s="320"/>
      <c r="R4920" s="319"/>
      <c r="S4920" s="319"/>
      <c r="T4920" s="320"/>
      <c r="U4920" s="321"/>
      <c r="V4920" s="270"/>
    </row>
    <row r="4921" spans="3:22">
      <c r="C4921" s="1">
        <f>+IF(D4921=1,COUNTIF($D$2:D4921,D4921),0)</f>
        <v>0</v>
      </c>
      <c r="D4921" s="1">
        <f>+COUNTIF($E$2:E4921,E4921)</f>
        <v>2142</v>
      </c>
      <c r="E4921" s="1" t="str">
        <f t="shared" si="152"/>
        <v/>
      </c>
      <c r="F4921" s="323">
        <f t="shared" si="153"/>
        <v>4919</v>
      </c>
      <c r="G4921" s="317"/>
      <c r="H4921" s="317"/>
      <c r="I4921" s="317"/>
      <c r="J4921" s="317"/>
      <c r="K4921" s="317"/>
      <c r="L4921" s="317"/>
      <c r="M4921" s="317"/>
      <c r="N4921" s="698"/>
      <c r="O4921" s="318"/>
      <c r="P4921" s="319"/>
      <c r="Q4921" s="320"/>
      <c r="R4921" s="319"/>
      <c r="S4921" s="319"/>
      <c r="T4921" s="320"/>
      <c r="U4921" s="321"/>
      <c r="V4921" s="270"/>
    </row>
    <row r="4922" spans="3:22">
      <c r="C4922" s="1">
        <f>+IF(D4922=1,COUNTIF($D$2:D4922,D4922),0)</f>
        <v>0</v>
      </c>
      <c r="D4922" s="1">
        <f>+COUNTIF($E$2:E4922,E4922)</f>
        <v>2143</v>
      </c>
      <c r="E4922" s="1" t="str">
        <f t="shared" si="152"/>
        <v/>
      </c>
      <c r="F4922" s="323">
        <f t="shared" si="153"/>
        <v>4920</v>
      </c>
      <c r="G4922" s="317"/>
      <c r="H4922" s="317"/>
      <c r="I4922" s="317"/>
      <c r="J4922" s="317"/>
      <c r="K4922" s="317"/>
      <c r="L4922" s="317"/>
      <c r="M4922" s="317"/>
      <c r="N4922" s="698"/>
      <c r="O4922" s="318"/>
      <c r="P4922" s="319"/>
      <c r="Q4922" s="320"/>
      <c r="R4922" s="319"/>
      <c r="S4922" s="319"/>
      <c r="T4922" s="320"/>
      <c r="U4922" s="321"/>
      <c r="V4922" s="270"/>
    </row>
    <row r="4923" spans="3:22">
      <c r="C4923" s="1">
        <f>+IF(D4923=1,COUNTIF($D$2:D4923,D4923),0)</f>
        <v>0</v>
      </c>
      <c r="D4923" s="1">
        <f>+COUNTIF($E$2:E4923,E4923)</f>
        <v>2144</v>
      </c>
      <c r="E4923" s="1" t="str">
        <f t="shared" si="152"/>
        <v/>
      </c>
      <c r="F4923" s="323">
        <f t="shared" si="153"/>
        <v>4921</v>
      </c>
      <c r="G4923" s="317"/>
      <c r="H4923" s="317"/>
      <c r="I4923" s="317"/>
      <c r="J4923" s="317"/>
      <c r="K4923" s="317"/>
      <c r="L4923" s="317"/>
      <c r="M4923" s="317"/>
      <c r="N4923" s="698"/>
      <c r="O4923" s="318"/>
      <c r="P4923" s="319"/>
      <c r="Q4923" s="320"/>
      <c r="R4923" s="319"/>
      <c r="S4923" s="319"/>
      <c r="T4923" s="320"/>
      <c r="U4923" s="321"/>
      <c r="V4923" s="270"/>
    </row>
    <row r="4924" spans="3:22">
      <c r="C4924" s="1">
        <f>+IF(D4924=1,COUNTIF($D$2:D4924,D4924),0)</f>
        <v>0</v>
      </c>
      <c r="D4924" s="1">
        <f>+COUNTIF($E$2:E4924,E4924)</f>
        <v>2145</v>
      </c>
      <c r="E4924" s="1" t="str">
        <f t="shared" si="152"/>
        <v/>
      </c>
      <c r="F4924" s="323">
        <f t="shared" si="153"/>
        <v>4922</v>
      </c>
      <c r="G4924" s="317"/>
      <c r="H4924" s="317"/>
      <c r="I4924" s="317"/>
      <c r="J4924" s="317"/>
      <c r="K4924" s="317"/>
      <c r="L4924" s="317"/>
      <c r="M4924" s="317"/>
      <c r="N4924" s="698"/>
      <c r="O4924" s="318"/>
      <c r="P4924" s="319"/>
      <c r="Q4924" s="320"/>
      <c r="R4924" s="319"/>
      <c r="S4924" s="319"/>
      <c r="T4924" s="320"/>
      <c r="U4924" s="321"/>
      <c r="V4924" s="270"/>
    </row>
    <row r="4925" spans="3:22">
      <c r="C4925" s="1">
        <f>+IF(D4925=1,COUNTIF($D$2:D4925,D4925),0)</f>
        <v>0</v>
      </c>
      <c r="D4925" s="1">
        <f>+COUNTIF($E$2:E4925,E4925)</f>
        <v>2146</v>
      </c>
      <c r="E4925" s="1" t="str">
        <f t="shared" si="152"/>
        <v/>
      </c>
      <c r="F4925" s="323">
        <f t="shared" si="153"/>
        <v>4923</v>
      </c>
      <c r="G4925" s="317"/>
      <c r="H4925" s="317"/>
      <c r="I4925" s="317"/>
      <c r="J4925" s="317"/>
      <c r="K4925" s="317"/>
      <c r="L4925" s="317"/>
      <c r="M4925" s="317"/>
      <c r="N4925" s="698"/>
      <c r="O4925" s="318"/>
      <c r="P4925" s="319"/>
      <c r="Q4925" s="320"/>
      <c r="R4925" s="319"/>
      <c r="S4925" s="319"/>
      <c r="T4925" s="320"/>
      <c r="U4925" s="321"/>
      <c r="V4925" s="270"/>
    </row>
    <row r="4926" spans="3:22">
      <c r="C4926" s="1">
        <f>+IF(D4926=1,COUNTIF($D$2:D4926,D4926),0)</f>
        <v>0</v>
      </c>
      <c r="D4926" s="1">
        <f>+COUNTIF($E$2:E4926,E4926)</f>
        <v>2147</v>
      </c>
      <c r="E4926" s="1" t="str">
        <f t="shared" si="152"/>
        <v/>
      </c>
      <c r="F4926" s="323">
        <f t="shared" si="153"/>
        <v>4924</v>
      </c>
      <c r="G4926" s="317"/>
      <c r="H4926" s="317"/>
      <c r="I4926" s="317"/>
      <c r="J4926" s="317"/>
      <c r="K4926" s="317"/>
      <c r="L4926" s="317"/>
      <c r="M4926" s="317"/>
      <c r="N4926" s="698"/>
      <c r="O4926" s="318"/>
      <c r="P4926" s="319"/>
      <c r="Q4926" s="320"/>
      <c r="R4926" s="319"/>
      <c r="S4926" s="319"/>
      <c r="T4926" s="320"/>
      <c r="U4926" s="321"/>
      <c r="V4926" s="270"/>
    </row>
    <row r="4927" spans="3:22">
      <c r="C4927" s="1">
        <f>+IF(D4927=1,COUNTIF($D$2:D4927,D4927),0)</f>
        <v>0</v>
      </c>
      <c r="D4927" s="1">
        <f>+COUNTIF($E$2:E4927,E4927)</f>
        <v>2148</v>
      </c>
      <c r="E4927" s="1" t="str">
        <f t="shared" si="152"/>
        <v/>
      </c>
      <c r="F4927" s="323">
        <f t="shared" si="153"/>
        <v>4925</v>
      </c>
      <c r="G4927" s="317"/>
      <c r="H4927" s="317"/>
      <c r="I4927" s="317"/>
      <c r="J4927" s="317"/>
      <c r="K4927" s="317"/>
      <c r="L4927" s="317"/>
      <c r="M4927" s="317"/>
      <c r="N4927" s="698"/>
      <c r="O4927" s="318"/>
      <c r="P4927" s="319"/>
      <c r="Q4927" s="320"/>
      <c r="R4927" s="319"/>
      <c r="S4927" s="319"/>
      <c r="T4927" s="320"/>
      <c r="U4927" s="321"/>
      <c r="V4927" s="270"/>
    </row>
    <row r="4928" spans="3:22">
      <c r="C4928" s="1">
        <f>+IF(D4928=1,COUNTIF($D$2:D4928,D4928),0)</f>
        <v>0</v>
      </c>
      <c r="D4928" s="1">
        <f>+COUNTIF($E$2:E4928,E4928)</f>
        <v>2149</v>
      </c>
      <c r="E4928" s="1" t="str">
        <f t="shared" si="152"/>
        <v/>
      </c>
      <c r="F4928" s="323">
        <f t="shared" si="153"/>
        <v>4926</v>
      </c>
      <c r="G4928" s="317"/>
      <c r="H4928" s="317"/>
      <c r="I4928" s="317"/>
      <c r="J4928" s="317"/>
      <c r="K4928" s="317"/>
      <c r="L4928" s="317"/>
      <c r="M4928" s="317"/>
      <c r="N4928" s="698"/>
      <c r="O4928" s="318"/>
      <c r="P4928" s="319"/>
      <c r="Q4928" s="320"/>
      <c r="R4928" s="319"/>
      <c r="S4928" s="319"/>
      <c r="T4928" s="320"/>
      <c r="U4928" s="321"/>
      <c r="V4928" s="270"/>
    </row>
    <row r="4929" spans="3:22">
      <c r="C4929" s="1">
        <f>+IF(D4929=1,COUNTIF($D$2:D4929,D4929),0)</f>
        <v>0</v>
      </c>
      <c r="D4929" s="1">
        <f>+COUNTIF($E$2:E4929,E4929)</f>
        <v>2150</v>
      </c>
      <c r="E4929" s="1" t="str">
        <f t="shared" si="152"/>
        <v/>
      </c>
      <c r="F4929" s="323">
        <f t="shared" si="153"/>
        <v>4927</v>
      </c>
      <c r="G4929" s="317"/>
      <c r="H4929" s="317"/>
      <c r="I4929" s="317"/>
      <c r="J4929" s="317"/>
      <c r="K4929" s="317"/>
      <c r="L4929" s="317"/>
      <c r="M4929" s="317"/>
      <c r="N4929" s="698"/>
      <c r="O4929" s="318"/>
      <c r="P4929" s="319"/>
      <c r="Q4929" s="320"/>
      <c r="R4929" s="319"/>
      <c r="S4929" s="319"/>
      <c r="T4929" s="320"/>
      <c r="U4929" s="321"/>
      <c r="V4929" s="270"/>
    </row>
    <row r="4930" spans="3:22">
      <c r="C4930" s="1">
        <f>+IF(D4930=1,COUNTIF($D$2:D4930,D4930),0)</f>
        <v>0</v>
      </c>
      <c r="D4930" s="1">
        <f>+COUNTIF($E$2:E4930,E4930)</f>
        <v>2151</v>
      </c>
      <c r="E4930" s="1" t="str">
        <f t="shared" si="152"/>
        <v/>
      </c>
      <c r="F4930" s="323">
        <f t="shared" si="153"/>
        <v>4928</v>
      </c>
      <c r="G4930" s="317"/>
      <c r="H4930" s="317"/>
      <c r="I4930" s="317"/>
      <c r="J4930" s="317"/>
      <c r="K4930" s="317"/>
      <c r="L4930" s="317"/>
      <c r="M4930" s="317"/>
      <c r="N4930" s="698"/>
      <c r="O4930" s="318"/>
      <c r="P4930" s="319"/>
      <c r="Q4930" s="320"/>
      <c r="R4930" s="319"/>
      <c r="S4930" s="319"/>
      <c r="T4930" s="320"/>
      <c r="U4930" s="321"/>
      <c r="V4930" s="270"/>
    </row>
    <row r="4931" spans="3:22">
      <c r="C4931" s="1">
        <f>+IF(D4931=1,COUNTIF($D$2:D4931,D4931),0)</f>
        <v>0</v>
      </c>
      <c r="D4931" s="1">
        <f>+COUNTIF($E$2:E4931,E4931)</f>
        <v>2152</v>
      </c>
      <c r="E4931" s="1" t="str">
        <f t="shared" si="152"/>
        <v/>
      </c>
      <c r="F4931" s="323">
        <f t="shared" si="153"/>
        <v>4929</v>
      </c>
      <c r="G4931" s="317"/>
      <c r="H4931" s="317"/>
      <c r="I4931" s="317"/>
      <c r="J4931" s="317"/>
      <c r="K4931" s="317"/>
      <c r="L4931" s="317"/>
      <c r="M4931" s="317"/>
      <c r="N4931" s="698"/>
      <c r="O4931" s="318"/>
      <c r="P4931" s="319"/>
      <c r="Q4931" s="320"/>
      <c r="R4931" s="319"/>
      <c r="S4931" s="319"/>
      <c r="T4931" s="320"/>
      <c r="U4931" s="321"/>
      <c r="V4931" s="270"/>
    </row>
    <row r="4932" spans="3:22">
      <c r="C4932" s="1">
        <f>+IF(D4932=1,COUNTIF($D$2:D4932,D4932),0)</f>
        <v>0</v>
      </c>
      <c r="D4932" s="1">
        <f>+COUNTIF($E$2:E4932,E4932)</f>
        <v>2153</v>
      </c>
      <c r="E4932" s="1" t="str">
        <f t="shared" ref="E4932:E4995" si="154">+K4932&amp;N4932</f>
        <v/>
      </c>
      <c r="F4932" s="323">
        <f t="shared" si="153"/>
        <v>4930</v>
      </c>
      <c r="G4932" s="317"/>
      <c r="H4932" s="317"/>
      <c r="I4932" s="317"/>
      <c r="J4932" s="317"/>
      <c r="K4932" s="317"/>
      <c r="L4932" s="317"/>
      <c r="M4932" s="317"/>
      <c r="N4932" s="698"/>
      <c r="O4932" s="318"/>
      <c r="P4932" s="319"/>
      <c r="Q4932" s="320"/>
      <c r="R4932" s="319"/>
      <c r="S4932" s="319"/>
      <c r="T4932" s="320"/>
      <c r="U4932" s="321"/>
      <c r="V4932" s="270"/>
    </row>
    <row r="4933" spans="3:22">
      <c r="C4933" s="1">
        <f>+IF(D4933=1,COUNTIF($D$2:D4933,D4933),0)</f>
        <v>0</v>
      </c>
      <c r="D4933" s="1">
        <f>+COUNTIF($E$2:E4933,E4933)</f>
        <v>2154</v>
      </c>
      <c r="E4933" s="1" t="str">
        <f t="shared" si="154"/>
        <v/>
      </c>
      <c r="F4933" s="323">
        <f t="shared" ref="F4933:F4996" si="155">ROW()-2</f>
        <v>4931</v>
      </c>
      <c r="G4933" s="317"/>
      <c r="H4933" s="317"/>
      <c r="I4933" s="317"/>
      <c r="J4933" s="317"/>
      <c r="K4933" s="317"/>
      <c r="L4933" s="317"/>
      <c r="M4933" s="317"/>
      <c r="N4933" s="698"/>
      <c r="O4933" s="318"/>
      <c r="P4933" s="319"/>
      <c r="Q4933" s="320"/>
      <c r="R4933" s="319"/>
      <c r="S4933" s="319"/>
      <c r="T4933" s="320"/>
      <c r="U4933" s="321"/>
      <c r="V4933" s="270"/>
    </row>
    <row r="4934" spans="3:22">
      <c r="C4934" s="1">
        <f>+IF(D4934=1,COUNTIF($D$2:D4934,D4934),0)</f>
        <v>0</v>
      </c>
      <c r="D4934" s="1">
        <f>+COUNTIF($E$2:E4934,E4934)</f>
        <v>2155</v>
      </c>
      <c r="E4934" s="1" t="str">
        <f t="shared" si="154"/>
        <v/>
      </c>
      <c r="F4934" s="323">
        <f t="shared" si="155"/>
        <v>4932</v>
      </c>
      <c r="G4934" s="317"/>
      <c r="H4934" s="317"/>
      <c r="I4934" s="317"/>
      <c r="J4934" s="317"/>
      <c r="K4934" s="317"/>
      <c r="L4934" s="317"/>
      <c r="M4934" s="317"/>
      <c r="N4934" s="698"/>
      <c r="O4934" s="318"/>
      <c r="P4934" s="319"/>
      <c r="Q4934" s="320"/>
      <c r="R4934" s="319"/>
      <c r="S4934" s="319"/>
      <c r="T4934" s="320"/>
      <c r="U4934" s="321"/>
      <c r="V4934" s="270"/>
    </row>
    <row r="4935" spans="3:22">
      <c r="C4935" s="1">
        <f>+IF(D4935=1,COUNTIF($D$2:D4935,D4935),0)</f>
        <v>0</v>
      </c>
      <c r="D4935" s="1">
        <f>+COUNTIF($E$2:E4935,E4935)</f>
        <v>2156</v>
      </c>
      <c r="E4935" s="1" t="str">
        <f t="shared" si="154"/>
        <v/>
      </c>
      <c r="F4935" s="323">
        <f t="shared" si="155"/>
        <v>4933</v>
      </c>
      <c r="G4935" s="317"/>
      <c r="H4935" s="317"/>
      <c r="I4935" s="317"/>
      <c r="J4935" s="317"/>
      <c r="K4935" s="317"/>
      <c r="L4935" s="317"/>
      <c r="M4935" s="317"/>
      <c r="N4935" s="698"/>
      <c r="O4935" s="318"/>
      <c r="P4935" s="319"/>
      <c r="Q4935" s="320"/>
      <c r="R4935" s="319"/>
      <c r="S4935" s="319"/>
      <c r="T4935" s="320"/>
      <c r="U4935" s="321"/>
      <c r="V4935" s="270"/>
    </row>
    <row r="4936" spans="3:22">
      <c r="C4936" s="1">
        <f>+IF(D4936=1,COUNTIF($D$2:D4936,D4936),0)</f>
        <v>0</v>
      </c>
      <c r="D4936" s="1">
        <f>+COUNTIF($E$2:E4936,E4936)</f>
        <v>2157</v>
      </c>
      <c r="E4936" s="1" t="str">
        <f t="shared" si="154"/>
        <v/>
      </c>
      <c r="F4936" s="323">
        <f t="shared" si="155"/>
        <v>4934</v>
      </c>
      <c r="G4936" s="317"/>
      <c r="H4936" s="317"/>
      <c r="I4936" s="317"/>
      <c r="J4936" s="317"/>
      <c r="K4936" s="317"/>
      <c r="L4936" s="317"/>
      <c r="M4936" s="317"/>
      <c r="N4936" s="698"/>
      <c r="O4936" s="318"/>
      <c r="P4936" s="319"/>
      <c r="Q4936" s="320"/>
      <c r="R4936" s="319"/>
      <c r="S4936" s="319"/>
      <c r="T4936" s="320"/>
      <c r="U4936" s="321"/>
      <c r="V4936" s="270"/>
    </row>
    <row r="4937" spans="3:22">
      <c r="C4937" s="1">
        <f>+IF(D4937=1,COUNTIF($D$2:D4937,D4937),0)</f>
        <v>0</v>
      </c>
      <c r="D4937" s="1">
        <f>+COUNTIF($E$2:E4937,E4937)</f>
        <v>2158</v>
      </c>
      <c r="E4937" s="1" t="str">
        <f t="shared" si="154"/>
        <v/>
      </c>
      <c r="F4937" s="323">
        <f t="shared" si="155"/>
        <v>4935</v>
      </c>
      <c r="G4937" s="317"/>
      <c r="H4937" s="317"/>
      <c r="I4937" s="317"/>
      <c r="J4937" s="317"/>
      <c r="K4937" s="317"/>
      <c r="L4937" s="317"/>
      <c r="M4937" s="317"/>
      <c r="N4937" s="698"/>
      <c r="O4937" s="318"/>
      <c r="P4937" s="319"/>
      <c r="Q4937" s="320"/>
      <c r="R4937" s="319"/>
      <c r="S4937" s="319"/>
      <c r="T4937" s="320"/>
      <c r="U4937" s="321"/>
      <c r="V4937" s="270"/>
    </row>
    <row r="4938" spans="3:22">
      <c r="C4938" s="1">
        <f>+IF(D4938=1,COUNTIF($D$2:D4938,D4938),0)</f>
        <v>0</v>
      </c>
      <c r="D4938" s="1">
        <f>+COUNTIF($E$2:E4938,E4938)</f>
        <v>2159</v>
      </c>
      <c r="E4938" s="1" t="str">
        <f t="shared" si="154"/>
        <v/>
      </c>
      <c r="F4938" s="323">
        <f t="shared" si="155"/>
        <v>4936</v>
      </c>
      <c r="G4938" s="317"/>
      <c r="H4938" s="317"/>
      <c r="I4938" s="317"/>
      <c r="J4938" s="317"/>
      <c r="K4938" s="317"/>
      <c r="L4938" s="317"/>
      <c r="M4938" s="317"/>
      <c r="N4938" s="698"/>
      <c r="O4938" s="318"/>
      <c r="P4938" s="319"/>
      <c r="Q4938" s="320"/>
      <c r="R4938" s="319"/>
      <c r="S4938" s="319"/>
      <c r="T4938" s="320"/>
      <c r="U4938" s="321"/>
      <c r="V4938" s="270"/>
    </row>
    <row r="4939" spans="3:22">
      <c r="C4939" s="1">
        <f>+IF(D4939=1,COUNTIF($D$2:D4939,D4939),0)</f>
        <v>0</v>
      </c>
      <c r="D4939" s="1">
        <f>+COUNTIF($E$2:E4939,E4939)</f>
        <v>2160</v>
      </c>
      <c r="E4939" s="1" t="str">
        <f t="shared" si="154"/>
        <v/>
      </c>
      <c r="F4939" s="323">
        <f t="shared" si="155"/>
        <v>4937</v>
      </c>
      <c r="G4939" s="317"/>
      <c r="H4939" s="317"/>
      <c r="I4939" s="317"/>
      <c r="J4939" s="317"/>
      <c r="K4939" s="317"/>
      <c r="L4939" s="317"/>
      <c r="M4939" s="317"/>
      <c r="N4939" s="698"/>
      <c r="O4939" s="318"/>
      <c r="P4939" s="319"/>
      <c r="Q4939" s="320"/>
      <c r="R4939" s="319"/>
      <c r="S4939" s="319"/>
      <c r="T4939" s="320"/>
      <c r="U4939" s="321"/>
      <c r="V4939" s="270"/>
    </row>
    <row r="4940" spans="3:22">
      <c r="C4940" s="1">
        <f>+IF(D4940=1,COUNTIF($D$2:D4940,D4940),0)</f>
        <v>0</v>
      </c>
      <c r="D4940" s="1">
        <f>+COUNTIF($E$2:E4940,E4940)</f>
        <v>2161</v>
      </c>
      <c r="E4940" s="1" t="str">
        <f t="shared" si="154"/>
        <v/>
      </c>
      <c r="F4940" s="323">
        <f t="shared" si="155"/>
        <v>4938</v>
      </c>
      <c r="G4940" s="317"/>
      <c r="H4940" s="317"/>
      <c r="I4940" s="317"/>
      <c r="J4940" s="317"/>
      <c r="K4940" s="317"/>
      <c r="L4940" s="317"/>
      <c r="M4940" s="317"/>
      <c r="N4940" s="698"/>
      <c r="O4940" s="318"/>
      <c r="P4940" s="319"/>
      <c r="Q4940" s="320"/>
      <c r="R4940" s="319"/>
      <c r="S4940" s="319"/>
      <c r="T4940" s="320"/>
      <c r="U4940" s="321"/>
      <c r="V4940" s="270"/>
    </row>
    <row r="4941" spans="3:22">
      <c r="C4941" s="1">
        <f>+IF(D4941=1,COUNTIF($D$2:D4941,D4941),0)</f>
        <v>0</v>
      </c>
      <c r="D4941" s="1">
        <f>+COUNTIF($E$2:E4941,E4941)</f>
        <v>2162</v>
      </c>
      <c r="E4941" s="1" t="str">
        <f t="shared" si="154"/>
        <v/>
      </c>
      <c r="F4941" s="323">
        <f t="shared" si="155"/>
        <v>4939</v>
      </c>
      <c r="G4941" s="317"/>
      <c r="H4941" s="317"/>
      <c r="I4941" s="317"/>
      <c r="J4941" s="317"/>
      <c r="K4941" s="317"/>
      <c r="L4941" s="317"/>
      <c r="M4941" s="317"/>
      <c r="N4941" s="698"/>
      <c r="O4941" s="318"/>
      <c r="P4941" s="319"/>
      <c r="Q4941" s="320"/>
      <c r="R4941" s="319"/>
      <c r="S4941" s="319"/>
      <c r="T4941" s="320"/>
      <c r="U4941" s="321"/>
      <c r="V4941" s="270"/>
    </row>
    <row r="4942" spans="3:22">
      <c r="C4942" s="1">
        <f>+IF(D4942=1,COUNTIF($D$2:D4942,D4942),0)</f>
        <v>0</v>
      </c>
      <c r="D4942" s="1">
        <f>+COUNTIF($E$2:E4942,E4942)</f>
        <v>2163</v>
      </c>
      <c r="E4942" s="1" t="str">
        <f t="shared" si="154"/>
        <v/>
      </c>
      <c r="F4942" s="323">
        <f t="shared" si="155"/>
        <v>4940</v>
      </c>
      <c r="G4942" s="317"/>
      <c r="H4942" s="317"/>
      <c r="I4942" s="317"/>
      <c r="J4942" s="317"/>
      <c r="K4942" s="317"/>
      <c r="L4942" s="317"/>
      <c r="M4942" s="317"/>
      <c r="N4942" s="698"/>
      <c r="O4942" s="318"/>
      <c r="P4942" s="319"/>
      <c r="Q4942" s="320"/>
      <c r="R4942" s="319"/>
      <c r="S4942" s="319"/>
      <c r="T4942" s="320"/>
      <c r="U4942" s="321"/>
      <c r="V4942" s="270"/>
    </row>
    <row r="4943" spans="3:22">
      <c r="C4943" s="1">
        <f>+IF(D4943=1,COUNTIF($D$2:D4943,D4943),0)</f>
        <v>0</v>
      </c>
      <c r="D4943" s="1">
        <f>+COUNTIF($E$2:E4943,E4943)</f>
        <v>2164</v>
      </c>
      <c r="E4943" s="1" t="str">
        <f t="shared" si="154"/>
        <v/>
      </c>
      <c r="F4943" s="323">
        <f t="shared" si="155"/>
        <v>4941</v>
      </c>
      <c r="G4943" s="317"/>
      <c r="H4943" s="317"/>
      <c r="I4943" s="317"/>
      <c r="J4943" s="317"/>
      <c r="K4943" s="317"/>
      <c r="L4943" s="317"/>
      <c r="M4943" s="317"/>
      <c r="N4943" s="698"/>
      <c r="O4943" s="318"/>
      <c r="P4943" s="319"/>
      <c r="Q4943" s="320"/>
      <c r="R4943" s="319"/>
      <c r="S4943" s="319"/>
      <c r="T4943" s="320"/>
      <c r="U4943" s="321"/>
      <c r="V4943" s="270"/>
    </row>
    <row r="4944" spans="3:22">
      <c r="C4944" s="1">
        <f>+IF(D4944=1,COUNTIF($D$2:D4944,D4944),0)</f>
        <v>0</v>
      </c>
      <c r="D4944" s="1">
        <f>+COUNTIF($E$2:E4944,E4944)</f>
        <v>2165</v>
      </c>
      <c r="E4944" s="1" t="str">
        <f t="shared" si="154"/>
        <v/>
      </c>
      <c r="F4944" s="323">
        <f t="shared" si="155"/>
        <v>4942</v>
      </c>
      <c r="G4944" s="317"/>
      <c r="H4944" s="317"/>
      <c r="I4944" s="317"/>
      <c r="J4944" s="317"/>
      <c r="K4944" s="317"/>
      <c r="L4944" s="317"/>
      <c r="M4944" s="317"/>
      <c r="N4944" s="698"/>
      <c r="O4944" s="318"/>
      <c r="P4944" s="319"/>
      <c r="Q4944" s="320"/>
      <c r="R4944" s="319"/>
      <c r="S4944" s="319"/>
      <c r="T4944" s="320"/>
      <c r="U4944" s="321"/>
      <c r="V4944" s="270"/>
    </row>
    <row r="4945" spans="3:22">
      <c r="C4945" s="1">
        <f>+IF(D4945=1,COUNTIF($D$2:D4945,D4945),0)</f>
        <v>0</v>
      </c>
      <c r="D4945" s="1">
        <f>+COUNTIF($E$2:E4945,E4945)</f>
        <v>2166</v>
      </c>
      <c r="E4945" s="1" t="str">
        <f t="shared" si="154"/>
        <v/>
      </c>
      <c r="F4945" s="323">
        <f t="shared" si="155"/>
        <v>4943</v>
      </c>
      <c r="G4945" s="317"/>
      <c r="H4945" s="317"/>
      <c r="I4945" s="317"/>
      <c r="J4945" s="317"/>
      <c r="K4945" s="317"/>
      <c r="L4945" s="317"/>
      <c r="M4945" s="317"/>
      <c r="N4945" s="698"/>
      <c r="O4945" s="318"/>
      <c r="P4945" s="319"/>
      <c r="Q4945" s="320"/>
      <c r="R4945" s="319"/>
      <c r="S4945" s="319"/>
      <c r="T4945" s="320"/>
      <c r="U4945" s="321"/>
      <c r="V4945" s="270"/>
    </row>
    <row r="4946" spans="3:22">
      <c r="C4946" s="1">
        <f>+IF(D4946=1,COUNTIF($D$2:D4946,D4946),0)</f>
        <v>0</v>
      </c>
      <c r="D4946" s="1">
        <f>+COUNTIF($E$2:E4946,E4946)</f>
        <v>2167</v>
      </c>
      <c r="E4946" s="1" t="str">
        <f t="shared" si="154"/>
        <v/>
      </c>
      <c r="F4946" s="323">
        <f t="shared" si="155"/>
        <v>4944</v>
      </c>
      <c r="G4946" s="317"/>
      <c r="H4946" s="317"/>
      <c r="I4946" s="317"/>
      <c r="J4946" s="317"/>
      <c r="K4946" s="317"/>
      <c r="L4946" s="317"/>
      <c r="M4946" s="317"/>
      <c r="N4946" s="698"/>
      <c r="O4946" s="318"/>
      <c r="P4946" s="319"/>
      <c r="Q4946" s="320"/>
      <c r="R4946" s="319"/>
      <c r="S4946" s="319"/>
      <c r="T4946" s="320"/>
      <c r="U4946" s="321"/>
      <c r="V4946" s="270"/>
    </row>
    <row r="4947" spans="3:22">
      <c r="C4947" s="1">
        <f>+IF(D4947=1,COUNTIF($D$2:D4947,D4947),0)</f>
        <v>0</v>
      </c>
      <c r="D4947" s="1">
        <f>+COUNTIF($E$2:E4947,E4947)</f>
        <v>2168</v>
      </c>
      <c r="E4947" s="1" t="str">
        <f t="shared" si="154"/>
        <v/>
      </c>
      <c r="F4947" s="323">
        <f t="shared" si="155"/>
        <v>4945</v>
      </c>
      <c r="G4947" s="317"/>
      <c r="H4947" s="317"/>
      <c r="I4947" s="317"/>
      <c r="J4947" s="317"/>
      <c r="K4947" s="317"/>
      <c r="L4947" s="317"/>
      <c r="M4947" s="317"/>
      <c r="N4947" s="698"/>
      <c r="O4947" s="318"/>
      <c r="P4947" s="319"/>
      <c r="Q4947" s="320"/>
      <c r="R4947" s="319"/>
      <c r="S4947" s="319"/>
      <c r="T4947" s="320"/>
      <c r="U4947" s="321"/>
      <c r="V4947" s="270"/>
    </row>
    <row r="4948" spans="3:22">
      <c r="C4948" s="1">
        <f>+IF(D4948=1,COUNTIF($D$2:D4948,D4948),0)</f>
        <v>0</v>
      </c>
      <c r="D4948" s="1">
        <f>+COUNTIF($E$2:E4948,E4948)</f>
        <v>2169</v>
      </c>
      <c r="E4948" s="1" t="str">
        <f t="shared" si="154"/>
        <v/>
      </c>
      <c r="F4948" s="323">
        <f t="shared" si="155"/>
        <v>4946</v>
      </c>
      <c r="G4948" s="317"/>
      <c r="H4948" s="317"/>
      <c r="I4948" s="317"/>
      <c r="J4948" s="317"/>
      <c r="K4948" s="317"/>
      <c r="L4948" s="317"/>
      <c r="M4948" s="317"/>
      <c r="N4948" s="698"/>
      <c r="O4948" s="318"/>
      <c r="P4948" s="319"/>
      <c r="Q4948" s="320"/>
      <c r="R4948" s="319"/>
      <c r="S4948" s="319"/>
      <c r="T4948" s="320"/>
      <c r="U4948" s="321"/>
      <c r="V4948" s="270"/>
    </row>
    <row r="4949" spans="3:22">
      <c r="C4949" s="1">
        <f>+IF(D4949=1,COUNTIF($D$2:D4949,D4949),0)</f>
        <v>0</v>
      </c>
      <c r="D4949" s="1">
        <f>+COUNTIF($E$2:E4949,E4949)</f>
        <v>2170</v>
      </c>
      <c r="E4949" s="1" t="str">
        <f t="shared" si="154"/>
        <v/>
      </c>
      <c r="F4949" s="323">
        <f t="shared" si="155"/>
        <v>4947</v>
      </c>
      <c r="G4949" s="317"/>
      <c r="H4949" s="317"/>
      <c r="I4949" s="317"/>
      <c r="J4949" s="317"/>
      <c r="K4949" s="317"/>
      <c r="L4949" s="317"/>
      <c r="M4949" s="317"/>
      <c r="N4949" s="698"/>
      <c r="O4949" s="318"/>
      <c r="P4949" s="319"/>
      <c r="Q4949" s="320"/>
      <c r="R4949" s="319"/>
      <c r="S4949" s="319"/>
      <c r="T4949" s="320"/>
      <c r="U4949" s="321"/>
      <c r="V4949" s="270"/>
    </row>
    <row r="4950" spans="3:22">
      <c r="C4950" s="1">
        <f>+IF(D4950=1,COUNTIF($D$2:D4950,D4950),0)</f>
        <v>0</v>
      </c>
      <c r="D4950" s="1">
        <f>+COUNTIF($E$2:E4950,E4950)</f>
        <v>2171</v>
      </c>
      <c r="E4950" s="1" t="str">
        <f t="shared" si="154"/>
        <v/>
      </c>
      <c r="F4950" s="323">
        <f t="shared" si="155"/>
        <v>4948</v>
      </c>
      <c r="G4950" s="317"/>
      <c r="H4950" s="317"/>
      <c r="I4950" s="317"/>
      <c r="J4950" s="317"/>
      <c r="K4950" s="317"/>
      <c r="L4950" s="317"/>
      <c r="M4950" s="317"/>
      <c r="N4950" s="698"/>
      <c r="O4950" s="318"/>
      <c r="P4950" s="319"/>
      <c r="Q4950" s="320"/>
      <c r="R4950" s="319"/>
      <c r="S4950" s="319"/>
      <c r="T4950" s="320"/>
      <c r="U4950" s="321"/>
      <c r="V4950" s="270"/>
    </row>
    <row r="4951" spans="3:22">
      <c r="C4951" s="1">
        <f>+IF(D4951=1,COUNTIF($D$2:D4951,D4951),0)</f>
        <v>0</v>
      </c>
      <c r="D4951" s="1">
        <f>+COUNTIF($E$2:E4951,E4951)</f>
        <v>2172</v>
      </c>
      <c r="E4951" s="1" t="str">
        <f t="shared" si="154"/>
        <v/>
      </c>
      <c r="F4951" s="323">
        <f t="shared" si="155"/>
        <v>4949</v>
      </c>
      <c r="G4951" s="317"/>
      <c r="H4951" s="317"/>
      <c r="I4951" s="317"/>
      <c r="J4951" s="317"/>
      <c r="K4951" s="317"/>
      <c r="L4951" s="317"/>
      <c r="M4951" s="317"/>
      <c r="N4951" s="698"/>
      <c r="O4951" s="318"/>
      <c r="P4951" s="319"/>
      <c r="Q4951" s="320"/>
      <c r="R4951" s="319"/>
      <c r="S4951" s="319"/>
      <c r="T4951" s="320"/>
      <c r="U4951" s="321"/>
      <c r="V4951" s="270"/>
    </row>
    <row r="4952" spans="3:22">
      <c r="C4952" s="1">
        <f>+IF(D4952=1,COUNTIF($D$2:D4952,D4952),0)</f>
        <v>0</v>
      </c>
      <c r="D4952" s="1">
        <f>+COUNTIF($E$2:E4952,E4952)</f>
        <v>2173</v>
      </c>
      <c r="E4952" s="1" t="str">
        <f t="shared" si="154"/>
        <v/>
      </c>
      <c r="F4952" s="323">
        <f t="shared" si="155"/>
        <v>4950</v>
      </c>
      <c r="G4952" s="317"/>
      <c r="H4952" s="317"/>
      <c r="I4952" s="317"/>
      <c r="J4952" s="317"/>
      <c r="K4952" s="317"/>
      <c r="L4952" s="317"/>
      <c r="M4952" s="317"/>
      <c r="N4952" s="698"/>
      <c r="O4952" s="318"/>
      <c r="P4952" s="319"/>
      <c r="Q4952" s="320"/>
      <c r="R4952" s="319"/>
      <c r="S4952" s="319"/>
      <c r="T4952" s="320"/>
      <c r="U4952" s="321"/>
      <c r="V4952" s="270"/>
    </row>
    <row r="4953" spans="3:22">
      <c r="C4953" s="1">
        <f>+IF(D4953=1,COUNTIF($D$2:D4953,D4953),0)</f>
        <v>0</v>
      </c>
      <c r="D4953" s="1">
        <f>+COUNTIF($E$2:E4953,E4953)</f>
        <v>2174</v>
      </c>
      <c r="E4953" s="1" t="str">
        <f t="shared" si="154"/>
        <v/>
      </c>
      <c r="F4953" s="323">
        <f t="shared" si="155"/>
        <v>4951</v>
      </c>
      <c r="G4953" s="317"/>
      <c r="H4953" s="317"/>
      <c r="I4953" s="317"/>
      <c r="J4953" s="317"/>
      <c r="K4953" s="317"/>
      <c r="L4953" s="317"/>
      <c r="M4953" s="317"/>
      <c r="N4953" s="698"/>
      <c r="O4953" s="318"/>
      <c r="P4953" s="319"/>
      <c r="Q4953" s="320"/>
      <c r="R4953" s="319"/>
      <c r="S4953" s="319"/>
      <c r="T4953" s="320"/>
      <c r="U4953" s="321"/>
      <c r="V4953" s="270"/>
    </row>
    <row r="4954" spans="3:22">
      <c r="C4954" s="1">
        <f>+IF(D4954=1,COUNTIF($D$2:D4954,D4954),0)</f>
        <v>0</v>
      </c>
      <c r="D4954" s="1">
        <f>+COUNTIF($E$2:E4954,E4954)</f>
        <v>2175</v>
      </c>
      <c r="E4954" s="1" t="str">
        <f t="shared" si="154"/>
        <v/>
      </c>
      <c r="F4954" s="323">
        <f t="shared" si="155"/>
        <v>4952</v>
      </c>
      <c r="G4954" s="317"/>
      <c r="H4954" s="317"/>
      <c r="I4954" s="317"/>
      <c r="J4954" s="317"/>
      <c r="K4954" s="317"/>
      <c r="L4954" s="317"/>
      <c r="M4954" s="317"/>
      <c r="N4954" s="698"/>
      <c r="O4954" s="318"/>
      <c r="P4954" s="319"/>
      <c r="Q4954" s="320"/>
      <c r="R4954" s="319"/>
      <c r="S4954" s="319"/>
      <c r="T4954" s="320"/>
      <c r="U4954" s="321"/>
      <c r="V4954" s="270"/>
    </row>
    <row r="4955" spans="3:22">
      <c r="C4955" s="1">
        <f>+IF(D4955=1,COUNTIF($D$2:D4955,D4955),0)</f>
        <v>0</v>
      </c>
      <c r="D4955" s="1">
        <f>+COUNTIF($E$2:E4955,E4955)</f>
        <v>2176</v>
      </c>
      <c r="E4955" s="1" t="str">
        <f t="shared" si="154"/>
        <v/>
      </c>
      <c r="F4955" s="323">
        <f t="shared" si="155"/>
        <v>4953</v>
      </c>
      <c r="G4955" s="317"/>
      <c r="H4955" s="317"/>
      <c r="I4955" s="317"/>
      <c r="J4955" s="317"/>
      <c r="K4955" s="317"/>
      <c r="L4955" s="317"/>
      <c r="M4955" s="317"/>
      <c r="N4955" s="698"/>
      <c r="O4955" s="318"/>
      <c r="P4955" s="319"/>
      <c r="Q4955" s="320"/>
      <c r="R4955" s="319"/>
      <c r="S4955" s="319"/>
      <c r="T4955" s="320"/>
      <c r="U4955" s="321"/>
      <c r="V4955" s="270"/>
    </row>
    <row r="4956" spans="3:22">
      <c r="C4956" s="1">
        <f>+IF(D4956=1,COUNTIF($D$2:D4956,D4956),0)</f>
        <v>0</v>
      </c>
      <c r="D4956" s="1">
        <f>+COUNTIF($E$2:E4956,E4956)</f>
        <v>2177</v>
      </c>
      <c r="E4956" s="1" t="str">
        <f t="shared" si="154"/>
        <v/>
      </c>
      <c r="F4956" s="323">
        <f t="shared" si="155"/>
        <v>4954</v>
      </c>
      <c r="G4956" s="317"/>
      <c r="H4956" s="317"/>
      <c r="I4956" s="317"/>
      <c r="J4956" s="317"/>
      <c r="K4956" s="317"/>
      <c r="L4956" s="317"/>
      <c r="M4956" s="317"/>
      <c r="N4956" s="698"/>
      <c r="O4956" s="318"/>
      <c r="P4956" s="319"/>
      <c r="Q4956" s="320"/>
      <c r="R4956" s="319"/>
      <c r="S4956" s="319"/>
      <c r="T4956" s="320"/>
      <c r="U4956" s="321"/>
      <c r="V4956" s="270"/>
    </row>
    <row r="4957" spans="3:22">
      <c r="C4957" s="1">
        <f>+IF(D4957=1,COUNTIF($D$2:D4957,D4957),0)</f>
        <v>0</v>
      </c>
      <c r="D4957" s="1">
        <f>+COUNTIF($E$2:E4957,E4957)</f>
        <v>2178</v>
      </c>
      <c r="E4957" s="1" t="str">
        <f t="shared" si="154"/>
        <v/>
      </c>
      <c r="F4957" s="323">
        <f t="shared" si="155"/>
        <v>4955</v>
      </c>
      <c r="G4957" s="317"/>
      <c r="H4957" s="317"/>
      <c r="I4957" s="317"/>
      <c r="J4957" s="317"/>
      <c r="K4957" s="317"/>
      <c r="L4957" s="317"/>
      <c r="M4957" s="317"/>
      <c r="N4957" s="698"/>
      <c r="O4957" s="318"/>
      <c r="P4957" s="319"/>
      <c r="Q4957" s="320"/>
      <c r="R4957" s="319"/>
      <c r="S4957" s="319"/>
      <c r="T4957" s="320"/>
      <c r="U4957" s="321"/>
      <c r="V4957" s="270"/>
    </row>
    <row r="4958" spans="3:22">
      <c r="C4958" s="1">
        <f>+IF(D4958=1,COUNTIF($D$2:D4958,D4958),0)</f>
        <v>0</v>
      </c>
      <c r="D4958" s="1">
        <f>+COUNTIF($E$2:E4958,E4958)</f>
        <v>2179</v>
      </c>
      <c r="E4958" s="1" t="str">
        <f t="shared" si="154"/>
        <v/>
      </c>
      <c r="F4958" s="323">
        <f t="shared" si="155"/>
        <v>4956</v>
      </c>
      <c r="G4958" s="317"/>
      <c r="H4958" s="317"/>
      <c r="I4958" s="317"/>
      <c r="J4958" s="317"/>
      <c r="K4958" s="317"/>
      <c r="L4958" s="317"/>
      <c r="M4958" s="317"/>
      <c r="N4958" s="698"/>
      <c r="O4958" s="318"/>
      <c r="P4958" s="319"/>
      <c r="Q4958" s="320"/>
      <c r="R4958" s="319"/>
      <c r="S4958" s="319"/>
      <c r="T4958" s="320"/>
      <c r="U4958" s="321"/>
      <c r="V4958" s="270"/>
    </row>
    <row r="4959" spans="3:22">
      <c r="C4959" s="1">
        <f>+IF(D4959=1,COUNTIF($D$2:D4959,D4959),0)</f>
        <v>0</v>
      </c>
      <c r="D4959" s="1">
        <f>+COUNTIF($E$2:E4959,E4959)</f>
        <v>2180</v>
      </c>
      <c r="E4959" s="1" t="str">
        <f t="shared" si="154"/>
        <v/>
      </c>
      <c r="F4959" s="323">
        <f t="shared" si="155"/>
        <v>4957</v>
      </c>
      <c r="G4959" s="317"/>
      <c r="H4959" s="317"/>
      <c r="I4959" s="317"/>
      <c r="J4959" s="317"/>
      <c r="K4959" s="317"/>
      <c r="L4959" s="317"/>
      <c r="M4959" s="317"/>
      <c r="N4959" s="698"/>
      <c r="O4959" s="318"/>
      <c r="P4959" s="319"/>
      <c r="Q4959" s="320"/>
      <c r="R4959" s="319"/>
      <c r="S4959" s="319"/>
      <c r="T4959" s="320"/>
      <c r="U4959" s="321"/>
      <c r="V4959" s="270"/>
    </row>
    <row r="4960" spans="3:22">
      <c r="C4960" s="1">
        <f>+IF(D4960=1,COUNTIF($D$2:D4960,D4960),0)</f>
        <v>0</v>
      </c>
      <c r="D4960" s="1">
        <f>+COUNTIF($E$2:E4960,E4960)</f>
        <v>2181</v>
      </c>
      <c r="E4960" s="1" t="str">
        <f t="shared" si="154"/>
        <v/>
      </c>
      <c r="F4960" s="323">
        <f t="shared" si="155"/>
        <v>4958</v>
      </c>
      <c r="G4960" s="317"/>
      <c r="H4960" s="317"/>
      <c r="I4960" s="317"/>
      <c r="J4960" s="317"/>
      <c r="K4960" s="317"/>
      <c r="L4960" s="317"/>
      <c r="M4960" s="317"/>
      <c r="N4960" s="698"/>
      <c r="O4960" s="318"/>
      <c r="P4960" s="319"/>
      <c r="Q4960" s="320"/>
      <c r="R4960" s="319"/>
      <c r="S4960" s="319"/>
      <c r="T4960" s="320"/>
      <c r="U4960" s="321"/>
      <c r="V4960" s="270"/>
    </row>
    <row r="4961" spans="3:22">
      <c r="C4961" s="1">
        <f>+IF(D4961=1,COUNTIF($D$2:D4961,D4961),0)</f>
        <v>0</v>
      </c>
      <c r="D4961" s="1">
        <f>+COUNTIF($E$2:E4961,E4961)</f>
        <v>2182</v>
      </c>
      <c r="E4961" s="1" t="str">
        <f t="shared" si="154"/>
        <v/>
      </c>
      <c r="F4961" s="323">
        <f t="shared" si="155"/>
        <v>4959</v>
      </c>
      <c r="G4961" s="317"/>
      <c r="H4961" s="317"/>
      <c r="I4961" s="317"/>
      <c r="J4961" s="317"/>
      <c r="K4961" s="317"/>
      <c r="L4961" s="317"/>
      <c r="M4961" s="317"/>
      <c r="N4961" s="698"/>
      <c r="O4961" s="318"/>
      <c r="P4961" s="319"/>
      <c r="Q4961" s="320"/>
      <c r="R4961" s="319"/>
      <c r="S4961" s="319"/>
      <c r="T4961" s="320"/>
      <c r="U4961" s="321"/>
      <c r="V4961" s="270"/>
    </row>
    <row r="4962" spans="3:22">
      <c r="C4962" s="1">
        <f>+IF(D4962=1,COUNTIF($D$2:D4962,D4962),0)</f>
        <v>0</v>
      </c>
      <c r="D4962" s="1">
        <f>+COUNTIF($E$2:E4962,E4962)</f>
        <v>2183</v>
      </c>
      <c r="E4962" s="1" t="str">
        <f t="shared" si="154"/>
        <v/>
      </c>
      <c r="F4962" s="323">
        <f t="shared" si="155"/>
        <v>4960</v>
      </c>
      <c r="G4962" s="317"/>
      <c r="H4962" s="317"/>
      <c r="I4962" s="317"/>
      <c r="J4962" s="317"/>
      <c r="K4962" s="317"/>
      <c r="L4962" s="317"/>
      <c r="M4962" s="317"/>
      <c r="N4962" s="698"/>
      <c r="O4962" s="318"/>
      <c r="P4962" s="319"/>
      <c r="Q4962" s="320"/>
      <c r="R4962" s="319"/>
      <c r="S4962" s="319"/>
      <c r="T4962" s="320"/>
      <c r="U4962" s="321"/>
      <c r="V4962" s="270"/>
    </row>
    <row r="4963" spans="3:22">
      <c r="C4963" s="1">
        <f>+IF(D4963=1,COUNTIF($D$2:D4963,D4963),0)</f>
        <v>0</v>
      </c>
      <c r="D4963" s="1">
        <f>+COUNTIF($E$2:E4963,E4963)</f>
        <v>2184</v>
      </c>
      <c r="E4963" s="1" t="str">
        <f t="shared" si="154"/>
        <v/>
      </c>
      <c r="F4963" s="323">
        <f t="shared" si="155"/>
        <v>4961</v>
      </c>
      <c r="G4963" s="317"/>
      <c r="H4963" s="317"/>
      <c r="I4963" s="317"/>
      <c r="J4963" s="317"/>
      <c r="K4963" s="317"/>
      <c r="L4963" s="317"/>
      <c r="M4963" s="317"/>
      <c r="N4963" s="698"/>
      <c r="O4963" s="318"/>
      <c r="P4963" s="319"/>
      <c r="Q4963" s="320"/>
      <c r="R4963" s="319"/>
      <c r="S4963" s="319"/>
      <c r="T4963" s="320"/>
      <c r="U4963" s="321"/>
      <c r="V4963" s="270"/>
    </row>
    <row r="4964" spans="3:22">
      <c r="C4964" s="1">
        <f>+IF(D4964=1,COUNTIF($D$2:D4964,D4964),0)</f>
        <v>0</v>
      </c>
      <c r="D4964" s="1">
        <f>+COUNTIF($E$2:E4964,E4964)</f>
        <v>2185</v>
      </c>
      <c r="E4964" s="1" t="str">
        <f t="shared" si="154"/>
        <v/>
      </c>
      <c r="F4964" s="323">
        <f t="shared" si="155"/>
        <v>4962</v>
      </c>
      <c r="G4964" s="317"/>
      <c r="H4964" s="317"/>
      <c r="I4964" s="317"/>
      <c r="J4964" s="317"/>
      <c r="K4964" s="317"/>
      <c r="L4964" s="317"/>
      <c r="M4964" s="317"/>
      <c r="N4964" s="698"/>
      <c r="O4964" s="318"/>
      <c r="P4964" s="319"/>
      <c r="Q4964" s="320"/>
      <c r="R4964" s="319"/>
      <c r="S4964" s="319"/>
      <c r="T4964" s="320"/>
      <c r="U4964" s="321"/>
      <c r="V4964" s="270"/>
    </row>
    <row r="4965" spans="3:22">
      <c r="C4965" s="1">
        <f>+IF(D4965=1,COUNTIF($D$2:D4965,D4965),0)</f>
        <v>0</v>
      </c>
      <c r="D4965" s="1">
        <f>+COUNTIF($E$2:E4965,E4965)</f>
        <v>2186</v>
      </c>
      <c r="E4965" s="1" t="str">
        <f t="shared" si="154"/>
        <v/>
      </c>
      <c r="F4965" s="323">
        <f t="shared" si="155"/>
        <v>4963</v>
      </c>
      <c r="G4965" s="317"/>
      <c r="H4965" s="317"/>
      <c r="I4965" s="317"/>
      <c r="J4965" s="317"/>
      <c r="K4965" s="317"/>
      <c r="L4965" s="317"/>
      <c r="M4965" s="317"/>
      <c r="N4965" s="698"/>
      <c r="O4965" s="318"/>
      <c r="P4965" s="319"/>
      <c r="Q4965" s="320"/>
      <c r="R4965" s="319"/>
      <c r="S4965" s="319"/>
      <c r="T4965" s="320"/>
      <c r="U4965" s="321"/>
      <c r="V4965" s="270"/>
    </row>
    <row r="4966" spans="3:22">
      <c r="C4966" s="1">
        <f>+IF(D4966=1,COUNTIF($D$2:D4966,D4966),0)</f>
        <v>0</v>
      </c>
      <c r="D4966" s="1">
        <f>+COUNTIF($E$2:E4966,E4966)</f>
        <v>2187</v>
      </c>
      <c r="E4966" s="1" t="str">
        <f t="shared" si="154"/>
        <v/>
      </c>
      <c r="F4966" s="323">
        <f t="shared" si="155"/>
        <v>4964</v>
      </c>
      <c r="G4966" s="317"/>
      <c r="H4966" s="317"/>
      <c r="I4966" s="317"/>
      <c r="J4966" s="317"/>
      <c r="K4966" s="317"/>
      <c r="L4966" s="317"/>
      <c r="M4966" s="317"/>
      <c r="N4966" s="698"/>
      <c r="O4966" s="318"/>
      <c r="P4966" s="319"/>
      <c r="Q4966" s="320"/>
      <c r="R4966" s="319"/>
      <c r="S4966" s="319"/>
      <c r="T4966" s="320"/>
      <c r="U4966" s="321"/>
      <c r="V4966" s="270"/>
    </row>
    <row r="4967" spans="3:22">
      <c r="C4967" s="1">
        <f>+IF(D4967=1,COUNTIF($D$2:D4967,D4967),0)</f>
        <v>0</v>
      </c>
      <c r="D4967" s="1">
        <f>+COUNTIF($E$2:E4967,E4967)</f>
        <v>2188</v>
      </c>
      <c r="E4967" s="1" t="str">
        <f t="shared" si="154"/>
        <v/>
      </c>
      <c r="F4967" s="323">
        <f t="shared" si="155"/>
        <v>4965</v>
      </c>
      <c r="G4967" s="317"/>
      <c r="H4967" s="317"/>
      <c r="I4967" s="317"/>
      <c r="J4967" s="317"/>
      <c r="K4967" s="317"/>
      <c r="L4967" s="317"/>
      <c r="M4967" s="317"/>
      <c r="N4967" s="698"/>
      <c r="O4967" s="318"/>
      <c r="P4967" s="319"/>
      <c r="Q4967" s="320"/>
      <c r="R4967" s="319"/>
      <c r="S4967" s="319"/>
      <c r="T4967" s="320"/>
      <c r="U4967" s="321"/>
      <c r="V4967" s="270"/>
    </row>
    <row r="4968" spans="3:22">
      <c r="C4968" s="1">
        <f>+IF(D4968=1,COUNTIF($D$2:D4968,D4968),0)</f>
        <v>0</v>
      </c>
      <c r="D4968" s="1">
        <f>+COUNTIF($E$2:E4968,E4968)</f>
        <v>2189</v>
      </c>
      <c r="E4968" s="1" t="str">
        <f t="shared" si="154"/>
        <v/>
      </c>
      <c r="F4968" s="323">
        <f t="shared" si="155"/>
        <v>4966</v>
      </c>
      <c r="G4968" s="317"/>
      <c r="H4968" s="317"/>
      <c r="I4968" s="317"/>
      <c r="J4968" s="317"/>
      <c r="K4968" s="317"/>
      <c r="L4968" s="317"/>
      <c r="M4968" s="317"/>
      <c r="N4968" s="698"/>
      <c r="O4968" s="318"/>
      <c r="P4968" s="319"/>
      <c r="Q4968" s="320"/>
      <c r="R4968" s="319"/>
      <c r="S4968" s="319"/>
      <c r="T4968" s="320"/>
      <c r="U4968" s="321"/>
      <c r="V4968" s="270"/>
    </row>
    <row r="4969" spans="3:22">
      <c r="C4969" s="1">
        <f>+IF(D4969=1,COUNTIF($D$2:D4969,D4969),0)</f>
        <v>0</v>
      </c>
      <c r="D4969" s="1">
        <f>+COUNTIF($E$2:E4969,E4969)</f>
        <v>2190</v>
      </c>
      <c r="E4969" s="1" t="str">
        <f t="shared" si="154"/>
        <v/>
      </c>
      <c r="F4969" s="323">
        <f t="shared" si="155"/>
        <v>4967</v>
      </c>
      <c r="G4969" s="317"/>
      <c r="H4969" s="317"/>
      <c r="I4969" s="317"/>
      <c r="J4969" s="317"/>
      <c r="K4969" s="317"/>
      <c r="L4969" s="317"/>
      <c r="M4969" s="317"/>
      <c r="N4969" s="698"/>
      <c r="O4969" s="318"/>
      <c r="P4969" s="319"/>
      <c r="Q4969" s="320"/>
      <c r="R4969" s="319"/>
      <c r="S4969" s="319"/>
      <c r="T4969" s="320"/>
      <c r="U4969" s="321"/>
      <c r="V4969" s="270"/>
    </row>
    <row r="4970" spans="3:22">
      <c r="C4970" s="1">
        <f>+IF(D4970=1,COUNTIF($D$2:D4970,D4970),0)</f>
        <v>0</v>
      </c>
      <c r="D4970" s="1">
        <f>+COUNTIF($E$2:E4970,E4970)</f>
        <v>2191</v>
      </c>
      <c r="E4970" s="1" t="str">
        <f t="shared" si="154"/>
        <v/>
      </c>
      <c r="F4970" s="323">
        <f t="shared" si="155"/>
        <v>4968</v>
      </c>
      <c r="G4970" s="317"/>
      <c r="H4970" s="317"/>
      <c r="I4970" s="317"/>
      <c r="J4970" s="317"/>
      <c r="K4970" s="317"/>
      <c r="L4970" s="317"/>
      <c r="M4970" s="317"/>
      <c r="N4970" s="698"/>
      <c r="O4970" s="318"/>
      <c r="P4970" s="319"/>
      <c r="Q4970" s="320"/>
      <c r="R4970" s="319"/>
      <c r="S4970" s="319"/>
      <c r="T4970" s="320"/>
      <c r="U4970" s="321"/>
      <c r="V4970" s="270"/>
    </row>
    <row r="4971" spans="3:22">
      <c r="C4971" s="1">
        <f>+IF(D4971=1,COUNTIF($D$2:D4971,D4971),0)</f>
        <v>0</v>
      </c>
      <c r="D4971" s="1">
        <f>+COUNTIF($E$2:E4971,E4971)</f>
        <v>2192</v>
      </c>
      <c r="E4971" s="1" t="str">
        <f t="shared" si="154"/>
        <v/>
      </c>
      <c r="F4971" s="323">
        <f t="shared" si="155"/>
        <v>4969</v>
      </c>
      <c r="G4971" s="317"/>
      <c r="H4971" s="317"/>
      <c r="I4971" s="317"/>
      <c r="J4971" s="317"/>
      <c r="K4971" s="317"/>
      <c r="L4971" s="317"/>
      <c r="M4971" s="317"/>
      <c r="N4971" s="698"/>
      <c r="O4971" s="318"/>
      <c r="P4971" s="319"/>
      <c r="Q4971" s="320"/>
      <c r="R4971" s="319"/>
      <c r="S4971" s="319"/>
      <c r="T4971" s="320"/>
      <c r="U4971" s="321"/>
      <c r="V4971" s="270"/>
    </row>
    <row r="4972" spans="3:22">
      <c r="C4972" s="1">
        <f>+IF(D4972=1,COUNTIF($D$2:D4972,D4972),0)</f>
        <v>0</v>
      </c>
      <c r="D4972" s="1">
        <f>+COUNTIF($E$2:E4972,E4972)</f>
        <v>2193</v>
      </c>
      <c r="E4972" s="1" t="str">
        <f t="shared" si="154"/>
        <v/>
      </c>
      <c r="F4972" s="323">
        <f t="shared" si="155"/>
        <v>4970</v>
      </c>
      <c r="G4972" s="317"/>
      <c r="H4972" s="317"/>
      <c r="I4972" s="317"/>
      <c r="J4972" s="317"/>
      <c r="K4972" s="317"/>
      <c r="L4972" s="317"/>
      <c r="M4972" s="317"/>
      <c r="N4972" s="698"/>
      <c r="O4972" s="318"/>
      <c r="P4972" s="319"/>
      <c r="Q4972" s="320"/>
      <c r="R4972" s="319"/>
      <c r="S4972" s="319"/>
      <c r="T4972" s="320"/>
      <c r="U4972" s="321"/>
      <c r="V4972" s="270"/>
    </row>
    <row r="4973" spans="3:22">
      <c r="C4973" s="1">
        <f>+IF(D4973=1,COUNTIF($D$2:D4973,D4973),0)</f>
        <v>0</v>
      </c>
      <c r="D4973" s="1">
        <f>+COUNTIF($E$2:E4973,E4973)</f>
        <v>2194</v>
      </c>
      <c r="E4973" s="1" t="str">
        <f t="shared" si="154"/>
        <v/>
      </c>
      <c r="F4973" s="323">
        <f t="shared" si="155"/>
        <v>4971</v>
      </c>
      <c r="G4973" s="317"/>
      <c r="H4973" s="317"/>
      <c r="I4973" s="317"/>
      <c r="J4973" s="317"/>
      <c r="K4973" s="317"/>
      <c r="L4973" s="317"/>
      <c r="M4973" s="317"/>
      <c r="N4973" s="698"/>
      <c r="O4973" s="318"/>
      <c r="P4973" s="319"/>
      <c r="Q4973" s="320"/>
      <c r="R4973" s="319"/>
      <c r="S4973" s="319"/>
      <c r="T4973" s="320"/>
      <c r="U4973" s="321"/>
      <c r="V4973" s="270"/>
    </row>
    <row r="4974" spans="3:22">
      <c r="C4974" s="1">
        <f>+IF(D4974=1,COUNTIF($D$2:D4974,D4974),0)</f>
        <v>0</v>
      </c>
      <c r="D4974" s="1">
        <f>+COUNTIF($E$2:E4974,E4974)</f>
        <v>2195</v>
      </c>
      <c r="E4974" s="1" t="str">
        <f t="shared" si="154"/>
        <v/>
      </c>
      <c r="F4974" s="323">
        <f t="shared" si="155"/>
        <v>4972</v>
      </c>
      <c r="G4974" s="317"/>
      <c r="H4974" s="317"/>
      <c r="I4974" s="317"/>
      <c r="J4974" s="317"/>
      <c r="K4974" s="317"/>
      <c r="L4974" s="317"/>
      <c r="M4974" s="317"/>
      <c r="N4974" s="698"/>
      <c r="O4974" s="318"/>
      <c r="P4974" s="319"/>
      <c r="Q4974" s="320"/>
      <c r="R4974" s="319"/>
      <c r="S4974" s="319"/>
      <c r="T4974" s="320"/>
      <c r="U4974" s="321"/>
      <c r="V4974" s="270"/>
    </row>
    <row r="4975" spans="3:22">
      <c r="C4975" s="1">
        <f>+IF(D4975=1,COUNTIF($D$2:D4975,D4975),0)</f>
        <v>0</v>
      </c>
      <c r="D4975" s="1">
        <f>+COUNTIF($E$2:E4975,E4975)</f>
        <v>2196</v>
      </c>
      <c r="E4975" s="1" t="str">
        <f t="shared" si="154"/>
        <v/>
      </c>
      <c r="F4975" s="323">
        <f t="shared" si="155"/>
        <v>4973</v>
      </c>
      <c r="G4975" s="317"/>
      <c r="H4975" s="317"/>
      <c r="I4975" s="317"/>
      <c r="J4975" s="317"/>
      <c r="K4975" s="317"/>
      <c r="L4975" s="317"/>
      <c r="M4975" s="317"/>
      <c r="N4975" s="698"/>
      <c r="O4975" s="318"/>
      <c r="P4975" s="319"/>
      <c r="Q4975" s="320"/>
      <c r="R4975" s="319"/>
      <c r="S4975" s="319"/>
      <c r="T4975" s="320"/>
      <c r="U4975" s="321"/>
      <c r="V4975" s="270"/>
    </row>
    <row r="4976" spans="3:22">
      <c r="C4976" s="1">
        <f>+IF(D4976=1,COUNTIF($D$2:D4976,D4976),0)</f>
        <v>0</v>
      </c>
      <c r="D4976" s="1">
        <f>+COUNTIF($E$2:E4976,E4976)</f>
        <v>2197</v>
      </c>
      <c r="E4976" s="1" t="str">
        <f t="shared" si="154"/>
        <v/>
      </c>
      <c r="F4976" s="323">
        <f t="shared" si="155"/>
        <v>4974</v>
      </c>
      <c r="G4976" s="317"/>
      <c r="H4976" s="317"/>
      <c r="I4976" s="317"/>
      <c r="J4976" s="317"/>
      <c r="K4976" s="317"/>
      <c r="L4976" s="317"/>
      <c r="M4976" s="317"/>
      <c r="N4976" s="698"/>
      <c r="O4976" s="318"/>
      <c r="P4976" s="319"/>
      <c r="Q4976" s="320"/>
      <c r="R4976" s="319"/>
      <c r="S4976" s="319"/>
      <c r="T4976" s="320"/>
      <c r="U4976" s="321"/>
      <c r="V4976" s="270"/>
    </row>
    <row r="4977" spans="3:22">
      <c r="C4977" s="1">
        <f>+IF(D4977=1,COUNTIF($D$2:D4977,D4977),0)</f>
        <v>0</v>
      </c>
      <c r="D4977" s="1">
        <f>+COUNTIF($E$2:E4977,E4977)</f>
        <v>2198</v>
      </c>
      <c r="E4977" s="1" t="str">
        <f t="shared" si="154"/>
        <v/>
      </c>
      <c r="F4977" s="323">
        <f t="shared" si="155"/>
        <v>4975</v>
      </c>
      <c r="G4977" s="317"/>
      <c r="H4977" s="317"/>
      <c r="I4977" s="317"/>
      <c r="J4977" s="317"/>
      <c r="K4977" s="317"/>
      <c r="L4977" s="317"/>
      <c r="M4977" s="317"/>
      <c r="N4977" s="698"/>
      <c r="O4977" s="318"/>
      <c r="P4977" s="319"/>
      <c r="Q4977" s="320"/>
      <c r="R4977" s="319"/>
      <c r="S4977" s="319"/>
      <c r="T4977" s="320"/>
      <c r="U4977" s="321"/>
      <c r="V4977" s="270"/>
    </row>
    <row r="4978" spans="3:22">
      <c r="C4978" s="1">
        <f>+IF(D4978=1,COUNTIF($D$2:D4978,D4978),0)</f>
        <v>0</v>
      </c>
      <c r="D4978" s="1">
        <f>+COUNTIF($E$2:E4978,E4978)</f>
        <v>2199</v>
      </c>
      <c r="E4978" s="1" t="str">
        <f t="shared" si="154"/>
        <v/>
      </c>
      <c r="F4978" s="323">
        <f t="shared" si="155"/>
        <v>4976</v>
      </c>
      <c r="G4978" s="317"/>
      <c r="H4978" s="317"/>
      <c r="I4978" s="317"/>
      <c r="J4978" s="317"/>
      <c r="K4978" s="317"/>
      <c r="L4978" s="317"/>
      <c r="M4978" s="317"/>
      <c r="N4978" s="698"/>
      <c r="O4978" s="318"/>
      <c r="P4978" s="319"/>
      <c r="Q4978" s="320"/>
      <c r="R4978" s="319"/>
      <c r="S4978" s="319"/>
      <c r="T4978" s="320"/>
      <c r="U4978" s="321"/>
      <c r="V4978" s="270"/>
    </row>
    <row r="4979" spans="3:22">
      <c r="C4979" s="1">
        <f>+IF(D4979=1,COUNTIF($D$2:D4979,D4979),0)</f>
        <v>0</v>
      </c>
      <c r="D4979" s="1">
        <f>+COUNTIF($E$2:E4979,E4979)</f>
        <v>2200</v>
      </c>
      <c r="E4979" s="1" t="str">
        <f t="shared" si="154"/>
        <v/>
      </c>
      <c r="F4979" s="323">
        <f t="shared" si="155"/>
        <v>4977</v>
      </c>
      <c r="G4979" s="317"/>
      <c r="H4979" s="317"/>
      <c r="I4979" s="317"/>
      <c r="J4979" s="317"/>
      <c r="K4979" s="317"/>
      <c r="L4979" s="317"/>
      <c r="M4979" s="317"/>
      <c r="N4979" s="698"/>
      <c r="O4979" s="318"/>
      <c r="P4979" s="319"/>
      <c r="Q4979" s="320"/>
      <c r="R4979" s="319"/>
      <c r="S4979" s="319"/>
      <c r="T4979" s="320"/>
      <c r="U4979" s="321"/>
      <c r="V4979" s="270"/>
    </row>
    <row r="4980" spans="3:22">
      <c r="C4980" s="1">
        <f>+IF(D4980=1,COUNTIF($D$2:D4980,D4980),0)</f>
        <v>0</v>
      </c>
      <c r="D4980" s="1">
        <f>+COUNTIF($E$2:E4980,E4980)</f>
        <v>2201</v>
      </c>
      <c r="E4980" s="1" t="str">
        <f t="shared" si="154"/>
        <v/>
      </c>
      <c r="F4980" s="323">
        <f t="shared" si="155"/>
        <v>4978</v>
      </c>
      <c r="G4980" s="317"/>
      <c r="H4980" s="317"/>
      <c r="I4980" s="317"/>
      <c r="J4980" s="317"/>
      <c r="K4980" s="317"/>
      <c r="L4980" s="317"/>
      <c r="M4980" s="317"/>
      <c r="N4980" s="698"/>
      <c r="O4980" s="318"/>
      <c r="P4980" s="319"/>
      <c r="Q4980" s="320"/>
      <c r="R4980" s="319"/>
      <c r="S4980" s="319"/>
      <c r="T4980" s="320"/>
      <c r="U4980" s="321"/>
      <c r="V4980" s="270"/>
    </row>
    <row r="4981" spans="3:22">
      <c r="C4981" s="1">
        <f>+IF(D4981=1,COUNTIF($D$2:D4981,D4981),0)</f>
        <v>0</v>
      </c>
      <c r="D4981" s="1">
        <f>+COUNTIF($E$2:E4981,E4981)</f>
        <v>2202</v>
      </c>
      <c r="E4981" s="1" t="str">
        <f t="shared" si="154"/>
        <v/>
      </c>
      <c r="F4981" s="323">
        <f t="shared" si="155"/>
        <v>4979</v>
      </c>
      <c r="G4981" s="317"/>
      <c r="H4981" s="317"/>
      <c r="I4981" s="317"/>
      <c r="J4981" s="317"/>
      <c r="K4981" s="317"/>
      <c r="L4981" s="317"/>
      <c r="M4981" s="317"/>
      <c r="N4981" s="698"/>
      <c r="O4981" s="318"/>
      <c r="P4981" s="319"/>
      <c r="Q4981" s="320"/>
      <c r="R4981" s="319"/>
      <c r="S4981" s="319"/>
      <c r="T4981" s="320"/>
      <c r="U4981" s="321"/>
      <c r="V4981" s="270"/>
    </row>
    <row r="4982" spans="3:22">
      <c r="C4982" s="1">
        <f>+IF(D4982=1,COUNTIF($D$2:D4982,D4982),0)</f>
        <v>0</v>
      </c>
      <c r="D4982" s="1">
        <f>+COUNTIF($E$2:E4982,E4982)</f>
        <v>2203</v>
      </c>
      <c r="E4982" s="1" t="str">
        <f t="shared" si="154"/>
        <v/>
      </c>
      <c r="F4982" s="323">
        <f t="shared" si="155"/>
        <v>4980</v>
      </c>
      <c r="G4982" s="317"/>
      <c r="H4982" s="317"/>
      <c r="I4982" s="317"/>
      <c r="J4982" s="317"/>
      <c r="K4982" s="317"/>
      <c r="L4982" s="317"/>
      <c r="M4982" s="317"/>
      <c r="N4982" s="698"/>
      <c r="O4982" s="318"/>
      <c r="P4982" s="319"/>
      <c r="Q4982" s="320"/>
      <c r="R4982" s="319"/>
      <c r="S4982" s="319"/>
      <c r="T4982" s="320"/>
      <c r="U4982" s="321"/>
      <c r="V4982" s="270"/>
    </row>
    <row r="4983" spans="3:22">
      <c r="C4983" s="1">
        <f>+IF(D4983=1,COUNTIF($D$2:D4983,D4983),0)</f>
        <v>0</v>
      </c>
      <c r="D4983" s="1">
        <f>+COUNTIF($E$2:E4983,E4983)</f>
        <v>2204</v>
      </c>
      <c r="E4983" s="1" t="str">
        <f t="shared" si="154"/>
        <v/>
      </c>
      <c r="F4983" s="323">
        <f t="shared" si="155"/>
        <v>4981</v>
      </c>
      <c r="G4983" s="317"/>
      <c r="H4983" s="317"/>
      <c r="I4983" s="317"/>
      <c r="J4983" s="317"/>
      <c r="K4983" s="317"/>
      <c r="L4983" s="317"/>
      <c r="M4983" s="317"/>
      <c r="N4983" s="698"/>
      <c r="O4983" s="318"/>
      <c r="P4983" s="319"/>
      <c r="Q4983" s="320"/>
      <c r="R4983" s="319"/>
      <c r="S4983" s="319"/>
      <c r="T4983" s="320"/>
      <c r="U4983" s="321"/>
      <c r="V4983" s="270"/>
    </row>
    <row r="4984" spans="3:22">
      <c r="C4984" s="1">
        <f>+IF(D4984=1,COUNTIF($D$2:D4984,D4984),0)</f>
        <v>0</v>
      </c>
      <c r="D4984" s="1">
        <f>+COUNTIF($E$2:E4984,E4984)</f>
        <v>2205</v>
      </c>
      <c r="E4984" s="1" t="str">
        <f t="shared" si="154"/>
        <v/>
      </c>
      <c r="F4984" s="323">
        <f t="shared" si="155"/>
        <v>4982</v>
      </c>
      <c r="G4984" s="317"/>
      <c r="H4984" s="317"/>
      <c r="I4984" s="317"/>
      <c r="J4984" s="317"/>
      <c r="K4984" s="317"/>
      <c r="L4984" s="317"/>
      <c r="M4984" s="317"/>
      <c r="N4984" s="698"/>
      <c r="O4984" s="318"/>
      <c r="P4984" s="319"/>
      <c r="Q4984" s="320"/>
      <c r="R4984" s="319"/>
      <c r="S4984" s="319"/>
      <c r="T4984" s="320"/>
      <c r="U4984" s="321"/>
      <c r="V4984" s="270"/>
    </row>
    <row r="4985" spans="3:22">
      <c r="C4985" s="1">
        <f>+IF(D4985=1,COUNTIF($D$2:D4985,D4985),0)</f>
        <v>0</v>
      </c>
      <c r="D4985" s="1">
        <f>+COUNTIF($E$2:E4985,E4985)</f>
        <v>2206</v>
      </c>
      <c r="E4985" s="1" t="str">
        <f t="shared" si="154"/>
        <v/>
      </c>
      <c r="F4985" s="323">
        <f t="shared" si="155"/>
        <v>4983</v>
      </c>
      <c r="G4985" s="317"/>
      <c r="H4985" s="317"/>
      <c r="I4985" s="317"/>
      <c r="J4985" s="317"/>
      <c r="K4985" s="317"/>
      <c r="L4985" s="317"/>
      <c r="M4985" s="317"/>
      <c r="N4985" s="698"/>
      <c r="O4985" s="318"/>
      <c r="P4985" s="319"/>
      <c r="Q4985" s="320"/>
      <c r="R4985" s="319"/>
      <c r="S4985" s="319"/>
      <c r="T4985" s="320"/>
      <c r="U4985" s="321"/>
      <c r="V4985" s="270"/>
    </row>
    <row r="4986" spans="3:22">
      <c r="C4986" s="1">
        <f>+IF(D4986=1,COUNTIF($D$2:D4986,D4986),0)</f>
        <v>0</v>
      </c>
      <c r="D4986" s="1">
        <f>+COUNTIF($E$2:E4986,E4986)</f>
        <v>2207</v>
      </c>
      <c r="E4986" s="1" t="str">
        <f t="shared" si="154"/>
        <v/>
      </c>
      <c r="F4986" s="323">
        <f t="shared" si="155"/>
        <v>4984</v>
      </c>
      <c r="G4986" s="317"/>
      <c r="H4986" s="317"/>
      <c r="I4986" s="317"/>
      <c r="J4986" s="317"/>
      <c r="K4986" s="317"/>
      <c r="L4986" s="317"/>
      <c r="M4986" s="317"/>
      <c r="N4986" s="698"/>
      <c r="O4986" s="318"/>
      <c r="P4986" s="319"/>
      <c r="Q4986" s="320"/>
      <c r="R4986" s="319"/>
      <c r="S4986" s="319"/>
      <c r="T4986" s="320"/>
      <c r="U4986" s="321"/>
      <c r="V4986" s="270"/>
    </row>
    <row r="4987" spans="3:22">
      <c r="C4987" s="1">
        <f>+IF(D4987=1,COUNTIF($D$2:D4987,D4987),0)</f>
        <v>0</v>
      </c>
      <c r="D4987" s="1">
        <f>+COUNTIF($E$2:E4987,E4987)</f>
        <v>2208</v>
      </c>
      <c r="E4987" s="1" t="str">
        <f t="shared" si="154"/>
        <v/>
      </c>
      <c r="F4987" s="323">
        <f t="shared" si="155"/>
        <v>4985</v>
      </c>
      <c r="G4987" s="317"/>
      <c r="H4987" s="317"/>
      <c r="I4987" s="317"/>
      <c r="J4987" s="317"/>
      <c r="K4987" s="317"/>
      <c r="L4987" s="317"/>
      <c r="M4987" s="317"/>
      <c r="N4987" s="698"/>
      <c r="O4987" s="318"/>
      <c r="P4987" s="319"/>
      <c r="Q4987" s="320"/>
      <c r="R4987" s="319"/>
      <c r="S4987" s="319"/>
      <c r="T4987" s="320"/>
      <c r="U4987" s="321"/>
      <c r="V4987" s="270"/>
    </row>
    <row r="4988" spans="3:22">
      <c r="C4988" s="1">
        <f>+IF(D4988=1,COUNTIF($D$2:D4988,D4988),0)</f>
        <v>0</v>
      </c>
      <c r="D4988" s="1">
        <f>+COUNTIF($E$2:E4988,E4988)</f>
        <v>2209</v>
      </c>
      <c r="E4988" s="1" t="str">
        <f t="shared" si="154"/>
        <v/>
      </c>
      <c r="F4988" s="323">
        <f t="shared" si="155"/>
        <v>4986</v>
      </c>
      <c r="G4988" s="317"/>
      <c r="H4988" s="317"/>
      <c r="I4988" s="317"/>
      <c r="J4988" s="317"/>
      <c r="K4988" s="317"/>
      <c r="L4988" s="317"/>
      <c r="M4988" s="317"/>
      <c r="N4988" s="698"/>
      <c r="O4988" s="318"/>
      <c r="P4988" s="319"/>
      <c r="Q4988" s="320"/>
      <c r="R4988" s="319"/>
      <c r="S4988" s="319"/>
      <c r="T4988" s="320"/>
      <c r="U4988" s="321"/>
      <c r="V4988" s="270"/>
    </row>
    <row r="4989" spans="3:22">
      <c r="C4989" s="1">
        <f>+IF(D4989=1,COUNTIF($D$2:D4989,D4989),0)</f>
        <v>0</v>
      </c>
      <c r="D4989" s="1">
        <f>+COUNTIF($E$2:E4989,E4989)</f>
        <v>2210</v>
      </c>
      <c r="E4989" s="1" t="str">
        <f t="shared" si="154"/>
        <v/>
      </c>
      <c r="F4989" s="323">
        <f t="shared" si="155"/>
        <v>4987</v>
      </c>
      <c r="G4989" s="317"/>
      <c r="H4989" s="317"/>
      <c r="I4989" s="317"/>
      <c r="J4989" s="317"/>
      <c r="K4989" s="317"/>
      <c r="L4989" s="317"/>
      <c r="M4989" s="317"/>
      <c r="N4989" s="698"/>
      <c r="O4989" s="318"/>
      <c r="P4989" s="319"/>
      <c r="Q4989" s="320"/>
      <c r="R4989" s="319"/>
      <c r="S4989" s="319"/>
      <c r="T4989" s="320"/>
      <c r="U4989" s="321"/>
      <c r="V4989" s="270"/>
    </row>
    <row r="4990" spans="3:22">
      <c r="C4990" s="1">
        <f>+IF(D4990=1,COUNTIF($D$2:D4990,D4990),0)</f>
        <v>0</v>
      </c>
      <c r="D4990" s="1">
        <f>+COUNTIF($E$2:E4990,E4990)</f>
        <v>2211</v>
      </c>
      <c r="E4990" s="1" t="str">
        <f t="shared" si="154"/>
        <v/>
      </c>
      <c r="F4990" s="323">
        <f t="shared" si="155"/>
        <v>4988</v>
      </c>
      <c r="G4990" s="317"/>
      <c r="H4990" s="317"/>
      <c r="I4990" s="317"/>
      <c r="J4990" s="317"/>
      <c r="K4990" s="317"/>
      <c r="L4990" s="317"/>
      <c r="M4990" s="317"/>
      <c r="N4990" s="698"/>
      <c r="O4990" s="318"/>
      <c r="P4990" s="319"/>
      <c r="Q4990" s="320"/>
      <c r="R4990" s="319"/>
      <c r="S4990" s="319"/>
      <c r="T4990" s="320"/>
      <c r="U4990" s="321"/>
      <c r="V4990" s="270"/>
    </row>
    <row r="4991" spans="3:22">
      <c r="C4991" s="1">
        <f>+IF(D4991=1,COUNTIF($D$2:D4991,D4991),0)</f>
        <v>0</v>
      </c>
      <c r="D4991" s="1">
        <f>+COUNTIF($E$2:E4991,E4991)</f>
        <v>2212</v>
      </c>
      <c r="E4991" s="1" t="str">
        <f t="shared" si="154"/>
        <v/>
      </c>
      <c r="F4991" s="323">
        <f t="shared" si="155"/>
        <v>4989</v>
      </c>
      <c r="G4991" s="317"/>
      <c r="H4991" s="317"/>
      <c r="I4991" s="317"/>
      <c r="J4991" s="317"/>
      <c r="K4991" s="317"/>
      <c r="L4991" s="317"/>
      <c r="M4991" s="317"/>
      <c r="N4991" s="698"/>
      <c r="O4991" s="318"/>
      <c r="P4991" s="319"/>
      <c r="Q4991" s="320"/>
      <c r="R4991" s="319"/>
      <c r="S4991" s="319"/>
      <c r="T4991" s="320"/>
      <c r="U4991" s="321"/>
      <c r="V4991" s="270"/>
    </row>
    <row r="4992" spans="3:22">
      <c r="C4992" s="1">
        <f>+IF(D4992=1,COUNTIF($D$2:D4992,D4992),0)</f>
        <v>0</v>
      </c>
      <c r="D4992" s="1">
        <f>+COUNTIF($E$2:E4992,E4992)</f>
        <v>2213</v>
      </c>
      <c r="E4992" s="1" t="str">
        <f t="shared" si="154"/>
        <v/>
      </c>
      <c r="F4992" s="323">
        <f t="shared" si="155"/>
        <v>4990</v>
      </c>
      <c r="G4992" s="317"/>
      <c r="H4992" s="317"/>
      <c r="I4992" s="317"/>
      <c r="J4992" s="317"/>
      <c r="K4992" s="317"/>
      <c r="L4992" s="317"/>
      <c r="M4992" s="317"/>
      <c r="N4992" s="698"/>
      <c r="O4992" s="318"/>
      <c r="P4992" s="319"/>
      <c r="Q4992" s="320"/>
      <c r="R4992" s="319"/>
      <c r="S4992" s="319"/>
      <c r="T4992" s="320"/>
      <c r="U4992" s="321"/>
      <c r="V4992" s="270"/>
    </row>
    <row r="4993" spans="3:22">
      <c r="C4993" s="1">
        <f>+IF(D4993=1,COUNTIF($D$2:D4993,D4993),0)</f>
        <v>0</v>
      </c>
      <c r="D4993" s="1">
        <f>+COUNTIF($E$2:E4993,E4993)</f>
        <v>2214</v>
      </c>
      <c r="E4993" s="1" t="str">
        <f t="shared" si="154"/>
        <v/>
      </c>
      <c r="F4993" s="323">
        <f t="shared" si="155"/>
        <v>4991</v>
      </c>
      <c r="G4993" s="317"/>
      <c r="H4993" s="317"/>
      <c r="I4993" s="317"/>
      <c r="J4993" s="317"/>
      <c r="K4993" s="317"/>
      <c r="L4993" s="317"/>
      <c r="M4993" s="317"/>
      <c r="N4993" s="698"/>
      <c r="O4993" s="318"/>
      <c r="P4993" s="319"/>
      <c r="Q4993" s="320"/>
      <c r="R4993" s="319"/>
      <c r="S4993" s="319"/>
      <c r="T4993" s="320"/>
      <c r="U4993" s="321"/>
      <c r="V4993" s="270"/>
    </row>
    <row r="4994" spans="3:22">
      <c r="C4994" s="1">
        <f>+IF(D4994=1,COUNTIF($D$2:D4994,D4994),0)</f>
        <v>0</v>
      </c>
      <c r="D4994" s="1">
        <f>+COUNTIF($E$2:E4994,E4994)</f>
        <v>2215</v>
      </c>
      <c r="E4994" s="1" t="str">
        <f t="shared" si="154"/>
        <v/>
      </c>
      <c r="F4994" s="323">
        <f t="shared" si="155"/>
        <v>4992</v>
      </c>
      <c r="G4994" s="317"/>
      <c r="H4994" s="317"/>
      <c r="I4994" s="317"/>
      <c r="J4994" s="317"/>
      <c r="K4994" s="317"/>
      <c r="L4994" s="317"/>
      <c r="M4994" s="317"/>
      <c r="N4994" s="698"/>
      <c r="O4994" s="318"/>
      <c r="P4994" s="319"/>
      <c r="Q4994" s="320"/>
      <c r="R4994" s="319"/>
      <c r="S4994" s="319"/>
      <c r="T4994" s="320"/>
      <c r="U4994" s="321"/>
      <c r="V4994" s="270"/>
    </row>
    <row r="4995" spans="3:22">
      <c r="C4995" s="1">
        <f>+IF(D4995=1,COUNTIF($D$2:D4995,D4995),0)</f>
        <v>0</v>
      </c>
      <c r="D4995" s="1">
        <f>+COUNTIF($E$2:E4995,E4995)</f>
        <v>2216</v>
      </c>
      <c r="E4995" s="1" t="str">
        <f t="shared" si="154"/>
        <v/>
      </c>
      <c r="F4995" s="323">
        <f t="shared" si="155"/>
        <v>4993</v>
      </c>
      <c r="G4995" s="317"/>
      <c r="H4995" s="317"/>
      <c r="I4995" s="317"/>
      <c r="J4995" s="317"/>
      <c r="K4995" s="317"/>
      <c r="L4995" s="317"/>
      <c r="M4995" s="317"/>
      <c r="N4995" s="698"/>
      <c r="O4995" s="318"/>
      <c r="P4995" s="319"/>
      <c r="Q4995" s="320"/>
      <c r="R4995" s="319"/>
      <c r="S4995" s="319"/>
      <c r="T4995" s="320"/>
      <c r="U4995" s="321"/>
      <c r="V4995" s="270"/>
    </row>
    <row r="4996" spans="3:22">
      <c r="C4996" s="1">
        <f>+IF(D4996=1,COUNTIF($D$2:D4996,D4996),0)</f>
        <v>0</v>
      </c>
      <c r="D4996" s="1">
        <f>+COUNTIF($E$2:E4996,E4996)</f>
        <v>2217</v>
      </c>
      <c r="E4996" s="1" t="str">
        <f t="shared" ref="E4996:E5059" si="156">+K4996&amp;N4996</f>
        <v/>
      </c>
      <c r="F4996" s="323">
        <f t="shared" si="155"/>
        <v>4994</v>
      </c>
      <c r="G4996" s="317"/>
      <c r="H4996" s="317"/>
      <c r="I4996" s="317"/>
      <c r="J4996" s="317"/>
      <c r="K4996" s="317"/>
      <c r="L4996" s="317"/>
      <c r="M4996" s="317"/>
      <c r="N4996" s="698"/>
      <c r="O4996" s="318"/>
      <c r="P4996" s="319"/>
      <c r="Q4996" s="320"/>
      <c r="R4996" s="319"/>
      <c r="S4996" s="319"/>
      <c r="T4996" s="320"/>
      <c r="U4996" s="321"/>
      <c r="V4996" s="270"/>
    </row>
    <row r="4997" spans="3:22">
      <c r="C4997" s="1">
        <f>+IF(D4997=1,COUNTIF($D$2:D4997,D4997),0)</f>
        <v>0</v>
      </c>
      <c r="D4997" s="1">
        <f>+COUNTIF($E$2:E4997,E4997)</f>
        <v>2218</v>
      </c>
      <c r="E4997" s="1" t="str">
        <f t="shared" si="156"/>
        <v/>
      </c>
      <c r="F4997" s="323">
        <f t="shared" ref="F4997:F5060" si="157">ROW()-2</f>
        <v>4995</v>
      </c>
      <c r="G4997" s="317"/>
      <c r="H4997" s="317"/>
      <c r="I4997" s="317"/>
      <c r="J4997" s="317"/>
      <c r="K4997" s="317"/>
      <c r="L4997" s="317"/>
      <c r="M4997" s="317"/>
      <c r="N4997" s="698"/>
      <c r="O4997" s="318"/>
      <c r="P4997" s="319"/>
      <c r="Q4997" s="320"/>
      <c r="R4997" s="319"/>
      <c r="S4997" s="319"/>
      <c r="T4997" s="320"/>
      <c r="U4997" s="321"/>
      <c r="V4997" s="270"/>
    </row>
    <row r="4998" spans="3:22">
      <c r="C4998" s="1">
        <f>+IF(D4998=1,COUNTIF($D$2:D4998,D4998),0)</f>
        <v>0</v>
      </c>
      <c r="D4998" s="1">
        <f>+COUNTIF($E$2:E4998,E4998)</f>
        <v>2219</v>
      </c>
      <c r="E4998" s="1" t="str">
        <f t="shared" si="156"/>
        <v/>
      </c>
      <c r="F4998" s="323">
        <f t="shared" si="157"/>
        <v>4996</v>
      </c>
      <c r="G4998" s="317"/>
      <c r="H4998" s="317"/>
      <c r="I4998" s="317"/>
      <c r="J4998" s="317"/>
      <c r="K4998" s="317"/>
      <c r="L4998" s="317"/>
      <c r="M4998" s="317"/>
      <c r="N4998" s="698"/>
      <c r="O4998" s="318"/>
      <c r="P4998" s="319"/>
      <c r="Q4998" s="320"/>
      <c r="R4998" s="319"/>
      <c r="S4998" s="319"/>
      <c r="T4998" s="320"/>
      <c r="U4998" s="321"/>
      <c r="V4998" s="270"/>
    </row>
    <row r="4999" spans="3:22">
      <c r="C4999" s="1">
        <f>+IF(D4999=1,COUNTIF($D$2:D4999,D4999),0)</f>
        <v>0</v>
      </c>
      <c r="D4999" s="1">
        <f>+COUNTIF($E$2:E4999,E4999)</f>
        <v>2220</v>
      </c>
      <c r="E4999" s="1" t="str">
        <f t="shared" si="156"/>
        <v/>
      </c>
      <c r="F4999" s="323">
        <f t="shared" si="157"/>
        <v>4997</v>
      </c>
      <c r="G4999" s="317"/>
      <c r="H4999" s="317"/>
      <c r="I4999" s="317"/>
      <c r="J4999" s="317"/>
      <c r="K4999" s="317"/>
      <c r="L4999" s="317"/>
      <c r="M4999" s="317"/>
      <c r="N4999" s="698"/>
      <c r="O4999" s="318"/>
      <c r="P4999" s="319"/>
      <c r="Q4999" s="320"/>
      <c r="R4999" s="319"/>
      <c r="S4999" s="319"/>
      <c r="T4999" s="320"/>
      <c r="U4999" s="321"/>
      <c r="V4999" s="270"/>
    </row>
    <row r="5000" spans="3:22">
      <c r="C5000" s="1">
        <f>+IF(D5000=1,COUNTIF($D$2:D5000,D5000),0)</f>
        <v>0</v>
      </c>
      <c r="D5000" s="1">
        <f>+COUNTIF($E$2:E5000,E5000)</f>
        <v>2221</v>
      </c>
      <c r="E5000" s="1" t="str">
        <f t="shared" si="156"/>
        <v/>
      </c>
      <c r="F5000" s="323">
        <f t="shared" si="157"/>
        <v>4998</v>
      </c>
      <c r="G5000" s="317"/>
      <c r="H5000" s="317"/>
      <c r="I5000" s="317"/>
      <c r="J5000" s="317"/>
      <c r="K5000" s="317"/>
      <c r="L5000" s="317"/>
      <c r="M5000" s="317"/>
      <c r="N5000" s="698"/>
      <c r="O5000" s="318"/>
      <c r="P5000" s="319"/>
      <c r="Q5000" s="320"/>
      <c r="R5000" s="319"/>
      <c r="S5000" s="319"/>
      <c r="T5000" s="320"/>
      <c r="U5000" s="321"/>
      <c r="V5000" s="270"/>
    </row>
    <row r="5001" spans="3:22">
      <c r="C5001" s="1">
        <f>+IF(D5001=1,COUNTIF($D$2:D5001,D5001),0)</f>
        <v>0</v>
      </c>
      <c r="D5001" s="1">
        <f>+COUNTIF($E$2:E5001,E5001)</f>
        <v>2222</v>
      </c>
      <c r="E5001" s="1" t="str">
        <f t="shared" si="156"/>
        <v/>
      </c>
      <c r="F5001" s="323">
        <f t="shared" si="157"/>
        <v>4999</v>
      </c>
      <c r="G5001" s="317"/>
      <c r="H5001" s="317"/>
      <c r="I5001" s="317"/>
      <c r="J5001" s="317"/>
      <c r="K5001" s="317"/>
      <c r="L5001" s="317"/>
      <c r="M5001" s="317"/>
      <c r="N5001" s="698"/>
      <c r="O5001" s="318"/>
      <c r="P5001" s="319"/>
      <c r="Q5001" s="320"/>
      <c r="R5001" s="319"/>
      <c r="S5001" s="319"/>
      <c r="T5001" s="320"/>
      <c r="U5001" s="321"/>
      <c r="V5001" s="270"/>
    </row>
    <row r="5002" spans="3:22">
      <c r="C5002" s="1">
        <f>+IF(D5002=1,COUNTIF($D$2:D5002,D5002),0)</f>
        <v>0</v>
      </c>
      <c r="D5002" s="1">
        <f>+COUNTIF($E$2:E5002,E5002)</f>
        <v>2223</v>
      </c>
      <c r="E5002" s="1" t="str">
        <f t="shared" si="156"/>
        <v/>
      </c>
      <c r="F5002" s="323">
        <f t="shared" si="157"/>
        <v>5000</v>
      </c>
      <c r="G5002" s="317"/>
      <c r="H5002" s="317"/>
      <c r="I5002" s="317"/>
      <c r="J5002" s="317"/>
      <c r="K5002" s="317"/>
      <c r="L5002" s="317"/>
      <c r="M5002" s="317"/>
      <c r="N5002" s="698"/>
      <c r="O5002" s="318"/>
      <c r="P5002" s="319"/>
      <c r="Q5002" s="320"/>
      <c r="R5002" s="319"/>
      <c r="S5002" s="319"/>
      <c r="T5002" s="320"/>
      <c r="U5002" s="321"/>
      <c r="V5002" s="270"/>
    </row>
    <row r="5003" spans="3:22">
      <c r="C5003" s="1">
        <f>+IF(D5003=1,COUNTIF($D$2:D5003,D5003),0)</f>
        <v>0</v>
      </c>
      <c r="D5003" s="1">
        <f>+COUNTIF($E$2:E5003,E5003)</f>
        <v>2224</v>
      </c>
      <c r="E5003" s="1" t="str">
        <f t="shared" si="156"/>
        <v/>
      </c>
      <c r="F5003" s="323">
        <f t="shared" si="157"/>
        <v>5001</v>
      </c>
      <c r="G5003" s="317"/>
      <c r="H5003" s="317"/>
      <c r="I5003" s="317"/>
      <c r="J5003" s="317"/>
      <c r="K5003" s="317"/>
      <c r="L5003" s="317"/>
      <c r="M5003" s="317"/>
      <c r="N5003" s="698"/>
      <c r="O5003" s="318"/>
      <c r="P5003" s="319"/>
      <c r="Q5003" s="320"/>
      <c r="R5003" s="319"/>
      <c r="S5003" s="319"/>
      <c r="T5003" s="320"/>
      <c r="U5003" s="321"/>
      <c r="V5003" s="270"/>
    </row>
    <row r="5004" spans="3:22">
      <c r="C5004" s="1">
        <f>+IF(D5004=1,COUNTIF($D$2:D5004,D5004),0)</f>
        <v>0</v>
      </c>
      <c r="D5004" s="1">
        <f>+COUNTIF($E$2:E5004,E5004)</f>
        <v>2225</v>
      </c>
      <c r="E5004" s="1" t="str">
        <f t="shared" si="156"/>
        <v/>
      </c>
      <c r="F5004" s="323">
        <f t="shared" si="157"/>
        <v>5002</v>
      </c>
      <c r="G5004" s="317"/>
      <c r="H5004" s="317"/>
      <c r="I5004" s="317"/>
      <c r="J5004" s="317"/>
      <c r="K5004" s="317"/>
      <c r="L5004" s="317"/>
      <c r="M5004" s="317"/>
      <c r="N5004" s="698"/>
      <c r="O5004" s="318"/>
      <c r="P5004" s="319"/>
      <c r="Q5004" s="320"/>
      <c r="R5004" s="319"/>
      <c r="S5004" s="319"/>
      <c r="T5004" s="320"/>
      <c r="U5004" s="321"/>
      <c r="V5004" s="270"/>
    </row>
    <row r="5005" spans="3:22">
      <c r="C5005" s="1">
        <f>+IF(D5005=1,COUNTIF($D$2:D5005,D5005),0)</f>
        <v>0</v>
      </c>
      <c r="D5005" s="1">
        <f>+COUNTIF($E$2:E5005,E5005)</f>
        <v>2226</v>
      </c>
      <c r="E5005" s="1" t="str">
        <f t="shared" si="156"/>
        <v/>
      </c>
      <c r="F5005" s="323">
        <f t="shared" si="157"/>
        <v>5003</v>
      </c>
      <c r="G5005" s="317"/>
      <c r="H5005" s="317"/>
      <c r="I5005" s="317"/>
      <c r="J5005" s="317"/>
      <c r="K5005" s="317"/>
      <c r="L5005" s="317"/>
      <c r="M5005" s="317"/>
      <c r="N5005" s="698"/>
      <c r="O5005" s="318"/>
      <c r="P5005" s="319"/>
      <c r="Q5005" s="320"/>
      <c r="R5005" s="319"/>
      <c r="S5005" s="319"/>
      <c r="T5005" s="320"/>
      <c r="U5005" s="321"/>
      <c r="V5005" s="270"/>
    </row>
    <row r="5006" spans="3:22">
      <c r="C5006" s="1">
        <f>+IF(D5006=1,COUNTIF($D$2:D5006,D5006),0)</f>
        <v>0</v>
      </c>
      <c r="D5006" s="1">
        <f>+COUNTIF($E$2:E5006,E5006)</f>
        <v>2227</v>
      </c>
      <c r="E5006" s="1" t="str">
        <f t="shared" si="156"/>
        <v/>
      </c>
      <c r="F5006" s="323">
        <f t="shared" si="157"/>
        <v>5004</v>
      </c>
      <c r="G5006" s="317"/>
      <c r="H5006" s="317"/>
      <c r="I5006" s="317"/>
      <c r="J5006" s="317"/>
      <c r="K5006" s="317"/>
      <c r="L5006" s="317"/>
      <c r="M5006" s="317"/>
      <c r="N5006" s="698"/>
      <c r="O5006" s="318"/>
      <c r="P5006" s="319"/>
      <c r="Q5006" s="320"/>
      <c r="R5006" s="319"/>
      <c r="S5006" s="319"/>
      <c r="T5006" s="320"/>
      <c r="U5006" s="321"/>
      <c r="V5006" s="270"/>
    </row>
    <row r="5007" spans="3:22">
      <c r="C5007" s="1">
        <f>+IF(D5007=1,COUNTIF($D$2:D5007,D5007),0)</f>
        <v>0</v>
      </c>
      <c r="D5007" s="1">
        <f>+COUNTIF($E$2:E5007,E5007)</f>
        <v>2228</v>
      </c>
      <c r="E5007" s="1" t="str">
        <f t="shared" si="156"/>
        <v/>
      </c>
      <c r="F5007" s="323">
        <f t="shared" si="157"/>
        <v>5005</v>
      </c>
      <c r="G5007" s="317"/>
      <c r="H5007" s="317"/>
      <c r="I5007" s="317"/>
      <c r="J5007" s="317"/>
      <c r="K5007" s="317"/>
      <c r="L5007" s="317"/>
      <c r="M5007" s="317"/>
      <c r="N5007" s="698"/>
      <c r="O5007" s="318"/>
      <c r="P5007" s="319"/>
      <c r="Q5007" s="320"/>
      <c r="R5007" s="319"/>
      <c r="S5007" s="319"/>
      <c r="T5007" s="320"/>
      <c r="U5007" s="321"/>
      <c r="V5007" s="270"/>
    </row>
    <row r="5008" spans="3:22">
      <c r="C5008" s="1">
        <f>+IF(D5008=1,COUNTIF($D$2:D5008,D5008),0)</f>
        <v>0</v>
      </c>
      <c r="D5008" s="1">
        <f>+COUNTIF($E$2:E5008,E5008)</f>
        <v>2229</v>
      </c>
      <c r="E5008" s="1" t="str">
        <f t="shared" si="156"/>
        <v/>
      </c>
      <c r="F5008" s="323">
        <f t="shared" si="157"/>
        <v>5006</v>
      </c>
      <c r="G5008" s="317"/>
      <c r="H5008" s="317"/>
      <c r="I5008" s="317"/>
      <c r="J5008" s="317"/>
      <c r="K5008" s="317"/>
      <c r="L5008" s="317"/>
      <c r="M5008" s="317"/>
      <c r="N5008" s="698"/>
      <c r="O5008" s="318"/>
      <c r="P5008" s="319"/>
      <c r="Q5008" s="320"/>
      <c r="R5008" s="319"/>
      <c r="S5008" s="319"/>
      <c r="T5008" s="320"/>
      <c r="U5008" s="321"/>
      <c r="V5008" s="270"/>
    </row>
    <row r="5009" spans="3:22">
      <c r="C5009" s="1">
        <f>+IF(D5009=1,COUNTIF($D$2:D5009,D5009),0)</f>
        <v>0</v>
      </c>
      <c r="D5009" s="1">
        <f>+COUNTIF($E$2:E5009,E5009)</f>
        <v>2230</v>
      </c>
      <c r="E5009" s="1" t="str">
        <f t="shared" si="156"/>
        <v/>
      </c>
      <c r="F5009" s="323">
        <f t="shared" si="157"/>
        <v>5007</v>
      </c>
      <c r="G5009" s="317"/>
      <c r="H5009" s="317"/>
      <c r="I5009" s="317"/>
      <c r="J5009" s="317"/>
      <c r="K5009" s="317"/>
      <c r="L5009" s="317"/>
      <c r="M5009" s="317"/>
      <c r="N5009" s="698"/>
      <c r="O5009" s="318"/>
      <c r="P5009" s="319"/>
      <c r="Q5009" s="320"/>
      <c r="R5009" s="319"/>
      <c r="S5009" s="319"/>
      <c r="T5009" s="320"/>
      <c r="U5009" s="321"/>
      <c r="V5009" s="270"/>
    </row>
    <row r="5010" spans="3:22">
      <c r="C5010" s="1">
        <f>+IF(D5010=1,COUNTIF($D$2:D5010,D5010),0)</f>
        <v>0</v>
      </c>
      <c r="D5010" s="1">
        <f>+COUNTIF($E$2:E5010,E5010)</f>
        <v>2231</v>
      </c>
      <c r="E5010" s="1" t="str">
        <f t="shared" si="156"/>
        <v/>
      </c>
      <c r="F5010" s="323">
        <f t="shared" si="157"/>
        <v>5008</v>
      </c>
      <c r="G5010" s="317"/>
      <c r="H5010" s="317"/>
      <c r="I5010" s="317"/>
      <c r="J5010" s="317"/>
      <c r="K5010" s="317"/>
      <c r="L5010" s="317"/>
      <c r="M5010" s="317"/>
      <c r="N5010" s="698"/>
      <c r="O5010" s="318"/>
      <c r="P5010" s="319"/>
      <c r="Q5010" s="320"/>
      <c r="R5010" s="319"/>
      <c r="S5010" s="319"/>
      <c r="T5010" s="320"/>
      <c r="U5010" s="321"/>
      <c r="V5010" s="270"/>
    </row>
    <row r="5011" spans="3:22">
      <c r="C5011" s="1">
        <f>+IF(D5011=1,COUNTIF($D$2:D5011,D5011),0)</f>
        <v>0</v>
      </c>
      <c r="D5011" s="1">
        <f>+COUNTIF($E$2:E5011,E5011)</f>
        <v>2232</v>
      </c>
      <c r="E5011" s="1" t="str">
        <f t="shared" si="156"/>
        <v/>
      </c>
      <c r="F5011" s="323">
        <f t="shared" si="157"/>
        <v>5009</v>
      </c>
      <c r="G5011" s="317"/>
      <c r="H5011" s="317"/>
      <c r="I5011" s="317"/>
      <c r="J5011" s="317"/>
      <c r="K5011" s="317"/>
      <c r="L5011" s="317"/>
      <c r="M5011" s="317"/>
      <c r="N5011" s="698"/>
      <c r="O5011" s="318"/>
      <c r="P5011" s="319"/>
      <c r="Q5011" s="320"/>
      <c r="R5011" s="319"/>
      <c r="S5011" s="319"/>
      <c r="T5011" s="320"/>
      <c r="U5011" s="321"/>
      <c r="V5011" s="270"/>
    </row>
    <row r="5012" spans="3:22">
      <c r="C5012" s="1">
        <f>+IF(D5012=1,COUNTIF($D$2:D5012,D5012),0)</f>
        <v>0</v>
      </c>
      <c r="D5012" s="1">
        <f>+COUNTIF($E$2:E5012,E5012)</f>
        <v>2233</v>
      </c>
      <c r="E5012" s="1" t="str">
        <f t="shared" si="156"/>
        <v/>
      </c>
      <c r="F5012" s="323">
        <f t="shared" si="157"/>
        <v>5010</v>
      </c>
      <c r="G5012" s="317"/>
      <c r="H5012" s="317"/>
      <c r="I5012" s="317"/>
      <c r="J5012" s="317"/>
      <c r="K5012" s="317"/>
      <c r="L5012" s="317"/>
      <c r="M5012" s="317"/>
      <c r="N5012" s="698"/>
      <c r="O5012" s="318"/>
      <c r="P5012" s="319"/>
      <c r="Q5012" s="320"/>
      <c r="R5012" s="319"/>
      <c r="S5012" s="319"/>
      <c r="T5012" s="320"/>
      <c r="U5012" s="321"/>
      <c r="V5012" s="270"/>
    </row>
    <row r="5013" spans="3:22">
      <c r="C5013" s="1">
        <f>+IF(D5013=1,COUNTIF($D$2:D5013,D5013),0)</f>
        <v>0</v>
      </c>
      <c r="D5013" s="1">
        <f>+COUNTIF($E$2:E5013,E5013)</f>
        <v>2234</v>
      </c>
      <c r="E5013" s="1" t="str">
        <f t="shared" si="156"/>
        <v/>
      </c>
      <c r="F5013" s="323">
        <f t="shared" si="157"/>
        <v>5011</v>
      </c>
      <c r="G5013" s="317"/>
      <c r="H5013" s="317"/>
      <c r="I5013" s="317"/>
      <c r="J5013" s="317"/>
      <c r="K5013" s="317"/>
      <c r="L5013" s="317"/>
      <c r="M5013" s="317"/>
      <c r="N5013" s="698"/>
      <c r="O5013" s="318"/>
      <c r="P5013" s="319"/>
      <c r="Q5013" s="320"/>
      <c r="R5013" s="319"/>
      <c r="S5013" s="319"/>
      <c r="T5013" s="320"/>
      <c r="U5013" s="321"/>
      <c r="V5013" s="270"/>
    </row>
    <row r="5014" spans="3:22">
      <c r="C5014" s="1">
        <f>+IF(D5014=1,COUNTIF($D$2:D5014,D5014),0)</f>
        <v>0</v>
      </c>
      <c r="D5014" s="1">
        <f>+COUNTIF($E$2:E5014,E5014)</f>
        <v>2235</v>
      </c>
      <c r="E5014" s="1" t="str">
        <f t="shared" si="156"/>
        <v/>
      </c>
      <c r="F5014" s="323">
        <f t="shared" si="157"/>
        <v>5012</v>
      </c>
      <c r="G5014" s="317"/>
      <c r="H5014" s="317"/>
      <c r="I5014" s="317"/>
      <c r="J5014" s="317"/>
      <c r="K5014" s="317"/>
      <c r="L5014" s="317"/>
      <c r="M5014" s="317"/>
      <c r="N5014" s="698"/>
      <c r="O5014" s="318"/>
      <c r="P5014" s="319"/>
      <c r="Q5014" s="320"/>
      <c r="R5014" s="319"/>
      <c r="S5014" s="319"/>
      <c r="T5014" s="320"/>
      <c r="U5014" s="321"/>
      <c r="V5014" s="270"/>
    </row>
    <row r="5015" spans="3:22">
      <c r="C5015" s="1">
        <f>+IF(D5015=1,COUNTIF($D$2:D5015,D5015),0)</f>
        <v>0</v>
      </c>
      <c r="D5015" s="1">
        <f>+COUNTIF($E$2:E5015,E5015)</f>
        <v>2236</v>
      </c>
      <c r="E5015" s="1" t="str">
        <f t="shared" si="156"/>
        <v/>
      </c>
      <c r="F5015" s="323">
        <f t="shared" si="157"/>
        <v>5013</v>
      </c>
      <c r="G5015" s="317"/>
      <c r="H5015" s="317"/>
      <c r="I5015" s="317"/>
      <c r="J5015" s="317"/>
      <c r="K5015" s="317"/>
      <c r="L5015" s="317"/>
      <c r="M5015" s="317"/>
      <c r="N5015" s="698"/>
      <c r="O5015" s="318"/>
      <c r="P5015" s="319"/>
      <c r="Q5015" s="320"/>
      <c r="R5015" s="319"/>
      <c r="S5015" s="319"/>
      <c r="T5015" s="320"/>
      <c r="U5015" s="321"/>
      <c r="V5015" s="270"/>
    </row>
    <row r="5016" spans="3:22">
      <c r="C5016" s="1">
        <f>+IF(D5016=1,COUNTIF($D$2:D5016,D5016),0)</f>
        <v>0</v>
      </c>
      <c r="D5016" s="1">
        <f>+COUNTIF($E$2:E5016,E5016)</f>
        <v>2237</v>
      </c>
      <c r="E5016" s="1" t="str">
        <f t="shared" si="156"/>
        <v/>
      </c>
      <c r="F5016" s="323">
        <f t="shared" si="157"/>
        <v>5014</v>
      </c>
      <c r="G5016" s="317"/>
      <c r="H5016" s="317"/>
      <c r="I5016" s="317"/>
      <c r="J5016" s="317"/>
      <c r="K5016" s="317"/>
      <c r="L5016" s="317"/>
      <c r="M5016" s="317"/>
      <c r="N5016" s="698"/>
      <c r="O5016" s="318"/>
      <c r="P5016" s="319"/>
      <c r="Q5016" s="320"/>
      <c r="R5016" s="319"/>
      <c r="S5016" s="319"/>
      <c r="T5016" s="320"/>
      <c r="U5016" s="321"/>
      <c r="V5016" s="270"/>
    </row>
    <row r="5017" spans="3:22">
      <c r="C5017" s="1">
        <f>+IF(D5017=1,COUNTIF($D$2:D5017,D5017),0)</f>
        <v>0</v>
      </c>
      <c r="D5017" s="1">
        <f>+COUNTIF($E$2:E5017,E5017)</f>
        <v>2238</v>
      </c>
      <c r="E5017" s="1" t="str">
        <f t="shared" si="156"/>
        <v/>
      </c>
      <c r="F5017" s="323">
        <f t="shared" si="157"/>
        <v>5015</v>
      </c>
      <c r="G5017" s="317"/>
      <c r="H5017" s="317"/>
      <c r="I5017" s="317"/>
      <c r="J5017" s="317"/>
      <c r="K5017" s="317"/>
      <c r="L5017" s="317"/>
      <c r="M5017" s="317"/>
      <c r="N5017" s="698"/>
      <c r="O5017" s="318"/>
      <c r="P5017" s="319"/>
      <c r="Q5017" s="320"/>
      <c r="R5017" s="319"/>
      <c r="S5017" s="319"/>
      <c r="T5017" s="320"/>
      <c r="U5017" s="321"/>
      <c r="V5017" s="270"/>
    </row>
    <row r="5018" spans="3:22">
      <c r="C5018" s="1">
        <f>+IF(D5018=1,COUNTIF($D$2:D5018,D5018),0)</f>
        <v>0</v>
      </c>
      <c r="D5018" s="1">
        <f>+COUNTIF($E$2:E5018,E5018)</f>
        <v>2239</v>
      </c>
      <c r="E5018" s="1" t="str">
        <f t="shared" si="156"/>
        <v/>
      </c>
      <c r="F5018" s="323">
        <f t="shared" si="157"/>
        <v>5016</v>
      </c>
      <c r="G5018" s="317"/>
      <c r="H5018" s="317"/>
      <c r="I5018" s="317"/>
      <c r="J5018" s="317"/>
      <c r="K5018" s="317"/>
      <c r="L5018" s="317"/>
      <c r="M5018" s="317"/>
      <c r="N5018" s="698"/>
      <c r="O5018" s="318"/>
      <c r="P5018" s="319"/>
      <c r="Q5018" s="320"/>
      <c r="R5018" s="319"/>
      <c r="S5018" s="319"/>
      <c r="T5018" s="320"/>
      <c r="U5018" s="321"/>
      <c r="V5018" s="270"/>
    </row>
    <row r="5019" spans="3:22">
      <c r="C5019" s="1">
        <f>+IF(D5019=1,COUNTIF($D$2:D5019,D5019),0)</f>
        <v>0</v>
      </c>
      <c r="D5019" s="1">
        <f>+COUNTIF($E$2:E5019,E5019)</f>
        <v>2240</v>
      </c>
      <c r="E5019" s="1" t="str">
        <f t="shared" si="156"/>
        <v/>
      </c>
      <c r="F5019" s="323">
        <f t="shared" si="157"/>
        <v>5017</v>
      </c>
      <c r="G5019" s="317"/>
      <c r="H5019" s="317"/>
      <c r="I5019" s="317"/>
      <c r="J5019" s="317"/>
      <c r="K5019" s="317"/>
      <c r="L5019" s="317"/>
      <c r="M5019" s="317"/>
      <c r="N5019" s="698"/>
      <c r="O5019" s="318"/>
      <c r="P5019" s="319"/>
      <c r="Q5019" s="320"/>
      <c r="R5019" s="319"/>
      <c r="S5019" s="319"/>
      <c r="T5019" s="320"/>
      <c r="U5019" s="321"/>
      <c r="V5019" s="270"/>
    </row>
    <row r="5020" spans="3:22">
      <c r="C5020" s="1">
        <f>+IF(D5020=1,COUNTIF($D$2:D5020,D5020),0)</f>
        <v>0</v>
      </c>
      <c r="D5020" s="1">
        <f>+COUNTIF($E$2:E5020,E5020)</f>
        <v>2241</v>
      </c>
      <c r="E5020" s="1" t="str">
        <f t="shared" si="156"/>
        <v/>
      </c>
      <c r="F5020" s="323">
        <f t="shared" si="157"/>
        <v>5018</v>
      </c>
      <c r="G5020" s="317"/>
      <c r="H5020" s="317"/>
      <c r="I5020" s="317"/>
      <c r="J5020" s="317"/>
      <c r="K5020" s="317"/>
      <c r="L5020" s="317"/>
      <c r="M5020" s="317"/>
      <c r="N5020" s="698"/>
      <c r="O5020" s="318"/>
      <c r="P5020" s="319"/>
      <c r="Q5020" s="320"/>
      <c r="R5020" s="319"/>
      <c r="S5020" s="319"/>
      <c r="T5020" s="320"/>
      <c r="U5020" s="321"/>
      <c r="V5020" s="270"/>
    </row>
    <row r="5021" spans="3:22">
      <c r="C5021" s="1">
        <f>+IF(D5021=1,COUNTIF($D$2:D5021,D5021),0)</f>
        <v>0</v>
      </c>
      <c r="D5021" s="1">
        <f>+COUNTIF($E$2:E5021,E5021)</f>
        <v>2242</v>
      </c>
      <c r="E5021" s="1" t="str">
        <f t="shared" si="156"/>
        <v/>
      </c>
      <c r="F5021" s="323">
        <f t="shared" si="157"/>
        <v>5019</v>
      </c>
      <c r="G5021" s="317"/>
      <c r="H5021" s="317"/>
      <c r="I5021" s="317"/>
      <c r="J5021" s="317"/>
      <c r="K5021" s="317"/>
      <c r="L5021" s="317"/>
      <c r="M5021" s="317"/>
      <c r="N5021" s="698"/>
      <c r="O5021" s="318"/>
      <c r="P5021" s="319"/>
      <c r="Q5021" s="320"/>
      <c r="R5021" s="319"/>
      <c r="S5021" s="319"/>
      <c r="T5021" s="320"/>
      <c r="U5021" s="321"/>
      <c r="V5021" s="270"/>
    </row>
    <row r="5022" spans="3:22">
      <c r="C5022" s="1">
        <f>+IF(D5022=1,COUNTIF($D$2:D5022,D5022),0)</f>
        <v>0</v>
      </c>
      <c r="D5022" s="1">
        <f>+COUNTIF($E$2:E5022,E5022)</f>
        <v>2243</v>
      </c>
      <c r="E5022" s="1" t="str">
        <f t="shared" si="156"/>
        <v/>
      </c>
      <c r="F5022" s="323">
        <f t="shared" si="157"/>
        <v>5020</v>
      </c>
      <c r="G5022" s="317"/>
      <c r="H5022" s="317"/>
      <c r="I5022" s="317"/>
      <c r="J5022" s="317"/>
      <c r="K5022" s="317"/>
      <c r="L5022" s="317"/>
      <c r="M5022" s="317"/>
      <c r="N5022" s="698"/>
      <c r="O5022" s="318"/>
      <c r="P5022" s="319"/>
      <c r="Q5022" s="320"/>
      <c r="R5022" s="319"/>
      <c r="S5022" s="319"/>
      <c r="T5022" s="320"/>
      <c r="U5022" s="321"/>
      <c r="V5022" s="270"/>
    </row>
    <row r="5023" spans="3:22">
      <c r="C5023" s="1">
        <f>+IF(D5023=1,COUNTIF($D$2:D5023,D5023),0)</f>
        <v>0</v>
      </c>
      <c r="D5023" s="1">
        <f>+COUNTIF($E$2:E5023,E5023)</f>
        <v>2244</v>
      </c>
      <c r="E5023" s="1" t="str">
        <f t="shared" si="156"/>
        <v/>
      </c>
      <c r="F5023" s="323">
        <f t="shared" si="157"/>
        <v>5021</v>
      </c>
      <c r="G5023" s="317"/>
      <c r="H5023" s="317"/>
      <c r="I5023" s="317"/>
      <c r="J5023" s="317"/>
      <c r="K5023" s="317"/>
      <c r="L5023" s="317"/>
      <c r="M5023" s="317"/>
      <c r="N5023" s="698"/>
      <c r="O5023" s="318"/>
      <c r="P5023" s="319"/>
      <c r="Q5023" s="320"/>
      <c r="R5023" s="319"/>
      <c r="S5023" s="319"/>
      <c r="T5023" s="320"/>
      <c r="U5023" s="321"/>
      <c r="V5023" s="270"/>
    </row>
    <row r="5024" spans="3:22">
      <c r="C5024" s="1">
        <f>+IF(D5024=1,COUNTIF($D$2:D5024,D5024),0)</f>
        <v>0</v>
      </c>
      <c r="D5024" s="1">
        <f>+COUNTIF($E$2:E5024,E5024)</f>
        <v>2245</v>
      </c>
      <c r="E5024" s="1" t="str">
        <f t="shared" si="156"/>
        <v/>
      </c>
      <c r="F5024" s="323">
        <f t="shared" si="157"/>
        <v>5022</v>
      </c>
      <c r="G5024" s="317"/>
      <c r="H5024" s="317"/>
      <c r="I5024" s="317"/>
      <c r="J5024" s="317"/>
      <c r="K5024" s="317"/>
      <c r="L5024" s="317"/>
      <c r="M5024" s="317"/>
      <c r="N5024" s="698"/>
      <c r="O5024" s="318"/>
      <c r="P5024" s="319"/>
      <c r="Q5024" s="320"/>
      <c r="R5024" s="319"/>
      <c r="S5024" s="319"/>
      <c r="T5024" s="320"/>
      <c r="U5024" s="321"/>
      <c r="V5024" s="270"/>
    </row>
    <row r="5025" spans="3:22">
      <c r="C5025" s="1">
        <f>+IF(D5025=1,COUNTIF($D$2:D5025,D5025),0)</f>
        <v>0</v>
      </c>
      <c r="D5025" s="1">
        <f>+COUNTIF($E$2:E5025,E5025)</f>
        <v>2246</v>
      </c>
      <c r="E5025" s="1" t="str">
        <f t="shared" si="156"/>
        <v/>
      </c>
      <c r="F5025" s="323">
        <f t="shared" si="157"/>
        <v>5023</v>
      </c>
      <c r="G5025" s="317"/>
      <c r="H5025" s="317"/>
      <c r="I5025" s="317"/>
      <c r="J5025" s="317"/>
      <c r="K5025" s="317"/>
      <c r="L5025" s="317"/>
      <c r="M5025" s="317"/>
      <c r="N5025" s="698"/>
      <c r="O5025" s="318"/>
      <c r="P5025" s="319"/>
      <c r="Q5025" s="320"/>
      <c r="R5025" s="319"/>
      <c r="S5025" s="319"/>
      <c r="T5025" s="320"/>
      <c r="U5025" s="321"/>
      <c r="V5025" s="270"/>
    </row>
    <row r="5026" spans="3:22">
      <c r="C5026" s="1">
        <f>+IF(D5026=1,COUNTIF($D$2:D5026,D5026),0)</f>
        <v>0</v>
      </c>
      <c r="D5026" s="1">
        <f>+COUNTIF($E$2:E5026,E5026)</f>
        <v>2247</v>
      </c>
      <c r="E5026" s="1" t="str">
        <f t="shared" si="156"/>
        <v/>
      </c>
      <c r="F5026" s="323">
        <f t="shared" si="157"/>
        <v>5024</v>
      </c>
      <c r="G5026" s="317"/>
      <c r="H5026" s="317"/>
      <c r="I5026" s="317"/>
      <c r="J5026" s="317"/>
      <c r="K5026" s="317"/>
      <c r="L5026" s="317"/>
      <c r="M5026" s="317"/>
      <c r="N5026" s="698"/>
      <c r="O5026" s="318"/>
      <c r="P5026" s="319"/>
      <c r="Q5026" s="320"/>
      <c r="R5026" s="319"/>
      <c r="S5026" s="319"/>
      <c r="T5026" s="320"/>
      <c r="U5026" s="321"/>
      <c r="V5026" s="270"/>
    </row>
    <row r="5027" spans="3:22">
      <c r="C5027" s="1">
        <f>+IF(D5027=1,COUNTIF($D$2:D5027,D5027),0)</f>
        <v>0</v>
      </c>
      <c r="D5027" s="1">
        <f>+COUNTIF($E$2:E5027,E5027)</f>
        <v>2248</v>
      </c>
      <c r="E5027" s="1" t="str">
        <f t="shared" si="156"/>
        <v/>
      </c>
      <c r="F5027" s="323">
        <f t="shared" si="157"/>
        <v>5025</v>
      </c>
      <c r="G5027" s="317"/>
      <c r="H5027" s="317"/>
      <c r="I5027" s="317"/>
      <c r="J5027" s="317"/>
      <c r="K5027" s="317"/>
      <c r="L5027" s="317"/>
      <c r="M5027" s="317"/>
      <c r="N5027" s="698"/>
      <c r="O5027" s="318"/>
      <c r="P5027" s="319"/>
      <c r="Q5027" s="320"/>
      <c r="R5027" s="319"/>
      <c r="S5027" s="319"/>
      <c r="T5027" s="320"/>
      <c r="U5027" s="321"/>
      <c r="V5027" s="270"/>
    </row>
    <row r="5028" spans="3:22">
      <c r="C5028" s="1">
        <f>+IF(D5028=1,COUNTIF($D$2:D5028,D5028),0)</f>
        <v>0</v>
      </c>
      <c r="D5028" s="1">
        <f>+COUNTIF($E$2:E5028,E5028)</f>
        <v>2249</v>
      </c>
      <c r="E5028" s="1" t="str">
        <f t="shared" si="156"/>
        <v/>
      </c>
      <c r="F5028" s="323">
        <f t="shared" si="157"/>
        <v>5026</v>
      </c>
      <c r="G5028" s="317"/>
      <c r="H5028" s="317"/>
      <c r="I5028" s="317"/>
      <c r="J5028" s="317"/>
      <c r="K5028" s="317"/>
      <c r="L5028" s="317"/>
      <c r="M5028" s="317"/>
      <c r="N5028" s="698"/>
      <c r="O5028" s="318"/>
      <c r="P5028" s="319"/>
      <c r="Q5028" s="320"/>
      <c r="R5028" s="319"/>
      <c r="S5028" s="319"/>
      <c r="T5028" s="320"/>
      <c r="U5028" s="321"/>
      <c r="V5028" s="270"/>
    </row>
    <row r="5029" spans="3:22">
      <c r="C5029" s="1">
        <f>+IF(D5029=1,COUNTIF($D$2:D5029,D5029),0)</f>
        <v>0</v>
      </c>
      <c r="D5029" s="1">
        <f>+COUNTIF($E$2:E5029,E5029)</f>
        <v>2250</v>
      </c>
      <c r="E5029" s="1" t="str">
        <f t="shared" si="156"/>
        <v/>
      </c>
      <c r="F5029" s="323">
        <f t="shared" si="157"/>
        <v>5027</v>
      </c>
      <c r="G5029" s="317"/>
      <c r="H5029" s="317"/>
      <c r="I5029" s="317"/>
      <c r="J5029" s="317"/>
      <c r="K5029" s="317"/>
      <c r="L5029" s="317"/>
      <c r="M5029" s="317"/>
      <c r="N5029" s="698"/>
      <c r="O5029" s="318"/>
      <c r="P5029" s="319"/>
      <c r="Q5029" s="320"/>
      <c r="R5029" s="319"/>
      <c r="S5029" s="319"/>
      <c r="T5029" s="320"/>
      <c r="U5029" s="321"/>
      <c r="V5029" s="270"/>
    </row>
    <row r="5030" spans="3:22">
      <c r="C5030" s="1">
        <f>+IF(D5030=1,COUNTIF($D$2:D5030,D5030),0)</f>
        <v>0</v>
      </c>
      <c r="D5030" s="1">
        <f>+COUNTIF($E$2:E5030,E5030)</f>
        <v>2251</v>
      </c>
      <c r="E5030" s="1" t="str">
        <f t="shared" si="156"/>
        <v/>
      </c>
      <c r="F5030" s="323">
        <f t="shared" si="157"/>
        <v>5028</v>
      </c>
      <c r="G5030" s="317"/>
      <c r="H5030" s="317"/>
      <c r="I5030" s="317"/>
      <c r="J5030" s="317"/>
      <c r="K5030" s="317"/>
      <c r="L5030" s="317"/>
      <c r="M5030" s="317"/>
      <c r="N5030" s="698"/>
      <c r="O5030" s="318"/>
      <c r="P5030" s="319"/>
      <c r="Q5030" s="320"/>
      <c r="R5030" s="319"/>
      <c r="S5030" s="319"/>
      <c r="T5030" s="320"/>
      <c r="U5030" s="321"/>
      <c r="V5030" s="270"/>
    </row>
    <row r="5031" spans="3:22">
      <c r="C5031" s="1">
        <f>+IF(D5031=1,COUNTIF($D$2:D5031,D5031),0)</f>
        <v>0</v>
      </c>
      <c r="D5031" s="1">
        <f>+COUNTIF($E$2:E5031,E5031)</f>
        <v>2252</v>
      </c>
      <c r="E5031" s="1" t="str">
        <f t="shared" si="156"/>
        <v/>
      </c>
      <c r="F5031" s="323">
        <f t="shared" si="157"/>
        <v>5029</v>
      </c>
      <c r="G5031" s="317"/>
      <c r="H5031" s="317"/>
      <c r="I5031" s="317"/>
      <c r="J5031" s="317"/>
      <c r="K5031" s="317"/>
      <c r="L5031" s="317"/>
      <c r="M5031" s="317"/>
      <c r="N5031" s="698"/>
      <c r="O5031" s="318"/>
      <c r="P5031" s="319"/>
      <c r="Q5031" s="320"/>
      <c r="R5031" s="319"/>
      <c r="S5031" s="319"/>
      <c r="T5031" s="320"/>
      <c r="U5031" s="321"/>
      <c r="V5031" s="270"/>
    </row>
    <row r="5032" spans="3:22">
      <c r="C5032" s="1">
        <f>+IF(D5032=1,COUNTIF($D$2:D5032,D5032),0)</f>
        <v>0</v>
      </c>
      <c r="D5032" s="1">
        <f>+COUNTIF($E$2:E5032,E5032)</f>
        <v>2253</v>
      </c>
      <c r="E5032" s="1" t="str">
        <f t="shared" si="156"/>
        <v/>
      </c>
      <c r="F5032" s="323">
        <f t="shared" si="157"/>
        <v>5030</v>
      </c>
      <c r="G5032" s="317"/>
      <c r="H5032" s="317"/>
      <c r="I5032" s="317"/>
      <c r="J5032" s="317"/>
      <c r="K5032" s="317"/>
      <c r="L5032" s="317"/>
      <c r="M5032" s="317"/>
      <c r="N5032" s="698"/>
      <c r="O5032" s="318"/>
      <c r="P5032" s="319"/>
      <c r="Q5032" s="320"/>
      <c r="R5032" s="319"/>
      <c r="S5032" s="319"/>
      <c r="T5032" s="320"/>
      <c r="U5032" s="321"/>
      <c r="V5032" s="270"/>
    </row>
    <row r="5033" spans="3:22">
      <c r="C5033" s="1">
        <f>+IF(D5033=1,COUNTIF($D$2:D5033,D5033),0)</f>
        <v>0</v>
      </c>
      <c r="D5033" s="1">
        <f>+COUNTIF($E$2:E5033,E5033)</f>
        <v>2254</v>
      </c>
      <c r="E5033" s="1" t="str">
        <f t="shared" si="156"/>
        <v/>
      </c>
      <c r="F5033" s="323">
        <f t="shared" si="157"/>
        <v>5031</v>
      </c>
      <c r="G5033" s="317"/>
      <c r="H5033" s="317"/>
      <c r="I5033" s="317"/>
      <c r="J5033" s="317"/>
      <c r="K5033" s="317"/>
      <c r="L5033" s="317"/>
      <c r="M5033" s="317"/>
      <c r="N5033" s="698"/>
      <c r="O5033" s="318"/>
      <c r="P5033" s="319"/>
      <c r="Q5033" s="320"/>
      <c r="R5033" s="319"/>
      <c r="S5033" s="319"/>
      <c r="T5033" s="320"/>
      <c r="U5033" s="321"/>
      <c r="V5033" s="270"/>
    </row>
    <row r="5034" spans="3:22">
      <c r="C5034" s="1">
        <f>+IF(D5034=1,COUNTIF($D$2:D5034,D5034),0)</f>
        <v>0</v>
      </c>
      <c r="D5034" s="1">
        <f>+COUNTIF($E$2:E5034,E5034)</f>
        <v>2255</v>
      </c>
      <c r="E5034" s="1" t="str">
        <f t="shared" si="156"/>
        <v/>
      </c>
      <c r="F5034" s="323">
        <f t="shared" si="157"/>
        <v>5032</v>
      </c>
      <c r="G5034" s="317"/>
      <c r="H5034" s="317"/>
      <c r="I5034" s="317"/>
      <c r="J5034" s="317"/>
      <c r="K5034" s="317"/>
      <c r="L5034" s="317"/>
      <c r="M5034" s="317"/>
      <c r="N5034" s="698"/>
      <c r="O5034" s="318"/>
      <c r="P5034" s="319"/>
      <c r="Q5034" s="320"/>
      <c r="R5034" s="319"/>
      <c r="S5034" s="319"/>
      <c r="T5034" s="320"/>
      <c r="U5034" s="321"/>
      <c r="V5034" s="270"/>
    </row>
    <row r="5035" spans="3:22">
      <c r="C5035" s="1">
        <f>+IF(D5035=1,COUNTIF($D$2:D5035,D5035),0)</f>
        <v>0</v>
      </c>
      <c r="D5035" s="1">
        <f>+COUNTIF($E$2:E5035,E5035)</f>
        <v>2256</v>
      </c>
      <c r="E5035" s="1" t="str">
        <f t="shared" si="156"/>
        <v/>
      </c>
      <c r="F5035" s="323">
        <f t="shared" si="157"/>
        <v>5033</v>
      </c>
      <c r="G5035" s="317"/>
      <c r="H5035" s="317"/>
      <c r="I5035" s="317"/>
      <c r="J5035" s="317"/>
      <c r="K5035" s="317"/>
      <c r="L5035" s="317"/>
      <c r="M5035" s="317"/>
      <c r="N5035" s="698"/>
      <c r="O5035" s="318"/>
      <c r="P5035" s="319"/>
      <c r="Q5035" s="320"/>
      <c r="R5035" s="319"/>
      <c r="S5035" s="319"/>
      <c r="T5035" s="320"/>
      <c r="U5035" s="321"/>
      <c r="V5035" s="270"/>
    </row>
    <row r="5036" spans="3:22">
      <c r="C5036" s="1">
        <f>+IF(D5036=1,COUNTIF($D$2:D5036,D5036),0)</f>
        <v>0</v>
      </c>
      <c r="D5036" s="1">
        <f>+COUNTIF($E$2:E5036,E5036)</f>
        <v>2257</v>
      </c>
      <c r="E5036" s="1" t="str">
        <f t="shared" si="156"/>
        <v/>
      </c>
      <c r="F5036" s="323">
        <f t="shared" si="157"/>
        <v>5034</v>
      </c>
      <c r="G5036" s="317"/>
      <c r="H5036" s="317"/>
      <c r="I5036" s="317"/>
      <c r="J5036" s="317"/>
      <c r="K5036" s="317"/>
      <c r="L5036" s="317"/>
      <c r="M5036" s="317"/>
      <c r="N5036" s="698"/>
      <c r="O5036" s="318"/>
      <c r="P5036" s="319"/>
      <c r="Q5036" s="320"/>
      <c r="R5036" s="319"/>
      <c r="S5036" s="319"/>
      <c r="T5036" s="320"/>
      <c r="U5036" s="321"/>
      <c r="V5036" s="270"/>
    </row>
    <row r="5037" spans="3:22">
      <c r="C5037" s="1">
        <f>+IF(D5037=1,COUNTIF($D$2:D5037,D5037),0)</f>
        <v>0</v>
      </c>
      <c r="D5037" s="1">
        <f>+COUNTIF($E$2:E5037,E5037)</f>
        <v>2258</v>
      </c>
      <c r="E5037" s="1" t="str">
        <f t="shared" si="156"/>
        <v/>
      </c>
      <c r="F5037" s="323">
        <f t="shared" si="157"/>
        <v>5035</v>
      </c>
      <c r="G5037" s="317"/>
      <c r="H5037" s="317"/>
      <c r="I5037" s="317"/>
      <c r="J5037" s="317"/>
      <c r="K5037" s="317"/>
      <c r="L5037" s="317"/>
      <c r="M5037" s="317"/>
      <c r="N5037" s="698"/>
      <c r="O5037" s="318"/>
      <c r="P5037" s="319"/>
      <c r="Q5037" s="320"/>
      <c r="R5037" s="319"/>
      <c r="S5037" s="319"/>
      <c r="T5037" s="320"/>
      <c r="U5037" s="321"/>
      <c r="V5037" s="270"/>
    </row>
    <row r="5038" spans="3:22">
      <c r="C5038" s="1">
        <f>+IF(D5038=1,COUNTIF($D$2:D5038,D5038),0)</f>
        <v>0</v>
      </c>
      <c r="D5038" s="1">
        <f>+COUNTIF($E$2:E5038,E5038)</f>
        <v>2259</v>
      </c>
      <c r="E5038" s="1" t="str">
        <f t="shared" si="156"/>
        <v/>
      </c>
      <c r="F5038" s="323">
        <f t="shared" si="157"/>
        <v>5036</v>
      </c>
      <c r="G5038" s="317"/>
      <c r="H5038" s="317"/>
      <c r="I5038" s="317"/>
      <c r="J5038" s="317"/>
      <c r="K5038" s="317"/>
      <c r="L5038" s="317"/>
      <c r="M5038" s="317"/>
      <c r="N5038" s="698"/>
      <c r="O5038" s="318"/>
      <c r="P5038" s="319"/>
      <c r="Q5038" s="320"/>
      <c r="R5038" s="319"/>
      <c r="S5038" s="319"/>
      <c r="T5038" s="320"/>
      <c r="U5038" s="321"/>
      <c r="V5038" s="270"/>
    </row>
    <row r="5039" spans="3:22">
      <c r="C5039" s="1">
        <f>+IF(D5039=1,COUNTIF($D$2:D5039,D5039),0)</f>
        <v>0</v>
      </c>
      <c r="D5039" s="1">
        <f>+COUNTIF($E$2:E5039,E5039)</f>
        <v>2260</v>
      </c>
      <c r="E5039" s="1" t="str">
        <f t="shared" si="156"/>
        <v/>
      </c>
      <c r="F5039" s="323">
        <f t="shared" si="157"/>
        <v>5037</v>
      </c>
      <c r="G5039" s="317"/>
      <c r="H5039" s="317"/>
      <c r="I5039" s="317"/>
      <c r="J5039" s="317"/>
      <c r="K5039" s="317"/>
      <c r="L5039" s="317"/>
      <c r="M5039" s="317"/>
      <c r="N5039" s="698"/>
      <c r="O5039" s="318"/>
      <c r="P5039" s="319"/>
      <c r="Q5039" s="320"/>
      <c r="R5039" s="319"/>
      <c r="S5039" s="319"/>
      <c r="T5039" s="320"/>
      <c r="U5039" s="321"/>
      <c r="V5039" s="270"/>
    </row>
    <row r="5040" spans="3:22">
      <c r="C5040" s="1">
        <f>+IF(D5040=1,COUNTIF($D$2:D5040,D5040),0)</f>
        <v>0</v>
      </c>
      <c r="D5040" s="1">
        <f>+COUNTIF($E$2:E5040,E5040)</f>
        <v>2261</v>
      </c>
      <c r="E5040" s="1" t="str">
        <f t="shared" si="156"/>
        <v/>
      </c>
      <c r="F5040" s="323">
        <f t="shared" si="157"/>
        <v>5038</v>
      </c>
      <c r="G5040" s="317"/>
      <c r="H5040" s="317"/>
      <c r="I5040" s="317"/>
      <c r="J5040" s="317"/>
      <c r="K5040" s="317"/>
      <c r="L5040" s="317"/>
      <c r="M5040" s="317"/>
      <c r="N5040" s="698"/>
      <c r="O5040" s="318"/>
      <c r="P5040" s="319"/>
      <c r="Q5040" s="320"/>
      <c r="R5040" s="319"/>
      <c r="S5040" s="319"/>
      <c r="T5040" s="320"/>
      <c r="U5040" s="321"/>
      <c r="V5040" s="270"/>
    </row>
    <row r="5041" spans="3:22">
      <c r="C5041" s="1">
        <f>+IF(D5041=1,COUNTIF($D$2:D5041,D5041),0)</f>
        <v>0</v>
      </c>
      <c r="D5041" s="1">
        <f>+COUNTIF($E$2:E5041,E5041)</f>
        <v>2262</v>
      </c>
      <c r="E5041" s="1" t="str">
        <f t="shared" si="156"/>
        <v/>
      </c>
      <c r="F5041" s="323">
        <f t="shared" si="157"/>
        <v>5039</v>
      </c>
      <c r="G5041" s="317"/>
      <c r="H5041" s="317"/>
      <c r="I5041" s="317"/>
      <c r="J5041" s="317"/>
      <c r="K5041" s="317"/>
      <c r="L5041" s="317"/>
      <c r="M5041" s="317"/>
      <c r="N5041" s="698"/>
      <c r="O5041" s="318"/>
      <c r="P5041" s="319"/>
      <c r="Q5041" s="320"/>
      <c r="R5041" s="319"/>
      <c r="S5041" s="319"/>
      <c r="T5041" s="320"/>
      <c r="U5041" s="321"/>
      <c r="V5041" s="270"/>
    </row>
    <row r="5042" spans="3:22">
      <c r="C5042" s="1">
        <f>+IF(D5042=1,COUNTIF($D$2:D5042,D5042),0)</f>
        <v>0</v>
      </c>
      <c r="D5042" s="1">
        <f>+COUNTIF($E$2:E5042,E5042)</f>
        <v>2263</v>
      </c>
      <c r="E5042" s="1" t="str">
        <f t="shared" si="156"/>
        <v/>
      </c>
      <c r="F5042" s="323">
        <f t="shared" si="157"/>
        <v>5040</v>
      </c>
      <c r="G5042" s="317"/>
      <c r="H5042" s="317"/>
      <c r="I5042" s="317"/>
      <c r="J5042" s="317"/>
      <c r="K5042" s="317"/>
      <c r="L5042" s="317"/>
      <c r="M5042" s="317"/>
      <c r="N5042" s="698"/>
      <c r="O5042" s="318"/>
      <c r="P5042" s="319"/>
      <c r="Q5042" s="320"/>
      <c r="R5042" s="319"/>
      <c r="S5042" s="319"/>
      <c r="T5042" s="320"/>
      <c r="U5042" s="321"/>
      <c r="V5042" s="270"/>
    </row>
    <row r="5043" spans="3:22">
      <c r="C5043" s="1">
        <f>+IF(D5043=1,COUNTIF($D$2:D5043,D5043),0)</f>
        <v>0</v>
      </c>
      <c r="D5043" s="1">
        <f>+COUNTIF($E$2:E5043,E5043)</f>
        <v>2264</v>
      </c>
      <c r="E5043" s="1" t="str">
        <f t="shared" si="156"/>
        <v/>
      </c>
      <c r="F5043" s="323">
        <f t="shared" si="157"/>
        <v>5041</v>
      </c>
      <c r="G5043" s="317"/>
      <c r="H5043" s="317"/>
      <c r="I5043" s="317"/>
      <c r="J5043" s="317"/>
      <c r="K5043" s="317"/>
      <c r="L5043" s="317"/>
      <c r="M5043" s="317"/>
      <c r="N5043" s="698"/>
      <c r="O5043" s="318"/>
      <c r="P5043" s="319"/>
      <c r="Q5043" s="320"/>
      <c r="R5043" s="319"/>
      <c r="S5043" s="319"/>
      <c r="T5043" s="320"/>
      <c r="U5043" s="321"/>
      <c r="V5043" s="270"/>
    </row>
    <row r="5044" spans="3:22">
      <c r="C5044" s="1">
        <f>+IF(D5044=1,COUNTIF($D$2:D5044,D5044),0)</f>
        <v>0</v>
      </c>
      <c r="D5044" s="1">
        <f>+COUNTIF($E$2:E5044,E5044)</f>
        <v>2265</v>
      </c>
      <c r="E5044" s="1" t="str">
        <f t="shared" si="156"/>
        <v/>
      </c>
      <c r="F5044" s="323">
        <f t="shared" si="157"/>
        <v>5042</v>
      </c>
      <c r="G5044" s="317"/>
      <c r="H5044" s="317"/>
      <c r="I5044" s="317"/>
      <c r="J5044" s="317"/>
      <c r="K5044" s="317"/>
      <c r="L5044" s="317"/>
      <c r="M5044" s="317"/>
      <c r="N5044" s="698"/>
      <c r="O5044" s="318"/>
      <c r="P5044" s="319"/>
      <c r="Q5044" s="320"/>
      <c r="R5044" s="319"/>
      <c r="S5044" s="319"/>
      <c r="T5044" s="320"/>
      <c r="U5044" s="321"/>
      <c r="V5044" s="270"/>
    </row>
    <row r="5045" spans="3:22">
      <c r="C5045" s="1">
        <f>+IF(D5045=1,COUNTIF($D$2:D5045,D5045),0)</f>
        <v>0</v>
      </c>
      <c r="D5045" s="1">
        <f>+COUNTIF($E$2:E5045,E5045)</f>
        <v>2266</v>
      </c>
      <c r="E5045" s="1" t="str">
        <f t="shared" si="156"/>
        <v/>
      </c>
      <c r="F5045" s="323">
        <f t="shared" si="157"/>
        <v>5043</v>
      </c>
      <c r="G5045" s="317"/>
      <c r="H5045" s="317"/>
      <c r="I5045" s="317"/>
      <c r="J5045" s="317"/>
      <c r="K5045" s="317"/>
      <c r="L5045" s="317"/>
      <c r="M5045" s="317"/>
      <c r="N5045" s="698"/>
      <c r="O5045" s="318"/>
      <c r="P5045" s="319"/>
      <c r="Q5045" s="320"/>
      <c r="R5045" s="319"/>
      <c r="S5045" s="319"/>
      <c r="T5045" s="320"/>
      <c r="U5045" s="321"/>
      <c r="V5045" s="270"/>
    </row>
    <row r="5046" spans="3:22">
      <c r="C5046" s="1">
        <f>+IF(D5046=1,COUNTIF($D$2:D5046,D5046),0)</f>
        <v>0</v>
      </c>
      <c r="D5046" s="1">
        <f>+COUNTIF($E$2:E5046,E5046)</f>
        <v>2267</v>
      </c>
      <c r="E5046" s="1" t="str">
        <f t="shared" si="156"/>
        <v/>
      </c>
      <c r="F5046" s="323">
        <f t="shared" si="157"/>
        <v>5044</v>
      </c>
      <c r="G5046" s="317"/>
      <c r="H5046" s="317"/>
      <c r="I5046" s="317"/>
      <c r="J5046" s="317"/>
      <c r="K5046" s="317"/>
      <c r="L5046" s="317"/>
      <c r="M5046" s="317"/>
      <c r="N5046" s="698"/>
      <c r="O5046" s="318"/>
      <c r="P5046" s="319"/>
      <c r="Q5046" s="320"/>
      <c r="R5046" s="319"/>
      <c r="S5046" s="319"/>
      <c r="T5046" s="320"/>
      <c r="U5046" s="321"/>
      <c r="V5046" s="270"/>
    </row>
    <row r="5047" spans="3:22">
      <c r="C5047" s="1">
        <f>+IF(D5047=1,COUNTIF($D$2:D5047,D5047),0)</f>
        <v>0</v>
      </c>
      <c r="D5047" s="1">
        <f>+COUNTIF($E$2:E5047,E5047)</f>
        <v>2268</v>
      </c>
      <c r="E5047" s="1" t="str">
        <f t="shared" si="156"/>
        <v/>
      </c>
      <c r="F5047" s="323">
        <f t="shared" si="157"/>
        <v>5045</v>
      </c>
      <c r="G5047" s="317"/>
      <c r="H5047" s="317"/>
      <c r="I5047" s="317"/>
      <c r="J5047" s="317"/>
      <c r="K5047" s="317"/>
      <c r="L5047" s="317"/>
      <c r="M5047" s="317"/>
      <c r="N5047" s="698"/>
      <c r="O5047" s="318"/>
      <c r="P5047" s="319"/>
      <c r="Q5047" s="320"/>
      <c r="R5047" s="319"/>
      <c r="S5047" s="319"/>
      <c r="T5047" s="320"/>
      <c r="U5047" s="321"/>
      <c r="V5047" s="270"/>
    </row>
    <row r="5048" spans="3:22">
      <c r="C5048" s="1">
        <f>+IF(D5048=1,COUNTIF($D$2:D5048,D5048),0)</f>
        <v>0</v>
      </c>
      <c r="D5048" s="1">
        <f>+COUNTIF($E$2:E5048,E5048)</f>
        <v>2269</v>
      </c>
      <c r="E5048" s="1" t="str">
        <f t="shared" si="156"/>
        <v/>
      </c>
      <c r="F5048" s="323">
        <f t="shared" si="157"/>
        <v>5046</v>
      </c>
      <c r="G5048" s="317"/>
      <c r="H5048" s="317"/>
      <c r="I5048" s="317"/>
      <c r="J5048" s="317"/>
      <c r="K5048" s="317"/>
      <c r="L5048" s="317"/>
      <c r="M5048" s="317"/>
      <c r="N5048" s="698"/>
      <c r="O5048" s="318"/>
      <c r="P5048" s="319"/>
      <c r="Q5048" s="320"/>
      <c r="R5048" s="319"/>
      <c r="S5048" s="319"/>
      <c r="T5048" s="320"/>
      <c r="U5048" s="321"/>
      <c r="V5048" s="270"/>
    </row>
    <row r="5049" spans="3:22">
      <c r="C5049" s="1">
        <f>+IF(D5049=1,COUNTIF($D$2:D5049,D5049),0)</f>
        <v>0</v>
      </c>
      <c r="D5049" s="1">
        <f>+COUNTIF($E$2:E5049,E5049)</f>
        <v>2270</v>
      </c>
      <c r="E5049" s="1" t="str">
        <f t="shared" si="156"/>
        <v/>
      </c>
      <c r="F5049" s="323">
        <f t="shared" si="157"/>
        <v>5047</v>
      </c>
      <c r="G5049" s="317"/>
      <c r="H5049" s="317"/>
      <c r="I5049" s="317"/>
      <c r="J5049" s="317"/>
      <c r="K5049" s="317"/>
      <c r="L5049" s="317"/>
      <c r="M5049" s="317"/>
      <c r="N5049" s="698"/>
      <c r="O5049" s="318"/>
      <c r="P5049" s="319"/>
      <c r="Q5049" s="320"/>
      <c r="R5049" s="319"/>
      <c r="S5049" s="319"/>
      <c r="T5049" s="320"/>
      <c r="U5049" s="321"/>
      <c r="V5049" s="270"/>
    </row>
    <row r="5050" spans="3:22">
      <c r="C5050" s="1">
        <f>+IF(D5050=1,COUNTIF($D$2:D5050,D5050),0)</f>
        <v>0</v>
      </c>
      <c r="D5050" s="1">
        <f>+COUNTIF($E$2:E5050,E5050)</f>
        <v>2271</v>
      </c>
      <c r="E5050" s="1" t="str">
        <f t="shared" si="156"/>
        <v/>
      </c>
      <c r="F5050" s="323">
        <f t="shared" si="157"/>
        <v>5048</v>
      </c>
      <c r="G5050" s="317"/>
      <c r="H5050" s="317"/>
      <c r="I5050" s="317"/>
      <c r="J5050" s="317"/>
      <c r="K5050" s="317"/>
      <c r="L5050" s="317"/>
      <c r="M5050" s="317"/>
      <c r="N5050" s="698"/>
      <c r="O5050" s="318"/>
      <c r="P5050" s="319"/>
      <c r="Q5050" s="320"/>
      <c r="R5050" s="319"/>
      <c r="S5050" s="319"/>
      <c r="T5050" s="320"/>
      <c r="U5050" s="321"/>
      <c r="V5050" s="270"/>
    </row>
    <row r="5051" spans="3:22">
      <c r="C5051" s="1">
        <f>+IF(D5051=1,COUNTIF($D$2:D5051,D5051),0)</f>
        <v>0</v>
      </c>
      <c r="D5051" s="1">
        <f>+COUNTIF($E$2:E5051,E5051)</f>
        <v>2272</v>
      </c>
      <c r="E5051" s="1" t="str">
        <f t="shared" si="156"/>
        <v/>
      </c>
      <c r="F5051" s="323">
        <f t="shared" si="157"/>
        <v>5049</v>
      </c>
      <c r="G5051" s="317"/>
      <c r="H5051" s="317"/>
      <c r="I5051" s="317"/>
      <c r="J5051" s="317"/>
      <c r="K5051" s="317"/>
      <c r="L5051" s="317"/>
      <c r="M5051" s="317"/>
      <c r="N5051" s="698"/>
      <c r="O5051" s="318"/>
      <c r="P5051" s="319"/>
      <c r="Q5051" s="320"/>
      <c r="R5051" s="319"/>
      <c r="S5051" s="319"/>
      <c r="T5051" s="320"/>
      <c r="U5051" s="321"/>
      <c r="V5051" s="270"/>
    </row>
    <row r="5052" spans="3:22">
      <c r="C5052" s="1">
        <f>+IF(D5052=1,COUNTIF($D$2:D5052,D5052),0)</f>
        <v>0</v>
      </c>
      <c r="D5052" s="1">
        <f>+COUNTIF($E$2:E5052,E5052)</f>
        <v>2273</v>
      </c>
      <c r="E5052" s="1" t="str">
        <f t="shared" si="156"/>
        <v/>
      </c>
      <c r="F5052" s="323">
        <f t="shared" si="157"/>
        <v>5050</v>
      </c>
      <c r="G5052" s="317"/>
      <c r="H5052" s="317"/>
      <c r="I5052" s="317"/>
      <c r="J5052" s="317"/>
      <c r="K5052" s="317"/>
      <c r="L5052" s="317"/>
      <c r="M5052" s="317"/>
      <c r="N5052" s="698"/>
      <c r="O5052" s="318"/>
      <c r="P5052" s="319"/>
      <c r="Q5052" s="320"/>
      <c r="R5052" s="319"/>
      <c r="S5052" s="319"/>
      <c r="T5052" s="320"/>
      <c r="U5052" s="321"/>
      <c r="V5052" s="270"/>
    </row>
    <row r="5053" spans="3:22">
      <c r="C5053" s="1">
        <f>+IF(D5053=1,COUNTIF($D$2:D5053,D5053),0)</f>
        <v>0</v>
      </c>
      <c r="D5053" s="1">
        <f>+COUNTIF($E$2:E5053,E5053)</f>
        <v>2274</v>
      </c>
      <c r="E5053" s="1" t="str">
        <f t="shared" si="156"/>
        <v/>
      </c>
      <c r="F5053" s="323">
        <f t="shared" si="157"/>
        <v>5051</v>
      </c>
      <c r="G5053" s="317"/>
      <c r="H5053" s="317"/>
      <c r="I5053" s="317"/>
      <c r="J5053" s="317"/>
      <c r="K5053" s="317"/>
      <c r="L5053" s="317"/>
      <c r="M5053" s="317"/>
      <c r="N5053" s="698"/>
      <c r="O5053" s="318"/>
      <c r="P5053" s="319"/>
      <c r="Q5053" s="320"/>
      <c r="R5053" s="319"/>
      <c r="S5053" s="319"/>
      <c r="T5053" s="320"/>
      <c r="U5053" s="321"/>
      <c r="V5053" s="270"/>
    </row>
    <row r="5054" spans="3:22">
      <c r="C5054" s="1">
        <f>+IF(D5054=1,COUNTIF($D$2:D5054,D5054),0)</f>
        <v>0</v>
      </c>
      <c r="D5054" s="1">
        <f>+COUNTIF($E$2:E5054,E5054)</f>
        <v>2275</v>
      </c>
      <c r="E5054" s="1" t="str">
        <f t="shared" si="156"/>
        <v/>
      </c>
      <c r="F5054" s="323">
        <f t="shared" si="157"/>
        <v>5052</v>
      </c>
      <c r="G5054" s="317"/>
      <c r="H5054" s="317"/>
      <c r="I5054" s="317"/>
      <c r="J5054" s="317"/>
      <c r="K5054" s="317"/>
      <c r="L5054" s="317"/>
      <c r="M5054" s="317"/>
      <c r="N5054" s="698"/>
      <c r="O5054" s="318"/>
      <c r="P5054" s="319"/>
      <c r="Q5054" s="320"/>
      <c r="R5054" s="319"/>
      <c r="S5054" s="319"/>
      <c r="T5054" s="320"/>
      <c r="U5054" s="321"/>
      <c r="V5054" s="270"/>
    </row>
    <row r="5055" spans="3:22">
      <c r="C5055" s="1">
        <f>+IF(D5055=1,COUNTIF($D$2:D5055,D5055),0)</f>
        <v>0</v>
      </c>
      <c r="D5055" s="1">
        <f>+COUNTIF($E$2:E5055,E5055)</f>
        <v>2276</v>
      </c>
      <c r="E5055" s="1" t="str">
        <f t="shared" si="156"/>
        <v/>
      </c>
      <c r="F5055" s="323">
        <f t="shared" si="157"/>
        <v>5053</v>
      </c>
      <c r="G5055" s="317"/>
      <c r="H5055" s="317"/>
      <c r="I5055" s="317"/>
      <c r="J5055" s="317"/>
      <c r="K5055" s="317"/>
      <c r="L5055" s="317"/>
      <c r="M5055" s="317"/>
      <c r="N5055" s="698"/>
      <c r="O5055" s="318"/>
      <c r="P5055" s="319"/>
      <c r="Q5055" s="320"/>
      <c r="R5055" s="319"/>
      <c r="S5055" s="319"/>
      <c r="T5055" s="320"/>
      <c r="U5055" s="321"/>
      <c r="V5055" s="270"/>
    </row>
    <row r="5056" spans="3:22">
      <c r="C5056" s="1">
        <f>+IF(D5056=1,COUNTIF($D$2:D5056,D5056),0)</f>
        <v>0</v>
      </c>
      <c r="D5056" s="1">
        <f>+COUNTIF($E$2:E5056,E5056)</f>
        <v>2277</v>
      </c>
      <c r="E5056" s="1" t="str">
        <f t="shared" si="156"/>
        <v/>
      </c>
      <c r="F5056" s="323">
        <f t="shared" si="157"/>
        <v>5054</v>
      </c>
      <c r="G5056" s="317"/>
      <c r="H5056" s="317"/>
      <c r="I5056" s="317"/>
      <c r="J5056" s="317"/>
      <c r="K5056" s="317"/>
      <c r="L5056" s="317"/>
      <c r="M5056" s="317"/>
      <c r="N5056" s="698"/>
      <c r="O5056" s="318"/>
      <c r="P5056" s="319"/>
      <c r="Q5056" s="320"/>
      <c r="R5056" s="319"/>
      <c r="S5056" s="319"/>
      <c r="T5056" s="320"/>
      <c r="U5056" s="321"/>
      <c r="V5056" s="270"/>
    </row>
    <row r="5057" spans="3:22">
      <c r="C5057" s="1">
        <f>+IF(D5057=1,COUNTIF($D$2:D5057,D5057),0)</f>
        <v>0</v>
      </c>
      <c r="D5057" s="1">
        <f>+COUNTIF($E$2:E5057,E5057)</f>
        <v>2278</v>
      </c>
      <c r="E5057" s="1" t="str">
        <f t="shared" si="156"/>
        <v/>
      </c>
      <c r="F5057" s="323">
        <f t="shared" si="157"/>
        <v>5055</v>
      </c>
      <c r="G5057" s="317"/>
      <c r="H5057" s="317"/>
      <c r="I5057" s="317"/>
      <c r="J5057" s="317"/>
      <c r="K5057" s="317"/>
      <c r="L5057" s="317"/>
      <c r="M5057" s="317"/>
      <c r="N5057" s="698"/>
      <c r="O5057" s="318"/>
      <c r="P5057" s="319"/>
      <c r="Q5057" s="320"/>
      <c r="R5057" s="319"/>
      <c r="S5057" s="319"/>
      <c r="T5057" s="320"/>
      <c r="U5057" s="321"/>
      <c r="V5057" s="270"/>
    </row>
    <row r="5058" spans="3:22">
      <c r="C5058" s="1">
        <f>+IF(D5058=1,COUNTIF($D$2:D5058,D5058),0)</f>
        <v>0</v>
      </c>
      <c r="D5058" s="1">
        <f>+COUNTIF($E$2:E5058,E5058)</f>
        <v>2279</v>
      </c>
      <c r="E5058" s="1" t="str">
        <f t="shared" si="156"/>
        <v/>
      </c>
      <c r="F5058" s="323">
        <f t="shared" si="157"/>
        <v>5056</v>
      </c>
      <c r="G5058" s="317"/>
      <c r="H5058" s="317"/>
      <c r="I5058" s="317"/>
      <c r="J5058" s="317"/>
      <c r="K5058" s="317"/>
      <c r="L5058" s="317"/>
      <c r="M5058" s="317"/>
      <c r="N5058" s="698"/>
      <c r="O5058" s="318"/>
      <c r="P5058" s="319"/>
      <c r="Q5058" s="320"/>
      <c r="R5058" s="319"/>
      <c r="S5058" s="319"/>
      <c r="T5058" s="320"/>
      <c r="U5058" s="321"/>
      <c r="V5058" s="270"/>
    </row>
    <row r="5059" spans="3:22">
      <c r="C5059" s="1">
        <f>+IF(D5059=1,COUNTIF($D$2:D5059,D5059),0)</f>
        <v>0</v>
      </c>
      <c r="D5059" s="1">
        <f>+COUNTIF($E$2:E5059,E5059)</f>
        <v>2280</v>
      </c>
      <c r="E5059" s="1" t="str">
        <f t="shared" si="156"/>
        <v/>
      </c>
      <c r="F5059" s="323">
        <f t="shared" si="157"/>
        <v>5057</v>
      </c>
      <c r="G5059" s="317"/>
      <c r="H5059" s="317"/>
      <c r="I5059" s="317"/>
      <c r="J5059" s="317"/>
      <c r="K5059" s="317"/>
      <c r="L5059" s="317"/>
      <c r="M5059" s="317"/>
      <c r="N5059" s="698"/>
      <c r="O5059" s="318"/>
      <c r="P5059" s="319"/>
      <c r="Q5059" s="320"/>
      <c r="R5059" s="319"/>
      <c r="S5059" s="319"/>
      <c r="T5059" s="320"/>
      <c r="U5059" s="321"/>
      <c r="V5059" s="270"/>
    </row>
    <row r="5060" spans="3:22">
      <c r="C5060" s="1">
        <f>+IF(D5060=1,COUNTIF($D$2:D5060,D5060),0)</f>
        <v>0</v>
      </c>
      <c r="D5060" s="1">
        <f>+COUNTIF($E$2:E5060,E5060)</f>
        <v>2281</v>
      </c>
      <c r="E5060" s="1" t="str">
        <f t="shared" ref="E5060:E5123" si="158">+K5060&amp;N5060</f>
        <v/>
      </c>
      <c r="F5060" s="323">
        <f t="shared" si="157"/>
        <v>5058</v>
      </c>
      <c r="G5060" s="317"/>
      <c r="H5060" s="317"/>
      <c r="I5060" s="317"/>
      <c r="J5060" s="317"/>
      <c r="K5060" s="317"/>
      <c r="L5060" s="317"/>
      <c r="M5060" s="317"/>
      <c r="N5060" s="698"/>
      <c r="O5060" s="318"/>
      <c r="P5060" s="319"/>
      <c r="Q5060" s="320"/>
      <c r="R5060" s="319"/>
      <c r="S5060" s="319"/>
      <c r="T5060" s="320"/>
      <c r="U5060" s="321"/>
      <c r="V5060" s="270"/>
    </row>
    <row r="5061" spans="3:22">
      <c r="C5061" s="1">
        <f>+IF(D5061=1,COUNTIF($D$2:D5061,D5061),0)</f>
        <v>0</v>
      </c>
      <c r="D5061" s="1">
        <f>+COUNTIF($E$2:E5061,E5061)</f>
        <v>2282</v>
      </c>
      <c r="E5061" s="1" t="str">
        <f t="shared" si="158"/>
        <v/>
      </c>
      <c r="F5061" s="323">
        <f t="shared" ref="F5061:F5124" si="159">ROW()-2</f>
        <v>5059</v>
      </c>
      <c r="G5061" s="317"/>
      <c r="H5061" s="317"/>
      <c r="I5061" s="317"/>
      <c r="J5061" s="317"/>
      <c r="K5061" s="317"/>
      <c r="L5061" s="317"/>
      <c r="M5061" s="317"/>
      <c r="N5061" s="698"/>
      <c r="O5061" s="318"/>
      <c r="P5061" s="319"/>
      <c r="Q5061" s="320"/>
      <c r="R5061" s="319"/>
      <c r="S5061" s="319"/>
      <c r="T5061" s="320"/>
      <c r="U5061" s="321"/>
      <c r="V5061" s="270"/>
    </row>
    <row r="5062" spans="3:22">
      <c r="C5062" s="1">
        <f>+IF(D5062=1,COUNTIF($D$2:D5062,D5062),0)</f>
        <v>0</v>
      </c>
      <c r="D5062" s="1">
        <f>+COUNTIF($E$2:E5062,E5062)</f>
        <v>2283</v>
      </c>
      <c r="E5062" s="1" t="str">
        <f t="shared" si="158"/>
        <v/>
      </c>
      <c r="F5062" s="323">
        <f t="shared" si="159"/>
        <v>5060</v>
      </c>
      <c r="G5062" s="317"/>
      <c r="H5062" s="317"/>
      <c r="I5062" s="317"/>
      <c r="J5062" s="317"/>
      <c r="K5062" s="317"/>
      <c r="L5062" s="317"/>
      <c r="M5062" s="317"/>
      <c r="N5062" s="698"/>
      <c r="O5062" s="318"/>
      <c r="P5062" s="319"/>
      <c r="Q5062" s="320"/>
      <c r="R5062" s="319"/>
      <c r="S5062" s="319"/>
      <c r="T5062" s="320"/>
      <c r="U5062" s="321"/>
      <c r="V5062" s="270"/>
    </row>
    <row r="5063" spans="3:22">
      <c r="C5063" s="1">
        <f>+IF(D5063=1,COUNTIF($D$2:D5063,D5063),0)</f>
        <v>0</v>
      </c>
      <c r="D5063" s="1">
        <f>+COUNTIF($E$2:E5063,E5063)</f>
        <v>2284</v>
      </c>
      <c r="E5063" s="1" t="str">
        <f t="shared" si="158"/>
        <v/>
      </c>
      <c r="F5063" s="323">
        <f t="shared" si="159"/>
        <v>5061</v>
      </c>
      <c r="G5063" s="317"/>
      <c r="H5063" s="317"/>
      <c r="I5063" s="317"/>
      <c r="J5063" s="317"/>
      <c r="K5063" s="317"/>
      <c r="L5063" s="317"/>
      <c r="M5063" s="317"/>
      <c r="N5063" s="698"/>
      <c r="O5063" s="318"/>
      <c r="P5063" s="319"/>
      <c r="Q5063" s="320"/>
      <c r="R5063" s="319"/>
      <c r="S5063" s="319"/>
      <c r="T5063" s="320"/>
      <c r="U5063" s="321"/>
      <c r="V5063" s="270"/>
    </row>
    <row r="5064" spans="3:22">
      <c r="C5064" s="1">
        <f>+IF(D5064=1,COUNTIF($D$2:D5064,D5064),0)</f>
        <v>0</v>
      </c>
      <c r="D5064" s="1">
        <f>+COUNTIF($E$2:E5064,E5064)</f>
        <v>2285</v>
      </c>
      <c r="E5064" s="1" t="str">
        <f t="shared" si="158"/>
        <v/>
      </c>
      <c r="F5064" s="323">
        <f t="shared" si="159"/>
        <v>5062</v>
      </c>
      <c r="G5064" s="317"/>
      <c r="H5064" s="317"/>
      <c r="I5064" s="317"/>
      <c r="J5064" s="317"/>
      <c r="K5064" s="317"/>
      <c r="L5064" s="317"/>
      <c r="M5064" s="317"/>
      <c r="N5064" s="698"/>
      <c r="O5064" s="318"/>
      <c r="P5064" s="319"/>
      <c r="Q5064" s="320"/>
      <c r="R5064" s="319"/>
      <c r="S5064" s="319"/>
      <c r="T5064" s="320"/>
      <c r="U5064" s="321"/>
      <c r="V5064" s="270"/>
    </row>
    <row r="5065" spans="3:22">
      <c r="C5065" s="1">
        <f>+IF(D5065=1,COUNTIF($D$2:D5065,D5065),0)</f>
        <v>0</v>
      </c>
      <c r="D5065" s="1">
        <f>+COUNTIF($E$2:E5065,E5065)</f>
        <v>2286</v>
      </c>
      <c r="E5065" s="1" t="str">
        <f t="shared" si="158"/>
        <v/>
      </c>
      <c r="F5065" s="323">
        <f t="shared" si="159"/>
        <v>5063</v>
      </c>
      <c r="G5065" s="317"/>
      <c r="H5065" s="317"/>
      <c r="I5065" s="317"/>
      <c r="J5065" s="317"/>
      <c r="K5065" s="317"/>
      <c r="L5065" s="317"/>
      <c r="M5065" s="317"/>
      <c r="N5065" s="698"/>
      <c r="O5065" s="318"/>
      <c r="P5065" s="319"/>
      <c r="Q5065" s="320"/>
      <c r="R5065" s="319"/>
      <c r="S5065" s="319"/>
      <c r="T5065" s="320"/>
      <c r="U5065" s="321"/>
      <c r="V5065" s="270"/>
    </row>
    <row r="5066" spans="3:22">
      <c r="C5066" s="1">
        <f>+IF(D5066=1,COUNTIF($D$2:D5066,D5066),0)</f>
        <v>0</v>
      </c>
      <c r="D5066" s="1">
        <f>+COUNTIF($E$2:E5066,E5066)</f>
        <v>2287</v>
      </c>
      <c r="E5066" s="1" t="str">
        <f t="shared" si="158"/>
        <v/>
      </c>
      <c r="F5066" s="323">
        <f t="shared" si="159"/>
        <v>5064</v>
      </c>
      <c r="G5066" s="317"/>
      <c r="H5066" s="317"/>
      <c r="I5066" s="317"/>
      <c r="J5066" s="317"/>
      <c r="K5066" s="317"/>
      <c r="L5066" s="317"/>
      <c r="M5066" s="317"/>
      <c r="N5066" s="698"/>
      <c r="O5066" s="318"/>
      <c r="P5066" s="319"/>
      <c r="Q5066" s="320"/>
      <c r="R5066" s="319"/>
      <c r="S5066" s="319"/>
      <c r="T5066" s="320"/>
      <c r="U5066" s="321"/>
      <c r="V5066" s="270"/>
    </row>
    <row r="5067" spans="3:22">
      <c r="C5067" s="1">
        <f>+IF(D5067=1,COUNTIF($D$2:D5067,D5067),0)</f>
        <v>0</v>
      </c>
      <c r="D5067" s="1">
        <f>+COUNTIF($E$2:E5067,E5067)</f>
        <v>2288</v>
      </c>
      <c r="E5067" s="1" t="str">
        <f t="shared" si="158"/>
        <v/>
      </c>
      <c r="F5067" s="323">
        <f t="shared" si="159"/>
        <v>5065</v>
      </c>
      <c r="G5067" s="317"/>
      <c r="H5067" s="317"/>
      <c r="I5067" s="317"/>
      <c r="J5067" s="317"/>
      <c r="K5067" s="317"/>
      <c r="L5067" s="317"/>
      <c r="M5067" s="317"/>
      <c r="N5067" s="698"/>
      <c r="O5067" s="318"/>
      <c r="P5067" s="319"/>
      <c r="Q5067" s="320"/>
      <c r="R5067" s="319"/>
      <c r="S5067" s="319"/>
      <c r="T5067" s="320"/>
      <c r="U5067" s="321"/>
      <c r="V5067" s="270"/>
    </row>
    <row r="5068" spans="3:22">
      <c r="C5068" s="1">
        <f>+IF(D5068=1,COUNTIF($D$2:D5068,D5068),0)</f>
        <v>0</v>
      </c>
      <c r="D5068" s="1">
        <f>+COUNTIF($E$2:E5068,E5068)</f>
        <v>2289</v>
      </c>
      <c r="E5068" s="1" t="str">
        <f t="shared" si="158"/>
        <v/>
      </c>
      <c r="F5068" s="323">
        <f t="shared" si="159"/>
        <v>5066</v>
      </c>
      <c r="G5068" s="317"/>
      <c r="H5068" s="317"/>
      <c r="I5068" s="317"/>
      <c r="J5068" s="317"/>
      <c r="K5068" s="317"/>
      <c r="L5068" s="317"/>
      <c r="M5068" s="317"/>
      <c r="N5068" s="698"/>
      <c r="O5068" s="318"/>
      <c r="P5068" s="319"/>
      <c r="Q5068" s="320"/>
      <c r="R5068" s="319"/>
      <c r="S5068" s="319"/>
      <c r="T5068" s="320"/>
      <c r="U5068" s="321"/>
      <c r="V5068" s="270"/>
    </row>
    <row r="5069" spans="3:22">
      <c r="C5069" s="1">
        <f>+IF(D5069=1,COUNTIF($D$2:D5069,D5069),0)</f>
        <v>0</v>
      </c>
      <c r="D5069" s="1">
        <f>+COUNTIF($E$2:E5069,E5069)</f>
        <v>2290</v>
      </c>
      <c r="E5069" s="1" t="str">
        <f t="shared" si="158"/>
        <v/>
      </c>
      <c r="F5069" s="323">
        <f t="shared" si="159"/>
        <v>5067</v>
      </c>
      <c r="G5069" s="317"/>
      <c r="H5069" s="317"/>
      <c r="I5069" s="317"/>
      <c r="J5069" s="317"/>
      <c r="K5069" s="317"/>
      <c r="L5069" s="317"/>
      <c r="M5069" s="317"/>
      <c r="N5069" s="698"/>
      <c r="O5069" s="318"/>
      <c r="P5069" s="319"/>
      <c r="Q5069" s="320"/>
      <c r="R5069" s="319"/>
      <c r="S5069" s="319"/>
      <c r="T5069" s="320"/>
      <c r="U5069" s="321"/>
      <c r="V5069" s="270"/>
    </row>
    <row r="5070" spans="3:22">
      <c r="C5070" s="1">
        <f>+IF(D5070=1,COUNTIF($D$2:D5070,D5070),0)</f>
        <v>0</v>
      </c>
      <c r="D5070" s="1">
        <f>+COUNTIF($E$2:E5070,E5070)</f>
        <v>2291</v>
      </c>
      <c r="E5070" s="1" t="str">
        <f t="shared" si="158"/>
        <v/>
      </c>
      <c r="F5070" s="323">
        <f t="shared" si="159"/>
        <v>5068</v>
      </c>
      <c r="G5070" s="317"/>
      <c r="H5070" s="317"/>
      <c r="I5070" s="317"/>
      <c r="J5070" s="317"/>
      <c r="K5070" s="317"/>
      <c r="L5070" s="317"/>
      <c r="M5070" s="317"/>
      <c r="N5070" s="698"/>
      <c r="O5070" s="318"/>
      <c r="P5070" s="319"/>
      <c r="Q5070" s="320"/>
      <c r="R5070" s="319"/>
      <c r="S5070" s="319"/>
      <c r="T5070" s="320"/>
      <c r="U5070" s="321"/>
      <c r="V5070" s="270"/>
    </row>
    <row r="5071" spans="3:22">
      <c r="C5071" s="1">
        <f>+IF(D5071=1,COUNTIF($D$2:D5071,D5071),0)</f>
        <v>0</v>
      </c>
      <c r="D5071" s="1">
        <f>+COUNTIF($E$2:E5071,E5071)</f>
        <v>2292</v>
      </c>
      <c r="E5071" s="1" t="str">
        <f t="shared" si="158"/>
        <v/>
      </c>
      <c r="F5071" s="323">
        <f t="shared" si="159"/>
        <v>5069</v>
      </c>
      <c r="G5071" s="317"/>
      <c r="H5071" s="317"/>
      <c r="I5071" s="317"/>
      <c r="J5071" s="317"/>
      <c r="K5071" s="317"/>
      <c r="L5071" s="317"/>
      <c r="M5071" s="317"/>
      <c r="N5071" s="698"/>
      <c r="O5071" s="318"/>
      <c r="P5071" s="319"/>
      <c r="Q5071" s="320"/>
      <c r="R5071" s="319"/>
      <c r="S5071" s="319"/>
      <c r="T5071" s="320"/>
      <c r="U5071" s="321"/>
      <c r="V5071" s="270"/>
    </row>
    <row r="5072" spans="3:22">
      <c r="C5072" s="1">
        <f>+IF(D5072=1,COUNTIF($D$2:D5072,D5072),0)</f>
        <v>0</v>
      </c>
      <c r="D5072" s="1">
        <f>+COUNTIF($E$2:E5072,E5072)</f>
        <v>2293</v>
      </c>
      <c r="E5072" s="1" t="str">
        <f t="shared" si="158"/>
        <v/>
      </c>
      <c r="F5072" s="323">
        <f t="shared" si="159"/>
        <v>5070</v>
      </c>
      <c r="G5072" s="317"/>
      <c r="H5072" s="317"/>
      <c r="I5072" s="317"/>
      <c r="J5072" s="317"/>
      <c r="K5072" s="317"/>
      <c r="L5072" s="317"/>
      <c r="M5072" s="317"/>
      <c r="N5072" s="698"/>
      <c r="O5072" s="318"/>
      <c r="P5072" s="319"/>
      <c r="Q5072" s="320"/>
      <c r="R5072" s="319"/>
      <c r="S5072" s="319"/>
      <c r="T5072" s="320"/>
      <c r="U5072" s="321"/>
      <c r="V5072" s="270"/>
    </row>
    <row r="5073" spans="3:22">
      <c r="C5073" s="1">
        <f>+IF(D5073=1,COUNTIF($D$2:D5073,D5073),0)</f>
        <v>0</v>
      </c>
      <c r="D5073" s="1">
        <f>+COUNTIF($E$2:E5073,E5073)</f>
        <v>2294</v>
      </c>
      <c r="E5073" s="1" t="str">
        <f t="shared" si="158"/>
        <v/>
      </c>
      <c r="F5073" s="323">
        <f t="shared" si="159"/>
        <v>5071</v>
      </c>
      <c r="G5073" s="317"/>
      <c r="H5073" s="317"/>
      <c r="I5073" s="317"/>
      <c r="J5073" s="317"/>
      <c r="K5073" s="317"/>
      <c r="L5073" s="317"/>
      <c r="M5073" s="317"/>
      <c r="N5073" s="698"/>
      <c r="O5073" s="318"/>
      <c r="P5073" s="319"/>
      <c r="Q5073" s="320"/>
      <c r="R5073" s="319"/>
      <c r="S5073" s="319"/>
      <c r="T5073" s="320"/>
      <c r="U5073" s="321"/>
      <c r="V5073" s="270"/>
    </row>
    <row r="5074" spans="3:22">
      <c r="C5074" s="1">
        <f>+IF(D5074=1,COUNTIF($D$2:D5074,D5074),0)</f>
        <v>0</v>
      </c>
      <c r="D5074" s="1">
        <f>+COUNTIF($E$2:E5074,E5074)</f>
        <v>2295</v>
      </c>
      <c r="E5074" s="1" t="str">
        <f t="shared" si="158"/>
        <v/>
      </c>
      <c r="F5074" s="323">
        <f t="shared" si="159"/>
        <v>5072</v>
      </c>
      <c r="G5074" s="317"/>
      <c r="H5074" s="317"/>
      <c r="I5074" s="317"/>
      <c r="J5074" s="317"/>
      <c r="K5074" s="317"/>
      <c r="L5074" s="317"/>
      <c r="M5074" s="317"/>
      <c r="N5074" s="698"/>
      <c r="O5074" s="318"/>
      <c r="P5074" s="319"/>
      <c r="Q5074" s="320"/>
      <c r="R5074" s="319"/>
      <c r="S5074" s="319"/>
      <c r="T5074" s="320"/>
      <c r="U5074" s="321"/>
      <c r="V5074" s="270"/>
    </row>
    <row r="5075" spans="3:22">
      <c r="C5075" s="1">
        <f>+IF(D5075=1,COUNTIF($D$2:D5075,D5075),0)</f>
        <v>0</v>
      </c>
      <c r="D5075" s="1">
        <f>+COUNTIF($E$2:E5075,E5075)</f>
        <v>2296</v>
      </c>
      <c r="E5075" s="1" t="str">
        <f t="shared" si="158"/>
        <v/>
      </c>
      <c r="F5075" s="323">
        <f t="shared" si="159"/>
        <v>5073</v>
      </c>
      <c r="G5075" s="317"/>
      <c r="H5075" s="317"/>
      <c r="I5075" s="317"/>
      <c r="J5075" s="317"/>
      <c r="K5075" s="317"/>
      <c r="L5075" s="317"/>
      <c r="M5075" s="317"/>
      <c r="N5075" s="698"/>
      <c r="O5075" s="318"/>
      <c r="P5075" s="319"/>
      <c r="Q5075" s="320"/>
      <c r="R5075" s="319"/>
      <c r="S5075" s="319"/>
      <c r="T5075" s="320"/>
      <c r="U5075" s="321"/>
      <c r="V5075" s="270"/>
    </row>
    <row r="5076" spans="3:22">
      <c r="C5076" s="1">
        <f>+IF(D5076=1,COUNTIF($D$2:D5076,D5076),0)</f>
        <v>0</v>
      </c>
      <c r="D5076" s="1">
        <f>+COUNTIF($E$2:E5076,E5076)</f>
        <v>2297</v>
      </c>
      <c r="E5076" s="1" t="str">
        <f t="shared" si="158"/>
        <v/>
      </c>
      <c r="F5076" s="323">
        <f t="shared" si="159"/>
        <v>5074</v>
      </c>
      <c r="G5076" s="317"/>
      <c r="H5076" s="317"/>
      <c r="I5076" s="317"/>
      <c r="J5076" s="317"/>
      <c r="K5076" s="317"/>
      <c r="L5076" s="317"/>
      <c r="M5076" s="317"/>
      <c r="N5076" s="698"/>
      <c r="O5076" s="318"/>
      <c r="P5076" s="319"/>
      <c r="Q5076" s="320"/>
      <c r="R5076" s="319"/>
      <c r="S5076" s="319"/>
      <c r="T5076" s="320"/>
      <c r="U5076" s="321"/>
      <c r="V5076" s="270"/>
    </row>
    <row r="5077" spans="3:22">
      <c r="C5077" s="1">
        <f>+IF(D5077=1,COUNTIF($D$2:D5077,D5077),0)</f>
        <v>0</v>
      </c>
      <c r="D5077" s="1">
        <f>+COUNTIF($E$2:E5077,E5077)</f>
        <v>2298</v>
      </c>
      <c r="E5077" s="1" t="str">
        <f t="shared" si="158"/>
        <v/>
      </c>
      <c r="F5077" s="323">
        <f t="shared" si="159"/>
        <v>5075</v>
      </c>
      <c r="G5077" s="317"/>
      <c r="H5077" s="317"/>
      <c r="I5077" s="317"/>
      <c r="J5077" s="317"/>
      <c r="K5077" s="317"/>
      <c r="L5077" s="317"/>
      <c r="M5077" s="317"/>
      <c r="N5077" s="698"/>
      <c r="O5077" s="318"/>
      <c r="P5077" s="319"/>
      <c r="Q5077" s="320"/>
      <c r="R5077" s="319"/>
      <c r="S5077" s="319"/>
      <c r="T5077" s="320"/>
      <c r="U5077" s="321"/>
      <c r="V5077" s="270"/>
    </row>
    <row r="5078" spans="3:22">
      <c r="C5078" s="1">
        <f>+IF(D5078=1,COUNTIF($D$2:D5078,D5078),0)</f>
        <v>0</v>
      </c>
      <c r="D5078" s="1">
        <f>+COUNTIF($E$2:E5078,E5078)</f>
        <v>2299</v>
      </c>
      <c r="E5078" s="1" t="str">
        <f t="shared" si="158"/>
        <v/>
      </c>
      <c r="F5078" s="323">
        <f t="shared" si="159"/>
        <v>5076</v>
      </c>
      <c r="G5078" s="317"/>
      <c r="H5078" s="317"/>
      <c r="I5078" s="317"/>
      <c r="J5078" s="317"/>
      <c r="K5078" s="317"/>
      <c r="L5078" s="317"/>
      <c r="M5078" s="317"/>
      <c r="N5078" s="698"/>
      <c r="O5078" s="318"/>
      <c r="P5078" s="319"/>
      <c r="Q5078" s="320"/>
      <c r="R5078" s="319"/>
      <c r="S5078" s="319"/>
      <c r="T5078" s="320"/>
      <c r="U5078" s="321"/>
      <c r="V5078" s="270"/>
    </row>
    <row r="5079" spans="3:22">
      <c r="C5079" s="1">
        <f>+IF(D5079=1,COUNTIF($D$2:D5079,D5079),0)</f>
        <v>0</v>
      </c>
      <c r="D5079" s="1">
        <f>+COUNTIF($E$2:E5079,E5079)</f>
        <v>2300</v>
      </c>
      <c r="E5079" s="1" t="str">
        <f t="shared" si="158"/>
        <v/>
      </c>
      <c r="F5079" s="323">
        <f t="shared" si="159"/>
        <v>5077</v>
      </c>
      <c r="G5079" s="317"/>
      <c r="H5079" s="317"/>
      <c r="I5079" s="317"/>
      <c r="J5079" s="317"/>
      <c r="K5079" s="317"/>
      <c r="L5079" s="317"/>
      <c r="M5079" s="317"/>
      <c r="N5079" s="698"/>
      <c r="O5079" s="318"/>
      <c r="P5079" s="319"/>
      <c r="Q5079" s="320"/>
      <c r="R5079" s="319"/>
      <c r="S5079" s="319"/>
      <c r="T5079" s="320"/>
      <c r="U5079" s="321"/>
      <c r="V5079" s="270"/>
    </row>
    <row r="5080" spans="3:22">
      <c r="C5080" s="1">
        <f>+IF(D5080=1,COUNTIF($D$2:D5080,D5080),0)</f>
        <v>0</v>
      </c>
      <c r="D5080" s="1">
        <f>+COUNTIF($E$2:E5080,E5080)</f>
        <v>2301</v>
      </c>
      <c r="E5080" s="1" t="str">
        <f t="shared" si="158"/>
        <v/>
      </c>
      <c r="F5080" s="323">
        <f t="shared" si="159"/>
        <v>5078</v>
      </c>
      <c r="G5080" s="317"/>
      <c r="H5080" s="317"/>
      <c r="I5080" s="317"/>
      <c r="J5080" s="317"/>
      <c r="K5080" s="317"/>
      <c r="L5080" s="317"/>
      <c r="M5080" s="317"/>
      <c r="N5080" s="698"/>
      <c r="O5080" s="318"/>
      <c r="P5080" s="319"/>
      <c r="Q5080" s="320"/>
      <c r="R5080" s="319"/>
      <c r="S5080" s="319"/>
      <c r="T5080" s="320"/>
      <c r="U5080" s="321"/>
      <c r="V5080" s="270"/>
    </row>
    <row r="5081" spans="3:22">
      <c r="C5081" s="1">
        <f>+IF(D5081=1,COUNTIF($D$2:D5081,D5081),0)</f>
        <v>0</v>
      </c>
      <c r="D5081" s="1">
        <f>+COUNTIF($E$2:E5081,E5081)</f>
        <v>2302</v>
      </c>
      <c r="E5081" s="1" t="str">
        <f t="shared" si="158"/>
        <v/>
      </c>
      <c r="F5081" s="323">
        <f t="shared" si="159"/>
        <v>5079</v>
      </c>
      <c r="G5081" s="317"/>
      <c r="H5081" s="317"/>
      <c r="I5081" s="317"/>
      <c r="J5081" s="317"/>
      <c r="K5081" s="317"/>
      <c r="L5081" s="317"/>
      <c r="M5081" s="317"/>
      <c r="N5081" s="698"/>
      <c r="O5081" s="318"/>
      <c r="P5081" s="319"/>
      <c r="Q5081" s="320"/>
      <c r="R5081" s="319"/>
      <c r="S5081" s="319"/>
      <c r="T5081" s="320"/>
      <c r="U5081" s="321"/>
      <c r="V5081" s="270"/>
    </row>
    <row r="5082" spans="3:22">
      <c r="C5082" s="1">
        <f>+IF(D5082=1,COUNTIF($D$2:D5082,D5082),0)</f>
        <v>0</v>
      </c>
      <c r="D5082" s="1">
        <f>+COUNTIF($E$2:E5082,E5082)</f>
        <v>2303</v>
      </c>
      <c r="E5082" s="1" t="str">
        <f t="shared" si="158"/>
        <v/>
      </c>
      <c r="F5082" s="323">
        <f t="shared" si="159"/>
        <v>5080</v>
      </c>
      <c r="G5082" s="317"/>
      <c r="H5082" s="317"/>
      <c r="I5082" s="317"/>
      <c r="J5082" s="317"/>
      <c r="K5082" s="317"/>
      <c r="L5082" s="317"/>
      <c r="M5082" s="317"/>
      <c r="N5082" s="698"/>
      <c r="O5082" s="318"/>
      <c r="P5082" s="319"/>
      <c r="Q5082" s="320"/>
      <c r="R5082" s="319"/>
      <c r="S5082" s="319"/>
      <c r="T5082" s="320"/>
      <c r="U5082" s="321"/>
      <c r="V5082" s="270"/>
    </row>
    <row r="5083" spans="3:22">
      <c r="C5083" s="1">
        <f>+IF(D5083=1,COUNTIF($D$2:D5083,D5083),0)</f>
        <v>0</v>
      </c>
      <c r="D5083" s="1">
        <f>+COUNTIF($E$2:E5083,E5083)</f>
        <v>2304</v>
      </c>
      <c r="E5083" s="1" t="str">
        <f t="shared" si="158"/>
        <v/>
      </c>
      <c r="F5083" s="323">
        <f t="shared" si="159"/>
        <v>5081</v>
      </c>
      <c r="G5083" s="317"/>
      <c r="H5083" s="317"/>
      <c r="I5083" s="317"/>
      <c r="J5083" s="317"/>
      <c r="K5083" s="317"/>
      <c r="L5083" s="317"/>
      <c r="M5083" s="317"/>
      <c r="N5083" s="698"/>
      <c r="O5083" s="318"/>
      <c r="P5083" s="319"/>
      <c r="Q5083" s="320"/>
      <c r="R5083" s="319"/>
      <c r="S5083" s="319"/>
      <c r="T5083" s="320"/>
      <c r="U5083" s="321"/>
      <c r="V5083" s="270"/>
    </row>
    <row r="5084" spans="3:22">
      <c r="C5084" s="1">
        <f>+IF(D5084=1,COUNTIF($D$2:D5084,D5084),0)</f>
        <v>0</v>
      </c>
      <c r="D5084" s="1">
        <f>+COUNTIF($E$2:E5084,E5084)</f>
        <v>2305</v>
      </c>
      <c r="E5084" s="1" t="str">
        <f t="shared" si="158"/>
        <v/>
      </c>
      <c r="F5084" s="323">
        <f t="shared" si="159"/>
        <v>5082</v>
      </c>
      <c r="G5084" s="317"/>
      <c r="H5084" s="317"/>
      <c r="I5084" s="317"/>
      <c r="J5084" s="317"/>
      <c r="K5084" s="317"/>
      <c r="L5084" s="317"/>
      <c r="M5084" s="317"/>
      <c r="N5084" s="698"/>
      <c r="O5084" s="318"/>
      <c r="P5084" s="319"/>
      <c r="Q5084" s="320"/>
      <c r="R5084" s="319"/>
      <c r="S5084" s="319"/>
      <c r="T5084" s="320"/>
      <c r="U5084" s="321"/>
      <c r="V5084" s="270"/>
    </row>
    <row r="5085" spans="3:22">
      <c r="C5085" s="1">
        <f>+IF(D5085=1,COUNTIF($D$2:D5085,D5085),0)</f>
        <v>0</v>
      </c>
      <c r="D5085" s="1">
        <f>+COUNTIF($E$2:E5085,E5085)</f>
        <v>2306</v>
      </c>
      <c r="E5085" s="1" t="str">
        <f t="shared" si="158"/>
        <v/>
      </c>
      <c r="F5085" s="323">
        <f t="shared" si="159"/>
        <v>5083</v>
      </c>
      <c r="G5085" s="317"/>
      <c r="H5085" s="317"/>
      <c r="I5085" s="317"/>
      <c r="J5085" s="317"/>
      <c r="K5085" s="317"/>
      <c r="L5085" s="317"/>
      <c r="M5085" s="317"/>
      <c r="N5085" s="698"/>
      <c r="O5085" s="318"/>
      <c r="P5085" s="319"/>
      <c r="Q5085" s="320"/>
      <c r="R5085" s="319"/>
      <c r="S5085" s="319"/>
      <c r="T5085" s="320"/>
      <c r="U5085" s="321"/>
      <c r="V5085" s="270"/>
    </row>
    <row r="5086" spans="3:22">
      <c r="C5086" s="1">
        <f>+IF(D5086=1,COUNTIF($D$2:D5086,D5086),0)</f>
        <v>0</v>
      </c>
      <c r="D5086" s="1">
        <f>+COUNTIF($E$2:E5086,E5086)</f>
        <v>2307</v>
      </c>
      <c r="E5086" s="1" t="str">
        <f t="shared" si="158"/>
        <v/>
      </c>
      <c r="F5086" s="323">
        <f t="shared" si="159"/>
        <v>5084</v>
      </c>
      <c r="G5086" s="317"/>
      <c r="H5086" s="317"/>
      <c r="I5086" s="317"/>
      <c r="J5086" s="317"/>
      <c r="K5086" s="317"/>
      <c r="L5086" s="317"/>
      <c r="M5086" s="317"/>
      <c r="N5086" s="698"/>
      <c r="O5086" s="318"/>
      <c r="P5086" s="319"/>
      <c r="Q5086" s="320"/>
      <c r="R5086" s="319"/>
      <c r="S5086" s="319"/>
      <c r="T5086" s="320"/>
      <c r="U5086" s="321"/>
      <c r="V5086" s="270"/>
    </row>
    <row r="5087" spans="3:22">
      <c r="C5087" s="1">
        <f>+IF(D5087=1,COUNTIF($D$2:D5087,D5087),0)</f>
        <v>0</v>
      </c>
      <c r="D5087" s="1">
        <f>+COUNTIF($E$2:E5087,E5087)</f>
        <v>2308</v>
      </c>
      <c r="E5087" s="1" t="str">
        <f t="shared" si="158"/>
        <v/>
      </c>
      <c r="F5087" s="323">
        <f t="shared" si="159"/>
        <v>5085</v>
      </c>
      <c r="G5087" s="317"/>
      <c r="H5087" s="317"/>
      <c r="I5087" s="317"/>
      <c r="J5087" s="317"/>
      <c r="K5087" s="317"/>
      <c r="L5087" s="317"/>
      <c r="M5087" s="317"/>
      <c r="N5087" s="698"/>
      <c r="O5087" s="318"/>
      <c r="P5087" s="319"/>
      <c r="Q5087" s="320"/>
      <c r="R5087" s="319"/>
      <c r="S5087" s="319"/>
      <c r="T5087" s="320"/>
      <c r="U5087" s="321"/>
      <c r="V5087" s="270"/>
    </row>
    <row r="5088" spans="3:22">
      <c r="C5088" s="1">
        <f>+IF(D5088=1,COUNTIF($D$2:D5088,D5088),0)</f>
        <v>0</v>
      </c>
      <c r="D5088" s="1">
        <f>+COUNTIF($E$2:E5088,E5088)</f>
        <v>2309</v>
      </c>
      <c r="E5088" s="1" t="str">
        <f t="shared" si="158"/>
        <v/>
      </c>
      <c r="F5088" s="323">
        <f t="shared" si="159"/>
        <v>5086</v>
      </c>
      <c r="G5088" s="317"/>
      <c r="H5088" s="317"/>
      <c r="I5088" s="317"/>
      <c r="J5088" s="317"/>
      <c r="K5088" s="317"/>
      <c r="L5088" s="317"/>
      <c r="M5088" s="317"/>
      <c r="N5088" s="698"/>
      <c r="O5088" s="318"/>
      <c r="P5088" s="319"/>
      <c r="Q5088" s="320"/>
      <c r="R5088" s="319"/>
      <c r="S5088" s="319"/>
      <c r="T5088" s="320"/>
      <c r="U5088" s="321"/>
      <c r="V5088" s="270"/>
    </row>
    <row r="5089" spans="3:22">
      <c r="C5089" s="1">
        <f>+IF(D5089=1,COUNTIF($D$2:D5089,D5089),0)</f>
        <v>0</v>
      </c>
      <c r="D5089" s="1">
        <f>+COUNTIF($E$2:E5089,E5089)</f>
        <v>2310</v>
      </c>
      <c r="E5089" s="1" t="str">
        <f t="shared" si="158"/>
        <v/>
      </c>
      <c r="F5089" s="323">
        <f t="shared" si="159"/>
        <v>5087</v>
      </c>
      <c r="G5089" s="317"/>
      <c r="H5089" s="317"/>
      <c r="I5089" s="317"/>
      <c r="J5089" s="317"/>
      <c r="K5089" s="317"/>
      <c r="L5089" s="317"/>
      <c r="M5089" s="317"/>
      <c r="N5089" s="698"/>
      <c r="O5089" s="318"/>
      <c r="P5089" s="319"/>
      <c r="Q5089" s="320"/>
      <c r="R5089" s="319"/>
      <c r="S5089" s="319"/>
      <c r="T5089" s="320"/>
      <c r="U5089" s="321"/>
      <c r="V5089" s="270"/>
    </row>
    <row r="5090" spans="3:22">
      <c r="C5090" s="1">
        <f>+IF(D5090=1,COUNTIF($D$2:D5090,D5090),0)</f>
        <v>0</v>
      </c>
      <c r="D5090" s="1">
        <f>+COUNTIF($E$2:E5090,E5090)</f>
        <v>2311</v>
      </c>
      <c r="E5090" s="1" t="str">
        <f t="shared" si="158"/>
        <v/>
      </c>
      <c r="F5090" s="323">
        <f t="shared" si="159"/>
        <v>5088</v>
      </c>
      <c r="G5090" s="317"/>
      <c r="H5090" s="317"/>
      <c r="I5090" s="317"/>
      <c r="J5090" s="317"/>
      <c r="K5090" s="317"/>
      <c r="L5090" s="317"/>
      <c r="M5090" s="317"/>
      <c r="N5090" s="698"/>
      <c r="O5090" s="318"/>
      <c r="P5090" s="319"/>
      <c r="Q5090" s="320"/>
      <c r="R5090" s="319"/>
      <c r="S5090" s="319"/>
      <c r="T5090" s="320"/>
      <c r="U5090" s="321"/>
      <c r="V5090" s="270"/>
    </row>
    <row r="5091" spans="3:22">
      <c r="C5091" s="1">
        <f>+IF(D5091=1,COUNTIF($D$2:D5091,D5091),0)</f>
        <v>0</v>
      </c>
      <c r="D5091" s="1">
        <f>+COUNTIF($E$2:E5091,E5091)</f>
        <v>2312</v>
      </c>
      <c r="E5091" s="1" t="str">
        <f t="shared" si="158"/>
        <v/>
      </c>
      <c r="F5091" s="323">
        <f t="shared" si="159"/>
        <v>5089</v>
      </c>
      <c r="G5091" s="317"/>
      <c r="H5091" s="317"/>
      <c r="I5091" s="317"/>
      <c r="J5091" s="317"/>
      <c r="K5091" s="317"/>
      <c r="L5091" s="317"/>
      <c r="M5091" s="317"/>
      <c r="N5091" s="698"/>
      <c r="O5091" s="318"/>
      <c r="P5091" s="319"/>
      <c r="Q5091" s="320"/>
      <c r="R5091" s="319"/>
      <c r="S5091" s="319"/>
      <c r="T5091" s="320"/>
      <c r="U5091" s="321"/>
      <c r="V5091" s="270"/>
    </row>
    <row r="5092" spans="3:22">
      <c r="C5092" s="1">
        <f>+IF(D5092=1,COUNTIF($D$2:D5092,D5092),0)</f>
        <v>0</v>
      </c>
      <c r="D5092" s="1">
        <f>+COUNTIF($E$2:E5092,E5092)</f>
        <v>2313</v>
      </c>
      <c r="E5092" s="1" t="str">
        <f t="shared" si="158"/>
        <v/>
      </c>
      <c r="F5092" s="323">
        <f t="shared" si="159"/>
        <v>5090</v>
      </c>
      <c r="G5092" s="317"/>
      <c r="H5092" s="317"/>
      <c r="I5092" s="317"/>
      <c r="J5092" s="317"/>
      <c r="K5092" s="317"/>
      <c r="L5092" s="317"/>
      <c r="M5092" s="317"/>
      <c r="N5092" s="698"/>
      <c r="O5092" s="318"/>
      <c r="P5092" s="319"/>
      <c r="Q5092" s="320"/>
      <c r="R5092" s="319"/>
      <c r="S5092" s="319"/>
      <c r="T5092" s="320"/>
      <c r="U5092" s="321"/>
      <c r="V5092" s="270"/>
    </row>
    <row r="5093" spans="3:22">
      <c r="C5093" s="1">
        <f>+IF(D5093=1,COUNTIF($D$2:D5093,D5093),0)</f>
        <v>0</v>
      </c>
      <c r="D5093" s="1">
        <f>+COUNTIF($E$2:E5093,E5093)</f>
        <v>2314</v>
      </c>
      <c r="E5093" s="1" t="str">
        <f t="shared" si="158"/>
        <v/>
      </c>
      <c r="F5093" s="323">
        <f t="shared" si="159"/>
        <v>5091</v>
      </c>
      <c r="G5093" s="317"/>
      <c r="H5093" s="317"/>
      <c r="I5093" s="317"/>
      <c r="J5093" s="317"/>
      <c r="K5093" s="317"/>
      <c r="L5093" s="317"/>
      <c r="M5093" s="317"/>
      <c r="N5093" s="698"/>
      <c r="O5093" s="318"/>
      <c r="P5093" s="319"/>
      <c r="Q5093" s="320"/>
      <c r="R5093" s="319"/>
      <c r="S5093" s="319"/>
      <c r="T5093" s="320"/>
      <c r="U5093" s="321"/>
      <c r="V5093" s="270"/>
    </row>
    <row r="5094" spans="3:22">
      <c r="C5094" s="1">
        <f>+IF(D5094=1,COUNTIF($D$2:D5094,D5094),0)</f>
        <v>0</v>
      </c>
      <c r="D5094" s="1">
        <f>+COUNTIF($E$2:E5094,E5094)</f>
        <v>2315</v>
      </c>
      <c r="E5094" s="1" t="str">
        <f t="shared" si="158"/>
        <v/>
      </c>
      <c r="F5094" s="323">
        <f t="shared" si="159"/>
        <v>5092</v>
      </c>
      <c r="G5094" s="317"/>
      <c r="H5094" s="317"/>
      <c r="I5094" s="317"/>
      <c r="J5094" s="317"/>
      <c r="K5094" s="317"/>
      <c r="L5094" s="317"/>
      <c r="M5094" s="317"/>
      <c r="N5094" s="698"/>
      <c r="O5094" s="318"/>
      <c r="P5094" s="319"/>
      <c r="Q5094" s="320"/>
      <c r="R5094" s="319"/>
      <c r="S5094" s="319"/>
      <c r="T5094" s="320"/>
      <c r="U5094" s="321"/>
      <c r="V5094" s="270"/>
    </row>
    <row r="5095" spans="3:22">
      <c r="C5095" s="1">
        <f>+IF(D5095=1,COUNTIF($D$2:D5095,D5095),0)</f>
        <v>0</v>
      </c>
      <c r="D5095" s="1">
        <f>+COUNTIF($E$2:E5095,E5095)</f>
        <v>2316</v>
      </c>
      <c r="E5095" s="1" t="str">
        <f t="shared" si="158"/>
        <v/>
      </c>
      <c r="F5095" s="323">
        <f t="shared" si="159"/>
        <v>5093</v>
      </c>
      <c r="G5095" s="317"/>
      <c r="H5095" s="317"/>
      <c r="I5095" s="317"/>
      <c r="J5095" s="317"/>
      <c r="K5095" s="317"/>
      <c r="L5095" s="317"/>
      <c r="M5095" s="317"/>
      <c r="N5095" s="698"/>
      <c r="O5095" s="318"/>
      <c r="P5095" s="319"/>
      <c r="Q5095" s="320"/>
      <c r="R5095" s="319"/>
      <c r="S5095" s="319"/>
      <c r="T5095" s="320"/>
      <c r="U5095" s="321"/>
      <c r="V5095" s="270"/>
    </row>
    <row r="5096" spans="3:22">
      <c r="C5096" s="1">
        <f>+IF(D5096=1,COUNTIF($D$2:D5096,D5096),0)</f>
        <v>0</v>
      </c>
      <c r="D5096" s="1">
        <f>+COUNTIF($E$2:E5096,E5096)</f>
        <v>2317</v>
      </c>
      <c r="E5096" s="1" t="str">
        <f t="shared" si="158"/>
        <v/>
      </c>
      <c r="F5096" s="323">
        <f t="shared" si="159"/>
        <v>5094</v>
      </c>
      <c r="G5096" s="317"/>
      <c r="H5096" s="317"/>
      <c r="I5096" s="317"/>
      <c r="J5096" s="317"/>
      <c r="K5096" s="317"/>
      <c r="L5096" s="317"/>
      <c r="M5096" s="317"/>
      <c r="N5096" s="698"/>
      <c r="O5096" s="318"/>
      <c r="P5096" s="319"/>
      <c r="Q5096" s="320"/>
      <c r="R5096" s="319"/>
      <c r="S5096" s="319"/>
      <c r="T5096" s="320"/>
      <c r="U5096" s="321"/>
      <c r="V5096" s="270"/>
    </row>
    <row r="5097" spans="3:22">
      <c r="C5097" s="1">
        <f>+IF(D5097=1,COUNTIF($D$2:D5097,D5097),0)</f>
        <v>0</v>
      </c>
      <c r="D5097" s="1">
        <f>+COUNTIF($E$2:E5097,E5097)</f>
        <v>2318</v>
      </c>
      <c r="E5097" s="1" t="str">
        <f t="shared" si="158"/>
        <v/>
      </c>
      <c r="F5097" s="323">
        <f t="shared" si="159"/>
        <v>5095</v>
      </c>
      <c r="G5097" s="317"/>
      <c r="H5097" s="317"/>
      <c r="I5097" s="317"/>
      <c r="J5097" s="317"/>
      <c r="K5097" s="317"/>
      <c r="L5097" s="317"/>
      <c r="M5097" s="317"/>
      <c r="N5097" s="698"/>
      <c r="O5097" s="318"/>
      <c r="P5097" s="319"/>
      <c r="Q5097" s="320"/>
      <c r="R5097" s="319"/>
      <c r="S5097" s="319"/>
      <c r="T5097" s="320"/>
      <c r="U5097" s="321"/>
      <c r="V5097" s="270"/>
    </row>
    <row r="5098" spans="3:22">
      <c r="C5098" s="1">
        <f>+IF(D5098=1,COUNTIF($D$2:D5098,D5098),0)</f>
        <v>0</v>
      </c>
      <c r="D5098" s="1">
        <f>+COUNTIF($E$2:E5098,E5098)</f>
        <v>2319</v>
      </c>
      <c r="E5098" s="1" t="str">
        <f t="shared" si="158"/>
        <v/>
      </c>
      <c r="F5098" s="323">
        <f t="shared" si="159"/>
        <v>5096</v>
      </c>
      <c r="G5098" s="317"/>
      <c r="H5098" s="317"/>
      <c r="I5098" s="317"/>
      <c r="J5098" s="317"/>
      <c r="K5098" s="317"/>
      <c r="L5098" s="317"/>
      <c r="M5098" s="317"/>
      <c r="N5098" s="698"/>
      <c r="O5098" s="318"/>
      <c r="P5098" s="319"/>
      <c r="Q5098" s="320"/>
      <c r="R5098" s="319"/>
      <c r="S5098" s="319"/>
      <c r="T5098" s="320"/>
      <c r="U5098" s="321"/>
      <c r="V5098" s="270"/>
    </row>
    <row r="5099" spans="3:22">
      <c r="C5099" s="1">
        <f>+IF(D5099=1,COUNTIF($D$2:D5099,D5099),0)</f>
        <v>0</v>
      </c>
      <c r="D5099" s="1">
        <f>+COUNTIF($E$2:E5099,E5099)</f>
        <v>2320</v>
      </c>
      <c r="E5099" s="1" t="str">
        <f t="shared" si="158"/>
        <v/>
      </c>
      <c r="F5099" s="323">
        <f t="shared" si="159"/>
        <v>5097</v>
      </c>
      <c r="G5099" s="317"/>
      <c r="H5099" s="317"/>
      <c r="I5099" s="317"/>
      <c r="J5099" s="317"/>
      <c r="K5099" s="317"/>
      <c r="L5099" s="317"/>
      <c r="M5099" s="317"/>
      <c r="N5099" s="698"/>
      <c r="O5099" s="318"/>
      <c r="P5099" s="319"/>
      <c r="Q5099" s="320"/>
      <c r="R5099" s="319"/>
      <c r="S5099" s="319"/>
      <c r="T5099" s="320"/>
      <c r="U5099" s="321"/>
      <c r="V5099" s="270"/>
    </row>
    <row r="5100" spans="3:22">
      <c r="C5100" s="1">
        <f>+IF(D5100=1,COUNTIF($D$2:D5100,D5100),0)</f>
        <v>0</v>
      </c>
      <c r="D5100" s="1">
        <f>+COUNTIF($E$2:E5100,E5100)</f>
        <v>2321</v>
      </c>
      <c r="E5100" s="1" t="str">
        <f t="shared" si="158"/>
        <v/>
      </c>
      <c r="F5100" s="323">
        <f t="shared" si="159"/>
        <v>5098</v>
      </c>
      <c r="G5100" s="317"/>
      <c r="H5100" s="317"/>
      <c r="I5100" s="317"/>
      <c r="J5100" s="317"/>
      <c r="K5100" s="317"/>
      <c r="L5100" s="317"/>
      <c r="M5100" s="317"/>
      <c r="N5100" s="698"/>
      <c r="O5100" s="318"/>
      <c r="P5100" s="319"/>
      <c r="Q5100" s="320"/>
      <c r="R5100" s="319"/>
      <c r="S5100" s="319"/>
      <c r="T5100" s="320"/>
      <c r="U5100" s="321"/>
      <c r="V5100" s="270"/>
    </row>
    <row r="5101" spans="3:22">
      <c r="C5101" s="1">
        <f>+IF(D5101=1,COUNTIF($D$2:D5101,D5101),0)</f>
        <v>0</v>
      </c>
      <c r="D5101" s="1">
        <f>+COUNTIF($E$2:E5101,E5101)</f>
        <v>2322</v>
      </c>
      <c r="E5101" s="1" t="str">
        <f t="shared" si="158"/>
        <v/>
      </c>
      <c r="F5101" s="323">
        <f t="shared" si="159"/>
        <v>5099</v>
      </c>
      <c r="G5101" s="317"/>
      <c r="H5101" s="317"/>
      <c r="I5101" s="317"/>
      <c r="J5101" s="317"/>
      <c r="K5101" s="317"/>
      <c r="L5101" s="317"/>
      <c r="M5101" s="317"/>
      <c r="N5101" s="698"/>
      <c r="O5101" s="318"/>
      <c r="P5101" s="319"/>
      <c r="Q5101" s="320"/>
      <c r="R5101" s="319"/>
      <c r="S5101" s="319"/>
      <c r="T5101" s="320"/>
      <c r="U5101" s="321"/>
      <c r="V5101" s="270"/>
    </row>
    <row r="5102" spans="3:22">
      <c r="C5102" s="1">
        <f>+IF(D5102=1,COUNTIF($D$2:D5102,D5102),0)</f>
        <v>0</v>
      </c>
      <c r="D5102" s="1">
        <f>+COUNTIF($E$2:E5102,E5102)</f>
        <v>2323</v>
      </c>
      <c r="E5102" s="1" t="str">
        <f t="shared" si="158"/>
        <v/>
      </c>
      <c r="F5102" s="323">
        <f t="shared" si="159"/>
        <v>5100</v>
      </c>
      <c r="G5102" s="317"/>
      <c r="H5102" s="317"/>
      <c r="I5102" s="317"/>
      <c r="J5102" s="317"/>
      <c r="K5102" s="317"/>
      <c r="L5102" s="317"/>
      <c r="M5102" s="317"/>
      <c r="N5102" s="698"/>
      <c r="O5102" s="318"/>
      <c r="P5102" s="319"/>
      <c r="Q5102" s="320"/>
      <c r="R5102" s="319"/>
      <c r="S5102" s="319"/>
      <c r="T5102" s="320"/>
      <c r="U5102" s="321"/>
      <c r="V5102" s="270"/>
    </row>
    <row r="5103" spans="3:22">
      <c r="C5103" s="1">
        <f>+IF(D5103=1,COUNTIF($D$2:D5103,D5103),0)</f>
        <v>0</v>
      </c>
      <c r="D5103" s="1">
        <f>+COUNTIF($E$2:E5103,E5103)</f>
        <v>2324</v>
      </c>
      <c r="E5103" s="1" t="str">
        <f t="shared" si="158"/>
        <v/>
      </c>
      <c r="F5103" s="323">
        <f t="shared" si="159"/>
        <v>5101</v>
      </c>
      <c r="G5103" s="317"/>
      <c r="H5103" s="317"/>
      <c r="I5103" s="317"/>
      <c r="J5103" s="317"/>
      <c r="K5103" s="317"/>
      <c r="L5103" s="317"/>
      <c r="M5103" s="317"/>
      <c r="N5103" s="698"/>
      <c r="O5103" s="318"/>
      <c r="P5103" s="319"/>
      <c r="Q5103" s="320"/>
      <c r="R5103" s="319"/>
      <c r="S5103" s="319"/>
      <c r="T5103" s="320"/>
      <c r="U5103" s="321"/>
      <c r="V5103" s="270"/>
    </row>
    <row r="5104" spans="3:22">
      <c r="C5104" s="1">
        <f>+IF(D5104=1,COUNTIF($D$2:D5104,D5104),0)</f>
        <v>0</v>
      </c>
      <c r="D5104" s="1">
        <f>+COUNTIF($E$2:E5104,E5104)</f>
        <v>2325</v>
      </c>
      <c r="E5104" s="1" t="str">
        <f t="shared" si="158"/>
        <v/>
      </c>
      <c r="F5104" s="323">
        <f t="shared" si="159"/>
        <v>5102</v>
      </c>
      <c r="G5104" s="317"/>
      <c r="H5104" s="317"/>
      <c r="I5104" s="317"/>
      <c r="J5104" s="317"/>
      <c r="K5104" s="317"/>
      <c r="L5104" s="317"/>
      <c r="M5104" s="317"/>
      <c r="N5104" s="698"/>
      <c r="O5104" s="318"/>
      <c r="P5104" s="319"/>
      <c r="Q5104" s="320"/>
      <c r="R5104" s="319"/>
      <c r="S5104" s="319"/>
      <c r="T5104" s="320"/>
      <c r="U5104" s="321"/>
      <c r="V5104" s="270"/>
    </row>
    <row r="5105" spans="3:22">
      <c r="C5105" s="1">
        <f>+IF(D5105=1,COUNTIF($D$2:D5105,D5105),0)</f>
        <v>0</v>
      </c>
      <c r="D5105" s="1">
        <f>+COUNTIF($E$2:E5105,E5105)</f>
        <v>2326</v>
      </c>
      <c r="E5105" s="1" t="str">
        <f t="shared" si="158"/>
        <v/>
      </c>
      <c r="F5105" s="323">
        <f t="shared" si="159"/>
        <v>5103</v>
      </c>
      <c r="G5105" s="317"/>
      <c r="H5105" s="317"/>
      <c r="I5105" s="317"/>
      <c r="J5105" s="317"/>
      <c r="K5105" s="317"/>
      <c r="L5105" s="317"/>
      <c r="M5105" s="317"/>
      <c r="N5105" s="698"/>
      <c r="O5105" s="318"/>
      <c r="P5105" s="319"/>
      <c r="Q5105" s="320"/>
      <c r="R5105" s="319"/>
      <c r="S5105" s="319"/>
      <c r="T5105" s="320"/>
      <c r="U5105" s="321"/>
      <c r="V5105" s="270"/>
    </row>
    <row r="5106" spans="3:22">
      <c r="C5106" s="1">
        <f>+IF(D5106=1,COUNTIF($D$2:D5106,D5106),0)</f>
        <v>0</v>
      </c>
      <c r="D5106" s="1">
        <f>+COUNTIF($E$2:E5106,E5106)</f>
        <v>2327</v>
      </c>
      <c r="E5106" s="1" t="str">
        <f t="shared" si="158"/>
        <v/>
      </c>
      <c r="F5106" s="323">
        <f t="shared" si="159"/>
        <v>5104</v>
      </c>
      <c r="G5106" s="317"/>
      <c r="H5106" s="317"/>
      <c r="I5106" s="317"/>
      <c r="J5106" s="317"/>
      <c r="K5106" s="317"/>
      <c r="L5106" s="317"/>
      <c r="M5106" s="317"/>
      <c r="N5106" s="698"/>
      <c r="O5106" s="318"/>
      <c r="P5106" s="319"/>
      <c r="Q5106" s="320"/>
      <c r="R5106" s="319"/>
      <c r="S5106" s="319"/>
      <c r="T5106" s="320"/>
      <c r="U5106" s="321"/>
      <c r="V5106" s="270"/>
    </row>
    <row r="5107" spans="3:22">
      <c r="C5107" s="1">
        <f>+IF(D5107=1,COUNTIF($D$2:D5107,D5107),0)</f>
        <v>0</v>
      </c>
      <c r="D5107" s="1">
        <f>+COUNTIF($E$2:E5107,E5107)</f>
        <v>2328</v>
      </c>
      <c r="E5107" s="1" t="str">
        <f t="shared" si="158"/>
        <v/>
      </c>
      <c r="F5107" s="323">
        <f t="shared" si="159"/>
        <v>5105</v>
      </c>
      <c r="G5107" s="317"/>
      <c r="H5107" s="317"/>
      <c r="I5107" s="317"/>
      <c r="J5107" s="317"/>
      <c r="K5107" s="317"/>
      <c r="L5107" s="317"/>
      <c r="M5107" s="317"/>
      <c r="N5107" s="698"/>
      <c r="O5107" s="318"/>
      <c r="P5107" s="319"/>
      <c r="Q5107" s="320"/>
      <c r="R5107" s="319"/>
      <c r="S5107" s="319"/>
      <c r="T5107" s="320"/>
      <c r="U5107" s="321"/>
      <c r="V5107" s="270"/>
    </row>
    <row r="5108" spans="3:22">
      <c r="C5108" s="1">
        <f>+IF(D5108=1,COUNTIF($D$2:D5108,D5108),0)</f>
        <v>0</v>
      </c>
      <c r="D5108" s="1">
        <f>+COUNTIF($E$2:E5108,E5108)</f>
        <v>2329</v>
      </c>
      <c r="E5108" s="1" t="str">
        <f t="shared" si="158"/>
        <v/>
      </c>
      <c r="F5108" s="323">
        <f t="shared" si="159"/>
        <v>5106</v>
      </c>
      <c r="G5108" s="317"/>
      <c r="H5108" s="317"/>
      <c r="I5108" s="317"/>
      <c r="J5108" s="317"/>
      <c r="K5108" s="317"/>
      <c r="L5108" s="317"/>
      <c r="M5108" s="317"/>
      <c r="N5108" s="698"/>
      <c r="O5108" s="318"/>
      <c r="P5108" s="319"/>
      <c r="Q5108" s="320"/>
      <c r="R5108" s="319"/>
      <c r="S5108" s="319"/>
      <c r="T5108" s="320"/>
      <c r="U5108" s="321"/>
      <c r="V5108" s="270"/>
    </row>
    <row r="5109" spans="3:22">
      <c r="C5109" s="1">
        <f>+IF(D5109=1,COUNTIF($D$2:D5109,D5109),0)</f>
        <v>0</v>
      </c>
      <c r="D5109" s="1">
        <f>+COUNTIF($E$2:E5109,E5109)</f>
        <v>2330</v>
      </c>
      <c r="E5109" s="1" t="str">
        <f t="shared" si="158"/>
        <v/>
      </c>
      <c r="F5109" s="323">
        <f t="shared" si="159"/>
        <v>5107</v>
      </c>
      <c r="G5109" s="317"/>
      <c r="H5109" s="317"/>
      <c r="I5109" s="317"/>
      <c r="J5109" s="317"/>
      <c r="K5109" s="317"/>
      <c r="L5109" s="317"/>
      <c r="M5109" s="317"/>
      <c r="N5109" s="698"/>
      <c r="O5109" s="318"/>
      <c r="P5109" s="319"/>
      <c r="Q5109" s="320"/>
      <c r="R5109" s="319"/>
      <c r="S5109" s="319"/>
      <c r="T5109" s="320"/>
      <c r="U5109" s="321"/>
      <c r="V5109" s="270"/>
    </row>
    <row r="5110" spans="3:22">
      <c r="C5110" s="1">
        <f>+IF(D5110=1,COUNTIF($D$2:D5110,D5110),0)</f>
        <v>0</v>
      </c>
      <c r="D5110" s="1">
        <f>+COUNTIF($E$2:E5110,E5110)</f>
        <v>2331</v>
      </c>
      <c r="E5110" s="1" t="str">
        <f t="shared" si="158"/>
        <v/>
      </c>
      <c r="F5110" s="323">
        <f t="shared" si="159"/>
        <v>5108</v>
      </c>
      <c r="G5110" s="317"/>
      <c r="H5110" s="317"/>
      <c r="I5110" s="317"/>
      <c r="J5110" s="317"/>
      <c r="K5110" s="317"/>
      <c r="L5110" s="317"/>
      <c r="M5110" s="317"/>
      <c r="N5110" s="698"/>
      <c r="O5110" s="318"/>
      <c r="P5110" s="319"/>
      <c r="Q5110" s="320"/>
      <c r="R5110" s="319"/>
      <c r="S5110" s="319"/>
      <c r="T5110" s="320"/>
      <c r="U5110" s="321"/>
      <c r="V5110" s="270"/>
    </row>
    <row r="5111" spans="3:22">
      <c r="C5111" s="1">
        <f>+IF(D5111=1,COUNTIF($D$2:D5111,D5111),0)</f>
        <v>0</v>
      </c>
      <c r="D5111" s="1">
        <f>+COUNTIF($E$2:E5111,E5111)</f>
        <v>2332</v>
      </c>
      <c r="E5111" s="1" t="str">
        <f t="shared" si="158"/>
        <v/>
      </c>
      <c r="F5111" s="323">
        <f t="shared" si="159"/>
        <v>5109</v>
      </c>
      <c r="G5111" s="317"/>
      <c r="H5111" s="317"/>
      <c r="I5111" s="317"/>
      <c r="J5111" s="317"/>
      <c r="K5111" s="317"/>
      <c r="L5111" s="317"/>
      <c r="M5111" s="317"/>
      <c r="N5111" s="698"/>
      <c r="O5111" s="318"/>
      <c r="P5111" s="319"/>
      <c r="Q5111" s="320"/>
      <c r="R5111" s="319"/>
      <c r="S5111" s="319"/>
      <c r="T5111" s="320"/>
      <c r="U5111" s="321"/>
      <c r="V5111" s="270"/>
    </row>
    <row r="5112" spans="3:22">
      <c r="C5112" s="1">
        <f>+IF(D5112=1,COUNTIF($D$2:D5112,D5112),0)</f>
        <v>0</v>
      </c>
      <c r="D5112" s="1">
        <f>+COUNTIF($E$2:E5112,E5112)</f>
        <v>2333</v>
      </c>
      <c r="E5112" s="1" t="str">
        <f t="shared" si="158"/>
        <v/>
      </c>
      <c r="F5112" s="323">
        <f t="shared" si="159"/>
        <v>5110</v>
      </c>
      <c r="G5112" s="317"/>
      <c r="H5112" s="317"/>
      <c r="I5112" s="317"/>
      <c r="J5112" s="317"/>
      <c r="K5112" s="317"/>
      <c r="L5112" s="317"/>
      <c r="M5112" s="317"/>
      <c r="N5112" s="698"/>
      <c r="O5112" s="318"/>
      <c r="P5112" s="319"/>
      <c r="Q5112" s="320"/>
      <c r="R5112" s="319"/>
      <c r="S5112" s="319"/>
      <c r="T5112" s="320"/>
      <c r="U5112" s="321"/>
      <c r="V5112" s="270"/>
    </row>
    <row r="5113" spans="3:22">
      <c r="C5113" s="1">
        <f>+IF(D5113=1,COUNTIF($D$2:D5113,D5113),0)</f>
        <v>0</v>
      </c>
      <c r="D5113" s="1">
        <f>+COUNTIF($E$2:E5113,E5113)</f>
        <v>2334</v>
      </c>
      <c r="E5113" s="1" t="str">
        <f t="shared" si="158"/>
        <v/>
      </c>
      <c r="F5113" s="323">
        <f t="shared" si="159"/>
        <v>5111</v>
      </c>
      <c r="G5113" s="317"/>
      <c r="H5113" s="317"/>
      <c r="I5113" s="317"/>
      <c r="J5113" s="317"/>
      <c r="K5113" s="317"/>
      <c r="L5113" s="317"/>
      <c r="M5113" s="317"/>
      <c r="N5113" s="698"/>
      <c r="O5113" s="318"/>
      <c r="P5113" s="319"/>
      <c r="Q5113" s="320"/>
      <c r="R5113" s="319"/>
      <c r="S5113" s="319"/>
      <c r="T5113" s="320"/>
      <c r="U5113" s="321"/>
      <c r="V5113" s="270"/>
    </row>
    <row r="5114" spans="3:22">
      <c r="C5114" s="1">
        <f>+IF(D5114=1,COUNTIF($D$2:D5114,D5114),0)</f>
        <v>0</v>
      </c>
      <c r="D5114" s="1">
        <f>+COUNTIF($E$2:E5114,E5114)</f>
        <v>2335</v>
      </c>
      <c r="E5114" s="1" t="str">
        <f t="shared" si="158"/>
        <v/>
      </c>
      <c r="F5114" s="323">
        <f t="shared" si="159"/>
        <v>5112</v>
      </c>
      <c r="G5114" s="317"/>
      <c r="H5114" s="317"/>
      <c r="I5114" s="317"/>
      <c r="J5114" s="317"/>
      <c r="K5114" s="317"/>
      <c r="L5114" s="317"/>
      <c r="M5114" s="317"/>
      <c r="N5114" s="698"/>
      <c r="O5114" s="318"/>
      <c r="P5114" s="319"/>
      <c r="Q5114" s="320"/>
      <c r="R5114" s="319"/>
      <c r="S5114" s="319"/>
      <c r="T5114" s="320"/>
      <c r="U5114" s="321"/>
      <c r="V5114" s="270"/>
    </row>
    <row r="5115" spans="3:22">
      <c r="C5115" s="1">
        <f>+IF(D5115=1,COUNTIF($D$2:D5115,D5115),0)</f>
        <v>0</v>
      </c>
      <c r="D5115" s="1">
        <f>+COUNTIF($E$2:E5115,E5115)</f>
        <v>2336</v>
      </c>
      <c r="E5115" s="1" t="str">
        <f t="shared" si="158"/>
        <v/>
      </c>
      <c r="F5115" s="323">
        <f t="shared" si="159"/>
        <v>5113</v>
      </c>
      <c r="G5115" s="317"/>
      <c r="H5115" s="317"/>
      <c r="I5115" s="317"/>
      <c r="J5115" s="317"/>
      <c r="K5115" s="317"/>
      <c r="L5115" s="317"/>
      <c r="M5115" s="317"/>
      <c r="N5115" s="698"/>
      <c r="O5115" s="318"/>
      <c r="P5115" s="319"/>
      <c r="Q5115" s="320"/>
      <c r="R5115" s="319"/>
      <c r="S5115" s="319"/>
      <c r="T5115" s="320"/>
      <c r="U5115" s="321"/>
      <c r="V5115" s="270"/>
    </row>
    <row r="5116" spans="3:22">
      <c r="C5116" s="1">
        <f>+IF(D5116=1,COUNTIF($D$2:D5116,D5116),0)</f>
        <v>0</v>
      </c>
      <c r="D5116" s="1">
        <f>+COUNTIF($E$2:E5116,E5116)</f>
        <v>2337</v>
      </c>
      <c r="E5116" s="1" t="str">
        <f t="shared" si="158"/>
        <v/>
      </c>
      <c r="F5116" s="323">
        <f t="shared" si="159"/>
        <v>5114</v>
      </c>
      <c r="G5116" s="317"/>
      <c r="H5116" s="317"/>
      <c r="I5116" s="317"/>
      <c r="J5116" s="317"/>
      <c r="K5116" s="317"/>
      <c r="L5116" s="317"/>
      <c r="M5116" s="317"/>
      <c r="N5116" s="698"/>
      <c r="O5116" s="318"/>
      <c r="P5116" s="319"/>
      <c r="Q5116" s="320"/>
      <c r="R5116" s="319"/>
      <c r="S5116" s="319"/>
      <c r="T5116" s="320"/>
      <c r="U5116" s="321"/>
      <c r="V5116" s="270"/>
    </row>
    <row r="5117" spans="3:22">
      <c r="C5117" s="1">
        <f>+IF(D5117=1,COUNTIF($D$2:D5117,D5117),0)</f>
        <v>0</v>
      </c>
      <c r="D5117" s="1">
        <f>+COUNTIF($E$2:E5117,E5117)</f>
        <v>2338</v>
      </c>
      <c r="E5117" s="1" t="str">
        <f t="shared" si="158"/>
        <v/>
      </c>
      <c r="F5117" s="323">
        <f t="shared" si="159"/>
        <v>5115</v>
      </c>
      <c r="G5117" s="317"/>
      <c r="H5117" s="317"/>
      <c r="I5117" s="317"/>
      <c r="J5117" s="317"/>
      <c r="K5117" s="317"/>
      <c r="L5117" s="317"/>
      <c r="M5117" s="317"/>
      <c r="N5117" s="698"/>
      <c r="O5117" s="318"/>
      <c r="P5117" s="319"/>
      <c r="Q5117" s="320"/>
      <c r="R5117" s="319"/>
      <c r="S5117" s="319"/>
      <c r="T5117" s="320"/>
      <c r="U5117" s="321"/>
      <c r="V5117" s="270"/>
    </row>
    <row r="5118" spans="3:22">
      <c r="C5118" s="1">
        <f>+IF(D5118=1,COUNTIF($D$2:D5118,D5118),0)</f>
        <v>0</v>
      </c>
      <c r="D5118" s="1">
        <f>+COUNTIF($E$2:E5118,E5118)</f>
        <v>2339</v>
      </c>
      <c r="E5118" s="1" t="str">
        <f t="shared" si="158"/>
        <v/>
      </c>
      <c r="F5118" s="323">
        <f t="shared" si="159"/>
        <v>5116</v>
      </c>
      <c r="G5118" s="317"/>
      <c r="H5118" s="317"/>
      <c r="I5118" s="317"/>
      <c r="J5118" s="317"/>
      <c r="K5118" s="317"/>
      <c r="L5118" s="317"/>
      <c r="M5118" s="317"/>
      <c r="N5118" s="698"/>
      <c r="O5118" s="318"/>
      <c r="P5118" s="319"/>
      <c r="Q5118" s="320"/>
      <c r="R5118" s="319"/>
      <c r="S5118" s="319"/>
      <c r="T5118" s="320"/>
      <c r="U5118" s="321"/>
      <c r="V5118" s="270"/>
    </row>
    <row r="5119" spans="3:22">
      <c r="C5119" s="1">
        <f>+IF(D5119=1,COUNTIF($D$2:D5119,D5119),0)</f>
        <v>0</v>
      </c>
      <c r="D5119" s="1">
        <f>+COUNTIF($E$2:E5119,E5119)</f>
        <v>2340</v>
      </c>
      <c r="E5119" s="1" t="str">
        <f t="shared" si="158"/>
        <v/>
      </c>
      <c r="F5119" s="323">
        <f t="shared" si="159"/>
        <v>5117</v>
      </c>
      <c r="G5119" s="317"/>
      <c r="H5119" s="317"/>
      <c r="I5119" s="317"/>
      <c r="J5119" s="317"/>
      <c r="K5119" s="317"/>
      <c r="L5119" s="317"/>
      <c r="M5119" s="317"/>
      <c r="N5119" s="698"/>
      <c r="O5119" s="318"/>
      <c r="P5119" s="319"/>
      <c r="Q5119" s="320"/>
      <c r="R5119" s="319"/>
      <c r="S5119" s="319"/>
      <c r="T5119" s="320"/>
      <c r="U5119" s="321"/>
      <c r="V5119" s="270"/>
    </row>
    <row r="5120" spans="3:22">
      <c r="C5120" s="1">
        <f>+IF(D5120=1,COUNTIF($D$2:D5120,D5120),0)</f>
        <v>0</v>
      </c>
      <c r="D5120" s="1">
        <f>+COUNTIF($E$2:E5120,E5120)</f>
        <v>2341</v>
      </c>
      <c r="E5120" s="1" t="str">
        <f t="shared" si="158"/>
        <v/>
      </c>
      <c r="F5120" s="323">
        <f t="shared" si="159"/>
        <v>5118</v>
      </c>
      <c r="G5120" s="317"/>
      <c r="H5120" s="317"/>
      <c r="I5120" s="317"/>
      <c r="J5120" s="317"/>
      <c r="K5120" s="317"/>
      <c r="L5120" s="317"/>
      <c r="M5120" s="317"/>
      <c r="N5120" s="698"/>
      <c r="O5120" s="318"/>
      <c r="P5120" s="319"/>
      <c r="Q5120" s="320"/>
      <c r="R5120" s="319"/>
      <c r="S5120" s="319"/>
      <c r="T5120" s="320"/>
      <c r="U5120" s="321"/>
      <c r="V5120" s="270"/>
    </row>
    <row r="5121" spans="3:22">
      <c r="C5121" s="1">
        <f>+IF(D5121=1,COUNTIF($D$2:D5121,D5121),0)</f>
        <v>0</v>
      </c>
      <c r="D5121" s="1">
        <f>+COUNTIF($E$2:E5121,E5121)</f>
        <v>2342</v>
      </c>
      <c r="E5121" s="1" t="str">
        <f t="shared" si="158"/>
        <v/>
      </c>
      <c r="F5121" s="323">
        <f t="shared" si="159"/>
        <v>5119</v>
      </c>
      <c r="G5121" s="317"/>
      <c r="H5121" s="317"/>
      <c r="I5121" s="317"/>
      <c r="J5121" s="317"/>
      <c r="K5121" s="317"/>
      <c r="L5121" s="317"/>
      <c r="M5121" s="317"/>
      <c r="N5121" s="698"/>
      <c r="O5121" s="318"/>
      <c r="P5121" s="319"/>
      <c r="Q5121" s="320"/>
      <c r="R5121" s="319"/>
      <c r="S5121" s="319"/>
      <c r="T5121" s="320"/>
      <c r="U5121" s="321"/>
      <c r="V5121" s="270"/>
    </row>
    <row r="5122" spans="3:22">
      <c r="C5122" s="1">
        <f>+IF(D5122=1,COUNTIF($D$2:D5122,D5122),0)</f>
        <v>0</v>
      </c>
      <c r="D5122" s="1">
        <f>+COUNTIF($E$2:E5122,E5122)</f>
        <v>2343</v>
      </c>
      <c r="E5122" s="1" t="str">
        <f t="shared" si="158"/>
        <v/>
      </c>
      <c r="F5122" s="323">
        <f t="shared" si="159"/>
        <v>5120</v>
      </c>
      <c r="G5122" s="317"/>
      <c r="H5122" s="317"/>
      <c r="I5122" s="317"/>
      <c r="J5122" s="317"/>
      <c r="K5122" s="317"/>
      <c r="L5122" s="317"/>
      <c r="M5122" s="317"/>
      <c r="N5122" s="698"/>
      <c r="O5122" s="318"/>
      <c r="P5122" s="319"/>
      <c r="Q5122" s="320"/>
      <c r="R5122" s="319"/>
      <c r="S5122" s="319"/>
      <c r="T5122" s="320"/>
      <c r="U5122" s="321"/>
      <c r="V5122" s="270"/>
    </row>
    <row r="5123" spans="3:22">
      <c r="C5123" s="1">
        <f>+IF(D5123=1,COUNTIF($D$2:D5123,D5123),0)</f>
        <v>0</v>
      </c>
      <c r="D5123" s="1">
        <f>+COUNTIF($E$2:E5123,E5123)</f>
        <v>2344</v>
      </c>
      <c r="E5123" s="1" t="str">
        <f t="shared" si="158"/>
        <v/>
      </c>
      <c r="F5123" s="323">
        <f t="shared" si="159"/>
        <v>5121</v>
      </c>
      <c r="G5123" s="317"/>
      <c r="H5123" s="317"/>
      <c r="I5123" s="317"/>
      <c r="J5123" s="317"/>
      <c r="K5123" s="317"/>
      <c r="L5123" s="317"/>
      <c r="M5123" s="317"/>
      <c r="N5123" s="698"/>
      <c r="O5123" s="318"/>
      <c r="P5123" s="319"/>
      <c r="Q5123" s="320"/>
      <c r="R5123" s="319"/>
      <c r="S5123" s="319"/>
      <c r="T5123" s="320"/>
      <c r="U5123" s="321"/>
      <c r="V5123" s="270"/>
    </row>
    <row r="5124" spans="3:22">
      <c r="C5124" s="1">
        <f>+IF(D5124=1,COUNTIF($D$2:D5124,D5124),0)</f>
        <v>0</v>
      </c>
      <c r="D5124" s="1">
        <f>+COUNTIF($E$2:E5124,E5124)</f>
        <v>2345</v>
      </c>
      <c r="E5124" s="1" t="str">
        <f t="shared" ref="E5124:E5156" si="160">+K5124&amp;N5124</f>
        <v/>
      </c>
      <c r="F5124" s="323">
        <f t="shared" si="159"/>
        <v>5122</v>
      </c>
      <c r="G5124" s="317"/>
      <c r="H5124" s="317"/>
      <c r="I5124" s="317"/>
      <c r="J5124" s="317"/>
      <c r="K5124" s="317"/>
      <c r="L5124" s="317"/>
      <c r="M5124" s="317"/>
      <c r="N5124" s="698"/>
      <c r="O5124" s="318"/>
      <c r="P5124" s="319"/>
      <c r="Q5124" s="320"/>
      <c r="R5124" s="319"/>
      <c r="S5124" s="319"/>
      <c r="T5124" s="320"/>
      <c r="U5124" s="321"/>
      <c r="V5124" s="270"/>
    </row>
    <row r="5125" spans="3:22">
      <c r="C5125" s="1">
        <f>+IF(D5125=1,COUNTIF($D$2:D5125,D5125),0)</f>
        <v>0</v>
      </c>
      <c r="D5125" s="1">
        <f>+COUNTIF($E$2:E5125,E5125)</f>
        <v>2346</v>
      </c>
      <c r="E5125" s="1" t="str">
        <f t="shared" si="160"/>
        <v/>
      </c>
      <c r="F5125" s="323">
        <f t="shared" ref="F5125:F5188" si="161">ROW()-2</f>
        <v>5123</v>
      </c>
      <c r="G5125" s="317"/>
      <c r="H5125" s="317"/>
      <c r="I5125" s="317"/>
      <c r="J5125" s="317"/>
      <c r="K5125" s="317"/>
      <c r="L5125" s="317"/>
      <c r="M5125" s="317"/>
      <c r="N5125" s="698"/>
      <c r="O5125" s="318"/>
      <c r="P5125" s="319"/>
      <c r="Q5125" s="320"/>
      <c r="R5125" s="319"/>
      <c r="S5125" s="319"/>
      <c r="T5125" s="320"/>
      <c r="U5125" s="321"/>
      <c r="V5125" s="270"/>
    </row>
    <row r="5126" spans="3:22">
      <c r="C5126" s="1">
        <f>+IF(D5126=1,COUNTIF($D$2:D5126,D5126),0)</f>
        <v>0</v>
      </c>
      <c r="D5126" s="1">
        <f>+COUNTIF($E$2:E5126,E5126)</f>
        <v>2347</v>
      </c>
      <c r="E5126" s="1" t="str">
        <f t="shared" si="160"/>
        <v/>
      </c>
      <c r="F5126" s="323">
        <f t="shared" si="161"/>
        <v>5124</v>
      </c>
      <c r="G5126" s="317"/>
      <c r="H5126" s="317"/>
      <c r="I5126" s="317"/>
      <c r="J5126" s="317"/>
      <c r="K5126" s="317"/>
      <c r="L5126" s="317"/>
      <c r="M5126" s="317"/>
      <c r="N5126" s="698"/>
      <c r="O5126" s="318"/>
      <c r="P5126" s="319"/>
      <c r="Q5126" s="320"/>
      <c r="R5126" s="319"/>
      <c r="S5126" s="319"/>
      <c r="T5126" s="320"/>
      <c r="U5126" s="321"/>
      <c r="V5126" s="270"/>
    </row>
    <row r="5127" spans="3:22">
      <c r="C5127" s="1">
        <f>+IF(D5127=1,COUNTIF($D$2:D5127,D5127),0)</f>
        <v>0</v>
      </c>
      <c r="D5127" s="1">
        <f>+COUNTIF($E$2:E5127,E5127)</f>
        <v>2348</v>
      </c>
      <c r="E5127" s="1" t="str">
        <f t="shared" si="160"/>
        <v/>
      </c>
      <c r="F5127" s="323">
        <f t="shared" si="161"/>
        <v>5125</v>
      </c>
      <c r="G5127" s="317"/>
      <c r="H5127" s="317"/>
      <c r="I5127" s="317"/>
      <c r="J5127" s="317"/>
      <c r="K5127" s="317"/>
      <c r="L5127" s="317"/>
      <c r="M5127" s="317"/>
      <c r="N5127" s="698"/>
      <c r="O5127" s="318"/>
      <c r="P5127" s="319"/>
      <c r="Q5127" s="320"/>
      <c r="R5127" s="319"/>
      <c r="S5127" s="319"/>
      <c r="T5127" s="320"/>
      <c r="U5127" s="321"/>
      <c r="V5127" s="270"/>
    </row>
    <row r="5128" spans="3:22">
      <c r="C5128" s="1">
        <f>+IF(D5128=1,COUNTIF($D$2:D5128,D5128),0)</f>
        <v>0</v>
      </c>
      <c r="D5128" s="1">
        <f>+COUNTIF($E$2:E5128,E5128)</f>
        <v>2349</v>
      </c>
      <c r="E5128" s="1" t="str">
        <f t="shared" si="160"/>
        <v/>
      </c>
      <c r="F5128" s="323">
        <f t="shared" si="161"/>
        <v>5126</v>
      </c>
      <c r="G5128" s="317"/>
      <c r="H5128" s="317"/>
      <c r="I5128" s="317"/>
      <c r="J5128" s="317"/>
      <c r="K5128" s="317"/>
      <c r="L5128" s="317"/>
      <c r="M5128" s="317"/>
      <c r="N5128" s="698"/>
      <c r="O5128" s="318"/>
      <c r="P5128" s="319"/>
      <c r="Q5128" s="320"/>
      <c r="R5128" s="319"/>
      <c r="S5128" s="319"/>
      <c r="T5128" s="320"/>
      <c r="U5128" s="321"/>
      <c r="V5128" s="270"/>
    </row>
    <row r="5129" spans="3:22">
      <c r="C5129" s="1">
        <f>+IF(D5129=1,COUNTIF($D$2:D5129,D5129),0)</f>
        <v>0</v>
      </c>
      <c r="D5129" s="1">
        <f>+COUNTIF($E$2:E5129,E5129)</f>
        <v>2350</v>
      </c>
      <c r="E5129" s="1" t="str">
        <f t="shared" si="160"/>
        <v/>
      </c>
      <c r="F5129" s="323">
        <f t="shared" si="161"/>
        <v>5127</v>
      </c>
      <c r="G5129" s="317"/>
      <c r="H5129" s="317"/>
      <c r="I5129" s="317"/>
      <c r="J5129" s="317"/>
      <c r="K5129" s="317"/>
      <c r="L5129" s="317"/>
      <c r="M5129" s="317"/>
      <c r="N5129" s="698"/>
      <c r="O5129" s="318"/>
      <c r="P5129" s="319"/>
      <c r="Q5129" s="320"/>
      <c r="R5129" s="319"/>
      <c r="S5129" s="319"/>
      <c r="T5129" s="320"/>
      <c r="U5129" s="321"/>
      <c r="V5129" s="270"/>
    </row>
    <row r="5130" spans="3:22">
      <c r="C5130" s="1">
        <f>+IF(D5130=1,COUNTIF($D$2:D5130,D5130),0)</f>
        <v>0</v>
      </c>
      <c r="D5130" s="1">
        <f>+COUNTIF($E$2:E5130,E5130)</f>
        <v>2351</v>
      </c>
      <c r="E5130" s="1" t="str">
        <f t="shared" si="160"/>
        <v/>
      </c>
      <c r="F5130" s="323">
        <f t="shared" si="161"/>
        <v>5128</v>
      </c>
      <c r="G5130" s="317"/>
      <c r="H5130" s="317"/>
      <c r="I5130" s="317"/>
      <c r="J5130" s="317"/>
      <c r="K5130" s="317"/>
      <c r="L5130" s="317"/>
      <c r="M5130" s="317"/>
      <c r="N5130" s="698"/>
      <c r="O5130" s="318"/>
      <c r="P5130" s="319"/>
      <c r="Q5130" s="320"/>
      <c r="R5130" s="319"/>
      <c r="S5130" s="319"/>
      <c r="T5130" s="320"/>
      <c r="U5130" s="321"/>
      <c r="V5130" s="270"/>
    </row>
    <row r="5131" spans="3:22">
      <c r="C5131" s="1">
        <f>+IF(D5131=1,COUNTIF($D$2:D5131,D5131),0)</f>
        <v>0</v>
      </c>
      <c r="D5131" s="1">
        <f>+COUNTIF($E$2:E5131,E5131)</f>
        <v>2352</v>
      </c>
      <c r="E5131" s="1" t="str">
        <f t="shared" si="160"/>
        <v/>
      </c>
      <c r="F5131" s="323">
        <f t="shared" si="161"/>
        <v>5129</v>
      </c>
      <c r="G5131" s="317"/>
      <c r="H5131" s="317"/>
      <c r="I5131" s="317"/>
      <c r="J5131" s="317"/>
      <c r="K5131" s="317"/>
      <c r="L5131" s="317"/>
      <c r="M5131" s="317"/>
      <c r="N5131" s="698"/>
      <c r="O5131" s="318"/>
      <c r="P5131" s="319"/>
      <c r="Q5131" s="320"/>
      <c r="R5131" s="319"/>
      <c r="S5131" s="319"/>
      <c r="T5131" s="320"/>
      <c r="U5131" s="321"/>
      <c r="V5131" s="270"/>
    </row>
    <row r="5132" spans="3:22">
      <c r="C5132" s="1">
        <f>+IF(D5132=1,COUNTIF($D$2:D5132,D5132),0)</f>
        <v>0</v>
      </c>
      <c r="D5132" s="1">
        <f>+COUNTIF($E$2:E5132,E5132)</f>
        <v>2353</v>
      </c>
      <c r="E5132" s="1" t="str">
        <f t="shared" si="160"/>
        <v/>
      </c>
      <c r="F5132" s="323">
        <f t="shared" si="161"/>
        <v>5130</v>
      </c>
      <c r="G5132" s="317"/>
      <c r="H5132" s="317"/>
      <c r="I5132" s="317"/>
      <c r="J5132" s="317"/>
      <c r="K5132" s="317"/>
      <c r="L5132" s="317"/>
      <c r="M5132" s="317"/>
      <c r="N5132" s="698"/>
      <c r="O5132" s="318"/>
      <c r="P5132" s="319"/>
      <c r="Q5132" s="320"/>
      <c r="R5132" s="319"/>
      <c r="S5132" s="319"/>
      <c r="T5132" s="320"/>
      <c r="U5132" s="321"/>
      <c r="V5132" s="270"/>
    </row>
    <row r="5133" spans="3:22">
      <c r="C5133" s="1">
        <f>+IF(D5133=1,COUNTIF($D$2:D5133,D5133),0)</f>
        <v>0</v>
      </c>
      <c r="D5133" s="1">
        <f>+COUNTIF($E$2:E5133,E5133)</f>
        <v>2354</v>
      </c>
      <c r="E5133" s="1" t="str">
        <f t="shared" si="160"/>
        <v/>
      </c>
      <c r="F5133" s="323">
        <f t="shared" si="161"/>
        <v>5131</v>
      </c>
      <c r="G5133" s="317"/>
      <c r="H5133" s="317"/>
      <c r="I5133" s="317"/>
      <c r="J5133" s="317"/>
      <c r="K5133" s="317"/>
      <c r="L5133" s="317"/>
      <c r="M5133" s="317"/>
      <c r="N5133" s="698"/>
      <c r="O5133" s="318"/>
      <c r="P5133" s="319"/>
      <c r="Q5133" s="320"/>
      <c r="R5133" s="319"/>
      <c r="S5133" s="319"/>
      <c r="T5133" s="320"/>
      <c r="U5133" s="321"/>
      <c r="V5133" s="270"/>
    </row>
    <row r="5134" spans="3:22">
      <c r="C5134" s="1">
        <f>+IF(D5134=1,COUNTIF($D$2:D5134,D5134),0)</f>
        <v>0</v>
      </c>
      <c r="D5134" s="1">
        <f>+COUNTIF($E$2:E5134,E5134)</f>
        <v>2355</v>
      </c>
      <c r="E5134" s="1" t="str">
        <f t="shared" si="160"/>
        <v/>
      </c>
      <c r="F5134" s="323">
        <f t="shared" si="161"/>
        <v>5132</v>
      </c>
      <c r="G5134" s="317"/>
      <c r="H5134" s="317"/>
      <c r="I5134" s="317"/>
      <c r="J5134" s="317"/>
      <c r="K5134" s="317"/>
      <c r="L5134" s="317"/>
      <c r="M5134" s="317"/>
      <c r="N5134" s="698"/>
      <c r="O5134" s="318"/>
      <c r="P5134" s="319"/>
      <c r="Q5134" s="320"/>
      <c r="R5134" s="319"/>
      <c r="S5134" s="319"/>
      <c r="T5134" s="320"/>
      <c r="U5134" s="321"/>
      <c r="V5134" s="270"/>
    </row>
    <row r="5135" spans="3:22">
      <c r="C5135" s="1">
        <f>+IF(D5135=1,COUNTIF($D$2:D5135,D5135),0)</f>
        <v>0</v>
      </c>
      <c r="D5135" s="1">
        <f>+COUNTIF($E$2:E5135,E5135)</f>
        <v>2356</v>
      </c>
      <c r="E5135" s="1" t="str">
        <f t="shared" si="160"/>
        <v/>
      </c>
      <c r="F5135" s="323">
        <f t="shared" si="161"/>
        <v>5133</v>
      </c>
      <c r="G5135" s="317"/>
      <c r="H5135" s="317"/>
      <c r="I5135" s="317"/>
      <c r="J5135" s="317"/>
      <c r="K5135" s="317"/>
      <c r="L5135" s="317"/>
      <c r="M5135" s="317"/>
      <c r="N5135" s="698"/>
      <c r="O5135" s="318"/>
      <c r="P5135" s="319"/>
      <c r="Q5135" s="320"/>
      <c r="R5135" s="319"/>
      <c r="S5135" s="319"/>
      <c r="T5135" s="320"/>
      <c r="U5135" s="321"/>
      <c r="V5135" s="270"/>
    </row>
    <row r="5136" spans="3:22">
      <c r="C5136" s="1">
        <f>+IF(D5136=1,COUNTIF($D$2:D5136,D5136),0)</f>
        <v>0</v>
      </c>
      <c r="D5136" s="1">
        <f>+COUNTIF($E$2:E5136,E5136)</f>
        <v>2357</v>
      </c>
      <c r="E5136" s="1" t="str">
        <f t="shared" si="160"/>
        <v/>
      </c>
      <c r="F5136" s="323">
        <f t="shared" si="161"/>
        <v>5134</v>
      </c>
      <c r="G5136" s="317"/>
      <c r="H5136" s="317"/>
      <c r="I5136" s="317"/>
      <c r="J5136" s="317"/>
      <c r="K5136" s="317"/>
      <c r="L5136" s="317"/>
      <c r="M5136" s="317"/>
      <c r="N5136" s="698"/>
      <c r="O5136" s="318"/>
      <c r="P5136" s="319"/>
      <c r="Q5136" s="320"/>
      <c r="R5136" s="319"/>
      <c r="S5136" s="319"/>
      <c r="T5136" s="320"/>
      <c r="U5136" s="321"/>
      <c r="V5136" s="270"/>
    </row>
    <row r="5137" spans="3:22">
      <c r="C5137" s="1">
        <f>+IF(D5137=1,COUNTIF($D$2:D5137,D5137),0)</f>
        <v>0</v>
      </c>
      <c r="D5137" s="1">
        <f>+COUNTIF($E$2:E5137,E5137)</f>
        <v>2358</v>
      </c>
      <c r="E5137" s="1" t="str">
        <f t="shared" si="160"/>
        <v/>
      </c>
      <c r="F5137" s="323">
        <f t="shared" si="161"/>
        <v>5135</v>
      </c>
      <c r="G5137" s="317"/>
      <c r="H5137" s="317"/>
      <c r="I5137" s="317"/>
      <c r="J5137" s="317"/>
      <c r="K5137" s="317"/>
      <c r="L5137" s="317"/>
      <c r="M5137" s="317"/>
      <c r="N5137" s="698"/>
      <c r="O5137" s="318"/>
      <c r="P5137" s="319"/>
      <c r="Q5137" s="320"/>
      <c r="R5137" s="319"/>
      <c r="S5137" s="319"/>
      <c r="T5137" s="320"/>
      <c r="U5137" s="321"/>
      <c r="V5137" s="270"/>
    </row>
    <row r="5138" spans="3:22">
      <c r="C5138" s="1">
        <f>+IF(D5138=1,COUNTIF($D$2:D5138,D5138),0)</f>
        <v>0</v>
      </c>
      <c r="D5138" s="1">
        <f>+COUNTIF($E$2:E5138,E5138)</f>
        <v>2359</v>
      </c>
      <c r="E5138" s="1" t="str">
        <f t="shared" si="160"/>
        <v/>
      </c>
      <c r="F5138" s="323">
        <f t="shared" si="161"/>
        <v>5136</v>
      </c>
      <c r="G5138" s="317"/>
      <c r="H5138" s="317"/>
      <c r="I5138" s="317"/>
      <c r="J5138" s="317"/>
      <c r="K5138" s="317"/>
      <c r="L5138" s="317"/>
      <c r="M5138" s="317"/>
      <c r="N5138" s="698"/>
      <c r="O5138" s="318"/>
      <c r="P5138" s="319"/>
      <c r="Q5138" s="320"/>
      <c r="R5138" s="319"/>
      <c r="S5138" s="319"/>
      <c r="T5138" s="320"/>
      <c r="U5138" s="321"/>
      <c r="V5138" s="270"/>
    </row>
    <row r="5139" spans="3:22">
      <c r="C5139" s="1">
        <f>+IF(D5139=1,COUNTIF($D$2:D5139,D5139),0)</f>
        <v>0</v>
      </c>
      <c r="D5139" s="1">
        <f>+COUNTIF($E$2:E5139,E5139)</f>
        <v>2360</v>
      </c>
      <c r="E5139" s="1" t="str">
        <f t="shared" si="160"/>
        <v/>
      </c>
      <c r="F5139" s="323">
        <f t="shared" si="161"/>
        <v>5137</v>
      </c>
      <c r="G5139" s="317"/>
      <c r="H5139" s="317"/>
      <c r="I5139" s="317"/>
      <c r="J5139" s="317"/>
      <c r="K5139" s="317"/>
      <c r="L5139" s="317"/>
      <c r="M5139" s="317"/>
      <c r="N5139" s="698"/>
      <c r="O5139" s="318"/>
      <c r="P5139" s="319"/>
      <c r="Q5139" s="320"/>
      <c r="R5139" s="319"/>
      <c r="S5139" s="319"/>
      <c r="T5139" s="320"/>
      <c r="U5139" s="321"/>
      <c r="V5139" s="270"/>
    </row>
    <row r="5140" spans="3:22">
      <c r="C5140" s="1">
        <f>+IF(D5140=1,COUNTIF($D$2:D5140,D5140),0)</f>
        <v>0</v>
      </c>
      <c r="D5140" s="1">
        <f>+COUNTIF($E$2:E5140,E5140)</f>
        <v>2361</v>
      </c>
      <c r="E5140" s="1" t="str">
        <f t="shared" si="160"/>
        <v/>
      </c>
      <c r="F5140" s="323">
        <f t="shared" si="161"/>
        <v>5138</v>
      </c>
      <c r="G5140" s="317"/>
      <c r="H5140" s="317"/>
      <c r="I5140" s="317"/>
      <c r="J5140" s="317"/>
      <c r="K5140" s="317"/>
      <c r="L5140" s="317"/>
      <c r="M5140" s="317"/>
      <c r="N5140" s="698"/>
      <c r="O5140" s="318"/>
      <c r="P5140" s="319"/>
      <c r="Q5140" s="320"/>
      <c r="R5140" s="319"/>
      <c r="S5140" s="319"/>
      <c r="T5140" s="320"/>
      <c r="U5140" s="321"/>
      <c r="V5140" s="270"/>
    </row>
    <row r="5141" spans="3:22">
      <c r="C5141" s="1">
        <f>+IF(D5141=1,COUNTIF($D$2:D5141,D5141),0)</f>
        <v>0</v>
      </c>
      <c r="D5141" s="1">
        <f>+COUNTIF($E$2:E5141,E5141)</f>
        <v>2362</v>
      </c>
      <c r="E5141" s="1" t="str">
        <f t="shared" si="160"/>
        <v/>
      </c>
      <c r="F5141" s="323">
        <f t="shared" si="161"/>
        <v>5139</v>
      </c>
      <c r="G5141" s="317"/>
      <c r="H5141" s="317"/>
      <c r="I5141" s="317"/>
      <c r="J5141" s="317"/>
      <c r="K5141" s="317"/>
      <c r="L5141" s="317"/>
      <c r="M5141" s="317"/>
      <c r="N5141" s="698"/>
      <c r="O5141" s="318"/>
      <c r="P5141" s="319"/>
      <c r="Q5141" s="320"/>
      <c r="R5141" s="319"/>
      <c r="S5141" s="319"/>
      <c r="T5141" s="320"/>
      <c r="U5141" s="321"/>
      <c r="V5141" s="270"/>
    </row>
    <row r="5142" spans="3:22">
      <c r="C5142" s="1">
        <f>+IF(D5142=1,COUNTIF($D$2:D5142,D5142),0)</f>
        <v>0</v>
      </c>
      <c r="D5142" s="1">
        <f>+COUNTIF($E$2:E5142,E5142)</f>
        <v>2363</v>
      </c>
      <c r="E5142" s="1" t="str">
        <f t="shared" si="160"/>
        <v/>
      </c>
      <c r="F5142" s="323">
        <f t="shared" si="161"/>
        <v>5140</v>
      </c>
      <c r="G5142" s="317"/>
      <c r="H5142" s="317"/>
      <c r="I5142" s="317"/>
      <c r="J5142" s="317"/>
      <c r="K5142" s="317"/>
      <c r="L5142" s="317"/>
      <c r="M5142" s="317"/>
      <c r="N5142" s="698"/>
      <c r="O5142" s="318"/>
      <c r="P5142" s="319"/>
      <c r="Q5142" s="320"/>
      <c r="R5142" s="319"/>
      <c r="S5142" s="319"/>
      <c r="T5142" s="320"/>
      <c r="U5142" s="321"/>
      <c r="V5142" s="270"/>
    </row>
    <row r="5143" spans="3:22">
      <c r="C5143" s="1">
        <f>+IF(D5143=1,COUNTIF($D$2:D5143,D5143),0)</f>
        <v>0</v>
      </c>
      <c r="D5143" s="1">
        <f>+COUNTIF($E$2:E5143,E5143)</f>
        <v>2364</v>
      </c>
      <c r="E5143" s="1" t="str">
        <f t="shared" si="160"/>
        <v/>
      </c>
      <c r="F5143" s="323">
        <f t="shared" si="161"/>
        <v>5141</v>
      </c>
      <c r="G5143" s="317"/>
      <c r="H5143" s="317"/>
      <c r="I5143" s="317"/>
      <c r="J5143" s="317"/>
      <c r="K5143" s="317"/>
      <c r="L5143" s="317"/>
      <c r="M5143" s="317"/>
      <c r="N5143" s="698"/>
      <c r="O5143" s="318"/>
      <c r="P5143" s="319"/>
      <c r="Q5143" s="320"/>
      <c r="R5143" s="319"/>
      <c r="S5143" s="319"/>
      <c r="T5143" s="320"/>
      <c r="U5143" s="321"/>
      <c r="V5143" s="270"/>
    </row>
    <row r="5144" spans="3:22">
      <c r="C5144" s="1">
        <f>+IF(D5144=1,COUNTIF($D$2:D5144,D5144),0)</f>
        <v>0</v>
      </c>
      <c r="D5144" s="1">
        <f>+COUNTIF($E$2:E5144,E5144)</f>
        <v>2365</v>
      </c>
      <c r="E5144" s="1" t="str">
        <f t="shared" si="160"/>
        <v/>
      </c>
      <c r="F5144" s="323">
        <f t="shared" si="161"/>
        <v>5142</v>
      </c>
      <c r="G5144" s="317"/>
      <c r="H5144" s="317"/>
      <c r="I5144" s="317"/>
      <c r="J5144" s="317"/>
      <c r="K5144" s="317"/>
      <c r="L5144" s="317"/>
      <c r="M5144" s="317"/>
      <c r="N5144" s="698"/>
      <c r="O5144" s="318"/>
      <c r="P5144" s="319"/>
      <c r="Q5144" s="320"/>
      <c r="R5144" s="319"/>
      <c r="S5144" s="319"/>
      <c r="T5144" s="320"/>
      <c r="U5144" s="321"/>
      <c r="V5144" s="270"/>
    </row>
    <row r="5145" spans="3:22">
      <c r="C5145" s="1">
        <f>+IF(D5145=1,COUNTIF($D$2:D5145,D5145),0)</f>
        <v>0</v>
      </c>
      <c r="D5145" s="1">
        <f>+COUNTIF($E$2:E5145,E5145)</f>
        <v>2366</v>
      </c>
      <c r="E5145" s="1" t="str">
        <f t="shared" si="160"/>
        <v/>
      </c>
      <c r="F5145" s="323">
        <f t="shared" si="161"/>
        <v>5143</v>
      </c>
      <c r="G5145" s="317"/>
      <c r="H5145" s="317"/>
      <c r="I5145" s="317"/>
      <c r="J5145" s="317"/>
      <c r="K5145" s="317"/>
      <c r="L5145" s="317"/>
      <c r="M5145" s="317"/>
      <c r="N5145" s="698"/>
      <c r="O5145" s="318"/>
      <c r="P5145" s="319"/>
      <c r="Q5145" s="320"/>
      <c r="R5145" s="319"/>
      <c r="S5145" s="319"/>
      <c r="T5145" s="320"/>
      <c r="U5145" s="321"/>
      <c r="V5145" s="270"/>
    </row>
    <row r="5146" spans="3:22">
      <c r="C5146" s="1">
        <f>+IF(D5146=1,COUNTIF($D$2:D5146,D5146),0)</f>
        <v>0</v>
      </c>
      <c r="D5146" s="1">
        <f>+COUNTIF($E$2:E5146,E5146)</f>
        <v>2367</v>
      </c>
      <c r="E5146" s="1" t="str">
        <f t="shared" si="160"/>
        <v/>
      </c>
      <c r="F5146" s="323">
        <f t="shared" si="161"/>
        <v>5144</v>
      </c>
      <c r="G5146" s="317"/>
      <c r="H5146" s="317"/>
      <c r="I5146" s="317"/>
      <c r="J5146" s="317"/>
      <c r="K5146" s="317"/>
      <c r="L5146" s="317"/>
      <c r="M5146" s="317"/>
      <c r="N5146" s="698"/>
      <c r="O5146" s="318"/>
      <c r="P5146" s="319"/>
      <c r="Q5146" s="320"/>
      <c r="R5146" s="319"/>
      <c r="S5146" s="319"/>
      <c r="T5146" s="320"/>
      <c r="U5146" s="321"/>
      <c r="V5146" s="270"/>
    </row>
    <row r="5147" spans="3:22">
      <c r="C5147" s="1">
        <f>+IF(D5147=1,COUNTIF($D$2:D5147,D5147),0)</f>
        <v>0</v>
      </c>
      <c r="D5147" s="1">
        <f>+COUNTIF($E$2:E5147,E5147)</f>
        <v>2368</v>
      </c>
      <c r="E5147" s="1" t="str">
        <f t="shared" si="160"/>
        <v/>
      </c>
      <c r="F5147" s="323">
        <f t="shared" si="161"/>
        <v>5145</v>
      </c>
      <c r="G5147" s="317"/>
      <c r="H5147" s="317"/>
      <c r="I5147" s="317"/>
      <c r="J5147" s="317"/>
      <c r="K5147" s="317"/>
      <c r="L5147" s="317"/>
      <c r="M5147" s="317"/>
      <c r="N5147" s="698"/>
      <c r="O5147" s="318"/>
      <c r="P5147" s="319"/>
      <c r="Q5147" s="320"/>
      <c r="R5147" s="319"/>
      <c r="S5147" s="319"/>
      <c r="T5147" s="320"/>
      <c r="U5147" s="321"/>
      <c r="V5147" s="270"/>
    </row>
    <row r="5148" spans="3:22">
      <c r="C5148" s="1">
        <f>+IF(D5148=1,COUNTIF($D$2:D5148,D5148),0)</f>
        <v>0</v>
      </c>
      <c r="D5148" s="1">
        <f>+COUNTIF($E$2:E5148,E5148)</f>
        <v>2369</v>
      </c>
      <c r="E5148" s="1" t="str">
        <f t="shared" si="160"/>
        <v/>
      </c>
      <c r="F5148" s="323">
        <f t="shared" si="161"/>
        <v>5146</v>
      </c>
      <c r="G5148" s="317"/>
      <c r="H5148" s="317"/>
      <c r="I5148" s="317"/>
      <c r="J5148" s="317"/>
      <c r="K5148" s="317"/>
      <c r="L5148" s="317"/>
      <c r="M5148" s="317"/>
      <c r="N5148" s="698"/>
      <c r="O5148" s="318"/>
      <c r="P5148" s="319"/>
      <c r="Q5148" s="320"/>
      <c r="R5148" s="319"/>
      <c r="S5148" s="319"/>
      <c r="T5148" s="320"/>
      <c r="U5148" s="321"/>
      <c r="V5148" s="270"/>
    </row>
    <row r="5149" spans="3:22">
      <c r="C5149" s="1">
        <f>+IF(D5149=1,COUNTIF($D$2:D5149,D5149),0)</f>
        <v>0</v>
      </c>
      <c r="D5149" s="1">
        <f>+COUNTIF($E$2:E5149,E5149)</f>
        <v>2370</v>
      </c>
      <c r="E5149" s="1" t="str">
        <f t="shared" si="160"/>
        <v/>
      </c>
      <c r="F5149" s="323">
        <f t="shared" si="161"/>
        <v>5147</v>
      </c>
      <c r="G5149" s="317"/>
      <c r="H5149" s="317"/>
      <c r="I5149" s="317"/>
      <c r="J5149" s="317"/>
      <c r="K5149" s="317"/>
      <c r="L5149" s="317"/>
      <c r="M5149" s="317"/>
      <c r="N5149" s="698"/>
      <c r="O5149" s="318"/>
      <c r="P5149" s="319"/>
      <c r="Q5149" s="320"/>
      <c r="R5149" s="319"/>
      <c r="S5149" s="319"/>
      <c r="T5149" s="320"/>
      <c r="U5149" s="321"/>
      <c r="V5149" s="270"/>
    </row>
    <row r="5150" spans="3:22">
      <c r="C5150" s="1">
        <f>+IF(D5150=1,COUNTIF($D$2:D5150,D5150),0)</f>
        <v>0</v>
      </c>
      <c r="D5150" s="1">
        <f>+COUNTIF($E$2:E5150,E5150)</f>
        <v>2371</v>
      </c>
      <c r="E5150" s="1" t="str">
        <f t="shared" si="160"/>
        <v/>
      </c>
      <c r="F5150" s="323">
        <f t="shared" si="161"/>
        <v>5148</v>
      </c>
      <c r="G5150" s="317"/>
      <c r="H5150" s="317"/>
      <c r="I5150" s="317"/>
      <c r="J5150" s="317"/>
      <c r="K5150" s="317"/>
      <c r="L5150" s="317"/>
      <c r="M5150" s="317"/>
      <c r="N5150" s="698"/>
      <c r="O5150" s="318"/>
      <c r="P5150" s="319"/>
      <c r="Q5150" s="320"/>
      <c r="R5150" s="319"/>
      <c r="S5150" s="319"/>
      <c r="T5150" s="320"/>
      <c r="U5150" s="321"/>
      <c r="V5150" s="270"/>
    </row>
    <row r="5151" spans="3:22">
      <c r="C5151" s="1">
        <f>+IF(D5151=1,COUNTIF($D$2:D5151,D5151),0)</f>
        <v>0</v>
      </c>
      <c r="D5151" s="1">
        <f>+COUNTIF($E$2:E5151,E5151)</f>
        <v>2372</v>
      </c>
      <c r="E5151" s="1" t="str">
        <f t="shared" si="160"/>
        <v/>
      </c>
      <c r="F5151" s="323">
        <f t="shared" si="161"/>
        <v>5149</v>
      </c>
      <c r="G5151" s="317"/>
      <c r="H5151" s="317"/>
      <c r="I5151" s="317"/>
      <c r="J5151" s="317"/>
      <c r="K5151" s="317"/>
      <c r="L5151" s="317"/>
      <c r="M5151" s="317"/>
      <c r="N5151" s="698"/>
      <c r="O5151" s="318"/>
      <c r="P5151" s="319"/>
      <c r="Q5151" s="320"/>
      <c r="R5151" s="319"/>
      <c r="S5151" s="319"/>
      <c r="T5151" s="320"/>
      <c r="U5151" s="321"/>
      <c r="V5151" s="270"/>
    </row>
    <row r="5152" spans="3:22">
      <c r="C5152" s="1">
        <f>+IF(D5152=1,COUNTIF($D$2:D5152,D5152),0)</f>
        <v>0</v>
      </c>
      <c r="D5152" s="1">
        <f>+COUNTIF($E$2:E5152,E5152)</f>
        <v>2373</v>
      </c>
      <c r="E5152" s="1" t="str">
        <f t="shared" si="160"/>
        <v/>
      </c>
      <c r="F5152" s="323">
        <f t="shared" si="161"/>
        <v>5150</v>
      </c>
      <c r="G5152" s="317"/>
      <c r="H5152" s="317"/>
      <c r="I5152" s="317"/>
      <c r="J5152" s="317"/>
      <c r="K5152" s="317"/>
      <c r="L5152" s="317"/>
      <c r="M5152" s="317"/>
      <c r="N5152" s="698"/>
      <c r="O5152" s="318"/>
      <c r="P5152" s="319"/>
      <c r="Q5152" s="320"/>
      <c r="R5152" s="319"/>
      <c r="S5152" s="319"/>
      <c r="T5152" s="320"/>
      <c r="U5152" s="321"/>
      <c r="V5152" s="270"/>
    </row>
    <row r="5153" spans="3:22">
      <c r="C5153" s="1">
        <f>+IF(D5153=1,COUNTIF($D$2:D5153,D5153),0)</f>
        <v>0</v>
      </c>
      <c r="D5153" s="1">
        <f>+COUNTIF($E$2:E5153,E5153)</f>
        <v>2374</v>
      </c>
      <c r="E5153" s="1" t="str">
        <f t="shared" si="160"/>
        <v/>
      </c>
      <c r="F5153" s="323">
        <f t="shared" si="161"/>
        <v>5151</v>
      </c>
      <c r="G5153" s="317"/>
      <c r="H5153" s="317"/>
      <c r="I5153" s="317"/>
      <c r="J5153" s="317"/>
      <c r="K5153" s="317"/>
      <c r="L5153" s="317"/>
      <c r="M5153" s="317"/>
      <c r="N5153" s="698"/>
      <c r="O5153" s="318"/>
      <c r="P5153" s="319"/>
      <c r="Q5153" s="320"/>
      <c r="R5153" s="319"/>
      <c r="S5153" s="319"/>
      <c r="T5153" s="320"/>
      <c r="U5153" s="321"/>
      <c r="V5153" s="270"/>
    </row>
    <row r="5154" spans="3:22">
      <c r="C5154" s="1">
        <f>+IF(D5154=1,COUNTIF($D$2:D5154,D5154),0)</f>
        <v>0</v>
      </c>
      <c r="D5154" s="1">
        <f>+COUNTIF($E$2:E5154,E5154)</f>
        <v>2375</v>
      </c>
      <c r="E5154" s="1" t="str">
        <f t="shared" si="160"/>
        <v/>
      </c>
      <c r="F5154" s="323">
        <f t="shared" si="161"/>
        <v>5152</v>
      </c>
      <c r="G5154" s="317"/>
      <c r="H5154" s="317"/>
      <c r="I5154" s="317"/>
      <c r="J5154" s="317"/>
      <c r="K5154" s="317"/>
      <c r="L5154" s="317"/>
      <c r="M5154" s="317"/>
      <c r="N5154" s="698"/>
      <c r="O5154" s="318"/>
      <c r="P5154" s="319"/>
      <c r="Q5154" s="320"/>
      <c r="R5154" s="319"/>
      <c r="S5154" s="319"/>
      <c r="T5154" s="320"/>
      <c r="U5154" s="321"/>
      <c r="V5154" s="270"/>
    </row>
    <row r="5155" spans="3:22">
      <c r="C5155" s="1">
        <f>+IF(D5155=1,COUNTIF($D$2:D5155,D5155),0)</f>
        <v>0</v>
      </c>
      <c r="D5155" s="1">
        <f>+COUNTIF($E$2:E5155,E5155)</f>
        <v>2376</v>
      </c>
      <c r="E5155" s="1" t="str">
        <f t="shared" si="160"/>
        <v/>
      </c>
      <c r="F5155" s="323">
        <f t="shared" si="161"/>
        <v>5153</v>
      </c>
      <c r="G5155" s="317"/>
      <c r="H5155" s="317"/>
      <c r="I5155" s="317"/>
      <c r="J5155" s="317"/>
      <c r="K5155" s="317"/>
      <c r="L5155" s="317"/>
      <c r="M5155" s="317"/>
      <c r="N5155" s="698"/>
      <c r="O5155" s="318"/>
      <c r="P5155" s="319"/>
      <c r="Q5155" s="320"/>
      <c r="R5155" s="319"/>
      <c r="S5155" s="319"/>
      <c r="T5155" s="320"/>
      <c r="U5155" s="321"/>
      <c r="V5155" s="270"/>
    </row>
    <row r="5156" spans="3:22">
      <c r="C5156" s="1">
        <f>+IF(D5156=1,COUNTIF($D$2:D5156,D5156),0)</f>
        <v>0</v>
      </c>
      <c r="D5156" s="1">
        <f>+COUNTIF($E$2:E5156,E5156)</f>
        <v>2377</v>
      </c>
      <c r="E5156" s="1" t="str">
        <f t="shared" si="160"/>
        <v/>
      </c>
      <c r="F5156" s="323">
        <f t="shared" si="161"/>
        <v>5154</v>
      </c>
      <c r="G5156" s="317"/>
      <c r="H5156" s="317"/>
      <c r="I5156" s="317"/>
      <c r="J5156" s="317"/>
      <c r="K5156" s="317"/>
      <c r="L5156" s="317"/>
      <c r="M5156" s="317"/>
      <c r="N5156" s="698"/>
      <c r="O5156" s="318"/>
      <c r="P5156" s="319"/>
      <c r="Q5156" s="320"/>
      <c r="R5156" s="319"/>
      <c r="S5156" s="319"/>
      <c r="T5156" s="320"/>
      <c r="U5156" s="321"/>
      <c r="V5156" s="270"/>
    </row>
    <row r="5157" spans="3:22">
      <c r="C5157" s="1">
        <f>+IF(D5157=1,COUNTIF($D$2:D5157,D5157),0)</f>
        <v>0</v>
      </c>
      <c r="D5157" s="1">
        <f>+COUNTIF($E$2:E5157,E5157)</f>
        <v>2378</v>
      </c>
      <c r="E5157" s="1" t="str">
        <f t="shared" ref="E5157:E5220" si="162">+K5157&amp;N5157</f>
        <v/>
      </c>
      <c r="F5157" s="323">
        <f t="shared" si="161"/>
        <v>5155</v>
      </c>
      <c r="G5157" s="317"/>
      <c r="H5157" s="317"/>
      <c r="I5157" s="317"/>
      <c r="J5157" s="317"/>
      <c r="K5157" s="317"/>
      <c r="L5157" s="317"/>
      <c r="M5157" s="317"/>
      <c r="N5157" s="698"/>
      <c r="O5157" s="318"/>
      <c r="P5157" s="319"/>
      <c r="Q5157" s="320"/>
      <c r="R5157" s="319"/>
      <c r="S5157" s="319"/>
      <c r="T5157" s="320"/>
      <c r="U5157" s="321"/>
      <c r="V5157" s="270"/>
    </row>
    <row r="5158" spans="3:22">
      <c r="C5158" s="1">
        <f>+IF(D5158=1,COUNTIF($D$2:D5158,D5158),0)</f>
        <v>0</v>
      </c>
      <c r="D5158" s="1">
        <f>+COUNTIF($E$2:E5158,E5158)</f>
        <v>2379</v>
      </c>
      <c r="E5158" s="1" t="str">
        <f t="shared" si="162"/>
        <v/>
      </c>
      <c r="F5158" s="323">
        <f t="shared" si="161"/>
        <v>5156</v>
      </c>
      <c r="G5158" s="317"/>
      <c r="H5158" s="317"/>
      <c r="I5158" s="317"/>
      <c r="J5158" s="317"/>
      <c r="K5158" s="317"/>
      <c r="L5158" s="317"/>
      <c r="M5158" s="317"/>
      <c r="N5158" s="698"/>
      <c r="O5158" s="318"/>
      <c r="P5158" s="319"/>
      <c r="Q5158" s="320"/>
      <c r="R5158" s="319"/>
      <c r="S5158" s="319"/>
      <c r="T5158" s="320"/>
      <c r="U5158" s="321"/>
      <c r="V5158" s="270"/>
    </row>
    <row r="5159" spans="3:22">
      <c r="C5159" s="1">
        <f>+IF(D5159=1,COUNTIF($D$2:D5159,D5159),0)</f>
        <v>0</v>
      </c>
      <c r="D5159" s="1">
        <f>+COUNTIF($E$2:E5159,E5159)</f>
        <v>2380</v>
      </c>
      <c r="E5159" s="1" t="str">
        <f t="shared" si="162"/>
        <v/>
      </c>
      <c r="F5159" s="323">
        <f t="shared" si="161"/>
        <v>5157</v>
      </c>
      <c r="G5159" s="317"/>
      <c r="H5159" s="317"/>
      <c r="I5159" s="317"/>
      <c r="J5159" s="317"/>
      <c r="K5159" s="317"/>
      <c r="L5159" s="317"/>
      <c r="M5159" s="317"/>
      <c r="N5159" s="698"/>
      <c r="O5159" s="318"/>
      <c r="P5159" s="319"/>
      <c r="Q5159" s="320"/>
      <c r="R5159" s="319"/>
      <c r="S5159" s="319"/>
      <c r="T5159" s="320"/>
      <c r="U5159" s="321"/>
      <c r="V5159" s="270"/>
    </row>
    <row r="5160" spans="3:22">
      <c r="C5160" s="1">
        <f>+IF(D5160=1,COUNTIF($D$2:D5160,D5160),0)</f>
        <v>0</v>
      </c>
      <c r="D5160" s="1">
        <f>+COUNTIF($E$2:E5160,E5160)</f>
        <v>2381</v>
      </c>
      <c r="E5160" s="1" t="str">
        <f t="shared" si="162"/>
        <v/>
      </c>
      <c r="F5160" s="323">
        <f t="shared" si="161"/>
        <v>5158</v>
      </c>
      <c r="G5160" s="317"/>
      <c r="H5160" s="317"/>
      <c r="I5160" s="317"/>
      <c r="J5160" s="317"/>
      <c r="K5160" s="317"/>
      <c r="L5160" s="317"/>
      <c r="M5160" s="317"/>
      <c r="N5160" s="698"/>
      <c r="O5160" s="318"/>
      <c r="P5160" s="319"/>
      <c r="Q5160" s="320"/>
      <c r="R5160" s="319"/>
      <c r="S5160" s="319"/>
      <c r="T5160" s="320"/>
      <c r="U5160" s="321"/>
      <c r="V5160" s="270"/>
    </row>
    <row r="5161" spans="3:22">
      <c r="C5161" s="1">
        <f>+IF(D5161=1,COUNTIF($D$2:D5161,D5161),0)</f>
        <v>0</v>
      </c>
      <c r="D5161" s="1">
        <f>+COUNTIF($E$2:E5161,E5161)</f>
        <v>2382</v>
      </c>
      <c r="E5161" s="1" t="str">
        <f t="shared" si="162"/>
        <v/>
      </c>
      <c r="F5161" s="323">
        <f t="shared" si="161"/>
        <v>5159</v>
      </c>
      <c r="G5161" s="317"/>
      <c r="H5161" s="317"/>
      <c r="I5161" s="317"/>
      <c r="J5161" s="317"/>
      <c r="K5161" s="317"/>
      <c r="L5161" s="317"/>
      <c r="M5161" s="317"/>
      <c r="N5161" s="698"/>
      <c r="O5161" s="318"/>
      <c r="P5161" s="319"/>
      <c r="Q5161" s="320"/>
      <c r="R5161" s="319"/>
      <c r="S5161" s="319"/>
      <c r="T5161" s="320"/>
      <c r="U5161" s="321"/>
      <c r="V5161" s="270"/>
    </row>
    <row r="5162" spans="3:22">
      <c r="C5162" s="1">
        <f>+IF(D5162=1,COUNTIF($D$2:D5162,D5162),0)</f>
        <v>0</v>
      </c>
      <c r="D5162" s="1">
        <f>+COUNTIF($E$2:E5162,E5162)</f>
        <v>2383</v>
      </c>
      <c r="E5162" s="1" t="str">
        <f t="shared" si="162"/>
        <v/>
      </c>
      <c r="F5162" s="323">
        <f t="shared" si="161"/>
        <v>5160</v>
      </c>
      <c r="G5162" s="317"/>
      <c r="H5162" s="317"/>
      <c r="I5162" s="317"/>
      <c r="J5162" s="317"/>
      <c r="K5162" s="317"/>
      <c r="L5162" s="317"/>
      <c r="M5162" s="317"/>
      <c r="N5162" s="698"/>
      <c r="O5162" s="318"/>
      <c r="P5162" s="319"/>
      <c r="Q5162" s="320"/>
      <c r="R5162" s="319"/>
      <c r="S5162" s="319"/>
      <c r="T5162" s="320"/>
      <c r="U5162" s="321"/>
      <c r="V5162" s="270"/>
    </row>
    <row r="5163" spans="3:22">
      <c r="C5163" s="1">
        <f>+IF(D5163=1,COUNTIF($D$2:D5163,D5163),0)</f>
        <v>0</v>
      </c>
      <c r="D5163" s="1">
        <f>+COUNTIF($E$2:E5163,E5163)</f>
        <v>2384</v>
      </c>
      <c r="E5163" s="1" t="str">
        <f t="shared" si="162"/>
        <v/>
      </c>
      <c r="F5163" s="323">
        <f t="shared" si="161"/>
        <v>5161</v>
      </c>
      <c r="G5163" s="317"/>
      <c r="H5163" s="317"/>
      <c r="I5163" s="317"/>
      <c r="J5163" s="317"/>
      <c r="K5163" s="317"/>
      <c r="L5163" s="317"/>
      <c r="M5163" s="317"/>
      <c r="N5163" s="698"/>
      <c r="O5163" s="318"/>
      <c r="P5163" s="319"/>
      <c r="Q5163" s="320"/>
      <c r="R5163" s="319"/>
      <c r="S5163" s="319"/>
      <c r="T5163" s="320"/>
      <c r="U5163" s="321"/>
      <c r="V5163" s="270"/>
    </row>
    <row r="5164" spans="3:22">
      <c r="C5164" s="1">
        <f>+IF(D5164=1,COUNTIF($D$2:D5164,D5164),0)</f>
        <v>0</v>
      </c>
      <c r="D5164" s="1">
        <f>+COUNTIF($E$2:E5164,E5164)</f>
        <v>2385</v>
      </c>
      <c r="E5164" s="1" t="str">
        <f t="shared" si="162"/>
        <v/>
      </c>
      <c r="F5164" s="323">
        <f t="shared" si="161"/>
        <v>5162</v>
      </c>
      <c r="G5164" s="317"/>
      <c r="H5164" s="317"/>
      <c r="I5164" s="317"/>
      <c r="J5164" s="317"/>
      <c r="K5164" s="317"/>
      <c r="L5164" s="317"/>
      <c r="M5164" s="317"/>
      <c r="N5164" s="698"/>
      <c r="O5164" s="318"/>
      <c r="P5164" s="319"/>
      <c r="Q5164" s="320"/>
      <c r="R5164" s="319"/>
      <c r="S5164" s="319"/>
      <c r="T5164" s="320"/>
      <c r="U5164" s="321"/>
      <c r="V5164" s="270"/>
    </row>
    <row r="5165" spans="3:22">
      <c r="C5165" s="1">
        <f>+IF(D5165=1,COUNTIF($D$2:D5165,D5165),0)</f>
        <v>0</v>
      </c>
      <c r="D5165" s="1">
        <f>+COUNTIF($E$2:E5165,E5165)</f>
        <v>2386</v>
      </c>
      <c r="E5165" s="1" t="str">
        <f t="shared" si="162"/>
        <v/>
      </c>
      <c r="F5165" s="323">
        <f t="shared" si="161"/>
        <v>5163</v>
      </c>
      <c r="G5165" s="317"/>
      <c r="H5165" s="317"/>
      <c r="I5165" s="317"/>
      <c r="J5165" s="317"/>
      <c r="K5165" s="317"/>
      <c r="L5165" s="317"/>
      <c r="M5165" s="317"/>
      <c r="N5165" s="698"/>
      <c r="O5165" s="318"/>
      <c r="P5165" s="319"/>
      <c r="Q5165" s="320"/>
      <c r="R5165" s="319"/>
      <c r="S5165" s="319"/>
      <c r="T5165" s="320"/>
      <c r="U5165" s="321"/>
      <c r="V5165" s="270"/>
    </row>
    <row r="5166" spans="3:22">
      <c r="C5166" s="1">
        <f>+IF(D5166=1,COUNTIF($D$2:D5166,D5166),0)</f>
        <v>0</v>
      </c>
      <c r="D5166" s="1">
        <f>+COUNTIF($E$2:E5166,E5166)</f>
        <v>2387</v>
      </c>
      <c r="E5166" s="1" t="str">
        <f t="shared" si="162"/>
        <v/>
      </c>
      <c r="F5166" s="323">
        <f t="shared" si="161"/>
        <v>5164</v>
      </c>
      <c r="G5166" s="317"/>
      <c r="H5166" s="317"/>
      <c r="I5166" s="317"/>
      <c r="J5166" s="317"/>
      <c r="K5166" s="317"/>
      <c r="L5166" s="317"/>
      <c r="M5166" s="317"/>
      <c r="N5166" s="698"/>
      <c r="O5166" s="318"/>
      <c r="P5166" s="319"/>
      <c r="Q5166" s="320"/>
      <c r="R5166" s="319"/>
      <c r="S5166" s="319"/>
      <c r="T5166" s="320"/>
      <c r="U5166" s="321"/>
      <c r="V5166" s="270"/>
    </row>
    <row r="5167" spans="3:22">
      <c r="C5167" s="1">
        <f>+IF(D5167=1,COUNTIF($D$2:D5167,D5167),0)</f>
        <v>0</v>
      </c>
      <c r="D5167" s="1">
        <f>+COUNTIF($E$2:E5167,E5167)</f>
        <v>2388</v>
      </c>
      <c r="E5167" s="1" t="str">
        <f t="shared" si="162"/>
        <v/>
      </c>
      <c r="F5167" s="323">
        <f t="shared" si="161"/>
        <v>5165</v>
      </c>
      <c r="G5167" s="317"/>
      <c r="H5167" s="317"/>
      <c r="I5167" s="317"/>
      <c r="J5167" s="317"/>
      <c r="K5167" s="317"/>
      <c r="L5167" s="317"/>
      <c r="M5167" s="317"/>
      <c r="N5167" s="698"/>
      <c r="O5167" s="318"/>
      <c r="P5167" s="319"/>
      <c r="Q5167" s="320"/>
      <c r="R5167" s="319"/>
      <c r="S5167" s="319"/>
      <c r="T5167" s="320"/>
      <c r="U5167" s="321"/>
      <c r="V5167" s="270"/>
    </row>
    <row r="5168" spans="3:22">
      <c r="C5168" s="1">
        <f>+IF(D5168=1,COUNTIF($D$2:D5168,D5168),0)</f>
        <v>0</v>
      </c>
      <c r="D5168" s="1">
        <f>+COUNTIF($E$2:E5168,E5168)</f>
        <v>2389</v>
      </c>
      <c r="E5168" s="1" t="str">
        <f t="shared" si="162"/>
        <v/>
      </c>
      <c r="F5168" s="323">
        <f t="shared" si="161"/>
        <v>5166</v>
      </c>
      <c r="G5168" s="317"/>
      <c r="H5168" s="317"/>
      <c r="I5168" s="317"/>
      <c r="J5168" s="317"/>
      <c r="K5168" s="317"/>
      <c r="L5168" s="317"/>
      <c r="M5168" s="317"/>
      <c r="N5168" s="698"/>
      <c r="O5168" s="318"/>
      <c r="P5168" s="319"/>
      <c r="Q5168" s="320"/>
      <c r="R5168" s="319"/>
      <c r="S5168" s="319"/>
      <c r="T5168" s="320"/>
      <c r="U5168" s="321"/>
      <c r="V5168" s="270"/>
    </row>
    <row r="5169" spans="3:22">
      <c r="C5169" s="1">
        <f>+IF(D5169=1,COUNTIF($D$2:D5169,D5169),0)</f>
        <v>0</v>
      </c>
      <c r="D5169" s="1">
        <f>+COUNTIF($E$2:E5169,E5169)</f>
        <v>2390</v>
      </c>
      <c r="E5169" s="1" t="str">
        <f t="shared" si="162"/>
        <v/>
      </c>
      <c r="F5169" s="323">
        <f t="shared" si="161"/>
        <v>5167</v>
      </c>
      <c r="G5169" s="317"/>
      <c r="H5169" s="317"/>
      <c r="I5169" s="317"/>
      <c r="J5169" s="317"/>
      <c r="K5169" s="317"/>
      <c r="L5169" s="317"/>
      <c r="M5169" s="317"/>
      <c r="N5169" s="698"/>
      <c r="O5169" s="318"/>
      <c r="P5169" s="319"/>
      <c r="Q5169" s="320"/>
      <c r="R5169" s="319"/>
      <c r="S5169" s="319"/>
      <c r="T5169" s="320"/>
      <c r="U5169" s="321"/>
      <c r="V5169" s="270"/>
    </row>
    <row r="5170" spans="3:22">
      <c r="C5170" s="1">
        <f>+IF(D5170=1,COUNTIF($D$2:D5170,D5170),0)</f>
        <v>0</v>
      </c>
      <c r="D5170" s="1">
        <f>+COUNTIF($E$2:E5170,E5170)</f>
        <v>2391</v>
      </c>
      <c r="E5170" s="1" t="str">
        <f t="shared" si="162"/>
        <v/>
      </c>
      <c r="F5170" s="323">
        <f t="shared" si="161"/>
        <v>5168</v>
      </c>
      <c r="G5170" s="317"/>
      <c r="H5170" s="317"/>
      <c r="I5170" s="317"/>
      <c r="J5170" s="317"/>
      <c r="K5170" s="317"/>
      <c r="L5170" s="317"/>
      <c r="M5170" s="317"/>
      <c r="N5170" s="698"/>
      <c r="O5170" s="318"/>
      <c r="P5170" s="319"/>
      <c r="Q5170" s="320"/>
      <c r="R5170" s="319"/>
      <c r="S5170" s="319"/>
      <c r="T5170" s="320"/>
      <c r="U5170" s="321"/>
      <c r="V5170" s="270"/>
    </row>
    <row r="5171" spans="3:22">
      <c r="C5171" s="1">
        <f>+IF(D5171=1,COUNTIF($D$2:D5171,D5171),0)</f>
        <v>0</v>
      </c>
      <c r="D5171" s="1">
        <f>+COUNTIF($E$2:E5171,E5171)</f>
        <v>2392</v>
      </c>
      <c r="E5171" s="1" t="str">
        <f t="shared" si="162"/>
        <v/>
      </c>
      <c r="F5171" s="323">
        <f t="shared" si="161"/>
        <v>5169</v>
      </c>
      <c r="G5171" s="317"/>
      <c r="H5171" s="317"/>
      <c r="I5171" s="317"/>
      <c r="J5171" s="317"/>
      <c r="K5171" s="317"/>
      <c r="L5171" s="317"/>
      <c r="M5171" s="317"/>
      <c r="N5171" s="698"/>
      <c r="O5171" s="318"/>
      <c r="P5171" s="319"/>
      <c r="Q5171" s="320"/>
      <c r="R5171" s="319"/>
      <c r="S5171" s="319"/>
      <c r="T5171" s="320"/>
      <c r="U5171" s="321"/>
      <c r="V5171" s="270"/>
    </row>
    <row r="5172" spans="3:22">
      <c r="C5172" s="1">
        <f>+IF(D5172=1,COUNTIF($D$2:D5172,D5172),0)</f>
        <v>0</v>
      </c>
      <c r="D5172" s="1">
        <f>+COUNTIF($E$2:E5172,E5172)</f>
        <v>2393</v>
      </c>
      <c r="E5172" s="1" t="str">
        <f t="shared" si="162"/>
        <v/>
      </c>
      <c r="F5172" s="323">
        <f t="shared" si="161"/>
        <v>5170</v>
      </c>
      <c r="G5172" s="317"/>
      <c r="H5172" s="317"/>
      <c r="I5172" s="317"/>
      <c r="J5172" s="317"/>
      <c r="K5172" s="317"/>
      <c r="L5172" s="317"/>
      <c r="M5172" s="317"/>
      <c r="N5172" s="698"/>
      <c r="O5172" s="318"/>
      <c r="P5172" s="319"/>
      <c r="Q5172" s="320"/>
      <c r="R5172" s="319"/>
      <c r="S5172" s="319"/>
      <c r="T5172" s="320"/>
      <c r="U5172" s="321"/>
      <c r="V5172" s="270"/>
    </row>
    <row r="5173" spans="3:22">
      <c r="C5173" s="1">
        <f>+IF(D5173=1,COUNTIF($D$2:D5173,D5173),0)</f>
        <v>0</v>
      </c>
      <c r="D5173" s="1">
        <f>+COUNTIF($E$2:E5173,E5173)</f>
        <v>2394</v>
      </c>
      <c r="E5173" s="1" t="str">
        <f t="shared" si="162"/>
        <v/>
      </c>
      <c r="F5173" s="323">
        <f t="shared" si="161"/>
        <v>5171</v>
      </c>
      <c r="G5173" s="317"/>
      <c r="H5173" s="317"/>
      <c r="I5173" s="317"/>
      <c r="J5173" s="317"/>
      <c r="K5173" s="317"/>
      <c r="L5173" s="317"/>
      <c r="M5173" s="317"/>
      <c r="N5173" s="698"/>
      <c r="O5173" s="318"/>
      <c r="P5173" s="319"/>
      <c r="Q5173" s="320"/>
      <c r="R5173" s="319"/>
      <c r="S5173" s="319"/>
      <c r="T5173" s="320"/>
      <c r="U5173" s="321"/>
      <c r="V5173" s="270"/>
    </row>
    <row r="5174" spans="3:22">
      <c r="C5174" s="1">
        <f>+IF(D5174=1,COUNTIF($D$2:D5174,D5174),0)</f>
        <v>0</v>
      </c>
      <c r="D5174" s="1">
        <f>+COUNTIF($E$2:E5174,E5174)</f>
        <v>2395</v>
      </c>
      <c r="E5174" s="1" t="str">
        <f t="shared" si="162"/>
        <v/>
      </c>
      <c r="F5174" s="323">
        <f t="shared" si="161"/>
        <v>5172</v>
      </c>
      <c r="G5174" s="317"/>
      <c r="H5174" s="317"/>
      <c r="I5174" s="317"/>
      <c r="J5174" s="317"/>
      <c r="K5174" s="317"/>
      <c r="L5174" s="317"/>
      <c r="M5174" s="317"/>
      <c r="N5174" s="698"/>
      <c r="O5174" s="318"/>
      <c r="P5174" s="319"/>
      <c r="Q5174" s="320"/>
      <c r="R5174" s="319"/>
      <c r="S5174" s="319"/>
      <c r="T5174" s="320"/>
      <c r="U5174" s="321"/>
      <c r="V5174" s="270"/>
    </row>
    <row r="5175" spans="3:22">
      <c r="C5175" s="1">
        <f>+IF(D5175=1,COUNTIF($D$2:D5175,D5175),0)</f>
        <v>0</v>
      </c>
      <c r="D5175" s="1">
        <f>+COUNTIF($E$2:E5175,E5175)</f>
        <v>2396</v>
      </c>
      <c r="E5175" s="1" t="str">
        <f t="shared" si="162"/>
        <v/>
      </c>
      <c r="F5175" s="323">
        <f t="shared" si="161"/>
        <v>5173</v>
      </c>
      <c r="G5175" s="317"/>
      <c r="H5175" s="317"/>
      <c r="I5175" s="317"/>
      <c r="J5175" s="317"/>
      <c r="K5175" s="317"/>
      <c r="L5175" s="317"/>
      <c r="M5175" s="317"/>
      <c r="N5175" s="698"/>
      <c r="O5175" s="318"/>
      <c r="P5175" s="319"/>
      <c r="Q5175" s="320"/>
      <c r="R5175" s="319"/>
      <c r="S5175" s="319"/>
      <c r="T5175" s="320"/>
      <c r="U5175" s="321"/>
      <c r="V5175" s="270"/>
    </row>
    <row r="5176" spans="3:22">
      <c r="C5176" s="1">
        <f>+IF(D5176=1,COUNTIF($D$2:D5176,D5176),0)</f>
        <v>0</v>
      </c>
      <c r="D5176" s="1">
        <f>+COUNTIF($E$2:E5176,E5176)</f>
        <v>2397</v>
      </c>
      <c r="E5176" s="1" t="str">
        <f t="shared" si="162"/>
        <v/>
      </c>
      <c r="F5176" s="323">
        <f t="shared" si="161"/>
        <v>5174</v>
      </c>
      <c r="G5176" s="317"/>
      <c r="H5176" s="317"/>
      <c r="I5176" s="317"/>
      <c r="J5176" s="317"/>
      <c r="K5176" s="317"/>
      <c r="L5176" s="317"/>
      <c r="M5176" s="317"/>
      <c r="N5176" s="698"/>
      <c r="O5176" s="318"/>
      <c r="P5176" s="319"/>
      <c r="Q5176" s="320"/>
      <c r="R5176" s="319"/>
      <c r="S5176" s="319"/>
      <c r="T5176" s="320"/>
      <c r="U5176" s="321"/>
      <c r="V5176" s="270"/>
    </row>
    <row r="5177" spans="3:22">
      <c r="C5177" s="1">
        <f>+IF(D5177=1,COUNTIF($D$2:D5177,D5177),0)</f>
        <v>0</v>
      </c>
      <c r="D5177" s="1">
        <f>+COUNTIF($E$2:E5177,E5177)</f>
        <v>2398</v>
      </c>
      <c r="E5177" s="1" t="str">
        <f t="shared" si="162"/>
        <v/>
      </c>
      <c r="F5177" s="323">
        <f t="shared" si="161"/>
        <v>5175</v>
      </c>
      <c r="G5177" s="317"/>
      <c r="H5177" s="317"/>
      <c r="I5177" s="317"/>
      <c r="J5177" s="317"/>
      <c r="K5177" s="317"/>
      <c r="L5177" s="317"/>
      <c r="M5177" s="317"/>
      <c r="N5177" s="698"/>
      <c r="O5177" s="318"/>
      <c r="P5177" s="319"/>
      <c r="Q5177" s="320"/>
      <c r="R5177" s="319"/>
      <c r="S5177" s="319"/>
      <c r="T5177" s="320"/>
      <c r="U5177" s="321"/>
      <c r="V5177" s="270"/>
    </row>
    <row r="5178" spans="3:22">
      <c r="C5178" s="1">
        <f>+IF(D5178=1,COUNTIF($D$2:D5178,D5178),0)</f>
        <v>0</v>
      </c>
      <c r="D5178" s="1">
        <f>+COUNTIF($E$2:E5178,E5178)</f>
        <v>2399</v>
      </c>
      <c r="E5178" s="1" t="str">
        <f t="shared" si="162"/>
        <v/>
      </c>
      <c r="F5178" s="323">
        <f t="shared" si="161"/>
        <v>5176</v>
      </c>
      <c r="G5178" s="317"/>
      <c r="H5178" s="317"/>
      <c r="I5178" s="317"/>
      <c r="J5178" s="317"/>
      <c r="K5178" s="317"/>
      <c r="L5178" s="317"/>
      <c r="M5178" s="317"/>
      <c r="N5178" s="698"/>
      <c r="O5178" s="318"/>
      <c r="P5178" s="319"/>
      <c r="Q5178" s="320"/>
      <c r="R5178" s="319"/>
      <c r="S5178" s="319"/>
      <c r="T5178" s="320"/>
      <c r="U5178" s="321"/>
      <c r="V5178" s="270"/>
    </row>
    <row r="5179" spans="3:22">
      <c r="C5179" s="1">
        <f>+IF(D5179=1,COUNTIF($D$2:D5179,D5179),0)</f>
        <v>0</v>
      </c>
      <c r="D5179" s="1">
        <f>+COUNTIF($E$2:E5179,E5179)</f>
        <v>2400</v>
      </c>
      <c r="E5179" s="1" t="str">
        <f t="shared" si="162"/>
        <v/>
      </c>
      <c r="F5179" s="323">
        <f t="shared" si="161"/>
        <v>5177</v>
      </c>
      <c r="G5179" s="317"/>
      <c r="H5179" s="317"/>
      <c r="I5179" s="317"/>
      <c r="J5179" s="317"/>
      <c r="K5179" s="317"/>
      <c r="L5179" s="317"/>
      <c r="M5179" s="317"/>
      <c r="N5179" s="698"/>
      <c r="O5179" s="318"/>
      <c r="P5179" s="319"/>
      <c r="Q5179" s="320"/>
      <c r="R5179" s="319"/>
      <c r="S5179" s="319"/>
      <c r="T5179" s="320"/>
      <c r="U5179" s="321"/>
      <c r="V5179" s="270"/>
    </row>
    <row r="5180" spans="3:22">
      <c r="C5180" s="1">
        <f>+IF(D5180=1,COUNTIF($D$2:D5180,D5180),0)</f>
        <v>0</v>
      </c>
      <c r="D5180" s="1">
        <f>+COUNTIF($E$2:E5180,E5180)</f>
        <v>2401</v>
      </c>
      <c r="E5180" s="1" t="str">
        <f t="shared" si="162"/>
        <v/>
      </c>
      <c r="F5180" s="323">
        <f t="shared" si="161"/>
        <v>5178</v>
      </c>
      <c r="G5180" s="317"/>
      <c r="H5180" s="317"/>
      <c r="I5180" s="317"/>
      <c r="J5180" s="317"/>
      <c r="K5180" s="317"/>
      <c r="L5180" s="317"/>
      <c r="M5180" s="317"/>
      <c r="N5180" s="698"/>
      <c r="O5180" s="318"/>
      <c r="P5180" s="319"/>
      <c r="Q5180" s="320"/>
      <c r="R5180" s="319"/>
      <c r="S5180" s="319"/>
      <c r="T5180" s="320"/>
      <c r="U5180" s="321"/>
      <c r="V5180" s="270"/>
    </row>
    <row r="5181" spans="3:22">
      <c r="C5181" s="1">
        <f>+IF(D5181=1,COUNTIF($D$2:D5181,D5181),0)</f>
        <v>0</v>
      </c>
      <c r="D5181" s="1">
        <f>+COUNTIF($E$2:E5181,E5181)</f>
        <v>2402</v>
      </c>
      <c r="E5181" s="1" t="str">
        <f t="shared" si="162"/>
        <v/>
      </c>
      <c r="F5181" s="323">
        <f t="shared" si="161"/>
        <v>5179</v>
      </c>
      <c r="G5181" s="317"/>
      <c r="H5181" s="317"/>
      <c r="I5181" s="317"/>
      <c r="J5181" s="317"/>
      <c r="K5181" s="317"/>
      <c r="L5181" s="317"/>
      <c r="M5181" s="317"/>
      <c r="N5181" s="698"/>
      <c r="O5181" s="318"/>
      <c r="P5181" s="319"/>
      <c r="Q5181" s="320"/>
      <c r="R5181" s="319"/>
      <c r="S5181" s="319"/>
      <c r="T5181" s="320"/>
      <c r="U5181" s="321"/>
      <c r="V5181" s="270"/>
    </row>
    <row r="5182" spans="3:22">
      <c r="C5182" s="1">
        <f>+IF(D5182=1,COUNTIF($D$2:D5182,D5182),0)</f>
        <v>0</v>
      </c>
      <c r="D5182" s="1">
        <f>+COUNTIF($E$2:E5182,E5182)</f>
        <v>2403</v>
      </c>
      <c r="E5182" s="1" t="str">
        <f t="shared" si="162"/>
        <v/>
      </c>
      <c r="F5182" s="323">
        <f t="shared" si="161"/>
        <v>5180</v>
      </c>
      <c r="G5182" s="317"/>
      <c r="H5182" s="317"/>
      <c r="I5182" s="317"/>
      <c r="J5182" s="317"/>
      <c r="K5182" s="317"/>
      <c r="L5182" s="317"/>
      <c r="M5182" s="317"/>
      <c r="N5182" s="698"/>
      <c r="O5182" s="318"/>
      <c r="P5182" s="319"/>
      <c r="Q5182" s="320"/>
      <c r="R5182" s="319"/>
      <c r="S5182" s="319"/>
      <c r="T5182" s="320"/>
      <c r="U5182" s="321"/>
      <c r="V5182" s="270"/>
    </row>
    <row r="5183" spans="3:22">
      <c r="C5183" s="1">
        <f>+IF(D5183=1,COUNTIF($D$2:D5183,D5183),0)</f>
        <v>0</v>
      </c>
      <c r="D5183" s="1">
        <f>+COUNTIF($E$2:E5183,E5183)</f>
        <v>2404</v>
      </c>
      <c r="E5183" s="1" t="str">
        <f t="shared" si="162"/>
        <v/>
      </c>
      <c r="F5183" s="323">
        <f t="shared" si="161"/>
        <v>5181</v>
      </c>
      <c r="G5183" s="317"/>
      <c r="H5183" s="317"/>
      <c r="I5183" s="317"/>
      <c r="J5183" s="317"/>
      <c r="K5183" s="317"/>
      <c r="L5183" s="317"/>
      <c r="M5183" s="317"/>
      <c r="N5183" s="698"/>
      <c r="O5183" s="318"/>
      <c r="P5183" s="319"/>
      <c r="Q5183" s="320"/>
      <c r="R5183" s="319"/>
      <c r="S5183" s="319"/>
      <c r="T5183" s="320"/>
      <c r="U5183" s="321"/>
      <c r="V5183" s="270"/>
    </row>
    <row r="5184" spans="3:22">
      <c r="C5184" s="1">
        <f>+IF(D5184=1,COUNTIF($D$2:D5184,D5184),0)</f>
        <v>0</v>
      </c>
      <c r="D5184" s="1">
        <f>+COUNTIF($E$2:E5184,E5184)</f>
        <v>2405</v>
      </c>
      <c r="E5184" s="1" t="str">
        <f t="shared" si="162"/>
        <v/>
      </c>
      <c r="F5184" s="323">
        <f t="shared" si="161"/>
        <v>5182</v>
      </c>
      <c r="G5184" s="317"/>
      <c r="H5184" s="317"/>
      <c r="I5184" s="317"/>
      <c r="J5184" s="317"/>
      <c r="K5184" s="317"/>
      <c r="L5184" s="317"/>
      <c r="M5184" s="317"/>
      <c r="N5184" s="698"/>
      <c r="O5184" s="318"/>
      <c r="P5184" s="319"/>
      <c r="Q5184" s="320"/>
      <c r="R5184" s="319"/>
      <c r="S5184" s="319"/>
      <c r="T5184" s="320"/>
      <c r="U5184" s="321"/>
      <c r="V5184" s="270"/>
    </row>
    <row r="5185" spans="3:22">
      <c r="C5185" s="1">
        <f>+IF(D5185=1,COUNTIF($D$2:D5185,D5185),0)</f>
        <v>0</v>
      </c>
      <c r="D5185" s="1">
        <f>+COUNTIF($E$2:E5185,E5185)</f>
        <v>2406</v>
      </c>
      <c r="E5185" s="1" t="str">
        <f t="shared" si="162"/>
        <v/>
      </c>
      <c r="F5185" s="323">
        <f t="shared" si="161"/>
        <v>5183</v>
      </c>
      <c r="G5185" s="317"/>
      <c r="H5185" s="317"/>
      <c r="I5185" s="317"/>
      <c r="J5185" s="317"/>
      <c r="K5185" s="317"/>
      <c r="L5185" s="317"/>
      <c r="M5185" s="317"/>
      <c r="N5185" s="698"/>
      <c r="O5185" s="318"/>
      <c r="P5185" s="319"/>
      <c r="Q5185" s="320"/>
      <c r="R5185" s="319"/>
      <c r="S5185" s="319"/>
      <c r="T5185" s="320"/>
      <c r="U5185" s="321"/>
      <c r="V5185" s="270"/>
    </row>
    <row r="5186" spans="3:22">
      <c r="C5186" s="1">
        <f>+IF(D5186=1,COUNTIF($D$2:D5186,D5186),0)</f>
        <v>0</v>
      </c>
      <c r="D5186" s="1">
        <f>+COUNTIF($E$2:E5186,E5186)</f>
        <v>2407</v>
      </c>
      <c r="E5186" s="1" t="str">
        <f t="shared" si="162"/>
        <v/>
      </c>
      <c r="F5186" s="323">
        <f t="shared" si="161"/>
        <v>5184</v>
      </c>
      <c r="G5186" s="317"/>
      <c r="H5186" s="317"/>
      <c r="I5186" s="317"/>
      <c r="J5186" s="317"/>
      <c r="K5186" s="317"/>
      <c r="L5186" s="317"/>
      <c r="M5186" s="317"/>
      <c r="N5186" s="698"/>
      <c r="O5186" s="318"/>
      <c r="P5186" s="319"/>
      <c r="Q5186" s="320"/>
      <c r="R5186" s="319"/>
      <c r="S5186" s="319"/>
      <c r="T5186" s="320"/>
      <c r="U5186" s="321"/>
      <c r="V5186" s="270"/>
    </row>
    <row r="5187" spans="3:22">
      <c r="C5187" s="1">
        <f>+IF(D5187=1,COUNTIF($D$2:D5187,D5187),0)</f>
        <v>0</v>
      </c>
      <c r="D5187" s="1">
        <f>+COUNTIF($E$2:E5187,E5187)</f>
        <v>2408</v>
      </c>
      <c r="E5187" s="1" t="str">
        <f t="shared" si="162"/>
        <v/>
      </c>
      <c r="F5187" s="323">
        <f t="shared" si="161"/>
        <v>5185</v>
      </c>
      <c r="G5187" s="317"/>
      <c r="H5187" s="317"/>
      <c r="I5187" s="317"/>
      <c r="J5187" s="317"/>
      <c r="K5187" s="317"/>
      <c r="L5187" s="317"/>
      <c r="M5187" s="317"/>
      <c r="N5187" s="698"/>
      <c r="O5187" s="318"/>
      <c r="P5187" s="319"/>
      <c r="Q5187" s="320"/>
      <c r="R5187" s="319"/>
      <c r="S5187" s="319"/>
      <c r="T5187" s="320"/>
      <c r="U5187" s="321"/>
      <c r="V5187" s="270"/>
    </row>
    <row r="5188" spans="3:22">
      <c r="C5188" s="1">
        <f>+IF(D5188=1,COUNTIF($D$2:D5188,D5188),0)</f>
        <v>0</v>
      </c>
      <c r="D5188" s="1">
        <f>+COUNTIF($E$2:E5188,E5188)</f>
        <v>2409</v>
      </c>
      <c r="E5188" s="1" t="str">
        <f t="shared" si="162"/>
        <v/>
      </c>
      <c r="F5188" s="323">
        <f t="shared" si="161"/>
        <v>5186</v>
      </c>
      <c r="G5188" s="317"/>
      <c r="H5188" s="317"/>
      <c r="I5188" s="317"/>
      <c r="J5188" s="317"/>
      <c r="K5188" s="317"/>
      <c r="L5188" s="317"/>
      <c r="M5188" s="317"/>
      <c r="N5188" s="698"/>
      <c r="O5188" s="318"/>
      <c r="P5188" s="319"/>
      <c r="Q5188" s="320"/>
      <c r="R5188" s="319"/>
      <c r="S5188" s="319"/>
      <c r="T5188" s="320"/>
      <c r="U5188" s="321"/>
      <c r="V5188" s="270"/>
    </row>
    <row r="5189" spans="3:22">
      <c r="C5189" s="1">
        <f>+IF(D5189=1,COUNTIF($D$2:D5189,D5189),0)</f>
        <v>0</v>
      </c>
      <c r="D5189" s="1">
        <f>+COUNTIF($E$2:E5189,E5189)</f>
        <v>2410</v>
      </c>
      <c r="E5189" s="1" t="str">
        <f t="shared" si="162"/>
        <v/>
      </c>
      <c r="F5189" s="323">
        <f t="shared" ref="F5189:F5252" si="163">ROW()-2</f>
        <v>5187</v>
      </c>
      <c r="G5189" s="317"/>
      <c r="H5189" s="317"/>
      <c r="I5189" s="317"/>
      <c r="J5189" s="317"/>
      <c r="K5189" s="317"/>
      <c r="L5189" s="317"/>
      <c r="M5189" s="317"/>
      <c r="N5189" s="698"/>
      <c r="O5189" s="318"/>
      <c r="P5189" s="319"/>
      <c r="Q5189" s="320"/>
      <c r="R5189" s="319"/>
      <c r="S5189" s="319"/>
      <c r="T5189" s="320"/>
      <c r="U5189" s="321"/>
      <c r="V5189" s="270"/>
    </row>
    <row r="5190" spans="3:22">
      <c r="C5190" s="1">
        <f>+IF(D5190=1,COUNTIF($D$2:D5190,D5190),0)</f>
        <v>0</v>
      </c>
      <c r="D5190" s="1">
        <f>+COUNTIF($E$2:E5190,E5190)</f>
        <v>2411</v>
      </c>
      <c r="E5190" s="1" t="str">
        <f t="shared" si="162"/>
        <v/>
      </c>
      <c r="F5190" s="323">
        <f t="shared" si="163"/>
        <v>5188</v>
      </c>
      <c r="G5190" s="317"/>
      <c r="H5190" s="317"/>
      <c r="I5190" s="317"/>
      <c r="J5190" s="317"/>
      <c r="K5190" s="317"/>
      <c r="L5190" s="317"/>
      <c r="M5190" s="317"/>
      <c r="N5190" s="698"/>
      <c r="O5190" s="318"/>
      <c r="P5190" s="319"/>
      <c r="Q5190" s="320"/>
      <c r="R5190" s="319"/>
      <c r="S5190" s="319"/>
      <c r="T5190" s="320"/>
      <c r="U5190" s="321"/>
      <c r="V5190" s="270"/>
    </row>
    <row r="5191" spans="3:22">
      <c r="C5191" s="1">
        <f>+IF(D5191=1,COUNTIF($D$2:D5191,D5191),0)</f>
        <v>0</v>
      </c>
      <c r="D5191" s="1">
        <f>+COUNTIF($E$2:E5191,E5191)</f>
        <v>2412</v>
      </c>
      <c r="E5191" s="1" t="str">
        <f t="shared" si="162"/>
        <v/>
      </c>
      <c r="F5191" s="323">
        <f t="shared" si="163"/>
        <v>5189</v>
      </c>
      <c r="G5191" s="317"/>
      <c r="H5191" s="317"/>
      <c r="I5191" s="317"/>
      <c r="J5191" s="317"/>
      <c r="K5191" s="317"/>
      <c r="L5191" s="317"/>
      <c r="M5191" s="317"/>
      <c r="N5191" s="698"/>
      <c r="O5191" s="318"/>
      <c r="P5191" s="319"/>
      <c r="Q5191" s="320"/>
      <c r="R5191" s="319"/>
      <c r="S5191" s="319"/>
      <c r="T5191" s="320"/>
      <c r="U5191" s="321"/>
      <c r="V5191" s="270"/>
    </row>
    <row r="5192" spans="3:22">
      <c r="C5192" s="1">
        <f>+IF(D5192=1,COUNTIF($D$2:D5192,D5192),0)</f>
        <v>0</v>
      </c>
      <c r="D5192" s="1">
        <f>+COUNTIF($E$2:E5192,E5192)</f>
        <v>2413</v>
      </c>
      <c r="E5192" s="1" t="str">
        <f t="shared" si="162"/>
        <v/>
      </c>
      <c r="F5192" s="323">
        <f t="shared" si="163"/>
        <v>5190</v>
      </c>
      <c r="G5192" s="317"/>
      <c r="H5192" s="317"/>
      <c r="I5192" s="317"/>
      <c r="J5192" s="317"/>
      <c r="K5192" s="317"/>
      <c r="L5192" s="317"/>
      <c r="M5192" s="317"/>
      <c r="N5192" s="698"/>
      <c r="O5192" s="318"/>
      <c r="P5192" s="319"/>
      <c r="Q5192" s="320"/>
      <c r="R5192" s="319"/>
      <c r="S5192" s="319"/>
      <c r="T5192" s="320"/>
      <c r="U5192" s="321"/>
      <c r="V5192" s="270"/>
    </row>
    <row r="5193" spans="3:22">
      <c r="C5193" s="1">
        <f>+IF(D5193=1,COUNTIF($D$2:D5193,D5193),0)</f>
        <v>0</v>
      </c>
      <c r="D5193" s="1">
        <f>+COUNTIF($E$2:E5193,E5193)</f>
        <v>2414</v>
      </c>
      <c r="E5193" s="1" t="str">
        <f t="shared" si="162"/>
        <v/>
      </c>
      <c r="F5193" s="323">
        <f t="shared" si="163"/>
        <v>5191</v>
      </c>
      <c r="G5193" s="317"/>
      <c r="H5193" s="317"/>
      <c r="I5193" s="317"/>
      <c r="J5193" s="317"/>
      <c r="K5193" s="317"/>
      <c r="L5193" s="317"/>
      <c r="M5193" s="317"/>
      <c r="N5193" s="698"/>
      <c r="O5193" s="318"/>
      <c r="P5193" s="319"/>
      <c r="Q5193" s="320"/>
      <c r="R5193" s="319"/>
      <c r="S5193" s="319"/>
      <c r="T5193" s="320"/>
      <c r="U5193" s="321"/>
      <c r="V5193" s="270"/>
    </row>
    <row r="5194" spans="3:22">
      <c r="C5194" s="1">
        <f>+IF(D5194=1,COUNTIF($D$2:D5194,D5194),0)</f>
        <v>0</v>
      </c>
      <c r="D5194" s="1">
        <f>+COUNTIF($E$2:E5194,E5194)</f>
        <v>2415</v>
      </c>
      <c r="E5194" s="1" t="str">
        <f t="shared" si="162"/>
        <v/>
      </c>
      <c r="F5194" s="323">
        <f t="shared" si="163"/>
        <v>5192</v>
      </c>
      <c r="G5194" s="317"/>
      <c r="H5194" s="317"/>
      <c r="I5194" s="317"/>
      <c r="J5194" s="317"/>
      <c r="K5194" s="317"/>
      <c r="L5194" s="317"/>
      <c r="M5194" s="317"/>
      <c r="N5194" s="698"/>
      <c r="O5194" s="318"/>
      <c r="P5194" s="319"/>
      <c r="Q5194" s="320"/>
      <c r="R5194" s="319"/>
      <c r="S5194" s="319"/>
      <c r="T5194" s="320"/>
      <c r="U5194" s="321"/>
      <c r="V5194" s="270"/>
    </row>
    <row r="5195" spans="3:22">
      <c r="C5195" s="1">
        <f>+IF(D5195=1,COUNTIF($D$2:D5195,D5195),0)</f>
        <v>0</v>
      </c>
      <c r="D5195" s="1">
        <f>+COUNTIF($E$2:E5195,E5195)</f>
        <v>2416</v>
      </c>
      <c r="E5195" s="1" t="str">
        <f t="shared" si="162"/>
        <v/>
      </c>
      <c r="F5195" s="323">
        <f t="shared" si="163"/>
        <v>5193</v>
      </c>
      <c r="G5195" s="317"/>
      <c r="H5195" s="317"/>
      <c r="I5195" s="317"/>
      <c r="J5195" s="317"/>
      <c r="K5195" s="317"/>
      <c r="L5195" s="317"/>
      <c r="M5195" s="317"/>
      <c r="N5195" s="698"/>
      <c r="O5195" s="318"/>
      <c r="P5195" s="319"/>
      <c r="Q5195" s="320"/>
      <c r="R5195" s="319"/>
      <c r="S5195" s="319"/>
      <c r="T5195" s="320"/>
      <c r="U5195" s="321"/>
      <c r="V5195" s="270"/>
    </row>
    <row r="5196" spans="3:22">
      <c r="C5196" s="1">
        <f>+IF(D5196=1,COUNTIF($D$2:D5196,D5196),0)</f>
        <v>0</v>
      </c>
      <c r="D5196" s="1">
        <f>+COUNTIF($E$2:E5196,E5196)</f>
        <v>2417</v>
      </c>
      <c r="E5196" s="1" t="str">
        <f t="shared" si="162"/>
        <v/>
      </c>
      <c r="F5196" s="323">
        <f t="shared" si="163"/>
        <v>5194</v>
      </c>
      <c r="G5196" s="317"/>
      <c r="H5196" s="317"/>
      <c r="I5196" s="317"/>
      <c r="J5196" s="317"/>
      <c r="K5196" s="317"/>
      <c r="L5196" s="317"/>
      <c r="M5196" s="317"/>
      <c r="N5196" s="698"/>
      <c r="O5196" s="318"/>
      <c r="P5196" s="319"/>
      <c r="Q5196" s="320"/>
      <c r="R5196" s="319"/>
      <c r="S5196" s="319"/>
      <c r="T5196" s="320"/>
      <c r="U5196" s="321"/>
      <c r="V5196" s="270"/>
    </row>
    <row r="5197" spans="3:22">
      <c r="C5197" s="1">
        <f>+IF(D5197=1,COUNTIF($D$2:D5197,D5197),0)</f>
        <v>0</v>
      </c>
      <c r="D5197" s="1">
        <f>+COUNTIF($E$2:E5197,E5197)</f>
        <v>2418</v>
      </c>
      <c r="E5197" s="1" t="str">
        <f t="shared" si="162"/>
        <v/>
      </c>
      <c r="F5197" s="323">
        <f t="shared" si="163"/>
        <v>5195</v>
      </c>
      <c r="G5197" s="317"/>
      <c r="H5197" s="317"/>
      <c r="I5197" s="317"/>
      <c r="J5197" s="317"/>
      <c r="K5197" s="317"/>
      <c r="L5197" s="317"/>
      <c r="M5197" s="317"/>
      <c r="N5197" s="698"/>
      <c r="O5197" s="318"/>
      <c r="P5197" s="319"/>
      <c r="Q5197" s="320"/>
      <c r="R5197" s="319"/>
      <c r="S5197" s="319"/>
      <c r="T5197" s="320"/>
      <c r="U5197" s="321"/>
      <c r="V5197" s="270"/>
    </row>
    <row r="5198" spans="3:22">
      <c r="C5198" s="1">
        <f>+IF(D5198=1,COUNTIF($D$2:D5198,D5198),0)</f>
        <v>0</v>
      </c>
      <c r="D5198" s="1">
        <f>+COUNTIF($E$2:E5198,E5198)</f>
        <v>2419</v>
      </c>
      <c r="E5198" s="1" t="str">
        <f t="shared" si="162"/>
        <v/>
      </c>
      <c r="F5198" s="323">
        <f t="shared" si="163"/>
        <v>5196</v>
      </c>
      <c r="G5198" s="317"/>
      <c r="H5198" s="317"/>
      <c r="I5198" s="317"/>
      <c r="J5198" s="317"/>
      <c r="K5198" s="317"/>
      <c r="L5198" s="317"/>
      <c r="M5198" s="317"/>
      <c r="N5198" s="698"/>
      <c r="O5198" s="318"/>
      <c r="P5198" s="319"/>
      <c r="Q5198" s="320"/>
      <c r="R5198" s="319"/>
      <c r="S5198" s="319"/>
      <c r="T5198" s="320"/>
      <c r="U5198" s="321"/>
      <c r="V5198" s="270"/>
    </row>
    <row r="5199" spans="3:22">
      <c r="C5199" s="1">
        <f>+IF(D5199=1,COUNTIF($D$2:D5199,D5199),0)</f>
        <v>0</v>
      </c>
      <c r="D5199" s="1">
        <f>+COUNTIF($E$2:E5199,E5199)</f>
        <v>2420</v>
      </c>
      <c r="E5199" s="1" t="str">
        <f t="shared" si="162"/>
        <v/>
      </c>
      <c r="F5199" s="323">
        <f t="shared" si="163"/>
        <v>5197</v>
      </c>
      <c r="G5199" s="317"/>
      <c r="H5199" s="317"/>
      <c r="I5199" s="317"/>
      <c r="J5199" s="317"/>
      <c r="K5199" s="317"/>
      <c r="L5199" s="317"/>
      <c r="M5199" s="317"/>
      <c r="N5199" s="698"/>
      <c r="O5199" s="318"/>
      <c r="P5199" s="319"/>
      <c r="Q5199" s="320"/>
      <c r="R5199" s="319"/>
      <c r="S5199" s="319"/>
      <c r="T5199" s="320"/>
      <c r="U5199" s="321"/>
      <c r="V5199" s="270"/>
    </row>
    <row r="5200" spans="3:22">
      <c r="C5200" s="1">
        <f>+IF(D5200=1,COUNTIF($D$2:D5200,D5200),0)</f>
        <v>0</v>
      </c>
      <c r="D5200" s="1">
        <f>+COUNTIF($E$2:E5200,E5200)</f>
        <v>2421</v>
      </c>
      <c r="E5200" s="1" t="str">
        <f t="shared" si="162"/>
        <v/>
      </c>
      <c r="F5200" s="323">
        <f t="shared" si="163"/>
        <v>5198</v>
      </c>
      <c r="G5200" s="317"/>
      <c r="H5200" s="317"/>
      <c r="I5200" s="317"/>
      <c r="J5200" s="317"/>
      <c r="K5200" s="317"/>
      <c r="L5200" s="317"/>
      <c r="M5200" s="317"/>
      <c r="N5200" s="698"/>
      <c r="O5200" s="318"/>
      <c r="P5200" s="319"/>
      <c r="Q5200" s="320"/>
      <c r="R5200" s="319"/>
      <c r="S5200" s="319"/>
      <c r="T5200" s="320"/>
      <c r="U5200" s="321"/>
      <c r="V5200" s="270"/>
    </row>
    <row r="5201" spans="3:22">
      <c r="C5201" s="1">
        <f>+IF(D5201=1,COUNTIF($D$2:D5201,D5201),0)</f>
        <v>0</v>
      </c>
      <c r="D5201" s="1">
        <f>+COUNTIF($E$2:E5201,E5201)</f>
        <v>2422</v>
      </c>
      <c r="E5201" s="1" t="str">
        <f t="shared" si="162"/>
        <v/>
      </c>
      <c r="F5201" s="323">
        <f t="shared" si="163"/>
        <v>5199</v>
      </c>
      <c r="G5201" s="317"/>
      <c r="H5201" s="317"/>
      <c r="I5201" s="317"/>
      <c r="J5201" s="317"/>
      <c r="K5201" s="317"/>
      <c r="L5201" s="317"/>
      <c r="M5201" s="317"/>
      <c r="N5201" s="698"/>
      <c r="O5201" s="318"/>
      <c r="P5201" s="319"/>
      <c r="Q5201" s="320"/>
      <c r="R5201" s="319"/>
      <c r="S5201" s="319"/>
      <c r="T5201" s="320"/>
      <c r="U5201" s="321"/>
      <c r="V5201" s="270"/>
    </row>
    <row r="5202" spans="3:22">
      <c r="C5202" s="1">
        <f>+IF(D5202=1,COUNTIF($D$2:D5202,D5202),0)</f>
        <v>0</v>
      </c>
      <c r="D5202" s="1">
        <f>+COUNTIF($E$2:E5202,E5202)</f>
        <v>2423</v>
      </c>
      <c r="E5202" s="1" t="str">
        <f t="shared" si="162"/>
        <v/>
      </c>
      <c r="F5202" s="323">
        <f t="shared" si="163"/>
        <v>5200</v>
      </c>
      <c r="G5202" s="317"/>
      <c r="H5202" s="317"/>
      <c r="I5202" s="317"/>
      <c r="J5202" s="317"/>
      <c r="K5202" s="317"/>
      <c r="L5202" s="317"/>
      <c r="M5202" s="317"/>
      <c r="N5202" s="698"/>
      <c r="O5202" s="318"/>
      <c r="P5202" s="319"/>
      <c r="Q5202" s="320"/>
      <c r="R5202" s="319"/>
      <c r="S5202" s="319"/>
      <c r="T5202" s="320"/>
      <c r="U5202" s="321"/>
      <c r="V5202" s="270"/>
    </row>
    <row r="5203" spans="3:22">
      <c r="C5203" s="1">
        <f>+IF(D5203=1,COUNTIF($D$2:D5203,D5203),0)</f>
        <v>0</v>
      </c>
      <c r="D5203" s="1">
        <f>+COUNTIF($E$2:E5203,E5203)</f>
        <v>2424</v>
      </c>
      <c r="E5203" s="1" t="str">
        <f t="shared" si="162"/>
        <v/>
      </c>
      <c r="F5203" s="323">
        <f t="shared" si="163"/>
        <v>5201</v>
      </c>
      <c r="G5203" s="317"/>
      <c r="H5203" s="317"/>
      <c r="I5203" s="317"/>
      <c r="J5203" s="317"/>
      <c r="K5203" s="317"/>
      <c r="L5203" s="317"/>
      <c r="M5203" s="317"/>
      <c r="N5203" s="698"/>
      <c r="O5203" s="318"/>
      <c r="P5203" s="319"/>
      <c r="Q5203" s="320"/>
      <c r="R5203" s="319"/>
      <c r="S5203" s="319"/>
      <c r="T5203" s="320"/>
      <c r="U5203" s="321"/>
      <c r="V5203" s="270"/>
    </row>
    <row r="5204" spans="3:22">
      <c r="C5204" s="1">
        <f>+IF(D5204=1,COUNTIF($D$2:D5204,D5204),0)</f>
        <v>0</v>
      </c>
      <c r="D5204" s="1">
        <f>+COUNTIF($E$2:E5204,E5204)</f>
        <v>2425</v>
      </c>
      <c r="E5204" s="1" t="str">
        <f t="shared" si="162"/>
        <v/>
      </c>
      <c r="F5204" s="323">
        <f t="shared" si="163"/>
        <v>5202</v>
      </c>
      <c r="G5204" s="317"/>
      <c r="H5204" s="317"/>
      <c r="I5204" s="317"/>
      <c r="J5204" s="317"/>
      <c r="K5204" s="317"/>
      <c r="L5204" s="317"/>
      <c r="M5204" s="317"/>
      <c r="N5204" s="698"/>
      <c r="O5204" s="318"/>
      <c r="P5204" s="319"/>
      <c r="Q5204" s="320"/>
      <c r="R5204" s="319"/>
      <c r="S5204" s="319"/>
      <c r="T5204" s="320"/>
      <c r="U5204" s="321"/>
      <c r="V5204" s="270"/>
    </row>
    <row r="5205" spans="3:22">
      <c r="C5205" s="1">
        <f>+IF(D5205=1,COUNTIF($D$2:D5205,D5205),0)</f>
        <v>0</v>
      </c>
      <c r="D5205" s="1">
        <f>+COUNTIF($E$2:E5205,E5205)</f>
        <v>2426</v>
      </c>
      <c r="E5205" s="1" t="str">
        <f t="shared" si="162"/>
        <v/>
      </c>
      <c r="F5205" s="323">
        <f t="shared" si="163"/>
        <v>5203</v>
      </c>
      <c r="G5205" s="317"/>
      <c r="H5205" s="317"/>
      <c r="I5205" s="317"/>
      <c r="J5205" s="317"/>
      <c r="K5205" s="317"/>
      <c r="L5205" s="317"/>
      <c r="M5205" s="317"/>
      <c r="N5205" s="698"/>
      <c r="O5205" s="318"/>
      <c r="P5205" s="319"/>
      <c r="Q5205" s="320"/>
      <c r="R5205" s="319"/>
      <c r="S5205" s="319"/>
      <c r="T5205" s="320"/>
      <c r="U5205" s="321"/>
      <c r="V5205" s="270"/>
    </row>
    <row r="5206" spans="3:22">
      <c r="C5206" s="1">
        <f>+IF(D5206=1,COUNTIF($D$2:D5206,D5206),0)</f>
        <v>0</v>
      </c>
      <c r="D5206" s="1">
        <f>+COUNTIF($E$2:E5206,E5206)</f>
        <v>2427</v>
      </c>
      <c r="E5206" s="1" t="str">
        <f t="shared" si="162"/>
        <v/>
      </c>
      <c r="F5206" s="323">
        <f t="shared" si="163"/>
        <v>5204</v>
      </c>
      <c r="G5206" s="317"/>
      <c r="H5206" s="317"/>
      <c r="I5206" s="317"/>
      <c r="J5206" s="317"/>
      <c r="K5206" s="317"/>
      <c r="L5206" s="317"/>
      <c r="M5206" s="317"/>
      <c r="N5206" s="698"/>
      <c r="O5206" s="318"/>
      <c r="P5206" s="319"/>
      <c r="Q5206" s="320"/>
      <c r="R5206" s="319"/>
      <c r="S5206" s="319"/>
      <c r="T5206" s="320"/>
      <c r="U5206" s="321"/>
      <c r="V5206" s="270"/>
    </row>
    <row r="5207" spans="3:22">
      <c r="C5207" s="1">
        <f>+IF(D5207=1,COUNTIF($D$2:D5207,D5207),0)</f>
        <v>0</v>
      </c>
      <c r="D5207" s="1">
        <f>+COUNTIF($E$2:E5207,E5207)</f>
        <v>2428</v>
      </c>
      <c r="E5207" s="1" t="str">
        <f t="shared" si="162"/>
        <v/>
      </c>
      <c r="F5207" s="323">
        <f t="shared" si="163"/>
        <v>5205</v>
      </c>
      <c r="G5207" s="317"/>
      <c r="H5207" s="317"/>
      <c r="I5207" s="317"/>
      <c r="J5207" s="317"/>
      <c r="K5207" s="317"/>
      <c r="L5207" s="317"/>
      <c r="M5207" s="317"/>
      <c r="N5207" s="698"/>
      <c r="O5207" s="318"/>
      <c r="P5207" s="319"/>
      <c r="Q5207" s="320"/>
      <c r="R5207" s="319"/>
      <c r="S5207" s="319"/>
      <c r="T5207" s="320"/>
      <c r="U5207" s="321"/>
      <c r="V5207" s="270"/>
    </row>
    <row r="5208" spans="3:22">
      <c r="C5208" s="1">
        <f>+IF(D5208=1,COUNTIF($D$2:D5208,D5208),0)</f>
        <v>0</v>
      </c>
      <c r="D5208" s="1">
        <f>+COUNTIF($E$2:E5208,E5208)</f>
        <v>2429</v>
      </c>
      <c r="E5208" s="1" t="str">
        <f t="shared" si="162"/>
        <v/>
      </c>
      <c r="F5208" s="323">
        <f t="shared" si="163"/>
        <v>5206</v>
      </c>
      <c r="G5208" s="317"/>
      <c r="H5208" s="317"/>
      <c r="I5208" s="317"/>
      <c r="J5208" s="317"/>
      <c r="K5208" s="317"/>
      <c r="L5208" s="317"/>
      <c r="M5208" s="317"/>
      <c r="N5208" s="698"/>
      <c r="O5208" s="318"/>
      <c r="P5208" s="319"/>
      <c r="Q5208" s="320"/>
      <c r="R5208" s="319"/>
      <c r="S5208" s="319"/>
      <c r="T5208" s="320"/>
      <c r="U5208" s="321"/>
      <c r="V5208" s="270"/>
    </row>
    <row r="5209" spans="3:22">
      <c r="C5209" s="1">
        <f>+IF(D5209=1,COUNTIF($D$2:D5209,D5209),0)</f>
        <v>0</v>
      </c>
      <c r="D5209" s="1">
        <f>+COUNTIF($E$2:E5209,E5209)</f>
        <v>2430</v>
      </c>
      <c r="E5209" s="1" t="str">
        <f t="shared" si="162"/>
        <v/>
      </c>
      <c r="F5209" s="323">
        <f t="shared" si="163"/>
        <v>5207</v>
      </c>
      <c r="G5209" s="317"/>
      <c r="H5209" s="317"/>
      <c r="I5209" s="317"/>
      <c r="J5209" s="317"/>
      <c r="K5209" s="317"/>
      <c r="L5209" s="317"/>
      <c r="M5209" s="317"/>
      <c r="N5209" s="698"/>
      <c r="O5209" s="318"/>
      <c r="P5209" s="319"/>
      <c r="Q5209" s="320"/>
      <c r="R5209" s="319"/>
      <c r="S5209" s="319"/>
      <c r="T5209" s="320"/>
      <c r="U5209" s="321"/>
      <c r="V5209" s="270"/>
    </row>
    <row r="5210" spans="3:22">
      <c r="C5210" s="1">
        <f>+IF(D5210=1,COUNTIF($D$2:D5210,D5210),0)</f>
        <v>0</v>
      </c>
      <c r="D5210" s="1">
        <f>+COUNTIF($E$2:E5210,E5210)</f>
        <v>2431</v>
      </c>
      <c r="E5210" s="1" t="str">
        <f t="shared" si="162"/>
        <v/>
      </c>
      <c r="F5210" s="323">
        <f t="shared" si="163"/>
        <v>5208</v>
      </c>
      <c r="G5210" s="317"/>
      <c r="H5210" s="317"/>
      <c r="I5210" s="317"/>
      <c r="J5210" s="317"/>
      <c r="K5210" s="317"/>
      <c r="L5210" s="317"/>
      <c r="M5210" s="317"/>
      <c r="N5210" s="698"/>
      <c r="O5210" s="318"/>
      <c r="P5210" s="319"/>
      <c r="Q5210" s="320"/>
      <c r="R5210" s="319"/>
      <c r="S5210" s="319"/>
      <c r="T5210" s="320"/>
      <c r="U5210" s="321"/>
      <c r="V5210" s="270"/>
    </row>
    <row r="5211" spans="3:22">
      <c r="C5211" s="1">
        <f>+IF(D5211=1,COUNTIF($D$2:D5211,D5211),0)</f>
        <v>0</v>
      </c>
      <c r="D5211" s="1">
        <f>+COUNTIF($E$2:E5211,E5211)</f>
        <v>2432</v>
      </c>
      <c r="E5211" s="1" t="str">
        <f t="shared" si="162"/>
        <v/>
      </c>
      <c r="F5211" s="323">
        <f t="shared" si="163"/>
        <v>5209</v>
      </c>
      <c r="G5211" s="317"/>
      <c r="H5211" s="317"/>
      <c r="I5211" s="317"/>
      <c r="J5211" s="317"/>
      <c r="K5211" s="317"/>
      <c r="L5211" s="317"/>
      <c r="M5211" s="317"/>
      <c r="N5211" s="698"/>
      <c r="O5211" s="318"/>
      <c r="P5211" s="319"/>
      <c r="Q5211" s="320"/>
      <c r="R5211" s="319"/>
      <c r="S5211" s="319"/>
      <c r="T5211" s="320"/>
      <c r="U5211" s="321"/>
      <c r="V5211" s="270"/>
    </row>
    <row r="5212" spans="3:22">
      <c r="C5212" s="1">
        <f>+IF(D5212=1,COUNTIF($D$2:D5212,D5212),0)</f>
        <v>0</v>
      </c>
      <c r="D5212" s="1">
        <f>+COUNTIF($E$2:E5212,E5212)</f>
        <v>2433</v>
      </c>
      <c r="E5212" s="1" t="str">
        <f t="shared" si="162"/>
        <v/>
      </c>
      <c r="F5212" s="323">
        <f t="shared" si="163"/>
        <v>5210</v>
      </c>
      <c r="G5212" s="317"/>
      <c r="H5212" s="317"/>
      <c r="I5212" s="317"/>
      <c r="J5212" s="317"/>
      <c r="K5212" s="317"/>
      <c r="L5212" s="317"/>
      <c r="M5212" s="317"/>
      <c r="N5212" s="698"/>
      <c r="O5212" s="318"/>
      <c r="P5212" s="319"/>
      <c r="Q5212" s="320"/>
      <c r="R5212" s="319"/>
      <c r="S5212" s="319"/>
      <c r="T5212" s="320"/>
      <c r="U5212" s="321"/>
      <c r="V5212" s="270"/>
    </row>
    <row r="5213" spans="3:22">
      <c r="C5213" s="1">
        <f>+IF(D5213=1,COUNTIF($D$2:D5213,D5213),0)</f>
        <v>0</v>
      </c>
      <c r="D5213" s="1">
        <f>+COUNTIF($E$2:E5213,E5213)</f>
        <v>2434</v>
      </c>
      <c r="E5213" s="1" t="str">
        <f t="shared" si="162"/>
        <v/>
      </c>
      <c r="F5213" s="323">
        <f t="shared" si="163"/>
        <v>5211</v>
      </c>
      <c r="G5213" s="317"/>
      <c r="H5213" s="317"/>
      <c r="I5213" s="317"/>
      <c r="J5213" s="317"/>
      <c r="K5213" s="317"/>
      <c r="L5213" s="317"/>
      <c r="M5213" s="317"/>
      <c r="N5213" s="698"/>
      <c r="O5213" s="318"/>
      <c r="P5213" s="319"/>
      <c r="Q5213" s="320"/>
      <c r="R5213" s="319"/>
      <c r="S5213" s="319"/>
      <c r="T5213" s="320"/>
      <c r="U5213" s="321"/>
      <c r="V5213" s="270"/>
    </row>
    <row r="5214" spans="3:22">
      <c r="C5214" s="1">
        <f>+IF(D5214=1,COUNTIF($D$2:D5214,D5214),0)</f>
        <v>0</v>
      </c>
      <c r="D5214" s="1">
        <f>+COUNTIF($E$2:E5214,E5214)</f>
        <v>2435</v>
      </c>
      <c r="E5214" s="1" t="str">
        <f t="shared" si="162"/>
        <v/>
      </c>
      <c r="F5214" s="323">
        <f t="shared" si="163"/>
        <v>5212</v>
      </c>
      <c r="G5214" s="317"/>
      <c r="H5214" s="317"/>
      <c r="I5214" s="317"/>
      <c r="J5214" s="317"/>
      <c r="K5214" s="317"/>
      <c r="L5214" s="317"/>
      <c r="M5214" s="317"/>
      <c r="N5214" s="698"/>
      <c r="O5214" s="318"/>
      <c r="P5214" s="319"/>
      <c r="Q5214" s="320"/>
      <c r="R5214" s="319"/>
      <c r="S5214" s="319"/>
      <c r="T5214" s="320"/>
      <c r="U5214" s="321"/>
      <c r="V5214" s="270"/>
    </row>
    <row r="5215" spans="3:22">
      <c r="C5215" s="1">
        <f>+IF(D5215=1,COUNTIF($D$2:D5215,D5215),0)</f>
        <v>0</v>
      </c>
      <c r="D5215" s="1">
        <f>+COUNTIF($E$2:E5215,E5215)</f>
        <v>2436</v>
      </c>
      <c r="E5215" s="1" t="str">
        <f t="shared" si="162"/>
        <v/>
      </c>
      <c r="F5215" s="323">
        <f t="shared" si="163"/>
        <v>5213</v>
      </c>
      <c r="G5215" s="317"/>
      <c r="H5215" s="317"/>
      <c r="I5215" s="317"/>
      <c r="J5215" s="317"/>
      <c r="K5215" s="317"/>
      <c r="L5215" s="317"/>
      <c r="M5215" s="317"/>
      <c r="N5215" s="698"/>
      <c r="O5215" s="318"/>
      <c r="P5215" s="319"/>
      <c r="Q5215" s="320"/>
      <c r="R5215" s="319"/>
      <c r="S5215" s="319"/>
      <c r="T5215" s="320"/>
      <c r="U5215" s="321"/>
      <c r="V5215" s="270"/>
    </row>
    <row r="5216" spans="3:22">
      <c r="C5216" s="1">
        <f>+IF(D5216=1,COUNTIF($D$2:D5216,D5216),0)</f>
        <v>0</v>
      </c>
      <c r="D5216" s="1">
        <f>+COUNTIF($E$2:E5216,E5216)</f>
        <v>2437</v>
      </c>
      <c r="E5216" s="1" t="str">
        <f t="shared" si="162"/>
        <v/>
      </c>
      <c r="F5216" s="323">
        <f t="shared" si="163"/>
        <v>5214</v>
      </c>
      <c r="G5216" s="317"/>
      <c r="H5216" s="317"/>
      <c r="I5216" s="317"/>
      <c r="J5216" s="317"/>
      <c r="K5216" s="317"/>
      <c r="L5216" s="317"/>
      <c r="M5216" s="317"/>
      <c r="N5216" s="698"/>
      <c r="O5216" s="318"/>
      <c r="P5216" s="319"/>
      <c r="Q5216" s="320"/>
      <c r="R5216" s="319"/>
      <c r="S5216" s="319"/>
      <c r="T5216" s="320"/>
      <c r="U5216" s="321"/>
      <c r="V5216" s="270"/>
    </row>
    <row r="5217" spans="3:22">
      <c r="C5217" s="1">
        <f>+IF(D5217=1,COUNTIF($D$2:D5217,D5217),0)</f>
        <v>0</v>
      </c>
      <c r="D5217" s="1">
        <f>+COUNTIF($E$2:E5217,E5217)</f>
        <v>2438</v>
      </c>
      <c r="E5217" s="1" t="str">
        <f t="shared" si="162"/>
        <v/>
      </c>
      <c r="F5217" s="323">
        <f t="shared" si="163"/>
        <v>5215</v>
      </c>
      <c r="G5217" s="317"/>
      <c r="H5217" s="317"/>
      <c r="I5217" s="317"/>
      <c r="J5217" s="317"/>
      <c r="K5217" s="317"/>
      <c r="L5217" s="317"/>
      <c r="M5217" s="317"/>
      <c r="N5217" s="698"/>
      <c r="O5217" s="318"/>
      <c r="P5217" s="319"/>
      <c r="Q5217" s="320"/>
      <c r="R5217" s="319"/>
      <c r="S5217" s="319"/>
      <c r="T5217" s="320"/>
      <c r="U5217" s="321"/>
      <c r="V5217" s="270"/>
    </row>
    <row r="5218" spans="3:22">
      <c r="C5218" s="1">
        <f>+IF(D5218=1,COUNTIF($D$2:D5218,D5218),0)</f>
        <v>0</v>
      </c>
      <c r="D5218" s="1">
        <f>+COUNTIF($E$2:E5218,E5218)</f>
        <v>2439</v>
      </c>
      <c r="E5218" s="1" t="str">
        <f t="shared" si="162"/>
        <v/>
      </c>
      <c r="F5218" s="323">
        <f t="shared" si="163"/>
        <v>5216</v>
      </c>
      <c r="G5218" s="317"/>
      <c r="H5218" s="317"/>
      <c r="I5218" s="317"/>
      <c r="J5218" s="317"/>
      <c r="K5218" s="317"/>
      <c r="L5218" s="317"/>
      <c r="M5218" s="317"/>
      <c r="N5218" s="698"/>
      <c r="O5218" s="318"/>
      <c r="P5218" s="319"/>
      <c r="Q5218" s="320"/>
      <c r="R5218" s="319"/>
      <c r="S5218" s="319"/>
      <c r="T5218" s="320"/>
      <c r="U5218" s="321"/>
      <c r="V5218" s="270"/>
    </row>
    <row r="5219" spans="3:22">
      <c r="C5219" s="1">
        <f>+IF(D5219=1,COUNTIF($D$2:D5219,D5219),0)</f>
        <v>0</v>
      </c>
      <c r="D5219" s="1">
        <f>+COUNTIF($E$2:E5219,E5219)</f>
        <v>2440</v>
      </c>
      <c r="E5219" s="1" t="str">
        <f t="shared" si="162"/>
        <v/>
      </c>
      <c r="F5219" s="323">
        <f t="shared" si="163"/>
        <v>5217</v>
      </c>
      <c r="G5219" s="317"/>
      <c r="H5219" s="317"/>
      <c r="I5219" s="317"/>
      <c r="J5219" s="317"/>
      <c r="K5219" s="317"/>
      <c r="L5219" s="317"/>
      <c r="M5219" s="317"/>
      <c r="N5219" s="698"/>
      <c r="O5219" s="318"/>
      <c r="P5219" s="319"/>
      <c r="Q5219" s="320"/>
      <c r="R5219" s="319"/>
      <c r="S5219" s="319"/>
      <c r="T5219" s="320"/>
      <c r="U5219" s="321"/>
      <c r="V5219" s="270"/>
    </row>
    <row r="5220" spans="3:22">
      <c r="C5220" s="1">
        <f>+IF(D5220=1,COUNTIF($D$2:D5220,D5220),0)</f>
        <v>0</v>
      </c>
      <c r="D5220" s="1">
        <f>+COUNTIF($E$2:E5220,E5220)</f>
        <v>2441</v>
      </c>
      <c r="E5220" s="1" t="str">
        <f t="shared" si="162"/>
        <v/>
      </c>
      <c r="F5220" s="323">
        <f t="shared" si="163"/>
        <v>5218</v>
      </c>
      <c r="G5220" s="317"/>
      <c r="H5220" s="317"/>
      <c r="I5220" s="317"/>
      <c r="J5220" s="317"/>
      <c r="K5220" s="317"/>
      <c r="L5220" s="317"/>
      <c r="M5220" s="317"/>
      <c r="N5220" s="698"/>
      <c r="O5220" s="318"/>
      <c r="P5220" s="319"/>
      <c r="Q5220" s="320"/>
      <c r="R5220" s="319"/>
      <c r="S5220" s="319"/>
      <c r="T5220" s="320"/>
      <c r="U5220" s="321"/>
      <c r="V5220" s="270"/>
    </row>
    <row r="5221" spans="3:22">
      <c r="C5221" s="1">
        <f>+IF(D5221=1,COUNTIF($D$2:D5221,D5221),0)</f>
        <v>0</v>
      </c>
      <c r="D5221" s="1">
        <f>+COUNTIF($E$2:E5221,E5221)</f>
        <v>2442</v>
      </c>
      <c r="E5221" s="1" t="str">
        <f t="shared" ref="E5221:E5284" si="164">+K5221&amp;N5221</f>
        <v/>
      </c>
      <c r="F5221" s="323">
        <f t="shared" si="163"/>
        <v>5219</v>
      </c>
      <c r="G5221" s="317"/>
      <c r="H5221" s="317"/>
      <c r="I5221" s="317"/>
      <c r="J5221" s="317"/>
      <c r="K5221" s="317"/>
      <c r="L5221" s="317"/>
      <c r="M5221" s="317"/>
      <c r="N5221" s="698"/>
      <c r="O5221" s="318"/>
      <c r="P5221" s="319"/>
      <c r="Q5221" s="320"/>
      <c r="R5221" s="319"/>
      <c r="S5221" s="319"/>
      <c r="T5221" s="320"/>
      <c r="U5221" s="321"/>
      <c r="V5221" s="270"/>
    </row>
    <row r="5222" spans="3:22">
      <c r="C5222" s="1">
        <f>+IF(D5222=1,COUNTIF($D$2:D5222,D5222),0)</f>
        <v>0</v>
      </c>
      <c r="D5222" s="1">
        <f>+COUNTIF($E$2:E5222,E5222)</f>
        <v>2443</v>
      </c>
      <c r="E5222" s="1" t="str">
        <f t="shared" si="164"/>
        <v/>
      </c>
      <c r="F5222" s="323">
        <f t="shared" si="163"/>
        <v>5220</v>
      </c>
      <c r="G5222" s="317"/>
      <c r="H5222" s="317"/>
      <c r="I5222" s="317"/>
      <c r="J5222" s="317"/>
      <c r="K5222" s="317"/>
      <c r="L5222" s="317"/>
      <c r="M5222" s="317"/>
      <c r="N5222" s="698"/>
      <c r="O5222" s="318"/>
      <c r="P5222" s="319"/>
      <c r="Q5222" s="320"/>
      <c r="R5222" s="319"/>
      <c r="S5222" s="319"/>
      <c r="T5222" s="320"/>
      <c r="U5222" s="321"/>
      <c r="V5222" s="270"/>
    </row>
    <row r="5223" spans="3:22">
      <c r="C5223" s="1">
        <f>+IF(D5223=1,COUNTIF($D$2:D5223,D5223),0)</f>
        <v>0</v>
      </c>
      <c r="D5223" s="1">
        <f>+COUNTIF($E$2:E5223,E5223)</f>
        <v>2444</v>
      </c>
      <c r="E5223" s="1" t="str">
        <f t="shared" si="164"/>
        <v/>
      </c>
      <c r="F5223" s="323">
        <f t="shared" si="163"/>
        <v>5221</v>
      </c>
      <c r="G5223" s="317"/>
      <c r="H5223" s="317"/>
      <c r="I5223" s="317"/>
      <c r="J5223" s="317"/>
      <c r="K5223" s="317"/>
      <c r="L5223" s="317"/>
      <c r="M5223" s="317"/>
      <c r="N5223" s="698"/>
      <c r="O5223" s="318"/>
      <c r="P5223" s="319"/>
      <c r="Q5223" s="320"/>
      <c r="R5223" s="319"/>
      <c r="S5223" s="319"/>
      <c r="T5223" s="320"/>
      <c r="U5223" s="321"/>
      <c r="V5223" s="270"/>
    </row>
    <row r="5224" spans="3:22">
      <c r="C5224" s="1">
        <f>+IF(D5224=1,COUNTIF($D$2:D5224,D5224),0)</f>
        <v>0</v>
      </c>
      <c r="D5224" s="1">
        <f>+COUNTIF($E$2:E5224,E5224)</f>
        <v>2445</v>
      </c>
      <c r="E5224" s="1" t="str">
        <f t="shared" si="164"/>
        <v/>
      </c>
      <c r="F5224" s="323">
        <f t="shared" si="163"/>
        <v>5222</v>
      </c>
      <c r="G5224" s="317"/>
      <c r="H5224" s="317"/>
      <c r="I5224" s="317"/>
      <c r="J5224" s="317"/>
      <c r="K5224" s="317"/>
      <c r="L5224" s="317"/>
      <c r="M5224" s="317"/>
      <c r="N5224" s="698"/>
      <c r="O5224" s="318"/>
      <c r="P5224" s="319"/>
      <c r="Q5224" s="320"/>
      <c r="R5224" s="319"/>
      <c r="S5224" s="319"/>
      <c r="T5224" s="320"/>
      <c r="U5224" s="321"/>
      <c r="V5224" s="270"/>
    </row>
    <row r="5225" spans="3:22">
      <c r="C5225" s="1">
        <f>+IF(D5225=1,COUNTIF($D$2:D5225,D5225),0)</f>
        <v>0</v>
      </c>
      <c r="D5225" s="1">
        <f>+COUNTIF($E$2:E5225,E5225)</f>
        <v>2446</v>
      </c>
      <c r="E5225" s="1" t="str">
        <f t="shared" si="164"/>
        <v/>
      </c>
      <c r="F5225" s="323">
        <f t="shared" si="163"/>
        <v>5223</v>
      </c>
      <c r="G5225" s="317"/>
      <c r="H5225" s="317"/>
      <c r="I5225" s="317"/>
      <c r="J5225" s="317"/>
      <c r="K5225" s="317"/>
      <c r="L5225" s="317"/>
      <c r="M5225" s="317"/>
      <c r="N5225" s="698"/>
      <c r="O5225" s="318"/>
      <c r="P5225" s="319"/>
      <c r="Q5225" s="320"/>
      <c r="R5225" s="319"/>
      <c r="S5225" s="319"/>
      <c r="T5225" s="320"/>
      <c r="U5225" s="321"/>
      <c r="V5225" s="270"/>
    </row>
    <row r="5226" spans="3:22">
      <c r="C5226" s="1">
        <f>+IF(D5226=1,COUNTIF($D$2:D5226,D5226),0)</f>
        <v>0</v>
      </c>
      <c r="D5226" s="1">
        <f>+COUNTIF($E$2:E5226,E5226)</f>
        <v>2447</v>
      </c>
      <c r="E5226" s="1" t="str">
        <f t="shared" si="164"/>
        <v/>
      </c>
      <c r="F5226" s="323">
        <f t="shared" si="163"/>
        <v>5224</v>
      </c>
      <c r="G5226" s="317"/>
      <c r="H5226" s="317"/>
      <c r="I5226" s="317"/>
      <c r="J5226" s="317"/>
      <c r="K5226" s="317"/>
      <c r="L5226" s="317"/>
      <c r="M5226" s="317"/>
      <c r="N5226" s="698"/>
      <c r="O5226" s="318"/>
      <c r="P5226" s="319"/>
      <c r="Q5226" s="320"/>
      <c r="R5226" s="319"/>
      <c r="S5226" s="319"/>
      <c r="T5226" s="320"/>
      <c r="U5226" s="321"/>
      <c r="V5226" s="270"/>
    </row>
    <row r="5227" spans="3:22">
      <c r="C5227" s="1">
        <f>+IF(D5227=1,COUNTIF($D$2:D5227,D5227),0)</f>
        <v>0</v>
      </c>
      <c r="D5227" s="1">
        <f>+COUNTIF($E$2:E5227,E5227)</f>
        <v>2448</v>
      </c>
      <c r="E5227" s="1" t="str">
        <f t="shared" si="164"/>
        <v/>
      </c>
      <c r="F5227" s="323">
        <f t="shared" si="163"/>
        <v>5225</v>
      </c>
      <c r="G5227" s="317"/>
      <c r="H5227" s="317"/>
      <c r="I5227" s="317"/>
      <c r="J5227" s="317"/>
      <c r="K5227" s="317"/>
      <c r="L5227" s="317"/>
      <c r="M5227" s="317"/>
      <c r="N5227" s="698"/>
      <c r="O5227" s="318"/>
      <c r="P5227" s="319"/>
      <c r="Q5227" s="320"/>
      <c r="R5227" s="319"/>
      <c r="S5227" s="319"/>
      <c r="T5227" s="320"/>
      <c r="U5227" s="321"/>
      <c r="V5227" s="270"/>
    </row>
    <row r="5228" spans="3:22">
      <c r="C5228" s="1">
        <f>+IF(D5228=1,COUNTIF($D$2:D5228,D5228),0)</f>
        <v>0</v>
      </c>
      <c r="D5228" s="1">
        <f>+COUNTIF($E$2:E5228,E5228)</f>
        <v>2449</v>
      </c>
      <c r="E5228" s="1" t="str">
        <f t="shared" si="164"/>
        <v/>
      </c>
      <c r="F5228" s="323">
        <f t="shared" si="163"/>
        <v>5226</v>
      </c>
      <c r="G5228" s="317"/>
      <c r="H5228" s="317"/>
      <c r="I5228" s="317"/>
      <c r="J5228" s="317"/>
      <c r="K5228" s="317"/>
      <c r="L5228" s="317"/>
      <c r="M5228" s="317"/>
      <c r="N5228" s="698"/>
      <c r="O5228" s="318"/>
      <c r="P5228" s="319"/>
      <c r="Q5228" s="320"/>
      <c r="R5228" s="319"/>
      <c r="S5228" s="319"/>
      <c r="T5228" s="320"/>
      <c r="U5228" s="321"/>
      <c r="V5228" s="270"/>
    </row>
    <row r="5229" spans="3:22">
      <c r="C5229" s="1">
        <f>+IF(D5229=1,COUNTIF($D$2:D5229,D5229),0)</f>
        <v>0</v>
      </c>
      <c r="D5229" s="1">
        <f>+COUNTIF($E$2:E5229,E5229)</f>
        <v>2450</v>
      </c>
      <c r="E5229" s="1" t="str">
        <f t="shared" si="164"/>
        <v/>
      </c>
      <c r="F5229" s="323">
        <f t="shared" si="163"/>
        <v>5227</v>
      </c>
      <c r="G5229" s="317"/>
      <c r="H5229" s="317"/>
      <c r="I5229" s="317"/>
      <c r="J5229" s="317"/>
      <c r="K5229" s="317"/>
      <c r="L5229" s="317"/>
      <c r="M5229" s="317"/>
      <c r="N5229" s="698"/>
      <c r="O5229" s="318"/>
      <c r="P5229" s="319"/>
      <c r="Q5229" s="320"/>
      <c r="R5229" s="319"/>
      <c r="S5229" s="319"/>
      <c r="T5229" s="320"/>
      <c r="U5229" s="321"/>
      <c r="V5229" s="270"/>
    </row>
    <row r="5230" spans="3:22">
      <c r="C5230" s="1">
        <f>+IF(D5230=1,COUNTIF($D$2:D5230,D5230),0)</f>
        <v>0</v>
      </c>
      <c r="D5230" s="1">
        <f>+COUNTIF($E$2:E5230,E5230)</f>
        <v>2451</v>
      </c>
      <c r="E5230" s="1" t="str">
        <f t="shared" si="164"/>
        <v/>
      </c>
      <c r="F5230" s="323">
        <f t="shared" si="163"/>
        <v>5228</v>
      </c>
      <c r="G5230" s="317"/>
      <c r="H5230" s="317"/>
      <c r="I5230" s="317"/>
      <c r="J5230" s="317"/>
      <c r="K5230" s="317"/>
      <c r="L5230" s="317"/>
      <c r="M5230" s="317"/>
      <c r="N5230" s="698"/>
      <c r="O5230" s="318"/>
      <c r="P5230" s="319"/>
      <c r="Q5230" s="320"/>
      <c r="R5230" s="319"/>
      <c r="S5230" s="319"/>
      <c r="T5230" s="320"/>
      <c r="U5230" s="321"/>
      <c r="V5230" s="270"/>
    </row>
    <row r="5231" spans="3:22">
      <c r="C5231" s="1">
        <f>+IF(D5231=1,COUNTIF($D$2:D5231,D5231),0)</f>
        <v>0</v>
      </c>
      <c r="D5231" s="1">
        <f>+COUNTIF($E$2:E5231,E5231)</f>
        <v>2452</v>
      </c>
      <c r="E5231" s="1" t="str">
        <f t="shared" si="164"/>
        <v/>
      </c>
      <c r="F5231" s="323">
        <f t="shared" si="163"/>
        <v>5229</v>
      </c>
      <c r="G5231" s="317"/>
      <c r="H5231" s="317"/>
      <c r="I5231" s="317"/>
      <c r="J5231" s="317"/>
      <c r="K5231" s="317"/>
      <c r="L5231" s="317"/>
      <c r="M5231" s="317"/>
      <c r="N5231" s="698"/>
      <c r="O5231" s="318"/>
      <c r="P5231" s="319"/>
      <c r="Q5231" s="320"/>
      <c r="R5231" s="319"/>
      <c r="S5231" s="319"/>
      <c r="T5231" s="320"/>
      <c r="U5231" s="321"/>
      <c r="V5231" s="270"/>
    </row>
    <row r="5232" spans="3:22">
      <c r="C5232" s="1">
        <f>+IF(D5232=1,COUNTIF($D$2:D5232,D5232),0)</f>
        <v>0</v>
      </c>
      <c r="D5232" s="1">
        <f>+COUNTIF($E$2:E5232,E5232)</f>
        <v>2453</v>
      </c>
      <c r="E5232" s="1" t="str">
        <f t="shared" si="164"/>
        <v/>
      </c>
      <c r="F5232" s="323">
        <f t="shared" si="163"/>
        <v>5230</v>
      </c>
      <c r="G5232" s="317"/>
      <c r="H5232" s="317"/>
      <c r="I5232" s="317"/>
      <c r="J5232" s="317"/>
      <c r="K5232" s="317"/>
      <c r="L5232" s="317"/>
      <c r="M5232" s="317"/>
      <c r="N5232" s="698"/>
      <c r="O5232" s="318"/>
      <c r="P5232" s="319"/>
      <c r="Q5232" s="320"/>
      <c r="R5232" s="319"/>
      <c r="S5232" s="319"/>
      <c r="T5232" s="320"/>
      <c r="U5232" s="321"/>
      <c r="V5232" s="270"/>
    </row>
    <row r="5233" spans="3:22">
      <c r="C5233" s="1">
        <f>+IF(D5233=1,COUNTIF($D$2:D5233,D5233),0)</f>
        <v>0</v>
      </c>
      <c r="D5233" s="1">
        <f>+COUNTIF($E$2:E5233,E5233)</f>
        <v>2454</v>
      </c>
      <c r="E5233" s="1" t="str">
        <f t="shared" si="164"/>
        <v/>
      </c>
      <c r="F5233" s="323">
        <f t="shared" si="163"/>
        <v>5231</v>
      </c>
      <c r="G5233" s="317"/>
      <c r="H5233" s="317"/>
      <c r="I5233" s="317"/>
      <c r="J5233" s="317"/>
      <c r="K5233" s="317"/>
      <c r="L5233" s="317"/>
      <c r="M5233" s="317"/>
      <c r="N5233" s="698"/>
      <c r="O5233" s="318"/>
      <c r="P5233" s="319"/>
      <c r="Q5233" s="320"/>
      <c r="R5233" s="319"/>
      <c r="S5233" s="319"/>
      <c r="T5233" s="320"/>
      <c r="U5233" s="321"/>
      <c r="V5233" s="270"/>
    </row>
    <row r="5234" spans="3:22">
      <c r="C5234" s="1">
        <f>+IF(D5234=1,COUNTIF($D$2:D5234,D5234),0)</f>
        <v>0</v>
      </c>
      <c r="D5234" s="1">
        <f>+COUNTIF($E$2:E5234,E5234)</f>
        <v>2455</v>
      </c>
      <c r="E5234" s="1" t="str">
        <f t="shared" si="164"/>
        <v/>
      </c>
      <c r="F5234" s="323">
        <f t="shared" si="163"/>
        <v>5232</v>
      </c>
      <c r="G5234" s="317"/>
      <c r="H5234" s="317"/>
      <c r="I5234" s="317"/>
      <c r="J5234" s="317"/>
      <c r="K5234" s="317"/>
      <c r="L5234" s="317"/>
      <c r="M5234" s="317"/>
      <c r="N5234" s="698"/>
      <c r="O5234" s="318"/>
      <c r="P5234" s="319"/>
      <c r="Q5234" s="320"/>
      <c r="R5234" s="319"/>
      <c r="S5234" s="319"/>
      <c r="T5234" s="320"/>
      <c r="U5234" s="321"/>
      <c r="V5234" s="270"/>
    </row>
    <row r="5235" spans="3:22">
      <c r="C5235" s="1">
        <f>+IF(D5235=1,COUNTIF($D$2:D5235,D5235),0)</f>
        <v>0</v>
      </c>
      <c r="D5235" s="1">
        <f>+COUNTIF($E$2:E5235,E5235)</f>
        <v>2456</v>
      </c>
      <c r="E5235" s="1" t="str">
        <f t="shared" si="164"/>
        <v/>
      </c>
      <c r="F5235" s="323">
        <f t="shared" si="163"/>
        <v>5233</v>
      </c>
      <c r="G5235" s="317"/>
      <c r="H5235" s="317"/>
      <c r="I5235" s="317"/>
      <c r="J5235" s="317"/>
      <c r="K5235" s="317"/>
      <c r="L5235" s="317"/>
      <c r="M5235" s="317"/>
      <c r="N5235" s="698"/>
      <c r="O5235" s="318"/>
      <c r="P5235" s="319"/>
      <c r="Q5235" s="320"/>
      <c r="R5235" s="319"/>
      <c r="S5235" s="319"/>
      <c r="T5235" s="320"/>
      <c r="U5235" s="321"/>
      <c r="V5235" s="270"/>
    </row>
    <row r="5236" spans="3:22">
      <c r="C5236" s="1">
        <f>+IF(D5236=1,COUNTIF($D$2:D5236,D5236),0)</f>
        <v>0</v>
      </c>
      <c r="D5236" s="1">
        <f>+COUNTIF($E$2:E5236,E5236)</f>
        <v>2457</v>
      </c>
      <c r="E5236" s="1" t="str">
        <f t="shared" si="164"/>
        <v/>
      </c>
      <c r="F5236" s="323">
        <f t="shared" si="163"/>
        <v>5234</v>
      </c>
      <c r="G5236" s="317"/>
      <c r="H5236" s="317"/>
      <c r="I5236" s="317"/>
      <c r="J5236" s="317"/>
      <c r="K5236" s="317"/>
      <c r="L5236" s="317"/>
      <c r="M5236" s="317"/>
      <c r="N5236" s="698"/>
      <c r="O5236" s="318"/>
      <c r="P5236" s="319"/>
      <c r="Q5236" s="320"/>
      <c r="R5236" s="319"/>
      <c r="S5236" s="319"/>
      <c r="T5236" s="320"/>
      <c r="U5236" s="321"/>
      <c r="V5236" s="270"/>
    </row>
    <row r="5237" spans="3:22">
      <c r="C5237" s="1">
        <f>+IF(D5237=1,COUNTIF($D$2:D5237,D5237),0)</f>
        <v>0</v>
      </c>
      <c r="D5237" s="1">
        <f>+COUNTIF($E$2:E5237,E5237)</f>
        <v>2458</v>
      </c>
      <c r="E5237" s="1" t="str">
        <f t="shared" si="164"/>
        <v/>
      </c>
      <c r="F5237" s="323">
        <f t="shared" si="163"/>
        <v>5235</v>
      </c>
      <c r="G5237" s="317"/>
      <c r="H5237" s="317"/>
      <c r="I5237" s="317"/>
      <c r="J5237" s="317"/>
      <c r="K5237" s="317"/>
      <c r="L5237" s="317"/>
      <c r="M5237" s="317"/>
      <c r="N5237" s="698"/>
      <c r="O5237" s="318"/>
      <c r="P5237" s="319"/>
      <c r="Q5237" s="320"/>
      <c r="R5237" s="319"/>
      <c r="S5237" s="319"/>
      <c r="T5237" s="320"/>
      <c r="U5237" s="321"/>
      <c r="V5237" s="270"/>
    </row>
    <row r="5238" spans="3:22">
      <c r="C5238" s="1">
        <f>+IF(D5238=1,COUNTIF($D$2:D5238,D5238),0)</f>
        <v>0</v>
      </c>
      <c r="D5238" s="1">
        <f>+COUNTIF($E$2:E5238,E5238)</f>
        <v>2459</v>
      </c>
      <c r="E5238" s="1" t="str">
        <f t="shared" si="164"/>
        <v/>
      </c>
      <c r="F5238" s="323">
        <f t="shared" si="163"/>
        <v>5236</v>
      </c>
      <c r="G5238" s="317"/>
      <c r="H5238" s="317"/>
      <c r="I5238" s="317"/>
      <c r="J5238" s="317"/>
      <c r="K5238" s="317"/>
      <c r="L5238" s="317"/>
      <c r="M5238" s="317"/>
      <c r="N5238" s="698"/>
      <c r="O5238" s="318"/>
      <c r="P5238" s="319"/>
      <c r="Q5238" s="320"/>
      <c r="R5238" s="319"/>
      <c r="S5238" s="319"/>
      <c r="T5238" s="320"/>
      <c r="U5238" s="321"/>
      <c r="V5238" s="270"/>
    </row>
    <row r="5239" spans="3:22">
      <c r="C5239" s="1">
        <f>+IF(D5239=1,COUNTIF($D$2:D5239,D5239),0)</f>
        <v>0</v>
      </c>
      <c r="D5239" s="1">
        <f>+COUNTIF($E$2:E5239,E5239)</f>
        <v>2460</v>
      </c>
      <c r="E5239" s="1" t="str">
        <f t="shared" si="164"/>
        <v/>
      </c>
      <c r="F5239" s="323">
        <f t="shared" si="163"/>
        <v>5237</v>
      </c>
      <c r="G5239" s="317"/>
      <c r="H5239" s="317"/>
      <c r="I5239" s="317"/>
      <c r="J5239" s="317"/>
      <c r="K5239" s="317"/>
      <c r="L5239" s="317"/>
      <c r="M5239" s="317"/>
      <c r="N5239" s="698"/>
      <c r="O5239" s="318"/>
      <c r="P5239" s="319"/>
      <c r="Q5239" s="320"/>
      <c r="R5239" s="319"/>
      <c r="S5239" s="319"/>
      <c r="T5239" s="320"/>
      <c r="U5239" s="321"/>
      <c r="V5239" s="270"/>
    </row>
    <row r="5240" spans="3:22">
      <c r="C5240" s="1">
        <f>+IF(D5240=1,COUNTIF($D$2:D5240,D5240),0)</f>
        <v>0</v>
      </c>
      <c r="D5240" s="1">
        <f>+COUNTIF($E$2:E5240,E5240)</f>
        <v>2461</v>
      </c>
      <c r="E5240" s="1" t="str">
        <f t="shared" si="164"/>
        <v/>
      </c>
      <c r="F5240" s="323">
        <f t="shared" si="163"/>
        <v>5238</v>
      </c>
      <c r="G5240" s="317"/>
      <c r="H5240" s="317"/>
      <c r="I5240" s="317"/>
      <c r="J5240" s="317"/>
      <c r="K5240" s="317"/>
      <c r="L5240" s="317"/>
      <c r="M5240" s="317"/>
      <c r="N5240" s="698"/>
      <c r="O5240" s="318"/>
      <c r="P5240" s="319"/>
      <c r="Q5240" s="320"/>
      <c r="R5240" s="319"/>
      <c r="S5240" s="319"/>
      <c r="T5240" s="320"/>
      <c r="U5240" s="321"/>
      <c r="V5240" s="270"/>
    </row>
    <row r="5241" spans="3:22">
      <c r="C5241" s="1">
        <f>+IF(D5241=1,COUNTIF($D$2:D5241,D5241),0)</f>
        <v>0</v>
      </c>
      <c r="D5241" s="1">
        <f>+COUNTIF($E$2:E5241,E5241)</f>
        <v>2462</v>
      </c>
      <c r="E5241" s="1" t="str">
        <f t="shared" si="164"/>
        <v/>
      </c>
      <c r="F5241" s="323">
        <f t="shared" si="163"/>
        <v>5239</v>
      </c>
      <c r="G5241" s="317"/>
      <c r="H5241" s="317"/>
      <c r="I5241" s="317"/>
      <c r="J5241" s="317"/>
      <c r="K5241" s="317"/>
      <c r="L5241" s="317"/>
      <c r="M5241" s="317"/>
      <c r="N5241" s="698"/>
      <c r="O5241" s="318"/>
      <c r="P5241" s="319"/>
      <c r="Q5241" s="320"/>
      <c r="R5241" s="319"/>
      <c r="S5241" s="319"/>
      <c r="T5241" s="320"/>
      <c r="U5241" s="321"/>
      <c r="V5241" s="270"/>
    </row>
    <row r="5242" spans="3:22">
      <c r="C5242" s="1">
        <f>+IF(D5242=1,COUNTIF($D$2:D5242,D5242),0)</f>
        <v>0</v>
      </c>
      <c r="D5242" s="1">
        <f>+COUNTIF($E$2:E5242,E5242)</f>
        <v>2463</v>
      </c>
      <c r="E5242" s="1" t="str">
        <f t="shared" si="164"/>
        <v/>
      </c>
      <c r="F5242" s="323">
        <f t="shared" si="163"/>
        <v>5240</v>
      </c>
      <c r="G5242" s="317"/>
      <c r="H5242" s="317"/>
      <c r="I5242" s="317"/>
      <c r="J5242" s="317"/>
      <c r="K5242" s="317"/>
      <c r="L5242" s="317"/>
      <c r="M5242" s="317"/>
      <c r="N5242" s="698"/>
      <c r="O5242" s="318"/>
      <c r="P5242" s="319"/>
      <c r="Q5242" s="320"/>
      <c r="R5242" s="319"/>
      <c r="S5242" s="319"/>
      <c r="T5242" s="320"/>
      <c r="U5242" s="321"/>
      <c r="V5242" s="270"/>
    </row>
    <row r="5243" spans="3:22">
      <c r="C5243" s="1">
        <f>+IF(D5243=1,COUNTIF($D$2:D5243,D5243),0)</f>
        <v>0</v>
      </c>
      <c r="D5243" s="1">
        <f>+COUNTIF($E$2:E5243,E5243)</f>
        <v>2464</v>
      </c>
      <c r="E5243" s="1" t="str">
        <f t="shared" si="164"/>
        <v/>
      </c>
      <c r="F5243" s="323">
        <f t="shared" si="163"/>
        <v>5241</v>
      </c>
      <c r="G5243" s="317"/>
      <c r="H5243" s="317"/>
      <c r="I5243" s="317"/>
      <c r="J5243" s="317"/>
      <c r="K5243" s="317"/>
      <c r="L5243" s="317"/>
      <c r="M5243" s="317"/>
      <c r="N5243" s="698"/>
      <c r="O5243" s="318"/>
      <c r="P5243" s="319"/>
      <c r="Q5243" s="320"/>
      <c r="R5243" s="319"/>
      <c r="S5243" s="319"/>
      <c r="T5243" s="320"/>
      <c r="U5243" s="321"/>
      <c r="V5243" s="270"/>
    </row>
    <row r="5244" spans="3:22">
      <c r="C5244" s="1">
        <f>+IF(D5244=1,COUNTIF($D$2:D5244,D5244),0)</f>
        <v>0</v>
      </c>
      <c r="D5244" s="1">
        <f>+COUNTIF($E$2:E5244,E5244)</f>
        <v>2465</v>
      </c>
      <c r="E5244" s="1" t="str">
        <f t="shared" si="164"/>
        <v/>
      </c>
      <c r="F5244" s="323">
        <f t="shared" si="163"/>
        <v>5242</v>
      </c>
      <c r="G5244" s="317"/>
      <c r="H5244" s="317"/>
      <c r="I5244" s="317"/>
      <c r="J5244" s="317"/>
      <c r="K5244" s="317"/>
      <c r="L5244" s="317"/>
      <c r="M5244" s="317"/>
      <c r="N5244" s="698"/>
      <c r="O5244" s="318"/>
      <c r="P5244" s="319"/>
      <c r="Q5244" s="320"/>
      <c r="R5244" s="319"/>
      <c r="S5244" s="319"/>
      <c r="T5244" s="320"/>
      <c r="U5244" s="321"/>
      <c r="V5244" s="270"/>
    </row>
    <row r="5245" spans="3:22">
      <c r="C5245" s="1">
        <f>+IF(D5245=1,COUNTIF($D$2:D5245,D5245),0)</f>
        <v>0</v>
      </c>
      <c r="D5245" s="1">
        <f>+COUNTIF($E$2:E5245,E5245)</f>
        <v>2466</v>
      </c>
      <c r="E5245" s="1" t="str">
        <f t="shared" si="164"/>
        <v/>
      </c>
      <c r="F5245" s="323">
        <f t="shared" si="163"/>
        <v>5243</v>
      </c>
      <c r="G5245" s="317"/>
      <c r="H5245" s="317"/>
      <c r="I5245" s="317"/>
      <c r="J5245" s="317"/>
      <c r="K5245" s="317"/>
      <c r="L5245" s="317"/>
      <c r="M5245" s="317"/>
      <c r="N5245" s="698"/>
      <c r="O5245" s="318"/>
      <c r="P5245" s="319"/>
      <c r="Q5245" s="320"/>
      <c r="R5245" s="319"/>
      <c r="S5245" s="319"/>
      <c r="T5245" s="320"/>
      <c r="U5245" s="321"/>
      <c r="V5245" s="270"/>
    </row>
    <row r="5246" spans="3:22">
      <c r="C5246" s="1">
        <f>+IF(D5246=1,COUNTIF($D$2:D5246,D5246),0)</f>
        <v>0</v>
      </c>
      <c r="D5246" s="1">
        <f>+COUNTIF($E$2:E5246,E5246)</f>
        <v>2467</v>
      </c>
      <c r="E5246" s="1" t="str">
        <f t="shared" si="164"/>
        <v/>
      </c>
      <c r="F5246" s="323">
        <f t="shared" si="163"/>
        <v>5244</v>
      </c>
      <c r="G5246" s="317"/>
      <c r="H5246" s="317"/>
      <c r="I5246" s="317"/>
      <c r="J5246" s="317"/>
      <c r="K5246" s="317"/>
      <c r="L5246" s="317"/>
      <c r="M5246" s="317"/>
      <c r="N5246" s="698"/>
      <c r="O5246" s="318"/>
      <c r="P5246" s="319"/>
      <c r="Q5246" s="320"/>
      <c r="R5246" s="319"/>
      <c r="S5246" s="319"/>
      <c r="T5246" s="320"/>
      <c r="U5246" s="321"/>
      <c r="V5246" s="270"/>
    </row>
    <row r="5247" spans="3:22">
      <c r="C5247" s="1">
        <f>+IF(D5247=1,COUNTIF($D$2:D5247,D5247),0)</f>
        <v>0</v>
      </c>
      <c r="D5247" s="1">
        <f>+COUNTIF($E$2:E5247,E5247)</f>
        <v>2468</v>
      </c>
      <c r="E5247" s="1" t="str">
        <f t="shared" si="164"/>
        <v/>
      </c>
      <c r="F5247" s="323">
        <f t="shared" si="163"/>
        <v>5245</v>
      </c>
      <c r="G5247" s="317"/>
      <c r="H5247" s="317"/>
      <c r="I5247" s="317"/>
      <c r="J5247" s="317"/>
      <c r="K5247" s="317"/>
      <c r="L5247" s="317"/>
      <c r="M5247" s="317"/>
      <c r="N5247" s="698"/>
      <c r="O5247" s="318"/>
      <c r="P5247" s="319"/>
      <c r="Q5247" s="320"/>
      <c r="R5247" s="319"/>
      <c r="S5247" s="319"/>
      <c r="T5247" s="320"/>
      <c r="U5247" s="321"/>
      <c r="V5247" s="270"/>
    </row>
    <row r="5248" spans="3:22">
      <c r="C5248" s="1">
        <f>+IF(D5248=1,COUNTIF($D$2:D5248,D5248),0)</f>
        <v>0</v>
      </c>
      <c r="D5248" s="1">
        <f>+COUNTIF($E$2:E5248,E5248)</f>
        <v>2469</v>
      </c>
      <c r="E5248" s="1" t="str">
        <f t="shared" si="164"/>
        <v/>
      </c>
      <c r="F5248" s="323">
        <f t="shared" si="163"/>
        <v>5246</v>
      </c>
      <c r="G5248" s="317"/>
      <c r="H5248" s="317"/>
      <c r="I5248" s="317"/>
      <c r="J5248" s="317"/>
      <c r="K5248" s="317"/>
      <c r="L5248" s="317"/>
      <c r="M5248" s="317"/>
      <c r="N5248" s="698"/>
      <c r="O5248" s="318"/>
      <c r="P5248" s="319"/>
      <c r="Q5248" s="320"/>
      <c r="R5248" s="319"/>
      <c r="S5248" s="319"/>
      <c r="T5248" s="320"/>
      <c r="U5248" s="321"/>
      <c r="V5248" s="270"/>
    </row>
    <row r="5249" spans="3:22">
      <c r="C5249" s="1">
        <f>+IF(D5249=1,COUNTIF($D$2:D5249,D5249),0)</f>
        <v>0</v>
      </c>
      <c r="D5249" s="1">
        <f>+COUNTIF($E$2:E5249,E5249)</f>
        <v>2470</v>
      </c>
      <c r="E5249" s="1" t="str">
        <f t="shared" si="164"/>
        <v/>
      </c>
      <c r="F5249" s="323">
        <f t="shared" si="163"/>
        <v>5247</v>
      </c>
      <c r="G5249" s="317"/>
      <c r="H5249" s="317"/>
      <c r="I5249" s="317"/>
      <c r="J5249" s="317"/>
      <c r="K5249" s="317"/>
      <c r="L5249" s="317"/>
      <c r="M5249" s="317"/>
      <c r="N5249" s="698"/>
      <c r="O5249" s="318"/>
      <c r="P5249" s="319"/>
      <c r="Q5249" s="320"/>
      <c r="R5249" s="319"/>
      <c r="S5249" s="319"/>
      <c r="T5249" s="320"/>
      <c r="U5249" s="321"/>
      <c r="V5249" s="270"/>
    </row>
    <row r="5250" spans="3:22">
      <c r="C5250" s="1">
        <f>+IF(D5250=1,COUNTIF($D$2:D5250,D5250),0)</f>
        <v>0</v>
      </c>
      <c r="D5250" s="1">
        <f>+COUNTIF($E$2:E5250,E5250)</f>
        <v>2471</v>
      </c>
      <c r="E5250" s="1" t="str">
        <f t="shared" si="164"/>
        <v/>
      </c>
      <c r="F5250" s="323">
        <f t="shared" si="163"/>
        <v>5248</v>
      </c>
      <c r="G5250" s="317"/>
      <c r="H5250" s="317"/>
      <c r="I5250" s="317"/>
      <c r="J5250" s="317"/>
      <c r="K5250" s="317"/>
      <c r="L5250" s="317"/>
      <c r="M5250" s="317"/>
      <c r="N5250" s="698"/>
      <c r="O5250" s="318"/>
      <c r="P5250" s="319"/>
      <c r="Q5250" s="320"/>
      <c r="R5250" s="319"/>
      <c r="S5250" s="319"/>
      <c r="T5250" s="320"/>
      <c r="U5250" s="321"/>
      <c r="V5250" s="270"/>
    </row>
    <row r="5251" spans="3:22">
      <c r="C5251" s="1">
        <f>+IF(D5251=1,COUNTIF($D$2:D5251,D5251),0)</f>
        <v>0</v>
      </c>
      <c r="D5251" s="1">
        <f>+COUNTIF($E$2:E5251,E5251)</f>
        <v>2472</v>
      </c>
      <c r="E5251" s="1" t="str">
        <f t="shared" si="164"/>
        <v/>
      </c>
      <c r="F5251" s="323">
        <f t="shared" si="163"/>
        <v>5249</v>
      </c>
      <c r="G5251" s="317"/>
      <c r="H5251" s="317"/>
      <c r="I5251" s="317"/>
      <c r="J5251" s="317"/>
      <c r="K5251" s="317"/>
      <c r="L5251" s="317"/>
      <c r="M5251" s="317"/>
      <c r="N5251" s="698"/>
      <c r="O5251" s="318"/>
      <c r="P5251" s="319"/>
      <c r="Q5251" s="320"/>
      <c r="R5251" s="319"/>
      <c r="S5251" s="319"/>
      <c r="T5251" s="320"/>
      <c r="U5251" s="321"/>
      <c r="V5251" s="270"/>
    </row>
    <row r="5252" spans="3:22">
      <c r="C5252" s="1">
        <f>+IF(D5252=1,COUNTIF($D$2:D5252,D5252),0)</f>
        <v>0</v>
      </c>
      <c r="D5252" s="1">
        <f>+COUNTIF($E$2:E5252,E5252)</f>
        <v>2473</v>
      </c>
      <c r="E5252" s="1" t="str">
        <f t="shared" si="164"/>
        <v/>
      </c>
      <c r="F5252" s="323">
        <f t="shared" si="163"/>
        <v>5250</v>
      </c>
      <c r="G5252" s="317"/>
      <c r="H5252" s="317"/>
      <c r="I5252" s="317"/>
      <c r="J5252" s="317"/>
      <c r="K5252" s="317"/>
      <c r="L5252" s="317"/>
      <c r="M5252" s="317"/>
      <c r="N5252" s="698"/>
      <c r="O5252" s="318"/>
      <c r="P5252" s="319"/>
      <c r="Q5252" s="320"/>
      <c r="R5252" s="319"/>
      <c r="S5252" s="319"/>
      <c r="T5252" s="320"/>
      <c r="U5252" s="321"/>
      <c r="V5252" s="270"/>
    </row>
    <row r="5253" spans="3:22">
      <c r="C5253" s="1">
        <f>+IF(D5253=1,COUNTIF($D$2:D5253,D5253),0)</f>
        <v>0</v>
      </c>
      <c r="D5253" s="1">
        <f>+COUNTIF($E$2:E5253,E5253)</f>
        <v>2474</v>
      </c>
      <c r="E5253" s="1" t="str">
        <f t="shared" si="164"/>
        <v/>
      </c>
      <c r="F5253" s="323">
        <f t="shared" ref="F5253:F5316" si="165">ROW()-2</f>
        <v>5251</v>
      </c>
      <c r="G5253" s="317"/>
      <c r="H5253" s="317"/>
      <c r="I5253" s="317"/>
      <c r="J5253" s="317"/>
      <c r="K5253" s="317"/>
      <c r="L5253" s="317"/>
      <c r="M5253" s="317"/>
      <c r="N5253" s="698"/>
      <c r="O5253" s="318"/>
      <c r="P5253" s="319"/>
      <c r="Q5253" s="320"/>
      <c r="R5253" s="319"/>
      <c r="S5253" s="319"/>
      <c r="T5253" s="320"/>
      <c r="U5253" s="321"/>
      <c r="V5253" s="270"/>
    </row>
    <row r="5254" spans="3:22">
      <c r="C5254" s="1">
        <f>+IF(D5254=1,COUNTIF($D$2:D5254,D5254),0)</f>
        <v>0</v>
      </c>
      <c r="D5254" s="1">
        <f>+COUNTIF($E$2:E5254,E5254)</f>
        <v>2475</v>
      </c>
      <c r="E5254" s="1" t="str">
        <f t="shared" si="164"/>
        <v/>
      </c>
      <c r="F5254" s="323">
        <f t="shared" si="165"/>
        <v>5252</v>
      </c>
      <c r="G5254" s="317"/>
      <c r="H5254" s="317"/>
      <c r="I5254" s="317"/>
      <c r="J5254" s="317"/>
      <c r="K5254" s="317"/>
      <c r="L5254" s="317"/>
      <c r="M5254" s="317"/>
      <c r="N5254" s="698"/>
      <c r="O5254" s="318"/>
      <c r="P5254" s="319"/>
      <c r="Q5254" s="320"/>
      <c r="R5254" s="319"/>
      <c r="S5254" s="319"/>
      <c r="T5254" s="320"/>
      <c r="U5254" s="321"/>
      <c r="V5254" s="270"/>
    </row>
    <row r="5255" spans="3:22">
      <c r="C5255" s="1">
        <f>+IF(D5255=1,COUNTIF($D$2:D5255,D5255),0)</f>
        <v>0</v>
      </c>
      <c r="D5255" s="1">
        <f>+COUNTIF($E$2:E5255,E5255)</f>
        <v>2476</v>
      </c>
      <c r="E5255" s="1" t="str">
        <f t="shared" si="164"/>
        <v/>
      </c>
      <c r="F5255" s="323">
        <f t="shared" si="165"/>
        <v>5253</v>
      </c>
      <c r="G5255" s="317"/>
      <c r="H5255" s="317"/>
      <c r="I5255" s="317"/>
      <c r="J5255" s="317"/>
      <c r="K5255" s="317"/>
      <c r="L5255" s="317"/>
      <c r="M5255" s="317"/>
      <c r="N5255" s="698"/>
      <c r="O5255" s="318"/>
      <c r="P5255" s="319"/>
      <c r="Q5255" s="320"/>
      <c r="R5255" s="319"/>
      <c r="S5255" s="319"/>
      <c r="T5255" s="320"/>
      <c r="U5255" s="321"/>
      <c r="V5255" s="270"/>
    </row>
    <row r="5256" spans="3:22">
      <c r="C5256" s="1">
        <f>+IF(D5256=1,COUNTIF($D$2:D5256,D5256),0)</f>
        <v>0</v>
      </c>
      <c r="D5256" s="1">
        <f>+COUNTIF($E$2:E5256,E5256)</f>
        <v>2477</v>
      </c>
      <c r="E5256" s="1" t="str">
        <f t="shared" si="164"/>
        <v/>
      </c>
      <c r="F5256" s="323">
        <f t="shared" si="165"/>
        <v>5254</v>
      </c>
      <c r="G5256" s="317"/>
      <c r="H5256" s="317"/>
      <c r="I5256" s="317"/>
      <c r="J5256" s="317"/>
      <c r="K5256" s="317"/>
      <c r="L5256" s="317"/>
      <c r="M5256" s="317"/>
      <c r="N5256" s="698"/>
      <c r="O5256" s="318"/>
      <c r="P5256" s="319"/>
      <c r="Q5256" s="320"/>
      <c r="R5256" s="319"/>
      <c r="S5256" s="319"/>
      <c r="T5256" s="320"/>
      <c r="U5256" s="321"/>
      <c r="V5256" s="270"/>
    </row>
    <row r="5257" spans="3:22">
      <c r="C5257" s="1">
        <f>+IF(D5257=1,COUNTIF($D$2:D5257,D5257),0)</f>
        <v>0</v>
      </c>
      <c r="D5257" s="1">
        <f>+COUNTIF($E$2:E5257,E5257)</f>
        <v>2478</v>
      </c>
      <c r="E5257" s="1" t="str">
        <f t="shared" si="164"/>
        <v/>
      </c>
      <c r="F5257" s="323">
        <f t="shared" si="165"/>
        <v>5255</v>
      </c>
      <c r="G5257" s="317"/>
      <c r="H5257" s="317"/>
      <c r="I5257" s="317"/>
      <c r="J5257" s="317"/>
      <c r="K5257" s="317"/>
      <c r="L5257" s="317"/>
      <c r="M5257" s="317"/>
      <c r="N5257" s="698"/>
      <c r="O5257" s="318"/>
      <c r="P5257" s="319"/>
      <c r="Q5257" s="320"/>
      <c r="R5257" s="319"/>
      <c r="S5257" s="319"/>
      <c r="T5257" s="320"/>
      <c r="U5257" s="321"/>
      <c r="V5257" s="270"/>
    </row>
    <row r="5258" spans="3:22">
      <c r="C5258" s="1">
        <f>+IF(D5258=1,COUNTIF($D$2:D5258,D5258),0)</f>
        <v>0</v>
      </c>
      <c r="D5258" s="1">
        <f>+COUNTIF($E$2:E5258,E5258)</f>
        <v>2479</v>
      </c>
      <c r="E5258" s="1" t="str">
        <f t="shared" si="164"/>
        <v/>
      </c>
      <c r="F5258" s="323">
        <f t="shared" si="165"/>
        <v>5256</v>
      </c>
      <c r="G5258" s="317"/>
      <c r="H5258" s="317"/>
      <c r="I5258" s="317"/>
      <c r="J5258" s="317"/>
      <c r="K5258" s="317"/>
      <c r="L5258" s="317"/>
      <c r="M5258" s="317"/>
      <c r="N5258" s="698"/>
      <c r="O5258" s="318"/>
      <c r="P5258" s="319"/>
      <c r="Q5258" s="320"/>
      <c r="R5258" s="319"/>
      <c r="S5258" s="319"/>
      <c r="T5258" s="320"/>
      <c r="U5258" s="321"/>
      <c r="V5258" s="270"/>
    </row>
    <row r="5259" spans="3:22">
      <c r="C5259" s="1">
        <f>+IF(D5259=1,COUNTIF($D$2:D5259,D5259),0)</f>
        <v>0</v>
      </c>
      <c r="D5259" s="1">
        <f>+COUNTIF($E$2:E5259,E5259)</f>
        <v>2480</v>
      </c>
      <c r="E5259" s="1" t="str">
        <f t="shared" si="164"/>
        <v/>
      </c>
      <c r="F5259" s="323">
        <f t="shared" si="165"/>
        <v>5257</v>
      </c>
      <c r="G5259" s="317"/>
      <c r="H5259" s="317"/>
      <c r="I5259" s="317"/>
      <c r="J5259" s="317"/>
      <c r="K5259" s="317"/>
      <c r="L5259" s="317"/>
      <c r="M5259" s="317"/>
      <c r="N5259" s="698"/>
      <c r="O5259" s="318"/>
      <c r="P5259" s="319"/>
      <c r="Q5259" s="320"/>
      <c r="R5259" s="319"/>
      <c r="S5259" s="319"/>
      <c r="T5259" s="320"/>
      <c r="U5259" s="321"/>
      <c r="V5259" s="270"/>
    </row>
    <row r="5260" spans="3:22">
      <c r="C5260" s="1">
        <f>+IF(D5260=1,COUNTIF($D$2:D5260,D5260),0)</f>
        <v>0</v>
      </c>
      <c r="D5260" s="1">
        <f>+COUNTIF($E$2:E5260,E5260)</f>
        <v>2481</v>
      </c>
      <c r="E5260" s="1" t="str">
        <f t="shared" si="164"/>
        <v/>
      </c>
      <c r="F5260" s="323">
        <f t="shared" si="165"/>
        <v>5258</v>
      </c>
      <c r="G5260" s="317"/>
      <c r="H5260" s="317"/>
      <c r="I5260" s="317"/>
      <c r="J5260" s="317"/>
      <c r="K5260" s="317"/>
      <c r="L5260" s="317"/>
      <c r="M5260" s="317"/>
      <c r="N5260" s="698"/>
      <c r="O5260" s="318"/>
      <c r="P5260" s="319"/>
      <c r="Q5260" s="320"/>
      <c r="R5260" s="319"/>
      <c r="S5260" s="319"/>
      <c r="T5260" s="320"/>
      <c r="U5260" s="321"/>
      <c r="V5260" s="270"/>
    </row>
    <row r="5261" spans="3:22">
      <c r="C5261" s="1">
        <f>+IF(D5261=1,COUNTIF($D$2:D5261,D5261),0)</f>
        <v>0</v>
      </c>
      <c r="D5261" s="1">
        <f>+COUNTIF($E$2:E5261,E5261)</f>
        <v>2482</v>
      </c>
      <c r="E5261" s="1" t="str">
        <f t="shared" si="164"/>
        <v/>
      </c>
      <c r="F5261" s="323">
        <f t="shared" si="165"/>
        <v>5259</v>
      </c>
      <c r="G5261" s="317"/>
      <c r="H5261" s="317"/>
      <c r="I5261" s="317"/>
      <c r="J5261" s="317"/>
      <c r="K5261" s="317"/>
      <c r="L5261" s="317"/>
      <c r="M5261" s="317"/>
      <c r="N5261" s="698"/>
      <c r="O5261" s="318"/>
      <c r="P5261" s="319"/>
      <c r="Q5261" s="320"/>
      <c r="R5261" s="319"/>
      <c r="S5261" s="319"/>
      <c r="T5261" s="320"/>
      <c r="U5261" s="321"/>
      <c r="V5261" s="270"/>
    </row>
    <row r="5262" spans="3:22">
      <c r="C5262" s="1">
        <f>+IF(D5262=1,COUNTIF($D$2:D5262,D5262),0)</f>
        <v>0</v>
      </c>
      <c r="D5262" s="1">
        <f>+COUNTIF($E$2:E5262,E5262)</f>
        <v>2483</v>
      </c>
      <c r="E5262" s="1" t="str">
        <f t="shared" si="164"/>
        <v/>
      </c>
      <c r="F5262" s="323">
        <f t="shared" si="165"/>
        <v>5260</v>
      </c>
      <c r="G5262" s="317"/>
      <c r="H5262" s="317"/>
      <c r="I5262" s="317"/>
      <c r="J5262" s="317"/>
      <c r="K5262" s="317"/>
      <c r="L5262" s="317"/>
      <c r="M5262" s="317"/>
      <c r="N5262" s="698"/>
      <c r="O5262" s="318"/>
      <c r="P5262" s="319"/>
      <c r="Q5262" s="320"/>
      <c r="R5262" s="319"/>
      <c r="S5262" s="319"/>
      <c r="T5262" s="320"/>
      <c r="U5262" s="321"/>
      <c r="V5262" s="270"/>
    </row>
    <row r="5263" spans="3:22">
      <c r="C5263" s="1">
        <f>+IF(D5263=1,COUNTIF($D$2:D5263,D5263),0)</f>
        <v>0</v>
      </c>
      <c r="D5263" s="1">
        <f>+COUNTIF($E$2:E5263,E5263)</f>
        <v>2484</v>
      </c>
      <c r="E5263" s="1" t="str">
        <f t="shared" si="164"/>
        <v/>
      </c>
      <c r="F5263" s="323">
        <f t="shared" si="165"/>
        <v>5261</v>
      </c>
      <c r="G5263" s="317"/>
      <c r="H5263" s="317"/>
      <c r="I5263" s="317"/>
      <c r="J5263" s="317"/>
      <c r="K5263" s="317"/>
      <c r="L5263" s="317"/>
      <c r="M5263" s="317"/>
      <c r="N5263" s="698"/>
      <c r="O5263" s="318"/>
      <c r="P5263" s="319"/>
      <c r="Q5263" s="320"/>
      <c r="R5263" s="319"/>
      <c r="S5263" s="319"/>
      <c r="T5263" s="320"/>
      <c r="U5263" s="321"/>
      <c r="V5263" s="270"/>
    </row>
    <row r="5264" spans="3:22">
      <c r="C5264" s="1">
        <f>+IF(D5264=1,COUNTIF($D$2:D5264,D5264),0)</f>
        <v>0</v>
      </c>
      <c r="D5264" s="1">
        <f>+COUNTIF($E$2:E5264,E5264)</f>
        <v>2485</v>
      </c>
      <c r="E5264" s="1" t="str">
        <f t="shared" si="164"/>
        <v/>
      </c>
      <c r="F5264" s="323">
        <f t="shared" si="165"/>
        <v>5262</v>
      </c>
      <c r="G5264" s="317"/>
      <c r="H5264" s="317"/>
      <c r="I5264" s="317"/>
      <c r="J5264" s="317"/>
      <c r="K5264" s="317"/>
      <c r="L5264" s="317"/>
      <c r="M5264" s="317"/>
      <c r="N5264" s="698"/>
      <c r="O5264" s="318"/>
      <c r="P5264" s="319"/>
      <c r="Q5264" s="320"/>
      <c r="R5264" s="319"/>
      <c r="S5264" s="319"/>
      <c r="T5264" s="320"/>
      <c r="U5264" s="321"/>
      <c r="V5264" s="270"/>
    </row>
    <row r="5265" spans="3:22">
      <c r="C5265" s="1">
        <f>+IF(D5265=1,COUNTIF($D$2:D5265,D5265),0)</f>
        <v>0</v>
      </c>
      <c r="D5265" s="1">
        <f>+COUNTIF($E$2:E5265,E5265)</f>
        <v>2486</v>
      </c>
      <c r="E5265" s="1" t="str">
        <f t="shared" si="164"/>
        <v/>
      </c>
      <c r="F5265" s="323">
        <f t="shared" si="165"/>
        <v>5263</v>
      </c>
      <c r="G5265" s="317"/>
      <c r="H5265" s="317"/>
      <c r="I5265" s="317"/>
      <c r="J5265" s="317"/>
      <c r="K5265" s="317"/>
      <c r="L5265" s="317"/>
      <c r="M5265" s="317"/>
      <c r="N5265" s="698"/>
      <c r="O5265" s="318"/>
      <c r="P5265" s="319"/>
      <c r="Q5265" s="320"/>
      <c r="R5265" s="319"/>
      <c r="S5265" s="319"/>
      <c r="T5265" s="320"/>
      <c r="U5265" s="321"/>
      <c r="V5265" s="270"/>
    </row>
    <row r="5266" spans="3:22">
      <c r="C5266" s="1">
        <f>+IF(D5266=1,COUNTIF($D$2:D5266,D5266),0)</f>
        <v>0</v>
      </c>
      <c r="D5266" s="1">
        <f>+COUNTIF($E$2:E5266,E5266)</f>
        <v>2487</v>
      </c>
      <c r="E5266" s="1" t="str">
        <f t="shared" si="164"/>
        <v/>
      </c>
      <c r="F5266" s="323">
        <f t="shared" si="165"/>
        <v>5264</v>
      </c>
      <c r="G5266" s="317"/>
      <c r="H5266" s="317"/>
      <c r="I5266" s="317"/>
      <c r="J5266" s="317"/>
      <c r="K5266" s="317"/>
      <c r="L5266" s="317"/>
      <c r="M5266" s="317"/>
      <c r="N5266" s="698"/>
      <c r="O5266" s="318"/>
      <c r="P5266" s="319"/>
      <c r="Q5266" s="320"/>
      <c r="R5266" s="319"/>
      <c r="S5266" s="319"/>
      <c r="T5266" s="320"/>
      <c r="U5266" s="321"/>
      <c r="V5266" s="270"/>
    </row>
    <row r="5267" spans="3:22">
      <c r="C5267" s="1">
        <f>+IF(D5267=1,COUNTIF($D$2:D5267,D5267),0)</f>
        <v>0</v>
      </c>
      <c r="D5267" s="1">
        <f>+COUNTIF($E$2:E5267,E5267)</f>
        <v>2488</v>
      </c>
      <c r="E5267" s="1" t="str">
        <f t="shared" si="164"/>
        <v/>
      </c>
      <c r="F5267" s="323">
        <f t="shared" si="165"/>
        <v>5265</v>
      </c>
      <c r="G5267" s="317"/>
      <c r="H5267" s="317"/>
      <c r="I5267" s="317"/>
      <c r="J5267" s="317"/>
      <c r="K5267" s="317"/>
      <c r="L5267" s="317"/>
      <c r="M5267" s="317"/>
      <c r="N5267" s="698"/>
      <c r="O5267" s="318"/>
      <c r="P5267" s="319"/>
      <c r="Q5267" s="320"/>
      <c r="R5267" s="319"/>
      <c r="S5267" s="319"/>
      <c r="T5267" s="320"/>
      <c r="U5267" s="321"/>
      <c r="V5267" s="270"/>
    </row>
    <row r="5268" spans="3:22">
      <c r="C5268" s="1">
        <f>+IF(D5268=1,COUNTIF($D$2:D5268,D5268),0)</f>
        <v>0</v>
      </c>
      <c r="D5268" s="1">
        <f>+COUNTIF($E$2:E5268,E5268)</f>
        <v>2489</v>
      </c>
      <c r="E5268" s="1" t="str">
        <f t="shared" si="164"/>
        <v/>
      </c>
      <c r="F5268" s="323">
        <f t="shared" si="165"/>
        <v>5266</v>
      </c>
      <c r="G5268" s="317"/>
      <c r="H5268" s="317"/>
      <c r="I5268" s="317"/>
      <c r="J5268" s="317"/>
      <c r="K5268" s="317"/>
      <c r="L5268" s="317"/>
      <c r="M5268" s="317"/>
      <c r="N5268" s="698"/>
      <c r="O5268" s="318"/>
      <c r="P5268" s="319"/>
      <c r="Q5268" s="320"/>
      <c r="R5268" s="319"/>
      <c r="S5268" s="319"/>
      <c r="T5268" s="320"/>
      <c r="U5268" s="321"/>
      <c r="V5268" s="270"/>
    </row>
    <row r="5269" spans="3:22">
      <c r="C5269" s="1">
        <f>+IF(D5269=1,COUNTIF($D$2:D5269,D5269),0)</f>
        <v>0</v>
      </c>
      <c r="D5269" s="1">
        <f>+COUNTIF($E$2:E5269,E5269)</f>
        <v>2490</v>
      </c>
      <c r="E5269" s="1" t="str">
        <f t="shared" si="164"/>
        <v/>
      </c>
      <c r="F5269" s="323">
        <f t="shared" si="165"/>
        <v>5267</v>
      </c>
      <c r="G5269" s="317"/>
      <c r="H5269" s="317"/>
      <c r="I5269" s="317"/>
      <c r="J5269" s="317"/>
      <c r="K5269" s="317"/>
      <c r="L5269" s="317"/>
      <c r="M5269" s="317"/>
      <c r="N5269" s="698"/>
      <c r="O5269" s="318"/>
      <c r="P5269" s="319"/>
      <c r="Q5269" s="320"/>
      <c r="R5269" s="319"/>
      <c r="S5269" s="319"/>
      <c r="T5269" s="320"/>
      <c r="U5269" s="321"/>
      <c r="V5269" s="270"/>
    </row>
    <row r="5270" spans="3:22">
      <c r="C5270" s="1">
        <f>+IF(D5270=1,COUNTIF($D$2:D5270,D5270),0)</f>
        <v>0</v>
      </c>
      <c r="D5270" s="1">
        <f>+COUNTIF($E$2:E5270,E5270)</f>
        <v>2491</v>
      </c>
      <c r="E5270" s="1" t="str">
        <f t="shared" si="164"/>
        <v/>
      </c>
      <c r="F5270" s="323">
        <f t="shared" si="165"/>
        <v>5268</v>
      </c>
      <c r="G5270" s="317"/>
      <c r="H5270" s="317"/>
      <c r="I5270" s="317"/>
      <c r="J5270" s="317"/>
      <c r="K5270" s="317"/>
      <c r="L5270" s="317"/>
      <c r="M5270" s="317"/>
      <c r="N5270" s="698"/>
      <c r="O5270" s="318"/>
      <c r="P5270" s="319"/>
      <c r="Q5270" s="320"/>
      <c r="R5270" s="319"/>
      <c r="S5270" s="319"/>
      <c r="T5270" s="320"/>
      <c r="U5270" s="321"/>
      <c r="V5270" s="270"/>
    </row>
    <row r="5271" spans="3:22">
      <c r="C5271" s="1">
        <f>+IF(D5271=1,COUNTIF($D$2:D5271,D5271),0)</f>
        <v>0</v>
      </c>
      <c r="D5271" s="1">
        <f>+COUNTIF($E$2:E5271,E5271)</f>
        <v>2492</v>
      </c>
      <c r="E5271" s="1" t="str">
        <f t="shared" si="164"/>
        <v/>
      </c>
      <c r="F5271" s="323">
        <f t="shared" si="165"/>
        <v>5269</v>
      </c>
      <c r="G5271" s="317"/>
      <c r="H5271" s="317"/>
      <c r="I5271" s="317"/>
      <c r="J5271" s="317"/>
      <c r="K5271" s="317"/>
      <c r="L5271" s="317"/>
      <c r="M5271" s="317"/>
      <c r="N5271" s="698"/>
      <c r="O5271" s="318"/>
      <c r="P5271" s="319"/>
      <c r="Q5271" s="320"/>
      <c r="R5271" s="319"/>
      <c r="S5271" s="319"/>
      <c r="T5271" s="320"/>
      <c r="U5271" s="321"/>
      <c r="V5271" s="270"/>
    </row>
    <row r="5272" spans="3:22">
      <c r="C5272" s="1">
        <f>+IF(D5272=1,COUNTIF($D$2:D5272,D5272),0)</f>
        <v>0</v>
      </c>
      <c r="D5272" s="1">
        <f>+COUNTIF($E$2:E5272,E5272)</f>
        <v>2493</v>
      </c>
      <c r="E5272" s="1" t="str">
        <f t="shared" si="164"/>
        <v/>
      </c>
      <c r="F5272" s="323">
        <f t="shared" si="165"/>
        <v>5270</v>
      </c>
      <c r="G5272" s="317"/>
      <c r="H5272" s="317"/>
      <c r="I5272" s="317"/>
      <c r="J5272" s="317"/>
      <c r="K5272" s="317"/>
      <c r="L5272" s="317"/>
      <c r="M5272" s="317"/>
      <c r="N5272" s="698"/>
      <c r="O5272" s="318"/>
      <c r="P5272" s="319"/>
      <c r="Q5272" s="320"/>
      <c r="R5272" s="319"/>
      <c r="S5272" s="319"/>
      <c r="T5272" s="320"/>
      <c r="U5272" s="321"/>
      <c r="V5272" s="270"/>
    </row>
    <row r="5273" spans="3:22">
      <c r="C5273" s="1">
        <f>+IF(D5273=1,COUNTIF($D$2:D5273,D5273),0)</f>
        <v>0</v>
      </c>
      <c r="D5273" s="1">
        <f>+COUNTIF($E$2:E5273,E5273)</f>
        <v>2494</v>
      </c>
      <c r="E5273" s="1" t="str">
        <f t="shared" si="164"/>
        <v/>
      </c>
      <c r="F5273" s="323">
        <f t="shared" si="165"/>
        <v>5271</v>
      </c>
      <c r="G5273" s="317"/>
      <c r="H5273" s="317"/>
      <c r="I5273" s="317"/>
      <c r="J5273" s="317"/>
      <c r="K5273" s="317"/>
      <c r="L5273" s="317"/>
      <c r="M5273" s="317"/>
      <c r="N5273" s="698"/>
      <c r="O5273" s="318"/>
      <c r="P5273" s="319"/>
      <c r="Q5273" s="320"/>
      <c r="R5273" s="319"/>
      <c r="S5273" s="319"/>
      <c r="T5273" s="320"/>
      <c r="U5273" s="321"/>
      <c r="V5273" s="270"/>
    </row>
    <row r="5274" spans="3:22">
      <c r="C5274" s="1">
        <f>+IF(D5274=1,COUNTIF($D$2:D5274,D5274),0)</f>
        <v>0</v>
      </c>
      <c r="D5274" s="1">
        <f>+COUNTIF($E$2:E5274,E5274)</f>
        <v>2495</v>
      </c>
      <c r="E5274" s="1" t="str">
        <f t="shared" si="164"/>
        <v/>
      </c>
      <c r="F5274" s="323">
        <f t="shared" si="165"/>
        <v>5272</v>
      </c>
      <c r="G5274" s="317"/>
      <c r="H5274" s="317"/>
      <c r="I5274" s="317"/>
      <c r="J5274" s="317"/>
      <c r="K5274" s="317"/>
      <c r="L5274" s="317"/>
      <c r="M5274" s="317"/>
      <c r="N5274" s="698"/>
      <c r="O5274" s="318"/>
      <c r="P5274" s="319"/>
      <c r="Q5274" s="320"/>
      <c r="R5274" s="319"/>
      <c r="S5274" s="319"/>
      <c r="T5274" s="320"/>
      <c r="U5274" s="321"/>
      <c r="V5274" s="270"/>
    </row>
    <row r="5275" spans="3:22">
      <c r="C5275" s="1">
        <f>+IF(D5275=1,COUNTIF($D$2:D5275,D5275),0)</f>
        <v>0</v>
      </c>
      <c r="D5275" s="1">
        <f>+COUNTIF($E$2:E5275,E5275)</f>
        <v>2496</v>
      </c>
      <c r="E5275" s="1" t="str">
        <f t="shared" si="164"/>
        <v/>
      </c>
      <c r="F5275" s="323">
        <f t="shared" si="165"/>
        <v>5273</v>
      </c>
      <c r="G5275" s="317"/>
      <c r="H5275" s="317"/>
      <c r="I5275" s="317"/>
      <c r="J5275" s="317"/>
      <c r="K5275" s="317"/>
      <c r="L5275" s="317"/>
      <c r="M5275" s="317"/>
      <c r="N5275" s="698"/>
      <c r="O5275" s="318"/>
      <c r="P5275" s="319"/>
      <c r="Q5275" s="320"/>
      <c r="R5275" s="319"/>
      <c r="S5275" s="319"/>
      <c r="T5275" s="320"/>
      <c r="U5275" s="321"/>
      <c r="V5275" s="270"/>
    </row>
    <row r="5276" spans="3:22">
      <c r="C5276" s="1">
        <f>+IF(D5276=1,COUNTIF($D$2:D5276,D5276),0)</f>
        <v>0</v>
      </c>
      <c r="D5276" s="1">
        <f>+COUNTIF($E$2:E5276,E5276)</f>
        <v>2497</v>
      </c>
      <c r="E5276" s="1" t="str">
        <f t="shared" si="164"/>
        <v/>
      </c>
      <c r="F5276" s="323">
        <f t="shared" si="165"/>
        <v>5274</v>
      </c>
      <c r="G5276" s="317"/>
      <c r="H5276" s="317"/>
      <c r="I5276" s="317"/>
      <c r="J5276" s="317"/>
      <c r="K5276" s="317"/>
      <c r="L5276" s="317"/>
      <c r="M5276" s="317"/>
      <c r="N5276" s="698"/>
      <c r="O5276" s="318"/>
      <c r="P5276" s="319"/>
      <c r="Q5276" s="320"/>
      <c r="R5276" s="319"/>
      <c r="S5276" s="319"/>
      <c r="T5276" s="320"/>
      <c r="U5276" s="321"/>
      <c r="V5276" s="270"/>
    </row>
    <row r="5277" spans="3:22">
      <c r="C5277" s="1">
        <f>+IF(D5277=1,COUNTIF($D$2:D5277,D5277),0)</f>
        <v>0</v>
      </c>
      <c r="D5277" s="1">
        <f>+COUNTIF($E$2:E5277,E5277)</f>
        <v>2498</v>
      </c>
      <c r="E5277" s="1" t="str">
        <f t="shared" si="164"/>
        <v/>
      </c>
      <c r="F5277" s="323">
        <f t="shared" si="165"/>
        <v>5275</v>
      </c>
      <c r="G5277" s="317"/>
      <c r="H5277" s="317"/>
      <c r="I5277" s="317"/>
      <c r="J5277" s="317"/>
      <c r="K5277" s="317"/>
      <c r="L5277" s="317"/>
      <c r="M5277" s="317"/>
      <c r="N5277" s="698"/>
      <c r="O5277" s="318"/>
      <c r="P5277" s="319"/>
      <c r="Q5277" s="320"/>
      <c r="R5277" s="319"/>
      <c r="S5277" s="319"/>
      <c r="T5277" s="320"/>
      <c r="U5277" s="321"/>
      <c r="V5277" s="270"/>
    </row>
    <row r="5278" spans="3:22">
      <c r="C5278" s="1">
        <f>+IF(D5278=1,COUNTIF($D$2:D5278,D5278),0)</f>
        <v>0</v>
      </c>
      <c r="D5278" s="1">
        <f>+COUNTIF($E$2:E5278,E5278)</f>
        <v>2499</v>
      </c>
      <c r="E5278" s="1" t="str">
        <f t="shared" si="164"/>
        <v/>
      </c>
      <c r="F5278" s="323">
        <f t="shared" si="165"/>
        <v>5276</v>
      </c>
      <c r="G5278" s="317"/>
      <c r="H5278" s="317"/>
      <c r="I5278" s="317"/>
      <c r="J5278" s="317"/>
      <c r="K5278" s="317"/>
      <c r="L5278" s="317"/>
      <c r="M5278" s="317"/>
      <c r="N5278" s="698"/>
      <c r="O5278" s="318"/>
      <c r="P5278" s="319"/>
      <c r="Q5278" s="320"/>
      <c r="R5278" s="319"/>
      <c r="S5278" s="319"/>
      <c r="T5278" s="320"/>
      <c r="U5278" s="321"/>
      <c r="V5278" s="270"/>
    </row>
    <row r="5279" spans="3:22">
      <c r="C5279" s="1">
        <f>+IF(D5279=1,COUNTIF($D$2:D5279,D5279),0)</f>
        <v>0</v>
      </c>
      <c r="D5279" s="1">
        <f>+COUNTIF($E$2:E5279,E5279)</f>
        <v>2500</v>
      </c>
      <c r="E5279" s="1" t="str">
        <f t="shared" si="164"/>
        <v/>
      </c>
      <c r="F5279" s="323">
        <f t="shared" si="165"/>
        <v>5277</v>
      </c>
      <c r="G5279" s="317"/>
      <c r="H5279" s="317"/>
      <c r="I5279" s="317"/>
      <c r="J5279" s="317"/>
      <c r="K5279" s="317"/>
      <c r="L5279" s="317"/>
      <c r="M5279" s="317"/>
      <c r="N5279" s="698"/>
      <c r="O5279" s="318"/>
      <c r="P5279" s="319"/>
      <c r="Q5279" s="320"/>
      <c r="R5279" s="319"/>
      <c r="S5279" s="319"/>
      <c r="T5279" s="320"/>
      <c r="U5279" s="321"/>
      <c r="V5279" s="270"/>
    </row>
    <row r="5280" spans="3:22">
      <c r="C5280" s="1">
        <f>+IF(D5280=1,COUNTIF($D$2:D5280,D5280),0)</f>
        <v>0</v>
      </c>
      <c r="D5280" s="1">
        <f>+COUNTIF($E$2:E5280,E5280)</f>
        <v>2501</v>
      </c>
      <c r="E5280" s="1" t="str">
        <f t="shared" si="164"/>
        <v/>
      </c>
      <c r="F5280" s="323">
        <f t="shared" si="165"/>
        <v>5278</v>
      </c>
      <c r="G5280" s="317"/>
      <c r="H5280" s="317"/>
      <c r="I5280" s="317"/>
      <c r="J5280" s="317"/>
      <c r="K5280" s="317"/>
      <c r="L5280" s="317"/>
      <c r="M5280" s="317"/>
      <c r="N5280" s="698"/>
      <c r="O5280" s="318"/>
      <c r="P5280" s="319"/>
      <c r="Q5280" s="320"/>
      <c r="R5280" s="319"/>
      <c r="S5280" s="319"/>
      <c r="T5280" s="320"/>
      <c r="U5280" s="321"/>
      <c r="V5280" s="270"/>
    </row>
    <row r="5281" spans="3:22">
      <c r="C5281" s="1">
        <f>+IF(D5281=1,COUNTIF($D$2:D5281,D5281),0)</f>
        <v>0</v>
      </c>
      <c r="D5281" s="1">
        <f>+COUNTIF($E$2:E5281,E5281)</f>
        <v>2502</v>
      </c>
      <c r="E5281" s="1" t="str">
        <f t="shared" si="164"/>
        <v/>
      </c>
      <c r="F5281" s="323">
        <f t="shared" si="165"/>
        <v>5279</v>
      </c>
      <c r="G5281" s="317"/>
      <c r="H5281" s="317"/>
      <c r="I5281" s="317"/>
      <c r="J5281" s="317"/>
      <c r="K5281" s="317"/>
      <c r="L5281" s="317"/>
      <c r="M5281" s="317"/>
      <c r="N5281" s="698"/>
      <c r="O5281" s="318"/>
      <c r="P5281" s="319"/>
      <c r="Q5281" s="320"/>
      <c r="R5281" s="319"/>
      <c r="S5281" s="319"/>
      <c r="T5281" s="320"/>
      <c r="U5281" s="321"/>
      <c r="V5281" s="270"/>
    </row>
    <row r="5282" spans="3:22">
      <c r="C5282" s="1">
        <f>+IF(D5282=1,COUNTIF($D$2:D5282,D5282),0)</f>
        <v>0</v>
      </c>
      <c r="D5282" s="1">
        <f>+COUNTIF($E$2:E5282,E5282)</f>
        <v>2503</v>
      </c>
      <c r="E5282" s="1" t="str">
        <f t="shared" si="164"/>
        <v/>
      </c>
      <c r="F5282" s="323">
        <f t="shared" si="165"/>
        <v>5280</v>
      </c>
      <c r="G5282" s="317"/>
      <c r="H5282" s="317"/>
      <c r="I5282" s="317"/>
      <c r="J5282" s="317"/>
      <c r="K5282" s="317"/>
      <c r="L5282" s="317"/>
      <c r="M5282" s="317"/>
      <c r="N5282" s="698"/>
      <c r="O5282" s="318"/>
      <c r="P5282" s="319"/>
      <c r="Q5282" s="320"/>
      <c r="R5282" s="319"/>
      <c r="S5282" s="319"/>
      <c r="T5282" s="320"/>
      <c r="U5282" s="321"/>
      <c r="V5282" s="270"/>
    </row>
    <row r="5283" spans="3:22">
      <c r="C5283" s="1">
        <f>+IF(D5283=1,COUNTIF($D$2:D5283,D5283),0)</f>
        <v>0</v>
      </c>
      <c r="D5283" s="1">
        <f>+COUNTIF($E$2:E5283,E5283)</f>
        <v>2504</v>
      </c>
      <c r="E5283" s="1" t="str">
        <f t="shared" si="164"/>
        <v/>
      </c>
      <c r="F5283" s="323">
        <f t="shared" si="165"/>
        <v>5281</v>
      </c>
      <c r="G5283" s="317"/>
      <c r="H5283" s="317"/>
      <c r="I5283" s="317"/>
      <c r="J5283" s="317"/>
      <c r="K5283" s="317"/>
      <c r="L5283" s="317"/>
      <c r="M5283" s="317"/>
      <c r="N5283" s="698"/>
      <c r="O5283" s="318"/>
      <c r="P5283" s="319"/>
      <c r="Q5283" s="320"/>
      <c r="R5283" s="319"/>
      <c r="S5283" s="319"/>
      <c r="T5283" s="320"/>
      <c r="U5283" s="321"/>
      <c r="V5283" s="270"/>
    </row>
    <row r="5284" spans="3:22">
      <c r="C5284" s="1">
        <f>+IF(D5284=1,COUNTIF($D$2:D5284,D5284),0)</f>
        <v>0</v>
      </c>
      <c r="D5284" s="1">
        <f>+COUNTIF($E$2:E5284,E5284)</f>
        <v>2505</v>
      </c>
      <c r="E5284" s="1" t="str">
        <f t="shared" si="164"/>
        <v/>
      </c>
      <c r="F5284" s="323">
        <f t="shared" si="165"/>
        <v>5282</v>
      </c>
      <c r="G5284" s="317"/>
      <c r="H5284" s="317"/>
      <c r="I5284" s="317"/>
      <c r="J5284" s="317"/>
      <c r="K5284" s="317"/>
      <c r="L5284" s="317"/>
      <c r="M5284" s="317"/>
      <c r="N5284" s="698"/>
      <c r="O5284" s="318"/>
      <c r="P5284" s="319"/>
      <c r="Q5284" s="320"/>
      <c r="R5284" s="319"/>
      <c r="S5284" s="319"/>
      <c r="T5284" s="320"/>
      <c r="U5284" s="321"/>
      <c r="V5284" s="270"/>
    </row>
    <row r="5285" spans="3:22">
      <c r="C5285" s="1">
        <f>+IF(D5285=1,COUNTIF($D$2:D5285,D5285),0)</f>
        <v>0</v>
      </c>
      <c r="D5285" s="1">
        <f>+COUNTIF($E$2:E5285,E5285)</f>
        <v>2506</v>
      </c>
      <c r="E5285" s="1" t="str">
        <f t="shared" ref="E5285:E5348" si="166">+K5285&amp;N5285</f>
        <v/>
      </c>
      <c r="F5285" s="323">
        <f t="shared" si="165"/>
        <v>5283</v>
      </c>
      <c r="G5285" s="317"/>
      <c r="H5285" s="317"/>
      <c r="I5285" s="317"/>
      <c r="J5285" s="317"/>
      <c r="K5285" s="317"/>
      <c r="L5285" s="317"/>
      <c r="M5285" s="317"/>
      <c r="N5285" s="698"/>
      <c r="O5285" s="318"/>
      <c r="P5285" s="319"/>
      <c r="Q5285" s="320"/>
      <c r="R5285" s="319"/>
      <c r="S5285" s="319"/>
      <c r="T5285" s="320"/>
      <c r="U5285" s="321"/>
      <c r="V5285" s="270"/>
    </row>
    <row r="5286" spans="3:22">
      <c r="C5286" s="1">
        <f>+IF(D5286=1,COUNTIF($D$2:D5286,D5286),0)</f>
        <v>0</v>
      </c>
      <c r="D5286" s="1">
        <f>+COUNTIF($E$2:E5286,E5286)</f>
        <v>2507</v>
      </c>
      <c r="E5286" s="1" t="str">
        <f t="shared" si="166"/>
        <v/>
      </c>
      <c r="F5286" s="323">
        <f t="shared" si="165"/>
        <v>5284</v>
      </c>
      <c r="G5286" s="317"/>
      <c r="H5286" s="317"/>
      <c r="I5286" s="317"/>
      <c r="J5286" s="317"/>
      <c r="K5286" s="317"/>
      <c r="L5286" s="317"/>
      <c r="M5286" s="317"/>
      <c r="N5286" s="698"/>
      <c r="O5286" s="318"/>
      <c r="P5286" s="319"/>
      <c r="Q5286" s="320"/>
      <c r="R5286" s="319"/>
      <c r="S5286" s="319"/>
      <c r="T5286" s="320"/>
      <c r="U5286" s="321"/>
      <c r="V5286" s="270"/>
    </row>
    <row r="5287" spans="3:22">
      <c r="C5287" s="1">
        <f>+IF(D5287=1,COUNTIF($D$2:D5287,D5287),0)</f>
        <v>0</v>
      </c>
      <c r="D5287" s="1">
        <f>+COUNTIF($E$2:E5287,E5287)</f>
        <v>2508</v>
      </c>
      <c r="E5287" s="1" t="str">
        <f t="shared" si="166"/>
        <v/>
      </c>
      <c r="F5287" s="323">
        <f t="shared" si="165"/>
        <v>5285</v>
      </c>
      <c r="G5287" s="317"/>
      <c r="H5287" s="317"/>
      <c r="I5287" s="317"/>
      <c r="J5287" s="317"/>
      <c r="K5287" s="317"/>
      <c r="L5287" s="317"/>
      <c r="M5287" s="317"/>
      <c r="N5287" s="698"/>
      <c r="O5287" s="318"/>
      <c r="P5287" s="319"/>
      <c r="Q5287" s="320"/>
      <c r="R5287" s="319"/>
      <c r="S5287" s="319"/>
      <c r="T5287" s="320"/>
      <c r="U5287" s="321"/>
      <c r="V5287" s="270"/>
    </row>
    <row r="5288" spans="3:22">
      <c r="C5288" s="1">
        <f>+IF(D5288=1,COUNTIF($D$2:D5288,D5288),0)</f>
        <v>0</v>
      </c>
      <c r="D5288" s="1">
        <f>+COUNTIF($E$2:E5288,E5288)</f>
        <v>2509</v>
      </c>
      <c r="E5288" s="1" t="str">
        <f t="shared" si="166"/>
        <v/>
      </c>
      <c r="F5288" s="323">
        <f t="shared" si="165"/>
        <v>5286</v>
      </c>
      <c r="G5288" s="317"/>
      <c r="H5288" s="317"/>
      <c r="I5288" s="317"/>
      <c r="J5288" s="317"/>
      <c r="K5288" s="317"/>
      <c r="L5288" s="317"/>
      <c r="M5288" s="317"/>
      <c r="N5288" s="698"/>
      <c r="O5288" s="318"/>
      <c r="P5288" s="319"/>
      <c r="Q5288" s="320"/>
      <c r="R5288" s="319"/>
      <c r="S5288" s="319"/>
      <c r="T5288" s="320"/>
      <c r="U5288" s="321"/>
      <c r="V5288" s="270"/>
    </row>
    <row r="5289" spans="3:22">
      <c r="C5289" s="1">
        <f>+IF(D5289=1,COUNTIF($D$2:D5289,D5289),0)</f>
        <v>0</v>
      </c>
      <c r="D5289" s="1">
        <f>+COUNTIF($E$2:E5289,E5289)</f>
        <v>2510</v>
      </c>
      <c r="E5289" s="1" t="str">
        <f t="shared" si="166"/>
        <v/>
      </c>
      <c r="F5289" s="323">
        <f t="shared" si="165"/>
        <v>5287</v>
      </c>
      <c r="G5289" s="317"/>
      <c r="H5289" s="317"/>
      <c r="I5289" s="317"/>
      <c r="J5289" s="317"/>
      <c r="K5289" s="317"/>
      <c r="L5289" s="317"/>
      <c r="M5289" s="317"/>
      <c r="N5289" s="698"/>
      <c r="O5289" s="318"/>
      <c r="P5289" s="319"/>
      <c r="Q5289" s="320"/>
      <c r="R5289" s="319"/>
      <c r="S5289" s="319"/>
      <c r="T5289" s="320"/>
      <c r="U5289" s="321"/>
      <c r="V5289" s="270"/>
    </row>
    <row r="5290" spans="3:22">
      <c r="C5290" s="1">
        <f>+IF(D5290=1,COUNTIF($D$2:D5290,D5290),0)</f>
        <v>0</v>
      </c>
      <c r="D5290" s="1">
        <f>+COUNTIF($E$2:E5290,E5290)</f>
        <v>2511</v>
      </c>
      <c r="E5290" s="1" t="str">
        <f t="shared" si="166"/>
        <v/>
      </c>
      <c r="F5290" s="323">
        <f t="shared" si="165"/>
        <v>5288</v>
      </c>
      <c r="G5290" s="317"/>
      <c r="H5290" s="317"/>
      <c r="I5290" s="317"/>
      <c r="J5290" s="317"/>
      <c r="K5290" s="317"/>
      <c r="L5290" s="317"/>
      <c r="M5290" s="317"/>
      <c r="N5290" s="698"/>
      <c r="O5290" s="318"/>
      <c r="P5290" s="319"/>
      <c r="Q5290" s="320"/>
      <c r="R5290" s="319"/>
      <c r="S5290" s="319"/>
      <c r="T5290" s="320"/>
      <c r="U5290" s="321"/>
      <c r="V5290" s="270"/>
    </row>
    <row r="5291" spans="3:22">
      <c r="C5291" s="1">
        <f>+IF(D5291=1,COUNTIF($D$2:D5291,D5291),0)</f>
        <v>0</v>
      </c>
      <c r="D5291" s="1">
        <f>+COUNTIF($E$2:E5291,E5291)</f>
        <v>2512</v>
      </c>
      <c r="E5291" s="1" t="str">
        <f t="shared" si="166"/>
        <v/>
      </c>
      <c r="F5291" s="323">
        <f t="shared" si="165"/>
        <v>5289</v>
      </c>
      <c r="G5291" s="317"/>
      <c r="H5291" s="317"/>
      <c r="I5291" s="317"/>
      <c r="J5291" s="317"/>
      <c r="K5291" s="317"/>
      <c r="L5291" s="317"/>
      <c r="M5291" s="317"/>
      <c r="N5291" s="698"/>
      <c r="O5291" s="318"/>
      <c r="P5291" s="319"/>
      <c r="Q5291" s="320"/>
      <c r="R5291" s="319"/>
      <c r="S5291" s="319"/>
      <c r="T5291" s="320"/>
      <c r="U5291" s="321"/>
      <c r="V5291" s="270"/>
    </row>
    <row r="5292" spans="3:22">
      <c r="C5292" s="1">
        <f>+IF(D5292=1,COUNTIF($D$2:D5292,D5292),0)</f>
        <v>0</v>
      </c>
      <c r="D5292" s="1">
        <f>+COUNTIF($E$2:E5292,E5292)</f>
        <v>2513</v>
      </c>
      <c r="E5292" s="1" t="str">
        <f t="shared" si="166"/>
        <v/>
      </c>
      <c r="F5292" s="323">
        <f t="shared" si="165"/>
        <v>5290</v>
      </c>
      <c r="G5292" s="317"/>
      <c r="H5292" s="317"/>
      <c r="I5292" s="317"/>
      <c r="J5292" s="317"/>
      <c r="K5292" s="317"/>
      <c r="L5292" s="317"/>
      <c r="M5292" s="317"/>
      <c r="N5292" s="698"/>
      <c r="O5292" s="318"/>
      <c r="P5292" s="319"/>
      <c r="Q5292" s="320"/>
      <c r="R5292" s="319"/>
      <c r="S5292" s="319"/>
      <c r="T5292" s="320"/>
      <c r="U5292" s="321"/>
      <c r="V5292" s="270"/>
    </row>
    <row r="5293" spans="3:22">
      <c r="C5293" s="1">
        <f>+IF(D5293=1,COUNTIF($D$2:D5293,D5293),0)</f>
        <v>0</v>
      </c>
      <c r="D5293" s="1">
        <f>+COUNTIF($E$2:E5293,E5293)</f>
        <v>2514</v>
      </c>
      <c r="E5293" s="1" t="str">
        <f t="shared" si="166"/>
        <v/>
      </c>
      <c r="F5293" s="323">
        <f t="shared" si="165"/>
        <v>5291</v>
      </c>
      <c r="G5293" s="317"/>
      <c r="H5293" s="317"/>
      <c r="I5293" s="317"/>
      <c r="J5293" s="317"/>
      <c r="K5293" s="317"/>
      <c r="L5293" s="317"/>
      <c r="M5293" s="317"/>
      <c r="N5293" s="698"/>
      <c r="O5293" s="318"/>
      <c r="P5293" s="319"/>
      <c r="Q5293" s="320"/>
      <c r="R5293" s="319"/>
      <c r="S5293" s="319"/>
      <c r="T5293" s="320"/>
      <c r="U5293" s="321"/>
      <c r="V5293" s="270"/>
    </row>
    <row r="5294" spans="3:22">
      <c r="C5294" s="1">
        <f>+IF(D5294=1,COUNTIF($D$2:D5294,D5294),0)</f>
        <v>0</v>
      </c>
      <c r="D5294" s="1">
        <f>+COUNTIF($E$2:E5294,E5294)</f>
        <v>2515</v>
      </c>
      <c r="E5294" s="1" t="str">
        <f t="shared" si="166"/>
        <v/>
      </c>
      <c r="F5294" s="323">
        <f t="shared" si="165"/>
        <v>5292</v>
      </c>
      <c r="G5294" s="317"/>
      <c r="H5294" s="317"/>
      <c r="I5294" s="317"/>
      <c r="J5294" s="317"/>
      <c r="K5294" s="317"/>
      <c r="L5294" s="317"/>
      <c r="M5294" s="317"/>
      <c r="N5294" s="698"/>
      <c r="O5294" s="318"/>
      <c r="P5294" s="319"/>
      <c r="Q5294" s="320"/>
      <c r="R5294" s="319"/>
      <c r="S5294" s="319"/>
      <c r="T5294" s="320"/>
      <c r="U5294" s="321"/>
      <c r="V5294" s="270"/>
    </row>
    <row r="5295" spans="3:22">
      <c r="C5295" s="1">
        <f>+IF(D5295=1,COUNTIF($D$2:D5295,D5295),0)</f>
        <v>0</v>
      </c>
      <c r="D5295" s="1">
        <f>+COUNTIF($E$2:E5295,E5295)</f>
        <v>2516</v>
      </c>
      <c r="E5295" s="1" t="str">
        <f t="shared" si="166"/>
        <v/>
      </c>
      <c r="F5295" s="323">
        <f t="shared" si="165"/>
        <v>5293</v>
      </c>
      <c r="G5295" s="317"/>
      <c r="H5295" s="317"/>
      <c r="I5295" s="317"/>
      <c r="J5295" s="317"/>
      <c r="K5295" s="317"/>
      <c r="L5295" s="317"/>
      <c r="M5295" s="317"/>
      <c r="N5295" s="698"/>
      <c r="O5295" s="318"/>
      <c r="P5295" s="319"/>
      <c r="Q5295" s="320"/>
      <c r="R5295" s="319"/>
      <c r="S5295" s="319"/>
      <c r="T5295" s="320"/>
      <c r="U5295" s="321"/>
      <c r="V5295" s="270"/>
    </row>
    <row r="5296" spans="3:22">
      <c r="C5296" s="1">
        <f>+IF(D5296=1,COUNTIF($D$2:D5296,D5296),0)</f>
        <v>0</v>
      </c>
      <c r="D5296" s="1">
        <f>+COUNTIF($E$2:E5296,E5296)</f>
        <v>2517</v>
      </c>
      <c r="E5296" s="1" t="str">
        <f t="shared" si="166"/>
        <v/>
      </c>
      <c r="F5296" s="323">
        <f t="shared" si="165"/>
        <v>5294</v>
      </c>
      <c r="G5296" s="317"/>
      <c r="H5296" s="317"/>
      <c r="I5296" s="317"/>
      <c r="J5296" s="317"/>
      <c r="K5296" s="317"/>
      <c r="L5296" s="317"/>
      <c r="M5296" s="317"/>
      <c r="N5296" s="698"/>
      <c r="O5296" s="318"/>
      <c r="P5296" s="319"/>
      <c r="Q5296" s="320"/>
      <c r="R5296" s="319"/>
      <c r="S5296" s="319"/>
      <c r="T5296" s="320"/>
      <c r="U5296" s="321"/>
      <c r="V5296" s="270"/>
    </row>
    <row r="5297" spans="3:22">
      <c r="C5297" s="1">
        <f>+IF(D5297=1,COUNTIF($D$2:D5297,D5297),0)</f>
        <v>0</v>
      </c>
      <c r="D5297" s="1">
        <f>+COUNTIF($E$2:E5297,E5297)</f>
        <v>2518</v>
      </c>
      <c r="E5297" s="1" t="str">
        <f t="shared" si="166"/>
        <v/>
      </c>
      <c r="F5297" s="323">
        <f t="shared" si="165"/>
        <v>5295</v>
      </c>
      <c r="G5297" s="317"/>
      <c r="H5297" s="317"/>
      <c r="I5297" s="317"/>
      <c r="J5297" s="317"/>
      <c r="K5297" s="317"/>
      <c r="L5297" s="317"/>
      <c r="M5297" s="317"/>
      <c r="N5297" s="698"/>
      <c r="O5297" s="318"/>
      <c r="P5297" s="319"/>
      <c r="Q5297" s="320"/>
      <c r="R5297" s="319"/>
      <c r="S5297" s="319"/>
      <c r="T5297" s="320"/>
      <c r="U5297" s="321"/>
      <c r="V5297" s="270"/>
    </row>
    <row r="5298" spans="3:22">
      <c r="C5298" s="1">
        <f>+IF(D5298=1,COUNTIF($D$2:D5298,D5298),0)</f>
        <v>0</v>
      </c>
      <c r="D5298" s="1">
        <f>+COUNTIF($E$2:E5298,E5298)</f>
        <v>2519</v>
      </c>
      <c r="E5298" s="1" t="str">
        <f t="shared" si="166"/>
        <v/>
      </c>
      <c r="F5298" s="323">
        <f t="shared" si="165"/>
        <v>5296</v>
      </c>
      <c r="G5298" s="317"/>
      <c r="H5298" s="317"/>
      <c r="I5298" s="317"/>
      <c r="J5298" s="317"/>
      <c r="K5298" s="317"/>
      <c r="L5298" s="317"/>
      <c r="M5298" s="317"/>
      <c r="N5298" s="698"/>
      <c r="O5298" s="318"/>
      <c r="P5298" s="319"/>
      <c r="Q5298" s="320"/>
      <c r="R5298" s="319"/>
      <c r="S5298" s="319"/>
      <c r="T5298" s="320"/>
      <c r="U5298" s="321"/>
      <c r="V5298" s="270"/>
    </row>
    <row r="5299" spans="3:22">
      <c r="C5299" s="1">
        <f>+IF(D5299=1,COUNTIF($D$2:D5299,D5299),0)</f>
        <v>0</v>
      </c>
      <c r="D5299" s="1">
        <f>+COUNTIF($E$2:E5299,E5299)</f>
        <v>2520</v>
      </c>
      <c r="E5299" s="1" t="str">
        <f t="shared" si="166"/>
        <v/>
      </c>
      <c r="F5299" s="323">
        <f t="shared" si="165"/>
        <v>5297</v>
      </c>
      <c r="G5299" s="317"/>
      <c r="H5299" s="317"/>
      <c r="I5299" s="317"/>
      <c r="J5299" s="317"/>
      <c r="K5299" s="317"/>
      <c r="L5299" s="317"/>
      <c r="M5299" s="317"/>
      <c r="N5299" s="698"/>
      <c r="O5299" s="318"/>
      <c r="P5299" s="319"/>
      <c r="Q5299" s="320"/>
      <c r="R5299" s="319"/>
      <c r="S5299" s="319"/>
      <c r="T5299" s="320"/>
      <c r="U5299" s="321"/>
      <c r="V5299" s="270"/>
    </row>
    <row r="5300" spans="3:22">
      <c r="C5300" s="1">
        <f>+IF(D5300=1,COUNTIF($D$2:D5300,D5300),0)</f>
        <v>0</v>
      </c>
      <c r="D5300" s="1">
        <f>+COUNTIF($E$2:E5300,E5300)</f>
        <v>2521</v>
      </c>
      <c r="E5300" s="1" t="str">
        <f t="shared" si="166"/>
        <v/>
      </c>
      <c r="F5300" s="323">
        <f t="shared" si="165"/>
        <v>5298</v>
      </c>
      <c r="G5300" s="317"/>
      <c r="H5300" s="317"/>
      <c r="I5300" s="317"/>
      <c r="J5300" s="317"/>
      <c r="K5300" s="317"/>
      <c r="L5300" s="317"/>
      <c r="M5300" s="317"/>
      <c r="N5300" s="698"/>
      <c r="O5300" s="318"/>
      <c r="P5300" s="319"/>
      <c r="Q5300" s="320"/>
      <c r="R5300" s="319"/>
      <c r="S5300" s="319"/>
      <c r="T5300" s="320"/>
      <c r="U5300" s="321"/>
      <c r="V5300" s="270"/>
    </row>
    <row r="5301" spans="3:22">
      <c r="C5301" s="1">
        <f>+IF(D5301=1,COUNTIF($D$2:D5301,D5301),0)</f>
        <v>0</v>
      </c>
      <c r="D5301" s="1">
        <f>+COUNTIF($E$2:E5301,E5301)</f>
        <v>2522</v>
      </c>
      <c r="E5301" s="1" t="str">
        <f t="shared" si="166"/>
        <v/>
      </c>
      <c r="F5301" s="323">
        <f t="shared" si="165"/>
        <v>5299</v>
      </c>
      <c r="G5301" s="317"/>
      <c r="H5301" s="317"/>
      <c r="I5301" s="317"/>
      <c r="J5301" s="317"/>
      <c r="K5301" s="317"/>
      <c r="L5301" s="317"/>
      <c r="M5301" s="317"/>
      <c r="N5301" s="698"/>
      <c r="O5301" s="318"/>
      <c r="P5301" s="319"/>
      <c r="Q5301" s="320"/>
      <c r="R5301" s="319"/>
      <c r="S5301" s="319"/>
      <c r="T5301" s="320"/>
      <c r="U5301" s="321"/>
      <c r="V5301" s="270"/>
    </row>
    <row r="5302" spans="3:22">
      <c r="C5302" s="1">
        <f>+IF(D5302=1,COUNTIF($D$2:D5302,D5302),0)</f>
        <v>0</v>
      </c>
      <c r="D5302" s="1">
        <f>+COUNTIF($E$2:E5302,E5302)</f>
        <v>2523</v>
      </c>
      <c r="E5302" s="1" t="str">
        <f t="shared" si="166"/>
        <v/>
      </c>
      <c r="F5302" s="323">
        <f t="shared" si="165"/>
        <v>5300</v>
      </c>
      <c r="G5302" s="317"/>
      <c r="H5302" s="317"/>
      <c r="I5302" s="317"/>
      <c r="J5302" s="317"/>
      <c r="K5302" s="317"/>
      <c r="L5302" s="317"/>
      <c r="M5302" s="317"/>
      <c r="N5302" s="698"/>
      <c r="O5302" s="318"/>
      <c r="P5302" s="319"/>
      <c r="Q5302" s="320"/>
      <c r="R5302" s="319"/>
      <c r="S5302" s="319"/>
      <c r="T5302" s="320"/>
      <c r="U5302" s="321"/>
      <c r="V5302" s="270"/>
    </row>
    <row r="5303" spans="3:22">
      <c r="C5303" s="1">
        <f>+IF(D5303=1,COUNTIF($D$2:D5303,D5303),0)</f>
        <v>0</v>
      </c>
      <c r="D5303" s="1">
        <f>+COUNTIF($E$2:E5303,E5303)</f>
        <v>2524</v>
      </c>
      <c r="E5303" s="1" t="str">
        <f t="shared" si="166"/>
        <v/>
      </c>
      <c r="F5303" s="323">
        <f t="shared" si="165"/>
        <v>5301</v>
      </c>
      <c r="G5303" s="317"/>
      <c r="H5303" s="317"/>
      <c r="I5303" s="317"/>
      <c r="J5303" s="317"/>
      <c r="K5303" s="317"/>
      <c r="L5303" s="317"/>
      <c r="M5303" s="317"/>
      <c r="N5303" s="698"/>
      <c r="O5303" s="318"/>
      <c r="P5303" s="319"/>
      <c r="Q5303" s="320"/>
      <c r="R5303" s="319"/>
      <c r="S5303" s="319"/>
      <c r="T5303" s="320"/>
      <c r="U5303" s="321"/>
      <c r="V5303" s="270"/>
    </row>
    <row r="5304" spans="3:22">
      <c r="C5304" s="1">
        <f>+IF(D5304=1,COUNTIF($D$2:D5304,D5304),0)</f>
        <v>0</v>
      </c>
      <c r="D5304" s="1">
        <f>+COUNTIF($E$2:E5304,E5304)</f>
        <v>2525</v>
      </c>
      <c r="E5304" s="1" t="str">
        <f t="shared" si="166"/>
        <v/>
      </c>
      <c r="F5304" s="323">
        <f t="shared" si="165"/>
        <v>5302</v>
      </c>
      <c r="G5304" s="317"/>
      <c r="H5304" s="317"/>
      <c r="I5304" s="317"/>
      <c r="J5304" s="317"/>
      <c r="K5304" s="317"/>
      <c r="L5304" s="317"/>
      <c r="M5304" s="317"/>
      <c r="N5304" s="698"/>
      <c r="O5304" s="318"/>
      <c r="P5304" s="319"/>
      <c r="Q5304" s="320"/>
      <c r="R5304" s="319"/>
      <c r="S5304" s="319"/>
      <c r="T5304" s="320"/>
      <c r="U5304" s="321"/>
      <c r="V5304" s="270"/>
    </row>
    <row r="5305" spans="3:22">
      <c r="C5305" s="1">
        <f>+IF(D5305=1,COUNTIF($D$2:D5305,D5305),0)</f>
        <v>0</v>
      </c>
      <c r="D5305" s="1">
        <f>+COUNTIF($E$2:E5305,E5305)</f>
        <v>2526</v>
      </c>
      <c r="E5305" s="1" t="str">
        <f t="shared" si="166"/>
        <v/>
      </c>
      <c r="F5305" s="323">
        <f t="shared" si="165"/>
        <v>5303</v>
      </c>
      <c r="G5305" s="317"/>
      <c r="H5305" s="317"/>
      <c r="I5305" s="317"/>
      <c r="J5305" s="317"/>
      <c r="K5305" s="317"/>
      <c r="L5305" s="317"/>
      <c r="M5305" s="317"/>
      <c r="N5305" s="698"/>
      <c r="O5305" s="318"/>
      <c r="P5305" s="319"/>
      <c r="Q5305" s="320"/>
      <c r="R5305" s="319"/>
      <c r="S5305" s="319"/>
      <c r="T5305" s="320"/>
      <c r="U5305" s="321"/>
      <c r="V5305" s="270"/>
    </row>
    <row r="5306" spans="3:22">
      <c r="C5306" s="1">
        <f>+IF(D5306=1,COUNTIF($D$2:D5306,D5306),0)</f>
        <v>0</v>
      </c>
      <c r="D5306" s="1">
        <f>+COUNTIF($E$2:E5306,E5306)</f>
        <v>2527</v>
      </c>
      <c r="E5306" s="1" t="str">
        <f t="shared" si="166"/>
        <v/>
      </c>
      <c r="F5306" s="323">
        <f t="shared" si="165"/>
        <v>5304</v>
      </c>
      <c r="G5306" s="317"/>
      <c r="H5306" s="317"/>
      <c r="I5306" s="317"/>
      <c r="J5306" s="317"/>
      <c r="K5306" s="317"/>
      <c r="L5306" s="317"/>
      <c r="M5306" s="317"/>
      <c r="N5306" s="698"/>
      <c r="O5306" s="318"/>
      <c r="P5306" s="319"/>
      <c r="Q5306" s="320"/>
      <c r="R5306" s="319"/>
      <c r="S5306" s="319"/>
      <c r="T5306" s="320"/>
      <c r="U5306" s="321"/>
      <c r="V5306" s="270"/>
    </row>
    <row r="5307" spans="3:22">
      <c r="C5307" s="1">
        <f>+IF(D5307=1,COUNTIF($D$2:D5307,D5307),0)</f>
        <v>0</v>
      </c>
      <c r="D5307" s="1">
        <f>+COUNTIF($E$2:E5307,E5307)</f>
        <v>2528</v>
      </c>
      <c r="E5307" s="1" t="str">
        <f t="shared" si="166"/>
        <v/>
      </c>
      <c r="F5307" s="323">
        <f t="shared" si="165"/>
        <v>5305</v>
      </c>
      <c r="G5307" s="317"/>
      <c r="H5307" s="317"/>
      <c r="I5307" s="317"/>
      <c r="J5307" s="317"/>
      <c r="K5307" s="317"/>
      <c r="L5307" s="317"/>
      <c r="M5307" s="317"/>
      <c r="N5307" s="698"/>
      <c r="O5307" s="318"/>
      <c r="P5307" s="319"/>
      <c r="Q5307" s="320"/>
      <c r="R5307" s="319"/>
      <c r="S5307" s="319"/>
      <c r="T5307" s="320"/>
      <c r="U5307" s="321"/>
      <c r="V5307" s="270"/>
    </row>
    <row r="5308" spans="3:22">
      <c r="C5308" s="1">
        <f>+IF(D5308=1,COUNTIF($D$2:D5308,D5308),0)</f>
        <v>0</v>
      </c>
      <c r="D5308" s="1">
        <f>+COUNTIF($E$2:E5308,E5308)</f>
        <v>2529</v>
      </c>
      <c r="E5308" s="1" t="str">
        <f t="shared" si="166"/>
        <v/>
      </c>
      <c r="F5308" s="323">
        <f t="shared" si="165"/>
        <v>5306</v>
      </c>
      <c r="G5308" s="317"/>
      <c r="H5308" s="317"/>
      <c r="I5308" s="317"/>
      <c r="J5308" s="317"/>
      <c r="K5308" s="317"/>
      <c r="L5308" s="317"/>
      <c r="M5308" s="317"/>
      <c r="N5308" s="698"/>
      <c r="O5308" s="318"/>
      <c r="P5308" s="319"/>
      <c r="Q5308" s="320"/>
      <c r="R5308" s="319"/>
      <c r="S5308" s="319"/>
      <c r="T5308" s="320"/>
      <c r="U5308" s="321"/>
      <c r="V5308" s="270"/>
    </row>
    <row r="5309" spans="3:22">
      <c r="C5309" s="1">
        <f>+IF(D5309=1,COUNTIF($D$2:D5309,D5309),0)</f>
        <v>0</v>
      </c>
      <c r="D5309" s="1">
        <f>+COUNTIF($E$2:E5309,E5309)</f>
        <v>2530</v>
      </c>
      <c r="E5309" s="1" t="str">
        <f t="shared" si="166"/>
        <v/>
      </c>
      <c r="F5309" s="323">
        <f t="shared" si="165"/>
        <v>5307</v>
      </c>
      <c r="G5309" s="317"/>
      <c r="H5309" s="317"/>
      <c r="I5309" s="317"/>
      <c r="J5309" s="317"/>
      <c r="K5309" s="317"/>
      <c r="L5309" s="317"/>
      <c r="M5309" s="317"/>
      <c r="N5309" s="698"/>
      <c r="O5309" s="318"/>
      <c r="P5309" s="319"/>
      <c r="Q5309" s="320"/>
      <c r="R5309" s="319"/>
      <c r="S5309" s="319"/>
      <c r="T5309" s="320"/>
      <c r="U5309" s="321"/>
      <c r="V5309" s="270"/>
    </row>
    <row r="5310" spans="3:22">
      <c r="C5310" s="1">
        <f>+IF(D5310=1,COUNTIF($D$2:D5310,D5310),0)</f>
        <v>0</v>
      </c>
      <c r="D5310" s="1">
        <f>+COUNTIF($E$2:E5310,E5310)</f>
        <v>2531</v>
      </c>
      <c r="E5310" s="1" t="str">
        <f t="shared" si="166"/>
        <v/>
      </c>
      <c r="F5310" s="323">
        <f t="shared" si="165"/>
        <v>5308</v>
      </c>
      <c r="G5310" s="317"/>
      <c r="H5310" s="317"/>
      <c r="I5310" s="317"/>
      <c r="J5310" s="317"/>
      <c r="K5310" s="317"/>
      <c r="L5310" s="317"/>
      <c r="M5310" s="317"/>
      <c r="N5310" s="698"/>
      <c r="O5310" s="318"/>
      <c r="P5310" s="319"/>
      <c r="Q5310" s="320"/>
      <c r="R5310" s="319"/>
      <c r="S5310" s="319"/>
      <c r="T5310" s="320"/>
      <c r="U5310" s="321"/>
      <c r="V5310" s="270"/>
    </row>
    <row r="5311" spans="3:22">
      <c r="C5311" s="1">
        <f>+IF(D5311=1,COUNTIF($D$2:D5311,D5311),0)</f>
        <v>0</v>
      </c>
      <c r="D5311" s="1">
        <f>+COUNTIF($E$2:E5311,E5311)</f>
        <v>2532</v>
      </c>
      <c r="E5311" s="1" t="str">
        <f t="shared" si="166"/>
        <v/>
      </c>
      <c r="F5311" s="323">
        <f t="shared" si="165"/>
        <v>5309</v>
      </c>
      <c r="G5311" s="317"/>
      <c r="H5311" s="317"/>
      <c r="I5311" s="317"/>
      <c r="J5311" s="317"/>
      <c r="K5311" s="317"/>
      <c r="L5311" s="317"/>
      <c r="M5311" s="317"/>
      <c r="N5311" s="698"/>
      <c r="O5311" s="318"/>
      <c r="P5311" s="319"/>
      <c r="Q5311" s="320"/>
      <c r="R5311" s="319"/>
      <c r="S5311" s="319"/>
      <c r="T5311" s="320"/>
      <c r="U5311" s="321"/>
      <c r="V5311" s="270"/>
    </row>
    <row r="5312" spans="3:22">
      <c r="C5312" s="1">
        <f>+IF(D5312=1,COUNTIF($D$2:D5312,D5312),0)</f>
        <v>0</v>
      </c>
      <c r="D5312" s="1">
        <f>+COUNTIF($E$2:E5312,E5312)</f>
        <v>2533</v>
      </c>
      <c r="E5312" s="1" t="str">
        <f t="shared" si="166"/>
        <v/>
      </c>
      <c r="F5312" s="323">
        <f t="shared" si="165"/>
        <v>5310</v>
      </c>
      <c r="G5312" s="317"/>
      <c r="H5312" s="317"/>
      <c r="I5312" s="317"/>
      <c r="J5312" s="317"/>
      <c r="K5312" s="317"/>
      <c r="L5312" s="317"/>
      <c r="M5312" s="317"/>
      <c r="N5312" s="698"/>
      <c r="O5312" s="318"/>
      <c r="P5312" s="319"/>
      <c r="Q5312" s="320"/>
      <c r="R5312" s="319"/>
      <c r="S5312" s="319"/>
      <c r="T5312" s="320"/>
      <c r="U5312" s="321"/>
      <c r="V5312" s="270"/>
    </row>
    <row r="5313" spans="3:22">
      <c r="C5313" s="1">
        <f>+IF(D5313=1,COUNTIF($D$2:D5313,D5313),0)</f>
        <v>0</v>
      </c>
      <c r="D5313" s="1">
        <f>+COUNTIF($E$2:E5313,E5313)</f>
        <v>2534</v>
      </c>
      <c r="E5313" s="1" t="str">
        <f t="shared" si="166"/>
        <v/>
      </c>
      <c r="F5313" s="323">
        <f t="shared" si="165"/>
        <v>5311</v>
      </c>
      <c r="G5313" s="317"/>
      <c r="H5313" s="317"/>
      <c r="I5313" s="317"/>
      <c r="J5313" s="317"/>
      <c r="K5313" s="317"/>
      <c r="L5313" s="317"/>
      <c r="M5313" s="317"/>
      <c r="N5313" s="698"/>
      <c r="O5313" s="318"/>
      <c r="P5313" s="319"/>
      <c r="Q5313" s="320"/>
      <c r="R5313" s="319"/>
      <c r="S5313" s="319"/>
      <c r="T5313" s="320"/>
      <c r="U5313" s="321"/>
      <c r="V5313" s="270"/>
    </row>
    <row r="5314" spans="3:22">
      <c r="C5314" s="1">
        <f>+IF(D5314=1,COUNTIF($D$2:D5314,D5314),0)</f>
        <v>0</v>
      </c>
      <c r="D5314" s="1">
        <f>+COUNTIF($E$2:E5314,E5314)</f>
        <v>2535</v>
      </c>
      <c r="E5314" s="1" t="str">
        <f t="shared" si="166"/>
        <v/>
      </c>
      <c r="F5314" s="323">
        <f t="shared" si="165"/>
        <v>5312</v>
      </c>
      <c r="G5314" s="317"/>
      <c r="H5314" s="317"/>
      <c r="I5314" s="317"/>
      <c r="J5314" s="317"/>
      <c r="K5314" s="317"/>
      <c r="L5314" s="317"/>
      <c r="M5314" s="317"/>
      <c r="N5314" s="698"/>
      <c r="O5314" s="318"/>
      <c r="P5314" s="319"/>
      <c r="Q5314" s="320"/>
      <c r="R5314" s="319"/>
      <c r="S5314" s="319"/>
      <c r="T5314" s="320"/>
      <c r="U5314" s="321"/>
      <c r="V5314" s="270"/>
    </row>
    <row r="5315" spans="3:22">
      <c r="C5315" s="1">
        <f>+IF(D5315=1,COUNTIF($D$2:D5315,D5315),0)</f>
        <v>0</v>
      </c>
      <c r="D5315" s="1">
        <f>+COUNTIF($E$2:E5315,E5315)</f>
        <v>2536</v>
      </c>
      <c r="E5315" s="1" t="str">
        <f t="shared" si="166"/>
        <v/>
      </c>
      <c r="F5315" s="323">
        <f t="shared" si="165"/>
        <v>5313</v>
      </c>
      <c r="G5315" s="317"/>
      <c r="H5315" s="317"/>
      <c r="I5315" s="317"/>
      <c r="J5315" s="317"/>
      <c r="K5315" s="317"/>
      <c r="L5315" s="317"/>
      <c r="M5315" s="317"/>
      <c r="N5315" s="698"/>
      <c r="O5315" s="318"/>
      <c r="P5315" s="319"/>
      <c r="Q5315" s="320"/>
      <c r="R5315" s="319"/>
      <c r="S5315" s="319"/>
      <c r="T5315" s="320"/>
      <c r="U5315" s="321"/>
      <c r="V5315" s="270"/>
    </row>
    <row r="5316" spans="3:22">
      <c r="C5316" s="1">
        <f>+IF(D5316=1,COUNTIF($D$2:D5316,D5316),0)</f>
        <v>0</v>
      </c>
      <c r="D5316" s="1">
        <f>+COUNTIF($E$2:E5316,E5316)</f>
        <v>2537</v>
      </c>
      <c r="E5316" s="1" t="str">
        <f t="shared" si="166"/>
        <v/>
      </c>
      <c r="F5316" s="323">
        <f t="shared" si="165"/>
        <v>5314</v>
      </c>
      <c r="G5316" s="317"/>
      <c r="H5316" s="317"/>
      <c r="I5316" s="317"/>
      <c r="J5316" s="317"/>
      <c r="K5316" s="317"/>
      <c r="L5316" s="317"/>
      <c r="M5316" s="317"/>
      <c r="N5316" s="698"/>
      <c r="O5316" s="318"/>
      <c r="P5316" s="319"/>
      <c r="Q5316" s="320"/>
      <c r="R5316" s="319"/>
      <c r="S5316" s="319"/>
      <c r="T5316" s="320"/>
      <c r="U5316" s="321"/>
      <c r="V5316" s="270"/>
    </row>
    <row r="5317" spans="3:22">
      <c r="C5317" s="1">
        <f>+IF(D5317=1,COUNTIF($D$2:D5317,D5317),0)</f>
        <v>0</v>
      </c>
      <c r="D5317" s="1">
        <f>+COUNTIF($E$2:E5317,E5317)</f>
        <v>2538</v>
      </c>
      <c r="E5317" s="1" t="str">
        <f t="shared" si="166"/>
        <v/>
      </c>
      <c r="F5317" s="323">
        <f t="shared" ref="F5317:F5380" si="167">ROW()-2</f>
        <v>5315</v>
      </c>
      <c r="G5317" s="317"/>
      <c r="H5317" s="317"/>
      <c r="I5317" s="317"/>
      <c r="J5317" s="317"/>
      <c r="K5317" s="317"/>
      <c r="L5317" s="317"/>
      <c r="M5317" s="317"/>
      <c r="N5317" s="698"/>
      <c r="O5317" s="318"/>
      <c r="P5317" s="319"/>
      <c r="Q5317" s="320"/>
      <c r="R5317" s="319"/>
      <c r="S5317" s="319"/>
      <c r="T5317" s="320"/>
      <c r="U5317" s="321"/>
      <c r="V5317" s="270"/>
    </row>
    <row r="5318" spans="3:22">
      <c r="C5318" s="1">
        <f>+IF(D5318=1,COUNTIF($D$2:D5318,D5318),0)</f>
        <v>0</v>
      </c>
      <c r="D5318" s="1">
        <f>+COUNTIF($E$2:E5318,E5318)</f>
        <v>2539</v>
      </c>
      <c r="E5318" s="1" t="str">
        <f t="shared" si="166"/>
        <v/>
      </c>
      <c r="F5318" s="323">
        <f t="shared" si="167"/>
        <v>5316</v>
      </c>
      <c r="G5318" s="317"/>
      <c r="H5318" s="317"/>
      <c r="I5318" s="317"/>
      <c r="J5318" s="317"/>
      <c r="K5318" s="317"/>
      <c r="L5318" s="317"/>
      <c r="M5318" s="317"/>
      <c r="N5318" s="698"/>
      <c r="O5318" s="318"/>
      <c r="P5318" s="319"/>
      <c r="Q5318" s="320"/>
      <c r="R5318" s="319"/>
      <c r="S5318" s="319"/>
      <c r="T5318" s="320"/>
      <c r="U5318" s="321"/>
      <c r="V5318" s="270"/>
    </row>
    <row r="5319" spans="3:22">
      <c r="C5319" s="1">
        <f>+IF(D5319=1,COUNTIF($D$2:D5319,D5319),0)</f>
        <v>0</v>
      </c>
      <c r="D5319" s="1">
        <f>+COUNTIF($E$2:E5319,E5319)</f>
        <v>2540</v>
      </c>
      <c r="E5319" s="1" t="str">
        <f t="shared" si="166"/>
        <v/>
      </c>
      <c r="F5319" s="323">
        <f t="shared" si="167"/>
        <v>5317</v>
      </c>
      <c r="G5319" s="317"/>
      <c r="H5319" s="317"/>
      <c r="I5319" s="317"/>
      <c r="J5319" s="317"/>
      <c r="K5319" s="317"/>
      <c r="L5319" s="317"/>
      <c r="M5319" s="317"/>
      <c r="N5319" s="698"/>
      <c r="O5319" s="318"/>
      <c r="P5319" s="319"/>
      <c r="Q5319" s="320"/>
      <c r="R5319" s="319"/>
      <c r="S5319" s="319"/>
      <c r="T5319" s="320"/>
      <c r="U5319" s="321"/>
      <c r="V5319" s="270"/>
    </row>
    <row r="5320" spans="3:22">
      <c r="C5320" s="1">
        <f>+IF(D5320=1,COUNTIF($D$2:D5320,D5320),0)</f>
        <v>0</v>
      </c>
      <c r="D5320" s="1">
        <f>+COUNTIF($E$2:E5320,E5320)</f>
        <v>2541</v>
      </c>
      <c r="E5320" s="1" t="str">
        <f t="shared" si="166"/>
        <v/>
      </c>
      <c r="F5320" s="323">
        <f t="shared" si="167"/>
        <v>5318</v>
      </c>
      <c r="G5320" s="317"/>
      <c r="H5320" s="317"/>
      <c r="I5320" s="317"/>
      <c r="J5320" s="317"/>
      <c r="K5320" s="317"/>
      <c r="L5320" s="317"/>
      <c r="M5320" s="317"/>
      <c r="N5320" s="698"/>
      <c r="O5320" s="318"/>
      <c r="P5320" s="319"/>
      <c r="Q5320" s="320"/>
      <c r="R5320" s="319"/>
      <c r="S5320" s="319"/>
      <c r="T5320" s="320"/>
      <c r="U5320" s="321"/>
      <c r="V5320" s="270"/>
    </row>
    <row r="5321" spans="3:22">
      <c r="C5321" s="1">
        <f>+IF(D5321=1,COUNTIF($D$2:D5321,D5321),0)</f>
        <v>0</v>
      </c>
      <c r="D5321" s="1">
        <f>+COUNTIF($E$2:E5321,E5321)</f>
        <v>2542</v>
      </c>
      <c r="E5321" s="1" t="str">
        <f t="shared" si="166"/>
        <v/>
      </c>
      <c r="F5321" s="323">
        <f t="shared" si="167"/>
        <v>5319</v>
      </c>
      <c r="G5321" s="317"/>
      <c r="H5321" s="317"/>
      <c r="I5321" s="317"/>
      <c r="J5321" s="317"/>
      <c r="K5321" s="317"/>
      <c r="L5321" s="317"/>
      <c r="M5321" s="317"/>
      <c r="N5321" s="698"/>
      <c r="O5321" s="318"/>
      <c r="P5321" s="319"/>
      <c r="Q5321" s="320"/>
      <c r="R5321" s="319"/>
      <c r="S5321" s="319"/>
      <c r="T5321" s="320"/>
      <c r="U5321" s="321"/>
      <c r="V5321" s="270"/>
    </row>
    <row r="5322" spans="3:22">
      <c r="C5322" s="1">
        <f>+IF(D5322=1,COUNTIF($D$2:D5322,D5322),0)</f>
        <v>0</v>
      </c>
      <c r="D5322" s="1">
        <f>+COUNTIF($E$2:E5322,E5322)</f>
        <v>2543</v>
      </c>
      <c r="E5322" s="1" t="str">
        <f t="shared" si="166"/>
        <v/>
      </c>
      <c r="F5322" s="323">
        <f t="shared" si="167"/>
        <v>5320</v>
      </c>
      <c r="G5322" s="317"/>
      <c r="H5322" s="317"/>
      <c r="I5322" s="317"/>
      <c r="J5322" s="317"/>
      <c r="K5322" s="317"/>
      <c r="L5322" s="317"/>
      <c r="M5322" s="317"/>
      <c r="N5322" s="698"/>
      <c r="O5322" s="318"/>
      <c r="P5322" s="319"/>
      <c r="Q5322" s="320"/>
      <c r="R5322" s="319"/>
      <c r="S5322" s="319"/>
      <c r="T5322" s="320"/>
      <c r="U5322" s="321"/>
      <c r="V5322" s="270"/>
    </row>
    <row r="5323" spans="3:22">
      <c r="C5323" s="1">
        <f>+IF(D5323=1,COUNTIF($D$2:D5323,D5323),0)</f>
        <v>0</v>
      </c>
      <c r="D5323" s="1">
        <f>+COUNTIF($E$2:E5323,E5323)</f>
        <v>2544</v>
      </c>
      <c r="E5323" s="1" t="str">
        <f t="shared" si="166"/>
        <v/>
      </c>
      <c r="F5323" s="323">
        <f t="shared" si="167"/>
        <v>5321</v>
      </c>
      <c r="G5323" s="317"/>
      <c r="H5323" s="317"/>
      <c r="I5323" s="317"/>
      <c r="J5323" s="317"/>
      <c r="K5323" s="317"/>
      <c r="L5323" s="317"/>
      <c r="M5323" s="317"/>
      <c r="N5323" s="698"/>
      <c r="O5323" s="318"/>
      <c r="P5323" s="319"/>
      <c r="Q5323" s="320"/>
      <c r="R5323" s="319"/>
      <c r="S5323" s="319"/>
      <c r="T5323" s="320"/>
      <c r="U5323" s="321"/>
      <c r="V5323" s="270"/>
    </row>
    <row r="5324" spans="3:22">
      <c r="C5324" s="1">
        <f>+IF(D5324=1,COUNTIF($D$2:D5324,D5324),0)</f>
        <v>0</v>
      </c>
      <c r="D5324" s="1">
        <f>+COUNTIF($E$2:E5324,E5324)</f>
        <v>2545</v>
      </c>
      <c r="E5324" s="1" t="str">
        <f t="shared" si="166"/>
        <v/>
      </c>
      <c r="F5324" s="323">
        <f t="shared" si="167"/>
        <v>5322</v>
      </c>
      <c r="G5324" s="317"/>
      <c r="H5324" s="317"/>
      <c r="I5324" s="317"/>
      <c r="J5324" s="317"/>
      <c r="K5324" s="317"/>
      <c r="L5324" s="317"/>
      <c r="M5324" s="317"/>
      <c r="N5324" s="698"/>
      <c r="O5324" s="318"/>
      <c r="P5324" s="319"/>
      <c r="Q5324" s="320"/>
      <c r="R5324" s="319"/>
      <c r="S5324" s="319"/>
      <c r="T5324" s="320"/>
      <c r="U5324" s="321"/>
      <c r="V5324" s="270"/>
    </row>
    <row r="5325" spans="3:22">
      <c r="C5325" s="1">
        <f>+IF(D5325=1,COUNTIF($D$2:D5325,D5325),0)</f>
        <v>0</v>
      </c>
      <c r="D5325" s="1">
        <f>+COUNTIF($E$2:E5325,E5325)</f>
        <v>2546</v>
      </c>
      <c r="E5325" s="1" t="str">
        <f t="shared" si="166"/>
        <v/>
      </c>
      <c r="F5325" s="323">
        <f t="shared" si="167"/>
        <v>5323</v>
      </c>
      <c r="G5325" s="317"/>
      <c r="H5325" s="317"/>
      <c r="I5325" s="317"/>
      <c r="J5325" s="317"/>
      <c r="K5325" s="317"/>
      <c r="L5325" s="317"/>
      <c r="M5325" s="317"/>
      <c r="N5325" s="698"/>
      <c r="O5325" s="318"/>
      <c r="P5325" s="319"/>
      <c r="Q5325" s="320"/>
      <c r="R5325" s="319"/>
      <c r="S5325" s="319"/>
      <c r="T5325" s="320"/>
      <c r="U5325" s="321"/>
      <c r="V5325" s="270"/>
    </row>
    <row r="5326" spans="3:22">
      <c r="C5326" s="1">
        <f>+IF(D5326=1,COUNTIF($D$2:D5326,D5326),0)</f>
        <v>0</v>
      </c>
      <c r="D5326" s="1">
        <f>+COUNTIF($E$2:E5326,E5326)</f>
        <v>2547</v>
      </c>
      <c r="E5326" s="1" t="str">
        <f t="shared" si="166"/>
        <v/>
      </c>
      <c r="F5326" s="323">
        <f t="shared" si="167"/>
        <v>5324</v>
      </c>
      <c r="G5326" s="317"/>
      <c r="H5326" s="317"/>
      <c r="I5326" s="317"/>
      <c r="J5326" s="317"/>
      <c r="K5326" s="317"/>
      <c r="L5326" s="317"/>
      <c r="M5326" s="317"/>
      <c r="N5326" s="698"/>
      <c r="O5326" s="318"/>
      <c r="P5326" s="319"/>
      <c r="Q5326" s="320"/>
      <c r="R5326" s="319"/>
      <c r="S5326" s="319"/>
      <c r="T5326" s="320"/>
      <c r="U5326" s="321"/>
      <c r="V5326" s="270"/>
    </row>
    <row r="5327" spans="3:22">
      <c r="C5327" s="1">
        <f>+IF(D5327=1,COUNTIF($D$2:D5327,D5327),0)</f>
        <v>0</v>
      </c>
      <c r="D5327" s="1">
        <f>+COUNTIF($E$2:E5327,E5327)</f>
        <v>2548</v>
      </c>
      <c r="E5327" s="1" t="str">
        <f t="shared" si="166"/>
        <v/>
      </c>
      <c r="F5327" s="323">
        <f t="shared" si="167"/>
        <v>5325</v>
      </c>
      <c r="G5327" s="317"/>
      <c r="H5327" s="317"/>
      <c r="I5327" s="317"/>
      <c r="J5327" s="317"/>
      <c r="K5327" s="317"/>
      <c r="L5327" s="317"/>
      <c r="M5327" s="317"/>
      <c r="N5327" s="698"/>
      <c r="O5327" s="318"/>
      <c r="P5327" s="319"/>
      <c r="Q5327" s="320"/>
      <c r="R5327" s="319"/>
      <c r="S5327" s="319"/>
      <c r="T5327" s="320"/>
      <c r="U5327" s="321"/>
      <c r="V5327" s="270"/>
    </row>
    <row r="5328" spans="3:22">
      <c r="C5328" s="1">
        <f>+IF(D5328=1,COUNTIF($D$2:D5328,D5328),0)</f>
        <v>0</v>
      </c>
      <c r="D5328" s="1">
        <f>+COUNTIF($E$2:E5328,E5328)</f>
        <v>2549</v>
      </c>
      <c r="E5328" s="1" t="str">
        <f t="shared" si="166"/>
        <v/>
      </c>
      <c r="F5328" s="323">
        <f t="shared" si="167"/>
        <v>5326</v>
      </c>
      <c r="G5328" s="317"/>
      <c r="H5328" s="317"/>
      <c r="I5328" s="317"/>
      <c r="J5328" s="317"/>
      <c r="K5328" s="317"/>
      <c r="L5328" s="317"/>
      <c r="M5328" s="317"/>
      <c r="N5328" s="698"/>
      <c r="O5328" s="318"/>
      <c r="P5328" s="319"/>
      <c r="Q5328" s="320"/>
      <c r="R5328" s="319"/>
      <c r="S5328" s="319"/>
      <c r="T5328" s="320"/>
      <c r="U5328" s="321"/>
      <c r="V5328" s="270"/>
    </row>
    <row r="5329" spans="3:22">
      <c r="C5329" s="1">
        <f>+IF(D5329=1,COUNTIF($D$2:D5329,D5329),0)</f>
        <v>0</v>
      </c>
      <c r="D5329" s="1">
        <f>+COUNTIF($E$2:E5329,E5329)</f>
        <v>2550</v>
      </c>
      <c r="E5329" s="1" t="str">
        <f t="shared" si="166"/>
        <v/>
      </c>
      <c r="F5329" s="323">
        <f t="shared" si="167"/>
        <v>5327</v>
      </c>
      <c r="G5329" s="317"/>
      <c r="H5329" s="317"/>
      <c r="I5329" s="317"/>
      <c r="J5329" s="317"/>
      <c r="K5329" s="317"/>
      <c r="L5329" s="317"/>
      <c r="M5329" s="317"/>
      <c r="N5329" s="698"/>
      <c r="O5329" s="318"/>
      <c r="P5329" s="319"/>
      <c r="Q5329" s="320"/>
      <c r="R5329" s="319"/>
      <c r="S5329" s="319"/>
      <c r="T5329" s="320"/>
      <c r="U5329" s="321"/>
      <c r="V5329" s="270"/>
    </row>
    <row r="5330" spans="3:22">
      <c r="C5330" s="1">
        <f>+IF(D5330=1,COUNTIF($D$2:D5330,D5330),0)</f>
        <v>0</v>
      </c>
      <c r="D5330" s="1">
        <f>+COUNTIF($E$2:E5330,E5330)</f>
        <v>2551</v>
      </c>
      <c r="E5330" s="1" t="str">
        <f t="shared" si="166"/>
        <v/>
      </c>
      <c r="F5330" s="323">
        <f t="shared" si="167"/>
        <v>5328</v>
      </c>
      <c r="G5330" s="317"/>
      <c r="H5330" s="317"/>
      <c r="I5330" s="317"/>
      <c r="J5330" s="317"/>
      <c r="K5330" s="317"/>
      <c r="L5330" s="317"/>
      <c r="M5330" s="317"/>
      <c r="N5330" s="698"/>
      <c r="O5330" s="318"/>
      <c r="P5330" s="319"/>
      <c r="Q5330" s="320"/>
      <c r="R5330" s="319"/>
      <c r="S5330" s="319"/>
      <c r="T5330" s="320"/>
      <c r="U5330" s="321"/>
      <c r="V5330" s="270"/>
    </row>
    <row r="5331" spans="3:22">
      <c r="C5331" s="1">
        <f>+IF(D5331=1,COUNTIF($D$2:D5331,D5331),0)</f>
        <v>0</v>
      </c>
      <c r="D5331" s="1">
        <f>+COUNTIF($E$2:E5331,E5331)</f>
        <v>2552</v>
      </c>
      <c r="E5331" s="1" t="str">
        <f t="shared" si="166"/>
        <v/>
      </c>
      <c r="F5331" s="323">
        <f t="shared" si="167"/>
        <v>5329</v>
      </c>
      <c r="G5331" s="317"/>
      <c r="H5331" s="317"/>
      <c r="I5331" s="317"/>
      <c r="J5331" s="317"/>
      <c r="K5331" s="317"/>
      <c r="L5331" s="317"/>
      <c r="M5331" s="317"/>
      <c r="N5331" s="698"/>
      <c r="O5331" s="318"/>
      <c r="P5331" s="319"/>
      <c r="Q5331" s="320"/>
      <c r="R5331" s="319"/>
      <c r="S5331" s="319"/>
      <c r="T5331" s="320"/>
      <c r="U5331" s="321"/>
      <c r="V5331" s="270"/>
    </row>
    <row r="5332" spans="3:22">
      <c r="C5332" s="1">
        <f>+IF(D5332=1,COUNTIF($D$2:D5332,D5332),0)</f>
        <v>0</v>
      </c>
      <c r="D5332" s="1">
        <f>+COUNTIF($E$2:E5332,E5332)</f>
        <v>2553</v>
      </c>
      <c r="E5332" s="1" t="str">
        <f t="shared" si="166"/>
        <v/>
      </c>
      <c r="F5332" s="323">
        <f t="shared" si="167"/>
        <v>5330</v>
      </c>
      <c r="G5332" s="317"/>
      <c r="H5332" s="317"/>
      <c r="I5332" s="317"/>
      <c r="J5332" s="317"/>
      <c r="K5332" s="317"/>
      <c r="L5332" s="317"/>
      <c r="M5332" s="317"/>
      <c r="N5332" s="698"/>
      <c r="O5332" s="318"/>
      <c r="P5332" s="319"/>
      <c r="Q5332" s="320"/>
      <c r="R5332" s="319"/>
      <c r="S5332" s="319"/>
      <c r="T5332" s="320"/>
      <c r="U5332" s="321"/>
      <c r="V5332" s="270"/>
    </row>
    <row r="5333" spans="3:22">
      <c r="C5333" s="1">
        <f>+IF(D5333=1,COUNTIF($D$2:D5333,D5333),0)</f>
        <v>0</v>
      </c>
      <c r="D5333" s="1">
        <f>+COUNTIF($E$2:E5333,E5333)</f>
        <v>2554</v>
      </c>
      <c r="E5333" s="1" t="str">
        <f t="shared" si="166"/>
        <v/>
      </c>
      <c r="F5333" s="323">
        <f t="shared" si="167"/>
        <v>5331</v>
      </c>
      <c r="G5333" s="317"/>
      <c r="H5333" s="317"/>
      <c r="I5333" s="317"/>
      <c r="J5333" s="317"/>
      <c r="K5333" s="317"/>
      <c r="L5333" s="317"/>
      <c r="M5333" s="317"/>
      <c r="N5333" s="698"/>
      <c r="O5333" s="318"/>
      <c r="P5333" s="319"/>
      <c r="Q5333" s="320"/>
      <c r="R5333" s="319"/>
      <c r="S5333" s="319"/>
      <c r="T5333" s="320"/>
      <c r="U5333" s="321"/>
      <c r="V5333" s="270"/>
    </row>
    <row r="5334" spans="3:22">
      <c r="C5334" s="1">
        <f>+IF(D5334=1,COUNTIF($D$2:D5334,D5334),0)</f>
        <v>0</v>
      </c>
      <c r="D5334" s="1">
        <f>+COUNTIF($E$2:E5334,E5334)</f>
        <v>2555</v>
      </c>
      <c r="E5334" s="1" t="str">
        <f t="shared" si="166"/>
        <v/>
      </c>
      <c r="F5334" s="323">
        <f t="shared" si="167"/>
        <v>5332</v>
      </c>
      <c r="G5334" s="317"/>
      <c r="H5334" s="317"/>
      <c r="I5334" s="317"/>
      <c r="J5334" s="317"/>
      <c r="K5334" s="317"/>
      <c r="L5334" s="317"/>
      <c r="M5334" s="317"/>
      <c r="N5334" s="698"/>
      <c r="O5334" s="318"/>
      <c r="P5334" s="319"/>
      <c r="Q5334" s="320"/>
      <c r="R5334" s="319"/>
      <c r="S5334" s="319"/>
      <c r="T5334" s="320"/>
      <c r="U5334" s="321"/>
      <c r="V5334" s="270"/>
    </row>
    <row r="5335" spans="3:22">
      <c r="C5335" s="1">
        <f>+IF(D5335=1,COUNTIF($D$2:D5335,D5335),0)</f>
        <v>0</v>
      </c>
      <c r="D5335" s="1">
        <f>+COUNTIF($E$2:E5335,E5335)</f>
        <v>2556</v>
      </c>
      <c r="E5335" s="1" t="str">
        <f t="shared" si="166"/>
        <v/>
      </c>
      <c r="F5335" s="323">
        <f t="shared" si="167"/>
        <v>5333</v>
      </c>
      <c r="G5335" s="317"/>
      <c r="H5335" s="317"/>
      <c r="I5335" s="317"/>
      <c r="J5335" s="317"/>
      <c r="K5335" s="317"/>
      <c r="L5335" s="317"/>
      <c r="M5335" s="317"/>
      <c r="N5335" s="698"/>
      <c r="O5335" s="318"/>
      <c r="P5335" s="319"/>
      <c r="Q5335" s="320"/>
      <c r="R5335" s="319"/>
      <c r="S5335" s="319"/>
      <c r="T5335" s="320"/>
      <c r="U5335" s="321"/>
      <c r="V5335" s="270"/>
    </row>
    <row r="5336" spans="3:22">
      <c r="C5336" s="1">
        <f>+IF(D5336=1,COUNTIF($D$2:D5336,D5336),0)</f>
        <v>0</v>
      </c>
      <c r="D5336" s="1">
        <f>+COUNTIF($E$2:E5336,E5336)</f>
        <v>2557</v>
      </c>
      <c r="E5336" s="1" t="str">
        <f t="shared" si="166"/>
        <v/>
      </c>
      <c r="F5336" s="323">
        <f t="shared" si="167"/>
        <v>5334</v>
      </c>
      <c r="G5336" s="317"/>
      <c r="H5336" s="317"/>
      <c r="I5336" s="317"/>
      <c r="J5336" s="317"/>
      <c r="K5336" s="317"/>
      <c r="L5336" s="317"/>
      <c r="M5336" s="317"/>
      <c r="N5336" s="698"/>
      <c r="O5336" s="318"/>
      <c r="P5336" s="319"/>
      <c r="Q5336" s="320"/>
      <c r="R5336" s="319"/>
      <c r="S5336" s="319"/>
      <c r="T5336" s="320"/>
      <c r="U5336" s="321"/>
      <c r="V5336" s="270"/>
    </row>
    <row r="5337" spans="3:22">
      <c r="C5337" s="1">
        <f>+IF(D5337=1,COUNTIF($D$2:D5337,D5337),0)</f>
        <v>0</v>
      </c>
      <c r="D5337" s="1">
        <f>+COUNTIF($E$2:E5337,E5337)</f>
        <v>2558</v>
      </c>
      <c r="E5337" s="1" t="str">
        <f t="shared" si="166"/>
        <v/>
      </c>
      <c r="F5337" s="323">
        <f t="shared" si="167"/>
        <v>5335</v>
      </c>
      <c r="G5337" s="317"/>
      <c r="H5337" s="317"/>
      <c r="I5337" s="317"/>
      <c r="J5337" s="317"/>
      <c r="K5337" s="317"/>
      <c r="L5337" s="317"/>
      <c r="M5337" s="317"/>
      <c r="N5337" s="698"/>
      <c r="O5337" s="318"/>
      <c r="P5337" s="319"/>
      <c r="Q5337" s="320"/>
      <c r="R5337" s="319"/>
      <c r="S5337" s="319"/>
      <c r="T5337" s="320"/>
      <c r="U5337" s="321"/>
      <c r="V5337" s="270"/>
    </row>
    <row r="5338" spans="3:22">
      <c r="C5338" s="1">
        <f>+IF(D5338=1,COUNTIF($D$2:D5338,D5338),0)</f>
        <v>0</v>
      </c>
      <c r="D5338" s="1">
        <f>+COUNTIF($E$2:E5338,E5338)</f>
        <v>2559</v>
      </c>
      <c r="E5338" s="1" t="str">
        <f t="shared" si="166"/>
        <v/>
      </c>
      <c r="F5338" s="323">
        <f t="shared" si="167"/>
        <v>5336</v>
      </c>
      <c r="G5338" s="317"/>
      <c r="H5338" s="317"/>
      <c r="I5338" s="317"/>
      <c r="J5338" s="317"/>
      <c r="K5338" s="317"/>
      <c r="L5338" s="317"/>
      <c r="M5338" s="317"/>
      <c r="N5338" s="698"/>
      <c r="O5338" s="318"/>
      <c r="P5338" s="319"/>
      <c r="Q5338" s="320"/>
      <c r="R5338" s="319"/>
      <c r="S5338" s="319"/>
      <c r="T5338" s="320"/>
      <c r="U5338" s="321"/>
      <c r="V5338" s="270"/>
    </row>
    <row r="5339" spans="3:22">
      <c r="C5339" s="1">
        <f>+IF(D5339=1,COUNTIF($D$2:D5339,D5339),0)</f>
        <v>0</v>
      </c>
      <c r="D5339" s="1">
        <f>+COUNTIF($E$2:E5339,E5339)</f>
        <v>2560</v>
      </c>
      <c r="E5339" s="1" t="str">
        <f t="shared" si="166"/>
        <v/>
      </c>
      <c r="F5339" s="323">
        <f t="shared" si="167"/>
        <v>5337</v>
      </c>
      <c r="G5339" s="317"/>
      <c r="H5339" s="317"/>
      <c r="I5339" s="317"/>
      <c r="J5339" s="317"/>
      <c r="K5339" s="317"/>
      <c r="L5339" s="317"/>
      <c r="M5339" s="317"/>
      <c r="N5339" s="698"/>
      <c r="O5339" s="318"/>
      <c r="P5339" s="319"/>
      <c r="Q5339" s="320"/>
      <c r="R5339" s="319"/>
      <c r="S5339" s="319"/>
      <c r="T5339" s="320"/>
      <c r="U5339" s="321"/>
      <c r="V5339" s="270"/>
    </row>
    <row r="5340" spans="3:22">
      <c r="C5340" s="1">
        <f>+IF(D5340=1,COUNTIF($D$2:D5340,D5340),0)</f>
        <v>0</v>
      </c>
      <c r="D5340" s="1">
        <f>+COUNTIF($E$2:E5340,E5340)</f>
        <v>2561</v>
      </c>
      <c r="E5340" s="1" t="str">
        <f t="shared" si="166"/>
        <v/>
      </c>
      <c r="F5340" s="323">
        <f t="shared" si="167"/>
        <v>5338</v>
      </c>
      <c r="G5340" s="317"/>
      <c r="H5340" s="317"/>
      <c r="I5340" s="317"/>
      <c r="J5340" s="317"/>
      <c r="K5340" s="317"/>
      <c r="L5340" s="317"/>
      <c r="M5340" s="317"/>
      <c r="N5340" s="698"/>
      <c r="O5340" s="318"/>
      <c r="P5340" s="319"/>
      <c r="Q5340" s="320"/>
      <c r="R5340" s="319"/>
      <c r="S5340" s="319"/>
      <c r="T5340" s="320"/>
      <c r="U5340" s="321"/>
      <c r="V5340" s="270"/>
    </row>
    <row r="5341" spans="3:22">
      <c r="C5341" s="1">
        <f>+IF(D5341=1,COUNTIF($D$2:D5341,D5341),0)</f>
        <v>0</v>
      </c>
      <c r="D5341" s="1">
        <f>+COUNTIF($E$2:E5341,E5341)</f>
        <v>2562</v>
      </c>
      <c r="E5341" s="1" t="str">
        <f t="shared" si="166"/>
        <v/>
      </c>
      <c r="F5341" s="323">
        <f t="shared" si="167"/>
        <v>5339</v>
      </c>
      <c r="G5341" s="317"/>
      <c r="H5341" s="317"/>
      <c r="I5341" s="317"/>
      <c r="J5341" s="317"/>
      <c r="K5341" s="317"/>
      <c r="L5341" s="317"/>
      <c r="M5341" s="317"/>
      <c r="N5341" s="698"/>
      <c r="O5341" s="318"/>
      <c r="P5341" s="319"/>
      <c r="Q5341" s="320"/>
      <c r="R5341" s="319"/>
      <c r="S5341" s="319"/>
      <c r="T5341" s="320"/>
      <c r="U5341" s="321"/>
      <c r="V5341" s="270"/>
    </row>
    <row r="5342" spans="3:22">
      <c r="C5342" s="1">
        <f>+IF(D5342=1,COUNTIF($D$2:D5342,D5342),0)</f>
        <v>0</v>
      </c>
      <c r="D5342" s="1">
        <f>+COUNTIF($E$2:E5342,E5342)</f>
        <v>2563</v>
      </c>
      <c r="E5342" s="1" t="str">
        <f t="shared" si="166"/>
        <v/>
      </c>
      <c r="F5342" s="323">
        <f t="shared" si="167"/>
        <v>5340</v>
      </c>
      <c r="G5342" s="317"/>
      <c r="H5342" s="317"/>
      <c r="I5342" s="317"/>
      <c r="J5342" s="317"/>
      <c r="K5342" s="317"/>
      <c r="L5342" s="317"/>
      <c r="M5342" s="317"/>
      <c r="N5342" s="698"/>
      <c r="O5342" s="318"/>
      <c r="P5342" s="319"/>
      <c r="Q5342" s="320"/>
      <c r="R5342" s="319"/>
      <c r="S5342" s="319"/>
      <c r="T5342" s="320"/>
      <c r="U5342" s="321"/>
      <c r="V5342" s="270"/>
    </row>
    <row r="5343" spans="3:22">
      <c r="C5343" s="1">
        <f>+IF(D5343=1,COUNTIF($D$2:D5343,D5343),0)</f>
        <v>0</v>
      </c>
      <c r="D5343" s="1">
        <f>+COUNTIF($E$2:E5343,E5343)</f>
        <v>2564</v>
      </c>
      <c r="E5343" s="1" t="str">
        <f t="shared" si="166"/>
        <v/>
      </c>
      <c r="F5343" s="323">
        <f t="shared" si="167"/>
        <v>5341</v>
      </c>
      <c r="G5343" s="317"/>
      <c r="H5343" s="317"/>
      <c r="I5343" s="317"/>
      <c r="J5343" s="317"/>
      <c r="K5343" s="317"/>
      <c r="L5343" s="317"/>
      <c r="M5343" s="317"/>
      <c r="N5343" s="698"/>
      <c r="O5343" s="318"/>
      <c r="P5343" s="319"/>
      <c r="Q5343" s="320"/>
      <c r="R5343" s="319"/>
      <c r="S5343" s="319"/>
      <c r="T5343" s="320"/>
      <c r="U5343" s="321"/>
      <c r="V5343" s="270"/>
    </row>
    <row r="5344" spans="3:22">
      <c r="C5344" s="1">
        <f>+IF(D5344=1,COUNTIF($D$2:D5344,D5344),0)</f>
        <v>0</v>
      </c>
      <c r="D5344" s="1">
        <f>+COUNTIF($E$2:E5344,E5344)</f>
        <v>2565</v>
      </c>
      <c r="E5344" s="1" t="str">
        <f t="shared" si="166"/>
        <v/>
      </c>
      <c r="F5344" s="323">
        <f t="shared" si="167"/>
        <v>5342</v>
      </c>
      <c r="G5344" s="317"/>
      <c r="H5344" s="317"/>
      <c r="I5344" s="317"/>
      <c r="J5344" s="317"/>
      <c r="K5344" s="317"/>
      <c r="L5344" s="317"/>
      <c r="M5344" s="317"/>
      <c r="N5344" s="698"/>
      <c r="O5344" s="318"/>
      <c r="P5344" s="319"/>
      <c r="Q5344" s="320"/>
      <c r="R5344" s="319"/>
      <c r="S5344" s="319"/>
      <c r="T5344" s="320"/>
      <c r="U5344" s="321"/>
      <c r="V5344" s="270"/>
    </row>
    <row r="5345" spans="3:22">
      <c r="C5345" s="1">
        <f>+IF(D5345=1,COUNTIF($D$2:D5345,D5345),0)</f>
        <v>0</v>
      </c>
      <c r="D5345" s="1">
        <f>+COUNTIF($E$2:E5345,E5345)</f>
        <v>2566</v>
      </c>
      <c r="E5345" s="1" t="str">
        <f t="shared" si="166"/>
        <v/>
      </c>
      <c r="F5345" s="323">
        <f t="shared" si="167"/>
        <v>5343</v>
      </c>
      <c r="G5345" s="317"/>
      <c r="H5345" s="317"/>
      <c r="I5345" s="317"/>
      <c r="J5345" s="317"/>
      <c r="K5345" s="317"/>
      <c r="L5345" s="317"/>
      <c r="M5345" s="317"/>
      <c r="N5345" s="698"/>
      <c r="O5345" s="318"/>
      <c r="P5345" s="319"/>
      <c r="Q5345" s="320"/>
      <c r="R5345" s="319"/>
      <c r="S5345" s="319"/>
      <c r="T5345" s="320"/>
      <c r="U5345" s="321"/>
      <c r="V5345" s="270"/>
    </row>
    <row r="5346" spans="3:22">
      <c r="C5346" s="1">
        <f>+IF(D5346=1,COUNTIF($D$2:D5346,D5346),0)</f>
        <v>0</v>
      </c>
      <c r="D5346" s="1">
        <f>+COUNTIF($E$2:E5346,E5346)</f>
        <v>2567</v>
      </c>
      <c r="E5346" s="1" t="str">
        <f t="shared" si="166"/>
        <v/>
      </c>
      <c r="F5346" s="323">
        <f t="shared" si="167"/>
        <v>5344</v>
      </c>
      <c r="G5346" s="317"/>
      <c r="H5346" s="317"/>
      <c r="I5346" s="317"/>
      <c r="J5346" s="317"/>
      <c r="K5346" s="317"/>
      <c r="L5346" s="317"/>
      <c r="M5346" s="317"/>
      <c r="N5346" s="698"/>
      <c r="O5346" s="318"/>
      <c r="P5346" s="319"/>
      <c r="Q5346" s="320"/>
      <c r="R5346" s="319"/>
      <c r="S5346" s="319"/>
      <c r="T5346" s="320"/>
      <c r="U5346" s="321"/>
      <c r="V5346" s="270"/>
    </row>
    <row r="5347" spans="3:22">
      <c r="C5347" s="1">
        <f>+IF(D5347=1,COUNTIF($D$2:D5347,D5347),0)</f>
        <v>0</v>
      </c>
      <c r="D5347" s="1">
        <f>+COUNTIF($E$2:E5347,E5347)</f>
        <v>2568</v>
      </c>
      <c r="E5347" s="1" t="str">
        <f t="shared" si="166"/>
        <v/>
      </c>
      <c r="F5347" s="323">
        <f t="shared" si="167"/>
        <v>5345</v>
      </c>
      <c r="G5347" s="317"/>
      <c r="H5347" s="317"/>
      <c r="I5347" s="317"/>
      <c r="J5347" s="317"/>
      <c r="K5347" s="317"/>
      <c r="L5347" s="317"/>
      <c r="M5347" s="317"/>
      <c r="N5347" s="698"/>
      <c r="O5347" s="318"/>
      <c r="P5347" s="319"/>
      <c r="Q5347" s="320"/>
      <c r="R5347" s="319"/>
      <c r="S5347" s="319"/>
      <c r="T5347" s="320"/>
      <c r="U5347" s="321"/>
      <c r="V5347" s="270"/>
    </row>
    <row r="5348" spans="3:22">
      <c r="C5348" s="1">
        <f>+IF(D5348=1,COUNTIF($D$2:D5348,D5348),0)</f>
        <v>0</v>
      </c>
      <c r="D5348" s="1">
        <f>+COUNTIF($E$2:E5348,E5348)</f>
        <v>2569</v>
      </c>
      <c r="E5348" s="1" t="str">
        <f t="shared" si="166"/>
        <v/>
      </c>
      <c r="F5348" s="323">
        <f t="shared" si="167"/>
        <v>5346</v>
      </c>
      <c r="G5348" s="317"/>
      <c r="H5348" s="317"/>
      <c r="I5348" s="317"/>
      <c r="J5348" s="317"/>
      <c r="K5348" s="317"/>
      <c r="L5348" s="317"/>
      <c r="M5348" s="317"/>
      <c r="N5348" s="698"/>
      <c r="O5348" s="318"/>
      <c r="P5348" s="319"/>
      <c r="Q5348" s="320"/>
      <c r="R5348" s="319"/>
      <c r="S5348" s="319"/>
      <c r="T5348" s="320"/>
      <c r="U5348" s="321"/>
      <c r="V5348" s="270"/>
    </row>
    <row r="5349" spans="3:22">
      <c r="C5349" s="1">
        <f>+IF(D5349=1,COUNTIF($D$2:D5349,D5349),0)</f>
        <v>0</v>
      </c>
      <c r="D5349" s="1">
        <f>+COUNTIF($E$2:E5349,E5349)</f>
        <v>2570</v>
      </c>
      <c r="E5349" s="1" t="str">
        <f t="shared" ref="E5349:E5392" si="168">+K5349&amp;N5349</f>
        <v/>
      </c>
      <c r="F5349" s="323">
        <f t="shared" si="167"/>
        <v>5347</v>
      </c>
      <c r="G5349" s="317"/>
      <c r="H5349" s="317"/>
      <c r="I5349" s="317"/>
      <c r="J5349" s="317"/>
      <c r="K5349" s="317"/>
      <c r="L5349" s="317"/>
      <c r="M5349" s="317"/>
      <c r="N5349" s="698"/>
      <c r="O5349" s="318"/>
      <c r="P5349" s="319"/>
      <c r="Q5349" s="320"/>
      <c r="R5349" s="319"/>
      <c r="S5349" s="319"/>
      <c r="T5349" s="320"/>
      <c r="U5349" s="321"/>
      <c r="V5349" s="270"/>
    </row>
    <row r="5350" spans="3:22">
      <c r="C5350" s="1">
        <f>+IF(D5350=1,COUNTIF($D$2:D5350,D5350),0)</f>
        <v>0</v>
      </c>
      <c r="D5350" s="1">
        <f>+COUNTIF($E$2:E5350,E5350)</f>
        <v>2571</v>
      </c>
      <c r="E5350" s="1" t="str">
        <f t="shared" si="168"/>
        <v/>
      </c>
      <c r="F5350" s="323">
        <f t="shared" si="167"/>
        <v>5348</v>
      </c>
      <c r="G5350" s="317"/>
      <c r="H5350" s="317"/>
      <c r="I5350" s="317"/>
      <c r="J5350" s="317"/>
      <c r="K5350" s="317"/>
      <c r="L5350" s="317"/>
      <c r="M5350" s="317"/>
      <c r="N5350" s="698"/>
      <c r="O5350" s="318"/>
      <c r="P5350" s="319"/>
      <c r="Q5350" s="320"/>
      <c r="R5350" s="319"/>
      <c r="S5350" s="319"/>
      <c r="T5350" s="320"/>
      <c r="U5350" s="321"/>
      <c r="V5350" s="270"/>
    </row>
    <row r="5351" spans="3:22">
      <c r="C5351" s="1">
        <f>+IF(D5351=1,COUNTIF($D$2:D5351,D5351),0)</f>
        <v>0</v>
      </c>
      <c r="D5351" s="1">
        <f>+COUNTIF($E$2:E5351,E5351)</f>
        <v>2572</v>
      </c>
      <c r="E5351" s="1" t="str">
        <f t="shared" si="168"/>
        <v/>
      </c>
      <c r="F5351" s="323">
        <f t="shared" si="167"/>
        <v>5349</v>
      </c>
      <c r="G5351" s="317"/>
      <c r="H5351" s="317"/>
      <c r="I5351" s="317"/>
      <c r="J5351" s="317"/>
      <c r="K5351" s="317"/>
      <c r="L5351" s="317"/>
      <c r="M5351" s="317"/>
      <c r="N5351" s="698"/>
      <c r="O5351" s="318"/>
      <c r="P5351" s="319"/>
      <c r="Q5351" s="320"/>
      <c r="R5351" s="319"/>
      <c r="S5351" s="319"/>
      <c r="T5351" s="320"/>
      <c r="U5351" s="321"/>
      <c r="V5351" s="270"/>
    </row>
    <row r="5352" spans="3:22">
      <c r="C5352" s="1">
        <f>+IF(D5352=1,COUNTIF($D$2:D5352,D5352),0)</f>
        <v>0</v>
      </c>
      <c r="D5352" s="1">
        <f>+COUNTIF($E$2:E5352,E5352)</f>
        <v>2573</v>
      </c>
      <c r="E5352" s="1" t="str">
        <f t="shared" si="168"/>
        <v/>
      </c>
      <c r="F5352" s="323">
        <f t="shared" si="167"/>
        <v>5350</v>
      </c>
      <c r="G5352" s="317"/>
      <c r="H5352" s="317"/>
      <c r="I5352" s="317"/>
      <c r="J5352" s="317"/>
      <c r="K5352" s="317"/>
      <c r="L5352" s="317"/>
      <c r="M5352" s="317"/>
      <c r="N5352" s="698"/>
      <c r="O5352" s="318"/>
      <c r="P5352" s="319"/>
      <c r="Q5352" s="320"/>
      <c r="R5352" s="319"/>
      <c r="S5352" s="319"/>
      <c r="T5352" s="320"/>
      <c r="U5352" s="321"/>
      <c r="V5352" s="270"/>
    </row>
    <row r="5353" spans="3:22">
      <c r="C5353" s="1">
        <f>+IF(D5353=1,COUNTIF($D$2:D5353,D5353),0)</f>
        <v>0</v>
      </c>
      <c r="D5353" s="1">
        <f>+COUNTIF($E$2:E5353,E5353)</f>
        <v>2574</v>
      </c>
      <c r="E5353" s="1" t="str">
        <f t="shared" si="168"/>
        <v/>
      </c>
      <c r="F5353" s="323">
        <f t="shared" si="167"/>
        <v>5351</v>
      </c>
      <c r="G5353" s="317"/>
      <c r="H5353" s="317"/>
      <c r="I5353" s="317"/>
      <c r="J5353" s="317"/>
      <c r="K5353" s="317"/>
      <c r="L5353" s="317"/>
      <c r="M5353" s="317"/>
      <c r="N5353" s="698"/>
      <c r="O5353" s="318"/>
      <c r="P5353" s="319"/>
      <c r="Q5353" s="320"/>
      <c r="R5353" s="319"/>
      <c r="S5353" s="319"/>
      <c r="T5353" s="320"/>
      <c r="U5353" s="321"/>
      <c r="V5353" s="270"/>
    </row>
    <row r="5354" spans="3:22">
      <c r="C5354" s="1">
        <f>+IF(D5354=1,COUNTIF($D$2:D5354,D5354),0)</f>
        <v>0</v>
      </c>
      <c r="D5354" s="1">
        <f>+COUNTIF($E$2:E5354,E5354)</f>
        <v>2575</v>
      </c>
      <c r="E5354" s="1" t="str">
        <f t="shared" si="168"/>
        <v/>
      </c>
      <c r="F5354" s="323">
        <f t="shared" si="167"/>
        <v>5352</v>
      </c>
      <c r="G5354" s="317"/>
      <c r="H5354" s="317"/>
      <c r="I5354" s="317"/>
      <c r="J5354" s="317"/>
      <c r="K5354" s="317"/>
      <c r="L5354" s="317"/>
      <c r="M5354" s="317"/>
      <c r="N5354" s="698"/>
      <c r="O5354" s="318"/>
      <c r="P5354" s="319"/>
      <c r="Q5354" s="320"/>
      <c r="R5354" s="319"/>
      <c r="S5354" s="319"/>
      <c r="T5354" s="320"/>
      <c r="U5354" s="321"/>
      <c r="V5354" s="270"/>
    </row>
    <row r="5355" spans="3:22">
      <c r="C5355" s="1">
        <f>+IF(D5355=1,COUNTIF($D$2:D5355,D5355),0)</f>
        <v>0</v>
      </c>
      <c r="D5355" s="1">
        <f>+COUNTIF($E$2:E5355,E5355)</f>
        <v>2576</v>
      </c>
      <c r="E5355" s="1" t="str">
        <f t="shared" si="168"/>
        <v/>
      </c>
      <c r="F5355" s="323">
        <f t="shared" si="167"/>
        <v>5353</v>
      </c>
      <c r="G5355" s="317"/>
      <c r="H5355" s="317"/>
      <c r="I5355" s="317"/>
      <c r="J5355" s="317"/>
      <c r="K5355" s="317"/>
      <c r="L5355" s="317"/>
      <c r="M5355" s="317"/>
      <c r="N5355" s="698"/>
      <c r="O5355" s="318"/>
      <c r="P5355" s="319"/>
      <c r="Q5355" s="320"/>
      <c r="R5355" s="319"/>
      <c r="S5355" s="319"/>
      <c r="T5355" s="320"/>
      <c r="U5355" s="321"/>
      <c r="V5355" s="270"/>
    </row>
    <row r="5356" spans="3:22">
      <c r="C5356" s="1">
        <f>+IF(D5356=1,COUNTIF($D$2:D5356,D5356),0)</f>
        <v>0</v>
      </c>
      <c r="D5356" s="1">
        <f>+COUNTIF($E$2:E5356,E5356)</f>
        <v>2577</v>
      </c>
      <c r="E5356" s="1" t="str">
        <f t="shared" si="168"/>
        <v/>
      </c>
      <c r="F5356" s="323">
        <f t="shared" si="167"/>
        <v>5354</v>
      </c>
      <c r="G5356" s="317"/>
      <c r="H5356" s="317"/>
      <c r="I5356" s="317"/>
      <c r="J5356" s="317"/>
      <c r="K5356" s="317"/>
      <c r="L5356" s="317"/>
      <c r="M5356" s="317"/>
      <c r="N5356" s="698"/>
      <c r="O5356" s="318"/>
      <c r="P5356" s="319"/>
      <c r="Q5356" s="320"/>
      <c r="R5356" s="319"/>
      <c r="S5356" s="319"/>
      <c r="T5356" s="320"/>
      <c r="U5356" s="321"/>
      <c r="V5356" s="270"/>
    </row>
    <row r="5357" spans="3:22">
      <c r="C5357" s="1">
        <f>+IF(D5357=1,COUNTIF($D$2:D5357,D5357),0)</f>
        <v>0</v>
      </c>
      <c r="D5357" s="1">
        <f>+COUNTIF($E$2:E5357,E5357)</f>
        <v>2578</v>
      </c>
      <c r="E5357" s="1" t="str">
        <f t="shared" si="168"/>
        <v/>
      </c>
      <c r="F5357" s="323">
        <f t="shared" si="167"/>
        <v>5355</v>
      </c>
      <c r="G5357" s="317"/>
      <c r="H5357" s="317"/>
      <c r="I5357" s="317"/>
      <c r="J5357" s="317"/>
      <c r="K5357" s="317"/>
      <c r="L5357" s="317"/>
      <c r="M5357" s="317"/>
      <c r="N5357" s="698"/>
      <c r="O5357" s="318"/>
      <c r="P5357" s="319"/>
      <c r="Q5357" s="320"/>
      <c r="R5357" s="319"/>
      <c r="S5357" s="319"/>
      <c r="T5357" s="320"/>
      <c r="U5357" s="321"/>
      <c r="V5357" s="270"/>
    </row>
    <row r="5358" spans="3:22">
      <c r="C5358" s="1">
        <f>+IF(D5358=1,COUNTIF($D$2:D5358,D5358),0)</f>
        <v>0</v>
      </c>
      <c r="D5358" s="1">
        <f>+COUNTIF($E$2:E5358,E5358)</f>
        <v>2579</v>
      </c>
      <c r="E5358" s="1" t="str">
        <f t="shared" si="168"/>
        <v/>
      </c>
      <c r="F5358" s="323">
        <f t="shared" si="167"/>
        <v>5356</v>
      </c>
      <c r="G5358" s="317"/>
      <c r="H5358" s="317"/>
      <c r="I5358" s="317"/>
      <c r="J5358" s="317"/>
      <c r="K5358" s="317"/>
      <c r="L5358" s="317"/>
      <c r="M5358" s="317"/>
      <c r="N5358" s="698"/>
      <c r="O5358" s="318"/>
      <c r="P5358" s="319"/>
      <c r="Q5358" s="320"/>
      <c r="R5358" s="319"/>
      <c r="S5358" s="319"/>
      <c r="T5358" s="320"/>
      <c r="U5358" s="321"/>
      <c r="V5358" s="270"/>
    </row>
    <row r="5359" spans="3:22">
      <c r="C5359" s="1">
        <f>+IF(D5359=1,COUNTIF($D$2:D5359,D5359),0)</f>
        <v>0</v>
      </c>
      <c r="D5359" s="1">
        <f>+COUNTIF($E$2:E5359,E5359)</f>
        <v>2580</v>
      </c>
      <c r="E5359" s="1" t="str">
        <f t="shared" si="168"/>
        <v/>
      </c>
      <c r="F5359" s="323">
        <f t="shared" si="167"/>
        <v>5357</v>
      </c>
      <c r="G5359" s="317"/>
      <c r="H5359" s="317"/>
      <c r="I5359" s="317"/>
      <c r="J5359" s="317"/>
      <c r="K5359" s="317"/>
      <c r="L5359" s="317"/>
      <c r="M5359" s="317"/>
      <c r="N5359" s="698"/>
      <c r="O5359" s="318"/>
      <c r="P5359" s="319"/>
      <c r="Q5359" s="320"/>
      <c r="R5359" s="319"/>
      <c r="S5359" s="319"/>
      <c r="T5359" s="320"/>
      <c r="U5359" s="321"/>
      <c r="V5359" s="270"/>
    </row>
    <row r="5360" spans="3:22">
      <c r="C5360" s="1">
        <f>+IF(D5360=1,COUNTIF($D$2:D5360,D5360),0)</f>
        <v>0</v>
      </c>
      <c r="D5360" s="1">
        <f>+COUNTIF($E$2:E5360,E5360)</f>
        <v>2581</v>
      </c>
      <c r="E5360" s="1" t="str">
        <f t="shared" si="168"/>
        <v/>
      </c>
      <c r="F5360" s="323">
        <f t="shared" si="167"/>
        <v>5358</v>
      </c>
      <c r="G5360" s="317"/>
      <c r="H5360" s="317"/>
      <c r="I5360" s="317"/>
      <c r="J5360" s="317"/>
      <c r="K5360" s="317"/>
      <c r="L5360" s="317"/>
      <c r="M5360" s="317"/>
      <c r="N5360" s="698"/>
      <c r="O5360" s="318"/>
      <c r="P5360" s="319"/>
      <c r="Q5360" s="320"/>
      <c r="R5360" s="319"/>
      <c r="S5360" s="319"/>
      <c r="T5360" s="320"/>
      <c r="U5360" s="321"/>
      <c r="V5360" s="270"/>
    </row>
    <row r="5361" spans="3:22">
      <c r="C5361" s="1">
        <f>+IF(D5361=1,COUNTIF($D$2:D5361,D5361),0)</f>
        <v>0</v>
      </c>
      <c r="D5361" s="1">
        <f>+COUNTIF($E$2:E5361,E5361)</f>
        <v>2582</v>
      </c>
      <c r="E5361" s="1" t="str">
        <f t="shared" si="168"/>
        <v/>
      </c>
      <c r="F5361" s="323">
        <f t="shared" si="167"/>
        <v>5359</v>
      </c>
      <c r="G5361" s="317"/>
      <c r="H5361" s="317"/>
      <c r="I5361" s="317"/>
      <c r="J5361" s="317"/>
      <c r="K5361" s="317"/>
      <c r="L5361" s="317"/>
      <c r="M5361" s="317"/>
      <c r="N5361" s="698"/>
      <c r="O5361" s="318"/>
      <c r="P5361" s="319"/>
      <c r="Q5361" s="320"/>
      <c r="R5361" s="319"/>
      <c r="S5361" s="319"/>
      <c r="T5361" s="320"/>
      <c r="U5361" s="321"/>
      <c r="V5361" s="270"/>
    </row>
    <row r="5362" spans="3:22">
      <c r="C5362" s="1">
        <f>+IF(D5362=1,COUNTIF($D$2:D5362,D5362),0)</f>
        <v>0</v>
      </c>
      <c r="D5362" s="1">
        <f>+COUNTIF($E$2:E5362,E5362)</f>
        <v>2583</v>
      </c>
      <c r="E5362" s="1" t="str">
        <f t="shared" si="168"/>
        <v/>
      </c>
      <c r="F5362" s="323">
        <f t="shared" si="167"/>
        <v>5360</v>
      </c>
      <c r="G5362" s="317"/>
      <c r="H5362" s="317"/>
      <c r="I5362" s="317"/>
      <c r="J5362" s="317"/>
      <c r="K5362" s="317"/>
      <c r="L5362" s="317"/>
      <c r="M5362" s="317"/>
      <c r="N5362" s="698"/>
      <c r="O5362" s="318"/>
      <c r="P5362" s="319"/>
      <c r="Q5362" s="320"/>
      <c r="R5362" s="319"/>
      <c r="S5362" s="319"/>
      <c r="T5362" s="320"/>
      <c r="U5362" s="321"/>
      <c r="V5362" s="270"/>
    </row>
    <row r="5363" spans="3:22">
      <c r="C5363" s="1">
        <f>+IF(D5363=1,COUNTIF($D$2:D5363,D5363),0)</f>
        <v>0</v>
      </c>
      <c r="D5363" s="1">
        <f>+COUNTIF($E$2:E5363,E5363)</f>
        <v>2584</v>
      </c>
      <c r="E5363" s="1" t="str">
        <f t="shared" si="168"/>
        <v/>
      </c>
      <c r="F5363" s="323">
        <f t="shared" si="167"/>
        <v>5361</v>
      </c>
      <c r="G5363" s="317"/>
      <c r="H5363" s="317"/>
      <c r="I5363" s="317"/>
      <c r="J5363" s="317"/>
      <c r="K5363" s="317"/>
      <c r="L5363" s="317"/>
      <c r="M5363" s="317"/>
      <c r="N5363" s="698"/>
      <c r="O5363" s="318"/>
      <c r="P5363" s="319"/>
      <c r="Q5363" s="320"/>
      <c r="R5363" s="319"/>
      <c r="S5363" s="319"/>
      <c r="T5363" s="320"/>
      <c r="U5363" s="321"/>
      <c r="V5363" s="270"/>
    </row>
    <row r="5364" spans="3:22">
      <c r="C5364" s="1">
        <f>+IF(D5364=1,COUNTIF($D$2:D5364,D5364),0)</f>
        <v>0</v>
      </c>
      <c r="D5364" s="1">
        <f>+COUNTIF($E$2:E5364,E5364)</f>
        <v>2585</v>
      </c>
      <c r="E5364" s="1" t="str">
        <f t="shared" si="168"/>
        <v/>
      </c>
      <c r="F5364" s="323">
        <f t="shared" si="167"/>
        <v>5362</v>
      </c>
      <c r="G5364" s="317"/>
      <c r="H5364" s="317"/>
      <c r="I5364" s="317"/>
      <c r="J5364" s="317"/>
      <c r="K5364" s="317"/>
      <c r="L5364" s="317"/>
      <c r="M5364" s="317"/>
      <c r="N5364" s="698"/>
      <c r="O5364" s="318"/>
      <c r="P5364" s="319"/>
      <c r="Q5364" s="320"/>
      <c r="R5364" s="319"/>
      <c r="S5364" s="319"/>
      <c r="T5364" s="320"/>
      <c r="U5364" s="321"/>
      <c r="V5364" s="270"/>
    </row>
    <row r="5365" spans="3:22">
      <c r="C5365" s="1">
        <f>+IF(D5365=1,COUNTIF($D$2:D5365,D5365),0)</f>
        <v>0</v>
      </c>
      <c r="D5365" s="1">
        <f>+COUNTIF($E$2:E5365,E5365)</f>
        <v>2586</v>
      </c>
      <c r="E5365" s="1" t="str">
        <f t="shared" si="168"/>
        <v/>
      </c>
      <c r="F5365" s="323">
        <f t="shared" si="167"/>
        <v>5363</v>
      </c>
      <c r="G5365" s="317"/>
      <c r="H5365" s="317"/>
      <c r="I5365" s="317"/>
      <c r="J5365" s="317"/>
      <c r="K5365" s="317"/>
      <c r="L5365" s="317"/>
      <c r="M5365" s="317"/>
      <c r="N5365" s="698"/>
      <c r="O5365" s="318"/>
      <c r="P5365" s="319"/>
      <c r="Q5365" s="320"/>
      <c r="R5365" s="319"/>
      <c r="S5365" s="319"/>
      <c r="T5365" s="320"/>
      <c r="U5365" s="321"/>
      <c r="V5365" s="270"/>
    </row>
    <row r="5366" spans="3:22">
      <c r="C5366" s="1">
        <f>+IF(D5366=1,COUNTIF($D$2:D5366,D5366),0)</f>
        <v>0</v>
      </c>
      <c r="D5366" s="1">
        <f>+COUNTIF($E$2:E5366,E5366)</f>
        <v>2587</v>
      </c>
      <c r="E5366" s="1" t="str">
        <f t="shared" si="168"/>
        <v/>
      </c>
      <c r="F5366" s="323">
        <f t="shared" si="167"/>
        <v>5364</v>
      </c>
      <c r="G5366" s="317"/>
      <c r="H5366" s="317"/>
      <c r="I5366" s="317"/>
      <c r="J5366" s="317"/>
      <c r="K5366" s="317"/>
      <c r="L5366" s="317"/>
      <c r="M5366" s="317"/>
      <c r="N5366" s="698"/>
      <c r="O5366" s="318"/>
      <c r="P5366" s="319"/>
      <c r="Q5366" s="320"/>
      <c r="R5366" s="319"/>
      <c r="S5366" s="319"/>
      <c r="T5366" s="320"/>
      <c r="U5366" s="321"/>
      <c r="V5366" s="270"/>
    </row>
    <row r="5367" spans="3:22">
      <c r="C5367" s="1">
        <f>+IF(D5367=1,COUNTIF($D$2:D5367,D5367),0)</f>
        <v>0</v>
      </c>
      <c r="D5367" s="1">
        <f>+COUNTIF($E$2:E5367,E5367)</f>
        <v>2588</v>
      </c>
      <c r="E5367" s="1" t="str">
        <f t="shared" si="168"/>
        <v/>
      </c>
      <c r="F5367" s="323">
        <f t="shared" si="167"/>
        <v>5365</v>
      </c>
      <c r="G5367" s="317"/>
      <c r="H5367" s="317"/>
      <c r="I5367" s="317"/>
      <c r="J5367" s="317"/>
      <c r="K5367" s="317"/>
      <c r="L5367" s="317"/>
      <c r="M5367" s="317"/>
      <c r="N5367" s="698"/>
      <c r="O5367" s="318"/>
      <c r="P5367" s="319"/>
      <c r="Q5367" s="320"/>
      <c r="R5367" s="319"/>
      <c r="S5367" s="319"/>
      <c r="T5367" s="320"/>
      <c r="U5367" s="321"/>
      <c r="V5367" s="270"/>
    </row>
    <row r="5368" spans="3:22">
      <c r="C5368" s="1">
        <f>+IF(D5368=1,COUNTIF($D$2:D5368,D5368),0)</f>
        <v>0</v>
      </c>
      <c r="D5368" s="1">
        <f>+COUNTIF($E$2:E5368,E5368)</f>
        <v>2589</v>
      </c>
      <c r="E5368" s="1" t="str">
        <f t="shared" si="168"/>
        <v/>
      </c>
      <c r="F5368" s="323">
        <f t="shared" si="167"/>
        <v>5366</v>
      </c>
      <c r="G5368" s="317"/>
      <c r="H5368" s="317"/>
      <c r="I5368" s="317"/>
      <c r="J5368" s="317"/>
      <c r="K5368" s="317"/>
      <c r="L5368" s="317"/>
      <c r="M5368" s="317"/>
      <c r="N5368" s="698"/>
      <c r="O5368" s="318"/>
      <c r="P5368" s="319"/>
      <c r="Q5368" s="320"/>
      <c r="R5368" s="319"/>
      <c r="S5368" s="319"/>
      <c r="T5368" s="320"/>
      <c r="U5368" s="321"/>
      <c r="V5368" s="270"/>
    </row>
    <row r="5369" spans="3:22">
      <c r="C5369" s="1">
        <f>+IF(D5369=1,COUNTIF($D$2:D5369,D5369),0)</f>
        <v>0</v>
      </c>
      <c r="D5369" s="1">
        <f>+COUNTIF($E$2:E5369,E5369)</f>
        <v>2590</v>
      </c>
      <c r="E5369" s="1" t="str">
        <f t="shared" si="168"/>
        <v/>
      </c>
      <c r="F5369" s="323">
        <f t="shared" si="167"/>
        <v>5367</v>
      </c>
      <c r="G5369" s="317"/>
      <c r="H5369" s="317"/>
      <c r="I5369" s="317"/>
      <c r="J5369" s="317"/>
      <c r="K5369" s="317"/>
      <c r="L5369" s="317"/>
      <c r="M5369" s="317"/>
      <c r="N5369" s="698"/>
      <c r="O5369" s="318"/>
      <c r="P5369" s="319"/>
      <c r="Q5369" s="320"/>
      <c r="R5369" s="319"/>
      <c r="S5369" s="319"/>
      <c r="T5369" s="320"/>
      <c r="U5369" s="321"/>
      <c r="V5369" s="270"/>
    </row>
    <row r="5370" spans="3:22">
      <c r="C5370" s="1">
        <f>+IF(D5370=1,COUNTIF($D$2:D5370,D5370),0)</f>
        <v>0</v>
      </c>
      <c r="D5370" s="1">
        <f>+COUNTIF($E$2:E5370,E5370)</f>
        <v>2591</v>
      </c>
      <c r="E5370" s="1" t="str">
        <f t="shared" si="168"/>
        <v/>
      </c>
      <c r="F5370" s="323">
        <f t="shared" si="167"/>
        <v>5368</v>
      </c>
      <c r="G5370" s="317"/>
      <c r="H5370" s="317"/>
      <c r="I5370" s="317"/>
      <c r="J5370" s="317"/>
      <c r="K5370" s="317"/>
      <c r="L5370" s="317"/>
      <c r="M5370" s="317"/>
      <c r="N5370" s="698"/>
      <c r="O5370" s="318"/>
      <c r="P5370" s="319"/>
      <c r="Q5370" s="320"/>
      <c r="R5370" s="319"/>
      <c r="S5370" s="319"/>
      <c r="T5370" s="320"/>
      <c r="U5370" s="321"/>
      <c r="V5370" s="270"/>
    </row>
    <row r="5371" spans="3:22">
      <c r="C5371" s="1">
        <f>+IF(D5371=1,COUNTIF($D$2:D5371,D5371),0)</f>
        <v>0</v>
      </c>
      <c r="D5371" s="1">
        <f>+COUNTIF($E$2:E5371,E5371)</f>
        <v>2592</v>
      </c>
      <c r="E5371" s="1" t="str">
        <f t="shared" si="168"/>
        <v/>
      </c>
      <c r="F5371" s="323">
        <f t="shared" si="167"/>
        <v>5369</v>
      </c>
      <c r="G5371" s="317"/>
      <c r="H5371" s="317"/>
      <c r="I5371" s="317"/>
      <c r="J5371" s="317"/>
      <c r="K5371" s="317"/>
      <c r="L5371" s="317"/>
      <c r="M5371" s="317"/>
      <c r="N5371" s="698"/>
      <c r="O5371" s="318"/>
      <c r="P5371" s="319"/>
      <c r="Q5371" s="320"/>
      <c r="R5371" s="319"/>
      <c r="S5371" s="319"/>
      <c r="T5371" s="320"/>
      <c r="U5371" s="321"/>
      <c r="V5371" s="270"/>
    </row>
    <row r="5372" spans="3:22">
      <c r="C5372" s="1">
        <f>+IF(D5372=1,COUNTIF($D$2:D5372,D5372),0)</f>
        <v>0</v>
      </c>
      <c r="D5372" s="1">
        <f>+COUNTIF($E$2:E5372,E5372)</f>
        <v>2593</v>
      </c>
      <c r="E5372" s="1" t="str">
        <f t="shared" si="168"/>
        <v/>
      </c>
      <c r="F5372" s="323">
        <f t="shared" si="167"/>
        <v>5370</v>
      </c>
      <c r="G5372" s="317"/>
      <c r="H5372" s="317"/>
      <c r="I5372" s="317"/>
      <c r="J5372" s="317"/>
      <c r="K5372" s="317"/>
      <c r="L5372" s="317"/>
      <c r="M5372" s="317"/>
      <c r="N5372" s="698"/>
      <c r="O5372" s="318"/>
      <c r="P5372" s="319"/>
      <c r="Q5372" s="320"/>
      <c r="R5372" s="319"/>
      <c r="S5372" s="319"/>
      <c r="T5372" s="320"/>
      <c r="U5372" s="321"/>
      <c r="V5372" s="270"/>
    </row>
    <row r="5373" spans="3:22">
      <c r="C5373" s="1">
        <f>+IF(D5373=1,COUNTIF($D$2:D5373,D5373),0)</f>
        <v>0</v>
      </c>
      <c r="D5373" s="1">
        <f>+COUNTIF($E$2:E5373,E5373)</f>
        <v>2594</v>
      </c>
      <c r="E5373" s="1" t="str">
        <f t="shared" si="168"/>
        <v/>
      </c>
      <c r="F5373" s="323">
        <f t="shared" si="167"/>
        <v>5371</v>
      </c>
      <c r="G5373" s="317"/>
      <c r="H5373" s="317"/>
      <c r="I5373" s="317"/>
      <c r="J5373" s="317"/>
      <c r="K5373" s="317"/>
      <c r="L5373" s="317"/>
      <c r="M5373" s="317"/>
      <c r="N5373" s="698"/>
      <c r="O5373" s="318"/>
      <c r="P5373" s="319"/>
      <c r="Q5373" s="320"/>
      <c r="R5373" s="319"/>
      <c r="S5373" s="319"/>
      <c r="T5373" s="320"/>
      <c r="U5373" s="321"/>
      <c r="V5373" s="270"/>
    </row>
    <row r="5374" spans="3:22">
      <c r="C5374" s="1">
        <f>+IF(D5374=1,COUNTIF($D$2:D5374,D5374),0)</f>
        <v>0</v>
      </c>
      <c r="D5374" s="1">
        <f>+COUNTIF($E$2:E5374,E5374)</f>
        <v>2595</v>
      </c>
      <c r="E5374" s="1" t="str">
        <f t="shared" si="168"/>
        <v/>
      </c>
      <c r="F5374" s="323">
        <f t="shared" si="167"/>
        <v>5372</v>
      </c>
      <c r="G5374" s="317"/>
      <c r="H5374" s="317"/>
      <c r="I5374" s="317"/>
      <c r="J5374" s="317"/>
      <c r="K5374" s="317"/>
      <c r="L5374" s="317"/>
      <c r="M5374" s="317"/>
      <c r="N5374" s="698"/>
      <c r="O5374" s="318"/>
      <c r="P5374" s="319"/>
      <c r="Q5374" s="320"/>
      <c r="R5374" s="319"/>
      <c r="S5374" s="319"/>
      <c r="T5374" s="320"/>
      <c r="U5374" s="321"/>
      <c r="V5374" s="270"/>
    </row>
    <row r="5375" spans="3:22">
      <c r="C5375" s="1">
        <f>+IF(D5375=1,COUNTIF($D$2:D5375,D5375),0)</f>
        <v>0</v>
      </c>
      <c r="D5375" s="1">
        <f>+COUNTIF($E$2:E5375,E5375)</f>
        <v>2596</v>
      </c>
      <c r="E5375" s="1" t="str">
        <f t="shared" si="168"/>
        <v/>
      </c>
      <c r="F5375" s="323">
        <f t="shared" si="167"/>
        <v>5373</v>
      </c>
      <c r="G5375" s="322"/>
      <c r="H5375" s="322"/>
      <c r="I5375" s="322"/>
      <c r="J5375" s="322"/>
      <c r="K5375" s="322"/>
      <c r="L5375" s="322"/>
      <c r="M5375" s="322"/>
      <c r="N5375" s="698"/>
      <c r="O5375" s="322"/>
      <c r="P5375" s="322"/>
      <c r="Q5375" s="322"/>
      <c r="R5375" s="322"/>
      <c r="S5375" s="322"/>
      <c r="T5375" s="322"/>
      <c r="U5375" s="322"/>
      <c r="V5375" s="270"/>
    </row>
    <row r="5376" spans="3:22">
      <c r="C5376" s="1">
        <f>+IF(D5376=1,COUNTIF($D$2:D5376,D5376),0)</f>
        <v>0</v>
      </c>
      <c r="D5376" s="1">
        <f>+COUNTIF($E$2:E5376,E5376)</f>
        <v>2597</v>
      </c>
      <c r="E5376" s="1" t="str">
        <f t="shared" si="168"/>
        <v/>
      </c>
      <c r="F5376" s="323">
        <f t="shared" si="167"/>
        <v>5374</v>
      </c>
      <c r="G5376" s="322"/>
      <c r="H5376" s="322"/>
      <c r="I5376" s="322"/>
      <c r="J5376" s="322"/>
      <c r="K5376" s="322"/>
      <c r="L5376" s="322"/>
      <c r="M5376" s="322"/>
      <c r="N5376" s="698"/>
      <c r="O5376" s="322"/>
      <c r="P5376" s="322"/>
      <c r="Q5376" s="322"/>
      <c r="R5376" s="322"/>
      <c r="S5376" s="322"/>
      <c r="T5376" s="322"/>
      <c r="U5376" s="322"/>
      <c r="V5376" s="270"/>
    </row>
    <row r="5377" spans="3:22">
      <c r="C5377" s="1">
        <f>+IF(D5377=1,COUNTIF($D$2:D5377,D5377),0)</f>
        <v>0</v>
      </c>
      <c r="D5377" s="1">
        <f>+COUNTIF($E$2:E5377,E5377)</f>
        <v>2598</v>
      </c>
      <c r="E5377" s="1" t="str">
        <f t="shared" si="168"/>
        <v/>
      </c>
      <c r="F5377" s="323">
        <f t="shared" si="167"/>
        <v>5375</v>
      </c>
      <c r="G5377" s="322"/>
      <c r="H5377" s="322"/>
      <c r="I5377" s="322"/>
      <c r="J5377" s="322"/>
      <c r="K5377" s="322"/>
      <c r="L5377" s="322"/>
      <c r="M5377" s="322"/>
      <c r="N5377" s="698"/>
      <c r="O5377" s="322"/>
      <c r="P5377" s="322"/>
      <c r="Q5377" s="322"/>
      <c r="R5377" s="322"/>
      <c r="S5377" s="322"/>
      <c r="T5377" s="322"/>
      <c r="U5377" s="322"/>
      <c r="V5377" s="270"/>
    </row>
    <row r="5378" spans="3:22">
      <c r="C5378" s="1">
        <f>+IF(D5378=1,COUNTIF($D$2:D5378,D5378),0)</f>
        <v>0</v>
      </c>
      <c r="D5378" s="1">
        <f>+COUNTIF($E$2:E5378,E5378)</f>
        <v>2599</v>
      </c>
      <c r="E5378" s="1" t="str">
        <f t="shared" si="168"/>
        <v/>
      </c>
      <c r="F5378" s="323">
        <f t="shared" si="167"/>
        <v>5376</v>
      </c>
      <c r="G5378" s="322"/>
      <c r="H5378" s="322"/>
      <c r="I5378" s="322"/>
      <c r="J5378" s="322"/>
      <c r="K5378" s="322"/>
      <c r="L5378" s="322"/>
      <c r="M5378" s="322"/>
      <c r="N5378" s="698"/>
      <c r="O5378" s="322"/>
      <c r="P5378" s="322"/>
      <c r="Q5378" s="322"/>
      <c r="R5378" s="322"/>
      <c r="S5378" s="322"/>
      <c r="T5378" s="322"/>
      <c r="U5378" s="322"/>
      <c r="V5378" s="270"/>
    </row>
    <row r="5379" spans="3:22">
      <c r="C5379" s="1">
        <f>+IF(D5379=1,COUNTIF($D$2:D5379,D5379),0)</f>
        <v>0</v>
      </c>
      <c r="D5379" s="1">
        <f>+COUNTIF($E$2:E5379,E5379)</f>
        <v>2600</v>
      </c>
      <c r="E5379" s="1" t="str">
        <f t="shared" si="168"/>
        <v/>
      </c>
      <c r="F5379" s="323">
        <f t="shared" si="167"/>
        <v>5377</v>
      </c>
      <c r="G5379" s="322"/>
      <c r="H5379" s="322"/>
      <c r="I5379" s="322"/>
      <c r="J5379" s="322"/>
      <c r="K5379" s="322"/>
      <c r="L5379" s="322"/>
      <c r="M5379" s="322"/>
      <c r="N5379" s="698"/>
      <c r="O5379" s="322"/>
      <c r="P5379" s="322"/>
      <c r="Q5379" s="322"/>
      <c r="R5379" s="322"/>
      <c r="S5379" s="322"/>
      <c r="T5379" s="322"/>
      <c r="U5379" s="322"/>
      <c r="V5379" s="270"/>
    </row>
    <row r="5380" spans="3:22">
      <c r="C5380" s="1">
        <f>+IF(D5380=1,COUNTIF($D$2:D5380,D5380),0)</f>
        <v>0</v>
      </c>
      <c r="D5380" s="1">
        <f>+COUNTIF($E$2:E5380,E5380)</f>
        <v>2601</v>
      </c>
      <c r="E5380" s="1" t="str">
        <f t="shared" si="168"/>
        <v/>
      </c>
      <c r="F5380" s="323">
        <f t="shared" si="167"/>
        <v>5378</v>
      </c>
      <c r="G5380" s="322"/>
      <c r="H5380" s="322"/>
      <c r="I5380" s="322"/>
      <c r="J5380" s="322"/>
      <c r="K5380" s="322"/>
      <c r="L5380" s="322"/>
      <c r="M5380" s="322"/>
      <c r="N5380" s="698"/>
      <c r="O5380" s="322"/>
      <c r="P5380" s="322"/>
      <c r="Q5380" s="322"/>
      <c r="R5380" s="322"/>
      <c r="S5380" s="322"/>
      <c r="T5380" s="322"/>
      <c r="U5380" s="322"/>
      <c r="V5380" s="270"/>
    </row>
    <row r="5381" spans="3:22">
      <c r="C5381" s="1">
        <f>+IF(D5381=1,COUNTIF($D$2:D5381,D5381),0)</f>
        <v>0</v>
      </c>
      <c r="D5381" s="1">
        <f>+COUNTIF($E$2:E5381,E5381)</f>
        <v>2602</v>
      </c>
      <c r="E5381" s="1" t="str">
        <f t="shared" si="168"/>
        <v/>
      </c>
      <c r="F5381" s="323">
        <f t="shared" ref="F5381:F5444" si="169">ROW()-2</f>
        <v>5379</v>
      </c>
      <c r="G5381" s="322"/>
      <c r="H5381" s="322"/>
      <c r="I5381" s="322"/>
      <c r="J5381" s="322"/>
      <c r="K5381" s="322"/>
      <c r="L5381" s="322"/>
      <c r="M5381" s="322"/>
      <c r="N5381" s="698"/>
      <c r="O5381" s="322"/>
      <c r="P5381" s="322"/>
      <c r="Q5381" s="322"/>
      <c r="R5381" s="322"/>
      <c r="S5381" s="322"/>
      <c r="T5381" s="322"/>
      <c r="U5381" s="322"/>
      <c r="V5381" s="270"/>
    </row>
    <row r="5382" spans="3:22">
      <c r="C5382" s="1">
        <f>+IF(D5382=1,COUNTIF($D$2:D5382,D5382),0)</f>
        <v>0</v>
      </c>
      <c r="D5382" s="1">
        <f>+COUNTIF($E$2:E5382,E5382)</f>
        <v>2603</v>
      </c>
      <c r="E5382" s="1" t="str">
        <f t="shared" si="168"/>
        <v/>
      </c>
      <c r="F5382" s="323">
        <f t="shared" si="169"/>
        <v>5380</v>
      </c>
      <c r="G5382" s="322"/>
      <c r="H5382" s="322"/>
      <c r="I5382" s="322"/>
      <c r="J5382" s="322"/>
      <c r="K5382" s="322"/>
      <c r="L5382" s="322"/>
      <c r="M5382" s="322"/>
      <c r="N5382" s="698"/>
      <c r="O5382" s="322"/>
      <c r="P5382" s="322"/>
      <c r="Q5382" s="322"/>
      <c r="R5382" s="322"/>
      <c r="S5382" s="322"/>
      <c r="T5382" s="322"/>
      <c r="U5382" s="322"/>
      <c r="V5382" s="270"/>
    </row>
    <row r="5383" spans="3:22">
      <c r="C5383" s="1">
        <f>+IF(D5383=1,COUNTIF($D$2:D5383,D5383),0)</f>
        <v>0</v>
      </c>
      <c r="D5383" s="1">
        <f>+COUNTIF($E$2:E5383,E5383)</f>
        <v>2604</v>
      </c>
      <c r="E5383" s="1" t="str">
        <f t="shared" si="168"/>
        <v/>
      </c>
      <c r="F5383" s="323">
        <f t="shared" si="169"/>
        <v>5381</v>
      </c>
      <c r="G5383" s="322"/>
      <c r="H5383" s="322"/>
      <c r="I5383" s="322"/>
      <c r="J5383" s="322"/>
      <c r="K5383" s="322"/>
      <c r="L5383" s="322"/>
      <c r="M5383" s="322"/>
      <c r="N5383" s="698"/>
      <c r="O5383" s="322"/>
      <c r="P5383" s="322"/>
      <c r="Q5383" s="322"/>
      <c r="R5383" s="322"/>
      <c r="S5383" s="322"/>
      <c r="T5383" s="322"/>
      <c r="U5383" s="322"/>
      <c r="V5383" s="270"/>
    </row>
    <row r="5384" spans="3:22">
      <c r="C5384" s="1">
        <f>+IF(D5384=1,COUNTIF($D$2:D5384,D5384),0)</f>
        <v>0</v>
      </c>
      <c r="D5384" s="1">
        <f>+COUNTIF($E$2:E5384,E5384)</f>
        <v>2605</v>
      </c>
      <c r="E5384" s="1" t="str">
        <f t="shared" si="168"/>
        <v/>
      </c>
      <c r="F5384" s="323">
        <f t="shared" si="169"/>
        <v>5382</v>
      </c>
      <c r="G5384" s="322"/>
      <c r="H5384" s="322"/>
      <c r="I5384" s="322"/>
      <c r="J5384" s="322"/>
      <c r="K5384" s="322"/>
      <c r="L5384" s="322"/>
      <c r="M5384" s="322"/>
      <c r="N5384" s="698"/>
      <c r="O5384" s="322"/>
      <c r="P5384" s="322"/>
      <c r="Q5384" s="322"/>
      <c r="R5384" s="322"/>
      <c r="S5384" s="322"/>
      <c r="T5384" s="322"/>
      <c r="U5384" s="322"/>
      <c r="V5384" s="270"/>
    </row>
    <row r="5385" spans="3:22">
      <c r="C5385" s="1">
        <f>+IF(D5385=1,COUNTIF($D$2:D5385,D5385),0)</f>
        <v>0</v>
      </c>
      <c r="D5385" s="1">
        <f>+COUNTIF($E$2:E5385,E5385)</f>
        <v>2606</v>
      </c>
      <c r="E5385" s="1" t="str">
        <f t="shared" si="168"/>
        <v/>
      </c>
      <c r="F5385" s="323">
        <f t="shared" si="169"/>
        <v>5383</v>
      </c>
      <c r="G5385" s="322"/>
      <c r="H5385" s="322"/>
      <c r="I5385" s="322"/>
      <c r="J5385" s="322"/>
      <c r="K5385" s="322"/>
      <c r="L5385" s="322"/>
      <c r="M5385" s="322"/>
      <c r="N5385" s="698"/>
      <c r="O5385" s="322"/>
      <c r="P5385" s="322"/>
      <c r="Q5385" s="322"/>
      <c r="R5385" s="322"/>
      <c r="S5385" s="322"/>
      <c r="T5385" s="322"/>
      <c r="U5385" s="322"/>
      <c r="V5385" s="270"/>
    </row>
    <row r="5386" spans="3:22">
      <c r="C5386" s="1">
        <f>+IF(D5386=1,COUNTIF($D$2:D5386,D5386),0)</f>
        <v>0</v>
      </c>
      <c r="D5386" s="1">
        <f>+COUNTIF($E$2:E5386,E5386)</f>
        <v>2607</v>
      </c>
      <c r="E5386" s="1" t="str">
        <f t="shared" si="168"/>
        <v/>
      </c>
      <c r="F5386" s="323">
        <f t="shared" si="169"/>
        <v>5384</v>
      </c>
      <c r="G5386" s="322"/>
      <c r="H5386" s="322"/>
      <c r="I5386" s="322"/>
      <c r="J5386" s="322"/>
      <c r="K5386" s="322"/>
      <c r="L5386" s="322"/>
      <c r="M5386" s="322"/>
      <c r="N5386" s="698"/>
      <c r="O5386" s="322"/>
      <c r="P5386" s="322"/>
      <c r="Q5386" s="322"/>
      <c r="R5386" s="322"/>
      <c r="S5386" s="322"/>
      <c r="T5386" s="322"/>
      <c r="U5386" s="322"/>
      <c r="V5386" s="270"/>
    </row>
    <row r="5387" spans="3:22">
      <c r="C5387" s="1">
        <f>+IF(D5387=1,COUNTIF($D$2:D5387,D5387),0)</f>
        <v>0</v>
      </c>
      <c r="D5387" s="1">
        <f>+COUNTIF($E$2:E5387,E5387)</f>
        <v>2608</v>
      </c>
      <c r="E5387" s="1" t="str">
        <f t="shared" si="168"/>
        <v/>
      </c>
      <c r="F5387" s="323">
        <f t="shared" si="169"/>
        <v>5385</v>
      </c>
      <c r="G5387" s="322"/>
      <c r="H5387" s="322"/>
      <c r="I5387" s="322"/>
      <c r="J5387" s="322"/>
      <c r="K5387" s="322"/>
      <c r="L5387" s="322"/>
      <c r="M5387" s="322"/>
      <c r="N5387" s="698"/>
      <c r="O5387" s="322"/>
      <c r="P5387" s="322"/>
      <c r="Q5387" s="322"/>
      <c r="R5387" s="322"/>
      <c r="S5387" s="322"/>
      <c r="T5387" s="322"/>
      <c r="U5387" s="322"/>
      <c r="V5387" s="270"/>
    </row>
    <row r="5388" spans="3:22">
      <c r="C5388" s="1">
        <f>+IF(D5388=1,COUNTIF($D$2:D5388,D5388),0)</f>
        <v>0</v>
      </c>
      <c r="D5388" s="1">
        <f>+COUNTIF($E$2:E5388,E5388)</f>
        <v>2609</v>
      </c>
      <c r="E5388" s="1" t="str">
        <f t="shared" si="168"/>
        <v/>
      </c>
      <c r="F5388" s="323">
        <f t="shared" si="169"/>
        <v>5386</v>
      </c>
      <c r="G5388" s="322"/>
      <c r="H5388" s="322"/>
      <c r="I5388" s="322"/>
      <c r="J5388" s="322"/>
      <c r="K5388" s="322"/>
      <c r="L5388" s="322"/>
      <c r="M5388" s="322"/>
      <c r="N5388" s="698"/>
      <c r="O5388" s="322"/>
      <c r="P5388" s="322"/>
      <c r="Q5388" s="322"/>
      <c r="R5388" s="322"/>
      <c r="S5388" s="322"/>
      <c r="T5388" s="322"/>
      <c r="U5388" s="322"/>
      <c r="V5388" s="270"/>
    </row>
    <row r="5389" spans="3:22">
      <c r="C5389" s="1">
        <f>+IF(D5389=1,COUNTIF($D$2:D5389,D5389),0)</f>
        <v>0</v>
      </c>
      <c r="D5389" s="1">
        <f>+COUNTIF($E$2:E5389,E5389)</f>
        <v>2610</v>
      </c>
      <c r="E5389" s="1" t="str">
        <f t="shared" si="168"/>
        <v/>
      </c>
      <c r="F5389" s="323">
        <f t="shared" si="169"/>
        <v>5387</v>
      </c>
      <c r="G5389" s="322"/>
      <c r="H5389" s="322"/>
      <c r="I5389" s="322"/>
      <c r="J5389" s="322"/>
      <c r="K5389" s="322"/>
      <c r="L5389" s="322"/>
      <c r="M5389" s="322"/>
      <c r="N5389" s="698"/>
      <c r="O5389" s="322"/>
      <c r="P5389" s="322"/>
      <c r="Q5389" s="322"/>
      <c r="R5389" s="322"/>
      <c r="S5389" s="322"/>
      <c r="T5389" s="322"/>
      <c r="U5389" s="322"/>
      <c r="V5389" s="270"/>
    </row>
    <row r="5390" spans="3:22">
      <c r="C5390" s="1">
        <f>+IF(D5390=1,COUNTIF($D$2:D5390,D5390),0)</f>
        <v>0</v>
      </c>
      <c r="D5390" s="1">
        <f>+COUNTIF($E$2:E5390,E5390)</f>
        <v>2611</v>
      </c>
      <c r="E5390" s="1" t="str">
        <f t="shared" si="168"/>
        <v/>
      </c>
      <c r="F5390" s="323">
        <f t="shared" si="169"/>
        <v>5388</v>
      </c>
      <c r="G5390" s="322"/>
      <c r="H5390" s="322"/>
      <c r="I5390" s="322"/>
      <c r="J5390" s="322"/>
      <c r="K5390" s="322"/>
      <c r="L5390" s="322"/>
      <c r="M5390" s="322"/>
      <c r="N5390" s="698"/>
      <c r="O5390" s="322"/>
      <c r="P5390" s="322"/>
      <c r="Q5390" s="322"/>
      <c r="R5390" s="322"/>
      <c r="S5390" s="322"/>
      <c r="T5390" s="322"/>
      <c r="U5390" s="322"/>
      <c r="V5390" s="270"/>
    </row>
    <row r="5391" spans="3:22">
      <c r="C5391" s="1">
        <f>+IF(D5391=1,COUNTIF($D$2:D5391,D5391),0)</f>
        <v>0</v>
      </c>
      <c r="D5391" s="1">
        <f>+COUNTIF($E$2:E5391,E5391)</f>
        <v>2612</v>
      </c>
      <c r="E5391" s="1" t="str">
        <f t="shared" si="168"/>
        <v/>
      </c>
      <c r="F5391" s="323">
        <f t="shared" si="169"/>
        <v>5389</v>
      </c>
      <c r="G5391" s="322"/>
      <c r="H5391" s="322"/>
      <c r="I5391" s="322"/>
      <c r="J5391" s="322"/>
      <c r="K5391" s="322"/>
      <c r="L5391" s="322"/>
      <c r="M5391" s="322"/>
      <c r="N5391" s="698"/>
      <c r="O5391" s="322"/>
      <c r="P5391" s="322"/>
      <c r="Q5391" s="322"/>
      <c r="R5391" s="322"/>
      <c r="S5391" s="322"/>
      <c r="T5391" s="322"/>
      <c r="U5391" s="322"/>
      <c r="V5391" s="270"/>
    </row>
    <row r="5392" spans="3:22">
      <c r="C5392" s="1">
        <f>+IF(D5392=1,COUNTIF($D$2:D5392,D5392),0)</f>
        <v>0</v>
      </c>
      <c r="D5392" s="1">
        <f>+COUNTIF($E$2:E5392,E5392)</f>
        <v>2613</v>
      </c>
      <c r="E5392" s="1" t="str">
        <f t="shared" si="168"/>
        <v/>
      </c>
      <c r="F5392" s="323">
        <f t="shared" si="169"/>
        <v>5390</v>
      </c>
      <c r="G5392" s="322"/>
      <c r="H5392" s="322"/>
      <c r="I5392" s="322"/>
      <c r="J5392" s="322"/>
      <c r="K5392" s="322"/>
      <c r="L5392" s="322"/>
      <c r="M5392" s="322"/>
      <c r="N5392" s="698"/>
      <c r="O5392" s="322"/>
      <c r="P5392" s="322"/>
      <c r="Q5392" s="322"/>
      <c r="R5392" s="322"/>
      <c r="S5392" s="322"/>
      <c r="T5392" s="322"/>
      <c r="U5392" s="322"/>
      <c r="V5392" s="270"/>
    </row>
    <row r="5393" spans="6:22">
      <c r="F5393" s="323">
        <f t="shared" si="169"/>
        <v>5391</v>
      </c>
      <c r="G5393" s="322"/>
      <c r="H5393" s="322"/>
      <c r="I5393" s="322"/>
      <c r="J5393" s="322"/>
      <c r="K5393" s="322"/>
      <c r="L5393" s="322"/>
      <c r="M5393" s="322"/>
      <c r="N5393" s="698"/>
      <c r="O5393" s="322"/>
      <c r="P5393" s="322"/>
      <c r="Q5393" s="322"/>
      <c r="R5393" s="322"/>
      <c r="S5393" s="322"/>
      <c r="T5393" s="322"/>
      <c r="U5393" s="322"/>
      <c r="V5393" s="270"/>
    </row>
    <row r="5394" spans="6:22">
      <c r="F5394" s="323">
        <f t="shared" si="169"/>
        <v>5392</v>
      </c>
      <c r="G5394" s="322"/>
      <c r="H5394" s="322"/>
      <c r="I5394" s="322"/>
      <c r="J5394" s="322"/>
      <c r="K5394" s="322"/>
      <c r="L5394" s="322"/>
      <c r="M5394" s="322"/>
      <c r="N5394" s="698"/>
      <c r="O5394" s="322"/>
      <c r="P5394" s="322"/>
      <c r="Q5394" s="322"/>
      <c r="R5394" s="322"/>
      <c r="S5394" s="322"/>
      <c r="T5394" s="322"/>
      <c r="U5394" s="322"/>
      <c r="V5394" s="270"/>
    </row>
    <row r="5395" spans="6:22">
      <c r="F5395" s="323">
        <f t="shared" si="169"/>
        <v>5393</v>
      </c>
      <c r="G5395" s="322"/>
      <c r="H5395" s="322"/>
      <c r="I5395" s="322"/>
      <c r="J5395" s="322"/>
      <c r="K5395" s="322"/>
      <c r="L5395" s="322"/>
      <c r="M5395" s="322"/>
      <c r="N5395" s="698"/>
      <c r="O5395" s="322"/>
      <c r="P5395" s="322"/>
      <c r="Q5395" s="322"/>
      <c r="R5395" s="322"/>
      <c r="S5395" s="322"/>
      <c r="T5395" s="322"/>
      <c r="U5395" s="322"/>
      <c r="V5395" s="270"/>
    </row>
    <row r="5396" spans="6:22">
      <c r="F5396" s="323">
        <f t="shared" si="169"/>
        <v>5394</v>
      </c>
      <c r="G5396" s="322"/>
      <c r="H5396" s="322"/>
      <c r="I5396" s="322"/>
      <c r="J5396" s="322"/>
      <c r="K5396" s="322"/>
      <c r="L5396" s="322"/>
      <c r="M5396" s="322"/>
      <c r="N5396" s="698"/>
      <c r="O5396" s="322"/>
      <c r="P5396" s="322"/>
      <c r="Q5396" s="322"/>
      <c r="R5396" s="322"/>
      <c r="S5396" s="322"/>
      <c r="T5396" s="322"/>
      <c r="U5396" s="322"/>
      <c r="V5396" s="270"/>
    </row>
    <row r="5397" spans="6:22">
      <c r="F5397" s="323">
        <f t="shared" si="169"/>
        <v>5395</v>
      </c>
      <c r="G5397" s="322"/>
      <c r="H5397" s="322"/>
      <c r="I5397" s="322"/>
      <c r="J5397" s="322"/>
      <c r="K5397" s="322"/>
      <c r="L5397" s="322"/>
      <c r="M5397" s="322"/>
      <c r="N5397" s="698"/>
      <c r="O5397" s="322"/>
      <c r="P5397" s="322"/>
      <c r="Q5397" s="322"/>
      <c r="R5397" s="322"/>
      <c r="S5397" s="322"/>
      <c r="T5397" s="322"/>
      <c r="U5397" s="322"/>
      <c r="V5397" s="270"/>
    </row>
    <row r="5398" spans="6:22">
      <c r="F5398" s="323">
        <f t="shared" si="169"/>
        <v>5396</v>
      </c>
      <c r="G5398" s="322"/>
      <c r="H5398" s="322"/>
      <c r="I5398" s="322"/>
      <c r="J5398" s="322"/>
      <c r="K5398" s="322"/>
      <c r="L5398" s="322"/>
      <c r="M5398" s="322"/>
      <c r="N5398" s="698"/>
      <c r="O5398" s="322"/>
      <c r="P5398" s="322"/>
      <c r="Q5398" s="322"/>
      <c r="R5398" s="322"/>
      <c r="S5398" s="322"/>
      <c r="T5398" s="322"/>
      <c r="U5398" s="322"/>
      <c r="V5398" s="270"/>
    </row>
    <row r="5399" spans="6:22">
      <c r="F5399" s="323">
        <f t="shared" si="169"/>
        <v>5397</v>
      </c>
      <c r="G5399" s="322"/>
      <c r="H5399" s="322"/>
      <c r="I5399" s="322"/>
      <c r="J5399" s="322"/>
      <c r="K5399" s="322"/>
      <c r="L5399" s="322"/>
      <c r="M5399" s="322"/>
      <c r="N5399" s="698"/>
      <c r="O5399" s="322"/>
      <c r="P5399" s="322"/>
      <c r="Q5399" s="322"/>
      <c r="R5399" s="322"/>
      <c r="S5399" s="322"/>
      <c r="T5399" s="322"/>
      <c r="U5399" s="322"/>
      <c r="V5399" s="270"/>
    </row>
    <row r="5400" spans="6:22">
      <c r="F5400" s="323">
        <f t="shared" si="169"/>
        <v>5398</v>
      </c>
      <c r="G5400" s="322"/>
      <c r="H5400" s="322"/>
      <c r="I5400" s="322"/>
      <c r="J5400" s="322"/>
      <c r="K5400" s="322"/>
      <c r="L5400" s="322"/>
      <c r="M5400" s="322"/>
      <c r="N5400" s="698"/>
      <c r="O5400" s="322"/>
      <c r="P5400" s="322"/>
      <c r="Q5400" s="322"/>
      <c r="R5400" s="322"/>
      <c r="S5400" s="322"/>
      <c r="T5400" s="322"/>
      <c r="U5400" s="322"/>
      <c r="V5400" s="270"/>
    </row>
    <row r="5401" spans="6:22">
      <c r="F5401" s="323">
        <f t="shared" si="169"/>
        <v>5399</v>
      </c>
      <c r="G5401" s="322"/>
      <c r="H5401" s="322"/>
      <c r="I5401" s="322"/>
      <c r="J5401" s="322"/>
      <c r="K5401" s="322"/>
      <c r="L5401" s="322"/>
      <c r="M5401" s="322"/>
      <c r="N5401" s="698"/>
      <c r="O5401" s="322"/>
      <c r="P5401" s="322"/>
      <c r="Q5401" s="322"/>
      <c r="R5401" s="322"/>
      <c r="S5401" s="322"/>
      <c r="T5401" s="322"/>
      <c r="U5401" s="322"/>
      <c r="V5401" s="270"/>
    </row>
    <row r="5402" spans="6:22">
      <c r="F5402" s="323">
        <f t="shared" si="169"/>
        <v>5400</v>
      </c>
      <c r="G5402" s="322"/>
      <c r="H5402" s="322"/>
      <c r="I5402" s="322"/>
      <c r="J5402" s="322"/>
      <c r="K5402" s="322"/>
      <c r="L5402" s="322"/>
      <c r="M5402" s="322"/>
      <c r="N5402" s="698"/>
      <c r="O5402" s="322"/>
      <c r="P5402" s="322"/>
      <c r="Q5402" s="322"/>
      <c r="R5402" s="322"/>
      <c r="S5402" s="322"/>
      <c r="T5402" s="322"/>
      <c r="U5402" s="322"/>
      <c r="V5402" s="270"/>
    </row>
    <row r="5403" spans="6:22">
      <c r="F5403" s="323">
        <f t="shared" si="169"/>
        <v>5401</v>
      </c>
      <c r="G5403" s="322"/>
      <c r="H5403" s="322"/>
      <c r="I5403" s="322"/>
      <c r="J5403" s="322"/>
      <c r="K5403" s="322"/>
      <c r="L5403" s="322"/>
      <c r="M5403" s="322"/>
      <c r="N5403" s="698"/>
      <c r="O5403" s="322"/>
      <c r="P5403" s="322"/>
      <c r="Q5403" s="322"/>
      <c r="R5403" s="322"/>
      <c r="S5403" s="322"/>
      <c r="T5403" s="322"/>
      <c r="U5403" s="322"/>
      <c r="V5403" s="270"/>
    </row>
    <row r="5404" spans="6:22">
      <c r="F5404" s="323">
        <f t="shared" si="169"/>
        <v>5402</v>
      </c>
      <c r="G5404" s="322"/>
      <c r="H5404" s="322"/>
      <c r="I5404" s="322"/>
      <c r="J5404" s="322"/>
      <c r="K5404" s="322"/>
      <c r="L5404" s="322"/>
      <c r="M5404" s="322"/>
      <c r="N5404" s="698"/>
      <c r="O5404" s="322"/>
      <c r="P5404" s="322"/>
      <c r="Q5404" s="322"/>
      <c r="R5404" s="322"/>
      <c r="S5404" s="322"/>
      <c r="T5404" s="322"/>
      <c r="U5404" s="322"/>
      <c r="V5404" s="270"/>
    </row>
    <row r="5405" spans="6:22">
      <c r="F5405" s="323">
        <f t="shared" si="169"/>
        <v>5403</v>
      </c>
      <c r="G5405" s="322"/>
      <c r="H5405" s="322"/>
      <c r="I5405" s="322"/>
      <c r="J5405" s="322"/>
      <c r="K5405" s="322"/>
      <c r="L5405" s="322"/>
      <c r="M5405" s="322"/>
      <c r="N5405" s="698"/>
      <c r="O5405" s="322"/>
      <c r="P5405" s="322"/>
      <c r="Q5405" s="322"/>
      <c r="R5405" s="322"/>
      <c r="S5405" s="322"/>
      <c r="T5405" s="322"/>
      <c r="U5405" s="322"/>
      <c r="V5405" s="270"/>
    </row>
    <row r="5406" spans="6:22">
      <c r="F5406" s="323">
        <f t="shared" si="169"/>
        <v>5404</v>
      </c>
      <c r="G5406" s="322"/>
      <c r="H5406" s="322"/>
      <c r="I5406" s="322"/>
      <c r="J5406" s="322"/>
      <c r="K5406" s="322"/>
      <c r="L5406" s="322"/>
      <c r="M5406" s="322"/>
      <c r="N5406" s="698"/>
      <c r="O5406" s="322"/>
      <c r="P5406" s="322"/>
      <c r="Q5406" s="322"/>
      <c r="R5406" s="322"/>
      <c r="S5406" s="322"/>
      <c r="T5406" s="322"/>
      <c r="U5406" s="322"/>
      <c r="V5406" s="270"/>
    </row>
    <row r="5407" spans="6:22">
      <c r="F5407" s="323">
        <f t="shared" si="169"/>
        <v>5405</v>
      </c>
      <c r="G5407" s="322"/>
      <c r="H5407" s="322"/>
      <c r="I5407" s="322"/>
      <c r="J5407" s="322"/>
      <c r="K5407" s="322"/>
      <c r="L5407" s="322"/>
      <c r="M5407" s="322"/>
      <c r="N5407" s="698"/>
      <c r="O5407" s="322"/>
      <c r="P5407" s="322"/>
      <c r="Q5407" s="322"/>
      <c r="R5407" s="322"/>
      <c r="S5407" s="322"/>
      <c r="T5407" s="322"/>
      <c r="U5407" s="322"/>
      <c r="V5407" s="270"/>
    </row>
    <row r="5408" spans="6:22">
      <c r="F5408" s="323">
        <f t="shared" si="169"/>
        <v>5406</v>
      </c>
      <c r="G5408" s="322"/>
      <c r="H5408" s="322"/>
      <c r="I5408" s="322"/>
      <c r="J5408" s="322"/>
      <c r="K5408" s="322"/>
      <c r="L5408" s="322"/>
      <c r="M5408" s="322"/>
      <c r="N5408" s="698"/>
      <c r="O5408" s="322"/>
      <c r="P5408" s="322"/>
      <c r="Q5408" s="322"/>
      <c r="R5408" s="322"/>
      <c r="S5408" s="322"/>
      <c r="T5408" s="322"/>
      <c r="U5408" s="322"/>
      <c r="V5408" s="270"/>
    </row>
    <row r="5409" spans="6:22">
      <c r="F5409" s="323">
        <f t="shared" si="169"/>
        <v>5407</v>
      </c>
      <c r="G5409" s="322"/>
      <c r="H5409" s="322"/>
      <c r="I5409" s="322"/>
      <c r="J5409" s="322"/>
      <c r="K5409" s="322"/>
      <c r="L5409" s="322"/>
      <c r="M5409" s="322"/>
      <c r="N5409" s="698"/>
      <c r="O5409" s="322"/>
      <c r="P5409" s="322"/>
      <c r="Q5409" s="322"/>
      <c r="R5409" s="322"/>
      <c r="S5409" s="322"/>
      <c r="T5409" s="322"/>
      <c r="U5409" s="322"/>
      <c r="V5409" s="270"/>
    </row>
    <row r="5410" spans="6:22">
      <c r="F5410" s="323">
        <f t="shared" si="169"/>
        <v>5408</v>
      </c>
      <c r="G5410" s="322"/>
      <c r="H5410" s="322"/>
      <c r="I5410" s="322"/>
      <c r="J5410" s="322"/>
      <c r="K5410" s="322"/>
      <c r="L5410" s="322"/>
      <c r="M5410" s="322"/>
      <c r="N5410" s="698"/>
      <c r="O5410" s="322"/>
      <c r="P5410" s="322"/>
      <c r="Q5410" s="322"/>
      <c r="R5410" s="322"/>
      <c r="S5410" s="322"/>
      <c r="T5410" s="322"/>
      <c r="U5410" s="322"/>
      <c r="V5410" s="270"/>
    </row>
    <row r="5411" spans="6:22">
      <c r="F5411" s="323">
        <f t="shared" si="169"/>
        <v>5409</v>
      </c>
      <c r="G5411" s="322"/>
      <c r="H5411" s="322"/>
      <c r="I5411" s="322"/>
      <c r="J5411" s="322"/>
      <c r="K5411" s="322"/>
      <c r="L5411" s="322"/>
      <c r="M5411" s="322"/>
      <c r="N5411" s="698"/>
      <c r="O5411" s="322"/>
      <c r="P5411" s="322"/>
      <c r="Q5411" s="322"/>
      <c r="R5411" s="322"/>
      <c r="S5411" s="322"/>
      <c r="T5411" s="322"/>
      <c r="U5411" s="322"/>
      <c r="V5411" s="270"/>
    </row>
    <row r="5412" spans="6:22">
      <c r="F5412" s="323">
        <f t="shared" si="169"/>
        <v>5410</v>
      </c>
      <c r="G5412" s="322"/>
      <c r="H5412" s="322"/>
      <c r="I5412" s="322"/>
      <c r="J5412" s="322"/>
      <c r="K5412" s="322"/>
      <c r="L5412" s="322"/>
      <c r="M5412" s="322"/>
      <c r="N5412" s="698"/>
      <c r="O5412" s="322"/>
      <c r="P5412" s="322"/>
      <c r="Q5412" s="322"/>
      <c r="R5412" s="322"/>
      <c r="S5412" s="322"/>
      <c r="T5412" s="322"/>
      <c r="U5412" s="322"/>
      <c r="V5412" s="270"/>
    </row>
    <row r="5413" spans="6:22">
      <c r="F5413" s="323">
        <f t="shared" si="169"/>
        <v>5411</v>
      </c>
      <c r="G5413" s="322"/>
      <c r="H5413" s="322"/>
      <c r="I5413" s="322"/>
      <c r="J5413" s="322"/>
      <c r="K5413" s="322"/>
      <c r="L5413" s="322"/>
      <c r="M5413" s="322"/>
      <c r="N5413" s="698"/>
      <c r="O5413" s="322"/>
      <c r="P5413" s="322"/>
      <c r="Q5413" s="322"/>
      <c r="R5413" s="322"/>
      <c r="S5413" s="322"/>
      <c r="T5413" s="322"/>
      <c r="U5413" s="322"/>
      <c r="V5413" s="270"/>
    </row>
    <row r="5414" spans="6:22">
      <c r="F5414" s="323">
        <f t="shared" si="169"/>
        <v>5412</v>
      </c>
      <c r="G5414" s="322"/>
      <c r="H5414" s="322"/>
      <c r="I5414" s="322"/>
      <c r="J5414" s="322"/>
      <c r="K5414" s="322"/>
      <c r="L5414" s="322"/>
      <c r="M5414" s="322"/>
      <c r="N5414" s="698"/>
      <c r="O5414" s="322"/>
      <c r="P5414" s="322"/>
      <c r="Q5414" s="322"/>
      <c r="R5414" s="322"/>
      <c r="S5414" s="322"/>
      <c r="T5414" s="322"/>
      <c r="U5414" s="322"/>
      <c r="V5414" s="270"/>
    </row>
    <row r="5415" spans="6:22">
      <c r="F5415" s="323">
        <f t="shared" si="169"/>
        <v>5413</v>
      </c>
      <c r="G5415" s="322"/>
      <c r="H5415" s="322"/>
      <c r="I5415" s="322"/>
      <c r="J5415" s="322"/>
      <c r="K5415" s="322"/>
      <c r="L5415" s="322"/>
      <c r="M5415" s="322"/>
      <c r="N5415" s="698"/>
      <c r="O5415" s="322"/>
      <c r="P5415" s="322"/>
      <c r="Q5415" s="322"/>
      <c r="R5415" s="322"/>
      <c r="S5415" s="322"/>
      <c r="T5415" s="322"/>
      <c r="U5415" s="322"/>
      <c r="V5415" s="270"/>
    </row>
    <row r="5416" spans="6:22">
      <c r="F5416" s="323">
        <f t="shared" si="169"/>
        <v>5414</v>
      </c>
      <c r="G5416" s="322"/>
      <c r="H5416" s="322"/>
      <c r="I5416" s="322"/>
      <c r="J5416" s="322"/>
      <c r="K5416" s="322"/>
      <c r="L5416" s="322"/>
      <c r="M5416" s="322"/>
      <c r="N5416" s="698"/>
      <c r="O5416" s="322"/>
      <c r="P5416" s="322"/>
      <c r="Q5416" s="322"/>
      <c r="R5416" s="322"/>
      <c r="S5416" s="322"/>
      <c r="T5416" s="322"/>
      <c r="U5416" s="322"/>
      <c r="V5416" s="270"/>
    </row>
    <row r="5417" spans="6:22">
      <c r="F5417" s="323">
        <f t="shared" si="169"/>
        <v>5415</v>
      </c>
      <c r="G5417" s="322"/>
      <c r="H5417" s="322"/>
      <c r="I5417" s="322"/>
      <c r="J5417" s="322"/>
      <c r="K5417" s="322"/>
      <c r="L5417" s="322"/>
      <c r="M5417" s="322"/>
      <c r="N5417" s="698"/>
      <c r="O5417" s="322"/>
      <c r="P5417" s="322"/>
      <c r="Q5417" s="322"/>
      <c r="R5417" s="322"/>
      <c r="S5417" s="322"/>
      <c r="T5417" s="322"/>
      <c r="U5417" s="322"/>
      <c r="V5417" s="270"/>
    </row>
    <row r="5418" spans="6:22">
      <c r="F5418" s="323">
        <f t="shared" si="169"/>
        <v>5416</v>
      </c>
      <c r="G5418" s="322"/>
      <c r="H5418" s="322"/>
      <c r="I5418" s="322"/>
      <c r="J5418" s="322"/>
      <c r="K5418" s="322"/>
      <c r="L5418" s="322"/>
      <c r="M5418" s="322"/>
      <c r="N5418" s="698"/>
      <c r="O5418" s="322"/>
      <c r="P5418" s="322"/>
      <c r="Q5418" s="322"/>
      <c r="R5418" s="322"/>
      <c r="S5418" s="322"/>
      <c r="T5418" s="322"/>
      <c r="U5418" s="322"/>
      <c r="V5418" s="270"/>
    </row>
    <row r="5419" spans="6:22">
      <c r="F5419" s="323">
        <f t="shared" si="169"/>
        <v>5417</v>
      </c>
      <c r="G5419" s="322"/>
      <c r="H5419" s="322"/>
      <c r="I5419" s="322"/>
      <c r="J5419" s="322"/>
      <c r="K5419" s="322"/>
      <c r="L5419" s="322"/>
      <c r="M5419" s="322"/>
      <c r="N5419" s="698"/>
      <c r="O5419" s="322"/>
      <c r="P5419" s="322"/>
      <c r="Q5419" s="322"/>
      <c r="R5419" s="322"/>
      <c r="S5419" s="322"/>
      <c r="T5419" s="322"/>
      <c r="U5419" s="322"/>
      <c r="V5419" s="270"/>
    </row>
    <row r="5420" spans="6:22">
      <c r="F5420" s="323">
        <f t="shared" si="169"/>
        <v>5418</v>
      </c>
      <c r="G5420" s="322"/>
      <c r="H5420" s="322"/>
      <c r="I5420" s="322"/>
      <c r="J5420" s="322"/>
      <c r="K5420" s="322"/>
      <c r="L5420" s="322"/>
      <c r="M5420" s="322"/>
      <c r="N5420" s="698"/>
      <c r="O5420" s="322"/>
      <c r="P5420" s="322"/>
      <c r="Q5420" s="322"/>
      <c r="R5420" s="322"/>
      <c r="S5420" s="322"/>
      <c r="T5420" s="322"/>
      <c r="U5420" s="322"/>
      <c r="V5420" s="270"/>
    </row>
    <row r="5421" spans="6:22">
      <c r="F5421" s="323">
        <f t="shared" si="169"/>
        <v>5419</v>
      </c>
      <c r="G5421" s="322"/>
      <c r="H5421" s="322"/>
      <c r="I5421" s="322"/>
      <c r="J5421" s="322"/>
      <c r="K5421" s="322"/>
      <c r="L5421" s="322"/>
      <c r="M5421" s="322"/>
      <c r="N5421" s="698"/>
      <c r="O5421" s="322"/>
      <c r="P5421" s="322"/>
      <c r="Q5421" s="322"/>
      <c r="R5421" s="322"/>
      <c r="S5421" s="322"/>
      <c r="T5421" s="322"/>
      <c r="U5421" s="322"/>
      <c r="V5421" s="270"/>
    </row>
    <row r="5422" spans="6:22">
      <c r="F5422" s="323">
        <f t="shared" si="169"/>
        <v>5420</v>
      </c>
      <c r="G5422" s="322"/>
      <c r="H5422" s="322"/>
      <c r="I5422" s="322"/>
      <c r="J5422" s="322"/>
      <c r="K5422" s="322"/>
      <c r="L5422" s="322"/>
      <c r="M5422" s="322"/>
      <c r="N5422" s="698"/>
      <c r="O5422" s="322"/>
      <c r="P5422" s="322"/>
      <c r="Q5422" s="322"/>
      <c r="R5422" s="322"/>
      <c r="S5422" s="322"/>
      <c r="T5422" s="322"/>
      <c r="U5422" s="322"/>
      <c r="V5422" s="270"/>
    </row>
    <row r="5423" spans="6:22">
      <c r="F5423" s="323">
        <f t="shared" si="169"/>
        <v>5421</v>
      </c>
      <c r="G5423" s="322"/>
      <c r="H5423" s="322"/>
      <c r="I5423" s="322"/>
      <c r="J5423" s="322"/>
      <c r="K5423" s="322"/>
      <c r="L5423" s="322"/>
      <c r="M5423" s="322"/>
      <c r="N5423" s="698"/>
      <c r="O5423" s="322"/>
      <c r="P5423" s="322"/>
      <c r="Q5423" s="322"/>
      <c r="R5423" s="322"/>
      <c r="S5423" s="322"/>
      <c r="T5423" s="322"/>
      <c r="U5423" s="322"/>
      <c r="V5423" s="270"/>
    </row>
    <row r="5424" spans="6:22">
      <c r="F5424" s="323">
        <f t="shared" si="169"/>
        <v>5422</v>
      </c>
      <c r="G5424" s="322"/>
      <c r="H5424" s="322"/>
      <c r="I5424" s="322"/>
      <c r="J5424" s="322"/>
      <c r="K5424" s="322"/>
      <c r="L5424" s="322"/>
      <c r="M5424" s="322"/>
      <c r="N5424" s="698"/>
      <c r="O5424" s="322"/>
      <c r="P5424" s="322"/>
      <c r="Q5424" s="322"/>
      <c r="R5424" s="322"/>
      <c r="S5424" s="322"/>
      <c r="T5424" s="322"/>
      <c r="U5424" s="322"/>
      <c r="V5424" s="270"/>
    </row>
    <row r="5425" spans="6:22">
      <c r="F5425" s="323">
        <f t="shared" si="169"/>
        <v>5423</v>
      </c>
      <c r="G5425" s="322"/>
      <c r="H5425" s="322"/>
      <c r="I5425" s="322"/>
      <c r="J5425" s="322"/>
      <c r="K5425" s="322"/>
      <c r="L5425" s="322"/>
      <c r="M5425" s="322"/>
      <c r="N5425" s="698"/>
      <c r="O5425" s="322"/>
      <c r="P5425" s="322"/>
      <c r="Q5425" s="322"/>
      <c r="R5425" s="322"/>
      <c r="S5425" s="322"/>
      <c r="T5425" s="322"/>
      <c r="U5425" s="322"/>
      <c r="V5425" s="270"/>
    </row>
    <row r="5426" spans="6:22">
      <c r="F5426" s="323">
        <f t="shared" si="169"/>
        <v>5424</v>
      </c>
      <c r="G5426" s="322"/>
      <c r="H5426" s="322"/>
      <c r="I5426" s="322"/>
      <c r="J5426" s="322"/>
      <c r="K5426" s="322"/>
      <c r="L5426" s="322"/>
      <c r="M5426" s="322"/>
      <c r="N5426" s="698"/>
      <c r="O5426" s="322"/>
      <c r="P5426" s="322"/>
      <c r="Q5426" s="322"/>
      <c r="R5426" s="322"/>
      <c r="S5426" s="322"/>
      <c r="T5426" s="322"/>
      <c r="U5426" s="322"/>
      <c r="V5426" s="270"/>
    </row>
    <row r="5427" spans="6:22">
      <c r="F5427" s="323">
        <f t="shared" si="169"/>
        <v>5425</v>
      </c>
      <c r="G5427" s="322"/>
      <c r="H5427" s="322"/>
      <c r="I5427" s="322"/>
      <c r="J5427" s="322"/>
      <c r="K5427" s="322"/>
      <c r="L5427" s="322"/>
      <c r="M5427" s="322"/>
      <c r="N5427" s="698"/>
      <c r="O5427" s="322"/>
      <c r="P5427" s="322"/>
      <c r="Q5427" s="322"/>
      <c r="R5427" s="322"/>
      <c r="S5427" s="322"/>
      <c r="T5427" s="322"/>
      <c r="U5427" s="322"/>
      <c r="V5427" s="270"/>
    </row>
    <row r="5428" spans="6:22">
      <c r="F5428" s="323">
        <f t="shared" si="169"/>
        <v>5426</v>
      </c>
      <c r="G5428" s="322"/>
      <c r="H5428" s="322"/>
      <c r="I5428" s="322"/>
      <c r="J5428" s="322"/>
      <c r="K5428" s="322"/>
      <c r="L5428" s="322"/>
      <c r="M5428" s="322"/>
      <c r="N5428" s="698"/>
      <c r="O5428" s="322"/>
      <c r="P5428" s="322"/>
      <c r="Q5428" s="322"/>
      <c r="R5428" s="322"/>
      <c r="S5428" s="322"/>
      <c r="T5428" s="322"/>
      <c r="U5428" s="322"/>
      <c r="V5428" s="270"/>
    </row>
    <row r="5429" spans="6:22">
      <c r="F5429" s="323">
        <f t="shared" si="169"/>
        <v>5427</v>
      </c>
      <c r="G5429" s="322"/>
      <c r="H5429" s="322"/>
      <c r="I5429" s="322"/>
      <c r="J5429" s="322"/>
      <c r="K5429" s="322"/>
      <c r="L5429" s="322"/>
      <c r="M5429" s="322"/>
      <c r="N5429" s="698"/>
      <c r="O5429" s="322"/>
      <c r="P5429" s="322"/>
      <c r="Q5429" s="322"/>
      <c r="R5429" s="322"/>
      <c r="S5429" s="322"/>
      <c r="T5429" s="322"/>
      <c r="U5429" s="322"/>
      <c r="V5429" s="270"/>
    </row>
    <row r="5430" spans="6:22">
      <c r="F5430" s="323">
        <f t="shared" si="169"/>
        <v>5428</v>
      </c>
      <c r="G5430" s="322"/>
      <c r="H5430" s="322"/>
      <c r="I5430" s="322"/>
      <c r="J5430" s="322"/>
      <c r="K5430" s="322"/>
      <c r="L5430" s="322"/>
      <c r="M5430" s="322"/>
      <c r="N5430" s="698"/>
      <c r="O5430" s="322"/>
      <c r="P5430" s="322"/>
      <c r="Q5430" s="322"/>
      <c r="R5430" s="322"/>
      <c r="S5430" s="322"/>
      <c r="T5430" s="322"/>
      <c r="U5430" s="322"/>
      <c r="V5430" s="270"/>
    </row>
    <row r="5431" spans="6:22">
      <c r="F5431" s="323">
        <f t="shared" si="169"/>
        <v>5429</v>
      </c>
      <c r="G5431" s="322"/>
      <c r="H5431" s="322"/>
      <c r="I5431" s="322"/>
      <c r="J5431" s="322"/>
      <c r="K5431" s="322"/>
      <c r="L5431" s="322"/>
      <c r="M5431" s="322"/>
      <c r="N5431" s="698"/>
      <c r="O5431" s="322"/>
      <c r="P5431" s="322"/>
      <c r="Q5431" s="322"/>
      <c r="R5431" s="322"/>
      <c r="S5431" s="322"/>
      <c r="T5431" s="322"/>
      <c r="U5431" s="322"/>
      <c r="V5431" s="270"/>
    </row>
    <row r="5432" spans="6:22">
      <c r="F5432" s="323">
        <f t="shared" si="169"/>
        <v>5430</v>
      </c>
      <c r="G5432" s="322"/>
      <c r="H5432" s="322"/>
      <c r="I5432" s="322"/>
      <c r="J5432" s="322"/>
      <c r="K5432" s="322"/>
      <c r="L5432" s="322"/>
      <c r="M5432" s="322"/>
      <c r="N5432" s="698"/>
      <c r="O5432" s="322"/>
      <c r="P5432" s="322"/>
      <c r="Q5432" s="322"/>
      <c r="R5432" s="322"/>
      <c r="S5432" s="322"/>
      <c r="T5432" s="322"/>
      <c r="U5432" s="322"/>
      <c r="V5432" s="270"/>
    </row>
    <row r="5433" spans="6:22">
      <c r="F5433" s="323">
        <f t="shared" si="169"/>
        <v>5431</v>
      </c>
      <c r="G5433" s="322"/>
      <c r="H5433" s="322"/>
      <c r="I5433" s="322"/>
      <c r="J5433" s="322"/>
      <c r="K5433" s="322"/>
      <c r="L5433" s="322"/>
      <c r="M5433" s="322"/>
      <c r="N5433" s="698"/>
      <c r="O5433" s="322"/>
      <c r="P5433" s="322"/>
      <c r="Q5433" s="322"/>
      <c r="R5433" s="322"/>
      <c r="S5433" s="322"/>
      <c r="T5433" s="322"/>
      <c r="U5433" s="322"/>
      <c r="V5433" s="270"/>
    </row>
    <row r="5434" spans="6:22">
      <c r="F5434" s="323">
        <f t="shared" si="169"/>
        <v>5432</v>
      </c>
      <c r="G5434" s="322"/>
      <c r="H5434" s="322"/>
      <c r="I5434" s="322"/>
      <c r="J5434" s="322"/>
      <c r="K5434" s="322"/>
      <c r="L5434" s="322"/>
      <c r="M5434" s="322"/>
      <c r="N5434" s="698"/>
      <c r="O5434" s="322"/>
      <c r="P5434" s="322"/>
      <c r="Q5434" s="322"/>
      <c r="R5434" s="322"/>
      <c r="S5434" s="322"/>
      <c r="T5434" s="322"/>
      <c r="U5434" s="322"/>
      <c r="V5434" s="270"/>
    </row>
    <row r="5435" spans="6:22">
      <c r="F5435" s="323">
        <f t="shared" si="169"/>
        <v>5433</v>
      </c>
      <c r="G5435" s="322"/>
      <c r="H5435" s="322"/>
      <c r="I5435" s="322"/>
      <c r="J5435" s="322"/>
      <c r="K5435" s="322"/>
      <c r="L5435" s="322"/>
      <c r="M5435" s="322"/>
      <c r="N5435" s="698"/>
      <c r="O5435" s="322"/>
      <c r="P5435" s="322"/>
      <c r="Q5435" s="322"/>
      <c r="R5435" s="322"/>
      <c r="S5435" s="322"/>
      <c r="T5435" s="322"/>
      <c r="U5435" s="322"/>
      <c r="V5435" s="270"/>
    </row>
    <row r="5436" spans="6:22">
      <c r="F5436" s="323">
        <f t="shared" si="169"/>
        <v>5434</v>
      </c>
      <c r="G5436" s="322"/>
      <c r="H5436" s="322"/>
      <c r="I5436" s="322"/>
      <c r="J5436" s="322"/>
      <c r="K5436" s="322"/>
      <c r="L5436" s="322"/>
      <c r="M5436" s="322"/>
      <c r="N5436" s="698"/>
      <c r="O5436" s="322"/>
      <c r="P5436" s="322"/>
      <c r="Q5436" s="322"/>
      <c r="R5436" s="322"/>
      <c r="S5436" s="322"/>
      <c r="T5436" s="322"/>
      <c r="U5436" s="322"/>
      <c r="V5436" s="270"/>
    </row>
    <row r="5437" spans="6:22">
      <c r="F5437" s="323">
        <f t="shared" si="169"/>
        <v>5435</v>
      </c>
      <c r="G5437" s="322"/>
      <c r="H5437" s="322"/>
      <c r="I5437" s="322"/>
      <c r="J5437" s="322"/>
      <c r="K5437" s="322"/>
      <c r="L5437" s="322"/>
      <c r="M5437" s="322"/>
      <c r="N5437" s="698"/>
      <c r="O5437" s="322"/>
      <c r="P5437" s="322"/>
      <c r="Q5437" s="322"/>
      <c r="R5437" s="322"/>
      <c r="S5437" s="322"/>
      <c r="T5437" s="322"/>
      <c r="U5437" s="322"/>
      <c r="V5437" s="270"/>
    </row>
    <row r="5438" spans="6:22">
      <c r="F5438" s="323">
        <f t="shared" si="169"/>
        <v>5436</v>
      </c>
      <c r="G5438" s="322"/>
      <c r="H5438" s="322"/>
      <c r="I5438" s="322"/>
      <c r="J5438" s="322"/>
      <c r="K5438" s="322"/>
      <c r="L5438" s="322"/>
      <c r="M5438" s="322"/>
      <c r="N5438" s="698"/>
      <c r="O5438" s="322"/>
      <c r="P5438" s="322"/>
      <c r="Q5438" s="322"/>
      <c r="R5438" s="322"/>
      <c r="S5438" s="322"/>
      <c r="T5438" s="322"/>
      <c r="U5438" s="322"/>
      <c r="V5438" s="270"/>
    </row>
    <row r="5439" spans="6:22">
      <c r="F5439" s="323">
        <f t="shared" si="169"/>
        <v>5437</v>
      </c>
      <c r="G5439" s="322"/>
      <c r="H5439" s="322"/>
      <c r="I5439" s="322"/>
      <c r="J5439" s="322"/>
      <c r="K5439" s="322"/>
      <c r="L5439" s="322"/>
      <c r="M5439" s="322"/>
      <c r="N5439" s="698"/>
      <c r="O5439" s="322"/>
      <c r="P5439" s="322"/>
      <c r="Q5439" s="322"/>
      <c r="R5439" s="322"/>
      <c r="S5439" s="322"/>
      <c r="T5439" s="322"/>
      <c r="U5439" s="322"/>
      <c r="V5439" s="270"/>
    </row>
    <row r="5440" spans="6:22">
      <c r="F5440" s="323">
        <f t="shared" si="169"/>
        <v>5438</v>
      </c>
      <c r="G5440" s="322"/>
      <c r="H5440" s="322"/>
      <c r="I5440" s="322"/>
      <c r="J5440" s="322"/>
      <c r="K5440" s="322"/>
      <c r="L5440" s="322"/>
      <c r="M5440" s="322"/>
      <c r="N5440" s="698"/>
      <c r="O5440" s="322"/>
      <c r="P5440" s="322"/>
      <c r="Q5440" s="322"/>
      <c r="R5440" s="322"/>
      <c r="S5440" s="322"/>
      <c r="T5440" s="322"/>
      <c r="U5440" s="322"/>
      <c r="V5440" s="270"/>
    </row>
    <row r="5441" spans="6:22">
      <c r="F5441" s="323">
        <f t="shared" si="169"/>
        <v>5439</v>
      </c>
      <c r="G5441" s="322"/>
      <c r="H5441" s="322"/>
      <c r="I5441" s="322"/>
      <c r="J5441" s="322"/>
      <c r="K5441" s="322"/>
      <c r="L5441" s="322"/>
      <c r="M5441" s="322"/>
      <c r="N5441" s="698"/>
      <c r="O5441" s="322"/>
      <c r="P5441" s="322"/>
      <c r="Q5441" s="322"/>
      <c r="R5441" s="322"/>
      <c r="S5441" s="322"/>
      <c r="T5441" s="322"/>
      <c r="U5441" s="322"/>
      <c r="V5441" s="270"/>
    </row>
    <row r="5442" spans="6:22">
      <c r="F5442" s="323">
        <f t="shared" si="169"/>
        <v>5440</v>
      </c>
      <c r="G5442" s="322"/>
      <c r="H5442" s="322"/>
      <c r="I5442" s="322"/>
      <c r="J5442" s="322"/>
      <c r="K5442" s="322"/>
      <c r="L5442" s="322"/>
      <c r="M5442" s="322"/>
      <c r="N5442" s="698"/>
      <c r="O5442" s="322"/>
      <c r="P5442" s="322"/>
      <c r="Q5442" s="322"/>
      <c r="R5442" s="322"/>
      <c r="S5442" s="322"/>
      <c r="T5442" s="322"/>
      <c r="U5442" s="322"/>
      <c r="V5442" s="270"/>
    </row>
    <row r="5443" spans="6:22">
      <c r="F5443" s="323">
        <f t="shared" si="169"/>
        <v>5441</v>
      </c>
      <c r="G5443" s="322"/>
      <c r="H5443" s="322"/>
      <c r="I5443" s="322"/>
      <c r="J5443" s="322"/>
      <c r="K5443" s="322"/>
      <c r="L5443" s="322"/>
      <c r="M5443" s="322"/>
      <c r="N5443" s="698"/>
      <c r="O5443" s="322"/>
      <c r="P5443" s="322"/>
      <c r="Q5443" s="322"/>
      <c r="R5443" s="322"/>
      <c r="S5443" s="322"/>
      <c r="T5443" s="322"/>
      <c r="U5443" s="322"/>
      <c r="V5443" s="270"/>
    </row>
    <row r="5444" spans="6:22">
      <c r="F5444" s="323">
        <f t="shared" si="169"/>
        <v>5442</v>
      </c>
      <c r="G5444" s="322"/>
      <c r="H5444" s="322"/>
      <c r="I5444" s="322"/>
      <c r="J5444" s="322"/>
      <c r="K5444" s="322"/>
      <c r="L5444" s="322"/>
      <c r="M5444" s="322"/>
      <c r="N5444" s="698"/>
      <c r="O5444" s="322"/>
      <c r="P5444" s="322"/>
      <c r="Q5444" s="322"/>
      <c r="R5444" s="322"/>
      <c r="S5444" s="322"/>
      <c r="T5444" s="322"/>
      <c r="U5444" s="322"/>
      <c r="V5444" s="270"/>
    </row>
    <row r="5445" spans="6:22">
      <c r="F5445" s="323">
        <f t="shared" ref="F5445:F5508" si="170">ROW()-2</f>
        <v>5443</v>
      </c>
      <c r="G5445" s="322"/>
      <c r="H5445" s="322"/>
      <c r="I5445" s="322"/>
      <c r="J5445" s="322"/>
      <c r="K5445" s="322"/>
      <c r="L5445" s="322"/>
      <c r="M5445" s="322"/>
      <c r="N5445" s="698"/>
      <c r="O5445" s="322"/>
      <c r="P5445" s="322"/>
      <c r="Q5445" s="322"/>
      <c r="R5445" s="322"/>
      <c r="S5445" s="322"/>
      <c r="T5445" s="322"/>
      <c r="U5445" s="322"/>
      <c r="V5445" s="270"/>
    </row>
    <row r="5446" spans="6:22">
      <c r="F5446" s="323">
        <f t="shared" si="170"/>
        <v>5444</v>
      </c>
      <c r="G5446" s="322"/>
      <c r="H5446" s="322"/>
      <c r="I5446" s="322"/>
      <c r="J5446" s="322"/>
      <c r="K5446" s="322"/>
      <c r="L5446" s="322"/>
      <c r="M5446" s="322"/>
      <c r="N5446" s="698"/>
      <c r="O5446" s="322"/>
      <c r="P5446" s="322"/>
      <c r="Q5446" s="322"/>
      <c r="R5446" s="322"/>
      <c r="S5446" s="322"/>
      <c r="T5446" s="322"/>
      <c r="U5446" s="322"/>
      <c r="V5446" s="270"/>
    </row>
    <row r="5447" spans="6:22">
      <c r="F5447" s="323">
        <f t="shared" si="170"/>
        <v>5445</v>
      </c>
      <c r="G5447" s="322"/>
      <c r="H5447" s="322"/>
      <c r="I5447" s="322"/>
      <c r="J5447" s="322"/>
      <c r="K5447" s="322"/>
      <c r="L5447" s="322"/>
      <c r="M5447" s="322"/>
      <c r="N5447" s="698"/>
      <c r="O5447" s="322"/>
      <c r="P5447" s="322"/>
      <c r="Q5447" s="322"/>
      <c r="R5447" s="322"/>
      <c r="S5447" s="322"/>
      <c r="T5447" s="322"/>
      <c r="U5447" s="322"/>
      <c r="V5447" s="270"/>
    </row>
    <row r="5448" spans="6:22">
      <c r="F5448" s="323">
        <f t="shared" si="170"/>
        <v>5446</v>
      </c>
      <c r="G5448" s="322"/>
      <c r="H5448" s="322"/>
      <c r="I5448" s="322"/>
      <c r="J5448" s="322"/>
      <c r="K5448" s="322"/>
      <c r="L5448" s="322"/>
      <c r="M5448" s="322"/>
      <c r="N5448" s="698"/>
      <c r="O5448" s="322"/>
      <c r="P5448" s="322"/>
      <c r="Q5448" s="322"/>
      <c r="R5448" s="322"/>
      <c r="S5448" s="322"/>
      <c r="T5448" s="322"/>
      <c r="U5448" s="322"/>
      <c r="V5448" s="270"/>
    </row>
    <row r="5449" spans="6:22">
      <c r="F5449" s="323">
        <f t="shared" si="170"/>
        <v>5447</v>
      </c>
      <c r="G5449" s="322"/>
      <c r="H5449" s="322"/>
      <c r="I5449" s="322"/>
      <c r="J5449" s="322"/>
      <c r="K5449" s="322"/>
      <c r="L5449" s="322"/>
      <c r="M5449" s="322"/>
      <c r="N5449" s="698"/>
      <c r="O5449" s="322"/>
      <c r="P5449" s="322"/>
      <c r="Q5449" s="322"/>
      <c r="R5449" s="322"/>
      <c r="S5449" s="322"/>
      <c r="T5449" s="322"/>
      <c r="U5449" s="322"/>
      <c r="V5449" s="270"/>
    </row>
    <row r="5450" spans="6:22">
      <c r="F5450" s="323">
        <f t="shared" si="170"/>
        <v>5448</v>
      </c>
      <c r="G5450" s="322"/>
      <c r="H5450" s="322"/>
      <c r="I5450" s="322"/>
      <c r="J5450" s="322"/>
      <c r="K5450" s="322"/>
      <c r="L5450" s="322"/>
      <c r="M5450" s="322"/>
      <c r="N5450" s="698"/>
      <c r="O5450" s="322"/>
      <c r="P5450" s="322"/>
      <c r="Q5450" s="322"/>
      <c r="R5450" s="322"/>
      <c r="S5450" s="322"/>
      <c r="T5450" s="322"/>
      <c r="U5450" s="322"/>
      <c r="V5450" s="270"/>
    </row>
    <row r="5451" spans="6:22">
      <c r="F5451" s="323">
        <f t="shared" si="170"/>
        <v>5449</v>
      </c>
      <c r="G5451" s="322"/>
      <c r="H5451" s="322"/>
      <c r="I5451" s="322"/>
      <c r="J5451" s="322"/>
      <c r="K5451" s="322"/>
      <c r="L5451" s="322"/>
      <c r="M5451" s="322"/>
      <c r="N5451" s="698"/>
      <c r="O5451" s="322"/>
      <c r="P5451" s="322"/>
      <c r="Q5451" s="322"/>
      <c r="R5451" s="322"/>
      <c r="S5451" s="322"/>
      <c r="T5451" s="322"/>
      <c r="U5451" s="322"/>
      <c r="V5451" s="270"/>
    </row>
    <row r="5452" spans="6:22">
      <c r="F5452" s="323">
        <f t="shared" si="170"/>
        <v>5450</v>
      </c>
      <c r="G5452" s="322"/>
      <c r="H5452" s="322"/>
      <c r="I5452" s="322"/>
      <c r="J5452" s="322"/>
      <c r="K5452" s="322"/>
      <c r="L5452" s="322"/>
      <c r="M5452" s="322"/>
      <c r="N5452" s="698"/>
      <c r="O5452" s="322"/>
      <c r="P5452" s="322"/>
      <c r="Q5452" s="322"/>
      <c r="R5452" s="322"/>
      <c r="S5452" s="322"/>
      <c r="T5452" s="322"/>
      <c r="U5452" s="322"/>
      <c r="V5452" s="270"/>
    </row>
    <row r="5453" spans="6:22">
      <c r="F5453" s="323">
        <f t="shared" si="170"/>
        <v>5451</v>
      </c>
      <c r="G5453" s="322"/>
      <c r="H5453" s="322"/>
      <c r="I5453" s="322"/>
      <c r="J5453" s="322"/>
      <c r="K5453" s="322"/>
      <c r="L5453" s="322"/>
      <c r="M5453" s="322"/>
      <c r="N5453" s="698"/>
      <c r="O5453" s="322"/>
      <c r="P5453" s="322"/>
      <c r="Q5453" s="322"/>
      <c r="R5453" s="322"/>
      <c r="S5453" s="322"/>
      <c r="T5453" s="322"/>
      <c r="U5453" s="322"/>
      <c r="V5453" s="270"/>
    </row>
    <row r="5454" spans="6:22">
      <c r="F5454" s="323">
        <f t="shared" si="170"/>
        <v>5452</v>
      </c>
      <c r="G5454" s="322"/>
      <c r="H5454" s="322"/>
      <c r="I5454" s="322"/>
      <c r="J5454" s="322"/>
      <c r="K5454" s="322"/>
      <c r="L5454" s="322"/>
      <c r="M5454" s="322"/>
      <c r="N5454" s="698"/>
      <c r="O5454" s="322"/>
      <c r="P5454" s="322"/>
      <c r="Q5454" s="322"/>
      <c r="R5454" s="322"/>
      <c r="S5454" s="322"/>
      <c r="T5454" s="322"/>
      <c r="U5454" s="322"/>
      <c r="V5454" s="270"/>
    </row>
    <row r="5455" spans="6:22">
      <c r="F5455" s="323">
        <f t="shared" si="170"/>
        <v>5453</v>
      </c>
      <c r="G5455" s="322"/>
      <c r="H5455" s="322"/>
      <c r="I5455" s="322"/>
      <c r="J5455" s="322"/>
      <c r="K5455" s="322"/>
      <c r="L5455" s="322"/>
      <c r="M5455" s="322"/>
      <c r="N5455" s="698"/>
      <c r="O5455" s="322"/>
      <c r="P5455" s="322"/>
      <c r="Q5455" s="322"/>
      <c r="R5455" s="322"/>
      <c r="S5455" s="322"/>
      <c r="T5455" s="322"/>
      <c r="U5455" s="322"/>
      <c r="V5455" s="270"/>
    </row>
    <row r="5456" spans="6:22">
      <c r="F5456" s="323">
        <f t="shared" si="170"/>
        <v>5454</v>
      </c>
      <c r="G5456" s="322"/>
      <c r="H5456" s="322"/>
      <c r="I5456" s="322"/>
      <c r="J5456" s="322"/>
      <c r="K5456" s="322"/>
      <c r="L5456" s="322"/>
      <c r="M5456" s="322"/>
      <c r="N5456" s="698"/>
      <c r="O5456" s="322"/>
      <c r="P5456" s="322"/>
      <c r="Q5456" s="322"/>
      <c r="R5456" s="322"/>
      <c r="S5456" s="322"/>
      <c r="T5456" s="322"/>
      <c r="U5456" s="322"/>
      <c r="V5456" s="270"/>
    </row>
    <row r="5457" spans="6:22">
      <c r="F5457" s="323">
        <f t="shared" si="170"/>
        <v>5455</v>
      </c>
      <c r="G5457" s="322"/>
      <c r="H5457" s="322"/>
      <c r="I5457" s="322"/>
      <c r="J5457" s="322"/>
      <c r="K5457" s="322"/>
      <c r="L5457" s="322"/>
      <c r="M5457" s="322"/>
      <c r="N5457" s="698"/>
      <c r="O5457" s="322"/>
      <c r="P5457" s="322"/>
      <c r="Q5457" s="322"/>
      <c r="R5457" s="322"/>
      <c r="S5457" s="322"/>
      <c r="T5457" s="322"/>
      <c r="U5457" s="322"/>
      <c r="V5457" s="270"/>
    </row>
    <row r="5458" spans="6:22">
      <c r="F5458" s="323">
        <f t="shared" si="170"/>
        <v>5456</v>
      </c>
      <c r="G5458" s="322"/>
      <c r="H5458" s="322"/>
      <c r="I5458" s="322"/>
      <c r="J5458" s="322"/>
      <c r="K5458" s="322"/>
      <c r="L5458" s="322"/>
      <c r="M5458" s="322"/>
      <c r="N5458" s="698"/>
      <c r="O5458" s="322"/>
      <c r="P5458" s="322"/>
      <c r="Q5458" s="322"/>
      <c r="R5458" s="322"/>
      <c r="S5458" s="322"/>
      <c r="T5458" s="322"/>
      <c r="U5458" s="322"/>
      <c r="V5458" s="270"/>
    </row>
    <row r="5459" spans="6:22">
      <c r="F5459" s="323">
        <f t="shared" si="170"/>
        <v>5457</v>
      </c>
      <c r="G5459" s="322"/>
      <c r="H5459" s="322"/>
      <c r="I5459" s="322"/>
      <c r="J5459" s="322"/>
      <c r="K5459" s="322"/>
      <c r="L5459" s="322"/>
      <c r="M5459" s="322"/>
      <c r="N5459" s="698"/>
      <c r="O5459" s="322"/>
      <c r="P5459" s="322"/>
      <c r="Q5459" s="322"/>
      <c r="R5459" s="322"/>
      <c r="S5459" s="322"/>
      <c r="T5459" s="322"/>
      <c r="U5459" s="322"/>
      <c r="V5459" s="270"/>
    </row>
    <row r="5460" spans="6:22">
      <c r="F5460" s="323">
        <f t="shared" si="170"/>
        <v>5458</v>
      </c>
      <c r="G5460" s="322"/>
      <c r="H5460" s="322"/>
      <c r="I5460" s="322"/>
      <c r="J5460" s="322"/>
      <c r="K5460" s="322"/>
      <c r="L5460" s="322"/>
      <c r="M5460" s="322"/>
      <c r="N5460" s="698"/>
      <c r="O5460" s="322"/>
      <c r="P5460" s="322"/>
      <c r="Q5460" s="322"/>
      <c r="R5460" s="322"/>
      <c r="S5460" s="322"/>
      <c r="T5460" s="322"/>
      <c r="U5460" s="322"/>
      <c r="V5460" s="270"/>
    </row>
    <row r="5461" spans="6:22">
      <c r="F5461" s="323">
        <f t="shared" si="170"/>
        <v>5459</v>
      </c>
      <c r="G5461" s="322"/>
      <c r="H5461" s="322"/>
      <c r="I5461" s="322"/>
      <c r="J5461" s="322"/>
      <c r="K5461" s="322"/>
      <c r="L5461" s="322"/>
      <c r="M5461" s="322"/>
      <c r="N5461" s="698"/>
      <c r="O5461" s="322"/>
      <c r="P5461" s="322"/>
      <c r="Q5461" s="322"/>
      <c r="R5461" s="322"/>
      <c r="S5461" s="322"/>
      <c r="T5461" s="322"/>
      <c r="U5461" s="322"/>
      <c r="V5461" s="270"/>
    </row>
    <row r="5462" spans="6:22">
      <c r="F5462" s="323">
        <f t="shared" si="170"/>
        <v>5460</v>
      </c>
      <c r="G5462" s="322"/>
      <c r="H5462" s="322"/>
      <c r="I5462" s="322"/>
      <c r="J5462" s="322"/>
      <c r="K5462" s="322"/>
      <c r="L5462" s="322"/>
      <c r="M5462" s="322"/>
      <c r="N5462" s="698"/>
      <c r="O5462" s="322"/>
      <c r="P5462" s="322"/>
      <c r="Q5462" s="322"/>
      <c r="R5462" s="322"/>
      <c r="S5462" s="322"/>
      <c r="T5462" s="322"/>
      <c r="U5462" s="322"/>
      <c r="V5462" s="270"/>
    </row>
    <row r="5463" spans="6:22">
      <c r="F5463" s="323">
        <f t="shared" si="170"/>
        <v>5461</v>
      </c>
      <c r="G5463" s="322"/>
      <c r="H5463" s="322"/>
      <c r="I5463" s="322"/>
      <c r="J5463" s="322"/>
      <c r="K5463" s="322"/>
      <c r="L5463" s="322"/>
      <c r="M5463" s="322"/>
      <c r="N5463" s="698"/>
      <c r="O5463" s="322"/>
      <c r="P5463" s="322"/>
      <c r="Q5463" s="322"/>
      <c r="R5463" s="322"/>
      <c r="S5463" s="322"/>
      <c r="T5463" s="322"/>
      <c r="U5463" s="322"/>
      <c r="V5463" s="270"/>
    </row>
    <row r="5464" spans="6:22">
      <c r="F5464" s="323">
        <f t="shared" si="170"/>
        <v>5462</v>
      </c>
      <c r="G5464" s="322"/>
      <c r="H5464" s="322"/>
      <c r="I5464" s="322"/>
      <c r="J5464" s="322"/>
      <c r="K5464" s="322"/>
      <c r="L5464" s="322"/>
      <c r="M5464" s="322"/>
      <c r="N5464" s="698"/>
      <c r="O5464" s="322"/>
      <c r="P5464" s="322"/>
      <c r="Q5464" s="322"/>
      <c r="R5464" s="322"/>
      <c r="S5464" s="322"/>
      <c r="T5464" s="322"/>
      <c r="U5464" s="322"/>
      <c r="V5464" s="270"/>
    </row>
    <row r="5465" spans="6:22">
      <c r="F5465" s="323">
        <f t="shared" si="170"/>
        <v>5463</v>
      </c>
      <c r="G5465" s="322"/>
      <c r="H5465" s="322"/>
      <c r="I5465" s="322"/>
      <c r="J5465" s="322"/>
      <c r="K5465" s="322"/>
      <c r="L5465" s="322"/>
      <c r="M5465" s="322"/>
      <c r="N5465" s="698"/>
      <c r="O5465" s="322"/>
      <c r="P5465" s="322"/>
      <c r="Q5465" s="322"/>
      <c r="R5465" s="322"/>
      <c r="S5465" s="322"/>
      <c r="T5465" s="322"/>
      <c r="U5465" s="322"/>
      <c r="V5465" s="270"/>
    </row>
    <row r="5466" spans="6:22">
      <c r="F5466" s="323">
        <f t="shared" si="170"/>
        <v>5464</v>
      </c>
      <c r="G5466" s="322"/>
      <c r="H5466" s="322"/>
      <c r="I5466" s="322"/>
      <c r="J5466" s="322"/>
      <c r="K5466" s="322"/>
      <c r="L5466" s="322"/>
      <c r="M5466" s="322"/>
      <c r="N5466" s="698"/>
      <c r="O5466" s="322"/>
      <c r="P5466" s="322"/>
      <c r="Q5466" s="322"/>
      <c r="R5466" s="322"/>
      <c r="S5466" s="322"/>
      <c r="T5466" s="322"/>
      <c r="U5466" s="322"/>
      <c r="V5466" s="270"/>
    </row>
    <row r="5467" spans="6:22">
      <c r="F5467" s="323">
        <f t="shared" si="170"/>
        <v>5465</v>
      </c>
      <c r="G5467" s="322"/>
      <c r="H5467" s="322"/>
      <c r="I5467" s="322"/>
      <c r="J5467" s="322"/>
      <c r="K5467" s="322"/>
      <c r="L5467" s="322"/>
      <c r="M5467" s="322"/>
      <c r="N5467" s="698"/>
      <c r="O5467" s="322"/>
      <c r="P5467" s="322"/>
      <c r="Q5467" s="322"/>
      <c r="R5467" s="322"/>
      <c r="S5467" s="322"/>
      <c r="T5467" s="322"/>
      <c r="U5467" s="322"/>
      <c r="V5467" s="270"/>
    </row>
    <row r="5468" spans="6:22">
      <c r="F5468" s="323">
        <f t="shared" si="170"/>
        <v>5466</v>
      </c>
      <c r="G5468" s="322"/>
      <c r="H5468" s="322"/>
      <c r="I5468" s="322"/>
      <c r="J5468" s="322"/>
      <c r="K5468" s="322"/>
      <c r="L5468" s="322"/>
      <c r="M5468" s="322"/>
      <c r="N5468" s="698"/>
      <c r="O5468" s="322"/>
      <c r="P5468" s="322"/>
      <c r="Q5468" s="322"/>
      <c r="R5468" s="322"/>
      <c r="S5468" s="322"/>
      <c r="T5468" s="322"/>
      <c r="U5468" s="322"/>
      <c r="V5468" s="270"/>
    </row>
    <row r="5469" spans="6:22">
      <c r="F5469" s="323">
        <f t="shared" si="170"/>
        <v>5467</v>
      </c>
      <c r="G5469" s="322"/>
      <c r="H5469" s="322"/>
      <c r="I5469" s="322"/>
      <c r="J5469" s="322"/>
      <c r="K5469" s="322"/>
      <c r="L5469" s="322"/>
      <c r="M5469" s="322"/>
      <c r="N5469" s="698"/>
      <c r="O5469" s="322"/>
      <c r="P5469" s="322"/>
      <c r="Q5469" s="322"/>
      <c r="R5469" s="322"/>
      <c r="S5469" s="322"/>
      <c r="T5469" s="322"/>
      <c r="U5469" s="322"/>
      <c r="V5469" s="270"/>
    </row>
    <row r="5470" spans="6:22">
      <c r="F5470" s="323">
        <f t="shared" si="170"/>
        <v>5468</v>
      </c>
      <c r="G5470" s="322"/>
      <c r="H5470" s="322"/>
      <c r="I5470" s="322"/>
      <c r="J5470" s="322"/>
      <c r="K5470" s="322"/>
      <c r="L5470" s="322"/>
      <c r="M5470" s="322"/>
      <c r="N5470" s="698"/>
      <c r="O5470" s="322"/>
      <c r="P5470" s="322"/>
      <c r="Q5470" s="322"/>
      <c r="R5470" s="322"/>
      <c r="S5470" s="322"/>
      <c r="T5470" s="322"/>
      <c r="U5470" s="322"/>
      <c r="V5470" s="270"/>
    </row>
    <row r="5471" spans="6:22">
      <c r="F5471" s="323">
        <f t="shared" si="170"/>
        <v>5469</v>
      </c>
      <c r="G5471" s="322"/>
      <c r="H5471" s="322"/>
      <c r="I5471" s="322"/>
      <c r="J5471" s="322"/>
      <c r="K5471" s="322"/>
      <c r="L5471" s="322"/>
      <c r="M5471" s="322"/>
      <c r="N5471" s="698"/>
      <c r="O5471" s="322"/>
      <c r="P5471" s="322"/>
      <c r="Q5471" s="322"/>
      <c r="R5471" s="322"/>
      <c r="S5471" s="322"/>
      <c r="T5471" s="322"/>
      <c r="U5471" s="322"/>
      <c r="V5471" s="270"/>
    </row>
    <row r="5472" spans="6:22">
      <c r="F5472" s="323">
        <f t="shared" si="170"/>
        <v>5470</v>
      </c>
      <c r="G5472" s="322"/>
      <c r="H5472" s="322"/>
      <c r="I5472" s="322"/>
      <c r="J5472" s="322"/>
      <c r="K5472" s="322"/>
      <c r="L5472" s="322"/>
      <c r="M5472" s="322"/>
      <c r="N5472" s="698"/>
      <c r="O5472" s="322"/>
      <c r="P5472" s="322"/>
      <c r="Q5472" s="322"/>
      <c r="R5472" s="322"/>
      <c r="S5472" s="322"/>
      <c r="T5472" s="322"/>
      <c r="U5472" s="322"/>
      <c r="V5472" s="270"/>
    </row>
    <row r="5473" spans="6:22">
      <c r="F5473" s="323">
        <f t="shared" si="170"/>
        <v>5471</v>
      </c>
      <c r="G5473" s="322"/>
      <c r="H5473" s="322"/>
      <c r="I5473" s="322"/>
      <c r="J5473" s="322"/>
      <c r="K5473" s="322"/>
      <c r="L5473" s="322"/>
      <c r="M5473" s="322"/>
      <c r="N5473" s="698"/>
      <c r="O5473" s="322"/>
      <c r="P5473" s="322"/>
      <c r="Q5473" s="322"/>
      <c r="R5473" s="322"/>
      <c r="S5473" s="322"/>
      <c r="T5473" s="322"/>
      <c r="U5473" s="322"/>
      <c r="V5473" s="270"/>
    </row>
    <row r="5474" spans="6:22">
      <c r="F5474" s="323">
        <f t="shared" si="170"/>
        <v>5472</v>
      </c>
      <c r="G5474" s="322"/>
      <c r="H5474" s="322"/>
      <c r="I5474" s="322"/>
      <c r="J5474" s="322"/>
      <c r="K5474" s="322"/>
      <c r="L5474" s="322"/>
      <c r="M5474" s="322"/>
      <c r="N5474" s="698"/>
      <c r="O5474" s="322"/>
      <c r="P5474" s="322"/>
      <c r="Q5474" s="322"/>
      <c r="R5474" s="322"/>
      <c r="S5474" s="322"/>
      <c r="T5474" s="322"/>
      <c r="U5474" s="322"/>
      <c r="V5474" s="270"/>
    </row>
    <row r="5475" spans="6:22">
      <c r="F5475" s="323">
        <f t="shared" si="170"/>
        <v>5473</v>
      </c>
      <c r="G5475" s="322"/>
      <c r="H5475" s="322"/>
      <c r="I5475" s="322"/>
      <c r="J5475" s="322"/>
      <c r="K5475" s="322"/>
      <c r="L5475" s="322"/>
      <c r="M5475" s="322"/>
      <c r="N5475" s="698"/>
      <c r="O5475" s="322"/>
      <c r="P5475" s="322"/>
      <c r="Q5475" s="322"/>
      <c r="R5475" s="322"/>
      <c r="S5475" s="322"/>
      <c r="T5475" s="322"/>
      <c r="U5475" s="322"/>
      <c r="V5475" s="270"/>
    </row>
    <row r="5476" spans="6:22">
      <c r="F5476" s="323">
        <f t="shared" si="170"/>
        <v>5474</v>
      </c>
      <c r="G5476" s="322"/>
      <c r="H5476" s="322"/>
      <c r="I5476" s="322"/>
      <c r="J5476" s="322"/>
      <c r="K5476" s="322"/>
      <c r="L5476" s="322"/>
      <c r="M5476" s="322"/>
      <c r="N5476" s="698"/>
      <c r="O5476" s="322"/>
      <c r="P5476" s="322"/>
      <c r="Q5476" s="322"/>
      <c r="R5476" s="322"/>
      <c r="S5476" s="322"/>
      <c r="T5476" s="322"/>
      <c r="U5476" s="322"/>
      <c r="V5476" s="270"/>
    </row>
    <row r="5477" spans="6:22">
      <c r="F5477" s="323">
        <f t="shared" si="170"/>
        <v>5475</v>
      </c>
      <c r="G5477" s="322"/>
      <c r="H5477" s="322"/>
      <c r="I5477" s="322"/>
      <c r="J5477" s="322"/>
      <c r="K5477" s="322"/>
      <c r="L5477" s="322"/>
      <c r="M5477" s="322"/>
      <c r="N5477" s="698"/>
      <c r="O5477" s="322"/>
      <c r="P5477" s="322"/>
      <c r="Q5477" s="322"/>
      <c r="R5477" s="322"/>
      <c r="S5477" s="322"/>
      <c r="T5477" s="322"/>
      <c r="U5477" s="322"/>
      <c r="V5477" s="270"/>
    </row>
    <row r="5478" spans="6:22">
      <c r="F5478" s="323">
        <f t="shared" si="170"/>
        <v>5476</v>
      </c>
      <c r="G5478" s="322"/>
      <c r="H5478" s="322"/>
      <c r="I5478" s="322"/>
      <c r="J5478" s="322"/>
      <c r="K5478" s="322"/>
      <c r="L5478" s="322"/>
      <c r="M5478" s="322"/>
      <c r="N5478" s="698"/>
      <c r="O5478" s="322"/>
      <c r="P5478" s="322"/>
      <c r="Q5478" s="322"/>
      <c r="R5478" s="322"/>
      <c r="S5478" s="322"/>
      <c r="T5478" s="322"/>
      <c r="U5478" s="322"/>
      <c r="V5478" s="270"/>
    </row>
    <row r="5479" spans="6:22">
      <c r="F5479" s="323">
        <f t="shared" si="170"/>
        <v>5477</v>
      </c>
      <c r="G5479" s="322"/>
      <c r="H5479" s="322"/>
      <c r="I5479" s="322"/>
      <c r="J5479" s="322"/>
      <c r="K5479" s="322"/>
      <c r="L5479" s="322"/>
      <c r="M5479" s="322"/>
      <c r="N5479" s="698"/>
      <c r="O5479" s="322"/>
      <c r="P5479" s="322"/>
      <c r="Q5479" s="322"/>
      <c r="R5479" s="322"/>
      <c r="S5479" s="322"/>
      <c r="T5479" s="322"/>
      <c r="U5479" s="322"/>
      <c r="V5479" s="270"/>
    </row>
    <row r="5480" spans="6:22">
      <c r="F5480" s="323">
        <f t="shared" si="170"/>
        <v>5478</v>
      </c>
      <c r="G5480" s="322"/>
      <c r="H5480" s="322"/>
      <c r="I5480" s="322"/>
      <c r="J5480" s="322"/>
      <c r="K5480" s="322"/>
      <c r="L5480" s="322"/>
      <c r="M5480" s="322"/>
      <c r="N5480" s="698"/>
      <c r="O5480" s="322"/>
      <c r="P5480" s="322"/>
      <c r="Q5480" s="322"/>
      <c r="R5480" s="322"/>
      <c r="S5480" s="322"/>
      <c r="T5480" s="322"/>
      <c r="U5480" s="322"/>
      <c r="V5480" s="270"/>
    </row>
    <row r="5481" spans="6:22">
      <c r="F5481" s="323">
        <f t="shared" si="170"/>
        <v>5479</v>
      </c>
      <c r="G5481" s="322"/>
      <c r="H5481" s="322"/>
      <c r="I5481" s="322"/>
      <c r="J5481" s="322"/>
      <c r="K5481" s="322"/>
      <c r="L5481" s="322"/>
      <c r="M5481" s="322"/>
      <c r="N5481" s="698"/>
      <c r="O5481" s="322"/>
      <c r="P5481" s="322"/>
      <c r="Q5481" s="322"/>
      <c r="R5481" s="322"/>
      <c r="S5481" s="322"/>
      <c r="T5481" s="322"/>
      <c r="U5481" s="322"/>
      <c r="V5481" s="270"/>
    </row>
    <row r="5482" spans="6:22">
      <c r="F5482" s="323">
        <f t="shared" si="170"/>
        <v>5480</v>
      </c>
      <c r="G5482" s="322"/>
      <c r="H5482" s="322"/>
      <c r="I5482" s="322"/>
      <c r="J5482" s="322"/>
      <c r="K5482" s="322"/>
      <c r="L5482" s="322"/>
      <c r="M5482" s="322"/>
      <c r="N5482" s="698"/>
      <c r="O5482" s="322"/>
      <c r="P5482" s="322"/>
      <c r="Q5482" s="322"/>
      <c r="R5482" s="322"/>
      <c r="S5482" s="322"/>
      <c r="T5482" s="322"/>
      <c r="U5482" s="322"/>
      <c r="V5482" s="270"/>
    </row>
    <row r="5483" spans="6:22">
      <c r="F5483" s="323">
        <f t="shared" si="170"/>
        <v>5481</v>
      </c>
      <c r="G5483" s="322"/>
      <c r="H5483" s="322"/>
      <c r="I5483" s="322"/>
      <c r="J5483" s="322"/>
      <c r="K5483" s="322"/>
      <c r="L5483" s="322"/>
      <c r="M5483" s="322"/>
      <c r="N5483" s="698"/>
      <c r="O5483" s="322"/>
      <c r="P5483" s="322"/>
      <c r="Q5483" s="322"/>
      <c r="R5483" s="322"/>
      <c r="S5483" s="322"/>
      <c r="T5483" s="322"/>
      <c r="U5483" s="322"/>
      <c r="V5483" s="270"/>
    </row>
    <row r="5484" spans="6:22">
      <c r="F5484" s="323">
        <f t="shared" si="170"/>
        <v>5482</v>
      </c>
      <c r="G5484" s="322"/>
      <c r="H5484" s="322"/>
      <c r="I5484" s="322"/>
      <c r="J5484" s="322"/>
      <c r="K5484" s="322"/>
      <c r="L5484" s="322"/>
      <c r="M5484" s="322"/>
      <c r="N5484" s="698"/>
      <c r="O5484" s="322"/>
      <c r="P5484" s="322"/>
      <c r="Q5484" s="322"/>
      <c r="R5484" s="322"/>
      <c r="S5484" s="322"/>
      <c r="T5484" s="322"/>
      <c r="U5484" s="322"/>
      <c r="V5484" s="270"/>
    </row>
    <row r="5485" spans="6:22">
      <c r="F5485" s="323">
        <f t="shared" si="170"/>
        <v>5483</v>
      </c>
      <c r="G5485" s="322"/>
      <c r="H5485" s="322"/>
      <c r="I5485" s="322"/>
      <c r="J5485" s="322"/>
      <c r="K5485" s="322"/>
      <c r="L5485" s="322"/>
      <c r="M5485" s="322"/>
      <c r="N5485" s="698"/>
      <c r="O5485" s="322"/>
      <c r="P5485" s="322"/>
      <c r="Q5485" s="322"/>
      <c r="R5485" s="322"/>
      <c r="S5485" s="322"/>
      <c r="T5485" s="322"/>
      <c r="U5485" s="322"/>
      <c r="V5485" s="270"/>
    </row>
    <row r="5486" spans="6:22">
      <c r="F5486" s="323">
        <f t="shared" si="170"/>
        <v>5484</v>
      </c>
      <c r="G5486" s="322"/>
      <c r="H5486" s="322"/>
      <c r="I5486" s="322"/>
      <c r="J5486" s="322"/>
      <c r="K5486" s="322"/>
      <c r="L5486" s="322"/>
      <c r="M5486" s="322"/>
      <c r="N5486" s="698"/>
      <c r="O5486" s="322"/>
      <c r="P5486" s="322"/>
      <c r="Q5486" s="322"/>
      <c r="R5486" s="322"/>
      <c r="S5486" s="322"/>
      <c r="T5486" s="322"/>
      <c r="U5486" s="322"/>
      <c r="V5486" s="270"/>
    </row>
    <row r="5487" spans="6:22">
      <c r="F5487" s="323">
        <f t="shared" si="170"/>
        <v>5485</v>
      </c>
      <c r="G5487" s="322"/>
      <c r="H5487" s="322"/>
      <c r="I5487" s="322"/>
      <c r="J5487" s="322"/>
      <c r="K5487" s="322"/>
      <c r="L5487" s="322"/>
      <c r="M5487" s="322"/>
      <c r="N5487" s="698"/>
      <c r="O5487" s="322"/>
      <c r="P5487" s="322"/>
      <c r="Q5487" s="322"/>
      <c r="R5487" s="322"/>
      <c r="S5487" s="322"/>
      <c r="T5487" s="322"/>
      <c r="U5487" s="322"/>
      <c r="V5487" s="270"/>
    </row>
    <row r="5488" spans="6:22">
      <c r="F5488" s="323">
        <f t="shared" si="170"/>
        <v>5486</v>
      </c>
      <c r="G5488" s="322"/>
      <c r="H5488" s="322"/>
      <c r="I5488" s="322"/>
      <c r="J5488" s="322"/>
      <c r="K5488" s="322"/>
      <c r="L5488" s="322"/>
      <c r="M5488" s="322"/>
      <c r="N5488" s="698"/>
      <c r="O5488" s="322"/>
      <c r="P5488" s="322"/>
      <c r="Q5488" s="322"/>
      <c r="R5488" s="322"/>
      <c r="S5488" s="322"/>
      <c r="T5488" s="322"/>
      <c r="U5488" s="322"/>
      <c r="V5488" s="270"/>
    </row>
    <row r="5489" spans="6:22">
      <c r="F5489" s="323">
        <f t="shared" si="170"/>
        <v>5487</v>
      </c>
      <c r="G5489" s="322"/>
      <c r="H5489" s="322"/>
      <c r="I5489" s="322"/>
      <c r="J5489" s="322"/>
      <c r="K5489" s="322"/>
      <c r="L5489" s="322"/>
      <c r="M5489" s="322"/>
      <c r="N5489" s="698"/>
      <c r="O5489" s="322"/>
      <c r="P5489" s="322"/>
      <c r="Q5489" s="322"/>
      <c r="R5489" s="322"/>
      <c r="S5489" s="322"/>
      <c r="T5489" s="322"/>
      <c r="U5489" s="322"/>
      <c r="V5489" s="270"/>
    </row>
    <row r="5490" spans="6:22">
      <c r="F5490" s="323">
        <f t="shared" si="170"/>
        <v>5488</v>
      </c>
      <c r="G5490" s="322"/>
      <c r="H5490" s="322"/>
      <c r="I5490" s="322"/>
      <c r="J5490" s="322"/>
      <c r="K5490" s="322"/>
      <c r="L5490" s="322"/>
      <c r="M5490" s="322"/>
      <c r="N5490" s="698"/>
      <c r="O5490" s="322"/>
      <c r="P5490" s="322"/>
      <c r="Q5490" s="322"/>
      <c r="R5490" s="322"/>
      <c r="S5490" s="322"/>
      <c r="T5490" s="322"/>
      <c r="U5490" s="322"/>
      <c r="V5490" s="270"/>
    </row>
    <row r="5491" spans="6:22">
      <c r="F5491" s="323">
        <f t="shared" si="170"/>
        <v>5489</v>
      </c>
      <c r="G5491" s="322"/>
      <c r="H5491" s="322"/>
      <c r="I5491" s="322"/>
      <c r="J5491" s="322"/>
      <c r="K5491" s="322"/>
      <c r="L5491" s="322"/>
      <c r="M5491" s="322"/>
      <c r="N5491" s="698"/>
      <c r="O5491" s="322"/>
      <c r="P5491" s="322"/>
      <c r="Q5491" s="322"/>
      <c r="R5491" s="322"/>
      <c r="S5491" s="322"/>
      <c r="T5491" s="322"/>
      <c r="U5491" s="322"/>
      <c r="V5491" s="270"/>
    </row>
    <row r="5492" spans="6:22">
      <c r="F5492" s="323">
        <f t="shared" si="170"/>
        <v>5490</v>
      </c>
      <c r="G5492" s="322"/>
      <c r="H5492" s="322"/>
      <c r="I5492" s="322"/>
      <c r="J5492" s="322"/>
      <c r="K5492" s="322"/>
      <c r="L5492" s="322"/>
      <c r="M5492" s="322"/>
      <c r="N5492" s="698"/>
      <c r="O5492" s="322"/>
      <c r="P5492" s="322"/>
      <c r="Q5492" s="322"/>
      <c r="R5492" s="322"/>
      <c r="S5492" s="322"/>
      <c r="T5492" s="322"/>
      <c r="U5492" s="322"/>
      <c r="V5492" s="270"/>
    </row>
    <row r="5493" spans="6:22">
      <c r="F5493" s="323">
        <f t="shared" si="170"/>
        <v>5491</v>
      </c>
      <c r="G5493" s="322"/>
      <c r="H5493" s="322"/>
      <c r="I5493" s="322"/>
      <c r="J5493" s="322"/>
      <c r="K5493" s="322"/>
      <c r="L5493" s="322"/>
      <c r="M5493" s="322"/>
      <c r="N5493" s="698"/>
      <c r="O5493" s="322"/>
      <c r="P5493" s="322"/>
      <c r="Q5493" s="322"/>
      <c r="R5493" s="322"/>
      <c r="S5493" s="322"/>
      <c r="T5493" s="322"/>
      <c r="U5493" s="322"/>
      <c r="V5493" s="270"/>
    </row>
    <row r="5494" spans="6:22">
      <c r="F5494" s="323">
        <f t="shared" si="170"/>
        <v>5492</v>
      </c>
      <c r="G5494" s="322"/>
      <c r="H5494" s="322"/>
      <c r="I5494" s="322"/>
      <c r="J5494" s="322"/>
      <c r="K5494" s="322"/>
      <c r="L5494" s="322"/>
      <c r="M5494" s="322"/>
      <c r="N5494" s="698"/>
      <c r="O5494" s="322"/>
      <c r="P5494" s="322"/>
      <c r="Q5494" s="322"/>
      <c r="R5494" s="322"/>
      <c r="S5494" s="322"/>
      <c r="T5494" s="322"/>
      <c r="U5494" s="322"/>
      <c r="V5494" s="270"/>
    </row>
    <row r="5495" spans="6:22">
      <c r="F5495" s="323">
        <f t="shared" si="170"/>
        <v>5493</v>
      </c>
      <c r="G5495" s="322"/>
      <c r="H5495" s="322"/>
      <c r="I5495" s="322"/>
      <c r="J5495" s="322"/>
      <c r="K5495" s="322"/>
      <c r="L5495" s="322"/>
      <c r="M5495" s="322"/>
      <c r="N5495" s="698"/>
      <c r="O5495" s="322"/>
      <c r="P5495" s="322"/>
      <c r="Q5495" s="322"/>
      <c r="R5495" s="322"/>
      <c r="S5495" s="322"/>
      <c r="T5495" s="322"/>
      <c r="U5495" s="322"/>
      <c r="V5495" s="270"/>
    </row>
    <row r="5496" spans="6:22">
      <c r="F5496" s="323">
        <f t="shared" si="170"/>
        <v>5494</v>
      </c>
      <c r="G5496" s="322"/>
      <c r="H5496" s="322"/>
      <c r="I5496" s="322"/>
      <c r="J5496" s="322"/>
      <c r="K5496" s="322"/>
      <c r="L5496" s="322"/>
      <c r="M5496" s="322"/>
      <c r="N5496" s="698"/>
      <c r="O5496" s="322"/>
      <c r="P5496" s="322"/>
      <c r="Q5496" s="322"/>
      <c r="R5496" s="322"/>
      <c r="S5496" s="322"/>
      <c r="T5496" s="322"/>
      <c r="U5496" s="322"/>
      <c r="V5496" s="270"/>
    </row>
    <row r="5497" spans="6:22">
      <c r="F5497" s="323">
        <f t="shared" si="170"/>
        <v>5495</v>
      </c>
      <c r="G5497" s="322"/>
      <c r="H5497" s="322"/>
      <c r="I5497" s="322"/>
      <c r="J5497" s="322"/>
      <c r="K5497" s="322"/>
      <c r="L5497" s="322"/>
      <c r="M5497" s="322"/>
      <c r="N5497" s="698"/>
      <c r="O5497" s="322"/>
      <c r="P5497" s="322"/>
      <c r="Q5497" s="322"/>
      <c r="R5497" s="322"/>
      <c r="S5497" s="322"/>
      <c r="T5497" s="322"/>
      <c r="U5497" s="322"/>
      <c r="V5497" s="270"/>
    </row>
    <row r="5498" spans="6:22">
      <c r="F5498" s="323">
        <f t="shared" si="170"/>
        <v>5496</v>
      </c>
      <c r="G5498" s="322"/>
      <c r="H5498" s="322"/>
      <c r="I5498" s="322"/>
      <c r="J5498" s="322"/>
      <c r="K5498" s="322"/>
      <c r="L5498" s="322"/>
      <c r="M5498" s="322"/>
      <c r="N5498" s="698"/>
      <c r="O5498" s="322"/>
      <c r="P5498" s="322"/>
      <c r="Q5498" s="322"/>
      <c r="R5498" s="322"/>
      <c r="S5498" s="322"/>
      <c r="T5498" s="322"/>
      <c r="U5498" s="322"/>
      <c r="V5498" s="270"/>
    </row>
    <row r="5499" spans="6:22">
      <c r="F5499" s="323">
        <f t="shared" si="170"/>
        <v>5497</v>
      </c>
      <c r="G5499" s="322"/>
      <c r="H5499" s="322"/>
      <c r="I5499" s="322"/>
      <c r="J5499" s="322"/>
      <c r="K5499" s="322"/>
      <c r="L5499" s="322"/>
      <c r="M5499" s="322"/>
      <c r="N5499" s="698"/>
      <c r="O5499" s="322"/>
      <c r="P5499" s="322"/>
      <c r="Q5499" s="322"/>
      <c r="R5499" s="322"/>
      <c r="S5499" s="322"/>
      <c r="T5499" s="322"/>
      <c r="U5499" s="322"/>
      <c r="V5499" s="270"/>
    </row>
    <row r="5500" spans="6:22">
      <c r="F5500" s="323">
        <f t="shared" si="170"/>
        <v>5498</v>
      </c>
      <c r="G5500" s="322"/>
      <c r="H5500" s="322"/>
      <c r="I5500" s="322"/>
      <c r="J5500" s="322"/>
      <c r="K5500" s="322"/>
      <c r="L5500" s="322"/>
      <c r="M5500" s="322"/>
      <c r="N5500" s="698"/>
      <c r="O5500" s="322"/>
      <c r="P5500" s="322"/>
      <c r="Q5500" s="322"/>
      <c r="R5500" s="322"/>
      <c r="S5500" s="322"/>
      <c r="T5500" s="322"/>
      <c r="U5500" s="322"/>
      <c r="V5500" s="270"/>
    </row>
    <row r="5501" spans="6:22">
      <c r="F5501" s="323">
        <f t="shared" si="170"/>
        <v>5499</v>
      </c>
      <c r="G5501" s="322"/>
      <c r="H5501" s="322"/>
      <c r="I5501" s="322"/>
      <c r="J5501" s="322"/>
      <c r="K5501" s="322"/>
      <c r="L5501" s="322"/>
      <c r="M5501" s="322"/>
      <c r="N5501" s="698"/>
      <c r="O5501" s="322"/>
      <c r="P5501" s="322"/>
      <c r="Q5501" s="322"/>
      <c r="R5501" s="322"/>
      <c r="S5501" s="322"/>
      <c r="T5501" s="322"/>
      <c r="U5501" s="322"/>
      <c r="V5501" s="270"/>
    </row>
    <row r="5502" spans="6:22">
      <c r="F5502" s="323">
        <f t="shared" si="170"/>
        <v>5500</v>
      </c>
      <c r="G5502" s="322"/>
      <c r="H5502" s="322"/>
      <c r="I5502" s="322"/>
      <c r="J5502" s="322"/>
      <c r="K5502" s="322"/>
      <c r="L5502" s="322"/>
      <c r="M5502" s="322"/>
      <c r="N5502" s="698"/>
      <c r="O5502" s="322"/>
      <c r="P5502" s="322"/>
      <c r="Q5502" s="322"/>
      <c r="R5502" s="322"/>
      <c r="S5502" s="322"/>
      <c r="T5502" s="322"/>
      <c r="U5502" s="322"/>
      <c r="V5502" s="270"/>
    </row>
    <row r="5503" spans="6:22">
      <c r="F5503" s="323">
        <f t="shared" si="170"/>
        <v>5501</v>
      </c>
      <c r="G5503" s="322"/>
      <c r="H5503" s="322"/>
      <c r="I5503" s="322"/>
      <c r="J5503" s="322"/>
      <c r="K5503" s="322"/>
      <c r="L5503" s="322"/>
      <c r="M5503" s="322"/>
      <c r="N5503" s="698"/>
      <c r="O5503" s="322"/>
      <c r="P5503" s="322"/>
      <c r="Q5503" s="322"/>
      <c r="R5503" s="322"/>
      <c r="S5503" s="322"/>
      <c r="T5503" s="322"/>
      <c r="U5503" s="322"/>
      <c r="V5503" s="270"/>
    </row>
    <row r="5504" spans="6:22">
      <c r="F5504" s="323">
        <f t="shared" si="170"/>
        <v>5502</v>
      </c>
      <c r="G5504" s="322"/>
      <c r="H5504" s="322"/>
      <c r="I5504" s="322"/>
      <c r="J5504" s="322"/>
      <c r="K5504" s="322"/>
      <c r="L5504" s="322"/>
      <c r="M5504" s="322"/>
      <c r="N5504" s="698"/>
      <c r="O5504" s="322"/>
      <c r="P5504" s="322"/>
      <c r="Q5504" s="322"/>
      <c r="R5504" s="322"/>
      <c r="S5504" s="322"/>
      <c r="T5504" s="322"/>
      <c r="U5504" s="322"/>
      <c r="V5504" s="270"/>
    </row>
    <row r="5505" spans="6:22">
      <c r="F5505" s="323">
        <f t="shared" si="170"/>
        <v>5503</v>
      </c>
      <c r="G5505" s="322"/>
      <c r="H5505" s="322"/>
      <c r="I5505" s="322"/>
      <c r="J5505" s="322"/>
      <c r="K5505" s="322"/>
      <c r="L5505" s="322"/>
      <c r="M5505" s="322"/>
      <c r="N5505" s="698"/>
      <c r="O5505" s="322"/>
      <c r="P5505" s="322"/>
      <c r="Q5505" s="322"/>
      <c r="R5505" s="322"/>
      <c r="S5505" s="322"/>
      <c r="T5505" s="322"/>
      <c r="U5505" s="322"/>
      <c r="V5505" s="270"/>
    </row>
    <row r="5506" spans="6:22">
      <c r="F5506" s="323">
        <f t="shared" si="170"/>
        <v>5504</v>
      </c>
      <c r="G5506" s="322"/>
      <c r="H5506" s="322"/>
      <c r="I5506" s="322"/>
      <c r="J5506" s="322"/>
      <c r="K5506" s="322"/>
      <c r="L5506" s="322"/>
      <c r="M5506" s="322"/>
      <c r="N5506" s="698"/>
      <c r="O5506" s="322"/>
      <c r="P5506" s="322"/>
      <c r="Q5506" s="322"/>
      <c r="R5506" s="322"/>
      <c r="S5506" s="322"/>
      <c r="T5506" s="322"/>
      <c r="U5506" s="322"/>
      <c r="V5506" s="270"/>
    </row>
    <row r="5507" spans="6:22">
      <c r="F5507" s="323">
        <f t="shared" si="170"/>
        <v>5505</v>
      </c>
      <c r="G5507" s="322"/>
      <c r="H5507" s="322"/>
      <c r="I5507" s="322"/>
      <c r="J5507" s="322"/>
      <c r="K5507" s="322"/>
      <c r="L5507" s="322"/>
      <c r="M5507" s="322"/>
      <c r="N5507" s="698"/>
      <c r="O5507" s="322"/>
      <c r="P5507" s="322"/>
      <c r="Q5507" s="322"/>
      <c r="R5507" s="322"/>
      <c r="S5507" s="322"/>
      <c r="T5507" s="322"/>
      <c r="U5507" s="322"/>
      <c r="V5507" s="270"/>
    </row>
    <row r="5508" spans="6:22">
      <c r="F5508" s="323">
        <f t="shared" si="170"/>
        <v>5506</v>
      </c>
      <c r="G5508" s="322"/>
      <c r="H5508" s="322"/>
      <c r="I5508" s="322"/>
      <c r="J5508" s="322"/>
      <c r="K5508" s="322"/>
      <c r="L5508" s="322"/>
      <c r="M5508" s="322"/>
      <c r="N5508" s="698"/>
      <c r="O5508" s="322"/>
      <c r="P5508" s="322"/>
      <c r="Q5508" s="322"/>
      <c r="R5508" s="322"/>
      <c r="S5508" s="322"/>
      <c r="T5508" s="322"/>
      <c r="U5508" s="322"/>
      <c r="V5508" s="270"/>
    </row>
    <row r="5509" spans="6:22">
      <c r="F5509" s="323">
        <f t="shared" ref="F5509:F5572" si="171">ROW()-2</f>
        <v>5507</v>
      </c>
      <c r="G5509" s="322"/>
      <c r="H5509" s="322"/>
      <c r="I5509" s="322"/>
      <c r="J5509" s="322"/>
      <c r="K5509" s="322"/>
      <c r="L5509" s="322"/>
      <c r="M5509" s="322"/>
      <c r="N5509" s="698"/>
      <c r="O5509" s="322"/>
      <c r="P5509" s="322"/>
      <c r="Q5509" s="322"/>
      <c r="R5509" s="322"/>
      <c r="S5509" s="322"/>
      <c r="T5509" s="322"/>
      <c r="U5509" s="322"/>
      <c r="V5509" s="270"/>
    </row>
    <row r="5510" spans="6:22">
      <c r="F5510" s="323">
        <f t="shared" si="171"/>
        <v>5508</v>
      </c>
      <c r="G5510" s="322"/>
      <c r="H5510" s="322"/>
      <c r="I5510" s="322"/>
      <c r="J5510" s="322"/>
      <c r="K5510" s="322"/>
      <c r="L5510" s="322"/>
      <c r="M5510" s="322"/>
      <c r="N5510" s="698"/>
      <c r="O5510" s="322"/>
      <c r="P5510" s="322"/>
      <c r="Q5510" s="322"/>
      <c r="R5510" s="322"/>
      <c r="S5510" s="322"/>
      <c r="T5510" s="322"/>
      <c r="U5510" s="322"/>
      <c r="V5510" s="270"/>
    </row>
    <row r="5511" spans="6:22">
      <c r="F5511" s="323">
        <f t="shared" si="171"/>
        <v>5509</v>
      </c>
      <c r="G5511" s="322"/>
      <c r="H5511" s="322"/>
      <c r="I5511" s="322"/>
      <c r="J5511" s="322"/>
      <c r="K5511" s="322"/>
      <c r="L5511" s="322"/>
      <c r="M5511" s="322"/>
      <c r="N5511" s="698"/>
      <c r="O5511" s="322"/>
      <c r="P5511" s="322"/>
      <c r="Q5511" s="322"/>
      <c r="R5511" s="322"/>
      <c r="S5511" s="322"/>
      <c r="T5511" s="322"/>
      <c r="U5511" s="322"/>
      <c r="V5511" s="270"/>
    </row>
    <row r="5512" spans="6:22">
      <c r="F5512" s="323">
        <f t="shared" si="171"/>
        <v>5510</v>
      </c>
      <c r="G5512" s="322"/>
      <c r="H5512" s="322"/>
      <c r="I5512" s="322"/>
      <c r="J5512" s="322"/>
      <c r="K5512" s="322"/>
      <c r="L5512" s="322"/>
      <c r="M5512" s="322"/>
      <c r="N5512" s="698"/>
      <c r="O5512" s="322"/>
      <c r="P5512" s="322"/>
      <c r="Q5512" s="322"/>
      <c r="R5512" s="322"/>
      <c r="S5512" s="322"/>
      <c r="T5512" s="322"/>
      <c r="U5512" s="322"/>
      <c r="V5512" s="270"/>
    </row>
    <row r="5513" spans="6:22">
      <c r="F5513" s="323">
        <f t="shared" si="171"/>
        <v>5511</v>
      </c>
      <c r="G5513" s="322"/>
      <c r="H5513" s="322"/>
      <c r="I5513" s="322"/>
      <c r="J5513" s="322"/>
      <c r="K5513" s="322"/>
      <c r="L5513" s="322"/>
      <c r="M5513" s="322"/>
      <c r="N5513" s="698"/>
      <c r="O5513" s="322"/>
      <c r="P5513" s="322"/>
      <c r="Q5513" s="322"/>
      <c r="R5513" s="322"/>
      <c r="S5513" s="322"/>
      <c r="T5513" s="322"/>
      <c r="U5513" s="322"/>
      <c r="V5513" s="270"/>
    </row>
    <row r="5514" spans="6:22">
      <c r="F5514" s="323">
        <f t="shared" si="171"/>
        <v>5512</v>
      </c>
      <c r="G5514" s="322"/>
      <c r="H5514" s="322"/>
      <c r="I5514" s="322"/>
      <c r="J5514" s="322"/>
      <c r="K5514" s="322"/>
      <c r="L5514" s="322"/>
      <c r="M5514" s="322"/>
      <c r="N5514" s="698"/>
      <c r="O5514" s="322"/>
      <c r="P5514" s="322"/>
      <c r="Q5514" s="322"/>
      <c r="R5514" s="322"/>
      <c r="S5514" s="322"/>
      <c r="T5514" s="322"/>
      <c r="U5514" s="322"/>
      <c r="V5514" s="270"/>
    </row>
    <row r="5515" spans="6:22">
      <c r="F5515" s="323">
        <f t="shared" si="171"/>
        <v>5513</v>
      </c>
      <c r="G5515" s="322"/>
      <c r="H5515" s="322"/>
      <c r="I5515" s="322"/>
      <c r="J5515" s="322"/>
      <c r="K5515" s="322"/>
      <c r="L5515" s="322"/>
      <c r="M5515" s="322"/>
      <c r="N5515" s="698"/>
      <c r="O5515" s="322"/>
      <c r="P5515" s="322"/>
      <c r="Q5515" s="322"/>
      <c r="R5515" s="322"/>
      <c r="S5515" s="322"/>
      <c r="T5515" s="322"/>
      <c r="U5515" s="322"/>
      <c r="V5515" s="270"/>
    </row>
    <row r="5516" spans="6:22">
      <c r="F5516" s="323">
        <f t="shared" si="171"/>
        <v>5514</v>
      </c>
      <c r="G5516" s="322"/>
      <c r="H5516" s="322"/>
      <c r="I5516" s="322"/>
      <c r="J5516" s="322"/>
      <c r="K5516" s="322"/>
      <c r="L5516" s="322"/>
      <c r="M5516" s="322"/>
      <c r="N5516" s="698"/>
      <c r="O5516" s="322"/>
      <c r="P5516" s="322"/>
      <c r="Q5516" s="322"/>
      <c r="R5516" s="322"/>
      <c r="S5516" s="322"/>
      <c r="T5516" s="322"/>
      <c r="U5516" s="322"/>
      <c r="V5516" s="270"/>
    </row>
    <row r="5517" spans="6:22">
      <c r="F5517" s="323">
        <f t="shared" si="171"/>
        <v>5515</v>
      </c>
      <c r="G5517" s="322"/>
      <c r="H5517" s="322"/>
      <c r="I5517" s="322"/>
      <c r="J5517" s="322"/>
      <c r="K5517" s="322"/>
      <c r="L5517" s="322"/>
      <c r="M5517" s="322"/>
      <c r="N5517" s="698"/>
      <c r="O5517" s="322"/>
      <c r="P5517" s="322"/>
      <c r="Q5517" s="322"/>
      <c r="R5517" s="322"/>
      <c r="S5517" s="322"/>
      <c r="T5517" s="322"/>
      <c r="U5517" s="322"/>
      <c r="V5517" s="270"/>
    </row>
    <row r="5518" spans="6:22">
      <c r="F5518" s="323">
        <f t="shared" si="171"/>
        <v>5516</v>
      </c>
      <c r="G5518" s="322"/>
      <c r="H5518" s="322"/>
      <c r="I5518" s="322"/>
      <c r="J5518" s="322"/>
      <c r="K5518" s="322"/>
      <c r="L5518" s="322"/>
      <c r="M5518" s="322"/>
      <c r="N5518" s="698"/>
      <c r="O5518" s="322"/>
      <c r="P5518" s="322"/>
      <c r="Q5518" s="322"/>
      <c r="R5518" s="322"/>
      <c r="S5518" s="322"/>
      <c r="T5518" s="322"/>
      <c r="U5518" s="322"/>
      <c r="V5518" s="270"/>
    </row>
    <row r="5519" spans="6:22">
      <c r="F5519" s="323">
        <f t="shared" si="171"/>
        <v>5517</v>
      </c>
      <c r="G5519" s="322"/>
      <c r="H5519" s="322"/>
      <c r="I5519" s="322"/>
      <c r="J5519" s="322"/>
      <c r="K5519" s="322"/>
      <c r="L5519" s="322"/>
      <c r="M5519" s="322"/>
      <c r="N5519" s="698"/>
      <c r="O5519" s="322"/>
      <c r="P5519" s="322"/>
      <c r="Q5519" s="322"/>
      <c r="R5519" s="322"/>
      <c r="S5519" s="322"/>
      <c r="T5519" s="322"/>
      <c r="U5519" s="322"/>
      <c r="V5519" s="270"/>
    </row>
    <row r="5520" spans="6:22">
      <c r="F5520" s="323">
        <f t="shared" si="171"/>
        <v>5518</v>
      </c>
      <c r="G5520" s="322"/>
      <c r="H5520" s="322"/>
      <c r="I5520" s="322"/>
      <c r="J5520" s="322"/>
      <c r="K5520" s="322"/>
      <c r="L5520" s="322"/>
      <c r="M5520" s="322"/>
      <c r="N5520" s="698"/>
      <c r="O5520" s="322"/>
      <c r="P5520" s="322"/>
      <c r="Q5520" s="322"/>
      <c r="R5520" s="322"/>
      <c r="S5520" s="322"/>
      <c r="T5520" s="322"/>
      <c r="U5520" s="322"/>
      <c r="V5520" s="270"/>
    </row>
    <row r="5521" spans="6:22">
      <c r="F5521" s="323">
        <f t="shared" si="171"/>
        <v>5519</v>
      </c>
      <c r="G5521" s="322"/>
      <c r="H5521" s="322"/>
      <c r="I5521" s="322"/>
      <c r="J5521" s="322"/>
      <c r="K5521" s="322"/>
      <c r="L5521" s="322"/>
      <c r="M5521" s="322"/>
      <c r="N5521" s="698"/>
      <c r="O5521" s="322"/>
      <c r="P5521" s="322"/>
      <c r="Q5521" s="322"/>
      <c r="R5521" s="322"/>
      <c r="S5521" s="322"/>
      <c r="T5521" s="322"/>
      <c r="U5521" s="322"/>
      <c r="V5521" s="270"/>
    </row>
    <row r="5522" spans="6:22">
      <c r="F5522" s="323">
        <f t="shared" si="171"/>
        <v>5520</v>
      </c>
      <c r="G5522" s="322"/>
      <c r="H5522" s="322"/>
      <c r="I5522" s="322"/>
      <c r="J5522" s="322"/>
      <c r="K5522" s="322"/>
      <c r="L5522" s="322"/>
      <c r="M5522" s="322"/>
      <c r="N5522" s="698"/>
      <c r="O5522" s="322"/>
      <c r="P5522" s="322"/>
      <c r="Q5522" s="322"/>
      <c r="R5522" s="322"/>
      <c r="S5522" s="322"/>
      <c r="T5522" s="322"/>
      <c r="U5522" s="322"/>
      <c r="V5522" s="270"/>
    </row>
    <row r="5523" spans="6:22">
      <c r="F5523" s="323">
        <f t="shared" si="171"/>
        <v>5521</v>
      </c>
      <c r="G5523" s="322"/>
      <c r="H5523" s="322"/>
      <c r="I5523" s="322"/>
      <c r="J5523" s="322"/>
      <c r="K5523" s="322"/>
      <c r="L5523" s="322"/>
      <c r="M5523" s="322"/>
      <c r="N5523" s="698"/>
      <c r="O5523" s="322"/>
      <c r="P5523" s="322"/>
      <c r="Q5523" s="322"/>
      <c r="R5523" s="322"/>
      <c r="S5523" s="322"/>
      <c r="T5523" s="322"/>
      <c r="U5523" s="322"/>
      <c r="V5523" s="270"/>
    </row>
    <row r="5524" spans="6:22">
      <c r="F5524" s="323">
        <f t="shared" si="171"/>
        <v>5522</v>
      </c>
      <c r="G5524" s="322"/>
      <c r="H5524" s="322"/>
      <c r="I5524" s="322"/>
      <c r="J5524" s="322"/>
      <c r="K5524" s="322"/>
      <c r="L5524" s="322"/>
      <c r="M5524" s="322"/>
      <c r="N5524" s="698"/>
      <c r="O5524" s="322"/>
      <c r="P5524" s="322"/>
      <c r="Q5524" s="322"/>
      <c r="R5524" s="322"/>
      <c r="S5524" s="322"/>
      <c r="T5524" s="322"/>
      <c r="U5524" s="322"/>
      <c r="V5524" s="270"/>
    </row>
    <row r="5525" spans="6:22">
      <c r="F5525" s="323">
        <f t="shared" si="171"/>
        <v>5523</v>
      </c>
      <c r="G5525" s="322"/>
      <c r="H5525" s="322"/>
      <c r="I5525" s="322"/>
      <c r="J5525" s="322"/>
      <c r="K5525" s="322"/>
      <c r="L5525" s="322"/>
      <c r="M5525" s="322"/>
      <c r="N5525" s="698"/>
      <c r="O5525" s="322"/>
      <c r="P5525" s="322"/>
      <c r="Q5525" s="322"/>
      <c r="R5525" s="322"/>
      <c r="S5525" s="322"/>
      <c r="T5525" s="322"/>
      <c r="U5525" s="322"/>
      <c r="V5525" s="270"/>
    </row>
    <row r="5526" spans="6:22">
      <c r="F5526" s="323">
        <f t="shared" si="171"/>
        <v>5524</v>
      </c>
      <c r="G5526" s="322"/>
      <c r="H5526" s="322"/>
      <c r="I5526" s="322"/>
      <c r="J5526" s="322"/>
      <c r="K5526" s="322"/>
      <c r="L5526" s="322"/>
      <c r="M5526" s="322"/>
      <c r="N5526" s="698"/>
      <c r="O5526" s="322"/>
      <c r="P5526" s="322"/>
      <c r="Q5526" s="322"/>
      <c r="R5526" s="322"/>
      <c r="S5526" s="322"/>
      <c r="T5526" s="322"/>
      <c r="U5526" s="322"/>
      <c r="V5526" s="270"/>
    </row>
    <row r="5527" spans="6:22">
      <c r="F5527" s="323">
        <f t="shared" si="171"/>
        <v>5525</v>
      </c>
      <c r="G5527" s="322"/>
      <c r="H5527" s="322"/>
      <c r="I5527" s="322"/>
      <c r="J5527" s="322"/>
      <c r="K5527" s="322"/>
      <c r="L5527" s="322"/>
      <c r="M5527" s="322"/>
      <c r="N5527" s="698"/>
      <c r="O5527" s="322"/>
      <c r="P5527" s="322"/>
      <c r="Q5527" s="322"/>
      <c r="R5527" s="322"/>
      <c r="S5527" s="322"/>
      <c r="T5527" s="322"/>
      <c r="U5527" s="322"/>
      <c r="V5527" s="270"/>
    </row>
    <row r="5528" spans="6:22">
      <c r="F5528" s="323">
        <f t="shared" si="171"/>
        <v>5526</v>
      </c>
      <c r="G5528" s="322"/>
      <c r="H5528" s="322"/>
      <c r="I5528" s="322"/>
      <c r="J5528" s="322"/>
      <c r="K5528" s="322"/>
      <c r="L5528" s="322"/>
      <c r="M5528" s="322"/>
      <c r="N5528" s="698"/>
      <c r="O5528" s="322"/>
      <c r="P5528" s="322"/>
      <c r="Q5528" s="322"/>
      <c r="R5528" s="322"/>
      <c r="S5528" s="322"/>
      <c r="T5528" s="322"/>
      <c r="U5528" s="322"/>
      <c r="V5528" s="270"/>
    </row>
    <row r="5529" spans="6:22">
      <c r="F5529" s="323">
        <f t="shared" si="171"/>
        <v>5527</v>
      </c>
      <c r="G5529" s="322"/>
      <c r="H5529" s="322"/>
      <c r="I5529" s="322"/>
      <c r="J5529" s="322"/>
      <c r="K5529" s="322"/>
      <c r="L5529" s="322"/>
      <c r="M5529" s="322"/>
      <c r="N5529" s="698"/>
      <c r="O5529" s="322"/>
      <c r="P5529" s="322"/>
      <c r="Q5529" s="322"/>
      <c r="R5529" s="322"/>
      <c r="S5529" s="322"/>
      <c r="T5529" s="322"/>
      <c r="U5529" s="322"/>
      <c r="V5529" s="270"/>
    </row>
    <row r="5530" spans="6:22">
      <c r="F5530" s="323">
        <f t="shared" si="171"/>
        <v>5528</v>
      </c>
      <c r="G5530" s="322"/>
      <c r="H5530" s="322"/>
      <c r="I5530" s="322"/>
      <c r="J5530" s="322"/>
      <c r="K5530" s="322"/>
      <c r="L5530" s="322"/>
      <c r="M5530" s="322"/>
      <c r="N5530" s="698"/>
      <c r="O5530" s="322"/>
      <c r="P5530" s="322"/>
      <c r="Q5530" s="322"/>
      <c r="R5530" s="322"/>
      <c r="S5530" s="322"/>
      <c r="T5530" s="322"/>
      <c r="U5530" s="322"/>
      <c r="V5530" s="270"/>
    </row>
    <row r="5531" spans="6:22">
      <c r="F5531" s="323">
        <f t="shared" si="171"/>
        <v>5529</v>
      </c>
      <c r="G5531" s="322"/>
      <c r="H5531" s="322"/>
      <c r="I5531" s="322"/>
      <c r="J5531" s="322"/>
      <c r="K5531" s="322"/>
      <c r="L5531" s="322"/>
      <c r="M5531" s="322"/>
      <c r="N5531" s="698"/>
      <c r="O5531" s="322"/>
      <c r="P5531" s="322"/>
      <c r="Q5531" s="322"/>
      <c r="R5531" s="322"/>
      <c r="S5531" s="322"/>
      <c r="T5531" s="322"/>
      <c r="U5531" s="322"/>
      <c r="V5531" s="270"/>
    </row>
    <row r="5532" spans="6:22">
      <c r="F5532" s="323">
        <f t="shared" si="171"/>
        <v>5530</v>
      </c>
      <c r="G5532" s="322"/>
      <c r="H5532" s="322"/>
      <c r="I5532" s="322"/>
      <c r="J5532" s="322"/>
      <c r="K5532" s="322"/>
      <c r="L5532" s="322"/>
      <c r="M5532" s="322"/>
      <c r="N5532" s="698"/>
      <c r="O5532" s="322"/>
      <c r="P5532" s="322"/>
      <c r="Q5532" s="322"/>
      <c r="R5532" s="322"/>
      <c r="S5532" s="322"/>
      <c r="T5532" s="322"/>
      <c r="U5532" s="322"/>
      <c r="V5532" s="270"/>
    </row>
    <row r="5533" spans="6:22">
      <c r="F5533" s="323">
        <f t="shared" si="171"/>
        <v>5531</v>
      </c>
      <c r="G5533" s="322"/>
      <c r="H5533" s="322"/>
      <c r="I5533" s="322"/>
      <c r="J5533" s="322"/>
      <c r="K5533" s="322"/>
      <c r="L5533" s="322"/>
      <c r="M5533" s="322"/>
      <c r="N5533" s="698"/>
      <c r="O5533" s="322"/>
      <c r="P5533" s="322"/>
      <c r="Q5533" s="322"/>
      <c r="R5533" s="322"/>
      <c r="S5533" s="322"/>
      <c r="T5533" s="322"/>
      <c r="U5533" s="322"/>
      <c r="V5533" s="270"/>
    </row>
    <row r="5534" spans="6:22">
      <c r="F5534" s="323">
        <f t="shared" si="171"/>
        <v>5532</v>
      </c>
      <c r="G5534" s="322"/>
      <c r="H5534" s="322"/>
      <c r="I5534" s="322"/>
      <c r="J5534" s="322"/>
      <c r="K5534" s="322"/>
      <c r="L5534" s="322"/>
      <c r="M5534" s="322"/>
      <c r="N5534" s="698"/>
      <c r="O5534" s="322"/>
      <c r="P5534" s="322"/>
      <c r="Q5534" s="322"/>
      <c r="R5534" s="322"/>
      <c r="S5534" s="322"/>
      <c r="T5534" s="322"/>
      <c r="U5534" s="322"/>
      <c r="V5534" s="270"/>
    </row>
    <row r="5535" spans="6:22">
      <c r="F5535" s="323">
        <f t="shared" si="171"/>
        <v>5533</v>
      </c>
      <c r="G5535" s="322"/>
      <c r="H5535" s="322"/>
      <c r="I5535" s="322"/>
      <c r="J5535" s="322"/>
      <c r="K5535" s="322"/>
      <c r="L5535" s="322"/>
      <c r="M5535" s="322"/>
      <c r="N5535" s="698"/>
      <c r="O5535" s="322"/>
      <c r="P5535" s="322"/>
      <c r="Q5535" s="322"/>
      <c r="R5535" s="322"/>
      <c r="S5535" s="322"/>
      <c r="T5535" s="322"/>
      <c r="U5535" s="322"/>
      <c r="V5535" s="270"/>
    </row>
    <row r="5536" spans="6:22">
      <c r="F5536" s="323">
        <f t="shared" si="171"/>
        <v>5534</v>
      </c>
      <c r="G5536" s="322"/>
      <c r="H5536" s="322"/>
      <c r="I5536" s="322"/>
      <c r="J5536" s="322"/>
      <c r="K5536" s="322"/>
      <c r="L5536" s="322"/>
      <c r="M5536" s="322"/>
      <c r="N5536" s="698"/>
      <c r="O5536" s="322"/>
      <c r="P5536" s="322"/>
      <c r="Q5536" s="322"/>
      <c r="R5536" s="322"/>
      <c r="S5536" s="322"/>
      <c r="T5536" s="322"/>
      <c r="U5536" s="322"/>
      <c r="V5536" s="270"/>
    </row>
    <row r="5537" spans="6:22">
      <c r="F5537" s="323">
        <f t="shared" si="171"/>
        <v>5535</v>
      </c>
      <c r="G5537" s="322"/>
      <c r="H5537" s="322"/>
      <c r="I5537" s="322"/>
      <c r="J5537" s="322"/>
      <c r="K5537" s="322"/>
      <c r="L5537" s="322"/>
      <c r="M5537" s="322"/>
      <c r="N5537" s="698"/>
      <c r="O5537" s="322"/>
      <c r="P5537" s="322"/>
      <c r="Q5537" s="322"/>
      <c r="R5537" s="322"/>
      <c r="S5537" s="322"/>
      <c r="T5537" s="322"/>
      <c r="U5537" s="322"/>
      <c r="V5537" s="270"/>
    </row>
    <row r="5538" spans="6:22">
      <c r="F5538" s="323">
        <f t="shared" si="171"/>
        <v>5536</v>
      </c>
      <c r="G5538" s="322"/>
      <c r="H5538" s="322"/>
      <c r="I5538" s="322"/>
      <c r="J5538" s="322"/>
      <c r="K5538" s="322"/>
      <c r="L5538" s="322"/>
      <c r="M5538" s="322"/>
      <c r="N5538" s="698"/>
      <c r="O5538" s="322"/>
      <c r="P5538" s="322"/>
      <c r="Q5538" s="322"/>
      <c r="R5538" s="322"/>
      <c r="S5538" s="322"/>
      <c r="T5538" s="322"/>
      <c r="U5538" s="322"/>
      <c r="V5538" s="270"/>
    </row>
    <row r="5539" spans="6:22">
      <c r="F5539" s="323">
        <f t="shared" si="171"/>
        <v>5537</v>
      </c>
      <c r="G5539" s="322"/>
      <c r="H5539" s="322"/>
      <c r="I5539" s="322"/>
      <c r="J5539" s="322"/>
      <c r="K5539" s="322"/>
      <c r="L5539" s="322"/>
      <c r="M5539" s="322"/>
      <c r="N5539" s="698"/>
      <c r="O5539" s="322"/>
      <c r="P5539" s="322"/>
      <c r="Q5539" s="322"/>
      <c r="R5539" s="322"/>
      <c r="S5539" s="322"/>
      <c r="T5539" s="322"/>
      <c r="U5539" s="322"/>
      <c r="V5539" s="270"/>
    </row>
    <row r="5540" spans="6:22">
      <c r="F5540" s="323">
        <f t="shared" si="171"/>
        <v>5538</v>
      </c>
      <c r="G5540" s="322"/>
      <c r="H5540" s="322"/>
      <c r="I5540" s="322"/>
      <c r="J5540" s="322"/>
      <c r="K5540" s="322"/>
      <c r="L5540" s="322"/>
      <c r="M5540" s="322"/>
      <c r="N5540" s="698"/>
      <c r="O5540" s="322"/>
      <c r="P5540" s="322"/>
      <c r="Q5540" s="322"/>
      <c r="R5540" s="322"/>
      <c r="S5540" s="322"/>
      <c r="T5540" s="322"/>
      <c r="U5540" s="322"/>
      <c r="V5540" s="270"/>
    </row>
    <row r="5541" spans="6:22">
      <c r="F5541" s="323">
        <f t="shared" si="171"/>
        <v>5539</v>
      </c>
      <c r="G5541" s="322"/>
      <c r="H5541" s="322"/>
      <c r="I5541" s="322"/>
      <c r="J5541" s="322"/>
      <c r="K5541" s="322"/>
      <c r="L5541" s="322"/>
      <c r="M5541" s="322"/>
      <c r="N5541" s="698"/>
      <c r="O5541" s="322"/>
      <c r="P5541" s="322"/>
      <c r="Q5541" s="322"/>
      <c r="R5541" s="322"/>
      <c r="S5541" s="322"/>
      <c r="T5541" s="322"/>
      <c r="U5541" s="322"/>
      <c r="V5541" s="270"/>
    </row>
    <row r="5542" spans="6:22">
      <c r="F5542" s="323">
        <f t="shared" si="171"/>
        <v>5540</v>
      </c>
      <c r="G5542" s="322"/>
      <c r="H5542" s="322"/>
      <c r="I5542" s="322"/>
      <c r="J5542" s="322"/>
      <c r="K5542" s="322"/>
      <c r="L5542" s="322"/>
      <c r="M5542" s="322"/>
      <c r="N5542" s="698"/>
      <c r="O5542" s="322"/>
      <c r="P5542" s="322"/>
      <c r="Q5542" s="322"/>
      <c r="R5542" s="322"/>
      <c r="S5542" s="322"/>
      <c r="T5542" s="322"/>
      <c r="U5542" s="322"/>
      <c r="V5542" s="270"/>
    </row>
    <row r="5543" spans="6:22">
      <c r="F5543" s="323">
        <f t="shared" si="171"/>
        <v>5541</v>
      </c>
      <c r="G5543" s="322"/>
      <c r="H5543" s="322"/>
      <c r="I5543" s="322"/>
      <c r="J5543" s="322"/>
      <c r="K5543" s="322"/>
      <c r="L5543" s="322"/>
      <c r="M5543" s="322"/>
      <c r="N5543" s="698"/>
      <c r="O5543" s="322"/>
      <c r="P5543" s="322"/>
      <c r="Q5543" s="322"/>
      <c r="R5543" s="322"/>
      <c r="S5543" s="322"/>
      <c r="T5543" s="322"/>
      <c r="U5543" s="322"/>
      <c r="V5543" s="270"/>
    </row>
    <row r="5544" spans="6:22">
      <c r="F5544" s="323">
        <f t="shared" si="171"/>
        <v>5542</v>
      </c>
      <c r="G5544" s="322"/>
      <c r="H5544" s="322"/>
      <c r="I5544" s="322"/>
      <c r="J5544" s="322"/>
      <c r="K5544" s="322"/>
      <c r="L5544" s="322"/>
      <c r="M5544" s="322"/>
      <c r="N5544" s="698"/>
      <c r="O5544" s="322"/>
      <c r="P5544" s="322"/>
      <c r="Q5544" s="322"/>
      <c r="R5544" s="322"/>
      <c r="S5544" s="322"/>
      <c r="T5544" s="322"/>
      <c r="U5544" s="322"/>
      <c r="V5544" s="270"/>
    </row>
    <row r="5545" spans="6:22">
      <c r="F5545" s="323">
        <f t="shared" si="171"/>
        <v>5543</v>
      </c>
      <c r="G5545" s="322"/>
      <c r="H5545" s="322"/>
      <c r="I5545" s="322"/>
      <c r="J5545" s="322"/>
      <c r="K5545" s="322"/>
      <c r="L5545" s="322"/>
      <c r="M5545" s="322"/>
      <c r="N5545" s="698"/>
      <c r="O5545" s="322"/>
      <c r="P5545" s="322"/>
      <c r="Q5545" s="322"/>
      <c r="R5545" s="322"/>
      <c r="S5545" s="322"/>
      <c r="T5545" s="322"/>
      <c r="U5545" s="322"/>
      <c r="V5545" s="270"/>
    </row>
    <row r="5546" spans="6:22">
      <c r="F5546" s="323">
        <f t="shared" si="171"/>
        <v>5544</v>
      </c>
      <c r="G5546" s="322"/>
      <c r="H5546" s="322"/>
      <c r="I5546" s="322"/>
      <c r="J5546" s="322"/>
      <c r="K5546" s="322"/>
      <c r="L5546" s="322"/>
      <c r="M5546" s="322"/>
      <c r="N5546" s="698"/>
      <c r="O5546" s="322"/>
      <c r="P5546" s="322"/>
      <c r="Q5546" s="322"/>
      <c r="R5546" s="322"/>
      <c r="S5546" s="322"/>
      <c r="T5546" s="322"/>
      <c r="U5546" s="322"/>
      <c r="V5546" s="270"/>
    </row>
    <row r="5547" spans="6:22">
      <c r="F5547" s="323">
        <f t="shared" si="171"/>
        <v>5545</v>
      </c>
      <c r="G5547" s="322"/>
      <c r="H5547" s="322"/>
      <c r="I5547" s="322"/>
      <c r="J5547" s="322"/>
      <c r="K5547" s="322"/>
      <c r="L5547" s="322"/>
      <c r="M5547" s="322"/>
      <c r="N5547" s="698"/>
      <c r="O5547" s="322"/>
      <c r="P5547" s="322"/>
      <c r="Q5547" s="322"/>
      <c r="R5547" s="322"/>
      <c r="S5547" s="322"/>
      <c r="T5547" s="322"/>
      <c r="U5547" s="322"/>
      <c r="V5547" s="270"/>
    </row>
    <row r="5548" spans="6:22">
      <c r="F5548" s="323">
        <f t="shared" si="171"/>
        <v>5546</v>
      </c>
      <c r="G5548" s="322"/>
      <c r="H5548" s="322"/>
      <c r="I5548" s="322"/>
      <c r="J5548" s="322"/>
      <c r="K5548" s="322"/>
      <c r="L5548" s="322"/>
      <c r="M5548" s="322"/>
      <c r="N5548" s="698"/>
      <c r="O5548" s="322"/>
      <c r="P5548" s="322"/>
      <c r="Q5548" s="322"/>
      <c r="R5548" s="322"/>
      <c r="S5548" s="322"/>
      <c r="T5548" s="322"/>
      <c r="U5548" s="322"/>
      <c r="V5548" s="270"/>
    </row>
    <row r="5549" spans="6:22">
      <c r="F5549" s="323">
        <f t="shared" si="171"/>
        <v>5547</v>
      </c>
      <c r="G5549" s="322"/>
      <c r="H5549" s="322"/>
      <c r="I5549" s="322"/>
      <c r="J5549" s="322"/>
      <c r="K5549" s="322"/>
      <c r="L5549" s="322"/>
      <c r="M5549" s="322"/>
      <c r="N5549" s="698"/>
      <c r="O5549" s="322"/>
      <c r="P5549" s="322"/>
      <c r="Q5549" s="322"/>
      <c r="R5549" s="322"/>
      <c r="S5549" s="322"/>
      <c r="T5549" s="322"/>
      <c r="U5549" s="322"/>
      <c r="V5549" s="270"/>
    </row>
    <row r="5550" spans="6:22">
      <c r="F5550" s="323">
        <f t="shared" si="171"/>
        <v>5548</v>
      </c>
      <c r="G5550" s="322"/>
      <c r="H5550" s="322"/>
      <c r="I5550" s="322"/>
      <c r="J5550" s="322"/>
      <c r="K5550" s="322"/>
      <c r="L5550" s="322"/>
      <c r="M5550" s="322"/>
      <c r="N5550" s="698"/>
      <c r="O5550" s="322"/>
      <c r="P5550" s="322"/>
      <c r="Q5550" s="322"/>
      <c r="R5550" s="322"/>
      <c r="S5550" s="322"/>
      <c r="T5550" s="322"/>
      <c r="U5550" s="322"/>
      <c r="V5550" s="270"/>
    </row>
    <row r="5551" spans="6:22">
      <c r="F5551" s="323">
        <f t="shared" si="171"/>
        <v>5549</v>
      </c>
      <c r="G5551" s="322"/>
      <c r="H5551" s="322"/>
      <c r="I5551" s="322"/>
      <c r="J5551" s="322"/>
      <c r="K5551" s="322"/>
      <c r="L5551" s="322"/>
      <c r="M5551" s="322"/>
      <c r="N5551" s="698"/>
      <c r="O5551" s="322"/>
      <c r="P5551" s="322"/>
      <c r="Q5551" s="322"/>
      <c r="R5551" s="322"/>
      <c r="S5551" s="322"/>
      <c r="T5551" s="322"/>
      <c r="U5551" s="322"/>
      <c r="V5551" s="270"/>
    </row>
    <row r="5552" spans="6:22">
      <c r="F5552" s="323">
        <f t="shared" si="171"/>
        <v>5550</v>
      </c>
      <c r="G5552" s="322"/>
      <c r="H5552" s="322"/>
      <c r="I5552" s="322"/>
      <c r="J5552" s="322"/>
      <c r="K5552" s="322"/>
      <c r="L5552" s="322"/>
      <c r="M5552" s="322"/>
      <c r="N5552" s="698"/>
      <c r="O5552" s="322"/>
      <c r="P5552" s="322"/>
      <c r="Q5552" s="322"/>
      <c r="R5552" s="322"/>
      <c r="S5552" s="322"/>
      <c r="T5552" s="322"/>
      <c r="U5552" s="322"/>
      <c r="V5552" s="270"/>
    </row>
    <row r="5553" spans="6:22">
      <c r="F5553" s="323">
        <f t="shared" si="171"/>
        <v>5551</v>
      </c>
      <c r="G5553" s="322"/>
      <c r="H5553" s="322"/>
      <c r="I5553" s="322"/>
      <c r="J5553" s="322"/>
      <c r="K5553" s="322"/>
      <c r="L5553" s="322"/>
      <c r="M5553" s="322"/>
      <c r="N5553" s="698"/>
      <c r="O5553" s="322"/>
      <c r="P5553" s="322"/>
      <c r="Q5553" s="322"/>
      <c r="R5553" s="322"/>
      <c r="S5553" s="322"/>
      <c r="T5553" s="322"/>
      <c r="U5553" s="322"/>
      <c r="V5553" s="270"/>
    </row>
    <row r="5554" spans="6:22">
      <c r="F5554" s="323">
        <f t="shared" si="171"/>
        <v>5552</v>
      </c>
      <c r="G5554" s="322"/>
      <c r="H5554" s="322"/>
      <c r="I5554" s="322"/>
      <c r="J5554" s="322"/>
      <c r="K5554" s="322"/>
      <c r="L5554" s="322"/>
      <c r="M5554" s="322"/>
      <c r="N5554" s="698"/>
      <c r="O5554" s="322"/>
      <c r="P5554" s="322"/>
      <c r="Q5554" s="322"/>
      <c r="R5554" s="322"/>
      <c r="S5554" s="322"/>
      <c r="T5554" s="322"/>
      <c r="U5554" s="322"/>
      <c r="V5554" s="270"/>
    </row>
    <row r="5555" spans="6:22">
      <c r="F5555" s="323">
        <f t="shared" si="171"/>
        <v>5553</v>
      </c>
      <c r="G5555" s="322"/>
      <c r="H5555" s="322"/>
      <c r="I5555" s="322"/>
      <c r="J5555" s="322"/>
      <c r="K5555" s="322"/>
      <c r="L5555" s="322"/>
      <c r="M5555" s="322"/>
      <c r="N5555" s="698"/>
      <c r="O5555" s="322"/>
      <c r="P5555" s="322"/>
      <c r="Q5555" s="322"/>
      <c r="R5555" s="322"/>
      <c r="S5555" s="322"/>
      <c r="T5555" s="322"/>
      <c r="U5555" s="322"/>
      <c r="V5555" s="270"/>
    </row>
    <row r="5556" spans="6:22">
      <c r="F5556" s="323">
        <f t="shared" si="171"/>
        <v>5554</v>
      </c>
      <c r="G5556" s="322"/>
      <c r="H5556" s="322"/>
      <c r="I5556" s="322"/>
      <c r="J5556" s="322"/>
      <c r="K5556" s="322"/>
      <c r="L5556" s="322"/>
      <c r="M5556" s="322"/>
      <c r="N5556" s="698"/>
      <c r="O5556" s="322"/>
      <c r="P5556" s="322"/>
      <c r="Q5556" s="322"/>
      <c r="R5556" s="322"/>
      <c r="S5556" s="322"/>
      <c r="T5556" s="322"/>
      <c r="U5556" s="322"/>
      <c r="V5556" s="270"/>
    </row>
    <row r="5557" spans="6:22">
      <c r="F5557" s="323">
        <f t="shared" si="171"/>
        <v>5555</v>
      </c>
      <c r="G5557" s="322"/>
      <c r="H5557" s="322"/>
      <c r="I5557" s="322"/>
      <c r="J5557" s="322"/>
      <c r="K5557" s="322"/>
      <c r="L5557" s="322"/>
      <c r="M5557" s="322"/>
      <c r="N5557" s="698"/>
      <c r="O5557" s="322"/>
      <c r="P5557" s="322"/>
      <c r="Q5557" s="322"/>
      <c r="R5557" s="322"/>
      <c r="S5557" s="322"/>
      <c r="T5557" s="322"/>
      <c r="U5557" s="322"/>
      <c r="V5557" s="270"/>
    </row>
    <row r="5558" spans="6:22">
      <c r="F5558" s="323">
        <f t="shared" si="171"/>
        <v>5556</v>
      </c>
      <c r="G5558" s="322"/>
      <c r="H5558" s="322"/>
      <c r="I5558" s="322"/>
      <c r="J5558" s="322"/>
      <c r="K5558" s="322"/>
      <c r="L5558" s="322"/>
      <c r="M5558" s="322"/>
      <c r="N5558" s="698"/>
      <c r="O5558" s="322"/>
      <c r="P5558" s="322"/>
      <c r="Q5558" s="322"/>
      <c r="R5558" s="322"/>
      <c r="S5558" s="322"/>
      <c r="T5558" s="322"/>
      <c r="U5558" s="322"/>
      <c r="V5558" s="270"/>
    </row>
    <row r="5559" spans="6:22">
      <c r="F5559" s="323">
        <f t="shared" si="171"/>
        <v>5557</v>
      </c>
      <c r="G5559" s="322"/>
      <c r="H5559" s="322"/>
      <c r="I5559" s="322"/>
      <c r="J5559" s="322"/>
      <c r="K5559" s="322"/>
      <c r="L5559" s="322"/>
      <c r="M5559" s="322"/>
      <c r="N5559" s="698"/>
      <c r="O5559" s="322"/>
      <c r="P5559" s="322"/>
      <c r="Q5559" s="322"/>
      <c r="R5559" s="322"/>
      <c r="S5559" s="322"/>
      <c r="T5559" s="322"/>
      <c r="U5559" s="322"/>
      <c r="V5559" s="270"/>
    </row>
    <row r="5560" spans="6:22">
      <c r="F5560" s="323">
        <f t="shared" si="171"/>
        <v>5558</v>
      </c>
      <c r="G5560" s="322"/>
      <c r="H5560" s="322"/>
      <c r="I5560" s="322"/>
      <c r="J5560" s="322"/>
      <c r="K5560" s="322"/>
      <c r="L5560" s="322"/>
      <c r="M5560" s="322"/>
      <c r="N5560" s="698"/>
      <c r="O5560" s="322"/>
      <c r="P5560" s="322"/>
      <c r="Q5560" s="322"/>
      <c r="R5560" s="322"/>
      <c r="S5560" s="322"/>
      <c r="T5560" s="322"/>
      <c r="U5560" s="322"/>
      <c r="V5560" s="270"/>
    </row>
    <row r="5561" spans="6:22">
      <c r="F5561" s="323">
        <f t="shared" si="171"/>
        <v>5559</v>
      </c>
      <c r="G5561" s="322"/>
      <c r="H5561" s="322"/>
      <c r="I5561" s="322"/>
      <c r="J5561" s="322"/>
      <c r="K5561" s="322"/>
      <c r="L5561" s="322"/>
      <c r="M5561" s="322"/>
      <c r="N5561" s="698"/>
      <c r="O5561" s="322"/>
      <c r="P5561" s="322"/>
      <c r="Q5561" s="322"/>
      <c r="R5561" s="322"/>
      <c r="S5561" s="322"/>
      <c r="T5561" s="322"/>
      <c r="U5561" s="322"/>
      <c r="V5561" s="270"/>
    </row>
    <row r="5562" spans="6:22">
      <c r="F5562" s="323">
        <f t="shared" si="171"/>
        <v>5560</v>
      </c>
      <c r="G5562" s="322"/>
      <c r="H5562" s="322"/>
      <c r="I5562" s="322"/>
      <c r="J5562" s="322"/>
      <c r="K5562" s="322"/>
      <c r="L5562" s="322"/>
      <c r="M5562" s="322"/>
      <c r="N5562" s="698"/>
      <c r="O5562" s="322"/>
      <c r="P5562" s="322"/>
      <c r="Q5562" s="322"/>
      <c r="R5562" s="322"/>
      <c r="S5562" s="322"/>
      <c r="T5562" s="322"/>
      <c r="U5562" s="322"/>
      <c r="V5562" s="270"/>
    </row>
    <row r="5563" spans="6:22">
      <c r="F5563" s="323">
        <f t="shared" si="171"/>
        <v>5561</v>
      </c>
      <c r="G5563" s="322"/>
      <c r="H5563" s="322"/>
      <c r="I5563" s="322"/>
      <c r="J5563" s="322"/>
      <c r="K5563" s="322"/>
      <c r="L5563" s="322"/>
      <c r="M5563" s="322"/>
      <c r="N5563" s="698"/>
      <c r="O5563" s="322"/>
      <c r="P5563" s="322"/>
      <c r="Q5563" s="322"/>
      <c r="R5563" s="322"/>
      <c r="S5563" s="322"/>
      <c r="T5563" s="322"/>
      <c r="U5563" s="322"/>
      <c r="V5563" s="270"/>
    </row>
    <row r="5564" spans="6:22">
      <c r="F5564" s="323">
        <f t="shared" si="171"/>
        <v>5562</v>
      </c>
      <c r="G5564" s="322"/>
      <c r="H5564" s="322"/>
      <c r="I5564" s="322"/>
      <c r="J5564" s="322"/>
      <c r="K5564" s="322"/>
      <c r="L5564" s="322"/>
      <c r="M5564" s="322"/>
      <c r="N5564" s="698"/>
      <c r="O5564" s="322"/>
      <c r="P5564" s="322"/>
      <c r="Q5564" s="322"/>
      <c r="R5564" s="322"/>
      <c r="S5564" s="322"/>
      <c r="T5564" s="322"/>
      <c r="U5564" s="322"/>
      <c r="V5564" s="270"/>
    </row>
    <row r="5565" spans="6:22">
      <c r="F5565" s="323">
        <f t="shared" si="171"/>
        <v>5563</v>
      </c>
      <c r="G5565" s="322"/>
      <c r="H5565" s="322"/>
      <c r="I5565" s="322"/>
      <c r="J5565" s="322"/>
      <c r="K5565" s="322"/>
      <c r="L5565" s="322"/>
      <c r="M5565" s="322"/>
      <c r="N5565" s="698"/>
      <c r="O5565" s="322"/>
      <c r="P5565" s="322"/>
      <c r="Q5565" s="322"/>
      <c r="R5565" s="322"/>
      <c r="S5565" s="322"/>
      <c r="T5565" s="322"/>
      <c r="U5565" s="322"/>
      <c r="V5565" s="270"/>
    </row>
    <row r="5566" spans="6:22">
      <c r="F5566" s="323">
        <f t="shared" si="171"/>
        <v>5564</v>
      </c>
      <c r="G5566" s="322"/>
      <c r="H5566" s="322"/>
      <c r="I5566" s="322"/>
      <c r="J5566" s="322"/>
      <c r="K5566" s="322"/>
      <c r="L5566" s="322"/>
      <c r="M5566" s="322"/>
      <c r="N5566" s="698"/>
      <c r="O5566" s="322"/>
      <c r="P5566" s="322"/>
      <c r="Q5566" s="322"/>
      <c r="R5566" s="322"/>
      <c r="S5566" s="322"/>
      <c r="T5566" s="322"/>
      <c r="U5566" s="322"/>
      <c r="V5566" s="270"/>
    </row>
    <row r="5567" spans="6:22">
      <c r="F5567" s="323">
        <f t="shared" si="171"/>
        <v>5565</v>
      </c>
      <c r="G5567" s="322"/>
      <c r="H5567" s="322"/>
      <c r="I5567" s="322"/>
      <c r="J5567" s="322"/>
      <c r="K5567" s="322"/>
      <c r="L5567" s="322"/>
      <c r="M5567" s="322"/>
      <c r="N5567" s="698"/>
      <c r="O5567" s="322"/>
      <c r="P5567" s="322"/>
      <c r="Q5567" s="322"/>
      <c r="R5567" s="322"/>
      <c r="S5567" s="322"/>
      <c r="T5567" s="322"/>
      <c r="U5567" s="322"/>
      <c r="V5567" s="270"/>
    </row>
    <row r="5568" spans="6:22">
      <c r="F5568" s="323">
        <f t="shared" si="171"/>
        <v>5566</v>
      </c>
      <c r="G5568" s="322"/>
      <c r="H5568" s="322"/>
      <c r="I5568" s="322"/>
      <c r="J5568" s="322"/>
      <c r="K5568" s="322"/>
      <c r="L5568" s="322"/>
      <c r="M5568" s="322"/>
      <c r="N5568" s="698"/>
      <c r="O5568" s="322"/>
      <c r="P5568" s="322"/>
      <c r="Q5568" s="322"/>
      <c r="R5568" s="322"/>
      <c r="S5568" s="322"/>
      <c r="T5568" s="322"/>
      <c r="U5568" s="322"/>
      <c r="V5568" s="270"/>
    </row>
    <row r="5569" spans="6:22">
      <c r="F5569" s="323">
        <f t="shared" si="171"/>
        <v>5567</v>
      </c>
      <c r="G5569" s="322"/>
      <c r="H5569" s="322"/>
      <c r="I5569" s="322"/>
      <c r="J5569" s="322"/>
      <c r="K5569" s="322"/>
      <c r="L5569" s="322"/>
      <c r="M5569" s="322"/>
      <c r="N5569" s="698"/>
      <c r="O5569" s="322"/>
      <c r="P5569" s="322"/>
      <c r="Q5569" s="322"/>
      <c r="R5569" s="322"/>
      <c r="S5569" s="322"/>
      <c r="T5569" s="322"/>
      <c r="U5569" s="322"/>
      <c r="V5569" s="270"/>
    </row>
    <row r="5570" spans="6:22">
      <c r="F5570" s="323">
        <f t="shared" si="171"/>
        <v>5568</v>
      </c>
      <c r="G5570" s="322"/>
      <c r="H5570" s="322"/>
      <c r="I5570" s="322"/>
      <c r="J5570" s="322"/>
      <c r="K5570" s="322"/>
      <c r="L5570" s="322"/>
      <c r="M5570" s="322"/>
      <c r="N5570" s="698"/>
      <c r="O5570" s="322"/>
      <c r="P5570" s="322"/>
      <c r="Q5570" s="322"/>
      <c r="R5570" s="322"/>
      <c r="S5570" s="322"/>
      <c r="T5570" s="322"/>
      <c r="U5570" s="322"/>
      <c r="V5570" s="270"/>
    </row>
    <row r="5571" spans="6:22">
      <c r="F5571" s="323">
        <f t="shared" si="171"/>
        <v>5569</v>
      </c>
      <c r="G5571" s="322"/>
      <c r="H5571" s="322"/>
      <c r="I5571" s="322"/>
      <c r="J5571" s="322"/>
      <c r="K5571" s="322"/>
      <c r="L5571" s="322"/>
      <c r="M5571" s="322"/>
      <c r="N5571" s="698"/>
      <c r="O5571" s="322"/>
      <c r="P5571" s="322"/>
      <c r="Q5571" s="322"/>
      <c r="R5571" s="322"/>
      <c r="S5571" s="322"/>
      <c r="T5571" s="322"/>
      <c r="U5571" s="322"/>
      <c r="V5571" s="270"/>
    </row>
    <row r="5572" spans="6:22">
      <c r="F5572" s="323">
        <f t="shared" si="171"/>
        <v>5570</v>
      </c>
      <c r="G5572" s="322"/>
      <c r="H5572" s="322"/>
      <c r="I5572" s="322"/>
      <c r="J5572" s="322"/>
      <c r="K5572" s="322"/>
      <c r="L5572" s="322"/>
      <c r="M5572" s="322"/>
      <c r="N5572" s="698"/>
      <c r="O5572" s="322"/>
      <c r="P5572" s="322"/>
      <c r="Q5572" s="322"/>
      <c r="R5572" s="322"/>
      <c r="S5572" s="322"/>
      <c r="T5572" s="322"/>
      <c r="U5572" s="322"/>
      <c r="V5572" s="270"/>
    </row>
    <row r="5573" spans="6:22">
      <c r="F5573" s="323">
        <f t="shared" ref="F5573:F5636" si="172">ROW()-2</f>
        <v>5571</v>
      </c>
      <c r="G5573" s="322"/>
      <c r="H5573" s="322"/>
      <c r="I5573" s="322"/>
      <c r="J5573" s="322"/>
      <c r="K5573" s="322"/>
      <c r="L5573" s="322"/>
      <c r="M5573" s="322"/>
      <c r="N5573" s="698"/>
      <c r="O5573" s="322"/>
      <c r="P5573" s="322"/>
      <c r="Q5573" s="322"/>
      <c r="R5573" s="322"/>
      <c r="S5573" s="322"/>
      <c r="T5573" s="322"/>
      <c r="U5573" s="322"/>
      <c r="V5573" s="270"/>
    </row>
    <row r="5574" spans="6:22">
      <c r="F5574" s="323">
        <f t="shared" si="172"/>
        <v>5572</v>
      </c>
      <c r="G5574" s="322"/>
      <c r="H5574" s="322"/>
      <c r="I5574" s="322"/>
      <c r="J5574" s="322"/>
      <c r="K5574" s="322"/>
      <c r="L5574" s="322"/>
      <c r="M5574" s="322"/>
      <c r="N5574" s="698"/>
      <c r="O5574" s="322"/>
      <c r="P5574" s="322"/>
      <c r="Q5574" s="322"/>
      <c r="R5574" s="322"/>
      <c r="S5574" s="322"/>
      <c r="T5574" s="322"/>
      <c r="U5574" s="322"/>
      <c r="V5574" s="270"/>
    </row>
    <row r="5575" spans="6:22">
      <c r="F5575" s="323">
        <f t="shared" si="172"/>
        <v>5573</v>
      </c>
      <c r="G5575" s="322"/>
      <c r="H5575" s="322"/>
      <c r="I5575" s="322"/>
      <c r="J5575" s="322"/>
      <c r="K5575" s="322"/>
      <c r="L5575" s="322"/>
      <c r="M5575" s="322"/>
      <c r="N5575" s="698"/>
      <c r="O5575" s="322"/>
      <c r="P5575" s="322"/>
      <c r="Q5575" s="322"/>
      <c r="R5575" s="322"/>
      <c r="S5575" s="322"/>
      <c r="T5575" s="322"/>
      <c r="U5575" s="322"/>
      <c r="V5575" s="270"/>
    </row>
    <row r="5576" spans="6:22">
      <c r="F5576" s="323">
        <f t="shared" si="172"/>
        <v>5574</v>
      </c>
      <c r="G5576" s="322"/>
      <c r="H5576" s="322"/>
      <c r="I5576" s="322"/>
      <c r="J5576" s="322"/>
      <c r="K5576" s="322"/>
      <c r="L5576" s="322"/>
      <c r="M5576" s="322"/>
      <c r="N5576" s="698"/>
      <c r="O5576" s="322"/>
      <c r="P5576" s="322"/>
      <c r="Q5576" s="322"/>
      <c r="R5576" s="322"/>
      <c r="S5576" s="322"/>
      <c r="T5576" s="322"/>
      <c r="U5576" s="322"/>
      <c r="V5576" s="270"/>
    </row>
    <row r="5577" spans="6:22">
      <c r="F5577" s="323">
        <f t="shared" si="172"/>
        <v>5575</v>
      </c>
      <c r="G5577" s="322"/>
      <c r="H5577" s="322"/>
      <c r="I5577" s="322"/>
      <c r="J5577" s="322"/>
      <c r="K5577" s="322"/>
      <c r="L5577" s="322"/>
      <c r="M5577" s="322"/>
      <c r="N5577" s="698"/>
      <c r="O5577" s="322"/>
      <c r="P5577" s="322"/>
      <c r="Q5577" s="322"/>
      <c r="R5577" s="322"/>
      <c r="S5577" s="322"/>
      <c r="T5577" s="322"/>
      <c r="U5577" s="322"/>
      <c r="V5577" s="270"/>
    </row>
    <row r="5578" spans="6:22">
      <c r="F5578" s="323">
        <f t="shared" si="172"/>
        <v>5576</v>
      </c>
      <c r="G5578" s="322"/>
      <c r="H5578" s="322"/>
      <c r="I5578" s="322"/>
      <c r="J5578" s="322"/>
      <c r="K5578" s="322"/>
      <c r="L5578" s="322"/>
      <c r="M5578" s="322"/>
      <c r="N5578" s="698"/>
      <c r="O5578" s="322"/>
      <c r="P5578" s="322"/>
      <c r="Q5578" s="322"/>
      <c r="R5578" s="322"/>
      <c r="S5578" s="322"/>
      <c r="T5578" s="322"/>
      <c r="U5578" s="322"/>
      <c r="V5578" s="270"/>
    </row>
    <row r="5579" spans="6:22">
      <c r="F5579" s="323">
        <f t="shared" si="172"/>
        <v>5577</v>
      </c>
      <c r="G5579" s="322"/>
      <c r="H5579" s="322"/>
      <c r="I5579" s="322"/>
      <c r="J5579" s="322"/>
      <c r="K5579" s="322"/>
      <c r="L5579" s="322"/>
      <c r="M5579" s="322"/>
      <c r="N5579" s="698"/>
      <c r="O5579" s="322"/>
      <c r="P5579" s="322"/>
      <c r="Q5579" s="322"/>
      <c r="R5579" s="322"/>
      <c r="S5579" s="322"/>
      <c r="T5579" s="322"/>
      <c r="U5579" s="322"/>
      <c r="V5579" s="270"/>
    </row>
    <row r="5580" spans="6:22">
      <c r="F5580" s="323">
        <f t="shared" si="172"/>
        <v>5578</v>
      </c>
      <c r="G5580" s="322"/>
      <c r="H5580" s="322"/>
      <c r="I5580" s="322"/>
      <c r="J5580" s="322"/>
      <c r="K5580" s="322"/>
      <c r="L5580" s="322"/>
      <c r="M5580" s="322"/>
      <c r="N5580" s="698"/>
      <c r="O5580" s="322"/>
      <c r="P5580" s="322"/>
      <c r="Q5580" s="322"/>
      <c r="R5580" s="322"/>
      <c r="S5580" s="322"/>
      <c r="T5580" s="322"/>
      <c r="U5580" s="322"/>
      <c r="V5580" s="270"/>
    </row>
    <row r="5581" spans="6:22">
      <c r="F5581" s="323">
        <f t="shared" si="172"/>
        <v>5579</v>
      </c>
      <c r="G5581" s="322"/>
      <c r="H5581" s="322"/>
      <c r="I5581" s="322"/>
      <c r="J5581" s="322"/>
      <c r="K5581" s="322"/>
      <c r="L5581" s="322"/>
      <c r="M5581" s="322"/>
      <c r="N5581" s="698"/>
      <c r="O5581" s="322"/>
      <c r="P5581" s="322"/>
      <c r="Q5581" s="322"/>
      <c r="R5581" s="322"/>
      <c r="S5581" s="322"/>
      <c r="T5581" s="322"/>
      <c r="U5581" s="322"/>
      <c r="V5581" s="270"/>
    </row>
    <row r="5582" spans="6:22">
      <c r="F5582" s="323">
        <f t="shared" si="172"/>
        <v>5580</v>
      </c>
      <c r="G5582" s="322"/>
      <c r="H5582" s="322"/>
      <c r="I5582" s="322"/>
      <c r="J5582" s="322"/>
      <c r="K5582" s="322"/>
      <c r="L5582" s="322"/>
      <c r="M5582" s="322"/>
      <c r="N5582" s="698"/>
      <c r="O5582" s="322"/>
      <c r="P5582" s="322"/>
      <c r="Q5582" s="322"/>
      <c r="R5582" s="322"/>
      <c r="S5582" s="322"/>
      <c r="T5582" s="322"/>
      <c r="U5582" s="322"/>
      <c r="V5582" s="270"/>
    </row>
    <row r="5583" spans="6:22">
      <c r="F5583" s="323">
        <f t="shared" si="172"/>
        <v>5581</v>
      </c>
      <c r="G5583" s="322"/>
      <c r="H5583" s="322"/>
      <c r="I5583" s="322"/>
      <c r="J5583" s="322"/>
      <c r="K5583" s="322"/>
      <c r="L5583" s="322"/>
      <c r="M5583" s="322"/>
      <c r="N5583" s="698"/>
      <c r="O5583" s="322"/>
      <c r="P5583" s="322"/>
      <c r="Q5583" s="322"/>
      <c r="R5583" s="322"/>
      <c r="S5583" s="322"/>
      <c r="T5583" s="322"/>
      <c r="U5583" s="322"/>
      <c r="V5583" s="270"/>
    </row>
    <row r="5584" spans="6:22">
      <c r="F5584" s="323">
        <f t="shared" si="172"/>
        <v>5582</v>
      </c>
      <c r="G5584" s="322"/>
      <c r="H5584" s="322"/>
      <c r="I5584" s="322"/>
      <c r="J5584" s="322"/>
      <c r="K5584" s="322"/>
      <c r="L5584" s="322"/>
      <c r="M5584" s="322"/>
      <c r="N5584" s="698"/>
      <c r="O5584" s="322"/>
      <c r="P5584" s="322"/>
      <c r="Q5584" s="322"/>
      <c r="R5584" s="322"/>
      <c r="S5584" s="322"/>
      <c r="T5584" s="322"/>
      <c r="U5584" s="322"/>
      <c r="V5584" s="270"/>
    </row>
    <row r="5585" spans="6:22">
      <c r="F5585" s="323">
        <f t="shared" si="172"/>
        <v>5583</v>
      </c>
      <c r="G5585" s="322"/>
      <c r="H5585" s="322"/>
      <c r="I5585" s="322"/>
      <c r="J5585" s="322"/>
      <c r="K5585" s="322"/>
      <c r="L5585" s="322"/>
      <c r="M5585" s="322"/>
      <c r="N5585" s="698"/>
      <c r="O5585" s="322"/>
      <c r="P5585" s="322"/>
      <c r="Q5585" s="322"/>
      <c r="R5585" s="322"/>
      <c r="S5585" s="322"/>
      <c r="T5585" s="322"/>
      <c r="U5585" s="322"/>
      <c r="V5585" s="270"/>
    </row>
    <row r="5586" spans="6:22">
      <c r="F5586" s="323">
        <f t="shared" si="172"/>
        <v>5584</v>
      </c>
      <c r="G5586" s="322"/>
      <c r="H5586" s="322"/>
      <c r="I5586" s="322"/>
      <c r="J5586" s="322"/>
      <c r="K5586" s="322"/>
      <c r="L5586" s="322"/>
      <c r="M5586" s="322"/>
      <c r="N5586" s="698"/>
      <c r="O5586" s="322"/>
      <c r="P5586" s="322"/>
      <c r="Q5586" s="322"/>
      <c r="R5586" s="322"/>
      <c r="S5586" s="322"/>
      <c r="T5586" s="322"/>
      <c r="U5586" s="322"/>
      <c r="V5586" s="270"/>
    </row>
    <row r="5587" spans="6:22">
      <c r="F5587" s="323">
        <f t="shared" si="172"/>
        <v>5585</v>
      </c>
      <c r="G5587" s="322"/>
      <c r="H5587" s="322"/>
      <c r="I5587" s="322"/>
      <c r="J5587" s="322"/>
      <c r="K5587" s="322"/>
      <c r="L5587" s="322"/>
      <c r="M5587" s="322"/>
      <c r="N5587" s="698"/>
      <c r="O5587" s="322"/>
      <c r="P5587" s="322"/>
      <c r="Q5587" s="322"/>
      <c r="R5587" s="322"/>
      <c r="S5587" s="322"/>
      <c r="T5587" s="322"/>
      <c r="U5587" s="322"/>
      <c r="V5587" s="270"/>
    </row>
    <row r="5588" spans="6:22">
      <c r="F5588" s="323">
        <f t="shared" si="172"/>
        <v>5586</v>
      </c>
      <c r="G5588" s="322"/>
      <c r="H5588" s="322"/>
      <c r="I5588" s="322"/>
      <c r="J5588" s="322"/>
      <c r="K5588" s="322"/>
      <c r="L5588" s="322"/>
      <c r="M5588" s="322"/>
      <c r="N5588" s="698"/>
      <c r="O5588" s="322"/>
      <c r="P5588" s="322"/>
      <c r="Q5588" s="322"/>
      <c r="R5588" s="322"/>
      <c r="S5588" s="322"/>
      <c r="T5588" s="322"/>
      <c r="U5588" s="322"/>
      <c r="V5588" s="270"/>
    </row>
    <row r="5589" spans="6:22">
      <c r="F5589" s="323">
        <f t="shared" si="172"/>
        <v>5587</v>
      </c>
      <c r="G5589" s="322"/>
      <c r="H5589" s="322"/>
      <c r="I5589" s="322"/>
      <c r="J5589" s="322"/>
      <c r="K5589" s="322"/>
      <c r="L5589" s="322"/>
      <c r="M5589" s="322"/>
      <c r="N5589" s="698"/>
      <c r="O5589" s="322"/>
      <c r="P5589" s="322"/>
      <c r="Q5589" s="322"/>
      <c r="R5589" s="322"/>
      <c r="S5589" s="322"/>
      <c r="T5589" s="322"/>
      <c r="U5589" s="322"/>
      <c r="V5589" s="270"/>
    </row>
    <row r="5590" spans="6:22">
      <c r="F5590" s="323">
        <f t="shared" si="172"/>
        <v>5588</v>
      </c>
      <c r="G5590" s="322"/>
      <c r="H5590" s="322"/>
      <c r="I5590" s="322"/>
      <c r="J5590" s="322"/>
      <c r="K5590" s="322"/>
      <c r="L5590" s="322"/>
      <c r="M5590" s="322"/>
      <c r="N5590" s="698"/>
      <c r="O5590" s="322"/>
      <c r="P5590" s="322"/>
      <c r="Q5590" s="322"/>
      <c r="R5590" s="322"/>
      <c r="S5590" s="322"/>
      <c r="T5590" s="322"/>
      <c r="U5590" s="322"/>
      <c r="V5590" s="270"/>
    </row>
    <row r="5591" spans="6:22">
      <c r="F5591" s="323">
        <f t="shared" si="172"/>
        <v>5589</v>
      </c>
      <c r="G5591" s="322"/>
      <c r="H5591" s="322"/>
      <c r="I5591" s="322"/>
      <c r="J5591" s="322"/>
      <c r="K5591" s="322"/>
      <c r="L5591" s="322"/>
      <c r="M5591" s="322"/>
      <c r="N5591" s="698"/>
      <c r="O5591" s="322"/>
      <c r="P5591" s="322"/>
      <c r="Q5591" s="322"/>
      <c r="R5591" s="322"/>
      <c r="S5591" s="322"/>
      <c r="T5591" s="322"/>
      <c r="U5591" s="322"/>
      <c r="V5591" s="270"/>
    </row>
    <row r="5592" spans="6:22">
      <c r="F5592" s="323">
        <f t="shared" si="172"/>
        <v>5590</v>
      </c>
      <c r="G5592" s="322"/>
      <c r="H5592" s="322"/>
      <c r="I5592" s="322"/>
      <c r="J5592" s="322"/>
      <c r="K5592" s="322"/>
      <c r="L5592" s="322"/>
      <c r="M5592" s="322"/>
      <c r="N5592" s="698"/>
      <c r="O5592" s="322"/>
      <c r="P5592" s="322"/>
      <c r="Q5592" s="322"/>
      <c r="R5592" s="322"/>
      <c r="S5592" s="322"/>
      <c r="T5592" s="322"/>
      <c r="U5592" s="322"/>
      <c r="V5592" s="270"/>
    </row>
    <row r="5593" spans="6:22">
      <c r="F5593" s="323">
        <f t="shared" si="172"/>
        <v>5591</v>
      </c>
      <c r="G5593" s="322"/>
      <c r="H5593" s="322"/>
      <c r="I5593" s="322"/>
      <c r="J5593" s="322"/>
      <c r="K5593" s="322"/>
      <c r="L5593" s="322"/>
      <c r="M5593" s="322"/>
      <c r="N5593" s="698"/>
      <c r="O5593" s="322"/>
      <c r="P5593" s="322"/>
      <c r="Q5593" s="322"/>
      <c r="R5593" s="322"/>
      <c r="S5593" s="322"/>
      <c r="T5593" s="322"/>
      <c r="U5593" s="322"/>
      <c r="V5593" s="270"/>
    </row>
    <row r="5594" spans="6:22">
      <c r="F5594" s="323">
        <f t="shared" si="172"/>
        <v>5592</v>
      </c>
      <c r="G5594" s="322"/>
      <c r="H5594" s="322"/>
      <c r="I5594" s="322"/>
      <c r="J5594" s="322"/>
      <c r="K5594" s="322"/>
      <c r="L5594" s="322"/>
      <c r="M5594" s="322"/>
      <c r="N5594" s="698"/>
      <c r="O5594" s="322"/>
      <c r="P5594" s="322"/>
      <c r="Q5594" s="322"/>
      <c r="R5594" s="322"/>
      <c r="S5594" s="322"/>
      <c r="T5594" s="322"/>
      <c r="U5594" s="322"/>
      <c r="V5594" s="270"/>
    </row>
    <row r="5595" spans="6:22">
      <c r="F5595" s="323">
        <f t="shared" si="172"/>
        <v>5593</v>
      </c>
      <c r="G5595" s="322"/>
      <c r="H5595" s="322"/>
      <c r="I5595" s="322"/>
      <c r="J5595" s="322"/>
      <c r="K5595" s="322"/>
      <c r="L5595" s="322"/>
      <c r="M5595" s="322"/>
      <c r="N5595" s="698"/>
      <c r="O5595" s="322"/>
      <c r="P5595" s="322"/>
      <c r="Q5595" s="322"/>
      <c r="R5595" s="322"/>
      <c r="S5595" s="322"/>
      <c r="T5595" s="322"/>
      <c r="U5595" s="322"/>
      <c r="V5595" s="270"/>
    </row>
    <row r="5596" spans="6:22">
      <c r="F5596" s="323">
        <f t="shared" si="172"/>
        <v>5594</v>
      </c>
      <c r="G5596" s="322"/>
      <c r="H5596" s="322"/>
      <c r="I5596" s="322"/>
      <c r="J5596" s="322"/>
      <c r="K5596" s="322"/>
      <c r="L5596" s="322"/>
      <c r="M5596" s="322"/>
      <c r="N5596" s="698"/>
      <c r="O5596" s="322"/>
      <c r="P5596" s="322"/>
      <c r="Q5596" s="322"/>
      <c r="R5596" s="322"/>
      <c r="S5596" s="322"/>
      <c r="T5596" s="322"/>
      <c r="U5596" s="322"/>
      <c r="V5596" s="270"/>
    </row>
    <row r="5597" spans="6:22">
      <c r="F5597" s="323">
        <f t="shared" si="172"/>
        <v>5595</v>
      </c>
      <c r="G5597" s="322"/>
      <c r="H5597" s="322"/>
      <c r="I5597" s="322"/>
      <c r="J5597" s="322"/>
      <c r="K5597" s="322"/>
      <c r="L5597" s="322"/>
      <c r="M5597" s="322"/>
      <c r="N5597" s="698"/>
      <c r="O5597" s="322"/>
      <c r="P5597" s="322"/>
      <c r="Q5597" s="322"/>
      <c r="R5597" s="322"/>
      <c r="S5597" s="322"/>
      <c r="T5597" s="322"/>
      <c r="U5597" s="322"/>
      <c r="V5597" s="270"/>
    </row>
    <row r="5598" spans="6:22">
      <c r="F5598" s="323">
        <f t="shared" si="172"/>
        <v>5596</v>
      </c>
      <c r="G5598" s="322"/>
      <c r="H5598" s="322"/>
      <c r="I5598" s="322"/>
      <c r="J5598" s="322"/>
      <c r="K5598" s="322"/>
      <c r="L5598" s="322"/>
      <c r="M5598" s="322"/>
      <c r="N5598" s="698"/>
      <c r="O5598" s="322"/>
      <c r="P5598" s="322"/>
      <c r="Q5598" s="322"/>
      <c r="R5598" s="322"/>
      <c r="S5598" s="322"/>
      <c r="T5598" s="322"/>
      <c r="U5598" s="322"/>
      <c r="V5598" s="270"/>
    </row>
    <row r="5599" spans="6:22">
      <c r="F5599" s="323">
        <f t="shared" si="172"/>
        <v>5597</v>
      </c>
      <c r="G5599" s="322"/>
      <c r="H5599" s="322"/>
      <c r="I5599" s="322"/>
      <c r="J5599" s="322"/>
      <c r="K5599" s="322"/>
      <c r="L5599" s="322"/>
      <c r="M5599" s="322"/>
      <c r="N5599" s="698"/>
      <c r="O5599" s="322"/>
      <c r="P5599" s="322"/>
      <c r="Q5599" s="322"/>
      <c r="R5599" s="322"/>
      <c r="S5599" s="322"/>
      <c r="T5599" s="322"/>
      <c r="U5599" s="322"/>
      <c r="V5599" s="270"/>
    </row>
    <row r="5600" spans="6:22">
      <c r="F5600" s="323">
        <f t="shared" si="172"/>
        <v>5598</v>
      </c>
      <c r="G5600" s="322"/>
      <c r="H5600" s="322"/>
      <c r="I5600" s="322"/>
      <c r="J5600" s="322"/>
      <c r="K5600" s="322"/>
      <c r="L5600" s="322"/>
      <c r="M5600" s="322"/>
      <c r="N5600" s="698"/>
      <c r="O5600" s="322"/>
      <c r="P5600" s="322"/>
      <c r="Q5600" s="322"/>
      <c r="R5600" s="322"/>
      <c r="S5600" s="322"/>
      <c r="T5600" s="322"/>
      <c r="U5600" s="322"/>
      <c r="V5600" s="270"/>
    </row>
    <row r="5601" spans="6:22">
      <c r="F5601" s="323">
        <f t="shared" si="172"/>
        <v>5599</v>
      </c>
      <c r="G5601" s="322"/>
      <c r="H5601" s="322"/>
      <c r="I5601" s="322"/>
      <c r="J5601" s="322"/>
      <c r="K5601" s="322"/>
      <c r="L5601" s="322"/>
      <c r="M5601" s="322"/>
      <c r="N5601" s="698"/>
      <c r="O5601" s="322"/>
      <c r="P5601" s="322"/>
      <c r="Q5601" s="322"/>
      <c r="R5601" s="322"/>
      <c r="S5601" s="322"/>
      <c r="T5601" s="322"/>
      <c r="U5601" s="322"/>
      <c r="V5601" s="270"/>
    </row>
    <row r="5602" spans="6:22">
      <c r="F5602" s="323">
        <f t="shared" si="172"/>
        <v>5600</v>
      </c>
      <c r="G5602" s="322"/>
      <c r="H5602" s="322"/>
      <c r="I5602" s="322"/>
      <c r="J5602" s="322"/>
      <c r="K5602" s="322"/>
      <c r="L5602" s="322"/>
      <c r="M5602" s="322"/>
      <c r="N5602" s="698"/>
      <c r="O5602" s="322"/>
      <c r="P5602" s="322"/>
      <c r="Q5602" s="322"/>
      <c r="R5602" s="322"/>
      <c r="S5602" s="322"/>
      <c r="T5602" s="322"/>
      <c r="U5602" s="322"/>
      <c r="V5602" s="270"/>
    </row>
    <row r="5603" spans="6:22">
      <c r="F5603" s="323">
        <f t="shared" si="172"/>
        <v>5601</v>
      </c>
      <c r="G5603" s="322"/>
      <c r="H5603" s="322"/>
      <c r="I5603" s="322"/>
      <c r="J5603" s="322"/>
      <c r="K5603" s="322"/>
      <c r="L5603" s="322"/>
      <c r="M5603" s="322"/>
      <c r="N5603" s="698"/>
      <c r="O5603" s="322"/>
      <c r="P5603" s="322"/>
      <c r="Q5603" s="322"/>
      <c r="R5603" s="322"/>
      <c r="S5603" s="322"/>
      <c r="T5603" s="322"/>
      <c r="U5603" s="322"/>
      <c r="V5603" s="270"/>
    </row>
    <row r="5604" spans="6:22">
      <c r="F5604" s="323">
        <f t="shared" si="172"/>
        <v>5602</v>
      </c>
      <c r="G5604" s="322"/>
      <c r="H5604" s="322"/>
      <c r="I5604" s="322"/>
      <c r="J5604" s="322"/>
      <c r="K5604" s="322"/>
      <c r="L5604" s="322"/>
      <c r="M5604" s="322"/>
      <c r="N5604" s="698"/>
      <c r="O5604" s="322"/>
      <c r="P5604" s="322"/>
      <c r="Q5604" s="322"/>
      <c r="R5604" s="322"/>
      <c r="S5604" s="322"/>
      <c r="T5604" s="322"/>
      <c r="U5604" s="322"/>
      <c r="V5604" s="270"/>
    </row>
    <row r="5605" spans="6:22">
      <c r="F5605" s="323">
        <f t="shared" si="172"/>
        <v>5603</v>
      </c>
      <c r="G5605" s="322"/>
      <c r="H5605" s="322"/>
      <c r="I5605" s="322"/>
      <c r="J5605" s="322"/>
      <c r="K5605" s="322"/>
      <c r="L5605" s="322"/>
      <c r="M5605" s="322"/>
      <c r="N5605" s="698"/>
      <c r="O5605" s="322"/>
      <c r="P5605" s="322"/>
      <c r="Q5605" s="322"/>
      <c r="R5605" s="322"/>
      <c r="S5605" s="322"/>
      <c r="T5605" s="322"/>
      <c r="U5605" s="322"/>
      <c r="V5605" s="270"/>
    </row>
    <row r="5606" spans="6:22">
      <c r="F5606" s="323">
        <f t="shared" si="172"/>
        <v>5604</v>
      </c>
      <c r="G5606" s="322"/>
      <c r="H5606" s="322"/>
      <c r="I5606" s="322"/>
      <c r="J5606" s="322"/>
      <c r="K5606" s="322"/>
      <c r="L5606" s="322"/>
      <c r="M5606" s="322"/>
      <c r="N5606" s="698"/>
      <c r="O5606" s="322"/>
      <c r="P5606" s="322"/>
      <c r="Q5606" s="322"/>
      <c r="R5606" s="322"/>
      <c r="S5606" s="322"/>
      <c r="T5606" s="322"/>
      <c r="U5606" s="322"/>
      <c r="V5606" s="270"/>
    </row>
    <row r="5607" spans="6:22">
      <c r="F5607" s="323">
        <f t="shared" si="172"/>
        <v>5605</v>
      </c>
      <c r="G5607" s="322"/>
      <c r="H5607" s="322"/>
      <c r="I5607" s="322"/>
      <c r="J5607" s="322"/>
      <c r="K5607" s="322"/>
      <c r="L5607" s="322"/>
      <c r="M5607" s="322"/>
      <c r="N5607" s="698"/>
      <c r="O5607" s="322"/>
      <c r="P5607" s="322"/>
      <c r="Q5607" s="322"/>
      <c r="R5607" s="322"/>
      <c r="S5607" s="322"/>
      <c r="T5607" s="322"/>
      <c r="U5607" s="322"/>
      <c r="V5607" s="270"/>
    </row>
    <row r="5608" spans="6:22">
      <c r="F5608" s="323">
        <f t="shared" si="172"/>
        <v>5606</v>
      </c>
      <c r="G5608" s="322"/>
      <c r="H5608" s="322"/>
      <c r="I5608" s="322"/>
      <c r="J5608" s="322"/>
      <c r="K5608" s="322"/>
      <c r="L5608" s="322"/>
      <c r="M5608" s="322"/>
      <c r="N5608" s="698"/>
      <c r="O5608" s="322"/>
      <c r="P5608" s="322"/>
      <c r="Q5608" s="322"/>
      <c r="R5608" s="322"/>
      <c r="S5608" s="322"/>
      <c r="T5608" s="322"/>
      <c r="U5608" s="322"/>
      <c r="V5608" s="270"/>
    </row>
    <row r="5609" spans="6:22">
      <c r="F5609" s="323">
        <f t="shared" si="172"/>
        <v>5607</v>
      </c>
      <c r="G5609" s="322"/>
      <c r="H5609" s="322"/>
      <c r="I5609" s="322"/>
      <c r="J5609" s="322"/>
      <c r="K5609" s="322"/>
      <c r="L5609" s="322"/>
      <c r="M5609" s="322"/>
      <c r="N5609" s="698"/>
      <c r="O5609" s="322"/>
      <c r="P5609" s="322"/>
      <c r="Q5609" s="322"/>
      <c r="R5609" s="322"/>
      <c r="S5609" s="322"/>
      <c r="T5609" s="322"/>
      <c r="U5609" s="322"/>
      <c r="V5609" s="270"/>
    </row>
    <row r="5610" spans="6:22">
      <c r="F5610" s="323">
        <f t="shared" si="172"/>
        <v>5608</v>
      </c>
      <c r="G5610" s="322"/>
      <c r="H5610" s="322"/>
      <c r="I5610" s="322"/>
      <c r="J5610" s="322"/>
      <c r="K5610" s="322"/>
      <c r="L5610" s="322"/>
      <c r="M5610" s="322"/>
      <c r="N5610" s="698"/>
      <c r="O5610" s="322"/>
      <c r="P5610" s="322"/>
      <c r="Q5610" s="322"/>
      <c r="R5610" s="322"/>
      <c r="S5610" s="322"/>
      <c r="T5610" s="322"/>
      <c r="U5610" s="322"/>
      <c r="V5610" s="270"/>
    </row>
    <row r="5611" spans="6:22">
      <c r="F5611" s="323">
        <f t="shared" si="172"/>
        <v>5609</v>
      </c>
      <c r="G5611" s="322"/>
      <c r="H5611" s="322"/>
      <c r="I5611" s="322"/>
      <c r="J5611" s="322"/>
      <c r="K5611" s="322"/>
      <c r="L5611" s="322"/>
      <c r="M5611" s="322"/>
      <c r="N5611" s="698"/>
      <c r="O5611" s="322"/>
      <c r="P5611" s="322"/>
      <c r="Q5611" s="322"/>
      <c r="R5611" s="322"/>
      <c r="S5611" s="322"/>
      <c r="T5611" s="322"/>
      <c r="U5611" s="322"/>
      <c r="V5611" s="270"/>
    </row>
    <row r="5612" spans="6:22">
      <c r="F5612" s="323">
        <f t="shared" si="172"/>
        <v>5610</v>
      </c>
      <c r="G5612" s="322"/>
      <c r="H5612" s="322"/>
      <c r="I5612" s="322"/>
      <c r="J5612" s="322"/>
      <c r="K5612" s="322"/>
      <c r="L5612" s="322"/>
      <c r="M5612" s="322"/>
      <c r="N5612" s="698"/>
      <c r="O5612" s="322"/>
      <c r="P5612" s="322"/>
      <c r="Q5612" s="322"/>
      <c r="R5612" s="322"/>
      <c r="S5612" s="322"/>
      <c r="T5612" s="322"/>
      <c r="U5612" s="322"/>
      <c r="V5612" s="270"/>
    </row>
    <row r="5613" spans="6:22">
      <c r="F5613" s="323">
        <f t="shared" si="172"/>
        <v>5611</v>
      </c>
      <c r="G5613" s="322"/>
      <c r="H5613" s="322"/>
      <c r="I5613" s="322"/>
      <c r="J5613" s="322"/>
      <c r="K5613" s="322"/>
      <c r="L5613" s="322"/>
      <c r="M5613" s="322"/>
      <c r="N5613" s="698"/>
      <c r="O5613" s="322"/>
      <c r="P5613" s="322"/>
      <c r="Q5613" s="322"/>
      <c r="R5613" s="322"/>
      <c r="S5613" s="322"/>
      <c r="T5613" s="322"/>
      <c r="U5613" s="322"/>
      <c r="V5613" s="270"/>
    </row>
    <row r="5614" spans="6:22">
      <c r="F5614" s="323">
        <f t="shared" si="172"/>
        <v>5612</v>
      </c>
      <c r="G5614" s="322"/>
      <c r="H5614" s="322"/>
      <c r="I5614" s="322"/>
      <c r="J5614" s="322"/>
      <c r="K5614" s="322"/>
      <c r="L5614" s="322"/>
      <c r="M5614" s="322"/>
      <c r="N5614" s="698"/>
      <c r="O5614" s="322"/>
      <c r="P5614" s="322"/>
      <c r="Q5614" s="322"/>
      <c r="R5614" s="322"/>
      <c r="S5614" s="322"/>
      <c r="T5614" s="322"/>
      <c r="U5614" s="322"/>
      <c r="V5614" s="270"/>
    </row>
    <row r="5615" spans="6:22">
      <c r="F5615" s="323">
        <f t="shared" si="172"/>
        <v>5613</v>
      </c>
      <c r="G5615" s="322"/>
      <c r="H5615" s="322"/>
      <c r="I5615" s="322"/>
      <c r="J5615" s="322"/>
      <c r="K5615" s="322"/>
      <c r="L5615" s="322"/>
      <c r="M5615" s="322"/>
      <c r="N5615" s="698"/>
      <c r="O5615" s="322"/>
      <c r="P5615" s="322"/>
      <c r="Q5615" s="322"/>
      <c r="R5615" s="322"/>
      <c r="S5615" s="322"/>
      <c r="T5615" s="322"/>
      <c r="U5615" s="322"/>
      <c r="V5615" s="270"/>
    </row>
    <row r="5616" spans="6:22">
      <c r="F5616" s="323">
        <f t="shared" si="172"/>
        <v>5614</v>
      </c>
      <c r="G5616" s="322"/>
      <c r="H5616" s="322"/>
      <c r="I5616" s="322"/>
      <c r="J5616" s="322"/>
      <c r="K5616" s="322"/>
      <c r="L5616" s="322"/>
      <c r="M5616" s="322"/>
      <c r="N5616" s="698"/>
      <c r="O5616" s="322"/>
      <c r="P5616" s="322"/>
      <c r="Q5616" s="322"/>
      <c r="R5616" s="322"/>
      <c r="S5616" s="322"/>
      <c r="T5616" s="322"/>
      <c r="U5616" s="322"/>
      <c r="V5616" s="270"/>
    </row>
    <row r="5617" spans="6:22">
      <c r="F5617" s="323">
        <f t="shared" si="172"/>
        <v>5615</v>
      </c>
      <c r="G5617" s="322"/>
      <c r="H5617" s="322"/>
      <c r="I5617" s="322"/>
      <c r="J5617" s="322"/>
      <c r="K5617" s="322"/>
      <c r="L5617" s="322"/>
      <c r="M5617" s="322"/>
      <c r="N5617" s="698"/>
      <c r="O5617" s="322"/>
      <c r="P5617" s="322"/>
      <c r="Q5617" s="322"/>
      <c r="R5617" s="322"/>
      <c r="S5617" s="322"/>
      <c r="T5617" s="322"/>
      <c r="U5617" s="322"/>
      <c r="V5617" s="270"/>
    </row>
    <row r="5618" spans="6:22">
      <c r="F5618" s="323">
        <f t="shared" si="172"/>
        <v>5616</v>
      </c>
      <c r="G5618" s="322"/>
      <c r="H5618" s="322"/>
      <c r="I5618" s="322"/>
      <c r="J5618" s="322"/>
      <c r="K5618" s="322"/>
      <c r="L5618" s="322"/>
      <c r="M5618" s="322"/>
      <c r="N5618" s="698"/>
      <c r="O5618" s="322"/>
      <c r="P5618" s="322"/>
      <c r="Q5618" s="322"/>
      <c r="R5618" s="322"/>
      <c r="S5618" s="322"/>
      <c r="T5618" s="322"/>
      <c r="U5618" s="322"/>
      <c r="V5618" s="270"/>
    </row>
    <row r="5619" spans="6:22">
      <c r="F5619" s="323">
        <f t="shared" si="172"/>
        <v>5617</v>
      </c>
      <c r="G5619" s="322"/>
      <c r="H5619" s="322"/>
      <c r="I5619" s="322"/>
      <c r="J5619" s="322"/>
      <c r="K5619" s="322"/>
      <c r="L5619" s="322"/>
      <c r="M5619" s="322"/>
      <c r="N5619" s="698"/>
      <c r="O5619" s="322"/>
      <c r="P5619" s="322"/>
      <c r="Q5619" s="322"/>
      <c r="R5619" s="322"/>
      <c r="S5619" s="322"/>
      <c r="T5619" s="322"/>
      <c r="U5619" s="322"/>
      <c r="V5619" s="270"/>
    </row>
    <row r="5620" spans="6:22">
      <c r="F5620" s="323">
        <f t="shared" si="172"/>
        <v>5618</v>
      </c>
      <c r="G5620" s="322"/>
      <c r="H5620" s="322"/>
      <c r="I5620" s="322"/>
      <c r="J5620" s="322"/>
      <c r="K5620" s="322"/>
      <c r="L5620" s="322"/>
      <c r="M5620" s="322"/>
      <c r="N5620" s="698"/>
      <c r="O5620" s="322"/>
      <c r="P5620" s="322"/>
      <c r="Q5620" s="322"/>
      <c r="R5620" s="322"/>
      <c r="S5620" s="322"/>
      <c r="T5620" s="322"/>
      <c r="U5620" s="322"/>
      <c r="V5620" s="270"/>
    </row>
    <row r="5621" spans="6:22">
      <c r="F5621" s="323">
        <f t="shared" si="172"/>
        <v>5619</v>
      </c>
      <c r="G5621" s="322"/>
      <c r="H5621" s="322"/>
      <c r="I5621" s="322"/>
      <c r="J5621" s="322"/>
      <c r="K5621" s="322"/>
      <c r="L5621" s="322"/>
      <c r="M5621" s="322"/>
      <c r="N5621" s="698"/>
      <c r="O5621" s="322"/>
      <c r="P5621" s="322"/>
      <c r="Q5621" s="322"/>
      <c r="R5621" s="322"/>
      <c r="S5621" s="322"/>
      <c r="T5621" s="322"/>
      <c r="U5621" s="322"/>
      <c r="V5621" s="270"/>
    </row>
    <row r="5622" spans="6:22">
      <c r="F5622" s="323">
        <f t="shared" si="172"/>
        <v>5620</v>
      </c>
      <c r="G5622" s="322"/>
      <c r="H5622" s="322"/>
      <c r="I5622" s="322"/>
      <c r="J5622" s="322"/>
      <c r="K5622" s="322"/>
      <c r="L5622" s="322"/>
      <c r="M5622" s="322"/>
      <c r="N5622" s="698"/>
      <c r="O5622" s="322"/>
      <c r="P5622" s="322"/>
      <c r="Q5622" s="322"/>
      <c r="R5622" s="322"/>
      <c r="S5622" s="322"/>
      <c r="T5622" s="322"/>
      <c r="U5622" s="322"/>
      <c r="V5622" s="270"/>
    </row>
    <row r="5623" spans="6:22">
      <c r="F5623" s="323">
        <f t="shared" si="172"/>
        <v>5621</v>
      </c>
      <c r="G5623" s="322"/>
      <c r="H5623" s="322"/>
      <c r="I5623" s="322"/>
      <c r="J5623" s="322"/>
      <c r="K5623" s="322"/>
      <c r="L5623" s="322"/>
      <c r="M5623" s="322"/>
      <c r="N5623" s="698"/>
      <c r="O5623" s="322"/>
      <c r="P5623" s="322"/>
      <c r="Q5623" s="322"/>
      <c r="R5623" s="322"/>
      <c r="S5623" s="322"/>
      <c r="T5623" s="322"/>
      <c r="U5623" s="322"/>
      <c r="V5623" s="270"/>
    </row>
    <row r="5624" spans="6:22">
      <c r="F5624" s="323">
        <f t="shared" si="172"/>
        <v>5622</v>
      </c>
      <c r="G5624" s="322"/>
      <c r="H5624" s="322"/>
      <c r="I5624" s="322"/>
      <c r="J5624" s="322"/>
      <c r="K5624" s="322"/>
      <c r="L5624" s="322"/>
      <c r="M5624" s="322"/>
      <c r="N5624" s="698"/>
      <c r="O5624" s="322"/>
      <c r="P5624" s="322"/>
      <c r="Q5624" s="322"/>
      <c r="R5624" s="322"/>
      <c r="S5624" s="322"/>
      <c r="T5624" s="322"/>
      <c r="U5624" s="322"/>
      <c r="V5624" s="270"/>
    </row>
    <row r="5625" spans="6:22">
      <c r="F5625" s="323">
        <f t="shared" si="172"/>
        <v>5623</v>
      </c>
      <c r="G5625" s="322"/>
      <c r="H5625" s="322"/>
      <c r="I5625" s="322"/>
      <c r="J5625" s="322"/>
      <c r="K5625" s="322"/>
      <c r="L5625" s="322"/>
      <c r="M5625" s="322"/>
      <c r="N5625" s="698"/>
      <c r="O5625" s="322"/>
      <c r="P5625" s="322"/>
      <c r="Q5625" s="322"/>
      <c r="R5625" s="322"/>
      <c r="S5625" s="322"/>
      <c r="T5625" s="322"/>
      <c r="U5625" s="322"/>
      <c r="V5625" s="270"/>
    </row>
    <row r="5626" spans="6:22">
      <c r="F5626" s="323">
        <f t="shared" si="172"/>
        <v>5624</v>
      </c>
      <c r="G5626" s="322"/>
      <c r="H5626" s="322"/>
      <c r="I5626" s="322"/>
      <c r="J5626" s="322"/>
      <c r="K5626" s="322"/>
      <c r="L5626" s="322"/>
      <c r="M5626" s="322"/>
      <c r="N5626" s="698"/>
      <c r="O5626" s="322"/>
      <c r="P5626" s="322"/>
      <c r="Q5626" s="322"/>
      <c r="R5626" s="322"/>
      <c r="S5626" s="322"/>
      <c r="T5626" s="322"/>
      <c r="U5626" s="322"/>
      <c r="V5626" s="270"/>
    </row>
    <row r="5627" spans="6:22">
      <c r="F5627" s="323">
        <f t="shared" si="172"/>
        <v>5625</v>
      </c>
      <c r="G5627" s="322"/>
      <c r="H5627" s="322"/>
      <c r="I5627" s="322"/>
      <c r="J5627" s="322"/>
      <c r="K5627" s="322"/>
      <c r="L5627" s="322"/>
      <c r="M5627" s="322"/>
      <c r="N5627" s="698"/>
      <c r="O5627" s="322"/>
      <c r="P5627" s="322"/>
      <c r="Q5627" s="322"/>
      <c r="R5627" s="322"/>
      <c r="S5627" s="322"/>
      <c r="T5627" s="322"/>
      <c r="U5627" s="322"/>
      <c r="V5627" s="270"/>
    </row>
    <row r="5628" spans="6:22">
      <c r="F5628" s="323">
        <f t="shared" si="172"/>
        <v>5626</v>
      </c>
      <c r="G5628" s="322"/>
      <c r="H5628" s="322"/>
      <c r="I5628" s="322"/>
      <c r="J5628" s="322"/>
      <c r="K5628" s="322"/>
      <c r="L5628" s="322"/>
      <c r="M5628" s="322"/>
      <c r="N5628" s="698"/>
      <c r="O5628" s="322"/>
      <c r="P5628" s="322"/>
      <c r="Q5628" s="322"/>
      <c r="R5628" s="322"/>
      <c r="S5628" s="322"/>
      <c r="T5628" s="322"/>
      <c r="U5628" s="322"/>
      <c r="V5628" s="270"/>
    </row>
    <row r="5629" spans="6:22">
      <c r="F5629" s="323">
        <f t="shared" si="172"/>
        <v>5627</v>
      </c>
      <c r="G5629" s="322"/>
      <c r="H5629" s="322"/>
      <c r="I5629" s="322"/>
      <c r="J5629" s="322"/>
      <c r="K5629" s="322"/>
      <c r="L5629" s="322"/>
      <c r="M5629" s="322"/>
      <c r="N5629" s="698"/>
      <c r="O5629" s="322"/>
      <c r="P5629" s="322"/>
      <c r="Q5629" s="322"/>
      <c r="R5629" s="322"/>
      <c r="S5629" s="322"/>
      <c r="T5629" s="322"/>
      <c r="U5629" s="322"/>
      <c r="V5629" s="270"/>
    </row>
    <row r="5630" spans="6:22">
      <c r="F5630" s="323">
        <f t="shared" si="172"/>
        <v>5628</v>
      </c>
      <c r="G5630" s="322"/>
      <c r="H5630" s="322"/>
      <c r="I5630" s="322"/>
      <c r="J5630" s="322"/>
      <c r="K5630" s="322"/>
      <c r="L5630" s="322"/>
      <c r="M5630" s="322"/>
      <c r="N5630" s="698"/>
      <c r="O5630" s="322"/>
      <c r="P5630" s="322"/>
      <c r="Q5630" s="322"/>
      <c r="R5630" s="322"/>
      <c r="S5630" s="322"/>
      <c r="T5630" s="322"/>
      <c r="U5630" s="322"/>
      <c r="V5630" s="270"/>
    </row>
    <row r="5631" spans="6:22">
      <c r="F5631" s="323">
        <f t="shared" si="172"/>
        <v>5629</v>
      </c>
      <c r="G5631" s="322"/>
      <c r="H5631" s="322"/>
      <c r="I5631" s="322"/>
      <c r="J5631" s="322"/>
      <c r="K5631" s="322"/>
      <c r="L5631" s="322"/>
      <c r="M5631" s="322"/>
      <c r="N5631" s="698"/>
      <c r="O5631" s="322"/>
      <c r="P5631" s="322"/>
      <c r="Q5631" s="322"/>
      <c r="R5631" s="322"/>
      <c r="S5631" s="322"/>
      <c r="T5631" s="322"/>
      <c r="U5631" s="322"/>
      <c r="V5631" s="270"/>
    </row>
    <row r="5632" spans="6:22">
      <c r="F5632" s="323">
        <f t="shared" si="172"/>
        <v>5630</v>
      </c>
      <c r="G5632" s="322"/>
      <c r="H5632" s="322"/>
      <c r="I5632" s="322"/>
      <c r="J5632" s="322"/>
      <c r="K5632" s="322"/>
      <c r="L5632" s="322"/>
      <c r="M5632" s="322"/>
      <c r="N5632" s="698"/>
      <c r="O5632" s="322"/>
      <c r="P5632" s="322"/>
      <c r="Q5632" s="322"/>
      <c r="R5632" s="322"/>
      <c r="S5632" s="322"/>
      <c r="T5632" s="322"/>
      <c r="U5632" s="322"/>
      <c r="V5632" s="270"/>
    </row>
    <row r="5633" spans="6:22">
      <c r="F5633" s="323">
        <f t="shared" si="172"/>
        <v>5631</v>
      </c>
      <c r="G5633" s="322"/>
      <c r="H5633" s="322"/>
      <c r="I5633" s="322"/>
      <c r="J5633" s="322"/>
      <c r="K5633" s="322"/>
      <c r="L5633" s="322"/>
      <c r="M5633" s="322"/>
      <c r="N5633" s="698"/>
      <c r="O5633" s="322"/>
      <c r="P5633" s="322"/>
      <c r="Q5633" s="322"/>
      <c r="R5633" s="322"/>
      <c r="S5633" s="322"/>
      <c r="T5633" s="322"/>
      <c r="U5633" s="322"/>
      <c r="V5633" s="270"/>
    </row>
    <row r="5634" spans="6:22">
      <c r="F5634" s="323">
        <f t="shared" si="172"/>
        <v>5632</v>
      </c>
      <c r="G5634" s="322"/>
      <c r="H5634" s="322"/>
      <c r="I5634" s="322"/>
      <c r="J5634" s="322"/>
      <c r="K5634" s="322"/>
      <c r="L5634" s="322"/>
      <c r="M5634" s="322"/>
      <c r="N5634" s="698"/>
      <c r="O5634" s="322"/>
      <c r="P5634" s="322"/>
      <c r="Q5634" s="322"/>
      <c r="R5634" s="322"/>
      <c r="S5634" s="322"/>
      <c r="T5634" s="322"/>
      <c r="U5634" s="322"/>
      <c r="V5634" s="270"/>
    </row>
    <row r="5635" spans="6:22">
      <c r="F5635" s="323">
        <f t="shared" si="172"/>
        <v>5633</v>
      </c>
      <c r="G5635" s="322"/>
      <c r="H5635" s="322"/>
      <c r="I5635" s="322"/>
      <c r="J5635" s="322"/>
      <c r="K5635" s="322"/>
      <c r="L5635" s="322"/>
      <c r="M5635" s="322"/>
      <c r="N5635" s="698"/>
      <c r="O5635" s="322"/>
      <c r="P5635" s="322"/>
      <c r="Q5635" s="322"/>
      <c r="R5635" s="322"/>
      <c r="S5635" s="322"/>
      <c r="T5635" s="322"/>
      <c r="U5635" s="322"/>
      <c r="V5635" s="270"/>
    </row>
    <row r="5636" spans="6:22">
      <c r="F5636" s="323">
        <f t="shared" si="172"/>
        <v>5634</v>
      </c>
      <c r="G5636" s="322"/>
      <c r="H5636" s="322"/>
      <c r="I5636" s="322"/>
      <c r="J5636" s="322"/>
      <c r="K5636" s="322"/>
      <c r="L5636" s="322"/>
      <c r="M5636" s="322"/>
      <c r="N5636" s="698"/>
      <c r="O5636" s="322"/>
      <c r="P5636" s="322"/>
      <c r="Q5636" s="322"/>
      <c r="R5636" s="322"/>
      <c r="S5636" s="322"/>
      <c r="T5636" s="322"/>
      <c r="U5636" s="322"/>
      <c r="V5636" s="270"/>
    </row>
    <row r="5637" spans="6:22">
      <c r="F5637" s="323">
        <f t="shared" ref="F5637:F5700" si="173">ROW()-2</f>
        <v>5635</v>
      </c>
      <c r="G5637" s="322"/>
      <c r="H5637" s="322"/>
      <c r="I5637" s="322"/>
      <c r="J5637" s="322"/>
      <c r="K5637" s="322"/>
      <c r="L5637" s="322"/>
      <c r="M5637" s="322"/>
      <c r="N5637" s="698"/>
      <c r="O5637" s="322"/>
      <c r="P5637" s="322"/>
      <c r="Q5637" s="322"/>
      <c r="R5637" s="322"/>
      <c r="S5637" s="322"/>
      <c r="T5637" s="322"/>
      <c r="U5637" s="322"/>
      <c r="V5637" s="270"/>
    </row>
    <row r="5638" spans="6:22">
      <c r="F5638" s="323">
        <f t="shared" si="173"/>
        <v>5636</v>
      </c>
      <c r="G5638" s="322"/>
      <c r="H5638" s="322"/>
      <c r="I5638" s="322"/>
      <c r="J5638" s="322"/>
      <c r="K5638" s="322"/>
      <c r="L5638" s="322"/>
      <c r="M5638" s="322"/>
      <c r="N5638" s="698"/>
      <c r="O5638" s="322"/>
      <c r="P5638" s="322"/>
      <c r="Q5638" s="322"/>
      <c r="R5638" s="322"/>
      <c r="S5638" s="322"/>
      <c r="T5638" s="322"/>
      <c r="U5638" s="322"/>
      <c r="V5638" s="270"/>
    </row>
    <row r="5639" spans="6:22">
      <c r="F5639" s="323">
        <f t="shared" si="173"/>
        <v>5637</v>
      </c>
      <c r="G5639" s="322"/>
      <c r="H5639" s="322"/>
      <c r="I5639" s="322"/>
      <c r="J5639" s="322"/>
      <c r="K5639" s="322"/>
      <c r="L5639" s="322"/>
      <c r="M5639" s="322"/>
      <c r="N5639" s="698"/>
      <c r="O5639" s="322"/>
      <c r="P5639" s="322"/>
      <c r="Q5639" s="322"/>
      <c r="R5639" s="322"/>
      <c r="S5639" s="322"/>
      <c r="T5639" s="322"/>
      <c r="U5639" s="322"/>
      <c r="V5639" s="270"/>
    </row>
    <row r="5640" spans="6:22">
      <c r="F5640" s="323">
        <f t="shared" si="173"/>
        <v>5638</v>
      </c>
      <c r="G5640" s="322"/>
      <c r="H5640" s="322"/>
      <c r="I5640" s="322"/>
      <c r="J5640" s="322"/>
      <c r="K5640" s="322"/>
      <c r="L5640" s="322"/>
      <c r="M5640" s="322"/>
      <c r="N5640" s="698"/>
      <c r="O5640" s="322"/>
      <c r="P5640" s="322"/>
      <c r="Q5640" s="322"/>
      <c r="R5640" s="322"/>
      <c r="S5640" s="322"/>
      <c r="T5640" s="322"/>
      <c r="U5640" s="322"/>
      <c r="V5640" s="270"/>
    </row>
    <row r="5641" spans="6:22">
      <c r="F5641" s="323">
        <f t="shared" si="173"/>
        <v>5639</v>
      </c>
      <c r="G5641" s="322"/>
      <c r="H5641" s="322"/>
      <c r="I5641" s="322"/>
      <c r="J5641" s="322"/>
      <c r="K5641" s="322"/>
      <c r="L5641" s="322"/>
      <c r="M5641" s="322"/>
      <c r="N5641" s="698"/>
      <c r="O5641" s="322"/>
      <c r="P5641" s="322"/>
      <c r="Q5641" s="322"/>
      <c r="R5641" s="322"/>
      <c r="S5641" s="322"/>
      <c r="T5641" s="322"/>
      <c r="U5641" s="322"/>
      <c r="V5641" s="270"/>
    </row>
    <row r="5642" spans="6:22">
      <c r="F5642" s="323">
        <f t="shared" si="173"/>
        <v>5640</v>
      </c>
      <c r="G5642" s="322"/>
      <c r="H5642" s="322"/>
      <c r="I5642" s="322"/>
      <c r="J5642" s="322"/>
      <c r="K5642" s="322"/>
      <c r="L5642" s="322"/>
      <c r="M5642" s="322"/>
      <c r="N5642" s="698"/>
      <c r="O5642" s="322"/>
      <c r="P5642" s="322"/>
      <c r="Q5642" s="322"/>
      <c r="R5642" s="322"/>
      <c r="S5642" s="322"/>
      <c r="T5642" s="322"/>
      <c r="U5642" s="322"/>
      <c r="V5642" s="270"/>
    </row>
    <row r="5643" spans="6:22">
      <c r="F5643" s="323">
        <f t="shared" si="173"/>
        <v>5641</v>
      </c>
      <c r="G5643" s="322"/>
      <c r="H5643" s="322"/>
      <c r="I5643" s="322"/>
      <c r="J5643" s="322"/>
      <c r="K5643" s="322"/>
      <c r="L5643" s="322"/>
      <c r="M5643" s="322"/>
      <c r="N5643" s="698"/>
      <c r="O5643" s="322"/>
      <c r="P5643" s="322"/>
      <c r="Q5643" s="322"/>
      <c r="R5643" s="322"/>
      <c r="S5643" s="322"/>
      <c r="T5643" s="322"/>
      <c r="U5643" s="322"/>
      <c r="V5643" s="270"/>
    </row>
    <row r="5644" spans="6:22">
      <c r="F5644" s="323">
        <f t="shared" si="173"/>
        <v>5642</v>
      </c>
      <c r="G5644" s="322"/>
      <c r="H5644" s="322"/>
      <c r="I5644" s="322"/>
      <c r="J5644" s="322"/>
      <c r="K5644" s="322"/>
      <c r="L5644" s="322"/>
      <c r="M5644" s="322"/>
      <c r="N5644" s="698"/>
      <c r="O5644" s="322"/>
      <c r="P5644" s="322"/>
      <c r="Q5644" s="322"/>
      <c r="R5644" s="322"/>
      <c r="S5644" s="322"/>
      <c r="T5644" s="322"/>
      <c r="U5644" s="322"/>
      <c r="V5644" s="270"/>
    </row>
    <row r="5645" spans="6:22">
      <c r="F5645" s="323">
        <f t="shared" si="173"/>
        <v>5643</v>
      </c>
      <c r="G5645" s="322"/>
      <c r="H5645" s="322"/>
      <c r="I5645" s="322"/>
      <c r="J5645" s="322"/>
      <c r="K5645" s="322"/>
      <c r="L5645" s="322"/>
      <c r="M5645" s="322"/>
      <c r="N5645" s="698"/>
      <c r="O5645" s="322"/>
      <c r="P5645" s="322"/>
      <c r="Q5645" s="322"/>
      <c r="R5645" s="322"/>
      <c r="S5645" s="322"/>
      <c r="T5645" s="322"/>
      <c r="U5645" s="322"/>
      <c r="V5645" s="270"/>
    </row>
    <row r="5646" spans="6:22">
      <c r="F5646" s="323">
        <f t="shared" si="173"/>
        <v>5644</v>
      </c>
      <c r="G5646" s="322"/>
      <c r="H5646" s="322"/>
      <c r="I5646" s="322"/>
      <c r="J5646" s="322"/>
      <c r="K5646" s="322"/>
      <c r="L5646" s="322"/>
      <c r="M5646" s="322"/>
      <c r="N5646" s="698"/>
      <c r="O5646" s="322"/>
      <c r="P5646" s="322"/>
      <c r="Q5646" s="322"/>
      <c r="R5646" s="322"/>
      <c r="S5646" s="322"/>
      <c r="T5646" s="322"/>
      <c r="U5646" s="322"/>
      <c r="V5646" s="270"/>
    </row>
    <row r="5647" spans="6:22">
      <c r="F5647" s="323">
        <f t="shared" si="173"/>
        <v>5645</v>
      </c>
      <c r="G5647" s="322"/>
      <c r="H5647" s="322"/>
      <c r="I5647" s="322"/>
      <c r="J5647" s="322"/>
      <c r="K5647" s="322"/>
      <c r="L5647" s="322"/>
      <c r="M5647" s="322"/>
      <c r="N5647" s="698"/>
      <c r="O5647" s="322"/>
      <c r="P5647" s="322"/>
      <c r="Q5647" s="322"/>
      <c r="R5647" s="322"/>
      <c r="S5647" s="322"/>
      <c r="T5647" s="322"/>
      <c r="U5647" s="322"/>
      <c r="V5647" s="270"/>
    </row>
    <row r="5648" spans="6:22">
      <c r="F5648" s="323">
        <f t="shared" si="173"/>
        <v>5646</v>
      </c>
      <c r="G5648" s="322"/>
      <c r="H5648" s="322"/>
      <c r="I5648" s="322"/>
      <c r="J5648" s="322"/>
      <c r="K5648" s="322"/>
      <c r="L5648" s="322"/>
      <c r="M5648" s="322"/>
      <c r="N5648" s="698"/>
      <c r="O5648" s="322"/>
      <c r="P5648" s="322"/>
      <c r="Q5648" s="322"/>
      <c r="R5648" s="322"/>
      <c r="S5648" s="322"/>
      <c r="T5648" s="322"/>
      <c r="U5648" s="322"/>
      <c r="V5648" s="270"/>
    </row>
    <row r="5649" spans="6:22">
      <c r="F5649" s="323">
        <f t="shared" si="173"/>
        <v>5647</v>
      </c>
      <c r="G5649" s="322"/>
      <c r="H5649" s="322"/>
      <c r="I5649" s="322"/>
      <c r="J5649" s="322"/>
      <c r="K5649" s="322"/>
      <c r="L5649" s="322"/>
      <c r="M5649" s="322"/>
      <c r="N5649" s="698"/>
      <c r="O5649" s="322"/>
      <c r="P5649" s="322"/>
      <c r="Q5649" s="322"/>
      <c r="R5649" s="322"/>
      <c r="S5649" s="322"/>
      <c r="T5649" s="322"/>
      <c r="U5649" s="322"/>
      <c r="V5649" s="270"/>
    </row>
    <row r="5650" spans="6:22">
      <c r="F5650" s="323">
        <f t="shared" si="173"/>
        <v>5648</v>
      </c>
      <c r="G5650" s="322"/>
      <c r="H5650" s="322"/>
      <c r="I5650" s="322"/>
      <c r="J5650" s="322"/>
      <c r="K5650" s="322"/>
      <c r="L5650" s="322"/>
      <c r="M5650" s="322"/>
      <c r="N5650" s="698"/>
      <c r="O5650" s="322"/>
      <c r="P5650" s="322"/>
      <c r="Q5650" s="322"/>
      <c r="R5650" s="322"/>
      <c r="S5650" s="322"/>
      <c r="T5650" s="322"/>
      <c r="U5650" s="322"/>
      <c r="V5650" s="270"/>
    </row>
    <row r="5651" spans="6:22">
      <c r="F5651" s="323">
        <f t="shared" si="173"/>
        <v>5649</v>
      </c>
      <c r="G5651" s="322"/>
      <c r="H5651" s="322"/>
      <c r="I5651" s="322"/>
      <c r="J5651" s="322"/>
      <c r="K5651" s="322"/>
      <c r="L5651" s="322"/>
      <c r="M5651" s="322"/>
      <c r="N5651" s="698"/>
      <c r="O5651" s="322"/>
      <c r="P5651" s="322"/>
      <c r="Q5651" s="322"/>
      <c r="R5651" s="322"/>
      <c r="S5651" s="322"/>
      <c r="T5651" s="322"/>
      <c r="U5651" s="322"/>
      <c r="V5651" s="270"/>
    </row>
    <row r="5652" spans="6:22">
      <c r="F5652" s="323">
        <f t="shared" si="173"/>
        <v>5650</v>
      </c>
      <c r="G5652" s="322"/>
      <c r="H5652" s="322"/>
      <c r="I5652" s="322"/>
      <c r="J5652" s="322"/>
      <c r="K5652" s="322"/>
      <c r="L5652" s="322"/>
      <c r="M5652" s="322"/>
      <c r="N5652" s="698"/>
      <c r="O5652" s="322"/>
      <c r="P5652" s="322"/>
      <c r="Q5652" s="322"/>
      <c r="R5652" s="322"/>
      <c r="S5652" s="322"/>
      <c r="T5652" s="322"/>
      <c r="U5652" s="322"/>
      <c r="V5652" s="270"/>
    </row>
    <row r="5653" spans="6:22">
      <c r="F5653" s="323">
        <f t="shared" si="173"/>
        <v>5651</v>
      </c>
      <c r="G5653" s="322"/>
      <c r="H5653" s="322"/>
      <c r="I5653" s="322"/>
      <c r="J5653" s="322"/>
      <c r="K5653" s="322"/>
      <c r="L5653" s="322"/>
      <c r="M5653" s="322"/>
      <c r="N5653" s="698"/>
      <c r="O5653" s="322"/>
      <c r="P5653" s="322"/>
      <c r="Q5653" s="322"/>
      <c r="R5653" s="322"/>
      <c r="S5653" s="322"/>
      <c r="T5653" s="322"/>
      <c r="U5653" s="322"/>
      <c r="V5653" s="270"/>
    </row>
    <row r="5654" spans="6:22">
      <c r="F5654" s="323">
        <f t="shared" si="173"/>
        <v>5652</v>
      </c>
      <c r="G5654" s="322"/>
      <c r="H5654" s="322"/>
      <c r="I5654" s="322"/>
      <c r="J5654" s="322"/>
      <c r="K5654" s="322"/>
      <c r="L5654" s="322"/>
      <c r="M5654" s="322"/>
      <c r="N5654" s="698"/>
      <c r="O5654" s="322"/>
      <c r="P5654" s="322"/>
      <c r="Q5654" s="322"/>
      <c r="R5654" s="322"/>
      <c r="S5654" s="322"/>
      <c r="T5654" s="322"/>
      <c r="U5654" s="322"/>
      <c r="V5654" s="270"/>
    </row>
    <row r="5655" spans="6:22">
      <c r="F5655" s="323">
        <f t="shared" si="173"/>
        <v>5653</v>
      </c>
      <c r="G5655" s="322"/>
      <c r="H5655" s="322"/>
      <c r="I5655" s="322"/>
      <c r="J5655" s="322"/>
      <c r="K5655" s="322"/>
      <c r="L5655" s="322"/>
      <c r="M5655" s="322"/>
      <c r="N5655" s="698"/>
      <c r="O5655" s="322"/>
      <c r="P5655" s="322"/>
      <c r="Q5655" s="322"/>
      <c r="R5655" s="322"/>
      <c r="S5655" s="322"/>
      <c r="T5655" s="322"/>
      <c r="U5655" s="322"/>
      <c r="V5655" s="270"/>
    </row>
    <row r="5656" spans="6:22">
      <c r="F5656" s="323">
        <f t="shared" si="173"/>
        <v>5654</v>
      </c>
      <c r="G5656" s="322"/>
      <c r="H5656" s="322"/>
      <c r="I5656" s="322"/>
      <c r="J5656" s="322"/>
      <c r="K5656" s="322"/>
      <c r="L5656" s="322"/>
      <c r="M5656" s="322"/>
      <c r="N5656" s="698"/>
      <c r="O5656" s="322"/>
      <c r="P5656" s="322"/>
      <c r="Q5656" s="322"/>
      <c r="R5656" s="322"/>
      <c r="S5656" s="322"/>
      <c r="T5656" s="322"/>
      <c r="U5656" s="322"/>
      <c r="V5656" s="270"/>
    </row>
    <row r="5657" spans="6:22">
      <c r="F5657" s="323">
        <f t="shared" si="173"/>
        <v>5655</v>
      </c>
      <c r="G5657" s="322"/>
      <c r="H5657" s="322"/>
      <c r="I5657" s="322"/>
      <c r="J5657" s="322"/>
      <c r="K5657" s="322"/>
      <c r="L5657" s="322"/>
      <c r="M5657" s="322"/>
      <c r="N5657" s="698"/>
      <c r="O5657" s="322"/>
      <c r="P5657" s="322"/>
      <c r="Q5657" s="322"/>
      <c r="R5657" s="322"/>
      <c r="S5657" s="322"/>
      <c r="T5657" s="322"/>
      <c r="U5657" s="322"/>
      <c r="V5657" s="270"/>
    </row>
    <row r="5658" spans="6:22">
      <c r="F5658" s="323">
        <f t="shared" si="173"/>
        <v>5656</v>
      </c>
      <c r="G5658" s="322"/>
      <c r="H5658" s="322"/>
      <c r="I5658" s="322"/>
      <c r="J5658" s="322"/>
      <c r="K5658" s="322"/>
      <c r="L5658" s="322"/>
      <c r="M5658" s="322"/>
      <c r="N5658" s="698"/>
      <c r="O5658" s="322"/>
      <c r="P5658" s="322"/>
      <c r="Q5658" s="322"/>
      <c r="R5658" s="322"/>
      <c r="S5658" s="322"/>
      <c r="T5658" s="322"/>
      <c r="U5658" s="322"/>
      <c r="V5658" s="270"/>
    </row>
    <row r="5659" spans="6:22">
      <c r="F5659" s="323">
        <f t="shared" si="173"/>
        <v>5657</v>
      </c>
      <c r="G5659" s="322"/>
      <c r="H5659" s="322"/>
      <c r="I5659" s="322"/>
      <c r="J5659" s="322"/>
      <c r="K5659" s="322"/>
      <c r="L5659" s="322"/>
      <c r="M5659" s="322"/>
      <c r="N5659" s="698"/>
      <c r="O5659" s="322"/>
      <c r="P5659" s="322"/>
      <c r="Q5659" s="322"/>
      <c r="R5659" s="322"/>
      <c r="S5659" s="322"/>
      <c r="T5659" s="322"/>
      <c r="U5659" s="322"/>
      <c r="V5659" s="270"/>
    </row>
    <row r="5660" spans="6:22">
      <c r="F5660" s="323">
        <f t="shared" si="173"/>
        <v>5658</v>
      </c>
      <c r="G5660" s="322"/>
      <c r="H5660" s="322"/>
      <c r="I5660" s="322"/>
      <c r="J5660" s="322"/>
      <c r="K5660" s="322"/>
      <c r="L5660" s="322"/>
      <c r="M5660" s="322"/>
      <c r="N5660" s="698"/>
      <c r="O5660" s="322"/>
      <c r="P5660" s="322"/>
      <c r="Q5660" s="322"/>
      <c r="R5660" s="322"/>
      <c r="S5660" s="322"/>
      <c r="T5660" s="322"/>
      <c r="U5660" s="322"/>
      <c r="V5660" s="270"/>
    </row>
    <row r="5661" spans="6:22">
      <c r="F5661" s="323">
        <f t="shared" si="173"/>
        <v>5659</v>
      </c>
      <c r="G5661" s="322"/>
      <c r="H5661" s="322"/>
      <c r="I5661" s="322"/>
      <c r="J5661" s="322"/>
      <c r="K5661" s="322"/>
      <c r="L5661" s="322"/>
      <c r="M5661" s="322"/>
      <c r="N5661" s="698"/>
      <c r="O5661" s="322"/>
      <c r="P5661" s="322"/>
      <c r="Q5661" s="322"/>
      <c r="R5661" s="322"/>
      <c r="S5661" s="322"/>
      <c r="T5661" s="322"/>
      <c r="U5661" s="322"/>
      <c r="V5661" s="270"/>
    </row>
    <row r="5662" spans="6:22">
      <c r="F5662" s="323">
        <f t="shared" si="173"/>
        <v>5660</v>
      </c>
      <c r="G5662" s="322"/>
      <c r="H5662" s="322"/>
      <c r="I5662" s="322"/>
      <c r="J5662" s="322"/>
      <c r="K5662" s="322"/>
      <c r="L5662" s="322"/>
      <c r="M5662" s="322"/>
      <c r="N5662" s="698"/>
      <c r="O5662" s="322"/>
      <c r="P5662" s="322"/>
      <c r="Q5662" s="322"/>
      <c r="R5662" s="322"/>
      <c r="S5662" s="322"/>
      <c r="T5662" s="322"/>
      <c r="U5662" s="322"/>
      <c r="V5662" s="270"/>
    </row>
    <row r="5663" spans="6:22">
      <c r="F5663" s="323">
        <f t="shared" si="173"/>
        <v>5661</v>
      </c>
      <c r="G5663" s="322"/>
      <c r="H5663" s="322"/>
      <c r="I5663" s="322"/>
      <c r="J5663" s="322"/>
      <c r="K5663" s="322"/>
      <c r="L5663" s="322"/>
      <c r="M5663" s="322"/>
      <c r="N5663" s="698"/>
      <c r="O5663" s="322"/>
      <c r="P5663" s="322"/>
      <c r="Q5663" s="322"/>
      <c r="R5663" s="322"/>
      <c r="S5663" s="322"/>
      <c r="T5663" s="322"/>
      <c r="U5663" s="322"/>
      <c r="V5663" s="270"/>
    </row>
    <row r="5664" spans="6:22">
      <c r="F5664" s="323">
        <f t="shared" si="173"/>
        <v>5662</v>
      </c>
      <c r="G5664" s="322"/>
      <c r="H5664" s="322"/>
      <c r="I5664" s="322"/>
      <c r="J5664" s="322"/>
      <c r="K5664" s="322"/>
      <c r="L5664" s="322"/>
      <c r="M5664" s="322"/>
      <c r="N5664" s="698"/>
      <c r="O5664" s="322"/>
      <c r="P5664" s="322"/>
      <c r="Q5664" s="322"/>
      <c r="R5664" s="322"/>
      <c r="S5664" s="322"/>
      <c r="T5664" s="322"/>
      <c r="U5664" s="322"/>
      <c r="V5664" s="270"/>
    </row>
    <row r="5665" spans="6:22">
      <c r="F5665" s="323">
        <f t="shared" si="173"/>
        <v>5663</v>
      </c>
      <c r="G5665" s="322"/>
      <c r="H5665" s="322"/>
      <c r="I5665" s="322"/>
      <c r="J5665" s="322"/>
      <c r="K5665" s="322"/>
      <c r="L5665" s="322"/>
      <c r="M5665" s="322"/>
      <c r="N5665" s="698"/>
      <c r="O5665" s="322"/>
      <c r="P5665" s="322"/>
      <c r="Q5665" s="322"/>
      <c r="R5665" s="322"/>
      <c r="S5665" s="322"/>
      <c r="T5665" s="322"/>
      <c r="U5665" s="322"/>
      <c r="V5665" s="270"/>
    </row>
    <row r="5666" spans="6:22">
      <c r="F5666" s="323">
        <f t="shared" si="173"/>
        <v>5664</v>
      </c>
      <c r="G5666" s="322"/>
      <c r="H5666" s="322"/>
      <c r="I5666" s="322"/>
      <c r="J5666" s="322"/>
      <c r="K5666" s="322"/>
      <c r="L5666" s="322"/>
      <c r="M5666" s="322"/>
      <c r="N5666" s="698"/>
      <c r="O5666" s="322"/>
      <c r="P5666" s="322"/>
      <c r="Q5666" s="322"/>
      <c r="R5666" s="322"/>
      <c r="S5666" s="322"/>
      <c r="T5666" s="322"/>
      <c r="U5666" s="322"/>
      <c r="V5666" s="270"/>
    </row>
    <row r="5667" spans="6:22">
      <c r="F5667" s="323">
        <f t="shared" si="173"/>
        <v>5665</v>
      </c>
      <c r="G5667" s="322"/>
      <c r="H5667" s="322"/>
      <c r="I5667" s="322"/>
      <c r="J5667" s="322"/>
      <c r="K5667" s="322"/>
      <c r="L5667" s="322"/>
      <c r="M5667" s="322"/>
      <c r="N5667" s="698"/>
      <c r="O5667" s="322"/>
      <c r="P5667" s="322"/>
      <c r="Q5667" s="322"/>
      <c r="R5667" s="322"/>
      <c r="S5667" s="322"/>
      <c r="T5667" s="322"/>
      <c r="U5667" s="322"/>
      <c r="V5667" s="270"/>
    </row>
    <row r="5668" spans="6:22">
      <c r="F5668" s="323">
        <f t="shared" si="173"/>
        <v>5666</v>
      </c>
      <c r="G5668" s="322"/>
      <c r="H5668" s="322"/>
      <c r="I5668" s="322"/>
      <c r="J5668" s="322"/>
      <c r="K5668" s="322"/>
      <c r="L5668" s="322"/>
      <c r="M5668" s="322"/>
      <c r="N5668" s="698"/>
      <c r="O5668" s="322"/>
      <c r="P5668" s="322"/>
      <c r="Q5668" s="322"/>
      <c r="R5668" s="322"/>
      <c r="S5668" s="322"/>
      <c r="T5668" s="322"/>
      <c r="U5668" s="322"/>
      <c r="V5668" s="270"/>
    </row>
    <row r="5669" spans="6:22">
      <c r="F5669" s="323">
        <f t="shared" si="173"/>
        <v>5667</v>
      </c>
      <c r="G5669" s="322"/>
      <c r="H5669" s="322"/>
      <c r="I5669" s="322"/>
      <c r="J5669" s="322"/>
      <c r="K5669" s="322"/>
      <c r="L5669" s="322"/>
      <c r="M5669" s="322"/>
      <c r="N5669" s="698"/>
      <c r="O5669" s="322"/>
      <c r="P5669" s="322"/>
      <c r="Q5669" s="322"/>
      <c r="R5669" s="322"/>
      <c r="S5669" s="322"/>
      <c r="T5669" s="322"/>
      <c r="U5669" s="322"/>
      <c r="V5669" s="270"/>
    </row>
    <row r="5670" spans="6:22">
      <c r="F5670" s="323">
        <f t="shared" si="173"/>
        <v>5668</v>
      </c>
      <c r="G5670" s="322"/>
      <c r="H5670" s="322"/>
      <c r="I5670" s="322"/>
      <c r="J5670" s="322"/>
      <c r="K5670" s="322"/>
      <c r="L5670" s="322"/>
      <c r="M5670" s="322"/>
      <c r="N5670" s="698"/>
      <c r="O5670" s="322"/>
      <c r="P5670" s="322"/>
      <c r="Q5670" s="322"/>
      <c r="R5670" s="322"/>
      <c r="S5670" s="322"/>
      <c r="T5670" s="322"/>
      <c r="U5670" s="322"/>
      <c r="V5670" s="270"/>
    </row>
    <row r="5671" spans="6:22">
      <c r="F5671" s="323">
        <f t="shared" si="173"/>
        <v>5669</v>
      </c>
      <c r="G5671" s="322"/>
      <c r="H5671" s="322"/>
      <c r="I5671" s="322"/>
      <c r="J5671" s="322"/>
      <c r="K5671" s="322"/>
      <c r="L5671" s="322"/>
      <c r="M5671" s="322"/>
      <c r="N5671" s="698"/>
      <c r="O5671" s="322"/>
      <c r="P5671" s="322"/>
      <c r="Q5671" s="322"/>
      <c r="R5671" s="322"/>
      <c r="S5671" s="322"/>
      <c r="T5671" s="322"/>
      <c r="U5671" s="322"/>
      <c r="V5671" s="270"/>
    </row>
    <row r="5672" spans="6:22">
      <c r="F5672" s="323">
        <f t="shared" si="173"/>
        <v>5670</v>
      </c>
      <c r="G5672" s="322"/>
      <c r="H5672" s="322"/>
      <c r="I5672" s="322"/>
      <c r="J5672" s="322"/>
      <c r="K5672" s="322"/>
      <c r="L5672" s="322"/>
      <c r="M5672" s="322"/>
      <c r="N5672" s="698"/>
      <c r="O5672" s="322"/>
      <c r="P5672" s="322"/>
      <c r="Q5672" s="322"/>
      <c r="R5672" s="322"/>
      <c r="S5672" s="322"/>
      <c r="T5672" s="322"/>
      <c r="U5672" s="322"/>
      <c r="V5672" s="270"/>
    </row>
    <row r="5673" spans="6:22">
      <c r="F5673" s="323">
        <f t="shared" si="173"/>
        <v>5671</v>
      </c>
      <c r="G5673" s="322"/>
      <c r="H5673" s="322"/>
      <c r="I5673" s="322"/>
      <c r="J5673" s="322"/>
      <c r="K5673" s="322"/>
      <c r="L5673" s="322"/>
      <c r="M5673" s="322"/>
      <c r="N5673" s="698"/>
      <c r="O5673" s="322"/>
      <c r="P5673" s="322"/>
      <c r="Q5673" s="322"/>
      <c r="R5673" s="322"/>
      <c r="S5673" s="322"/>
      <c r="T5673" s="322"/>
      <c r="U5673" s="322"/>
      <c r="V5673" s="270"/>
    </row>
    <row r="5674" spans="6:22">
      <c r="F5674" s="323">
        <f t="shared" si="173"/>
        <v>5672</v>
      </c>
      <c r="G5674" s="322"/>
      <c r="H5674" s="322"/>
      <c r="I5674" s="322"/>
      <c r="J5674" s="322"/>
      <c r="K5674" s="322"/>
      <c r="L5674" s="322"/>
      <c r="M5674" s="322"/>
      <c r="N5674" s="698"/>
      <c r="O5674" s="322"/>
      <c r="P5674" s="322"/>
      <c r="Q5674" s="322"/>
      <c r="R5674" s="322"/>
      <c r="S5674" s="322"/>
      <c r="T5674" s="322"/>
      <c r="U5674" s="322"/>
      <c r="V5674" s="270"/>
    </row>
    <row r="5675" spans="6:22">
      <c r="F5675" s="323">
        <f t="shared" si="173"/>
        <v>5673</v>
      </c>
      <c r="G5675" s="322"/>
      <c r="H5675" s="322"/>
      <c r="I5675" s="322"/>
      <c r="J5675" s="322"/>
      <c r="K5675" s="322"/>
      <c r="L5675" s="322"/>
      <c r="M5675" s="322"/>
      <c r="N5675" s="698"/>
      <c r="O5675" s="322"/>
      <c r="P5675" s="322"/>
      <c r="Q5675" s="322"/>
      <c r="R5675" s="322"/>
      <c r="S5675" s="322"/>
      <c r="T5675" s="322"/>
      <c r="U5675" s="322"/>
      <c r="V5675" s="270"/>
    </row>
    <row r="5676" spans="6:22">
      <c r="F5676" s="323">
        <f t="shared" si="173"/>
        <v>5674</v>
      </c>
      <c r="G5676" s="322"/>
      <c r="H5676" s="322"/>
      <c r="I5676" s="322"/>
      <c r="J5676" s="322"/>
      <c r="K5676" s="322"/>
      <c r="L5676" s="322"/>
      <c r="M5676" s="322"/>
      <c r="N5676" s="698"/>
      <c r="O5676" s="322"/>
      <c r="P5676" s="322"/>
      <c r="Q5676" s="322"/>
      <c r="R5676" s="322"/>
      <c r="S5676" s="322"/>
      <c r="T5676" s="322"/>
      <c r="U5676" s="322"/>
      <c r="V5676" s="270"/>
    </row>
    <row r="5677" spans="6:22">
      <c r="F5677" s="323">
        <f t="shared" si="173"/>
        <v>5675</v>
      </c>
      <c r="G5677" s="322"/>
      <c r="H5677" s="322"/>
      <c r="I5677" s="322"/>
      <c r="J5677" s="322"/>
      <c r="K5677" s="322"/>
      <c r="L5677" s="322"/>
      <c r="M5677" s="322"/>
      <c r="N5677" s="698"/>
      <c r="O5677" s="322"/>
      <c r="P5677" s="322"/>
      <c r="Q5677" s="322"/>
      <c r="R5677" s="322"/>
      <c r="S5677" s="322"/>
      <c r="T5677" s="322"/>
      <c r="U5677" s="322"/>
      <c r="V5677" s="270"/>
    </row>
    <row r="5678" spans="6:22">
      <c r="F5678" s="323">
        <f t="shared" si="173"/>
        <v>5676</v>
      </c>
      <c r="G5678" s="322"/>
      <c r="H5678" s="322"/>
      <c r="I5678" s="322"/>
      <c r="J5678" s="322"/>
      <c r="K5678" s="322"/>
      <c r="L5678" s="322"/>
      <c r="M5678" s="322"/>
      <c r="N5678" s="698"/>
      <c r="O5678" s="322"/>
      <c r="P5678" s="322"/>
      <c r="Q5678" s="322"/>
      <c r="R5678" s="322"/>
      <c r="S5678" s="322"/>
      <c r="T5678" s="322"/>
      <c r="U5678" s="322"/>
      <c r="V5678" s="270"/>
    </row>
    <row r="5679" spans="6:22">
      <c r="F5679" s="323">
        <f t="shared" si="173"/>
        <v>5677</v>
      </c>
      <c r="G5679" s="322"/>
      <c r="H5679" s="322"/>
      <c r="I5679" s="322"/>
      <c r="J5679" s="322"/>
      <c r="K5679" s="322"/>
      <c r="L5679" s="322"/>
      <c r="M5679" s="322"/>
      <c r="N5679" s="698"/>
      <c r="O5679" s="322"/>
      <c r="P5679" s="322"/>
      <c r="Q5679" s="322"/>
      <c r="R5679" s="322"/>
      <c r="S5679" s="322"/>
      <c r="T5679" s="322"/>
      <c r="U5679" s="322"/>
      <c r="V5679" s="270"/>
    </row>
    <row r="5680" spans="6:22">
      <c r="F5680" s="323">
        <f t="shared" si="173"/>
        <v>5678</v>
      </c>
      <c r="G5680" s="322"/>
      <c r="H5680" s="322"/>
      <c r="I5680" s="322"/>
      <c r="J5680" s="322"/>
      <c r="K5680" s="322"/>
      <c r="L5680" s="322"/>
      <c r="M5680" s="322"/>
      <c r="N5680" s="698"/>
      <c r="O5680" s="322"/>
      <c r="P5680" s="322"/>
      <c r="Q5680" s="322"/>
      <c r="R5680" s="322"/>
      <c r="S5680" s="322"/>
      <c r="T5680" s="322"/>
      <c r="U5680" s="322"/>
      <c r="V5680" s="270"/>
    </row>
    <row r="5681" spans="6:22">
      <c r="F5681" s="323">
        <f t="shared" si="173"/>
        <v>5679</v>
      </c>
      <c r="G5681" s="322"/>
      <c r="H5681" s="322"/>
      <c r="I5681" s="322"/>
      <c r="J5681" s="322"/>
      <c r="K5681" s="322"/>
      <c r="L5681" s="322"/>
      <c r="M5681" s="322"/>
      <c r="N5681" s="698"/>
      <c r="O5681" s="322"/>
      <c r="P5681" s="322"/>
      <c r="Q5681" s="322"/>
      <c r="R5681" s="322"/>
      <c r="S5681" s="322"/>
      <c r="T5681" s="322"/>
      <c r="U5681" s="322"/>
      <c r="V5681" s="270"/>
    </row>
    <row r="5682" spans="6:22">
      <c r="F5682" s="323">
        <f t="shared" si="173"/>
        <v>5680</v>
      </c>
      <c r="G5682" s="322"/>
      <c r="H5682" s="322"/>
      <c r="I5682" s="322"/>
      <c r="J5682" s="322"/>
      <c r="K5682" s="322"/>
      <c r="L5682" s="322"/>
      <c r="M5682" s="322"/>
      <c r="N5682" s="698"/>
      <c r="O5682" s="322"/>
      <c r="P5682" s="322"/>
      <c r="Q5682" s="322"/>
      <c r="R5682" s="322"/>
      <c r="S5682" s="322"/>
      <c r="T5682" s="322"/>
      <c r="U5682" s="322"/>
      <c r="V5682" s="270"/>
    </row>
    <row r="5683" spans="6:22">
      <c r="F5683" s="323">
        <f t="shared" si="173"/>
        <v>5681</v>
      </c>
      <c r="G5683" s="322"/>
      <c r="H5683" s="322"/>
      <c r="I5683" s="322"/>
      <c r="J5683" s="322"/>
      <c r="K5683" s="322"/>
      <c r="L5683" s="322"/>
      <c r="M5683" s="322"/>
      <c r="N5683" s="698"/>
      <c r="O5683" s="322"/>
      <c r="P5683" s="322"/>
      <c r="Q5683" s="322"/>
      <c r="R5683" s="322"/>
      <c r="S5683" s="322"/>
      <c r="T5683" s="322"/>
      <c r="U5683" s="322"/>
      <c r="V5683" s="270"/>
    </row>
    <row r="5684" spans="6:22">
      <c r="F5684" s="323">
        <f t="shared" si="173"/>
        <v>5682</v>
      </c>
      <c r="G5684" s="322"/>
      <c r="H5684" s="322"/>
      <c r="I5684" s="322"/>
      <c r="J5684" s="322"/>
      <c r="K5684" s="322"/>
      <c r="L5684" s="322"/>
      <c r="M5684" s="322"/>
      <c r="N5684" s="698"/>
      <c r="O5684" s="322"/>
      <c r="P5684" s="322"/>
      <c r="Q5684" s="322"/>
      <c r="R5684" s="322"/>
      <c r="S5684" s="322"/>
      <c r="T5684" s="322"/>
      <c r="U5684" s="322"/>
      <c r="V5684" s="270"/>
    </row>
    <row r="5685" spans="6:22">
      <c r="F5685" s="323">
        <f t="shared" si="173"/>
        <v>5683</v>
      </c>
      <c r="G5685" s="322"/>
      <c r="H5685" s="322"/>
      <c r="I5685" s="322"/>
      <c r="J5685" s="322"/>
      <c r="K5685" s="322"/>
      <c r="L5685" s="322"/>
      <c r="M5685" s="322"/>
      <c r="N5685" s="698"/>
      <c r="O5685" s="322"/>
      <c r="P5685" s="322"/>
      <c r="Q5685" s="322"/>
      <c r="R5685" s="322"/>
      <c r="S5685" s="322"/>
      <c r="T5685" s="322"/>
      <c r="U5685" s="322"/>
      <c r="V5685" s="270"/>
    </row>
    <row r="5686" spans="6:22">
      <c r="F5686" s="323">
        <f t="shared" si="173"/>
        <v>5684</v>
      </c>
      <c r="G5686" s="322"/>
      <c r="H5686" s="322"/>
      <c r="I5686" s="322"/>
      <c r="J5686" s="322"/>
      <c r="K5686" s="322"/>
      <c r="L5686" s="322"/>
      <c r="M5686" s="322"/>
      <c r="N5686" s="698"/>
      <c r="O5686" s="322"/>
      <c r="P5686" s="322"/>
      <c r="Q5686" s="322"/>
      <c r="R5686" s="322"/>
      <c r="S5686" s="322"/>
      <c r="T5686" s="322"/>
      <c r="U5686" s="322"/>
      <c r="V5686" s="270"/>
    </row>
    <row r="5687" spans="6:22">
      <c r="F5687" s="323">
        <f t="shared" si="173"/>
        <v>5685</v>
      </c>
      <c r="G5687" s="322"/>
      <c r="H5687" s="322"/>
      <c r="I5687" s="322"/>
      <c r="J5687" s="322"/>
      <c r="K5687" s="322"/>
      <c r="L5687" s="322"/>
      <c r="M5687" s="322"/>
      <c r="N5687" s="698"/>
      <c r="O5687" s="322"/>
      <c r="P5687" s="322"/>
      <c r="Q5687" s="322"/>
      <c r="R5687" s="322"/>
      <c r="S5687" s="322"/>
      <c r="T5687" s="322"/>
      <c r="U5687" s="322"/>
      <c r="V5687" s="270"/>
    </row>
    <row r="5688" spans="6:22">
      <c r="F5688" s="323">
        <f t="shared" si="173"/>
        <v>5686</v>
      </c>
      <c r="G5688" s="322"/>
      <c r="H5688" s="322"/>
      <c r="I5688" s="322"/>
      <c r="J5688" s="322"/>
      <c r="K5688" s="322"/>
      <c r="L5688" s="322"/>
      <c r="M5688" s="322"/>
      <c r="N5688" s="698"/>
      <c r="O5688" s="322"/>
      <c r="P5688" s="322"/>
      <c r="Q5688" s="322"/>
      <c r="R5688" s="322"/>
      <c r="S5688" s="322"/>
      <c r="T5688" s="322"/>
      <c r="U5688" s="322"/>
      <c r="V5688" s="270"/>
    </row>
    <row r="5689" spans="6:22">
      <c r="F5689" s="323">
        <f t="shared" si="173"/>
        <v>5687</v>
      </c>
      <c r="G5689" s="322"/>
      <c r="H5689" s="322"/>
      <c r="I5689" s="322"/>
      <c r="J5689" s="322"/>
      <c r="K5689" s="322"/>
      <c r="L5689" s="322"/>
      <c r="M5689" s="322"/>
      <c r="N5689" s="698"/>
      <c r="O5689" s="322"/>
      <c r="P5689" s="322"/>
      <c r="Q5689" s="322"/>
      <c r="R5689" s="322"/>
      <c r="S5689" s="322"/>
      <c r="T5689" s="322"/>
      <c r="U5689" s="322"/>
      <c r="V5689" s="270"/>
    </row>
    <row r="5690" spans="6:22">
      <c r="F5690" s="323">
        <f t="shared" si="173"/>
        <v>5688</v>
      </c>
      <c r="G5690" s="322"/>
      <c r="H5690" s="322"/>
      <c r="I5690" s="322"/>
      <c r="J5690" s="322"/>
      <c r="K5690" s="322"/>
      <c r="L5690" s="322"/>
      <c r="M5690" s="322"/>
      <c r="N5690" s="698"/>
      <c r="O5690" s="322"/>
      <c r="P5690" s="322"/>
      <c r="Q5690" s="322"/>
      <c r="R5690" s="322"/>
      <c r="S5690" s="322"/>
      <c r="T5690" s="322"/>
      <c r="U5690" s="322"/>
      <c r="V5690" s="270"/>
    </row>
    <row r="5691" spans="6:22">
      <c r="F5691" s="323">
        <f t="shared" si="173"/>
        <v>5689</v>
      </c>
      <c r="G5691" s="322"/>
      <c r="H5691" s="322"/>
      <c r="I5691" s="322"/>
      <c r="J5691" s="322"/>
      <c r="K5691" s="322"/>
      <c r="L5691" s="322"/>
      <c r="M5691" s="322"/>
      <c r="N5691" s="698"/>
      <c r="O5691" s="322"/>
      <c r="P5691" s="322"/>
      <c r="Q5691" s="322"/>
      <c r="R5691" s="322"/>
      <c r="S5691" s="322"/>
      <c r="T5691" s="322"/>
      <c r="U5691" s="322"/>
      <c r="V5691" s="270"/>
    </row>
    <row r="5692" spans="6:22">
      <c r="F5692" s="323">
        <f t="shared" si="173"/>
        <v>5690</v>
      </c>
      <c r="G5692" s="322"/>
      <c r="H5692" s="322"/>
      <c r="I5692" s="322"/>
      <c r="J5692" s="322"/>
      <c r="K5692" s="322"/>
      <c r="L5692" s="322"/>
      <c r="M5692" s="322"/>
      <c r="N5692" s="698"/>
      <c r="O5692" s="322"/>
      <c r="P5692" s="322"/>
      <c r="Q5692" s="322"/>
      <c r="R5692" s="322"/>
      <c r="S5692" s="322"/>
      <c r="T5692" s="322"/>
      <c r="U5692" s="322"/>
      <c r="V5692" s="270"/>
    </row>
    <row r="5693" spans="6:22">
      <c r="F5693" s="323">
        <f t="shared" si="173"/>
        <v>5691</v>
      </c>
      <c r="G5693" s="322"/>
      <c r="H5693" s="322"/>
      <c r="I5693" s="322"/>
      <c r="J5693" s="322"/>
      <c r="K5693" s="322"/>
      <c r="L5693" s="322"/>
      <c r="M5693" s="322"/>
      <c r="N5693" s="698"/>
      <c r="O5693" s="322"/>
      <c r="P5693" s="322"/>
      <c r="Q5693" s="322"/>
      <c r="R5693" s="322"/>
      <c r="S5693" s="322"/>
      <c r="T5693" s="322"/>
      <c r="U5693" s="322"/>
      <c r="V5693" s="270"/>
    </row>
    <row r="5694" spans="6:22">
      <c r="F5694" s="323">
        <f t="shared" si="173"/>
        <v>5692</v>
      </c>
      <c r="G5694" s="322"/>
      <c r="H5694" s="322"/>
      <c r="I5694" s="322"/>
      <c r="J5694" s="322"/>
      <c r="K5694" s="322"/>
      <c r="L5694" s="322"/>
      <c r="M5694" s="322"/>
      <c r="N5694" s="698"/>
      <c r="O5694" s="322"/>
      <c r="P5694" s="322"/>
      <c r="Q5694" s="322"/>
      <c r="R5694" s="322"/>
      <c r="S5694" s="322"/>
      <c r="T5694" s="322"/>
      <c r="U5694" s="322"/>
      <c r="V5694" s="270"/>
    </row>
    <row r="5695" spans="6:22">
      <c r="F5695" s="323">
        <f t="shared" si="173"/>
        <v>5693</v>
      </c>
      <c r="G5695" s="322"/>
      <c r="H5695" s="322"/>
      <c r="I5695" s="322"/>
      <c r="J5695" s="322"/>
      <c r="K5695" s="322"/>
      <c r="L5695" s="322"/>
      <c r="M5695" s="322"/>
      <c r="N5695" s="698"/>
      <c r="O5695" s="322"/>
      <c r="P5695" s="322"/>
      <c r="Q5695" s="322"/>
      <c r="R5695" s="322"/>
      <c r="S5695" s="322"/>
      <c r="T5695" s="322"/>
      <c r="U5695" s="322"/>
      <c r="V5695" s="270"/>
    </row>
    <row r="5696" spans="6:22">
      <c r="F5696" s="323">
        <f t="shared" si="173"/>
        <v>5694</v>
      </c>
      <c r="G5696" s="322"/>
      <c r="H5696" s="322"/>
      <c r="I5696" s="322"/>
      <c r="J5696" s="322"/>
      <c r="K5696" s="322"/>
      <c r="L5696" s="322"/>
      <c r="M5696" s="322"/>
      <c r="N5696" s="698"/>
      <c r="O5696" s="322"/>
      <c r="P5696" s="322"/>
      <c r="Q5696" s="322"/>
      <c r="R5696" s="322"/>
      <c r="S5696" s="322"/>
      <c r="T5696" s="322"/>
      <c r="U5696" s="322"/>
      <c r="V5696" s="270"/>
    </row>
    <row r="5697" spans="6:22">
      <c r="F5697" s="323">
        <f t="shared" si="173"/>
        <v>5695</v>
      </c>
      <c r="G5697" s="322"/>
      <c r="H5697" s="322"/>
      <c r="I5697" s="322"/>
      <c r="J5697" s="322"/>
      <c r="K5697" s="322"/>
      <c r="L5697" s="322"/>
      <c r="M5697" s="322"/>
      <c r="N5697" s="698"/>
      <c r="O5697" s="322"/>
      <c r="P5697" s="322"/>
      <c r="Q5697" s="322"/>
      <c r="R5697" s="322"/>
      <c r="S5697" s="322"/>
      <c r="T5697" s="322"/>
      <c r="U5697" s="322"/>
      <c r="V5697" s="270"/>
    </row>
    <row r="5698" spans="6:22">
      <c r="F5698" s="323">
        <f t="shared" si="173"/>
        <v>5696</v>
      </c>
      <c r="G5698" s="322"/>
      <c r="H5698" s="322"/>
      <c r="I5698" s="322"/>
      <c r="J5698" s="322"/>
      <c r="K5698" s="322"/>
      <c r="L5698" s="322"/>
      <c r="M5698" s="322"/>
      <c r="N5698" s="698"/>
      <c r="O5698" s="322"/>
      <c r="P5698" s="322"/>
      <c r="Q5698" s="322"/>
      <c r="R5698" s="322"/>
      <c r="S5698" s="322"/>
      <c r="T5698" s="322"/>
      <c r="U5698" s="322"/>
      <c r="V5698" s="270"/>
    </row>
    <row r="5699" spans="6:22">
      <c r="F5699" s="323">
        <f t="shared" si="173"/>
        <v>5697</v>
      </c>
      <c r="G5699" s="322"/>
      <c r="H5699" s="322"/>
      <c r="I5699" s="322"/>
      <c r="J5699" s="322"/>
      <c r="K5699" s="322"/>
      <c r="L5699" s="322"/>
      <c r="M5699" s="322"/>
      <c r="N5699" s="698"/>
      <c r="O5699" s="322"/>
      <c r="P5699" s="322"/>
      <c r="Q5699" s="322"/>
      <c r="R5699" s="322"/>
      <c r="S5699" s="322"/>
      <c r="T5699" s="322"/>
      <c r="U5699" s="322"/>
      <c r="V5699" s="270"/>
    </row>
    <row r="5700" spans="6:22">
      <c r="F5700" s="323">
        <f t="shared" si="173"/>
        <v>5698</v>
      </c>
      <c r="G5700" s="322"/>
      <c r="H5700" s="322"/>
      <c r="I5700" s="322"/>
      <c r="J5700" s="322"/>
      <c r="K5700" s="322"/>
      <c r="L5700" s="322"/>
      <c r="M5700" s="322"/>
      <c r="N5700" s="698"/>
      <c r="O5700" s="322"/>
      <c r="P5700" s="322"/>
      <c r="Q5700" s="322"/>
      <c r="R5700" s="322"/>
      <c r="S5700" s="322"/>
      <c r="T5700" s="322"/>
      <c r="U5700" s="322"/>
      <c r="V5700" s="270"/>
    </row>
    <row r="5701" spans="6:22">
      <c r="F5701" s="323">
        <f t="shared" ref="F5701:F5764" si="174">ROW()-2</f>
        <v>5699</v>
      </c>
      <c r="G5701" s="322"/>
      <c r="H5701" s="322"/>
      <c r="I5701" s="322"/>
      <c r="J5701" s="322"/>
      <c r="K5701" s="322"/>
      <c r="L5701" s="322"/>
      <c r="M5701" s="322"/>
      <c r="N5701" s="698"/>
      <c r="O5701" s="322"/>
      <c r="P5701" s="322"/>
      <c r="Q5701" s="322"/>
      <c r="R5701" s="322"/>
      <c r="S5701" s="322"/>
      <c r="T5701" s="322"/>
      <c r="U5701" s="322"/>
      <c r="V5701" s="270"/>
    </row>
    <row r="5702" spans="6:22">
      <c r="F5702" s="323">
        <f t="shared" si="174"/>
        <v>5700</v>
      </c>
      <c r="G5702" s="322"/>
      <c r="H5702" s="322"/>
      <c r="I5702" s="322"/>
      <c r="J5702" s="322"/>
      <c r="K5702" s="322"/>
      <c r="L5702" s="322"/>
      <c r="M5702" s="322"/>
      <c r="N5702" s="698"/>
      <c r="O5702" s="322"/>
      <c r="P5702" s="322"/>
      <c r="Q5702" s="322"/>
      <c r="R5702" s="322"/>
      <c r="S5702" s="322"/>
      <c r="T5702" s="322"/>
      <c r="U5702" s="322"/>
      <c r="V5702" s="270"/>
    </row>
    <row r="5703" spans="6:22">
      <c r="F5703" s="323">
        <f t="shared" si="174"/>
        <v>5701</v>
      </c>
      <c r="G5703" s="322"/>
      <c r="H5703" s="322"/>
      <c r="I5703" s="322"/>
      <c r="J5703" s="322"/>
      <c r="K5703" s="322"/>
      <c r="L5703" s="322"/>
      <c r="M5703" s="322"/>
      <c r="N5703" s="698"/>
      <c r="O5703" s="322"/>
      <c r="P5703" s="322"/>
      <c r="Q5703" s="322"/>
      <c r="R5703" s="322"/>
      <c r="S5703" s="322"/>
      <c r="T5703" s="322"/>
      <c r="U5703" s="322"/>
      <c r="V5703" s="270"/>
    </row>
    <row r="5704" spans="6:22">
      <c r="F5704" s="323">
        <f t="shared" si="174"/>
        <v>5702</v>
      </c>
      <c r="G5704" s="322"/>
      <c r="H5704" s="322"/>
      <c r="I5704" s="322"/>
      <c r="J5704" s="322"/>
      <c r="K5704" s="322"/>
      <c r="L5704" s="322"/>
      <c r="M5704" s="322"/>
      <c r="N5704" s="698"/>
      <c r="O5704" s="322"/>
      <c r="P5704" s="322"/>
      <c r="Q5704" s="322"/>
      <c r="R5704" s="322"/>
      <c r="S5704" s="322"/>
      <c r="T5704" s="322"/>
      <c r="U5704" s="322"/>
      <c r="V5704" s="270"/>
    </row>
    <row r="5705" spans="6:22">
      <c r="F5705" s="323">
        <f t="shared" si="174"/>
        <v>5703</v>
      </c>
      <c r="G5705" s="322"/>
      <c r="H5705" s="322"/>
      <c r="I5705" s="322"/>
      <c r="J5705" s="322"/>
      <c r="K5705" s="322"/>
      <c r="L5705" s="322"/>
      <c r="M5705" s="322"/>
      <c r="N5705" s="698"/>
      <c r="O5705" s="322"/>
      <c r="P5705" s="322"/>
      <c r="Q5705" s="322"/>
      <c r="R5705" s="322"/>
      <c r="S5705" s="322"/>
      <c r="T5705" s="322"/>
      <c r="U5705" s="322"/>
      <c r="V5705" s="270"/>
    </row>
    <row r="5706" spans="6:22">
      <c r="F5706" s="323">
        <f t="shared" si="174"/>
        <v>5704</v>
      </c>
      <c r="G5706" s="322"/>
      <c r="H5706" s="322"/>
      <c r="I5706" s="322"/>
      <c r="J5706" s="322"/>
      <c r="K5706" s="322"/>
      <c r="L5706" s="322"/>
      <c r="M5706" s="322"/>
      <c r="N5706" s="698"/>
      <c r="O5706" s="322"/>
      <c r="P5706" s="322"/>
      <c r="Q5706" s="322"/>
      <c r="R5706" s="322"/>
      <c r="S5706" s="322"/>
      <c r="T5706" s="322"/>
      <c r="U5706" s="322"/>
      <c r="V5706" s="270"/>
    </row>
    <row r="5707" spans="6:22">
      <c r="F5707" s="323">
        <f t="shared" si="174"/>
        <v>5705</v>
      </c>
      <c r="G5707" s="322"/>
      <c r="H5707" s="322"/>
      <c r="I5707" s="322"/>
      <c r="J5707" s="322"/>
      <c r="K5707" s="322"/>
      <c r="L5707" s="322"/>
      <c r="M5707" s="322"/>
      <c r="N5707" s="698"/>
      <c r="O5707" s="322"/>
      <c r="P5707" s="322"/>
      <c r="Q5707" s="322"/>
      <c r="R5707" s="322"/>
      <c r="S5707" s="322"/>
      <c r="T5707" s="322"/>
      <c r="U5707" s="322"/>
      <c r="V5707" s="270"/>
    </row>
    <row r="5708" spans="6:22">
      <c r="F5708" s="323">
        <f t="shared" si="174"/>
        <v>5706</v>
      </c>
      <c r="G5708" s="322"/>
      <c r="H5708" s="322"/>
      <c r="I5708" s="322"/>
      <c r="J5708" s="322"/>
      <c r="K5708" s="322"/>
      <c r="L5708" s="322"/>
      <c r="M5708" s="322"/>
      <c r="N5708" s="698"/>
      <c r="O5708" s="322"/>
      <c r="P5708" s="322"/>
      <c r="Q5708" s="322"/>
      <c r="R5708" s="322"/>
      <c r="S5708" s="322"/>
      <c r="T5708" s="322"/>
      <c r="U5708" s="322"/>
      <c r="V5708" s="270"/>
    </row>
    <row r="5709" spans="6:22">
      <c r="F5709" s="323">
        <f t="shared" si="174"/>
        <v>5707</v>
      </c>
      <c r="G5709" s="322"/>
      <c r="H5709" s="322"/>
      <c r="I5709" s="322"/>
      <c r="J5709" s="322"/>
      <c r="K5709" s="322"/>
      <c r="L5709" s="322"/>
      <c r="M5709" s="322"/>
      <c r="N5709" s="698"/>
      <c r="O5709" s="322"/>
      <c r="P5709" s="322"/>
      <c r="Q5709" s="322"/>
      <c r="R5709" s="322"/>
      <c r="S5709" s="322"/>
      <c r="T5709" s="322"/>
      <c r="U5709" s="322"/>
      <c r="V5709" s="270"/>
    </row>
    <row r="5710" spans="6:22">
      <c r="F5710" s="323">
        <f t="shared" si="174"/>
        <v>5708</v>
      </c>
      <c r="G5710" s="322"/>
      <c r="H5710" s="322"/>
      <c r="I5710" s="322"/>
      <c r="J5710" s="322"/>
      <c r="K5710" s="322"/>
      <c r="L5710" s="322"/>
      <c r="M5710" s="322"/>
      <c r="N5710" s="698"/>
      <c r="O5710" s="322"/>
      <c r="P5710" s="322"/>
      <c r="Q5710" s="322"/>
      <c r="R5710" s="322"/>
      <c r="S5710" s="322"/>
      <c r="T5710" s="322"/>
      <c r="U5710" s="322"/>
      <c r="V5710" s="270"/>
    </row>
    <row r="5711" spans="6:22">
      <c r="F5711" s="323">
        <f t="shared" si="174"/>
        <v>5709</v>
      </c>
      <c r="G5711" s="322"/>
      <c r="H5711" s="322"/>
      <c r="I5711" s="322"/>
      <c r="J5711" s="322"/>
      <c r="K5711" s="322"/>
      <c r="L5711" s="322"/>
      <c r="M5711" s="322"/>
      <c r="N5711" s="698"/>
      <c r="O5711" s="322"/>
      <c r="P5711" s="322"/>
      <c r="Q5711" s="322"/>
      <c r="R5711" s="322"/>
      <c r="S5711" s="322"/>
      <c r="T5711" s="322"/>
      <c r="U5711" s="322"/>
      <c r="V5711" s="270"/>
    </row>
    <row r="5712" spans="6:22">
      <c r="F5712" s="323">
        <f t="shared" si="174"/>
        <v>5710</v>
      </c>
      <c r="G5712" s="322"/>
      <c r="H5712" s="322"/>
      <c r="I5712" s="322"/>
      <c r="J5712" s="322"/>
      <c r="K5712" s="322"/>
      <c r="L5712" s="322"/>
      <c r="M5712" s="322"/>
      <c r="N5712" s="698"/>
      <c r="O5712" s="322"/>
      <c r="P5712" s="322"/>
      <c r="Q5712" s="322"/>
      <c r="R5712" s="322"/>
      <c r="S5712" s="322"/>
      <c r="T5712" s="322"/>
      <c r="U5712" s="322"/>
      <c r="V5712" s="270"/>
    </row>
    <row r="5713" spans="6:22">
      <c r="F5713" s="323">
        <f t="shared" si="174"/>
        <v>5711</v>
      </c>
      <c r="G5713" s="322"/>
      <c r="H5713" s="322"/>
      <c r="I5713" s="322"/>
      <c r="J5713" s="322"/>
      <c r="K5713" s="322"/>
      <c r="L5713" s="322"/>
      <c r="M5713" s="322"/>
      <c r="N5713" s="698"/>
      <c r="O5713" s="322"/>
      <c r="P5713" s="322"/>
      <c r="Q5713" s="322"/>
      <c r="R5713" s="322"/>
      <c r="S5713" s="322"/>
      <c r="T5713" s="322"/>
      <c r="U5713" s="322"/>
      <c r="V5713" s="270"/>
    </row>
    <row r="5714" spans="6:22">
      <c r="F5714" s="323">
        <f t="shared" si="174"/>
        <v>5712</v>
      </c>
      <c r="G5714" s="322"/>
      <c r="H5714" s="322"/>
      <c r="I5714" s="322"/>
      <c r="J5714" s="322"/>
      <c r="K5714" s="322"/>
      <c r="L5714" s="322"/>
      <c r="M5714" s="322"/>
      <c r="N5714" s="698"/>
      <c r="O5714" s="322"/>
      <c r="P5714" s="322"/>
      <c r="Q5714" s="322"/>
      <c r="R5714" s="322"/>
      <c r="S5714" s="322"/>
      <c r="T5714" s="322"/>
      <c r="U5714" s="322"/>
      <c r="V5714" s="270"/>
    </row>
    <row r="5715" spans="6:22">
      <c r="F5715" s="323">
        <f t="shared" si="174"/>
        <v>5713</v>
      </c>
      <c r="G5715" s="322"/>
      <c r="H5715" s="322"/>
      <c r="I5715" s="322"/>
      <c r="J5715" s="322"/>
      <c r="K5715" s="322"/>
      <c r="L5715" s="322"/>
      <c r="M5715" s="322"/>
      <c r="N5715" s="698"/>
      <c r="O5715" s="322"/>
      <c r="P5715" s="322"/>
      <c r="Q5715" s="322"/>
      <c r="R5715" s="322"/>
      <c r="S5715" s="322"/>
      <c r="T5715" s="322"/>
      <c r="U5715" s="322"/>
      <c r="V5715" s="270"/>
    </row>
    <row r="5716" spans="6:22">
      <c r="F5716" s="323">
        <f t="shared" si="174"/>
        <v>5714</v>
      </c>
      <c r="G5716" s="322"/>
      <c r="H5716" s="322"/>
      <c r="I5716" s="322"/>
      <c r="J5716" s="322"/>
      <c r="K5716" s="322"/>
      <c r="L5716" s="322"/>
      <c r="M5716" s="322"/>
      <c r="N5716" s="698"/>
      <c r="O5716" s="322"/>
      <c r="P5716" s="322"/>
      <c r="Q5716" s="322"/>
      <c r="R5716" s="322"/>
      <c r="S5716" s="322"/>
      <c r="T5716" s="322"/>
      <c r="U5716" s="322"/>
      <c r="V5716" s="270"/>
    </row>
    <row r="5717" spans="6:22">
      <c r="F5717" s="323">
        <f t="shared" si="174"/>
        <v>5715</v>
      </c>
      <c r="G5717" s="322"/>
      <c r="H5717" s="322"/>
      <c r="I5717" s="322"/>
      <c r="J5717" s="322"/>
      <c r="K5717" s="322"/>
      <c r="L5717" s="322"/>
      <c r="M5717" s="322"/>
      <c r="N5717" s="698"/>
      <c r="O5717" s="322"/>
      <c r="P5717" s="322"/>
      <c r="Q5717" s="322"/>
      <c r="R5717" s="322"/>
      <c r="S5717" s="322"/>
      <c r="T5717" s="322"/>
      <c r="U5717" s="322"/>
      <c r="V5717" s="270"/>
    </row>
    <row r="5718" spans="6:22">
      <c r="F5718" s="323">
        <f t="shared" si="174"/>
        <v>5716</v>
      </c>
      <c r="G5718" s="322"/>
      <c r="H5718" s="322"/>
      <c r="I5718" s="322"/>
      <c r="J5718" s="322"/>
      <c r="K5718" s="322"/>
      <c r="L5718" s="322"/>
      <c r="M5718" s="322"/>
      <c r="N5718" s="698"/>
      <c r="O5718" s="322"/>
      <c r="P5718" s="322"/>
      <c r="Q5718" s="322"/>
      <c r="R5718" s="322"/>
      <c r="S5718" s="322"/>
      <c r="T5718" s="322"/>
      <c r="U5718" s="322"/>
      <c r="V5718" s="270"/>
    </row>
    <row r="5719" spans="6:22">
      <c r="F5719" s="323">
        <f t="shared" si="174"/>
        <v>5717</v>
      </c>
      <c r="G5719" s="322"/>
      <c r="H5719" s="322"/>
      <c r="I5719" s="322"/>
      <c r="J5719" s="322"/>
      <c r="K5719" s="322"/>
      <c r="L5719" s="322"/>
      <c r="M5719" s="322"/>
      <c r="N5719" s="698"/>
      <c r="O5719" s="322"/>
      <c r="P5719" s="322"/>
      <c r="Q5719" s="322"/>
      <c r="R5719" s="322"/>
      <c r="S5719" s="322"/>
      <c r="T5719" s="322"/>
      <c r="U5719" s="322"/>
      <c r="V5719" s="270"/>
    </row>
    <row r="5720" spans="6:22">
      <c r="F5720" s="323">
        <f t="shared" si="174"/>
        <v>5718</v>
      </c>
      <c r="G5720" s="322"/>
      <c r="H5720" s="322"/>
      <c r="I5720" s="322"/>
      <c r="J5720" s="322"/>
      <c r="K5720" s="322"/>
      <c r="L5720" s="322"/>
      <c r="M5720" s="322"/>
      <c r="N5720" s="698"/>
      <c r="O5720" s="322"/>
      <c r="P5720" s="322"/>
      <c r="Q5720" s="322"/>
      <c r="R5720" s="322"/>
      <c r="S5720" s="322"/>
      <c r="T5720" s="322"/>
      <c r="U5720" s="322"/>
      <c r="V5720" s="270"/>
    </row>
    <row r="5721" spans="6:22">
      <c r="F5721" s="323">
        <f t="shared" si="174"/>
        <v>5719</v>
      </c>
      <c r="G5721" s="322"/>
      <c r="H5721" s="322"/>
      <c r="I5721" s="322"/>
      <c r="J5721" s="322"/>
      <c r="K5721" s="322"/>
      <c r="L5721" s="322"/>
      <c r="M5721" s="322"/>
      <c r="N5721" s="698"/>
      <c r="O5721" s="322"/>
      <c r="P5721" s="322"/>
      <c r="Q5721" s="322"/>
      <c r="R5721" s="322"/>
      <c r="S5721" s="322"/>
      <c r="T5721" s="322"/>
      <c r="U5721" s="322"/>
      <c r="V5721" s="270"/>
    </row>
    <row r="5722" spans="6:22">
      <c r="F5722" s="323">
        <f t="shared" si="174"/>
        <v>5720</v>
      </c>
      <c r="G5722" s="322"/>
      <c r="H5722" s="322"/>
      <c r="I5722" s="322"/>
      <c r="J5722" s="322"/>
      <c r="K5722" s="322"/>
      <c r="L5722" s="322"/>
      <c r="M5722" s="322"/>
      <c r="N5722" s="698"/>
      <c r="O5722" s="322"/>
      <c r="P5722" s="322"/>
      <c r="Q5722" s="322"/>
      <c r="R5722" s="322"/>
      <c r="S5722" s="322"/>
      <c r="T5722" s="322"/>
      <c r="U5722" s="322"/>
      <c r="V5722" s="270"/>
    </row>
    <row r="5723" spans="6:22">
      <c r="F5723" s="323">
        <f t="shared" si="174"/>
        <v>5721</v>
      </c>
      <c r="G5723" s="322"/>
      <c r="H5723" s="322"/>
      <c r="I5723" s="322"/>
      <c r="J5723" s="322"/>
      <c r="K5723" s="322"/>
      <c r="L5723" s="322"/>
      <c r="M5723" s="322"/>
      <c r="N5723" s="698"/>
      <c r="O5723" s="322"/>
      <c r="P5723" s="322"/>
      <c r="Q5723" s="322"/>
      <c r="R5723" s="322"/>
      <c r="S5723" s="322"/>
      <c r="T5723" s="322"/>
      <c r="U5723" s="322"/>
      <c r="V5723" s="270"/>
    </row>
    <row r="5724" spans="6:22">
      <c r="F5724" s="323">
        <f t="shared" si="174"/>
        <v>5722</v>
      </c>
      <c r="G5724" s="322"/>
      <c r="H5724" s="322"/>
      <c r="I5724" s="322"/>
      <c r="J5724" s="322"/>
      <c r="K5724" s="322"/>
      <c r="L5724" s="322"/>
      <c r="M5724" s="322"/>
      <c r="N5724" s="698"/>
      <c r="O5724" s="322"/>
      <c r="P5724" s="322"/>
      <c r="Q5724" s="322"/>
      <c r="R5724" s="322"/>
      <c r="S5724" s="322"/>
      <c r="T5724" s="322"/>
      <c r="U5724" s="322"/>
      <c r="V5724" s="270"/>
    </row>
    <row r="5725" spans="6:22">
      <c r="F5725" s="323">
        <f t="shared" si="174"/>
        <v>5723</v>
      </c>
      <c r="G5725" s="322"/>
      <c r="H5725" s="322"/>
      <c r="I5725" s="322"/>
      <c r="J5725" s="322"/>
      <c r="K5725" s="322"/>
      <c r="L5725" s="322"/>
      <c r="M5725" s="322"/>
      <c r="N5725" s="698"/>
      <c r="O5725" s="322"/>
      <c r="P5725" s="322"/>
      <c r="Q5725" s="322"/>
      <c r="R5725" s="322"/>
      <c r="S5725" s="322"/>
      <c r="T5725" s="322"/>
      <c r="U5725" s="322"/>
      <c r="V5725" s="270"/>
    </row>
    <row r="5726" spans="6:22">
      <c r="F5726" s="323">
        <f t="shared" si="174"/>
        <v>5724</v>
      </c>
      <c r="G5726" s="322"/>
      <c r="H5726" s="322"/>
      <c r="I5726" s="322"/>
      <c r="J5726" s="322"/>
      <c r="K5726" s="322"/>
      <c r="L5726" s="322"/>
      <c r="M5726" s="322"/>
      <c r="N5726" s="698"/>
      <c r="O5726" s="322"/>
      <c r="P5726" s="322"/>
      <c r="Q5726" s="322"/>
      <c r="R5726" s="322"/>
      <c r="S5726" s="322"/>
      <c r="T5726" s="322"/>
      <c r="U5726" s="322"/>
      <c r="V5726" s="270"/>
    </row>
    <row r="5727" spans="6:22">
      <c r="F5727" s="323">
        <f t="shared" si="174"/>
        <v>5725</v>
      </c>
      <c r="G5727" s="322"/>
      <c r="H5727" s="322"/>
      <c r="I5727" s="322"/>
      <c r="J5727" s="322"/>
      <c r="K5727" s="322"/>
      <c r="L5727" s="322"/>
      <c r="M5727" s="322"/>
      <c r="N5727" s="698"/>
      <c r="O5727" s="322"/>
      <c r="P5727" s="322"/>
      <c r="Q5727" s="322"/>
      <c r="R5727" s="322"/>
      <c r="S5727" s="322"/>
      <c r="T5727" s="322"/>
      <c r="U5727" s="322"/>
      <c r="V5727" s="270"/>
    </row>
    <row r="5728" spans="6:22">
      <c r="F5728" s="323">
        <f t="shared" si="174"/>
        <v>5726</v>
      </c>
      <c r="G5728" s="322"/>
      <c r="H5728" s="322"/>
      <c r="I5728" s="322"/>
      <c r="J5728" s="322"/>
      <c r="K5728" s="322"/>
      <c r="L5728" s="322"/>
      <c r="M5728" s="322"/>
      <c r="N5728" s="698"/>
      <c r="O5728" s="322"/>
      <c r="P5728" s="322"/>
      <c r="Q5728" s="322"/>
      <c r="R5728" s="322"/>
      <c r="S5728" s="322"/>
      <c r="T5728" s="322"/>
      <c r="U5728" s="322"/>
      <c r="V5728" s="270"/>
    </row>
    <row r="5729" spans="6:22">
      <c r="F5729" s="323">
        <f t="shared" si="174"/>
        <v>5727</v>
      </c>
      <c r="G5729" s="322"/>
      <c r="H5729" s="322"/>
      <c r="I5729" s="322"/>
      <c r="J5729" s="322"/>
      <c r="K5729" s="322"/>
      <c r="L5729" s="322"/>
      <c r="M5729" s="322"/>
      <c r="N5729" s="698"/>
      <c r="O5729" s="322"/>
      <c r="P5729" s="322"/>
      <c r="Q5729" s="322"/>
      <c r="R5729" s="322"/>
      <c r="S5729" s="322"/>
      <c r="T5729" s="322"/>
      <c r="U5729" s="322"/>
      <c r="V5729" s="270"/>
    </row>
    <row r="5730" spans="6:22">
      <c r="F5730" s="323">
        <f t="shared" si="174"/>
        <v>5728</v>
      </c>
      <c r="G5730" s="322"/>
      <c r="H5730" s="322"/>
      <c r="I5730" s="322"/>
      <c r="J5730" s="322"/>
      <c r="K5730" s="322"/>
      <c r="L5730" s="322"/>
      <c r="M5730" s="322"/>
      <c r="N5730" s="698"/>
      <c r="O5730" s="322"/>
      <c r="P5730" s="322"/>
      <c r="Q5730" s="322"/>
      <c r="R5730" s="322"/>
      <c r="S5730" s="322"/>
      <c r="T5730" s="322"/>
      <c r="U5730" s="322"/>
      <c r="V5730" s="270"/>
    </row>
    <row r="5731" spans="6:22">
      <c r="F5731" s="323">
        <f t="shared" si="174"/>
        <v>5729</v>
      </c>
      <c r="G5731" s="322"/>
      <c r="H5731" s="322"/>
      <c r="I5731" s="322"/>
      <c r="J5731" s="322"/>
      <c r="K5731" s="322"/>
      <c r="L5731" s="322"/>
      <c r="M5731" s="322"/>
      <c r="N5731" s="698"/>
      <c r="O5731" s="322"/>
      <c r="P5731" s="322"/>
      <c r="Q5731" s="322"/>
      <c r="R5731" s="322"/>
      <c r="S5731" s="322"/>
      <c r="T5731" s="322"/>
      <c r="U5731" s="322"/>
      <c r="V5731" s="270"/>
    </row>
    <row r="5732" spans="6:22">
      <c r="F5732" s="323">
        <f t="shared" si="174"/>
        <v>5730</v>
      </c>
      <c r="G5732" s="322"/>
      <c r="H5732" s="322"/>
      <c r="I5732" s="322"/>
      <c r="J5732" s="322"/>
      <c r="K5732" s="322"/>
      <c r="L5732" s="322"/>
      <c r="M5732" s="322"/>
      <c r="N5732" s="698"/>
      <c r="O5732" s="322"/>
      <c r="P5732" s="322"/>
      <c r="Q5732" s="322"/>
      <c r="R5732" s="322"/>
      <c r="S5732" s="322"/>
      <c r="T5732" s="322"/>
      <c r="U5732" s="322"/>
      <c r="V5732" s="270"/>
    </row>
    <row r="5733" spans="6:22">
      <c r="F5733" s="323">
        <f t="shared" si="174"/>
        <v>5731</v>
      </c>
      <c r="G5733" s="322"/>
      <c r="H5733" s="322"/>
      <c r="I5733" s="322"/>
      <c r="J5733" s="322"/>
      <c r="K5733" s="322"/>
      <c r="L5733" s="322"/>
      <c r="M5733" s="322"/>
      <c r="N5733" s="698"/>
      <c r="O5733" s="322"/>
      <c r="P5733" s="322"/>
      <c r="Q5733" s="322"/>
      <c r="R5733" s="322"/>
      <c r="S5733" s="322"/>
      <c r="T5733" s="322"/>
      <c r="U5733" s="322"/>
      <c r="V5733" s="270"/>
    </row>
    <row r="5734" spans="6:22">
      <c r="F5734" s="323">
        <f t="shared" si="174"/>
        <v>5732</v>
      </c>
      <c r="G5734" s="322"/>
      <c r="H5734" s="322"/>
      <c r="I5734" s="322"/>
      <c r="J5734" s="322"/>
      <c r="K5734" s="322"/>
      <c r="L5734" s="322"/>
      <c r="M5734" s="322"/>
      <c r="N5734" s="698"/>
      <c r="O5734" s="322"/>
      <c r="P5734" s="322"/>
      <c r="Q5734" s="322"/>
      <c r="R5734" s="322"/>
      <c r="S5734" s="322"/>
      <c r="T5734" s="322"/>
      <c r="U5734" s="322"/>
      <c r="V5734" s="270"/>
    </row>
    <row r="5735" spans="6:22">
      <c r="F5735" s="323">
        <f t="shared" si="174"/>
        <v>5733</v>
      </c>
      <c r="G5735" s="322"/>
      <c r="H5735" s="322"/>
      <c r="I5735" s="322"/>
      <c r="J5735" s="322"/>
      <c r="K5735" s="322"/>
      <c r="L5735" s="322"/>
      <c r="M5735" s="322"/>
      <c r="N5735" s="698"/>
      <c r="O5735" s="322"/>
      <c r="P5735" s="322"/>
      <c r="Q5735" s="322"/>
      <c r="R5735" s="322"/>
      <c r="S5735" s="322"/>
      <c r="T5735" s="322"/>
      <c r="U5735" s="322"/>
      <c r="V5735" s="270"/>
    </row>
    <row r="5736" spans="6:22">
      <c r="F5736" s="323">
        <f t="shared" si="174"/>
        <v>5734</v>
      </c>
      <c r="G5736" s="322"/>
      <c r="H5736" s="322"/>
      <c r="I5736" s="322"/>
      <c r="J5736" s="322"/>
      <c r="K5736" s="322"/>
      <c r="L5736" s="322"/>
      <c r="M5736" s="322"/>
      <c r="N5736" s="698"/>
      <c r="O5736" s="322"/>
      <c r="P5736" s="322"/>
      <c r="Q5736" s="322"/>
      <c r="R5736" s="322"/>
      <c r="S5736" s="322"/>
      <c r="T5736" s="322"/>
      <c r="U5736" s="322"/>
      <c r="V5736" s="270"/>
    </row>
    <row r="5737" spans="6:22">
      <c r="F5737" s="323">
        <f t="shared" si="174"/>
        <v>5735</v>
      </c>
      <c r="G5737" s="322"/>
      <c r="H5737" s="322"/>
      <c r="I5737" s="322"/>
      <c r="J5737" s="322"/>
      <c r="K5737" s="322"/>
      <c r="L5737" s="322"/>
      <c r="M5737" s="322"/>
      <c r="N5737" s="698"/>
      <c r="O5737" s="322"/>
      <c r="P5737" s="322"/>
      <c r="Q5737" s="322"/>
      <c r="R5737" s="322"/>
      <c r="S5737" s="322"/>
      <c r="T5737" s="322"/>
      <c r="U5737" s="322"/>
      <c r="V5737" s="270"/>
    </row>
    <row r="5738" spans="6:22">
      <c r="F5738" s="323">
        <f t="shared" si="174"/>
        <v>5736</v>
      </c>
      <c r="G5738" s="322"/>
      <c r="H5738" s="322"/>
      <c r="I5738" s="322"/>
      <c r="J5738" s="322"/>
      <c r="K5738" s="322"/>
      <c r="L5738" s="322"/>
      <c r="M5738" s="322"/>
      <c r="N5738" s="698"/>
      <c r="O5738" s="322"/>
      <c r="P5738" s="322"/>
      <c r="Q5738" s="322"/>
      <c r="R5738" s="322"/>
      <c r="S5738" s="322"/>
      <c r="T5738" s="322"/>
      <c r="U5738" s="322"/>
      <c r="V5738" s="270"/>
    </row>
    <row r="5739" spans="6:22">
      <c r="F5739" s="323">
        <f t="shared" si="174"/>
        <v>5737</v>
      </c>
      <c r="G5739" s="322"/>
      <c r="H5739" s="322"/>
      <c r="I5739" s="322"/>
      <c r="J5739" s="322"/>
      <c r="K5739" s="322"/>
      <c r="L5739" s="322"/>
      <c r="M5739" s="322"/>
      <c r="N5739" s="698"/>
      <c r="O5739" s="322"/>
      <c r="P5739" s="322"/>
      <c r="Q5739" s="322"/>
      <c r="R5739" s="322"/>
      <c r="S5739" s="322"/>
      <c r="T5739" s="322"/>
      <c r="U5739" s="322"/>
      <c r="V5739" s="270"/>
    </row>
    <row r="5740" spans="6:22">
      <c r="F5740" s="323">
        <f t="shared" si="174"/>
        <v>5738</v>
      </c>
      <c r="G5740" s="322"/>
      <c r="H5740" s="322"/>
      <c r="I5740" s="322"/>
      <c r="J5740" s="322"/>
      <c r="K5740" s="322"/>
      <c r="L5740" s="322"/>
      <c r="M5740" s="322"/>
      <c r="N5740" s="698"/>
      <c r="O5740" s="322"/>
      <c r="P5740" s="322"/>
      <c r="Q5740" s="322"/>
      <c r="R5740" s="322"/>
      <c r="S5740" s="322"/>
      <c r="T5740" s="322"/>
      <c r="U5740" s="322"/>
      <c r="V5740" s="270"/>
    </row>
    <row r="5741" spans="6:22">
      <c r="F5741" s="323">
        <f t="shared" si="174"/>
        <v>5739</v>
      </c>
      <c r="G5741" s="322"/>
      <c r="H5741" s="322"/>
      <c r="I5741" s="322"/>
      <c r="J5741" s="322"/>
      <c r="K5741" s="322"/>
      <c r="L5741" s="322"/>
      <c r="M5741" s="322"/>
      <c r="N5741" s="698"/>
      <c r="O5741" s="322"/>
      <c r="P5741" s="322"/>
      <c r="Q5741" s="322"/>
      <c r="R5741" s="322"/>
      <c r="S5741" s="322"/>
      <c r="T5741" s="322"/>
      <c r="U5741" s="322"/>
      <c r="V5741" s="270"/>
    </row>
    <row r="5742" spans="6:22">
      <c r="F5742" s="323">
        <f t="shared" si="174"/>
        <v>5740</v>
      </c>
      <c r="G5742" s="322"/>
      <c r="H5742" s="322"/>
      <c r="I5742" s="322"/>
      <c r="J5742" s="322"/>
      <c r="K5742" s="322"/>
      <c r="L5742" s="322"/>
      <c r="M5742" s="322"/>
      <c r="N5742" s="698"/>
      <c r="O5742" s="322"/>
      <c r="P5742" s="322"/>
      <c r="Q5742" s="322"/>
      <c r="R5742" s="322"/>
      <c r="S5742" s="322"/>
      <c r="T5742" s="322"/>
      <c r="U5742" s="322"/>
      <c r="V5742" s="270"/>
    </row>
    <row r="5743" spans="6:22">
      <c r="F5743" s="323">
        <f t="shared" si="174"/>
        <v>5741</v>
      </c>
      <c r="G5743" s="322"/>
      <c r="H5743" s="322"/>
      <c r="I5743" s="322"/>
      <c r="J5743" s="322"/>
      <c r="K5743" s="322"/>
      <c r="L5743" s="322"/>
      <c r="M5743" s="322"/>
      <c r="N5743" s="698"/>
      <c r="O5743" s="322"/>
      <c r="P5743" s="322"/>
      <c r="Q5743" s="322"/>
      <c r="R5743" s="322"/>
      <c r="S5743" s="322"/>
      <c r="T5743" s="322"/>
      <c r="U5743" s="322"/>
      <c r="V5743" s="270"/>
    </row>
    <row r="5744" spans="6:22">
      <c r="F5744" s="323">
        <f t="shared" si="174"/>
        <v>5742</v>
      </c>
      <c r="G5744" s="322"/>
      <c r="H5744" s="322"/>
      <c r="I5744" s="322"/>
      <c r="J5744" s="322"/>
      <c r="K5744" s="322"/>
      <c r="L5744" s="322"/>
      <c r="M5744" s="322"/>
      <c r="N5744" s="698"/>
      <c r="O5744" s="322"/>
      <c r="P5744" s="322"/>
      <c r="Q5744" s="322"/>
      <c r="R5744" s="322"/>
      <c r="S5744" s="322"/>
      <c r="T5744" s="322"/>
      <c r="U5744" s="322"/>
      <c r="V5744" s="270"/>
    </row>
    <row r="5745" spans="6:22">
      <c r="F5745" s="323">
        <f t="shared" si="174"/>
        <v>5743</v>
      </c>
      <c r="G5745" s="322"/>
      <c r="H5745" s="322"/>
      <c r="I5745" s="322"/>
      <c r="J5745" s="322"/>
      <c r="K5745" s="322"/>
      <c r="L5745" s="322"/>
      <c r="M5745" s="322"/>
      <c r="N5745" s="698"/>
      <c r="O5745" s="322"/>
      <c r="P5745" s="322"/>
      <c r="Q5745" s="322"/>
      <c r="R5745" s="322"/>
      <c r="S5745" s="322"/>
      <c r="T5745" s="322"/>
      <c r="U5745" s="322"/>
      <c r="V5745" s="270"/>
    </row>
    <row r="5746" spans="6:22">
      <c r="F5746" s="323">
        <f t="shared" si="174"/>
        <v>5744</v>
      </c>
      <c r="G5746" s="322"/>
      <c r="H5746" s="322"/>
      <c r="I5746" s="322"/>
      <c r="J5746" s="322"/>
      <c r="K5746" s="322"/>
      <c r="L5746" s="322"/>
      <c r="M5746" s="322"/>
      <c r="N5746" s="698"/>
      <c r="O5746" s="322"/>
      <c r="P5746" s="322"/>
      <c r="Q5746" s="322"/>
      <c r="R5746" s="322"/>
      <c r="S5746" s="322"/>
      <c r="T5746" s="322"/>
      <c r="U5746" s="322"/>
      <c r="V5746" s="270"/>
    </row>
    <row r="5747" spans="6:22">
      <c r="F5747" s="323">
        <f t="shared" si="174"/>
        <v>5745</v>
      </c>
      <c r="G5747" s="322"/>
      <c r="H5747" s="322"/>
      <c r="I5747" s="322"/>
      <c r="J5747" s="322"/>
      <c r="K5747" s="322"/>
      <c r="L5747" s="322"/>
      <c r="M5747" s="322"/>
      <c r="N5747" s="698"/>
      <c r="O5747" s="322"/>
      <c r="P5747" s="322"/>
      <c r="Q5747" s="322"/>
      <c r="R5747" s="322"/>
      <c r="S5747" s="322"/>
      <c r="T5747" s="322"/>
      <c r="U5747" s="322"/>
      <c r="V5747" s="270"/>
    </row>
    <row r="5748" spans="6:22">
      <c r="F5748" s="323">
        <f t="shared" si="174"/>
        <v>5746</v>
      </c>
      <c r="G5748" s="322"/>
      <c r="H5748" s="322"/>
      <c r="I5748" s="322"/>
      <c r="J5748" s="322"/>
      <c r="K5748" s="322"/>
      <c r="L5748" s="322"/>
      <c r="M5748" s="322"/>
      <c r="N5748" s="698"/>
      <c r="O5748" s="322"/>
      <c r="P5748" s="322"/>
      <c r="Q5748" s="322"/>
      <c r="R5748" s="322"/>
      <c r="S5748" s="322"/>
      <c r="T5748" s="322"/>
      <c r="U5748" s="322"/>
      <c r="V5748" s="270"/>
    </row>
    <row r="5749" spans="6:22">
      <c r="F5749" s="323">
        <f t="shared" si="174"/>
        <v>5747</v>
      </c>
      <c r="G5749" s="322"/>
      <c r="H5749" s="322"/>
      <c r="I5749" s="322"/>
      <c r="J5749" s="322"/>
      <c r="K5749" s="322"/>
      <c r="L5749" s="322"/>
      <c r="M5749" s="322"/>
      <c r="N5749" s="698"/>
      <c r="O5749" s="322"/>
      <c r="P5749" s="322"/>
      <c r="Q5749" s="322"/>
      <c r="R5749" s="322"/>
      <c r="S5749" s="322"/>
      <c r="T5749" s="322"/>
      <c r="U5749" s="322"/>
      <c r="V5749" s="270"/>
    </row>
    <row r="5750" spans="6:22">
      <c r="F5750" s="323">
        <f t="shared" si="174"/>
        <v>5748</v>
      </c>
      <c r="G5750" s="322"/>
      <c r="H5750" s="322"/>
      <c r="I5750" s="322"/>
      <c r="J5750" s="322"/>
      <c r="K5750" s="322"/>
      <c r="L5750" s="322"/>
      <c r="M5750" s="322"/>
      <c r="N5750" s="698"/>
      <c r="O5750" s="322"/>
      <c r="P5750" s="322"/>
      <c r="Q5750" s="322"/>
      <c r="R5750" s="322"/>
      <c r="S5750" s="322"/>
      <c r="T5750" s="322"/>
      <c r="U5750" s="322"/>
      <c r="V5750" s="270"/>
    </row>
    <row r="5751" spans="6:22">
      <c r="F5751" s="323">
        <f t="shared" si="174"/>
        <v>5749</v>
      </c>
      <c r="G5751" s="322"/>
      <c r="H5751" s="322"/>
      <c r="I5751" s="322"/>
      <c r="J5751" s="322"/>
      <c r="K5751" s="322"/>
      <c r="L5751" s="322"/>
      <c r="M5751" s="322"/>
      <c r="N5751" s="698"/>
      <c r="O5751" s="322"/>
      <c r="P5751" s="322"/>
      <c r="Q5751" s="322"/>
      <c r="R5751" s="322"/>
      <c r="S5751" s="322"/>
      <c r="T5751" s="322"/>
      <c r="U5751" s="322"/>
      <c r="V5751" s="270"/>
    </row>
    <row r="5752" spans="6:22">
      <c r="F5752" s="323">
        <f t="shared" si="174"/>
        <v>5750</v>
      </c>
      <c r="G5752" s="322"/>
      <c r="H5752" s="322"/>
      <c r="I5752" s="322"/>
      <c r="J5752" s="322"/>
      <c r="K5752" s="322"/>
      <c r="L5752" s="322"/>
      <c r="M5752" s="322"/>
      <c r="N5752" s="698"/>
      <c r="O5752" s="322"/>
      <c r="P5752" s="322"/>
      <c r="Q5752" s="322"/>
      <c r="R5752" s="322"/>
      <c r="S5752" s="322"/>
      <c r="T5752" s="322"/>
      <c r="U5752" s="322"/>
      <c r="V5752" s="270"/>
    </row>
    <row r="5753" spans="6:22">
      <c r="F5753" s="323">
        <f t="shared" si="174"/>
        <v>5751</v>
      </c>
      <c r="G5753" s="322"/>
      <c r="H5753" s="322"/>
      <c r="I5753" s="322"/>
      <c r="J5753" s="322"/>
      <c r="K5753" s="322"/>
      <c r="L5753" s="322"/>
      <c r="M5753" s="322"/>
      <c r="N5753" s="698"/>
      <c r="O5753" s="322"/>
      <c r="P5753" s="322"/>
      <c r="Q5753" s="322"/>
      <c r="R5753" s="322"/>
      <c r="S5753" s="322"/>
      <c r="T5753" s="322"/>
      <c r="U5753" s="322"/>
      <c r="V5753" s="270"/>
    </row>
    <row r="5754" spans="6:22">
      <c r="F5754" s="323">
        <f t="shared" si="174"/>
        <v>5752</v>
      </c>
      <c r="G5754" s="322"/>
      <c r="H5754" s="322"/>
      <c r="I5754" s="322"/>
      <c r="J5754" s="322"/>
      <c r="K5754" s="322"/>
      <c r="L5754" s="322"/>
      <c r="M5754" s="322"/>
      <c r="N5754" s="698"/>
      <c r="O5754" s="322"/>
      <c r="P5754" s="322"/>
      <c r="Q5754" s="322"/>
      <c r="R5754" s="322"/>
      <c r="S5754" s="322"/>
      <c r="T5754" s="322"/>
      <c r="U5754" s="322"/>
      <c r="V5754" s="270"/>
    </row>
    <row r="5755" spans="6:22">
      <c r="F5755" s="323">
        <f t="shared" si="174"/>
        <v>5753</v>
      </c>
      <c r="G5755" s="322"/>
      <c r="H5755" s="322"/>
      <c r="I5755" s="322"/>
      <c r="J5755" s="322"/>
      <c r="K5755" s="322"/>
      <c r="L5755" s="322"/>
      <c r="M5755" s="322"/>
      <c r="N5755" s="698"/>
      <c r="O5755" s="322"/>
      <c r="P5755" s="322"/>
      <c r="Q5755" s="322"/>
      <c r="R5755" s="322"/>
      <c r="S5755" s="322"/>
      <c r="T5755" s="322"/>
      <c r="U5755" s="322"/>
      <c r="V5755" s="270"/>
    </row>
    <row r="5756" spans="6:22">
      <c r="F5756" s="323">
        <f t="shared" si="174"/>
        <v>5754</v>
      </c>
      <c r="G5756" s="322"/>
      <c r="H5756" s="322"/>
      <c r="I5756" s="322"/>
      <c r="J5756" s="322"/>
      <c r="K5756" s="322"/>
      <c r="L5756" s="322"/>
      <c r="M5756" s="322"/>
      <c r="N5756" s="698"/>
      <c r="O5756" s="322"/>
      <c r="P5756" s="322"/>
      <c r="Q5756" s="322"/>
      <c r="R5756" s="322"/>
      <c r="S5756" s="322"/>
      <c r="T5756" s="322"/>
      <c r="U5756" s="322"/>
      <c r="V5756" s="270"/>
    </row>
    <row r="5757" spans="6:22">
      <c r="F5757" s="323">
        <f t="shared" si="174"/>
        <v>5755</v>
      </c>
      <c r="G5757" s="322"/>
      <c r="H5757" s="322"/>
      <c r="I5757" s="322"/>
      <c r="J5757" s="322"/>
      <c r="K5757" s="322"/>
      <c r="L5757" s="322"/>
      <c r="M5757" s="322"/>
      <c r="N5757" s="698"/>
      <c r="O5757" s="322"/>
      <c r="P5757" s="322"/>
      <c r="Q5757" s="322"/>
      <c r="R5757" s="322"/>
      <c r="S5757" s="322"/>
      <c r="T5757" s="322"/>
      <c r="U5757" s="322"/>
      <c r="V5757" s="270"/>
    </row>
    <row r="5758" spans="6:22">
      <c r="F5758" s="323">
        <f t="shared" si="174"/>
        <v>5756</v>
      </c>
      <c r="G5758" s="322"/>
      <c r="H5758" s="322"/>
      <c r="I5758" s="322"/>
      <c r="J5758" s="322"/>
      <c r="K5758" s="322"/>
      <c r="L5758" s="322"/>
      <c r="M5758" s="322"/>
      <c r="N5758" s="698"/>
      <c r="O5758" s="322"/>
      <c r="P5758" s="322"/>
      <c r="Q5758" s="322"/>
      <c r="R5758" s="322"/>
      <c r="S5758" s="322"/>
      <c r="T5758" s="322"/>
      <c r="U5758" s="322"/>
      <c r="V5758" s="270"/>
    </row>
    <row r="5759" spans="6:22">
      <c r="F5759" s="323">
        <f t="shared" si="174"/>
        <v>5757</v>
      </c>
      <c r="G5759" s="322"/>
      <c r="H5759" s="322"/>
      <c r="I5759" s="322"/>
      <c r="J5759" s="322"/>
      <c r="K5759" s="322"/>
      <c r="L5759" s="322"/>
      <c r="M5759" s="322"/>
      <c r="N5759" s="698"/>
      <c r="O5759" s="322"/>
      <c r="P5759" s="322"/>
      <c r="Q5759" s="322"/>
      <c r="R5759" s="322"/>
      <c r="S5759" s="322"/>
      <c r="T5759" s="322"/>
      <c r="U5759" s="322"/>
      <c r="V5759" s="270"/>
    </row>
    <row r="5760" spans="6:22">
      <c r="F5760" s="323">
        <f t="shared" si="174"/>
        <v>5758</v>
      </c>
      <c r="G5760" s="322"/>
      <c r="H5760" s="322"/>
      <c r="I5760" s="322"/>
      <c r="J5760" s="322"/>
      <c r="K5760" s="322"/>
      <c r="L5760" s="322"/>
      <c r="M5760" s="322"/>
      <c r="N5760" s="698"/>
      <c r="O5760" s="322"/>
      <c r="P5760" s="322"/>
      <c r="Q5760" s="322"/>
      <c r="R5760" s="322"/>
      <c r="S5760" s="322"/>
      <c r="T5760" s="322"/>
      <c r="U5760" s="322"/>
      <c r="V5760" s="270"/>
    </row>
    <row r="5761" spans="6:22">
      <c r="F5761" s="323">
        <f t="shared" si="174"/>
        <v>5759</v>
      </c>
      <c r="G5761" s="322"/>
      <c r="H5761" s="322"/>
      <c r="I5761" s="322"/>
      <c r="J5761" s="322"/>
      <c r="K5761" s="322"/>
      <c r="L5761" s="322"/>
      <c r="M5761" s="322"/>
      <c r="N5761" s="698"/>
      <c r="O5761" s="322"/>
      <c r="P5761" s="322"/>
      <c r="Q5761" s="322"/>
      <c r="R5761" s="322"/>
      <c r="S5761" s="322"/>
      <c r="T5761" s="322"/>
      <c r="U5761" s="322"/>
      <c r="V5761" s="270"/>
    </row>
    <row r="5762" spans="6:22">
      <c r="F5762" s="323">
        <f t="shared" si="174"/>
        <v>5760</v>
      </c>
      <c r="G5762" s="322"/>
      <c r="H5762" s="322"/>
      <c r="I5762" s="322"/>
      <c r="J5762" s="322"/>
      <c r="K5762" s="322"/>
      <c r="L5762" s="322"/>
      <c r="M5762" s="322"/>
      <c r="N5762" s="698"/>
      <c r="O5762" s="322"/>
      <c r="P5762" s="322"/>
      <c r="Q5762" s="322"/>
      <c r="R5762" s="322"/>
      <c r="S5762" s="322"/>
      <c r="T5762" s="322"/>
      <c r="U5762" s="322"/>
      <c r="V5762" s="270"/>
    </row>
    <row r="5763" spans="6:22">
      <c r="F5763" s="323">
        <f t="shared" si="174"/>
        <v>5761</v>
      </c>
      <c r="G5763" s="322"/>
      <c r="H5763" s="322"/>
      <c r="I5763" s="322"/>
      <c r="J5763" s="322"/>
      <c r="K5763" s="322"/>
      <c r="L5763" s="322"/>
      <c r="M5763" s="322"/>
      <c r="N5763" s="698"/>
      <c r="O5763" s="322"/>
      <c r="P5763" s="322"/>
      <c r="Q5763" s="322"/>
      <c r="R5763" s="322"/>
      <c r="S5763" s="322"/>
      <c r="T5763" s="322"/>
      <c r="U5763" s="322"/>
      <c r="V5763" s="270"/>
    </row>
    <row r="5764" spans="6:22">
      <c r="F5764" s="323">
        <f t="shared" si="174"/>
        <v>5762</v>
      </c>
      <c r="G5764" s="322"/>
      <c r="H5764" s="322"/>
      <c r="I5764" s="322"/>
      <c r="J5764" s="322"/>
      <c r="K5764" s="322"/>
      <c r="L5764" s="322"/>
      <c r="M5764" s="322"/>
      <c r="N5764" s="698"/>
      <c r="O5764" s="322"/>
      <c r="P5764" s="322"/>
      <c r="Q5764" s="322"/>
      <c r="R5764" s="322"/>
      <c r="S5764" s="322"/>
      <c r="T5764" s="322"/>
      <c r="U5764" s="322"/>
      <c r="V5764" s="270"/>
    </row>
    <row r="5765" spans="6:22">
      <c r="F5765" s="323">
        <f t="shared" ref="F5765:F5828" si="175">ROW()-2</f>
        <v>5763</v>
      </c>
      <c r="G5765" s="322"/>
      <c r="H5765" s="322"/>
      <c r="I5765" s="322"/>
      <c r="J5765" s="322"/>
      <c r="K5765" s="322"/>
      <c r="L5765" s="322"/>
      <c r="M5765" s="322"/>
      <c r="N5765" s="698"/>
      <c r="O5765" s="322"/>
      <c r="P5765" s="322"/>
      <c r="Q5765" s="322"/>
      <c r="R5765" s="322"/>
      <c r="S5765" s="322"/>
      <c r="T5765" s="322"/>
      <c r="U5765" s="322"/>
      <c r="V5765" s="270"/>
    </row>
    <row r="5766" spans="6:22">
      <c r="F5766" s="323">
        <f t="shared" si="175"/>
        <v>5764</v>
      </c>
      <c r="G5766" s="322"/>
      <c r="H5766" s="322"/>
      <c r="I5766" s="322"/>
      <c r="J5766" s="322"/>
      <c r="K5766" s="322"/>
      <c r="L5766" s="322"/>
      <c r="M5766" s="322"/>
      <c r="N5766" s="698"/>
      <c r="O5766" s="322"/>
      <c r="P5766" s="322"/>
      <c r="Q5766" s="322"/>
      <c r="R5766" s="322"/>
      <c r="S5766" s="322"/>
      <c r="T5766" s="322"/>
      <c r="U5766" s="322"/>
      <c r="V5766" s="270"/>
    </row>
    <row r="5767" spans="6:22">
      <c r="F5767" s="323">
        <f t="shared" si="175"/>
        <v>5765</v>
      </c>
      <c r="G5767" s="322"/>
      <c r="H5767" s="322"/>
      <c r="I5767" s="322"/>
      <c r="J5767" s="322"/>
      <c r="K5767" s="322"/>
      <c r="L5767" s="322"/>
      <c r="M5767" s="322"/>
      <c r="N5767" s="698"/>
      <c r="O5767" s="322"/>
      <c r="P5767" s="322"/>
      <c r="Q5767" s="322"/>
      <c r="R5767" s="322"/>
      <c r="S5767" s="322"/>
      <c r="T5767" s="322"/>
      <c r="U5767" s="322"/>
      <c r="V5767" s="270"/>
    </row>
    <row r="5768" spans="6:22">
      <c r="F5768" s="323">
        <f t="shared" si="175"/>
        <v>5766</v>
      </c>
      <c r="G5768" s="322"/>
      <c r="H5768" s="322"/>
      <c r="I5768" s="322"/>
      <c r="J5768" s="322"/>
      <c r="K5768" s="322"/>
      <c r="L5768" s="322"/>
      <c r="M5768" s="322"/>
      <c r="N5768" s="698"/>
      <c r="O5768" s="322"/>
      <c r="P5768" s="322"/>
      <c r="Q5768" s="322"/>
      <c r="R5768" s="322"/>
      <c r="S5768" s="322"/>
      <c r="T5768" s="322"/>
      <c r="U5768" s="322"/>
      <c r="V5768" s="270"/>
    </row>
    <row r="5769" spans="6:22">
      <c r="F5769" s="323">
        <f t="shared" si="175"/>
        <v>5767</v>
      </c>
      <c r="G5769" s="322"/>
      <c r="H5769" s="322"/>
      <c r="I5769" s="322"/>
      <c r="J5769" s="322"/>
      <c r="K5769" s="322"/>
      <c r="L5769" s="322"/>
      <c r="M5769" s="322"/>
      <c r="N5769" s="698"/>
      <c r="O5769" s="322"/>
      <c r="P5769" s="322"/>
      <c r="Q5769" s="322"/>
      <c r="R5769" s="322"/>
      <c r="S5769" s="322"/>
      <c r="T5769" s="322"/>
      <c r="U5769" s="322"/>
      <c r="V5769" s="270"/>
    </row>
    <row r="5770" spans="6:22">
      <c r="F5770" s="323">
        <f t="shared" si="175"/>
        <v>5768</v>
      </c>
      <c r="G5770" s="322"/>
      <c r="H5770" s="322"/>
      <c r="I5770" s="322"/>
      <c r="J5770" s="322"/>
      <c r="K5770" s="322"/>
      <c r="L5770" s="322"/>
      <c r="M5770" s="322"/>
      <c r="N5770" s="698"/>
      <c r="O5770" s="322"/>
      <c r="P5770" s="322"/>
      <c r="Q5770" s="322"/>
      <c r="R5770" s="322"/>
      <c r="S5770" s="322"/>
      <c r="T5770" s="322"/>
      <c r="U5770" s="322"/>
      <c r="V5770" s="270"/>
    </row>
    <row r="5771" spans="6:22">
      <c r="F5771" s="323">
        <f t="shared" si="175"/>
        <v>5769</v>
      </c>
      <c r="G5771" s="322"/>
      <c r="H5771" s="322"/>
      <c r="I5771" s="322"/>
      <c r="J5771" s="322"/>
      <c r="K5771" s="322"/>
      <c r="L5771" s="322"/>
      <c r="M5771" s="322"/>
      <c r="N5771" s="698"/>
      <c r="O5771" s="322"/>
      <c r="P5771" s="322"/>
      <c r="Q5771" s="322"/>
      <c r="R5771" s="322"/>
      <c r="S5771" s="322"/>
      <c r="T5771" s="322"/>
      <c r="U5771" s="322"/>
      <c r="V5771" s="270"/>
    </row>
    <row r="5772" spans="6:22">
      <c r="F5772" s="323">
        <f t="shared" si="175"/>
        <v>5770</v>
      </c>
      <c r="G5772" s="322"/>
      <c r="H5772" s="322"/>
      <c r="I5772" s="322"/>
      <c r="J5772" s="322"/>
      <c r="K5772" s="322"/>
      <c r="L5772" s="322"/>
      <c r="M5772" s="322"/>
      <c r="N5772" s="698"/>
      <c r="O5772" s="322"/>
      <c r="P5772" s="322"/>
      <c r="Q5772" s="322"/>
      <c r="R5772" s="322"/>
      <c r="S5772" s="322"/>
      <c r="T5772" s="322"/>
      <c r="U5772" s="322"/>
      <c r="V5772" s="270"/>
    </row>
    <row r="5773" spans="6:22">
      <c r="F5773" s="323">
        <f t="shared" si="175"/>
        <v>5771</v>
      </c>
      <c r="G5773" s="322"/>
      <c r="H5773" s="322"/>
      <c r="I5773" s="322"/>
      <c r="J5773" s="322"/>
      <c r="K5773" s="322"/>
      <c r="L5773" s="322"/>
      <c r="M5773" s="322"/>
      <c r="N5773" s="698"/>
      <c r="O5773" s="322"/>
      <c r="P5773" s="322"/>
      <c r="Q5773" s="322"/>
      <c r="R5773" s="322"/>
      <c r="S5773" s="322"/>
      <c r="T5773" s="322"/>
      <c r="U5773" s="322"/>
      <c r="V5773" s="270"/>
    </row>
    <row r="5774" spans="6:22">
      <c r="F5774" s="323">
        <f t="shared" si="175"/>
        <v>5772</v>
      </c>
      <c r="G5774" s="322"/>
      <c r="H5774" s="322"/>
      <c r="I5774" s="322"/>
      <c r="J5774" s="322"/>
      <c r="K5774" s="322"/>
      <c r="L5774" s="322"/>
      <c r="M5774" s="322"/>
      <c r="N5774" s="698"/>
      <c r="O5774" s="322"/>
      <c r="P5774" s="322"/>
      <c r="Q5774" s="322"/>
      <c r="R5774" s="322"/>
      <c r="S5774" s="322"/>
      <c r="T5774" s="322"/>
      <c r="U5774" s="322"/>
      <c r="V5774" s="270"/>
    </row>
    <row r="5775" spans="6:22">
      <c r="F5775" s="323">
        <f t="shared" si="175"/>
        <v>5773</v>
      </c>
      <c r="G5775" s="322"/>
      <c r="H5775" s="322"/>
      <c r="I5775" s="322"/>
      <c r="J5775" s="322"/>
      <c r="K5775" s="322"/>
      <c r="L5775" s="322"/>
      <c r="M5775" s="322"/>
      <c r="N5775" s="698"/>
      <c r="O5775" s="322"/>
      <c r="P5775" s="322"/>
      <c r="Q5775" s="322"/>
      <c r="R5775" s="322"/>
      <c r="S5775" s="322"/>
      <c r="T5775" s="322"/>
      <c r="U5775" s="322"/>
      <c r="V5775" s="270"/>
    </row>
    <row r="5776" spans="6:22">
      <c r="F5776" s="323">
        <f t="shared" si="175"/>
        <v>5774</v>
      </c>
      <c r="G5776" s="322"/>
      <c r="H5776" s="322"/>
      <c r="I5776" s="322"/>
      <c r="J5776" s="322"/>
      <c r="K5776" s="322"/>
      <c r="L5776" s="322"/>
      <c r="M5776" s="322"/>
      <c r="N5776" s="698"/>
      <c r="O5776" s="322"/>
      <c r="P5776" s="322"/>
      <c r="Q5776" s="322"/>
      <c r="R5776" s="322"/>
      <c r="S5776" s="322"/>
      <c r="T5776" s="322"/>
      <c r="U5776" s="322"/>
      <c r="V5776" s="270"/>
    </row>
    <row r="5777" spans="6:22">
      <c r="F5777" s="323">
        <f t="shared" si="175"/>
        <v>5775</v>
      </c>
      <c r="G5777" s="322"/>
      <c r="H5777" s="322"/>
      <c r="I5777" s="322"/>
      <c r="J5777" s="322"/>
      <c r="K5777" s="322"/>
      <c r="L5777" s="322"/>
      <c r="M5777" s="322"/>
      <c r="N5777" s="698"/>
      <c r="O5777" s="322"/>
      <c r="P5777" s="322"/>
      <c r="Q5777" s="322"/>
      <c r="R5777" s="322"/>
      <c r="S5777" s="322"/>
      <c r="T5777" s="322"/>
      <c r="U5777" s="322"/>
      <c r="V5777" s="270"/>
    </row>
    <row r="5778" spans="6:22">
      <c r="F5778" s="323">
        <f t="shared" si="175"/>
        <v>5776</v>
      </c>
      <c r="G5778" s="322"/>
      <c r="H5778" s="322"/>
      <c r="I5778" s="322"/>
      <c r="J5778" s="322"/>
      <c r="K5778" s="322"/>
      <c r="L5778" s="322"/>
      <c r="M5778" s="322"/>
      <c r="N5778" s="698"/>
      <c r="O5778" s="322"/>
      <c r="P5778" s="322"/>
      <c r="Q5778" s="322"/>
      <c r="R5778" s="322"/>
      <c r="S5778" s="322"/>
      <c r="T5778" s="322"/>
      <c r="U5778" s="322"/>
      <c r="V5778" s="270"/>
    </row>
    <row r="5779" spans="6:22">
      <c r="F5779" s="323">
        <f t="shared" si="175"/>
        <v>5777</v>
      </c>
      <c r="G5779" s="322"/>
      <c r="H5779" s="322"/>
      <c r="I5779" s="322"/>
      <c r="J5779" s="322"/>
      <c r="K5779" s="322"/>
      <c r="L5779" s="322"/>
      <c r="M5779" s="322"/>
      <c r="N5779" s="698"/>
      <c r="O5779" s="322"/>
      <c r="P5779" s="322"/>
      <c r="Q5779" s="322"/>
      <c r="R5779" s="322"/>
      <c r="S5779" s="322"/>
      <c r="T5779" s="322"/>
      <c r="U5779" s="322"/>
      <c r="V5779" s="270"/>
    </row>
    <row r="5780" spans="6:22">
      <c r="F5780" s="323">
        <f t="shared" si="175"/>
        <v>5778</v>
      </c>
      <c r="G5780" s="322"/>
      <c r="H5780" s="322"/>
      <c r="I5780" s="322"/>
      <c r="J5780" s="322"/>
      <c r="K5780" s="322"/>
      <c r="L5780" s="322"/>
      <c r="M5780" s="322"/>
      <c r="N5780" s="698"/>
      <c r="O5780" s="322"/>
      <c r="P5780" s="322"/>
      <c r="Q5780" s="322"/>
      <c r="R5780" s="322"/>
      <c r="S5780" s="322"/>
      <c r="T5780" s="322"/>
      <c r="U5780" s="322"/>
      <c r="V5780" s="270"/>
    </row>
    <row r="5781" spans="6:22">
      <c r="F5781" s="323">
        <f t="shared" si="175"/>
        <v>5779</v>
      </c>
      <c r="G5781" s="322"/>
      <c r="H5781" s="322"/>
      <c r="I5781" s="322"/>
      <c r="J5781" s="322"/>
      <c r="K5781" s="322"/>
      <c r="L5781" s="322"/>
      <c r="M5781" s="322"/>
      <c r="N5781" s="698"/>
      <c r="O5781" s="322"/>
      <c r="P5781" s="322"/>
      <c r="Q5781" s="322"/>
      <c r="R5781" s="322"/>
      <c r="S5781" s="322"/>
      <c r="T5781" s="322"/>
      <c r="U5781" s="322"/>
      <c r="V5781" s="270"/>
    </row>
    <row r="5782" spans="6:22">
      <c r="F5782" s="323">
        <f t="shared" si="175"/>
        <v>5780</v>
      </c>
      <c r="G5782" s="322"/>
      <c r="H5782" s="322"/>
      <c r="I5782" s="322"/>
      <c r="J5782" s="322"/>
      <c r="K5782" s="322"/>
      <c r="L5782" s="322"/>
      <c r="M5782" s="322"/>
      <c r="N5782" s="698"/>
      <c r="O5782" s="322"/>
      <c r="P5782" s="322"/>
      <c r="Q5782" s="322"/>
      <c r="R5782" s="322"/>
      <c r="S5782" s="322"/>
      <c r="T5782" s="322"/>
      <c r="U5782" s="322"/>
      <c r="V5782" s="270"/>
    </row>
    <row r="5783" spans="6:22">
      <c r="F5783" s="323">
        <f t="shared" si="175"/>
        <v>5781</v>
      </c>
      <c r="G5783" s="322"/>
      <c r="H5783" s="322"/>
      <c r="I5783" s="322"/>
      <c r="J5783" s="322"/>
      <c r="K5783" s="322"/>
      <c r="L5783" s="322"/>
      <c r="M5783" s="322"/>
      <c r="N5783" s="698"/>
      <c r="O5783" s="322"/>
      <c r="P5783" s="322"/>
      <c r="Q5783" s="322"/>
      <c r="R5783" s="322"/>
      <c r="S5783" s="322"/>
      <c r="T5783" s="322"/>
      <c r="U5783" s="322"/>
      <c r="V5783" s="270"/>
    </row>
    <row r="5784" spans="6:22">
      <c r="F5784" s="323">
        <f t="shared" si="175"/>
        <v>5782</v>
      </c>
      <c r="G5784" s="322"/>
      <c r="H5784" s="322"/>
      <c r="I5784" s="322"/>
      <c r="J5784" s="322"/>
      <c r="K5784" s="322"/>
      <c r="L5784" s="322"/>
      <c r="M5784" s="322"/>
      <c r="N5784" s="698"/>
      <c r="O5784" s="322"/>
      <c r="P5784" s="322"/>
      <c r="Q5784" s="322"/>
      <c r="R5784" s="322"/>
      <c r="S5784" s="322"/>
      <c r="T5784" s="322"/>
      <c r="U5784" s="322"/>
      <c r="V5784" s="270"/>
    </row>
    <row r="5785" spans="6:22">
      <c r="F5785" s="323">
        <f t="shared" si="175"/>
        <v>5783</v>
      </c>
      <c r="G5785" s="322"/>
      <c r="H5785" s="322"/>
      <c r="I5785" s="322"/>
      <c r="J5785" s="322"/>
      <c r="K5785" s="322"/>
      <c r="L5785" s="322"/>
      <c r="M5785" s="322"/>
      <c r="N5785" s="698"/>
      <c r="O5785" s="322"/>
      <c r="P5785" s="322"/>
      <c r="Q5785" s="322"/>
      <c r="R5785" s="322"/>
      <c r="S5785" s="322"/>
      <c r="T5785" s="322"/>
      <c r="U5785" s="322"/>
      <c r="V5785" s="270"/>
    </row>
    <row r="5786" spans="6:22">
      <c r="F5786" s="323">
        <f t="shared" si="175"/>
        <v>5784</v>
      </c>
      <c r="G5786" s="322"/>
      <c r="H5786" s="322"/>
      <c r="I5786" s="322"/>
      <c r="J5786" s="322"/>
      <c r="K5786" s="322"/>
      <c r="L5786" s="322"/>
      <c r="M5786" s="322"/>
      <c r="N5786" s="698"/>
      <c r="O5786" s="322"/>
      <c r="P5786" s="322"/>
      <c r="Q5786" s="322"/>
      <c r="R5786" s="322"/>
      <c r="S5786" s="322"/>
      <c r="T5786" s="322"/>
      <c r="U5786" s="322"/>
      <c r="V5786" s="270"/>
    </row>
    <row r="5787" spans="6:22">
      <c r="F5787" s="323">
        <f t="shared" si="175"/>
        <v>5785</v>
      </c>
      <c r="G5787" s="322"/>
      <c r="H5787" s="322"/>
      <c r="I5787" s="322"/>
      <c r="J5787" s="322"/>
      <c r="K5787" s="322"/>
      <c r="L5787" s="322"/>
      <c r="M5787" s="322"/>
      <c r="N5787" s="698"/>
      <c r="O5787" s="322"/>
      <c r="P5787" s="322"/>
      <c r="Q5787" s="322"/>
      <c r="R5787" s="322"/>
      <c r="S5787" s="322"/>
      <c r="T5787" s="322"/>
      <c r="U5787" s="322"/>
      <c r="V5787" s="270"/>
    </row>
    <row r="5788" spans="6:22">
      <c r="F5788" s="323">
        <f t="shared" si="175"/>
        <v>5786</v>
      </c>
      <c r="G5788" s="322"/>
      <c r="H5788" s="322"/>
      <c r="I5788" s="322"/>
      <c r="J5788" s="322"/>
      <c r="K5788" s="322"/>
      <c r="L5788" s="322"/>
      <c r="M5788" s="322"/>
      <c r="N5788" s="698"/>
      <c r="O5788" s="322"/>
      <c r="P5788" s="322"/>
      <c r="Q5788" s="322"/>
      <c r="R5788" s="322"/>
      <c r="S5788" s="322"/>
      <c r="T5788" s="322"/>
      <c r="U5788" s="322"/>
      <c r="V5788" s="270"/>
    </row>
    <row r="5789" spans="6:22">
      <c r="F5789" s="323">
        <f t="shared" si="175"/>
        <v>5787</v>
      </c>
      <c r="G5789" s="322"/>
      <c r="H5789" s="322"/>
      <c r="I5789" s="322"/>
      <c r="J5789" s="322"/>
      <c r="K5789" s="322"/>
      <c r="L5789" s="322"/>
      <c r="M5789" s="322"/>
      <c r="N5789" s="698"/>
      <c r="O5789" s="322"/>
      <c r="P5789" s="322"/>
      <c r="Q5789" s="322"/>
      <c r="R5789" s="322"/>
      <c r="S5789" s="322"/>
      <c r="T5789" s="322"/>
      <c r="U5789" s="322"/>
      <c r="V5789" s="270"/>
    </row>
    <row r="5790" spans="6:22">
      <c r="F5790" s="323">
        <f t="shared" si="175"/>
        <v>5788</v>
      </c>
      <c r="G5790" s="322"/>
      <c r="H5790" s="322"/>
      <c r="I5790" s="322"/>
      <c r="J5790" s="322"/>
      <c r="K5790" s="322"/>
      <c r="L5790" s="322"/>
      <c r="M5790" s="322"/>
      <c r="N5790" s="698"/>
      <c r="O5790" s="322"/>
      <c r="P5790" s="322"/>
      <c r="Q5790" s="322"/>
      <c r="R5790" s="322"/>
      <c r="S5790" s="322"/>
      <c r="T5790" s="322"/>
      <c r="U5790" s="322"/>
      <c r="V5790" s="270"/>
    </row>
    <row r="5791" spans="6:22">
      <c r="F5791" s="323">
        <f t="shared" si="175"/>
        <v>5789</v>
      </c>
      <c r="G5791" s="322"/>
      <c r="H5791" s="322"/>
      <c r="I5791" s="322"/>
      <c r="J5791" s="322"/>
      <c r="K5791" s="322"/>
      <c r="L5791" s="322"/>
      <c r="M5791" s="322"/>
      <c r="N5791" s="698"/>
      <c r="O5791" s="322"/>
      <c r="P5791" s="322"/>
      <c r="Q5791" s="322"/>
      <c r="R5791" s="322"/>
      <c r="S5791" s="322"/>
      <c r="T5791" s="322"/>
      <c r="U5791" s="322"/>
      <c r="V5791" s="270"/>
    </row>
    <row r="5792" spans="6:22">
      <c r="F5792" s="323">
        <f t="shared" si="175"/>
        <v>5790</v>
      </c>
      <c r="G5792" s="322"/>
      <c r="H5792" s="322"/>
      <c r="I5792" s="322"/>
      <c r="J5792" s="322"/>
      <c r="K5792" s="322"/>
      <c r="L5792" s="322"/>
      <c r="M5792" s="322"/>
      <c r="N5792" s="698"/>
      <c r="O5792" s="322"/>
      <c r="P5792" s="322"/>
      <c r="Q5792" s="322"/>
      <c r="R5792" s="322"/>
      <c r="S5792" s="322"/>
      <c r="T5792" s="322"/>
      <c r="U5792" s="322"/>
      <c r="V5792" s="270"/>
    </row>
    <row r="5793" spans="6:22">
      <c r="F5793" s="323">
        <f t="shared" si="175"/>
        <v>5791</v>
      </c>
      <c r="G5793" s="322"/>
      <c r="H5793" s="322"/>
      <c r="I5793" s="322"/>
      <c r="J5793" s="322"/>
      <c r="K5793" s="322"/>
      <c r="L5793" s="322"/>
      <c r="M5793" s="322"/>
      <c r="N5793" s="698"/>
      <c r="O5793" s="322"/>
      <c r="P5793" s="322"/>
      <c r="Q5793" s="322"/>
      <c r="R5793" s="322"/>
      <c r="S5793" s="322"/>
      <c r="T5793" s="322"/>
      <c r="U5793" s="322"/>
      <c r="V5793" s="270"/>
    </row>
    <row r="5794" spans="6:22">
      <c r="F5794" s="323">
        <f t="shared" si="175"/>
        <v>5792</v>
      </c>
      <c r="G5794" s="322"/>
      <c r="H5794" s="322"/>
      <c r="I5794" s="322"/>
      <c r="J5794" s="322"/>
      <c r="K5794" s="322"/>
      <c r="L5794" s="322"/>
      <c r="M5794" s="322"/>
      <c r="N5794" s="698"/>
      <c r="O5794" s="322"/>
      <c r="P5794" s="322"/>
      <c r="Q5794" s="322"/>
      <c r="R5794" s="322"/>
      <c r="S5794" s="322"/>
      <c r="T5794" s="322"/>
      <c r="U5794" s="322"/>
      <c r="V5794" s="270"/>
    </row>
    <row r="5795" spans="6:22">
      <c r="F5795" s="323">
        <f t="shared" si="175"/>
        <v>5793</v>
      </c>
      <c r="G5795" s="322"/>
      <c r="H5795" s="322"/>
      <c r="I5795" s="322"/>
      <c r="J5795" s="322"/>
      <c r="K5795" s="322"/>
      <c r="L5795" s="322"/>
      <c r="M5795" s="322"/>
      <c r="N5795" s="698"/>
      <c r="O5795" s="322"/>
      <c r="P5795" s="322"/>
      <c r="Q5795" s="322"/>
      <c r="R5795" s="322"/>
      <c r="S5795" s="322"/>
      <c r="T5795" s="322"/>
      <c r="U5795" s="322"/>
      <c r="V5795" s="270"/>
    </row>
    <row r="5796" spans="6:22">
      <c r="F5796" s="323">
        <f t="shared" si="175"/>
        <v>5794</v>
      </c>
      <c r="G5796" s="322"/>
      <c r="H5796" s="322"/>
      <c r="I5796" s="322"/>
      <c r="J5796" s="322"/>
      <c r="K5796" s="322"/>
      <c r="L5796" s="322"/>
      <c r="M5796" s="322"/>
      <c r="N5796" s="698"/>
      <c r="O5796" s="322"/>
      <c r="P5796" s="322"/>
      <c r="Q5796" s="322"/>
      <c r="R5796" s="322"/>
      <c r="S5796" s="322"/>
      <c r="T5796" s="322"/>
      <c r="U5796" s="322"/>
      <c r="V5796" s="270"/>
    </row>
    <row r="5797" spans="6:22">
      <c r="F5797" s="323">
        <f t="shared" si="175"/>
        <v>5795</v>
      </c>
      <c r="G5797" s="322"/>
      <c r="H5797" s="322"/>
      <c r="I5797" s="322"/>
      <c r="J5797" s="322"/>
      <c r="K5797" s="322"/>
      <c r="L5797" s="322"/>
      <c r="M5797" s="322"/>
      <c r="N5797" s="698"/>
      <c r="O5797" s="322"/>
      <c r="P5797" s="322"/>
      <c r="Q5797" s="322"/>
      <c r="R5797" s="322"/>
      <c r="S5797" s="322"/>
      <c r="T5797" s="322"/>
      <c r="U5797" s="322"/>
      <c r="V5797" s="270"/>
    </row>
    <row r="5798" spans="6:22">
      <c r="F5798" s="323">
        <f t="shared" si="175"/>
        <v>5796</v>
      </c>
      <c r="G5798" s="322"/>
      <c r="H5798" s="322"/>
      <c r="I5798" s="322"/>
      <c r="J5798" s="322"/>
      <c r="K5798" s="322"/>
      <c r="L5798" s="322"/>
      <c r="M5798" s="322"/>
      <c r="N5798" s="698"/>
      <c r="O5798" s="322"/>
      <c r="P5798" s="322"/>
      <c r="Q5798" s="322"/>
      <c r="R5798" s="322"/>
      <c r="S5798" s="322"/>
      <c r="T5798" s="322"/>
      <c r="U5798" s="322"/>
      <c r="V5798" s="270"/>
    </row>
    <row r="5799" spans="6:22">
      <c r="F5799" s="323">
        <f t="shared" si="175"/>
        <v>5797</v>
      </c>
      <c r="G5799" s="322"/>
      <c r="H5799" s="322"/>
      <c r="I5799" s="322"/>
      <c r="J5799" s="322"/>
      <c r="K5799" s="322"/>
      <c r="L5799" s="322"/>
      <c r="M5799" s="322"/>
      <c r="N5799" s="698"/>
      <c r="O5799" s="322"/>
      <c r="P5799" s="322"/>
      <c r="Q5799" s="322"/>
      <c r="R5799" s="322"/>
      <c r="S5799" s="322"/>
      <c r="T5799" s="322"/>
      <c r="U5799" s="322"/>
      <c r="V5799" s="270"/>
    </row>
    <row r="5800" spans="6:22">
      <c r="F5800" s="323">
        <f t="shared" si="175"/>
        <v>5798</v>
      </c>
      <c r="G5800" s="322"/>
      <c r="H5800" s="322"/>
      <c r="I5800" s="322"/>
      <c r="J5800" s="322"/>
      <c r="K5800" s="322"/>
      <c r="L5800" s="322"/>
      <c r="M5800" s="322"/>
      <c r="N5800" s="698"/>
      <c r="O5800" s="322"/>
      <c r="P5800" s="322"/>
      <c r="Q5800" s="322"/>
      <c r="R5800" s="322"/>
      <c r="S5800" s="322"/>
      <c r="T5800" s="322"/>
      <c r="U5800" s="322"/>
      <c r="V5800" s="270"/>
    </row>
    <row r="5801" spans="6:22">
      <c r="F5801" s="323">
        <f t="shared" si="175"/>
        <v>5799</v>
      </c>
      <c r="G5801" s="322"/>
      <c r="H5801" s="322"/>
      <c r="I5801" s="322"/>
      <c r="J5801" s="322"/>
      <c r="K5801" s="322"/>
      <c r="L5801" s="322"/>
      <c r="M5801" s="322"/>
      <c r="N5801" s="698"/>
      <c r="O5801" s="322"/>
      <c r="P5801" s="322"/>
      <c r="Q5801" s="322"/>
      <c r="R5801" s="322"/>
      <c r="S5801" s="322"/>
      <c r="T5801" s="322"/>
      <c r="U5801" s="322"/>
      <c r="V5801" s="270"/>
    </row>
    <row r="5802" spans="6:22">
      <c r="F5802" s="323">
        <f t="shared" si="175"/>
        <v>5800</v>
      </c>
      <c r="G5802" s="322"/>
      <c r="H5802" s="322"/>
      <c r="I5802" s="322"/>
      <c r="J5802" s="322"/>
      <c r="K5802" s="322"/>
      <c r="L5802" s="322"/>
      <c r="M5802" s="322"/>
      <c r="N5802" s="698"/>
      <c r="O5802" s="322"/>
      <c r="P5802" s="322"/>
      <c r="Q5802" s="322"/>
      <c r="R5802" s="322"/>
      <c r="S5802" s="322"/>
      <c r="T5802" s="322"/>
      <c r="U5802" s="322"/>
      <c r="V5802" s="270"/>
    </row>
    <row r="5803" spans="6:22">
      <c r="F5803" s="323">
        <f t="shared" si="175"/>
        <v>5801</v>
      </c>
      <c r="G5803" s="322"/>
      <c r="H5803" s="322"/>
      <c r="I5803" s="322"/>
      <c r="J5803" s="322"/>
      <c r="K5803" s="322"/>
      <c r="L5803" s="322"/>
      <c r="M5803" s="322"/>
      <c r="N5803" s="698"/>
      <c r="O5803" s="322"/>
      <c r="P5803" s="322"/>
      <c r="Q5803" s="322"/>
      <c r="R5803" s="322"/>
      <c r="S5803" s="322"/>
      <c r="T5803" s="322"/>
      <c r="U5803" s="322"/>
      <c r="V5803" s="270"/>
    </row>
    <row r="5804" spans="6:22">
      <c r="F5804" s="323">
        <f t="shared" si="175"/>
        <v>5802</v>
      </c>
      <c r="G5804" s="322"/>
      <c r="H5804" s="322"/>
      <c r="I5804" s="322"/>
      <c r="J5804" s="322"/>
      <c r="K5804" s="322"/>
      <c r="L5804" s="322"/>
      <c r="M5804" s="322"/>
      <c r="N5804" s="698"/>
      <c r="O5804" s="322"/>
      <c r="P5804" s="322"/>
      <c r="Q5804" s="322"/>
      <c r="R5804" s="322"/>
      <c r="S5804" s="322"/>
      <c r="T5804" s="322"/>
      <c r="U5804" s="322"/>
      <c r="V5804" s="270"/>
    </row>
    <row r="5805" spans="6:22">
      <c r="F5805" s="323">
        <f t="shared" si="175"/>
        <v>5803</v>
      </c>
      <c r="G5805" s="322"/>
      <c r="H5805" s="322"/>
      <c r="I5805" s="322"/>
      <c r="J5805" s="322"/>
      <c r="K5805" s="322"/>
      <c r="L5805" s="322"/>
      <c r="M5805" s="322"/>
      <c r="N5805" s="698"/>
      <c r="O5805" s="322"/>
      <c r="P5805" s="322"/>
      <c r="Q5805" s="322"/>
      <c r="R5805" s="322"/>
      <c r="S5805" s="322"/>
      <c r="T5805" s="322"/>
      <c r="U5805" s="322"/>
      <c r="V5805" s="270"/>
    </row>
    <row r="5806" spans="6:22">
      <c r="F5806" s="323">
        <f t="shared" si="175"/>
        <v>5804</v>
      </c>
      <c r="G5806" s="322"/>
      <c r="H5806" s="322"/>
      <c r="I5806" s="322"/>
      <c r="J5806" s="322"/>
      <c r="K5806" s="322"/>
      <c r="L5806" s="322"/>
      <c r="M5806" s="322"/>
      <c r="N5806" s="698"/>
      <c r="O5806" s="322"/>
      <c r="P5806" s="322"/>
      <c r="Q5806" s="322"/>
      <c r="R5806" s="322"/>
      <c r="S5806" s="322"/>
      <c r="T5806" s="322"/>
      <c r="U5806" s="322"/>
      <c r="V5806" s="270"/>
    </row>
    <row r="5807" spans="6:22">
      <c r="F5807" s="323">
        <f t="shared" si="175"/>
        <v>5805</v>
      </c>
      <c r="G5807" s="322"/>
      <c r="H5807" s="322"/>
      <c r="I5807" s="322"/>
      <c r="J5807" s="322"/>
      <c r="K5807" s="322"/>
      <c r="L5807" s="322"/>
      <c r="M5807" s="322"/>
      <c r="N5807" s="698"/>
      <c r="O5807" s="322"/>
      <c r="P5807" s="322"/>
      <c r="Q5807" s="322"/>
      <c r="R5807" s="322"/>
      <c r="S5807" s="322"/>
      <c r="T5807" s="322"/>
      <c r="U5807" s="322"/>
      <c r="V5807" s="270"/>
    </row>
    <row r="5808" spans="6:22">
      <c r="F5808" s="323">
        <f t="shared" si="175"/>
        <v>5806</v>
      </c>
      <c r="G5808" s="322"/>
      <c r="H5808" s="322"/>
      <c r="I5808" s="322"/>
      <c r="J5808" s="322"/>
      <c r="K5808" s="322"/>
      <c r="L5808" s="322"/>
      <c r="M5808" s="322"/>
      <c r="N5808" s="698"/>
      <c r="O5808" s="322"/>
      <c r="P5808" s="322"/>
      <c r="Q5808" s="322"/>
      <c r="R5808" s="322"/>
      <c r="S5808" s="322"/>
      <c r="T5808" s="322"/>
      <c r="U5808" s="322"/>
      <c r="V5808" s="270"/>
    </row>
    <row r="5809" spans="6:22">
      <c r="F5809" s="323">
        <f t="shared" si="175"/>
        <v>5807</v>
      </c>
      <c r="G5809" s="322"/>
      <c r="H5809" s="322"/>
      <c r="I5809" s="322"/>
      <c r="J5809" s="322"/>
      <c r="K5809" s="322"/>
      <c r="L5809" s="322"/>
      <c r="M5809" s="322"/>
      <c r="N5809" s="698"/>
      <c r="O5809" s="322"/>
      <c r="P5809" s="322"/>
      <c r="Q5809" s="322"/>
      <c r="R5809" s="322"/>
      <c r="S5809" s="322"/>
      <c r="T5809" s="322"/>
      <c r="U5809" s="322"/>
      <c r="V5809" s="270"/>
    </row>
    <row r="5810" spans="6:22">
      <c r="F5810" s="323">
        <f t="shared" si="175"/>
        <v>5808</v>
      </c>
      <c r="G5810" s="322"/>
      <c r="H5810" s="322"/>
      <c r="I5810" s="322"/>
      <c r="J5810" s="322"/>
      <c r="K5810" s="322"/>
      <c r="L5810" s="322"/>
      <c r="M5810" s="322"/>
      <c r="N5810" s="698"/>
      <c r="O5810" s="322"/>
      <c r="P5810" s="322"/>
      <c r="Q5810" s="322"/>
      <c r="R5810" s="322"/>
      <c r="S5810" s="322"/>
      <c r="T5810" s="322"/>
      <c r="U5810" s="322"/>
      <c r="V5810" s="270"/>
    </row>
    <row r="5811" spans="6:22">
      <c r="F5811" s="323">
        <f t="shared" si="175"/>
        <v>5809</v>
      </c>
      <c r="G5811" s="322"/>
      <c r="H5811" s="322"/>
      <c r="I5811" s="322"/>
      <c r="J5811" s="322"/>
      <c r="K5811" s="322"/>
      <c r="L5811" s="322"/>
      <c r="M5811" s="322"/>
      <c r="N5811" s="698"/>
      <c r="O5811" s="322"/>
      <c r="P5811" s="322"/>
      <c r="Q5811" s="322"/>
      <c r="R5811" s="322"/>
      <c r="S5811" s="322"/>
      <c r="T5811" s="322"/>
      <c r="U5811" s="322"/>
      <c r="V5811" s="270"/>
    </row>
    <row r="5812" spans="6:22">
      <c r="F5812" s="323">
        <f t="shared" si="175"/>
        <v>5810</v>
      </c>
      <c r="G5812" s="322"/>
      <c r="H5812" s="322"/>
      <c r="I5812" s="322"/>
      <c r="J5812" s="322"/>
      <c r="K5812" s="322"/>
      <c r="L5812" s="322"/>
      <c r="M5812" s="322"/>
      <c r="N5812" s="698"/>
      <c r="O5812" s="322"/>
      <c r="P5812" s="322"/>
      <c r="Q5812" s="322"/>
      <c r="R5812" s="322"/>
      <c r="S5812" s="322"/>
      <c r="T5812" s="322"/>
      <c r="U5812" s="322"/>
      <c r="V5812" s="270"/>
    </row>
    <row r="5813" spans="6:22">
      <c r="F5813" s="323">
        <f t="shared" si="175"/>
        <v>5811</v>
      </c>
      <c r="G5813" s="322"/>
      <c r="H5813" s="322"/>
      <c r="I5813" s="322"/>
      <c r="J5813" s="322"/>
      <c r="K5813" s="322"/>
      <c r="L5813" s="322"/>
      <c r="M5813" s="322"/>
      <c r="N5813" s="698"/>
      <c r="O5813" s="322"/>
      <c r="P5813" s="322"/>
      <c r="Q5813" s="322"/>
      <c r="R5813" s="322"/>
      <c r="S5813" s="322"/>
      <c r="T5813" s="322"/>
      <c r="U5813" s="322"/>
      <c r="V5813" s="270"/>
    </row>
    <row r="5814" spans="6:22">
      <c r="F5814" s="323">
        <f t="shared" si="175"/>
        <v>5812</v>
      </c>
      <c r="G5814" s="322"/>
      <c r="H5814" s="322"/>
      <c r="I5814" s="322"/>
      <c r="J5814" s="322"/>
      <c r="K5814" s="322"/>
      <c r="L5814" s="322"/>
      <c r="M5814" s="322"/>
      <c r="N5814" s="698"/>
      <c r="O5814" s="322"/>
      <c r="P5814" s="322"/>
      <c r="Q5814" s="322"/>
      <c r="R5814" s="322"/>
      <c r="S5814" s="322"/>
      <c r="T5814" s="322"/>
      <c r="U5814" s="322"/>
      <c r="V5814" s="270"/>
    </row>
    <row r="5815" spans="6:22">
      <c r="F5815" s="323">
        <f t="shared" si="175"/>
        <v>5813</v>
      </c>
      <c r="G5815" s="322"/>
      <c r="H5815" s="322"/>
      <c r="I5815" s="322"/>
      <c r="J5815" s="322"/>
      <c r="K5815" s="322"/>
      <c r="L5815" s="322"/>
      <c r="M5815" s="322"/>
      <c r="N5815" s="698"/>
      <c r="O5815" s="322"/>
      <c r="P5815" s="322"/>
      <c r="Q5815" s="322"/>
      <c r="R5815" s="322"/>
      <c r="S5815" s="322"/>
      <c r="T5815" s="322"/>
      <c r="U5815" s="322"/>
      <c r="V5815" s="270"/>
    </row>
    <row r="5816" spans="6:22">
      <c r="F5816" s="323">
        <f t="shared" si="175"/>
        <v>5814</v>
      </c>
      <c r="G5816" s="322"/>
      <c r="H5816" s="322"/>
      <c r="I5816" s="322"/>
      <c r="J5816" s="322"/>
      <c r="K5816" s="322"/>
      <c r="L5816" s="322"/>
      <c r="M5816" s="322"/>
      <c r="N5816" s="698"/>
      <c r="O5816" s="322"/>
      <c r="P5816" s="322"/>
      <c r="Q5816" s="322"/>
      <c r="R5816" s="322"/>
      <c r="S5816" s="322"/>
      <c r="T5816" s="322"/>
      <c r="U5816" s="322"/>
      <c r="V5816" s="270"/>
    </row>
    <row r="5817" spans="6:22">
      <c r="F5817" s="323">
        <f t="shared" si="175"/>
        <v>5815</v>
      </c>
      <c r="G5817" s="322"/>
      <c r="H5817" s="322"/>
      <c r="I5817" s="322"/>
      <c r="J5817" s="322"/>
      <c r="K5817" s="322"/>
      <c r="L5817" s="322"/>
      <c r="M5817" s="322"/>
      <c r="N5817" s="698"/>
      <c r="O5817" s="322"/>
      <c r="P5817" s="322"/>
      <c r="Q5817" s="322"/>
      <c r="R5817" s="322"/>
      <c r="S5817" s="322"/>
      <c r="T5817" s="322"/>
      <c r="U5817" s="322"/>
      <c r="V5817" s="270"/>
    </row>
    <row r="5818" spans="6:22">
      <c r="F5818" s="323">
        <f t="shared" si="175"/>
        <v>5816</v>
      </c>
      <c r="G5818" s="322"/>
      <c r="H5818" s="322"/>
      <c r="I5818" s="322"/>
      <c r="J5818" s="322"/>
      <c r="K5818" s="322"/>
      <c r="L5818" s="322"/>
      <c r="M5818" s="322"/>
      <c r="N5818" s="698"/>
      <c r="O5818" s="322"/>
      <c r="P5818" s="322"/>
      <c r="Q5818" s="322"/>
      <c r="R5818" s="322"/>
      <c r="S5818" s="322"/>
      <c r="T5818" s="322"/>
      <c r="U5818" s="322"/>
      <c r="V5818" s="270"/>
    </row>
    <row r="5819" spans="6:22">
      <c r="F5819" s="323">
        <f t="shared" si="175"/>
        <v>5817</v>
      </c>
      <c r="G5819" s="322"/>
      <c r="H5819" s="322"/>
      <c r="I5819" s="322"/>
      <c r="J5819" s="322"/>
      <c r="K5819" s="322"/>
      <c r="L5819" s="322"/>
      <c r="M5819" s="322"/>
      <c r="N5819" s="698"/>
      <c r="O5819" s="322"/>
      <c r="P5819" s="322"/>
      <c r="Q5819" s="322"/>
      <c r="R5819" s="322"/>
      <c r="S5819" s="322"/>
      <c r="T5819" s="322"/>
      <c r="U5819" s="322"/>
      <c r="V5819" s="270"/>
    </row>
    <row r="5820" spans="6:22">
      <c r="F5820" s="323">
        <f t="shared" si="175"/>
        <v>5818</v>
      </c>
      <c r="G5820" s="322"/>
      <c r="H5820" s="322"/>
      <c r="I5820" s="322"/>
      <c r="J5820" s="322"/>
      <c r="K5820" s="322"/>
      <c r="L5820" s="322"/>
      <c r="M5820" s="322"/>
      <c r="N5820" s="698"/>
      <c r="O5820" s="322"/>
      <c r="P5820" s="322"/>
      <c r="Q5820" s="322"/>
      <c r="R5820" s="322"/>
      <c r="S5820" s="322"/>
      <c r="T5820" s="322"/>
      <c r="U5820" s="322"/>
      <c r="V5820" s="270"/>
    </row>
    <row r="5821" spans="6:22">
      <c r="F5821" s="323">
        <f t="shared" si="175"/>
        <v>5819</v>
      </c>
      <c r="G5821" s="322"/>
      <c r="H5821" s="322"/>
      <c r="I5821" s="322"/>
      <c r="J5821" s="322"/>
      <c r="K5821" s="322"/>
      <c r="L5821" s="322"/>
      <c r="M5821" s="322"/>
      <c r="N5821" s="698"/>
      <c r="O5821" s="322"/>
      <c r="P5821" s="322"/>
      <c r="Q5821" s="322"/>
      <c r="R5821" s="322"/>
      <c r="S5821" s="322"/>
      <c r="T5821" s="322"/>
      <c r="U5821" s="322"/>
      <c r="V5821" s="270"/>
    </row>
    <row r="5822" spans="6:22">
      <c r="F5822" s="323">
        <f t="shared" si="175"/>
        <v>5820</v>
      </c>
      <c r="G5822" s="322"/>
      <c r="H5822" s="322"/>
      <c r="I5822" s="322"/>
      <c r="J5822" s="322"/>
      <c r="K5822" s="322"/>
      <c r="L5822" s="322"/>
      <c r="M5822" s="322"/>
      <c r="N5822" s="698"/>
      <c r="O5822" s="322"/>
      <c r="P5822" s="322"/>
      <c r="Q5822" s="322"/>
      <c r="R5822" s="322"/>
      <c r="S5822" s="322"/>
      <c r="T5822" s="322"/>
      <c r="U5822" s="322"/>
      <c r="V5822" s="270"/>
    </row>
    <row r="5823" spans="6:22">
      <c r="F5823" s="323">
        <f t="shared" si="175"/>
        <v>5821</v>
      </c>
      <c r="G5823" s="322"/>
      <c r="H5823" s="322"/>
      <c r="I5823" s="322"/>
      <c r="J5823" s="322"/>
      <c r="K5823" s="322"/>
      <c r="L5823" s="322"/>
      <c r="M5823" s="322"/>
      <c r="N5823" s="698"/>
      <c r="O5823" s="322"/>
      <c r="P5823" s="322"/>
      <c r="Q5823" s="322"/>
      <c r="R5823" s="322"/>
      <c r="S5823" s="322"/>
      <c r="T5823" s="322"/>
      <c r="U5823" s="322"/>
      <c r="V5823" s="270"/>
    </row>
    <row r="5824" spans="6:22">
      <c r="F5824" s="323">
        <f t="shared" si="175"/>
        <v>5822</v>
      </c>
      <c r="G5824" s="322"/>
      <c r="H5824" s="322"/>
      <c r="I5824" s="322"/>
      <c r="J5824" s="322"/>
      <c r="K5824" s="322"/>
      <c r="L5824" s="322"/>
      <c r="M5824" s="322"/>
      <c r="N5824" s="698"/>
      <c r="O5824" s="322"/>
      <c r="P5824" s="322"/>
      <c r="Q5824" s="322"/>
      <c r="R5824" s="322"/>
      <c r="S5824" s="322"/>
      <c r="T5824" s="322"/>
      <c r="U5824" s="322"/>
      <c r="V5824" s="270"/>
    </row>
    <row r="5825" spans="6:22">
      <c r="F5825" s="323">
        <f t="shared" si="175"/>
        <v>5823</v>
      </c>
      <c r="G5825" s="322"/>
      <c r="H5825" s="322"/>
      <c r="I5825" s="322"/>
      <c r="J5825" s="322"/>
      <c r="K5825" s="322"/>
      <c r="L5825" s="322"/>
      <c r="M5825" s="322"/>
      <c r="N5825" s="698"/>
      <c r="O5825" s="322"/>
      <c r="P5825" s="322"/>
      <c r="Q5825" s="322"/>
      <c r="R5825" s="322"/>
      <c r="S5825" s="322"/>
      <c r="T5825" s="322"/>
      <c r="U5825" s="322"/>
      <c r="V5825" s="270"/>
    </row>
    <row r="5826" spans="6:22">
      <c r="F5826" s="323">
        <f t="shared" si="175"/>
        <v>5824</v>
      </c>
      <c r="G5826" s="322"/>
      <c r="H5826" s="322"/>
      <c r="I5826" s="322"/>
      <c r="J5826" s="322"/>
      <c r="K5826" s="322"/>
      <c r="L5826" s="322"/>
      <c r="M5826" s="322"/>
      <c r="N5826" s="698"/>
      <c r="O5826" s="322"/>
      <c r="P5826" s="322"/>
      <c r="Q5826" s="322"/>
      <c r="R5826" s="322"/>
      <c r="S5826" s="322"/>
      <c r="T5826" s="322"/>
      <c r="U5826" s="322"/>
      <c r="V5826" s="270"/>
    </row>
    <row r="5827" spans="6:22">
      <c r="F5827" s="323">
        <f t="shared" si="175"/>
        <v>5825</v>
      </c>
      <c r="G5827" s="322"/>
      <c r="H5827" s="322"/>
      <c r="I5827" s="322"/>
      <c r="J5827" s="322"/>
      <c r="K5827" s="322"/>
      <c r="L5827" s="322"/>
      <c r="M5827" s="322"/>
      <c r="N5827" s="698"/>
      <c r="O5827" s="322"/>
      <c r="P5827" s="322"/>
      <c r="Q5827" s="322"/>
      <c r="R5827" s="322"/>
      <c r="S5827" s="322"/>
      <c r="T5827" s="322"/>
      <c r="U5827" s="322"/>
      <c r="V5827" s="270"/>
    </row>
    <row r="5828" spans="6:22">
      <c r="F5828" s="323">
        <f t="shared" si="175"/>
        <v>5826</v>
      </c>
      <c r="G5828" s="322"/>
      <c r="H5828" s="322"/>
      <c r="I5828" s="322"/>
      <c r="J5828" s="322"/>
      <c r="K5828" s="322"/>
      <c r="L5828" s="322"/>
      <c r="M5828" s="322"/>
      <c r="N5828" s="698"/>
      <c r="O5828" s="322"/>
      <c r="P5828" s="322"/>
      <c r="Q5828" s="322"/>
      <c r="R5828" s="322"/>
      <c r="S5828" s="322"/>
      <c r="T5828" s="322"/>
      <c r="U5828" s="322"/>
      <c r="V5828" s="270"/>
    </row>
    <row r="5829" spans="6:22">
      <c r="F5829" s="323">
        <f t="shared" ref="F5829:F5892" si="176">ROW()-2</f>
        <v>5827</v>
      </c>
      <c r="G5829" s="322"/>
      <c r="H5829" s="322"/>
      <c r="I5829" s="322"/>
      <c r="J5829" s="322"/>
      <c r="K5829" s="322"/>
      <c r="L5829" s="322"/>
      <c r="M5829" s="322"/>
      <c r="N5829" s="698"/>
      <c r="O5829" s="322"/>
      <c r="P5829" s="322"/>
      <c r="Q5829" s="322"/>
      <c r="R5829" s="322"/>
      <c r="S5829" s="322"/>
      <c r="T5829" s="322"/>
      <c r="U5829" s="322"/>
      <c r="V5829" s="270"/>
    </row>
    <row r="5830" spans="6:22">
      <c r="F5830" s="323">
        <f t="shared" si="176"/>
        <v>5828</v>
      </c>
      <c r="G5830" s="322"/>
      <c r="H5830" s="322"/>
      <c r="I5830" s="322"/>
      <c r="J5830" s="322"/>
      <c r="K5830" s="322"/>
      <c r="L5830" s="322"/>
      <c r="M5830" s="322"/>
      <c r="N5830" s="698"/>
      <c r="O5830" s="322"/>
      <c r="P5830" s="322"/>
      <c r="Q5830" s="322"/>
      <c r="R5830" s="322"/>
      <c r="S5830" s="322"/>
      <c r="T5830" s="322"/>
      <c r="U5830" s="322"/>
      <c r="V5830" s="270"/>
    </row>
    <row r="5831" spans="6:22">
      <c r="F5831" s="323">
        <f t="shared" si="176"/>
        <v>5829</v>
      </c>
      <c r="G5831" s="322"/>
      <c r="H5831" s="322"/>
      <c r="I5831" s="322"/>
      <c r="J5831" s="322"/>
      <c r="K5831" s="322"/>
      <c r="L5831" s="322"/>
      <c r="M5831" s="322"/>
      <c r="N5831" s="698"/>
      <c r="O5831" s="322"/>
      <c r="P5831" s="322"/>
      <c r="Q5831" s="322"/>
      <c r="R5831" s="322"/>
      <c r="S5831" s="322"/>
      <c r="T5831" s="322"/>
      <c r="U5831" s="322"/>
      <c r="V5831" s="270"/>
    </row>
    <row r="5832" spans="6:22">
      <c r="F5832" s="323">
        <f t="shared" si="176"/>
        <v>5830</v>
      </c>
      <c r="G5832" s="322"/>
      <c r="H5832" s="322"/>
      <c r="I5832" s="322"/>
      <c r="J5832" s="322"/>
      <c r="K5832" s="322"/>
      <c r="L5832" s="322"/>
      <c r="M5832" s="322"/>
      <c r="N5832" s="698"/>
      <c r="O5832" s="322"/>
      <c r="P5832" s="322"/>
      <c r="Q5832" s="322"/>
      <c r="R5832" s="322"/>
      <c r="S5832" s="322"/>
      <c r="T5832" s="322"/>
      <c r="U5832" s="322"/>
      <c r="V5832" s="270"/>
    </row>
    <row r="5833" spans="6:22">
      <c r="F5833" s="323">
        <f t="shared" si="176"/>
        <v>5831</v>
      </c>
      <c r="G5833" s="322"/>
      <c r="H5833" s="322"/>
      <c r="I5833" s="322"/>
      <c r="J5833" s="322"/>
      <c r="K5833" s="322"/>
      <c r="L5833" s="322"/>
      <c r="M5833" s="322"/>
      <c r="N5833" s="698"/>
      <c r="O5833" s="322"/>
      <c r="P5833" s="322"/>
      <c r="Q5833" s="322"/>
      <c r="R5833" s="322"/>
      <c r="S5833" s="322"/>
      <c r="T5833" s="322"/>
      <c r="U5833" s="322"/>
      <c r="V5833" s="270"/>
    </row>
    <row r="5834" spans="6:22">
      <c r="F5834" s="323">
        <f t="shared" si="176"/>
        <v>5832</v>
      </c>
      <c r="G5834" s="322"/>
      <c r="H5834" s="322"/>
      <c r="I5834" s="322"/>
      <c r="J5834" s="322"/>
      <c r="K5834" s="322"/>
      <c r="L5834" s="322"/>
      <c r="M5834" s="322"/>
      <c r="N5834" s="698"/>
      <c r="O5834" s="322"/>
      <c r="P5834" s="322"/>
      <c r="Q5834" s="322"/>
      <c r="R5834" s="322"/>
      <c r="S5834" s="322"/>
      <c r="T5834" s="322"/>
      <c r="U5834" s="322"/>
      <c r="V5834" s="270"/>
    </row>
    <row r="5835" spans="6:22">
      <c r="F5835" s="323">
        <f t="shared" si="176"/>
        <v>5833</v>
      </c>
      <c r="G5835" s="322"/>
      <c r="H5835" s="322"/>
      <c r="I5835" s="322"/>
      <c r="J5835" s="322"/>
      <c r="K5835" s="322"/>
      <c r="L5835" s="322"/>
      <c r="M5835" s="322"/>
      <c r="N5835" s="698"/>
      <c r="O5835" s="322"/>
      <c r="P5835" s="322"/>
      <c r="Q5835" s="322"/>
      <c r="R5835" s="322"/>
      <c r="S5835" s="322"/>
      <c r="T5835" s="322"/>
      <c r="U5835" s="322"/>
      <c r="V5835" s="270"/>
    </row>
    <row r="5836" spans="6:22">
      <c r="F5836" s="323">
        <f t="shared" si="176"/>
        <v>5834</v>
      </c>
      <c r="G5836" s="322"/>
      <c r="H5836" s="322"/>
      <c r="I5836" s="322"/>
      <c r="J5836" s="322"/>
      <c r="K5836" s="322"/>
      <c r="L5836" s="322"/>
      <c r="M5836" s="322"/>
      <c r="N5836" s="698"/>
      <c r="O5836" s="322"/>
      <c r="P5836" s="322"/>
      <c r="Q5836" s="322"/>
      <c r="R5836" s="322"/>
      <c r="S5836" s="322"/>
      <c r="T5836" s="322"/>
      <c r="U5836" s="322"/>
      <c r="V5836" s="270"/>
    </row>
    <row r="5837" spans="6:22">
      <c r="F5837" s="323">
        <f t="shared" si="176"/>
        <v>5835</v>
      </c>
      <c r="G5837" s="322"/>
      <c r="H5837" s="322"/>
      <c r="I5837" s="322"/>
      <c r="J5837" s="322"/>
      <c r="K5837" s="322"/>
      <c r="L5837" s="322"/>
      <c r="M5837" s="322"/>
      <c r="N5837" s="698"/>
      <c r="O5837" s="322"/>
      <c r="P5837" s="322"/>
      <c r="Q5837" s="322"/>
      <c r="R5837" s="322"/>
      <c r="S5837" s="322"/>
      <c r="T5837" s="322"/>
      <c r="U5837" s="322"/>
      <c r="V5837" s="270"/>
    </row>
    <row r="5838" spans="6:22">
      <c r="F5838" s="323">
        <f t="shared" si="176"/>
        <v>5836</v>
      </c>
      <c r="G5838" s="322"/>
      <c r="H5838" s="322"/>
      <c r="I5838" s="322"/>
      <c r="J5838" s="322"/>
      <c r="K5838" s="322"/>
      <c r="L5838" s="322"/>
      <c r="M5838" s="322"/>
      <c r="N5838" s="698"/>
      <c r="O5838" s="322"/>
      <c r="P5838" s="322"/>
      <c r="Q5838" s="322"/>
      <c r="R5838" s="322"/>
      <c r="S5838" s="322"/>
      <c r="T5838" s="322"/>
      <c r="U5838" s="322"/>
      <c r="V5838" s="270"/>
    </row>
    <row r="5839" spans="6:22">
      <c r="F5839" s="323">
        <f t="shared" si="176"/>
        <v>5837</v>
      </c>
      <c r="G5839" s="322"/>
      <c r="H5839" s="322"/>
      <c r="I5839" s="322"/>
      <c r="J5839" s="322"/>
      <c r="K5839" s="322"/>
      <c r="L5839" s="322"/>
      <c r="M5839" s="322"/>
      <c r="N5839" s="698"/>
      <c r="O5839" s="322"/>
      <c r="P5839" s="322"/>
      <c r="Q5839" s="322"/>
      <c r="R5839" s="322"/>
      <c r="S5839" s="322"/>
      <c r="T5839" s="322"/>
      <c r="U5839" s="322"/>
      <c r="V5839" s="270"/>
    </row>
    <row r="5840" spans="6:22">
      <c r="F5840" s="323">
        <f t="shared" si="176"/>
        <v>5838</v>
      </c>
      <c r="G5840" s="322"/>
      <c r="H5840" s="322"/>
      <c r="I5840" s="322"/>
      <c r="J5840" s="322"/>
      <c r="K5840" s="322"/>
      <c r="L5840" s="322"/>
      <c r="M5840" s="322"/>
      <c r="N5840" s="698"/>
      <c r="O5840" s="322"/>
      <c r="P5840" s="322"/>
      <c r="Q5840" s="322"/>
      <c r="R5840" s="322"/>
      <c r="S5840" s="322"/>
      <c r="T5840" s="322"/>
      <c r="U5840" s="322"/>
      <c r="V5840" s="270"/>
    </row>
    <row r="5841" spans="6:22">
      <c r="F5841" s="323">
        <f t="shared" si="176"/>
        <v>5839</v>
      </c>
      <c r="G5841" s="322"/>
      <c r="H5841" s="322"/>
      <c r="I5841" s="322"/>
      <c r="J5841" s="322"/>
      <c r="K5841" s="322"/>
      <c r="L5841" s="322"/>
      <c r="M5841" s="322"/>
      <c r="N5841" s="698"/>
      <c r="O5841" s="322"/>
      <c r="P5841" s="322"/>
      <c r="Q5841" s="322"/>
      <c r="R5841" s="322"/>
      <c r="S5841" s="322"/>
      <c r="T5841" s="322"/>
      <c r="U5841" s="322"/>
      <c r="V5841" s="270"/>
    </row>
    <row r="5842" spans="6:22">
      <c r="F5842" s="323">
        <f t="shared" si="176"/>
        <v>5840</v>
      </c>
      <c r="G5842" s="322"/>
      <c r="H5842" s="322"/>
      <c r="I5842" s="322"/>
      <c r="J5842" s="322"/>
      <c r="K5842" s="322"/>
      <c r="L5842" s="322"/>
      <c r="M5842" s="322"/>
      <c r="N5842" s="698"/>
      <c r="O5842" s="322"/>
      <c r="P5842" s="322"/>
      <c r="Q5842" s="322"/>
      <c r="R5842" s="322"/>
      <c r="S5842" s="322"/>
      <c r="T5842" s="322"/>
      <c r="U5842" s="322"/>
      <c r="V5842" s="270"/>
    </row>
    <row r="5843" spans="6:22">
      <c r="F5843" s="323">
        <f t="shared" si="176"/>
        <v>5841</v>
      </c>
      <c r="G5843" s="322"/>
      <c r="H5843" s="322"/>
      <c r="I5843" s="322"/>
      <c r="J5843" s="322"/>
      <c r="K5843" s="322"/>
      <c r="L5843" s="322"/>
      <c r="M5843" s="322"/>
      <c r="N5843" s="698"/>
      <c r="O5843" s="322"/>
      <c r="P5843" s="322"/>
      <c r="Q5843" s="322"/>
      <c r="R5843" s="322"/>
      <c r="S5843" s="322"/>
      <c r="T5843" s="322"/>
      <c r="U5843" s="322"/>
      <c r="V5843" s="270"/>
    </row>
    <row r="5844" spans="6:22">
      <c r="F5844" s="323">
        <f t="shared" si="176"/>
        <v>5842</v>
      </c>
      <c r="G5844" s="322"/>
      <c r="H5844" s="322"/>
      <c r="I5844" s="322"/>
      <c r="J5844" s="322"/>
      <c r="K5844" s="322"/>
      <c r="L5844" s="322"/>
      <c r="M5844" s="322"/>
      <c r="N5844" s="698"/>
      <c r="O5844" s="322"/>
      <c r="P5844" s="322"/>
      <c r="Q5844" s="322"/>
      <c r="R5844" s="322"/>
      <c r="S5844" s="322"/>
      <c r="T5844" s="322"/>
      <c r="U5844" s="322"/>
      <c r="V5844" s="270"/>
    </row>
    <row r="5845" spans="6:22">
      <c r="F5845" s="323">
        <f t="shared" si="176"/>
        <v>5843</v>
      </c>
      <c r="G5845" s="322"/>
      <c r="H5845" s="322"/>
      <c r="I5845" s="322"/>
      <c r="J5845" s="322"/>
      <c r="K5845" s="322"/>
      <c r="L5845" s="322"/>
      <c r="M5845" s="322"/>
      <c r="N5845" s="698"/>
      <c r="O5845" s="322"/>
      <c r="P5845" s="322"/>
      <c r="Q5845" s="322"/>
      <c r="R5845" s="322"/>
      <c r="S5845" s="322"/>
      <c r="T5845" s="322"/>
      <c r="U5845" s="322"/>
      <c r="V5845" s="270"/>
    </row>
    <row r="5846" spans="6:22">
      <c r="F5846" s="323">
        <f t="shared" si="176"/>
        <v>5844</v>
      </c>
      <c r="G5846" s="322"/>
      <c r="H5846" s="322"/>
      <c r="I5846" s="322"/>
      <c r="J5846" s="322"/>
      <c r="K5846" s="322"/>
      <c r="L5846" s="322"/>
      <c r="M5846" s="322"/>
      <c r="N5846" s="698"/>
      <c r="O5846" s="322"/>
      <c r="P5846" s="322"/>
      <c r="Q5846" s="322"/>
      <c r="R5846" s="322"/>
      <c r="S5846" s="322"/>
      <c r="T5846" s="322"/>
      <c r="U5846" s="322"/>
      <c r="V5846" s="270"/>
    </row>
    <row r="5847" spans="6:22">
      <c r="F5847" s="323">
        <f t="shared" si="176"/>
        <v>5845</v>
      </c>
      <c r="G5847" s="322"/>
      <c r="H5847" s="322"/>
      <c r="I5847" s="322"/>
      <c r="J5847" s="322"/>
      <c r="K5847" s="322"/>
      <c r="L5847" s="322"/>
      <c r="M5847" s="322"/>
      <c r="N5847" s="698"/>
      <c r="O5847" s="322"/>
      <c r="P5847" s="322"/>
      <c r="Q5847" s="322"/>
      <c r="R5847" s="322"/>
      <c r="S5847" s="322"/>
      <c r="T5847" s="322"/>
      <c r="U5847" s="322"/>
      <c r="V5847" s="270"/>
    </row>
    <row r="5848" spans="6:22">
      <c r="F5848" s="323">
        <f t="shared" si="176"/>
        <v>5846</v>
      </c>
      <c r="G5848" s="322"/>
      <c r="H5848" s="322"/>
      <c r="I5848" s="322"/>
      <c r="J5848" s="322"/>
      <c r="K5848" s="322"/>
      <c r="L5848" s="322"/>
      <c r="M5848" s="322"/>
      <c r="N5848" s="698"/>
      <c r="O5848" s="322"/>
      <c r="P5848" s="322"/>
      <c r="Q5848" s="322"/>
      <c r="R5848" s="322"/>
      <c r="S5848" s="322"/>
      <c r="T5848" s="322"/>
      <c r="U5848" s="322"/>
      <c r="V5848" s="270"/>
    </row>
    <row r="5849" spans="6:22">
      <c r="F5849" s="323">
        <f t="shared" si="176"/>
        <v>5847</v>
      </c>
      <c r="G5849" s="322"/>
      <c r="H5849" s="322"/>
      <c r="I5849" s="322"/>
      <c r="J5849" s="322"/>
      <c r="K5849" s="322"/>
      <c r="L5849" s="322"/>
      <c r="M5849" s="322"/>
      <c r="N5849" s="698"/>
      <c r="O5849" s="322"/>
      <c r="P5849" s="322"/>
      <c r="Q5849" s="322"/>
      <c r="R5849" s="322"/>
      <c r="S5849" s="322"/>
      <c r="T5849" s="322"/>
      <c r="U5849" s="322"/>
      <c r="V5849" s="270"/>
    </row>
    <row r="5850" spans="6:22">
      <c r="F5850" s="323">
        <f t="shared" si="176"/>
        <v>5848</v>
      </c>
      <c r="G5850" s="322"/>
      <c r="H5850" s="322"/>
      <c r="I5850" s="322"/>
      <c r="J5850" s="322"/>
      <c r="K5850" s="322"/>
      <c r="L5850" s="322"/>
      <c r="M5850" s="322"/>
      <c r="N5850" s="698"/>
      <c r="O5850" s="322"/>
      <c r="P5850" s="322"/>
      <c r="Q5850" s="322"/>
      <c r="R5850" s="322"/>
      <c r="S5850" s="322"/>
      <c r="T5850" s="322"/>
      <c r="U5850" s="322"/>
      <c r="V5850" s="270"/>
    </row>
    <row r="5851" spans="6:22">
      <c r="F5851" s="323">
        <f t="shared" si="176"/>
        <v>5849</v>
      </c>
      <c r="G5851" s="322"/>
      <c r="H5851" s="322"/>
      <c r="I5851" s="322"/>
      <c r="J5851" s="322"/>
      <c r="K5851" s="322"/>
      <c r="L5851" s="322"/>
      <c r="M5851" s="322"/>
      <c r="N5851" s="698"/>
      <c r="O5851" s="322"/>
      <c r="P5851" s="322"/>
      <c r="Q5851" s="322"/>
      <c r="R5851" s="322"/>
      <c r="S5851" s="322"/>
      <c r="T5851" s="322"/>
      <c r="U5851" s="322"/>
      <c r="V5851" s="270"/>
    </row>
    <row r="5852" spans="6:22">
      <c r="F5852" s="323">
        <f t="shared" si="176"/>
        <v>5850</v>
      </c>
      <c r="G5852" s="322"/>
      <c r="H5852" s="322"/>
      <c r="I5852" s="322"/>
      <c r="J5852" s="322"/>
      <c r="K5852" s="322"/>
      <c r="L5852" s="322"/>
      <c r="M5852" s="322"/>
      <c r="N5852" s="698"/>
      <c r="O5852" s="322"/>
      <c r="P5852" s="322"/>
      <c r="Q5852" s="322"/>
      <c r="R5852" s="322"/>
      <c r="S5852" s="322"/>
      <c r="T5852" s="322"/>
      <c r="U5852" s="322"/>
      <c r="V5852" s="270"/>
    </row>
    <row r="5853" spans="6:22">
      <c r="F5853" s="323">
        <f t="shared" si="176"/>
        <v>5851</v>
      </c>
      <c r="G5853" s="322"/>
      <c r="H5853" s="322"/>
      <c r="I5853" s="322"/>
      <c r="J5853" s="322"/>
      <c r="K5853" s="322"/>
      <c r="L5853" s="322"/>
      <c r="M5853" s="322"/>
      <c r="N5853" s="698"/>
      <c r="O5853" s="322"/>
      <c r="P5853" s="322"/>
      <c r="Q5853" s="322"/>
      <c r="R5853" s="322"/>
      <c r="S5853" s="322"/>
      <c r="T5853" s="322"/>
      <c r="U5853" s="322"/>
      <c r="V5853" s="270"/>
    </row>
    <row r="5854" spans="6:22">
      <c r="F5854" s="323">
        <f t="shared" si="176"/>
        <v>5852</v>
      </c>
      <c r="G5854" s="322"/>
      <c r="H5854" s="322"/>
      <c r="I5854" s="322"/>
      <c r="J5854" s="322"/>
      <c r="K5854" s="322"/>
      <c r="L5854" s="322"/>
      <c r="M5854" s="322"/>
      <c r="N5854" s="698"/>
      <c r="O5854" s="322"/>
      <c r="P5854" s="322"/>
      <c r="Q5854" s="322"/>
      <c r="R5854" s="322"/>
      <c r="S5854" s="322"/>
      <c r="T5854" s="322"/>
      <c r="U5854" s="322"/>
      <c r="V5854" s="270"/>
    </row>
    <row r="5855" spans="6:22">
      <c r="F5855" s="323">
        <f t="shared" si="176"/>
        <v>5853</v>
      </c>
      <c r="G5855" s="322"/>
      <c r="H5855" s="322"/>
      <c r="I5855" s="322"/>
      <c r="J5855" s="322"/>
      <c r="K5855" s="322"/>
      <c r="L5855" s="322"/>
      <c r="M5855" s="322"/>
      <c r="N5855" s="698"/>
      <c r="O5855" s="322"/>
      <c r="P5855" s="322"/>
      <c r="Q5855" s="322"/>
      <c r="R5855" s="322"/>
      <c r="S5855" s="322"/>
      <c r="T5855" s="322"/>
      <c r="U5855" s="322"/>
      <c r="V5855" s="270"/>
    </row>
    <row r="5856" spans="6:22">
      <c r="F5856" s="323">
        <f t="shared" si="176"/>
        <v>5854</v>
      </c>
      <c r="G5856" s="322"/>
      <c r="H5856" s="322"/>
      <c r="I5856" s="322"/>
      <c r="J5856" s="322"/>
      <c r="K5856" s="322"/>
      <c r="L5856" s="322"/>
      <c r="M5856" s="322"/>
      <c r="N5856" s="698"/>
      <c r="O5856" s="322"/>
      <c r="P5856" s="322"/>
      <c r="Q5856" s="322"/>
      <c r="R5856" s="322"/>
      <c r="S5856" s="322"/>
      <c r="T5856" s="322"/>
      <c r="U5856" s="322"/>
      <c r="V5856" s="270"/>
    </row>
    <row r="5857" spans="6:22">
      <c r="F5857" s="323">
        <f t="shared" si="176"/>
        <v>5855</v>
      </c>
      <c r="G5857" s="322"/>
      <c r="H5857" s="322"/>
      <c r="I5857" s="322"/>
      <c r="J5857" s="322"/>
      <c r="K5857" s="322"/>
      <c r="L5857" s="322"/>
      <c r="M5857" s="322"/>
      <c r="N5857" s="698"/>
      <c r="O5857" s="322"/>
      <c r="P5857" s="322"/>
      <c r="Q5857" s="322"/>
      <c r="R5857" s="322"/>
      <c r="S5857" s="322"/>
      <c r="T5857" s="322"/>
      <c r="U5857" s="322"/>
      <c r="V5857" s="270"/>
    </row>
    <row r="5858" spans="6:22">
      <c r="F5858" s="323">
        <f t="shared" si="176"/>
        <v>5856</v>
      </c>
      <c r="G5858" s="322"/>
      <c r="H5858" s="322"/>
      <c r="I5858" s="322"/>
      <c r="J5858" s="322"/>
      <c r="K5858" s="322"/>
      <c r="L5858" s="322"/>
      <c r="M5858" s="322"/>
      <c r="N5858" s="698"/>
      <c r="O5858" s="322"/>
      <c r="P5858" s="322"/>
      <c r="Q5858" s="322"/>
      <c r="R5858" s="322"/>
      <c r="S5858" s="322"/>
      <c r="T5858" s="322"/>
      <c r="U5858" s="322"/>
      <c r="V5858" s="270"/>
    </row>
    <row r="5859" spans="6:22">
      <c r="F5859" s="323">
        <f t="shared" si="176"/>
        <v>5857</v>
      </c>
      <c r="G5859" s="322"/>
      <c r="H5859" s="322"/>
      <c r="I5859" s="322"/>
      <c r="J5859" s="322"/>
      <c r="K5859" s="322"/>
      <c r="L5859" s="322"/>
      <c r="M5859" s="322"/>
      <c r="N5859" s="698"/>
      <c r="O5859" s="322"/>
      <c r="P5859" s="322"/>
      <c r="Q5859" s="322"/>
      <c r="R5859" s="322"/>
      <c r="S5859" s="322"/>
      <c r="T5859" s="322"/>
      <c r="U5859" s="322"/>
      <c r="V5859" s="270"/>
    </row>
    <row r="5860" spans="6:22">
      <c r="F5860" s="323">
        <f t="shared" si="176"/>
        <v>5858</v>
      </c>
      <c r="G5860" s="322"/>
      <c r="H5860" s="322"/>
      <c r="I5860" s="322"/>
      <c r="J5860" s="322"/>
      <c r="K5860" s="322"/>
      <c r="L5860" s="322"/>
      <c r="M5860" s="322"/>
      <c r="N5860" s="698"/>
      <c r="O5860" s="322"/>
      <c r="P5860" s="322"/>
      <c r="Q5860" s="322"/>
      <c r="R5860" s="322"/>
      <c r="S5860" s="322"/>
      <c r="T5860" s="322"/>
      <c r="U5860" s="322"/>
      <c r="V5860" s="270"/>
    </row>
    <row r="5861" spans="6:22">
      <c r="F5861" s="323">
        <f t="shared" si="176"/>
        <v>5859</v>
      </c>
      <c r="G5861" s="322"/>
      <c r="H5861" s="322"/>
      <c r="I5861" s="322"/>
      <c r="J5861" s="322"/>
      <c r="K5861" s="322"/>
      <c r="L5861" s="322"/>
      <c r="M5861" s="322"/>
      <c r="N5861" s="698"/>
      <c r="O5861" s="322"/>
      <c r="P5861" s="322"/>
      <c r="Q5861" s="322"/>
      <c r="R5861" s="322"/>
      <c r="S5861" s="322"/>
      <c r="T5861" s="322"/>
      <c r="U5861" s="322"/>
      <c r="V5861" s="270"/>
    </row>
    <row r="5862" spans="6:22">
      <c r="F5862" s="323">
        <f t="shared" si="176"/>
        <v>5860</v>
      </c>
      <c r="G5862" s="322"/>
      <c r="H5862" s="322"/>
      <c r="I5862" s="322"/>
      <c r="J5862" s="322"/>
      <c r="K5862" s="322"/>
      <c r="L5862" s="322"/>
      <c r="M5862" s="322"/>
      <c r="N5862" s="698"/>
      <c r="O5862" s="322"/>
      <c r="P5862" s="322"/>
      <c r="Q5862" s="322"/>
      <c r="R5862" s="322"/>
      <c r="S5862" s="322"/>
      <c r="T5862" s="322"/>
      <c r="U5862" s="322"/>
      <c r="V5862" s="270"/>
    </row>
    <row r="5863" spans="6:22">
      <c r="F5863" s="323">
        <f t="shared" si="176"/>
        <v>5861</v>
      </c>
      <c r="G5863" s="322"/>
      <c r="H5863" s="322"/>
      <c r="I5863" s="322"/>
      <c r="J5863" s="322"/>
      <c r="K5863" s="322"/>
      <c r="L5863" s="322"/>
      <c r="M5863" s="322"/>
      <c r="N5863" s="698"/>
      <c r="O5863" s="322"/>
      <c r="P5863" s="322"/>
      <c r="Q5863" s="322"/>
      <c r="R5863" s="322"/>
      <c r="S5863" s="322"/>
      <c r="T5863" s="322"/>
      <c r="U5863" s="322"/>
      <c r="V5863" s="270"/>
    </row>
    <row r="5864" spans="6:22">
      <c r="F5864" s="323">
        <f t="shared" si="176"/>
        <v>5862</v>
      </c>
      <c r="G5864" s="322"/>
      <c r="H5864" s="322"/>
      <c r="I5864" s="322"/>
      <c r="J5864" s="322"/>
      <c r="K5864" s="322"/>
      <c r="L5864" s="322"/>
      <c r="M5864" s="322"/>
      <c r="N5864" s="698"/>
      <c r="O5864" s="322"/>
      <c r="P5864" s="322"/>
      <c r="Q5864" s="322"/>
      <c r="R5864" s="322"/>
      <c r="S5864" s="322"/>
      <c r="T5864" s="322"/>
      <c r="U5864" s="322"/>
      <c r="V5864" s="270"/>
    </row>
    <row r="5865" spans="6:22">
      <c r="F5865" s="323">
        <f t="shared" si="176"/>
        <v>5863</v>
      </c>
      <c r="G5865" s="322"/>
      <c r="H5865" s="322"/>
      <c r="I5865" s="322"/>
      <c r="J5865" s="322"/>
      <c r="K5865" s="322"/>
      <c r="L5865" s="322"/>
      <c r="M5865" s="322"/>
      <c r="N5865" s="698"/>
      <c r="O5865" s="322"/>
      <c r="P5865" s="322"/>
      <c r="Q5865" s="322"/>
      <c r="R5865" s="322"/>
      <c r="S5865" s="322"/>
      <c r="T5865" s="322"/>
      <c r="U5865" s="322"/>
      <c r="V5865" s="270"/>
    </row>
    <row r="5866" spans="6:22">
      <c r="F5866" s="323">
        <f t="shared" si="176"/>
        <v>5864</v>
      </c>
      <c r="G5866" s="322"/>
      <c r="H5866" s="322"/>
      <c r="I5866" s="322"/>
      <c r="J5866" s="322"/>
      <c r="K5866" s="322"/>
      <c r="L5866" s="322"/>
      <c r="M5866" s="322"/>
      <c r="N5866" s="698"/>
      <c r="O5866" s="322"/>
      <c r="P5866" s="322"/>
      <c r="Q5866" s="322"/>
      <c r="R5866" s="322"/>
      <c r="S5866" s="322"/>
      <c r="T5866" s="322"/>
      <c r="U5866" s="322"/>
      <c r="V5866" s="270"/>
    </row>
    <row r="5867" spans="6:22">
      <c r="F5867" s="323">
        <f t="shared" si="176"/>
        <v>5865</v>
      </c>
      <c r="G5867" s="322"/>
      <c r="H5867" s="322"/>
      <c r="I5867" s="322"/>
      <c r="J5867" s="322"/>
      <c r="K5867" s="322"/>
      <c r="L5867" s="322"/>
      <c r="M5867" s="322"/>
      <c r="N5867" s="698"/>
      <c r="O5867" s="322"/>
      <c r="P5867" s="322"/>
      <c r="Q5867" s="322"/>
      <c r="R5867" s="322"/>
      <c r="S5867" s="322"/>
      <c r="T5867" s="322"/>
      <c r="U5867" s="322"/>
      <c r="V5867" s="270"/>
    </row>
    <row r="5868" spans="6:22">
      <c r="F5868" s="323">
        <f t="shared" si="176"/>
        <v>5866</v>
      </c>
      <c r="G5868" s="322"/>
      <c r="H5868" s="322"/>
      <c r="I5868" s="322"/>
      <c r="J5868" s="322"/>
      <c r="K5868" s="322"/>
      <c r="L5868" s="322"/>
      <c r="M5868" s="322"/>
      <c r="N5868" s="698"/>
      <c r="O5868" s="322"/>
      <c r="P5868" s="322"/>
      <c r="Q5868" s="322"/>
      <c r="R5868" s="322"/>
      <c r="S5868" s="322"/>
      <c r="T5868" s="322"/>
      <c r="U5868" s="322"/>
      <c r="V5868" s="270"/>
    </row>
    <row r="5869" spans="6:22">
      <c r="F5869" s="323">
        <f t="shared" si="176"/>
        <v>5867</v>
      </c>
      <c r="G5869" s="322"/>
      <c r="H5869" s="322"/>
      <c r="I5869" s="322"/>
      <c r="J5869" s="322"/>
      <c r="K5869" s="322"/>
      <c r="L5869" s="322"/>
      <c r="M5869" s="322"/>
      <c r="N5869" s="698"/>
      <c r="O5869" s="322"/>
      <c r="P5869" s="322"/>
      <c r="Q5869" s="322"/>
      <c r="R5869" s="322"/>
      <c r="S5869" s="322"/>
      <c r="T5869" s="322"/>
      <c r="U5869" s="322"/>
      <c r="V5869" s="270"/>
    </row>
    <row r="5870" spans="6:22">
      <c r="F5870" s="323">
        <f t="shared" si="176"/>
        <v>5868</v>
      </c>
      <c r="G5870" s="322"/>
      <c r="H5870" s="322"/>
      <c r="I5870" s="322"/>
      <c r="J5870" s="322"/>
      <c r="K5870" s="322"/>
      <c r="L5870" s="322"/>
      <c r="M5870" s="322"/>
      <c r="N5870" s="698"/>
      <c r="O5870" s="322"/>
      <c r="P5870" s="322"/>
      <c r="Q5870" s="322"/>
      <c r="R5870" s="322"/>
      <c r="S5870" s="322"/>
      <c r="T5870" s="322"/>
      <c r="U5870" s="322"/>
      <c r="V5870" s="270"/>
    </row>
    <row r="5871" spans="6:22">
      <c r="F5871" s="323">
        <f t="shared" si="176"/>
        <v>5869</v>
      </c>
      <c r="G5871" s="322"/>
      <c r="H5871" s="322"/>
      <c r="I5871" s="322"/>
      <c r="J5871" s="322"/>
      <c r="K5871" s="322"/>
      <c r="L5871" s="322"/>
      <c r="M5871" s="322"/>
      <c r="N5871" s="698"/>
      <c r="O5871" s="322"/>
      <c r="P5871" s="322"/>
      <c r="Q5871" s="322"/>
      <c r="R5871" s="322"/>
      <c r="S5871" s="322"/>
      <c r="T5871" s="322"/>
      <c r="U5871" s="322"/>
      <c r="V5871" s="270"/>
    </row>
    <row r="5872" spans="6:22">
      <c r="F5872" s="323">
        <f t="shared" si="176"/>
        <v>5870</v>
      </c>
      <c r="G5872" s="322"/>
      <c r="H5872" s="322"/>
      <c r="I5872" s="322"/>
      <c r="J5872" s="322"/>
      <c r="K5872" s="322"/>
      <c r="L5872" s="322"/>
      <c r="M5872" s="322"/>
      <c r="N5872" s="698"/>
      <c r="O5872" s="322"/>
      <c r="P5872" s="322"/>
      <c r="Q5872" s="322"/>
      <c r="R5872" s="322"/>
      <c r="S5872" s="322"/>
      <c r="T5872" s="322"/>
      <c r="U5872" s="322"/>
      <c r="V5872" s="270"/>
    </row>
    <row r="5873" spans="6:22">
      <c r="F5873" s="323">
        <f t="shared" si="176"/>
        <v>5871</v>
      </c>
      <c r="G5873" s="322"/>
      <c r="H5873" s="322"/>
      <c r="I5873" s="322"/>
      <c r="J5873" s="322"/>
      <c r="K5873" s="322"/>
      <c r="L5873" s="322"/>
      <c r="M5873" s="322"/>
      <c r="N5873" s="698"/>
      <c r="O5873" s="322"/>
      <c r="P5873" s="322"/>
      <c r="Q5873" s="322"/>
      <c r="R5873" s="322"/>
      <c r="S5873" s="322"/>
      <c r="T5873" s="322"/>
      <c r="U5873" s="322"/>
      <c r="V5873" s="270"/>
    </row>
    <row r="5874" spans="6:22">
      <c r="F5874" s="323">
        <f t="shared" si="176"/>
        <v>5872</v>
      </c>
      <c r="G5874" s="322"/>
      <c r="H5874" s="322"/>
      <c r="I5874" s="322"/>
      <c r="J5874" s="322"/>
      <c r="K5874" s="322"/>
      <c r="L5874" s="322"/>
      <c r="M5874" s="322"/>
      <c r="N5874" s="698"/>
      <c r="O5874" s="322"/>
      <c r="P5874" s="322"/>
      <c r="Q5874" s="322"/>
      <c r="R5874" s="322"/>
      <c r="S5874" s="322"/>
      <c r="T5874" s="322"/>
      <c r="U5874" s="322"/>
      <c r="V5874" s="270"/>
    </row>
    <row r="5875" spans="6:22">
      <c r="F5875" s="323">
        <f t="shared" si="176"/>
        <v>5873</v>
      </c>
      <c r="G5875" s="322"/>
      <c r="H5875" s="322"/>
      <c r="I5875" s="322"/>
      <c r="J5875" s="322"/>
      <c r="K5875" s="322"/>
      <c r="L5875" s="322"/>
      <c r="M5875" s="322"/>
      <c r="N5875" s="698"/>
      <c r="O5875" s="322"/>
      <c r="P5875" s="322"/>
      <c r="Q5875" s="322"/>
      <c r="R5875" s="322"/>
      <c r="S5875" s="322"/>
      <c r="T5875" s="322"/>
      <c r="U5875" s="322"/>
      <c r="V5875" s="270"/>
    </row>
    <row r="5876" spans="6:22">
      <c r="F5876" s="323">
        <f t="shared" si="176"/>
        <v>5874</v>
      </c>
      <c r="G5876" s="322"/>
      <c r="H5876" s="322"/>
      <c r="I5876" s="322"/>
      <c r="J5876" s="322"/>
      <c r="K5876" s="322"/>
      <c r="L5876" s="322"/>
      <c r="M5876" s="322"/>
      <c r="N5876" s="698"/>
      <c r="O5876" s="322"/>
      <c r="P5876" s="322"/>
      <c r="Q5876" s="322"/>
      <c r="R5876" s="322"/>
      <c r="S5876" s="322"/>
      <c r="T5876" s="322"/>
      <c r="U5876" s="322"/>
      <c r="V5876" s="270"/>
    </row>
    <row r="5877" spans="6:22">
      <c r="F5877" s="323">
        <f t="shared" si="176"/>
        <v>5875</v>
      </c>
      <c r="G5877" s="322"/>
      <c r="H5877" s="322"/>
      <c r="I5877" s="322"/>
      <c r="J5877" s="322"/>
      <c r="K5877" s="322"/>
      <c r="L5877" s="322"/>
      <c r="M5877" s="322"/>
      <c r="N5877" s="698"/>
      <c r="O5877" s="322"/>
      <c r="P5877" s="322"/>
      <c r="Q5877" s="322"/>
      <c r="R5877" s="322"/>
      <c r="S5877" s="322"/>
      <c r="T5877" s="322"/>
      <c r="U5877" s="322"/>
      <c r="V5877" s="270"/>
    </row>
    <row r="5878" spans="6:22">
      <c r="F5878" s="323">
        <f t="shared" si="176"/>
        <v>5876</v>
      </c>
      <c r="G5878" s="322"/>
      <c r="H5878" s="322"/>
      <c r="I5878" s="322"/>
      <c r="J5878" s="322"/>
      <c r="K5878" s="322"/>
      <c r="L5878" s="322"/>
      <c r="M5878" s="322"/>
      <c r="N5878" s="698"/>
      <c r="O5878" s="322"/>
      <c r="P5878" s="322"/>
      <c r="Q5878" s="322"/>
      <c r="R5878" s="322"/>
      <c r="S5878" s="322"/>
      <c r="T5878" s="322"/>
      <c r="U5878" s="322"/>
      <c r="V5878" s="270"/>
    </row>
    <row r="5879" spans="6:22">
      <c r="F5879" s="323">
        <f t="shared" si="176"/>
        <v>5877</v>
      </c>
      <c r="G5879" s="322"/>
      <c r="H5879" s="322"/>
      <c r="I5879" s="322"/>
      <c r="J5879" s="322"/>
      <c r="K5879" s="322"/>
      <c r="L5879" s="322"/>
      <c r="M5879" s="322"/>
      <c r="N5879" s="698"/>
      <c r="O5879" s="322"/>
      <c r="P5879" s="322"/>
      <c r="Q5879" s="322"/>
      <c r="R5879" s="322"/>
      <c r="S5879" s="322"/>
      <c r="T5879" s="322"/>
      <c r="U5879" s="322"/>
      <c r="V5879" s="270"/>
    </row>
    <row r="5880" spans="6:22">
      <c r="F5880" s="323">
        <f t="shared" si="176"/>
        <v>5878</v>
      </c>
      <c r="G5880" s="322"/>
      <c r="H5880" s="322"/>
      <c r="I5880" s="322"/>
      <c r="J5880" s="322"/>
      <c r="K5880" s="322"/>
      <c r="L5880" s="322"/>
      <c r="M5880" s="322"/>
      <c r="N5880" s="698"/>
      <c r="O5880" s="322"/>
      <c r="P5880" s="322"/>
      <c r="Q5880" s="322"/>
      <c r="R5880" s="322"/>
      <c r="S5880" s="322"/>
      <c r="T5880" s="322"/>
      <c r="U5880" s="322"/>
      <c r="V5880" s="270"/>
    </row>
    <row r="5881" spans="6:22">
      <c r="F5881" s="323">
        <f t="shared" si="176"/>
        <v>5879</v>
      </c>
      <c r="G5881" s="322"/>
      <c r="H5881" s="322"/>
      <c r="I5881" s="322"/>
      <c r="J5881" s="322"/>
      <c r="K5881" s="322"/>
      <c r="L5881" s="322"/>
      <c r="M5881" s="322"/>
      <c r="N5881" s="698"/>
      <c r="O5881" s="322"/>
      <c r="P5881" s="322"/>
      <c r="Q5881" s="322"/>
      <c r="R5881" s="322"/>
      <c r="S5881" s="322"/>
      <c r="T5881" s="322"/>
      <c r="U5881" s="322"/>
      <c r="V5881" s="270"/>
    </row>
    <row r="5882" spans="6:22">
      <c r="F5882" s="323">
        <f t="shared" si="176"/>
        <v>5880</v>
      </c>
      <c r="G5882" s="322"/>
      <c r="H5882" s="322"/>
      <c r="I5882" s="322"/>
      <c r="J5882" s="322"/>
      <c r="K5882" s="322"/>
      <c r="L5882" s="322"/>
      <c r="M5882" s="322"/>
      <c r="N5882" s="698"/>
      <c r="O5882" s="322"/>
      <c r="P5882" s="322"/>
      <c r="Q5882" s="322"/>
      <c r="R5882" s="322"/>
      <c r="S5882" s="322"/>
      <c r="T5882" s="322"/>
      <c r="U5882" s="322"/>
      <c r="V5882" s="270"/>
    </row>
    <row r="5883" spans="6:22">
      <c r="F5883" s="323">
        <f t="shared" si="176"/>
        <v>5881</v>
      </c>
      <c r="G5883" s="322"/>
      <c r="H5883" s="322"/>
      <c r="I5883" s="322"/>
      <c r="J5883" s="322"/>
      <c r="K5883" s="322"/>
      <c r="L5883" s="322"/>
      <c r="M5883" s="322"/>
      <c r="N5883" s="698"/>
      <c r="O5883" s="322"/>
      <c r="P5883" s="322"/>
      <c r="Q5883" s="322"/>
      <c r="R5883" s="322"/>
      <c r="S5883" s="322"/>
      <c r="T5883" s="322"/>
      <c r="U5883" s="322"/>
      <c r="V5883" s="270"/>
    </row>
    <row r="5884" spans="6:22">
      <c r="F5884" s="323">
        <f t="shared" si="176"/>
        <v>5882</v>
      </c>
      <c r="G5884" s="322"/>
      <c r="H5884" s="322"/>
      <c r="I5884" s="322"/>
      <c r="J5884" s="322"/>
      <c r="K5884" s="322"/>
      <c r="L5884" s="322"/>
      <c r="M5884" s="322"/>
      <c r="N5884" s="698"/>
      <c r="O5884" s="322"/>
      <c r="P5884" s="322"/>
      <c r="Q5884" s="322"/>
      <c r="R5884" s="322"/>
      <c r="S5884" s="322"/>
      <c r="T5884" s="322"/>
      <c r="U5884" s="322"/>
      <c r="V5884" s="270"/>
    </row>
    <row r="5885" spans="6:22">
      <c r="F5885" s="323">
        <f t="shared" si="176"/>
        <v>5883</v>
      </c>
      <c r="G5885" s="322"/>
      <c r="H5885" s="322"/>
      <c r="I5885" s="322"/>
      <c r="J5885" s="322"/>
      <c r="K5885" s="322"/>
      <c r="L5885" s="322"/>
      <c r="M5885" s="322"/>
      <c r="N5885" s="698"/>
      <c r="O5885" s="322"/>
      <c r="P5885" s="322"/>
      <c r="Q5885" s="322"/>
      <c r="R5885" s="322"/>
      <c r="S5885" s="322"/>
      <c r="T5885" s="322"/>
      <c r="U5885" s="322"/>
      <c r="V5885" s="270"/>
    </row>
    <row r="5886" spans="6:22">
      <c r="F5886" s="323">
        <f t="shared" si="176"/>
        <v>5884</v>
      </c>
      <c r="G5886" s="322"/>
      <c r="H5886" s="322"/>
      <c r="I5886" s="322"/>
      <c r="J5886" s="322"/>
      <c r="K5886" s="322"/>
      <c r="L5886" s="322"/>
      <c r="M5886" s="322"/>
      <c r="N5886" s="698"/>
      <c r="O5886" s="322"/>
      <c r="P5886" s="322"/>
      <c r="Q5886" s="322"/>
      <c r="R5886" s="322"/>
      <c r="S5886" s="322"/>
      <c r="T5886" s="322"/>
      <c r="U5886" s="322"/>
      <c r="V5886" s="270"/>
    </row>
    <row r="5887" spans="6:22">
      <c r="F5887" s="323">
        <f t="shared" si="176"/>
        <v>5885</v>
      </c>
      <c r="G5887" s="322"/>
      <c r="H5887" s="322"/>
      <c r="I5887" s="322"/>
      <c r="J5887" s="322"/>
      <c r="K5887" s="322"/>
      <c r="L5887" s="322"/>
      <c r="M5887" s="322"/>
      <c r="N5887" s="698"/>
      <c r="O5887" s="322"/>
      <c r="P5887" s="322"/>
      <c r="Q5887" s="322"/>
      <c r="R5887" s="322"/>
      <c r="S5887" s="322"/>
      <c r="T5887" s="322"/>
      <c r="U5887" s="322"/>
      <c r="V5887" s="270"/>
    </row>
    <row r="5888" spans="6:22">
      <c r="F5888" s="323">
        <f t="shared" si="176"/>
        <v>5886</v>
      </c>
      <c r="G5888" s="322"/>
      <c r="H5888" s="322"/>
      <c r="I5888" s="322"/>
      <c r="J5888" s="322"/>
      <c r="K5888" s="322"/>
      <c r="L5888" s="322"/>
      <c r="M5888" s="322"/>
      <c r="N5888" s="698"/>
      <c r="O5888" s="322"/>
      <c r="P5888" s="322"/>
      <c r="Q5888" s="322"/>
      <c r="R5888" s="322"/>
      <c r="S5888" s="322"/>
      <c r="T5888" s="322"/>
      <c r="U5888" s="322"/>
      <c r="V5888" s="270"/>
    </row>
    <row r="5889" spans="6:22">
      <c r="F5889" s="323">
        <f t="shared" si="176"/>
        <v>5887</v>
      </c>
      <c r="G5889" s="322"/>
      <c r="H5889" s="322"/>
      <c r="I5889" s="322"/>
      <c r="J5889" s="322"/>
      <c r="K5889" s="322"/>
      <c r="L5889" s="322"/>
      <c r="M5889" s="322"/>
      <c r="N5889" s="698"/>
      <c r="O5889" s="322"/>
      <c r="P5889" s="322"/>
      <c r="Q5889" s="322"/>
      <c r="R5889" s="322"/>
      <c r="S5889" s="322"/>
      <c r="T5889" s="322"/>
      <c r="U5889" s="322"/>
      <c r="V5889" s="270"/>
    </row>
    <row r="5890" spans="6:22">
      <c r="F5890" s="323">
        <f t="shared" si="176"/>
        <v>5888</v>
      </c>
      <c r="G5890" s="322"/>
      <c r="H5890" s="322"/>
      <c r="I5890" s="322"/>
      <c r="J5890" s="322"/>
      <c r="K5890" s="322"/>
      <c r="L5890" s="322"/>
      <c r="M5890" s="322"/>
      <c r="N5890" s="698"/>
      <c r="O5890" s="322"/>
      <c r="P5890" s="322"/>
      <c r="Q5890" s="322"/>
      <c r="R5890" s="322"/>
      <c r="S5890" s="322"/>
      <c r="T5890" s="322"/>
      <c r="U5890" s="322"/>
      <c r="V5890" s="270"/>
    </row>
    <row r="5891" spans="6:22">
      <c r="F5891" s="323">
        <f t="shared" si="176"/>
        <v>5889</v>
      </c>
      <c r="G5891" s="322"/>
      <c r="H5891" s="322"/>
      <c r="I5891" s="322"/>
      <c r="J5891" s="322"/>
      <c r="K5891" s="322"/>
      <c r="L5891" s="322"/>
      <c r="M5891" s="322"/>
      <c r="N5891" s="698"/>
      <c r="O5891" s="322"/>
      <c r="P5891" s="322"/>
      <c r="Q5891" s="322"/>
      <c r="R5891" s="322"/>
      <c r="S5891" s="322"/>
      <c r="T5891" s="322"/>
      <c r="U5891" s="322"/>
      <c r="V5891" s="270"/>
    </row>
    <row r="5892" spans="6:22">
      <c r="F5892" s="323">
        <f t="shared" si="176"/>
        <v>5890</v>
      </c>
      <c r="G5892" s="322"/>
      <c r="H5892" s="322"/>
      <c r="I5892" s="322"/>
      <c r="J5892" s="322"/>
      <c r="K5892" s="322"/>
      <c r="L5892" s="322"/>
      <c r="M5892" s="322"/>
      <c r="N5892" s="698"/>
      <c r="O5892" s="322"/>
      <c r="P5892" s="322"/>
      <c r="Q5892" s="322"/>
      <c r="R5892" s="322"/>
      <c r="S5892" s="322"/>
      <c r="T5892" s="322"/>
      <c r="U5892" s="322"/>
      <c r="V5892" s="270"/>
    </row>
    <row r="5893" spans="6:22">
      <c r="F5893" s="323">
        <f t="shared" ref="F5893:F5956" si="177">ROW()-2</f>
        <v>5891</v>
      </c>
      <c r="G5893" s="322"/>
      <c r="H5893" s="322"/>
      <c r="I5893" s="322"/>
      <c r="J5893" s="322"/>
      <c r="K5893" s="322"/>
      <c r="L5893" s="322"/>
      <c r="M5893" s="322"/>
      <c r="N5893" s="698"/>
      <c r="O5893" s="322"/>
      <c r="P5893" s="322"/>
      <c r="Q5893" s="322"/>
      <c r="R5893" s="322"/>
      <c r="S5893" s="322"/>
      <c r="T5893" s="322"/>
      <c r="U5893" s="322"/>
      <c r="V5893" s="270"/>
    </row>
    <row r="5894" spans="6:22">
      <c r="F5894" s="323">
        <f t="shared" si="177"/>
        <v>5892</v>
      </c>
      <c r="G5894" s="322"/>
      <c r="H5894" s="322"/>
      <c r="I5894" s="322"/>
      <c r="J5894" s="322"/>
      <c r="K5894" s="322"/>
      <c r="L5894" s="322"/>
      <c r="M5894" s="322"/>
      <c r="N5894" s="698"/>
      <c r="O5894" s="322"/>
      <c r="P5894" s="322"/>
      <c r="Q5894" s="322"/>
      <c r="R5894" s="322"/>
      <c r="S5894" s="322"/>
      <c r="T5894" s="322"/>
      <c r="U5894" s="322"/>
      <c r="V5894" s="270"/>
    </row>
    <row r="5895" spans="6:22">
      <c r="F5895" s="323">
        <f t="shared" si="177"/>
        <v>5893</v>
      </c>
      <c r="G5895" s="322"/>
      <c r="H5895" s="322"/>
      <c r="I5895" s="322"/>
      <c r="J5895" s="322"/>
      <c r="K5895" s="322"/>
      <c r="L5895" s="322"/>
      <c r="M5895" s="322"/>
      <c r="N5895" s="698"/>
      <c r="O5895" s="322"/>
      <c r="P5895" s="322"/>
      <c r="Q5895" s="322"/>
      <c r="R5895" s="322"/>
      <c r="S5895" s="322"/>
      <c r="T5895" s="322"/>
      <c r="U5895" s="322"/>
      <c r="V5895" s="270"/>
    </row>
    <row r="5896" spans="6:22">
      <c r="F5896" s="323">
        <f t="shared" si="177"/>
        <v>5894</v>
      </c>
      <c r="G5896" s="322"/>
      <c r="H5896" s="322"/>
      <c r="I5896" s="322"/>
      <c r="J5896" s="322"/>
      <c r="K5896" s="322"/>
      <c r="L5896" s="322"/>
      <c r="M5896" s="322"/>
      <c r="N5896" s="698"/>
      <c r="O5896" s="322"/>
      <c r="P5896" s="322"/>
      <c r="Q5896" s="322"/>
      <c r="R5896" s="322"/>
      <c r="S5896" s="322"/>
      <c r="T5896" s="322"/>
      <c r="U5896" s="322"/>
      <c r="V5896" s="270"/>
    </row>
    <row r="5897" spans="6:22">
      <c r="F5897" s="323">
        <f t="shared" si="177"/>
        <v>5895</v>
      </c>
      <c r="G5897" s="322"/>
      <c r="H5897" s="322"/>
      <c r="I5897" s="322"/>
      <c r="J5897" s="322"/>
      <c r="K5897" s="322"/>
      <c r="L5897" s="322"/>
      <c r="M5897" s="322"/>
      <c r="N5897" s="698"/>
      <c r="O5897" s="322"/>
      <c r="P5897" s="322"/>
      <c r="Q5897" s="322"/>
      <c r="R5897" s="322"/>
      <c r="S5897" s="322"/>
      <c r="T5897" s="322"/>
      <c r="U5897" s="322"/>
      <c r="V5897" s="270"/>
    </row>
    <row r="5898" spans="6:22">
      <c r="F5898" s="323">
        <f t="shared" si="177"/>
        <v>5896</v>
      </c>
      <c r="G5898" s="322"/>
      <c r="H5898" s="322"/>
      <c r="I5898" s="322"/>
      <c r="J5898" s="322"/>
      <c r="K5898" s="322"/>
      <c r="L5898" s="322"/>
      <c r="M5898" s="322"/>
      <c r="N5898" s="698"/>
      <c r="O5898" s="322"/>
      <c r="P5898" s="322"/>
      <c r="Q5898" s="322"/>
      <c r="R5898" s="322"/>
      <c r="S5898" s="322"/>
      <c r="T5898" s="322"/>
      <c r="U5898" s="322"/>
      <c r="V5898" s="270"/>
    </row>
    <row r="5899" spans="6:22">
      <c r="F5899" s="323">
        <f t="shared" si="177"/>
        <v>5897</v>
      </c>
      <c r="G5899" s="322"/>
      <c r="H5899" s="322"/>
      <c r="I5899" s="322"/>
      <c r="J5899" s="322"/>
      <c r="K5899" s="322"/>
      <c r="L5899" s="322"/>
      <c r="M5899" s="322"/>
      <c r="N5899" s="698"/>
      <c r="O5899" s="322"/>
      <c r="P5899" s="322"/>
      <c r="Q5899" s="322"/>
      <c r="R5899" s="322"/>
      <c r="S5899" s="322"/>
      <c r="T5899" s="322"/>
      <c r="U5899" s="322"/>
      <c r="V5899" s="270"/>
    </row>
    <row r="5900" spans="6:22">
      <c r="F5900" s="323">
        <f t="shared" si="177"/>
        <v>5898</v>
      </c>
      <c r="G5900" s="322"/>
      <c r="H5900" s="322"/>
      <c r="I5900" s="322"/>
      <c r="J5900" s="322"/>
      <c r="K5900" s="322"/>
      <c r="L5900" s="322"/>
      <c r="M5900" s="322"/>
      <c r="N5900" s="698"/>
      <c r="O5900" s="322"/>
      <c r="P5900" s="322"/>
      <c r="Q5900" s="322"/>
      <c r="R5900" s="322"/>
      <c r="S5900" s="322"/>
      <c r="T5900" s="322"/>
      <c r="U5900" s="322"/>
      <c r="V5900" s="270"/>
    </row>
    <row r="5901" spans="6:22">
      <c r="F5901" s="323">
        <f t="shared" si="177"/>
        <v>5899</v>
      </c>
      <c r="G5901" s="322"/>
      <c r="H5901" s="322"/>
      <c r="I5901" s="322"/>
      <c r="J5901" s="322"/>
      <c r="K5901" s="322"/>
      <c r="L5901" s="322"/>
      <c r="M5901" s="322"/>
      <c r="N5901" s="698"/>
      <c r="O5901" s="322"/>
      <c r="P5901" s="322"/>
      <c r="Q5901" s="322"/>
      <c r="R5901" s="322"/>
      <c r="S5901" s="322"/>
      <c r="T5901" s="322"/>
      <c r="U5901" s="322"/>
      <c r="V5901" s="270"/>
    </row>
    <row r="5902" spans="6:22">
      <c r="F5902" s="323">
        <f t="shared" si="177"/>
        <v>5900</v>
      </c>
      <c r="G5902" s="322"/>
      <c r="H5902" s="322"/>
      <c r="I5902" s="322"/>
      <c r="J5902" s="322"/>
      <c r="K5902" s="322"/>
      <c r="L5902" s="322"/>
      <c r="M5902" s="322"/>
      <c r="N5902" s="698"/>
      <c r="O5902" s="322"/>
      <c r="P5902" s="322"/>
      <c r="Q5902" s="322"/>
      <c r="R5902" s="322"/>
      <c r="S5902" s="322"/>
      <c r="T5902" s="322"/>
      <c r="U5902" s="322"/>
      <c r="V5902" s="270"/>
    </row>
    <row r="5903" spans="6:22">
      <c r="F5903" s="323">
        <f t="shared" si="177"/>
        <v>5901</v>
      </c>
      <c r="G5903" s="322"/>
      <c r="H5903" s="322"/>
      <c r="I5903" s="322"/>
      <c r="J5903" s="322"/>
      <c r="K5903" s="322"/>
      <c r="L5903" s="322"/>
      <c r="M5903" s="322"/>
      <c r="N5903" s="698"/>
      <c r="O5903" s="322"/>
      <c r="P5903" s="322"/>
      <c r="Q5903" s="322"/>
      <c r="R5903" s="322"/>
      <c r="S5903" s="322"/>
      <c r="T5903" s="322"/>
      <c r="U5903" s="322"/>
      <c r="V5903" s="270"/>
    </row>
    <row r="5904" spans="6:22">
      <c r="F5904" s="323">
        <f t="shared" si="177"/>
        <v>5902</v>
      </c>
      <c r="G5904" s="322"/>
      <c r="H5904" s="322"/>
      <c r="I5904" s="322"/>
      <c r="J5904" s="322"/>
      <c r="K5904" s="322"/>
      <c r="L5904" s="322"/>
      <c r="M5904" s="322"/>
      <c r="N5904" s="698"/>
      <c r="O5904" s="322"/>
      <c r="P5904" s="322"/>
      <c r="Q5904" s="322"/>
      <c r="R5904" s="322"/>
      <c r="S5904" s="322"/>
      <c r="T5904" s="322"/>
      <c r="U5904" s="322"/>
      <c r="V5904" s="270"/>
    </row>
    <row r="5905" spans="6:22">
      <c r="F5905" s="323">
        <f t="shared" si="177"/>
        <v>5903</v>
      </c>
      <c r="G5905" s="322"/>
      <c r="H5905" s="322"/>
      <c r="I5905" s="322"/>
      <c r="J5905" s="322"/>
      <c r="K5905" s="322"/>
      <c r="L5905" s="322"/>
      <c r="M5905" s="322"/>
      <c r="N5905" s="698"/>
      <c r="O5905" s="322"/>
      <c r="P5905" s="322"/>
      <c r="Q5905" s="322"/>
      <c r="R5905" s="322"/>
      <c r="S5905" s="322"/>
      <c r="T5905" s="322"/>
      <c r="U5905" s="322"/>
      <c r="V5905" s="270"/>
    </row>
    <row r="5906" spans="6:22">
      <c r="F5906" s="323">
        <f t="shared" si="177"/>
        <v>5904</v>
      </c>
      <c r="G5906" s="322"/>
      <c r="H5906" s="322"/>
      <c r="I5906" s="322"/>
      <c r="J5906" s="322"/>
      <c r="K5906" s="322"/>
      <c r="L5906" s="322"/>
      <c r="M5906" s="322"/>
      <c r="N5906" s="698"/>
      <c r="O5906" s="322"/>
      <c r="P5906" s="322"/>
      <c r="Q5906" s="322"/>
      <c r="R5906" s="322"/>
      <c r="S5906" s="322"/>
      <c r="T5906" s="322"/>
      <c r="U5906" s="322"/>
      <c r="V5906" s="270"/>
    </row>
    <row r="5907" spans="6:22">
      <c r="F5907" s="323">
        <f t="shared" si="177"/>
        <v>5905</v>
      </c>
      <c r="G5907" s="322"/>
      <c r="H5907" s="322"/>
      <c r="I5907" s="322"/>
      <c r="J5907" s="322"/>
      <c r="K5907" s="322"/>
      <c r="L5907" s="322"/>
      <c r="M5907" s="322"/>
      <c r="N5907" s="698"/>
      <c r="O5907" s="322"/>
      <c r="P5907" s="322"/>
      <c r="Q5907" s="322"/>
      <c r="R5907" s="322"/>
      <c r="S5907" s="322"/>
      <c r="T5907" s="322"/>
      <c r="U5907" s="322"/>
      <c r="V5907" s="270"/>
    </row>
    <row r="5908" spans="6:22">
      <c r="F5908" s="323">
        <f t="shared" si="177"/>
        <v>5906</v>
      </c>
      <c r="G5908" s="322"/>
      <c r="H5908" s="322"/>
      <c r="I5908" s="322"/>
      <c r="J5908" s="322"/>
      <c r="K5908" s="322"/>
      <c r="L5908" s="322"/>
      <c r="M5908" s="322"/>
      <c r="N5908" s="698"/>
      <c r="O5908" s="322"/>
      <c r="P5908" s="322"/>
      <c r="Q5908" s="322"/>
      <c r="R5908" s="322"/>
      <c r="S5908" s="322"/>
      <c r="T5908" s="322"/>
      <c r="U5908" s="322"/>
      <c r="V5908" s="270"/>
    </row>
    <row r="5909" spans="6:22">
      <c r="F5909" s="323">
        <f t="shared" si="177"/>
        <v>5907</v>
      </c>
      <c r="G5909" s="322"/>
      <c r="H5909" s="322"/>
      <c r="I5909" s="322"/>
      <c r="J5909" s="322"/>
      <c r="K5909" s="322"/>
      <c r="L5909" s="322"/>
      <c r="M5909" s="322"/>
      <c r="N5909" s="698"/>
      <c r="O5909" s="322"/>
      <c r="P5909" s="322"/>
      <c r="Q5909" s="322"/>
      <c r="R5909" s="322"/>
      <c r="S5909" s="322"/>
      <c r="T5909" s="322"/>
      <c r="U5909" s="322"/>
      <c r="V5909" s="270"/>
    </row>
    <row r="5910" spans="6:22">
      <c r="F5910" s="323">
        <f t="shared" si="177"/>
        <v>5908</v>
      </c>
      <c r="G5910" s="322"/>
      <c r="H5910" s="322"/>
      <c r="I5910" s="322"/>
      <c r="J5910" s="322"/>
      <c r="K5910" s="322"/>
      <c r="L5910" s="322"/>
      <c r="M5910" s="322"/>
      <c r="N5910" s="698"/>
      <c r="O5910" s="322"/>
      <c r="P5910" s="322"/>
      <c r="Q5910" s="322"/>
      <c r="R5910" s="322"/>
      <c r="S5910" s="322"/>
      <c r="T5910" s="322"/>
      <c r="U5910" s="322"/>
      <c r="V5910" s="270"/>
    </row>
    <row r="5911" spans="6:22">
      <c r="F5911" s="323">
        <f t="shared" si="177"/>
        <v>5909</v>
      </c>
      <c r="G5911" s="322"/>
      <c r="H5911" s="322"/>
      <c r="I5911" s="322"/>
      <c r="J5911" s="322"/>
      <c r="K5911" s="322"/>
      <c r="L5911" s="322"/>
      <c r="M5911" s="322"/>
      <c r="N5911" s="698"/>
      <c r="O5911" s="322"/>
      <c r="P5911" s="322"/>
      <c r="Q5911" s="322"/>
      <c r="R5911" s="322"/>
      <c r="S5911" s="322"/>
      <c r="T5911" s="322"/>
      <c r="U5911" s="322"/>
      <c r="V5911" s="270"/>
    </row>
    <row r="5912" spans="6:22">
      <c r="F5912" s="323">
        <f t="shared" si="177"/>
        <v>5910</v>
      </c>
      <c r="G5912" s="322"/>
      <c r="H5912" s="322"/>
      <c r="I5912" s="322"/>
      <c r="J5912" s="322"/>
      <c r="K5912" s="322"/>
      <c r="L5912" s="322"/>
      <c r="M5912" s="322"/>
      <c r="N5912" s="698"/>
      <c r="O5912" s="322"/>
      <c r="P5912" s="322"/>
      <c r="Q5912" s="322"/>
      <c r="R5912" s="322"/>
      <c r="S5912" s="322"/>
      <c r="T5912" s="322"/>
      <c r="U5912" s="322"/>
      <c r="V5912" s="270"/>
    </row>
    <row r="5913" spans="6:22">
      <c r="F5913" s="323">
        <f t="shared" si="177"/>
        <v>5911</v>
      </c>
      <c r="G5913" s="322"/>
      <c r="H5913" s="322"/>
      <c r="I5913" s="322"/>
      <c r="J5913" s="322"/>
      <c r="K5913" s="322"/>
      <c r="L5913" s="322"/>
      <c r="M5913" s="322"/>
      <c r="N5913" s="698"/>
      <c r="O5913" s="322"/>
      <c r="P5913" s="322"/>
      <c r="Q5913" s="322"/>
      <c r="R5913" s="322"/>
      <c r="S5913" s="322"/>
      <c r="T5913" s="322"/>
      <c r="U5913" s="322"/>
      <c r="V5913" s="270"/>
    </row>
    <row r="5914" spans="6:22">
      <c r="F5914" s="323">
        <f t="shared" si="177"/>
        <v>5912</v>
      </c>
      <c r="G5914" s="322"/>
      <c r="H5914" s="322"/>
      <c r="I5914" s="322"/>
      <c r="J5914" s="322"/>
      <c r="K5914" s="322"/>
      <c r="L5914" s="322"/>
      <c r="M5914" s="322"/>
      <c r="N5914" s="698"/>
      <c r="O5914" s="322"/>
      <c r="P5914" s="322"/>
      <c r="Q5914" s="322"/>
      <c r="R5914" s="322"/>
      <c r="S5914" s="322"/>
      <c r="T5914" s="322"/>
      <c r="U5914" s="322"/>
      <c r="V5914" s="270"/>
    </row>
    <row r="5915" spans="6:22">
      <c r="F5915" s="323">
        <f t="shared" si="177"/>
        <v>5913</v>
      </c>
      <c r="G5915" s="322"/>
      <c r="H5915" s="322"/>
      <c r="I5915" s="322"/>
      <c r="J5915" s="322"/>
      <c r="K5915" s="322"/>
      <c r="L5915" s="322"/>
      <c r="M5915" s="322"/>
      <c r="N5915" s="698"/>
      <c r="O5915" s="322"/>
      <c r="P5915" s="322"/>
      <c r="Q5915" s="322"/>
      <c r="R5915" s="322"/>
      <c r="S5915" s="322"/>
      <c r="T5915" s="322"/>
      <c r="U5915" s="322"/>
      <c r="V5915" s="270"/>
    </row>
    <row r="5916" spans="6:22">
      <c r="F5916" s="323">
        <f t="shared" si="177"/>
        <v>5914</v>
      </c>
      <c r="G5916" s="322"/>
      <c r="H5916" s="322"/>
      <c r="I5916" s="322"/>
      <c r="J5916" s="322"/>
      <c r="K5916" s="322"/>
      <c r="L5916" s="322"/>
      <c r="M5916" s="322"/>
      <c r="N5916" s="698"/>
      <c r="O5916" s="322"/>
      <c r="P5916" s="322"/>
      <c r="Q5916" s="322"/>
      <c r="R5916" s="322"/>
      <c r="S5916" s="322"/>
      <c r="T5916" s="322"/>
      <c r="U5916" s="322"/>
      <c r="V5916" s="270"/>
    </row>
    <row r="5917" spans="6:22">
      <c r="F5917" s="323">
        <f t="shared" si="177"/>
        <v>5915</v>
      </c>
      <c r="G5917" s="322"/>
      <c r="H5917" s="322"/>
      <c r="I5917" s="322"/>
      <c r="J5917" s="322"/>
      <c r="K5917" s="322"/>
      <c r="L5917" s="322"/>
      <c r="M5917" s="322"/>
      <c r="N5917" s="698"/>
      <c r="O5917" s="322"/>
      <c r="P5917" s="322"/>
      <c r="Q5917" s="322"/>
      <c r="R5917" s="322"/>
      <c r="S5917" s="322"/>
      <c r="T5917" s="322"/>
      <c r="U5917" s="322"/>
      <c r="V5917" s="270"/>
    </row>
    <row r="5918" spans="6:22">
      <c r="F5918" s="323">
        <f t="shared" si="177"/>
        <v>5916</v>
      </c>
      <c r="G5918" s="322"/>
      <c r="H5918" s="322"/>
      <c r="I5918" s="322"/>
      <c r="J5918" s="322"/>
      <c r="K5918" s="322"/>
      <c r="L5918" s="322"/>
      <c r="M5918" s="322"/>
      <c r="N5918" s="698"/>
      <c r="O5918" s="322"/>
      <c r="P5918" s="322"/>
      <c r="Q5918" s="322"/>
      <c r="R5918" s="322"/>
      <c r="S5918" s="322"/>
      <c r="T5918" s="322"/>
      <c r="U5918" s="322"/>
      <c r="V5918" s="270"/>
    </row>
    <row r="5919" spans="6:22">
      <c r="F5919" s="323">
        <f t="shared" si="177"/>
        <v>5917</v>
      </c>
      <c r="G5919" s="322"/>
      <c r="H5919" s="322"/>
      <c r="I5919" s="322"/>
      <c r="J5919" s="322"/>
      <c r="K5919" s="322"/>
      <c r="L5919" s="322"/>
      <c r="M5919" s="322"/>
      <c r="N5919" s="698"/>
      <c r="O5919" s="322"/>
      <c r="P5919" s="322"/>
      <c r="Q5919" s="322"/>
      <c r="R5919" s="322"/>
      <c r="S5919" s="322"/>
      <c r="T5919" s="322"/>
      <c r="U5919" s="322"/>
      <c r="V5919" s="270"/>
    </row>
    <row r="5920" spans="6:22">
      <c r="F5920" s="323">
        <f t="shared" si="177"/>
        <v>5918</v>
      </c>
      <c r="G5920" s="322"/>
      <c r="H5920" s="322"/>
      <c r="I5920" s="322"/>
      <c r="J5920" s="322"/>
      <c r="K5920" s="322"/>
      <c r="L5920" s="322"/>
      <c r="M5920" s="322"/>
      <c r="N5920" s="698"/>
      <c r="O5920" s="322"/>
      <c r="P5920" s="322"/>
      <c r="Q5920" s="322"/>
      <c r="R5920" s="322"/>
      <c r="S5920" s="322"/>
      <c r="T5920" s="322"/>
      <c r="U5920" s="322"/>
      <c r="V5920" s="270"/>
    </row>
    <row r="5921" spans="6:22">
      <c r="F5921" s="323">
        <f t="shared" si="177"/>
        <v>5919</v>
      </c>
      <c r="G5921" s="322"/>
      <c r="H5921" s="322"/>
      <c r="I5921" s="322"/>
      <c r="J5921" s="322"/>
      <c r="K5921" s="322"/>
      <c r="L5921" s="322"/>
      <c r="M5921" s="322"/>
      <c r="N5921" s="698"/>
      <c r="O5921" s="322"/>
      <c r="P5921" s="322"/>
      <c r="Q5921" s="322"/>
      <c r="R5921" s="322"/>
      <c r="S5921" s="322"/>
      <c r="T5921" s="322"/>
      <c r="U5921" s="322"/>
      <c r="V5921" s="270"/>
    </row>
    <row r="5922" spans="6:22">
      <c r="F5922" s="323">
        <f t="shared" si="177"/>
        <v>5920</v>
      </c>
      <c r="G5922" s="322"/>
      <c r="H5922" s="322"/>
      <c r="I5922" s="322"/>
      <c r="J5922" s="322"/>
      <c r="K5922" s="322"/>
      <c r="L5922" s="322"/>
      <c r="M5922" s="322"/>
      <c r="N5922" s="698"/>
      <c r="O5922" s="322"/>
      <c r="P5922" s="322"/>
      <c r="Q5922" s="322"/>
      <c r="R5922" s="322"/>
      <c r="S5922" s="322"/>
      <c r="T5922" s="322"/>
      <c r="U5922" s="322"/>
      <c r="V5922" s="270"/>
    </row>
    <row r="5923" spans="6:22">
      <c r="F5923" s="323">
        <f t="shared" si="177"/>
        <v>5921</v>
      </c>
      <c r="G5923" s="322"/>
      <c r="H5923" s="322"/>
      <c r="I5923" s="322"/>
      <c r="J5923" s="322"/>
      <c r="K5923" s="322"/>
      <c r="L5923" s="322"/>
      <c r="M5923" s="322"/>
      <c r="N5923" s="698"/>
      <c r="O5923" s="322"/>
      <c r="P5923" s="322"/>
      <c r="Q5923" s="322"/>
      <c r="R5923" s="322"/>
      <c r="S5923" s="322"/>
      <c r="T5923" s="322"/>
      <c r="U5923" s="322"/>
      <c r="V5923" s="270"/>
    </row>
    <row r="5924" spans="6:22">
      <c r="F5924" s="323">
        <f t="shared" si="177"/>
        <v>5922</v>
      </c>
      <c r="G5924" s="322"/>
      <c r="H5924" s="322"/>
      <c r="I5924" s="322"/>
      <c r="J5924" s="322"/>
      <c r="K5924" s="322"/>
      <c r="L5924" s="322"/>
      <c r="M5924" s="322"/>
      <c r="N5924" s="698"/>
      <c r="O5924" s="322"/>
      <c r="P5924" s="322"/>
      <c r="Q5924" s="322"/>
      <c r="R5924" s="322"/>
      <c r="S5924" s="322"/>
      <c r="T5924" s="322"/>
      <c r="U5924" s="322"/>
      <c r="V5924" s="270"/>
    </row>
    <row r="5925" spans="6:22">
      <c r="F5925" s="323">
        <f t="shared" si="177"/>
        <v>5923</v>
      </c>
      <c r="G5925" s="322"/>
      <c r="H5925" s="322"/>
      <c r="I5925" s="322"/>
      <c r="J5925" s="322"/>
      <c r="K5925" s="322"/>
      <c r="L5925" s="322"/>
      <c r="M5925" s="322"/>
      <c r="N5925" s="698"/>
      <c r="O5925" s="322"/>
      <c r="P5925" s="322"/>
      <c r="Q5925" s="322"/>
      <c r="R5925" s="322"/>
      <c r="S5925" s="322"/>
      <c r="T5925" s="322"/>
      <c r="U5925" s="322"/>
      <c r="V5925" s="270"/>
    </row>
    <row r="5926" spans="6:22">
      <c r="F5926" s="323">
        <f t="shared" si="177"/>
        <v>5924</v>
      </c>
      <c r="G5926" s="322"/>
      <c r="H5926" s="322"/>
      <c r="I5926" s="322"/>
      <c r="J5926" s="322"/>
      <c r="K5926" s="322"/>
      <c r="L5926" s="322"/>
      <c r="M5926" s="322"/>
      <c r="N5926" s="698"/>
      <c r="O5926" s="322"/>
      <c r="P5926" s="322"/>
      <c r="Q5926" s="322"/>
      <c r="R5926" s="322"/>
      <c r="S5926" s="322"/>
      <c r="T5926" s="322"/>
      <c r="U5926" s="322"/>
      <c r="V5926" s="270"/>
    </row>
    <row r="5927" spans="6:22">
      <c r="F5927" s="323">
        <f t="shared" si="177"/>
        <v>5925</v>
      </c>
      <c r="G5927" s="322"/>
      <c r="H5927" s="322"/>
      <c r="I5927" s="322"/>
      <c r="J5927" s="322"/>
      <c r="K5927" s="322"/>
      <c r="L5927" s="322"/>
      <c r="M5927" s="322"/>
      <c r="N5927" s="698"/>
      <c r="O5927" s="322"/>
      <c r="P5927" s="322"/>
      <c r="Q5927" s="322"/>
      <c r="R5927" s="322"/>
      <c r="S5927" s="322"/>
      <c r="T5927" s="322"/>
      <c r="U5927" s="322"/>
      <c r="V5927" s="270"/>
    </row>
    <row r="5928" spans="6:22">
      <c r="F5928" s="323">
        <f t="shared" si="177"/>
        <v>5926</v>
      </c>
      <c r="G5928" s="322"/>
      <c r="H5928" s="322"/>
      <c r="I5928" s="322"/>
      <c r="J5928" s="322"/>
      <c r="K5928" s="322"/>
      <c r="L5928" s="322"/>
      <c r="M5928" s="322"/>
      <c r="N5928" s="698"/>
      <c r="O5928" s="322"/>
      <c r="P5928" s="322"/>
      <c r="Q5928" s="322"/>
      <c r="R5928" s="322"/>
      <c r="S5928" s="322"/>
      <c r="T5928" s="322"/>
      <c r="U5928" s="322"/>
      <c r="V5928" s="270"/>
    </row>
    <row r="5929" spans="6:22">
      <c r="F5929" s="323">
        <f t="shared" si="177"/>
        <v>5927</v>
      </c>
      <c r="G5929" s="322"/>
      <c r="H5929" s="322"/>
      <c r="I5929" s="322"/>
      <c r="J5929" s="322"/>
      <c r="K5929" s="322"/>
      <c r="L5929" s="322"/>
      <c r="M5929" s="322"/>
      <c r="N5929" s="698"/>
      <c r="O5929" s="322"/>
      <c r="P5929" s="322"/>
      <c r="Q5929" s="322"/>
      <c r="R5929" s="322"/>
      <c r="S5929" s="322"/>
      <c r="T5929" s="322"/>
      <c r="U5929" s="322"/>
      <c r="V5929" s="270"/>
    </row>
    <row r="5930" spans="6:22">
      <c r="F5930" s="323">
        <f t="shared" si="177"/>
        <v>5928</v>
      </c>
      <c r="G5930" s="322"/>
      <c r="H5930" s="322"/>
      <c r="I5930" s="322"/>
      <c r="J5930" s="322"/>
      <c r="K5930" s="322"/>
      <c r="L5930" s="322"/>
      <c r="M5930" s="322"/>
      <c r="N5930" s="698"/>
      <c r="O5930" s="322"/>
      <c r="P5930" s="322"/>
      <c r="Q5930" s="322"/>
      <c r="R5930" s="322"/>
      <c r="S5930" s="322"/>
      <c r="T5930" s="322"/>
      <c r="U5930" s="322"/>
      <c r="V5930" s="270"/>
    </row>
    <row r="5931" spans="6:22">
      <c r="F5931" s="323">
        <f t="shared" si="177"/>
        <v>5929</v>
      </c>
      <c r="G5931" s="322"/>
      <c r="H5931" s="322"/>
      <c r="I5931" s="322"/>
      <c r="J5931" s="322"/>
      <c r="K5931" s="322"/>
      <c r="L5931" s="322"/>
      <c r="M5931" s="322"/>
      <c r="N5931" s="698"/>
      <c r="O5931" s="322"/>
      <c r="P5931" s="322"/>
      <c r="Q5931" s="322"/>
      <c r="R5931" s="322"/>
      <c r="S5931" s="322"/>
      <c r="T5931" s="322"/>
      <c r="U5931" s="322"/>
      <c r="V5931" s="270"/>
    </row>
    <row r="5932" spans="6:22">
      <c r="F5932" s="323">
        <f t="shared" si="177"/>
        <v>5930</v>
      </c>
      <c r="G5932" s="322"/>
      <c r="H5932" s="322"/>
      <c r="I5932" s="322"/>
      <c r="J5932" s="322"/>
      <c r="K5932" s="322"/>
      <c r="L5932" s="322"/>
      <c r="M5932" s="322"/>
      <c r="N5932" s="698"/>
      <c r="O5932" s="322"/>
      <c r="P5932" s="322"/>
      <c r="Q5932" s="322"/>
      <c r="R5932" s="322"/>
      <c r="S5932" s="322"/>
      <c r="T5932" s="322"/>
      <c r="U5932" s="322"/>
      <c r="V5932" s="270"/>
    </row>
    <row r="5933" spans="6:22">
      <c r="F5933" s="323">
        <f t="shared" si="177"/>
        <v>5931</v>
      </c>
      <c r="G5933" s="322"/>
      <c r="H5933" s="322"/>
      <c r="I5933" s="322"/>
      <c r="J5933" s="322"/>
      <c r="K5933" s="322"/>
      <c r="L5933" s="322"/>
      <c r="M5933" s="322"/>
      <c r="N5933" s="698"/>
      <c r="O5933" s="322"/>
      <c r="P5933" s="322"/>
      <c r="Q5933" s="322"/>
      <c r="R5933" s="322"/>
      <c r="S5933" s="322"/>
      <c r="T5933" s="322"/>
      <c r="U5933" s="322"/>
      <c r="V5933" s="270"/>
    </row>
    <row r="5934" spans="6:22">
      <c r="F5934" s="323">
        <f t="shared" si="177"/>
        <v>5932</v>
      </c>
      <c r="G5934" s="322"/>
      <c r="H5934" s="322"/>
      <c r="I5934" s="322"/>
      <c r="J5934" s="322"/>
      <c r="K5934" s="322"/>
      <c r="L5934" s="322"/>
      <c r="M5934" s="322"/>
      <c r="N5934" s="698"/>
      <c r="O5934" s="322"/>
      <c r="P5934" s="322"/>
      <c r="Q5934" s="322"/>
      <c r="R5934" s="322"/>
      <c r="S5934" s="322"/>
      <c r="T5934" s="322"/>
      <c r="U5934" s="322"/>
      <c r="V5934" s="270"/>
    </row>
    <row r="5935" spans="6:22">
      <c r="F5935" s="323">
        <f t="shared" si="177"/>
        <v>5933</v>
      </c>
      <c r="G5935" s="322"/>
      <c r="H5935" s="322"/>
      <c r="I5935" s="322"/>
      <c r="J5935" s="322"/>
      <c r="K5935" s="322"/>
      <c r="L5935" s="322"/>
      <c r="M5935" s="322"/>
      <c r="N5935" s="698"/>
      <c r="O5935" s="322"/>
      <c r="P5935" s="322"/>
      <c r="Q5935" s="322"/>
      <c r="R5935" s="322"/>
      <c r="S5935" s="322"/>
      <c r="T5935" s="322"/>
      <c r="U5935" s="322"/>
      <c r="V5935" s="270"/>
    </row>
    <row r="5936" spans="6:22">
      <c r="F5936" s="323">
        <f t="shared" si="177"/>
        <v>5934</v>
      </c>
      <c r="G5936" s="322"/>
      <c r="H5936" s="322"/>
      <c r="I5936" s="322"/>
      <c r="J5936" s="322"/>
      <c r="K5936" s="322"/>
      <c r="L5936" s="322"/>
      <c r="M5936" s="322"/>
      <c r="N5936" s="698"/>
      <c r="O5936" s="322"/>
      <c r="P5936" s="322"/>
      <c r="Q5936" s="322"/>
      <c r="R5936" s="322"/>
      <c r="S5936" s="322"/>
      <c r="T5936" s="322"/>
      <c r="U5936" s="322"/>
      <c r="V5936" s="270"/>
    </row>
    <row r="5937" spans="6:22">
      <c r="F5937" s="323">
        <f t="shared" si="177"/>
        <v>5935</v>
      </c>
      <c r="G5937" s="322"/>
      <c r="H5937" s="322"/>
      <c r="I5937" s="322"/>
      <c r="J5937" s="322"/>
      <c r="K5937" s="322"/>
      <c r="L5937" s="322"/>
      <c r="M5937" s="322"/>
      <c r="N5937" s="698"/>
      <c r="O5937" s="322"/>
      <c r="P5937" s="322"/>
      <c r="Q5937" s="322"/>
      <c r="R5937" s="322"/>
      <c r="S5937" s="322"/>
      <c r="T5937" s="322"/>
      <c r="U5937" s="322"/>
      <c r="V5937" s="270"/>
    </row>
    <row r="5938" spans="6:22">
      <c r="F5938" s="323">
        <f t="shared" si="177"/>
        <v>5936</v>
      </c>
      <c r="G5938" s="322"/>
      <c r="H5938" s="322"/>
      <c r="I5938" s="322"/>
      <c r="J5938" s="322"/>
      <c r="K5938" s="322"/>
      <c r="L5938" s="322"/>
      <c r="M5938" s="322"/>
      <c r="N5938" s="698"/>
      <c r="O5938" s="322"/>
      <c r="P5938" s="322"/>
      <c r="Q5938" s="322"/>
      <c r="R5938" s="322"/>
      <c r="S5938" s="322"/>
      <c r="T5938" s="322"/>
      <c r="U5938" s="322"/>
      <c r="V5938" s="270"/>
    </row>
    <row r="5939" spans="6:22">
      <c r="F5939" s="323">
        <f t="shared" si="177"/>
        <v>5937</v>
      </c>
      <c r="G5939" s="322"/>
      <c r="H5939" s="322"/>
      <c r="I5939" s="322"/>
      <c r="J5939" s="322"/>
      <c r="K5939" s="322"/>
      <c r="L5939" s="322"/>
      <c r="M5939" s="322"/>
      <c r="N5939" s="698"/>
      <c r="O5939" s="322"/>
      <c r="P5939" s="322"/>
      <c r="Q5939" s="322"/>
      <c r="R5939" s="322"/>
      <c r="S5939" s="322"/>
      <c r="T5939" s="322"/>
      <c r="U5939" s="322"/>
      <c r="V5939" s="270"/>
    </row>
    <row r="5940" spans="6:22">
      <c r="F5940" s="323">
        <f t="shared" si="177"/>
        <v>5938</v>
      </c>
      <c r="G5940" s="322"/>
      <c r="H5940" s="322"/>
      <c r="I5940" s="322"/>
      <c r="J5940" s="322"/>
      <c r="K5940" s="322"/>
      <c r="L5940" s="322"/>
      <c r="M5940" s="322"/>
      <c r="N5940" s="698"/>
      <c r="O5940" s="322"/>
      <c r="P5940" s="322"/>
      <c r="Q5940" s="322"/>
      <c r="R5940" s="322"/>
      <c r="S5940" s="322"/>
      <c r="T5940" s="322"/>
      <c r="U5940" s="322"/>
      <c r="V5940" s="270"/>
    </row>
    <row r="5941" spans="6:22">
      <c r="F5941" s="323">
        <f t="shared" si="177"/>
        <v>5939</v>
      </c>
      <c r="G5941" s="322"/>
      <c r="H5941" s="322"/>
      <c r="I5941" s="322"/>
      <c r="J5941" s="322"/>
      <c r="K5941" s="322"/>
      <c r="L5941" s="322"/>
      <c r="M5941" s="322"/>
      <c r="N5941" s="698"/>
      <c r="O5941" s="322"/>
      <c r="P5941" s="322"/>
      <c r="Q5941" s="322"/>
      <c r="R5941" s="322"/>
      <c r="S5941" s="322"/>
      <c r="T5941" s="322"/>
      <c r="U5941" s="322"/>
      <c r="V5941" s="270"/>
    </row>
    <row r="5942" spans="6:22">
      <c r="F5942" s="323">
        <f t="shared" si="177"/>
        <v>5940</v>
      </c>
      <c r="G5942" s="322"/>
      <c r="H5942" s="322"/>
      <c r="I5942" s="322"/>
      <c r="J5942" s="322"/>
      <c r="K5942" s="322"/>
      <c r="L5942" s="322"/>
      <c r="M5942" s="322"/>
      <c r="N5942" s="698"/>
      <c r="O5942" s="322"/>
      <c r="P5942" s="322"/>
      <c r="Q5942" s="322"/>
      <c r="R5942" s="322"/>
      <c r="S5942" s="322"/>
      <c r="T5942" s="322"/>
      <c r="U5942" s="322"/>
      <c r="V5942" s="270"/>
    </row>
    <row r="5943" spans="6:22">
      <c r="F5943" s="323">
        <f t="shared" si="177"/>
        <v>5941</v>
      </c>
      <c r="G5943" s="322"/>
      <c r="H5943" s="322"/>
      <c r="I5943" s="322"/>
      <c r="J5943" s="322"/>
      <c r="K5943" s="322"/>
      <c r="L5943" s="322"/>
      <c r="M5943" s="322"/>
      <c r="N5943" s="698"/>
      <c r="O5943" s="322"/>
      <c r="P5943" s="322"/>
      <c r="Q5943" s="322"/>
      <c r="R5943" s="322"/>
      <c r="S5943" s="322"/>
      <c r="T5943" s="322"/>
      <c r="U5943" s="322"/>
      <c r="V5943" s="270"/>
    </row>
    <row r="5944" spans="6:22">
      <c r="F5944" s="323">
        <f t="shared" si="177"/>
        <v>5942</v>
      </c>
      <c r="G5944" s="322"/>
      <c r="H5944" s="322"/>
      <c r="I5944" s="322"/>
      <c r="J5944" s="322"/>
      <c r="K5944" s="322"/>
      <c r="L5944" s="322"/>
      <c r="M5944" s="322"/>
      <c r="N5944" s="698"/>
      <c r="O5944" s="322"/>
      <c r="P5944" s="322"/>
      <c r="Q5944" s="322"/>
      <c r="R5944" s="322"/>
      <c r="S5944" s="322"/>
      <c r="T5944" s="322"/>
      <c r="U5944" s="322"/>
      <c r="V5944" s="270"/>
    </row>
    <row r="5945" spans="6:22">
      <c r="F5945" s="323">
        <f t="shared" si="177"/>
        <v>5943</v>
      </c>
      <c r="G5945" s="322"/>
      <c r="H5945" s="322"/>
      <c r="I5945" s="322"/>
      <c r="J5945" s="322"/>
      <c r="K5945" s="322"/>
      <c r="L5945" s="322"/>
      <c r="M5945" s="322"/>
      <c r="N5945" s="698"/>
      <c r="O5945" s="322"/>
      <c r="P5945" s="322"/>
      <c r="Q5945" s="322"/>
      <c r="R5945" s="322"/>
      <c r="S5945" s="322"/>
      <c r="T5945" s="322"/>
      <c r="U5945" s="322"/>
      <c r="V5945" s="270"/>
    </row>
    <row r="5946" spans="6:22">
      <c r="F5946" s="323">
        <f t="shared" si="177"/>
        <v>5944</v>
      </c>
      <c r="G5946" s="322"/>
      <c r="H5946" s="322"/>
      <c r="I5946" s="322"/>
      <c r="J5946" s="322"/>
      <c r="K5946" s="322"/>
      <c r="L5946" s="322"/>
      <c r="M5946" s="322"/>
      <c r="N5946" s="698"/>
      <c r="O5946" s="322"/>
      <c r="P5946" s="322"/>
      <c r="Q5946" s="322"/>
      <c r="R5946" s="322"/>
      <c r="S5946" s="322"/>
      <c r="T5946" s="322"/>
      <c r="U5946" s="322"/>
      <c r="V5946" s="270"/>
    </row>
    <row r="5947" spans="6:22">
      <c r="F5947" s="323">
        <f t="shared" si="177"/>
        <v>5945</v>
      </c>
      <c r="G5947" s="322"/>
      <c r="H5947" s="322"/>
      <c r="I5947" s="322"/>
      <c r="J5947" s="322"/>
      <c r="K5947" s="322"/>
      <c r="L5947" s="322"/>
      <c r="M5947" s="322"/>
      <c r="N5947" s="698"/>
      <c r="O5947" s="322"/>
      <c r="P5947" s="322"/>
      <c r="Q5947" s="322"/>
      <c r="R5947" s="322"/>
      <c r="S5947" s="322"/>
      <c r="T5947" s="322"/>
      <c r="U5947" s="322"/>
      <c r="V5947" s="270"/>
    </row>
    <row r="5948" spans="6:22">
      <c r="F5948" s="323">
        <f t="shared" si="177"/>
        <v>5946</v>
      </c>
      <c r="G5948" s="322"/>
      <c r="H5948" s="322"/>
      <c r="I5948" s="322"/>
      <c r="J5948" s="322"/>
      <c r="K5948" s="322"/>
      <c r="L5948" s="322"/>
      <c r="M5948" s="322"/>
      <c r="N5948" s="698"/>
      <c r="O5948" s="322"/>
      <c r="P5948" s="322"/>
      <c r="Q5948" s="322"/>
      <c r="R5948" s="322"/>
      <c r="S5948" s="322"/>
      <c r="T5948" s="322"/>
      <c r="U5948" s="322"/>
      <c r="V5948" s="270"/>
    </row>
    <row r="5949" spans="6:22">
      <c r="F5949" s="323">
        <f t="shared" si="177"/>
        <v>5947</v>
      </c>
      <c r="G5949" s="322"/>
      <c r="H5949" s="322"/>
      <c r="I5949" s="322"/>
      <c r="J5949" s="322"/>
      <c r="K5949" s="322"/>
      <c r="L5949" s="322"/>
      <c r="M5949" s="322"/>
      <c r="N5949" s="698"/>
      <c r="O5949" s="322"/>
      <c r="P5949" s="322"/>
      <c r="Q5949" s="322"/>
      <c r="R5949" s="322"/>
      <c r="S5949" s="322"/>
      <c r="T5949" s="322"/>
      <c r="U5949" s="322"/>
      <c r="V5949" s="270"/>
    </row>
    <row r="5950" spans="6:22">
      <c r="F5950" s="323">
        <f t="shared" si="177"/>
        <v>5948</v>
      </c>
      <c r="G5950" s="322"/>
      <c r="H5950" s="322"/>
      <c r="I5950" s="322"/>
      <c r="J5950" s="322"/>
      <c r="K5950" s="322"/>
      <c r="L5950" s="322"/>
      <c r="M5950" s="322"/>
      <c r="N5950" s="698"/>
      <c r="O5950" s="322"/>
      <c r="P5950" s="322"/>
      <c r="Q5950" s="322"/>
      <c r="R5950" s="322"/>
      <c r="S5950" s="322"/>
      <c r="T5950" s="322"/>
      <c r="U5950" s="322"/>
      <c r="V5950" s="270"/>
    </row>
    <row r="5951" spans="6:22">
      <c r="F5951" s="323">
        <f t="shared" si="177"/>
        <v>5949</v>
      </c>
      <c r="G5951" s="322"/>
      <c r="H5951" s="322"/>
      <c r="I5951" s="322"/>
      <c r="J5951" s="322"/>
      <c r="K5951" s="322"/>
      <c r="L5951" s="322"/>
      <c r="M5951" s="322"/>
      <c r="N5951" s="698"/>
      <c r="O5951" s="322"/>
      <c r="P5951" s="322"/>
      <c r="Q5951" s="322"/>
      <c r="R5951" s="322"/>
      <c r="S5951" s="322"/>
      <c r="T5951" s="322"/>
      <c r="U5951" s="322"/>
      <c r="V5951" s="270"/>
    </row>
    <row r="5952" spans="6:22">
      <c r="F5952" s="323">
        <f t="shared" si="177"/>
        <v>5950</v>
      </c>
      <c r="G5952" s="322"/>
      <c r="H5952" s="322"/>
      <c r="I5952" s="322"/>
      <c r="J5952" s="322"/>
      <c r="K5952" s="322"/>
      <c r="L5952" s="322"/>
      <c r="M5952" s="322"/>
      <c r="N5952" s="698"/>
      <c r="O5952" s="322"/>
      <c r="P5952" s="322"/>
      <c r="Q5952" s="322"/>
      <c r="R5952" s="322"/>
      <c r="S5952" s="322"/>
      <c r="T5952" s="322"/>
      <c r="U5952" s="322"/>
      <c r="V5952" s="270"/>
    </row>
    <row r="5953" spans="6:22">
      <c r="F5953" s="323">
        <f t="shared" si="177"/>
        <v>5951</v>
      </c>
      <c r="G5953" s="322"/>
      <c r="H5953" s="322"/>
      <c r="I5953" s="322"/>
      <c r="J5953" s="322"/>
      <c r="K5953" s="322"/>
      <c r="L5953" s="322"/>
      <c r="M5953" s="322"/>
      <c r="N5953" s="698"/>
      <c r="O5953" s="322"/>
      <c r="P5953" s="322"/>
      <c r="Q5953" s="322"/>
      <c r="R5953" s="322"/>
      <c r="S5953" s="322"/>
      <c r="T5953" s="322"/>
      <c r="U5953" s="322"/>
      <c r="V5953" s="270"/>
    </row>
    <row r="5954" spans="6:22">
      <c r="F5954" s="323">
        <f t="shared" si="177"/>
        <v>5952</v>
      </c>
      <c r="G5954" s="322"/>
      <c r="H5954" s="322"/>
      <c r="I5954" s="322"/>
      <c r="J5954" s="322"/>
      <c r="K5954" s="322"/>
      <c r="L5954" s="322"/>
      <c r="M5954" s="322"/>
      <c r="N5954" s="698"/>
      <c r="O5954" s="322"/>
      <c r="P5954" s="322"/>
      <c r="Q5954" s="322"/>
      <c r="R5954" s="322"/>
      <c r="S5954" s="322"/>
      <c r="T5954" s="322"/>
      <c r="U5954" s="322"/>
      <c r="V5954" s="270"/>
    </row>
    <row r="5955" spans="6:22">
      <c r="F5955" s="323">
        <f t="shared" si="177"/>
        <v>5953</v>
      </c>
      <c r="G5955" s="322"/>
      <c r="H5955" s="322"/>
      <c r="I5955" s="322"/>
      <c r="J5955" s="322"/>
      <c r="K5955" s="322"/>
      <c r="L5955" s="322"/>
      <c r="M5955" s="322"/>
      <c r="N5955" s="698"/>
      <c r="O5955" s="322"/>
      <c r="P5955" s="322"/>
      <c r="Q5955" s="322"/>
      <c r="R5955" s="322"/>
      <c r="S5955" s="322"/>
      <c r="T5955" s="322"/>
      <c r="U5955" s="322"/>
      <c r="V5955" s="270"/>
    </row>
    <row r="5956" spans="6:22">
      <c r="F5956" s="323">
        <f t="shared" si="177"/>
        <v>5954</v>
      </c>
      <c r="G5956" s="322"/>
      <c r="H5956" s="322"/>
      <c r="I5956" s="322"/>
      <c r="J5956" s="322"/>
      <c r="K5956" s="322"/>
      <c r="L5956" s="322"/>
      <c r="M5956" s="322"/>
      <c r="N5956" s="698"/>
      <c r="O5956" s="322"/>
      <c r="P5956" s="322"/>
      <c r="Q5956" s="322"/>
      <c r="R5956" s="322"/>
      <c r="S5956" s="322"/>
      <c r="T5956" s="322"/>
      <c r="U5956" s="322"/>
      <c r="V5956" s="270"/>
    </row>
    <row r="5957" spans="6:22">
      <c r="F5957" s="323">
        <f t="shared" ref="F5957:F6001" si="178">ROW()-2</f>
        <v>5955</v>
      </c>
      <c r="G5957" s="322"/>
      <c r="H5957" s="322"/>
      <c r="I5957" s="322"/>
      <c r="J5957" s="322"/>
      <c r="K5957" s="322"/>
      <c r="L5957" s="322"/>
      <c r="M5957" s="322"/>
      <c r="N5957" s="698"/>
      <c r="O5957" s="322"/>
      <c r="P5957" s="322"/>
      <c r="Q5957" s="322"/>
      <c r="R5957" s="322"/>
      <c r="S5957" s="322"/>
      <c r="T5957" s="322"/>
      <c r="U5957" s="322"/>
      <c r="V5957" s="270"/>
    </row>
    <row r="5958" spans="6:22">
      <c r="F5958" s="323">
        <f t="shared" si="178"/>
        <v>5956</v>
      </c>
      <c r="G5958" s="322"/>
      <c r="H5958" s="322"/>
      <c r="I5958" s="322"/>
      <c r="J5958" s="322"/>
      <c r="K5958" s="322"/>
      <c r="L5958" s="322"/>
      <c r="M5958" s="322"/>
      <c r="N5958" s="698"/>
      <c r="O5958" s="322"/>
      <c r="P5958" s="322"/>
      <c r="Q5958" s="322"/>
      <c r="R5958" s="322"/>
      <c r="S5958" s="322"/>
      <c r="T5958" s="322"/>
      <c r="U5958" s="322"/>
      <c r="V5958" s="270"/>
    </row>
    <row r="5959" spans="6:22">
      <c r="F5959" s="323">
        <f t="shared" si="178"/>
        <v>5957</v>
      </c>
      <c r="G5959" s="322"/>
      <c r="H5959" s="322"/>
      <c r="I5959" s="322"/>
      <c r="J5959" s="322"/>
      <c r="K5959" s="322"/>
      <c r="L5959" s="322"/>
      <c r="M5959" s="322"/>
      <c r="N5959" s="698"/>
      <c r="O5959" s="322"/>
      <c r="P5959" s="322"/>
      <c r="Q5959" s="322"/>
      <c r="R5959" s="322"/>
      <c r="S5959" s="322"/>
      <c r="T5959" s="322"/>
      <c r="U5959" s="322"/>
      <c r="V5959" s="270"/>
    </row>
    <row r="5960" spans="6:22">
      <c r="F5960" s="323">
        <f t="shared" si="178"/>
        <v>5958</v>
      </c>
      <c r="G5960" s="322"/>
      <c r="H5960" s="322"/>
      <c r="I5960" s="322"/>
      <c r="J5960" s="322"/>
      <c r="K5960" s="322"/>
      <c r="L5960" s="322"/>
      <c r="M5960" s="322"/>
      <c r="N5960" s="698"/>
      <c r="O5960" s="322"/>
      <c r="P5960" s="322"/>
      <c r="Q5960" s="322"/>
      <c r="R5960" s="322"/>
      <c r="S5960" s="322"/>
      <c r="T5960" s="322"/>
      <c r="U5960" s="322"/>
      <c r="V5960" s="270"/>
    </row>
    <row r="5961" spans="6:22">
      <c r="F5961" s="323">
        <f t="shared" si="178"/>
        <v>5959</v>
      </c>
      <c r="G5961" s="322"/>
      <c r="H5961" s="322"/>
      <c r="I5961" s="322"/>
      <c r="J5961" s="322"/>
      <c r="K5961" s="322"/>
      <c r="L5961" s="322"/>
      <c r="M5961" s="322"/>
      <c r="N5961" s="698"/>
      <c r="O5961" s="322"/>
      <c r="P5961" s="322"/>
      <c r="Q5961" s="322"/>
      <c r="R5961" s="322"/>
      <c r="S5961" s="322"/>
      <c r="T5961" s="322"/>
      <c r="U5961" s="322"/>
      <c r="V5961" s="270"/>
    </row>
    <row r="5962" spans="6:22">
      <c r="F5962" s="323">
        <f t="shared" si="178"/>
        <v>5960</v>
      </c>
      <c r="G5962" s="322"/>
      <c r="H5962" s="322"/>
      <c r="I5962" s="322"/>
      <c r="J5962" s="322"/>
      <c r="K5962" s="322"/>
      <c r="L5962" s="322"/>
      <c r="M5962" s="322"/>
      <c r="N5962" s="698"/>
      <c r="O5962" s="322"/>
      <c r="P5962" s="322"/>
      <c r="Q5962" s="322"/>
      <c r="R5962" s="322"/>
      <c r="S5962" s="322"/>
      <c r="T5962" s="322"/>
      <c r="U5962" s="322"/>
      <c r="V5962" s="270"/>
    </row>
    <row r="5963" spans="6:22">
      <c r="F5963" s="323">
        <f t="shared" si="178"/>
        <v>5961</v>
      </c>
      <c r="G5963" s="322"/>
      <c r="H5963" s="322"/>
      <c r="I5963" s="322"/>
      <c r="J5963" s="322"/>
      <c r="K5963" s="322"/>
      <c r="L5963" s="322"/>
      <c r="M5963" s="322"/>
      <c r="N5963" s="698"/>
      <c r="O5963" s="322"/>
      <c r="P5963" s="322"/>
      <c r="Q5963" s="322"/>
      <c r="R5963" s="322"/>
      <c r="S5963" s="322"/>
      <c r="T5963" s="322"/>
      <c r="U5963" s="322"/>
      <c r="V5963" s="270"/>
    </row>
    <row r="5964" spans="6:22">
      <c r="F5964" s="323">
        <f t="shared" si="178"/>
        <v>5962</v>
      </c>
      <c r="G5964" s="322"/>
      <c r="H5964" s="322"/>
      <c r="I5964" s="322"/>
      <c r="J5964" s="322"/>
      <c r="K5964" s="322"/>
      <c r="L5964" s="322"/>
      <c r="M5964" s="322"/>
      <c r="N5964" s="698"/>
      <c r="O5964" s="322"/>
      <c r="P5964" s="322"/>
      <c r="Q5964" s="322"/>
      <c r="R5964" s="322"/>
      <c r="S5964" s="322"/>
      <c r="T5964" s="322"/>
      <c r="U5964" s="322"/>
      <c r="V5964" s="270"/>
    </row>
    <row r="5965" spans="6:22">
      <c r="F5965" s="323">
        <f t="shared" si="178"/>
        <v>5963</v>
      </c>
      <c r="G5965" s="322"/>
      <c r="H5965" s="322"/>
      <c r="I5965" s="322"/>
      <c r="J5965" s="322"/>
      <c r="K5965" s="322"/>
      <c r="L5965" s="322"/>
      <c r="M5965" s="322"/>
      <c r="N5965" s="698"/>
      <c r="O5965" s="322"/>
      <c r="P5965" s="322"/>
      <c r="Q5965" s="322"/>
      <c r="R5965" s="322"/>
      <c r="S5965" s="322"/>
      <c r="T5965" s="322"/>
      <c r="U5965" s="322"/>
      <c r="V5965" s="270"/>
    </row>
    <row r="5966" spans="6:22">
      <c r="F5966" s="323">
        <f t="shared" si="178"/>
        <v>5964</v>
      </c>
      <c r="G5966" s="322"/>
      <c r="H5966" s="322"/>
      <c r="I5966" s="322"/>
      <c r="J5966" s="322"/>
      <c r="K5966" s="322"/>
      <c r="L5966" s="322"/>
      <c r="M5966" s="322"/>
      <c r="N5966" s="698"/>
      <c r="O5966" s="322"/>
      <c r="P5966" s="322"/>
      <c r="Q5966" s="322"/>
      <c r="R5966" s="322"/>
      <c r="S5966" s="322"/>
      <c r="T5966" s="322"/>
      <c r="U5966" s="322"/>
      <c r="V5966" s="270"/>
    </row>
    <row r="5967" spans="6:22">
      <c r="F5967" s="323">
        <f t="shared" si="178"/>
        <v>5965</v>
      </c>
      <c r="G5967" s="322"/>
      <c r="H5967" s="322"/>
      <c r="I5967" s="322"/>
      <c r="J5967" s="322"/>
      <c r="K5967" s="322"/>
      <c r="L5967" s="322"/>
      <c r="M5967" s="322"/>
      <c r="N5967" s="698"/>
      <c r="O5967" s="322"/>
      <c r="P5967" s="322"/>
      <c r="Q5967" s="322"/>
      <c r="R5967" s="322"/>
      <c r="S5967" s="322"/>
      <c r="T5967" s="322"/>
      <c r="U5967" s="322"/>
      <c r="V5967" s="270"/>
    </row>
    <row r="5968" spans="6:22">
      <c r="F5968" s="323">
        <f t="shared" si="178"/>
        <v>5966</v>
      </c>
      <c r="G5968" s="322"/>
      <c r="H5968" s="322"/>
      <c r="I5968" s="322"/>
      <c r="J5968" s="322"/>
      <c r="K5968" s="322"/>
      <c r="L5968" s="322"/>
      <c r="M5968" s="322"/>
      <c r="N5968" s="698"/>
      <c r="O5968" s="322"/>
      <c r="P5968" s="322"/>
      <c r="Q5968" s="322"/>
      <c r="R5968" s="322"/>
      <c r="S5968" s="322"/>
      <c r="T5968" s="322"/>
      <c r="U5968" s="322"/>
      <c r="V5968" s="270"/>
    </row>
    <row r="5969" spans="6:22">
      <c r="F5969" s="323">
        <f t="shared" si="178"/>
        <v>5967</v>
      </c>
      <c r="G5969" s="322"/>
      <c r="H5969" s="322"/>
      <c r="I5969" s="322"/>
      <c r="J5969" s="322"/>
      <c r="K5969" s="322"/>
      <c r="L5969" s="322"/>
      <c r="M5969" s="322"/>
      <c r="N5969" s="698"/>
      <c r="O5969" s="322"/>
      <c r="P5969" s="322"/>
      <c r="Q5969" s="322"/>
      <c r="R5969" s="322"/>
      <c r="S5969" s="322"/>
      <c r="T5969" s="322"/>
      <c r="U5969" s="322"/>
      <c r="V5969" s="270"/>
    </row>
    <row r="5970" spans="6:22">
      <c r="F5970" s="323">
        <f t="shared" si="178"/>
        <v>5968</v>
      </c>
      <c r="G5970" s="322"/>
      <c r="H5970" s="322"/>
      <c r="I5970" s="322"/>
      <c r="J5970" s="322"/>
      <c r="K5970" s="322"/>
      <c r="L5970" s="322"/>
      <c r="M5970" s="322"/>
      <c r="N5970" s="698"/>
      <c r="O5970" s="322"/>
      <c r="P5970" s="322"/>
      <c r="Q5970" s="322"/>
      <c r="R5970" s="322"/>
      <c r="S5970" s="322"/>
      <c r="T5970" s="322"/>
      <c r="U5970" s="322"/>
      <c r="V5970" s="270"/>
    </row>
    <row r="5971" spans="6:22">
      <c r="F5971" s="323">
        <f t="shared" si="178"/>
        <v>5969</v>
      </c>
      <c r="G5971" s="322"/>
      <c r="H5971" s="322"/>
      <c r="I5971" s="322"/>
      <c r="J5971" s="322"/>
      <c r="K5971" s="322"/>
      <c r="L5971" s="322"/>
      <c r="M5971" s="322"/>
      <c r="N5971" s="698"/>
      <c r="O5971" s="322"/>
      <c r="P5971" s="322"/>
      <c r="Q5971" s="322"/>
      <c r="R5971" s="322"/>
      <c r="S5971" s="322"/>
      <c r="T5971" s="322"/>
      <c r="U5971" s="322"/>
      <c r="V5971" s="270"/>
    </row>
    <row r="5972" spans="6:22">
      <c r="F5972" s="323">
        <f t="shared" si="178"/>
        <v>5970</v>
      </c>
      <c r="G5972" s="322"/>
      <c r="H5972" s="322"/>
      <c r="I5972" s="322"/>
      <c r="J5972" s="322"/>
      <c r="K5972" s="322"/>
      <c r="L5972" s="322"/>
      <c r="M5972" s="322"/>
      <c r="N5972" s="698"/>
      <c r="O5972" s="322"/>
      <c r="P5972" s="322"/>
      <c r="Q5972" s="322"/>
      <c r="R5972" s="322"/>
      <c r="S5972" s="322"/>
      <c r="T5972" s="322"/>
      <c r="U5972" s="322"/>
      <c r="V5972" s="270"/>
    </row>
    <row r="5973" spans="6:22">
      <c r="F5973" s="323">
        <f t="shared" si="178"/>
        <v>5971</v>
      </c>
      <c r="G5973" s="322"/>
      <c r="H5973" s="322"/>
      <c r="I5973" s="322"/>
      <c r="J5973" s="322"/>
      <c r="K5973" s="322"/>
      <c r="L5973" s="322"/>
      <c r="M5973" s="322"/>
      <c r="N5973" s="698"/>
      <c r="O5973" s="322"/>
      <c r="P5973" s="322"/>
      <c r="Q5973" s="322"/>
      <c r="R5973" s="322"/>
      <c r="S5973" s="322"/>
      <c r="T5973" s="322"/>
      <c r="U5973" s="322"/>
      <c r="V5973" s="270"/>
    </row>
    <row r="5974" spans="6:22">
      <c r="F5974" s="323">
        <f t="shared" si="178"/>
        <v>5972</v>
      </c>
      <c r="G5974" s="322"/>
      <c r="H5974" s="322"/>
      <c r="I5974" s="322"/>
      <c r="J5974" s="322"/>
      <c r="K5974" s="322"/>
      <c r="L5974" s="322"/>
      <c r="M5974" s="322"/>
      <c r="N5974" s="698"/>
      <c r="O5974" s="322"/>
      <c r="P5974" s="322"/>
      <c r="Q5974" s="322"/>
      <c r="R5974" s="322"/>
      <c r="S5974" s="322"/>
      <c r="T5974" s="322"/>
      <c r="U5974" s="322"/>
      <c r="V5974" s="270"/>
    </row>
    <row r="5975" spans="6:22">
      <c r="F5975" s="323">
        <f t="shared" si="178"/>
        <v>5973</v>
      </c>
      <c r="G5975" s="322"/>
      <c r="H5975" s="322"/>
      <c r="I5975" s="322"/>
      <c r="J5975" s="322"/>
      <c r="K5975" s="322"/>
      <c r="L5975" s="322"/>
      <c r="M5975" s="322"/>
      <c r="N5975" s="698"/>
      <c r="O5975" s="322"/>
      <c r="P5975" s="322"/>
      <c r="Q5975" s="322"/>
      <c r="R5975" s="322"/>
      <c r="S5975" s="322"/>
      <c r="T5975" s="322"/>
      <c r="U5975" s="322"/>
      <c r="V5975" s="270"/>
    </row>
    <row r="5976" spans="6:22">
      <c r="F5976" s="323">
        <f t="shared" si="178"/>
        <v>5974</v>
      </c>
      <c r="G5976" s="322"/>
      <c r="H5976" s="322"/>
      <c r="I5976" s="322"/>
      <c r="J5976" s="322"/>
      <c r="K5976" s="322"/>
      <c r="L5976" s="322"/>
      <c r="M5976" s="322"/>
      <c r="N5976" s="698"/>
      <c r="O5976" s="322"/>
      <c r="P5976" s="322"/>
      <c r="Q5976" s="322"/>
      <c r="R5976" s="322"/>
      <c r="S5976" s="322"/>
      <c r="T5976" s="322"/>
      <c r="U5976" s="322"/>
      <c r="V5976" s="270"/>
    </row>
    <row r="5977" spans="6:22">
      <c r="F5977" s="323">
        <f t="shared" si="178"/>
        <v>5975</v>
      </c>
      <c r="G5977" s="322"/>
      <c r="H5977" s="322"/>
      <c r="I5977" s="322"/>
      <c r="J5977" s="322"/>
      <c r="K5977" s="322"/>
      <c r="L5977" s="322"/>
      <c r="M5977" s="322"/>
      <c r="N5977" s="698"/>
      <c r="O5977" s="322"/>
      <c r="P5977" s="322"/>
      <c r="Q5977" s="322"/>
      <c r="R5977" s="322"/>
      <c r="S5977" s="322"/>
      <c r="T5977" s="322"/>
      <c r="U5977" s="322"/>
      <c r="V5977" s="270"/>
    </row>
    <row r="5978" spans="6:22">
      <c r="F5978" s="323">
        <f t="shared" si="178"/>
        <v>5976</v>
      </c>
      <c r="G5978" s="322"/>
      <c r="H5978" s="322"/>
      <c r="I5978" s="322"/>
      <c r="J5978" s="322"/>
      <c r="K5978" s="322"/>
      <c r="L5978" s="322"/>
      <c r="M5978" s="322"/>
      <c r="N5978" s="698"/>
      <c r="O5978" s="322"/>
      <c r="P5978" s="322"/>
      <c r="Q5978" s="322"/>
      <c r="R5978" s="322"/>
      <c r="S5978" s="322"/>
      <c r="T5978" s="322"/>
      <c r="U5978" s="322"/>
      <c r="V5978" s="270"/>
    </row>
    <row r="5979" spans="6:22">
      <c r="F5979" s="323">
        <f t="shared" si="178"/>
        <v>5977</v>
      </c>
      <c r="G5979" s="322"/>
      <c r="H5979" s="322"/>
      <c r="I5979" s="322"/>
      <c r="J5979" s="322"/>
      <c r="K5979" s="322"/>
      <c r="L5979" s="322"/>
      <c r="M5979" s="322"/>
      <c r="N5979" s="698"/>
      <c r="O5979" s="322"/>
      <c r="P5979" s="322"/>
      <c r="Q5979" s="322"/>
      <c r="R5979" s="322"/>
      <c r="S5979" s="322"/>
      <c r="T5979" s="322"/>
      <c r="U5979" s="322"/>
      <c r="V5979" s="270"/>
    </row>
    <row r="5980" spans="6:22">
      <c r="F5980" s="323">
        <f t="shared" si="178"/>
        <v>5978</v>
      </c>
      <c r="G5980" s="322"/>
      <c r="H5980" s="322"/>
      <c r="I5980" s="322"/>
      <c r="J5980" s="322"/>
      <c r="K5980" s="322"/>
      <c r="L5980" s="322"/>
      <c r="M5980" s="322"/>
      <c r="N5980" s="698"/>
      <c r="O5980" s="322"/>
      <c r="P5980" s="322"/>
      <c r="Q5980" s="322"/>
      <c r="R5980" s="322"/>
      <c r="S5980" s="322"/>
      <c r="T5980" s="322"/>
      <c r="U5980" s="322"/>
      <c r="V5980" s="270"/>
    </row>
    <row r="5981" spans="6:22">
      <c r="F5981" s="323">
        <f t="shared" si="178"/>
        <v>5979</v>
      </c>
      <c r="G5981" s="322"/>
      <c r="H5981" s="322"/>
      <c r="I5981" s="322"/>
      <c r="J5981" s="322"/>
      <c r="K5981" s="322"/>
      <c r="L5981" s="322"/>
      <c r="M5981" s="322"/>
      <c r="N5981" s="698"/>
      <c r="O5981" s="322"/>
      <c r="P5981" s="322"/>
      <c r="Q5981" s="322"/>
      <c r="R5981" s="322"/>
      <c r="S5981" s="322"/>
      <c r="T5981" s="322"/>
      <c r="U5981" s="322"/>
      <c r="V5981" s="270"/>
    </row>
    <row r="5982" spans="6:22">
      <c r="F5982" s="323">
        <f t="shared" si="178"/>
        <v>5980</v>
      </c>
      <c r="G5982" s="322"/>
      <c r="H5982" s="322"/>
      <c r="I5982" s="322"/>
      <c r="J5982" s="322"/>
      <c r="K5982" s="322"/>
      <c r="L5982" s="322"/>
      <c r="M5982" s="322"/>
      <c r="N5982" s="698"/>
      <c r="O5982" s="322"/>
      <c r="P5982" s="322"/>
      <c r="Q5982" s="322"/>
      <c r="R5982" s="322"/>
      <c r="S5982" s="322"/>
      <c r="T5982" s="322"/>
      <c r="U5982" s="322"/>
      <c r="V5982" s="270"/>
    </row>
    <row r="5983" spans="6:22">
      <c r="F5983" s="323">
        <f t="shared" si="178"/>
        <v>5981</v>
      </c>
      <c r="G5983" s="322"/>
      <c r="H5983" s="322"/>
      <c r="I5983" s="322"/>
      <c r="J5983" s="322"/>
      <c r="K5983" s="322"/>
      <c r="L5983" s="322"/>
      <c r="M5983" s="322"/>
      <c r="N5983" s="698"/>
      <c r="O5983" s="322"/>
      <c r="P5983" s="322"/>
      <c r="Q5983" s="322"/>
      <c r="R5983" s="322"/>
      <c r="S5983" s="322"/>
      <c r="T5983" s="322"/>
      <c r="U5983" s="322"/>
      <c r="V5983" s="270"/>
    </row>
    <row r="5984" spans="6:22">
      <c r="F5984" s="323">
        <f t="shared" si="178"/>
        <v>5982</v>
      </c>
      <c r="G5984" s="322"/>
      <c r="H5984" s="322"/>
      <c r="I5984" s="322"/>
      <c r="J5984" s="322"/>
      <c r="K5984" s="322"/>
      <c r="L5984" s="322"/>
      <c r="M5984" s="322"/>
      <c r="N5984" s="698"/>
      <c r="O5984" s="322"/>
      <c r="P5984" s="322"/>
      <c r="Q5984" s="322"/>
      <c r="R5984" s="322"/>
      <c r="S5984" s="322"/>
      <c r="T5984" s="322"/>
      <c r="U5984" s="322"/>
      <c r="V5984" s="270"/>
    </row>
    <row r="5985" spans="6:22">
      <c r="F5985" s="323">
        <f t="shared" si="178"/>
        <v>5983</v>
      </c>
      <c r="G5985" s="322"/>
      <c r="H5985" s="322"/>
      <c r="I5985" s="322"/>
      <c r="J5985" s="322"/>
      <c r="K5985" s="322"/>
      <c r="L5985" s="322"/>
      <c r="M5985" s="322"/>
      <c r="N5985" s="698"/>
      <c r="O5985" s="322"/>
      <c r="P5985" s="322"/>
      <c r="Q5985" s="322"/>
      <c r="R5985" s="322"/>
      <c r="S5985" s="322"/>
      <c r="T5985" s="322"/>
      <c r="U5985" s="322"/>
      <c r="V5985" s="270"/>
    </row>
    <row r="5986" spans="6:22">
      <c r="F5986" s="323">
        <f t="shared" si="178"/>
        <v>5984</v>
      </c>
      <c r="G5986" s="322"/>
      <c r="H5986" s="322"/>
      <c r="I5986" s="322"/>
      <c r="J5986" s="322"/>
      <c r="K5986" s="322"/>
      <c r="L5986" s="322"/>
      <c r="M5986" s="322"/>
      <c r="N5986" s="698"/>
      <c r="O5986" s="322"/>
      <c r="P5986" s="322"/>
      <c r="Q5986" s="322"/>
      <c r="R5986" s="322"/>
      <c r="S5986" s="322"/>
      <c r="T5986" s="322"/>
      <c r="U5986" s="322"/>
      <c r="V5986" s="270"/>
    </row>
    <row r="5987" spans="6:22">
      <c r="F5987" s="323">
        <f t="shared" si="178"/>
        <v>5985</v>
      </c>
      <c r="G5987" s="322"/>
      <c r="H5987" s="322"/>
      <c r="I5987" s="322"/>
      <c r="J5987" s="322"/>
      <c r="K5987" s="322"/>
      <c r="L5987" s="322"/>
      <c r="M5987" s="322"/>
      <c r="N5987" s="698"/>
      <c r="O5987" s="322"/>
      <c r="P5987" s="322"/>
      <c r="Q5987" s="322"/>
      <c r="R5987" s="322"/>
      <c r="S5987" s="322"/>
      <c r="T5987" s="322"/>
      <c r="U5987" s="322"/>
      <c r="V5987" s="270"/>
    </row>
    <row r="5988" spans="6:22">
      <c r="F5988" s="323">
        <f t="shared" si="178"/>
        <v>5986</v>
      </c>
      <c r="G5988" s="322"/>
      <c r="H5988" s="322"/>
      <c r="I5988" s="322"/>
      <c r="J5988" s="322"/>
      <c r="K5988" s="322"/>
      <c r="L5988" s="322"/>
      <c r="M5988" s="322"/>
      <c r="N5988" s="698"/>
      <c r="O5988" s="322"/>
      <c r="P5988" s="322"/>
      <c r="Q5988" s="322"/>
      <c r="R5988" s="322"/>
      <c r="S5988" s="322"/>
      <c r="T5988" s="322"/>
      <c r="U5988" s="322"/>
      <c r="V5988" s="270"/>
    </row>
    <row r="5989" spans="6:22">
      <c r="F5989" s="323">
        <f t="shared" si="178"/>
        <v>5987</v>
      </c>
      <c r="G5989" s="322"/>
      <c r="H5989" s="322"/>
      <c r="I5989" s="322"/>
      <c r="J5989" s="322"/>
      <c r="K5989" s="322"/>
      <c r="L5989" s="322"/>
      <c r="M5989" s="322"/>
      <c r="N5989" s="698"/>
      <c r="O5989" s="322"/>
      <c r="P5989" s="322"/>
      <c r="Q5989" s="322"/>
      <c r="R5989" s="322"/>
      <c r="S5989" s="322"/>
      <c r="T5989" s="322"/>
      <c r="U5989" s="322"/>
      <c r="V5989" s="270"/>
    </row>
    <row r="5990" spans="6:22">
      <c r="F5990" s="323">
        <f t="shared" si="178"/>
        <v>5988</v>
      </c>
      <c r="G5990" s="322"/>
      <c r="H5990" s="322"/>
      <c r="I5990" s="322"/>
      <c r="J5990" s="322"/>
      <c r="K5990" s="322"/>
      <c r="L5990" s="322"/>
      <c r="M5990" s="322"/>
      <c r="N5990" s="698"/>
      <c r="O5990" s="322"/>
      <c r="P5990" s="322"/>
      <c r="Q5990" s="322"/>
      <c r="R5990" s="322"/>
      <c r="S5990" s="322"/>
      <c r="T5990" s="322"/>
      <c r="U5990" s="322"/>
      <c r="V5990" s="270"/>
    </row>
    <row r="5991" spans="6:22">
      <c r="F5991" s="323">
        <f t="shared" si="178"/>
        <v>5989</v>
      </c>
      <c r="G5991" s="322"/>
      <c r="H5991" s="322"/>
      <c r="I5991" s="322"/>
      <c r="J5991" s="322"/>
      <c r="K5991" s="322"/>
      <c r="L5991" s="322"/>
      <c r="M5991" s="322"/>
      <c r="N5991" s="698"/>
      <c r="O5991" s="322"/>
      <c r="P5991" s="322"/>
      <c r="Q5991" s="322"/>
      <c r="R5991" s="322"/>
      <c r="S5991" s="322"/>
      <c r="T5991" s="322"/>
      <c r="U5991" s="322"/>
      <c r="V5991" s="270"/>
    </row>
    <row r="5992" spans="6:22">
      <c r="F5992" s="323">
        <f t="shared" si="178"/>
        <v>5990</v>
      </c>
      <c r="G5992" s="322"/>
      <c r="H5992" s="322"/>
      <c r="I5992" s="322"/>
      <c r="J5992" s="322"/>
      <c r="K5992" s="322"/>
      <c r="L5992" s="322"/>
      <c r="M5992" s="322"/>
      <c r="N5992" s="698"/>
      <c r="O5992" s="322"/>
      <c r="P5992" s="322"/>
      <c r="Q5992" s="322"/>
      <c r="R5992" s="322"/>
      <c r="S5992" s="322"/>
      <c r="T5992" s="322"/>
      <c r="U5992" s="322"/>
      <c r="V5992" s="270"/>
    </row>
    <row r="5993" spans="6:22">
      <c r="F5993" s="323">
        <f t="shared" si="178"/>
        <v>5991</v>
      </c>
      <c r="G5993" s="322"/>
      <c r="H5993" s="322"/>
      <c r="I5993" s="322"/>
      <c r="J5993" s="322"/>
      <c r="K5993" s="322"/>
      <c r="L5993" s="322"/>
      <c r="M5993" s="322"/>
      <c r="N5993" s="698"/>
      <c r="O5993" s="322"/>
      <c r="P5993" s="322"/>
      <c r="Q5993" s="322"/>
      <c r="R5993" s="322"/>
      <c r="S5993" s="322"/>
      <c r="T5993" s="322"/>
      <c r="U5993" s="322"/>
      <c r="V5993" s="270"/>
    </row>
    <row r="5994" spans="6:22">
      <c r="F5994" s="323">
        <f t="shared" si="178"/>
        <v>5992</v>
      </c>
      <c r="G5994" s="322"/>
      <c r="H5994" s="322"/>
      <c r="I5994" s="322"/>
      <c r="J5994" s="322"/>
      <c r="K5994" s="322"/>
      <c r="L5994" s="322"/>
      <c r="M5994" s="322"/>
      <c r="N5994" s="698"/>
      <c r="O5994" s="322"/>
      <c r="P5994" s="322"/>
      <c r="Q5994" s="322"/>
      <c r="R5994" s="322"/>
      <c r="S5994" s="322"/>
      <c r="T5994" s="322"/>
      <c r="U5994" s="322"/>
      <c r="V5994" s="270"/>
    </row>
    <row r="5995" spans="6:22">
      <c r="F5995" s="323">
        <f t="shared" si="178"/>
        <v>5993</v>
      </c>
      <c r="G5995" s="322"/>
      <c r="H5995" s="322"/>
      <c r="I5995" s="322"/>
      <c r="J5995" s="322"/>
      <c r="K5995" s="322"/>
      <c r="L5995" s="322"/>
      <c r="M5995" s="322"/>
      <c r="N5995" s="698"/>
      <c r="O5995" s="322"/>
      <c r="P5995" s="322"/>
      <c r="Q5995" s="322"/>
      <c r="R5995" s="322"/>
      <c r="S5995" s="322"/>
      <c r="T5995" s="322"/>
      <c r="U5995" s="322"/>
      <c r="V5995" s="270"/>
    </row>
    <row r="5996" spans="6:22">
      <c r="F5996" s="323">
        <f t="shared" si="178"/>
        <v>5994</v>
      </c>
      <c r="G5996" s="322"/>
      <c r="H5996" s="322"/>
      <c r="I5996" s="322"/>
      <c r="J5996" s="322"/>
      <c r="K5996" s="322"/>
      <c r="L5996" s="322"/>
      <c r="M5996" s="322"/>
      <c r="N5996" s="698"/>
      <c r="O5996" s="322"/>
      <c r="P5996" s="322"/>
      <c r="Q5996" s="322"/>
      <c r="R5996" s="322"/>
      <c r="S5996" s="322"/>
      <c r="T5996" s="322"/>
      <c r="U5996" s="322"/>
      <c r="V5996" s="270"/>
    </row>
    <row r="5997" spans="6:22">
      <c r="F5997" s="323">
        <f t="shared" si="178"/>
        <v>5995</v>
      </c>
      <c r="G5997" s="322"/>
      <c r="H5997" s="322"/>
      <c r="I5997" s="322"/>
      <c r="J5997" s="322"/>
      <c r="K5997" s="322"/>
      <c r="L5997" s="322"/>
      <c r="M5997" s="322"/>
      <c r="N5997" s="698"/>
      <c r="O5997" s="322"/>
      <c r="P5997" s="322"/>
      <c r="Q5997" s="322"/>
      <c r="R5997" s="322"/>
      <c r="S5997" s="322"/>
      <c r="T5997" s="322"/>
      <c r="U5997" s="322"/>
      <c r="V5997" s="270"/>
    </row>
    <row r="5998" spans="6:22">
      <c r="F5998" s="323">
        <f t="shared" si="178"/>
        <v>5996</v>
      </c>
      <c r="G5998" s="322"/>
      <c r="H5998" s="322"/>
      <c r="I5998" s="322"/>
      <c r="J5998" s="322"/>
      <c r="K5998" s="322"/>
      <c r="L5998" s="322"/>
      <c r="M5998" s="322"/>
      <c r="N5998" s="698"/>
      <c r="O5998" s="322"/>
      <c r="P5998" s="322"/>
      <c r="Q5998" s="322"/>
      <c r="R5998" s="322"/>
      <c r="S5998" s="322"/>
      <c r="T5998" s="322"/>
      <c r="U5998" s="322"/>
      <c r="V5998" s="270"/>
    </row>
    <row r="5999" spans="6:22">
      <c r="F5999" s="323">
        <f t="shared" si="178"/>
        <v>5997</v>
      </c>
      <c r="G5999" s="322"/>
      <c r="H5999" s="322"/>
      <c r="I5999" s="322"/>
      <c r="J5999" s="322"/>
      <c r="K5999" s="322"/>
      <c r="L5999" s="322"/>
      <c r="M5999" s="322"/>
      <c r="N5999" s="698"/>
      <c r="O5999" s="322"/>
      <c r="P5999" s="322"/>
      <c r="Q5999" s="322"/>
      <c r="R5999" s="322"/>
      <c r="S5999" s="322"/>
      <c r="T5999" s="322"/>
      <c r="U5999" s="322"/>
      <c r="V5999" s="270"/>
    </row>
    <row r="6000" spans="6:22">
      <c r="F6000" s="323">
        <f t="shared" si="178"/>
        <v>5998</v>
      </c>
      <c r="G6000" s="322"/>
      <c r="H6000" s="322"/>
      <c r="I6000" s="322"/>
      <c r="J6000" s="322"/>
      <c r="K6000" s="322"/>
      <c r="L6000" s="322"/>
      <c r="M6000" s="322"/>
      <c r="N6000" s="698"/>
      <c r="O6000" s="322"/>
      <c r="P6000" s="322"/>
      <c r="Q6000" s="322"/>
      <c r="R6000" s="322"/>
      <c r="S6000" s="322"/>
      <c r="T6000" s="322"/>
      <c r="U6000" s="322"/>
      <c r="V6000" s="270"/>
    </row>
    <row r="6001" spans="6:22">
      <c r="F6001" s="323">
        <f t="shared" si="178"/>
        <v>5999</v>
      </c>
      <c r="G6001" s="322"/>
      <c r="H6001" s="322"/>
      <c r="I6001" s="322"/>
      <c r="J6001" s="322"/>
      <c r="K6001" s="322"/>
      <c r="L6001" s="322"/>
      <c r="M6001" s="322"/>
      <c r="N6001" s="698"/>
      <c r="O6001" s="322"/>
      <c r="P6001" s="322"/>
      <c r="Q6001" s="322"/>
      <c r="R6001" s="322"/>
      <c r="S6001" s="322"/>
      <c r="T6001" s="322"/>
      <c r="U6001" s="322"/>
      <c r="V6001" s="270"/>
    </row>
  </sheetData>
  <autoFilter ref="B2:Z6001" xr:uid="{6BCF58FF-DFD0-43AC-B87D-AEFB9B59AE29}"/>
  <mergeCells count="3">
    <mergeCell ref="P1:R1"/>
    <mergeCell ref="S1:T1"/>
    <mergeCell ref="X1:X2"/>
  </mergeCells>
  <conditionalFormatting sqref="G1:J2">
    <cfRule type="expression" dxfId="129" priority="35">
      <formula>$G1="I"</formula>
    </cfRule>
  </conditionalFormatting>
  <conditionalFormatting sqref="G1:J2">
    <cfRule type="expression" dxfId="128" priority="31">
      <formula>$G1="V"</formula>
    </cfRule>
    <cfRule type="expression" dxfId="127" priority="32">
      <formula>$G1="C"</formula>
    </cfRule>
    <cfRule type="expression" dxfId="126" priority="33">
      <formula>$G1="K"</formula>
    </cfRule>
    <cfRule type="expression" dxfId="125" priority="34">
      <formula>$G1="F"</formula>
    </cfRule>
  </conditionalFormatting>
  <conditionalFormatting sqref="G5375:J5922">
    <cfRule type="expression" dxfId="124" priority="30">
      <formula>$G5375="I"</formula>
    </cfRule>
  </conditionalFormatting>
  <conditionalFormatting sqref="G5375:J5922">
    <cfRule type="expression" dxfId="123" priority="26">
      <formula>$G5375="V"</formula>
    </cfRule>
    <cfRule type="expression" dxfId="122" priority="27">
      <formula>$G5375="C"</formula>
    </cfRule>
    <cfRule type="expression" dxfId="121" priority="28">
      <formula>$G5375="K"</formula>
    </cfRule>
    <cfRule type="expression" dxfId="120" priority="29">
      <formula>$G5375="F"</formula>
    </cfRule>
  </conditionalFormatting>
  <conditionalFormatting sqref="G1147:J5156">
    <cfRule type="expression" dxfId="119" priority="25">
      <formula>$G1147="I"</formula>
    </cfRule>
  </conditionalFormatting>
  <conditionalFormatting sqref="G1147:J5156">
    <cfRule type="expression" dxfId="118" priority="21">
      <formula>$G1147="V"</formula>
    </cfRule>
    <cfRule type="expression" dxfId="117" priority="22">
      <formula>$G1147="C"</formula>
    </cfRule>
    <cfRule type="expression" dxfId="116" priority="23">
      <formula>$G1147="K"</formula>
    </cfRule>
    <cfRule type="expression" dxfId="115" priority="24">
      <formula>$G1147="F"</formula>
    </cfRule>
  </conditionalFormatting>
  <conditionalFormatting sqref="G5157:J5374">
    <cfRule type="expression" dxfId="114" priority="20">
      <formula>$G5157="I"</formula>
    </cfRule>
  </conditionalFormatting>
  <conditionalFormatting sqref="G5157:J5374">
    <cfRule type="expression" dxfId="113" priority="16">
      <formula>$G5157="V"</formula>
    </cfRule>
    <cfRule type="expression" dxfId="112" priority="17">
      <formula>$G5157="C"</formula>
    </cfRule>
    <cfRule type="expression" dxfId="111" priority="18">
      <formula>$G5157="K"</formula>
    </cfRule>
    <cfRule type="expression" dxfId="110" priority="19">
      <formula>$G5157="F"</formula>
    </cfRule>
  </conditionalFormatting>
  <conditionalFormatting sqref="W1">
    <cfRule type="notContainsBlanks" dxfId="109" priority="12">
      <formula>LEN(TRIM(W1))&gt;0</formula>
    </cfRule>
  </conditionalFormatting>
  <conditionalFormatting sqref="W1:W2">
    <cfRule type="containsText" dxfId="108" priority="11" operator="containsText" text="OK">
      <formula>NOT(ISERROR(SEARCH("OK",W1)))</formula>
    </cfRule>
  </conditionalFormatting>
  <conditionalFormatting sqref="G3:J3">
    <cfRule type="expression" dxfId="107" priority="10">
      <formula>$G3="I"</formula>
    </cfRule>
  </conditionalFormatting>
  <conditionalFormatting sqref="G3:J3">
    <cfRule type="expression" dxfId="106" priority="6">
      <formula>$G3="V"</formula>
    </cfRule>
    <cfRule type="expression" dxfId="105" priority="7">
      <formula>$G3="C"</formula>
    </cfRule>
    <cfRule type="expression" dxfId="104" priority="8">
      <formula>$G3="K"</formula>
    </cfRule>
    <cfRule type="expression" dxfId="103" priority="9">
      <formula>$G3="F"</formula>
    </cfRule>
  </conditionalFormatting>
  <conditionalFormatting sqref="G4:J1146">
    <cfRule type="expression" dxfId="102" priority="5">
      <formula>$G4="I"</formula>
    </cfRule>
  </conditionalFormatting>
  <conditionalFormatting sqref="G4:J1146">
    <cfRule type="expression" dxfId="101" priority="1">
      <formula>$G4="V"</formula>
    </cfRule>
    <cfRule type="expression" dxfId="100" priority="2">
      <formula>$G4="C"</formula>
    </cfRule>
    <cfRule type="expression" dxfId="99" priority="3">
      <formula>$G4="K"</formula>
    </cfRule>
    <cfRule type="expression" dxfId="98" priority="4">
      <formula>$G4="F"</formula>
    </cfRule>
  </conditionalFormatting>
  <pageMargins left="0.7" right="0.7" top="0.75" bottom="0.75" header="0.3" footer="0.3"/>
  <pageSetup orientation="portrait" r:id="rId1"/>
  <ignoredErrors>
    <ignoredError sqref="E6" evalErro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rgb="FF86D2EA"/>
  </sheetPr>
  <dimension ref="A1:AU635"/>
  <sheetViews>
    <sheetView showZeros="0" tabSelected="1" zoomScale="55" zoomScaleNormal="55" workbookViewId="0">
      <pane xSplit="7" ySplit="6" topLeftCell="M7" activePane="bottomRight" state="frozen"/>
      <selection pane="topRight" activeCell="H1" sqref="H1"/>
      <selection pane="bottomLeft" activeCell="A7" sqref="A7"/>
      <selection pane="bottomRight" activeCell="P21" sqref="P21"/>
    </sheetView>
  </sheetViews>
  <sheetFormatPr defaultColWidth="9.1796875" defaultRowHeight="14.5"/>
  <cols>
    <col min="1" max="1" width="6.54296875" style="46" customWidth="1"/>
    <col min="2" max="2" width="9.1796875" style="1"/>
    <col min="3" max="3" width="13.6328125" style="1" bestFit="1" customWidth="1"/>
    <col min="4" max="4" width="2" style="1" customWidth="1"/>
    <col min="5" max="6" width="9.1796875" style="1"/>
    <col min="7" max="7" width="4.81640625" style="1" customWidth="1"/>
    <col min="8" max="11" width="9.1796875" style="1"/>
    <col min="12" max="12" width="5.7265625" style="1" customWidth="1"/>
    <col min="13" max="15" width="9.54296875" style="135" customWidth="1"/>
    <col min="16" max="16" width="4.7265625" style="1" customWidth="1"/>
    <col min="17" max="17" width="9" style="1" customWidth="1"/>
    <col min="18" max="30" width="9.1796875" style="1"/>
    <col min="31" max="44" width="9.1796875" style="1" customWidth="1"/>
    <col min="45" max="16384" width="9.1796875" style="1"/>
  </cols>
  <sheetData>
    <row r="1" spans="1:47" ht="34.5" customHeight="1">
      <c r="E1" s="1008" t="s">
        <v>768</v>
      </c>
      <c r="F1" s="1008"/>
      <c r="O1" s="806"/>
      <c r="Q1" s="148">
        <f ca="1">+NOW()</f>
        <v>45056.500532523147</v>
      </c>
      <c r="AS1" s="805" t="str">
        <f>IF(AS2='2.Pro Plan'!N2,"OK","CHECK")</f>
        <v>CHECK</v>
      </c>
    </row>
    <row r="2" spans="1:47" ht="18.5">
      <c r="B2" s="1005" t="s">
        <v>31</v>
      </c>
      <c r="C2" s="1005" t="s">
        <v>287</v>
      </c>
      <c r="E2" s="1005" t="s">
        <v>16</v>
      </c>
      <c r="F2" s="1005" t="s">
        <v>17</v>
      </c>
      <c r="H2" s="527">
        <f>+SUM(H7:H221)</f>
        <v>2772</v>
      </c>
      <c r="I2" s="527">
        <f>+SUM(I7:I221)</f>
        <v>3070</v>
      </c>
      <c r="J2" s="527">
        <f>+SUM(J7:J221)</f>
        <v>2610</v>
      </c>
      <c r="K2" s="527">
        <f>+SUM(K7:K221)</f>
        <v>2450</v>
      </c>
      <c r="M2" s="1"/>
      <c r="N2" s="1"/>
      <c r="O2" s="1"/>
      <c r="Q2" s="520" t="s">
        <v>288</v>
      </c>
      <c r="R2" s="520"/>
      <c r="S2" s="520"/>
      <c r="T2" s="520"/>
      <c r="U2" s="520"/>
      <c r="V2" s="520"/>
      <c r="W2" s="520"/>
      <c r="X2" s="520"/>
      <c r="Y2" s="520"/>
      <c r="Z2" s="520"/>
      <c r="AA2" s="520"/>
      <c r="AB2" s="520"/>
      <c r="AC2" s="520"/>
      <c r="AD2" s="520"/>
      <c r="AE2" s="520"/>
      <c r="AF2" s="520"/>
      <c r="AG2" s="520"/>
      <c r="AH2" s="520"/>
      <c r="AI2" s="520"/>
      <c r="AJ2" s="520"/>
      <c r="AK2" s="520"/>
      <c r="AL2" s="520"/>
      <c r="AM2" s="520"/>
      <c r="AN2" s="520"/>
      <c r="AO2" s="520"/>
      <c r="AP2" s="520"/>
      <c r="AQ2" s="520"/>
      <c r="AR2" s="520"/>
      <c r="AS2" s="521">
        <f>+SUM(AS7:AS221)</f>
        <v>2772</v>
      </c>
    </row>
    <row r="3" spans="1:47" ht="21">
      <c r="B3" s="1006"/>
      <c r="C3" s="1006"/>
      <c r="E3" s="1006"/>
      <c r="F3" s="1006"/>
      <c r="H3" s="530" t="s">
        <v>11</v>
      </c>
      <c r="I3" s="530" t="s">
        <v>12</v>
      </c>
      <c r="J3" s="530" t="s">
        <v>13</v>
      </c>
      <c r="K3" s="530" t="s">
        <v>14</v>
      </c>
      <c r="Q3" s="531" cm="1">
        <f t="array" ref="Q3:AK3">TRANSPOSE(_xlfn.UNIQUE('2.Pro Plan'!$U$3:$U$2779))</f>
        <v>45050</v>
      </c>
      <c r="R3" s="531">
        <v>45051</v>
      </c>
      <c r="S3" s="531">
        <v>45052</v>
      </c>
      <c r="T3" s="531">
        <v>45054</v>
      </c>
      <c r="U3" s="531">
        <v>45055</v>
      </c>
      <c r="V3" s="531">
        <v>45056</v>
      </c>
      <c r="W3" s="531">
        <v>45057</v>
      </c>
      <c r="X3" s="531">
        <v>45058</v>
      </c>
      <c r="Y3" s="531">
        <v>45061</v>
      </c>
      <c r="Z3" s="531">
        <v>45062</v>
      </c>
      <c r="AA3" s="531">
        <v>45063</v>
      </c>
      <c r="AB3" s="531">
        <v>45064</v>
      </c>
      <c r="AC3" s="531">
        <v>45065</v>
      </c>
      <c r="AD3" s="531">
        <v>45068</v>
      </c>
      <c r="AE3" s="531">
        <v>45069</v>
      </c>
      <c r="AF3" s="531">
        <v>45070</v>
      </c>
      <c r="AG3" s="531">
        <v>45071</v>
      </c>
      <c r="AH3" s="531">
        <v>45072</v>
      </c>
      <c r="AI3" s="531">
        <v>45075</v>
      </c>
      <c r="AJ3" s="531">
        <v>45076</v>
      </c>
      <c r="AK3" s="531">
        <v>45077</v>
      </c>
      <c r="AL3" s="531"/>
      <c r="AM3" s="531"/>
      <c r="AN3" s="531"/>
      <c r="AO3" s="531"/>
      <c r="AP3" s="531"/>
      <c r="AQ3" s="531"/>
      <c r="AR3" s="531"/>
      <c r="AS3" s="532" t="s">
        <v>43</v>
      </c>
    </row>
    <row r="4" spans="1:47">
      <c r="B4" s="1007"/>
      <c r="C4" s="1007"/>
      <c r="D4" s="529"/>
      <c r="E4" s="1007"/>
      <c r="F4" s="1007"/>
      <c r="G4" s="43"/>
      <c r="H4" s="528">
        <f>+'1.Get'!D3</f>
        <v>45047</v>
      </c>
      <c r="I4" s="528">
        <f>+'1.Get'!E3</f>
        <v>45078</v>
      </c>
      <c r="J4" s="528">
        <f>+'1.Get'!F3</f>
        <v>45108</v>
      </c>
      <c r="K4" s="528">
        <f>+'1.Get'!G3</f>
        <v>45139</v>
      </c>
      <c r="L4" s="43"/>
      <c r="M4" s="149" t="s">
        <v>382</v>
      </c>
      <c r="N4" s="149" t="s">
        <v>383</v>
      </c>
      <c r="O4" s="130" t="s">
        <v>378</v>
      </c>
      <c r="P4" s="43"/>
      <c r="Q4" s="522">
        <f>+IF(Q$3&lt;&gt;"",L4+1,"")</f>
        <v>1</v>
      </c>
      <c r="R4" s="522">
        <f>+IFERROR(IF(R$3&lt;&gt;0,Q4+1,""),0)</f>
        <v>2</v>
      </c>
      <c r="S4" s="522">
        <f t="shared" ref="S4:AR4" si="0">+IFERROR(IF(S$3&lt;&gt;0,R4+1,""),0)</f>
        <v>3</v>
      </c>
      <c r="T4" s="522">
        <f t="shared" si="0"/>
        <v>4</v>
      </c>
      <c r="U4" s="522">
        <f t="shared" si="0"/>
        <v>5</v>
      </c>
      <c r="V4" s="522">
        <f t="shared" si="0"/>
        <v>6</v>
      </c>
      <c r="W4" s="522">
        <f t="shared" si="0"/>
        <v>7</v>
      </c>
      <c r="X4" s="522">
        <f t="shared" si="0"/>
        <v>8</v>
      </c>
      <c r="Y4" s="522">
        <f t="shared" si="0"/>
        <v>9</v>
      </c>
      <c r="Z4" s="522">
        <f t="shared" si="0"/>
        <v>10</v>
      </c>
      <c r="AA4" s="522">
        <f t="shared" si="0"/>
        <v>11</v>
      </c>
      <c r="AB4" s="522">
        <f t="shared" si="0"/>
        <v>12</v>
      </c>
      <c r="AC4" s="522">
        <f t="shared" si="0"/>
        <v>13</v>
      </c>
      <c r="AD4" s="522">
        <f t="shared" si="0"/>
        <v>14</v>
      </c>
      <c r="AE4" s="522">
        <f t="shared" si="0"/>
        <v>15</v>
      </c>
      <c r="AF4" s="522">
        <f t="shared" si="0"/>
        <v>16</v>
      </c>
      <c r="AG4" s="522">
        <f t="shared" si="0"/>
        <v>17</v>
      </c>
      <c r="AH4" s="522">
        <f t="shared" si="0"/>
        <v>18</v>
      </c>
      <c r="AI4" s="522">
        <f t="shared" si="0"/>
        <v>19</v>
      </c>
      <c r="AJ4" s="522">
        <f t="shared" si="0"/>
        <v>20</v>
      </c>
      <c r="AK4" s="522">
        <f t="shared" si="0"/>
        <v>21</v>
      </c>
      <c r="AL4" s="522" t="str">
        <f t="shared" si="0"/>
        <v/>
      </c>
      <c r="AM4" s="522" t="str">
        <f t="shared" si="0"/>
        <v/>
      </c>
      <c r="AN4" s="522" t="str">
        <f t="shared" si="0"/>
        <v/>
      </c>
      <c r="AO4" s="522" t="str">
        <f t="shared" si="0"/>
        <v/>
      </c>
      <c r="AP4" s="522" t="str">
        <f t="shared" si="0"/>
        <v/>
      </c>
      <c r="AQ4" s="522" t="str">
        <f t="shared" si="0"/>
        <v/>
      </c>
      <c r="AR4" s="522" t="str">
        <f t="shared" si="0"/>
        <v/>
      </c>
      <c r="AS4" s="523"/>
    </row>
    <row r="5" spans="1:47">
      <c r="B5" s="525"/>
      <c r="C5" s="525"/>
      <c r="D5" s="43"/>
      <c r="E5" s="525"/>
      <c r="F5" s="525"/>
      <c r="G5" s="43"/>
      <c r="H5" s="524"/>
      <c r="I5" s="524"/>
      <c r="J5" s="524"/>
      <c r="K5" s="524"/>
      <c r="L5" s="43"/>
      <c r="M5" s="141"/>
      <c r="N5" s="141"/>
      <c r="P5" s="43"/>
      <c r="Q5" s="526">
        <f ca="1">+IF(Q3=0,0,IF(Q3&lt;$Q$1,1,0))</f>
        <v>1</v>
      </c>
      <c r="R5" s="526">
        <f t="shared" ref="R5:AR5" ca="1" si="1">+IF(R3=0,0,IF(R3&lt;$Q$1,1,0))</f>
        <v>1</v>
      </c>
      <c r="S5" s="526">
        <f t="shared" ca="1" si="1"/>
        <v>1</v>
      </c>
      <c r="T5" s="526">
        <f t="shared" ca="1" si="1"/>
        <v>1</v>
      </c>
      <c r="U5" s="526">
        <f t="shared" ca="1" si="1"/>
        <v>1</v>
      </c>
      <c r="V5" s="526">
        <f t="shared" ca="1" si="1"/>
        <v>1</v>
      </c>
      <c r="W5" s="526">
        <f t="shared" ca="1" si="1"/>
        <v>0</v>
      </c>
      <c r="X5" s="526">
        <f t="shared" ca="1" si="1"/>
        <v>0</v>
      </c>
      <c r="Y5" s="526">
        <f t="shared" ca="1" si="1"/>
        <v>0</v>
      </c>
      <c r="Z5" s="526">
        <f t="shared" ca="1" si="1"/>
        <v>0</v>
      </c>
      <c r="AA5" s="526">
        <f t="shared" ca="1" si="1"/>
        <v>0</v>
      </c>
      <c r="AB5" s="526">
        <f t="shared" ca="1" si="1"/>
        <v>0</v>
      </c>
      <c r="AC5" s="526">
        <f t="shared" ca="1" si="1"/>
        <v>0</v>
      </c>
      <c r="AD5" s="526">
        <f t="shared" ca="1" si="1"/>
        <v>0</v>
      </c>
      <c r="AE5" s="526">
        <f t="shared" ca="1" si="1"/>
        <v>0</v>
      </c>
      <c r="AF5" s="526">
        <f t="shared" ca="1" si="1"/>
        <v>0</v>
      </c>
      <c r="AG5" s="526">
        <f t="shared" ca="1" si="1"/>
        <v>0</v>
      </c>
      <c r="AH5" s="526">
        <f t="shared" ca="1" si="1"/>
        <v>0</v>
      </c>
      <c r="AI5" s="526">
        <f t="shared" ca="1" si="1"/>
        <v>0</v>
      </c>
      <c r="AJ5" s="526">
        <f t="shared" ca="1" si="1"/>
        <v>0</v>
      </c>
      <c r="AK5" s="526">
        <f t="shared" ca="1" si="1"/>
        <v>0</v>
      </c>
      <c r="AL5" s="526">
        <f t="shared" si="1"/>
        <v>0</v>
      </c>
      <c r="AM5" s="526">
        <f t="shared" si="1"/>
        <v>0</v>
      </c>
      <c r="AN5" s="526">
        <f t="shared" si="1"/>
        <v>0</v>
      </c>
      <c r="AO5" s="526">
        <f t="shared" si="1"/>
        <v>0</v>
      </c>
      <c r="AP5" s="526">
        <f t="shared" si="1"/>
        <v>0</v>
      </c>
      <c r="AQ5" s="526">
        <f t="shared" si="1"/>
        <v>0</v>
      </c>
      <c r="AR5" s="526">
        <f t="shared" si="1"/>
        <v>0</v>
      </c>
      <c r="AS5" s="524"/>
    </row>
    <row r="6" spans="1:47" ht="17.5" customHeight="1">
      <c r="M6" s="1" t="s">
        <v>533</v>
      </c>
      <c r="N6" s="135" t="s">
        <v>500</v>
      </c>
    </row>
    <row r="7" spans="1:47">
      <c r="A7" s="137">
        <f>+MAX(B:B)</f>
        <v>132</v>
      </c>
      <c r="B7" s="27">
        <f>+IF(C7&lt;&gt;0,B6+1,0)</f>
        <v>1</v>
      </c>
      <c r="C7" s="27" t="str">
        <f>+IF(E7=0,0,E7&amp;F7)</f>
        <v>LB218</v>
      </c>
      <c r="E7" s="27" t="str" cm="1">
        <f t="array" ref="E7:F138">TRANSPOSE('3.Gentan-i'!E6:EF7)</f>
        <v>LB</v>
      </c>
      <c r="F7" s="27">
        <v>218</v>
      </c>
      <c r="H7" s="27">
        <f>+AS7</f>
        <v>0</v>
      </c>
      <c r="I7" s="27">
        <f>+IF(C7=0,0,SUMIF('Color FC'!$F:$F,'Color detail'!$C7,'Color FC'!H:H))</f>
        <v>0</v>
      </c>
      <c r="J7" s="27">
        <f>+IF(E7=0,0,SUMIF('Color FC'!$F:$F,'Color detail'!$C7,'Color FC'!I:I))</f>
        <v>0</v>
      </c>
      <c r="K7" s="27">
        <f>+IF(F7=0,0,SUMIF('Color FC'!$F:$F,'Color detail'!$C7,'Color FC'!J:J))</f>
        <v>0</v>
      </c>
      <c r="L7" s="1" t="s">
        <v>361</v>
      </c>
      <c r="M7" s="266"/>
      <c r="N7" s="266"/>
      <c r="O7" s="265">
        <f>+IF(OR(AND(M7=0,N7&lt;&gt;0),AND(M7&lt;&gt;0,N7=0)),"CHECK",IF(OR(N7=0,M7=0),0,M7/N7))</f>
        <v>0</v>
      </c>
      <c r="P7" s="125" t="s">
        <v>361</v>
      </c>
      <c r="Q7" s="27">
        <f>+IF(Q$3=0,0,COUNTIFS('2.Pro Plan'!$K:$K,'Color detail'!$E7,'2.Pro Plan'!$N:$N,'Color detail'!$F7,'2.Pro Plan'!$U:$U,'Color detail'!Q$3))</f>
        <v>0</v>
      </c>
      <c r="R7" s="27">
        <f>+IF(R$3=0,0,COUNTIFS('2.Pro Plan'!$K:$K,'Color detail'!$E7,'2.Pro Plan'!$N:$N,'Color detail'!$F7,'2.Pro Plan'!$U:$U,'Color detail'!R$3))</f>
        <v>0</v>
      </c>
      <c r="S7" s="27">
        <f>+IF(S$3=0,0,COUNTIFS('2.Pro Plan'!$K:$K,'Color detail'!$E7,'2.Pro Plan'!$N:$N,'Color detail'!$F7,'2.Pro Plan'!$U:$U,'Color detail'!S$3))</f>
        <v>0</v>
      </c>
      <c r="T7" s="27">
        <f>+IF(T$3=0,0,COUNTIFS('2.Pro Plan'!$K:$K,'Color detail'!$E7,'2.Pro Plan'!$N:$N,'Color detail'!$F7,'2.Pro Plan'!$U:$U,'Color detail'!T$3))</f>
        <v>0</v>
      </c>
      <c r="U7" s="27">
        <f>+IF(U$3=0,0,COUNTIFS('2.Pro Plan'!$K:$K,'Color detail'!$E7,'2.Pro Plan'!$N:$N,'Color detail'!$F7,'2.Pro Plan'!$U:$U,'Color detail'!U$3))</f>
        <v>0</v>
      </c>
      <c r="V7" s="27">
        <f>+IF(V$3=0,0,COUNTIFS('2.Pro Plan'!$K:$K,'Color detail'!$E7,'2.Pro Plan'!$N:$N,'Color detail'!$F7,'2.Pro Plan'!$U:$U,'Color detail'!V$3))</f>
        <v>0</v>
      </c>
      <c r="W7" s="27">
        <f>+IF(W$3=0,0,COUNTIFS('2.Pro Plan'!$K:$K,'Color detail'!$E7,'2.Pro Plan'!$N:$N,'Color detail'!$F7,'2.Pro Plan'!$U:$U,'Color detail'!W$3))</f>
        <v>0</v>
      </c>
      <c r="X7" s="27">
        <f>+IF(X$3=0,0,COUNTIFS('2.Pro Plan'!$K:$K,'Color detail'!$E7,'2.Pro Plan'!$N:$N,'Color detail'!$F7,'2.Pro Plan'!$U:$U,'Color detail'!X$3))</f>
        <v>0</v>
      </c>
      <c r="Y7" s="27">
        <f>+IF(Y$3=0,0,COUNTIFS('2.Pro Plan'!$K:$K,'Color detail'!$E7,'2.Pro Plan'!$N:$N,'Color detail'!$F7,'2.Pro Plan'!$U:$U,'Color detail'!Y$3))</f>
        <v>0</v>
      </c>
      <c r="Z7" s="27">
        <f>+IF(Z$3=0,0,COUNTIFS('2.Pro Plan'!$K:$K,'Color detail'!$E7,'2.Pro Plan'!$N:$N,'Color detail'!$F7,'2.Pro Plan'!$U:$U,'Color detail'!Z$3))</f>
        <v>0</v>
      </c>
      <c r="AA7" s="27">
        <f>+IF(AA$3=0,0,COUNTIFS('2.Pro Plan'!$K:$K,'Color detail'!$E7,'2.Pro Plan'!$N:$N,'Color detail'!$F7,'2.Pro Plan'!$U:$U,'Color detail'!AA$3))</f>
        <v>0</v>
      </c>
      <c r="AB7" s="27">
        <f>+IF(AB$3=0,0,COUNTIFS('2.Pro Plan'!$K:$K,'Color detail'!$E7,'2.Pro Plan'!$N:$N,'Color detail'!$F7,'2.Pro Plan'!$U:$U,'Color detail'!AB$3))</f>
        <v>0</v>
      </c>
      <c r="AC7" s="27">
        <f>+IF(AC$3=0,0,COUNTIFS('2.Pro Plan'!$K:$K,'Color detail'!$E7,'2.Pro Plan'!$N:$N,'Color detail'!$F7,'2.Pro Plan'!$U:$U,'Color detail'!AC$3))</f>
        <v>0</v>
      </c>
      <c r="AD7" s="27">
        <f>+IF(AD$3=0,0,COUNTIFS('2.Pro Plan'!$K:$K,'Color detail'!$E7,'2.Pro Plan'!$N:$N,'Color detail'!$F7,'2.Pro Plan'!$U:$U,'Color detail'!AD$3))</f>
        <v>0</v>
      </c>
      <c r="AE7" s="27">
        <f>+IF(AE$3=0,0,COUNTIFS('2.Pro Plan'!$K:$K,'Color detail'!$E7,'2.Pro Plan'!$N:$N,'Color detail'!$F7,'2.Pro Plan'!$U:$U,'Color detail'!AE$3))</f>
        <v>0</v>
      </c>
      <c r="AF7" s="27">
        <f>+IF(AF$3=0,0,COUNTIFS('2.Pro Plan'!$K:$K,'Color detail'!$E7,'2.Pro Plan'!$N:$N,'Color detail'!$F7,'2.Pro Plan'!$U:$U,'Color detail'!AF$3))</f>
        <v>0</v>
      </c>
      <c r="AG7" s="27">
        <f>+IF(AG$3=0,0,COUNTIFS('2.Pro Plan'!$K:$K,'Color detail'!$E7,'2.Pro Plan'!$N:$N,'Color detail'!$F7,'2.Pro Plan'!$U:$U,'Color detail'!AG$3))</f>
        <v>0</v>
      </c>
      <c r="AH7" s="27">
        <f>+IF(AH$3=0,0,COUNTIFS('2.Pro Plan'!$K:$K,'Color detail'!$E7,'2.Pro Plan'!$N:$N,'Color detail'!$F7,'2.Pro Plan'!$U:$U,'Color detail'!AH$3))</f>
        <v>0</v>
      </c>
      <c r="AI7" s="27">
        <f>+IF(AI$3=0,0,COUNTIFS('2.Pro Plan'!$K:$K,'Color detail'!$E7,'2.Pro Plan'!$N:$N,'Color detail'!$F7,'2.Pro Plan'!$U:$U,'Color detail'!AI$3))</f>
        <v>0</v>
      </c>
      <c r="AJ7" s="27">
        <f>+IF(AJ$3=0,0,COUNTIFS('2.Pro Plan'!$K:$K,'Color detail'!$E7,'2.Pro Plan'!$N:$N,'Color detail'!$F7,'2.Pro Plan'!$U:$U,'Color detail'!AJ$3))</f>
        <v>0</v>
      </c>
      <c r="AK7" s="27">
        <f>+IF(AK$3=0,0,COUNTIFS('2.Pro Plan'!$K:$K,'Color detail'!$E7,'2.Pro Plan'!$N:$N,'Color detail'!$F7,'2.Pro Plan'!$U:$U,'Color detail'!AK$3))</f>
        <v>0</v>
      </c>
      <c r="AL7" s="27">
        <f>+IF(AL$3=0,0,COUNTIFS('2.Pro Plan'!$K:$K,'Color detail'!$E7,'2.Pro Plan'!$N:$N,'Color detail'!$F7,'2.Pro Plan'!$U:$U,'Color detail'!AL$3))</f>
        <v>0</v>
      </c>
      <c r="AM7" s="27">
        <f>+IF(AM$3=0,0,COUNTIFS('2.Pro Plan'!$K:$K,'Color detail'!$E7,'2.Pro Plan'!$N:$N,'Color detail'!$F7,'2.Pro Plan'!$U:$U,'Color detail'!AM$3))</f>
        <v>0</v>
      </c>
      <c r="AN7" s="27">
        <f>+IF(AN$3=0,0,COUNTIFS('2.Pro Plan'!$K:$K,'Color detail'!$E7,'2.Pro Plan'!$N:$N,'Color detail'!$F7,'2.Pro Plan'!$U:$U,'Color detail'!AN$3))</f>
        <v>0</v>
      </c>
      <c r="AO7" s="27">
        <f>+IF(AO$3=0,0,COUNTIFS('2.Pro Plan'!$K:$K,'Color detail'!$E7,'2.Pro Plan'!$N:$N,'Color detail'!$F7,'2.Pro Plan'!$U:$U,'Color detail'!AO$3))</f>
        <v>0</v>
      </c>
      <c r="AP7" s="27">
        <f>+IF(AP$3=0,0,COUNTIFS('2.Pro Plan'!$K:$K,'Color detail'!$E7,'2.Pro Plan'!$N:$N,'Color detail'!$F7,'2.Pro Plan'!$U:$U,'Color detail'!AP$3))</f>
        <v>0</v>
      </c>
      <c r="AQ7" s="27">
        <f>+IF(AQ$3=0,0,COUNTIFS('2.Pro Plan'!$K:$K,'Color detail'!$E7,'2.Pro Plan'!$N:$N,'Color detail'!$F7,'2.Pro Plan'!$U:$U,'Color detail'!AQ$3))</f>
        <v>0</v>
      </c>
      <c r="AR7" s="27">
        <f>+IF(AR$3=0,0,COUNTIFS('2.Pro Plan'!$K:$K,'Color detail'!$E7,'2.Pro Plan'!$N:$N,'Color detail'!$F7,'2.Pro Plan'!$U:$U,'Color detail'!AR$3))</f>
        <v>0</v>
      </c>
      <c r="AS7" s="27">
        <f>+SUM(Q7:AR7)</f>
        <v>0</v>
      </c>
    </row>
    <row r="8" spans="1:47">
      <c r="A8" s="138">
        <f>+MAX('3.Gentan-i'!E8:EF8)</f>
        <v>110</v>
      </c>
      <c r="B8" s="25">
        <f t="shared" ref="B8:B78" si="2">+IF(C8&lt;&gt;0,B7+1,0)</f>
        <v>2</v>
      </c>
      <c r="C8" s="25" t="str">
        <f t="shared" ref="C8:C78" si="3">+IF(E8=0,0,E8&amp;F8)</f>
        <v>LB4R0</v>
      </c>
      <c r="E8" s="25" t="str">
        <v>LB</v>
      </c>
      <c r="F8" s="25" t="str">
        <v>4R0</v>
      </c>
      <c r="H8" s="25">
        <f>+AS8</f>
        <v>0</v>
      </c>
      <c r="I8" s="25">
        <f>+IF(C8=0,0,SUMIF('Color FC'!$F:$F,'Color detail'!$C8,'Color FC'!H:H))</f>
        <v>0</v>
      </c>
      <c r="J8" s="25">
        <f>+IF(E8=0,0,SUMIF('Color FC'!$F:$F,'Color detail'!$C8,'Color FC'!I:I))</f>
        <v>0</v>
      </c>
      <c r="K8" s="25">
        <f>+IF(F8=0,0,SUMIF('Color FC'!$F:$F,'Color detail'!$C8,'Color FC'!J:J))</f>
        <v>0</v>
      </c>
      <c r="M8" s="267"/>
      <c r="N8" s="267"/>
      <c r="O8" s="147">
        <f t="shared" ref="O8:O71" si="4">+IF(OR(AND(M8=0,N8&lt;&gt;0),AND(M8&lt;&gt;0,N8=0)),"CHECK",IF(OR(N8=0,M8=0),0,M8/N8))</f>
        <v>0</v>
      </c>
      <c r="Q8" s="25">
        <f>+IF(Q$3=0,0,COUNTIFS('2.Pro Plan'!$K:$K,'Color detail'!$E8,'2.Pro Plan'!$N:$N,'Color detail'!$F8,'2.Pro Plan'!$U:$U,'Color detail'!Q$3))</f>
        <v>0</v>
      </c>
      <c r="R8" s="25">
        <f>+IF(R$3=0,0,COUNTIFS('2.Pro Plan'!$K:$K,'Color detail'!$E8,'2.Pro Plan'!$N:$N,'Color detail'!$F8,'2.Pro Plan'!$U:$U,'Color detail'!R$3))</f>
        <v>0</v>
      </c>
      <c r="S8" s="25">
        <f>+IF(S$3=0,0,COUNTIFS('2.Pro Plan'!$K:$K,'Color detail'!$E8,'2.Pro Plan'!$N:$N,'Color detail'!$F8,'2.Pro Plan'!$U:$U,'Color detail'!S$3))</f>
        <v>0</v>
      </c>
      <c r="T8" s="25">
        <f>+IF(T$3=0,0,COUNTIFS('2.Pro Plan'!$K:$K,'Color detail'!$E8,'2.Pro Plan'!$N:$N,'Color detail'!$F8,'2.Pro Plan'!$U:$U,'Color detail'!T$3))</f>
        <v>0</v>
      </c>
      <c r="U8" s="25">
        <f>+IF(U$3=0,0,COUNTIFS('2.Pro Plan'!$K:$K,'Color detail'!$E8,'2.Pro Plan'!$N:$N,'Color detail'!$F8,'2.Pro Plan'!$U:$U,'Color detail'!U$3))</f>
        <v>0</v>
      </c>
      <c r="V8" s="25">
        <f>+IF(V$3=0,0,COUNTIFS('2.Pro Plan'!$K:$K,'Color detail'!$E8,'2.Pro Plan'!$N:$N,'Color detail'!$F8,'2.Pro Plan'!$U:$U,'Color detail'!V$3))</f>
        <v>0</v>
      </c>
      <c r="W8" s="25">
        <f>+IF(W$3=0,0,COUNTIFS('2.Pro Plan'!$K:$K,'Color detail'!$E8,'2.Pro Plan'!$N:$N,'Color detail'!$F8,'2.Pro Plan'!$U:$U,'Color detail'!W$3))</f>
        <v>0</v>
      </c>
      <c r="X8" s="25">
        <f>+IF(X$3=0,0,COUNTIFS('2.Pro Plan'!$K:$K,'Color detail'!$E8,'2.Pro Plan'!$N:$N,'Color detail'!$F8,'2.Pro Plan'!$U:$U,'Color detail'!X$3))</f>
        <v>0</v>
      </c>
      <c r="Y8" s="25">
        <f>+IF(Y$3=0,0,COUNTIFS('2.Pro Plan'!$K:$K,'Color detail'!$E8,'2.Pro Plan'!$N:$N,'Color detail'!$F8,'2.Pro Plan'!$U:$U,'Color detail'!Y$3))</f>
        <v>0</v>
      </c>
      <c r="Z8" s="25">
        <f>+IF(Z$3=0,0,COUNTIFS('2.Pro Plan'!$K:$K,'Color detail'!$E8,'2.Pro Plan'!$N:$N,'Color detail'!$F8,'2.Pro Plan'!$U:$U,'Color detail'!Z$3))</f>
        <v>0</v>
      </c>
      <c r="AA8" s="25">
        <f>+IF(AA$3=0,0,COUNTIFS('2.Pro Plan'!$K:$K,'Color detail'!$E8,'2.Pro Plan'!$N:$N,'Color detail'!$F8,'2.Pro Plan'!$U:$U,'Color detail'!AA$3))</f>
        <v>0</v>
      </c>
      <c r="AB8" s="25">
        <f>+IF(AB$3=0,0,COUNTIFS('2.Pro Plan'!$K:$K,'Color detail'!$E8,'2.Pro Plan'!$N:$N,'Color detail'!$F8,'2.Pro Plan'!$U:$U,'Color detail'!AB$3))</f>
        <v>0</v>
      </c>
      <c r="AC8" s="25">
        <f>+IF(AC$3=0,0,COUNTIFS('2.Pro Plan'!$K:$K,'Color detail'!$E8,'2.Pro Plan'!$N:$N,'Color detail'!$F8,'2.Pro Plan'!$U:$U,'Color detail'!AC$3))</f>
        <v>0</v>
      </c>
      <c r="AD8" s="25">
        <f>+IF(AD$3=0,0,COUNTIFS('2.Pro Plan'!$K:$K,'Color detail'!$E8,'2.Pro Plan'!$N:$N,'Color detail'!$F8,'2.Pro Plan'!$U:$U,'Color detail'!AD$3))</f>
        <v>0</v>
      </c>
      <c r="AE8" s="25">
        <f>+IF(AE$3=0,0,COUNTIFS('2.Pro Plan'!$K:$K,'Color detail'!$E8,'2.Pro Plan'!$N:$N,'Color detail'!$F8,'2.Pro Plan'!$U:$U,'Color detail'!AE$3))</f>
        <v>0</v>
      </c>
      <c r="AF8" s="25">
        <f>+IF(AF$3=0,0,COUNTIFS('2.Pro Plan'!$K:$K,'Color detail'!$E8,'2.Pro Plan'!$N:$N,'Color detail'!$F8,'2.Pro Plan'!$U:$U,'Color detail'!AF$3))</f>
        <v>0</v>
      </c>
      <c r="AG8" s="25">
        <f>+IF(AG$3=0,0,COUNTIFS('2.Pro Plan'!$K:$K,'Color detail'!$E8,'2.Pro Plan'!$N:$N,'Color detail'!$F8,'2.Pro Plan'!$U:$U,'Color detail'!AG$3))</f>
        <v>0</v>
      </c>
      <c r="AH8" s="25">
        <f>+IF(AH$3=0,0,COUNTIFS('2.Pro Plan'!$K:$K,'Color detail'!$E8,'2.Pro Plan'!$N:$N,'Color detail'!$F8,'2.Pro Plan'!$U:$U,'Color detail'!AH$3))</f>
        <v>0</v>
      </c>
      <c r="AI8" s="25">
        <f>+IF(AI$3=0,0,COUNTIFS('2.Pro Plan'!$K:$K,'Color detail'!$E8,'2.Pro Plan'!$N:$N,'Color detail'!$F8,'2.Pro Plan'!$U:$U,'Color detail'!AI$3))</f>
        <v>0</v>
      </c>
      <c r="AJ8" s="25">
        <f>+IF(AJ$3=0,0,COUNTIFS('2.Pro Plan'!$K:$K,'Color detail'!$E8,'2.Pro Plan'!$N:$N,'Color detail'!$F8,'2.Pro Plan'!$U:$U,'Color detail'!AJ$3))</f>
        <v>0</v>
      </c>
      <c r="AK8" s="25">
        <f>+IF(AK$3=0,0,COUNTIFS('2.Pro Plan'!$K:$K,'Color detail'!$E8,'2.Pro Plan'!$N:$N,'Color detail'!$F8,'2.Pro Plan'!$U:$U,'Color detail'!AK$3))</f>
        <v>0</v>
      </c>
      <c r="AL8" s="25">
        <f>+IF(AL$3=0,0,COUNTIFS('2.Pro Plan'!$K:$K,'Color detail'!$E8,'2.Pro Plan'!$N:$N,'Color detail'!$F8,'2.Pro Plan'!$U:$U,'Color detail'!AL$3))</f>
        <v>0</v>
      </c>
      <c r="AM8" s="25">
        <f>+IF(AM$3=0,0,COUNTIFS('2.Pro Plan'!$K:$K,'Color detail'!$E8,'2.Pro Plan'!$N:$N,'Color detail'!$F8,'2.Pro Plan'!$U:$U,'Color detail'!AM$3))</f>
        <v>0</v>
      </c>
      <c r="AN8" s="25">
        <f>+IF(AN$3=0,0,COUNTIFS('2.Pro Plan'!$K:$K,'Color detail'!$E8,'2.Pro Plan'!$N:$N,'Color detail'!$F8,'2.Pro Plan'!$U:$U,'Color detail'!AN$3))</f>
        <v>0</v>
      </c>
      <c r="AO8" s="25">
        <f>+IF(AO$3=0,0,COUNTIFS('2.Pro Plan'!$K:$K,'Color detail'!$E8,'2.Pro Plan'!$N:$N,'Color detail'!$F8,'2.Pro Plan'!$U:$U,'Color detail'!AO$3))</f>
        <v>0</v>
      </c>
      <c r="AP8" s="25">
        <f>+IF(AP$3=0,0,COUNTIFS('2.Pro Plan'!$K:$K,'Color detail'!$E8,'2.Pro Plan'!$N:$N,'Color detail'!$F8,'2.Pro Plan'!$U:$U,'Color detail'!AP$3))</f>
        <v>0</v>
      </c>
      <c r="AQ8" s="25">
        <f>+IF(AQ$3=0,0,COUNTIFS('2.Pro Plan'!$K:$K,'Color detail'!$E8,'2.Pro Plan'!$N:$N,'Color detail'!$F8,'2.Pro Plan'!$U:$U,'Color detail'!AQ$3))</f>
        <v>0</v>
      </c>
      <c r="AR8" s="25">
        <f>+IF(AR$3=0,0,COUNTIFS('2.Pro Plan'!$K:$K,'Color detail'!$E8,'2.Pro Plan'!$N:$N,'Color detail'!$F8,'2.Pro Plan'!$U:$U,'Color detail'!AR$3))</f>
        <v>0</v>
      </c>
      <c r="AS8" s="25">
        <f t="shared" ref="AS8:AS78" si="5">+SUM(Q8:AR8)</f>
        <v>0</v>
      </c>
      <c r="AU8" s="1">
        <f>807*0.02</f>
        <v>16.14</v>
      </c>
    </row>
    <row r="9" spans="1:47">
      <c r="B9" s="25">
        <f t="shared" si="2"/>
        <v>3</v>
      </c>
      <c r="C9" s="25" t="str">
        <f t="shared" si="3"/>
        <v>LB040</v>
      </c>
      <c r="E9" s="25" t="str">
        <v>LB</v>
      </c>
      <c r="F9" s="25" t="str">
        <v>040</v>
      </c>
      <c r="H9" s="25">
        <f t="shared" ref="H9:H61" si="6">+AS9</f>
        <v>0</v>
      </c>
      <c r="I9" s="25">
        <f>+IF(C9=0,0,SUMIF('Color FC'!$F:$F,'Color detail'!$C9,'Color FC'!H:H))</f>
        <v>0</v>
      </c>
      <c r="J9" s="25">
        <f>+IF(E9=0,0,SUMIF('Color FC'!$F:$F,'Color detail'!$C9,'Color FC'!I:I))</f>
        <v>0</v>
      </c>
      <c r="K9" s="25">
        <f>+IF(F9=0,0,SUMIF('Color FC'!$F:$F,'Color detail'!$C9,'Color FC'!J:J))</f>
        <v>0</v>
      </c>
      <c r="M9" s="267"/>
      <c r="N9" s="267"/>
      <c r="O9" s="147">
        <f t="shared" si="4"/>
        <v>0</v>
      </c>
      <c r="Q9" s="25">
        <f>+IF(Q$3=0,0,COUNTIFS('2.Pro Plan'!$K:$K,'Color detail'!$E9,'2.Pro Plan'!$N:$N,'Color detail'!$F9,'2.Pro Plan'!$U:$U,'Color detail'!Q$3))</f>
        <v>0</v>
      </c>
      <c r="R9" s="25">
        <f>+IF(R$3=0,0,COUNTIFS('2.Pro Plan'!$K:$K,'Color detail'!$E9,'2.Pro Plan'!$N:$N,'Color detail'!$F9,'2.Pro Plan'!$U:$U,'Color detail'!R$3))</f>
        <v>0</v>
      </c>
      <c r="S9" s="25">
        <f>+IF(S$3=0,0,COUNTIFS('2.Pro Plan'!$K:$K,'Color detail'!$E9,'2.Pro Plan'!$N:$N,'Color detail'!$F9,'2.Pro Plan'!$U:$U,'Color detail'!S$3))</f>
        <v>0</v>
      </c>
      <c r="T9" s="25">
        <f>+IF(T$3=0,0,COUNTIFS('2.Pro Plan'!$K:$K,'Color detail'!$E9,'2.Pro Plan'!$N:$N,'Color detail'!$F9,'2.Pro Plan'!$U:$U,'Color detail'!T$3))</f>
        <v>0</v>
      </c>
      <c r="U9" s="25">
        <f>+IF(U$3=0,0,COUNTIFS('2.Pro Plan'!$K:$K,'Color detail'!$E9,'2.Pro Plan'!$N:$N,'Color detail'!$F9,'2.Pro Plan'!$U:$U,'Color detail'!U$3))</f>
        <v>0</v>
      </c>
      <c r="V9" s="25">
        <f>+IF(V$3=0,0,COUNTIFS('2.Pro Plan'!$K:$K,'Color detail'!$E9,'2.Pro Plan'!$N:$N,'Color detail'!$F9,'2.Pro Plan'!$U:$U,'Color detail'!V$3))</f>
        <v>0</v>
      </c>
      <c r="W9" s="25">
        <f>+IF(W$3=0,0,COUNTIFS('2.Pro Plan'!$K:$K,'Color detail'!$E9,'2.Pro Plan'!$N:$N,'Color detail'!$F9,'2.Pro Plan'!$U:$U,'Color detail'!W$3))</f>
        <v>0</v>
      </c>
      <c r="X9" s="25">
        <f>+IF(X$3=0,0,COUNTIFS('2.Pro Plan'!$K:$K,'Color detail'!$E9,'2.Pro Plan'!$N:$N,'Color detail'!$F9,'2.Pro Plan'!$U:$U,'Color detail'!X$3))</f>
        <v>0</v>
      </c>
      <c r="Y9" s="25">
        <f>+IF(Y$3=0,0,COUNTIFS('2.Pro Plan'!$K:$K,'Color detail'!$E9,'2.Pro Plan'!$N:$N,'Color detail'!$F9,'2.Pro Plan'!$U:$U,'Color detail'!Y$3))</f>
        <v>0</v>
      </c>
      <c r="Z9" s="25">
        <f>+IF(Z$3=0,0,COUNTIFS('2.Pro Plan'!$K:$K,'Color detail'!$E9,'2.Pro Plan'!$N:$N,'Color detail'!$F9,'2.Pro Plan'!$U:$U,'Color detail'!Z$3))</f>
        <v>0</v>
      </c>
      <c r="AA9" s="25">
        <f>+IF(AA$3=0,0,COUNTIFS('2.Pro Plan'!$K:$K,'Color detail'!$E9,'2.Pro Plan'!$N:$N,'Color detail'!$F9,'2.Pro Plan'!$U:$U,'Color detail'!AA$3))</f>
        <v>0</v>
      </c>
      <c r="AB9" s="25">
        <f>+IF(AB$3=0,0,COUNTIFS('2.Pro Plan'!$K:$K,'Color detail'!$E9,'2.Pro Plan'!$N:$N,'Color detail'!$F9,'2.Pro Plan'!$U:$U,'Color detail'!AB$3))</f>
        <v>0</v>
      </c>
      <c r="AC9" s="25">
        <f>+IF(AC$3=0,0,COUNTIFS('2.Pro Plan'!$K:$K,'Color detail'!$E9,'2.Pro Plan'!$N:$N,'Color detail'!$F9,'2.Pro Plan'!$U:$U,'Color detail'!AC$3))</f>
        <v>0</v>
      </c>
      <c r="AD9" s="25">
        <f>+IF(AD$3=0,0,COUNTIFS('2.Pro Plan'!$K:$K,'Color detail'!$E9,'2.Pro Plan'!$N:$N,'Color detail'!$F9,'2.Pro Plan'!$U:$U,'Color detail'!AD$3))</f>
        <v>0</v>
      </c>
      <c r="AE9" s="25">
        <f>+IF(AE$3=0,0,COUNTIFS('2.Pro Plan'!$K:$K,'Color detail'!$E9,'2.Pro Plan'!$N:$N,'Color detail'!$F9,'2.Pro Plan'!$U:$U,'Color detail'!AE$3))</f>
        <v>0</v>
      </c>
      <c r="AF9" s="25">
        <f>+IF(AF$3=0,0,COUNTIFS('2.Pro Plan'!$K:$K,'Color detail'!$E9,'2.Pro Plan'!$N:$N,'Color detail'!$F9,'2.Pro Plan'!$U:$U,'Color detail'!AF$3))</f>
        <v>0</v>
      </c>
      <c r="AG9" s="25">
        <f>+IF(AG$3=0,0,COUNTIFS('2.Pro Plan'!$K:$K,'Color detail'!$E9,'2.Pro Plan'!$N:$N,'Color detail'!$F9,'2.Pro Plan'!$U:$U,'Color detail'!AG$3))</f>
        <v>0</v>
      </c>
      <c r="AH9" s="25">
        <f>+IF(AH$3=0,0,COUNTIFS('2.Pro Plan'!$K:$K,'Color detail'!$E9,'2.Pro Plan'!$N:$N,'Color detail'!$F9,'2.Pro Plan'!$U:$U,'Color detail'!AH$3))</f>
        <v>0</v>
      </c>
      <c r="AI9" s="25">
        <f>+IF(AI$3=0,0,COUNTIFS('2.Pro Plan'!$K:$K,'Color detail'!$E9,'2.Pro Plan'!$N:$N,'Color detail'!$F9,'2.Pro Plan'!$U:$U,'Color detail'!AI$3))</f>
        <v>0</v>
      </c>
      <c r="AJ9" s="25">
        <f>+IF(AJ$3=0,0,COUNTIFS('2.Pro Plan'!$K:$K,'Color detail'!$E9,'2.Pro Plan'!$N:$N,'Color detail'!$F9,'2.Pro Plan'!$U:$U,'Color detail'!AJ$3))</f>
        <v>0</v>
      </c>
      <c r="AK9" s="25">
        <f>+IF(AK$3=0,0,COUNTIFS('2.Pro Plan'!$K:$K,'Color detail'!$E9,'2.Pro Plan'!$N:$N,'Color detail'!$F9,'2.Pro Plan'!$U:$U,'Color detail'!AK$3))</f>
        <v>0</v>
      </c>
      <c r="AL9" s="25">
        <f>+IF(AL$3=0,0,COUNTIFS('2.Pro Plan'!$K:$K,'Color detail'!$E9,'2.Pro Plan'!$N:$N,'Color detail'!$F9,'2.Pro Plan'!$U:$U,'Color detail'!AL$3))</f>
        <v>0</v>
      </c>
      <c r="AM9" s="25">
        <f>+IF(AM$3=0,0,COUNTIFS('2.Pro Plan'!$K:$K,'Color detail'!$E9,'2.Pro Plan'!$N:$N,'Color detail'!$F9,'2.Pro Plan'!$U:$U,'Color detail'!AM$3))</f>
        <v>0</v>
      </c>
      <c r="AN9" s="25">
        <f>+IF(AN$3=0,0,COUNTIFS('2.Pro Plan'!$K:$K,'Color detail'!$E9,'2.Pro Plan'!$N:$N,'Color detail'!$F9,'2.Pro Plan'!$U:$U,'Color detail'!AN$3))</f>
        <v>0</v>
      </c>
      <c r="AO9" s="25">
        <f>+IF(AO$3=0,0,COUNTIFS('2.Pro Plan'!$K:$K,'Color detail'!$E9,'2.Pro Plan'!$N:$N,'Color detail'!$F9,'2.Pro Plan'!$U:$U,'Color detail'!AO$3))</f>
        <v>0</v>
      </c>
      <c r="AP9" s="25">
        <f>+IF(AP$3=0,0,COUNTIFS('2.Pro Plan'!$K:$K,'Color detail'!$E9,'2.Pro Plan'!$N:$N,'Color detail'!$F9,'2.Pro Plan'!$U:$U,'Color detail'!AP$3))</f>
        <v>0</v>
      </c>
      <c r="AQ9" s="25">
        <f>+IF(AQ$3=0,0,COUNTIFS('2.Pro Plan'!$K:$K,'Color detail'!$E9,'2.Pro Plan'!$N:$N,'Color detail'!$F9,'2.Pro Plan'!$U:$U,'Color detail'!AQ$3))</f>
        <v>0</v>
      </c>
      <c r="AR9" s="25">
        <f>+IF(AR$3=0,0,COUNTIFS('2.Pro Plan'!$K:$K,'Color detail'!$E9,'2.Pro Plan'!$N:$N,'Color detail'!$F9,'2.Pro Plan'!$U:$U,'Color detail'!AR$3))</f>
        <v>0</v>
      </c>
      <c r="AS9" s="25">
        <f t="shared" si="5"/>
        <v>0</v>
      </c>
    </row>
    <row r="10" spans="1:47">
      <c r="B10" s="25">
        <f t="shared" si="2"/>
        <v>4</v>
      </c>
      <c r="C10" s="25" t="str">
        <f t="shared" ref="C10" si="7">+IF(E10=0,0,E10&amp;F10)</f>
        <v>LB1D6</v>
      </c>
      <c r="E10" s="25" t="str">
        <v>LB</v>
      </c>
      <c r="F10" s="25" t="str">
        <v>1D6</v>
      </c>
      <c r="H10" s="25">
        <f t="shared" ref="H10" si="8">+AS10</f>
        <v>0</v>
      </c>
      <c r="I10" s="25">
        <f>+IF(C10=0,0,SUMIF('Color FC'!$F:$F,'Color detail'!$C10,'Color FC'!H:H))</f>
        <v>0</v>
      </c>
      <c r="J10" s="25">
        <f>+IF(E10=0,0,SUMIF('Color FC'!$F:$F,'Color detail'!$C10,'Color FC'!I:I))</f>
        <v>0</v>
      </c>
      <c r="K10" s="25">
        <f>+IF(F10=0,0,SUMIF('Color FC'!$F:$F,'Color detail'!$C10,'Color FC'!J:J))</f>
        <v>0</v>
      </c>
      <c r="M10" s="267"/>
      <c r="N10" s="267"/>
      <c r="O10" s="147">
        <f t="shared" si="4"/>
        <v>0</v>
      </c>
      <c r="Q10" s="25">
        <f>+IF(Q$3=0,0,COUNTIFS('2.Pro Plan'!$K:$K,'Color detail'!$E10,'2.Pro Plan'!$N:$N,'Color detail'!$F10,'2.Pro Plan'!$U:$U,'Color detail'!Q$3))</f>
        <v>0</v>
      </c>
      <c r="R10" s="25">
        <f>+IF(R$3=0,0,COUNTIFS('2.Pro Plan'!$K:$K,'Color detail'!$E10,'2.Pro Plan'!$N:$N,'Color detail'!$F10,'2.Pro Plan'!$U:$U,'Color detail'!R$3))</f>
        <v>0</v>
      </c>
      <c r="S10" s="25">
        <f>+IF(S$3=0,0,COUNTIFS('2.Pro Plan'!$K:$K,'Color detail'!$E10,'2.Pro Plan'!$N:$N,'Color detail'!$F10,'2.Pro Plan'!$U:$U,'Color detail'!S$3))</f>
        <v>0</v>
      </c>
      <c r="T10" s="25">
        <f>+IF(T$3=0,0,COUNTIFS('2.Pro Plan'!$K:$K,'Color detail'!$E10,'2.Pro Plan'!$N:$N,'Color detail'!$F10,'2.Pro Plan'!$U:$U,'Color detail'!T$3))</f>
        <v>0</v>
      </c>
      <c r="U10" s="25">
        <f>+IF(U$3=0,0,COUNTIFS('2.Pro Plan'!$K:$K,'Color detail'!$E10,'2.Pro Plan'!$N:$N,'Color detail'!$F10,'2.Pro Plan'!$U:$U,'Color detail'!U$3))</f>
        <v>0</v>
      </c>
      <c r="V10" s="25">
        <f>+IF(V$3=0,0,COUNTIFS('2.Pro Plan'!$K:$K,'Color detail'!$E10,'2.Pro Plan'!$N:$N,'Color detail'!$F10,'2.Pro Plan'!$U:$U,'Color detail'!V$3))</f>
        <v>0</v>
      </c>
      <c r="W10" s="25">
        <f>+IF(W$3=0,0,COUNTIFS('2.Pro Plan'!$K:$K,'Color detail'!$E10,'2.Pro Plan'!$N:$N,'Color detail'!$F10,'2.Pro Plan'!$U:$U,'Color detail'!W$3))</f>
        <v>0</v>
      </c>
      <c r="X10" s="25">
        <f>+IF(X$3=0,0,COUNTIFS('2.Pro Plan'!$K:$K,'Color detail'!$E10,'2.Pro Plan'!$N:$N,'Color detail'!$F10,'2.Pro Plan'!$U:$U,'Color detail'!X$3))</f>
        <v>0</v>
      </c>
      <c r="Y10" s="25">
        <f>+IF(Y$3=0,0,COUNTIFS('2.Pro Plan'!$K:$K,'Color detail'!$E10,'2.Pro Plan'!$N:$N,'Color detail'!$F10,'2.Pro Plan'!$U:$U,'Color detail'!Y$3))</f>
        <v>0</v>
      </c>
      <c r="Z10" s="25">
        <f>+IF(Z$3=0,0,COUNTIFS('2.Pro Plan'!$K:$K,'Color detail'!$E10,'2.Pro Plan'!$N:$N,'Color detail'!$F10,'2.Pro Plan'!$U:$U,'Color detail'!Z$3))</f>
        <v>0</v>
      </c>
      <c r="AA10" s="25">
        <f>+IF(AA$3=0,0,COUNTIFS('2.Pro Plan'!$K:$K,'Color detail'!$E10,'2.Pro Plan'!$N:$N,'Color detail'!$F10,'2.Pro Plan'!$U:$U,'Color detail'!AA$3))</f>
        <v>0</v>
      </c>
      <c r="AB10" s="25">
        <f>+IF(AB$3=0,0,COUNTIFS('2.Pro Plan'!$K:$K,'Color detail'!$E10,'2.Pro Plan'!$N:$N,'Color detail'!$F10,'2.Pro Plan'!$U:$U,'Color detail'!AB$3))</f>
        <v>0</v>
      </c>
      <c r="AC10" s="25">
        <f>+IF(AC$3=0,0,COUNTIFS('2.Pro Plan'!$K:$K,'Color detail'!$E10,'2.Pro Plan'!$N:$N,'Color detail'!$F10,'2.Pro Plan'!$U:$U,'Color detail'!AC$3))</f>
        <v>0</v>
      </c>
      <c r="AD10" s="25">
        <f>+IF(AD$3=0,0,COUNTIFS('2.Pro Plan'!$K:$K,'Color detail'!$E10,'2.Pro Plan'!$N:$N,'Color detail'!$F10,'2.Pro Plan'!$U:$U,'Color detail'!AD$3))</f>
        <v>0</v>
      </c>
      <c r="AE10" s="25">
        <f>+IF(AE$3=0,0,COUNTIFS('2.Pro Plan'!$K:$K,'Color detail'!$E10,'2.Pro Plan'!$N:$N,'Color detail'!$F10,'2.Pro Plan'!$U:$U,'Color detail'!AE$3))</f>
        <v>0</v>
      </c>
      <c r="AF10" s="25">
        <f>+IF(AF$3=0,0,COUNTIFS('2.Pro Plan'!$K:$K,'Color detail'!$E10,'2.Pro Plan'!$N:$N,'Color detail'!$F10,'2.Pro Plan'!$U:$U,'Color detail'!AF$3))</f>
        <v>0</v>
      </c>
      <c r="AG10" s="25">
        <f>+IF(AG$3=0,0,COUNTIFS('2.Pro Plan'!$K:$K,'Color detail'!$E10,'2.Pro Plan'!$N:$N,'Color detail'!$F10,'2.Pro Plan'!$U:$U,'Color detail'!AG$3))</f>
        <v>0</v>
      </c>
      <c r="AH10" s="25">
        <f>+IF(AH$3=0,0,COUNTIFS('2.Pro Plan'!$K:$K,'Color detail'!$E10,'2.Pro Plan'!$N:$N,'Color detail'!$F10,'2.Pro Plan'!$U:$U,'Color detail'!AH$3))</f>
        <v>0</v>
      </c>
      <c r="AI10" s="25">
        <f>+IF(AI$3=0,0,COUNTIFS('2.Pro Plan'!$K:$K,'Color detail'!$E10,'2.Pro Plan'!$N:$N,'Color detail'!$F10,'2.Pro Plan'!$U:$U,'Color detail'!AI$3))</f>
        <v>0</v>
      </c>
      <c r="AJ10" s="25">
        <f>+IF(AJ$3=0,0,COUNTIFS('2.Pro Plan'!$K:$K,'Color detail'!$E10,'2.Pro Plan'!$N:$N,'Color detail'!$F10,'2.Pro Plan'!$U:$U,'Color detail'!AJ$3))</f>
        <v>0</v>
      </c>
      <c r="AK10" s="25">
        <f>+IF(AK$3=0,0,COUNTIFS('2.Pro Plan'!$K:$K,'Color detail'!$E10,'2.Pro Plan'!$N:$N,'Color detail'!$F10,'2.Pro Plan'!$U:$U,'Color detail'!AK$3))</f>
        <v>0</v>
      </c>
      <c r="AL10" s="25">
        <f>+IF(AL$3=0,0,COUNTIFS('2.Pro Plan'!$K:$K,'Color detail'!$E10,'2.Pro Plan'!$N:$N,'Color detail'!$F10,'2.Pro Plan'!$U:$U,'Color detail'!AL$3))</f>
        <v>0</v>
      </c>
      <c r="AM10" s="25">
        <f>+IF(AM$3=0,0,COUNTIFS('2.Pro Plan'!$K:$K,'Color detail'!$E10,'2.Pro Plan'!$N:$N,'Color detail'!$F10,'2.Pro Plan'!$U:$U,'Color detail'!AM$3))</f>
        <v>0</v>
      </c>
      <c r="AN10" s="25">
        <f>+IF(AN$3=0,0,COUNTIFS('2.Pro Plan'!$K:$K,'Color detail'!$E10,'2.Pro Plan'!$N:$N,'Color detail'!$F10,'2.Pro Plan'!$U:$U,'Color detail'!AN$3))</f>
        <v>0</v>
      </c>
      <c r="AO10" s="25">
        <f>+IF(AO$3=0,0,COUNTIFS('2.Pro Plan'!$K:$K,'Color detail'!$E10,'2.Pro Plan'!$N:$N,'Color detail'!$F10,'2.Pro Plan'!$U:$U,'Color detail'!AO$3))</f>
        <v>0</v>
      </c>
      <c r="AP10" s="25">
        <f>+IF(AP$3=0,0,COUNTIFS('2.Pro Plan'!$K:$K,'Color detail'!$E10,'2.Pro Plan'!$N:$N,'Color detail'!$F10,'2.Pro Plan'!$U:$U,'Color detail'!AP$3))</f>
        <v>0</v>
      </c>
      <c r="AQ10" s="25">
        <f>+IF(AQ$3=0,0,COUNTIFS('2.Pro Plan'!$K:$K,'Color detail'!$E10,'2.Pro Plan'!$N:$N,'Color detail'!$F10,'2.Pro Plan'!$U:$U,'Color detail'!AQ$3))</f>
        <v>0</v>
      </c>
      <c r="AR10" s="25">
        <f>+IF(AR$3=0,0,COUNTIFS('2.Pro Plan'!$K:$K,'Color detail'!$E10,'2.Pro Plan'!$N:$N,'Color detail'!$F10,'2.Pro Plan'!$U:$U,'Color detail'!AR$3))</f>
        <v>0</v>
      </c>
      <c r="AS10" s="25">
        <f t="shared" si="5"/>
        <v>0</v>
      </c>
    </row>
    <row r="11" spans="1:47">
      <c r="B11" s="25">
        <f t="shared" si="2"/>
        <v>5</v>
      </c>
      <c r="C11" s="25" t="str">
        <f t="shared" si="3"/>
        <v>LB3R3</v>
      </c>
      <c r="E11" s="25" t="str">
        <v>LB</v>
      </c>
      <c r="F11" s="779" t="str">
        <v>3R3</v>
      </c>
      <c r="H11" s="25">
        <f t="shared" si="6"/>
        <v>0</v>
      </c>
      <c r="I11" s="25">
        <f>+IF(C11=0,0,SUMIF('Color FC'!$F:$F,'Color detail'!$C11,'Color FC'!H:H))</f>
        <v>0</v>
      </c>
      <c r="J11" s="25">
        <f>+IF(E11=0,0,SUMIF('Color FC'!$F:$F,'Color detail'!$C11,'Color FC'!I:I))</f>
        <v>0</v>
      </c>
      <c r="K11" s="25">
        <f>+IF(F11=0,0,SUMIF('Color FC'!$F:$F,'Color detail'!$C11,'Color FC'!J:J))</f>
        <v>0</v>
      </c>
      <c r="M11" s="267"/>
      <c r="N11" s="267"/>
      <c r="O11" s="147">
        <f t="shared" si="4"/>
        <v>0</v>
      </c>
      <c r="Q11" s="25">
        <f>+IF(Q$3=0,0,COUNTIFS('2.Pro Plan'!$K:$K,'Color detail'!$E11,'2.Pro Plan'!$N:$N,'Color detail'!$F11,'2.Pro Plan'!$U:$U,'Color detail'!Q$3))</f>
        <v>0</v>
      </c>
      <c r="R11" s="25">
        <f>+IF(R$3=0,0,COUNTIFS('2.Pro Plan'!$K:$K,'Color detail'!$E11,'2.Pro Plan'!$N:$N,'Color detail'!$F11,'2.Pro Plan'!$U:$U,'Color detail'!R$3))</f>
        <v>0</v>
      </c>
      <c r="S11" s="25">
        <f>+IF(S$3=0,0,COUNTIFS('2.Pro Plan'!$K:$K,'Color detail'!$E11,'2.Pro Plan'!$N:$N,'Color detail'!$F11,'2.Pro Plan'!$U:$U,'Color detail'!S$3))</f>
        <v>0</v>
      </c>
      <c r="T11" s="25">
        <f>+IF(T$3=0,0,COUNTIFS('2.Pro Plan'!$K:$K,'Color detail'!$E11,'2.Pro Plan'!$N:$N,'Color detail'!$F11,'2.Pro Plan'!$U:$U,'Color detail'!T$3))</f>
        <v>0</v>
      </c>
      <c r="U11" s="25">
        <f>+IF(U$3=0,0,COUNTIFS('2.Pro Plan'!$K:$K,'Color detail'!$E11,'2.Pro Plan'!$N:$N,'Color detail'!$F11,'2.Pro Plan'!$U:$U,'Color detail'!U$3))</f>
        <v>0</v>
      </c>
      <c r="V11" s="25">
        <f>+IF(V$3=0,0,COUNTIFS('2.Pro Plan'!$K:$K,'Color detail'!$E11,'2.Pro Plan'!$N:$N,'Color detail'!$F11,'2.Pro Plan'!$U:$U,'Color detail'!V$3))</f>
        <v>0</v>
      </c>
      <c r="W11" s="25">
        <f>+IF(W$3=0,0,COUNTIFS('2.Pro Plan'!$K:$K,'Color detail'!$E11,'2.Pro Plan'!$N:$N,'Color detail'!$F11,'2.Pro Plan'!$U:$U,'Color detail'!W$3))</f>
        <v>0</v>
      </c>
      <c r="X11" s="25">
        <f>+IF(X$3=0,0,COUNTIFS('2.Pro Plan'!$K:$K,'Color detail'!$E11,'2.Pro Plan'!$N:$N,'Color detail'!$F11,'2.Pro Plan'!$U:$U,'Color detail'!X$3))</f>
        <v>0</v>
      </c>
      <c r="Y11" s="25">
        <f>+IF(Y$3=0,0,COUNTIFS('2.Pro Plan'!$K:$K,'Color detail'!$E11,'2.Pro Plan'!$N:$N,'Color detail'!$F11,'2.Pro Plan'!$U:$U,'Color detail'!Y$3))</f>
        <v>0</v>
      </c>
      <c r="Z11" s="25">
        <f>+IF(Z$3=0,0,COUNTIFS('2.Pro Plan'!$K:$K,'Color detail'!$E11,'2.Pro Plan'!$N:$N,'Color detail'!$F11,'2.Pro Plan'!$U:$U,'Color detail'!Z$3))</f>
        <v>0</v>
      </c>
      <c r="AA11" s="25">
        <f>+IF(AA$3=0,0,COUNTIFS('2.Pro Plan'!$K:$K,'Color detail'!$E11,'2.Pro Plan'!$N:$N,'Color detail'!$F11,'2.Pro Plan'!$U:$U,'Color detail'!AA$3))</f>
        <v>0</v>
      </c>
      <c r="AB11" s="25">
        <f>+IF(AB$3=0,0,COUNTIFS('2.Pro Plan'!$K:$K,'Color detail'!$E11,'2.Pro Plan'!$N:$N,'Color detail'!$F11,'2.Pro Plan'!$U:$U,'Color detail'!AB$3))</f>
        <v>0</v>
      </c>
      <c r="AC11" s="25">
        <f>+IF(AC$3=0,0,COUNTIFS('2.Pro Plan'!$K:$K,'Color detail'!$E11,'2.Pro Plan'!$N:$N,'Color detail'!$F11,'2.Pro Plan'!$U:$U,'Color detail'!AC$3))</f>
        <v>0</v>
      </c>
      <c r="AD11" s="25">
        <f>+IF(AD$3=0,0,COUNTIFS('2.Pro Plan'!$K:$K,'Color detail'!$E11,'2.Pro Plan'!$N:$N,'Color detail'!$F11,'2.Pro Plan'!$U:$U,'Color detail'!AD$3))</f>
        <v>0</v>
      </c>
      <c r="AE11" s="25">
        <f>+IF(AE$3=0,0,COUNTIFS('2.Pro Plan'!$K:$K,'Color detail'!$E11,'2.Pro Plan'!$N:$N,'Color detail'!$F11,'2.Pro Plan'!$U:$U,'Color detail'!AE$3))</f>
        <v>0</v>
      </c>
      <c r="AF11" s="25">
        <f>+IF(AF$3=0,0,COUNTIFS('2.Pro Plan'!$K:$K,'Color detail'!$E11,'2.Pro Plan'!$N:$N,'Color detail'!$F11,'2.Pro Plan'!$U:$U,'Color detail'!AF$3))</f>
        <v>0</v>
      </c>
      <c r="AG11" s="25">
        <f>+IF(AG$3=0,0,COUNTIFS('2.Pro Plan'!$K:$K,'Color detail'!$E11,'2.Pro Plan'!$N:$N,'Color detail'!$F11,'2.Pro Plan'!$U:$U,'Color detail'!AG$3))</f>
        <v>0</v>
      </c>
      <c r="AH11" s="25">
        <f>+IF(AH$3=0,0,COUNTIFS('2.Pro Plan'!$K:$K,'Color detail'!$E11,'2.Pro Plan'!$N:$N,'Color detail'!$F11,'2.Pro Plan'!$U:$U,'Color detail'!AH$3))</f>
        <v>0</v>
      </c>
      <c r="AI11" s="25">
        <f>+IF(AI$3=0,0,COUNTIFS('2.Pro Plan'!$K:$K,'Color detail'!$E11,'2.Pro Plan'!$N:$N,'Color detail'!$F11,'2.Pro Plan'!$U:$U,'Color detail'!AI$3))</f>
        <v>0</v>
      </c>
      <c r="AJ11" s="25">
        <f>+IF(AJ$3=0,0,COUNTIFS('2.Pro Plan'!$K:$K,'Color detail'!$E11,'2.Pro Plan'!$N:$N,'Color detail'!$F11,'2.Pro Plan'!$U:$U,'Color detail'!AJ$3))</f>
        <v>0</v>
      </c>
      <c r="AK11" s="25">
        <f>+IF(AK$3=0,0,COUNTIFS('2.Pro Plan'!$K:$K,'Color detail'!$E11,'2.Pro Plan'!$N:$N,'Color detail'!$F11,'2.Pro Plan'!$U:$U,'Color detail'!AK$3))</f>
        <v>0</v>
      </c>
      <c r="AL11" s="25">
        <f>+IF(AL$3=0,0,COUNTIFS('2.Pro Plan'!$K:$K,'Color detail'!$E11,'2.Pro Plan'!$N:$N,'Color detail'!$F11,'2.Pro Plan'!$U:$U,'Color detail'!AL$3))</f>
        <v>0</v>
      </c>
      <c r="AM11" s="25">
        <f>+IF(AM$3=0,0,COUNTIFS('2.Pro Plan'!$K:$K,'Color detail'!$E11,'2.Pro Plan'!$N:$N,'Color detail'!$F11,'2.Pro Plan'!$U:$U,'Color detail'!AM$3))</f>
        <v>0</v>
      </c>
      <c r="AN11" s="25">
        <f>+IF(AN$3=0,0,COUNTIFS('2.Pro Plan'!$K:$K,'Color detail'!$E11,'2.Pro Plan'!$N:$N,'Color detail'!$F11,'2.Pro Plan'!$U:$U,'Color detail'!AN$3))</f>
        <v>0</v>
      </c>
      <c r="AO11" s="25">
        <f>+IF(AO$3=0,0,COUNTIFS('2.Pro Plan'!$K:$K,'Color detail'!$E11,'2.Pro Plan'!$N:$N,'Color detail'!$F11,'2.Pro Plan'!$U:$U,'Color detail'!AO$3))</f>
        <v>0</v>
      </c>
      <c r="AP11" s="25">
        <f>+IF(AP$3=0,0,COUNTIFS('2.Pro Plan'!$K:$K,'Color detail'!$E11,'2.Pro Plan'!$N:$N,'Color detail'!$F11,'2.Pro Plan'!$U:$U,'Color detail'!AP$3))</f>
        <v>0</v>
      </c>
      <c r="AQ11" s="25">
        <f>+IF(AQ$3=0,0,COUNTIFS('2.Pro Plan'!$K:$K,'Color detail'!$E11,'2.Pro Plan'!$N:$N,'Color detail'!$F11,'2.Pro Plan'!$U:$U,'Color detail'!AQ$3))</f>
        <v>0</v>
      </c>
      <c r="AR11" s="25">
        <f>+IF(AR$3=0,0,COUNTIFS('2.Pro Plan'!$K:$K,'Color detail'!$E11,'2.Pro Plan'!$N:$N,'Color detail'!$F11,'2.Pro Plan'!$U:$U,'Color detail'!AR$3))</f>
        <v>0</v>
      </c>
      <c r="AS11" s="25">
        <f t="shared" si="5"/>
        <v>0</v>
      </c>
    </row>
    <row r="12" spans="1:47">
      <c r="B12" s="25">
        <f t="shared" si="2"/>
        <v>6</v>
      </c>
      <c r="C12" s="25" t="str">
        <f t="shared" si="3"/>
        <v>LB576</v>
      </c>
      <c r="E12" s="25" t="str">
        <v>LB</v>
      </c>
      <c r="F12" s="25">
        <v>576</v>
      </c>
      <c r="H12" s="25">
        <f t="shared" si="6"/>
        <v>0</v>
      </c>
      <c r="I12" s="25">
        <f>+IF(C12=0,0,SUMIF('Color FC'!$F:$F,'Color detail'!$C12,'Color FC'!H:H))</f>
        <v>0</v>
      </c>
      <c r="J12" s="25">
        <f>+IF(E12=0,0,SUMIF('Color FC'!$F:$F,'Color detail'!$C12,'Color FC'!I:I))</f>
        <v>0</v>
      </c>
      <c r="K12" s="25">
        <f>+IF(F12=0,0,SUMIF('Color FC'!$F:$F,'Color detail'!$C12,'Color FC'!J:J))</f>
        <v>0</v>
      </c>
      <c r="M12" s="267"/>
      <c r="N12" s="267"/>
      <c r="O12" s="147">
        <f t="shared" si="4"/>
        <v>0</v>
      </c>
      <c r="Q12" s="25">
        <f>+IF(Q$3=0,0,COUNTIFS('2.Pro Plan'!$K:$K,'Color detail'!$E12,'2.Pro Plan'!$N:$N,'Color detail'!$F12,'2.Pro Plan'!$U:$U,'Color detail'!Q$3))</f>
        <v>0</v>
      </c>
      <c r="R12" s="25">
        <f>+IF(R$3=0,0,COUNTIFS('2.Pro Plan'!$K:$K,'Color detail'!$E12,'2.Pro Plan'!$N:$N,'Color detail'!$F12,'2.Pro Plan'!$U:$U,'Color detail'!R$3))</f>
        <v>0</v>
      </c>
      <c r="S12" s="25">
        <f>+IF(S$3=0,0,COUNTIFS('2.Pro Plan'!$K:$K,'Color detail'!$E12,'2.Pro Plan'!$N:$N,'Color detail'!$F12,'2.Pro Plan'!$U:$U,'Color detail'!S$3))</f>
        <v>0</v>
      </c>
      <c r="T12" s="25">
        <f>+IF(T$3=0,0,COUNTIFS('2.Pro Plan'!$K:$K,'Color detail'!$E12,'2.Pro Plan'!$N:$N,'Color detail'!$F12,'2.Pro Plan'!$U:$U,'Color detail'!T$3))</f>
        <v>0</v>
      </c>
      <c r="U12" s="25">
        <f>+IF(U$3=0,0,COUNTIFS('2.Pro Plan'!$K:$K,'Color detail'!$E12,'2.Pro Plan'!$N:$N,'Color detail'!$F12,'2.Pro Plan'!$U:$U,'Color detail'!U$3))</f>
        <v>0</v>
      </c>
      <c r="V12" s="25">
        <f>+IF(V$3=0,0,COUNTIFS('2.Pro Plan'!$K:$K,'Color detail'!$E12,'2.Pro Plan'!$N:$N,'Color detail'!$F12,'2.Pro Plan'!$U:$U,'Color detail'!V$3))</f>
        <v>0</v>
      </c>
      <c r="W12" s="25">
        <f>+IF(W$3=0,0,COUNTIFS('2.Pro Plan'!$K:$K,'Color detail'!$E12,'2.Pro Plan'!$N:$N,'Color detail'!$F12,'2.Pro Plan'!$U:$U,'Color detail'!W$3))</f>
        <v>0</v>
      </c>
      <c r="X12" s="25">
        <f>+IF(X$3=0,0,COUNTIFS('2.Pro Plan'!$K:$K,'Color detail'!$E12,'2.Pro Plan'!$N:$N,'Color detail'!$F12,'2.Pro Plan'!$U:$U,'Color detail'!X$3))</f>
        <v>0</v>
      </c>
      <c r="Y12" s="25">
        <f>+IF(Y$3=0,0,COUNTIFS('2.Pro Plan'!$K:$K,'Color detail'!$E12,'2.Pro Plan'!$N:$N,'Color detail'!$F12,'2.Pro Plan'!$U:$U,'Color detail'!Y$3))</f>
        <v>0</v>
      </c>
      <c r="Z12" s="25">
        <f>+IF(Z$3=0,0,COUNTIFS('2.Pro Plan'!$K:$K,'Color detail'!$E12,'2.Pro Plan'!$N:$N,'Color detail'!$F12,'2.Pro Plan'!$U:$U,'Color detail'!Z$3))</f>
        <v>0</v>
      </c>
      <c r="AA12" s="25">
        <f>+IF(AA$3=0,0,COUNTIFS('2.Pro Plan'!$K:$K,'Color detail'!$E12,'2.Pro Plan'!$N:$N,'Color detail'!$F12,'2.Pro Plan'!$U:$U,'Color detail'!AA$3))</f>
        <v>0</v>
      </c>
      <c r="AB12" s="25">
        <f>+IF(AB$3=0,0,COUNTIFS('2.Pro Plan'!$K:$K,'Color detail'!$E12,'2.Pro Plan'!$N:$N,'Color detail'!$F12,'2.Pro Plan'!$U:$U,'Color detail'!AB$3))</f>
        <v>0</v>
      </c>
      <c r="AC12" s="25">
        <f>+IF(AC$3=0,0,COUNTIFS('2.Pro Plan'!$K:$K,'Color detail'!$E12,'2.Pro Plan'!$N:$N,'Color detail'!$F12,'2.Pro Plan'!$U:$U,'Color detail'!AC$3))</f>
        <v>0</v>
      </c>
      <c r="AD12" s="25">
        <f>+IF(AD$3=0,0,COUNTIFS('2.Pro Plan'!$K:$K,'Color detail'!$E12,'2.Pro Plan'!$N:$N,'Color detail'!$F12,'2.Pro Plan'!$U:$U,'Color detail'!AD$3))</f>
        <v>0</v>
      </c>
      <c r="AE12" s="25">
        <f>+IF(AE$3=0,0,COUNTIFS('2.Pro Plan'!$K:$K,'Color detail'!$E12,'2.Pro Plan'!$N:$N,'Color detail'!$F12,'2.Pro Plan'!$U:$U,'Color detail'!AE$3))</f>
        <v>0</v>
      </c>
      <c r="AF12" s="25">
        <f>+IF(AF$3=0,0,COUNTIFS('2.Pro Plan'!$K:$K,'Color detail'!$E12,'2.Pro Plan'!$N:$N,'Color detail'!$F12,'2.Pro Plan'!$U:$U,'Color detail'!AF$3))</f>
        <v>0</v>
      </c>
      <c r="AG12" s="25">
        <f>+IF(AG$3=0,0,COUNTIFS('2.Pro Plan'!$K:$K,'Color detail'!$E12,'2.Pro Plan'!$N:$N,'Color detail'!$F12,'2.Pro Plan'!$U:$U,'Color detail'!AG$3))</f>
        <v>0</v>
      </c>
      <c r="AH12" s="25">
        <f>+IF(AH$3=0,0,COUNTIFS('2.Pro Plan'!$K:$K,'Color detail'!$E12,'2.Pro Plan'!$N:$N,'Color detail'!$F12,'2.Pro Plan'!$U:$U,'Color detail'!AH$3))</f>
        <v>0</v>
      </c>
      <c r="AI12" s="25">
        <f>+IF(AI$3=0,0,COUNTIFS('2.Pro Plan'!$K:$K,'Color detail'!$E12,'2.Pro Plan'!$N:$N,'Color detail'!$F12,'2.Pro Plan'!$U:$U,'Color detail'!AI$3))</f>
        <v>0</v>
      </c>
      <c r="AJ12" s="25">
        <f>+IF(AJ$3=0,0,COUNTIFS('2.Pro Plan'!$K:$K,'Color detail'!$E12,'2.Pro Plan'!$N:$N,'Color detail'!$F12,'2.Pro Plan'!$U:$U,'Color detail'!AJ$3))</f>
        <v>0</v>
      </c>
      <c r="AK12" s="25">
        <f>+IF(AK$3=0,0,COUNTIFS('2.Pro Plan'!$K:$K,'Color detail'!$E12,'2.Pro Plan'!$N:$N,'Color detail'!$F12,'2.Pro Plan'!$U:$U,'Color detail'!AK$3))</f>
        <v>0</v>
      </c>
      <c r="AL12" s="25">
        <f>+IF(AL$3=0,0,COUNTIFS('2.Pro Plan'!$K:$K,'Color detail'!$E12,'2.Pro Plan'!$N:$N,'Color detail'!$F12,'2.Pro Plan'!$U:$U,'Color detail'!AL$3))</f>
        <v>0</v>
      </c>
      <c r="AM12" s="25">
        <f>+IF(AM$3=0,0,COUNTIFS('2.Pro Plan'!$K:$K,'Color detail'!$E12,'2.Pro Plan'!$N:$N,'Color detail'!$F12,'2.Pro Plan'!$U:$U,'Color detail'!AM$3))</f>
        <v>0</v>
      </c>
      <c r="AN12" s="25">
        <f>+IF(AN$3=0,0,COUNTIFS('2.Pro Plan'!$K:$K,'Color detail'!$E12,'2.Pro Plan'!$N:$N,'Color detail'!$F12,'2.Pro Plan'!$U:$U,'Color detail'!AN$3))</f>
        <v>0</v>
      </c>
      <c r="AO12" s="25">
        <f>+IF(AO$3=0,0,COUNTIFS('2.Pro Plan'!$K:$K,'Color detail'!$E12,'2.Pro Plan'!$N:$N,'Color detail'!$F12,'2.Pro Plan'!$U:$U,'Color detail'!AO$3))</f>
        <v>0</v>
      </c>
      <c r="AP12" s="25">
        <f>+IF(AP$3=0,0,COUNTIFS('2.Pro Plan'!$K:$K,'Color detail'!$E12,'2.Pro Plan'!$N:$N,'Color detail'!$F12,'2.Pro Plan'!$U:$U,'Color detail'!AP$3))</f>
        <v>0</v>
      </c>
      <c r="AQ12" s="25">
        <f>+IF(AQ$3=0,0,COUNTIFS('2.Pro Plan'!$K:$K,'Color detail'!$E12,'2.Pro Plan'!$N:$N,'Color detail'!$F12,'2.Pro Plan'!$U:$U,'Color detail'!AQ$3))</f>
        <v>0</v>
      </c>
      <c r="AR12" s="25">
        <f>+IF(AR$3=0,0,COUNTIFS('2.Pro Plan'!$K:$K,'Color detail'!$E12,'2.Pro Plan'!$N:$N,'Color detail'!$F12,'2.Pro Plan'!$U:$U,'Color detail'!AR$3))</f>
        <v>0</v>
      </c>
      <c r="AS12" s="25">
        <f t="shared" si="5"/>
        <v>0</v>
      </c>
    </row>
    <row r="13" spans="1:47">
      <c r="B13" s="25">
        <f t="shared" si="2"/>
        <v>7</v>
      </c>
      <c r="C13" s="25" t="str">
        <f t="shared" si="3"/>
        <v>LB089</v>
      </c>
      <c r="E13" s="25" t="str">
        <v>LB</v>
      </c>
      <c r="F13" s="25" t="str">
        <v>089</v>
      </c>
      <c r="H13" s="25">
        <f t="shared" si="6"/>
        <v>0</v>
      </c>
      <c r="I13" s="25">
        <f>+IF(C13=0,0,SUMIF('Color FC'!$F:$F,'Color detail'!$C13,'Color FC'!H:H))</f>
        <v>0</v>
      </c>
      <c r="J13" s="25">
        <f>+IF(E13=0,0,SUMIF('Color FC'!$F:$F,'Color detail'!$C13,'Color FC'!I:I))</f>
        <v>0</v>
      </c>
      <c r="K13" s="25">
        <f>+IF(F13=0,0,SUMIF('Color FC'!$F:$F,'Color detail'!$C13,'Color FC'!J:J))</f>
        <v>0</v>
      </c>
      <c r="M13" s="267"/>
      <c r="N13" s="267"/>
      <c r="O13" s="147">
        <f t="shared" si="4"/>
        <v>0</v>
      </c>
      <c r="Q13" s="25">
        <f>+IF(Q$3=0,0,COUNTIFS('2.Pro Plan'!$K:$K,'Color detail'!$E13,'2.Pro Plan'!$N:$N,'Color detail'!$F13,'2.Pro Plan'!$U:$U,'Color detail'!Q$3))</f>
        <v>0</v>
      </c>
      <c r="R13" s="25">
        <f>+IF(R$3=0,0,COUNTIFS('2.Pro Plan'!$K:$K,'Color detail'!$E13,'2.Pro Plan'!$N:$N,'Color detail'!$F13,'2.Pro Plan'!$U:$U,'Color detail'!R$3))</f>
        <v>0</v>
      </c>
      <c r="S13" s="25">
        <f>+IF(S$3=0,0,COUNTIFS('2.Pro Plan'!$K:$K,'Color detail'!$E13,'2.Pro Plan'!$N:$N,'Color detail'!$F13,'2.Pro Plan'!$U:$U,'Color detail'!S$3))</f>
        <v>0</v>
      </c>
      <c r="T13" s="25">
        <f>+IF(T$3=0,0,COUNTIFS('2.Pro Plan'!$K:$K,'Color detail'!$E13,'2.Pro Plan'!$N:$N,'Color detail'!$F13,'2.Pro Plan'!$U:$U,'Color detail'!T$3))</f>
        <v>0</v>
      </c>
      <c r="U13" s="25">
        <f>+IF(U$3=0,0,COUNTIFS('2.Pro Plan'!$K:$K,'Color detail'!$E13,'2.Pro Plan'!$N:$N,'Color detail'!$F13,'2.Pro Plan'!$U:$U,'Color detail'!U$3))</f>
        <v>0</v>
      </c>
      <c r="V13" s="25">
        <f>+IF(V$3=0,0,COUNTIFS('2.Pro Plan'!$K:$K,'Color detail'!$E13,'2.Pro Plan'!$N:$N,'Color detail'!$F13,'2.Pro Plan'!$U:$U,'Color detail'!V$3))</f>
        <v>0</v>
      </c>
      <c r="W13" s="25">
        <f>+IF(W$3=0,0,COUNTIFS('2.Pro Plan'!$K:$K,'Color detail'!$E13,'2.Pro Plan'!$N:$N,'Color detail'!$F13,'2.Pro Plan'!$U:$U,'Color detail'!W$3))</f>
        <v>0</v>
      </c>
      <c r="X13" s="25">
        <f>+IF(X$3=0,0,COUNTIFS('2.Pro Plan'!$K:$K,'Color detail'!$E13,'2.Pro Plan'!$N:$N,'Color detail'!$F13,'2.Pro Plan'!$U:$U,'Color detail'!X$3))</f>
        <v>0</v>
      </c>
      <c r="Y13" s="25">
        <f>+IF(Y$3=0,0,COUNTIFS('2.Pro Plan'!$K:$K,'Color detail'!$E13,'2.Pro Plan'!$N:$N,'Color detail'!$F13,'2.Pro Plan'!$U:$U,'Color detail'!Y$3))</f>
        <v>0</v>
      </c>
      <c r="Z13" s="25">
        <f>+IF(Z$3=0,0,COUNTIFS('2.Pro Plan'!$K:$K,'Color detail'!$E13,'2.Pro Plan'!$N:$N,'Color detail'!$F13,'2.Pro Plan'!$U:$U,'Color detail'!Z$3))</f>
        <v>0</v>
      </c>
      <c r="AA13" s="25">
        <f>+IF(AA$3=0,0,COUNTIFS('2.Pro Plan'!$K:$K,'Color detail'!$E13,'2.Pro Plan'!$N:$N,'Color detail'!$F13,'2.Pro Plan'!$U:$U,'Color detail'!AA$3))</f>
        <v>0</v>
      </c>
      <c r="AB13" s="25">
        <f>+IF(AB$3=0,0,COUNTIFS('2.Pro Plan'!$K:$K,'Color detail'!$E13,'2.Pro Plan'!$N:$N,'Color detail'!$F13,'2.Pro Plan'!$U:$U,'Color detail'!AB$3))</f>
        <v>0</v>
      </c>
      <c r="AC13" s="25">
        <f>+IF(AC$3=0,0,COUNTIFS('2.Pro Plan'!$K:$K,'Color detail'!$E13,'2.Pro Plan'!$N:$N,'Color detail'!$F13,'2.Pro Plan'!$U:$U,'Color detail'!AC$3))</f>
        <v>0</v>
      </c>
      <c r="AD13" s="25">
        <f>+IF(AD$3=0,0,COUNTIFS('2.Pro Plan'!$K:$K,'Color detail'!$E13,'2.Pro Plan'!$N:$N,'Color detail'!$F13,'2.Pro Plan'!$U:$U,'Color detail'!AD$3))</f>
        <v>0</v>
      </c>
      <c r="AE13" s="25">
        <f>+IF(AE$3=0,0,COUNTIFS('2.Pro Plan'!$K:$K,'Color detail'!$E13,'2.Pro Plan'!$N:$N,'Color detail'!$F13,'2.Pro Plan'!$U:$U,'Color detail'!AE$3))</f>
        <v>0</v>
      </c>
      <c r="AF13" s="25">
        <f>+IF(AF$3=0,0,COUNTIFS('2.Pro Plan'!$K:$K,'Color detail'!$E13,'2.Pro Plan'!$N:$N,'Color detail'!$F13,'2.Pro Plan'!$U:$U,'Color detail'!AF$3))</f>
        <v>0</v>
      </c>
      <c r="AG13" s="25">
        <f>+IF(AG$3=0,0,COUNTIFS('2.Pro Plan'!$K:$K,'Color detail'!$E13,'2.Pro Plan'!$N:$N,'Color detail'!$F13,'2.Pro Plan'!$U:$U,'Color detail'!AG$3))</f>
        <v>0</v>
      </c>
      <c r="AH13" s="25">
        <f>+IF(AH$3=0,0,COUNTIFS('2.Pro Plan'!$K:$K,'Color detail'!$E13,'2.Pro Plan'!$N:$N,'Color detail'!$F13,'2.Pro Plan'!$U:$U,'Color detail'!AH$3))</f>
        <v>0</v>
      </c>
      <c r="AI13" s="25">
        <f>+IF(AI$3=0,0,COUNTIFS('2.Pro Plan'!$K:$K,'Color detail'!$E13,'2.Pro Plan'!$N:$N,'Color detail'!$F13,'2.Pro Plan'!$U:$U,'Color detail'!AI$3))</f>
        <v>0</v>
      </c>
      <c r="AJ13" s="25">
        <f>+IF(AJ$3=0,0,COUNTIFS('2.Pro Plan'!$K:$K,'Color detail'!$E13,'2.Pro Plan'!$N:$N,'Color detail'!$F13,'2.Pro Plan'!$U:$U,'Color detail'!AJ$3))</f>
        <v>0</v>
      </c>
      <c r="AK13" s="25">
        <f>+IF(AK$3=0,0,COUNTIFS('2.Pro Plan'!$K:$K,'Color detail'!$E13,'2.Pro Plan'!$N:$N,'Color detail'!$F13,'2.Pro Plan'!$U:$U,'Color detail'!AK$3))</f>
        <v>0</v>
      </c>
      <c r="AL13" s="25">
        <f>+IF(AL$3=0,0,COUNTIFS('2.Pro Plan'!$K:$K,'Color detail'!$E13,'2.Pro Plan'!$N:$N,'Color detail'!$F13,'2.Pro Plan'!$U:$U,'Color detail'!AL$3))</f>
        <v>0</v>
      </c>
      <c r="AM13" s="25">
        <f>+IF(AM$3=0,0,COUNTIFS('2.Pro Plan'!$K:$K,'Color detail'!$E13,'2.Pro Plan'!$N:$N,'Color detail'!$F13,'2.Pro Plan'!$U:$U,'Color detail'!AM$3))</f>
        <v>0</v>
      </c>
      <c r="AN13" s="25">
        <f>+IF(AN$3=0,0,COUNTIFS('2.Pro Plan'!$K:$K,'Color detail'!$E13,'2.Pro Plan'!$N:$N,'Color detail'!$F13,'2.Pro Plan'!$U:$U,'Color detail'!AN$3))</f>
        <v>0</v>
      </c>
      <c r="AO13" s="25">
        <f>+IF(AO$3=0,0,COUNTIFS('2.Pro Plan'!$K:$K,'Color detail'!$E13,'2.Pro Plan'!$N:$N,'Color detail'!$F13,'2.Pro Plan'!$U:$U,'Color detail'!AO$3))</f>
        <v>0</v>
      </c>
      <c r="AP13" s="25">
        <f>+IF(AP$3=0,0,COUNTIFS('2.Pro Plan'!$K:$K,'Color detail'!$E13,'2.Pro Plan'!$N:$N,'Color detail'!$F13,'2.Pro Plan'!$U:$U,'Color detail'!AP$3))</f>
        <v>0</v>
      </c>
      <c r="AQ13" s="25">
        <f>+IF(AQ$3=0,0,COUNTIFS('2.Pro Plan'!$K:$K,'Color detail'!$E13,'2.Pro Plan'!$N:$N,'Color detail'!$F13,'2.Pro Plan'!$U:$U,'Color detail'!AQ$3))</f>
        <v>0</v>
      </c>
      <c r="AR13" s="25">
        <f>+IF(AR$3=0,0,COUNTIFS('2.Pro Plan'!$K:$K,'Color detail'!$E13,'2.Pro Plan'!$N:$N,'Color detail'!$F13,'2.Pro Plan'!$U:$U,'Color detail'!AR$3))</f>
        <v>0</v>
      </c>
      <c r="AS13" s="25">
        <f t="shared" si="5"/>
        <v>0</v>
      </c>
    </row>
    <row r="14" spans="1:47">
      <c r="B14" s="25">
        <f t="shared" si="2"/>
        <v>8</v>
      </c>
      <c r="C14" s="25" t="str">
        <f t="shared" si="3"/>
        <v>LB601</v>
      </c>
      <c r="E14" s="25" t="str">
        <v>LB</v>
      </c>
      <c r="F14" s="25">
        <v>601</v>
      </c>
      <c r="H14" s="25">
        <f t="shared" si="6"/>
        <v>0</v>
      </c>
      <c r="I14" s="25">
        <f>+IF(C14=0,0,SUMIF('Color FC'!$F:$F,'Color detail'!$C14,'Color FC'!H:H))</f>
        <v>0</v>
      </c>
      <c r="J14" s="25">
        <f>+IF(E14=0,0,SUMIF('Color FC'!$F:$F,'Color detail'!$C14,'Color FC'!I:I))</f>
        <v>0</v>
      </c>
      <c r="K14" s="25">
        <f>+IF(F14=0,0,SUMIF('Color FC'!$F:$F,'Color detail'!$C14,'Color FC'!J:J))</f>
        <v>0</v>
      </c>
      <c r="M14" s="267"/>
      <c r="N14" s="267"/>
      <c r="O14" s="147">
        <f t="shared" si="4"/>
        <v>0</v>
      </c>
      <c r="Q14" s="25">
        <f>+IF(Q$3=0,0,COUNTIFS('2.Pro Plan'!$K:$K,'Color detail'!$E14,'2.Pro Plan'!$N:$N,'Color detail'!$F14,'2.Pro Plan'!$U:$U,'Color detail'!Q$3))</f>
        <v>0</v>
      </c>
      <c r="R14" s="25">
        <f>+IF(R$3=0,0,COUNTIFS('2.Pro Plan'!$K:$K,'Color detail'!$E14,'2.Pro Plan'!$N:$N,'Color detail'!$F14,'2.Pro Plan'!$U:$U,'Color detail'!R$3))</f>
        <v>0</v>
      </c>
      <c r="S14" s="25">
        <f>+IF(S$3=0,0,COUNTIFS('2.Pro Plan'!$K:$K,'Color detail'!$E14,'2.Pro Plan'!$N:$N,'Color detail'!$F14,'2.Pro Plan'!$U:$U,'Color detail'!S$3))</f>
        <v>0</v>
      </c>
      <c r="T14" s="25">
        <f>+IF(T$3=0,0,COUNTIFS('2.Pro Plan'!$K:$K,'Color detail'!$E14,'2.Pro Plan'!$N:$N,'Color detail'!$F14,'2.Pro Plan'!$U:$U,'Color detail'!T$3))</f>
        <v>0</v>
      </c>
      <c r="U14" s="25">
        <f>+IF(U$3=0,0,COUNTIFS('2.Pro Plan'!$K:$K,'Color detail'!$E14,'2.Pro Plan'!$N:$N,'Color detail'!$F14,'2.Pro Plan'!$U:$U,'Color detail'!U$3))</f>
        <v>0</v>
      </c>
      <c r="V14" s="25">
        <f>+IF(V$3=0,0,COUNTIFS('2.Pro Plan'!$K:$K,'Color detail'!$E14,'2.Pro Plan'!$N:$N,'Color detail'!$F14,'2.Pro Plan'!$U:$U,'Color detail'!V$3))</f>
        <v>0</v>
      </c>
      <c r="W14" s="25">
        <f>+IF(W$3=0,0,COUNTIFS('2.Pro Plan'!$K:$K,'Color detail'!$E14,'2.Pro Plan'!$N:$N,'Color detail'!$F14,'2.Pro Plan'!$U:$U,'Color detail'!W$3))</f>
        <v>0</v>
      </c>
      <c r="X14" s="25">
        <f>+IF(X$3=0,0,COUNTIFS('2.Pro Plan'!$K:$K,'Color detail'!$E14,'2.Pro Plan'!$N:$N,'Color detail'!$F14,'2.Pro Plan'!$U:$U,'Color detail'!X$3))</f>
        <v>0</v>
      </c>
      <c r="Y14" s="25">
        <f>+IF(Y$3=0,0,COUNTIFS('2.Pro Plan'!$K:$K,'Color detail'!$E14,'2.Pro Plan'!$N:$N,'Color detail'!$F14,'2.Pro Plan'!$U:$U,'Color detail'!Y$3))</f>
        <v>0</v>
      </c>
      <c r="Z14" s="25">
        <f>+IF(Z$3=0,0,COUNTIFS('2.Pro Plan'!$K:$K,'Color detail'!$E14,'2.Pro Plan'!$N:$N,'Color detail'!$F14,'2.Pro Plan'!$U:$U,'Color detail'!Z$3))</f>
        <v>0</v>
      </c>
      <c r="AA14" s="25">
        <f>+IF(AA$3=0,0,COUNTIFS('2.Pro Plan'!$K:$K,'Color detail'!$E14,'2.Pro Plan'!$N:$N,'Color detail'!$F14,'2.Pro Plan'!$U:$U,'Color detail'!AA$3))</f>
        <v>0</v>
      </c>
      <c r="AB14" s="25">
        <f>+IF(AB$3=0,0,COUNTIFS('2.Pro Plan'!$K:$K,'Color detail'!$E14,'2.Pro Plan'!$N:$N,'Color detail'!$F14,'2.Pro Plan'!$U:$U,'Color detail'!AB$3))</f>
        <v>0</v>
      </c>
      <c r="AC14" s="25">
        <f>+IF(AC$3=0,0,COUNTIFS('2.Pro Plan'!$K:$K,'Color detail'!$E14,'2.Pro Plan'!$N:$N,'Color detail'!$F14,'2.Pro Plan'!$U:$U,'Color detail'!AC$3))</f>
        <v>0</v>
      </c>
      <c r="AD14" s="25">
        <f>+IF(AD$3=0,0,COUNTIFS('2.Pro Plan'!$K:$K,'Color detail'!$E14,'2.Pro Plan'!$N:$N,'Color detail'!$F14,'2.Pro Plan'!$U:$U,'Color detail'!AD$3))</f>
        <v>0</v>
      </c>
      <c r="AE14" s="25">
        <f>+IF(AE$3=0,0,COUNTIFS('2.Pro Plan'!$K:$K,'Color detail'!$E14,'2.Pro Plan'!$N:$N,'Color detail'!$F14,'2.Pro Plan'!$U:$U,'Color detail'!AE$3))</f>
        <v>0</v>
      </c>
      <c r="AF14" s="25">
        <f>+IF(AF$3=0,0,COUNTIFS('2.Pro Plan'!$K:$K,'Color detail'!$E14,'2.Pro Plan'!$N:$N,'Color detail'!$F14,'2.Pro Plan'!$U:$U,'Color detail'!AF$3))</f>
        <v>0</v>
      </c>
      <c r="AG14" s="25">
        <f>+IF(AG$3=0,0,COUNTIFS('2.Pro Plan'!$K:$K,'Color detail'!$E14,'2.Pro Plan'!$N:$N,'Color detail'!$F14,'2.Pro Plan'!$U:$U,'Color detail'!AG$3))</f>
        <v>0</v>
      </c>
      <c r="AH14" s="25">
        <f>+IF(AH$3=0,0,COUNTIFS('2.Pro Plan'!$K:$K,'Color detail'!$E14,'2.Pro Plan'!$N:$N,'Color detail'!$F14,'2.Pro Plan'!$U:$U,'Color detail'!AH$3))</f>
        <v>0</v>
      </c>
      <c r="AI14" s="25">
        <f>+IF(AI$3=0,0,COUNTIFS('2.Pro Plan'!$K:$K,'Color detail'!$E14,'2.Pro Plan'!$N:$N,'Color detail'!$F14,'2.Pro Plan'!$U:$U,'Color detail'!AI$3))</f>
        <v>0</v>
      </c>
      <c r="AJ14" s="25">
        <f>+IF(AJ$3=0,0,COUNTIFS('2.Pro Plan'!$K:$K,'Color detail'!$E14,'2.Pro Plan'!$N:$N,'Color detail'!$F14,'2.Pro Plan'!$U:$U,'Color detail'!AJ$3))</f>
        <v>0</v>
      </c>
      <c r="AK14" s="25">
        <f>+IF(AK$3=0,0,COUNTIFS('2.Pro Plan'!$K:$K,'Color detail'!$E14,'2.Pro Plan'!$N:$N,'Color detail'!$F14,'2.Pro Plan'!$U:$U,'Color detail'!AK$3))</f>
        <v>0</v>
      </c>
      <c r="AL14" s="25">
        <f>+IF(AL$3=0,0,COUNTIFS('2.Pro Plan'!$K:$K,'Color detail'!$E14,'2.Pro Plan'!$N:$N,'Color detail'!$F14,'2.Pro Plan'!$U:$U,'Color detail'!AL$3))</f>
        <v>0</v>
      </c>
      <c r="AM14" s="25">
        <f>+IF(AM$3=0,0,COUNTIFS('2.Pro Plan'!$K:$K,'Color detail'!$E14,'2.Pro Plan'!$N:$N,'Color detail'!$F14,'2.Pro Plan'!$U:$U,'Color detail'!AM$3))</f>
        <v>0</v>
      </c>
      <c r="AN14" s="25">
        <f>+IF(AN$3=0,0,COUNTIFS('2.Pro Plan'!$K:$K,'Color detail'!$E14,'2.Pro Plan'!$N:$N,'Color detail'!$F14,'2.Pro Plan'!$U:$U,'Color detail'!AN$3))</f>
        <v>0</v>
      </c>
      <c r="AO14" s="25">
        <f>+IF(AO$3=0,0,COUNTIFS('2.Pro Plan'!$K:$K,'Color detail'!$E14,'2.Pro Plan'!$N:$N,'Color detail'!$F14,'2.Pro Plan'!$U:$U,'Color detail'!AO$3))</f>
        <v>0</v>
      </c>
      <c r="AP14" s="25">
        <f>+IF(AP$3=0,0,COUNTIFS('2.Pro Plan'!$K:$K,'Color detail'!$E14,'2.Pro Plan'!$N:$N,'Color detail'!$F14,'2.Pro Plan'!$U:$U,'Color detail'!AP$3))</f>
        <v>0</v>
      </c>
      <c r="AQ14" s="25">
        <f>+IF(AQ$3=0,0,COUNTIFS('2.Pro Plan'!$K:$K,'Color detail'!$E14,'2.Pro Plan'!$N:$N,'Color detail'!$F14,'2.Pro Plan'!$U:$U,'Color detail'!AQ$3))</f>
        <v>0</v>
      </c>
      <c r="AR14" s="25">
        <f>+IF(AR$3=0,0,COUNTIFS('2.Pro Plan'!$K:$K,'Color detail'!$E14,'2.Pro Plan'!$N:$N,'Color detail'!$F14,'2.Pro Plan'!$U:$U,'Color detail'!AR$3))</f>
        <v>0</v>
      </c>
      <c r="AS14" s="25">
        <f t="shared" si="5"/>
        <v>0</v>
      </c>
    </row>
    <row r="15" spans="1:47">
      <c r="B15" s="25">
        <f t="shared" si="2"/>
        <v>9</v>
      </c>
      <c r="C15" s="25" t="str">
        <f t="shared" ref="C15" si="9">+IF(E15=0,0,E15&amp;F15)</f>
        <v>KY218</v>
      </c>
      <c r="E15" s="25" t="str">
        <v>KY</v>
      </c>
      <c r="F15" s="25">
        <v>218</v>
      </c>
      <c r="H15" s="25">
        <f t="shared" ref="H15" si="10">+AS15</f>
        <v>0</v>
      </c>
      <c r="I15" s="25">
        <f>+IF(C15=0,0,SUMIF('Color FC'!$F:$F,'Color detail'!$C15,'Color FC'!H:H))</f>
        <v>0</v>
      </c>
      <c r="J15" s="25">
        <f>+IF(E15=0,0,SUMIF('Color FC'!$F:$F,'Color detail'!$C15,'Color FC'!I:I))</f>
        <v>0</v>
      </c>
      <c r="K15" s="25">
        <f>+IF(F15=0,0,SUMIF('Color FC'!$F:$F,'Color detail'!$C15,'Color FC'!J:J))</f>
        <v>0</v>
      </c>
      <c r="M15" s="267"/>
      <c r="N15" s="267"/>
      <c r="O15" s="147">
        <f t="shared" si="4"/>
        <v>0</v>
      </c>
      <c r="Q15" s="25">
        <f>+IF(Q$3=0,0,COUNTIFS('2.Pro Plan'!$K:$K,'Color detail'!$E15,'2.Pro Plan'!$N:$N,'Color detail'!$F15,'2.Pro Plan'!$U:$U,'Color detail'!Q$3))</f>
        <v>0</v>
      </c>
      <c r="R15" s="25">
        <f>+IF(R$3=0,0,COUNTIFS('2.Pro Plan'!$K:$K,'Color detail'!$E15,'2.Pro Plan'!$N:$N,'Color detail'!$F15,'2.Pro Plan'!$U:$U,'Color detail'!R$3))</f>
        <v>0</v>
      </c>
      <c r="S15" s="25">
        <f>+IF(S$3=0,0,COUNTIFS('2.Pro Plan'!$K:$K,'Color detail'!$E15,'2.Pro Plan'!$N:$N,'Color detail'!$F15,'2.Pro Plan'!$U:$U,'Color detail'!S$3))</f>
        <v>0</v>
      </c>
      <c r="T15" s="25">
        <f>+IF(T$3=0,0,COUNTIFS('2.Pro Plan'!$K:$K,'Color detail'!$E15,'2.Pro Plan'!$N:$N,'Color detail'!$F15,'2.Pro Plan'!$U:$U,'Color detail'!T$3))</f>
        <v>0</v>
      </c>
      <c r="U15" s="25">
        <f>+IF(U$3=0,0,COUNTIFS('2.Pro Plan'!$K:$K,'Color detail'!$E15,'2.Pro Plan'!$N:$N,'Color detail'!$F15,'2.Pro Plan'!$U:$U,'Color detail'!U$3))</f>
        <v>0</v>
      </c>
      <c r="V15" s="25">
        <f>+IF(V$3=0,0,COUNTIFS('2.Pro Plan'!$K:$K,'Color detail'!$E15,'2.Pro Plan'!$N:$N,'Color detail'!$F15,'2.Pro Plan'!$U:$U,'Color detail'!V$3))</f>
        <v>0</v>
      </c>
      <c r="W15" s="25">
        <f>+IF(W$3=0,0,COUNTIFS('2.Pro Plan'!$K:$K,'Color detail'!$E15,'2.Pro Plan'!$N:$N,'Color detail'!$F15,'2.Pro Plan'!$U:$U,'Color detail'!W$3))</f>
        <v>0</v>
      </c>
      <c r="X15" s="25">
        <f>+IF(X$3=0,0,COUNTIFS('2.Pro Plan'!$K:$K,'Color detail'!$E15,'2.Pro Plan'!$N:$N,'Color detail'!$F15,'2.Pro Plan'!$U:$U,'Color detail'!X$3))</f>
        <v>0</v>
      </c>
      <c r="Y15" s="25">
        <f>+IF(Y$3=0,0,COUNTIFS('2.Pro Plan'!$K:$K,'Color detail'!$E15,'2.Pro Plan'!$N:$N,'Color detail'!$F15,'2.Pro Plan'!$U:$U,'Color detail'!Y$3))</f>
        <v>0</v>
      </c>
      <c r="Z15" s="25">
        <f>+IF(Z$3=0,0,COUNTIFS('2.Pro Plan'!$K:$K,'Color detail'!$E15,'2.Pro Plan'!$N:$N,'Color detail'!$F15,'2.Pro Plan'!$U:$U,'Color detail'!Z$3))</f>
        <v>0</v>
      </c>
      <c r="AA15" s="25">
        <f>+IF(AA$3=0,0,COUNTIFS('2.Pro Plan'!$K:$K,'Color detail'!$E15,'2.Pro Plan'!$N:$N,'Color detail'!$F15,'2.Pro Plan'!$U:$U,'Color detail'!AA$3))</f>
        <v>0</v>
      </c>
      <c r="AB15" s="25">
        <f>+IF(AB$3=0,0,COUNTIFS('2.Pro Plan'!$K:$K,'Color detail'!$E15,'2.Pro Plan'!$N:$N,'Color detail'!$F15,'2.Pro Plan'!$U:$U,'Color detail'!AB$3))</f>
        <v>0</v>
      </c>
      <c r="AC15" s="25">
        <f>+IF(AC$3=0,0,COUNTIFS('2.Pro Plan'!$K:$K,'Color detail'!$E15,'2.Pro Plan'!$N:$N,'Color detail'!$F15,'2.Pro Plan'!$U:$U,'Color detail'!AC$3))</f>
        <v>0</v>
      </c>
      <c r="AD15" s="25">
        <f>+IF(AD$3=0,0,COUNTIFS('2.Pro Plan'!$K:$K,'Color detail'!$E15,'2.Pro Plan'!$N:$N,'Color detail'!$F15,'2.Pro Plan'!$U:$U,'Color detail'!AD$3))</f>
        <v>0</v>
      </c>
      <c r="AE15" s="25">
        <f>+IF(AE$3=0,0,COUNTIFS('2.Pro Plan'!$K:$K,'Color detail'!$E15,'2.Pro Plan'!$N:$N,'Color detail'!$F15,'2.Pro Plan'!$U:$U,'Color detail'!AE$3))</f>
        <v>0</v>
      </c>
      <c r="AF15" s="25">
        <f>+IF(AF$3=0,0,COUNTIFS('2.Pro Plan'!$K:$K,'Color detail'!$E15,'2.Pro Plan'!$N:$N,'Color detail'!$F15,'2.Pro Plan'!$U:$U,'Color detail'!AF$3))</f>
        <v>0</v>
      </c>
      <c r="AG15" s="25">
        <f>+IF(AG$3=0,0,COUNTIFS('2.Pro Plan'!$K:$K,'Color detail'!$E15,'2.Pro Plan'!$N:$N,'Color detail'!$F15,'2.Pro Plan'!$U:$U,'Color detail'!AG$3))</f>
        <v>0</v>
      </c>
      <c r="AH15" s="25">
        <f>+IF(AH$3=0,0,COUNTIFS('2.Pro Plan'!$K:$K,'Color detail'!$E15,'2.Pro Plan'!$N:$N,'Color detail'!$F15,'2.Pro Plan'!$U:$U,'Color detail'!AH$3))</f>
        <v>0</v>
      </c>
      <c r="AI15" s="25">
        <f>+IF(AI$3=0,0,COUNTIFS('2.Pro Plan'!$K:$K,'Color detail'!$E15,'2.Pro Plan'!$N:$N,'Color detail'!$F15,'2.Pro Plan'!$U:$U,'Color detail'!AI$3))</f>
        <v>0</v>
      </c>
      <c r="AJ15" s="25">
        <f>+IF(AJ$3=0,0,COUNTIFS('2.Pro Plan'!$K:$K,'Color detail'!$E15,'2.Pro Plan'!$N:$N,'Color detail'!$F15,'2.Pro Plan'!$U:$U,'Color detail'!AJ$3))</f>
        <v>0</v>
      </c>
      <c r="AK15" s="25">
        <f>+IF(AK$3=0,0,COUNTIFS('2.Pro Plan'!$K:$K,'Color detail'!$E15,'2.Pro Plan'!$N:$N,'Color detail'!$F15,'2.Pro Plan'!$U:$U,'Color detail'!AK$3))</f>
        <v>0</v>
      </c>
      <c r="AL15" s="25">
        <f>+IF(AL$3=0,0,COUNTIFS('2.Pro Plan'!$K:$K,'Color detail'!$E15,'2.Pro Plan'!$N:$N,'Color detail'!$F15,'2.Pro Plan'!$U:$U,'Color detail'!AL$3))</f>
        <v>0</v>
      </c>
      <c r="AM15" s="25">
        <f>+IF(AM$3=0,0,COUNTIFS('2.Pro Plan'!$K:$K,'Color detail'!$E15,'2.Pro Plan'!$N:$N,'Color detail'!$F15,'2.Pro Plan'!$U:$U,'Color detail'!AM$3))</f>
        <v>0</v>
      </c>
      <c r="AN15" s="25">
        <f>+IF(AN$3=0,0,COUNTIFS('2.Pro Plan'!$K:$K,'Color detail'!$E15,'2.Pro Plan'!$N:$N,'Color detail'!$F15,'2.Pro Plan'!$U:$U,'Color detail'!AN$3))</f>
        <v>0</v>
      </c>
      <c r="AO15" s="25">
        <f>+IF(AO$3=0,0,COUNTIFS('2.Pro Plan'!$K:$K,'Color detail'!$E15,'2.Pro Plan'!$N:$N,'Color detail'!$F15,'2.Pro Plan'!$U:$U,'Color detail'!AO$3))</f>
        <v>0</v>
      </c>
      <c r="AP15" s="25">
        <f>+IF(AP$3=0,0,COUNTIFS('2.Pro Plan'!$K:$K,'Color detail'!$E15,'2.Pro Plan'!$N:$N,'Color detail'!$F15,'2.Pro Plan'!$U:$U,'Color detail'!AP$3))</f>
        <v>0</v>
      </c>
      <c r="AQ15" s="25">
        <f>+IF(AQ$3=0,0,COUNTIFS('2.Pro Plan'!$K:$K,'Color detail'!$E15,'2.Pro Plan'!$N:$N,'Color detail'!$F15,'2.Pro Plan'!$U:$U,'Color detail'!AQ$3))</f>
        <v>0</v>
      </c>
      <c r="AR15" s="25">
        <f>+IF(AR$3=0,0,COUNTIFS('2.Pro Plan'!$K:$K,'Color detail'!$E15,'2.Pro Plan'!$N:$N,'Color detail'!$F15,'2.Pro Plan'!$U:$U,'Color detail'!AR$3))</f>
        <v>0</v>
      </c>
      <c r="AS15" s="25">
        <f t="shared" si="5"/>
        <v>0</v>
      </c>
    </row>
    <row r="16" spans="1:47">
      <c r="B16" s="25">
        <f t="shared" si="2"/>
        <v>10</v>
      </c>
      <c r="C16" s="25" t="str">
        <f t="shared" si="3"/>
        <v>KY4R0</v>
      </c>
      <c r="E16" s="25" t="str">
        <v>KY</v>
      </c>
      <c r="F16" s="779" t="str">
        <v>4R0</v>
      </c>
      <c r="H16" s="25">
        <f t="shared" si="6"/>
        <v>0</v>
      </c>
      <c r="I16" s="25">
        <f>+IF(C16=0,0,SUMIF('Color FC'!$F:$F,'Color detail'!$C16,'Color FC'!H:H))</f>
        <v>0</v>
      </c>
      <c r="J16" s="25">
        <f>+IF(E16=0,0,SUMIF('Color FC'!$F:$F,'Color detail'!$C16,'Color FC'!I:I))</f>
        <v>0</v>
      </c>
      <c r="K16" s="25">
        <f>+IF(F16=0,0,SUMIF('Color FC'!$F:$F,'Color detail'!$C16,'Color FC'!J:J))</f>
        <v>0</v>
      </c>
      <c r="M16" s="267"/>
      <c r="N16" s="267"/>
      <c r="O16" s="147">
        <f t="shared" si="4"/>
        <v>0</v>
      </c>
      <c r="Q16" s="25">
        <f>+IF(Q$3=0,0,COUNTIFS('2.Pro Plan'!$K:$K,'Color detail'!$E16,'2.Pro Plan'!$N:$N,'Color detail'!$F16,'2.Pro Plan'!$U:$U,'Color detail'!Q$3))</f>
        <v>0</v>
      </c>
      <c r="R16" s="25">
        <f>+IF(R$3=0,0,COUNTIFS('2.Pro Plan'!$K:$K,'Color detail'!$E16,'2.Pro Plan'!$N:$N,'Color detail'!$F16,'2.Pro Plan'!$U:$U,'Color detail'!R$3))</f>
        <v>0</v>
      </c>
      <c r="S16" s="25">
        <f>+IF(S$3=0,0,COUNTIFS('2.Pro Plan'!$K:$K,'Color detail'!$E16,'2.Pro Plan'!$N:$N,'Color detail'!$F16,'2.Pro Plan'!$U:$U,'Color detail'!S$3))</f>
        <v>0</v>
      </c>
      <c r="T16" s="25">
        <f>+IF(T$3=0,0,COUNTIFS('2.Pro Plan'!$K:$K,'Color detail'!$E16,'2.Pro Plan'!$N:$N,'Color detail'!$F16,'2.Pro Plan'!$U:$U,'Color detail'!T$3))</f>
        <v>0</v>
      </c>
      <c r="U16" s="25">
        <f>+IF(U$3=0,0,COUNTIFS('2.Pro Plan'!$K:$K,'Color detail'!$E16,'2.Pro Plan'!$N:$N,'Color detail'!$F16,'2.Pro Plan'!$U:$U,'Color detail'!U$3))</f>
        <v>0</v>
      </c>
      <c r="V16" s="25">
        <f>+IF(V$3=0,0,COUNTIFS('2.Pro Plan'!$K:$K,'Color detail'!$E16,'2.Pro Plan'!$N:$N,'Color detail'!$F16,'2.Pro Plan'!$U:$U,'Color detail'!V$3))</f>
        <v>0</v>
      </c>
      <c r="W16" s="25">
        <f>+IF(W$3=0,0,COUNTIFS('2.Pro Plan'!$K:$K,'Color detail'!$E16,'2.Pro Plan'!$N:$N,'Color detail'!$F16,'2.Pro Plan'!$U:$U,'Color detail'!W$3))</f>
        <v>0</v>
      </c>
      <c r="X16" s="25">
        <f>+IF(X$3=0,0,COUNTIFS('2.Pro Plan'!$K:$K,'Color detail'!$E16,'2.Pro Plan'!$N:$N,'Color detail'!$F16,'2.Pro Plan'!$U:$U,'Color detail'!X$3))</f>
        <v>0</v>
      </c>
      <c r="Y16" s="25">
        <f>+IF(Y$3=0,0,COUNTIFS('2.Pro Plan'!$K:$K,'Color detail'!$E16,'2.Pro Plan'!$N:$N,'Color detail'!$F16,'2.Pro Plan'!$U:$U,'Color detail'!Y$3))</f>
        <v>0</v>
      </c>
      <c r="Z16" s="25">
        <f>+IF(Z$3=0,0,COUNTIFS('2.Pro Plan'!$K:$K,'Color detail'!$E16,'2.Pro Plan'!$N:$N,'Color detail'!$F16,'2.Pro Plan'!$U:$U,'Color detail'!Z$3))</f>
        <v>0</v>
      </c>
      <c r="AA16" s="25">
        <f>+IF(AA$3=0,0,COUNTIFS('2.Pro Plan'!$K:$K,'Color detail'!$E16,'2.Pro Plan'!$N:$N,'Color detail'!$F16,'2.Pro Plan'!$U:$U,'Color detail'!AA$3))</f>
        <v>0</v>
      </c>
      <c r="AB16" s="25">
        <f>+IF(AB$3=0,0,COUNTIFS('2.Pro Plan'!$K:$K,'Color detail'!$E16,'2.Pro Plan'!$N:$N,'Color detail'!$F16,'2.Pro Plan'!$U:$U,'Color detail'!AB$3))</f>
        <v>0</v>
      </c>
      <c r="AC16" s="25">
        <f>+IF(AC$3=0,0,COUNTIFS('2.Pro Plan'!$K:$K,'Color detail'!$E16,'2.Pro Plan'!$N:$N,'Color detail'!$F16,'2.Pro Plan'!$U:$U,'Color detail'!AC$3))</f>
        <v>0</v>
      </c>
      <c r="AD16" s="25">
        <f>+IF(AD$3=0,0,COUNTIFS('2.Pro Plan'!$K:$K,'Color detail'!$E16,'2.Pro Plan'!$N:$N,'Color detail'!$F16,'2.Pro Plan'!$U:$U,'Color detail'!AD$3))</f>
        <v>0</v>
      </c>
      <c r="AE16" s="25">
        <f>+IF(AE$3=0,0,COUNTIFS('2.Pro Plan'!$K:$K,'Color detail'!$E16,'2.Pro Plan'!$N:$N,'Color detail'!$F16,'2.Pro Plan'!$U:$U,'Color detail'!AE$3))</f>
        <v>0</v>
      </c>
      <c r="AF16" s="25">
        <f>+IF(AF$3=0,0,COUNTIFS('2.Pro Plan'!$K:$K,'Color detail'!$E16,'2.Pro Plan'!$N:$N,'Color detail'!$F16,'2.Pro Plan'!$U:$U,'Color detail'!AF$3))</f>
        <v>0</v>
      </c>
      <c r="AG16" s="25">
        <f>+IF(AG$3=0,0,COUNTIFS('2.Pro Plan'!$K:$K,'Color detail'!$E16,'2.Pro Plan'!$N:$N,'Color detail'!$F16,'2.Pro Plan'!$U:$U,'Color detail'!AG$3))</f>
        <v>0</v>
      </c>
      <c r="AH16" s="25">
        <f>+IF(AH$3=0,0,COUNTIFS('2.Pro Plan'!$K:$K,'Color detail'!$E16,'2.Pro Plan'!$N:$N,'Color detail'!$F16,'2.Pro Plan'!$U:$U,'Color detail'!AH$3))</f>
        <v>0</v>
      </c>
      <c r="AI16" s="25">
        <f>+IF(AI$3=0,0,COUNTIFS('2.Pro Plan'!$K:$K,'Color detail'!$E16,'2.Pro Plan'!$N:$N,'Color detail'!$F16,'2.Pro Plan'!$U:$U,'Color detail'!AI$3))</f>
        <v>0</v>
      </c>
      <c r="AJ16" s="25">
        <f>+IF(AJ$3=0,0,COUNTIFS('2.Pro Plan'!$K:$K,'Color detail'!$E16,'2.Pro Plan'!$N:$N,'Color detail'!$F16,'2.Pro Plan'!$U:$U,'Color detail'!AJ$3))</f>
        <v>0</v>
      </c>
      <c r="AK16" s="25">
        <f>+IF(AK$3=0,0,COUNTIFS('2.Pro Plan'!$K:$K,'Color detail'!$E16,'2.Pro Plan'!$N:$N,'Color detail'!$F16,'2.Pro Plan'!$U:$U,'Color detail'!AK$3))</f>
        <v>0</v>
      </c>
      <c r="AL16" s="25">
        <f>+IF(AL$3=0,0,COUNTIFS('2.Pro Plan'!$K:$K,'Color detail'!$E16,'2.Pro Plan'!$N:$N,'Color detail'!$F16,'2.Pro Plan'!$U:$U,'Color detail'!AL$3))</f>
        <v>0</v>
      </c>
      <c r="AM16" s="25">
        <f>+IF(AM$3=0,0,COUNTIFS('2.Pro Plan'!$K:$K,'Color detail'!$E16,'2.Pro Plan'!$N:$N,'Color detail'!$F16,'2.Pro Plan'!$U:$U,'Color detail'!AM$3))</f>
        <v>0</v>
      </c>
      <c r="AN16" s="25">
        <f>+IF(AN$3=0,0,COUNTIFS('2.Pro Plan'!$K:$K,'Color detail'!$E16,'2.Pro Plan'!$N:$N,'Color detail'!$F16,'2.Pro Plan'!$U:$U,'Color detail'!AN$3))</f>
        <v>0</v>
      </c>
      <c r="AO16" s="25">
        <f>+IF(AO$3=0,0,COUNTIFS('2.Pro Plan'!$K:$K,'Color detail'!$E16,'2.Pro Plan'!$N:$N,'Color detail'!$F16,'2.Pro Plan'!$U:$U,'Color detail'!AO$3))</f>
        <v>0</v>
      </c>
      <c r="AP16" s="25">
        <f>+IF(AP$3=0,0,COUNTIFS('2.Pro Plan'!$K:$K,'Color detail'!$E16,'2.Pro Plan'!$N:$N,'Color detail'!$F16,'2.Pro Plan'!$U:$U,'Color detail'!AP$3))</f>
        <v>0</v>
      </c>
      <c r="AQ16" s="25">
        <f>+IF(AQ$3=0,0,COUNTIFS('2.Pro Plan'!$K:$K,'Color detail'!$E16,'2.Pro Plan'!$N:$N,'Color detail'!$F16,'2.Pro Plan'!$U:$U,'Color detail'!AQ$3))</f>
        <v>0</v>
      </c>
      <c r="AR16" s="25">
        <f>+IF(AR$3=0,0,COUNTIFS('2.Pro Plan'!$K:$K,'Color detail'!$E16,'2.Pro Plan'!$N:$N,'Color detail'!$F16,'2.Pro Plan'!$U:$U,'Color detail'!AR$3))</f>
        <v>0</v>
      </c>
      <c r="AS16" s="25">
        <f t="shared" si="5"/>
        <v>0</v>
      </c>
    </row>
    <row r="17" spans="2:45">
      <c r="B17" s="25">
        <f t="shared" si="2"/>
        <v>11</v>
      </c>
      <c r="C17" s="25" t="str">
        <f t="shared" si="3"/>
        <v>KY089</v>
      </c>
      <c r="E17" s="25" t="str">
        <v>KY</v>
      </c>
      <c r="F17" s="25" t="str">
        <v>089</v>
      </c>
      <c r="H17" s="25">
        <f t="shared" si="6"/>
        <v>0</v>
      </c>
      <c r="I17" s="25">
        <f>+IF(C17=0,0,SUMIF('Color FC'!$F:$F,'Color detail'!$C17,'Color FC'!H:H))</f>
        <v>0</v>
      </c>
      <c r="J17" s="25">
        <f>+IF(E17=0,0,SUMIF('Color FC'!$F:$F,'Color detail'!$C17,'Color FC'!I:I))</f>
        <v>0</v>
      </c>
      <c r="K17" s="25">
        <f>+IF(F17=0,0,SUMIF('Color FC'!$F:$F,'Color detail'!$C17,'Color FC'!J:J))</f>
        <v>0</v>
      </c>
      <c r="M17" s="267"/>
      <c r="N17" s="267"/>
      <c r="O17" s="147">
        <f t="shared" si="4"/>
        <v>0</v>
      </c>
      <c r="Q17" s="25">
        <f>+IF(Q$3=0,0,COUNTIFS('2.Pro Plan'!$K:$K,'Color detail'!$E17,'2.Pro Plan'!$N:$N,'Color detail'!$F17,'2.Pro Plan'!$U:$U,'Color detail'!Q$3))</f>
        <v>0</v>
      </c>
      <c r="R17" s="25">
        <f>+IF(R$3=0,0,COUNTIFS('2.Pro Plan'!$K:$K,'Color detail'!$E17,'2.Pro Plan'!$N:$N,'Color detail'!$F17,'2.Pro Plan'!$U:$U,'Color detail'!R$3))</f>
        <v>0</v>
      </c>
      <c r="S17" s="25">
        <f>+IF(S$3=0,0,COUNTIFS('2.Pro Plan'!$K:$K,'Color detail'!$E17,'2.Pro Plan'!$N:$N,'Color detail'!$F17,'2.Pro Plan'!$U:$U,'Color detail'!S$3))</f>
        <v>0</v>
      </c>
      <c r="T17" s="25">
        <f>+IF(T$3=0,0,COUNTIFS('2.Pro Plan'!$K:$K,'Color detail'!$E17,'2.Pro Plan'!$N:$N,'Color detail'!$F17,'2.Pro Plan'!$U:$U,'Color detail'!T$3))</f>
        <v>0</v>
      </c>
      <c r="U17" s="25">
        <f>+IF(U$3=0,0,COUNTIFS('2.Pro Plan'!$K:$K,'Color detail'!$E17,'2.Pro Plan'!$N:$N,'Color detail'!$F17,'2.Pro Plan'!$U:$U,'Color detail'!U$3))</f>
        <v>0</v>
      </c>
      <c r="V17" s="25">
        <f>+IF(V$3=0,0,COUNTIFS('2.Pro Plan'!$K:$K,'Color detail'!$E17,'2.Pro Plan'!$N:$N,'Color detail'!$F17,'2.Pro Plan'!$U:$U,'Color detail'!V$3))</f>
        <v>0</v>
      </c>
      <c r="W17" s="25">
        <f>+IF(W$3=0,0,COUNTIFS('2.Pro Plan'!$K:$K,'Color detail'!$E17,'2.Pro Plan'!$N:$N,'Color detail'!$F17,'2.Pro Plan'!$U:$U,'Color detail'!W$3))</f>
        <v>0</v>
      </c>
      <c r="X17" s="25">
        <f>+IF(X$3=0,0,COUNTIFS('2.Pro Plan'!$K:$K,'Color detail'!$E17,'2.Pro Plan'!$N:$N,'Color detail'!$F17,'2.Pro Plan'!$U:$U,'Color detail'!X$3))</f>
        <v>0</v>
      </c>
      <c r="Y17" s="25">
        <f>+IF(Y$3=0,0,COUNTIFS('2.Pro Plan'!$K:$K,'Color detail'!$E17,'2.Pro Plan'!$N:$N,'Color detail'!$F17,'2.Pro Plan'!$U:$U,'Color detail'!Y$3))</f>
        <v>0</v>
      </c>
      <c r="Z17" s="25">
        <f>+IF(Z$3=0,0,COUNTIFS('2.Pro Plan'!$K:$K,'Color detail'!$E17,'2.Pro Plan'!$N:$N,'Color detail'!$F17,'2.Pro Plan'!$U:$U,'Color detail'!Z$3))</f>
        <v>0</v>
      </c>
      <c r="AA17" s="25">
        <f>+IF(AA$3=0,0,COUNTIFS('2.Pro Plan'!$K:$K,'Color detail'!$E17,'2.Pro Plan'!$N:$N,'Color detail'!$F17,'2.Pro Plan'!$U:$U,'Color detail'!AA$3))</f>
        <v>0</v>
      </c>
      <c r="AB17" s="25">
        <f>+IF(AB$3=0,0,COUNTIFS('2.Pro Plan'!$K:$K,'Color detail'!$E17,'2.Pro Plan'!$N:$N,'Color detail'!$F17,'2.Pro Plan'!$U:$U,'Color detail'!AB$3))</f>
        <v>0</v>
      </c>
      <c r="AC17" s="25">
        <f>+IF(AC$3=0,0,COUNTIFS('2.Pro Plan'!$K:$K,'Color detail'!$E17,'2.Pro Plan'!$N:$N,'Color detail'!$F17,'2.Pro Plan'!$U:$U,'Color detail'!AC$3))</f>
        <v>0</v>
      </c>
      <c r="AD17" s="25">
        <f>+IF(AD$3=0,0,COUNTIFS('2.Pro Plan'!$K:$K,'Color detail'!$E17,'2.Pro Plan'!$N:$N,'Color detail'!$F17,'2.Pro Plan'!$U:$U,'Color detail'!AD$3))</f>
        <v>0</v>
      </c>
      <c r="AE17" s="25">
        <f>+IF(AE$3=0,0,COUNTIFS('2.Pro Plan'!$K:$K,'Color detail'!$E17,'2.Pro Plan'!$N:$N,'Color detail'!$F17,'2.Pro Plan'!$U:$U,'Color detail'!AE$3))</f>
        <v>0</v>
      </c>
      <c r="AF17" s="25">
        <f>+IF(AF$3=0,0,COUNTIFS('2.Pro Plan'!$K:$K,'Color detail'!$E17,'2.Pro Plan'!$N:$N,'Color detail'!$F17,'2.Pro Plan'!$U:$U,'Color detail'!AF$3))</f>
        <v>0</v>
      </c>
      <c r="AG17" s="25">
        <f>+IF(AG$3=0,0,COUNTIFS('2.Pro Plan'!$K:$K,'Color detail'!$E17,'2.Pro Plan'!$N:$N,'Color detail'!$F17,'2.Pro Plan'!$U:$U,'Color detail'!AG$3))</f>
        <v>0</v>
      </c>
      <c r="AH17" s="25">
        <f>+IF(AH$3=0,0,COUNTIFS('2.Pro Plan'!$K:$K,'Color detail'!$E17,'2.Pro Plan'!$N:$N,'Color detail'!$F17,'2.Pro Plan'!$U:$U,'Color detail'!AH$3))</f>
        <v>0</v>
      </c>
      <c r="AI17" s="25">
        <f>+IF(AI$3=0,0,COUNTIFS('2.Pro Plan'!$K:$K,'Color detail'!$E17,'2.Pro Plan'!$N:$N,'Color detail'!$F17,'2.Pro Plan'!$U:$U,'Color detail'!AI$3))</f>
        <v>0</v>
      </c>
      <c r="AJ17" s="25">
        <f>+IF(AJ$3=0,0,COUNTIFS('2.Pro Plan'!$K:$K,'Color detail'!$E17,'2.Pro Plan'!$N:$N,'Color detail'!$F17,'2.Pro Plan'!$U:$U,'Color detail'!AJ$3))</f>
        <v>0</v>
      </c>
      <c r="AK17" s="25">
        <f>+IF(AK$3=0,0,COUNTIFS('2.Pro Plan'!$K:$K,'Color detail'!$E17,'2.Pro Plan'!$N:$N,'Color detail'!$F17,'2.Pro Plan'!$U:$U,'Color detail'!AK$3))</f>
        <v>0</v>
      </c>
      <c r="AL17" s="25">
        <f>+IF(AL$3=0,0,COUNTIFS('2.Pro Plan'!$K:$K,'Color detail'!$E17,'2.Pro Plan'!$N:$N,'Color detail'!$F17,'2.Pro Plan'!$U:$U,'Color detail'!AL$3))</f>
        <v>0</v>
      </c>
      <c r="AM17" s="25">
        <f>+IF(AM$3=0,0,COUNTIFS('2.Pro Plan'!$K:$K,'Color detail'!$E17,'2.Pro Plan'!$N:$N,'Color detail'!$F17,'2.Pro Plan'!$U:$U,'Color detail'!AM$3))</f>
        <v>0</v>
      </c>
      <c r="AN17" s="25">
        <f>+IF(AN$3=0,0,COUNTIFS('2.Pro Plan'!$K:$K,'Color detail'!$E17,'2.Pro Plan'!$N:$N,'Color detail'!$F17,'2.Pro Plan'!$U:$U,'Color detail'!AN$3))</f>
        <v>0</v>
      </c>
      <c r="AO17" s="25">
        <f>+IF(AO$3=0,0,COUNTIFS('2.Pro Plan'!$K:$K,'Color detail'!$E17,'2.Pro Plan'!$N:$N,'Color detail'!$F17,'2.Pro Plan'!$U:$U,'Color detail'!AO$3))</f>
        <v>0</v>
      </c>
      <c r="AP17" s="25">
        <f>+IF(AP$3=0,0,COUNTIFS('2.Pro Plan'!$K:$K,'Color detail'!$E17,'2.Pro Plan'!$N:$N,'Color detail'!$F17,'2.Pro Plan'!$U:$U,'Color detail'!AP$3))</f>
        <v>0</v>
      </c>
      <c r="AQ17" s="25">
        <f>+IF(AQ$3=0,0,COUNTIFS('2.Pro Plan'!$K:$K,'Color detail'!$E17,'2.Pro Plan'!$N:$N,'Color detail'!$F17,'2.Pro Plan'!$U:$U,'Color detail'!AQ$3))</f>
        <v>0</v>
      </c>
      <c r="AR17" s="25">
        <f>+IF(AR$3=0,0,COUNTIFS('2.Pro Plan'!$K:$K,'Color detail'!$E17,'2.Pro Plan'!$N:$N,'Color detail'!$F17,'2.Pro Plan'!$U:$U,'Color detail'!AR$3))</f>
        <v>0</v>
      </c>
      <c r="AS17" s="25">
        <f t="shared" si="5"/>
        <v>0</v>
      </c>
    </row>
    <row r="18" spans="2:45">
      <c r="B18" s="25">
        <f t="shared" si="2"/>
        <v>12</v>
      </c>
      <c r="C18" s="25" t="str">
        <f t="shared" si="3"/>
        <v>KY040</v>
      </c>
      <c r="E18" s="25" t="str">
        <v>KY</v>
      </c>
      <c r="F18" s="25" t="str">
        <v>040</v>
      </c>
      <c r="H18" s="25">
        <f t="shared" si="6"/>
        <v>0</v>
      </c>
      <c r="I18" s="25">
        <f>+IF(C18=0,0,SUMIF('Color FC'!$F:$F,'Color detail'!$C18,'Color FC'!H:H))</f>
        <v>0</v>
      </c>
      <c r="J18" s="25">
        <f>+IF(E18=0,0,SUMIF('Color FC'!$F:$F,'Color detail'!$C18,'Color FC'!I:I))</f>
        <v>0</v>
      </c>
      <c r="K18" s="25">
        <f>+IF(F18=0,0,SUMIF('Color FC'!$F:$F,'Color detail'!$C18,'Color FC'!J:J))</f>
        <v>0</v>
      </c>
      <c r="M18" s="267"/>
      <c r="N18" s="267"/>
      <c r="O18" s="147">
        <f t="shared" si="4"/>
        <v>0</v>
      </c>
      <c r="Q18" s="25">
        <f>+IF(Q$3=0,0,COUNTIFS('2.Pro Plan'!$K:$K,'Color detail'!$E18,'2.Pro Plan'!$N:$N,'Color detail'!$F18,'2.Pro Plan'!$U:$U,'Color detail'!Q$3))</f>
        <v>0</v>
      </c>
      <c r="R18" s="25">
        <f>+IF(R$3=0,0,COUNTIFS('2.Pro Plan'!$K:$K,'Color detail'!$E18,'2.Pro Plan'!$N:$N,'Color detail'!$F18,'2.Pro Plan'!$U:$U,'Color detail'!R$3))</f>
        <v>0</v>
      </c>
      <c r="S18" s="25">
        <f>+IF(S$3=0,0,COUNTIFS('2.Pro Plan'!$K:$K,'Color detail'!$E18,'2.Pro Plan'!$N:$N,'Color detail'!$F18,'2.Pro Plan'!$U:$U,'Color detail'!S$3))</f>
        <v>0</v>
      </c>
      <c r="T18" s="25">
        <f>+IF(T$3=0,0,COUNTIFS('2.Pro Plan'!$K:$K,'Color detail'!$E18,'2.Pro Plan'!$N:$N,'Color detail'!$F18,'2.Pro Plan'!$U:$U,'Color detail'!T$3))</f>
        <v>0</v>
      </c>
      <c r="U18" s="25">
        <f>+IF(U$3=0,0,COUNTIFS('2.Pro Plan'!$K:$K,'Color detail'!$E18,'2.Pro Plan'!$N:$N,'Color detail'!$F18,'2.Pro Plan'!$U:$U,'Color detail'!U$3))</f>
        <v>0</v>
      </c>
      <c r="V18" s="25">
        <f>+IF(V$3=0,0,COUNTIFS('2.Pro Plan'!$K:$K,'Color detail'!$E18,'2.Pro Plan'!$N:$N,'Color detail'!$F18,'2.Pro Plan'!$U:$U,'Color detail'!V$3))</f>
        <v>0</v>
      </c>
      <c r="W18" s="25">
        <f>+IF(W$3=0,0,COUNTIFS('2.Pro Plan'!$K:$K,'Color detail'!$E18,'2.Pro Plan'!$N:$N,'Color detail'!$F18,'2.Pro Plan'!$U:$U,'Color detail'!W$3))</f>
        <v>0</v>
      </c>
      <c r="X18" s="25">
        <f>+IF(X$3=0,0,COUNTIFS('2.Pro Plan'!$K:$K,'Color detail'!$E18,'2.Pro Plan'!$N:$N,'Color detail'!$F18,'2.Pro Plan'!$U:$U,'Color detail'!X$3))</f>
        <v>0</v>
      </c>
      <c r="Y18" s="25">
        <f>+IF(Y$3=0,0,COUNTIFS('2.Pro Plan'!$K:$K,'Color detail'!$E18,'2.Pro Plan'!$N:$N,'Color detail'!$F18,'2.Pro Plan'!$U:$U,'Color detail'!Y$3))</f>
        <v>0</v>
      </c>
      <c r="Z18" s="25">
        <f>+IF(Z$3=0,0,COUNTIFS('2.Pro Plan'!$K:$K,'Color detail'!$E18,'2.Pro Plan'!$N:$N,'Color detail'!$F18,'2.Pro Plan'!$U:$U,'Color detail'!Z$3))</f>
        <v>0</v>
      </c>
      <c r="AA18" s="25">
        <f>+IF(AA$3=0,0,COUNTIFS('2.Pro Plan'!$K:$K,'Color detail'!$E18,'2.Pro Plan'!$N:$N,'Color detail'!$F18,'2.Pro Plan'!$U:$U,'Color detail'!AA$3))</f>
        <v>0</v>
      </c>
      <c r="AB18" s="25">
        <f>+IF(AB$3=0,0,COUNTIFS('2.Pro Plan'!$K:$K,'Color detail'!$E18,'2.Pro Plan'!$N:$N,'Color detail'!$F18,'2.Pro Plan'!$U:$U,'Color detail'!AB$3))</f>
        <v>0</v>
      </c>
      <c r="AC18" s="25">
        <f>+IF(AC$3=0,0,COUNTIFS('2.Pro Plan'!$K:$K,'Color detail'!$E18,'2.Pro Plan'!$N:$N,'Color detail'!$F18,'2.Pro Plan'!$U:$U,'Color detail'!AC$3))</f>
        <v>0</v>
      </c>
      <c r="AD18" s="25">
        <f>+IF(AD$3=0,0,COUNTIFS('2.Pro Plan'!$K:$K,'Color detail'!$E18,'2.Pro Plan'!$N:$N,'Color detail'!$F18,'2.Pro Plan'!$U:$U,'Color detail'!AD$3))</f>
        <v>0</v>
      </c>
      <c r="AE18" s="25">
        <f>+IF(AE$3=0,0,COUNTIFS('2.Pro Plan'!$K:$K,'Color detail'!$E18,'2.Pro Plan'!$N:$N,'Color detail'!$F18,'2.Pro Plan'!$U:$U,'Color detail'!AE$3))</f>
        <v>0</v>
      </c>
      <c r="AF18" s="25">
        <f>+IF(AF$3=0,0,COUNTIFS('2.Pro Plan'!$K:$K,'Color detail'!$E18,'2.Pro Plan'!$N:$N,'Color detail'!$F18,'2.Pro Plan'!$U:$U,'Color detail'!AF$3))</f>
        <v>0</v>
      </c>
      <c r="AG18" s="25">
        <f>+IF(AG$3=0,0,COUNTIFS('2.Pro Plan'!$K:$K,'Color detail'!$E18,'2.Pro Plan'!$N:$N,'Color detail'!$F18,'2.Pro Plan'!$U:$U,'Color detail'!AG$3))</f>
        <v>0</v>
      </c>
      <c r="AH18" s="25">
        <f>+IF(AH$3=0,0,COUNTIFS('2.Pro Plan'!$K:$K,'Color detail'!$E18,'2.Pro Plan'!$N:$N,'Color detail'!$F18,'2.Pro Plan'!$U:$U,'Color detail'!AH$3))</f>
        <v>0</v>
      </c>
      <c r="AI18" s="25">
        <f>+IF(AI$3=0,0,COUNTIFS('2.Pro Plan'!$K:$K,'Color detail'!$E18,'2.Pro Plan'!$N:$N,'Color detail'!$F18,'2.Pro Plan'!$U:$U,'Color detail'!AI$3))</f>
        <v>0</v>
      </c>
      <c r="AJ18" s="25">
        <f>+IF(AJ$3=0,0,COUNTIFS('2.Pro Plan'!$K:$K,'Color detail'!$E18,'2.Pro Plan'!$N:$N,'Color detail'!$F18,'2.Pro Plan'!$U:$U,'Color detail'!AJ$3))</f>
        <v>0</v>
      </c>
      <c r="AK18" s="25">
        <f>+IF(AK$3=0,0,COUNTIFS('2.Pro Plan'!$K:$K,'Color detail'!$E18,'2.Pro Plan'!$N:$N,'Color detail'!$F18,'2.Pro Plan'!$U:$U,'Color detail'!AK$3))</f>
        <v>0</v>
      </c>
      <c r="AL18" s="25">
        <f>+IF(AL$3=0,0,COUNTIFS('2.Pro Plan'!$K:$K,'Color detail'!$E18,'2.Pro Plan'!$N:$N,'Color detail'!$F18,'2.Pro Plan'!$U:$U,'Color detail'!AL$3))</f>
        <v>0</v>
      </c>
      <c r="AM18" s="25">
        <f>+IF(AM$3=0,0,COUNTIFS('2.Pro Plan'!$K:$K,'Color detail'!$E18,'2.Pro Plan'!$N:$N,'Color detail'!$F18,'2.Pro Plan'!$U:$U,'Color detail'!AM$3))</f>
        <v>0</v>
      </c>
      <c r="AN18" s="25">
        <f>+IF(AN$3=0,0,COUNTIFS('2.Pro Plan'!$K:$K,'Color detail'!$E18,'2.Pro Plan'!$N:$N,'Color detail'!$F18,'2.Pro Plan'!$U:$U,'Color detail'!AN$3))</f>
        <v>0</v>
      </c>
      <c r="AO18" s="25">
        <f>+IF(AO$3=0,0,COUNTIFS('2.Pro Plan'!$K:$K,'Color detail'!$E18,'2.Pro Plan'!$N:$N,'Color detail'!$F18,'2.Pro Plan'!$U:$U,'Color detail'!AO$3))</f>
        <v>0</v>
      </c>
      <c r="AP18" s="25">
        <f>+IF(AP$3=0,0,COUNTIFS('2.Pro Plan'!$K:$K,'Color detail'!$E18,'2.Pro Plan'!$N:$N,'Color detail'!$F18,'2.Pro Plan'!$U:$U,'Color detail'!AP$3))</f>
        <v>0</v>
      </c>
      <c r="AQ18" s="25">
        <f>+IF(AQ$3=0,0,COUNTIFS('2.Pro Plan'!$K:$K,'Color detail'!$E18,'2.Pro Plan'!$N:$N,'Color detail'!$F18,'2.Pro Plan'!$U:$U,'Color detail'!AQ$3))</f>
        <v>0</v>
      </c>
      <c r="AR18" s="25">
        <f>+IF(AR$3=0,0,COUNTIFS('2.Pro Plan'!$K:$K,'Color detail'!$E18,'2.Pro Plan'!$N:$N,'Color detail'!$F18,'2.Pro Plan'!$U:$U,'Color detail'!AR$3))</f>
        <v>0</v>
      </c>
      <c r="AS18" s="25">
        <f t="shared" si="5"/>
        <v>0</v>
      </c>
    </row>
    <row r="19" spans="2:45" ht="15.75" customHeight="1">
      <c r="B19" s="25">
        <f t="shared" si="2"/>
        <v>13</v>
      </c>
      <c r="C19" s="25" t="str">
        <f t="shared" si="3"/>
        <v>KY1D6</v>
      </c>
      <c r="E19" s="25" t="str">
        <v>KY</v>
      </c>
      <c r="F19" s="25" t="str">
        <v>1D6</v>
      </c>
      <c r="H19" s="25">
        <f t="shared" si="6"/>
        <v>0</v>
      </c>
      <c r="I19" s="25">
        <f>+IF(C19=0,0,SUMIF('Color FC'!$F:$F,'Color detail'!$C19,'Color FC'!H:H))</f>
        <v>0</v>
      </c>
      <c r="J19" s="25">
        <f>+IF(E19=0,0,SUMIF('Color FC'!$F:$F,'Color detail'!$C19,'Color FC'!I:I))</f>
        <v>0</v>
      </c>
      <c r="K19" s="25">
        <f>+IF(F19=0,0,SUMIF('Color FC'!$F:$F,'Color detail'!$C19,'Color FC'!J:J))</f>
        <v>0</v>
      </c>
      <c r="M19" s="267"/>
      <c r="N19" s="267"/>
      <c r="O19" s="147">
        <f t="shared" si="4"/>
        <v>0</v>
      </c>
      <c r="Q19" s="25">
        <f>+IF(Q$3=0,0,COUNTIFS('2.Pro Plan'!$K:$K,'Color detail'!$E19,'2.Pro Plan'!$N:$N,'Color detail'!$F19,'2.Pro Plan'!$U:$U,'Color detail'!Q$3))</f>
        <v>0</v>
      </c>
      <c r="R19" s="25">
        <f>+IF(R$3=0,0,COUNTIFS('2.Pro Plan'!$K:$K,'Color detail'!$E19,'2.Pro Plan'!$N:$N,'Color detail'!$F19,'2.Pro Plan'!$U:$U,'Color detail'!R$3))</f>
        <v>0</v>
      </c>
      <c r="S19" s="25">
        <f>+IF(S$3=0,0,COUNTIFS('2.Pro Plan'!$K:$K,'Color detail'!$E19,'2.Pro Plan'!$N:$N,'Color detail'!$F19,'2.Pro Plan'!$U:$U,'Color detail'!S$3))</f>
        <v>0</v>
      </c>
      <c r="T19" s="25">
        <f>+IF(T$3=0,0,COUNTIFS('2.Pro Plan'!$K:$K,'Color detail'!$E19,'2.Pro Plan'!$N:$N,'Color detail'!$F19,'2.Pro Plan'!$U:$U,'Color detail'!T$3))</f>
        <v>0</v>
      </c>
      <c r="U19" s="25">
        <f>+IF(U$3=0,0,COUNTIFS('2.Pro Plan'!$K:$K,'Color detail'!$E19,'2.Pro Plan'!$N:$N,'Color detail'!$F19,'2.Pro Plan'!$U:$U,'Color detail'!U$3))</f>
        <v>0</v>
      </c>
      <c r="V19" s="25">
        <f>+IF(V$3=0,0,COUNTIFS('2.Pro Plan'!$K:$K,'Color detail'!$E19,'2.Pro Plan'!$N:$N,'Color detail'!$F19,'2.Pro Plan'!$U:$U,'Color detail'!V$3))</f>
        <v>0</v>
      </c>
      <c r="W19" s="25">
        <f>+IF(W$3=0,0,COUNTIFS('2.Pro Plan'!$K:$K,'Color detail'!$E19,'2.Pro Plan'!$N:$N,'Color detail'!$F19,'2.Pro Plan'!$U:$U,'Color detail'!W$3))</f>
        <v>0</v>
      </c>
      <c r="X19" s="25">
        <f>+IF(X$3=0,0,COUNTIFS('2.Pro Plan'!$K:$K,'Color detail'!$E19,'2.Pro Plan'!$N:$N,'Color detail'!$F19,'2.Pro Plan'!$U:$U,'Color detail'!X$3))</f>
        <v>0</v>
      </c>
      <c r="Y19" s="25">
        <f>+IF(Y$3=0,0,COUNTIFS('2.Pro Plan'!$K:$K,'Color detail'!$E19,'2.Pro Plan'!$N:$N,'Color detail'!$F19,'2.Pro Plan'!$U:$U,'Color detail'!Y$3))</f>
        <v>0</v>
      </c>
      <c r="Z19" s="25">
        <f>+IF(Z$3=0,0,COUNTIFS('2.Pro Plan'!$K:$K,'Color detail'!$E19,'2.Pro Plan'!$N:$N,'Color detail'!$F19,'2.Pro Plan'!$U:$U,'Color detail'!Z$3))</f>
        <v>0</v>
      </c>
      <c r="AA19" s="25">
        <f>+IF(AA$3=0,0,COUNTIFS('2.Pro Plan'!$K:$K,'Color detail'!$E19,'2.Pro Plan'!$N:$N,'Color detail'!$F19,'2.Pro Plan'!$U:$U,'Color detail'!AA$3))</f>
        <v>0</v>
      </c>
      <c r="AB19" s="25">
        <f>+IF(AB$3=0,0,COUNTIFS('2.Pro Plan'!$K:$K,'Color detail'!$E19,'2.Pro Plan'!$N:$N,'Color detail'!$F19,'2.Pro Plan'!$U:$U,'Color detail'!AB$3))</f>
        <v>0</v>
      </c>
      <c r="AC19" s="25">
        <f>+IF(AC$3=0,0,COUNTIFS('2.Pro Plan'!$K:$K,'Color detail'!$E19,'2.Pro Plan'!$N:$N,'Color detail'!$F19,'2.Pro Plan'!$U:$U,'Color detail'!AC$3))</f>
        <v>0</v>
      </c>
      <c r="AD19" s="25">
        <f>+IF(AD$3=0,0,COUNTIFS('2.Pro Plan'!$K:$K,'Color detail'!$E19,'2.Pro Plan'!$N:$N,'Color detail'!$F19,'2.Pro Plan'!$U:$U,'Color detail'!AD$3))</f>
        <v>0</v>
      </c>
      <c r="AE19" s="25">
        <f>+IF(AE$3=0,0,COUNTIFS('2.Pro Plan'!$K:$K,'Color detail'!$E19,'2.Pro Plan'!$N:$N,'Color detail'!$F19,'2.Pro Plan'!$U:$U,'Color detail'!AE$3))</f>
        <v>0</v>
      </c>
      <c r="AF19" s="25">
        <f>+IF(AF$3=0,0,COUNTIFS('2.Pro Plan'!$K:$K,'Color detail'!$E19,'2.Pro Plan'!$N:$N,'Color detail'!$F19,'2.Pro Plan'!$U:$U,'Color detail'!AF$3))</f>
        <v>0</v>
      </c>
      <c r="AG19" s="25">
        <f>+IF(AG$3=0,0,COUNTIFS('2.Pro Plan'!$K:$K,'Color detail'!$E19,'2.Pro Plan'!$N:$N,'Color detail'!$F19,'2.Pro Plan'!$U:$U,'Color detail'!AG$3))</f>
        <v>0</v>
      </c>
      <c r="AH19" s="25">
        <f>+IF(AH$3=0,0,COUNTIFS('2.Pro Plan'!$K:$K,'Color detail'!$E19,'2.Pro Plan'!$N:$N,'Color detail'!$F19,'2.Pro Plan'!$U:$U,'Color detail'!AH$3))</f>
        <v>0</v>
      </c>
      <c r="AI19" s="25">
        <f>+IF(AI$3=0,0,COUNTIFS('2.Pro Plan'!$K:$K,'Color detail'!$E19,'2.Pro Plan'!$N:$N,'Color detail'!$F19,'2.Pro Plan'!$U:$U,'Color detail'!AI$3))</f>
        <v>0</v>
      </c>
      <c r="AJ19" s="25">
        <f>+IF(AJ$3=0,0,COUNTIFS('2.Pro Plan'!$K:$K,'Color detail'!$E19,'2.Pro Plan'!$N:$N,'Color detail'!$F19,'2.Pro Plan'!$U:$U,'Color detail'!AJ$3))</f>
        <v>0</v>
      </c>
      <c r="AK19" s="25">
        <f>+IF(AK$3=0,0,COUNTIFS('2.Pro Plan'!$K:$K,'Color detail'!$E19,'2.Pro Plan'!$N:$N,'Color detail'!$F19,'2.Pro Plan'!$U:$U,'Color detail'!AK$3))</f>
        <v>0</v>
      </c>
      <c r="AL19" s="25">
        <f>+IF(AL$3=0,0,COUNTIFS('2.Pro Plan'!$K:$K,'Color detail'!$E19,'2.Pro Plan'!$N:$N,'Color detail'!$F19,'2.Pro Plan'!$U:$U,'Color detail'!AL$3))</f>
        <v>0</v>
      </c>
      <c r="AM19" s="25">
        <f>+IF(AM$3=0,0,COUNTIFS('2.Pro Plan'!$K:$K,'Color detail'!$E19,'2.Pro Plan'!$N:$N,'Color detail'!$F19,'2.Pro Plan'!$U:$U,'Color detail'!AM$3))</f>
        <v>0</v>
      </c>
      <c r="AN19" s="25">
        <f>+IF(AN$3=0,0,COUNTIFS('2.Pro Plan'!$K:$K,'Color detail'!$E19,'2.Pro Plan'!$N:$N,'Color detail'!$F19,'2.Pro Plan'!$U:$U,'Color detail'!AN$3))</f>
        <v>0</v>
      </c>
      <c r="AO19" s="25">
        <f>+IF(AO$3=0,0,COUNTIFS('2.Pro Plan'!$K:$K,'Color detail'!$E19,'2.Pro Plan'!$N:$N,'Color detail'!$F19,'2.Pro Plan'!$U:$U,'Color detail'!AO$3))</f>
        <v>0</v>
      </c>
      <c r="AP19" s="25">
        <f>+IF(AP$3=0,0,COUNTIFS('2.Pro Plan'!$K:$K,'Color detail'!$E19,'2.Pro Plan'!$N:$N,'Color detail'!$F19,'2.Pro Plan'!$U:$U,'Color detail'!AP$3))</f>
        <v>0</v>
      </c>
      <c r="AQ19" s="25">
        <f>+IF(AQ$3=0,0,COUNTIFS('2.Pro Plan'!$K:$K,'Color detail'!$E19,'2.Pro Plan'!$N:$N,'Color detail'!$F19,'2.Pro Plan'!$U:$U,'Color detail'!AQ$3))</f>
        <v>0</v>
      </c>
      <c r="AR19" s="25">
        <f>+IF(AR$3=0,0,COUNTIFS('2.Pro Plan'!$K:$K,'Color detail'!$E19,'2.Pro Plan'!$N:$N,'Color detail'!$F19,'2.Pro Plan'!$U:$U,'Color detail'!AR$3))</f>
        <v>0</v>
      </c>
      <c r="AS19" s="25">
        <f t="shared" si="5"/>
        <v>0</v>
      </c>
    </row>
    <row r="20" spans="2:45" ht="15.75" customHeight="1">
      <c r="B20" s="25">
        <f t="shared" si="2"/>
        <v>14</v>
      </c>
      <c r="C20" s="25" t="str">
        <f t="shared" ref="C20" si="11">+IF(E20=0,0,E20&amp;F20)</f>
        <v>KY3R3</v>
      </c>
      <c r="E20" s="25" t="str">
        <v>KY</v>
      </c>
      <c r="F20" s="25" t="str">
        <v>3R3</v>
      </c>
      <c r="H20" s="25">
        <f t="shared" ref="H20" si="12">+AS20</f>
        <v>0</v>
      </c>
      <c r="I20" s="25">
        <f>+IF(C20=0,0,SUMIF('Color FC'!$F:$F,'Color detail'!$C20,'Color FC'!H:H))</f>
        <v>0</v>
      </c>
      <c r="J20" s="25">
        <f>+IF(E20=0,0,SUMIF('Color FC'!$F:$F,'Color detail'!$C20,'Color FC'!I:I))</f>
        <v>0</v>
      </c>
      <c r="K20" s="25">
        <f>+IF(F20=0,0,SUMIF('Color FC'!$F:$F,'Color detail'!$C20,'Color FC'!J:J))</f>
        <v>0</v>
      </c>
      <c r="M20" s="267"/>
      <c r="N20" s="267"/>
      <c r="O20" s="147">
        <f t="shared" si="4"/>
        <v>0</v>
      </c>
      <c r="Q20" s="25">
        <f>+IF(Q$3=0,0,COUNTIFS('2.Pro Plan'!$K:$K,'Color detail'!$E20,'2.Pro Plan'!$N:$N,'Color detail'!$F20,'2.Pro Plan'!$U:$U,'Color detail'!Q$3))</f>
        <v>0</v>
      </c>
      <c r="R20" s="25">
        <f>+IF(R$3=0,0,COUNTIFS('2.Pro Plan'!$K:$K,'Color detail'!$E20,'2.Pro Plan'!$N:$N,'Color detail'!$F20,'2.Pro Plan'!$U:$U,'Color detail'!R$3))</f>
        <v>0</v>
      </c>
      <c r="S20" s="25">
        <f>+IF(S$3=0,0,COUNTIFS('2.Pro Plan'!$K:$K,'Color detail'!$E20,'2.Pro Plan'!$N:$N,'Color detail'!$F20,'2.Pro Plan'!$U:$U,'Color detail'!S$3))</f>
        <v>0</v>
      </c>
      <c r="T20" s="25">
        <f>+IF(T$3=0,0,COUNTIFS('2.Pro Plan'!$K:$K,'Color detail'!$E20,'2.Pro Plan'!$N:$N,'Color detail'!$F20,'2.Pro Plan'!$U:$U,'Color detail'!T$3))</f>
        <v>0</v>
      </c>
      <c r="U20" s="25">
        <f>+IF(U$3=0,0,COUNTIFS('2.Pro Plan'!$K:$K,'Color detail'!$E20,'2.Pro Plan'!$N:$N,'Color detail'!$F20,'2.Pro Plan'!$U:$U,'Color detail'!U$3))</f>
        <v>0</v>
      </c>
      <c r="V20" s="25">
        <f>+IF(V$3=0,0,COUNTIFS('2.Pro Plan'!$K:$K,'Color detail'!$E20,'2.Pro Plan'!$N:$N,'Color detail'!$F20,'2.Pro Plan'!$U:$U,'Color detail'!V$3))</f>
        <v>0</v>
      </c>
      <c r="W20" s="25">
        <f>+IF(W$3=0,0,COUNTIFS('2.Pro Plan'!$K:$K,'Color detail'!$E20,'2.Pro Plan'!$N:$N,'Color detail'!$F20,'2.Pro Plan'!$U:$U,'Color detail'!W$3))</f>
        <v>0</v>
      </c>
      <c r="X20" s="25">
        <f>+IF(X$3=0,0,COUNTIFS('2.Pro Plan'!$K:$K,'Color detail'!$E20,'2.Pro Plan'!$N:$N,'Color detail'!$F20,'2.Pro Plan'!$U:$U,'Color detail'!X$3))</f>
        <v>0</v>
      </c>
      <c r="Y20" s="25">
        <f>+IF(Y$3=0,0,COUNTIFS('2.Pro Plan'!$K:$K,'Color detail'!$E20,'2.Pro Plan'!$N:$N,'Color detail'!$F20,'2.Pro Plan'!$U:$U,'Color detail'!Y$3))</f>
        <v>0</v>
      </c>
      <c r="Z20" s="25">
        <f>+IF(Z$3=0,0,COUNTIFS('2.Pro Plan'!$K:$K,'Color detail'!$E20,'2.Pro Plan'!$N:$N,'Color detail'!$F20,'2.Pro Plan'!$U:$U,'Color detail'!Z$3))</f>
        <v>0</v>
      </c>
      <c r="AA20" s="25">
        <f>+IF(AA$3=0,0,COUNTIFS('2.Pro Plan'!$K:$K,'Color detail'!$E20,'2.Pro Plan'!$N:$N,'Color detail'!$F20,'2.Pro Plan'!$U:$U,'Color detail'!AA$3))</f>
        <v>0</v>
      </c>
      <c r="AB20" s="25">
        <f>+IF(AB$3=0,0,COUNTIFS('2.Pro Plan'!$K:$K,'Color detail'!$E20,'2.Pro Plan'!$N:$N,'Color detail'!$F20,'2.Pro Plan'!$U:$U,'Color detail'!AB$3))</f>
        <v>0</v>
      </c>
      <c r="AC20" s="25">
        <f>+IF(AC$3=0,0,COUNTIFS('2.Pro Plan'!$K:$K,'Color detail'!$E20,'2.Pro Plan'!$N:$N,'Color detail'!$F20,'2.Pro Plan'!$U:$U,'Color detail'!AC$3))</f>
        <v>0</v>
      </c>
      <c r="AD20" s="25">
        <f>+IF(AD$3=0,0,COUNTIFS('2.Pro Plan'!$K:$K,'Color detail'!$E20,'2.Pro Plan'!$N:$N,'Color detail'!$F20,'2.Pro Plan'!$U:$U,'Color detail'!AD$3))</f>
        <v>0</v>
      </c>
      <c r="AE20" s="25">
        <f>+IF(AE$3=0,0,COUNTIFS('2.Pro Plan'!$K:$K,'Color detail'!$E20,'2.Pro Plan'!$N:$N,'Color detail'!$F20,'2.Pro Plan'!$U:$U,'Color detail'!AE$3))</f>
        <v>0</v>
      </c>
      <c r="AF20" s="25">
        <f>+IF(AF$3=0,0,COUNTIFS('2.Pro Plan'!$K:$K,'Color detail'!$E20,'2.Pro Plan'!$N:$N,'Color detail'!$F20,'2.Pro Plan'!$U:$U,'Color detail'!AF$3))</f>
        <v>0</v>
      </c>
      <c r="AG20" s="25">
        <f>+IF(AG$3=0,0,COUNTIFS('2.Pro Plan'!$K:$K,'Color detail'!$E20,'2.Pro Plan'!$N:$N,'Color detail'!$F20,'2.Pro Plan'!$U:$U,'Color detail'!AG$3))</f>
        <v>0</v>
      </c>
      <c r="AH20" s="25">
        <f>+IF(AH$3=0,0,COUNTIFS('2.Pro Plan'!$K:$K,'Color detail'!$E20,'2.Pro Plan'!$N:$N,'Color detail'!$F20,'2.Pro Plan'!$U:$U,'Color detail'!AH$3))</f>
        <v>0</v>
      </c>
      <c r="AI20" s="25">
        <f>+IF(AI$3=0,0,COUNTIFS('2.Pro Plan'!$K:$K,'Color detail'!$E20,'2.Pro Plan'!$N:$N,'Color detail'!$F20,'2.Pro Plan'!$U:$U,'Color detail'!AI$3))</f>
        <v>0</v>
      </c>
      <c r="AJ20" s="25">
        <f>+IF(AJ$3=0,0,COUNTIFS('2.Pro Plan'!$K:$K,'Color detail'!$E20,'2.Pro Plan'!$N:$N,'Color detail'!$F20,'2.Pro Plan'!$U:$U,'Color detail'!AJ$3))</f>
        <v>0</v>
      </c>
      <c r="AK20" s="25">
        <f>+IF(AK$3=0,0,COUNTIFS('2.Pro Plan'!$K:$K,'Color detail'!$E20,'2.Pro Plan'!$N:$N,'Color detail'!$F20,'2.Pro Plan'!$U:$U,'Color detail'!AK$3))</f>
        <v>0</v>
      </c>
      <c r="AL20" s="25">
        <f>+IF(AL$3=0,0,COUNTIFS('2.Pro Plan'!$K:$K,'Color detail'!$E20,'2.Pro Plan'!$N:$N,'Color detail'!$F20,'2.Pro Plan'!$U:$U,'Color detail'!AL$3))</f>
        <v>0</v>
      </c>
      <c r="AM20" s="25">
        <f>+IF(AM$3=0,0,COUNTIFS('2.Pro Plan'!$K:$K,'Color detail'!$E20,'2.Pro Plan'!$N:$N,'Color detail'!$F20,'2.Pro Plan'!$U:$U,'Color detail'!AM$3))</f>
        <v>0</v>
      </c>
      <c r="AN20" s="25">
        <f>+IF(AN$3=0,0,COUNTIFS('2.Pro Plan'!$K:$K,'Color detail'!$E20,'2.Pro Plan'!$N:$N,'Color detail'!$F20,'2.Pro Plan'!$U:$U,'Color detail'!AN$3))</f>
        <v>0</v>
      </c>
      <c r="AO20" s="25">
        <f>+IF(AO$3=0,0,COUNTIFS('2.Pro Plan'!$K:$K,'Color detail'!$E20,'2.Pro Plan'!$N:$N,'Color detail'!$F20,'2.Pro Plan'!$U:$U,'Color detail'!AO$3))</f>
        <v>0</v>
      </c>
      <c r="AP20" s="25">
        <f>+IF(AP$3=0,0,COUNTIFS('2.Pro Plan'!$K:$K,'Color detail'!$E20,'2.Pro Plan'!$N:$N,'Color detail'!$F20,'2.Pro Plan'!$U:$U,'Color detail'!AP$3))</f>
        <v>0</v>
      </c>
      <c r="AQ20" s="25">
        <f>+IF(AQ$3=0,0,COUNTIFS('2.Pro Plan'!$K:$K,'Color detail'!$E20,'2.Pro Plan'!$N:$N,'Color detail'!$F20,'2.Pro Plan'!$U:$U,'Color detail'!AQ$3))</f>
        <v>0</v>
      </c>
      <c r="AR20" s="25">
        <f>+IF(AR$3=0,0,COUNTIFS('2.Pro Plan'!$K:$K,'Color detail'!$E20,'2.Pro Plan'!$N:$N,'Color detail'!$F20,'2.Pro Plan'!$U:$U,'Color detail'!AR$3))</f>
        <v>0</v>
      </c>
      <c r="AS20" s="25">
        <f t="shared" si="5"/>
        <v>0</v>
      </c>
    </row>
    <row r="21" spans="2:45">
      <c r="B21" s="25">
        <f t="shared" si="2"/>
        <v>15</v>
      </c>
      <c r="C21" s="25" t="str">
        <f t="shared" si="3"/>
        <v>KZ089</v>
      </c>
      <c r="E21" s="25" t="str">
        <v>KZ</v>
      </c>
      <c r="F21" s="779" t="str">
        <v>089</v>
      </c>
      <c r="H21" s="25">
        <f t="shared" si="6"/>
        <v>0</v>
      </c>
      <c r="I21" s="25">
        <f>+IF(C21=0,0,SUMIF('Color FC'!$F:$F,'Color detail'!$C21,'Color FC'!H:H))</f>
        <v>0</v>
      </c>
      <c r="J21" s="25">
        <f>+IF(E21=0,0,SUMIF('Color FC'!$F:$F,'Color detail'!$C21,'Color FC'!I:I))</f>
        <v>0</v>
      </c>
      <c r="K21" s="25">
        <f>+IF(F21=0,0,SUMIF('Color FC'!$F:$F,'Color detail'!$C21,'Color FC'!J:J))</f>
        <v>0</v>
      </c>
      <c r="M21" s="267"/>
      <c r="N21" s="267"/>
      <c r="O21" s="147">
        <f t="shared" si="4"/>
        <v>0</v>
      </c>
      <c r="Q21" s="25">
        <f>+IF(Q$3=0,0,COUNTIFS('2.Pro Plan'!$K:$K,'Color detail'!$E21,'2.Pro Plan'!$N:$N,'Color detail'!$F21,'2.Pro Plan'!$U:$U,'Color detail'!Q$3))</f>
        <v>0</v>
      </c>
      <c r="R21" s="25">
        <f>+IF(R$3=0,0,COUNTIFS('2.Pro Plan'!$K:$K,'Color detail'!$E21,'2.Pro Plan'!$N:$N,'Color detail'!$F21,'2.Pro Plan'!$U:$U,'Color detail'!R$3))</f>
        <v>0</v>
      </c>
      <c r="S21" s="25">
        <f>+IF(S$3=0,0,COUNTIFS('2.Pro Plan'!$K:$K,'Color detail'!$E21,'2.Pro Plan'!$N:$N,'Color detail'!$F21,'2.Pro Plan'!$U:$U,'Color detail'!S$3))</f>
        <v>0</v>
      </c>
      <c r="T21" s="25">
        <f>+IF(T$3=0,0,COUNTIFS('2.Pro Plan'!$K:$K,'Color detail'!$E21,'2.Pro Plan'!$N:$N,'Color detail'!$F21,'2.Pro Plan'!$U:$U,'Color detail'!T$3))</f>
        <v>0</v>
      </c>
      <c r="U21" s="25">
        <f>+IF(U$3=0,0,COUNTIFS('2.Pro Plan'!$K:$K,'Color detail'!$E21,'2.Pro Plan'!$N:$N,'Color detail'!$F21,'2.Pro Plan'!$U:$U,'Color detail'!U$3))</f>
        <v>0</v>
      </c>
      <c r="V21" s="25">
        <f>+IF(V$3=0,0,COUNTIFS('2.Pro Plan'!$K:$K,'Color detail'!$E21,'2.Pro Plan'!$N:$N,'Color detail'!$F21,'2.Pro Plan'!$U:$U,'Color detail'!V$3))</f>
        <v>0</v>
      </c>
      <c r="W21" s="25">
        <f>+IF(W$3=0,0,COUNTIFS('2.Pro Plan'!$K:$K,'Color detail'!$E21,'2.Pro Plan'!$N:$N,'Color detail'!$F21,'2.Pro Plan'!$U:$U,'Color detail'!W$3))</f>
        <v>0</v>
      </c>
      <c r="X21" s="25">
        <f>+IF(X$3=0,0,COUNTIFS('2.Pro Plan'!$K:$K,'Color detail'!$E21,'2.Pro Plan'!$N:$N,'Color detail'!$F21,'2.Pro Plan'!$U:$U,'Color detail'!X$3))</f>
        <v>0</v>
      </c>
      <c r="Y21" s="25">
        <f>+IF(Y$3=0,0,COUNTIFS('2.Pro Plan'!$K:$K,'Color detail'!$E21,'2.Pro Plan'!$N:$N,'Color detail'!$F21,'2.Pro Plan'!$U:$U,'Color detail'!Y$3))</f>
        <v>0</v>
      </c>
      <c r="Z21" s="25">
        <f>+IF(Z$3=0,0,COUNTIFS('2.Pro Plan'!$K:$K,'Color detail'!$E21,'2.Pro Plan'!$N:$N,'Color detail'!$F21,'2.Pro Plan'!$U:$U,'Color detail'!Z$3))</f>
        <v>0</v>
      </c>
      <c r="AA21" s="25">
        <f>+IF(AA$3=0,0,COUNTIFS('2.Pro Plan'!$K:$K,'Color detail'!$E21,'2.Pro Plan'!$N:$N,'Color detail'!$F21,'2.Pro Plan'!$U:$U,'Color detail'!AA$3))</f>
        <v>0</v>
      </c>
      <c r="AB21" s="25">
        <f>+IF(AB$3=0,0,COUNTIFS('2.Pro Plan'!$K:$K,'Color detail'!$E21,'2.Pro Plan'!$N:$N,'Color detail'!$F21,'2.Pro Plan'!$U:$U,'Color detail'!AB$3))</f>
        <v>0</v>
      </c>
      <c r="AC21" s="25">
        <f>+IF(AC$3=0,0,COUNTIFS('2.Pro Plan'!$K:$K,'Color detail'!$E21,'2.Pro Plan'!$N:$N,'Color detail'!$F21,'2.Pro Plan'!$U:$U,'Color detail'!AC$3))</f>
        <v>0</v>
      </c>
      <c r="AD21" s="25">
        <f>+IF(AD$3=0,0,COUNTIFS('2.Pro Plan'!$K:$K,'Color detail'!$E21,'2.Pro Plan'!$N:$N,'Color detail'!$F21,'2.Pro Plan'!$U:$U,'Color detail'!AD$3))</f>
        <v>0</v>
      </c>
      <c r="AE21" s="25">
        <f>+IF(AE$3=0,0,COUNTIFS('2.Pro Plan'!$K:$K,'Color detail'!$E21,'2.Pro Plan'!$N:$N,'Color detail'!$F21,'2.Pro Plan'!$U:$U,'Color detail'!AE$3))</f>
        <v>0</v>
      </c>
      <c r="AF21" s="25">
        <f>+IF(AF$3=0,0,COUNTIFS('2.Pro Plan'!$K:$K,'Color detail'!$E21,'2.Pro Plan'!$N:$N,'Color detail'!$F21,'2.Pro Plan'!$U:$U,'Color detail'!AF$3))</f>
        <v>0</v>
      </c>
      <c r="AG21" s="25">
        <f>+IF(AG$3=0,0,COUNTIFS('2.Pro Plan'!$K:$K,'Color detail'!$E21,'2.Pro Plan'!$N:$N,'Color detail'!$F21,'2.Pro Plan'!$U:$U,'Color detail'!AG$3))</f>
        <v>0</v>
      </c>
      <c r="AH21" s="25">
        <f>+IF(AH$3=0,0,COUNTIFS('2.Pro Plan'!$K:$K,'Color detail'!$E21,'2.Pro Plan'!$N:$N,'Color detail'!$F21,'2.Pro Plan'!$U:$U,'Color detail'!AH$3))</f>
        <v>0</v>
      </c>
      <c r="AI21" s="25">
        <f>+IF(AI$3=0,0,COUNTIFS('2.Pro Plan'!$K:$K,'Color detail'!$E21,'2.Pro Plan'!$N:$N,'Color detail'!$F21,'2.Pro Plan'!$U:$U,'Color detail'!AI$3))</f>
        <v>0</v>
      </c>
      <c r="AJ21" s="25">
        <f>+IF(AJ$3=0,0,COUNTIFS('2.Pro Plan'!$K:$K,'Color detail'!$E21,'2.Pro Plan'!$N:$N,'Color detail'!$F21,'2.Pro Plan'!$U:$U,'Color detail'!AJ$3))</f>
        <v>0</v>
      </c>
      <c r="AK21" s="25">
        <f>+IF(AK$3=0,0,COUNTIFS('2.Pro Plan'!$K:$K,'Color detail'!$E21,'2.Pro Plan'!$N:$N,'Color detail'!$F21,'2.Pro Plan'!$U:$U,'Color detail'!AK$3))</f>
        <v>0</v>
      </c>
      <c r="AL21" s="25">
        <f>+IF(AL$3=0,0,COUNTIFS('2.Pro Plan'!$K:$K,'Color detail'!$E21,'2.Pro Plan'!$N:$N,'Color detail'!$F21,'2.Pro Plan'!$U:$U,'Color detail'!AL$3))</f>
        <v>0</v>
      </c>
      <c r="AM21" s="25">
        <f>+IF(AM$3=0,0,COUNTIFS('2.Pro Plan'!$K:$K,'Color detail'!$E21,'2.Pro Plan'!$N:$N,'Color detail'!$F21,'2.Pro Plan'!$U:$U,'Color detail'!AM$3))</f>
        <v>0</v>
      </c>
      <c r="AN21" s="25">
        <f>+IF(AN$3=0,0,COUNTIFS('2.Pro Plan'!$K:$K,'Color detail'!$E21,'2.Pro Plan'!$N:$N,'Color detail'!$F21,'2.Pro Plan'!$U:$U,'Color detail'!AN$3))</f>
        <v>0</v>
      </c>
      <c r="AO21" s="25">
        <f>+IF(AO$3=0,0,COUNTIFS('2.Pro Plan'!$K:$K,'Color detail'!$E21,'2.Pro Plan'!$N:$N,'Color detail'!$F21,'2.Pro Plan'!$U:$U,'Color detail'!AO$3))</f>
        <v>0</v>
      </c>
      <c r="AP21" s="25">
        <f>+IF(AP$3=0,0,COUNTIFS('2.Pro Plan'!$K:$K,'Color detail'!$E21,'2.Pro Plan'!$N:$N,'Color detail'!$F21,'2.Pro Plan'!$U:$U,'Color detail'!AP$3))</f>
        <v>0</v>
      </c>
      <c r="AQ21" s="25">
        <f>+IF(AQ$3=0,0,COUNTIFS('2.Pro Plan'!$K:$K,'Color detail'!$E21,'2.Pro Plan'!$N:$N,'Color detail'!$F21,'2.Pro Plan'!$U:$U,'Color detail'!AQ$3))</f>
        <v>0</v>
      </c>
      <c r="AR21" s="25">
        <f>+IF(AR$3=0,0,COUNTIFS('2.Pro Plan'!$K:$K,'Color detail'!$E21,'2.Pro Plan'!$N:$N,'Color detail'!$F21,'2.Pro Plan'!$U:$U,'Color detail'!AR$3))</f>
        <v>0</v>
      </c>
      <c r="AS21" s="25">
        <f t="shared" si="5"/>
        <v>0</v>
      </c>
    </row>
    <row r="22" spans="2:45">
      <c r="B22" s="25">
        <f t="shared" si="2"/>
        <v>16</v>
      </c>
      <c r="C22" s="25" t="str">
        <f t="shared" si="3"/>
        <v>KZ218</v>
      </c>
      <c r="E22" s="25" t="str">
        <v>KZ</v>
      </c>
      <c r="F22" s="25">
        <v>218</v>
      </c>
      <c r="H22" s="25">
        <f t="shared" si="6"/>
        <v>0</v>
      </c>
      <c r="I22" s="25">
        <f>+IF(C22=0,0,SUMIF('Color FC'!$F:$F,'Color detail'!$C22,'Color FC'!H:H))</f>
        <v>0</v>
      </c>
      <c r="J22" s="25">
        <f>+IF(E22=0,0,SUMIF('Color FC'!$F:$F,'Color detail'!$C22,'Color FC'!I:I))</f>
        <v>0</v>
      </c>
      <c r="K22" s="25">
        <f>+IF(F22=0,0,SUMIF('Color FC'!$F:$F,'Color detail'!$C22,'Color FC'!J:J))</f>
        <v>0</v>
      </c>
      <c r="M22" s="267"/>
      <c r="N22" s="267"/>
      <c r="O22" s="147">
        <f t="shared" si="4"/>
        <v>0</v>
      </c>
      <c r="Q22" s="25">
        <f>+IF(Q$3=0,0,COUNTIFS('2.Pro Plan'!$K:$K,'Color detail'!$E22,'2.Pro Plan'!$N:$N,'Color detail'!$F22,'2.Pro Plan'!$U:$U,'Color detail'!Q$3))</f>
        <v>0</v>
      </c>
      <c r="R22" s="25">
        <f>+IF(R$3=0,0,COUNTIFS('2.Pro Plan'!$K:$K,'Color detail'!$E22,'2.Pro Plan'!$N:$N,'Color detail'!$F22,'2.Pro Plan'!$U:$U,'Color detail'!R$3))</f>
        <v>0</v>
      </c>
      <c r="S22" s="25">
        <f>+IF(S$3=0,0,COUNTIFS('2.Pro Plan'!$K:$K,'Color detail'!$E22,'2.Pro Plan'!$N:$N,'Color detail'!$F22,'2.Pro Plan'!$U:$U,'Color detail'!S$3))</f>
        <v>0</v>
      </c>
      <c r="T22" s="25">
        <f>+IF(T$3=0,0,COUNTIFS('2.Pro Plan'!$K:$K,'Color detail'!$E22,'2.Pro Plan'!$N:$N,'Color detail'!$F22,'2.Pro Plan'!$U:$U,'Color detail'!T$3))</f>
        <v>0</v>
      </c>
      <c r="U22" s="25">
        <f>+IF(U$3=0,0,COUNTIFS('2.Pro Plan'!$K:$K,'Color detail'!$E22,'2.Pro Plan'!$N:$N,'Color detail'!$F22,'2.Pro Plan'!$U:$U,'Color detail'!U$3))</f>
        <v>0</v>
      </c>
      <c r="V22" s="25">
        <f>+IF(V$3=0,0,COUNTIFS('2.Pro Plan'!$K:$K,'Color detail'!$E22,'2.Pro Plan'!$N:$N,'Color detail'!$F22,'2.Pro Plan'!$U:$U,'Color detail'!V$3))</f>
        <v>0</v>
      </c>
      <c r="W22" s="25">
        <f>+IF(W$3=0,0,COUNTIFS('2.Pro Plan'!$K:$K,'Color detail'!$E22,'2.Pro Plan'!$N:$N,'Color detail'!$F22,'2.Pro Plan'!$U:$U,'Color detail'!W$3))</f>
        <v>0</v>
      </c>
      <c r="X22" s="25">
        <f>+IF(X$3=0,0,COUNTIFS('2.Pro Plan'!$K:$K,'Color detail'!$E22,'2.Pro Plan'!$N:$N,'Color detail'!$F22,'2.Pro Plan'!$U:$U,'Color detail'!X$3))</f>
        <v>0</v>
      </c>
      <c r="Y22" s="25">
        <f>+IF(Y$3=0,0,COUNTIFS('2.Pro Plan'!$K:$K,'Color detail'!$E22,'2.Pro Plan'!$N:$N,'Color detail'!$F22,'2.Pro Plan'!$U:$U,'Color detail'!Y$3))</f>
        <v>0</v>
      </c>
      <c r="Z22" s="25">
        <f>+IF(Z$3=0,0,COUNTIFS('2.Pro Plan'!$K:$K,'Color detail'!$E22,'2.Pro Plan'!$N:$N,'Color detail'!$F22,'2.Pro Plan'!$U:$U,'Color detail'!Z$3))</f>
        <v>0</v>
      </c>
      <c r="AA22" s="25">
        <f>+IF(AA$3=0,0,COUNTIFS('2.Pro Plan'!$K:$K,'Color detail'!$E22,'2.Pro Plan'!$N:$N,'Color detail'!$F22,'2.Pro Plan'!$U:$U,'Color detail'!AA$3))</f>
        <v>0</v>
      </c>
      <c r="AB22" s="25">
        <f>+IF(AB$3=0,0,COUNTIFS('2.Pro Plan'!$K:$K,'Color detail'!$E22,'2.Pro Plan'!$N:$N,'Color detail'!$F22,'2.Pro Plan'!$U:$U,'Color detail'!AB$3))</f>
        <v>0</v>
      </c>
      <c r="AC22" s="25">
        <f>+IF(AC$3=0,0,COUNTIFS('2.Pro Plan'!$K:$K,'Color detail'!$E22,'2.Pro Plan'!$N:$N,'Color detail'!$F22,'2.Pro Plan'!$U:$U,'Color detail'!AC$3))</f>
        <v>0</v>
      </c>
      <c r="AD22" s="25">
        <f>+IF(AD$3=0,0,COUNTIFS('2.Pro Plan'!$K:$K,'Color detail'!$E22,'2.Pro Plan'!$N:$N,'Color detail'!$F22,'2.Pro Plan'!$U:$U,'Color detail'!AD$3))</f>
        <v>0</v>
      </c>
      <c r="AE22" s="25">
        <f>+IF(AE$3=0,0,COUNTIFS('2.Pro Plan'!$K:$K,'Color detail'!$E22,'2.Pro Plan'!$N:$N,'Color detail'!$F22,'2.Pro Plan'!$U:$U,'Color detail'!AE$3))</f>
        <v>0</v>
      </c>
      <c r="AF22" s="25">
        <f>+IF(AF$3=0,0,COUNTIFS('2.Pro Plan'!$K:$K,'Color detail'!$E22,'2.Pro Plan'!$N:$N,'Color detail'!$F22,'2.Pro Plan'!$U:$U,'Color detail'!AF$3))</f>
        <v>0</v>
      </c>
      <c r="AG22" s="25">
        <f>+IF(AG$3=0,0,COUNTIFS('2.Pro Plan'!$K:$K,'Color detail'!$E22,'2.Pro Plan'!$N:$N,'Color detail'!$F22,'2.Pro Plan'!$U:$U,'Color detail'!AG$3))</f>
        <v>0</v>
      </c>
      <c r="AH22" s="25">
        <f>+IF(AH$3=0,0,COUNTIFS('2.Pro Plan'!$K:$K,'Color detail'!$E22,'2.Pro Plan'!$N:$N,'Color detail'!$F22,'2.Pro Plan'!$U:$U,'Color detail'!AH$3))</f>
        <v>0</v>
      </c>
      <c r="AI22" s="25">
        <f>+IF(AI$3=0,0,COUNTIFS('2.Pro Plan'!$K:$K,'Color detail'!$E22,'2.Pro Plan'!$N:$N,'Color detail'!$F22,'2.Pro Plan'!$U:$U,'Color detail'!AI$3))</f>
        <v>0</v>
      </c>
      <c r="AJ22" s="25">
        <f>+IF(AJ$3=0,0,COUNTIFS('2.Pro Plan'!$K:$K,'Color detail'!$E22,'2.Pro Plan'!$N:$N,'Color detail'!$F22,'2.Pro Plan'!$U:$U,'Color detail'!AJ$3))</f>
        <v>0</v>
      </c>
      <c r="AK22" s="25">
        <f>+IF(AK$3=0,0,COUNTIFS('2.Pro Plan'!$K:$K,'Color detail'!$E22,'2.Pro Plan'!$N:$N,'Color detail'!$F22,'2.Pro Plan'!$U:$U,'Color detail'!AK$3))</f>
        <v>0</v>
      </c>
      <c r="AL22" s="25">
        <f>+IF(AL$3=0,0,COUNTIFS('2.Pro Plan'!$K:$K,'Color detail'!$E22,'2.Pro Plan'!$N:$N,'Color detail'!$F22,'2.Pro Plan'!$U:$U,'Color detail'!AL$3))</f>
        <v>0</v>
      </c>
      <c r="AM22" s="25">
        <f>+IF(AM$3=0,0,COUNTIFS('2.Pro Plan'!$K:$K,'Color detail'!$E22,'2.Pro Plan'!$N:$N,'Color detail'!$F22,'2.Pro Plan'!$U:$U,'Color detail'!AM$3))</f>
        <v>0</v>
      </c>
      <c r="AN22" s="25">
        <f>+IF(AN$3=0,0,COUNTIFS('2.Pro Plan'!$K:$K,'Color detail'!$E22,'2.Pro Plan'!$N:$N,'Color detail'!$F22,'2.Pro Plan'!$U:$U,'Color detail'!AN$3))</f>
        <v>0</v>
      </c>
      <c r="AO22" s="25">
        <f>+IF(AO$3=0,0,COUNTIFS('2.Pro Plan'!$K:$K,'Color detail'!$E22,'2.Pro Plan'!$N:$N,'Color detail'!$F22,'2.Pro Plan'!$U:$U,'Color detail'!AO$3))</f>
        <v>0</v>
      </c>
      <c r="AP22" s="25">
        <f>+IF(AP$3=0,0,COUNTIFS('2.Pro Plan'!$K:$K,'Color detail'!$E22,'2.Pro Plan'!$N:$N,'Color detail'!$F22,'2.Pro Plan'!$U:$U,'Color detail'!AP$3))</f>
        <v>0</v>
      </c>
      <c r="AQ22" s="25">
        <f>+IF(AQ$3=0,0,COUNTIFS('2.Pro Plan'!$K:$K,'Color detail'!$E22,'2.Pro Plan'!$N:$N,'Color detail'!$F22,'2.Pro Plan'!$U:$U,'Color detail'!AQ$3))</f>
        <v>0</v>
      </c>
      <c r="AR22" s="25">
        <f>+IF(AR$3=0,0,COUNTIFS('2.Pro Plan'!$K:$K,'Color detail'!$E22,'2.Pro Plan'!$N:$N,'Color detail'!$F22,'2.Pro Plan'!$U:$U,'Color detail'!AR$3))</f>
        <v>0</v>
      </c>
      <c r="AS22" s="25">
        <f t="shared" si="5"/>
        <v>0</v>
      </c>
    </row>
    <row r="23" spans="2:45">
      <c r="B23" s="25">
        <f t="shared" si="2"/>
        <v>17</v>
      </c>
      <c r="C23" s="25" t="str">
        <f t="shared" si="3"/>
        <v>KZ3R3</v>
      </c>
      <c r="E23" s="25" t="str">
        <v>KZ</v>
      </c>
      <c r="F23" s="25" t="str">
        <v>3R3</v>
      </c>
      <c r="H23" s="25">
        <f t="shared" si="6"/>
        <v>0</v>
      </c>
      <c r="I23" s="25">
        <f>+IF(C23=0,0,SUMIF('Color FC'!$F:$F,'Color detail'!$C23,'Color FC'!H:H))</f>
        <v>0</v>
      </c>
      <c r="J23" s="25">
        <f>+IF(E23=0,0,SUMIF('Color FC'!$F:$F,'Color detail'!$C23,'Color FC'!I:I))</f>
        <v>0</v>
      </c>
      <c r="K23" s="25">
        <f>+IF(F23=0,0,SUMIF('Color FC'!$F:$F,'Color detail'!$C23,'Color FC'!J:J))</f>
        <v>0</v>
      </c>
      <c r="M23" s="267"/>
      <c r="N23" s="267"/>
      <c r="O23" s="147">
        <f t="shared" si="4"/>
        <v>0</v>
      </c>
      <c r="Q23" s="25">
        <f>+IF(Q$3=0,0,COUNTIFS('2.Pro Plan'!$K:$K,'Color detail'!$E23,'2.Pro Plan'!$N:$N,'Color detail'!$F23,'2.Pro Plan'!$U:$U,'Color detail'!Q$3))</f>
        <v>0</v>
      </c>
      <c r="R23" s="25">
        <f>+IF(R$3=0,0,COUNTIFS('2.Pro Plan'!$K:$K,'Color detail'!$E23,'2.Pro Plan'!$N:$N,'Color detail'!$F23,'2.Pro Plan'!$U:$U,'Color detail'!R$3))</f>
        <v>0</v>
      </c>
      <c r="S23" s="25">
        <f>+IF(S$3=0,0,COUNTIFS('2.Pro Plan'!$K:$K,'Color detail'!$E23,'2.Pro Plan'!$N:$N,'Color detail'!$F23,'2.Pro Plan'!$U:$U,'Color detail'!S$3))</f>
        <v>0</v>
      </c>
      <c r="T23" s="25">
        <f>+IF(T$3=0,0,COUNTIFS('2.Pro Plan'!$K:$K,'Color detail'!$E23,'2.Pro Plan'!$N:$N,'Color detail'!$F23,'2.Pro Plan'!$U:$U,'Color detail'!T$3))</f>
        <v>0</v>
      </c>
      <c r="U23" s="25">
        <f>+IF(U$3=0,0,COUNTIFS('2.Pro Plan'!$K:$K,'Color detail'!$E23,'2.Pro Plan'!$N:$N,'Color detail'!$F23,'2.Pro Plan'!$U:$U,'Color detail'!U$3))</f>
        <v>0</v>
      </c>
      <c r="V23" s="25">
        <f>+IF(V$3=0,0,COUNTIFS('2.Pro Plan'!$K:$K,'Color detail'!$E23,'2.Pro Plan'!$N:$N,'Color detail'!$F23,'2.Pro Plan'!$U:$U,'Color detail'!V$3))</f>
        <v>0</v>
      </c>
      <c r="W23" s="25">
        <f>+IF(W$3=0,0,COUNTIFS('2.Pro Plan'!$K:$K,'Color detail'!$E23,'2.Pro Plan'!$N:$N,'Color detail'!$F23,'2.Pro Plan'!$U:$U,'Color detail'!W$3))</f>
        <v>0</v>
      </c>
      <c r="X23" s="25">
        <f>+IF(X$3=0,0,COUNTIFS('2.Pro Plan'!$K:$K,'Color detail'!$E23,'2.Pro Plan'!$N:$N,'Color detail'!$F23,'2.Pro Plan'!$U:$U,'Color detail'!X$3))</f>
        <v>0</v>
      </c>
      <c r="Y23" s="25">
        <f>+IF(Y$3=0,0,COUNTIFS('2.Pro Plan'!$K:$K,'Color detail'!$E23,'2.Pro Plan'!$N:$N,'Color detail'!$F23,'2.Pro Plan'!$U:$U,'Color detail'!Y$3))</f>
        <v>0</v>
      </c>
      <c r="Z23" s="25">
        <f>+IF(Z$3=0,0,COUNTIFS('2.Pro Plan'!$K:$K,'Color detail'!$E23,'2.Pro Plan'!$N:$N,'Color detail'!$F23,'2.Pro Plan'!$U:$U,'Color detail'!Z$3))</f>
        <v>0</v>
      </c>
      <c r="AA23" s="25">
        <f>+IF(AA$3=0,0,COUNTIFS('2.Pro Plan'!$K:$K,'Color detail'!$E23,'2.Pro Plan'!$N:$N,'Color detail'!$F23,'2.Pro Plan'!$U:$U,'Color detail'!AA$3))</f>
        <v>0</v>
      </c>
      <c r="AB23" s="25">
        <f>+IF(AB$3=0,0,COUNTIFS('2.Pro Plan'!$K:$K,'Color detail'!$E23,'2.Pro Plan'!$N:$N,'Color detail'!$F23,'2.Pro Plan'!$U:$U,'Color detail'!AB$3))</f>
        <v>0</v>
      </c>
      <c r="AC23" s="25">
        <f>+IF(AC$3=0,0,COUNTIFS('2.Pro Plan'!$K:$K,'Color detail'!$E23,'2.Pro Plan'!$N:$N,'Color detail'!$F23,'2.Pro Plan'!$U:$U,'Color detail'!AC$3))</f>
        <v>0</v>
      </c>
      <c r="AD23" s="25">
        <f>+IF(AD$3=0,0,COUNTIFS('2.Pro Plan'!$K:$K,'Color detail'!$E23,'2.Pro Plan'!$N:$N,'Color detail'!$F23,'2.Pro Plan'!$U:$U,'Color detail'!AD$3))</f>
        <v>0</v>
      </c>
      <c r="AE23" s="25">
        <f>+IF(AE$3=0,0,COUNTIFS('2.Pro Plan'!$K:$K,'Color detail'!$E23,'2.Pro Plan'!$N:$N,'Color detail'!$F23,'2.Pro Plan'!$U:$U,'Color detail'!AE$3))</f>
        <v>0</v>
      </c>
      <c r="AF23" s="25">
        <f>+IF(AF$3=0,0,COUNTIFS('2.Pro Plan'!$K:$K,'Color detail'!$E23,'2.Pro Plan'!$N:$N,'Color detail'!$F23,'2.Pro Plan'!$U:$U,'Color detail'!AF$3))</f>
        <v>0</v>
      </c>
      <c r="AG23" s="25">
        <f>+IF(AG$3=0,0,COUNTIFS('2.Pro Plan'!$K:$K,'Color detail'!$E23,'2.Pro Plan'!$N:$N,'Color detail'!$F23,'2.Pro Plan'!$U:$U,'Color detail'!AG$3))</f>
        <v>0</v>
      </c>
      <c r="AH23" s="25">
        <f>+IF(AH$3=0,0,COUNTIFS('2.Pro Plan'!$K:$K,'Color detail'!$E23,'2.Pro Plan'!$N:$N,'Color detail'!$F23,'2.Pro Plan'!$U:$U,'Color detail'!AH$3))</f>
        <v>0</v>
      </c>
      <c r="AI23" s="25">
        <f>+IF(AI$3=0,0,COUNTIFS('2.Pro Plan'!$K:$K,'Color detail'!$E23,'2.Pro Plan'!$N:$N,'Color detail'!$F23,'2.Pro Plan'!$U:$U,'Color detail'!AI$3))</f>
        <v>0</v>
      </c>
      <c r="AJ23" s="25">
        <f>+IF(AJ$3=0,0,COUNTIFS('2.Pro Plan'!$K:$K,'Color detail'!$E23,'2.Pro Plan'!$N:$N,'Color detail'!$F23,'2.Pro Plan'!$U:$U,'Color detail'!AJ$3))</f>
        <v>0</v>
      </c>
      <c r="AK23" s="25">
        <f>+IF(AK$3=0,0,COUNTIFS('2.Pro Plan'!$K:$K,'Color detail'!$E23,'2.Pro Plan'!$N:$N,'Color detail'!$F23,'2.Pro Plan'!$U:$U,'Color detail'!AK$3))</f>
        <v>0</v>
      </c>
      <c r="AL23" s="25">
        <f>+IF(AL$3=0,0,COUNTIFS('2.Pro Plan'!$K:$K,'Color detail'!$E23,'2.Pro Plan'!$N:$N,'Color detail'!$F23,'2.Pro Plan'!$U:$U,'Color detail'!AL$3))</f>
        <v>0</v>
      </c>
      <c r="AM23" s="25">
        <f>+IF(AM$3=0,0,COUNTIFS('2.Pro Plan'!$K:$K,'Color detail'!$E23,'2.Pro Plan'!$N:$N,'Color detail'!$F23,'2.Pro Plan'!$U:$U,'Color detail'!AM$3))</f>
        <v>0</v>
      </c>
      <c r="AN23" s="25">
        <f>+IF(AN$3=0,0,COUNTIFS('2.Pro Plan'!$K:$K,'Color detail'!$E23,'2.Pro Plan'!$N:$N,'Color detail'!$F23,'2.Pro Plan'!$U:$U,'Color detail'!AN$3))</f>
        <v>0</v>
      </c>
      <c r="AO23" s="25">
        <f>+IF(AO$3=0,0,COUNTIFS('2.Pro Plan'!$K:$K,'Color detail'!$E23,'2.Pro Plan'!$N:$N,'Color detail'!$F23,'2.Pro Plan'!$U:$U,'Color detail'!AO$3))</f>
        <v>0</v>
      </c>
      <c r="AP23" s="25">
        <f>+IF(AP$3=0,0,COUNTIFS('2.Pro Plan'!$K:$K,'Color detail'!$E23,'2.Pro Plan'!$N:$N,'Color detail'!$F23,'2.Pro Plan'!$U:$U,'Color detail'!AP$3))</f>
        <v>0</v>
      </c>
      <c r="AQ23" s="25">
        <f>+IF(AQ$3=0,0,COUNTIFS('2.Pro Plan'!$K:$K,'Color detail'!$E23,'2.Pro Plan'!$N:$N,'Color detail'!$F23,'2.Pro Plan'!$U:$U,'Color detail'!AQ$3))</f>
        <v>0</v>
      </c>
      <c r="AR23" s="25">
        <f>+IF(AR$3=0,0,COUNTIFS('2.Pro Plan'!$K:$K,'Color detail'!$E23,'2.Pro Plan'!$N:$N,'Color detail'!$F23,'2.Pro Plan'!$U:$U,'Color detail'!AR$3))</f>
        <v>0</v>
      </c>
      <c r="AS23" s="25">
        <f t="shared" si="5"/>
        <v>0</v>
      </c>
    </row>
    <row r="24" spans="2:45">
      <c r="B24" s="25">
        <f t="shared" si="2"/>
        <v>18</v>
      </c>
      <c r="C24" s="25" t="str">
        <f t="shared" si="3"/>
        <v>KU218</v>
      </c>
      <c r="E24" s="25" t="str">
        <v>KU</v>
      </c>
      <c r="F24" s="25">
        <v>218</v>
      </c>
      <c r="H24" s="25">
        <f t="shared" si="6"/>
        <v>0</v>
      </c>
      <c r="I24" s="25">
        <f>+IF(C24=0,0,SUMIF('Color FC'!$F:$F,'Color detail'!$C24,'Color FC'!H:H))</f>
        <v>0</v>
      </c>
      <c r="J24" s="25">
        <f>+IF(E24=0,0,SUMIF('Color FC'!$F:$F,'Color detail'!$C24,'Color FC'!I:I))</f>
        <v>0</v>
      </c>
      <c r="K24" s="25">
        <f>+IF(F24=0,0,SUMIF('Color FC'!$F:$F,'Color detail'!$C24,'Color FC'!J:J))</f>
        <v>0</v>
      </c>
      <c r="M24" s="267"/>
      <c r="N24" s="267"/>
      <c r="O24" s="147">
        <f t="shared" si="4"/>
        <v>0</v>
      </c>
      <c r="Q24" s="25">
        <f>+IF(Q$3=0,0,COUNTIFS('2.Pro Plan'!$K:$K,'Color detail'!$E24,'2.Pro Plan'!$N:$N,'Color detail'!$F24,'2.Pro Plan'!$U:$U,'Color detail'!Q$3))</f>
        <v>0</v>
      </c>
      <c r="R24" s="25">
        <f>+IF(R$3=0,0,COUNTIFS('2.Pro Plan'!$K:$K,'Color detail'!$E24,'2.Pro Plan'!$N:$N,'Color detail'!$F24,'2.Pro Plan'!$U:$U,'Color detail'!R$3))</f>
        <v>0</v>
      </c>
      <c r="S24" s="25">
        <f>+IF(S$3=0,0,COUNTIFS('2.Pro Plan'!$K:$K,'Color detail'!$E24,'2.Pro Plan'!$N:$N,'Color detail'!$F24,'2.Pro Plan'!$U:$U,'Color detail'!S$3))</f>
        <v>0</v>
      </c>
      <c r="T24" s="25">
        <f>+IF(T$3=0,0,COUNTIFS('2.Pro Plan'!$K:$K,'Color detail'!$E24,'2.Pro Plan'!$N:$N,'Color detail'!$F24,'2.Pro Plan'!$U:$U,'Color detail'!T$3))</f>
        <v>0</v>
      </c>
      <c r="U24" s="25">
        <f>+IF(U$3=0,0,COUNTIFS('2.Pro Plan'!$K:$K,'Color detail'!$E24,'2.Pro Plan'!$N:$N,'Color detail'!$F24,'2.Pro Plan'!$U:$U,'Color detail'!U$3))</f>
        <v>0</v>
      </c>
      <c r="V24" s="25">
        <f>+IF(V$3=0,0,COUNTIFS('2.Pro Plan'!$K:$K,'Color detail'!$E24,'2.Pro Plan'!$N:$N,'Color detail'!$F24,'2.Pro Plan'!$U:$U,'Color detail'!V$3))</f>
        <v>0</v>
      </c>
      <c r="W24" s="25">
        <f>+IF(W$3=0,0,COUNTIFS('2.Pro Plan'!$K:$K,'Color detail'!$E24,'2.Pro Plan'!$N:$N,'Color detail'!$F24,'2.Pro Plan'!$U:$U,'Color detail'!W$3))</f>
        <v>0</v>
      </c>
      <c r="X24" s="25">
        <f>+IF(X$3=0,0,COUNTIFS('2.Pro Plan'!$K:$K,'Color detail'!$E24,'2.Pro Plan'!$N:$N,'Color detail'!$F24,'2.Pro Plan'!$U:$U,'Color detail'!X$3))</f>
        <v>0</v>
      </c>
      <c r="Y24" s="25">
        <f>+IF(Y$3=0,0,COUNTIFS('2.Pro Plan'!$K:$K,'Color detail'!$E24,'2.Pro Plan'!$N:$N,'Color detail'!$F24,'2.Pro Plan'!$U:$U,'Color detail'!Y$3))</f>
        <v>0</v>
      </c>
      <c r="Z24" s="25">
        <f>+IF(Z$3=0,0,COUNTIFS('2.Pro Plan'!$K:$K,'Color detail'!$E24,'2.Pro Plan'!$N:$N,'Color detail'!$F24,'2.Pro Plan'!$U:$U,'Color detail'!Z$3))</f>
        <v>0</v>
      </c>
      <c r="AA24" s="25">
        <f>+IF(AA$3=0,0,COUNTIFS('2.Pro Plan'!$K:$K,'Color detail'!$E24,'2.Pro Plan'!$N:$N,'Color detail'!$F24,'2.Pro Plan'!$U:$U,'Color detail'!AA$3))</f>
        <v>0</v>
      </c>
      <c r="AB24" s="25">
        <f>+IF(AB$3=0,0,COUNTIFS('2.Pro Plan'!$K:$K,'Color detail'!$E24,'2.Pro Plan'!$N:$N,'Color detail'!$F24,'2.Pro Plan'!$U:$U,'Color detail'!AB$3))</f>
        <v>0</v>
      </c>
      <c r="AC24" s="25">
        <f>+IF(AC$3=0,0,COUNTIFS('2.Pro Plan'!$K:$K,'Color detail'!$E24,'2.Pro Plan'!$N:$N,'Color detail'!$F24,'2.Pro Plan'!$U:$U,'Color detail'!AC$3))</f>
        <v>0</v>
      </c>
      <c r="AD24" s="25">
        <f>+IF(AD$3=0,0,COUNTIFS('2.Pro Plan'!$K:$K,'Color detail'!$E24,'2.Pro Plan'!$N:$N,'Color detail'!$F24,'2.Pro Plan'!$U:$U,'Color detail'!AD$3))</f>
        <v>0</v>
      </c>
      <c r="AE24" s="25">
        <f>+IF(AE$3=0,0,COUNTIFS('2.Pro Plan'!$K:$K,'Color detail'!$E24,'2.Pro Plan'!$N:$N,'Color detail'!$F24,'2.Pro Plan'!$U:$U,'Color detail'!AE$3))</f>
        <v>0</v>
      </c>
      <c r="AF24" s="25">
        <f>+IF(AF$3=0,0,COUNTIFS('2.Pro Plan'!$K:$K,'Color detail'!$E24,'2.Pro Plan'!$N:$N,'Color detail'!$F24,'2.Pro Plan'!$U:$U,'Color detail'!AF$3))</f>
        <v>0</v>
      </c>
      <c r="AG24" s="25">
        <f>+IF(AG$3=0,0,COUNTIFS('2.Pro Plan'!$K:$K,'Color detail'!$E24,'2.Pro Plan'!$N:$N,'Color detail'!$F24,'2.Pro Plan'!$U:$U,'Color detail'!AG$3))</f>
        <v>0</v>
      </c>
      <c r="AH24" s="25">
        <f>+IF(AH$3=0,0,COUNTIFS('2.Pro Plan'!$K:$K,'Color detail'!$E24,'2.Pro Plan'!$N:$N,'Color detail'!$F24,'2.Pro Plan'!$U:$U,'Color detail'!AH$3))</f>
        <v>0</v>
      </c>
      <c r="AI24" s="25">
        <f>+IF(AI$3=0,0,COUNTIFS('2.Pro Plan'!$K:$K,'Color detail'!$E24,'2.Pro Plan'!$N:$N,'Color detail'!$F24,'2.Pro Plan'!$U:$U,'Color detail'!AI$3))</f>
        <v>0</v>
      </c>
      <c r="AJ24" s="25">
        <f>+IF(AJ$3=0,0,COUNTIFS('2.Pro Plan'!$K:$K,'Color detail'!$E24,'2.Pro Plan'!$N:$N,'Color detail'!$F24,'2.Pro Plan'!$U:$U,'Color detail'!AJ$3))</f>
        <v>0</v>
      </c>
      <c r="AK24" s="25">
        <f>+IF(AK$3=0,0,COUNTIFS('2.Pro Plan'!$K:$K,'Color detail'!$E24,'2.Pro Plan'!$N:$N,'Color detail'!$F24,'2.Pro Plan'!$U:$U,'Color detail'!AK$3))</f>
        <v>0</v>
      </c>
      <c r="AL24" s="25">
        <f>+IF(AL$3=0,0,COUNTIFS('2.Pro Plan'!$K:$K,'Color detail'!$E24,'2.Pro Plan'!$N:$N,'Color detail'!$F24,'2.Pro Plan'!$U:$U,'Color detail'!AL$3))</f>
        <v>0</v>
      </c>
      <c r="AM24" s="25">
        <f>+IF(AM$3=0,0,COUNTIFS('2.Pro Plan'!$K:$K,'Color detail'!$E24,'2.Pro Plan'!$N:$N,'Color detail'!$F24,'2.Pro Plan'!$U:$U,'Color detail'!AM$3))</f>
        <v>0</v>
      </c>
      <c r="AN24" s="25">
        <f>+IF(AN$3=0,0,COUNTIFS('2.Pro Plan'!$K:$K,'Color detail'!$E24,'2.Pro Plan'!$N:$N,'Color detail'!$F24,'2.Pro Plan'!$U:$U,'Color detail'!AN$3))</f>
        <v>0</v>
      </c>
      <c r="AO24" s="25">
        <f>+IF(AO$3=0,0,COUNTIFS('2.Pro Plan'!$K:$K,'Color detail'!$E24,'2.Pro Plan'!$N:$N,'Color detail'!$F24,'2.Pro Plan'!$U:$U,'Color detail'!AO$3))</f>
        <v>0</v>
      </c>
      <c r="AP24" s="25">
        <f>+IF(AP$3=0,0,COUNTIFS('2.Pro Plan'!$K:$K,'Color detail'!$E24,'2.Pro Plan'!$N:$N,'Color detail'!$F24,'2.Pro Plan'!$U:$U,'Color detail'!AP$3))</f>
        <v>0</v>
      </c>
      <c r="AQ24" s="25">
        <f>+IF(AQ$3=0,0,COUNTIFS('2.Pro Plan'!$K:$K,'Color detail'!$E24,'2.Pro Plan'!$N:$N,'Color detail'!$F24,'2.Pro Plan'!$U:$U,'Color detail'!AQ$3))</f>
        <v>0</v>
      </c>
      <c r="AR24" s="25">
        <f>+IF(AR$3=0,0,COUNTIFS('2.Pro Plan'!$K:$K,'Color detail'!$E24,'2.Pro Plan'!$N:$N,'Color detail'!$F24,'2.Pro Plan'!$U:$U,'Color detail'!AR$3))</f>
        <v>0</v>
      </c>
      <c r="AS24" s="25">
        <f>+SUM(Q24:AR24)</f>
        <v>0</v>
      </c>
    </row>
    <row r="25" spans="2:45">
      <c r="B25" s="25">
        <f t="shared" si="2"/>
        <v>19</v>
      </c>
      <c r="C25" s="25" t="str">
        <f t="shared" si="3"/>
        <v>KU4R0</v>
      </c>
      <c r="E25" s="25" t="str">
        <v>KU</v>
      </c>
      <c r="F25" s="25" t="str">
        <v>4R0</v>
      </c>
      <c r="H25" s="25">
        <f t="shared" si="6"/>
        <v>0</v>
      </c>
      <c r="I25" s="25">
        <f>+IF(C25=0,0,SUMIF('Color FC'!$F:$F,'Color detail'!$C25,'Color FC'!H:H))</f>
        <v>0</v>
      </c>
      <c r="J25" s="25">
        <f>+IF(E25=0,0,SUMIF('Color FC'!$F:$F,'Color detail'!$C25,'Color FC'!I:I))</f>
        <v>0</v>
      </c>
      <c r="K25" s="25">
        <f>+IF(F25=0,0,SUMIF('Color FC'!$F:$F,'Color detail'!$C25,'Color FC'!J:J))</f>
        <v>0</v>
      </c>
      <c r="M25" s="267"/>
      <c r="N25" s="267"/>
      <c r="O25" s="147">
        <f t="shared" si="4"/>
        <v>0</v>
      </c>
      <c r="Q25" s="25">
        <f>+IF(Q$3=0,0,COUNTIFS('2.Pro Plan'!$K:$K,'Color detail'!$E25,'2.Pro Plan'!$N:$N,'Color detail'!$F25,'2.Pro Plan'!$U:$U,'Color detail'!Q$3))</f>
        <v>0</v>
      </c>
      <c r="R25" s="25">
        <f>+IF(R$3=0,0,COUNTIFS('2.Pro Plan'!$K:$K,'Color detail'!$E25,'2.Pro Plan'!$N:$N,'Color detail'!$F25,'2.Pro Plan'!$U:$U,'Color detail'!R$3))</f>
        <v>0</v>
      </c>
      <c r="S25" s="25">
        <f>+IF(S$3=0,0,COUNTIFS('2.Pro Plan'!$K:$K,'Color detail'!$E25,'2.Pro Plan'!$N:$N,'Color detail'!$F25,'2.Pro Plan'!$U:$U,'Color detail'!S$3))</f>
        <v>0</v>
      </c>
      <c r="T25" s="25">
        <f>+IF(T$3=0,0,COUNTIFS('2.Pro Plan'!$K:$K,'Color detail'!$E25,'2.Pro Plan'!$N:$N,'Color detail'!$F25,'2.Pro Plan'!$U:$U,'Color detail'!T$3))</f>
        <v>0</v>
      </c>
      <c r="U25" s="25">
        <f>+IF(U$3=0,0,COUNTIFS('2.Pro Plan'!$K:$K,'Color detail'!$E25,'2.Pro Plan'!$N:$N,'Color detail'!$F25,'2.Pro Plan'!$U:$U,'Color detail'!U$3))</f>
        <v>0</v>
      </c>
      <c r="V25" s="25">
        <f>+IF(V$3=0,0,COUNTIFS('2.Pro Plan'!$K:$K,'Color detail'!$E25,'2.Pro Plan'!$N:$N,'Color detail'!$F25,'2.Pro Plan'!$U:$U,'Color detail'!V$3))</f>
        <v>0</v>
      </c>
      <c r="W25" s="25">
        <f>+IF(W$3=0,0,COUNTIFS('2.Pro Plan'!$K:$K,'Color detail'!$E25,'2.Pro Plan'!$N:$N,'Color detail'!$F25,'2.Pro Plan'!$U:$U,'Color detail'!W$3))</f>
        <v>0</v>
      </c>
      <c r="X25" s="25">
        <f>+IF(X$3=0,0,COUNTIFS('2.Pro Plan'!$K:$K,'Color detail'!$E25,'2.Pro Plan'!$N:$N,'Color detail'!$F25,'2.Pro Plan'!$U:$U,'Color detail'!X$3))</f>
        <v>0</v>
      </c>
      <c r="Y25" s="25">
        <f>+IF(Y$3=0,0,COUNTIFS('2.Pro Plan'!$K:$K,'Color detail'!$E25,'2.Pro Plan'!$N:$N,'Color detail'!$F25,'2.Pro Plan'!$U:$U,'Color detail'!Y$3))</f>
        <v>0</v>
      </c>
      <c r="Z25" s="25">
        <f>+IF(Z$3=0,0,COUNTIFS('2.Pro Plan'!$K:$K,'Color detail'!$E25,'2.Pro Plan'!$N:$N,'Color detail'!$F25,'2.Pro Plan'!$U:$U,'Color detail'!Z$3))</f>
        <v>0</v>
      </c>
      <c r="AA25" s="25">
        <f>+IF(AA$3=0,0,COUNTIFS('2.Pro Plan'!$K:$K,'Color detail'!$E25,'2.Pro Plan'!$N:$N,'Color detail'!$F25,'2.Pro Plan'!$U:$U,'Color detail'!AA$3))</f>
        <v>0</v>
      </c>
      <c r="AB25" s="25">
        <f>+IF(AB$3=0,0,COUNTIFS('2.Pro Plan'!$K:$K,'Color detail'!$E25,'2.Pro Plan'!$N:$N,'Color detail'!$F25,'2.Pro Plan'!$U:$U,'Color detail'!AB$3))</f>
        <v>0</v>
      </c>
      <c r="AC25" s="25">
        <f>+IF(AC$3=0,0,COUNTIFS('2.Pro Plan'!$K:$K,'Color detail'!$E25,'2.Pro Plan'!$N:$N,'Color detail'!$F25,'2.Pro Plan'!$U:$U,'Color detail'!AC$3))</f>
        <v>0</v>
      </c>
      <c r="AD25" s="25">
        <f>+IF(AD$3=0,0,COUNTIFS('2.Pro Plan'!$K:$K,'Color detail'!$E25,'2.Pro Plan'!$N:$N,'Color detail'!$F25,'2.Pro Plan'!$U:$U,'Color detail'!AD$3))</f>
        <v>0</v>
      </c>
      <c r="AE25" s="25">
        <f>+IF(AE$3=0,0,COUNTIFS('2.Pro Plan'!$K:$K,'Color detail'!$E25,'2.Pro Plan'!$N:$N,'Color detail'!$F25,'2.Pro Plan'!$U:$U,'Color detail'!AE$3))</f>
        <v>0</v>
      </c>
      <c r="AF25" s="25">
        <f>+IF(AF$3=0,0,COUNTIFS('2.Pro Plan'!$K:$K,'Color detail'!$E25,'2.Pro Plan'!$N:$N,'Color detail'!$F25,'2.Pro Plan'!$U:$U,'Color detail'!AF$3))</f>
        <v>0</v>
      </c>
      <c r="AG25" s="25">
        <f>+IF(AG$3=0,0,COUNTIFS('2.Pro Plan'!$K:$K,'Color detail'!$E25,'2.Pro Plan'!$N:$N,'Color detail'!$F25,'2.Pro Plan'!$U:$U,'Color detail'!AG$3))</f>
        <v>0</v>
      </c>
      <c r="AH25" s="25">
        <f>+IF(AH$3=0,0,COUNTIFS('2.Pro Plan'!$K:$K,'Color detail'!$E25,'2.Pro Plan'!$N:$N,'Color detail'!$F25,'2.Pro Plan'!$U:$U,'Color detail'!AH$3))</f>
        <v>0</v>
      </c>
      <c r="AI25" s="25">
        <f>+IF(AI$3=0,0,COUNTIFS('2.Pro Plan'!$K:$K,'Color detail'!$E25,'2.Pro Plan'!$N:$N,'Color detail'!$F25,'2.Pro Plan'!$U:$U,'Color detail'!AI$3))</f>
        <v>0</v>
      </c>
      <c r="AJ25" s="25">
        <f>+IF(AJ$3=0,0,COUNTIFS('2.Pro Plan'!$K:$K,'Color detail'!$E25,'2.Pro Plan'!$N:$N,'Color detail'!$F25,'2.Pro Plan'!$U:$U,'Color detail'!AJ$3))</f>
        <v>0</v>
      </c>
      <c r="AK25" s="25">
        <f>+IF(AK$3=0,0,COUNTIFS('2.Pro Plan'!$K:$K,'Color detail'!$E25,'2.Pro Plan'!$N:$N,'Color detail'!$F25,'2.Pro Plan'!$U:$U,'Color detail'!AK$3))</f>
        <v>0</v>
      </c>
      <c r="AL25" s="25">
        <f>+IF(AL$3=0,0,COUNTIFS('2.Pro Plan'!$K:$K,'Color detail'!$E25,'2.Pro Plan'!$N:$N,'Color detail'!$F25,'2.Pro Plan'!$U:$U,'Color detail'!AL$3))</f>
        <v>0</v>
      </c>
      <c r="AM25" s="25">
        <f>+IF(AM$3=0,0,COUNTIFS('2.Pro Plan'!$K:$K,'Color detail'!$E25,'2.Pro Plan'!$N:$N,'Color detail'!$F25,'2.Pro Plan'!$U:$U,'Color detail'!AM$3))</f>
        <v>0</v>
      </c>
      <c r="AN25" s="25">
        <f>+IF(AN$3=0,0,COUNTIFS('2.Pro Plan'!$K:$K,'Color detail'!$E25,'2.Pro Plan'!$N:$N,'Color detail'!$F25,'2.Pro Plan'!$U:$U,'Color detail'!AN$3))</f>
        <v>0</v>
      </c>
      <c r="AO25" s="25">
        <f>+IF(AO$3=0,0,COUNTIFS('2.Pro Plan'!$K:$K,'Color detail'!$E25,'2.Pro Plan'!$N:$N,'Color detail'!$F25,'2.Pro Plan'!$U:$U,'Color detail'!AO$3))</f>
        <v>0</v>
      </c>
      <c r="AP25" s="25">
        <f>+IF(AP$3=0,0,COUNTIFS('2.Pro Plan'!$K:$K,'Color detail'!$E25,'2.Pro Plan'!$N:$N,'Color detail'!$F25,'2.Pro Plan'!$U:$U,'Color detail'!AP$3))</f>
        <v>0</v>
      </c>
      <c r="AQ25" s="25">
        <f>+IF(AQ$3=0,0,COUNTIFS('2.Pro Plan'!$K:$K,'Color detail'!$E25,'2.Pro Plan'!$N:$N,'Color detail'!$F25,'2.Pro Plan'!$U:$U,'Color detail'!AQ$3))</f>
        <v>0</v>
      </c>
      <c r="AR25" s="25">
        <f>+IF(AR$3=0,0,COUNTIFS('2.Pro Plan'!$K:$K,'Color detail'!$E25,'2.Pro Plan'!$N:$N,'Color detail'!$F25,'2.Pro Plan'!$U:$U,'Color detail'!AR$3))</f>
        <v>0</v>
      </c>
      <c r="AS25" s="25">
        <f t="shared" si="5"/>
        <v>0</v>
      </c>
    </row>
    <row r="26" spans="2:45">
      <c r="B26" s="25">
        <f t="shared" si="2"/>
        <v>20</v>
      </c>
      <c r="C26" s="25" t="str">
        <f t="shared" si="3"/>
        <v>KU089</v>
      </c>
      <c r="E26" s="25" t="str">
        <v>KU</v>
      </c>
      <c r="F26" s="25" t="str">
        <v>089</v>
      </c>
      <c r="H26" s="25">
        <f t="shared" si="6"/>
        <v>0</v>
      </c>
      <c r="I26" s="25">
        <f>+IF(C26=0,0,SUMIF('Color FC'!$F:$F,'Color detail'!$C26,'Color FC'!H:H))</f>
        <v>0</v>
      </c>
      <c r="J26" s="25">
        <f>+IF(E26=0,0,SUMIF('Color FC'!$F:$F,'Color detail'!$C26,'Color FC'!I:I))</f>
        <v>0</v>
      </c>
      <c r="K26" s="25">
        <f>+IF(F26=0,0,SUMIF('Color FC'!$F:$F,'Color detail'!$C26,'Color FC'!J:J))</f>
        <v>0</v>
      </c>
      <c r="M26" s="267"/>
      <c r="N26" s="267"/>
      <c r="O26" s="147">
        <f t="shared" si="4"/>
        <v>0</v>
      </c>
      <c r="Q26" s="25">
        <f>+IF(Q$3=0,0,COUNTIFS('2.Pro Plan'!$K:$K,'Color detail'!$E26,'2.Pro Plan'!$N:$N,'Color detail'!$F26,'2.Pro Plan'!$U:$U,'Color detail'!Q$3))</f>
        <v>0</v>
      </c>
      <c r="R26" s="25">
        <f>+IF(R$3=0,0,COUNTIFS('2.Pro Plan'!$K:$K,'Color detail'!$E26,'2.Pro Plan'!$N:$N,'Color detail'!$F26,'2.Pro Plan'!$U:$U,'Color detail'!R$3))</f>
        <v>0</v>
      </c>
      <c r="S26" s="25">
        <f>+IF(S$3=0,0,COUNTIFS('2.Pro Plan'!$K:$K,'Color detail'!$E26,'2.Pro Plan'!$N:$N,'Color detail'!$F26,'2.Pro Plan'!$U:$U,'Color detail'!S$3))</f>
        <v>0</v>
      </c>
      <c r="T26" s="25">
        <f>+IF(T$3=0,0,COUNTIFS('2.Pro Plan'!$K:$K,'Color detail'!$E26,'2.Pro Plan'!$N:$N,'Color detail'!$F26,'2.Pro Plan'!$U:$U,'Color detail'!T$3))</f>
        <v>0</v>
      </c>
      <c r="U26" s="25">
        <f>+IF(U$3=0,0,COUNTIFS('2.Pro Plan'!$K:$K,'Color detail'!$E26,'2.Pro Plan'!$N:$N,'Color detail'!$F26,'2.Pro Plan'!$U:$U,'Color detail'!U$3))</f>
        <v>0</v>
      </c>
      <c r="V26" s="25">
        <f>+IF(V$3=0,0,COUNTIFS('2.Pro Plan'!$K:$K,'Color detail'!$E26,'2.Pro Plan'!$N:$N,'Color detail'!$F26,'2.Pro Plan'!$U:$U,'Color detail'!V$3))</f>
        <v>0</v>
      </c>
      <c r="W26" s="25">
        <f>+IF(W$3=0,0,COUNTIFS('2.Pro Plan'!$K:$K,'Color detail'!$E26,'2.Pro Plan'!$N:$N,'Color detail'!$F26,'2.Pro Plan'!$U:$U,'Color detail'!W$3))</f>
        <v>0</v>
      </c>
      <c r="X26" s="25">
        <f>+IF(X$3=0,0,COUNTIFS('2.Pro Plan'!$K:$K,'Color detail'!$E26,'2.Pro Plan'!$N:$N,'Color detail'!$F26,'2.Pro Plan'!$U:$U,'Color detail'!X$3))</f>
        <v>0</v>
      </c>
      <c r="Y26" s="25">
        <f>+IF(Y$3=0,0,COUNTIFS('2.Pro Plan'!$K:$K,'Color detail'!$E26,'2.Pro Plan'!$N:$N,'Color detail'!$F26,'2.Pro Plan'!$U:$U,'Color detail'!Y$3))</f>
        <v>0</v>
      </c>
      <c r="Z26" s="25">
        <f>+IF(Z$3=0,0,COUNTIFS('2.Pro Plan'!$K:$K,'Color detail'!$E26,'2.Pro Plan'!$N:$N,'Color detail'!$F26,'2.Pro Plan'!$U:$U,'Color detail'!Z$3))</f>
        <v>0</v>
      </c>
      <c r="AA26" s="25">
        <f>+IF(AA$3=0,0,COUNTIFS('2.Pro Plan'!$K:$K,'Color detail'!$E26,'2.Pro Plan'!$N:$N,'Color detail'!$F26,'2.Pro Plan'!$U:$U,'Color detail'!AA$3))</f>
        <v>0</v>
      </c>
      <c r="AB26" s="25">
        <f>+IF(AB$3=0,0,COUNTIFS('2.Pro Plan'!$K:$K,'Color detail'!$E26,'2.Pro Plan'!$N:$N,'Color detail'!$F26,'2.Pro Plan'!$U:$U,'Color detail'!AB$3))</f>
        <v>0</v>
      </c>
      <c r="AC26" s="25">
        <f>+IF(AC$3=0,0,COUNTIFS('2.Pro Plan'!$K:$K,'Color detail'!$E26,'2.Pro Plan'!$N:$N,'Color detail'!$F26,'2.Pro Plan'!$U:$U,'Color detail'!AC$3))</f>
        <v>0</v>
      </c>
      <c r="AD26" s="25">
        <f>+IF(AD$3=0,0,COUNTIFS('2.Pro Plan'!$K:$K,'Color detail'!$E26,'2.Pro Plan'!$N:$N,'Color detail'!$F26,'2.Pro Plan'!$U:$U,'Color detail'!AD$3))</f>
        <v>0</v>
      </c>
      <c r="AE26" s="25">
        <f>+IF(AE$3=0,0,COUNTIFS('2.Pro Plan'!$K:$K,'Color detail'!$E26,'2.Pro Plan'!$N:$N,'Color detail'!$F26,'2.Pro Plan'!$U:$U,'Color detail'!AE$3))</f>
        <v>0</v>
      </c>
      <c r="AF26" s="25">
        <f>+IF(AF$3=0,0,COUNTIFS('2.Pro Plan'!$K:$K,'Color detail'!$E26,'2.Pro Plan'!$N:$N,'Color detail'!$F26,'2.Pro Plan'!$U:$U,'Color detail'!AF$3))</f>
        <v>0</v>
      </c>
      <c r="AG26" s="25">
        <f>+IF(AG$3=0,0,COUNTIFS('2.Pro Plan'!$K:$K,'Color detail'!$E26,'2.Pro Plan'!$N:$N,'Color detail'!$F26,'2.Pro Plan'!$U:$U,'Color detail'!AG$3))</f>
        <v>0</v>
      </c>
      <c r="AH26" s="25">
        <f>+IF(AH$3=0,0,COUNTIFS('2.Pro Plan'!$K:$K,'Color detail'!$E26,'2.Pro Plan'!$N:$N,'Color detail'!$F26,'2.Pro Plan'!$U:$U,'Color detail'!AH$3))</f>
        <v>0</v>
      </c>
      <c r="AI26" s="25">
        <f>+IF(AI$3=0,0,COUNTIFS('2.Pro Plan'!$K:$K,'Color detail'!$E26,'2.Pro Plan'!$N:$N,'Color detail'!$F26,'2.Pro Plan'!$U:$U,'Color detail'!AI$3))</f>
        <v>0</v>
      </c>
      <c r="AJ26" s="25">
        <f>+IF(AJ$3=0,0,COUNTIFS('2.Pro Plan'!$K:$K,'Color detail'!$E26,'2.Pro Plan'!$N:$N,'Color detail'!$F26,'2.Pro Plan'!$U:$U,'Color detail'!AJ$3))</f>
        <v>0</v>
      </c>
      <c r="AK26" s="25">
        <f>+IF(AK$3=0,0,COUNTIFS('2.Pro Plan'!$K:$K,'Color detail'!$E26,'2.Pro Plan'!$N:$N,'Color detail'!$F26,'2.Pro Plan'!$U:$U,'Color detail'!AK$3))</f>
        <v>0</v>
      </c>
      <c r="AL26" s="25">
        <f>+IF(AL$3=0,0,COUNTIFS('2.Pro Plan'!$K:$K,'Color detail'!$E26,'2.Pro Plan'!$N:$N,'Color detail'!$F26,'2.Pro Plan'!$U:$U,'Color detail'!AL$3))</f>
        <v>0</v>
      </c>
      <c r="AM26" s="25">
        <f>+IF(AM$3=0,0,COUNTIFS('2.Pro Plan'!$K:$K,'Color detail'!$E26,'2.Pro Plan'!$N:$N,'Color detail'!$F26,'2.Pro Plan'!$U:$U,'Color detail'!AM$3))</f>
        <v>0</v>
      </c>
      <c r="AN26" s="25">
        <f>+IF(AN$3=0,0,COUNTIFS('2.Pro Plan'!$K:$K,'Color detail'!$E26,'2.Pro Plan'!$N:$N,'Color detail'!$F26,'2.Pro Plan'!$U:$U,'Color detail'!AN$3))</f>
        <v>0</v>
      </c>
      <c r="AO26" s="25">
        <f>+IF(AO$3=0,0,COUNTIFS('2.Pro Plan'!$K:$K,'Color detail'!$E26,'2.Pro Plan'!$N:$N,'Color detail'!$F26,'2.Pro Plan'!$U:$U,'Color detail'!AO$3))</f>
        <v>0</v>
      </c>
      <c r="AP26" s="25">
        <f>+IF(AP$3=0,0,COUNTIFS('2.Pro Plan'!$K:$K,'Color detail'!$E26,'2.Pro Plan'!$N:$N,'Color detail'!$F26,'2.Pro Plan'!$U:$U,'Color detail'!AP$3))</f>
        <v>0</v>
      </c>
      <c r="AQ26" s="25">
        <f>+IF(AQ$3=0,0,COUNTIFS('2.Pro Plan'!$K:$K,'Color detail'!$E26,'2.Pro Plan'!$N:$N,'Color detail'!$F26,'2.Pro Plan'!$U:$U,'Color detail'!AQ$3))</f>
        <v>0</v>
      </c>
      <c r="AR26" s="25">
        <f>+IF(AR$3=0,0,COUNTIFS('2.Pro Plan'!$K:$K,'Color detail'!$E26,'2.Pro Plan'!$N:$N,'Color detail'!$F26,'2.Pro Plan'!$U:$U,'Color detail'!AR$3))</f>
        <v>0</v>
      </c>
      <c r="AS26" s="25">
        <f t="shared" si="5"/>
        <v>0</v>
      </c>
    </row>
    <row r="27" spans="2:45">
      <c r="B27" s="25">
        <f t="shared" si="2"/>
        <v>21</v>
      </c>
      <c r="C27" s="25" t="str">
        <f t="shared" si="3"/>
        <v>KU576</v>
      </c>
      <c r="E27" s="25" t="str">
        <v>KU</v>
      </c>
      <c r="F27" s="25">
        <v>576</v>
      </c>
      <c r="H27" s="25">
        <f t="shared" si="6"/>
        <v>0</v>
      </c>
      <c r="I27" s="25">
        <f>+IF(C27=0,0,SUMIF('Color FC'!$F:$F,'Color detail'!$C27,'Color FC'!H:H))</f>
        <v>0</v>
      </c>
      <c r="J27" s="25">
        <f>+IF(E27=0,0,SUMIF('Color FC'!$F:$F,'Color detail'!$C27,'Color FC'!I:I))</f>
        <v>0</v>
      </c>
      <c r="K27" s="25">
        <f>+IF(F27=0,0,SUMIF('Color FC'!$F:$F,'Color detail'!$C27,'Color FC'!J:J))</f>
        <v>0</v>
      </c>
      <c r="M27" s="267"/>
      <c r="N27" s="267"/>
      <c r="O27" s="147">
        <f t="shared" si="4"/>
        <v>0</v>
      </c>
      <c r="Q27" s="25">
        <f>+IF(Q$3=0,0,COUNTIFS('2.Pro Plan'!$K:$K,'Color detail'!$E27,'2.Pro Plan'!$N:$N,'Color detail'!$F27,'2.Pro Plan'!$U:$U,'Color detail'!Q$3))</f>
        <v>0</v>
      </c>
      <c r="R27" s="25">
        <f>+IF(R$3=0,0,COUNTIFS('2.Pro Plan'!$K:$K,'Color detail'!$E27,'2.Pro Plan'!$N:$N,'Color detail'!$F27,'2.Pro Plan'!$U:$U,'Color detail'!R$3))</f>
        <v>0</v>
      </c>
      <c r="S27" s="25">
        <f>+IF(S$3=0,0,COUNTIFS('2.Pro Plan'!$K:$K,'Color detail'!$E27,'2.Pro Plan'!$N:$N,'Color detail'!$F27,'2.Pro Plan'!$U:$U,'Color detail'!S$3))</f>
        <v>0</v>
      </c>
      <c r="T27" s="25">
        <f>+IF(T$3=0,0,COUNTIFS('2.Pro Plan'!$K:$K,'Color detail'!$E27,'2.Pro Plan'!$N:$N,'Color detail'!$F27,'2.Pro Plan'!$U:$U,'Color detail'!T$3))</f>
        <v>0</v>
      </c>
      <c r="U27" s="25">
        <f>+IF(U$3=0,0,COUNTIFS('2.Pro Plan'!$K:$K,'Color detail'!$E27,'2.Pro Plan'!$N:$N,'Color detail'!$F27,'2.Pro Plan'!$U:$U,'Color detail'!U$3))</f>
        <v>0</v>
      </c>
      <c r="V27" s="25">
        <f>+IF(V$3=0,0,COUNTIFS('2.Pro Plan'!$K:$K,'Color detail'!$E27,'2.Pro Plan'!$N:$N,'Color detail'!$F27,'2.Pro Plan'!$U:$U,'Color detail'!V$3))</f>
        <v>0</v>
      </c>
      <c r="W27" s="25">
        <f>+IF(W$3=0,0,COUNTIFS('2.Pro Plan'!$K:$K,'Color detail'!$E27,'2.Pro Plan'!$N:$N,'Color detail'!$F27,'2.Pro Plan'!$U:$U,'Color detail'!W$3))</f>
        <v>0</v>
      </c>
      <c r="X27" s="25">
        <f>+IF(X$3=0,0,COUNTIFS('2.Pro Plan'!$K:$K,'Color detail'!$E27,'2.Pro Plan'!$N:$N,'Color detail'!$F27,'2.Pro Plan'!$U:$U,'Color detail'!X$3))</f>
        <v>0</v>
      </c>
      <c r="Y27" s="25">
        <f>+IF(Y$3=0,0,COUNTIFS('2.Pro Plan'!$K:$K,'Color detail'!$E27,'2.Pro Plan'!$N:$N,'Color detail'!$F27,'2.Pro Plan'!$U:$U,'Color detail'!Y$3))</f>
        <v>0</v>
      </c>
      <c r="Z27" s="25">
        <f>+IF(Z$3=0,0,COUNTIFS('2.Pro Plan'!$K:$K,'Color detail'!$E27,'2.Pro Plan'!$N:$N,'Color detail'!$F27,'2.Pro Plan'!$U:$U,'Color detail'!Z$3))</f>
        <v>0</v>
      </c>
      <c r="AA27" s="25">
        <f>+IF(AA$3=0,0,COUNTIFS('2.Pro Plan'!$K:$K,'Color detail'!$E27,'2.Pro Plan'!$N:$N,'Color detail'!$F27,'2.Pro Plan'!$U:$U,'Color detail'!AA$3))</f>
        <v>0</v>
      </c>
      <c r="AB27" s="25">
        <f>+IF(AB$3=0,0,COUNTIFS('2.Pro Plan'!$K:$K,'Color detail'!$E27,'2.Pro Plan'!$N:$N,'Color detail'!$F27,'2.Pro Plan'!$U:$U,'Color detail'!AB$3))</f>
        <v>0</v>
      </c>
      <c r="AC27" s="25">
        <f>+IF(AC$3=0,0,COUNTIFS('2.Pro Plan'!$K:$K,'Color detail'!$E27,'2.Pro Plan'!$N:$N,'Color detail'!$F27,'2.Pro Plan'!$U:$U,'Color detail'!AC$3))</f>
        <v>0</v>
      </c>
      <c r="AD27" s="25">
        <f>+IF(AD$3=0,0,COUNTIFS('2.Pro Plan'!$K:$K,'Color detail'!$E27,'2.Pro Plan'!$N:$N,'Color detail'!$F27,'2.Pro Plan'!$U:$U,'Color detail'!AD$3))</f>
        <v>0</v>
      </c>
      <c r="AE27" s="25">
        <f>+IF(AE$3=0,0,COUNTIFS('2.Pro Plan'!$K:$K,'Color detail'!$E27,'2.Pro Plan'!$N:$N,'Color detail'!$F27,'2.Pro Plan'!$U:$U,'Color detail'!AE$3))</f>
        <v>0</v>
      </c>
      <c r="AF27" s="25">
        <f>+IF(AF$3=0,0,COUNTIFS('2.Pro Plan'!$K:$K,'Color detail'!$E27,'2.Pro Plan'!$N:$N,'Color detail'!$F27,'2.Pro Plan'!$U:$U,'Color detail'!AF$3))</f>
        <v>0</v>
      </c>
      <c r="AG27" s="25">
        <f>+IF(AG$3=0,0,COUNTIFS('2.Pro Plan'!$K:$K,'Color detail'!$E27,'2.Pro Plan'!$N:$N,'Color detail'!$F27,'2.Pro Plan'!$U:$U,'Color detail'!AG$3))</f>
        <v>0</v>
      </c>
      <c r="AH27" s="25">
        <f>+IF(AH$3=0,0,COUNTIFS('2.Pro Plan'!$K:$K,'Color detail'!$E27,'2.Pro Plan'!$N:$N,'Color detail'!$F27,'2.Pro Plan'!$U:$U,'Color detail'!AH$3))</f>
        <v>0</v>
      </c>
      <c r="AI27" s="25">
        <f>+IF(AI$3=0,0,COUNTIFS('2.Pro Plan'!$K:$K,'Color detail'!$E27,'2.Pro Plan'!$N:$N,'Color detail'!$F27,'2.Pro Plan'!$U:$U,'Color detail'!AI$3))</f>
        <v>0</v>
      </c>
      <c r="AJ27" s="25">
        <f>+IF(AJ$3=0,0,COUNTIFS('2.Pro Plan'!$K:$K,'Color detail'!$E27,'2.Pro Plan'!$N:$N,'Color detail'!$F27,'2.Pro Plan'!$U:$U,'Color detail'!AJ$3))</f>
        <v>0</v>
      </c>
      <c r="AK27" s="25">
        <f>+IF(AK$3=0,0,COUNTIFS('2.Pro Plan'!$K:$K,'Color detail'!$E27,'2.Pro Plan'!$N:$N,'Color detail'!$F27,'2.Pro Plan'!$U:$U,'Color detail'!AK$3))</f>
        <v>0</v>
      </c>
      <c r="AL27" s="25">
        <f>+IF(AL$3=0,0,COUNTIFS('2.Pro Plan'!$K:$K,'Color detail'!$E27,'2.Pro Plan'!$N:$N,'Color detail'!$F27,'2.Pro Plan'!$U:$U,'Color detail'!AL$3))</f>
        <v>0</v>
      </c>
      <c r="AM27" s="25">
        <f>+IF(AM$3=0,0,COUNTIFS('2.Pro Plan'!$K:$K,'Color detail'!$E27,'2.Pro Plan'!$N:$N,'Color detail'!$F27,'2.Pro Plan'!$U:$U,'Color detail'!AM$3))</f>
        <v>0</v>
      </c>
      <c r="AN27" s="25">
        <f>+IF(AN$3=0,0,COUNTIFS('2.Pro Plan'!$K:$K,'Color detail'!$E27,'2.Pro Plan'!$N:$N,'Color detail'!$F27,'2.Pro Plan'!$U:$U,'Color detail'!AN$3))</f>
        <v>0</v>
      </c>
      <c r="AO27" s="25">
        <f>+IF(AO$3=0,0,COUNTIFS('2.Pro Plan'!$K:$K,'Color detail'!$E27,'2.Pro Plan'!$N:$N,'Color detail'!$F27,'2.Pro Plan'!$U:$U,'Color detail'!AO$3))</f>
        <v>0</v>
      </c>
      <c r="AP27" s="25">
        <f>+IF(AP$3=0,0,COUNTIFS('2.Pro Plan'!$K:$K,'Color detail'!$E27,'2.Pro Plan'!$N:$N,'Color detail'!$F27,'2.Pro Plan'!$U:$U,'Color detail'!AP$3))</f>
        <v>0</v>
      </c>
      <c r="AQ27" s="25">
        <f>+IF(AQ$3=0,0,COUNTIFS('2.Pro Plan'!$K:$K,'Color detail'!$E27,'2.Pro Plan'!$N:$N,'Color detail'!$F27,'2.Pro Plan'!$U:$U,'Color detail'!AQ$3))</f>
        <v>0</v>
      </c>
      <c r="AR27" s="25">
        <f>+IF(AR$3=0,0,COUNTIFS('2.Pro Plan'!$K:$K,'Color detail'!$E27,'2.Pro Plan'!$N:$N,'Color detail'!$F27,'2.Pro Plan'!$U:$U,'Color detail'!AR$3))</f>
        <v>0</v>
      </c>
      <c r="AS27" s="25">
        <f t="shared" si="5"/>
        <v>0</v>
      </c>
    </row>
    <row r="28" spans="2:45">
      <c r="B28" s="25">
        <f t="shared" si="2"/>
        <v>22</v>
      </c>
      <c r="C28" s="25" t="str">
        <f t="shared" si="3"/>
        <v>KU601</v>
      </c>
      <c r="E28" s="25" t="str">
        <v>KU</v>
      </c>
      <c r="F28" s="25">
        <v>601</v>
      </c>
      <c r="H28" s="25">
        <f t="shared" si="6"/>
        <v>0</v>
      </c>
      <c r="I28" s="25">
        <f>+IF(C28=0,0,SUMIF('Color FC'!$F:$F,'Color detail'!$C28,'Color FC'!H:H))</f>
        <v>0</v>
      </c>
      <c r="J28" s="25">
        <f>+IF(E28=0,0,SUMIF('Color FC'!$F:$F,'Color detail'!$C28,'Color FC'!I:I))</f>
        <v>0</v>
      </c>
      <c r="K28" s="25">
        <f>+IF(F28=0,0,SUMIF('Color FC'!$F:$F,'Color detail'!$C28,'Color FC'!J:J))</f>
        <v>0</v>
      </c>
      <c r="M28" s="267"/>
      <c r="N28" s="267"/>
      <c r="O28" s="147">
        <f t="shared" si="4"/>
        <v>0</v>
      </c>
      <c r="Q28" s="25">
        <f>+IF(Q$3=0,0,COUNTIFS('2.Pro Plan'!$K:$K,'Color detail'!$E28,'2.Pro Plan'!$N:$N,'Color detail'!$F28,'2.Pro Plan'!$U:$U,'Color detail'!Q$3))</f>
        <v>0</v>
      </c>
      <c r="R28" s="25">
        <f>+IF(R$3=0,0,COUNTIFS('2.Pro Plan'!$K:$K,'Color detail'!$E28,'2.Pro Plan'!$N:$N,'Color detail'!$F28,'2.Pro Plan'!$U:$U,'Color detail'!R$3))</f>
        <v>0</v>
      </c>
      <c r="S28" s="25">
        <f>+IF(S$3=0,0,COUNTIFS('2.Pro Plan'!$K:$K,'Color detail'!$E28,'2.Pro Plan'!$N:$N,'Color detail'!$F28,'2.Pro Plan'!$U:$U,'Color detail'!S$3))</f>
        <v>0</v>
      </c>
      <c r="T28" s="25">
        <f>+IF(T$3=0,0,COUNTIFS('2.Pro Plan'!$K:$K,'Color detail'!$E28,'2.Pro Plan'!$N:$N,'Color detail'!$F28,'2.Pro Plan'!$U:$U,'Color detail'!T$3))</f>
        <v>0</v>
      </c>
      <c r="U28" s="25">
        <f>+IF(U$3=0,0,COUNTIFS('2.Pro Plan'!$K:$K,'Color detail'!$E28,'2.Pro Plan'!$N:$N,'Color detail'!$F28,'2.Pro Plan'!$U:$U,'Color detail'!U$3))</f>
        <v>0</v>
      </c>
      <c r="V28" s="25">
        <f>+IF(V$3=0,0,COUNTIFS('2.Pro Plan'!$K:$K,'Color detail'!$E28,'2.Pro Plan'!$N:$N,'Color detail'!$F28,'2.Pro Plan'!$U:$U,'Color detail'!V$3))</f>
        <v>0</v>
      </c>
      <c r="W28" s="25">
        <f>+IF(W$3=0,0,COUNTIFS('2.Pro Plan'!$K:$K,'Color detail'!$E28,'2.Pro Plan'!$N:$N,'Color detail'!$F28,'2.Pro Plan'!$U:$U,'Color detail'!W$3))</f>
        <v>0</v>
      </c>
      <c r="X28" s="25">
        <f>+IF(X$3=0,0,COUNTIFS('2.Pro Plan'!$K:$K,'Color detail'!$E28,'2.Pro Plan'!$N:$N,'Color detail'!$F28,'2.Pro Plan'!$U:$U,'Color detail'!X$3))</f>
        <v>0</v>
      </c>
      <c r="Y28" s="25">
        <f>+IF(Y$3=0,0,COUNTIFS('2.Pro Plan'!$K:$K,'Color detail'!$E28,'2.Pro Plan'!$N:$N,'Color detail'!$F28,'2.Pro Plan'!$U:$U,'Color detail'!Y$3))</f>
        <v>0</v>
      </c>
      <c r="Z28" s="25">
        <f>+IF(Z$3=0,0,COUNTIFS('2.Pro Plan'!$K:$K,'Color detail'!$E28,'2.Pro Plan'!$N:$N,'Color detail'!$F28,'2.Pro Plan'!$U:$U,'Color detail'!Z$3))</f>
        <v>0</v>
      </c>
      <c r="AA28" s="25">
        <f>+IF(AA$3=0,0,COUNTIFS('2.Pro Plan'!$K:$K,'Color detail'!$E28,'2.Pro Plan'!$N:$N,'Color detail'!$F28,'2.Pro Plan'!$U:$U,'Color detail'!AA$3))</f>
        <v>0</v>
      </c>
      <c r="AB28" s="25">
        <f>+IF(AB$3=0,0,COUNTIFS('2.Pro Plan'!$K:$K,'Color detail'!$E28,'2.Pro Plan'!$N:$N,'Color detail'!$F28,'2.Pro Plan'!$U:$U,'Color detail'!AB$3))</f>
        <v>0</v>
      </c>
      <c r="AC28" s="25">
        <f>+IF(AC$3=0,0,COUNTIFS('2.Pro Plan'!$K:$K,'Color detail'!$E28,'2.Pro Plan'!$N:$N,'Color detail'!$F28,'2.Pro Plan'!$U:$U,'Color detail'!AC$3))</f>
        <v>0</v>
      </c>
      <c r="AD28" s="25">
        <f>+IF(AD$3=0,0,COUNTIFS('2.Pro Plan'!$K:$K,'Color detail'!$E28,'2.Pro Plan'!$N:$N,'Color detail'!$F28,'2.Pro Plan'!$U:$U,'Color detail'!AD$3))</f>
        <v>0</v>
      </c>
      <c r="AE28" s="25">
        <f>+IF(AE$3=0,0,COUNTIFS('2.Pro Plan'!$K:$K,'Color detail'!$E28,'2.Pro Plan'!$N:$N,'Color detail'!$F28,'2.Pro Plan'!$U:$U,'Color detail'!AE$3))</f>
        <v>0</v>
      </c>
      <c r="AF28" s="25">
        <f>+IF(AF$3=0,0,COUNTIFS('2.Pro Plan'!$K:$K,'Color detail'!$E28,'2.Pro Plan'!$N:$N,'Color detail'!$F28,'2.Pro Plan'!$U:$U,'Color detail'!AF$3))</f>
        <v>0</v>
      </c>
      <c r="AG28" s="25">
        <f>+IF(AG$3=0,0,COUNTIFS('2.Pro Plan'!$K:$K,'Color detail'!$E28,'2.Pro Plan'!$N:$N,'Color detail'!$F28,'2.Pro Plan'!$U:$U,'Color detail'!AG$3))</f>
        <v>0</v>
      </c>
      <c r="AH28" s="25">
        <f>+IF(AH$3=0,0,COUNTIFS('2.Pro Plan'!$K:$K,'Color detail'!$E28,'2.Pro Plan'!$N:$N,'Color detail'!$F28,'2.Pro Plan'!$U:$U,'Color detail'!AH$3))</f>
        <v>0</v>
      </c>
      <c r="AI28" s="25">
        <f>+IF(AI$3=0,0,COUNTIFS('2.Pro Plan'!$K:$K,'Color detail'!$E28,'2.Pro Plan'!$N:$N,'Color detail'!$F28,'2.Pro Plan'!$U:$U,'Color detail'!AI$3))</f>
        <v>0</v>
      </c>
      <c r="AJ28" s="25">
        <f>+IF(AJ$3=0,0,COUNTIFS('2.Pro Plan'!$K:$K,'Color detail'!$E28,'2.Pro Plan'!$N:$N,'Color detail'!$F28,'2.Pro Plan'!$U:$U,'Color detail'!AJ$3))</f>
        <v>0</v>
      </c>
      <c r="AK28" s="25">
        <f>+IF(AK$3=0,0,COUNTIFS('2.Pro Plan'!$K:$K,'Color detail'!$E28,'2.Pro Plan'!$N:$N,'Color detail'!$F28,'2.Pro Plan'!$U:$U,'Color detail'!AK$3))</f>
        <v>0</v>
      </c>
      <c r="AL28" s="25">
        <f>+IF(AL$3=0,0,COUNTIFS('2.Pro Plan'!$K:$K,'Color detail'!$E28,'2.Pro Plan'!$N:$N,'Color detail'!$F28,'2.Pro Plan'!$U:$U,'Color detail'!AL$3))</f>
        <v>0</v>
      </c>
      <c r="AM28" s="25">
        <f>+IF(AM$3=0,0,COUNTIFS('2.Pro Plan'!$K:$K,'Color detail'!$E28,'2.Pro Plan'!$N:$N,'Color detail'!$F28,'2.Pro Plan'!$U:$U,'Color detail'!AM$3))</f>
        <v>0</v>
      </c>
      <c r="AN28" s="25">
        <f>+IF(AN$3=0,0,COUNTIFS('2.Pro Plan'!$K:$K,'Color detail'!$E28,'2.Pro Plan'!$N:$N,'Color detail'!$F28,'2.Pro Plan'!$U:$U,'Color detail'!AN$3))</f>
        <v>0</v>
      </c>
      <c r="AO28" s="25">
        <f>+IF(AO$3=0,0,COUNTIFS('2.Pro Plan'!$K:$K,'Color detail'!$E28,'2.Pro Plan'!$N:$N,'Color detail'!$F28,'2.Pro Plan'!$U:$U,'Color detail'!AO$3))</f>
        <v>0</v>
      </c>
      <c r="AP28" s="25">
        <f>+IF(AP$3=0,0,COUNTIFS('2.Pro Plan'!$K:$K,'Color detail'!$E28,'2.Pro Plan'!$N:$N,'Color detail'!$F28,'2.Pro Plan'!$U:$U,'Color detail'!AP$3))</f>
        <v>0</v>
      </c>
      <c r="AQ28" s="25">
        <f>+IF(AQ$3=0,0,COUNTIFS('2.Pro Plan'!$K:$K,'Color detail'!$E28,'2.Pro Plan'!$N:$N,'Color detail'!$F28,'2.Pro Plan'!$U:$U,'Color detail'!AQ$3))</f>
        <v>0</v>
      </c>
      <c r="AR28" s="25">
        <f>+IF(AR$3=0,0,COUNTIFS('2.Pro Plan'!$K:$K,'Color detail'!$E28,'2.Pro Plan'!$N:$N,'Color detail'!$F28,'2.Pro Plan'!$U:$U,'Color detail'!AR$3))</f>
        <v>0</v>
      </c>
      <c r="AS28" s="25">
        <f t="shared" si="5"/>
        <v>0</v>
      </c>
    </row>
    <row r="29" spans="2:45">
      <c r="B29" s="25">
        <f t="shared" si="2"/>
        <v>23</v>
      </c>
      <c r="C29" s="25" t="str">
        <f t="shared" si="3"/>
        <v>KU040</v>
      </c>
      <c r="E29" s="25" t="str">
        <v>KU</v>
      </c>
      <c r="F29" s="25" t="str">
        <v>040</v>
      </c>
      <c r="H29" s="25">
        <f t="shared" si="6"/>
        <v>0</v>
      </c>
      <c r="I29" s="25">
        <f>+IF(C29=0,0,SUMIF('Color FC'!$F:$F,'Color detail'!$C29,'Color FC'!H:H))</f>
        <v>0</v>
      </c>
      <c r="J29" s="25">
        <f>+IF(E29=0,0,SUMIF('Color FC'!$F:$F,'Color detail'!$C29,'Color FC'!I:I))</f>
        <v>0</v>
      </c>
      <c r="K29" s="25">
        <f>+IF(F29=0,0,SUMIF('Color FC'!$F:$F,'Color detail'!$C29,'Color FC'!J:J))</f>
        <v>0</v>
      </c>
      <c r="M29" s="267"/>
      <c r="N29" s="267"/>
      <c r="O29" s="147">
        <f t="shared" si="4"/>
        <v>0</v>
      </c>
      <c r="Q29" s="25">
        <f>+IF(Q$3=0,0,COUNTIFS('2.Pro Plan'!$K:$K,'Color detail'!$E29,'2.Pro Plan'!$N:$N,'Color detail'!$F29,'2.Pro Plan'!$U:$U,'Color detail'!Q$3))</f>
        <v>0</v>
      </c>
      <c r="R29" s="25">
        <f>+IF(R$3=0,0,COUNTIFS('2.Pro Plan'!$K:$K,'Color detail'!$E29,'2.Pro Plan'!$N:$N,'Color detail'!$F29,'2.Pro Plan'!$U:$U,'Color detail'!R$3))</f>
        <v>0</v>
      </c>
      <c r="S29" s="25">
        <f>+IF(S$3=0,0,COUNTIFS('2.Pro Plan'!$K:$K,'Color detail'!$E29,'2.Pro Plan'!$N:$N,'Color detail'!$F29,'2.Pro Plan'!$U:$U,'Color detail'!S$3))</f>
        <v>0</v>
      </c>
      <c r="T29" s="25">
        <f>+IF(T$3=0,0,COUNTIFS('2.Pro Plan'!$K:$K,'Color detail'!$E29,'2.Pro Plan'!$N:$N,'Color detail'!$F29,'2.Pro Plan'!$U:$U,'Color detail'!T$3))</f>
        <v>0</v>
      </c>
      <c r="U29" s="25">
        <f>+IF(U$3=0,0,COUNTIFS('2.Pro Plan'!$K:$K,'Color detail'!$E29,'2.Pro Plan'!$N:$N,'Color detail'!$F29,'2.Pro Plan'!$U:$U,'Color detail'!U$3))</f>
        <v>0</v>
      </c>
      <c r="V29" s="25">
        <f>+IF(V$3=0,0,COUNTIFS('2.Pro Plan'!$K:$K,'Color detail'!$E29,'2.Pro Plan'!$N:$N,'Color detail'!$F29,'2.Pro Plan'!$U:$U,'Color detail'!V$3))</f>
        <v>0</v>
      </c>
      <c r="W29" s="25">
        <f>+IF(W$3=0,0,COUNTIFS('2.Pro Plan'!$K:$K,'Color detail'!$E29,'2.Pro Plan'!$N:$N,'Color detail'!$F29,'2.Pro Plan'!$U:$U,'Color detail'!W$3))</f>
        <v>0</v>
      </c>
      <c r="X29" s="25">
        <f>+IF(X$3=0,0,COUNTIFS('2.Pro Plan'!$K:$K,'Color detail'!$E29,'2.Pro Plan'!$N:$N,'Color detail'!$F29,'2.Pro Plan'!$U:$U,'Color detail'!X$3))</f>
        <v>0</v>
      </c>
      <c r="Y29" s="25">
        <f>+IF(Y$3=0,0,COUNTIFS('2.Pro Plan'!$K:$K,'Color detail'!$E29,'2.Pro Plan'!$N:$N,'Color detail'!$F29,'2.Pro Plan'!$U:$U,'Color detail'!Y$3))</f>
        <v>0</v>
      </c>
      <c r="Z29" s="25">
        <f>+IF(Z$3=0,0,COUNTIFS('2.Pro Plan'!$K:$K,'Color detail'!$E29,'2.Pro Plan'!$N:$N,'Color detail'!$F29,'2.Pro Plan'!$U:$U,'Color detail'!Z$3))</f>
        <v>0</v>
      </c>
      <c r="AA29" s="25">
        <f>+IF(AA$3=0,0,COUNTIFS('2.Pro Plan'!$K:$K,'Color detail'!$E29,'2.Pro Plan'!$N:$N,'Color detail'!$F29,'2.Pro Plan'!$U:$U,'Color detail'!AA$3))</f>
        <v>0</v>
      </c>
      <c r="AB29" s="25">
        <f>+IF(AB$3=0,0,COUNTIFS('2.Pro Plan'!$K:$K,'Color detail'!$E29,'2.Pro Plan'!$N:$N,'Color detail'!$F29,'2.Pro Plan'!$U:$U,'Color detail'!AB$3))</f>
        <v>0</v>
      </c>
      <c r="AC29" s="25">
        <f>+IF(AC$3=0,0,COUNTIFS('2.Pro Plan'!$K:$K,'Color detail'!$E29,'2.Pro Plan'!$N:$N,'Color detail'!$F29,'2.Pro Plan'!$U:$U,'Color detail'!AC$3))</f>
        <v>0</v>
      </c>
      <c r="AD29" s="25">
        <f>+IF(AD$3=0,0,COUNTIFS('2.Pro Plan'!$K:$K,'Color detail'!$E29,'2.Pro Plan'!$N:$N,'Color detail'!$F29,'2.Pro Plan'!$U:$U,'Color detail'!AD$3))</f>
        <v>0</v>
      </c>
      <c r="AE29" s="25">
        <f>+IF(AE$3=0,0,COUNTIFS('2.Pro Plan'!$K:$K,'Color detail'!$E29,'2.Pro Plan'!$N:$N,'Color detail'!$F29,'2.Pro Plan'!$U:$U,'Color detail'!AE$3))</f>
        <v>0</v>
      </c>
      <c r="AF29" s="25">
        <f>+IF(AF$3=0,0,COUNTIFS('2.Pro Plan'!$K:$K,'Color detail'!$E29,'2.Pro Plan'!$N:$N,'Color detail'!$F29,'2.Pro Plan'!$U:$U,'Color detail'!AF$3))</f>
        <v>0</v>
      </c>
      <c r="AG29" s="25">
        <f>+IF(AG$3=0,0,COUNTIFS('2.Pro Plan'!$K:$K,'Color detail'!$E29,'2.Pro Plan'!$N:$N,'Color detail'!$F29,'2.Pro Plan'!$U:$U,'Color detail'!AG$3))</f>
        <v>0</v>
      </c>
      <c r="AH29" s="25">
        <f>+IF(AH$3=0,0,COUNTIFS('2.Pro Plan'!$K:$K,'Color detail'!$E29,'2.Pro Plan'!$N:$N,'Color detail'!$F29,'2.Pro Plan'!$U:$U,'Color detail'!AH$3))</f>
        <v>0</v>
      </c>
      <c r="AI29" s="25">
        <f>+IF(AI$3=0,0,COUNTIFS('2.Pro Plan'!$K:$K,'Color detail'!$E29,'2.Pro Plan'!$N:$N,'Color detail'!$F29,'2.Pro Plan'!$U:$U,'Color detail'!AI$3))</f>
        <v>0</v>
      </c>
      <c r="AJ29" s="25">
        <f>+IF(AJ$3=0,0,COUNTIFS('2.Pro Plan'!$K:$K,'Color detail'!$E29,'2.Pro Plan'!$N:$N,'Color detail'!$F29,'2.Pro Plan'!$U:$U,'Color detail'!AJ$3))</f>
        <v>0</v>
      </c>
      <c r="AK29" s="25">
        <f>+IF(AK$3=0,0,COUNTIFS('2.Pro Plan'!$K:$K,'Color detail'!$E29,'2.Pro Plan'!$N:$N,'Color detail'!$F29,'2.Pro Plan'!$U:$U,'Color detail'!AK$3))</f>
        <v>0</v>
      </c>
      <c r="AL29" s="25">
        <f>+IF(AL$3=0,0,COUNTIFS('2.Pro Plan'!$K:$K,'Color detail'!$E29,'2.Pro Plan'!$N:$N,'Color detail'!$F29,'2.Pro Plan'!$U:$U,'Color detail'!AL$3))</f>
        <v>0</v>
      </c>
      <c r="AM29" s="25">
        <f>+IF(AM$3=0,0,COUNTIFS('2.Pro Plan'!$K:$K,'Color detail'!$E29,'2.Pro Plan'!$N:$N,'Color detail'!$F29,'2.Pro Plan'!$U:$U,'Color detail'!AM$3))</f>
        <v>0</v>
      </c>
      <c r="AN29" s="25">
        <f>+IF(AN$3=0,0,COUNTIFS('2.Pro Plan'!$K:$K,'Color detail'!$E29,'2.Pro Plan'!$N:$N,'Color detail'!$F29,'2.Pro Plan'!$U:$U,'Color detail'!AN$3))</f>
        <v>0</v>
      </c>
      <c r="AO29" s="25">
        <f>+IF(AO$3=0,0,COUNTIFS('2.Pro Plan'!$K:$K,'Color detail'!$E29,'2.Pro Plan'!$N:$N,'Color detail'!$F29,'2.Pro Plan'!$U:$U,'Color detail'!AO$3))</f>
        <v>0</v>
      </c>
      <c r="AP29" s="25">
        <f>+IF(AP$3=0,0,COUNTIFS('2.Pro Plan'!$K:$K,'Color detail'!$E29,'2.Pro Plan'!$N:$N,'Color detail'!$F29,'2.Pro Plan'!$U:$U,'Color detail'!AP$3))</f>
        <v>0</v>
      </c>
      <c r="AQ29" s="25">
        <f>+IF(AQ$3=0,0,COUNTIFS('2.Pro Plan'!$K:$K,'Color detail'!$E29,'2.Pro Plan'!$N:$N,'Color detail'!$F29,'2.Pro Plan'!$U:$U,'Color detail'!AQ$3))</f>
        <v>0</v>
      </c>
      <c r="AR29" s="25">
        <f>+IF(AR$3=0,0,COUNTIFS('2.Pro Plan'!$K:$K,'Color detail'!$E29,'2.Pro Plan'!$N:$N,'Color detail'!$F29,'2.Pro Plan'!$U:$U,'Color detail'!AR$3))</f>
        <v>0</v>
      </c>
      <c r="AS29" s="25">
        <f t="shared" si="5"/>
        <v>0</v>
      </c>
    </row>
    <row r="30" spans="2:45">
      <c r="B30" s="25">
        <f t="shared" si="2"/>
        <v>24</v>
      </c>
      <c r="C30" s="25" t="str">
        <f t="shared" si="3"/>
        <v>KU1D6</v>
      </c>
      <c r="E30" s="25" t="str">
        <v>KU</v>
      </c>
      <c r="F30" s="25" t="str">
        <v>1D6</v>
      </c>
      <c r="H30" s="25">
        <f t="shared" si="6"/>
        <v>0</v>
      </c>
      <c r="I30" s="25">
        <f>+IF(C30=0,0,SUMIF('Color FC'!$F:$F,'Color detail'!$C30,'Color FC'!H:H))</f>
        <v>0</v>
      </c>
      <c r="J30" s="25">
        <f>+IF(E30=0,0,SUMIF('Color FC'!$F:$F,'Color detail'!$C30,'Color FC'!I:I))</f>
        <v>0</v>
      </c>
      <c r="K30" s="25">
        <f>+IF(F30=0,0,SUMIF('Color FC'!$F:$F,'Color detail'!$C30,'Color FC'!J:J))</f>
        <v>0</v>
      </c>
      <c r="M30" s="267"/>
      <c r="N30" s="267"/>
      <c r="O30" s="147">
        <f t="shared" si="4"/>
        <v>0</v>
      </c>
      <c r="Q30" s="25">
        <f>+IF(Q$3=0,0,COUNTIFS('2.Pro Plan'!$K:$K,'Color detail'!$E30,'2.Pro Plan'!$N:$N,'Color detail'!$F30,'2.Pro Plan'!$U:$U,'Color detail'!Q$3))</f>
        <v>0</v>
      </c>
      <c r="R30" s="25">
        <f>+IF(R$3=0,0,COUNTIFS('2.Pro Plan'!$K:$K,'Color detail'!$E30,'2.Pro Plan'!$N:$N,'Color detail'!$F30,'2.Pro Plan'!$U:$U,'Color detail'!R$3))</f>
        <v>0</v>
      </c>
      <c r="S30" s="25">
        <f>+IF(S$3=0,0,COUNTIFS('2.Pro Plan'!$K:$K,'Color detail'!$E30,'2.Pro Plan'!$N:$N,'Color detail'!$F30,'2.Pro Plan'!$U:$U,'Color detail'!S$3))</f>
        <v>0</v>
      </c>
      <c r="T30" s="25">
        <f>+IF(T$3=0,0,COUNTIFS('2.Pro Plan'!$K:$K,'Color detail'!$E30,'2.Pro Plan'!$N:$N,'Color detail'!$F30,'2.Pro Plan'!$U:$U,'Color detail'!T$3))</f>
        <v>0</v>
      </c>
      <c r="U30" s="25">
        <f>+IF(U$3=0,0,COUNTIFS('2.Pro Plan'!$K:$K,'Color detail'!$E30,'2.Pro Plan'!$N:$N,'Color detail'!$F30,'2.Pro Plan'!$U:$U,'Color detail'!U$3))</f>
        <v>0</v>
      </c>
      <c r="V30" s="25">
        <f>+IF(V$3=0,0,COUNTIFS('2.Pro Plan'!$K:$K,'Color detail'!$E30,'2.Pro Plan'!$N:$N,'Color detail'!$F30,'2.Pro Plan'!$U:$U,'Color detail'!V$3))</f>
        <v>0</v>
      </c>
      <c r="W30" s="25">
        <f>+IF(W$3=0,0,COUNTIFS('2.Pro Plan'!$K:$K,'Color detail'!$E30,'2.Pro Plan'!$N:$N,'Color detail'!$F30,'2.Pro Plan'!$U:$U,'Color detail'!W$3))</f>
        <v>0</v>
      </c>
      <c r="X30" s="25">
        <f>+IF(X$3=0,0,COUNTIFS('2.Pro Plan'!$K:$K,'Color detail'!$E30,'2.Pro Plan'!$N:$N,'Color detail'!$F30,'2.Pro Plan'!$U:$U,'Color detail'!X$3))</f>
        <v>0</v>
      </c>
      <c r="Y30" s="25">
        <f>+IF(Y$3=0,0,COUNTIFS('2.Pro Plan'!$K:$K,'Color detail'!$E30,'2.Pro Plan'!$N:$N,'Color detail'!$F30,'2.Pro Plan'!$U:$U,'Color detail'!Y$3))</f>
        <v>0</v>
      </c>
      <c r="Z30" s="25">
        <f>+IF(Z$3=0,0,COUNTIFS('2.Pro Plan'!$K:$K,'Color detail'!$E30,'2.Pro Plan'!$N:$N,'Color detail'!$F30,'2.Pro Plan'!$U:$U,'Color detail'!Z$3))</f>
        <v>0</v>
      </c>
      <c r="AA30" s="25">
        <f>+IF(AA$3=0,0,COUNTIFS('2.Pro Plan'!$K:$K,'Color detail'!$E30,'2.Pro Plan'!$N:$N,'Color detail'!$F30,'2.Pro Plan'!$U:$U,'Color detail'!AA$3))</f>
        <v>0</v>
      </c>
      <c r="AB30" s="25">
        <f>+IF(AB$3=0,0,COUNTIFS('2.Pro Plan'!$K:$K,'Color detail'!$E30,'2.Pro Plan'!$N:$N,'Color detail'!$F30,'2.Pro Plan'!$U:$U,'Color detail'!AB$3))</f>
        <v>0</v>
      </c>
      <c r="AC30" s="25">
        <f>+IF(AC$3=0,0,COUNTIFS('2.Pro Plan'!$K:$K,'Color detail'!$E30,'2.Pro Plan'!$N:$N,'Color detail'!$F30,'2.Pro Plan'!$U:$U,'Color detail'!AC$3))</f>
        <v>0</v>
      </c>
      <c r="AD30" s="25">
        <f>+IF(AD$3=0,0,COUNTIFS('2.Pro Plan'!$K:$K,'Color detail'!$E30,'2.Pro Plan'!$N:$N,'Color detail'!$F30,'2.Pro Plan'!$U:$U,'Color detail'!AD$3))</f>
        <v>0</v>
      </c>
      <c r="AE30" s="25">
        <f>+IF(AE$3=0,0,COUNTIFS('2.Pro Plan'!$K:$K,'Color detail'!$E30,'2.Pro Plan'!$N:$N,'Color detail'!$F30,'2.Pro Plan'!$U:$U,'Color detail'!AE$3))</f>
        <v>0</v>
      </c>
      <c r="AF30" s="25">
        <f>+IF(AF$3=0,0,COUNTIFS('2.Pro Plan'!$K:$K,'Color detail'!$E30,'2.Pro Plan'!$N:$N,'Color detail'!$F30,'2.Pro Plan'!$U:$U,'Color detail'!AF$3))</f>
        <v>0</v>
      </c>
      <c r="AG30" s="25">
        <f>+IF(AG$3=0,0,COUNTIFS('2.Pro Plan'!$K:$K,'Color detail'!$E30,'2.Pro Plan'!$N:$N,'Color detail'!$F30,'2.Pro Plan'!$U:$U,'Color detail'!AG$3))</f>
        <v>0</v>
      </c>
      <c r="AH30" s="25">
        <f>+IF(AH$3=0,0,COUNTIFS('2.Pro Plan'!$K:$K,'Color detail'!$E30,'2.Pro Plan'!$N:$N,'Color detail'!$F30,'2.Pro Plan'!$U:$U,'Color detail'!AH$3))</f>
        <v>0</v>
      </c>
      <c r="AI30" s="25">
        <f>+IF(AI$3=0,0,COUNTIFS('2.Pro Plan'!$K:$K,'Color detail'!$E30,'2.Pro Plan'!$N:$N,'Color detail'!$F30,'2.Pro Plan'!$U:$U,'Color detail'!AI$3))</f>
        <v>0</v>
      </c>
      <c r="AJ30" s="25">
        <f>+IF(AJ$3=0,0,COUNTIFS('2.Pro Plan'!$K:$K,'Color detail'!$E30,'2.Pro Plan'!$N:$N,'Color detail'!$F30,'2.Pro Plan'!$U:$U,'Color detail'!AJ$3))</f>
        <v>0</v>
      </c>
      <c r="AK30" s="25">
        <f>+IF(AK$3=0,0,COUNTIFS('2.Pro Plan'!$K:$K,'Color detail'!$E30,'2.Pro Plan'!$N:$N,'Color detail'!$F30,'2.Pro Plan'!$U:$U,'Color detail'!AK$3))</f>
        <v>0</v>
      </c>
      <c r="AL30" s="25">
        <f>+IF(AL$3=0,0,COUNTIFS('2.Pro Plan'!$K:$K,'Color detail'!$E30,'2.Pro Plan'!$N:$N,'Color detail'!$F30,'2.Pro Plan'!$U:$U,'Color detail'!AL$3))</f>
        <v>0</v>
      </c>
      <c r="AM30" s="25">
        <f>+IF(AM$3=0,0,COUNTIFS('2.Pro Plan'!$K:$K,'Color detail'!$E30,'2.Pro Plan'!$N:$N,'Color detail'!$F30,'2.Pro Plan'!$U:$U,'Color detail'!AM$3))</f>
        <v>0</v>
      </c>
      <c r="AN30" s="25">
        <f>+IF(AN$3=0,0,COUNTIFS('2.Pro Plan'!$K:$K,'Color detail'!$E30,'2.Pro Plan'!$N:$N,'Color detail'!$F30,'2.Pro Plan'!$U:$U,'Color detail'!AN$3))</f>
        <v>0</v>
      </c>
      <c r="AO30" s="25">
        <f>+IF(AO$3=0,0,COUNTIFS('2.Pro Plan'!$K:$K,'Color detail'!$E30,'2.Pro Plan'!$N:$N,'Color detail'!$F30,'2.Pro Plan'!$U:$U,'Color detail'!AO$3))</f>
        <v>0</v>
      </c>
      <c r="AP30" s="25">
        <f>+IF(AP$3=0,0,COUNTIFS('2.Pro Plan'!$K:$K,'Color detail'!$E30,'2.Pro Plan'!$N:$N,'Color detail'!$F30,'2.Pro Plan'!$U:$U,'Color detail'!AP$3))</f>
        <v>0</v>
      </c>
      <c r="AQ30" s="25">
        <f>+IF(AQ$3=0,0,COUNTIFS('2.Pro Plan'!$K:$K,'Color detail'!$E30,'2.Pro Plan'!$N:$N,'Color detail'!$F30,'2.Pro Plan'!$U:$U,'Color detail'!AQ$3))</f>
        <v>0</v>
      </c>
      <c r="AR30" s="25">
        <f>+IF(AR$3=0,0,COUNTIFS('2.Pro Plan'!$K:$K,'Color detail'!$E30,'2.Pro Plan'!$N:$N,'Color detail'!$F30,'2.Pro Plan'!$U:$U,'Color detail'!AR$3))</f>
        <v>0</v>
      </c>
      <c r="AS30" s="25">
        <f t="shared" si="5"/>
        <v>0</v>
      </c>
    </row>
    <row r="31" spans="2:45">
      <c r="B31" s="25">
        <f>+IF(C31&lt;&gt;0,B30+1,0)</f>
        <v>25</v>
      </c>
      <c r="C31" s="25" t="str">
        <f t="shared" si="3"/>
        <v>KU3R3</v>
      </c>
      <c r="E31" s="25" t="str">
        <v>KU</v>
      </c>
      <c r="F31" s="25" t="str">
        <v>3R3</v>
      </c>
      <c r="H31" s="25">
        <f t="shared" si="6"/>
        <v>0</v>
      </c>
      <c r="I31" s="25">
        <f>+IF(C31=0,0,SUMIF('Color FC'!$F:$F,'Color detail'!$C31,'Color FC'!H:H))</f>
        <v>0</v>
      </c>
      <c r="J31" s="25">
        <f>+IF(E31=0,0,SUMIF('Color FC'!$F:$F,'Color detail'!$C31,'Color FC'!I:I))</f>
        <v>0</v>
      </c>
      <c r="K31" s="25">
        <f>+IF(F31=0,0,SUMIF('Color FC'!$F:$F,'Color detail'!$C31,'Color FC'!J:J))</f>
        <v>0</v>
      </c>
      <c r="M31" s="267"/>
      <c r="N31" s="267"/>
      <c r="O31" s="147">
        <f t="shared" si="4"/>
        <v>0</v>
      </c>
      <c r="Q31" s="25">
        <f>+IF(Q$3=0,0,COUNTIFS('2.Pro Plan'!$K:$K,'Color detail'!$E31,'2.Pro Plan'!$N:$N,'Color detail'!$F31,'2.Pro Plan'!$U:$U,'Color detail'!Q$3))</f>
        <v>0</v>
      </c>
      <c r="R31" s="25">
        <f>+IF(R$3=0,0,COUNTIFS('2.Pro Plan'!$K:$K,'Color detail'!$E31,'2.Pro Plan'!$N:$N,'Color detail'!$F31,'2.Pro Plan'!$U:$U,'Color detail'!R$3))</f>
        <v>0</v>
      </c>
      <c r="S31" s="25">
        <f>+IF(S$3=0,0,COUNTIFS('2.Pro Plan'!$K:$K,'Color detail'!$E31,'2.Pro Plan'!$N:$N,'Color detail'!$F31,'2.Pro Plan'!$U:$U,'Color detail'!S$3))</f>
        <v>0</v>
      </c>
      <c r="T31" s="25">
        <f>+IF(T$3=0,0,COUNTIFS('2.Pro Plan'!$K:$K,'Color detail'!$E31,'2.Pro Plan'!$N:$N,'Color detail'!$F31,'2.Pro Plan'!$U:$U,'Color detail'!T$3))</f>
        <v>0</v>
      </c>
      <c r="U31" s="25">
        <f>+IF(U$3=0,0,COUNTIFS('2.Pro Plan'!$K:$K,'Color detail'!$E31,'2.Pro Plan'!$N:$N,'Color detail'!$F31,'2.Pro Plan'!$U:$U,'Color detail'!U$3))</f>
        <v>0</v>
      </c>
      <c r="V31" s="25">
        <f>+IF(V$3=0,0,COUNTIFS('2.Pro Plan'!$K:$K,'Color detail'!$E31,'2.Pro Plan'!$N:$N,'Color detail'!$F31,'2.Pro Plan'!$U:$U,'Color detail'!V$3))</f>
        <v>0</v>
      </c>
      <c r="W31" s="25">
        <f>+IF(W$3=0,0,COUNTIFS('2.Pro Plan'!$K:$K,'Color detail'!$E31,'2.Pro Plan'!$N:$N,'Color detail'!$F31,'2.Pro Plan'!$U:$U,'Color detail'!W$3))</f>
        <v>0</v>
      </c>
      <c r="X31" s="25">
        <f>+IF(X$3=0,0,COUNTIFS('2.Pro Plan'!$K:$K,'Color detail'!$E31,'2.Pro Plan'!$N:$N,'Color detail'!$F31,'2.Pro Plan'!$U:$U,'Color detail'!X$3))</f>
        <v>0</v>
      </c>
      <c r="Y31" s="25">
        <f>+IF(Y$3=0,0,COUNTIFS('2.Pro Plan'!$K:$K,'Color detail'!$E31,'2.Pro Plan'!$N:$N,'Color detail'!$F31,'2.Pro Plan'!$U:$U,'Color detail'!Y$3))</f>
        <v>0</v>
      </c>
      <c r="Z31" s="25">
        <f>+IF(Z$3=0,0,COUNTIFS('2.Pro Plan'!$K:$K,'Color detail'!$E31,'2.Pro Plan'!$N:$N,'Color detail'!$F31,'2.Pro Plan'!$U:$U,'Color detail'!Z$3))</f>
        <v>0</v>
      </c>
      <c r="AA31" s="25">
        <f>+IF(AA$3=0,0,COUNTIFS('2.Pro Plan'!$K:$K,'Color detail'!$E31,'2.Pro Plan'!$N:$N,'Color detail'!$F31,'2.Pro Plan'!$U:$U,'Color detail'!AA$3))</f>
        <v>0</v>
      </c>
      <c r="AB31" s="25">
        <f>+IF(AB$3=0,0,COUNTIFS('2.Pro Plan'!$K:$K,'Color detail'!$E31,'2.Pro Plan'!$N:$N,'Color detail'!$F31,'2.Pro Plan'!$U:$U,'Color detail'!AB$3))</f>
        <v>0</v>
      </c>
      <c r="AC31" s="25">
        <f>+IF(AC$3=0,0,COUNTIFS('2.Pro Plan'!$K:$K,'Color detail'!$E31,'2.Pro Plan'!$N:$N,'Color detail'!$F31,'2.Pro Plan'!$U:$U,'Color detail'!AC$3))</f>
        <v>0</v>
      </c>
      <c r="AD31" s="25">
        <f>+IF(AD$3=0,0,COUNTIFS('2.Pro Plan'!$K:$K,'Color detail'!$E31,'2.Pro Plan'!$N:$N,'Color detail'!$F31,'2.Pro Plan'!$U:$U,'Color detail'!AD$3))</f>
        <v>0</v>
      </c>
      <c r="AE31" s="25">
        <f>+IF(AE$3=0,0,COUNTIFS('2.Pro Plan'!$K:$K,'Color detail'!$E31,'2.Pro Plan'!$N:$N,'Color detail'!$F31,'2.Pro Plan'!$U:$U,'Color detail'!AE$3))</f>
        <v>0</v>
      </c>
      <c r="AF31" s="25">
        <f>+IF(AF$3=0,0,COUNTIFS('2.Pro Plan'!$K:$K,'Color detail'!$E31,'2.Pro Plan'!$N:$N,'Color detail'!$F31,'2.Pro Plan'!$U:$U,'Color detail'!AF$3))</f>
        <v>0</v>
      </c>
      <c r="AG31" s="25">
        <f>+IF(AG$3=0,0,COUNTIFS('2.Pro Plan'!$K:$K,'Color detail'!$E31,'2.Pro Plan'!$N:$N,'Color detail'!$F31,'2.Pro Plan'!$U:$U,'Color detail'!AG$3))</f>
        <v>0</v>
      </c>
      <c r="AH31" s="25">
        <f>+IF(AH$3=0,0,COUNTIFS('2.Pro Plan'!$K:$K,'Color detail'!$E31,'2.Pro Plan'!$N:$N,'Color detail'!$F31,'2.Pro Plan'!$U:$U,'Color detail'!AH$3))</f>
        <v>0</v>
      </c>
      <c r="AI31" s="25">
        <f>+IF(AI$3=0,0,COUNTIFS('2.Pro Plan'!$K:$K,'Color detail'!$E31,'2.Pro Plan'!$N:$N,'Color detail'!$F31,'2.Pro Plan'!$U:$U,'Color detail'!AI$3))</f>
        <v>0</v>
      </c>
      <c r="AJ31" s="25">
        <f>+IF(AJ$3=0,0,COUNTIFS('2.Pro Plan'!$K:$K,'Color detail'!$E31,'2.Pro Plan'!$N:$N,'Color detail'!$F31,'2.Pro Plan'!$U:$U,'Color detail'!AJ$3))</f>
        <v>0</v>
      </c>
      <c r="AK31" s="25">
        <f>+IF(AK$3=0,0,COUNTIFS('2.Pro Plan'!$K:$K,'Color detail'!$E31,'2.Pro Plan'!$N:$N,'Color detail'!$F31,'2.Pro Plan'!$U:$U,'Color detail'!AK$3))</f>
        <v>0</v>
      </c>
      <c r="AL31" s="25">
        <f>+IF(AL$3=0,0,COUNTIFS('2.Pro Plan'!$K:$K,'Color detail'!$E31,'2.Pro Plan'!$N:$N,'Color detail'!$F31,'2.Pro Plan'!$U:$U,'Color detail'!AL$3))</f>
        <v>0</v>
      </c>
      <c r="AM31" s="25">
        <f>+IF(AM$3=0,0,COUNTIFS('2.Pro Plan'!$K:$K,'Color detail'!$E31,'2.Pro Plan'!$N:$N,'Color detail'!$F31,'2.Pro Plan'!$U:$U,'Color detail'!AM$3))</f>
        <v>0</v>
      </c>
      <c r="AN31" s="25">
        <f>+IF(AN$3=0,0,COUNTIFS('2.Pro Plan'!$K:$K,'Color detail'!$E31,'2.Pro Plan'!$N:$N,'Color detail'!$F31,'2.Pro Plan'!$U:$U,'Color detail'!AN$3))</f>
        <v>0</v>
      </c>
      <c r="AO31" s="25">
        <f>+IF(AO$3=0,0,COUNTIFS('2.Pro Plan'!$K:$K,'Color detail'!$E31,'2.Pro Plan'!$N:$N,'Color detail'!$F31,'2.Pro Plan'!$U:$U,'Color detail'!AO$3))</f>
        <v>0</v>
      </c>
      <c r="AP31" s="25">
        <f>+IF(AP$3=0,0,COUNTIFS('2.Pro Plan'!$K:$K,'Color detail'!$E31,'2.Pro Plan'!$N:$N,'Color detail'!$F31,'2.Pro Plan'!$U:$U,'Color detail'!AP$3))</f>
        <v>0</v>
      </c>
      <c r="AQ31" s="25">
        <f>+IF(AQ$3=0,0,COUNTIFS('2.Pro Plan'!$K:$K,'Color detail'!$E31,'2.Pro Plan'!$N:$N,'Color detail'!$F31,'2.Pro Plan'!$U:$U,'Color detail'!AQ$3))</f>
        <v>0</v>
      </c>
      <c r="AR31" s="25">
        <f>+IF(AR$3=0,0,COUNTIFS('2.Pro Plan'!$K:$K,'Color detail'!$E31,'2.Pro Plan'!$N:$N,'Color detail'!$F31,'2.Pro Plan'!$U:$U,'Color detail'!AR$3))</f>
        <v>0</v>
      </c>
      <c r="AS31" s="25">
        <f t="shared" si="5"/>
        <v>0</v>
      </c>
    </row>
    <row r="32" spans="2:45">
      <c r="B32" s="25">
        <f>+IF(C32&lt;&gt;0,B31+1,0)</f>
        <v>26</v>
      </c>
      <c r="C32" s="25" t="str">
        <f t="shared" si="3"/>
        <v>MV218</v>
      </c>
      <c r="E32" s="25" t="str">
        <v>MV</v>
      </c>
      <c r="F32" s="25">
        <v>218</v>
      </c>
      <c r="H32" s="25">
        <f>+AS32</f>
        <v>29</v>
      </c>
      <c r="I32" s="25">
        <f>+IF(C32=0,0,SUMIF('Color FC'!$F:$F,'Color detail'!$C32,'Color FC'!H:H))</f>
        <v>43</v>
      </c>
      <c r="J32" s="25">
        <f>+IF(E32=0,0,SUMIF('Color FC'!$F:$F,'Color detail'!$C32,'Color FC'!I:I))</f>
        <v>29</v>
      </c>
      <c r="K32" s="25">
        <f>+IF(F32=0,0,SUMIF('Color FC'!$F:$F,'Color detail'!$C32,'Color FC'!J:J))</f>
        <v>29</v>
      </c>
      <c r="M32" s="267"/>
      <c r="N32" s="267"/>
      <c r="O32" s="147">
        <f t="shared" si="4"/>
        <v>0</v>
      </c>
      <c r="Q32" s="25">
        <f>+IF(Q$3=0,0,COUNTIFS('2.Pro Plan'!$K:$K,'Color detail'!$E32,'2.Pro Plan'!$N:$N,'Color detail'!$F32,'2.Pro Plan'!$U:$U,'Color detail'!Q$3))</f>
        <v>0</v>
      </c>
      <c r="R32" s="25">
        <f>+IF(R$3=0,0,COUNTIFS('2.Pro Plan'!$K:$K,'Color detail'!$E32,'2.Pro Plan'!$N:$N,'Color detail'!$F32,'2.Pro Plan'!$U:$U,'Color detail'!R$3))</f>
        <v>2</v>
      </c>
      <c r="S32" s="25">
        <f>+IF(S$3=0,0,COUNTIFS('2.Pro Plan'!$K:$K,'Color detail'!$E32,'2.Pro Plan'!$N:$N,'Color detail'!$F32,'2.Pro Plan'!$U:$U,'Color detail'!S$3))</f>
        <v>2</v>
      </c>
      <c r="T32" s="25">
        <f>+IF(T$3=0,0,COUNTIFS('2.Pro Plan'!$K:$K,'Color detail'!$E32,'2.Pro Plan'!$N:$N,'Color detail'!$F32,'2.Pro Plan'!$U:$U,'Color detail'!T$3))</f>
        <v>2</v>
      </c>
      <c r="U32" s="25">
        <f>+IF(U$3=0,0,COUNTIFS('2.Pro Plan'!$K:$K,'Color detail'!$E32,'2.Pro Plan'!$N:$N,'Color detail'!$F32,'2.Pro Plan'!$U:$U,'Color detail'!U$3))</f>
        <v>0</v>
      </c>
      <c r="V32" s="25">
        <f>+IF(V$3=0,0,COUNTIFS('2.Pro Plan'!$K:$K,'Color detail'!$E32,'2.Pro Plan'!$N:$N,'Color detail'!$F32,'2.Pro Plan'!$U:$U,'Color detail'!V$3))</f>
        <v>0</v>
      </c>
      <c r="W32" s="25">
        <f>+IF(W$3=0,0,COUNTIFS('2.Pro Plan'!$K:$K,'Color detail'!$E32,'2.Pro Plan'!$N:$N,'Color detail'!$F32,'2.Pro Plan'!$U:$U,'Color detail'!W$3))</f>
        <v>0</v>
      </c>
      <c r="X32" s="25">
        <f>+IF(X$3=0,0,COUNTIFS('2.Pro Plan'!$K:$K,'Color detail'!$E32,'2.Pro Plan'!$N:$N,'Color detail'!$F32,'2.Pro Plan'!$U:$U,'Color detail'!X$3))</f>
        <v>0</v>
      </c>
      <c r="Y32" s="25">
        <f>+IF(Y$3=0,0,COUNTIFS('2.Pro Plan'!$K:$K,'Color detail'!$E32,'2.Pro Plan'!$N:$N,'Color detail'!$F32,'2.Pro Plan'!$U:$U,'Color detail'!Y$3))</f>
        <v>0</v>
      </c>
      <c r="Z32" s="25">
        <f>+IF(Z$3=0,0,COUNTIFS('2.Pro Plan'!$K:$K,'Color detail'!$E32,'2.Pro Plan'!$N:$N,'Color detail'!$F32,'2.Pro Plan'!$U:$U,'Color detail'!Z$3))</f>
        <v>0</v>
      </c>
      <c r="AA32" s="25">
        <f>+IF(AA$3=0,0,COUNTIFS('2.Pro Plan'!$K:$K,'Color detail'!$E32,'2.Pro Plan'!$N:$N,'Color detail'!$F32,'2.Pro Plan'!$U:$U,'Color detail'!AA$3))</f>
        <v>0</v>
      </c>
      <c r="AB32" s="25">
        <f>+IF(AB$3=0,0,COUNTIFS('2.Pro Plan'!$K:$K,'Color detail'!$E32,'2.Pro Plan'!$N:$N,'Color detail'!$F32,'2.Pro Plan'!$U:$U,'Color detail'!AB$3))</f>
        <v>0</v>
      </c>
      <c r="AC32" s="25">
        <f>+IF(AC$3=0,0,COUNTIFS('2.Pro Plan'!$K:$K,'Color detail'!$E32,'2.Pro Plan'!$N:$N,'Color detail'!$F32,'2.Pro Plan'!$U:$U,'Color detail'!AC$3))</f>
        <v>0</v>
      </c>
      <c r="AD32" s="25">
        <f>+IF(AD$3=0,0,COUNTIFS('2.Pro Plan'!$K:$K,'Color detail'!$E32,'2.Pro Plan'!$N:$N,'Color detail'!$F32,'2.Pro Plan'!$U:$U,'Color detail'!AD$3))</f>
        <v>1</v>
      </c>
      <c r="AE32" s="25">
        <f>+IF(AE$3=0,0,COUNTIFS('2.Pro Plan'!$K:$K,'Color detail'!$E32,'2.Pro Plan'!$N:$N,'Color detail'!$F32,'2.Pro Plan'!$U:$U,'Color detail'!AE$3))</f>
        <v>3</v>
      </c>
      <c r="AF32" s="25">
        <f>+IF(AF$3=0,0,COUNTIFS('2.Pro Plan'!$K:$K,'Color detail'!$E32,'2.Pro Plan'!$N:$N,'Color detail'!$F32,'2.Pro Plan'!$U:$U,'Color detail'!AF$3))</f>
        <v>1</v>
      </c>
      <c r="AG32" s="25">
        <f>+IF(AG$3=0,0,COUNTIFS('2.Pro Plan'!$K:$K,'Color detail'!$E32,'2.Pro Plan'!$N:$N,'Color detail'!$F32,'2.Pro Plan'!$U:$U,'Color detail'!AG$3))</f>
        <v>1</v>
      </c>
      <c r="AH32" s="25">
        <f>+IF(AH$3=0,0,COUNTIFS('2.Pro Plan'!$K:$K,'Color detail'!$E32,'2.Pro Plan'!$N:$N,'Color detail'!$F32,'2.Pro Plan'!$U:$U,'Color detail'!AH$3))</f>
        <v>6</v>
      </c>
      <c r="AI32" s="25">
        <f>+IF(AI$3=0,0,COUNTIFS('2.Pro Plan'!$K:$K,'Color detail'!$E32,'2.Pro Plan'!$N:$N,'Color detail'!$F32,'2.Pro Plan'!$U:$U,'Color detail'!AI$3))</f>
        <v>0</v>
      </c>
      <c r="AJ32" s="25">
        <f>+IF(AJ$3=0,0,COUNTIFS('2.Pro Plan'!$K:$K,'Color detail'!$E32,'2.Pro Plan'!$N:$N,'Color detail'!$F32,'2.Pro Plan'!$U:$U,'Color detail'!AJ$3))</f>
        <v>5</v>
      </c>
      <c r="AK32" s="25">
        <f>+IF(AK$3=0,0,COUNTIFS('2.Pro Plan'!$K:$K,'Color detail'!$E32,'2.Pro Plan'!$N:$N,'Color detail'!$F32,'2.Pro Plan'!$U:$U,'Color detail'!AK$3))</f>
        <v>6</v>
      </c>
      <c r="AL32" s="25">
        <f>+IF(AL$3=0,0,COUNTIFS('2.Pro Plan'!$K:$K,'Color detail'!$E32,'2.Pro Plan'!$N:$N,'Color detail'!$F32,'2.Pro Plan'!$U:$U,'Color detail'!AL$3))</f>
        <v>0</v>
      </c>
      <c r="AM32" s="25">
        <f>+IF(AM$3=0,0,COUNTIFS('2.Pro Plan'!$K:$K,'Color detail'!$E32,'2.Pro Plan'!$N:$N,'Color detail'!$F32,'2.Pro Plan'!$U:$U,'Color detail'!AM$3))</f>
        <v>0</v>
      </c>
      <c r="AN32" s="25">
        <f>+IF(AN$3=0,0,COUNTIFS('2.Pro Plan'!$K:$K,'Color detail'!$E32,'2.Pro Plan'!$N:$N,'Color detail'!$F32,'2.Pro Plan'!$U:$U,'Color detail'!AN$3))</f>
        <v>0</v>
      </c>
      <c r="AO32" s="25">
        <f>+IF(AO$3=0,0,COUNTIFS('2.Pro Plan'!$K:$K,'Color detail'!$E32,'2.Pro Plan'!$N:$N,'Color detail'!$F32,'2.Pro Plan'!$U:$U,'Color detail'!AO$3))</f>
        <v>0</v>
      </c>
      <c r="AP32" s="25">
        <f>+IF(AP$3=0,0,COUNTIFS('2.Pro Plan'!$K:$K,'Color detail'!$E32,'2.Pro Plan'!$N:$N,'Color detail'!$F32,'2.Pro Plan'!$U:$U,'Color detail'!AP$3))</f>
        <v>0</v>
      </c>
      <c r="AQ32" s="25">
        <f>+IF(AQ$3=0,0,COUNTIFS('2.Pro Plan'!$K:$K,'Color detail'!$E32,'2.Pro Plan'!$N:$N,'Color detail'!$F32,'2.Pro Plan'!$U:$U,'Color detail'!AQ$3))</f>
        <v>0</v>
      </c>
      <c r="AR32" s="25">
        <f>+IF(AR$3=0,0,COUNTIFS('2.Pro Plan'!$K:$K,'Color detail'!$E32,'2.Pro Plan'!$N:$N,'Color detail'!$F32,'2.Pro Plan'!$U:$U,'Color detail'!AR$3))</f>
        <v>0</v>
      </c>
      <c r="AS32" s="25">
        <f t="shared" si="5"/>
        <v>29</v>
      </c>
    </row>
    <row r="33" spans="2:45">
      <c r="B33" s="25">
        <f t="shared" si="2"/>
        <v>27</v>
      </c>
      <c r="C33" s="25" t="str">
        <f t="shared" ref="C33" si="13">+IF(E33=0,0,E33&amp;F33)</f>
        <v>MV4R0</v>
      </c>
      <c r="E33" s="25" t="str">
        <v>MV</v>
      </c>
      <c r="F33" s="25" t="str">
        <v>4R0</v>
      </c>
      <c r="H33" s="25">
        <f t="shared" ref="H33" si="14">+AS33</f>
        <v>106</v>
      </c>
      <c r="I33" s="25">
        <f>+IF(C33=0,0,SUMIF('Color FC'!$F:$F,'Color detail'!$C33,'Color FC'!H:H))</f>
        <v>81</v>
      </c>
      <c r="J33" s="25">
        <f>+IF(E33=0,0,SUMIF('Color FC'!$F:$F,'Color detail'!$C33,'Color FC'!I:I))</f>
        <v>101</v>
      </c>
      <c r="K33" s="25">
        <f>+IF(F33=0,0,SUMIF('Color FC'!$F:$F,'Color detail'!$C33,'Color FC'!J:J))</f>
        <v>101</v>
      </c>
      <c r="M33" s="267"/>
      <c r="N33" s="267"/>
      <c r="O33" s="147">
        <f t="shared" si="4"/>
        <v>0</v>
      </c>
      <c r="Q33" s="25">
        <f>+IF(Q$3=0,0,COUNTIFS('2.Pro Plan'!$K:$K,'Color detail'!$E33,'2.Pro Plan'!$N:$N,'Color detail'!$F33,'2.Pro Plan'!$U:$U,'Color detail'!Q$3))</f>
        <v>3</v>
      </c>
      <c r="R33" s="25">
        <f>+IF(R$3=0,0,COUNTIFS('2.Pro Plan'!$K:$K,'Color detail'!$E33,'2.Pro Plan'!$N:$N,'Color detail'!$F33,'2.Pro Plan'!$U:$U,'Color detail'!R$3))</f>
        <v>4</v>
      </c>
      <c r="S33" s="25">
        <f>+IF(S$3=0,0,COUNTIFS('2.Pro Plan'!$K:$K,'Color detail'!$E33,'2.Pro Plan'!$N:$N,'Color detail'!$F33,'2.Pro Plan'!$U:$U,'Color detail'!S$3))</f>
        <v>3</v>
      </c>
      <c r="T33" s="25">
        <f>+IF(T$3=0,0,COUNTIFS('2.Pro Plan'!$K:$K,'Color detail'!$E33,'2.Pro Plan'!$N:$N,'Color detail'!$F33,'2.Pro Plan'!$U:$U,'Color detail'!T$3))</f>
        <v>5</v>
      </c>
      <c r="U33" s="25">
        <f>+IF(U$3=0,0,COUNTIFS('2.Pro Plan'!$K:$K,'Color detail'!$E33,'2.Pro Plan'!$N:$N,'Color detail'!$F33,'2.Pro Plan'!$U:$U,'Color detail'!U$3))</f>
        <v>5</v>
      </c>
      <c r="V33" s="25">
        <f>+IF(V$3=0,0,COUNTIFS('2.Pro Plan'!$K:$K,'Color detail'!$E33,'2.Pro Plan'!$N:$N,'Color detail'!$F33,'2.Pro Plan'!$U:$U,'Color detail'!V$3))</f>
        <v>3</v>
      </c>
      <c r="W33" s="25">
        <f>+IF(W$3=0,0,COUNTIFS('2.Pro Plan'!$K:$K,'Color detail'!$E33,'2.Pro Plan'!$N:$N,'Color detail'!$F33,'2.Pro Plan'!$U:$U,'Color detail'!W$3))</f>
        <v>5</v>
      </c>
      <c r="X33" s="25">
        <f>+IF(X$3=0,0,COUNTIFS('2.Pro Plan'!$K:$K,'Color detail'!$E33,'2.Pro Plan'!$N:$N,'Color detail'!$F33,'2.Pro Plan'!$U:$U,'Color detail'!X$3))</f>
        <v>7</v>
      </c>
      <c r="Y33" s="25">
        <f>+IF(Y$3=0,0,COUNTIFS('2.Pro Plan'!$K:$K,'Color detail'!$E33,'2.Pro Plan'!$N:$N,'Color detail'!$F33,'2.Pro Plan'!$U:$U,'Color detail'!Y$3))</f>
        <v>1</v>
      </c>
      <c r="Z33" s="25">
        <f>+IF(Z$3=0,0,COUNTIFS('2.Pro Plan'!$K:$K,'Color detail'!$E33,'2.Pro Plan'!$N:$N,'Color detail'!$F33,'2.Pro Plan'!$U:$U,'Color detail'!Z$3))</f>
        <v>0</v>
      </c>
      <c r="AA33" s="25">
        <f>+IF(AA$3=0,0,COUNTIFS('2.Pro Plan'!$K:$K,'Color detail'!$E33,'2.Pro Plan'!$N:$N,'Color detail'!$F33,'2.Pro Plan'!$U:$U,'Color detail'!AA$3))</f>
        <v>1</v>
      </c>
      <c r="AB33" s="25">
        <f>+IF(AB$3=0,0,COUNTIFS('2.Pro Plan'!$K:$K,'Color detail'!$E33,'2.Pro Plan'!$N:$N,'Color detail'!$F33,'2.Pro Plan'!$U:$U,'Color detail'!AB$3))</f>
        <v>1</v>
      </c>
      <c r="AC33" s="25">
        <f>+IF(AC$3=0,0,COUNTIFS('2.Pro Plan'!$K:$K,'Color detail'!$E33,'2.Pro Plan'!$N:$N,'Color detail'!$F33,'2.Pro Plan'!$U:$U,'Color detail'!AC$3))</f>
        <v>0</v>
      </c>
      <c r="AD33" s="25">
        <f>+IF(AD$3=0,0,COUNTIFS('2.Pro Plan'!$K:$K,'Color detail'!$E33,'2.Pro Plan'!$N:$N,'Color detail'!$F33,'2.Pro Plan'!$U:$U,'Color detail'!AD$3))</f>
        <v>0</v>
      </c>
      <c r="AE33" s="25">
        <f>+IF(AE$3=0,0,COUNTIFS('2.Pro Plan'!$K:$K,'Color detail'!$E33,'2.Pro Plan'!$N:$N,'Color detail'!$F33,'2.Pro Plan'!$U:$U,'Color detail'!AE$3))</f>
        <v>9</v>
      </c>
      <c r="AF33" s="25">
        <f>+IF(AF$3=0,0,COUNTIFS('2.Pro Plan'!$K:$K,'Color detail'!$E33,'2.Pro Plan'!$N:$N,'Color detail'!$F33,'2.Pro Plan'!$U:$U,'Color detail'!AF$3))</f>
        <v>10</v>
      </c>
      <c r="AG33" s="25">
        <f>+IF(AG$3=0,0,COUNTIFS('2.Pro Plan'!$K:$K,'Color detail'!$E33,'2.Pro Plan'!$N:$N,'Color detail'!$F33,'2.Pro Plan'!$U:$U,'Color detail'!AG$3))</f>
        <v>14</v>
      </c>
      <c r="AH33" s="25">
        <f>+IF(AH$3=0,0,COUNTIFS('2.Pro Plan'!$K:$K,'Color detail'!$E33,'2.Pro Plan'!$N:$N,'Color detail'!$F33,'2.Pro Plan'!$U:$U,'Color detail'!AH$3))</f>
        <v>6</v>
      </c>
      <c r="AI33" s="25">
        <f>+IF(AI$3=0,0,COUNTIFS('2.Pro Plan'!$K:$K,'Color detail'!$E33,'2.Pro Plan'!$N:$N,'Color detail'!$F33,'2.Pro Plan'!$U:$U,'Color detail'!AI$3))</f>
        <v>10</v>
      </c>
      <c r="AJ33" s="25">
        <f>+IF(AJ$3=0,0,COUNTIFS('2.Pro Plan'!$K:$K,'Color detail'!$E33,'2.Pro Plan'!$N:$N,'Color detail'!$F33,'2.Pro Plan'!$U:$U,'Color detail'!AJ$3))</f>
        <v>11</v>
      </c>
      <c r="AK33" s="25">
        <f>+IF(AK$3=0,0,COUNTIFS('2.Pro Plan'!$K:$K,'Color detail'!$E33,'2.Pro Plan'!$N:$N,'Color detail'!$F33,'2.Pro Plan'!$U:$U,'Color detail'!AK$3))</f>
        <v>8</v>
      </c>
      <c r="AL33" s="25">
        <f>+IF(AL$3=0,0,COUNTIFS('2.Pro Plan'!$K:$K,'Color detail'!$E33,'2.Pro Plan'!$N:$N,'Color detail'!$F33,'2.Pro Plan'!$U:$U,'Color detail'!AL$3))</f>
        <v>0</v>
      </c>
      <c r="AM33" s="25">
        <f>+IF(AM$3=0,0,COUNTIFS('2.Pro Plan'!$K:$K,'Color detail'!$E33,'2.Pro Plan'!$N:$N,'Color detail'!$F33,'2.Pro Plan'!$U:$U,'Color detail'!AM$3))</f>
        <v>0</v>
      </c>
      <c r="AN33" s="25">
        <f>+IF(AN$3=0,0,COUNTIFS('2.Pro Plan'!$K:$K,'Color detail'!$E33,'2.Pro Plan'!$N:$N,'Color detail'!$F33,'2.Pro Plan'!$U:$U,'Color detail'!AN$3))</f>
        <v>0</v>
      </c>
      <c r="AO33" s="25">
        <f>+IF(AO$3=0,0,COUNTIFS('2.Pro Plan'!$K:$K,'Color detail'!$E33,'2.Pro Plan'!$N:$N,'Color detail'!$F33,'2.Pro Plan'!$U:$U,'Color detail'!AO$3))</f>
        <v>0</v>
      </c>
      <c r="AP33" s="25">
        <f>+IF(AP$3=0,0,COUNTIFS('2.Pro Plan'!$K:$K,'Color detail'!$E33,'2.Pro Plan'!$N:$N,'Color detail'!$F33,'2.Pro Plan'!$U:$U,'Color detail'!AP$3))</f>
        <v>0</v>
      </c>
      <c r="AQ33" s="25">
        <f>+IF(AQ$3=0,0,COUNTIFS('2.Pro Plan'!$K:$K,'Color detail'!$E33,'2.Pro Plan'!$N:$N,'Color detail'!$F33,'2.Pro Plan'!$U:$U,'Color detail'!AQ$3))</f>
        <v>0</v>
      </c>
      <c r="AR33" s="25">
        <f>+IF(AR$3=0,0,COUNTIFS('2.Pro Plan'!$K:$K,'Color detail'!$E33,'2.Pro Plan'!$N:$N,'Color detail'!$F33,'2.Pro Plan'!$U:$U,'Color detail'!AR$3))</f>
        <v>0</v>
      </c>
      <c r="AS33" s="25">
        <f t="shared" si="5"/>
        <v>106</v>
      </c>
    </row>
    <row r="34" spans="2:45">
      <c r="B34" s="25">
        <f t="shared" si="2"/>
        <v>28</v>
      </c>
      <c r="C34" s="25" t="str">
        <f t="shared" si="3"/>
        <v>MV040</v>
      </c>
      <c r="E34" s="25" t="str">
        <v>MV</v>
      </c>
      <c r="F34" s="25" t="str">
        <v>040</v>
      </c>
      <c r="H34" s="25">
        <f t="shared" si="6"/>
        <v>93</v>
      </c>
      <c r="I34" s="25">
        <f>+IF(C34=0,0,SUMIF('Color FC'!$F:$F,'Color detail'!$C34,'Color FC'!H:H))</f>
        <v>87</v>
      </c>
      <c r="J34" s="25">
        <f>+IF(E34=0,0,SUMIF('Color FC'!$F:$F,'Color detail'!$C34,'Color FC'!I:I))</f>
        <v>103</v>
      </c>
      <c r="K34" s="25">
        <f>+IF(F34=0,0,SUMIF('Color FC'!$F:$F,'Color detail'!$C34,'Color FC'!J:J))</f>
        <v>103</v>
      </c>
      <c r="M34" s="267"/>
      <c r="N34" s="267"/>
      <c r="O34" s="147">
        <f t="shared" si="4"/>
        <v>0</v>
      </c>
      <c r="Q34" s="25">
        <f>+IF(Q$3=0,0,COUNTIFS('2.Pro Plan'!$K:$K,'Color detail'!$E34,'2.Pro Plan'!$N:$N,'Color detail'!$F34,'2.Pro Plan'!$U:$U,'Color detail'!Q$3))</f>
        <v>2</v>
      </c>
      <c r="R34" s="25">
        <f>+IF(R$3=0,0,COUNTIFS('2.Pro Plan'!$K:$K,'Color detail'!$E34,'2.Pro Plan'!$N:$N,'Color detail'!$F34,'2.Pro Plan'!$U:$U,'Color detail'!R$3))</f>
        <v>6</v>
      </c>
      <c r="S34" s="25">
        <f>+IF(S$3=0,0,COUNTIFS('2.Pro Plan'!$K:$K,'Color detail'!$E34,'2.Pro Plan'!$N:$N,'Color detail'!$F34,'2.Pro Plan'!$U:$U,'Color detail'!S$3))</f>
        <v>3</v>
      </c>
      <c r="T34" s="25">
        <f>+IF(T$3=0,0,COUNTIFS('2.Pro Plan'!$K:$K,'Color detail'!$E34,'2.Pro Plan'!$N:$N,'Color detail'!$F34,'2.Pro Plan'!$U:$U,'Color detail'!T$3))</f>
        <v>7</v>
      </c>
      <c r="U34" s="25">
        <f>+IF(U$3=0,0,COUNTIFS('2.Pro Plan'!$K:$K,'Color detail'!$E34,'2.Pro Plan'!$N:$N,'Color detail'!$F34,'2.Pro Plan'!$U:$U,'Color detail'!U$3))</f>
        <v>6</v>
      </c>
      <c r="V34" s="25">
        <f>+IF(V$3=0,0,COUNTIFS('2.Pro Plan'!$K:$K,'Color detail'!$E34,'2.Pro Plan'!$N:$N,'Color detail'!$F34,'2.Pro Plan'!$U:$U,'Color detail'!V$3))</f>
        <v>6</v>
      </c>
      <c r="W34" s="25">
        <f>+IF(W$3=0,0,COUNTIFS('2.Pro Plan'!$K:$K,'Color detail'!$E34,'2.Pro Plan'!$N:$N,'Color detail'!$F34,'2.Pro Plan'!$U:$U,'Color detail'!W$3))</f>
        <v>6</v>
      </c>
      <c r="X34" s="25">
        <f>+IF(X$3=0,0,COUNTIFS('2.Pro Plan'!$K:$K,'Color detail'!$E34,'2.Pro Plan'!$N:$N,'Color detail'!$F34,'2.Pro Plan'!$U:$U,'Color detail'!X$3))</f>
        <v>1</v>
      </c>
      <c r="Y34" s="25">
        <f>+IF(Y$3=0,0,COUNTIFS('2.Pro Plan'!$K:$K,'Color detail'!$E34,'2.Pro Plan'!$N:$N,'Color detail'!$F34,'2.Pro Plan'!$U:$U,'Color detail'!Y$3))</f>
        <v>0</v>
      </c>
      <c r="Z34" s="25">
        <f>+IF(Z$3=0,0,COUNTIFS('2.Pro Plan'!$K:$K,'Color detail'!$E34,'2.Pro Plan'!$N:$N,'Color detail'!$F34,'2.Pro Plan'!$U:$U,'Color detail'!Z$3))</f>
        <v>1</v>
      </c>
      <c r="AA34" s="25">
        <f>+IF(AA$3=0,0,COUNTIFS('2.Pro Plan'!$K:$K,'Color detail'!$E34,'2.Pro Plan'!$N:$N,'Color detail'!$F34,'2.Pro Plan'!$U:$U,'Color detail'!AA$3))</f>
        <v>0</v>
      </c>
      <c r="AB34" s="25">
        <f>+IF(AB$3=0,0,COUNTIFS('2.Pro Plan'!$K:$K,'Color detail'!$E34,'2.Pro Plan'!$N:$N,'Color detail'!$F34,'2.Pro Plan'!$U:$U,'Color detail'!AB$3))</f>
        <v>0</v>
      </c>
      <c r="AC34" s="25">
        <f>+IF(AC$3=0,0,COUNTIFS('2.Pro Plan'!$K:$K,'Color detail'!$E34,'2.Pro Plan'!$N:$N,'Color detail'!$F34,'2.Pro Plan'!$U:$U,'Color detail'!AC$3))</f>
        <v>0</v>
      </c>
      <c r="AD34" s="25">
        <f>+IF(AD$3=0,0,COUNTIFS('2.Pro Plan'!$K:$K,'Color detail'!$E34,'2.Pro Plan'!$N:$N,'Color detail'!$F34,'2.Pro Plan'!$U:$U,'Color detail'!AD$3))</f>
        <v>0</v>
      </c>
      <c r="AE34" s="25">
        <f>+IF(AE$3=0,0,COUNTIFS('2.Pro Plan'!$K:$K,'Color detail'!$E34,'2.Pro Plan'!$N:$N,'Color detail'!$F34,'2.Pro Plan'!$U:$U,'Color detail'!AE$3))</f>
        <v>1</v>
      </c>
      <c r="AF34" s="25">
        <f>+IF(AF$3=0,0,COUNTIFS('2.Pro Plan'!$K:$K,'Color detail'!$E34,'2.Pro Plan'!$N:$N,'Color detail'!$F34,'2.Pro Plan'!$U:$U,'Color detail'!AF$3))</f>
        <v>15</v>
      </c>
      <c r="AG34" s="25">
        <f>+IF(AG$3=0,0,COUNTIFS('2.Pro Plan'!$K:$K,'Color detail'!$E34,'2.Pro Plan'!$N:$N,'Color detail'!$F34,'2.Pro Plan'!$U:$U,'Color detail'!AG$3))</f>
        <v>8</v>
      </c>
      <c r="AH34" s="25">
        <f>+IF(AH$3=0,0,COUNTIFS('2.Pro Plan'!$K:$K,'Color detail'!$E34,'2.Pro Plan'!$N:$N,'Color detail'!$F34,'2.Pro Plan'!$U:$U,'Color detail'!AH$3))</f>
        <v>8</v>
      </c>
      <c r="AI34" s="25">
        <f>+IF(AI$3=0,0,COUNTIFS('2.Pro Plan'!$K:$K,'Color detail'!$E34,'2.Pro Plan'!$N:$N,'Color detail'!$F34,'2.Pro Plan'!$U:$U,'Color detail'!AI$3))</f>
        <v>4</v>
      </c>
      <c r="AJ34" s="25">
        <f>+IF(AJ$3=0,0,COUNTIFS('2.Pro Plan'!$K:$K,'Color detail'!$E34,'2.Pro Plan'!$N:$N,'Color detail'!$F34,'2.Pro Plan'!$U:$U,'Color detail'!AJ$3))</f>
        <v>9</v>
      </c>
      <c r="AK34" s="25">
        <f>+IF(AK$3=0,0,COUNTIFS('2.Pro Plan'!$K:$K,'Color detail'!$E34,'2.Pro Plan'!$N:$N,'Color detail'!$F34,'2.Pro Plan'!$U:$U,'Color detail'!AK$3))</f>
        <v>10</v>
      </c>
      <c r="AL34" s="25">
        <f>+IF(AL$3=0,0,COUNTIFS('2.Pro Plan'!$K:$K,'Color detail'!$E34,'2.Pro Plan'!$N:$N,'Color detail'!$F34,'2.Pro Plan'!$U:$U,'Color detail'!AL$3))</f>
        <v>0</v>
      </c>
      <c r="AM34" s="25">
        <f>+IF(AM$3=0,0,COUNTIFS('2.Pro Plan'!$K:$K,'Color detail'!$E34,'2.Pro Plan'!$N:$N,'Color detail'!$F34,'2.Pro Plan'!$U:$U,'Color detail'!AM$3))</f>
        <v>0</v>
      </c>
      <c r="AN34" s="25">
        <f>+IF(AN$3=0,0,COUNTIFS('2.Pro Plan'!$K:$K,'Color detail'!$E34,'2.Pro Plan'!$N:$N,'Color detail'!$F34,'2.Pro Plan'!$U:$U,'Color detail'!AN$3))</f>
        <v>0</v>
      </c>
      <c r="AO34" s="25">
        <f>+IF(AO$3=0,0,COUNTIFS('2.Pro Plan'!$K:$K,'Color detail'!$E34,'2.Pro Plan'!$N:$N,'Color detail'!$F34,'2.Pro Plan'!$U:$U,'Color detail'!AO$3))</f>
        <v>0</v>
      </c>
      <c r="AP34" s="25">
        <f>+IF(AP$3=0,0,COUNTIFS('2.Pro Plan'!$K:$K,'Color detail'!$E34,'2.Pro Plan'!$N:$N,'Color detail'!$F34,'2.Pro Plan'!$U:$U,'Color detail'!AP$3))</f>
        <v>0</v>
      </c>
      <c r="AQ34" s="25">
        <f>+IF(AQ$3=0,0,COUNTIFS('2.Pro Plan'!$K:$K,'Color detail'!$E34,'2.Pro Plan'!$N:$N,'Color detail'!$F34,'2.Pro Plan'!$U:$U,'Color detail'!AQ$3))</f>
        <v>0</v>
      </c>
      <c r="AR34" s="25">
        <f>+IF(AR$3=0,0,COUNTIFS('2.Pro Plan'!$K:$K,'Color detail'!$E34,'2.Pro Plan'!$N:$N,'Color detail'!$F34,'2.Pro Plan'!$U:$U,'Color detail'!AR$3))</f>
        <v>0</v>
      </c>
      <c r="AS34" s="25">
        <f t="shared" si="5"/>
        <v>93</v>
      </c>
    </row>
    <row r="35" spans="2:45">
      <c r="B35" s="25">
        <f t="shared" si="2"/>
        <v>29</v>
      </c>
      <c r="C35" s="25" t="str">
        <f t="shared" si="3"/>
        <v>MV1D6</v>
      </c>
      <c r="E35" s="25" t="str">
        <v>MV</v>
      </c>
      <c r="F35" s="25" t="str">
        <v>1D6</v>
      </c>
      <c r="H35" s="25">
        <f t="shared" si="6"/>
        <v>24</v>
      </c>
      <c r="I35" s="25">
        <f>+IF(C35=0,0,SUMIF('Color FC'!$F:$F,'Color detail'!$C35,'Color FC'!H:H))</f>
        <v>34</v>
      </c>
      <c r="J35" s="25">
        <f>+IF(E35=0,0,SUMIF('Color FC'!$F:$F,'Color detail'!$C35,'Color FC'!I:I))</f>
        <v>18</v>
      </c>
      <c r="K35" s="25">
        <f>+IF(F35=0,0,SUMIF('Color FC'!$F:$F,'Color detail'!$C35,'Color FC'!J:J))</f>
        <v>18</v>
      </c>
      <c r="M35" s="267"/>
      <c r="N35" s="267"/>
      <c r="O35" s="147">
        <f t="shared" si="4"/>
        <v>0</v>
      </c>
      <c r="Q35" s="25">
        <f>+IF(Q$3=0,0,COUNTIFS('2.Pro Plan'!$K:$K,'Color detail'!$E35,'2.Pro Plan'!$N:$N,'Color detail'!$F35,'2.Pro Plan'!$U:$U,'Color detail'!Q$3))</f>
        <v>0</v>
      </c>
      <c r="R35" s="25">
        <f>+IF(R$3=0,0,COUNTIFS('2.Pro Plan'!$K:$K,'Color detail'!$E35,'2.Pro Plan'!$N:$N,'Color detail'!$F35,'2.Pro Plan'!$U:$U,'Color detail'!R$3))</f>
        <v>1</v>
      </c>
      <c r="S35" s="25">
        <f>+IF(S$3=0,0,COUNTIFS('2.Pro Plan'!$K:$K,'Color detail'!$E35,'2.Pro Plan'!$N:$N,'Color detail'!$F35,'2.Pro Plan'!$U:$U,'Color detail'!S$3))</f>
        <v>1</v>
      </c>
      <c r="T35" s="25">
        <f>+IF(T$3=0,0,COUNTIFS('2.Pro Plan'!$K:$K,'Color detail'!$E35,'2.Pro Plan'!$N:$N,'Color detail'!$F35,'2.Pro Plan'!$U:$U,'Color detail'!T$3))</f>
        <v>1</v>
      </c>
      <c r="U35" s="25">
        <f>+IF(U$3=0,0,COUNTIFS('2.Pro Plan'!$K:$K,'Color detail'!$E35,'2.Pro Plan'!$N:$N,'Color detail'!$F35,'2.Pro Plan'!$U:$U,'Color detail'!U$3))</f>
        <v>3</v>
      </c>
      <c r="V35" s="25">
        <f>+IF(V$3=0,0,COUNTIFS('2.Pro Plan'!$K:$K,'Color detail'!$E35,'2.Pro Plan'!$N:$N,'Color detail'!$F35,'2.Pro Plan'!$U:$U,'Color detail'!V$3))</f>
        <v>4</v>
      </c>
      <c r="W35" s="25">
        <f>+IF(W$3=0,0,COUNTIFS('2.Pro Plan'!$K:$K,'Color detail'!$E35,'2.Pro Plan'!$N:$N,'Color detail'!$F35,'2.Pro Plan'!$U:$U,'Color detail'!W$3))</f>
        <v>0</v>
      </c>
      <c r="X35" s="25">
        <f>+IF(X$3=0,0,COUNTIFS('2.Pro Plan'!$K:$K,'Color detail'!$E35,'2.Pro Plan'!$N:$N,'Color detail'!$F35,'2.Pro Plan'!$U:$U,'Color detail'!X$3))</f>
        <v>0</v>
      </c>
      <c r="Y35" s="25">
        <f>+IF(Y$3=0,0,COUNTIFS('2.Pro Plan'!$K:$K,'Color detail'!$E35,'2.Pro Plan'!$N:$N,'Color detail'!$F35,'2.Pro Plan'!$U:$U,'Color detail'!Y$3))</f>
        <v>0</v>
      </c>
      <c r="Z35" s="25">
        <f>+IF(Z$3=0,0,COUNTIFS('2.Pro Plan'!$K:$K,'Color detail'!$E35,'2.Pro Plan'!$N:$N,'Color detail'!$F35,'2.Pro Plan'!$U:$U,'Color detail'!Z$3))</f>
        <v>0</v>
      </c>
      <c r="AA35" s="25">
        <f>+IF(AA$3=0,0,COUNTIFS('2.Pro Plan'!$K:$K,'Color detail'!$E35,'2.Pro Plan'!$N:$N,'Color detail'!$F35,'2.Pro Plan'!$U:$U,'Color detail'!AA$3))</f>
        <v>1</v>
      </c>
      <c r="AB35" s="25">
        <f>+IF(AB$3=0,0,COUNTIFS('2.Pro Plan'!$K:$K,'Color detail'!$E35,'2.Pro Plan'!$N:$N,'Color detail'!$F35,'2.Pro Plan'!$U:$U,'Color detail'!AB$3))</f>
        <v>0</v>
      </c>
      <c r="AC35" s="25">
        <f>+IF(AC$3=0,0,COUNTIFS('2.Pro Plan'!$K:$K,'Color detail'!$E35,'2.Pro Plan'!$N:$N,'Color detail'!$F35,'2.Pro Plan'!$U:$U,'Color detail'!AC$3))</f>
        <v>0</v>
      </c>
      <c r="AD35" s="25">
        <f>+IF(AD$3=0,0,COUNTIFS('2.Pro Plan'!$K:$K,'Color detail'!$E35,'2.Pro Plan'!$N:$N,'Color detail'!$F35,'2.Pro Plan'!$U:$U,'Color detail'!AD$3))</f>
        <v>0</v>
      </c>
      <c r="AE35" s="25">
        <f>+IF(AE$3=0,0,COUNTIFS('2.Pro Plan'!$K:$K,'Color detail'!$E35,'2.Pro Plan'!$N:$N,'Color detail'!$F35,'2.Pro Plan'!$U:$U,'Color detail'!AE$3))</f>
        <v>2</v>
      </c>
      <c r="AF35" s="25">
        <f>+IF(AF$3=0,0,COUNTIFS('2.Pro Plan'!$K:$K,'Color detail'!$E35,'2.Pro Plan'!$N:$N,'Color detail'!$F35,'2.Pro Plan'!$U:$U,'Color detail'!AF$3))</f>
        <v>0</v>
      </c>
      <c r="AG35" s="25">
        <f>+IF(AG$3=0,0,COUNTIFS('2.Pro Plan'!$K:$K,'Color detail'!$E35,'2.Pro Plan'!$N:$N,'Color detail'!$F35,'2.Pro Plan'!$U:$U,'Color detail'!AG$3))</f>
        <v>2</v>
      </c>
      <c r="AH35" s="25">
        <f>+IF(AH$3=0,0,COUNTIFS('2.Pro Plan'!$K:$K,'Color detail'!$E35,'2.Pro Plan'!$N:$N,'Color detail'!$F35,'2.Pro Plan'!$U:$U,'Color detail'!AH$3))</f>
        <v>3</v>
      </c>
      <c r="AI35" s="25">
        <f>+IF(AI$3=0,0,COUNTIFS('2.Pro Plan'!$K:$K,'Color detail'!$E35,'2.Pro Plan'!$N:$N,'Color detail'!$F35,'2.Pro Plan'!$U:$U,'Color detail'!AI$3))</f>
        <v>6</v>
      </c>
      <c r="AJ35" s="25">
        <f>+IF(AJ$3=0,0,COUNTIFS('2.Pro Plan'!$K:$K,'Color detail'!$E35,'2.Pro Plan'!$N:$N,'Color detail'!$F35,'2.Pro Plan'!$U:$U,'Color detail'!AJ$3))</f>
        <v>0</v>
      </c>
      <c r="AK35" s="25">
        <f>+IF(AK$3=0,0,COUNTIFS('2.Pro Plan'!$K:$K,'Color detail'!$E35,'2.Pro Plan'!$N:$N,'Color detail'!$F35,'2.Pro Plan'!$U:$U,'Color detail'!AK$3))</f>
        <v>0</v>
      </c>
      <c r="AL35" s="25">
        <f>+IF(AL$3=0,0,COUNTIFS('2.Pro Plan'!$K:$K,'Color detail'!$E35,'2.Pro Plan'!$N:$N,'Color detail'!$F35,'2.Pro Plan'!$U:$U,'Color detail'!AL$3))</f>
        <v>0</v>
      </c>
      <c r="AM35" s="25">
        <f>+IF(AM$3=0,0,COUNTIFS('2.Pro Plan'!$K:$K,'Color detail'!$E35,'2.Pro Plan'!$N:$N,'Color detail'!$F35,'2.Pro Plan'!$U:$U,'Color detail'!AM$3))</f>
        <v>0</v>
      </c>
      <c r="AN35" s="25">
        <f>+IF(AN$3=0,0,COUNTIFS('2.Pro Plan'!$K:$K,'Color detail'!$E35,'2.Pro Plan'!$N:$N,'Color detail'!$F35,'2.Pro Plan'!$U:$U,'Color detail'!AN$3))</f>
        <v>0</v>
      </c>
      <c r="AO35" s="25">
        <f>+IF(AO$3=0,0,COUNTIFS('2.Pro Plan'!$K:$K,'Color detail'!$E35,'2.Pro Plan'!$N:$N,'Color detail'!$F35,'2.Pro Plan'!$U:$U,'Color detail'!AO$3))</f>
        <v>0</v>
      </c>
      <c r="AP35" s="25">
        <f>+IF(AP$3=0,0,COUNTIFS('2.Pro Plan'!$K:$K,'Color detail'!$E35,'2.Pro Plan'!$N:$N,'Color detail'!$F35,'2.Pro Plan'!$U:$U,'Color detail'!AP$3))</f>
        <v>0</v>
      </c>
      <c r="AQ35" s="25">
        <f>+IF(AQ$3=0,0,COUNTIFS('2.Pro Plan'!$K:$K,'Color detail'!$E35,'2.Pro Plan'!$N:$N,'Color detail'!$F35,'2.Pro Plan'!$U:$U,'Color detail'!AQ$3))</f>
        <v>0</v>
      </c>
      <c r="AR35" s="25">
        <f>+IF(AR$3=0,0,COUNTIFS('2.Pro Plan'!$K:$K,'Color detail'!$E35,'2.Pro Plan'!$N:$N,'Color detail'!$F35,'2.Pro Plan'!$U:$U,'Color detail'!AR$3))</f>
        <v>0</v>
      </c>
      <c r="AS35" s="25">
        <f t="shared" si="5"/>
        <v>24</v>
      </c>
    </row>
    <row r="36" spans="2:45">
      <c r="B36" s="25">
        <f t="shared" si="2"/>
        <v>30</v>
      </c>
      <c r="C36" s="25" t="str">
        <f t="shared" si="3"/>
        <v>MV3R3</v>
      </c>
      <c r="E36" s="25" t="str">
        <v>MV</v>
      </c>
      <c r="F36" s="25" t="str">
        <v>3R3</v>
      </c>
      <c r="H36" s="25">
        <f t="shared" si="6"/>
        <v>12</v>
      </c>
      <c r="I36" s="25">
        <f>+IF(C36=0,0,SUMIF('Color FC'!$F:$F,'Color detail'!$C36,'Color FC'!H:H))</f>
        <v>25</v>
      </c>
      <c r="J36" s="25">
        <f>+IF(E36=0,0,SUMIF('Color FC'!$F:$F,'Color detail'!$C36,'Color FC'!I:I))</f>
        <v>10</v>
      </c>
      <c r="K36" s="25">
        <f>+IF(F36=0,0,SUMIF('Color FC'!$F:$F,'Color detail'!$C36,'Color FC'!J:J))</f>
        <v>10</v>
      </c>
      <c r="M36" s="267"/>
      <c r="N36" s="267"/>
      <c r="O36" s="147">
        <f t="shared" si="4"/>
        <v>0</v>
      </c>
      <c r="Q36" s="25">
        <f>+IF(Q$3=0,0,COUNTIFS('2.Pro Plan'!$K:$K,'Color detail'!$E36,'2.Pro Plan'!$N:$N,'Color detail'!$F36,'2.Pro Plan'!$U:$U,'Color detail'!Q$3))</f>
        <v>0</v>
      </c>
      <c r="R36" s="25">
        <f>+IF(R$3=0,0,COUNTIFS('2.Pro Plan'!$K:$K,'Color detail'!$E36,'2.Pro Plan'!$N:$N,'Color detail'!$F36,'2.Pro Plan'!$U:$U,'Color detail'!R$3))</f>
        <v>1</v>
      </c>
      <c r="S36" s="25">
        <f>+IF(S$3=0,0,COUNTIFS('2.Pro Plan'!$K:$K,'Color detail'!$E36,'2.Pro Plan'!$N:$N,'Color detail'!$F36,'2.Pro Plan'!$U:$U,'Color detail'!S$3))</f>
        <v>1</v>
      </c>
      <c r="T36" s="25">
        <f>+IF(T$3=0,0,COUNTIFS('2.Pro Plan'!$K:$K,'Color detail'!$E36,'2.Pro Plan'!$N:$N,'Color detail'!$F36,'2.Pro Plan'!$U:$U,'Color detail'!T$3))</f>
        <v>0</v>
      </c>
      <c r="U36" s="25">
        <f>+IF(U$3=0,0,COUNTIFS('2.Pro Plan'!$K:$K,'Color detail'!$E36,'2.Pro Plan'!$N:$N,'Color detail'!$F36,'2.Pro Plan'!$U:$U,'Color detail'!U$3))</f>
        <v>0</v>
      </c>
      <c r="V36" s="25">
        <f>+IF(V$3=0,0,COUNTIFS('2.Pro Plan'!$K:$K,'Color detail'!$E36,'2.Pro Plan'!$N:$N,'Color detail'!$F36,'2.Pro Plan'!$U:$U,'Color detail'!V$3))</f>
        <v>2</v>
      </c>
      <c r="W36" s="25">
        <f>+IF(W$3=0,0,COUNTIFS('2.Pro Plan'!$K:$K,'Color detail'!$E36,'2.Pro Plan'!$N:$N,'Color detail'!$F36,'2.Pro Plan'!$U:$U,'Color detail'!W$3))</f>
        <v>1</v>
      </c>
      <c r="X36" s="25">
        <f>+IF(X$3=0,0,COUNTIFS('2.Pro Plan'!$K:$K,'Color detail'!$E36,'2.Pro Plan'!$N:$N,'Color detail'!$F36,'2.Pro Plan'!$U:$U,'Color detail'!X$3))</f>
        <v>0</v>
      </c>
      <c r="Y36" s="25">
        <f>+IF(Y$3=0,0,COUNTIFS('2.Pro Plan'!$K:$K,'Color detail'!$E36,'2.Pro Plan'!$N:$N,'Color detail'!$F36,'2.Pro Plan'!$U:$U,'Color detail'!Y$3))</f>
        <v>0</v>
      </c>
      <c r="Z36" s="25">
        <f>+IF(Z$3=0,0,COUNTIFS('2.Pro Plan'!$K:$K,'Color detail'!$E36,'2.Pro Plan'!$N:$N,'Color detail'!$F36,'2.Pro Plan'!$U:$U,'Color detail'!Z$3))</f>
        <v>0</v>
      </c>
      <c r="AA36" s="25">
        <f>+IF(AA$3=0,0,COUNTIFS('2.Pro Plan'!$K:$K,'Color detail'!$E36,'2.Pro Plan'!$N:$N,'Color detail'!$F36,'2.Pro Plan'!$U:$U,'Color detail'!AA$3))</f>
        <v>0</v>
      </c>
      <c r="AB36" s="25">
        <f>+IF(AB$3=0,0,COUNTIFS('2.Pro Plan'!$K:$K,'Color detail'!$E36,'2.Pro Plan'!$N:$N,'Color detail'!$F36,'2.Pro Plan'!$U:$U,'Color detail'!AB$3))</f>
        <v>0</v>
      </c>
      <c r="AC36" s="25">
        <f>+IF(AC$3=0,0,COUNTIFS('2.Pro Plan'!$K:$K,'Color detail'!$E36,'2.Pro Plan'!$N:$N,'Color detail'!$F36,'2.Pro Plan'!$U:$U,'Color detail'!AC$3))</f>
        <v>0</v>
      </c>
      <c r="AD36" s="25">
        <f>+IF(AD$3=0,0,COUNTIFS('2.Pro Plan'!$K:$K,'Color detail'!$E36,'2.Pro Plan'!$N:$N,'Color detail'!$F36,'2.Pro Plan'!$U:$U,'Color detail'!AD$3))</f>
        <v>0</v>
      </c>
      <c r="AE36" s="25">
        <f>+IF(AE$3=0,0,COUNTIFS('2.Pro Plan'!$K:$K,'Color detail'!$E36,'2.Pro Plan'!$N:$N,'Color detail'!$F36,'2.Pro Plan'!$U:$U,'Color detail'!AE$3))</f>
        <v>0</v>
      </c>
      <c r="AF36" s="25">
        <f>+IF(AF$3=0,0,COUNTIFS('2.Pro Plan'!$K:$K,'Color detail'!$E36,'2.Pro Plan'!$N:$N,'Color detail'!$F36,'2.Pro Plan'!$U:$U,'Color detail'!AF$3))</f>
        <v>0</v>
      </c>
      <c r="AG36" s="25">
        <f>+IF(AG$3=0,0,COUNTIFS('2.Pro Plan'!$K:$K,'Color detail'!$E36,'2.Pro Plan'!$N:$N,'Color detail'!$F36,'2.Pro Plan'!$U:$U,'Color detail'!AG$3))</f>
        <v>1</v>
      </c>
      <c r="AH36" s="25">
        <f>+IF(AH$3=0,0,COUNTIFS('2.Pro Plan'!$K:$K,'Color detail'!$E36,'2.Pro Plan'!$N:$N,'Color detail'!$F36,'2.Pro Plan'!$U:$U,'Color detail'!AH$3))</f>
        <v>0</v>
      </c>
      <c r="AI36" s="25">
        <f>+IF(AI$3=0,0,COUNTIFS('2.Pro Plan'!$K:$K,'Color detail'!$E36,'2.Pro Plan'!$N:$N,'Color detail'!$F36,'2.Pro Plan'!$U:$U,'Color detail'!AI$3))</f>
        <v>4</v>
      </c>
      <c r="AJ36" s="25">
        <f>+IF(AJ$3=0,0,COUNTIFS('2.Pro Plan'!$K:$K,'Color detail'!$E36,'2.Pro Plan'!$N:$N,'Color detail'!$F36,'2.Pro Plan'!$U:$U,'Color detail'!AJ$3))</f>
        <v>1</v>
      </c>
      <c r="AK36" s="25">
        <f>+IF(AK$3=0,0,COUNTIFS('2.Pro Plan'!$K:$K,'Color detail'!$E36,'2.Pro Plan'!$N:$N,'Color detail'!$F36,'2.Pro Plan'!$U:$U,'Color detail'!AK$3))</f>
        <v>1</v>
      </c>
      <c r="AL36" s="25">
        <f>+IF(AL$3=0,0,COUNTIFS('2.Pro Plan'!$K:$K,'Color detail'!$E36,'2.Pro Plan'!$N:$N,'Color detail'!$F36,'2.Pro Plan'!$U:$U,'Color detail'!AL$3))</f>
        <v>0</v>
      </c>
      <c r="AM36" s="25">
        <f>+IF(AM$3=0,0,COUNTIFS('2.Pro Plan'!$K:$K,'Color detail'!$E36,'2.Pro Plan'!$N:$N,'Color detail'!$F36,'2.Pro Plan'!$U:$U,'Color detail'!AM$3))</f>
        <v>0</v>
      </c>
      <c r="AN36" s="25">
        <f>+IF(AN$3=0,0,COUNTIFS('2.Pro Plan'!$K:$K,'Color detail'!$E36,'2.Pro Plan'!$N:$N,'Color detail'!$F36,'2.Pro Plan'!$U:$U,'Color detail'!AN$3))</f>
        <v>0</v>
      </c>
      <c r="AO36" s="25">
        <f>+IF(AO$3=0,0,COUNTIFS('2.Pro Plan'!$K:$K,'Color detail'!$E36,'2.Pro Plan'!$N:$N,'Color detail'!$F36,'2.Pro Plan'!$U:$U,'Color detail'!AO$3))</f>
        <v>0</v>
      </c>
      <c r="AP36" s="25">
        <f>+IF(AP$3=0,0,COUNTIFS('2.Pro Plan'!$K:$K,'Color detail'!$E36,'2.Pro Plan'!$N:$N,'Color detail'!$F36,'2.Pro Plan'!$U:$U,'Color detail'!AP$3))</f>
        <v>0</v>
      </c>
      <c r="AQ36" s="25">
        <f>+IF(AQ$3=0,0,COUNTIFS('2.Pro Plan'!$K:$K,'Color detail'!$E36,'2.Pro Plan'!$N:$N,'Color detail'!$F36,'2.Pro Plan'!$U:$U,'Color detail'!AQ$3))</f>
        <v>0</v>
      </c>
      <c r="AR36" s="25">
        <f>+IF(AR$3=0,0,COUNTIFS('2.Pro Plan'!$K:$K,'Color detail'!$E36,'2.Pro Plan'!$N:$N,'Color detail'!$F36,'2.Pro Plan'!$U:$U,'Color detail'!AR$3))</f>
        <v>0</v>
      </c>
      <c r="AS36" s="25">
        <f t="shared" si="5"/>
        <v>12</v>
      </c>
    </row>
    <row r="37" spans="2:45">
      <c r="B37" s="25">
        <f t="shared" si="2"/>
        <v>31</v>
      </c>
      <c r="C37" s="25" t="str">
        <f t="shared" si="3"/>
        <v>MV576</v>
      </c>
      <c r="E37" s="25" t="str">
        <v>MV</v>
      </c>
      <c r="F37" s="25">
        <v>576</v>
      </c>
      <c r="H37" s="25">
        <f t="shared" si="6"/>
        <v>0</v>
      </c>
      <c r="I37" s="25">
        <f>+IF(C37=0,0,SUMIF('Color FC'!$F:$F,'Color detail'!$C37,'Color FC'!H:H))</f>
        <v>3</v>
      </c>
      <c r="J37" s="25">
        <f>+IF(E37=0,0,SUMIF('Color FC'!$F:$F,'Color detail'!$C37,'Color FC'!I:I))</f>
        <v>0</v>
      </c>
      <c r="K37" s="25">
        <f>+IF(F37=0,0,SUMIF('Color FC'!$F:$F,'Color detail'!$C37,'Color FC'!J:J))</f>
        <v>0</v>
      </c>
      <c r="M37" s="267"/>
      <c r="N37" s="267"/>
      <c r="O37" s="147">
        <f t="shared" si="4"/>
        <v>0</v>
      </c>
      <c r="Q37" s="25">
        <f>+IF(Q$3=0,0,COUNTIFS('2.Pro Plan'!$K:$K,'Color detail'!$E37,'2.Pro Plan'!$N:$N,'Color detail'!$F37,'2.Pro Plan'!$U:$U,'Color detail'!Q$3))</f>
        <v>0</v>
      </c>
      <c r="R37" s="25">
        <f>+IF(R$3=0,0,COUNTIFS('2.Pro Plan'!$K:$K,'Color detail'!$E37,'2.Pro Plan'!$N:$N,'Color detail'!$F37,'2.Pro Plan'!$U:$U,'Color detail'!R$3))</f>
        <v>0</v>
      </c>
      <c r="S37" s="25">
        <f>+IF(S$3=0,0,COUNTIFS('2.Pro Plan'!$K:$K,'Color detail'!$E37,'2.Pro Plan'!$N:$N,'Color detail'!$F37,'2.Pro Plan'!$U:$U,'Color detail'!S$3))</f>
        <v>0</v>
      </c>
      <c r="T37" s="25">
        <f>+IF(T$3=0,0,COUNTIFS('2.Pro Plan'!$K:$K,'Color detail'!$E37,'2.Pro Plan'!$N:$N,'Color detail'!$F37,'2.Pro Plan'!$U:$U,'Color detail'!T$3))</f>
        <v>0</v>
      </c>
      <c r="U37" s="25">
        <f>+IF(U$3=0,0,COUNTIFS('2.Pro Plan'!$K:$K,'Color detail'!$E37,'2.Pro Plan'!$N:$N,'Color detail'!$F37,'2.Pro Plan'!$U:$U,'Color detail'!U$3))</f>
        <v>0</v>
      </c>
      <c r="V37" s="25">
        <f>+IF(V$3=0,0,COUNTIFS('2.Pro Plan'!$K:$K,'Color detail'!$E37,'2.Pro Plan'!$N:$N,'Color detail'!$F37,'2.Pro Plan'!$U:$U,'Color detail'!V$3))</f>
        <v>0</v>
      </c>
      <c r="W37" s="25">
        <f>+IF(W$3=0,0,COUNTIFS('2.Pro Plan'!$K:$K,'Color detail'!$E37,'2.Pro Plan'!$N:$N,'Color detail'!$F37,'2.Pro Plan'!$U:$U,'Color detail'!W$3))</f>
        <v>0</v>
      </c>
      <c r="X37" s="25">
        <f>+IF(X$3=0,0,COUNTIFS('2.Pro Plan'!$K:$K,'Color detail'!$E37,'2.Pro Plan'!$N:$N,'Color detail'!$F37,'2.Pro Plan'!$U:$U,'Color detail'!X$3))</f>
        <v>0</v>
      </c>
      <c r="Y37" s="25">
        <f>+IF(Y$3=0,0,COUNTIFS('2.Pro Plan'!$K:$K,'Color detail'!$E37,'2.Pro Plan'!$N:$N,'Color detail'!$F37,'2.Pro Plan'!$U:$U,'Color detail'!Y$3))</f>
        <v>0</v>
      </c>
      <c r="Z37" s="25">
        <f>+IF(Z$3=0,0,COUNTIFS('2.Pro Plan'!$K:$K,'Color detail'!$E37,'2.Pro Plan'!$N:$N,'Color detail'!$F37,'2.Pro Plan'!$U:$U,'Color detail'!Z$3))</f>
        <v>0</v>
      </c>
      <c r="AA37" s="25">
        <f>+IF(AA$3=0,0,COUNTIFS('2.Pro Plan'!$K:$K,'Color detail'!$E37,'2.Pro Plan'!$N:$N,'Color detail'!$F37,'2.Pro Plan'!$U:$U,'Color detail'!AA$3))</f>
        <v>0</v>
      </c>
      <c r="AB37" s="25">
        <f>+IF(AB$3=0,0,COUNTIFS('2.Pro Plan'!$K:$K,'Color detail'!$E37,'2.Pro Plan'!$N:$N,'Color detail'!$F37,'2.Pro Plan'!$U:$U,'Color detail'!AB$3))</f>
        <v>0</v>
      </c>
      <c r="AC37" s="25">
        <f>+IF(AC$3=0,0,COUNTIFS('2.Pro Plan'!$K:$K,'Color detail'!$E37,'2.Pro Plan'!$N:$N,'Color detail'!$F37,'2.Pro Plan'!$U:$U,'Color detail'!AC$3))</f>
        <v>0</v>
      </c>
      <c r="AD37" s="25">
        <f>+IF(AD$3=0,0,COUNTIFS('2.Pro Plan'!$K:$K,'Color detail'!$E37,'2.Pro Plan'!$N:$N,'Color detail'!$F37,'2.Pro Plan'!$U:$U,'Color detail'!AD$3))</f>
        <v>0</v>
      </c>
      <c r="AE37" s="25">
        <f>+IF(AE$3=0,0,COUNTIFS('2.Pro Plan'!$K:$K,'Color detail'!$E37,'2.Pro Plan'!$N:$N,'Color detail'!$F37,'2.Pro Plan'!$U:$U,'Color detail'!AE$3))</f>
        <v>0</v>
      </c>
      <c r="AF37" s="25">
        <f>+IF(AF$3=0,0,COUNTIFS('2.Pro Plan'!$K:$K,'Color detail'!$E37,'2.Pro Plan'!$N:$N,'Color detail'!$F37,'2.Pro Plan'!$U:$U,'Color detail'!AF$3))</f>
        <v>0</v>
      </c>
      <c r="AG37" s="25">
        <f>+IF(AG$3=0,0,COUNTIFS('2.Pro Plan'!$K:$K,'Color detail'!$E37,'2.Pro Plan'!$N:$N,'Color detail'!$F37,'2.Pro Plan'!$U:$U,'Color detail'!AG$3))</f>
        <v>0</v>
      </c>
      <c r="AH37" s="25">
        <f>+IF(AH$3=0,0,COUNTIFS('2.Pro Plan'!$K:$K,'Color detail'!$E37,'2.Pro Plan'!$N:$N,'Color detail'!$F37,'2.Pro Plan'!$U:$U,'Color detail'!AH$3))</f>
        <v>0</v>
      </c>
      <c r="AI37" s="25">
        <f>+IF(AI$3=0,0,COUNTIFS('2.Pro Plan'!$K:$K,'Color detail'!$E37,'2.Pro Plan'!$N:$N,'Color detail'!$F37,'2.Pro Plan'!$U:$U,'Color detail'!AI$3))</f>
        <v>0</v>
      </c>
      <c r="AJ37" s="25">
        <f>+IF(AJ$3=0,0,COUNTIFS('2.Pro Plan'!$K:$K,'Color detail'!$E37,'2.Pro Plan'!$N:$N,'Color detail'!$F37,'2.Pro Plan'!$U:$U,'Color detail'!AJ$3))</f>
        <v>0</v>
      </c>
      <c r="AK37" s="25">
        <f>+IF(AK$3=0,0,COUNTIFS('2.Pro Plan'!$K:$K,'Color detail'!$E37,'2.Pro Plan'!$N:$N,'Color detail'!$F37,'2.Pro Plan'!$U:$U,'Color detail'!AK$3))</f>
        <v>0</v>
      </c>
      <c r="AL37" s="25">
        <f>+IF(AL$3=0,0,COUNTIFS('2.Pro Plan'!$K:$K,'Color detail'!$E37,'2.Pro Plan'!$N:$N,'Color detail'!$F37,'2.Pro Plan'!$U:$U,'Color detail'!AL$3))</f>
        <v>0</v>
      </c>
      <c r="AM37" s="25">
        <f>+IF(AM$3=0,0,COUNTIFS('2.Pro Plan'!$K:$K,'Color detail'!$E37,'2.Pro Plan'!$N:$N,'Color detail'!$F37,'2.Pro Plan'!$U:$U,'Color detail'!AM$3))</f>
        <v>0</v>
      </c>
      <c r="AN37" s="25">
        <f>+IF(AN$3=0,0,COUNTIFS('2.Pro Plan'!$K:$K,'Color detail'!$E37,'2.Pro Plan'!$N:$N,'Color detail'!$F37,'2.Pro Plan'!$U:$U,'Color detail'!AN$3))</f>
        <v>0</v>
      </c>
      <c r="AO37" s="25">
        <f>+IF(AO$3=0,0,COUNTIFS('2.Pro Plan'!$K:$K,'Color detail'!$E37,'2.Pro Plan'!$N:$N,'Color detail'!$F37,'2.Pro Plan'!$U:$U,'Color detail'!AO$3))</f>
        <v>0</v>
      </c>
      <c r="AP37" s="25">
        <f>+IF(AP$3=0,0,COUNTIFS('2.Pro Plan'!$K:$K,'Color detail'!$E37,'2.Pro Plan'!$N:$N,'Color detail'!$F37,'2.Pro Plan'!$U:$U,'Color detail'!AP$3))</f>
        <v>0</v>
      </c>
      <c r="AQ37" s="25">
        <f>+IF(AQ$3=0,0,COUNTIFS('2.Pro Plan'!$K:$K,'Color detail'!$E37,'2.Pro Plan'!$N:$N,'Color detail'!$F37,'2.Pro Plan'!$U:$U,'Color detail'!AQ$3))</f>
        <v>0</v>
      </c>
      <c r="AR37" s="25">
        <f>+IF(AR$3=0,0,COUNTIFS('2.Pro Plan'!$K:$K,'Color detail'!$E37,'2.Pro Plan'!$N:$N,'Color detail'!$F37,'2.Pro Plan'!$U:$U,'Color detail'!AR$3))</f>
        <v>0</v>
      </c>
      <c r="AS37" s="25">
        <f t="shared" si="5"/>
        <v>0</v>
      </c>
    </row>
    <row r="38" spans="2:45">
      <c r="B38" s="25">
        <f t="shared" si="2"/>
        <v>32</v>
      </c>
      <c r="C38" s="25" t="str">
        <f t="shared" si="3"/>
        <v>MV089</v>
      </c>
      <c r="E38" s="25" t="str">
        <v>MV</v>
      </c>
      <c r="F38" s="25" t="str">
        <v>089</v>
      </c>
      <c r="H38" s="25">
        <f t="shared" si="6"/>
        <v>31</v>
      </c>
      <c r="I38" s="25">
        <f>+IF(C38=0,0,SUMIF('Color FC'!$F:$F,'Color detail'!$C38,'Color FC'!H:H))</f>
        <v>28</v>
      </c>
      <c r="J38" s="25">
        <f>+IF(E38=0,0,SUMIF('Color FC'!$F:$F,'Color detail'!$C38,'Color FC'!I:I))</f>
        <v>29</v>
      </c>
      <c r="K38" s="25">
        <f>+IF(F38=0,0,SUMIF('Color FC'!$F:$F,'Color detail'!$C38,'Color FC'!J:J))</f>
        <v>29</v>
      </c>
      <c r="M38" s="267"/>
      <c r="N38" s="267"/>
      <c r="O38" s="147">
        <f t="shared" si="4"/>
        <v>0</v>
      </c>
      <c r="Q38" s="25">
        <f>+IF(Q$3=0,0,COUNTIFS('2.Pro Plan'!$K:$K,'Color detail'!$E38,'2.Pro Plan'!$N:$N,'Color detail'!$F38,'2.Pro Plan'!$U:$U,'Color detail'!Q$3))</f>
        <v>2</v>
      </c>
      <c r="R38" s="25">
        <f>+IF(R$3=0,0,COUNTIFS('2.Pro Plan'!$K:$K,'Color detail'!$E38,'2.Pro Plan'!$N:$N,'Color detail'!$F38,'2.Pro Plan'!$U:$U,'Color detail'!R$3))</f>
        <v>0</v>
      </c>
      <c r="S38" s="25">
        <f>+IF(S$3=0,0,COUNTIFS('2.Pro Plan'!$K:$K,'Color detail'!$E38,'2.Pro Plan'!$N:$N,'Color detail'!$F38,'2.Pro Plan'!$U:$U,'Color detail'!S$3))</f>
        <v>0</v>
      </c>
      <c r="T38" s="25">
        <f>+IF(T$3=0,0,COUNTIFS('2.Pro Plan'!$K:$K,'Color detail'!$E38,'2.Pro Plan'!$N:$N,'Color detail'!$F38,'2.Pro Plan'!$U:$U,'Color detail'!T$3))</f>
        <v>1</v>
      </c>
      <c r="U38" s="25">
        <f>+IF(U$3=0,0,COUNTIFS('2.Pro Plan'!$K:$K,'Color detail'!$E38,'2.Pro Plan'!$N:$N,'Color detail'!$F38,'2.Pro Plan'!$U:$U,'Color detail'!U$3))</f>
        <v>1</v>
      </c>
      <c r="V38" s="25">
        <f>+IF(V$3=0,0,COUNTIFS('2.Pro Plan'!$K:$K,'Color detail'!$E38,'2.Pro Plan'!$N:$N,'Color detail'!$F38,'2.Pro Plan'!$U:$U,'Color detail'!V$3))</f>
        <v>0</v>
      </c>
      <c r="W38" s="25">
        <f>+IF(W$3=0,0,COUNTIFS('2.Pro Plan'!$K:$K,'Color detail'!$E38,'2.Pro Plan'!$N:$N,'Color detail'!$F38,'2.Pro Plan'!$U:$U,'Color detail'!W$3))</f>
        <v>3</v>
      </c>
      <c r="X38" s="25">
        <f>+IF(X$3=0,0,COUNTIFS('2.Pro Plan'!$K:$K,'Color detail'!$E38,'2.Pro Plan'!$N:$N,'Color detail'!$F38,'2.Pro Plan'!$U:$U,'Color detail'!X$3))</f>
        <v>0</v>
      </c>
      <c r="Y38" s="25">
        <f>+IF(Y$3=0,0,COUNTIFS('2.Pro Plan'!$K:$K,'Color detail'!$E38,'2.Pro Plan'!$N:$N,'Color detail'!$F38,'2.Pro Plan'!$U:$U,'Color detail'!Y$3))</f>
        <v>0</v>
      </c>
      <c r="Z38" s="25">
        <f>+IF(Z$3=0,0,COUNTIFS('2.Pro Plan'!$K:$K,'Color detail'!$E38,'2.Pro Plan'!$N:$N,'Color detail'!$F38,'2.Pro Plan'!$U:$U,'Color detail'!Z$3))</f>
        <v>0</v>
      </c>
      <c r="AA38" s="25">
        <f>+IF(AA$3=0,0,COUNTIFS('2.Pro Plan'!$K:$K,'Color detail'!$E38,'2.Pro Plan'!$N:$N,'Color detail'!$F38,'2.Pro Plan'!$U:$U,'Color detail'!AA$3))</f>
        <v>0</v>
      </c>
      <c r="AB38" s="25">
        <f>+IF(AB$3=0,0,COUNTIFS('2.Pro Plan'!$K:$K,'Color detail'!$E38,'2.Pro Plan'!$N:$N,'Color detail'!$F38,'2.Pro Plan'!$U:$U,'Color detail'!AB$3))</f>
        <v>0</v>
      </c>
      <c r="AC38" s="25">
        <f>+IF(AC$3=0,0,COUNTIFS('2.Pro Plan'!$K:$K,'Color detail'!$E38,'2.Pro Plan'!$N:$N,'Color detail'!$F38,'2.Pro Plan'!$U:$U,'Color detail'!AC$3))</f>
        <v>2</v>
      </c>
      <c r="AD38" s="25">
        <f>+IF(AD$3=0,0,COUNTIFS('2.Pro Plan'!$K:$K,'Color detail'!$E38,'2.Pro Plan'!$N:$N,'Color detail'!$F38,'2.Pro Plan'!$U:$U,'Color detail'!AD$3))</f>
        <v>0</v>
      </c>
      <c r="AE38" s="25">
        <f>+IF(AE$3=0,0,COUNTIFS('2.Pro Plan'!$K:$K,'Color detail'!$E38,'2.Pro Plan'!$N:$N,'Color detail'!$F38,'2.Pro Plan'!$U:$U,'Color detail'!AE$3))</f>
        <v>3</v>
      </c>
      <c r="AF38" s="25">
        <f>+IF(AF$3=0,0,COUNTIFS('2.Pro Plan'!$K:$K,'Color detail'!$E38,'2.Pro Plan'!$N:$N,'Color detail'!$F38,'2.Pro Plan'!$U:$U,'Color detail'!AF$3))</f>
        <v>2</v>
      </c>
      <c r="AG38" s="25">
        <f>+IF(AG$3=0,0,COUNTIFS('2.Pro Plan'!$K:$K,'Color detail'!$E38,'2.Pro Plan'!$N:$N,'Color detail'!$F38,'2.Pro Plan'!$U:$U,'Color detail'!AG$3))</f>
        <v>2</v>
      </c>
      <c r="AH38" s="25">
        <f>+IF(AH$3=0,0,COUNTIFS('2.Pro Plan'!$K:$K,'Color detail'!$E38,'2.Pro Plan'!$N:$N,'Color detail'!$F38,'2.Pro Plan'!$U:$U,'Color detail'!AH$3))</f>
        <v>5</v>
      </c>
      <c r="AI38" s="25">
        <f>+IF(AI$3=0,0,COUNTIFS('2.Pro Plan'!$K:$K,'Color detail'!$E38,'2.Pro Plan'!$N:$N,'Color detail'!$F38,'2.Pro Plan'!$U:$U,'Color detail'!AI$3))</f>
        <v>4</v>
      </c>
      <c r="AJ38" s="25">
        <f>+IF(AJ$3=0,0,COUNTIFS('2.Pro Plan'!$K:$K,'Color detail'!$E38,'2.Pro Plan'!$N:$N,'Color detail'!$F38,'2.Pro Plan'!$U:$U,'Color detail'!AJ$3))</f>
        <v>3</v>
      </c>
      <c r="AK38" s="25">
        <f>+IF(AK$3=0,0,COUNTIFS('2.Pro Plan'!$K:$K,'Color detail'!$E38,'2.Pro Plan'!$N:$N,'Color detail'!$F38,'2.Pro Plan'!$U:$U,'Color detail'!AK$3))</f>
        <v>3</v>
      </c>
      <c r="AL38" s="25">
        <f>+IF(AL$3=0,0,COUNTIFS('2.Pro Plan'!$K:$K,'Color detail'!$E38,'2.Pro Plan'!$N:$N,'Color detail'!$F38,'2.Pro Plan'!$U:$U,'Color detail'!AL$3))</f>
        <v>0</v>
      </c>
      <c r="AM38" s="25">
        <f>+IF(AM$3=0,0,COUNTIFS('2.Pro Plan'!$K:$K,'Color detail'!$E38,'2.Pro Plan'!$N:$N,'Color detail'!$F38,'2.Pro Plan'!$U:$U,'Color detail'!AM$3))</f>
        <v>0</v>
      </c>
      <c r="AN38" s="25">
        <f>+IF(AN$3=0,0,COUNTIFS('2.Pro Plan'!$K:$K,'Color detail'!$E38,'2.Pro Plan'!$N:$N,'Color detail'!$F38,'2.Pro Plan'!$U:$U,'Color detail'!AN$3))</f>
        <v>0</v>
      </c>
      <c r="AO38" s="25">
        <f>+IF(AO$3=0,0,COUNTIFS('2.Pro Plan'!$K:$K,'Color detail'!$E38,'2.Pro Plan'!$N:$N,'Color detail'!$F38,'2.Pro Plan'!$U:$U,'Color detail'!AO$3))</f>
        <v>0</v>
      </c>
      <c r="AP38" s="25">
        <f>+IF(AP$3=0,0,COUNTIFS('2.Pro Plan'!$K:$K,'Color detail'!$E38,'2.Pro Plan'!$N:$N,'Color detail'!$F38,'2.Pro Plan'!$U:$U,'Color detail'!AP$3))</f>
        <v>0</v>
      </c>
      <c r="AQ38" s="25">
        <f>+IF(AQ$3=0,0,COUNTIFS('2.Pro Plan'!$K:$K,'Color detail'!$E38,'2.Pro Plan'!$N:$N,'Color detail'!$F38,'2.Pro Plan'!$U:$U,'Color detail'!AQ$3))</f>
        <v>0</v>
      </c>
      <c r="AR38" s="25">
        <f>+IF(AR$3=0,0,COUNTIFS('2.Pro Plan'!$K:$K,'Color detail'!$E38,'2.Pro Plan'!$N:$N,'Color detail'!$F38,'2.Pro Plan'!$U:$U,'Color detail'!AR$3))</f>
        <v>0</v>
      </c>
      <c r="AS38" s="25">
        <f t="shared" si="5"/>
        <v>31</v>
      </c>
    </row>
    <row r="39" spans="2:45">
      <c r="B39" s="25">
        <f t="shared" si="2"/>
        <v>33</v>
      </c>
      <c r="C39" s="25" t="str">
        <f t="shared" ref="C39" si="15">+IF(E39=0,0,E39&amp;F39)</f>
        <v>MV601</v>
      </c>
      <c r="E39" s="25" t="str">
        <v>MV</v>
      </c>
      <c r="F39" s="25">
        <v>601</v>
      </c>
      <c r="H39" s="25">
        <f t="shared" ref="H39" si="16">+AS39</f>
        <v>0</v>
      </c>
      <c r="I39" s="25">
        <f>+IF(C39=0,0,SUMIF('Color FC'!$F:$F,'Color detail'!$C39,'Color FC'!H:H))</f>
        <v>9</v>
      </c>
      <c r="J39" s="25">
        <f>+IF(E39=0,0,SUMIF('Color FC'!$F:$F,'Color detail'!$C39,'Color FC'!I:I))</f>
        <v>0</v>
      </c>
      <c r="K39" s="25">
        <f>+IF(F39=0,0,SUMIF('Color FC'!$F:$F,'Color detail'!$C39,'Color FC'!J:J))</f>
        <v>0</v>
      </c>
      <c r="M39" s="267"/>
      <c r="N39" s="267"/>
      <c r="O39" s="147">
        <f t="shared" si="4"/>
        <v>0</v>
      </c>
      <c r="Q39" s="25">
        <f>+IF(Q$3=0,0,COUNTIFS('2.Pro Plan'!$K:$K,'Color detail'!$E39,'2.Pro Plan'!$N:$N,'Color detail'!$F39,'2.Pro Plan'!$U:$U,'Color detail'!Q$3))</f>
        <v>0</v>
      </c>
      <c r="R39" s="25">
        <f>+IF(R$3=0,0,COUNTIFS('2.Pro Plan'!$K:$K,'Color detail'!$E39,'2.Pro Plan'!$N:$N,'Color detail'!$F39,'2.Pro Plan'!$U:$U,'Color detail'!R$3))</f>
        <v>0</v>
      </c>
      <c r="S39" s="25">
        <f>+IF(S$3=0,0,COUNTIFS('2.Pro Plan'!$K:$K,'Color detail'!$E39,'2.Pro Plan'!$N:$N,'Color detail'!$F39,'2.Pro Plan'!$U:$U,'Color detail'!S$3))</f>
        <v>0</v>
      </c>
      <c r="T39" s="25">
        <f>+IF(T$3=0,0,COUNTIFS('2.Pro Plan'!$K:$K,'Color detail'!$E39,'2.Pro Plan'!$N:$N,'Color detail'!$F39,'2.Pro Plan'!$U:$U,'Color detail'!T$3))</f>
        <v>0</v>
      </c>
      <c r="U39" s="25">
        <f>+IF(U$3=0,0,COUNTIFS('2.Pro Plan'!$K:$K,'Color detail'!$E39,'2.Pro Plan'!$N:$N,'Color detail'!$F39,'2.Pro Plan'!$U:$U,'Color detail'!U$3))</f>
        <v>0</v>
      </c>
      <c r="V39" s="25">
        <f>+IF(V$3=0,0,COUNTIFS('2.Pro Plan'!$K:$K,'Color detail'!$E39,'2.Pro Plan'!$N:$N,'Color detail'!$F39,'2.Pro Plan'!$U:$U,'Color detail'!V$3))</f>
        <v>0</v>
      </c>
      <c r="W39" s="25">
        <f>+IF(W$3=0,0,COUNTIFS('2.Pro Plan'!$K:$K,'Color detail'!$E39,'2.Pro Plan'!$N:$N,'Color detail'!$F39,'2.Pro Plan'!$U:$U,'Color detail'!W$3))</f>
        <v>0</v>
      </c>
      <c r="X39" s="25">
        <f>+IF(X$3=0,0,COUNTIFS('2.Pro Plan'!$K:$K,'Color detail'!$E39,'2.Pro Plan'!$N:$N,'Color detail'!$F39,'2.Pro Plan'!$U:$U,'Color detail'!X$3))</f>
        <v>0</v>
      </c>
      <c r="Y39" s="25">
        <f>+IF(Y$3=0,0,COUNTIFS('2.Pro Plan'!$K:$K,'Color detail'!$E39,'2.Pro Plan'!$N:$N,'Color detail'!$F39,'2.Pro Plan'!$U:$U,'Color detail'!Y$3))</f>
        <v>0</v>
      </c>
      <c r="Z39" s="25">
        <f>+IF(Z$3=0,0,COUNTIFS('2.Pro Plan'!$K:$K,'Color detail'!$E39,'2.Pro Plan'!$N:$N,'Color detail'!$F39,'2.Pro Plan'!$U:$U,'Color detail'!Z$3))</f>
        <v>0</v>
      </c>
      <c r="AA39" s="25">
        <f>+IF(AA$3=0,0,COUNTIFS('2.Pro Plan'!$K:$K,'Color detail'!$E39,'2.Pro Plan'!$N:$N,'Color detail'!$F39,'2.Pro Plan'!$U:$U,'Color detail'!AA$3))</f>
        <v>0</v>
      </c>
      <c r="AB39" s="25">
        <f>+IF(AB$3=0,0,COUNTIFS('2.Pro Plan'!$K:$K,'Color detail'!$E39,'2.Pro Plan'!$N:$N,'Color detail'!$F39,'2.Pro Plan'!$U:$U,'Color detail'!AB$3))</f>
        <v>0</v>
      </c>
      <c r="AC39" s="25">
        <f>+IF(AC$3=0,0,COUNTIFS('2.Pro Plan'!$K:$K,'Color detail'!$E39,'2.Pro Plan'!$N:$N,'Color detail'!$F39,'2.Pro Plan'!$U:$U,'Color detail'!AC$3))</f>
        <v>0</v>
      </c>
      <c r="AD39" s="25">
        <f>+IF(AD$3=0,0,COUNTIFS('2.Pro Plan'!$K:$K,'Color detail'!$E39,'2.Pro Plan'!$N:$N,'Color detail'!$F39,'2.Pro Plan'!$U:$U,'Color detail'!AD$3))</f>
        <v>0</v>
      </c>
      <c r="AE39" s="25">
        <f>+IF(AE$3=0,0,COUNTIFS('2.Pro Plan'!$K:$K,'Color detail'!$E39,'2.Pro Plan'!$N:$N,'Color detail'!$F39,'2.Pro Plan'!$U:$U,'Color detail'!AE$3))</f>
        <v>0</v>
      </c>
      <c r="AF39" s="25">
        <f>+IF(AF$3=0,0,COUNTIFS('2.Pro Plan'!$K:$K,'Color detail'!$E39,'2.Pro Plan'!$N:$N,'Color detail'!$F39,'2.Pro Plan'!$U:$U,'Color detail'!AF$3))</f>
        <v>0</v>
      </c>
      <c r="AG39" s="25">
        <f>+IF(AG$3=0,0,COUNTIFS('2.Pro Plan'!$K:$K,'Color detail'!$E39,'2.Pro Plan'!$N:$N,'Color detail'!$F39,'2.Pro Plan'!$U:$U,'Color detail'!AG$3))</f>
        <v>0</v>
      </c>
      <c r="AH39" s="25">
        <f>+IF(AH$3=0,0,COUNTIFS('2.Pro Plan'!$K:$K,'Color detail'!$E39,'2.Pro Plan'!$N:$N,'Color detail'!$F39,'2.Pro Plan'!$U:$U,'Color detail'!AH$3))</f>
        <v>0</v>
      </c>
      <c r="AI39" s="25">
        <f>+IF(AI$3=0,0,COUNTIFS('2.Pro Plan'!$K:$K,'Color detail'!$E39,'2.Pro Plan'!$N:$N,'Color detail'!$F39,'2.Pro Plan'!$U:$U,'Color detail'!AI$3))</f>
        <v>0</v>
      </c>
      <c r="AJ39" s="25">
        <f>+IF(AJ$3=0,0,COUNTIFS('2.Pro Plan'!$K:$K,'Color detail'!$E39,'2.Pro Plan'!$N:$N,'Color detail'!$F39,'2.Pro Plan'!$U:$U,'Color detail'!AJ$3))</f>
        <v>0</v>
      </c>
      <c r="AK39" s="25">
        <f>+IF(AK$3=0,0,COUNTIFS('2.Pro Plan'!$K:$K,'Color detail'!$E39,'2.Pro Plan'!$N:$N,'Color detail'!$F39,'2.Pro Plan'!$U:$U,'Color detail'!AK$3))</f>
        <v>0</v>
      </c>
      <c r="AL39" s="25">
        <f>+IF(AL$3=0,0,COUNTIFS('2.Pro Plan'!$K:$K,'Color detail'!$E39,'2.Pro Plan'!$N:$N,'Color detail'!$F39,'2.Pro Plan'!$U:$U,'Color detail'!AL$3))</f>
        <v>0</v>
      </c>
      <c r="AM39" s="25">
        <f>+IF(AM$3=0,0,COUNTIFS('2.Pro Plan'!$K:$K,'Color detail'!$E39,'2.Pro Plan'!$N:$N,'Color detail'!$F39,'2.Pro Plan'!$U:$U,'Color detail'!AM$3))</f>
        <v>0</v>
      </c>
      <c r="AN39" s="25">
        <f>+IF(AN$3=0,0,COUNTIFS('2.Pro Plan'!$K:$K,'Color detail'!$E39,'2.Pro Plan'!$N:$N,'Color detail'!$F39,'2.Pro Plan'!$U:$U,'Color detail'!AN$3))</f>
        <v>0</v>
      </c>
      <c r="AO39" s="25">
        <f>+IF(AO$3=0,0,COUNTIFS('2.Pro Plan'!$K:$K,'Color detail'!$E39,'2.Pro Plan'!$N:$N,'Color detail'!$F39,'2.Pro Plan'!$U:$U,'Color detail'!AO$3))</f>
        <v>0</v>
      </c>
      <c r="AP39" s="25">
        <f>+IF(AP$3=0,0,COUNTIFS('2.Pro Plan'!$K:$K,'Color detail'!$E39,'2.Pro Plan'!$N:$N,'Color detail'!$F39,'2.Pro Plan'!$U:$U,'Color detail'!AP$3))</f>
        <v>0</v>
      </c>
      <c r="AQ39" s="25">
        <f>+IF(AQ$3=0,0,COUNTIFS('2.Pro Plan'!$K:$K,'Color detail'!$E39,'2.Pro Plan'!$N:$N,'Color detail'!$F39,'2.Pro Plan'!$U:$U,'Color detail'!AQ$3))</f>
        <v>0</v>
      </c>
      <c r="AR39" s="25">
        <f>+IF(AR$3=0,0,COUNTIFS('2.Pro Plan'!$K:$K,'Color detail'!$E39,'2.Pro Plan'!$N:$N,'Color detail'!$F39,'2.Pro Plan'!$U:$U,'Color detail'!AR$3))</f>
        <v>0</v>
      </c>
      <c r="AS39" s="25">
        <f t="shared" si="5"/>
        <v>0</v>
      </c>
    </row>
    <row r="40" spans="2:45">
      <c r="B40" s="25">
        <f t="shared" si="2"/>
        <v>34</v>
      </c>
      <c r="C40" s="25" t="str">
        <f t="shared" si="3"/>
        <v>MY218</v>
      </c>
      <c r="E40" s="25" t="str">
        <v>MY</v>
      </c>
      <c r="F40" s="25">
        <v>218</v>
      </c>
      <c r="H40" s="25">
        <f t="shared" si="6"/>
        <v>29</v>
      </c>
      <c r="I40" s="25">
        <f>+IF(C40=0,0,SUMIF('Color FC'!$F:$F,'Color detail'!$C40,'Color FC'!H:H))</f>
        <v>71</v>
      </c>
      <c r="J40" s="25">
        <f>+IF(E40=0,0,SUMIF('Color FC'!$F:$F,'Color detail'!$C40,'Color FC'!I:I))</f>
        <v>32</v>
      </c>
      <c r="K40" s="25">
        <f>+IF(F40=0,0,SUMIF('Color FC'!$F:$F,'Color detail'!$C40,'Color FC'!J:J))</f>
        <v>31</v>
      </c>
      <c r="M40" s="267"/>
      <c r="N40" s="267"/>
      <c r="O40" s="147">
        <f t="shared" si="4"/>
        <v>0</v>
      </c>
      <c r="Q40" s="25">
        <f>+IF(Q$3=0,0,COUNTIFS('2.Pro Plan'!$K:$K,'Color detail'!$E40,'2.Pro Plan'!$N:$N,'Color detail'!$F40,'2.Pro Plan'!$U:$U,'Color detail'!Q$3))</f>
        <v>1</v>
      </c>
      <c r="R40" s="25">
        <f>+IF(R$3=0,0,COUNTIFS('2.Pro Plan'!$K:$K,'Color detail'!$E40,'2.Pro Plan'!$N:$N,'Color detail'!$F40,'2.Pro Plan'!$U:$U,'Color detail'!R$3))</f>
        <v>0</v>
      </c>
      <c r="S40" s="25">
        <f>+IF(S$3=0,0,COUNTIFS('2.Pro Plan'!$K:$K,'Color detail'!$E40,'2.Pro Plan'!$N:$N,'Color detail'!$F40,'2.Pro Plan'!$U:$U,'Color detail'!S$3))</f>
        <v>2</v>
      </c>
      <c r="T40" s="25">
        <f>+IF(T$3=0,0,COUNTIFS('2.Pro Plan'!$K:$K,'Color detail'!$E40,'2.Pro Plan'!$N:$N,'Color detail'!$F40,'2.Pro Plan'!$U:$U,'Color detail'!T$3))</f>
        <v>1</v>
      </c>
      <c r="U40" s="25">
        <f>+IF(U$3=0,0,COUNTIFS('2.Pro Plan'!$K:$K,'Color detail'!$E40,'2.Pro Plan'!$N:$N,'Color detail'!$F40,'2.Pro Plan'!$U:$U,'Color detail'!U$3))</f>
        <v>3</v>
      </c>
      <c r="V40" s="25">
        <f>+IF(V$3=0,0,COUNTIFS('2.Pro Plan'!$K:$K,'Color detail'!$E40,'2.Pro Plan'!$N:$N,'Color detail'!$F40,'2.Pro Plan'!$U:$U,'Color detail'!V$3))</f>
        <v>1</v>
      </c>
      <c r="W40" s="25">
        <f>+IF(W$3=0,0,COUNTIFS('2.Pro Plan'!$K:$K,'Color detail'!$E40,'2.Pro Plan'!$N:$N,'Color detail'!$F40,'2.Pro Plan'!$U:$U,'Color detail'!W$3))</f>
        <v>1</v>
      </c>
      <c r="X40" s="25">
        <f>+IF(X$3=0,0,COUNTIFS('2.Pro Plan'!$K:$K,'Color detail'!$E40,'2.Pro Plan'!$N:$N,'Color detail'!$F40,'2.Pro Plan'!$U:$U,'Color detail'!X$3))</f>
        <v>3</v>
      </c>
      <c r="Y40" s="25">
        <f>+IF(Y$3=0,0,COUNTIFS('2.Pro Plan'!$K:$K,'Color detail'!$E40,'2.Pro Plan'!$N:$N,'Color detail'!$F40,'2.Pro Plan'!$U:$U,'Color detail'!Y$3))</f>
        <v>0</v>
      </c>
      <c r="Z40" s="25">
        <f>+IF(Z$3=0,0,COUNTIFS('2.Pro Plan'!$K:$K,'Color detail'!$E40,'2.Pro Plan'!$N:$N,'Color detail'!$F40,'2.Pro Plan'!$U:$U,'Color detail'!Z$3))</f>
        <v>1</v>
      </c>
      <c r="AA40" s="25">
        <f>+IF(AA$3=0,0,COUNTIFS('2.Pro Plan'!$K:$K,'Color detail'!$E40,'2.Pro Plan'!$N:$N,'Color detail'!$F40,'2.Pro Plan'!$U:$U,'Color detail'!AA$3))</f>
        <v>1</v>
      </c>
      <c r="AB40" s="25">
        <f>+IF(AB$3=0,0,COUNTIFS('2.Pro Plan'!$K:$K,'Color detail'!$E40,'2.Pro Plan'!$N:$N,'Color detail'!$F40,'2.Pro Plan'!$U:$U,'Color detail'!AB$3))</f>
        <v>1</v>
      </c>
      <c r="AC40" s="25">
        <f>+IF(AC$3=0,0,COUNTIFS('2.Pro Plan'!$K:$K,'Color detail'!$E40,'2.Pro Plan'!$N:$N,'Color detail'!$F40,'2.Pro Plan'!$U:$U,'Color detail'!AC$3))</f>
        <v>2</v>
      </c>
      <c r="AD40" s="25">
        <f>+IF(AD$3=0,0,COUNTIFS('2.Pro Plan'!$K:$K,'Color detail'!$E40,'2.Pro Plan'!$N:$N,'Color detail'!$F40,'2.Pro Plan'!$U:$U,'Color detail'!AD$3))</f>
        <v>3</v>
      </c>
      <c r="AE40" s="25">
        <f>+IF(AE$3=0,0,COUNTIFS('2.Pro Plan'!$K:$K,'Color detail'!$E40,'2.Pro Plan'!$N:$N,'Color detail'!$F40,'2.Pro Plan'!$U:$U,'Color detail'!AE$3))</f>
        <v>0</v>
      </c>
      <c r="AF40" s="25">
        <f>+IF(AF$3=0,0,COUNTIFS('2.Pro Plan'!$K:$K,'Color detail'!$E40,'2.Pro Plan'!$N:$N,'Color detail'!$F40,'2.Pro Plan'!$U:$U,'Color detail'!AF$3))</f>
        <v>1</v>
      </c>
      <c r="AG40" s="25">
        <f>+IF(AG$3=0,0,COUNTIFS('2.Pro Plan'!$K:$K,'Color detail'!$E40,'2.Pro Plan'!$N:$N,'Color detail'!$F40,'2.Pro Plan'!$U:$U,'Color detail'!AG$3))</f>
        <v>3</v>
      </c>
      <c r="AH40" s="25">
        <f>+IF(AH$3=0,0,COUNTIFS('2.Pro Plan'!$K:$K,'Color detail'!$E40,'2.Pro Plan'!$N:$N,'Color detail'!$F40,'2.Pro Plan'!$U:$U,'Color detail'!AH$3))</f>
        <v>1</v>
      </c>
      <c r="AI40" s="25">
        <f>+IF(AI$3=0,0,COUNTIFS('2.Pro Plan'!$K:$K,'Color detail'!$E40,'2.Pro Plan'!$N:$N,'Color detail'!$F40,'2.Pro Plan'!$U:$U,'Color detail'!AI$3))</f>
        <v>1</v>
      </c>
      <c r="AJ40" s="25">
        <f>+IF(AJ$3=0,0,COUNTIFS('2.Pro Plan'!$K:$K,'Color detail'!$E40,'2.Pro Plan'!$N:$N,'Color detail'!$F40,'2.Pro Plan'!$U:$U,'Color detail'!AJ$3))</f>
        <v>2</v>
      </c>
      <c r="AK40" s="25">
        <f>+IF(AK$3=0,0,COUNTIFS('2.Pro Plan'!$K:$K,'Color detail'!$E40,'2.Pro Plan'!$N:$N,'Color detail'!$F40,'2.Pro Plan'!$U:$U,'Color detail'!AK$3))</f>
        <v>1</v>
      </c>
      <c r="AL40" s="25">
        <f>+IF(AL$3=0,0,COUNTIFS('2.Pro Plan'!$K:$K,'Color detail'!$E40,'2.Pro Plan'!$N:$N,'Color detail'!$F40,'2.Pro Plan'!$U:$U,'Color detail'!AL$3))</f>
        <v>0</v>
      </c>
      <c r="AM40" s="25">
        <f>+IF(AM$3=0,0,COUNTIFS('2.Pro Plan'!$K:$K,'Color detail'!$E40,'2.Pro Plan'!$N:$N,'Color detail'!$F40,'2.Pro Plan'!$U:$U,'Color detail'!AM$3))</f>
        <v>0</v>
      </c>
      <c r="AN40" s="25">
        <f>+IF(AN$3=0,0,COUNTIFS('2.Pro Plan'!$K:$K,'Color detail'!$E40,'2.Pro Plan'!$N:$N,'Color detail'!$F40,'2.Pro Plan'!$U:$U,'Color detail'!AN$3))</f>
        <v>0</v>
      </c>
      <c r="AO40" s="25">
        <f>+IF(AO$3=0,0,COUNTIFS('2.Pro Plan'!$K:$K,'Color detail'!$E40,'2.Pro Plan'!$N:$N,'Color detail'!$F40,'2.Pro Plan'!$U:$U,'Color detail'!AO$3))</f>
        <v>0</v>
      </c>
      <c r="AP40" s="25">
        <f>+IF(AP$3=0,0,COUNTIFS('2.Pro Plan'!$K:$K,'Color detail'!$E40,'2.Pro Plan'!$N:$N,'Color detail'!$F40,'2.Pro Plan'!$U:$U,'Color detail'!AP$3))</f>
        <v>0</v>
      </c>
      <c r="AQ40" s="25">
        <f>+IF(AQ$3=0,0,COUNTIFS('2.Pro Plan'!$K:$K,'Color detail'!$E40,'2.Pro Plan'!$N:$N,'Color detail'!$F40,'2.Pro Plan'!$U:$U,'Color detail'!AQ$3))</f>
        <v>0</v>
      </c>
      <c r="AR40" s="25">
        <f>+IF(AR$3=0,0,COUNTIFS('2.Pro Plan'!$K:$K,'Color detail'!$E40,'2.Pro Plan'!$N:$N,'Color detail'!$F40,'2.Pro Plan'!$U:$U,'Color detail'!AR$3))</f>
        <v>0</v>
      </c>
      <c r="AS40" s="25">
        <f t="shared" si="5"/>
        <v>29</v>
      </c>
    </row>
    <row r="41" spans="2:45">
      <c r="B41" s="25">
        <f t="shared" si="2"/>
        <v>35</v>
      </c>
      <c r="C41" s="25" t="str">
        <f t="shared" si="3"/>
        <v>MY4R0</v>
      </c>
      <c r="E41" s="25" t="str">
        <v>MY</v>
      </c>
      <c r="F41" s="25" t="str">
        <v>4R0</v>
      </c>
      <c r="H41" s="25">
        <f t="shared" si="6"/>
        <v>84</v>
      </c>
      <c r="I41" s="25">
        <f>+IF(C41=0,0,SUMIF('Color FC'!$F:$F,'Color detail'!$C41,'Color FC'!H:H))</f>
        <v>2</v>
      </c>
      <c r="J41" s="25">
        <f>+IF(E41=0,0,SUMIF('Color FC'!$F:$F,'Color detail'!$C41,'Color FC'!I:I))</f>
        <v>81</v>
      </c>
      <c r="K41" s="25">
        <f>+IF(F41=0,0,SUMIF('Color FC'!$F:$F,'Color detail'!$C41,'Color FC'!J:J))</f>
        <v>77</v>
      </c>
      <c r="M41" s="267"/>
      <c r="N41" s="267"/>
      <c r="O41" s="147">
        <f t="shared" si="4"/>
        <v>0</v>
      </c>
      <c r="Q41" s="25">
        <f>+IF(Q$3=0,0,COUNTIFS('2.Pro Plan'!$K:$K,'Color detail'!$E41,'2.Pro Plan'!$N:$N,'Color detail'!$F41,'2.Pro Plan'!$U:$U,'Color detail'!Q$3))</f>
        <v>2</v>
      </c>
      <c r="R41" s="25">
        <f>+IF(R$3=0,0,COUNTIFS('2.Pro Plan'!$K:$K,'Color detail'!$E41,'2.Pro Plan'!$N:$N,'Color detail'!$F41,'2.Pro Plan'!$U:$U,'Color detail'!R$3))</f>
        <v>5</v>
      </c>
      <c r="S41" s="25">
        <f>+IF(S$3=0,0,COUNTIFS('2.Pro Plan'!$K:$K,'Color detail'!$E41,'2.Pro Plan'!$N:$N,'Color detail'!$F41,'2.Pro Plan'!$U:$U,'Color detail'!S$3))</f>
        <v>2</v>
      </c>
      <c r="T41" s="25">
        <f>+IF(T$3=0,0,COUNTIFS('2.Pro Plan'!$K:$K,'Color detail'!$E41,'2.Pro Plan'!$N:$N,'Color detail'!$F41,'2.Pro Plan'!$U:$U,'Color detail'!T$3))</f>
        <v>4</v>
      </c>
      <c r="U41" s="25">
        <f>+IF(U$3=0,0,COUNTIFS('2.Pro Plan'!$K:$K,'Color detail'!$E41,'2.Pro Plan'!$N:$N,'Color detail'!$F41,'2.Pro Plan'!$U:$U,'Color detail'!U$3))</f>
        <v>3</v>
      </c>
      <c r="V41" s="25">
        <f>+IF(V$3=0,0,COUNTIFS('2.Pro Plan'!$K:$K,'Color detail'!$E41,'2.Pro Plan'!$N:$N,'Color detail'!$F41,'2.Pro Plan'!$U:$U,'Color detail'!V$3))</f>
        <v>4</v>
      </c>
      <c r="W41" s="25">
        <f>+IF(W$3=0,0,COUNTIFS('2.Pro Plan'!$K:$K,'Color detail'!$E41,'2.Pro Plan'!$N:$N,'Color detail'!$F41,'2.Pro Plan'!$U:$U,'Color detail'!W$3))</f>
        <v>3</v>
      </c>
      <c r="X41" s="25">
        <f>+IF(X$3=0,0,COUNTIFS('2.Pro Plan'!$K:$K,'Color detail'!$E41,'2.Pro Plan'!$N:$N,'Color detail'!$F41,'2.Pro Plan'!$U:$U,'Color detail'!X$3))</f>
        <v>5</v>
      </c>
      <c r="Y41" s="25">
        <f>+IF(Y$3=0,0,COUNTIFS('2.Pro Plan'!$K:$K,'Color detail'!$E41,'2.Pro Plan'!$N:$N,'Color detail'!$F41,'2.Pro Plan'!$U:$U,'Color detail'!Y$3))</f>
        <v>6</v>
      </c>
      <c r="Z41" s="25">
        <f>+IF(Z$3=0,0,COUNTIFS('2.Pro Plan'!$K:$K,'Color detail'!$E41,'2.Pro Plan'!$N:$N,'Color detail'!$F41,'2.Pro Plan'!$U:$U,'Color detail'!Z$3))</f>
        <v>5</v>
      </c>
      <c r="AA41" s="25">
        <f>+IF(AA$3=0,0,COUNTIFS('2.Pro Plan'!$K:$K,'Color detail'!$E41,'2.Pro Plan'!$N:$N,'Color detail'!$F41,'2.Pro Plan'!$U:$U,'Color detail'!AA$3))</f>
        <v>5</v>
      </c>
      <c r="AB41" s="25">
        <f>+IF(AB$3=0,0,COUNTIFS('2.Pro Plan'!$K:$K,'Color detail'!$E41,'2.Pro Plan'!$N:$N,'Color detail'!$F41,'2.Pro Plan'!$U:$U,'Color detail'!AB$3))</f>
        <v>7</v>
      </c>
      <c r="AC41" s="25">
        <f>+IF(AC$3=0,0,COUNTIFS('2.Pro Plan'!$K:$K,'Color detail'!$E41,'2.Pro Plan'!$N:$N,'Color detail'!$F41,'2.Pro Plan'!$U:$U,'Color detail'!AC$3))</f>
        <v>7</v>
      </c>
      <c r="AD41" s="25">
        <f>+IF(AD$3=0,0,COUNTIFS('2.Pro Plan'!$K:$K,'Color detail'!$E41,'2.Pro Plan'!$N:$N,'Color detail'!$F41,'2.Pro Plan'!$U:$U,'Color detail'!AD$3))</f>
        <v>3</v>
      </c>
      <c r="AE41" s="25">
        <f>+IF(AE$3=0,0,COUNTIFS('2.Pro Plan'!$K:$K,'Color detail'!$E41,'2.Pro Plan'!$N:$N,'Color detail'!$F41,'2.Pro Plan'!$U:$U,'Color detail'!AE$3))</f>
        <v>4</v>
      </c>
      <c r="AF41" s="25">
        <f>+IF(AF$3=0,0,COUNTIFS('2.Pro Plan'!$K:$K,'Color detail'!$E41,'2.Pro Plan'!$N:$N,'Color detail'!$F41,'2.Pro Plan'!$U:$U,'Color detail'!AF$3))</f>
        <v>5</v>
      </c>
      <c r="AG41" s="25">
        <f>+IF(AG$3=0,0,COUNTIFS('2.Pro Plan'!$K:$K,'Color detail'!$E41,'2.Pro Plan'!$N:$N,'Color detail'!$F41,'2.Pro Plan'!$U:$U,'Color detail'!AG$3))</f>
        <v>4</v>
      </c>
      <c r="AH41" s="25">
        <f>+IF(AH$3=0,0,COUNTIFS('2.Pro Plan'!$K:$K,'Color detail'!$E41,'2.Pro Plan'!$N:$N,'Color detail'!$F41,'2.Pro Plan'!$U:$U,'Color detail'!AH$3))</f>
        <v>2</v>
      </c>
      <c r="AI41" s="25">
        <f>+IF(AI$3=0,0,COUNTIFS('2.Pro Plan'!$K:$K,'Color detail'!$E41,'2.Pro Plan'!$N:$N,'Color detail'!$F41,'2.Pro Plan'!$U:$U,'Color detail'!AI$3))</f>
        <v>3</v>
      </c>
      <c r="AJ41" s="25">
        <f>+IF(AJ$3=0,0,COUNTIFS('2.Pro Plan'!$K:$K,'Color detail'!$E41,'2.Pro Plan'!$N:$N,'Color detail'!$F41,'2.Pro Plan'!$U:$U,'Color detail'!AJ$3))</f>
        <v>2</v>
      </c>
      <c r="AK41" s="25">
        <f>+IF(AK$3=0,0,COUNTIFS('2.Pro Plan'!$K:$K,'Color detail'!$E41,'2.Pro Plan'!$N:$N,'Color detail'!$F41,'2.Pro Plan'!$U:$U,'Color detail'!AK$3))</f>
        <v>3</v>
      </c>
      <c r="AL41" s="25">
        <f>+IF(AL$3=0,0,COUNTIFS('2.Pro Plan'!$K:$K,'Color detail'!$E41,'2.Pro Plan'!$N:$N,'Color detail'!$F41,'2.Pro Plan'!$U:$U,'Color detail'!AL$3))</f>
        <v>0</v>
      </c>
      <c r="AM41" s="25">
        <f>+IF(AM$3=0,0,COUNTIFS('2.Pro Plan'!$K:$K,'Color detail'!$E41,'2.Pro Plan'!$N:$N,'Color detail'!$F41,'2.Pro Plan'!$U:$U,'Color detail'!AM$3))</f>
        <v>0</v>
      </c>
      <c r="AN41" s="25">
        <f>+IF(AN$3=0,0,COUNTIFS('2.Pro Plan'!$K:$K,'Color detail'!$E41,'2.Pro Plan'!$N:$N,'Color detail'!$F41,'2.Pro Plan'!$U:$U,'Color detail'!AN$3))</f>
        <v>0</v>
      </c>
      <c r="AO41" s="25">
        <f>+IF(AO$3=0,0,COUNTIFS('2.Pro Plan'!$K:$K,'Color detail'!$E41,'2.Pro Plan'!$N:$N,'Color detail'!$F41,'2.Pro Plan'!$U:$U,'Color detail'!AO$3))</f>
        <v>0</v>
      </c>
      <c r="AP41" s="25">
        <f>+IF(AP$3=0,0,COUNTIFS('2.Pro Plan'!$K:$K,'Color detail'!$E41,'2.Pro Plan'!$N:$N,'Color detail'!$F41,'2.Pro Plan'!$U:$U,'Color detail'!AP$3))</f>
        <v>0</v>
      </c>
      <c r="AQ41" s="25">
        <f>+IF(AQ$3=0,0,COUNTIFS('2.Pro Plan'!$K:$K,'Color detail'!$E41,'2.Pro Plan'!$N:$N,'Color detail'!$F41,'2.Pro Plan'!$U:$U,'Color detail'!AQ$3))</f>
        <v>0</v>
      </c>
      <c r="AR41" s="25">
        <f>+IF(AR$3=0,0,COUNTIFS('2.Pro Plan'!$K:$K,'Color detail'!$E41,'2.Pro Plan'!$N:$N,'Color detail'!$F41,'2.Pro Plan'!$U:$U,'Color detail'!AR$3))</f>
        <v>0</v>
      </c>
      <c r="AS41" s="25">
        <f t="shared" si="5"/>
        <v>84</v>
      </c>
    </row>
    <row r="42" spans="2:45">
      <c r="B42" s="25">
        <f t="shared" si="2"/>
        <v>36</v>
      </c>
      <c r="C42" s="25" t="str">
        <f t="shared" si="3"/>
        <v>MY089</v>
      </c>
      <c r="E42" s="25" t="str">
        <v>MY</v>
      </c>
      <c r="F42" s="25" t="str">
        <v>089</v>
      </c>
      <c r="H42" s="25">
        <f t="shared" si="6"/>
        <v>44</v>
      </c>
      <c r="I42" s="25">
        <f>+IF(C42=0,0,SUMIF('Color FC'!$F:$F,'Color detail'!$C42,'Color FC'!H:H))</f>
        <v>43</v>
      </c>
      <c r="J42" s="25">
        <f>+IF(E42=0,0,SUMIF('Color FC'!$F:$F,'Color detail'!$C42,'Color FC'!I:I))</f>
        <v>43</v>
      </c>
      <c r="K42" s="25">
        <f>+IF(F42=0,0,SUMIF('Color FC'!$F:$F,'Color detail'!$C42,'Color FC'!J:J))</f>
        <v>42</v>
      </c>
      <c r="M42" s="267"/>
      <c r="N42" s="267"/>
      <c r="O42" s="147">
        <f t="shared" si="4"/>
        <v>0</v>
      </c>
      <c r="Q42" s="25">
        <f>+IF(Q$3=0,0,COUNTIFS('2.Pro Plan'!$K:$K,'Color detail'!$E42,'2.Pro Plan'!$N:$N,'Color detail'!$F42,'2.Pro Plan'!$U:$U,'Color detail'!Q$3))</f>
        <v>2</v>
      </c>
      <c r="R42" s="25">
        <f>+IF(R$3=0,0,COUNTIFS('2.Pro Plan'!$K:$K,'Color detail'!$E42,'2.Pro Plan'!$N:$N,'Color detail'!$F42,'2.Pro Plan'!$U:$U,'Color detail'!R$3))</f>
        <v>0</v>
      </c>
      <c r="S42" s="25">
        <f>+IF(S$3=0,0,COUNTIFS('2.Pro Plan'!$K:$K,'Color detail'!$E42,'2.Pro Plan'!$N:$N,'Color detail'!$F42,'2.Pro Plan'!$U:$U,'Color detail'!S$3))</f>
        <v>2</v>
      </c>
      <c r="T42" s="25">
        <f>+IF(T$3=0,0,COUNTIFS('2.Pro Plan'!$K:$K,'Color detail'!$E42,'2.Pro Plan'!$N:$N,'Color detail'!$F42,'2.Pro Plan'!$U:$U,'Color detail'!T$3))</f>
        <v>2</v>
      </c>
      <c r="U42" s="25">
        <f>+IF(U$3=0,0,COUNTIFS('2.Pro Plan'!$K:$K,'Color detail'!$E42,'2.Pro Plan'!$N:$N,'Color detail'!$F42,'2.Pro Plan'!$U:$U,'Color detail'!U$3))</f>
        <v>3</v>
      </c>
      <c r="V42" s="25">
        <f>+IF(V$3=0,0,COUNTIFS('2.Pro Plan'!$K:$K,'Color detail'!$E42,'2.Pro Plan'!$N:$N,'Color detail'!$F42,'2.Pro Plan'!$U:$U,'Color detail'!V$3))</f>
        <v>2</v>
      </c>
      <c r="W42" s="25">
        <f>+IF(W$3=0,0,COUNTIFS('2.Pro Plan'!$K:$K,'Color detail'!$E42,'2.Pro Plan'!$N:$N,'Color detail'!$F42,'2.Pro Plan'!$U:$U,'Color detail'!W$3))</f>
        <v>2</v>
      </c>
      <c r="X42" s="25">
        <f>+IF(X$3=0,0,COUNTIFS('2.Pro Plan'!$K:$K,'Color detail'!$E42,'2.Pro Plan'!$N:$N,'Color detail'!$F42,'2.Pro Plan'!$U:$U,'Color detail'!X$3))</f>
        <v>2</v>
      </c>
      <c r="Y42" s="25">
        <f>+IF(Y$3=0,0,COUNTIFS('2.Pro Plan'!$K:$K,'Color detail'!$E42,'2.Pro Plan'!$N:$N,'Color detail'!$F42,'2.Pro Plan'!$U:$U,'Color detail'!Y$3))</f>
        <v>5</v>
      </c>
      <c r="Z42" s="25">
        <f>+IF(Z$3=0,0,COUNTIFS('2.Pro Plan'!$K:$K,'Color detail'!$E42,'2.Pro Plan'!$N:$N,'Color detail'!$F42,'2.Pro Plan'!$U:$U,'Color detail'!Z$3))</f>
        <v>4</v>
      </c>
      <c r="AA42" s="25">
        <f>+IF(AA$3=0,0,COUNTIFS('2.Pro Plan'!$K:$K,'Color detail'!$E42,'2.Pro Plan'!$N:$N,'Color detail'!$F42,'2.Pro Plan'!$U:$U,'Color detail'!AA$3))</f>
        <v>3</v>
      </c>
      <c r="AB42" s="25">
        <f>+IF(AB$3=0,0,COUNTIFS('2.Pro Plan'!$K:$K,'Color detail'!$E42,'2.Pro Plan'!$N:$N,'Color detail'!$F42,'2.Pro Plan'!$U:$U,'Color detail'!AB$3))</f>
        <v>2</v>
      </c>
      <c r="AC42" s="25">
        <f>+IF(AC$3=0,0,COUNTIFS('2.Pro Plan'!$K:$K,'Color detail'!$E42,'2.Pro Plan'!$N:$N,'Color detail'!$F42,'2.Pro Plan'!$U:$U,'Color detail'!AC$3))</f>
        <v>2</v>
      </c>
      <c r="AD42" s="25">
        <f>+IF(AD$3=0,0,COUNTIFS('2.Pro Plan'!$K:$K,'Color detail'!$E42,'2.Pro Plan'!$N:$N,'Color detail'!$F42,'2.Pro Plan'!$U:$U,'Color detail'!AD$3))</f>
        <v>3</v>
      </c>
      <c r="AE42" s="25">
        <f>+IF(AE$3=0,0,COUNTIFS('2.Pro Plan'!$K:$K,'Color detail'!$E42,'2.Pro Plan'!$N:$N,'Color detail'!$F42,'2.Pro Plan'!$U:$U,'Color detail'!AE$3))</f>
        <v>2</v>
      </c>
      <c r="AF42" s="25">
        <f>+IF(AF$3=0,0,COUNTIFS('2.Pro Plan'!$K:$K,'Color detail'!$E42,'2.Pro Plan'!$N:$N,'Color detail'!$F42,'2.Pro Plan'!$U:$U,'Color detail'!AF$3))</f>
        <v>1</v>
      </c>
      <c r="AG42" s="25">
        <f>+IF(AG$3=0,0,COUNTIFS('2.Pro Plan'!$K:$K,'Color detail'!$E42,'2.Pro Plan'!$N:$N,'Color detail'!$F42,'2.Pro Plan'!$U:$U,'Color detail'!AG$3))</f>
        <v>1</v>
      </c>
      <c r="AH42" s="25">
        <f>+IF(AH$3=0,0,COUNTIFS('2.Pro Plan'!$K:$K,'Color detail'!$E42,'2.Pro Plan'!$N:$N,'Color detail'!$F42,'2.Pro Plan'!$U:$U,'Color detail'!AH$3))</f>
        <v>2</v>
      </c>
      <c r="AI42" s="25">
        <f>+IF(AI$3=0,0,COUNTIFS('2.Pro Plan'!$K:$K,'Color detail'!$E42,'2.Pro Plan'!$N:$N,'Color detail'!$F42,'2.Pro Plan'!$U:$U,'Color detail'!AI$3))</f>
        <v>1</v>
      </c>
      <c r="AJ42" s="25">
        <f>+IF(AJ$3=0,0,COUNTIFS('2.Pro Plan'!$K:$K,'Color detail'!$E42,'2.Pro Plan'!$N:$N,'Color detail'!$F42,'2.Pro Plan'!$U:$U,'Color detail'!AJ$3))</f>
        <v>1</v>
      </c>
      <c r="AK42" s="25">
        <f>+IF(AK$3=0,0,COUNTIFS('2.Pro Plan'!$K:$K,'Color detail'!$E42,'2.Pro Plan'!$N:$N,'Color detail'!$F42,'2.Pro Plan'!$U:$U,'Color detail'!AK$3))</f>
        <v>2</v>
      </c>
      <c r="AL42" s="25">
        <f>+IF(AL$3=0,0,COUNTIFS('2.Pro Plan'!$K:$K,'Color detail'!$E42,'2.Pro Plan'!$N:$N,'Color detail'!$F42,'2.Pro Plan'!$U:$U,'Color detail'!AL$3))</f>
        <v>0</v>
      </c>
      <c r="AM42" s="25">
        <f>+IF(AM$3=0,0,COUNTIFS('2.Pro Plan'!$K:$K,'Color detail'!$E42,'2.Pro Plan'!$N:$N,'Color detail'!$F42,'2.Pro Plan'!$U:$U,'Color detail'!AM$3))</f>
        <v>0</v>
      </c>
      <c r="AN42" s="25">
        <f>+IF(AN$3=0,0,COUNTIFS('2.Pro Plan'!$K:$K,'Color detail'!$E42,'2.Pro Plan'!$N:$N,'Color detail'!$F42,'2.Pro Plan'!$U:$U,'Color detail'!AN$3))</f>
        <v>0</v>
      </c>
      <c r="AO42" s="25">
        <f>+IF(AO$3=0,0,COUNTIFS('2.Pro Plan'!$K:$K,'Color detail'!$E42,'2.Pro Plan'!$N:$N,'Color detail'!$F42,'2.Pro Plan'!$U:$U,'Color detail'!AO$3))</f>
        <v>0</v>
      </c>
      <c r="AP42" s="25">
        <f>+IF(AP$3=0,0,COUNTIFS('2.Pro Plan'!$K:$K,'Color detail'!$E42,'2.Pro Plan'!$N:$N,'Color detail'!$F42,'2.Pro Plan'!$U:$U,'Color detail'!AP$3))</f>
        <v>0</v>
      </c>
      <c r="AQ42" s="25">
        <f>+IF(AQ$3=0,0,COUNTIFS('2.Pro Plan'!$K:$K,'Color detail'!$E42,'2.Pro Plan'!$N:$N,'Color detail'!$F42,'2.Pro Plan'!$U:$U,'Color detail'!AQ$3))</f>
        <v>0</v>
      </c>
      <c r="AR42" s="25">
        <f>+IF(AR$3=0,0,COUNTIFS('2.Pro Plan'!$K:$K,'Color detail'!$E42,'2.Pro Plan'!$N:$N,'Color detail'!$F42,'2.Pro Plan'!$U:$U,'Color detail'!AR$3))</f>
        <v>0</v>
      </c>
      <c r="AS42" s="25">
        <f t="shared" si="5"/>
        <v>44</v>
      </c>
    </row>
    <row r="43" spans="2:45">
      <c r="B43" s="25">
        <f t="shared" si="2"/>
        <v>37</v>
      </c>
      <c r="C43" s="25" t="str">
        <f t="shared" si="3"/>
        <v>MY576</v>
      </c>
      <c r="E43" s="25" t="str">
        <v>MY</v>
      </c>
      <c r="F43" s="25">
        <v>576</v>
      </c>
      <c r="H43" s="25">
        <f t="shared" si="6"/>
        <v>0</v>
      </c>
      <c r="I43" s="25">
        <f>+IF(C43=0,0,SUMIF('Color FC'!$F:$F,'Color detail'!$C43,'Color FC'!H:H))</f>
        <v>2</v>
      </c>
      <c r="J43" s="25">
        <f>+IF(E43=0,0,SUMIF('Color FC'!$F:$F,'Color detail'!$C43,'Color FC'!I:I))</f>
        <v>0</v>
      </c>
      <c r="K43" s="25">
        <f>+IF(F43=0,0,SUMIF('Color FC'!$F:$F,'Color detail'!$C43,'Color FC'!J:J))</f>
        <v>0</v>
      </c>
      <c r="M43" s="267"/>
      <c r="N43" s="267"/>
      <c r="O43" s="147">
        <f t="shared" si="4"/>
        <v>0</v>
      </c>
      <c r="Q43" s="25">
        <f>+IF(Q$3=0,0,COUNTIFS('2.Pro Plan'!$K:$K,'Color detail'!$E43,'2.Pro Plan'!$N:$N,'Color detail'!$F43,'2.Pro Plan'!$U:$U,'Color detail'!Q$3))</f>
        <v>0</v>
      </c>
      <c r="R43" s="25">
        <f>+IF(R$3=0,0,COUNTIFS('2.Pro Plan'!$K:$K,'Color detail'!$E43,'2.Pro Plan'!$N:$N,'Color detail'!$F43,'2.Pro Plan'!$U:$U,'Color detail'!R$3))</f>
        <v>0</v>
      </c>
      <c r="S43" s="25">
        <f>+IF(S$3=0,0,COUNTIFS('2.Pro Plan'!$K:$K,'Color detail'!$E43,'2.Pro Plan'!$N:$N,'Color detail'!$F43,'2.Pro Plan'!$U:$U,'Color detail'!S$3))</f>
        <v>0</v>
      </c>
      <c r="T43" s="25">
        <f>+IF(T$3=0,0,COUNTIFS('2.Pro Plan'!$K:$K,'Color detail'!$E43,'2.Pro Plan'!$N:$N,'Color detail'!$F43,'2.Pro Plan'!$U:$U,'Color detail'!T$3))</f>
        <v>0</v>
      </c>
      <c r="U43" s="25">
        <f>+IF(U$3=0,0,COUNTIFS('2.Pro Plan'!$K:$K,'Color detail'!$E43,'2.Pro Plan'!$N:$N,'Color detail'!$F43,'2.Pro Plan'!$U:$U,'Color detail'!U$3))</f>
        <v>0</v>
      </c>
      <c r="V43" s="25">
        <f>+IF(V$3=0,0,COUNTIFS('2.Pro Plan'!$K:$K,'Color detail'!$E43,'2.Pro Plan'!$N:$N,'Color detail'!$F43,'2.Pro Plan'!$U:$U,'Color detail'!V$3))</f>
        <v>0</v>
      </c>
      <c r="W43" s="25">
        <f>+IF(W$3=0,0,COUNTIFS('2.Pro Plan'!$K:$K,'Color detail'!$E43,'2.Pro Plan'!$N:$N,'Color detail'!$F43,'2.Pro Plan'!$U:$U,'Color detail'!W$3))</f>
        <v>0</v>
      </c>
      <c r="X43" s="25">
        <f>+IF(X$3=0,0,COUNTIFS('2.Pro Plan'!$K:$K,'Color detail'!$E43,'2.Pro Plan'!$N:$N,'Color detail'!$F43,'2.Pro Plan'!$U:$U,'Color detail'!X$3))</f>
        <v>0</v>
      </c>
      <c r="Y43" s="25">
        <f>+IF(Y$3=0,0,COUNTIFS('2.Pro Plan'!$K:$K,'Color detail'!$E43,'2.Pro Plan'!$N:$N,'Color detail'!$F43,'2.Pro Plan'!$U:$U,'Color detail'!Y$3))</f>
        <v>0</v>
      </c>
      <c r="Z43" s="25">
        <f>+IF(Z$3=0,0,COUNTIFS('2.Pro Plan'!$K:$K,'Color detail'!$E43,'2.Pro Plan'!$N:$N,'Color detail'!$F43,'2.Pro Plan'!$U:$U,'Color detail'!Z$3))</f>
        <v>0</v>
      </c>
      <c r="AA43" s="25">
        <f>+IF(AA$3=0,0,COUNTIFS('2.Pro Plan'!$K:$K,'Color detail'!$E43,'2.Pro Plan'!$N:$N,'Color detail'!$F43,'2.Pro Plan'!$U:$U,'Color detail'!AA$3))</f>
        <v>0</v>
      </c>
      <c r="AB43" s="25">
        <f>+IF(AB$3=0,0,COUNTIFS('2.Pro Plan'!$K:$K,'Color detail'!$E43,'2.Pro Plan'!$N:$N,'Color detail'!$F43,'2.Pro Plan'!$U:$U,'Color detail'!AB$3))</f>
        <v>0</v>
      </c>
      <c r="AC43" s="25">
        <f>+IF(AC$3=0,0,COUNTIFS('2.Pro Plan'!$K:$K,'Color detail'!$E43,'2.Pro Plan'!$N:$N,'Color detail'!$F43,'2.Pro Plan'!$U:$U,'Color detail'!AC$3))</f>
        <v>0</v>
      </c>
      <c r="AD43" s="25">
        <f>+IF(AD$3=0,0,COUNTIFS('2.Pro Plan'!$K:$K,'Color detail'!$E43,'2.Pro Plan'!$N:$N,'Color detail'!$F43,'2.Pro Plan'!$U:$U,'Color detail'!AD$3))</f>
        <v>0</v>
      </c>
      <c r="AE43" s="25">
        <f>+IF(AE$3=0,0,COUNTIFS('2.Pro Plan'!$K:$K,'Color detail'!$E43,'2.Pro Plan'!$N:$N,'Color detail'!$F43,'2.Pro Plan'!$U:$U,'Color detail'!AE$3))</f>
        <v>0</v>
      </c>
      <c r="AF43" s="25">
        <f>+IF(AF$3=0,0,COUNTIFS('2.Pro Plan'!$K:$K,'Color detail'!$E43,'2.Pro Plan'!$N:$N,'Color detail'!$F43,'2.Pro Plan'!$U:$U,'Color detail'!AF$3))</f>
        <v>0</v>
      </c>
      <c r="AG43" s="25">
        <f>+IF(AG$3=0,0,COUNTIFS('2.Pro Plan'!$K:$K,'Color detail'!$E43,'2.Pro Plan'!$N:$N,'Color detail'!$F43,'2.Pro Plan'!$U:$U,'Color detail'!AG$3))</f>
        <v>0</v>
      </c>
      <c r="AH43" s="25">
        <f>+IF(AH$3=0,0,COUNTIFS('2.Pro Plan'!$K:$K,'Color detail'!$E43,'2.Pro Plan'!$N:$N,'Color detail'!$F43,'2.Pro Plan'!$U:$U,'Color detail'!AH$3))</f>
        <v>0</v>
      </c>
      <c r="AI43" s="25">
        <f>+IF(AI$3=0,0,COUNTIFS('2.Pro Plan'!$K:$K,'Color detail'!$E43,'2.Pro Plan'!$N:$N,'Color detail'!$F43,'2.Pro Plan'!$U:$U,'Color detail'!AI$3))</f>
        <v>0</v>
      </c>
      <c r="AJ43" s="25">
        <f>+IF(AJ$3=0,0,COUNTIFS('2.Pro Plan'!$K:$K,'Color detail'!$E43,'2.Pro Plan'!$N:$N,'Color detail'!$F43,'2.Pro Plan'!$U:$U,'Color detail'!AJ$3))</f>
        <v>0</v>
      </c>
      <c r="AK43" s="25">
        <f>+IF(AK$3=0,0,COUNTIFS('2.Pro Plan'!$K:$K,'Color detail'!$E43,'2.Pro Plan'!$N:$N,'Color detail'!$F43,'2.Pro Plan'!$U:$U,'Color detail'!AK$3))</f>
        <v>0</v>
      </c>
      <c r="AL43" s="25">
        <f>+IF(AL$3=0,0,COUNTIFS('2.Pro Plan'!$K:$K,'Color detail'!$E43,'2.Pro Plan'!$N:$N,'Color detail'!$F43,'2.Pro Plan'!$U:$U,'Color detail'!AL$3))</f>
        <v>0</v>
      </c>
      <c r="AM43" s="25">
        <f>+IF(AM$3=0,0,COUNTIFS('2.Pro Plan'!$K:$K,'Color detail'!$E43,'2.Pro Plan'!$N:$N,'Color detail'!$F43,'2.Pro Plan'!$U:$U,'Color detail'!AM$3))</f>
        <v>0</v>
      </c>
      <c r="AN43" s="25">
        <f>+IF(AN$3=0,0,COUNTIFS('2.Pro Plan'!$K:$K,'Color detail'!$E43,'2.Pro Plan'!$N:$N,'Color detail'!$F43,'2.Pro Plan'!$U:$U,'Color detail'!AN$3))</f>
        <v>0</v>
      </c>
      <c r="AO43" s="25">
        <f>+IF(AO$3=0,0,COUNTIFS('2.Pro Plan'!$K:$K,'Color detail'!$E43,'2.Pro Plan'!$N:$N,'Color detail'!$F43,'2.Pro Plan'!$U:$U,'Color detail'!AO$3))</f>
        <v>0</v>
      </c>
      <c r="AP43" s="25">
        <f>+IF(AP$3=0,0,COUNTIFS('2.Pro Plan'!$K:$K,'Color detail'!$E43,'2.Pro Plan'!$N:$N,'Color detail'!$F43,'2.Pro Plan'!$U:$U,'Color detail'!AP$3))</f>
        <v>0</v>
      </c>
      <c r="AQ43" s="25">
        <f>+IF(AQ$3=0,0,COUNTIFS('2.Pro Plan'!$K:$K,'Color detail'!$E43,'2.Pro Plan'!$N:$N,'Color detail'!$F43,'2.Pro Plan'!$U:$U,'Color detail'!AQ$3))</f>
        <v>0</v>
      </c>
      <c r="AR43" s="25">
        <f>+IF(AR$3=0,0,COUNTIFS('2.Pro Plan'!$K:$K,'Color detail'!$E43,'2.Pro Plan'!$N:$N,'Color detail'!$F43,'2.Pro Plan'!$U:$U,'Color detail'!AR$3))</f>
        <v>0</v>
      </c>
      <c r="AS43" s="25">
        <f t="shared" si="5"/>
        <v>0</v>
      </c>
    </row>
    <row r="44" spans="2:45">
      <c r="B44" s="25">
        <f t="shared" si="2"/>
        <v>38</v>
      </c>
      <c r="C44" s="25" t="str">
        <f t="shared" si="3"/>
        <v>MY601</v>
      </c>
      <c r="E44" s="25" t="str">
        <v>MY</v>
      </c>
      <c r="F44" s="25">
        <v>601</v>
      </c>
      <c r="H44" s="25">
        <f t="shared" si="6"/>
        <v>0</v>
      </c>
      <c r="I44" s="25">
        <f>+IF(C44=0,0,SUMIF('Color FC'!$F:$F,'Color detail'!$C44,'Color FC'!H:H))</f>
        <v>38</v>
      </c>
      <c r="J44" s="25">
        <f>+IF(E44=0,0,SUMIF('Color FC'!$F:$F,'Color detail'!$C44,'Color FC'!I:I))</f>
        <v>0</v>
      </c>
      <c r="K44" s="25">
        <f>+IF(F44=0,0,SUMIF('Color FC'!$F:$F,'Color detail'!$C44,'Color FC'!J:J))</f>
        <v>0</v>
      </c>
      <c r="M44" s="267"/>
      <c r="N44" s="267"/>
      <c r="O44" s="147">
        <f t="shared" si="4"/>
        <v>0</v>
      </c>
      <c r="Q44" s="25">
        <f>+IF(Q$3=0,0,COUNTIFS('2.Pro Plan'!$K:$K,'Color detail'!$E44,'2.Pro Plan'!$N:$N,'Color detail'!$F44,'2.Pro Plan'!$U:$U,'Color detail'!Q$3))</f>
        <v>0</v>
      </c>
      <c r="R44" s="25">
        <f>+IF(R$3=0,0,COUNTIFS('2.Pro Plan'!$K:$K,'Color detail'!$E44,'2.Pro Plan'!$N:$N,'Color detail'!$F44,'2.Pro Plan'!$U:$U,'Color detail'!R$3))</f>
        <v>0</v>
      </c>
      <c r="S44" s="25">
        <f>+IF(S$3=0,0,COUNTIFS('2.Pro Plan'!$K:$K,'Color detail'!$E44,'2.Pro Plan'!$N:$N,'Color detail'!$F44,'2.Pro Plan'!$U:$U,'Color detail'!S$3))</f>
        <v>0</v>
      </c>
      <c r="T44" s="25">
        <f>+IF(T$3=0,0,COUNTIFS('2.Pro Plan'!$K:$K,'Color detail'!$E44,'2.Pro Plan'!$N:$N,'Color detail'!$F44,'2.Pro Plan'!$U:$U,'Color detail'!T$3))</f>
        <v>0</v>
      </c>
      <c r="U44" s="25">
        <f>+IF(U$3=0,0,COUNTIFS('2.Pro Plan'!$K:$K,'Color detail'!$E44,'2.Pro Plan'!$N:$N,'Color detail'!$F44,'2.Pro Plan'!$U:$U,'Color detail'!U$3))</f>
        <v>0</v>
      </c>
      <c r="V44" s="25">
        <f>+IF(V$3=0,0,COUNTIFS('2.Pro Plan'!$K:$K,'Color detail'!$E44,'2.Pro Plan'!$N:$N,'Color detail'!$F44,'2.Pro Plan'!$U:$U,'Color detail'!V$3))</f>
        <v>0</v>
      </c>
      <c r="W44" s="25">
        <f>+IF(W$3=0,0,COUNTIFS('2.Pro Plan'!$K:$K,'Color detail'!$E44,'2.Pro Plan'!$N:$N,'Color detail'!$F44,'2.Pro Plan'!$U:$U,'Color detail'!W$3))</f>
        <v>0</v>
      </c>
      <c r="X44" s="25">
        <f>+IF(X$3=0,0,COUNTIFS('2.Pro Plan'!$K:$K,'Color detail'!$E44,'2.Pro Plan'!$N:$N,'Color detail'!$F44,'2.Pro Plan'!$U:$U,'Color detail'!X$3))</f>
        <v>0</v>
      </c>
      <c r="Y44" s="25">
        <f>+IF(Y$3=0,0,COUNTIFS('2.Pro Plan'!$K:$K,'Color detail'!$E44,'2.Pro Plan'!$N:$N,'Color detail'!$F44,'2.Pro Plan'!$U:$U,'Color detail'!Y$3))</f>
        <v>0</v>
      </c>
      <c r="Z44" s="25">
        <f>+IF(Z$3=0,0,COUNTIFS('2.Pro Plan'!$K:$K,'Color detail'!$E44,'2.Pro Plan'!$N:$N,'Color detail'!$F44,'2.Pro Plan'!$U:$U,'Color detail'!Z$3))</f>
        <v>0</v>
      </c>
      <c r="AA44" s="25">
        <f>+IF(AA$3=0,0,COUNTIFS('2.Pro Plan'!$K:$K,'Color detail'!$E44,'2.Pro Plan'!$N:$N,'Color detail'!$F44,'2.Pro Plan'!$U:$U,'Color detail'!AA$3))</f>
        <v>0</v>
      </c>
      <c r="AB44" s="25">
        <f>+IF(AB$3=0,0,COUNTIFS('2.Pro Plan'!$K:$K,'Color detail'!$E44,'2.Pro Plan'!$N:$N,'Color detail'!$F44,'2.Pro Plan'!$U:$U,'Color detail'!AB$3))</f>
        <v>0</v>
      </c>
      <c r="AC44" s="25">
        <f>+IF(AC$3=0,0,COUNTIFS('2.Pro Plan'!$K:$K,'Color detail'!$E44,'2.Pro Plan'!$N:$N,'Color detail'!$F44,'2.Pro Plan'!$U:$U,'Color detail'!AC$3))</f>
        <v>0</v>
      </c>
      <c r="AD44" s="25">
        <f>+IF(AD$3=0,0,COUNTIFS('2.Pro Plan'!$K:$K,'Color detail'!$E44,'2.Pro Plan'!$N:$N,'Color detail'!$F44,'2.Pro Plan'!$U:$U,'Color detail'!AD$3))</f>
        <v>0</v>
      </c>
      <c r="AE44" s="25">
        <f>+IF(AE$3=0,0,COUNTIFS('2.Pro Plan'!$K:$K,'Color detail'!$E44,'2.Pro Plan'!$N:$N,'Color detail'!$F44,'2.Pro Plan'!$U:$U,'Color detail'!AE$3))</f>
        <v>0</v>
      </c>
      <c r="AF44" s="25">
        <f>+IF(AF$3=0,0,COUNTIFS('2.Pro Plan'!$K:$K,'Color detail'!$E44,'2.Pro Plan'!$N:$N,'Color detail'!$F44,'2.Pro Plan'!$U:$U,'Color detail'!AF$3))</f>
        <v>0</v>
      </c>
      <c r="AG44" s="25">
        <f>+IF(AG$3=0,0,COUNTIFS('2.Pro Plan'!$K:$K,'Color detail'!$E44,'2.Pro Plan'!$N:$N,'Color detail'!$F44,'2.Pro Plan'!$U:$U,'Color detail'!AG$3))</f>
        <v>0</v>
      </c>
      <c r="AH44" s="25">
        <f>+IF(AH$3=0,0,COUNTIFS('2.Pro Plan'!$K:$K,'Color detail'!$E44,'2.Pro Plan'!$N:$N,'Color detail'!$F44,'2.Pro Plan'!$U:$U,'Color detail'!AH$3))</f>
        <v>0</v>
      </c>
      <c r="AI44" s="25">
        <f>+IF(AI$3=0,0,COUNTIFS('2.Pro Plan'!$K:$K,'Color detail'!$E44,'2.Pro Plan'!$N:$N,'Color detail'!$F44,'2.Pro Plan'!$U:$U,'Color detail'!AI$3))</f>
        <v>0</v>
      </c>
      <c r="AJ44" s="25">
        <f>+IF(AJ$3=0,0,COUNTIFS('2.Pro Plan'!$K:$K,'Color detail'!$E44,'2.Pro Plan'!$N:$N,'Color detail'!$F44,'2.Pro Plan'!$U:$U,'Color detail'!AJ$3))</f>
        <v>0</v>
      </c>
      <c r="AK44" s="25">
        <f>+IF(AK$3=0,0,COUNTIFS('2.Pro Plan'!$K:$K,'Color detail'!$E44,'2.Pro Plan'!$N:$N,'Color detail'!$F44,'2.Pro Plan'!$U:$U,'Color detail'!AK$3))</f>
        <v>0</v>
      </c>
      <c r="AL44" s="25">
        <f>+IF(AL$3=0,0,COUNTIFS('2.Pro Plan'!$K:$K,'Color detail'!$E44,'2.Pro Plan'!$N:$N,'Color detail'!$F44,'2.Pro Plan'!$U:$U,'Color detail'!AL$3))</f>
        <v>0</v>
      </c>
      <c r="AM44" s="25">
        <f>+IF(AM$3=0,0,COUNTIFS('2.Pro Plan'!$K:$K,'Color detail'!$E44,'2.Pro Plan'!$N:$N,'Color detail'!$F44,'2.Pro Plan'!$U:$U,'Color detail'!AM$3))</f>
        <v>0</v>
      </c>
      <c r="AN44" s="25">
        <f>+IF(AN$3=0,0,COUNTIFS('2.Pro Plan'!$K:$K,'Color detail'!$E44,'2.Pro Plan'!$N:$N,'Color detail'!$F44,'2.Pro Plan'!$U:$U,'Color detail'!AN$3))</f>
        <v>0</v>
      </c>
      <c r="AO44" s="25">
        <f>+IF(AO$3=0,0,COUNTIFS('2.Pro Plan'!$K:$K,'Color detail'!$E44,'2.Pro Plan'!$N:$N,'Color detail'!$F44,'2.Pro Plan'!$U:$U,'Color detail'!AO$3))</f>
        <v>0</v>
      </c>
      <c r="AP44" s="25">
        <f>+IF(AP$3=0,0,COUNTIFS('2.Pro Plan'!$K:$K,'Color detail'!$E44,'2.Pro Plan'!$N:$N,'Color detail'!$F44,'2.Pro Plan'!$U:$U,'Color detail'!AP$3))</f>
        <v>0</v>
      </c>
      <c r="AQ44" s="25">
        <f>+IF(AQ$3=0,0,COUNTIFS('2.Pro Plan'!$K:$K,'Color detail'!$E44,'2.Pro Plan'!$N:$N,'Color detail'!$F44,'2.Pro Plan'!$U:$U,'Color detail'!AQ$3))</f>
        <v>0</v>
      </c>
      <c r="AR44" s="25">
        <f>+IF(AR$3=0,0,COUNTIFS('2.Pro Plan'!$K:$K,'Color detail'!$E44,'2.Pro Plan'!$N:$N,'Color detail'!$F44,'2.Pro Plan'!$U:$U,'Color detail'!AR$3))</f>
        <v>0</v>
      </c>
      <c r="AS44" s="25">
        <f t="shared" si="5"/>
        <v>0</v>
      </c>
    </row>
    <row r="45" spans="2:45">
      <c r="B45" s="25">
        <f t="shared" si="2"/>
        <v>39</v>
      </c>
      <c r="C45" s="25" t="str">
        <f t="shared" ref="C45" si="17">+IF(E45=0,0,E45&amp;F45)</f>
        <v>MY040</v>
      </c>
      <c r="E45" s="25" t="str">
        <v>MY</v>
      </c>
      <c r="F45" s="25" t="str">
        <v>040</v>
      </c>
      <c r="H45" s="25">
        <f t="shared" ref="H45" si="18">+AS45</f>
        <v>50</v>
      </c>
      <c r="I45" s="25">
        <f>+IF(C45=0,0,SUMIF('Color FC'!$F:$F,'Color detail'!$C45,'Color FC'!H:H))</f>
        <v>12</v>
      </c>
      <c r="J45" s="25">
        <f>+IF(E45=0,0,SUMIF('Color FC'!$F:$F,'Color detail'!$C45,'Color FC'!I:I))</f>
        <v>52</v>
      </c>
      <c r="K45" s="25">
        <f>+IF(F45=0,0,SUMIF('Color FC'!$F:$F,'Color detail'!$C45,'Color FC'!J:J))</f>
        <v>50</v>
      </c>
      <c r="M45" s="267"/>
      <c r="N45" s="267"/>
      <c r="O45" s="147">
        <f t="shared" si="4"/>
        <v>0</v>
      </c>
      <c r="Q45" s="25">
        <f>+IF(Q$3=0,0,COUNTIFS('2.Pro Plan'!$K:$K,'Color detail'!$E45,'2.Pro Plan'!$N:$N,'Color detail'!$F45,'2.Pro Plan'!$U:$U,'Color detail'!Q$3))</f>
        <v>1</v>
      </c>
      <c r="R45" s="25">
        <f>+IF(R$3=0,0,COUNTIFS('2.Pro Plan'!$K:$K,'Color detail'!$E45,'2.Pro Plan'!$N:$N,'Color detail'!$F45,'2.Pro Plan'!$U:$U,'Color detail'!R$3))</f>
        <v>4</v>
      </c>
      <c r="S45" s="25">
        <f>+IF(S$3=0,0,COUNTIFS('2.Pro Plan'!$K:$K,'Color detail'!$E45,'2.Pro Plan'!$N:$N,'Color detail'!$F45,'2.Pro Plan'!$U:$U,'Color detail'!S$3))</f>
        <v>2</v>
      </c>
      <c r="T45" s="25">
        <f>+IF(T$3=0,0,COUNTIFS('2.Pro Plan'!$K:$K,'Color detail'!$E45,'2.Pro Plan'!$N:$N,'Color detail'!$F45,'2.Pro Plan'!$U:$U,'Color detail'!T$3))</f>
        <v>2</v>
      </c>
      <c r="U45" s="25">
        <f>+IF(U$3=0,0,COUNTIFS('2.Pro Plan'!$K:$K,'Color detail'!$E45,'2.Pro Plan'!$N:$N,'Color detail'!$F45,'2.Pro Plan'!$U:$U,'Color detail'!U$3))</f>
        <v>2</v>
      </c>
      <c r="V45" s="25">
        <f>+IF(V$3=0,0,COUNTIFS('2.Pro Plan'!$K:$K,'Color detail'!$E45,'2.Pro Plan'!$N:$N,'Color detail'!$F45,'2.Pro Plan'!$U:$U,'Color detail'!V$3))</f>
        <v>2</v>
      </c>
      <c r="W45" s="25">
        <f>+IF(W$3=0,0,COUNTIFS('2.Pro Plan'!$K:$K,'Color detail'!$E45,'2.Pro Plan'!$N:$N,'Color detail'!$F45,'2.Pro Plan'!$U:$U,'Color detail'!W$3))</f>
        <v>5</v>
      </c>
      <c r="X45" s="25">
        <f>+IF(X$3=0,0,COUNTIFS('2.Pro Plan'!$K:$K,'Color detail'!$E45,'2.Pro Plan'!$N:$N,'Color detail'!$F45,'2.Pro Plan'!$U:$U,'Color detail'!X$3))</f>
        <v>3</v>
      </c>
      <c r="Y45" s="25">
        <f>+IF(Y$3=0,0,COUNTIFS('2.Pro Plan'!$K:$K,'Color detail'!$E45,'2.Pro Plan'!$N:$N,'Color detail'!$F45,'2.Pro Plan'!$U:$U,'Color detail'!Y$3))</f>
        <v>4</v>
      </c>
      <c r="Z45" s="25">
        <f>+IF(Z$3=0,0,COUNTIFS('2.Pro Plan'!$K:$K,'Color detail'!$E45,'2.Pro Plan'!$N:$N,'Color detail'!$F45,'2.Pro Plan'!$U:$U,'Color detail'!Z$3))</f>
        <v>2</v>
      </c>
      <c r="AA45" s="25">
        <f>+IF(AA$3=0,0,COUNTIFS('2.Pro Plan'!$K:$K,'Color detail'!$E45,'2.Pro Plan'!$N:$N,'Color detail'!$F45,'2.Pro Plan'!$U:$U,'Color detail'!AA$3))</f>
        <v>2</v>
      </c>
      <c r="AB45" s="25">
        <f>+IF(AB$3=0,0,COUNTIFS('2.Pro Plan'!$K:$K,'Color detail'!$E45,'2.Pro Plan'!$N:$N,'Color detail'!$F45,'2.Pro Plan'!$U:$U,'Color detail'!AB$3))</f>
        <v>2</v>
      </c>
      <c r="AC45" s="25">
        <f>+IF(AC$3=0,0,COUNTIFS('2.Pro Plan'!$K:$K,'Color detail'!$E45,'2.Pro Plan'!$N:$N,'Color detail'!$F45,'2.Pro Plan'!$U:$U,'Color detail'!AC$3))</f>
        <v>2</v>
      </c>
      <c r="AD45" s="25">
        <f>+IF(AD$3=0,0,COUNTIFS('2.Pro Plan'!$K:$K,'Color detail'!$E45,'2.Pro Plan'!$N:$N,'Color detail'!$F45,'2.Pro Plan'!$U:$U,'Color detail'!AD$3))</f>
        <v>5</v>
      </c>
      <c r="AE45" s="25">
        <f>+IF(AE$3=0,0,COUNTIFS('2.Pro Plan'!$K:$K,'Color detail'!$E45,'2.Pro Plan'!$N:$N,'Color detail'!$F45,'2.Pro Plan'!$U:$U,'Color detail'!AE$3))</f>
        <v>1</v>
      </c>
      <c r="AF45" s="25">
        <f>+IF(AF$3=0,0,COUNTIFS('2.Pro Plan'!$K:$K,'Color detail'!$E45,'2.Pro Plan'!$N:$N,'Color detail'!$F45,'2.Pro Plan'!$U:$U,'Color detail'!AF$3))</f>
        <v>2</v>
      </c>
      <c r="AG45" s="25">
        <f>+IF(AG$3=0,0,COUNTIFS('2.Pro Plan'!$K:$K,'Color detail'!$E45,'2.Pro Plan'!$N:$N,'Color detail'!$F45,'2.Pro Plan'!$U:$U,'Color detail'!AG$3))</f>
        <v>1</v>
      </c>
      <c r="AH45" s="25">
        <f>+IF(AH$3=0,0,COUNTIFS('2.Pro Plan'!$K:$K,'Color detail'!$E45,'2.Pro Plan'!$N:$N,'Color detail'!$F45,'2.Pro Plan'!$U:$U,'Color detail'!AH$3))</f>
        <v>2</v>
      </c>
      <c r="AI45" s="25">
        <f>+IF(AI$3=0,0,COUNTIFS('2.Pro Plan'!$K:$K,'Color detail'!$E45,'2.Pro Plan'!$N:$N,'Color detail'!$F45,'2.Pro Plan'!$U:$U,'Color detail'!AI$3))</f>
        <v>2</v>
      </c>
      <c r="AJ45" s="25">
        <f>+IF(AJ$3=0,0,COUNTIFS('2.Pro Plan'!$K:$K,'Color detail'!$E45,'2.Pro Plan'!$N:$N,'Color detail'!$F45,'2.Pro Plan'!$U:$U,'Color detail'!AJ$3))</f>
        <v>2</v>
      </c>
      <c r="AK45" s="25">
        <f>+IF(AK$3=0,0,COUNTIFS('2.Pro Plan'!$K:$K,'Color detail'!$E45,'2.Pro Plan'!$N:$N,'Color detail'!$F45,'2.Pro Plan'!$U:$U,'Color detail'!AK$3))</f>
        <v>2</v>
      </c>
      <c r="AL45" s="25">
        <f>+IF(AL$3=0,0,COUNTIFS('2.Pro Plan'!$K:$K,'Color detail'!$E45,'2.Pro Plan'!$N:$N,'Color detail'!$F45,'2.Pro Plan'!$U:$U,'Color detail'!AL$3))</f>
        <v>0</v>
      </c>
      <c r="AM45" s="25">
        <f>+IF(AM$3=0,0,COUNTIFS('2.Pro Plan'!$K:$K,'Color detail'!$E45,'2.Pro Plan'!$N:$N,'Color detail'!$F45,'2.Pro Plan'!$U:$U,'Color detail'!AM$3))</f>
        <v>0</v>
      </c>
      <c r="AN45" s="25">
        <f>+IF(AN$3=0,0,COUNTIFS('2.Pro Plan'!$K:$K,'Color detail'!$E45,'2.Pro Plan'!$N:$N,'Color detail'!$F45,'2.Pro Plan'!$U:$U,'Color detail'!AN$3))</f>
        <v>0</v>
      </c>
      <c r="AO45" s="25">
        <f>+IF(AO$3=0,0,COUNTIFS('2.Pro Plan'!$K:$K,'Color detail'!$E45,'2.Pro Plan'!$N:$N,'Color detail'!$F45,'2.Pro Plan'!$U:$U,'Color detail'!AO$3))</f>
        <v>0</v>
      </c>
      <c r="AP45" s="25">
        <f>+IF(AP$3=0,0,COUNTIFS('2.Pro Plan'!$K:$K,'Color detail'!$E45,'2.Pro Plan'!$N:$N,'Color detail'!$F45,'2.Pro Plan'!$U:$U,'Color detail'!AP$3))</f>
        <v>0</v>
      </c>
      <c r="AQ45" s="25">
        <f>+IF(AQ$3=0,0,COUNTIFS('2.Pro Plan'!$K:$K,'Color detail'!$E45,'2.Pro Plan'!$N:$N,'Color detail'!$F45,'2.Pro Plan'!$U:$U,'Color detail'!AQ$3))</f>
        <v>0</v>
      </c>
      <c r="AR45" s="25">
        <f>+IF(AR$3=0,0,COUNTIFS('2.Pro Plan'!$K:$K,'Color detail'!$E45,'2.Pro Plan'!$N:$N,'Color detail'!$F45,'2.Pro Plan'!$U:$U,'Color detail'!AR$3))</f>
        <v>0</v>
      </c>
      <c r="AS45" s="25">
        <f t="shared" si="5"/>
        <v>50</v>
      </c>
    </row>
    <row r="46" spans="2:45">
      <c r="B46" s="25">
        <f t="shared" si="2"/>
        <v>40</v>
      </c>
      <c r="C46" s="25" t="str">
        <f t="shared" si="3"/>
        <v>MY1D6</v>
      </c>
      <c r="E46" s="25" t="str">
        <v>MY</v>
      </c>
      <c r="F46" s="25" t="str">
        <v>1D6</v>
      </c>
      <c r="H46" s="25">
        <f t="shared" si="6"/>
        <v>10</v>
      </c>
      <c r="I46" s="25">
        <f>+IF(C46=0,0,SUMIF('Color FC'!$F:$F,'Color detail'!$C46,'Color FC'!H:H))</f>
        <v>29</v>
      </c>
      <c r="J46" s="25">
        <f>+IF(E46=0,0,SUMIF('Color FC'!$F:$F,'Color detail'!$C46,'Color FC'!I:I))</f>
        <v>10</v>
      </c>
      <c r="K46" s="25">
        <f>+IF(F46=0,0,SUMIF('Color FC'!$F:$F,'Color detail'!$C46,'Color FC'!J:J))</f>
        <v>9</v>
      </c>
      <c r="M46" s="267"/>
      <c r="N46" s="267"/>
      <c r="O46" s="147">
        <f t="shared" si="4"/>
        <v>0</v>
      </c>
      <c r="Q46" s="25">
        <f>+IF(Q$3=0,0,COUNTIFS('2.Pro Plan'!$K:$K,'Color detail'!$E46,'2.Pro Plan'!$N:$N,'Color detail'!$F46,'2.Pro Plan'!$U:$U,'Color detail'!Q$3))</f>
        <v>0</v>
      </c>
      <c r="R46" s="25">
        <f>+IF(R$3=0,0,COUNTIFS('2.Pro Plan'!$K:$K,'Color detail'!$E46,'2.Pro Plan'!$N:$N,'Color detail'!$F46,'2.Pro Plan'!$U:$U,'Color detail'!R$3))</f>
        <v>0</v>
      </c>
      <c r="S46" s="25">
        <f>+IF(S$3=0,0,COUNTIFS('2.Pro Plan'!$K:$K,'Color detail'!$E46,'2.Pro Plan'!$N:$N,'Color detail'!$F46,'2.Pro Plan'!$U:$U,'Color detail'!S$3))</f>
        <v>1</v>
      </c>
      <c r="T46" s="25">
        <f>+IF(T$3=0,0,COUNTIFS('2.Pro Plan'!$K:$K,'Color detail'!$E46,'2.Pro Plan'!$N:$N,'Color detail'!$F46,'2.Pro Plan'!$U:$U,'Color detail'!T$3))</f>
        <v>1</v>
      </c>
      <c r="U46" s="25">
        <f>+IF(U$3=0,0,COUNTIFS('2.Pro Plan'!$K:$K,'Color detail'!$E46,'2.Pro Plan'!$N:$N,'Color detail'!$F46,'2.Pro Plan'!$U:$U,'Color detail'!U$3))</f>
        <v>0</v>
      </c>
      <c r="V46" s="25">
        <f>+IF(V$3=0,0,COUNTIFS('2.Pro Plan'!$K:$K,'Color detail'!$E46,'2.Pro Plan'!$N:$N,'Color detail'!$F46,'2.Pro Plan'!$U:$U,'Color detail'!V$3))</f>
        <v>2</v>
      </c>
      <c r="W46" s="25">
        <f>+IF(W$3=0,0,COUNTIFS('2.Pro Plan'!$K:$K,'Color detail'!$E46,'2.Pro Plan'!$N:$N,'Color detail'!$F46,'2.Pro Plan'!$U:$U,'Color detail'!W$3))</f>
        <v>0</v>
      </c>
      <c r="X46" s="25">
        <f>+IF(X$3=0,0,COUNTIFS('2.Pro Plan'!$K:$K,'Color detail'!$E46,'2.Pro Plan'!$N:$N,'Color detail'!$F46,'2.Pro Plan'!$U:$U,'Color detail'!X$3))</f>
        <v>1</v>
      </c>
      <c r="Y46" s="25">
        <f>+IF(Y$3=0,0,COUNTIFS('2.Pro Plan'!$K:$K,'Color detail'!$E46,'2.Pro Plan'!$N:$N,'Color detail'!$F46,'2.Pro Plan'!$U:$U,'Color detail'!Y$3))</f>
        <v>0</v>
      </c>
      <c r="Z46" s="25">
        <f>+IF(Z$3=0,0,COUNTIFS('2.Pro Plan'!$K:$K,'Color detail'!$E46,'2.Pro Plan'!$N:$N,'Color detail'!$F46,'2.Pro Plan'!$U:$U,'Color detail'!Z$3))</f>
        <v>1</v>
      </c>
      <c r="AA46" s="25">
        <f>+IF(AA$3=0,0,COUNTIFS('2.Pro Plan'!$K:$K,'Color detail'!$E46,'2.Pro Plan'!$N:$N,'Color detail'!$F46,'2.Pro Plan'!$U:$U,'Color detail'!AA$3))</f>
        <v>1</v>
      </c>
      <c r="AB46" s="25">
        <f>+IF(AB$3=0,0,COUNTIFS('2.Pro Plan'!$K:$K,'Color detail'!$E46,'2.Pro Plan'!$N:$N,'Color detail'!$F46,'2.Pro Plan'!$U:$U,'Color detail'!AB$3))</f>
        <v>1</v>
      </c>
      <c r="AC46" s="25">
        <f>+IF(AC$3=0,0,COUNTIFS('2.Pro Plan'!$K:$K,'Color detail'!$E46,'2.Pro Plan'!$N:$N,'Color detail'!$F46,'2.Pro Plan'!$U:$U,'Color detail'!AC$3))</f>
        <v>0</v>
      </c>
      <c r="AD46" s="25">
        <f>+IF(AD$3=0,0,COUNTIFS('2.Pro Plan'!$K:$K,'Color detail'!$E46,'2.Pro Plan'!$N:$N,'Color detail'!$F46,'2.Pro Plan'!$U:$U,'Color detail'!AD$3))</f>
        <v>0</v>
      </c>
      <c r="AE46" s="25">
        <f>+IF(AE$3=0,0,COUNTIFS('2.Pro Plan'!$K:$K,'Color detail'!$E46,'2.Pro Plan'!$N:$N,'Color detail'!$F46,'2.Pro Plan'!$U:$U,'Color detail'!AE$3))</f>
        <v>2</v>
      </c>
      <c r="AF46" s="25">
        <f>+IF(AF$3=0,0,COUNTIFS('2.Pro Plan'!$K:$K,'Color detail'!$E46,'2.Pro Plan'!$N:$N,'Color detail'!$F46,'2.Pro Plan'!$U:$U,'Color detail'!AF$3))</f>
        <v>0</v>
      </c>
      <c r="AG46" s="25">
        <f>+IF(AG$3=0,0,COUNTIFS('2.Pro Plan'!$K:$K,'Color detail'!$E46,'2.Pro Plan'!$N:$N,'Color detail'!$F46,'2.Pro Plan'!$U:$U,'Color detail'!AG$3))</f>
        <v>0</v>
      </c>
      <c r="AH46" s="25">
        <f>+IF(AH$3=0,0,COUNTIFS('2.Pro Plan'!$K:$K,'Color detail'!$E46,'2.Pro Plan'!$N:$N,'Color detail'!$F46,'2.Pro Plan'!$U:$U,'Color detail'!AH$3))</f>
        <v>0</v>
      </c>
      <c r="AI46" s="25">
        <f>+IF(AI$3=0,0,COUNTIFS('2.Pro Plan'!$K:$K,'Color detail'!$E46,'2.Pro Plan'!$N:$N,'Color detail'!$F46,'2.Pro Plan'!$U:$U,'Color detail'!AI$3))</f>
        <v>0</v>
      </c>
      <c r="AJ46" s="25">
        <f>+IF(AJ$3=0,0,COUNTIFS('2.Pro Plan'!$K:$K,'Color detail'!$E46,'2.Pro Plan'!$N:$N,'Color detail'!$F46,'2.Pro Plan'!$U:$U,'Color detail'!AJ$3))</f>
        <v>0</v>
      </c>
      <c r="AK46" s="25">
        <f>+IF(AK$3=0,0,COUNTIFS('2.Pro Plan'!$K:$K,'Color detail'!$E46,'2.Pro Plan'!$N:$N,'Color detail'!$F46,'2.Pro Plan'!$U:$U,'Color detail'!AK$3))</f>
        <v>0</v>
      </c>
      <c r="AL46" s="25">
        <f>+IF(AL$3=0,0,COUNTIFS('2.Pro Plan'!$K:$K,'Color detail'!$E46,'2.Pro Plan'!$N:$N,'Color detail'!$F46,'2.Pro Plan'!$U:$U,'Color detail'!AL$3))</f>
        <v>0</v>
      </c>
      <c r="AM46" s="25">
        <f>+IF(AM$3=0,0,COUNTIFS('2.Pro Plan'!$K:$K,'Color detail'!$E46,'2.Pro Plan'!$N:$N,'Color detail'!$F46,'2.Pro Plan'!$U:$U,'Color detail'!AM$3))</f>
        <v>0</v>
      </c>
      <c r="AN46" s="25">
        <f>+IF(AN$3=0,0,COUNTIFS('2.Pro Plan'!$K:$K,'Color detail'!$E46,'2.Pro Plan'!$N:$N,'Color detail'!$F46,'2.Pro Plan'!$U:$U,'Color detail'!AN$3))</f>
        <v>0</v>
      </c>
      <c r="AO46" s="25">
        <f>+IF(AO$3=0,0,COUNTIFS('2.Pro Plan'!$K:$K,'Color detail'!$E46,'2.Pro Plan'!$N:$N,'Color detail'!$F46,'2.Pro Plan'!$U:$U,'Color detail'!AO$3))</f>
        <v>0</v>
      </c>
      <c r="AP46" s="25">
        <f>+IF(AP$3=0,0,COUNTIFS('2.Pro Plan'!$K:$K,'Color detail'!$E46,'2.Pro Plan'!$N:$N,'Color detail'!$F46,'2.Pro Plan'!$U:$U,'Color detail'!AP$3))</f>
        <v>0</v>
      </c>
      <c r="AQ46" s="25">
        <f>+IF(AQ$3=0,0,COUNTIFS('2.Pro Plan'!$K:$K,'Color detail'!$E46,'2.Pro Plan'!$N:$N,'Color detail'!$F46,'2.Pro Plan'!$U:$U,'Color detail'!AQ$3))</f>
        <v>0</v>
      </c>
      <c r="AR46" s="25">
        <f>+IF(AR$3=0,0,COUNTIFS('2.Pro Plan'!$K:$K,'Color detail'!$E46,'2.Pro Plan'!$N:$N,'Color detail'!$F46,'2.Pro Plan'!$U:$U,'Color detail'!AR$3))</f>
        <v>0</v>
      </c>
      <c r="AS46" s="25">
        <f t="shared" si="5"/>
        <v>10</v>
      </c>
    </row>
    <row r="47" spans="2:45">
      <c r="B47" s="25">
        <f t="shared" si="2"/>
        <v>41</v>
      </c>
      <c r="C47" s="25" t="str">
        <f t="shared" si="3"/>
        <v>MY3R3</v>
      </c>
      <c r="E47" s="25" t="str">
        <v>MY</v>
      </c>
      <c r="F47" s="25" t="str">
        <v>3R3</v>
      </c>
      <c r="H47" s="25">
        <f t="shared" si="6"/>
        <v>23</v>
      </c>
      <c r="I47" s="25">
        <f>+IF(C47=0,0,SUMIF('Color FC'!$F:$F,'Color detail'!$C47,'Color FC'!H:H))</f>
        <v>43</v>
      </c>
      <c r="J47" s="25">
        <f>+IF(E47=0,0,SUMIF('Color FC'!$F:$F,'Color detail'!$C47,'Color FC'!I:I))</f>
        <v>22</v>
      </c>
      <c r="K47" s="25">
        <f>+IF(F47=0,0,SUMIF('Color FC'!$F:$F,'Color detail'!$C47,'Color FC'!J:J))</f>
        <v>21</v>
      </c>
      <c r="M47" s="267"/>
      <c r="N47" s="267"/>
      <c r="O47" s="147">
        <f t="shared" si="4"/>
        <v>0</v>
      </c>
      <c r="Q47" s="25">
        <f>+IF(Q$3=0,0,COUNTIFS('2.Pro Plan'!$K:$K,'Color detail'!$E47,'2.Pro Plan'!$N:$N,'Color detail'!$F47,'2.Pro Plan'!$U:$U,'Color detail'!Q$3))</f>
        <v>0</v>
      </c>
      <c r="R47" s="25">
        <f>+IF(R$3=0,0,COUNTIFS('2.Pro Plan'!$K:$K,'Color detail'!$E47,'2.Pro Plan'!$N:$N,'Color detail'!$F47,'2.Pro Plan'!$U:$U,'Color detail'!R$3))</f>
        <v>2</v>
      </c>
      <c r="S47" s="25">
        <f>+IF(S$3=0,0,COUNTIFS('2.Pro Plan'!$K:$K,'Color detail'!$E47,'2.Pro Plan'!$N:$N,'Color detail'!$F47,'2.Pro Plan'!$U:$U,'Color detail'!S$3))</f>
        <v>0</v>
      </c>
      <c r="T47" s="25">
        <f>+IF(T$3=0,0,COUNTIFS('2.Pro Plan'!$K:$K,'Color detail'!$E47,'2.Pro Plan'!$N:$N,'Color detail'!$F47,'2.Pro Plan'!$U:$U,'Color detail'!T$3))</f>
        <v>2</v>
      </c>
      <c r="U47" s="25">
        <f>+IF(U$3=0,0,COUNTIFS('2.Pro Plan'!$K:$K,'Color detail'!$E47,'2.Pro Plan'!$N:$N,'Color detail'!$F47,'2.Pro Plan'!$U:$U,'Color detail'!U$3))</f>
        <v>1</v>
      </c>
      <c r="V47" s="25">
        <f>+IF(V$3=0,0,COUNTIFS('2.Pro Plan'!$K:$K,'Color detail'!$E47,'2.Pro Plan'!$N:$N,'Color detail'!$F47,'2.Pro Plan'!$U:$U,'Color detail'!V$3))</f>
        <v>1</v>
      </c>
      <c r="W47" s="25">
        <f>+IF(W$3=0,0,COUNTIFS('2.Pro Plan'!$K:$K,'Color detail'!$E47,'2.Pro Plan'!$N:$N,'Color detail'!$F47,'2.Pro Plan'!$U:$U,'Color detail'!W$3))</f>
        <v>1</v>
      </c>
      <c r="X47" s="25">
        <f>+IF(X$3=0,0,COUNTIFS('2.Pro Plan'!$K:$K,'Color detail'!$E47,'2.Pro Plan'!$N:$N,'Color detail'!$F47,'2.Pro Plan'!$U:$U,'Color detail'!X$3))</f>
        <v>0</v>
      </c>
      <c r="Y47" s="25">
        <f>+IF(Y$3=0,0,COUNTIFS('2.Pro Plan'!$K:$K,'Color detail'!$E47,'2.Pro Plan'!$N:$N,'Color detail'!$F47,'2.Pro Plan'!$U:$U,'Color detail'!Y$3))</f>
        <v>2</v>
      </c>
      <c r="Z47" s="25">
        <f>+IF(Z$3=0,0,COUNTIFS('2.Pro Plan'!$K:$K,'Color detail'!$E47,'2.Pro Plan'!$N:$N,'Color detail'!$F47,'2.Pro Plan'!$U:$U,'Color detail'!Z$3))</f>
        <v>0</v>
      </c>
      <c r="AA47" s="25">
        <f>+IF(AA$3=0,0,COUNTIFS('2.Pro Plan'!$K:$K,'Color detail'!$E47,'2.Pro Plan'!$N:$N,'Color detail'!$F47,'2.Pro Plan'!$U:$U,'Color detail'!AA$3))</f>
        <v>2</v>
      </c>
      <c r="AB47" s="25">
        <f>+IF(AB$3=0,0,COUNTIFS('2.Pro Plan'!$K:$K,'Color detail'!$E47,'2.Pro Plan'!$N:$N,'Color detail'!$F47,'2.Pro Plan'!$U:$U,'Color detail'!AB$3))</f>
        <v>3</v>
      </c>
      <c r="AC47" s="25">
        <f>+IF(AC$3=0,0,COUNTIFS('2.Pro Plan'!$K:$K,'Color detail'!$E47,'2.Pro Plan'!$N:$N,'Color detail'!$F47,'2.Pro Plan'!$U:$U,'Color detail'!AC$3))</f>
        <v>0</v>
      </c>
      <c r="AD47" s="25">
        <f>+IF(AD$3=0,0,COUNTIFS('2.Pro Plan'!$K:$K,'Color detail'!$E47,'2.Pro Plan'!$N:$N,'Color detail'!$F47,'2.Pro Plan'!$U:$U,'Color detail'!AD$3))</f>
        <v>1</v>
      </c>
      <c r="AE47" s="25">
        <f>+IF(AE$3=0,0,COUNTIFS('2.Pro Plan'!$K:$K,'Color detail'!$E47,'2.Pro Plan'!$N:$N,'Color detail'!$F47,'2.Pro Plan'!$U:$U,'Color detail'!AE$3))</f>
        <v>3</v>
      </c>
      <c r="AF47" s="25">
        <f>+IF(AF$3=0,0,COUNTIFS('2.Pro Plan'!$K:$K,'Color detail'!$E47,'2.Pro Plan'!$N:$N,'Color detail'!$F47,'2.Pro Plan'!$U:$U,'Color detail'!AF$3))</f>
        <v>0</v>
      </c>
      <c r="AG47" s="25">
        <f>+IF(AG$3=0,0,COUNTIFS('2.Pro Plan'!$K:$K,'Color detail'!$E47,'2.Pro Plan'!$N:$N,'Color detail'!$F47,'2.Pro Plan'!$U:$U,'Color detail'!AG$3))</f>
        <v>0</v>
      </c>
      <c r="AH47" s="25">
        <f>+IF(AH$3=0,0,COUNTIFS('2.Pro Plan'!$K:$K,'Color detail'!$E47,'2.Pro Plan'!$N:$N,'Color detail'!$F47,'2.Pro Plan'!$U:$U,'Color detail'!AH$3))</f>
        <v>1</v>
      </c>
      <c r="AI47" s="25">
        <f>+IF(AI$3=0,0,COUNTIFS('2.Pro Plan'!$K:$K,'Color detail'!$E47,'2.Pro Plan'!$N:$N,'Color detail'!$F47,'2.Pro Plan'!$U:$U,'Color detail'!AI$3))</f>
        <v>2</v>
      </c>
      <c r="AJ47" s="25">
        <f>+IF(AJ$3=0,0,COUNTIFS('2.Pro Plan'!$K:$K,'Color detail'!$E47,'2.Pro Plan'!$N:$N,'Color detail'!$F47,'2.Pro Plan'!$U:$U,'Color detail'!AJ$3))</f>
        <v>1</v>
      </c>
      <c r="AK47" s="25">
        <f>+IF(AK$3=0,0,COUNTIFS('2.Pro Plan'!$K:$K,'Color detail'!$E47,'2.Pro Plan'!$N:$N,'Color detail'!$F47,'2.Pro Plan'!$U:$U,'Color detail'!AK$3))</f>
        <v>1</v>
      </c>
      <c r="AL47" s="25">
        <f>+IF(AL$3=0,0,COUNTIFS('2.Pro Plan'!$K:$K,'Color detail'!$E47,'2.Pro Plan'!$N:$N,'Color detail'!$F47,'2.Pro Plan'!$U:$U,'Color detail'!AL$3))</f>
        <v>0</v>
      </c>
      <c r="AM47" s="25">
        <f>+IF(AM$3=0,0,COUNTIFS('2.Pro Plan'!$K:$K,'Color detail'!$E47,'2.Pro Plan'!$N:$N,'Color detail'!$F47,'2.Pro Plan'!$U:$U,'Color detail'!AM$3))</f>
        <v>0</v>
      </c>
      <c r="AN47" s="25">
        <f>+IF(AN$3=0,0,COUNTIFS('2.Pro Plan'!$K:$K,'Color detail'!$E47,'2.Pro Plan'!$N:$N,'Color detail'!$F47,'2.Pro Plan'!$U:$U,'Color detail'!AN$3))</f>
        <v>0</v>
      </c>
      <c r="AO47" s="25">
        <f>+IF(AO$3=0,0,COUNTIFS('2.Pro Plan'!$K:$K,'Color detail'!$E47,'2.Pro Plan'!$N:$N,'Color detail'!$F47,'2.Pro Plan'!$U:$U,'Color detail'!AO$3))</f>
        <v>0</v>
      </c>
      <c r="AP47" s="25">
        <f>+IF(AP$3=0,0,COUNTIFS('2.Pro Plan'!$K:$K,'Color detail'!$E47,'2.Pro Plan'!$N:$N,'Color detail'!$F47,'2.Pro Plan'!$U:$U,'Color detail'!AP$3))</f>
        <v>0</v>
      </c>
      <c r="AQ47" s="25">
        <f>+IF(AQ$3=0,0,COUNTIFS('2.Pro Plan'!$K:$K,'Color detail'!$E47,'2.Pro Plan'!$N:$N,'Color detail'!$F47,'2.Pro Plan'!$U:$U,'Color detail'!AQ$3))</f>
        <v>0</v>
      </c>
      <c r="AR47" s="25">
        <f>+IF(AR$3=0,0,COUNTIFS('2.Pro Plan'!$K:$K,'Color detail'!$E47,'2.Pro Plan'!$N:$N,'Color detail'!$F47,'2.Pro Plan'!$U:$U,'Color detail'!AR$3))</f>
        <v>0</v>
      </c>
      <c r="AS47" s="25">
        <f t="shared" si="5"/>
        <v>23</v>
      </c>
    </row>
    <row r="48" spans="2:45">
      <c r="B48" s="25">
        <f t="shared" si="2"/>
        <v>42</v>
      </c>
      <c r="C48" s="25" t="str">
        <f t="shared" si="3"/>
        <v>MX218</v>
      </c>
      <c r="E48" s="25" t="str">
        <v>MX</v>
      </c>
      <c r="F48" s="25">
        <v>218</v>
      </c>
      <c r="H48" s="25">
        <f t="shared" si="6"/>
        <v>112</v>
      </c>
      <c r="I48" s="25">
        <f>+IF(C48=0,0,SUMIF('Color FC'!$F:$F,'Color detail'!$C48,'Color FC'!H:H))</f>
        <v>150</v>
      </c>
      <c r="J48" s="25">
        <f>+IF(E48=0,0,SUMIF('Color FC'!$F:$F,'Color detail'!$C48,'Color FC'!I:I))</f>
        <v>107</v>
      </c>
      <c r="K48" s="25">
        <f>+IF(F48=0,0,SUMIF('Color FC'!$F:$F,'Color detail'!$C48,'Color FC'!J:J))</f>
        <v>105</v>
      </c>
      <c r="M48" s="267"/>
      <c r="N48" s="267"/>
      <c r="O48" s="147">
        <f t="shared" si="4"/>
        <v>0</v>
      </c>
      <c r="Q48" s="25">
        <f>+IF(Q$3=0,0,COUNTIFS('2.Pro Plan'!$K:$K,'Color detail'!$E48,'2.Pro Plan'!$N:$N,'Color detail'!$F48,'2.Pro Plan'!$U:$U,'Color detail'!Q$3))</f>
        <v>0</v>
      </c>
      <c r="R48" s="25">
        <f>+IF(R$3=0,0,COUNTIFS('2.Pro Plan'!$K:$K,'Color detail'!$E48,'2.Pro Plan'!$N:$N,'Color detail'!$F48,'2.Pro Plan'!$U:$U,'Color detail'!R$3))</f>
        <v>5</v>
      </c>
      <c r="S48" s="25">
        <f>+IF(S$3=0,0,COUNTIFS('2.Pro Plan'!$K:$K,'Color detail'!$E48,'2.Pro Plan'!$N:$N,'Color detail'!$F48,'2.Pro Plan'!$U:$U,'Color detail'!S$3))</f>
        <v>2</v>
      </c>
      <c r="T48" s="25">
        <f>+IF(T$3=0,0,COUNTIFS('2.Pro Plan'!$K:$K,'Color detail'!$E48,'2.Pro Plan'!$N:$N,'Color detail'!$F48,'2.Pro Plan'!$U:$U,'Color detail'!T$3))</f>
        <v>3</v>
      </c>
      <c r="U48" s="25">
        <f>+IF(U$3=0,0,COUNTIFS('2.Pro Plan'!$K:$K,'Color detail'!$E48,'2.Pro Plan'!$N:$N,'Color detail'!$F48,'2.Pro Plan'!$U:$U,'Color detail'!U$3))</f>
        <v>4</v>
      </c>
      <c r="V48" s="25">
        <f>+IF(V$3=0,0,COUNTIFS('2.Pro Plan'!$K:$K,'Color detail'!$E48,'2.Pro Plan'!$N:$N,'Color detail'!$F48,'2.Pro Plan'!$U:$U,'Color detail'!V$3))</f>
        <v>3</v>
      </c>
      <c r="W48" s="25">
        <f>+IF(W$3=0,0,COUNTIFS('2.Pro Plan'!$K:$K,'Color detail'!$E48,'2.Pro Plan'!$N:$N,'Color detail'!$F48,'2.Pro Plan'!$U:$U,'Color detail'!W$3))</f>
        <v>6</v>
      </c>
      <c r="X48" s="25">
        <f>+IF(X$3=0,0,COUNTIFS('2.Pro Plan'!$K:$K,'Color detail'!$E48,'2.Pro Plan'!$N:$N,'Color detail'!$F48,'2.Pro Plan'!$U:$U,'Color detail'!X$3))</f>
        <v>4</v>
      </c>
      <c r="Y48" s="25">
        <f>+IF(Y$3=0,0,COUNTIFS('2.Pro Plan'!$K:$K,'Color detail'!$E48,'2.Pro Plan'!$N:$N,'Color detail'!$F48,'2.Pro Plan'!$U:$U,'Color detail'!Y$3))</f>
        <v>7</v>
      </c>
      <c r="Z48" s="25">
        <f>+IF(Z$3=0,0,COUNTIFS('2.Pro Plan'!$K:$K,'Color detail'!$E48,'2.Pro Plan'!$N:$N,'Color detail'!$F48,'2.Pro Plan'!$U:$U,'Color detail'!Z$3))</f>
        <v>12</v>
      </c>
      <c r="AA48" s="25">
        <f>+IF(AA$3=0,0,COUNTIFS('2.Pro Plan'!$K:$K,'Color detail'!$E48,'2.Pro Plan'!$N:$N,'Color detail'!$F48,'2.Pro Plan'!$U:$U,'Color detail'!AA$3))</f>
        <v>9</v>
      </c>
      <c r="AB48" s="25">
        <f>+IF(AB$3=0,0,COUNTIFS('2.Pro Plan'!$K:$K,'Color detail'!$E48,'2.Pro Plan'!$N:$N,'Color detail'!$F48,'2.Pro Plan'!$U:$U,'Color detail'!AB$3))</f>
        <v>11</v>
      </c>
      <c r="AC48" s="25">
        <f>+IF(AC$3=0,0,COUNTIFS('2.Pro Plan'!$K:$K,'Color detail'!$E48,'2.Pro Plan'!$N:$N,'Color detail'!$F48,'2.Pro Plan'!$U:$U,'Color detail'!AC$3))</f>
        <v>3</v>
      </c>
      <c r="AD48" s="25">
        <f>+IF(AD$3=0,0,COUNTIFS('2.Pro Plan'!$K:$K,'Color detail'!$E48,'2.Pro Plan'!$N:$N,'Color detail'!$F48,'2.Pro Plan'!$U:$U,'Color detail'!AD$3))</f>
        <v>10</v>
      </c>
      <c r="AE48" s="25">
        <f>+IF(AE$3=0,0,COUNTIFS('2.Pro Plan'!$K:$K,'Color detail'!$E48,'2.Pro Plan'!$N:$N,'Color detail'!$F48,'2.Pro Plan'!$U:$U,'Color detail'!AE$3))</f>
        <v>7</v>
      </c>
      <c r="AF48" s="25">
        <f>+IF(AF$3=0,0,COUNTIFS('2.Pro Plan'!$K:$K,'Color detail'!$E48,'2.Pro Plan'!$N:$N,'Color detail'!$F48,'2.Pro Plan'!$U:$U,'Color detail'!AF$3))</f>
        <v>5</v>
      </c>
      <c r="AG48" s="25">
        <f>+IF(AG$3=0,0,COUNTIFS('2.Pro Plan'!$K:$K,'Color detail'!$E48,'2.Pro Plan'!$N:$N,'Color detail'!$F48,'2.Pro Plan'!$U:$U,'Color detail'!AG$3))</f>
        <v>4</v>
      </c>
      <c r="AH48" s="25">
        <f>+IF(AH$3=0,0,COUNTIFS('2.Pro Plan'!$K:$K,'Color detail'!$E48,'2.Pro Plan'!$N:$N,'Color detail'!$F48,'2.Pro Plan'!$U:$U,'Color detail'!AH$3))</f>
        <v>5</v>
      </c>
      <c r="AI48" s="25">
        <f>+IF(AI$3=0,0,COUNTIFS('2.Pro Plan'!$K:$K,'Color detail'!$E48,'2.Pro Plan'!$N:$N,'Color detail'!$F48,'2.Pro Plan'!$U:$U,'Color detail'!AI$3))</f>
        <v>4</v>
      </c>
      <c r="AJ48" s="25">
        <f>+IF(AJ$3=0,0,COUNTIFS('2.Pro Plan'!$K:$K,'Color detail'!$E48,'2.Pro Plan'!$N:$N,'Color detail'!$F48,'2.Pro Plan'!$U:$U,'Color detail'!AJ$3))</f>
        <v>4</v>
      </c>
      <c r="AK48" s="25">
        <f>+IF(AK$3=0,0,COUNTIFS('2.Pro Plan'!$K:$K,'Color detail'!$E48,'2.Pro Plan'!$N:$N,'Color detail'!$F48,'2.Pro Plan'!$U:$U,'Color detail'!AK$3))</f>
        <v>4</v>
      </c>
      <c r="AL48" s="25">
        <f>+IF(AL$3=0,0,COUNTIFS('2.Pro Plan'!$K:$K,'Color detail'!$E48,'2.Pro Plan'!$N:$N,'Color detail'!$F48,'2.Pro Plan'!$U:$U,'Color detail'!AL$3))</f>
        <v>0</v>
      </c>
      <c r="AM48" s="25">
        <f>+IF(AM$3=0,0,COUNTIFS('2.Pro Plan'!$K:$K,'Color detail'!$E48,'2.Pro Plan'!$N:$N,'Color detail'!$F48,'2.Pro Plan'!$U:$U,'Color detail'!AM$3))</f>
        <v>0</v>
      </c>
      <c r="AN48" s="25">
        <f>+IF(AN$3=0,0,COUNTIFS('2.Pro Plan'!$K:$K,'Color detail'!$E48,'2.Pro Plan'!$N:$N,'Color detail'!$F48,'2.Pro Plan'!$U:$U,'Color detail'!AN$3))</f>
        <v>0</v>
      </c>
      <c r="AO48" s="25">
        <f>+IF(AO$3=0,0,COUNTIFS('2.Pro Plan'!$K:$K,'Color detail'!$E48,'2.Pro Plan'!$N:$N,'Color detail'!$F48,'2.Pro Plan'!$U:$U,'Color detail'!AO$3))</f>
        <v>0</v>
      </c>
      <c r="AP48" s="25">
        <f>+IF(AP$3=0,0,COUNTIFS('2.Pro Plan'!$K:$K,'Color detail'!$E48,'2.Pro Plan'!$N:$N,'Color detail'!$F48,'2.Pro Plan'!$U:$U,'Color detail'!AP$3))</f>
        <v>0</v>
      </c>
      <c r="AQ48" s="25">
        <f>+IF(AQ$3=0,0,COUNTIFS('2.Pro Plan'!$K:$K,'Color detail'!$E48,'2.Pro Plan'!$N:$N,'Color detail'!$F48,'2.Pro Plan'!$U:$U,'Color detail'!AQ$3))</f>
        <v>0</v>
      </c>
      <c r="AR48" s="25">
        <f>+IF(AR$3=0,0,COUNTIFS('2.Pro Plan'!$K:$K,'Color detail'!$E48,'2.Pro Plan'!$N:$N,'Color detail'!$F48,'2.Pro Plan'!$U:$U,'Color detail'!AR$3))</f>
        <v>0</v>
      </c>
      <c r="AS48" s="25">
        <f t="shared" si="5"/>
        <v>112</v>
      </c>
    </row>
    <row r="49" spans="2:45">
      <c r="B49" s="25">
        <f t="shared" si="2"/>
        <v>43</v>
      </c>
      <c r="C49" s="25" t="str">
        <f t="shared" si="3"/>
        <v>MX4R0</v>
      </c>
      <c r="E49" s="25" t="str">
        <v>MX</v>
      </c>
      <c r="F49" s="25" t="str">
        <v>4R0</v>
      </c>
      <c r="H49" s="25">
        <f t="shared" si="6"/>
        <v>193</v>
      </c>
      <c r="I49" s="25">
        <f>+IF(C49=0,0,SUMIF('Color FC'!$F:$F,'Color detail'!$C49,'Color FC'!H:H))</f>
        <v>187</v>
      </c>
      <c r="J49" s="25">
        <f>+IF(E49=0,0,SUMIF('Color FC'!$F:$F,'Color detail'!$C49,'Color FC'!I:I))</f>
        <v>183</v>
      </c>
      <c r="K49" s="25">
        <f>+IF(F49=0,0,SUMIF('Color FC'!$F:$F,'Color detail'!$C49,'Color FC'!J:J))</f>
        <v>179</v>
      </c>
      <c r="M49" s="267"/>
      <c r="N49" s="267"/>
      <c r="O49" s="147">
        <f t="shared" si="4"/>
        <v>0</v>
      </c>
      <c r="Q49" s="25">
        <f>+IF(Q$3=0,0,COUNTIFS('2.Pro Plan'!$K:$K,'Color detail'!$E49,'2.Pro Plan'!$N:$N,'Color detail'!$F49,'2.Pro Plan'!$U:$U,'Color detail'!Q$3))</f>
        <v>7</v>
      </c>
      <c r="R49" s="25">
        <f>+IF(R$3=0,0,COUNTIFS('2.Pro Plan'!$K:$K,'Color detail'!$E49,'2.Pro Plan'!$N:$N,'Color detail'!$F49,'2.Pro Plan'!$U:$U,'Color detail'!R$3))</f>
        <v>10</v>
      </c>
      <c r="S49" s="25">
        <f>+IF(S$3=0,0,COUNTIFS('2.Pro Plan'!$K:$K,'Color detail'!$E49,'2.Pro Plan'!$N:$N,'Color detail'!$F49,'2.Pro Plan'!$U:$U,'Color detail'!S$3))</f>
        <v>6</v>
      </c>
      <c r="T49" s="25">
        <f>+IF(T$3=0,0,COUNTIFS('2.Pro Plan'!$K:$K,'Color detail'!$E49,'2.Pro Plan'!$N:$N,'Color detail'!$F49,'2.Pro Plan'!$U:$U,'Color detail'!T$3))</f>
        <v>5</v>
      </c>
      <c r="U49" s="25">
        <f>+IF(U$3=0,0,COUNTIFS('2.Pro Plan'!$K:$K,'Color detail'!$E49,'2.Pro Plan'!$N:$N,'Color detail'!$F49,'2.Pro Plan'!$U:$U,'Color detail'!U$3))</f>
        <v>13</v>
      </c>
      <c r="V49" s="25">
        <f>+IF(V$3=0,0,COUNTIFS('2.Pro Plan'!$K:$K,'Color detail'!$E49,'2.Pro Plan'!$N:$N,'Color detail'!$F49,'2.Pro Plan'!$U:$U,'Color detail'!V$3))</f>
        <v>8</v>
      </c>
      <c r="W49" s="25">
        <f>+IF(W$3=0,0,COUNTIFS('2.Pro Plan'!$K:$K,'Color detail'!$E49,'2.Pro Plan'!$N:$N,'Color detail'!$F49,'2.Pro Plan'!$U:$U,'Color detail'!W$3))</f>
        <v>13</v>
      </c>
      <c r="X49" s="25">
        <f>+IF(X$3=0,0,COUNTIFS('2.Pro Plan'!$K:$K,'Color detail'!$E49,'2.Pro Plan'!$N:$N,'Color detail'!$F49,'2.Pro Plan'!$U:$U,'Color detail'!X$3))</f>
        <v>10</v>
      </c>
      <c r="Y49" s="25">
        <f>+IF(Y$3=0,0,COUNTIFS('2.Pro Plan'!$K:$K,'Color detail'!$E49,'2.Pro Plan'!$N:$N,'Color detail'!$F49,'2.Pro Plan'!$U:$U,'Color detail'!Y$3))</f>
        <v>18</v>
      </c>
      <c r="Z49" s="25">
        <f>+IF(Z$3=0,0,COUNTIFS('2.Pro Plan'!$K:$K,'Color detail'!$E49,'2.Pro Plan'!$N:$N,'Color detail'!$F49,'2.Pro Plan'!$U:$U,'Color detail'!Z$3))</f>
        <v>9</v>
      </c>
      <c r="AA49" s="25">
        <f>+IF(AA$3=0,0,COUNTIFS('2.Pro Plan'!$K:$K,'Color detail'!$E49,'2.Pro Plan'!$N:$N,'Color detail'!$F49,'2.Pro Plan'!$U:$U,'Color detail'!AA$3))</f>
        <v>18</v>
      </c>
      <c r="AB49" s="25">
        <f>+IF(AB$3=0,0,COUNTIFS('2.Pro Plan'!$K:$K,'Color detail'!$E49,'2.Pro Plan'!$N:$N,'Color detail'!$F49,'2.Pro Plan'!$U:$U,'Color detail'!AB$3))</f>
        <v>8</v>
      </c>
      <c r="AC49" s="25">
        <f>+IF(AC$3=0,0,COUNTIFS('2.Pro Plan'!$K:$K,'Color detail'!$E49,'2.Pro Plan'!$N:$N,'Color detail'!$F49,'2.Pro Plan'!$U:$U,'Color detail'!AC$3))</f>
        <v>11</v>
      </c>
      <c r="AD49" s="25">
        <f>+IF(AD$3=0,0,COUNTIFS('2.Pro Plan'!$K:$K,'Color detail'!$E49,'2.Pro Plan'!$N:$N,'Color detail'!$F49,'2.Pro Plan'!$U:$U,'Color detail'!AD$3))</f>
        <v>18</v>
      </c>
      <c r="AE49" s="25">
        <f>+IF(AE$3=0,0,COUNTIFS('2.Pro Plan'!$K:$K,'Color detail'!$E49,'2.Pro Plan'!$N:$N,'Color detail'!$F49,'2.Pro Plan'!$U:$U,'Color detail'!AE$3))</f>
        <v>7</v>
      </c>
      <c r="AF49" s="25">
        <f>+IF(AF$3=0,0,COUNTIFS('2.Pro Plan'!$K:$K,'Color detail'!$E49,'2.Pro Plan'!$N:$N,'Color detail'!$F49,'2.Pro Plan'!$U:$U,'Color detail'!AF$3))</f>
        <v>5</v>
      </c>
      <c r="AG49" s="25">
        <f>+IF(AG$3=0,0,COUNTIFS('2.Pro Plan'!$K:$K,'Color detail'!$E49,'2.Pro Plan'!$N:$N,'Color detail'!$F49,'2.Pro Plan'!$U:$U,'Color detail'!AG$3))</f>
        <v>6</v>
      </c>
      <c r="AH49" s="25">
        <f>+IF(AH$3=0,0,COUNTIFS('2.Pro Plan'!$K:$K,'Color detail'!$E49,'2.Pro Plan'!$N:$N,'Color detail'!$F49,'2.Pro Plan'!$U:$U,'Color detail'!AH$3))</f>
        <v>5</v>
      </c>
      <c r="AI49" s="25">
        <f>+IF(AI$3=0,0,COUNTIFS('2.Pro Plan'!$K:$K,'Color detail'!$E49,'2.Pro Plan'!$N:$N,'Color detail'!$F49,'2.Pro Plan'!$U:$U,'Color detail'!AI$3))</f>
        <v>5</v>
      </c>
      <c r="AJ49" s="25">
        <f>+IF(AJ$3=0,0,COUNTIFS('2.Pro Plan'!$K:$K,'Color detail'!$E49,'2.Pro Plan'!$N:$N,'Color detail'!$F49,'2.Pro Plan'!$U:$U,'Color detail'!AJ$3))</f>
        <v>5</v>
      </c>
      <c r="AK49" s="25">
        <f>+IF(AK$3=0,0,COUNTIFS('2.Pro Plan'!$K:$K,'Color detail'!$E49,'2.Pro Plan'!$N:$N,'Color detail'!$F49,'2.Pro Plan'!$U:$U,'Color detail'!AK$3))</f>
        <v>6</v>
      </c>
      <c r="AL49" s="25">
        <f>+IF(AL$3=0,0,COUNTIFS('2.Pro Plan'!$K:$K,'Color detail'!$E49,'2.Pro Plan'!$N:$N,'Color detail'!$F49,'2.Pro Plan'!$U:$U,'Color detail'!AL$3))</f>
        <v>0</v>
      </c>
      <c r="AM49" s="25">
        <f>+IF(AM$3=0,0,COUNTIFS('2.Pro Plan'!$K:$K,'Color detail'!$E49,'2.Pro Plan'!$N:$N,'Color detail'!$F49,'2.Pro Plan'!$U:$U,'Color detail'!AM$3))</f>
        <v>0</v>
      </c>
      <c r="AN49" s="25">
        <f>+IF(AN$3=0,0,COUNTIFS('2.Pro Plan'!$K:$K,'Color detail'!$E49,'2.Pro Plan'!$N:$N,'Color detail'!$F49,'2.Pro Plan'!$U:$U,'Color detail'!AN$3))</f>
        <v>0</v>
      </c>
      <c r="AO49" s="25">
        <f>+IF(AO$3=0,0,COUNTIFS('2.Pro Plan'!$K:$K,'Color detail'!$E49,'2.Pro Plan'!$N:$N,'Color detail'!$F49,'2.Pro Plan'!$U:$U,'Color detail'!AO$3))</f>
        <v>0</v>
      </c>
      <c r="AP49" s="25">
        <f>+IF(AP$3=0,0,COUNTIFS('2.Pro Plan'!$K:$K,'Color detail'!$E49,'2.Pro Plan'!$N:$N,'Color detail'!$F49,'2.Pro Plan'!$U:$U,'Color detail'!AP$3))</f>
        <v>0</v>
      </c>
      <c r="AQ49" s="25">
        <f>+IF(AQ$3=0,0,COUNTIFS('2.Pro Plan'!$K:$K,'Color detail'!$E49,'2.Pro Plan'!$N:$N,'Color detail'!$F49,'2.Pro Plan'!$U:$U,'Color detail'!AQ$3))</f>
        <v>0</v>
      </c>
      <c r="AR49" s="25">
        <f>+IF(AR$3=0,0,COUNTIFS('2.Pro Plan'!$K:$K,'Color detail'!$E49,'2.Pro Plan'!$N:$N,'Color detail'!$F49,'2.Pro Plan'!$U:$U,'Color detail'!AR$3))</f>
        <v>0</v>
      </c>
      <c r="AS49" s="25">
        <f t="shared" si="5"/>
        <v>193</v>
      </c>
    </row>
    <row r="50" spans="2:45">
      <c r="B50" s="25">
        <f t="shared" si="2"/>
        <v>44</v>
      </c>
      <c r="C50" s="25" t="str">
        <f t="shared" si="3"/>
        <v>MX089</v>
      </c>
      <c r="E50" s="25" t="str">
        <v>MX</v>
      </c>
      <c r="F50" s="25" t="str">
        <v>089</v>
      </c>
      <c r="H50" s="25">
        <f t="shared" si="6"/>
        <v>168</v>
      </c>
      <c r="I50" s="25">
        <f>+IF(C50=0,0,SUMIF('Color FC'!$F:$F,'Color detail'!$C50,'Color FC'!H:H))</f>
        <v>202</v>
      </c>
      <c r="J50" s="25">
        <f>+IF(E50=0,0,SUMIF('Color FC'!$F:$F,'Color detail'!$C50,'Color FC'!I:I))</f>
        <v>196</v>
      </c>
      <c r="K50" s="25">
        <f>+IF(F50=0,0,SUMIF('Color FC'!$F:$F,'Color detail'!$C50,'Color FC'!J:J))</f>
        <v>193</v>
      </c>
      <c r="M50" s="267"/>
      <c r="N50" s="267"/>
      <c r="O50" s="147">
        <f t="shared" si="4"/>
        <v>0</v>
      </c>
      <c r="Q50" s="25">
        <f>+IF(Q$3=0,0,COUNTIFS('2.Pro Plan'!$K:$K,'Color detail'!$E50,'2.Pro Plan'!$N:$N,'Color detail'!$F50,'2.Pro Plan'!$U:$U,'Color detail'!Q$3))</f>
        <v>9</v>
      </c>
      <c r="R50" s="25">
        <f>+IF(R$3=0,0,COUNTIFS('2.Pro Plan'!$K:$K,'Color detail'!$E50,'2.Pro Plan'!$N:$N,'Color detail'!$F50,'2.Pro Plan'!$U:$U,'Color detail'!R$3))</f>
        <v>6</v>
      </c>
      <c r="S50" s="25">
        <f>+IF(S$3=0,0,COUNTIFS('2.Pro Plan'!$K:$K,'Color detail'!$E50,'2.Pro Plan'!$N:$N,'Color detail'!$F50,'2.Pro Plan'!$U:$U,'Color detail'!S$3))</f>
        <v>9</v>
      </c>
      <c r="T50" s="25">
        <f>+IF(T$3=0,0,COUNTIFS('2.Pro Plan'!$K:$K,'Color detail'!$E50,'2.Pro Plan'!$N:$N,'Color detail'!$F50,'2.Pro Plan'!$U:$U,'Color detail'!T$3))</f>
        <v>13</v>
      </c>
      <c r="U50" s="25">
        <f>+IF(U$3=0,0,COUNTIFS('2.Pro Plan'!$K:$K,'Color detail'!$E50,'2.Pro Plan'!$N:$N,'Color detail'!$F50,'2.Pro Plan'!$U:$U,'Color detail'!U$3))</f>
        <v>8</v>
      </c>
      <c r="V50" s="25">
        <f>+IF(V$3=0,0,COUNTIFS('2.Pro Plan'!$K:$K,'Color detail'!$E50,'2.Pro Plan'!$N:$N,'Color detail'!$F50,'2.Pro Plan'!$U:$U,'Color detail'!V$3))</f>
        <v>9</v>
      </c>
      <c r="W50" s="25">
        <f>+IF(W$3=0,0,COUNTIFS('2.Pro Plan'!$K:$K,'Color detail'!$E50,'2.Pro Plan'!$N:$N,'Color detail'!$F50,'2.Pro Plan'!$U:$U,'Color detail'!W$3))</f>
        <v>4</v>
      </c>
      <c r="X50" s="25">
        <f>+IF(X$3=0,0,COUNTIFS('2.Pro Plan'!$K:$K,'Color detail'!$E50,'2.Pro Plan'!$N:$N,'Color detail'!$F50,'2.Pro Plan'!$U:$U,'Color detail'!X$3))</f>
        <v>12</v>
      </c>
      <c r="Y50" s="25">
        <f>+IF(Y$3=0,0,COUNTIFS('2.Pro Plan'!$K:$K,'Color detail'!$E50,'2.Pro Plan'!$N:$N,'Color detail'!$F50,'2.Pro Plan'!$U:$U,'Color detail'!Y$3))</f>
        <v>9</v>
      </c>
      <c r="Z50" s="25">
        <f>+IF(Z$3=0,0,COUNTIFS('2.Pro Plan'!$K:$K,'Color detail'!$E50,'2.Pro Plan'!$N:$N,'Color detail'!$F50,'2.Pro Plan'!$U:$U,'Color detail'!Z$3))</f>
        <v>6</v>
      </c>
      <c r="AA50" s="25">
        <f>+IF(AA$3=0,0,COUNTIFS('2.Pro Plan'!$K:$K,'Color detail'!$E50,'2.Pro Plan'!$N:$N,'Color detail'!$F50,'2.Pro Plan'!$U:$U,'Color detail'!AA$3))</f>
        <v>9</v>
      </c>
      <c r="AB50" s="25">
        <f>+IF(AB$3=0,0,COUNTIFS('2.Pro Plan'!$K:$K,'Color detail'!$E50,'2.Pro Plan'!$N:$N,'Color detail'!$F50,'2.Pro Plan'!$U:$U,'Color detail'!AB$3))</f>
        <v>10</v>
      </c>
      <c r="AC50" s="25">
        <f>+IF(AC$3=0,0,COUNTIFS('2.Pro Plan'!$K:$K,'Color detail'!$E50,'2.Pro Plan'!$N:$N,'Color detail'!$F50,'2.Pro Plan'!$U:$U,'Color detail'!AC$3))</f>
        <v>13</v>
      </c>
      <c r="AD50" s="25">
        <f>+IF(AD$3=0,0,COUNTIFS('2.Pro Plan'!$K:$K,'Color detail'!$E50,'2.Pro Plan'!$N:$N,'Color detail'!$F50,'2.Pro Plan'!$U:$U,'Color detail'!AD$3))</f>
        <v>7</v>
      </c>
      <c r="AE50" s="25">
        <f>+IF(AE$3=0,0,COUNTIFS('2.Pro Plan'!$K:$K,'Color detail'!$E50,'2.Pro Plan'!$N:$N,'Color detail'!$F50,'2.Pro Plan'!$U:$U,'Color detail'!AE$3))</f>
        <v>5</v>
      </c>
      <c r="AF50" s="25">
        <f>+IF(AF$3=0,0,COUNTIFS('2.Pro Plan'!$K:$K,'Color detail'!$E50,'2.Pro Plan'!$N:$N,'Color detail'!$F50,'2.Pro Plan'!$U:$U,'Color detail'!AF$3))</f>
        <v>6</v>
      </c>
      <c r="AG50" s="25">
        <f>+IF(AG$3=0,0,COUNTIFS('2.Pro Plan'!$K:$K,'Color detail'!$E50,'2.Pro Plan'!$N:$N,'Color detail'!$F50,'2.Pro Plan'!$U:$U,'Color detail'!AG$3))</f>
        <v>6</v>
      </c>
      <c r="AH50" s="25">
        <f>+IF(AH$3=0,0,COUNTIFS('2.Pro Plan'!$K:$K,'Color detail'!$E50,'2.Pro Plan'!$N:$N,'Color detail'!$F50,'2.Pro Plan'!$U:$U,'Color detail'!AH$3))</f>
        <v>7</v>
      </c>
      <c r="AI50" s="25">
        <f>+IF(AI$3=0,0,COUNTIFS('2.Pro Plan'!$K:$K,'Color detail'!$E50,'2.Pro Plan'!$N:$N,'Color detail'!$F50,'2.Pro Plan'!$U:$U,'Color detail'!AI$3))</f>
        <v>7</v>
      </c>
      <c r="AJ50" s="25">
        <f>+IF(AJ$3=0,0,COUNTIFS('2.Pro Plan'!$K:$K,'Color detail'!$E50,'2.Pro Plan'!$N:$N,'Color detail'!$F50,'2.Pro Plan'!$U:$U,'Color detail'!AJ$3))</f>
        <v>7</v>
      </c>
      <c r="AK50" s="25">
        <f>+IF(AK$3=0,0,COUNTIFS('2.Pro Plan'!$K:$K,'Color detail'!$E50,'2.Pro Plan'!$N:$N,'Color detail'!$F50,'2.Pro Plan'!$U:$U,'Color detail'!AK$3))</f>
        <v>6</v>
      </c>
      <c r="AL50" s="25">
        <f>+IF(AL$3=0,0,COUNTIFS('2.Pro Plan'!$K:$K,'Color detail'!$E50,'2.Pro Plan'!$N:$N,'Color detail'!$F50,'2.Pro Plan'!$U:$U,'Color detail'!AL$3))</f>
        <v>0</v>
      </c>
      <c r="AM50" s="25">
        <f>+IF(AM$3=0,0,COUNTIFS('2.Pro Plan'!$K:$K,'Color detail'!$E50,'2.Pro Plan'!$N:$N,'Color detail'!$F50,'2.Pro Plan'!$U:$U,'Color detail'!AM$3))</f>
        <v>0</v>
      </c>
      <c r="AN50" s="25">
        <f>+IF(AN$3=0,0,COUNTIFS('2.Pro Plan'!$K:$K,'Color detail'!$E50,'2.Pro Plan'!$N:$N,'Color detail'!$F50,'2.Pro Plan'!$U:$U,'Color detail'!AN$3))</f>
        <v>0</v>
      </c>
      <c r="AO50" s="25">
        <f>+IF(AO$3=0,0,COUNTIFS('2.Pro Plan'!$K:$K,'Color detail'!$E50,'2.Pro Plan'!$N:$N,'Color detail'!$F50,'2.Pro Plan'!$U:$U,'Color detail'!AO$3))</f>
        <v>0</v>
      </c>
      <c r="AP50" s="25">
        <f>+IF(AP$3=0,0,COUNTIFS('2.Pro Plan'!$K:$K,'Color detail'!$E50,'2.Pro Plan'!$N:$N,'Color detail'!$F50,'2.Pro Plan'!$U:$U,'Color detail'!AP$3))</f>
        <v>0</v>
      </c>
      <c r="AQ50" s="25">
        <f>+IF(AQ$3=0,0,COUNTIFS('2.Pro Plan'!$K:$K,'Color detail'!$E50,'2.Pro Plan'!$N:$N,'Color detail'!$F50,'2.Pro Plan'!$U:$U,'Color detail'!AQ$3))</f>
        <v>0</v>
      </c>
      <c r="AR50" s="25">
        <f>+IF(AR$3=0,0,COUNTIFS('2.Pro Plan'!$K:$K,'Color detail'!$E50,'2.Pro Plan'!$N:$N,'Color detail'!$F50,'2.Pro Plan'!$U:$U,'Color detail'!AR$3))</f>
        <v>0</v>
      </c>
      <c r="AS50" s="25">
        <f t="shared" si="5"/>
        <v>168</v>
      </c>
    </row>
    <row r="51" spans="2:45">
      <c r="B51" s="25">
        <f t="shared" si="2"/>
        <v>45</v>
      </c>
      <c r="C51" s="25" t="str">
        <f t="shared" si="3"/>
        <v>MX040</v>
      </c>
      <c r="E51" s="25" t="str">
        <v>MX</v>
      </c>
      <c r="F51" s="25" t="str">
        <v>040</v>
      </c>
      <c r="H51" s="25">
        <f t="shared" si="6"/>
        <v>56</v>
      </c>
      <c r="I51" s="25">
        <f>+IF(C51=0,0,SUMIF('Color FC'!$F:$F,'Color detail'!$C51,'Color FC'!H:H))</f>
        <v>58</v>
      </c>
      <c r="J51" s="25">
        <f>+IF(E51=0,0,SUMIF('Color FC'!$F:$F,'Color detail'!$C51,'Color FC'!I:I))</f>
        <v>53</v>
      </c>
      <c r="K51" s="25">
        <f>+IF(F51=0,0,SUMIF('Color FC'!$F:$F,'Color detail'!$C51,'Color FC'!J:J))</f>
        <v>53</v>
      </c>
      <c r="M51" s="267"/>
      <c r="N51" s="267"/>
      <c r="O51" s="147">
        <f t="shared" si="4"/>
        <v>0</v>
      </c>
      <c r="Q51" s="25">
        <f>+IF(Q$3=0,0,COUNTIFS('2.Pro Plan'!$K:$K,'Color detail'!$E51,'2.Pro Plan'!$N:$N,'Color detail'!$F51,'2.Pro Plan'!$U:$U,'Color detail'!Q$3))</f>
        <v>2</v>
      </c>
      <c r="R51" s="25">
        <f>+IF(R$3=0,0,COUNTIFS('2.Pro Plan'!$K:$K,'Color detail'!$E51,'2.Pro Plan'!$N:$N,'Color detail'!$F51,'2.Pro Plan'!$U:$U,'Color detail'!R$3))</f>
        <v>3</v>
      </c>
      <c r="S51" s="25">
        <f>+IF(S$3=0,0,COUNTIFS('2.Pro Plan'!$K:$K,'Color detail'!$E51,'2.Pro Plan'!$N:$N,'Color detail'!$F51,'2.Pro Plan'!$U:$U,'Color detail'!S$3))</f>
        <v>2</v>
      </c>
      <c r="T51" s="25">
        <f>+IF(T$3=0,0,COUNTIFS('2.Pro Plan'!$K:$K,'Color detail'!$E51,'2.Pro Plan'!$N:$N,'Color detail'!$F51,'2.Pro Plan'!$U:$U,'Color detail'!T$3))</f>
        <v>3</v>
      </c>
      <c r="U51" s="25">
        <f>+IF(U$3=0,0,COUNTIFS('2.Pro Plan'!$K:$K,'Color detail'!$E51,'2.Pro Plan'!$N:$N,'Color detail'!$F51,'2.Pro Plan'!$U:$U,'Color detail'!U$3))</f>
        <v>1</v>
      </c>
      <c r="V51" s="25">
        <f>+IF(V$3=0,0,COUNTIFS('2.Pro Plan'!$K:$K,'Color detail'!$E51,'2.Pro Plan'!$N:$N,'Color detail'!$F51,'2.Pro Plan'!$U:$U,'Color detail'!V$3))</f>
        <v>6</v>
      </c>
      <c r="W51" s="25">
        <f>+IF(W$3=0,0,COUNTIFS('2.Pro Plan'!$K:$K,'Color detail'!$E51,'2.Pro Plan'!$N:$N,'Color detail'!$F51,'2.Pro Plan'!$U:$U,'Color detail'!W$3))</f>
        <v>2</v>
      </c>
      <c r="X51" s="25">
        <f>+IF(X$3=0,0,COUNTIFS('2.Pro Plan'!$K:$K,'Color detail'!$E51,'2.Pro Plan'!$N:$N,'Color detail'!$F51,'2.Pro Plan'!$U:$U,'Color detail'!X$3))</f>
        <v>5</v>
      </c>
      <c r="Y51" s="25">
        <f>+IF(Y$3=0,0,COUNTIFS('2.Pro Plan'!$K:$K,'Color detail'!$E51,'2.Pro Plan'!$N:$N,'Color detail'!$F51,'2.Pro Plan'!$U:$U,'Color detail'!Y$3))</f>
        <v>3</v>
      </c>
      <c r="Z51" s="25">
        <f>+IF(Z$3=0,0,COUNTIFS('2.Pro Plan'!$K:$K,'Color detail'!$E51,'2.Pro Plan'!$N:$N,'Color detail'!$F51,'2.Pro Plan'!$U:$U,'Color detail'!Z$3))</f>
        <v>2</v>
      </c>
      <c r="AA51" s="25">
        <f>+IF(AA$3=0,0,COUNTIFS('2.Pro Plan'!$K:$K,'Color detail'!$E51,'2.Pro Plan'!$N:$N,'Color detail'!$F51,'2.Pro Plan'!$U:$U,'Color detail'!AA$3))</f>
        <v>3</v>
      </c>
      <c r="AB51" s="25">
        <f>+IF(AB$3=0,0,COUNTIFS('2.Pro Plan'!$K:$K,'Color detail'!$E51,'2.Pro Plan'!$N:$N,'Color detail'!$F51,'2.Pro Plan'!$U:$U,'Color detail'!AB$3))</f>
        <v>6</v>
      </c>
      <c r="AC51" s="25">
        <f>+IF(AC$3=0,0,COUNTIFS('2.Pro Plan'!$K:$K,'Color detail'!$E51,'2.Pro Plan'!$N:$N,'Color detail'!$F51,'2.Pro Plan'!$U:$U,'Color detail'!AC$3))</f>
        <v>3</v>
      </c>
      <c r="AD51" s="25">
        <f>+IF(AD$3=0,0,COUNTIFS('2.Pro Plan'!$K:$K,'Color detail'!$E51,'2.Pro Plan'!$N:$N,'Color detail'!$F51,'2.Pro Plan'!$U:$U,'Color detail'!AD$3))</f>
        <v>1</v>
      </c>
      <c r="AE51" s="25">
        <f>+IF(AE$3=0,0,COUNTIFS('2.Pro Plan'!$K:$K,'Color detail'!$E51,'2.Pro Plan'!$N:$N,'Color detail'!$F51,'2.Pro Plan'!$U:$U,'Color detail'!AE$3))</f>
        <v>2</v>
      </c>
      <c r="AF51" s="25">
        <f>+IF(AF$3=0,0,COUNTIFS('2.Pro Plan'!$K:$K,'Color detail'!$E51,'2.Pro Plan'!$N:$N,'Color detail'!$F51,'2.Pro Plan'!$U:$U,'Color detail'!AF$3))</f>
        <v>2</v>
      </c>
      <c r="AG51" s="25">
        <f>+IF(AG$3=0,0,COUNTIFS('2.Pro Plan'!$K:$K,'Color detail'!$E51,'2.Pro Plan'!$N:$N,'Color detail'!$F51,'2.Pro Plan'!$U:$U,'Color detail'!AG$3))</f>
        <v>1</v>
      </c>
      <c r="AH51" s="25">
        <f>+IF(AH$3=0,0,COUNTIFS('2.Pro Plan'!$K:$K,'Color detail'!$E51,'2.Pro Plan'!$N:$N,'Color detail'!$F51,'2.Pro Plan'!$U:$U,'Color detail'!AH$3))</f>
        <v>3</v>
      </c>
      <c r="AI51" s="25">
        <f>+IF(AI$3=0,0,COUNTIFS('2.Pro Plan'!$K:$K,'Color detail'!$E51,'2.Pro Plan'!$N:$N,'Color detail'!$F51,'2.Pro Plan'!$U:$U,'Color detail'!AI$3))</f>
        <v>2</v>
      </c>
      <c r="AJ51" s="25">
        <f>+IF(AJ$3=0,0,COUNTIFS('2.Pro Plan'!$K:$K,'Color detail'!$E51,'2.Pro Plan'!$N:$N,'Color detail'!$F51,'2.Pro Plan'!$U:$U,'Color detail'!AJ$3))</f>
        <v>2</v>
      </c>
      <c r="AK51" s="25">
        <f>+IF(AK$3=0,0,COUNTIFS('2.Pro Plan'!$K:$K,'Color detail'!$E51,'2.Pro Plan'!$N:$N,'Color detail'!$F51,'2.Pro Plan'!$U:$U,'Color detail'!AK$3))</f>
        <v>2</v>
      </c>
      <c r="AL51" s="25">
        <f>+IF(AL$3=0,0,COUNTIFS('2.Pro Plan'!$K:$K,'Color detail'!$E51,'2.Pro Plan'!$N:$N,'Color detail'!$F51,'2.Pro Plan'!$U:$U,'Color detail'!AL$3))</f>
        <v>0</v>
      </c>
      <c r="AM51" s="25">
        <f>+IF(AM$3=0,0,COUNTIFS('2.Pro Plan'!$K:$K,'Color detail'!$E51,'2.Pro Plan'!$N:$N,'Color detail'!$F51,'2.Pro Plan'!$U:$U,'Color detail'!AM$3))</f>
        <v>0</v>
      </c>
      <c r="AN51" s="25">
        <f>+IF(AN$3=0,0,COUNTIFS('2.Pro Plan'!$K:$K,'Color detail'!$E51,'2.Pro Plan'!$N:$N,'Color detail'!$F51,'2.Pro Plan'!$U:$U,'Color detail'!AN$3))</f>
        <v>0</v>
      </c>
      <c r="AO51" s="25">
        <f>+IF(AO$3=0,0,COUNTIFS('2.Pro Plan'!$K:$K,'Color detail'!$E51,'2.Pro Plan'!$N:$N,'Color detail'!$F51,'2.Pro Plan'!$U:$U,'Color detail'!AO$3))</f>
        <v>0</v>
      </c>
      <c r="AP51" s="25">
        <f>+IF(AP$3=0,0,COUNTIFS('2.Pro Plan'!$K:$K,'Color detail'!$E51,'2.Pro Plan'!$N:$N,'Color detail'!$F51,'2.Pro Plan'!$U:$U,'Color detail'!AP$3))</f>
        <v>0</v>
      </c>
      <c r="AQ51" s="25">
        <f>+IF(AQ$3=0,0,COUNTIFS('2.Pro Plan'!$K:$K,'Color detail'!$E51,'2.Pro Plan'!$N:$N,'Color detail'!$F51,'2.Pro Plan'!$U:$U,'Color detail'!AQ$3))</f>
        <v>0</v>
      </c>
      <c r="AR51" s="25">
        <f>+IF(AR$3=0,0,COUNTIFS('2.Pro Plan'!$K:$K,'Color detail'!$E51,'2.Pro Plan'!$N:$N,'Color detail'!$F51,'2.Pro Plan'!$U:$U,'Color detail'!AR$3))</f>
        <v>0</v>
      </c>
      <c r="AS51" s="25">
        <f t="shared" si="5"/>
        <v>56</v>
      </c>
    </row>
    <row r="52" spans="2:45">
      <c r="B52" s="25">
        <f t="shared" si="2"/>
        <v>46</v>
      </c>
      <c r="C52" s="25" t="str">
        <f t="shared" si="3"/>
        <v>MX1D6</v>
      </c>
      <c r="E52" s="25" t="str">
        <v>MX</v>
      </c>
      <c r="F52" s="25" t="str">
        <v>1D6</v>
      </c>
      <c r="H52" s="25">
        <f t="shared" si="6"/>
        <v>23</v>
      </c>
      <c r="I52" s="25">
        <f>+IF(C52=0,0,SUMIF('Color FC'!$F:$F,'Color detail'!$C52,'Color FC'!H:H))</f>
        <v>22</v>
      </c>
      <c r="J52" s="25">
        <f>+IF(E52=0,0,SUMIF('Color FC'!$F:$F,'Color detail'!$C52,'Color FC'!I:I))</f>
        <v>21</v>
      </c>
      <c r="K52" s="25">
        <f>+IF(F52=0,0,SUMIF('Color FC'!$F:$F,'Color detail'!$C52,'Color FC'!J:J))</f>
        <v>21</v>
      </c>
      <c r="M52" s="267"/>
      <c r="N52" s="267"/>
      <c r="O52" s="147">
        <f t="shared" si="4"/>
        <v>0</v>
      </c>
      <c r="Q52" s="25">
        <f>+IF(Q$3=0,0,COUNTIFS('2.Pro Plan'!$K:$K,'Color detail'!$E52,'2.Pro Plan'!$N:$N,'Color detail'!$F52,'2.Pro Plan'!$U:$U,'Color detail'!Q$3))</f>
        <v>0</v>
      </c>
      <c r="R52" s="25">
        <f>+IF(R$3=0,0,COUNTIFS('2.Pro Plan'!$K:$K,'Color detail'!$E52,'2.Pro Plan'!$N:$N,'Color detail'!$F52,'2.Pro Plan'!$U:$U,'Color detail'!R$3))</f>
        <v>1</v>
      </c>
      <c r="S52" s="25">
        <f>+IF(S$3=0,0,COUNTIFS('2.Pro Plan'!$K:$K,'Color detail'!$E52,'2.Pro Plan'!$N:$N,'Color detail'!$F52,'2.Pro Plan'!$U:$U,'Color detail'!S$3))</f>
        <v>2</v>
      </c>
      <c r="T52" s="25">
        <f>+IF(T$3=0,0,COUNTIFS('2.Pro Plan'!$K:$K,'Color detail'!$E52,'2.Pro Plan'!$N:$N,'Color detail'!$F52,'2.Pro Plan'!$U:$U,'Color detail'!T$3))</f>
        <v>2</v>
      </c>
      <c r="U52" s="25">
        <f>+IF(U$3=0,0,COUNTIFS('2.Pro Plan'!$K:$K,'Color detail'!$E52,'2.Pro Plan'!$N:$N,'Color detail'!$F52,'2.Pro Plan'!$U:$U,'Color detail'!U$3))</f>
        <v>0</v>
      </c>
      <c r="V52" s="25">
        <f>+IF(V$3=0,0,COUNTIFS('2.Pro Plan'!$K:$K,'Color detail'!$E52,'2.Pro Plan'!$N:$N,'Color detail'!$F52,'2.Pro Plan'!$U:$U,'Color detail'!V$3))</f>
        <v>1</v>
      </c>
      <c r="W52" s="25">
        <f>+IF(W$3=0,0,COUNTIFS('2.Pro Plan'!$K:$K,'Color detail'!$E52,'2.Pro Plan'!$N:$N,'Color detail'!$F52,'2.Pro Plan'!$U:$U,'Color detail'!W$3))</f>
        <v>0</v>
      </c>
      <c r="X52" s="25">
        <f>+IF(X$3=0,0,COUNTIFS('2.Pro Plan'!$K:$K,'Color detail'!$E52,'2.Pro Plan'!$N:$N,'Color detail'!$F52,'2.Pro Plan'!$U:$U,'Color detail'!X$3))</f>
        <v>2</v>
      </c>
      <c r="Y52" s="25">
        <f>+IF(Y$3=0,0,COUNTIFS('2.Pro Plan'!$K:$K,'Color detail'!$E52,'2.Pro Plan'!$N:$N,'Color detail'!$F52,'2.Pro Plan'!$U:$U,'Color detail'!Y$3))</f>
        <v>1</v>
      </c>
      <c r="Z52" s="25">
        <f>+IF(Z$3=0,0,COUNTIFS('2.Pro Plan'!$K:$K,'Color detail'!$E52,'2.Pro Plan'!$N:$N,'Color detail'!$F52,'2.Pro Plan'!$U:$U,'Color detail'!Z$3))</f>
        <v>3</v>
      </c>
      <c r="AA52" s="25">
        <f>+IF(AA$3=0,0,COUNTIFS('2.Pro Plan'!$K:$K,'Color detail'!$E52,'2.Pro Plan'!$N:$N,'Color detail'!$F52,'2.Pro Plan'!$U:$U,'Color detail'!AA$3))</f>
        <v>1</v>
      </c>
      <c r="AB52" s="25">
        <f>+IF(AB$3=0,0,COUNTIFS('2.Pro Plan'!$K:$K,'Color detail'!$E52,'2.Pro Plan'!$N:$N,'Color detail'!$F52,'2.Pro Plan'!$U:$U,'Color detail'!AB$3))</f>
        <v>1</v>
      </c>
      <c r="AC52" s="25">
        <f>+IF(AC$3=0,0,COUNTIFS('2.Pro Plan'!$K:$K,'Color detail'!$E52,'2.Pro Plan'!$N:$N,'Color detail'!$F52,'2.Pro Plan'!$U:$U,'Color detail'!AC$3))</f>
        <v>3</v>
      </c>
      <c r="AD52" s="25">
        <f>+IF(AD$3=0,0,COUNTIFS('2.Pro Plan'!$K:$K,'Color detail'!$E52,'2.Pro Plan'!$N:$N,'Color detail'!$F52,'2.Pro Plan'!$U:$U,'Color detail'!AD$3))</f>
        <v>2</v>
      </c>
      <c r="AE52" s="25">
        <f>+IF(AE$3=0,0,COUNTIFS('2.Pro Plan'!$K:$K,'Color detail'!$E52,'2.Pro Plan'!$N:$N,'Color detail'!$F52,'2.Pro Plan'!$U:$U,'Color detail'!AE$3))</f>
        <v>4</v>
      </c>
      <c r="AF52" s="25">
        <f>+IF(AF$3=0,0,COUNTIFS('2.Pro Plan'!$K:$K,'Color detail'!$E52,'2.Pro Plan'!$N:$N,'Color detail'!$F52,'2.Pro Plan'!$U:$U,'Color detail'!AF$3))</f>
        <v>0</v>
      </c>
      <c r="AG52" s="25">
        <f>+IF(AG$3=0,0,COUNTIFS('2.Pro Plan'!$K:$K,'Color detail'!$E52,'2.Pro Plan'!$N:$N,'Color detail'!$F52,'2.Pro Plan'!$U:$U,'Color detail'!AG$3))</f>
        <v>0</v>
      </c>
      <c r="AH52" s="25">
        <f>+IF(AH$3=0,0,COUNTIFS('2.Pro Plan'!$K:$K,'Color detail'!$E52,'2.Pro Plan'!$N:$N,'Color detail'!$F52,'2.Pro Plan'!$U:$U,'Color detail'!AH$3))</f>
        <v>0</v>
      </c>
      <c r="AI52" s="25">
        <f>+IF(AI$3=0,0,COUNTIFS('2.Pro Plan'!$K:$K,'Color detail'!$E52,'2.Pro Plan'!$N:$N,'Color detail'!$F52,'2.Pro Plan'!$U:$U,'Color detail'!AI$3))</f>
        <v>0</v>
      </c>
      <c r="AJ52" s="25">
        <f>+IF(AJ$3=0,0,COUNTIFS('2.Pro Plan'!$K:$K,'Color detail'!$E52,'2.Pro Plan'!$N:$N,'Color detail'!$F52,'2.Pro Plan'!$U:$U,'Color detail'!AJ$3))</f>
        <v>0</v>
      </c>
      <c r="AK52" s="25">
        <f>+IF(AK$3=0,0,COUNTIFS('2.Pro Plan'!$K:$K,'Color detail'!$E52,'2.Pro Plan'!$N:$N,'Color detail'!$F52,'2.Pro Plan'!$U:$U,'Color detail'!AK$3))</f>
        <v>0</v>
      </c>
      <c r="AL52" s="25">
        <f>+IF(AL$3=0,0,COUNTIFS('2.Pro Plan'!$K:$K,'Color detail'!$E52,'2.Pro Plan'!$N:$N,'Color detail'!$F52,'2.Pro Plan'!$U:$U,'Color detail'!AL$3))</f>
        <v>0</v>
      </c>
      <c r="AM52" s="25">
        <f>+IF(AM$3=0,0,COUNTIFS('2.Pro Plan'!$K:$K,'Color detail'!$E52,'2.Pro Plan'!$N:$N,'Color detail'!$F52,'2.Pro Plan'!$U:$U,'Color detail'!AM$3))</f>
        <v>0</v>
      </c>
      <c r="AN52" s="25">
        <f>+IF(AN$3=0,0,COUNTIFS('2.Pro Plan'!$K:$K,'Color detail'!$E52,'2.Pro Plan'!$N:$N,'Color detail'!$F52,'2.Pro Plan'!$U:$U,'Color detail'!AN$3))</f>
        <v>0</v>
      </c>
      <c r="AO52" s="25">
        <f>+IF(AO$3=0,0,COUNTIFS('2.Pro Plan'!$K:$K,'Color detail'!$E52,'2.Pro Plan'!$N:$N,'Color detail'!$F52,'2.Pro Plan'!$U:$U,'Color detail'!AO$3))</f>
        <v>0</v>
      </c>
      <c r="AP52" s="25">
        <f>+IF(AP$3=0,0,COUNTIFS('2.Pro Plan'!$K:$K,'Color detail'!$E52,'2.Pro Plan'!$N:$N,'Color detail'!$F52,'2.Pro Plan'!$U:$U,'Color detail'!AP$3))</f>
        <v>0</v>
      </c>
      <c r="AQ52" s="25">
        <f>+IF(AQ$3=0,0,COUNTIFS('2.Pro Plan'!$K:$K,'Color detail'!$E52,'2.Pro Plan'!$N:$N,'Color detail'!$F52,'2.Pro Plan'!$U:$U,'Color detail'!AQ$3))</f>
        <v>0</v>
      </c>
      <c r="AR52" s="25">
        <f>+IF(AR$3=0,0,COUNTIFS('2.Pro Plan'!$K:$K,'Color detail'!$E52,'2.Pro Plan'!$N:$N,'Color detail'!$F52,'2.Pro Plan'!$U:$U,'Color detail'!AR$3))</f>
        <v>0</v>
      </c>
      <c r="AS52" s="25">
        <f t="shared" si="5"/>
        <v>23</v>
      </c>
    </row>
    <row r="53" spans="2:45">
      <c r="B53" s="25">
        <f t="shared" si="2"/>
        <v>47</v>
      </c>
      <c r="C53" s="25" t="str">
        <f t="shared" si="3"/>
        <v>MX3R3</v>
      </c>
      <c r="E53" s="25" t="str">
        <v>MX</v>
      </c>
      <c r="F53" s="25" t="str">
        <v>3R3</v>
      </c>
      <c r="H53" s="25">
        <f t="shared" si="6"/>
        <v>82</v>
      </c>
      <c r="I53" s="25">
        <f>+IF(C53=0,0,SUMIF('Color FC'!$F:$F,'Color detail'!$C53,'Color FC'!H:H))</f>
        <v>101</v>
      </c>
      <c r="J53" s="25">
        <f>+IF(E53=0,0,SUMIF('Color FC'!$F:$F,'Color detail'!$C53,'Color FC'!I:I))</f>
        <v>80</v>
      </c>
      <c r="K53" s="25">
        <f>+IF(F53=0,0,SUMIF('Color FC'!$F:$F,'Color detail'!$C53,'Color FC'!J:J))</f>
        <v>79</v>
      </c>
      <c r="M53" s="267"/>
      <c r="N53" s="267"/>
      <c r="O53" s="147">
        <f t="shared" si="4"/>
        <v>0</v>
      </c>
      <c r="Q53" s="25">
        <f>+IF(Q$3=0,0,COUNTIFS('2.Pro Plan'!$K:$K,'Color detail'!$E53,'2.Pro Plan'!$N:$N,'Color detail'!$F53,'2.Pro Plan'!$U:$U,'Color detail'!Q$3))</f>
        <v>1</v>
      </c>
      <c r="R53" s="25">
        <f>+IF(R$3=0,0,COUNTIFS('2.Pro Plan'!$K:$K,'Color detail'!$E53,'2.Pro Plan'!$N:$N,'Color detail'!$F53,'2.Pro Plan'!$U:$U,'Color detail'!R$3))</f>
        <v>4</v>
      </c>
      <c r="S53" s="25">
        <f>+IF(S$3=0,0,COUNTIFS('2.Pro Plan'!$K:$K,'Color detail'!$E53,'2.Pro Plan'!$N:$N,'Color detail'!$F53,'2.Pro Plan'!$U:$U,'Color detail'!S$3))</f>
        <v>2</v>
      </c>
      <c r="T53" s="25">
        <f>+IF(T$3=0,0,COUNTIFS('2.Pro Plan'!$K:$K,'Color detail'!$E53,'2.Pro Plan'!$N:$N,'Color detail'!$F53,'2.Pro Plan'!$U:$U,'Color detail'!T$3))</f>
        <v>5</v>
      </c>
      <c r="U53" s="25">
        <f>+IF(U$3=0,0,COUNTIFS('2.Pro Plan'!$K:$K,'Color detail'!$E53,'2.Pro Plan'!$N:$N,'Color detail'!$F53,'2.Pro Plan'!$U:$U,'Color detail'!U$3))</f>
        <v>5</v>
      </c>
      <c r="V53" s="25">
        <f>+IF(V$3=0,0,COUNTIFS('2.Pro Plan'!$K:$K,'Color detail'!$E53,'2.Pro Plan'!$N:$N,'Color detail'!$F53,'2.Pro Plan'!$U:$U,'Color detail'!V$3))</f>
        <v>5</v>
      </c>
      <c r="W53" s="25">
        <f>+IF(W$3=0,0,COUNTIFS('2.Pro Plan'!$K:$K,'Color detail'!$E53,'2.Pro Plan'!$N:$N,'Color detail'!$F53,'2.Pro Plan'!$U:$U,'Color detail'!W$3))</f>
        <v>7</v>
      </c>
      <c r="X53" s="25">
        <f>+IF(X$3=0,0,COUNTIFS('2.Pro Plan'!$K:$K,'Color detail'!$E53,'2.Pro Plan'!$N:$N,'Color detail'!$F53,'2.Pro Plan'!$U:$U,'Color detail'!X$3))</f>
        <v>5</v>
      </c>
      <c r="Y53" s="25">
        <f>+IF(Y$3=0,0,COUNTIFS('2.Pro Plan'!$K:$K,'Color detail'!$E53,'2.Pro Plan'!$N:$N,'Color detail'!$F53,'2.Pro Plan'!$U:$U,'Color detail'!Y$3))</f>
        <v>3</v>
      </c>
      <c r="Z53" s="25">
        <f>+IF(Z$3=0,0,COUNTIFS('2.Pro Plan'!$K:$K,'Color detail'!$E53,'2.Pro Plan'!$N:$N,'Color detail'!$F53,'2.Pro Plan'!$U:$U,'Color detail'!Z$3))</f>
        <v>4</v>
      </c>
      <c r="AA53" s="25">
        <f>+IF(AA$3=0,0,COUNTIFS('2.Pro Plan'!$K:$K,'Color detail'!$E53,'2.Pro Plan'!$N:$N,'Color detail'!$F53,'2.Pro Plan'!$U:$U,'Color detail'!AA$3))</f>
        <v>3</v>
      </c>
      <c r="AB53" s="25">
        <f>+IF(AB$3=0,0,COUNTIFS('2.Pro Plan'!$K:$K,'Color detail'!$E53,'2.Pro Plan'!$N:$N,'Color detail'!$F53,'2.Pro Plan'!$U:$U,'Color detail'!AB$3))</f>
        <v>6</v>
      </c>
      <c r="AC53" s="25">
        <f>+IF(AC$3=0,0,COUNTIFS('2.Pro Plan'!$K:$K,'Color detail'!$E53,'2.Pro Plan'!$N:$N,'Color detail'!$F53,'2.Pro Plan'!$U:$U,'Color detail'!AC$3))</f>
        <v>5</v>
      </c>
      <c r="AD53" s="25">
        <f>+IF(AD$3=0,0,COUNTIFS('2.Pro Plan'!$K:$K,'Color detail'!$E53,'2.Pro Plan'!$N:$N,'Color detail'!$F53,'2.Pro Plan'!$U:$U,'Color detail'!AD$3))</f>
        <v>5</v>
      </c>
      <c r="AE53" s="25">
        <f>+IF(AE$3=0,0,COUNTIFS('2.Pro Plan'!$K:$K,'Color detail'!$E53,'2.Pro Plan'!$N:$N,'Color detail'!$F53,'2.Pro Plan'!$U:$U,'Color detail'!AE$3))</f>
        <v>3</v>
      </c>
      <c r="AF53" s="25">
        <f>+IF(AF$3=0,0,COUNTIFS('2.Pro Plan'!$K:$K,'Color detail'!$E53,'2.Pro Plan'!$N:$N,'Color detail'!$F53,'2.Pro Plan'!$U:$U,'Color detail'!AF$3))</f>
        <v>3</v>
      </c>
      <c r="AG53" s="25">
        <f>+IF(AG$3=0,0,COUNTIFS('2.Pro Plan'!$K:$K,'Color detail'!$E53,'2.Pro Plan'!$N:$N,'Color detail'!$F53,'2.Pro Plan'!$U:$U,'Color detail'!AG$3))</f>
        <v>4</v>
      </c>
      <c r="AH53" s="25">
        <f>+IF(AH$3=0,0,COUNTIFS('2.Pro Plan'!$K:$K,'Color detail'!$E53,'2.Pro Plan'!$N:$N,'Color detail'!$F53,'2.Pro Plan'!$U:$U,'Color detail'!AH$3))</f>
        <v>2</v>
      </c>
      <c r="AI53" s="25">
        <f>+IF(AI$3=0,0,COUNTIFS('2.Pro Plan'!$K:$K,'Color detail'!$E53,'2.Pro Plan'!$N:$N,'Color detail'!$F53,'2.Pro Plan'!$U:$U,'Color detail'!AI$3))</f>
        <v>4</v>
      </c>
      <c r="AJ53" s="25">
        <f>+IF(AJ$3=0,0,COUNTIFS('2.Pro Plan'!$K:$K,'Color detail'!$E53,'2.Pro Plan'!$N:$N,'Color detail'!$F53,'2.Pro Plan'!$U:$U,'Color detail'!AJ$3))</f>
        <v>3</v>
      </c>
      <c r="AK53" s="25">
        <f>+IF(AK$3=0,0,COUNTIFS('2.Pro Plan'!$K:$K,'Color detail'!$E53,'2.Pro Plan'!$N:$N,'Color detail'!$F53,'2.Pro Plan'!$U:$U,'Color detail'!AK$3))</f>
        <v>3</v>
      </c>
      <c r="AL53" s="25">
        <f>+IF(AL$3=0,0,COUNTIFS('2.Pro Plan'!$K:$K,'Color detail'!$E53,'2.Pro Plan'!$N:$N,'Color detail'!$F53,'2.Pro Plan'!$U:$U,'Color detail'!AL$3))</f>
        <v>0</v>
      </c>
      <c r="AM53" s="25">
        <f>+IF(AM$3=0,0,COUNTIFS('2.Pro Plan'!$K:$K,'Color detail'!$E53,'2.Pro Plan'!$N:$N,'Color detail'!$F53,'2.Pro Plan'!$U:$U,'Color detail'!AM$3))</f>
        <v>0</v>
      </c>
      <c r="AN53" s="25">
        <f>+IF(AN$3=0,0,COUNTIFS('2.Pro Plan'!$K:$K,'Color detail'!$E53,'2.Pro Plan'!$N:$N,'Color detail'!$F53,'2.Pro Plan'!$U:$U,'Color detail'!AN$3))</f>
        <v>0</v>
      </c>
      <c r="AO53" s="25">
        <f>+IF(AO$3=0,0,COUNTIFS('2.Pro Plan'!$K:$K,'Color detail'!$E53,'2.Pro Plan'!$N:$N,'Color detail'!$F53,'2.Pro Plan'!$U:$U,'Color detail'!AO$3))</f>
        <v>0</v>
      </c>
      <c r="AP53" s="25">
        <f>+IF(AP$3=0,0,COUNTIFS('2.Pro Plan'!$K:$K,'Color detail'!$E53,'2.Pro Plan'!$N:$N,'Color detail'!$F53,'2.Pro Plan'!$U:$U,'Color detail'!AP$3))</f>
        <v>0</v>
      </c>
      <c r="AQ53" s="25">
        <f>+IF(AQ$3=0,0,COUNTIFS('2.Pro Plan'!$K:$K,'Color detail'!$E53,'2.Pro Plan'!$N:$N,'Color detail'!$F53,'2.Pro Plan'!$U:$U,'Color detail'!AQ$3))</f>
        <v>0</v>
      </c>
      <c r="AR53" s="25">
        <f>+IF(AR$3=0,0,COUNTIFS('2.Pro Plan'!$K:$K,'Color detail'!$E53,'2.Pro Plan'!$N:$N,'Color detail'!$F53,'2.Pro Plan'!$U:$U,'Color detail'!AR$3))</f>
        <v>0</v>
      </c>
      <c r="AS53" s="25">
        <f t="shared" si="5"/>
        <v>82</v>
      </c>
    </row>
    <row r="54" spans="2:45">
      <c r="B54" s="25">
        <f t="shared" si="2"/>
        <v>48</v>
      </c>
      <c r="C54" s="25" t="str">
        <f t="shared" si="3"/>
        <v>LH089</v>
      </c>
      <c r="E54" s="25" t="str">
        <v>LH</v>
      </c>
      <c r="F54" s="25" t="str">
        <v>089</v>
      </c>
      <c r="H54" s="25">
        <f t="shared" si="6"/>
        <v>223</v>
      </c>
      <c r="I54" s="25">
        <f>+IF(C54=0,0,SUMIF('Color FC'!$F:$F,'Color detail'!$C54,'Color FC'!H:H))</f>
        <v>217</v>
      </c>
      <c r="J54" s="25">
        <f>+IF(E54=0,0,SUMIF('Color FC'!$F:$F,'Color detail'!$C54,'Color FC'!I:I))</f>
        <v>187</v>
      </c>
      <c r="K54" s="25">
        <f>+IF(F54=0,0,SUMIF('Color FC'!$F:$F,'Color detail'!$C54,'Color FC'!J:J))</f>
        <v>348</v>
      </c>
      <c r="M54" s="267"/>
      <c r="N54" s="267"/>
      <c r="O54" s="147">
        <f t="shared" si="4"/>
        <v>0</v>
      </c>
      <c r="Q54" s="25">
        <f>+IF(Q$3=0,0,COUNTIFS('2.Pro Plan'!$K:$K,'Color detail'!$E54,'2.Pro Plan'!$N:$N,'Color detail'!$F54,'2.Pro Plan'!$U:$U,'Color detail'!Q$3))</f>
        <v>18</v>
      </c>
      <c r="R54" s="25">
        <f>+IF(R$3=0,0,COUNTIFS('2.Pro Plan'!$K:$K,'Color detail'!$E54,'2.Pro Plan'!$N:$N,'Color detail'!$F54,'2.Pro Plan'!$U:$U,'Color detail'!R$3))</f>
        <v>22</v>
      </c>
      <c r="S54" s="25">
        <f>+IF(S$3=0,0,COUNTIFS('2.Pro Plan'!$K:$K,'Color detail'!$E54,'2.Pro Plan'!$N:$N,'Color detail'!$F54,'2.Pro Plan'!$U:$U,'Color detail'!S$3))</f>
        <v>7</v>
      </c>
      <c r="T54" s="25">
        <f>+IF(T$3=0,0,COUNTIFS('2.Pro Plan'!$K:$K,'Color detail'!$E54,'2.Pro Plan'!$N:$N,'Color detail'!$F54,'2.Pro Plan'!$U:$U,'Color detail'!T$3))</f>
        <v>12</v>
      </c>
      <c r="U54" s="25">
        <f>+IF(U$3=0,0,COUNTIFS('2.Pro Plan'!$K:$K,'Color detail'!$E54,'2.Pro Plan'!$N:$N,'Color detail'!$F54,'2.Pro Plan'!$U:$U,'Color detail'!U$3))</f>
        <v>10</v>
      </c>
      <c r="V54" s="25">
        <f>+IF(V$3=0,0,COUNTIFS('2.Pro Plan'!$K:$K,'Color detail'!$E54,'2.Pro Plan'!$N:$N,'Color detail'!$F54,'2.Pro Plan'!$U:$U,'Color detail'!V$3))</f>
        <v>12</v>
      </c>
      <c r="W54" s="25">
        <f>+IF(W$3=0,0,COUNTIFS('2.Pro Plan'!$K:$K,'Color detail'!$E54,'2.Pro Plan'!$N:$N,'Color detail'!$F54,'2.Pro Plan'!$U:$U,'Color detail'!W$3))</f>
        <v>10</v>
      </c>
      <c r="X54" s="25">
        <f>+IF(X$3=0,0,COUNTIFS('2.Pro Plan'!$K:$K,'Color detail'!$E54,'2.Pro Plan'!$N:$N,'Color detail'!$F54,'2.Pro Plan'!$U:$U,'Color detail'!X$3))</f>
        <v>9</v>
      </c>
      <c r="Y54" s="25">
        <f>+IF(Y$3=0,0,COUNTIFS('2.Pro Plan'!$K:$K,'Color detail'!$E54,'2.Pro Plan'!$N:$N,'Color detail'!$F54,'2.Pro Plan'!$U:$U,'Color detail'!Y$3))</f>
        <v>15</v>
      </c>
      <c r="Z54" s="25">
        <f>+IF(Z$3=0,0,COUNTIFS('2.Pro Plan'!$K:$K,'Color detail'!$E54,'2.Pro Plan'!$N:$N,'Color detail'!$F54,'2.Pro Plan'!$U:$U,'Color detail'!Z$3))</f>
        <v>9</v>
      </c>
      <c r="AA54" s="25">
        <f>+IF(AA$3=0,0,COUNTIFS('2.Pro Plan'!$K:$K,'Color detail'!$E54,'2.Pro Plan'!$N:$N,'Color detail'!$F54,'2.Pro Plan'!$U:$U,'Color detail'!AA$3))</f>
        <v>10</v>
      </c>
      <c r="AB54" s="25">
        <f>+IF(AB$3=0,0,COUNTIFS('2.Pro Plan'!$K:$K,'Color detail'!$E54,'2.Pro Plan'!$N:$N,'Color detail'!$F54,'2.Pro Plan'!$U:$U,'Color detail'!AB$3))</f>
        <v>15</v>
      </c>
      <c r="AC54" s="25">
        <f>+IF(AC$3=0,0,COUNTIFS('2.Pro Plan'!$K:$K,'Color detail'!$E54,'2.Pro Plan'!$N:$N,'Color detail'!$F54,'2.Pro Plan'!$U:$U,'Color detail'!AC$3))</f>
        <v>19</v>
      </c>
      <c r="AD54" s="25">
        <f>+IF(AD$3=0,0,COUNTIFS('2.Pro Plan'!$K:$K,'Color detail'!$E54,'2.Pro Plan'!$N:$N,'Color detail'!$F54,'2.Pro Plan'!$U:$U,'Color detail'!AD$3))</f>
        <v>13</v>
      </c>
      <c r="AE54" s="25">
        <f>+IF(AE$3=0,0,COUNTIFS('2.Pro Plan'!$K:$K,'Color detail'!$E54,'2.Pro Plan'!$N:$N,'Color detail'!$F54,'2.Pro Plan'!$U:$U,'Color detail'!AE$3))</f>
        <v>10</v>
      </c>
      <c r="AF54" s="25">
        <f>+IF(AF$3=0,0,COUNTIFS('2.Pro Plan'!$K:$K,'Color detail'!$E54,'2.Pro Plan'!$N:$N,'Color detail'!$F54,'2.Pro Plan'!$U:$U,'Color detail'!AF$3))</f>
        <v>5</v>
      </c>
      <c r="AG54" s="25">
        <f>+IF(AG$3=0,0,COUNTIFS('2.Pro Plan'!$K:$K,'Color detail'!$E54,'2.Pro Plan'!$N:$N,'Color detail'!$F54,'2.Pro Plan'!$U:$U,'Color detail'!AG$3))</f>
        <v>6</v>
      </c>
      <c r="AH54" s="25">
        <f>+IF(AH$3=0,0,COUNTIFS('2.Pro Plan'!$K:$K,'Color detail'!$E54,'2.Pro Plan'!$N:$N,'Color detail'!$F54,'2.Pro Plan'!$U:$U,'Color detail'!AH$3))</f>
        <v>5</v>
      </c>
      <c r="AI54" s="25">
        <f>+IF(AI$3=0,0,COUNTIFS('2.Pro Plan'!$K:$K,'Color detail'!$E54,'2.Pro Plan'!$N:$N,'Color detail'!$F54,'2.Pro Plan'!$U:$U,'Color detail'!AI$3))</f>
        <v>6</v>
      </c>
      <c r="AJ54" s="25">
        <f>+IF(AJ$3=0,0,COUNTIFS('2.Pro Plan'!$K:$K,'Color detail'!$E54,'2.Pro Plan'!$N:$N,'Color detail'!$F54,'2.Pro Plan'!$U:$U,'Color detail'!AJ$3))</f>
        <v>5</v>
      </c>
      <c r="AK54" s="25">
        <f>+IF(AK$3=0,0,COUNTIFS('2.Pro Plan'!$K:$K,'Color detail'!$E54,'2.Pro Plan'!$N:$N,'Color detail'!$F54,'2.Pro Plan'!$U:$U,'Color detail'!AK$3))</f>
        <v>5</v>
      </c>
      <c r="AL54" s="25">
        <f>+IF(AL$3=0,0,COUNTIFS('2.Pro Plan'!$K:$K,'Color detail'!$E54,'2.Pro Plan'!$N:$N,'Color detail'!$F54,'2.Pro Plan'!$U:$U,'Color detail'!AL$3))</f>
        <v>0</v>
      </c>
      <c r="AM54" s="25">
        <f>+IF(AM$3=0,0,COUNTIFS('2.Pro Plan'!$K:$K,'Color detail'!$E54,'2.Pro Plan'!$N:$N,'Color detail'!$F54,'2.Pro Plan'!$U:$U,'Color detail'!AM$3))</f>
        <v>0</v>
      </c>
      <c r="AN54" s="25">
        <f>+IF(AN$3=0,0,COUNTIFS('2.Pro Plan'!$K:$K,'Color detail'!$E54,'2.Pro Plan'!$N:$N,'Color detail'!$F54,'2.Pro Plan'!$U:$U,'Color detail'!AN$3))</f>
        <v>0</v>
      </c>
      <c r="AO54" s="25">
        <f>+IF(AO$3=0,0,COUNTIFS('2.Pro Plan'!$K:$K,'Color detail'!$E54,'2.Pro Plan'!$N:$N,'Color detail'!$F54,'2.Pro Plan'!$U:$U,'Color detail'!AO$3))</f>
        <v>0</v>
      </c>
      <c r="AP54" s="25">
        <f>+IF(AP$3=0,0,COUNTIFS('2.Pro Plan'!$K:$K,'Color detail'!$E54,'2.Pro Plan'!$N:$N,'Color detail'!$F54,'2.Pro Plan'!$U:$U,'Color detail'!AP$3))</f>
        <v>0</v>
      </c>
      <c r="AQ54" s="25">
        <f>+IF(AQ$3=0,0,COUNTIFS('2.Pro Plan'!$K:$K,'Color detail'!$E54,'2.Pro Plan'!$N:$N,'Color detail'!$F54,'2.Pro Plan'!$U:$U,'Color detail'!AQ$3))</f>
        <v>0</v>
      </c>
      <c r="AR54" s="25">
        <f>+IF(AR$3=0,0,COUNTIFS('2.Pro Plan'!$K:$K,'Color detail'!$E54,'2.Pro Plan'!$N:$N,'Color detail'!$F54,'2.Pro Plan'!$U:$U,'Color detail'!AR$3))</f>
        <v>0</v>
      </c>
      <c r="AS54" s="25">
        <f t="shared" si="5"/>
        <v>223</v>
      </c>
    </row>
    <row r="55" spans="2:45">
      <c r="B55" s="25">
        <f t="shared" si="2"/>
        <v>49</v>
      </c>
      <c r="C55" s="25" t="str">
        <f t="shared" si="3"/>
        <v>LH3Q3</v>
      </c>
      <c r="E55" s="25" t="str">
        <v>LH</v>
      </c>
      <c r="F55" s="25" t="str">
        <v>3Q3</v>
      </c>
      <c r="H55" s="25">
        <f t="shared" si="6"/>
        <v>77</v>
      </c>
      <c r="I55" s="25">
        <f>+IF(C55=0,0,SUMIF('Color FC'!$F:$F,'Color detail'!$C55,'Color FC'!H:H))</f>
        <v>64</v>
      </c>
      <c r="J55" s="25">
        <f>+IF(E55=0,0,SUMIF('Color FC'!$F:$F,'Color detail'!$C55,'Color FC'!I:I))</f>
        <v>55</v>
      </c>
      <c r="K55" s="25">
        <f>+IF(F55=0,0,SUMIF('Color FC'!$F:$F,'Color detail'!$C55,'Color FC'!J:J))</f>
        <v>103</v>
      </c>
      <c r="M55" s="267"/>
      <c r="N55" s="267"/>
      <c r="O55" s="147">
        <f t="shared" si="4"/>
        <v>0</v>
      </c>
      <c r="Q55" s="25">
        <f>+IF(Q$3=0,0,COUNTIFS('2.Pro Plan'!$K:$K,'Color detail'!$E55,'2.Pro Plan'!$N:$N,'Color detail'!$F55,'2.Pro Plan'!$U:$U,'Color detail'!Q$3))</f>
        <v>5</v>
      </c>
      <c r="R55" s="25">
        <f>+IF(R$3=0,0,COUNTIFS('2.Pro Plan'!$K:$K,'Color detail'!$E55,'2.Pro Plan'!$N:$N,'Color detail'!$F55,'2.Pro Plan'!$U:$U,'Color detail'!R$3))</f>
        <v>4</v>
      </c>
      <c r="S55" s="25">
        <f>+IF(S$3=0,0,COUNTIFS('2.Pro Plan'!$K:$K,'Color detail'!$E55,'2.Pro Plan'!$N:$N,'Color detail'!$F55,'2.Pro Plan'!$U:$U,'Color detail'!S$3))</f>
        <v>2</v>
      </c>
      <c r="T55" s="25">
        <f>+IF(T$3=0,0,COUNTIFS('2.Pro Plan'!$K:$K,'Color detail'!$E55,'2.Pro Plan'!$N:$N,'Color detail'!$F55,'2.Pro Plan'!$U:$U,'Color detail'!T$3))</f>
        <v>2</v>
      </c>
      <c r="U55" s="25">
        <f>+IF(U$3=0,0,COUNTIFS('2.Pro Plan'!$K:$K,'Color detail'!$E55,'2.Pro Plan'!$N:$N,'Color detail'!$F55,'2.Pro Plan'!$U:$U,'Color detail'!U$3))</f>
        <v>8</v>
      </c>
      <c r="V55" s="25">
        <f>+IF(V$3=0,0,COUNTIFS('2.Pro Plan'!$K:$K,'Color detail'!$E55,'2.Pro Plan'!$N:$N,'Color detail'!$F55,'2.Pro Plan'!$U:$U,'Color detail'!V$3))</f>
        <v>2</v>
      </c>
      <c r="W55" s="25">
        <f>+IF(W$3=0,0,COUNTIFS('2.Pro Plan'!$K:$K,'Color detail'!$E55,'2.Pro Plan'!$N:$N,'Color detail'!$F55,'2.Pro Plan'!$U:$U,'Color detail'!W$3))</f>
        <v>6</v>
      </c>
      <c r="X55" s="25">
        <f>+IF(X$3=0,0,COUNTIFS('2.Pro Plan'!$K:$K,'Color detail'!$E55,'2.Pro Plan'!$N:$N,'Color detail'!$F55,'2.Pro Plan'!$U:$U,'Color detail'!X$3))</f>
        <v>1</v>
      </c>
      <c r="Y55" s="25">
        <f>+IF(Y$3=0,0,COUNTIFS('2.Pro Plan'!$K:$K,'Color detail'!$E55,'2.Pro Plan'!$N:$N,'Color detail'!$F55,'2.Pro Plan'!$U:$U,'Color detail'!Y$3))</f>
        <v>5</v>
      </c>
      <c r="Z55" s="25">
        <f>+IF(Z$3=0,0,COUNTIFS('2.Pro Plan'!$K:$K,'Color detail'!$E55,'2.Pro Plan'!$N:$N,'Color detail'!$F55,'2.Pro Plan'!$U:$U,'Color detail'!Z$3))</f>
        <v>7</v>
      </c>
      <c r="AA55" s="25">
        <f>+IF(AA$3=0,0,COUNTIFS('2.Pro Plan'!$K:$K,'Color detail'!$E55,'2.Pro Plan'!$N:$N,'Color detail'!$F55,'2.Pro Plan'!$U:$U,'Color detail'!AA$3))</f>
        <v>5</v>
      </c>
      <c r="AB55" s="25">
        <f>+IF(AB$3=0,0,COUNTIFS('2.Pro Plan'!$K:$K,'Color detail'!$E55,'2.Pro Plan'!$N:$N,'Color detail'!$F55,'2.Pro Plan'!$U:$U,'Color detail'!AB$3))</f>
        <v>6</v>
      </c>
      <c r="AC55" s="25">
        <f>+IF(AC$3=0,0,COUNTIFS('2.Pro Plan'!$K:$K,'Color detail'!$E55,'2.Pro Plan'!$N:$N,'Color detail'!$F55,'2.Pro Plan'!$U:$U,'Color detail'!AC$3))</f>
        <v>3</v>
      </c>
      <c r="AD55" s="25">
        <f>+IF(AD$3=0,0,COUNTIFS('2.Pro Plan'!$K:$K,'Color detail'!$E55,'2.Pro Plan'!$N:$N,'Color detail'!$F55,'2.Pro Plan'!$U:$U,'Color detail'!AD$3))</f>
        <v>5</v>
      </c>
      <c r="AE55" s="25">
        <f>+IF(AE$3=0,0,COUNTIFS('2.Pro Plan'!$K:$K,'Color detail'!$E55,'2.Pro Plan'!$N:$N,'Color detail'!$F55,'2.Pro Plan'!$U:$U,'Color detail'!AE$3))</f>
        <v>4</v>
      </c>
      <c r="AF55" s="25">
        <f>+IF(AF$3=0,0,COUNTIFS('2.Pro Plan'!$K:$K,'Color detail'!$E55,'2.Pro Plan'!$N:$N,'Color detail'!$F55,'2.Pro Plan'!$U:$U,'Color detail'!AF$3))</f>
        <v>2</v>
      </c>
      <c r="AG55" s="25">
        <f>+IF(AG$3=0,0,COUNTIFS('2.Pro Plan'!$K:$K,'Color detail'!$E55,'2.Pro Plan'!$N:$N,'Color detail'!$F55,'2.Pro Plan'!$U:$U,'Color detail'!AG$3))</f>
        <v>2</v>
      </c>
      <c r="AH55" s="25">
        <f>+IF(AH$3=0,0,COUNTIFS('2.Pro Plan'!$K:$K,'Color detail'!$E55,'2.Pro Plan'!$N:$N,'Color detail'!$F55,'2.Pro Plan'!$U:$U,'Color detail'!AH$3))</f>
        <v>2</v>
      </c>
      <c r="AI55" s="25">
        <f>+IF(AI$3=0,0,COUNTIFS('2.Pro Plan'!$K:$K,'Color detail'!$E55,'2.Pro Plan'!$N:$N,'Color detail'!$F55,'2.Pro Plan'!$U:$U,'Color detail'!AI$3))</f>
        <v>2</v>
      </c>
      <c r="AJ55" s="25">
        <f>+IF(AJ$3=0,0,COUNTIFS('2.Pro Plan'!$K:$K,'Color detail'!$E55,'2.Pro Plan'!$N:$N,'Color detail'!$F55,'2.Pro Plan'!$U:$U,'Color detail'!AJ$3))</f>
        <v>2</v>
      </c>
      <c r="AK55" s="25">
        <f>+IF(AK$3=0,0,COUNTIFS('2.Pro Plan'!$K:$K,'Color detail'!$E55,'2.Pro Plan'!$N:$N,'Color detail'!$F55,'2.Pro Plan'!$U:$U,'Color detail'!AK$3))</f>
        <v>2</v>
      </c>
      <c r="AL55" s="25">
        <f>+IF(AL$3=0,0,COUNTIFS('2.Pro Plan'!$K:$K,'Color detail'!$E55,'2.Pro Plan'!$N:$N,'Color detail'!$F55,'2.Pro Plan'!$U:$U,'Color detail'!AL$3))</f>
        <v>0</v>
      </c>
      <c r="AM55" s="25">
        <f>+IF(AM$3=0,0,COUNTIFS('2.Pro Plan'!$K:$K,'Color detail'!$E55,'2.Pro Plan'!$N:$N,'Color detail'!$F55,'2.Pro Plan'!$U:$U,'Color detail'!AM$3))</f>
        <v>0</v>
      </c>
      <c r="AN55" s="25">
        <f>+IF(AN$3=0,0,COUNTIFS('2.Pro Plan'!$K:$K,'Color detail'!$E55,'2.Pro Plan'!$N:$N,'Color detail'!$F55,'2.Pro Plan'!$U:$U,'Color detail'!AN$3))</f>
        <v>0</v>
      </c>
      <c r="AO55" s="25">
        <f>+IF(AO$3=0,0,COUNTIFS('2.Pro Plan'!$K:$K,'Color detail'!$E55,'2.Pro Plan'!$N:$N,'Color detail'!$F55,'2.Pro Plan'!$U:$U,'Color detail'!AO$3))</f>
        <v>0</v>
      </c>
      <c r="AP55" s="25">
        <f>+IF(AP$3=0,0,COUNTIFS('2.Pro Plan'!$K:$K,'Color detail'!$E55,'2.Pro Plan'!$N:$N,'Color detail'!$F55,'2.Pro Plan'!$U:$U,'Color detail'!AP$3))</f>
        <v>0</v>
      </c>
      <c r="AQ55" s="25">
        <f>+IF(AQ$3=0,0,COUNTIFS('2.Pro Plan'!$K:$K,'Color detail'!$E55,'2.Pro Plan'!$N:$N,'Color detail'!$F55,'2.Pro Plan'!$U:$U,'Color detail'!AQ$3))</f>
        <v>0</v>
      </c>
      <c r="AR55" s="25">
        <f>+IF(AR$3=0,0,COUNTIFS('2.Pro Plan'!$K:$K,'Color detail'!$E55,'2.Pro Plan'!$N:$N,'Color detail'!$F55,'2.Pro Plan'!$U:$U,'Color detail'!AR$3))</f>
        <v>0</v>
      </c>
      <c r="AS55" s="25">
        <f t="shared" si="5"/>
        <v>77</v>
      </c>
    </row>
    <row r="56" spans="2:45">
      <c r="B56" s="25">
        <f t="shared" si="2"/>
        <v>50</v>
      </c>
      <c r="C56" s="25" t="str">
        <f t="shared" si="3"/>
        <v>LHS28</v>
      </c>
      <c r="E56" s="25" t="str">
        <v>LH</v>
      </c>
      <c r="F56" s="25" t="str">
        <v>S28</v>
      </c>
      <c r="H56" s="25">
        <f t="shared" si="6"/>
        <v>48</v>
      </c>
      <c r="I56" s="25">
        <f>+IF(C56=0,0,SUMIF('Color FC'!$F:$F,'Color detail'!$C56,'Color FC'!H:H))</f>
        <v>35</v>
      </c>
      <c r="J56" s="25">
        <f>+IF(E56=0,0,SUMIF('Color FC'!$F:$F,'Color detail'!$C56,'Color FC'!I:I))</f>
        <v>30</v>
      </c>
      <c r="K56" s="25">
        <f>+IF(F56=0,0,SUMIF('Color FC'!$F:$F,'Color detail'!$C56,'Color FC'!J:J))</f>
        <v>57</v>
      </c>
      <c r="M56" s="267"/>
      <c r="N56" s="267"/>
      <c r="O56" s="147">
        <f t="shared" si="4"/>
        <v>0</v>
      </c>
      <c r="Q56" s="25">
        <f>+IF(Q$3=0,0,COUNTIFS('2.Pro Plan'!$K:$K,'Color detail'!$E56,'2.Pro Plan'!$N:$N,'Color detail'!$F56,'2.Pro Plan'!$U:$U,'Color detail'!Q$3))</f>
        <v>1</v>
      </c>
      <c r="R56" s="25">
        <f>+IF(R$3=0,0,COUNTIFS('2.Pro Plan'!$K:$K,'Color detail'!$E56,'2.Pro Plan'!$N:$N,'Color detail'!$F56,'2.Pro Plan'!$U:$U,'Color detail'!R$3))</f>
        <v>1</v>
      </c>
      <c r="S56" s="25">
        <f>+IF(S$3=0,0,COUNTIFS('2.Pro Plan'!$K:$K,'Color detail'!$E56,'2.Pro Plan'!$N:$N,'Color detail'!$F56,'2.Pro Plan'!$U:$U,'Color detail'!S$3))</f>
        <v>2</v>
      </c>
      <c r="T56" s="25">
        <f>+IF(T$3=0,0,COUNTIFS('2.Pro Plan'!$K:$K,'Color detail'!$E56,'2.Pro Plan'!$N:$N,'Color detail'!$F56,'2.Pro Plan'!$U:$U,'Color detail'!T$3))</f>
        <v>1</v>
      </c>
      <c r="U56" s="25">
        <f>+IF(U$3=0,0,COUNTIFS('2.Pro Plan'!$K:$K,'Color detail'!$E56,'2.Pro Plan'!$N:$N,'Color detail'!$F56,'2.Pro Plan'!$U:$U,'Color detail'!U$3))</f>
        <v>1</v>
      </c>
      <c r="V56" s="25">
        <f>+IF(V$3=0,0,COUNTIFS('2.Pro Plan'!$K:$K,'Color detail'!$E56,'2.Pro Plan'!$N:$N,'Color detail'!$F56,'2.Pro Plan'!$U:$U,'Color detail'!V$3))</f>
        <v>4</v>
      </c>
      <c r="W56" s="25">
        <f>+IF(W$3=0,0,COUNTIFS('2.Pro Plan'!$K:$K,'Color detail'!$E56,'2.Pro Plan'!$N:$N,'Color detail'!$F56,'2.Pro Plan'!$U:$U,'Color detail'!W$3))</f>
        <v>4</v>
      </c>
      <c r="X56" s="25">
        <f>+IF(X$3=0,0,COUNTIFS('2.Pro Plan'!$K:$K,'Color detail'!$E56,'2.Pro Plan'!$N:$N,'Color detail'!$F56,'2.Pro Plan'!$U:$U,'Color detail'!X$3))</f>
        <v>5</v>
      </c>
      <c r="Y56" s="25">
        <f>+IF(Y$3=0,0,COUNTIFS('2.Pro Plan'!$K:$K,'Color detail'!$E56,'2.Pro Plan'!$N:$N,'Color detail'!$F56,'2.Pro Plan'!$U:$U,'Color detail'!Y$3))</f>
        <v>1</v>
      </c>
      <c r="Z56" s="25">
        <f>+IF(Z$3=0,0,COUNTIFS('2.Pro Plan'!$K:$K,'Color detail'!$E56,'2.Pro Plan'!$N:$N,'Color detail'!$F56,'2.Pro Plan'!$U:$U,'Color detail'!Z$3))</f>
        <v>2</v>
      </c>
      <c r="AA56" s="25">
        <f>+IF(AA$3=0,0,COUNTIFS('2.Pro Plan'!$K:$K,'Color detail'!$E56,'2.Pro Plan'!$N:$N,'Color detail'!$F56,'2.Pro Plan'!$U:$U,'Color detail'!AA$3))</f>
        <v>4</v>
      </c>
      <c r="AB56" s="25">
        <f>+IF(AB$3=0,0,COUNTIFS('2.Pro Plan'!$K:$K,'Color detail'!$E56,'2.Pro Plan'!$N:$N,'Color detail'!$F56,'2.Pro Plan'!$U:$U,'Color detail'!AB$3))</f>
        <v>4</v>
      </c>
      <c r="AC56" s="25">
        <f>+IF(AC$3=0,0,COUNTIFS('2.Pro Plan'!$K:$K,'Color detail'!$E56,'2.Pro Plan'!$N:$N,'Color detail'!$F56,'2.Pro Plan'!$U:$U,'Color detail'!AC$3))</f>
        <v>2</v>
      </c>
      <c r="AD56" s="25">
        <f>+IF(AD$3=0,0,COUNTIFS('2.Pro Plan'!$K:$K,'Color detail'!$E56,'2.Pro Plan'!$N:$N,'Color detail'!$F56,'2.Pro Plan'!$U:$U,'Color detail'!AD$3))</f>
        <v>3</v>
      </c>
      <c r="AE56" s="25">
        <f>+IF(AE$3=0,0,COUNTIFS('2.Pro Plan'!$K:$K,'Color detail'!$E56,'2.Pro Plan'!$N:$N,'Color detail'!$F56,'2.Pro Plan'!$U:$U,'Color detail'!AE$3))</f>
        <v>3</v>
      </c>
      <c r="AF56" s="25">
        <f>+IF(AF$3=0,0,COUNTIFS('2.Pro Plan'!$K:$K,'Color detail'!$E56,'2.Pro Plan'!$N:$N,'Color detail'!$F56,'2.Pro Plan'!$U:$U,'Color detail'!AF$3))</f>
        <v>2</v>
      </c>
      <c r="AG56" s="25">
        <f>+IF(AG$3=0,0,COUNTIFS('2.Pro Plan'!$K:$K,'Color detail'!$E56,'2.Pro Plan'!$N:$N,'Color detail'!$F56,'2.Pro Plan'!$U:$U,'Color detail'!AG$3))</f>
        <v>2</v>
      </c>
      <c r="AH56" s="25">
        <f>+IF(AH$3=0,0,COUNTIFS('2.Pro Plan'!$K:$K,'Color detail'!$E56,'2.Pro Plan'!$N:$N,'Color detail'!$F56,'2.Pro Plan'!$U:$U,'Color detail'!AH$3))</f>
        <v>1</v>
      </c>
      <c r="AI56" s="25">
        <f>+IF(AI$3=0,0,COUNTIFS('2.Pro Plan'!$K:$K,'Color detail'!$E56,'2.Pro Plan'!$N:$N,'Color detail'!$F56,'2.Pro Plan'!$U:$U,'Color detail'!AI$3))</f>
        <v>2</v>
      </c>
      <c r="AJ56" s="25">
        <f>+IF(AJ$3=0,0,COUNTIFS('2.Pro Plan'!$K:$K,'Color detail'!$E56,'2.Pro Plan'!$N:$N,'Color detail'!$F56,'2.Pro Plan'!$U:$U,'Color detail'!AJ$3))</f>
        <v>1</v>
      </c>
      <c r="AK56" s="25">
        <f>+IF(AK$3=0,0,COUNTIFS('2.Pro Plan'!$K:$K,'Color detail'!$E56,'2.Pro Plan'!$N:$N,'Color detail'!$F56,'2.Pro Plan'!$U:$U,'Color detail'!AK$3))</f>
        <v>2</v>
      </c>
      <c r="AL56" s="25">
        <f>+IF(AL$3=0,0,COUNTIFS('2.Pro Plan'!$K:$K,'Color detail'!$E56,'2.Pro Plan'!$N:$N,'Color detail'!$F56,'2.Pro Plan'!$U:$U,'Color detail'!AL$3))</f>
        <v>0</v>
      </c>
      <c r="AM56" s="25">
        <f>+IF(AM$3=0,0,COUNTIFS('2.Pro Plan'!$K:$K,'Color detail'!$E56,'2.Pro Plan'!$N:$N,'Color detail'!$F56,'2.Pro Plan'!$U:$U,'Color detail'!AM$3))</f>
        <v>0</v>
      </c>
      <c r="AN56" s="25">
        <f>+IF(AN$3=0,0,COUNTIFS('2.Pro Plan'!$K:$K,'Color detail'!$E56,'2.Pro Plan'!$N:$N,'Color detail'!$F56,'2.Pro Plan'!$U:$U,'Color detail'!AN$3))</f>
        <v>0</v>
      </c>
      <c r="AO56" s="25">
        <f>+IF(AO$3=0,0,COUNTIFS('2.Pro Plan'!$K:$K,'Color detail'!$E56,'2.Pro Plan'!$N:$N,'Color detail'!$F56,'2.Pro Plan'!$U:$U,'Color detail'!AO$3))</f>
        <v>0</v>
      </c>
      <c r="AP56" s="25">
        <f>+IF(AP$3=0,0,COUNTIFS('2.Pro Plan'!$K:$K,'Color detail'!$E56,'2.Pro Plan'!$N:$N,'Color detail'!$F56,'2.Pro Plan'!$U:$U,'Color detail'!AP$3))</f>
        <v>0</v>
      </c>
      <c r="AQ56" s="25">
        <f>+IF(AQ$3=0,0,COUNTIFS('2.Pro Plan'!$K:$K,'Color detail'!$E56,'2.Pro Plan'!$N:$N,'Color detail'!$F56,'2.Pro Plan'!$U:$U,'Color detail'!AQ$3))</f>
        <v>0</v>
      </c>
      <c r="AR56" s="25">
        <f>+IF(AR$3=0,0,COUNTIFS('2.Pro Plan'!$K:$K,'Color detail'!$E56,'2.Pro Plan'!$N:$N,'Color detail'!$F56,'2.Pro Plan'!$U:$U,'Color detail'!AR$3))</f>
        <v>0</v>
      </c>
      <c r="AS56" s="25">
        <f t="shared" si="5"/>
        <v>48</v>
      </c>
    </row>
    <row r="57" spans="2:45">
      <c r="B57" s="25">
        <f t="shared" si="2"/>
        <v>51</v>
      </c>
      <c r="C57" s="25" t="str">
        <f t="shared" si="3"/>
        <v>LHX12</v>
      </c>
      <c r="E57" s="25" t="str">
        <v>LH</v>
      </c>
      <c r="F57" s="25" t="str">
        <v>X12</v>
      </c>
      <c r="H57" s="25">
        <f t="shared" si="6"/>
        <v>112</v>
      </c>
      <c r="I57" s="25">
        <f>+IF(C57=0,0,SUMIF('Color FC'!$F:$F,'Color detail'!$C57,'Color FC'!H:H))</f>
        <v>88</v>
      </c>
      <c r="J57" s="25">
        <f>+IF(E57=0,0,SUMIF('Color FC'!$F:$F,'Color detail'!$C57,'Color FC'!I:I))</f>
        <v>76</v>
      </c>
      <c r="K57" s="25">
        <f>+IF(F57=0,0,SUMIF('Color FC'!$F:$F,'Color detail'!$C57,'Color FC'!J:J))</f>
        <v>143</v>
      </c>
      <c r="M57" s="267"/>
      <c r="N57" s="267"/>
      <c r="O57" s="147">
        <f t="shared" si="4"/>
        <v>0</v>
      </c>
      <c r="Q57" s="25">
        <f>+IF(Q$3=0,0,COUNTIFS('2.Pro Plan'!$K:$K,'Color detail'!$E57,'2.Pro Plan'!$N:$N,'Color detail'!$F57,'2.Pro Plan'!$U:$U,'Color detail'!Q$3))</f>
        <v>8</v>
      </c>
      <c r="R57" s="25">
        <f>+IF(R$3=0,0,COUNTIFS('2.Pro Plan'!$K:$K,'Color detail'!$E57,'2.Pro Plan'!$N:$N,'Color detail'!$F57,'2.Pro Plan'!$U:$U,'Color detail'!R$3))</f>
        <v>4</v>
      </c>
      <c r="S57" s="25">
        <f>+IF(S$3=0,0,COUNTIFS('2.Pro Plan'!$K:$K,'Color detail'!$E57,'2.Pro Plan'!$N:$N,'Color detail'!$F57,'2.Pro Plan'!$U:$U,'Color detail'!S$3))</f>
        <v>2</v>
      </c>
      <c r="T57" s="25">
        <f>+IF(T$3=0,0,COUNTIFS('2.Pro Plan'!$K:$K,'Color detail'!$E57,'2.Pro Plan'!$N:$N,'Color detail'!$F57,'2.Pro Plan'!$U:$U,'Color detail'!T$3))</f>
        <v>4</v>
      </c>
      <c r="U57" s="25">
        <f>+IF(U$3=0,0,COUNTIFS('2.Pro Plan'!$K:$K,'Color detail'!$E57,'2.Pro Plan'!$N:$N,'Color detail'!$F57,'2.Pro Plan'!$U:$U,'Color detail'!U$3))</f>
        <v>4</v>
      </c>
      <c r="V57" s="25">
        <f>+IF(V$3=0,0,COUNTIFS('2.Pro Plan'!$K:$K,'Color detail'!$E57,'2.Pro Plan'!$N:$N,'Color detail'!$F57,'2.Pro Plan'!$U:$U,'Color detail'!V$3))</f>
        <v>4</v>
      </c>
      <c r="W57" s="25">
        <f>+IF(W$3=0,0,COUNTIFS('2.Pro Plan'!$K:$K,'Color detail'!$E57,'2.Pro Plan'!$N:$N,'Color detail'!$F57,'2.Pro Plan'!$U:$U,'Color detail'!W$3))</f>
        <v>3</v>
      </c>
      <c r="X57" s="25">
        <f>+IF(X$3=0,0,COUNTIFS('2.Pro Plan'!$K:$K,'Color detail'!$E57,'2.Pro Plan'!$N:$N,'Color detail'!$F57,'2.Pro Plan'!$U:$U,'Color detail'!X$3))</f>
        <v>4</v>
      </c>
      <c r="Y57" s="25">
        <f>+IF(Y$3=0,0,COUNTIFS('2.Pro Plan'!$K:$K,'Color detail'!$E57,'2.Pro Plan'!$N:$N,'Color detail'!$F57,'2.Pro Plan'!$U:$U,'Color detail'!Y$3))</f>
        <v>4</v>
      </c>
      <c r="Z57" s="25">
        <f>+IF(Z$3=0,0,COUNTIFS('2.Pro Plan'!$K:$K,'Color detail'!$E57,'2.Pro Plan'!$N:$N,'Color detail'!$F57,'2.Pro Plan'!$U:$U,'Color detail'!Z$3))</f>
        <v>7</v>
      </c>
      <c r="AA57" s="25">
        <f>+IF(AA$3=0,0,COUNTIFS('2.Pro Plan'!$K:$K,'Color detail'!$E57,'2.Pro Plan'!$N:$N,'Color detail'!$F57,'2.Pro Plan'!$U:$U,'Color detail'!AA$3))</f>
        <v>12</v>
      </c>
      <c r="AB57" s="25">
        <f>+IF(AB$3=0,0,COUNTIFS('2.Pro Plan'!$K:$K,'Color detail'!$E57,'2.Pro Plan'!$N:$N,'Color detail'!$F57,'2.Pro Plan'!$U:$U,'Color detail'!AB$3))</f>
        <v>7</v>
      </c>
      <c r="AC57" s="25">
        <f>+IF(AC$3=0,0,COUNTIFS('2.Pro Plan'!$K:$K,'Color detail'!$E57,'2.Pro Plan'!$N:$N,'Color detail'!$F57,'2.Pro Plan'!$U:$U,'Color detail'!AC$3))</f>
        <v>4</v>
      </c>
      <c r="AD57" s="25">
        <f>+IF(AD$3=0,0,COUNTIFS('2.Pro Plan'!$K:$K,'Color detail'!$E57,'2.Pro Plan'!$N:$N,'Color detail'!$F57,'2.Pro Plan'!$U:$U,'Color detail'!AD$3))</f>
        <v>12</v>
      </c>
      <c r="AE57" s="25">
        <f>+IF(AE$3=0,0,COUNTIFS('2.Pro Plan'!$K:$K,'Color detail'!$E57,'2.Pro Plan'!$N:$N,'Color detail'!$F57,'2.Pro Plan'!$U:$U,'Color detail'!AE$3))</f>
        <v>8</v>
      </c>
      <c r="AF57" s="25">
        <f>+IF(AF$3=0,0,COUNTIFS('2.Pro Plan'!$K:$K,'Color detail'!$E57,'2.Pro Plan'!$N:$N,'Color detail'!$F57,'2.Pro Plan'!$U:$U,'Color detail'!AF$3))</f>
        <v>4</v>
      </c>
      <c r="AG57" s="25">
        <f>+IF(AG$3=0,0,COUNTIFS('2.Pro Plan'!$K:$K,'Color detail'!$E57,'2.Pro Plan'!$N:$N,'Color detail'!$F57,'2.Pro Plan'!$U:$U,'Color detail'!AG$3))</f>
        <v>4</v>
      </c>
      <c r="AH57" s="25">
        <f>+IF(AH$3=0,0,COUNTIFS('2.Pro Plan'!$K:$K,'Color detail'!$E57,'2.Pro Plan'!$N:$N,'Color detail'!$F57,'2.Pro Plan'!$U:$U,'Color detail'!AH$3))</f>
        <v>5</v>
      </c>
      <c r="AI57" s="25">
        <f>+IF(AI$3=0,0,COUNTIFS('2.Pro Plan'!$K:$K,'Color detail'!$E57,'2.Pro Plan'!$N:$N,'Color detail'!$F57,'2.Pro Plan'!$U:$U,'Color detail'!AI$3))</f>
        <v>4</v>
      </c>
      <c r="AJ57" s="25">
        <f>+IF(AJ$3=0,0,COUNTIFS('2.Pro Plan'!$K:$K,'Color detail'!$E57,'2.Pro Plan'!$N:$N,'Color detail'!$F57,'2.Pro Plan'!$U:$U,'Color detail'!AJ$3))</f>
        <v>4</v>
      </c>
      <c r="AK57" s="25">
        <f>+IF(AK$3=0,0,COUNTIFS('2.Pro Plan'!$K:$K,'Color detail'!$E57,'2.Pro Plan'!$N:$N,'Color detail'!$F57,'2.Pro Plan'!$U:$U,'Color detail'!AK$3))</f>
        <v>4</v>
      </c>
      <c r="AL57" s="25">
        <f>+IF(AL$3=0,0,COUNTIFS('2.Pro Plan'!$K:$K,'Color detail'!$E57,'2.Pro Plan'!$N:$N,'Color detail'!$F57,'2.Pro Plan'!$U:$U,'Color detail'!AL$3))</f>
        <v>0</v>
      </c>
      <c r="AM57" s="25">
        <f>+IF(AM$3=0,0,COUNTIFS('2.Pro Plan'!$K:$K,'Color detail'!$E57,'2.Pro Plan'!$N:$N,'Color detail'!$F57,'2.Pro Plan'!$U:$U,'Color detail'!AM$3))</f>
        <v>0</v>
      </c>
      <c r="AN57" s="25">
        <f>+IF(AN$3=0,0,COUNTIFS('2.Pro Plan'!$K:$K,'Color detail'!$E57,'2.Pro Plan'!$N:$N,'Color detail'!$F57,'2.Pro Plan'!$U:$U,'Color detail'!AN$3))</f>
        <v>0</v>
      </c>
      <c r="AO57" s="25">
        <f>+IF(AO$3=0,0,COUNTIFS('2.Pro Plan'!$K:$K,'Color detail'!$E57,'2.Pro Plan'!$N:$N,'Color detail'!$F57,'2.Pro Plan'!$U:$U,'Color detail'!AO$3))</f>
        <v>0</v>
      </c>
      <c r="AP57" s="25">
        <f>+IF(AP$3=0,0,COUNTIFS('2.Pro Plan'!$K:$K,'Color detail'!$E57,'2.Pro Plan'!$N:$N,'Color detail'!$F57,'2.Pro Plan'!$U:$U,'Color detail'!AP$3))</f>
        <v>0</v>
      </c>
      <c r="AQ57" s="25">
        <f>+IF(AQ$3=0,0,COUNTIFS('2.Pro Plan'!$K:$K,'Color detail'!$E57,'2.Pro Plan'!$N:$N,'Color detail'!$F57,'2.Pro Plan'!$U:$U,'Color detail'!AQ$3))</f>
        <v>0</v>
      </c>
      <c r="AR57" s="25">
        <f>+IF(AR$3=0,0,COUNTIFS('2.Pro Plan'!$K:$K,'Color detail'!$E57,'2.Pro Plan'!$N:$N,'Color detail'!$F57,'2.Pro Plan'!$U:$U,'Color detail'!AR$3))</f>
        <v>0</v>
      </c>
      <c r="AS57" s="25">
        <f t="shared" si="5"/>
        <v>112</v>
      </c>
    </row>
    <row r="58" spans="2:45">
      <c r="B58" s="25">
        <f t="shared" si="2"/>
        <v>52</v>
      </c>
      <c r="C58" s="25" t="str">
        <f t="shared" si="3"/>
        <v>LHP20</v>
      </c>
      <c r="E58" s="25" t="str">
        <v>LH</v>
      </c>
      <c r="F58" s="25" t="str">
        <v>P20</v>
      </c>
      <c r="H58" s="25">
        <f t="shared" si="6"/>
        <v>47</v>
      </c>
      <c r="I58" s="25">
        <f>+IF(C58=0,0,SUMIF('Color FC'!$F:$F,'Color detail'!$C58,'Color FC'!H:H))</f>
        <v>36</v>
      </c>
      <c r="J58" s="25">
        <f>+IF(E58=0,0,SUMIF('Color FC'!$F:$F,'Color detail'!$C58,'Color FC'!I:I))</f>
        <v>32</v>
      </c>
      <c r="K58" s="25">
        <f>+IF(F58=0,0,SUMIF('Color FC'!$F:$F,'Color detail'!$C58,'Color FC'!J:J))</f>
        <v>59</v>
      </c>
      <c r="M58" s="267"/>
      <c r="N58" s="267"/>
      <c r="O58" s="147">
        <f t="shared" si="4"/>
        <v>0</v>
      </c>
      <c r="Q58" s="25">
        <f>+IF(Q$3=0,0,COUNTIFS('2.Pro Plan'!$K:$K,'Color detail'!$E58,'2.Pro Plan'!$N:$N,'Color detail'!$F58,'2.Pro Plan'!$U:$U,'Color detail'!Q$3))</f>
        <v>4</v>
      </c>
      <c r="R58" s="25">
        <f>+IF(R$3=0,0,COUNTIFS('2.Pro Plan'!$K:$K,'Color detail'!$E58,'2.Pro Plan'!$N:$N,'Color detail'!$F58,'2.Pro Plan'!$U:$U,'Color detail'!R$3))</f>
        <v>1</v>
      </c>
      <c r="S58" s="25">
        <f>+IF(S$3=0,0,COUNTIFS('2.Pro Plan'!$K:$K,'Color detail'!$E58,'2.Pro Plan'!$N:$N,'Color detail'!$F58,'2.Pro Plan'!$U:$U,'Color detail'!S$3))</f>
        <v>3</v>
      </c>
      <c r="T58" s="25">
        <f>+IF(T$3=0,0,COUNTIFS('2.Pro Plan'!$K:$K,'Color detail'!$E58,'2.Pro Plan'!$N:$N,'Color detail'!$F58,'2.Pro Plan'!$U:$U,'Color detail'!T$3))</f>
        <v>5</v>
      </c>
      <c r="U58" s="25">
        <f>+IF(U$3=0,0,COUNTIFS('2.Pro Plan'!$K:$K,'Color detail'!$E58,'2.Pro Plan'!$N:$N,'Color detail'!$F58,'2.Pro Plan'!$U:$U,'Color detail'!U$3))</f>
        <v>0</v>
      </c>
      <c r="V58" s="25">
        <f>+IF(V$3=0,0,COUNTIFS('2.Pro Plan'!$K:$K,'Color detail'!$E58,'2.Pro Plan'!$N:$N,'Color detail'!$F58,'2.Pro Plan'!$U:$U,'Color detail'!V$3))</f>
        <v>2</v>
      </c>
      <c r="W58" s="25">
        <f>+IF(W$3=0,0,COUNTIFS('2.Pro Plan'!$K:$K,'Color detail'!$E58,'2.Pro Plan'!$N:$N,'Color detail'!$F58,'2.Pro Plan'!$U:$U,'Color detail'!W$3))</f>
        <v>1</v>
      </c>
      <c r="X58" s="25">
        <f>+IF(X$3=0,0,COUNTIFS('2.Pro Plan'!$K:$K,'Color detail'!$E58,'2.Pro Plan'!$N:$N,'Color detail'!$F58,'2.Pro Plan'!$U:$U,'Color detail'!X$3))</f>
        <v>5</v>
      </c>
      <c r="Y58" s="25">
        <f>+IF(Y$3=0,0,COUNTIFS('2.Pro Plan'!$K:$K,'Color detail'!$E58,'2.Pro Plan'!$N:$N,'Color detail'!$F58,'2.Pro Plan'!$U:$U,'Color detail'!Y$3))</f>
        <v>1</v>
      </c>
      <c r="Z58" s="25">
        <f>+IF(Z$3=0,0,COUNTIFS('2.Pro Plan'!$K:$K,'Color detail'!$E58,'2.Pro Plan'!$N:$N,'Color detail'!$F58,'2.Pro Plan'!$U:$U,'Color detail'!Z$3))</f>
        <v>5</v>
      </c>
      <c r="AA58" s="25">
        <f>+IF(AA$3=0,0,COUNTIFS('2.Pro Plan'!$K:$K,'Color detail'!$E58,'2.Pro Plan'!$N:$N,'Color detail'!$F58,'2.Pro Plan'!$U:$U,'Color detail'!AA$3))</f>
        <v>3</v>
      </c>
      <c r="AB58" s="25">
        <f>+IF(AB$3=0,0,COUNTIFS('2.Pro Plan'!$K:$K,'Color detail'!$E58,'2.Pro Plan'!$N:$N,'Color detail'!$F58,'2.Pro Plan'!$U:$U,'Color detail'!AB$3))</f>
        <v>3</v>
      </c>
      <c r="AC58" s="25">
        <f>+IF(AC$3=0,0,COUNTIFS('2.Pro Plan'!$K:$K,'Color detail'!$E58,'2.Pro Plan'!$N:$N,'Color detail'!$F58,'2.Pro Plan'!$U:$U,'Color detail'!AC$3))</f>
        <v>3</v>
      </c>
      <c r="AD58" s="25">
        <f>+IF(AD$3=0,0,COUNTIFS('2.Pro Plan'!$K:$K,'Color detail'!$E58,'2.Pro Plan'!$N:$N,'Color detail'!$F58,'2.Pro Plan'!$U:$U,'Color detail'!AD$3))</f>
        <v>2</v>
      </c>
      <c r="AE58" s="25">
        <f>+IF(AE$3=0,0,COUNTIFS('2.Pro Plan'!$K:$K,'Color detail'!$E58,'2.Pro Plan'!$N:$N,'Color detail'!$F58,'2.Pro Plan'!$U:$U,'Color detail'!AE$3))</f>
        <v>2</v>
      </c>
      <c r="AF58" s="25">
        <f>+IF(AF$3=0,0,COUNTIFS('2.Pro Plan'!$K:$K,'Color detail'!$E58,'2.Pro Plan'!$N:$N,'Color detail'!$F58,'2.Pro Plan'!$U:$U,'Color detail'!AF$3))</f>
        <v>1</v>
      </c>
      <c r="AG58" s="25">
        <f>+IF(AG$3=0,0,COUNTIFS('2.Pro Plan'!$K:$K,'Color detail'!$E58,'2.Pro Plan'!$N:$N,'Color detail'!$F58,'2.Pro Plan'!$U:$U,'Color detail'!AG$3))</f>
        <v>1</v>
      </c>
      <c r="AH58" s="25">
        <f>+IF(AH$3=0,0,COUNTIFS('2.Pro Plan'!$K:$K,'Color detail'!$E58,'2.Pro Plan'!$N:$N,'Color detail'!$F58,'2.Pro Plan'!$U:$U,'Color detail'!AH$3))</f>
        <v>1</v>
      </c>
      <c r="AI58" s="25">
        <f>+IF(AI$3=0,0,COUNTIFS('2.Pro Plan'!$K:$K,'Color detail'!$E58,'2.Pro Plan'!$N:$N,'Color detail'!$F58,'2.Pro Plan'!$U:$U,'Color detail'!AI$3))</f>
        <v>1</v>
      </c>
      <c r="AJ58" s="25">
        <f>+IF(AJ$3=0,0,COUNTIFS('2.Pro Plan'!$K:$K,'Color detail'!$E58,'2.Pro Plan'!$N:$N,'Color detail'!$F58,'2.Pro Plan'!$U:$U,'Color detail'!AJ$3))</f>
        <v>2</v>
      </c>
      <c r="AK58" s="25">
        <f>+IF(AK$3=0,0,COUNTIFS('2.Pro Plan'!$K:$K,'Color detail'!$E58,'2.Pro Plan'!$N:$N,'Color detail'!$F58,'2.Pro Plan'!$U:$U,'Color detail'!AK$3))</f>
        <v>1</v>
      </c>
      <c r="AL58" s="25">
        <f>+IF(AL$3=0,0,COUNTIFS('2.Pro Plan'!$K:$K,'Color detail'!$E58,'2.Pro Plan'!$N:$N,'Color detail'!$F58,'2.Pro Plan'!$U:$U,'Color detail'!AL$3))</f>
        <v>0</v>
      </c>
      <c r="AM58" s="25">
        <f>+IF(AM$3=0,0,COUNTIFS('2.Pro Plan'!$K:$K,'Color detail'!$E58,'2.Pro Plan'!$N:$N,'Color detail'!$F58,'2.Pro Plan'!$U:$U,'Color detail'!AM$3))</f>
        <v>0</v>
      </c>
      <c r="AN58" s="25">
        <f>+IF(AN$3=0,0,COUNTIFS('2.Pro Plan'!$K:$K,'Color detail'!$E58,'2.Pro Plan'!$N:$N,'Color detail'!$F58,'2.Pro Plan'!$U:$U,'Color detail'!AN$3))</f>
        <v>0</v>
      </c>
      <c r="AO58" s="25">
        <f>+IF(AO$3=0,0,COUNTIFS('2.Pro Plan'!$K:$K,'Color detail'!$E58,'2.Pro Plan'!$N:$N,'Color detail'!$F58,'2.Pro Plan'!$U:$U,'Color detail'!AO$3))</f>
        <v>0</v>
      </c>
      <c r="AP58" s="25">
        <f>+IF(AP$3=0,0,COUNTIFS('2.Pro Plan'!$K:$K,'Color detail'!$E58,'2.Pro Plan'!$N:$N,'Color detail'!$F58,'2.Pro Plan'!$U:$U,'Color detail'!AP$3))</f>
        <v>0</v>
      </c>
      <c r="AQ58" s="25">
        <f>+IF(AQ$3=0,0,COUNTIFS('2.Pro Plan'!$K:$K,'Color detail'!$E58,'2.Pro Plan'!$N:$N,'Color detail'!$F58,'2.Pro Plan'!$U:$U,'Color detail'!AQ$3))</f>
        <v>0</v>
      </c>
      <c r="AR58" s="25">
        <f>+IF(AR$3=0,0,COUNTIFS('2.Pro Plan'!$K:$K,'Color detail'!$E58,'2.Pro Plan'!$N:$N,'Color detail'!$F58,'2.Pro Plan'!$U:$U,'Color detail'!AR$3))</f>
        <v>0</v>
      </c>
      <c r="AS58" s="25">
        <f t="shared" si="5"/>
        <v>47</v>
      </c>
    </row>
    <row r="59" spans="2:45">
      <c r="B59" s="25">
        <f t="shared" si="2"/>
        <v>53</v>
      </c>
      <c r="C59" s="25" t="str">
        <f t="shared" si="3"/>
        <v>LG089</v>
      </c>
      <c r="E59" s="25" t="str">
        <v>LG</v>
      </c>
      <c r="F59" s="25" t="str">
        <v>089</v>
      </c>
      <c r="H59" s="25">
        <f t="shared" si="6"/>
        <v>0</v>
      </c>
      <c r="I59" s="25">
        <f>+IF(C59=0,0,SUMIF('Color FC'!$F:$F,'Color detail'!$C59,'Color FC'!H:H))</f>
        <v>0</v>
      </c>
      <c r="J59" s="25">
        <f>+IF(E59=0,0,SUMIF('Color FC'!$F:$F,'Color detail'!$C59,'Color FC'!I:I))</f>
        <v>0</v>
      </c>
      <c r="K59" s="25">
        <f>+IF(F59=0,0,SUMIF('Color FC'!$F:$F,'Color detail'!$C59,'Color FC'!J:J))</f>
        <v>0</v>
      </c>
      <c r="M59" s="267"/>
      <c r="N59" s="267"/>
      <c r="O59" s="147">
        <f t="shared" si="4"/>
        <v>0</v>
      </c>
      <c r="Q59" s="25">
        <f>+IF(Q$3=0,0,COUNTIFS('2.Pro Plan'!$K:$K,'Color detail'!$E59,'2.Pro Plan'!$N:$N,'Color detail'!$F59,'2.Pro Plan'!$U:$U,'Color detail'!Q$3))</f>
        <v>0</v>
      </c>
      <c r="R59" s="25">
        <f>+IF(R$3=0,0,COUNTIFS('2.Pro Plan'!$K:$K,'Color detail'!$E59,'2.Pro Plan'!$N:$N,'Color detail'!$F59,'2.Pro Plan'!$U:$U,'Color detail'!R$3))</f>
        <v>0</v>
      </c>
      <c r="S59" s="25">
        <f>+IF(S$3=0,0,COUNTIFS('2.Pro Plan'!$K:$K,'Color detail'!$E59,'2.Pro Plan'!$N:$N,'Color detail'!$F59,'2.Pro Plan'!$U:$U,'Color detail'!S$3))</f>
        <v>0</v>
      </c>
      <c r="T59" s="25">
        <f>+IF(T$3=0,0,COUNTIFS('2.Pro Plan'!$K:$K,'Color detail'!$E59,'2.Pro Plan'!$N:$N,'Color detail'!$F59,'2.Pro Plan'!$U:$U,'Color detail'!T$3))</f>
        <v>0</v>
      </c>
      <c r="U59" s="25">
        <f>+IF(U$3=0,0,COUNTIFS('2.Pro Plan'!$K:$K,'Color detail'!$E59,'2.Pro Plan'!$N:$N,'Color detail'!$F59,'2.Pro Plan'!$U:$U,'Color detail'!U$3))</f>
        <v>0</v>
      </c>
      <c r="V59" s="25">
        <f>+IF(V$3=0,0,COUNTIFS('2.Pro Plan'!$K:$K,'Color detail'!$E59,'2.Pro Plan'!$N:$N,'Color detail'!$F59,'2.Pro Plan'!$U:$U,'Color detail'!V$3))</f>
        <v>0</v>
      </c>
      <c r="W59" s="25">
        <f>+IF(W$3=0,0,COUNTIFS('2.Pro Plan'!$K:$K,'Color detail'!$E59,'2.Pro Plan'!$N:$N,'Color detail'!$F59,'2.Pro Plan'!$U:$U,'Color detail'!W$3))</f>
        <v>0</v>
      </c>
      <c r="X59" s="25">
        <f>+IF(X$3=0,0,COUNTIFS('2.Pro Plan'!$K:$K,'Color detail'!$E59,'2.Pro Plan'!$N:$N,'Color detail'!$F59,'2.Pro Plan'!$U:$U,'Color detail'!X$3))</f>
        <v>0</v>
      </c>
      <c r="Y59" s="25">
        <f>+IF(Y$3=0,0,COUNTIFS('2.Pro Plan'!$K:$K,'Color detail'!$E59,'2.Pro Plan'!$N:$N,'Color detail'!$F59,'2.Pro Plan'!$U:$U,'Color detail'!Y$3))</f>
        <v>0</v>
      </c>
      <c r="Z59" s="25">
        <f>+IF(Z$3=0,0,COUNTIFS('2.Pro Plan'!$K:$K,'Color detail'!$E59,'2.Pro Plan'!$N:$N,'Color detail'!$F59,'2.Pro Plan'!$U:$U,'Color detail'!Z$3))</f>
        <v>0</v>
      </c>
      <c r="AA59" s="25">
        <f>+IF(AA$3=0,0,COUNTIFS('2.Pro Plan'!$K:$K,'Color detail'!$E59,'2.Pro Plan'!$N:$N,'Color detail'!$F59,'2.Pro Plan'!$U:$U,'Color detail'!AA$3))</f>
        <v>0</v>
      </c>
      <c r="AB59" s="25">
        <f>+IF(AB$3=0,0,COUNTIFS('2.Pro Plan'!$K:$K,'Color detail'!$E59,'2.Pro Plan'!$N:$N,'Color detail'!$F59,'2.Pro Plan'!$U:$U,'Color detail'!AB$3))</f>
        <v>0</v>
      </c>
      <c r="AC59" s="25">
        <f>+IF(AC$3=0,0,COUNTIFS('2.Pro Plan'!$K:$K,'Color detail'!$E59,'2.Pro Plan'!$N:$N,'Color detail'!$F59,'2.Pro Plan'!$U:$U,'Color detail'!AC$3))</f>
        <v>0</v>
      </c>
      <c r="AD59" s="25">
        <f>+IF(AD$3=0,0,COUNTIFS('2.Pro Plan'!$K:$K,'Color detail'!$E59,'2.Pro Plan'!$N:$N,'Color detail'!$F59,'2.Pro Plan'!$U:$U,'Color detail'!AD$3))</f>
        <v>0</v>
      </c>
      <c r="AE59" s="25">
        <f>+IF(AE$3=0,0,COUNTIFS('2.Pro Plan'!$K:$K,'Color detail'!$E59,'2.Pro Plan'!$N:$N,'Color detail'!$F59,'2.Pro Plan'!$U:$U,'Color detail'!AE$3))</f>
        <v>0</v>
      </c>
      <c r="AF59" s="25">
        <f>+IF(AF$3=0,0,COUNTIFS('2.Pro Plan'!$K:$K,'Color detail'!$E59,'2.Pro Plan'!$N:$N,'Color detail'!$F59,'2.Pro Plan'!$U:$U,'Color detail'!AF$3))</f>
        <v>0</v>
      </c>
      <c r="AG59" s="25">
        <f>+IF(AG$3=0,0,COUNTIFS('2.Pro Plan'!$K:$K,'Color detail'!$E59,'2.Pro Plan'!$N:$N,'Color detail'!$F59,'2.Pro Plan'!$U:$U,'Color detail'!AG$3))</f>
        <v>0</v>
      </c>
      <c r="AH59" s="25">
        <f>+IF(AH$3=0,0,COUNTIFS('2.Pro Plan'!$K:$K,'Color detail'!$E59,'2.Pro Plan'!$N:$N,'Color detail'!$F59,'2.Pro Plan'!$U:$U,'Color detail'!AH$3))</f>
        <v>0</v>
      </c>
      <c r="AI59" s="25">
        <f>+IF(AI$3=0,0,COUNTIFS('2.Pro Plan'!$K:$K,'Color detail'!$E59,'2.Pro Plan'!$N:$N,'Color detail'!$F59,'2.Pro Plan'!$U:$U,'Color detail'!AI$3))</f>
        <v>0</v>
      </c>
      <c r="AJ59" s="25">
        <f>+IF(AJ$3=0,0,COUNTIFS('2.Pro Plan'!$K:$K,'Color detail'!$E59,'2.Pro Plan'!$N:$N,'Color detail'!$F59,'2.Pro Plan'!$U:$U,'Color detail'!AJ$3))</f>
        <v>0</v>
      </c>
      <c r="AK59" s="25">
        <f>+IF(AK$3=0,0,COUNTIFS('2.Pro Plan'!$K:$K,'Color detail'!$E59,'2.Pro Plan'!$N:$N,'Color detail'!$F59,'2.Pro Plan'!$U:$U,'Color detail'!AK$3))</f>
        <v>0</v>
      </c>
      <c r="AL59" s="25">
        <f>+IF(AL$3=0,0,COUNTIFS('2.Pro Plan'!$K:$K,'Color detail'!$E59,'2.Pro Plan'!$N:$N,'Color detail'!$F59,'2.Pro Plan'!$U:$U,'Color detail'!AL$3))</f>
        <v>0</v>
      </c>
      <c r="AM59" s="25">
        <f>+IF(AM$3=0,0,COUNTIFS('2.Pro Plan'!$K:$K,'Color detail'!$E59,'2.Pro Plan'!$N:$N,'Color detail'!$F59,'2.Pro Plan'!$U:$U,'Color detail'!AM$3))</f>
        <v>0</v>
      </c>
      <c r="AN59" s="25">
        <f>+IF(AN$3=0,0,COUNTIFS('2.Pro Plan'!$K:$K,'Color detail'!$E59,'2.Pro Plan'!$N:$N,'Color detail'!$F59,'2.Pro Plan'!$U:$U,'Color detail'!AN$3))</f>
        <v>0</v>
      </c>
      <c r="AO59" s="25">
        <f>+IF(AO$3=0,0,COUNTIFS('2.Pro Plan'!$K:$K,'Color detail'!$E59,'2.Pro Plan'!$N:$N,'Color detail'!$F59,'2.Pro Plan'!$U:$U,'Color detail'!AO$3))</f>
        <v>0</v>
      </c>
      <c r="AP59" s="25">
        <f>+IF(AP$3=0,0,COUNTIFS('2.Pro Plan'!$K:$K,'Color detail'!$E59,'2.Pro Plan'!$N:$N,'Color detail'!$F59,'2.Pro Plan'!$U:$U,'Color detail'!AP$3))</f>
        <v>0</v>
      </c>
      <c r="AQ59" s="25">
        <f>+IF(AQ$3=0,0,COUNTIFS('2.Pro Plan'!$K:$K,'Color detail'!$E59,'2.Pro Plan'!$N:$N,'Color detail'!$F59,'2.Pro Plan'!$U:$U,'Color detail'!AQ$3))</f>
        <v>0</v>
      </c>
      <c r="AR59" s="25">
        <f>+IF(AR$3=0,0,COUNTIFS('2.Pro Plan'!$K:$K,'Color detail'!$E59,'2.Pro Plan'!$N:$N,'Color detail'!$F59,'2.Pro Plan'!$U:$U,'Color detail'!AR$3))</f>
        <v>0</v>
      </c>
      <c r="AS59" s="25">
        <f t="shared" si="5"/>
        <v>0</v>
      </c>
    </row>
    <row r="60" spans="2:45">
      <c r="B60" s="25">
        <f t="shared" si="2"/>
        <v>54</v>
      </c>
      <c r="C60" s="25" t="str">
        <f t="shared" si="3"/>
        <v>LG3Q3</v>
      </c>
      <c r="E60" s="25" t="str">
        <v>LG</v>
      </c>
      <c r="F60" s="25" t="str">
        <v>3Q3</v>
      </c>
      <c r="H60" s="25">
        <f t="shared" si="6"/>
        <v>0</v>
      </c>
      <c r="I60" s="25">
        <f>+IF(C60=0,0,SUMIF('Color FC'!$F:$F,'Color detail'!$C60,'Color FC'!H:H))</f>
        <v>0</v>
      </c>
      <c r="J60" s="25">
        <f>+IF(E60=0,0,SUMIF('Color FC'!$F:$F,'Color detail'!$C60,'Color FC'!I:I))</f>
        <v>0</v>
      </c>
      <c r="K60" s="25">
        <f>+IF(F60=0,0,SUMIF('Color FC'!$F:$F,'Color detail'!$C60,'Color FC'!J:J))</f>
        <v>0</v>
      </c>
      <c r="M60" s="267"/>
      <c r="N60" s="267"/>
      <c r="O60" s="147">
        <f t="shared" si="4"/>
        <v>0</v>
      </c>
      <c r="Q60" s="25">
        <f>+IF(Q$3=0,0,COUNTIFS('2.Pro Plan'!$K:$K,'Color detail'!$E60,'2.Pro Plan'!$N:$N,'Color detail'!$F60,'2.Pro Plan'!$U:$U,'Color detail'!Q$3))</f>
        <v>0</v>
      </c>
      <c r="R60" s="25">
        <f>+IF(R$3=0,0,COUNTIFS('2.Pro Plan'!$K:$K,'Color detail'!$E60,'2.Pro Plan'!$N:$N,'Color detail'!$F60,'2.Pro Plan'!$U:$U,'Color detail'!R$3))</f>
        <v>0</v>
      </c>
      <c r="S60" s="25">
        <f>+IF(S$3=0,0,COUNTIFS('2.Pro Plan'!$K:$K,'Color detail'!$E60,'2.Pro Plan'!$N:$N,'Color detail'!$F60,'2.Pro Plan'!$U:$U,'Color detail'!S$3))</f>
        <v>0</v>
      </c>
      <c r="T60" s="25">
        <f>+IF(T$3=0,0,COUNTIFS('2.Pro Plan'!$K:$K,'Color detail'!$E60,'2.Pro Plan'!$N:$N,'Color detail'!$F60,'2.Pro Plan'!$U:$U,'Color detail'!T$3))</f>
        <v>0</v>
      </c>
      <c r="U60" s="25">
        <f>+IF(U$3=0,0,COUNTIFS('2.Pro Plan'!$K:$K,'Color detail'!$E60,'2.Pro Plan'!$N:$N,'Color detail'!$F60,'2.Pro Plan'!$U:$U,'Color detail'!U$3))</f>
        <v>0</v>
      </c>
      <c r="V60" s="25">
        <f>+IF(V$3=0,0,COUNTIFS('2.Pro Plan'!$K:$K,'Color detail'!$E60,'2.Pro Plan'!$N:$N,'Color detail'!$F60,'2.Pro Plan'!$U:$U,'Color detail'!V$3))</f>
        <v>0</v>
      </c>
      <c r="W60" s="25">
        <f>+IF(W$3=0,0,COUNTIFS('2.Pro Plan'!$K:$K,'Color detail'!$E60,'2.Pro Plan'!$N:$N,'Color detail'!$F60,'2.Pro Plan'!$U:$U,'Color detail'!W$3))</f>
        <v>0</v>
      </c>
      <c r="X60" s="25">
        <f>+IF(X$3=0,0,COUNTIFS('2.Pro Plan'!$K:$K,'Color detail'!$E60,'2.Pro Plan'!$N:$N,'Color detail'!$F60,'2.Pro Plan'!$U:$U,'Color detail'!X$3))</f>
        <v>0</v>
      </c>
      <c r="Y60" s="25">
        <f>+IF(Y$3=0,0,COUNTIFS('2.Pro Plan'!$K:$K,'Color detail'!$E60,'2.Pro Plan'!$N:$N,'Color detail'!$F60,'2.Pro Plan'!$U:$U,'Color detail'!Y$3))</f>
        <v>0</v>
      </c>
      <c r="Z60" s="25">
        <f>+IF(Z$3=0,0,COUNTIFS('2.Pro Plan'!$K:$K,'Color detail'!$E60,'2.Pro Plan'!$N:$N,'Color detail'!$F60,'2.Pro Plan'!$U:$U,'Color detail'!Z$3))</f>
        <v>0</v>
      </c>
      <c r="AA60" s="25">
        <f>+IF(AA$3=0,0,COUNTIFS('2.Pro Plan'!$K:$K,'Color detail'!$E60,'2.Pro Plan'!$N:$N,'Color detail'!$F60,'2.Pro Plan'!$U:$U,'Color detail'!AA$3))</f>
        <v>0</v>
      </c>
      <c r="AB60" s="25">
        <f>+IF(AB$3=0,0,COUNTIFS('2.Pro Plan'!$K:$K,'Color detail'!$E60,'2.Pro Plan'!$N:$N,'Color detail'!$F60,'2.Pro Plan'!$U:$U,'Color detail'!AB$3))</f>
        <v>0</v>
      </c>
      <c r="AC60" s="25">
        <f>+IF(AC$3=0,0,COUNTIFS('2.Pro Plan'!$K:$K,'Color detail'!$E60,'2.Pro Plan'!$N:$N,'Color detail'!$F60,'2.Pro Plan'!$U:$U,'Color detail'!AC$3))</f>
        <v>0</v>
      </c>
      <c r="AD60" s="25">
        <f>+IF(AD$3=0,0,COUNTIFS('2.Pro Plan'!$K:$K,'Color detail'!$E60,'2.Pro Plan'!$N:$N,'Color detail'!$F60,'2.Pro Plan'!$U:$U,'Color detail'!AD$3))</f>
        <v>0</v>
      </c>
      <c r="AE60" s="25">
        <f>+IF(AE$3=0,0,COUNTIFS('2.Pro Plan'!$K:$K,'Color detail'!$E60,'2.Pro Plan'!$N:$N,'Color detail'!$F60,'2.Pro Plan'!$U:$U,'Color detail'!AE$3))</f>
        <v>0</v>
      </c>
      <c r="AF60" s="25">
        <f>+IF(AF$3=0,0,COUNTIFS('2.Pro Plan'!$K:$K,'Color detail'!$E60,'2.Pro Plan'!$N:$N,'Color detail'!$F60,'2.Pro Plan'!$U:$U,'Color detail'!AF$3))</f>
        <v>0</v>
      </c>
      <c r="AG60" s="25">
        <f>+IF(AG$3=0,0,COUNTIFS('2.Pro Plan'!$K:$K,'Color detail'!$E60,'2.Pro Plan'!$N:$N,'Color detail'!$F60,'2.Pro Plan'!$U:$U,'Color detail'!AG$3))</f>
        <v>0</v>
      </c>
      <c r="AH60" s="25">
        <f>+IF(AH$3=0,0,COUNTIFS('2.Pro Plan'!$K:$K,'Color detail'!$E60,'2.Pro Plan'!$N:$N,'Color detail'!$F60,'2.Pro Plan'!$U:$U,'Color detail'!AH$3))</f>
        <v>0</v>
      </c>
      <c r="AI60" s="25">
        <f>+IF(AI$3=0,0,COUNTIFS('2.Pro Plan'!$K:$K,'Color detail'!$E60,'2.Pro Plan'!$N:$N,'Color detail'!$F60,'2.Pro Plan'!$U:$U,'Color detail'!AI$3))</f>
        <v>0</v>
      </c>
      <c r="AJ60" s="25">
        <f>+IF(AJ$3=0,0,COUNTIFS('2.Pro Plan'!$K:$K,'Color detail'!$E60,'2.Pro Plan'!$N:$N,'Color detail'!$F60,'2.Pro Plan'!$U:$U,'Color detail'!AJ$3))</f>
        <v>0</v>
      </c>
      <c r="AK60" s="25">
        <f>+IF(AK$3=0,0,COUNTIFS('2.Pro Plan'!$K:$K,'Color detail'!$E60,'2.Pro Plan'!$N:$N,'Color detail'!$F60,'2.Pro Plan'!$U:$U,'Color detail'!AK$3))</f>
        <v>0</v>
      </c>
      <c r="AL60" s="25">
        <f>+IF(AL$3=0,0,COUNTIFS('2.Pro Plan'!$K:$K,'Color detail'!$E60,'2.Pro Plan'!$N:$N,'Color detail'!$F60,'2.Pro Plan'!$U:$U,'Color detail'!AL$3))</f>
        <v>0</v>
      </c>
      <c r="AM60" s="25">
        <f>+IF(AM$3=0,0,COUNTIFS('2.Pro Plan'!$K:$K,'Color detail'!$E60,'2.Pro Plan'!$N:$N,'Color detail'!$F60,'2.Pro Plan'!$U:$U,'Color detail'!AM$3))</f>
        <v>0</v>
      </c>
      <c r="AN60" s="25">
        <f>+IF(AN$3=0,0,COUNTIFS('2.Pro Plan'!$K:$K,'Color detail'!$E60,'2.Pro Plan'!$N:$N,'Color detail'!$F60,'2.Pro Plan'!$U:$U,'Color detail'!AN$3))</f>
        <v>0</v>
      </c>
      <c r="AO60" s="25">
        <f>+IF(AO$3=0,0,COUNTIFS('2.Pro Plan'!$K:$K,'Color detail'!$E60,'2.Pro Plan'!$N:$N,'Color detail'!$F60,'2.Pro Plan'!$U:$U,'Color detail'!AO$3))</f>
        <v>0</v>
      </c>
      <c r="AP60" s="25">
        <f>+IF(AP$3=0,0,COUNTIFS('2.Pro Plan'!$K:$K,'Color detail'!$E60,'2.Pro Plan'!$N:$N,'Color detail'!$F60,'2.Pro Plan'!$U:$U,'Color detail'!AP$3))</f>
        <v>0</v>
      </c>
      <c r="AQ60" s="25">
        <f>+IF(AQ$3=0,0,COUNTIFS('2.Pro Plan'!$K:$K,'Color detail'!$E60,'2.Pro Plan'!$N:$N,'Color detail'!$F60,'2.Pro Plan'!$U:$U,'Color detail'!AQ$3))</f>
        <v>0</v>
      </c>
      <c r="AR60" s="25">
        <f>+IF(AR$3=0,0,COUNTIFS('2.Pro Plan'!$K:$K,'Color detail'!$E60,'2.Pro Plan'!$N:$N,'Color detail'!$F60,'2.Pro Plan'!$U:$U,'Color detail'!AR$3))</f>
        <v>0</v>
      </c>
      <c r="AS60" s="25">
        <f t="shared" si="5"/>
        <v>0</v>
      </c>
    </row>
    <row r="61" spans="2:45">
      <c r="B61" s="25">
        <f t="shared" si="2"/>
        <v>55</v>
      </c>
      <c r="C61" s="25" t="str">
        <f t="shared" si="3"/>
        <v>LGS28</v>
      </c>
      <c r="E61" s="25" t="str">
        <v>LG</v>
      </c>
      <c r="F61" s="25" t="str">
        <v>S28</v>
      </c>
      <c r="H61" s="25">
        <f t="shared" si="6"/>
        <v>0</v>
      </c>
      <c r="I61" s="25">
        <f>+IF(C61=0,0,SUMIF('Color FC'!$F:$F,'Color detail'!$C61,'Color FC'!H:H))</f>
        <v>0</v>
      </c>
      <c r="J61" s="25">
        <f>+IF(E61=0,0,SUMIF('Color FC'!$F:$F,'Color detail'!$C61,'Color FC'!I:I))</f>
        <v>0</v>
      </c>
      <c r="K61" s="25">
        <f>+IF(F61=0,0,SUMIF('Color FC'!$F:$F,'Color detail'!$C61,'Color FC'!J:J))</f>
        <v>0</v>
      </c>
      <c r="M61" s="267"/>
      <c r="N61" s="267"/>
      <c r="O61" s="147">
        <f t="shared" si="4"/>
        <v>0</v>
      </c>
      <c r="Q61" s="25">
        <f>+IF(Q$3=0,0,COUNTIFS('2.Pro Plan'!$K:$K,'Color detail'!$E61,'2.Pro Plan'!$N:$N,'Color detail'!$F61,'2.Pro Plan'!$U:$U,'Color detail'!Q$3))</f>
        <v>0</v>
      </c>
      <c r="R61" s="25">
        <f>+IF(R$3=0,0,COUNTIFS('2.Pro Plan'!$K:$K,'Color detail'!$E61,'2.Pro Plan'!$N:$N,'Color detail'!$F61,'2.Pro Plan'!$U:$U,'Color detail'!R$3))</f>
        <v>0</v>
      </c>
      <c r="S61" s="25">
        <f>+IF(S$3=0,0,COUNTIFS('2.Pro Plan'!$K:$K,'Color detail'!$E61,'2.Pro Plan'!$N:$N,'Color detail'!$F61,'2.Pro Plan'!$U:$U,'Color detail'!S$3))</f>
        <v>0</v>
      </c>
      <c r="T61" s="25">
        <f>+IF(T$3=0,0,COUNTIFS('2.Pro Plan'!$K:$K,'Color detail'!$E61,'2.Pro Plan'!$N:$N,'Color detail'!$F61,'2.Pro Plan'!$U:$U,'Color detail'!T$3))</f>
        <v>0</v>
      </c>
      <c r="U61" s="25">
        <f>+IF(U$3=0,0,COUNTIFS('2.Pro Plan'!$K:$K,'Color detail'!$E61,'2.Pro Plan'!$N:$N,'Color detail'!$F61,'2.Pro Plan'!$U:$U,'Color detail'!U$3))</f>
        <v>0</v>
      </c>
      <c r="V61" s="25">
        <f>+IF(V$3=0,0,COUNTIFS('2.Pro Plan'!$K:$K,'Color detail'!$E61,'2.Pro Plan'!$N:$N,'Color detail'!$F61,'2.Pro Plan'!$U:$U,'Color detail'!V$3))</f>
        <v>0</v>
      </c>
      <c r="W61" s="25">
        <f>+IF(W$3=0,0,COUNTIFS('2.Pro Plan'!$K:$K,'Color detail'!$E61,'2.Pro Plan'!$N:$N,'Color detail'!$F61,'2.Pro Plan'!$U:$U,'Color detail'!W$3))</f>
        <v>0</v>
      </c>
      <c r="X61" s="25">
        <f>+IF(X$3=0,0,COUNTIFS('2.Pro Plan'!$K:$K,'Color detail'!$E61,'2.Pro Plan'!$N:$N,'Color detail'!$F61,'2.Pro Plan'!$U:$U,'Color detail'!X$3))</f>
        <v>0</v>
      </c>
      <c r="Y61" s="25">
        <f>+IF(Y$3=0,0,COUNTIFS('2.Pro Plan'!$K:$K,'Color detail'!$E61,'2.Pro Plan'!$N:$N,'Color detail'!$F61,'2.Pro Plan'!$U:$U,'Color detail'!Y$3))</f>
        <v>0</v>
      </c>
      <c r="Z61" s="25">
        <f>+IF(Z$3=0,0,COUNTIFS('2.Pro Plan'!$K:$K,'Color detail'!$E61,'2.Pro Plan'!$N:$N,'Color detail'!$F61,'2.Pro Plan'!$U:$U,'Color detail'!Z$3))</f>
        <v>0</v>
      </c>
      <c r="AA61" s="25">
        <f>+IF(AA$3=0,0,COUNTIFS('2.Pro Plan'!$K:$K,'Color detail'!$E61,'2.Pro Plan'!$N:$N,'Color detail'!$F61,'2.Pro Plan'!$U:$U,'Color detail'!AA$3))</f>
        <v>0</v>
      </c>
      <c r="AB61" s="25">
        <f>+IF(AB$3=0,0,COUNTIFS('2.Pro Plan'!$K:$K,'Color detail'!$E61,'2.Pro Plan'!$N:$N,'Color detail'!$F61,'2.Pro Plan'!$U:$U,'Color detail'!AB$3))</f>
        <v>0</v>
      </c>
      <c r="AC61" s="25">
        <f>+IF(AC$3=0,0,COUNTIFS('2.Pro Plan'!$K:$K,'Color detail'!$E61,'2.Pro Plan'!$N:$N,'Color detail'!$F61,'2.Pro Plan'!$U:$U,'Color detail'!AC$3))</f>
        <v>0</v>
      </c>
      <c r="AD61" s="25">
        <f>+IF(AD$3=0,0,COUNTIFS('2.Pro Plan'!$K:$K,'Color detail'!$E61,'2.Pro Plan'!$N:$N,'Color detail'!$F61,'2.Pro Plan'!$U:$U,'Color detail'!AD$3))</f>
        <v>0</v>
      </c>
      <c r="AE61" s="25">
        <f>+IF(AE$3=0,0,COUNTIFS('2.Pro Plan'!$K:$K,'Color detail'!$E61,'2.Pro Plan'!$N:$N,'Color detail'!$F61,'2.Pro Plan'!$U:$U,'Color detail'!AE$3))</f>
        <v>0</v>
      </c>
      <c r="AF61" s="25">
        <f>+IF(AF$3=0,0,COUNTIFS('2.Pro Plan'!$K:$K,'Color detail'!$E61,'2.Pro Plan'!$N:$N,'Color detail'!$F61,'2.Pro Plan'!$U:$U,'Color detail'!AF$3))</f>
        <v>0</v>
      </c>
      <c r="AG61" s="25">
        <f>+IF(AG$3=0,0,COUNTIFS('2.Pro Plan'!$K:$K,'Color detail'!$E61,'2.Pro Plan'!$N:$N,'Color detail'!$F61,'2.Pro Plan'!$U:$U,'Color detail'!AG$3))</f>
        <v>0</v>
      </c>
      <c r="AH61" s="25">
        <f>+IF(AH$3=0,0,COUNTIFS('2.Pro Plan'!$K:$K,'Color detail'!$E61,'2.Pro Plan'!$N:$N,'Color detail'!$F61,'2.Pro Plan'!$U:$U,'Color detail'!AH$3))</f>
        <v>0</v>
      </c>
      <c r="AI61" s="25">
        <f>+IF(AI$3=0,0,COUNTIFS('2.Pro Plan'!$K:$K,'Color detail'!$E61,'2.Pro Plan'!$N:$N,'Color detail'!$F61,'2.Pro Plan'!$U:$U,'Color detail'!AI$3))</f>
        <v>0</v>
      </c>
      <c r="AJ61" s="25">
        <f>+IF(AJ$3=0,0,COUNTIFS('2.Pro Plan'!$K:$K,'Color detail'!$E61,'2.Pro Plan'!$N:$N,'Color detail'!$F61,'2.Pro Plan'!$U:$U,'Color detail'!AJ$3))</f>
        <v>0</v>
      </c>
      <c r="AK61" s="25">
        <f>+IF(AK$3=0,0,COUNTIFS('2.Pro Plan'!$K:$K,'Color detail'!$E61,'2.Pro Plan'!$N:$N,'Color detail'!$F61,'2.Pro Plan'!$U:$U,'Color detail'!AK$3))</f>
        <v>0</v>
      </c>
      <c r="AL61" s="25">
        <f>+IF(AL$3=0,0,COUNTIFS('2.Pro Plan'!$K:$K,'Color detail'!$E61,'2.Pro Plan'!$N:$N,'Color detail'!$F61,'2.Pro Plan'!$U:$U,'Color detail'!AL$3))</f>
        <v>0</v>
      </c>
      <c r="AM61" s="25">
        <f>+IF(AM$3=0,0,COUNTIFS('2.Pro Plan'!$K:$K,'Color detail'!$E61,'2.Pro Plan'!$N:$N,'Color detail'!$F61,'2.Pro Plan'!$U:$U,'Color detail'!AM$3))</f>
        <v>0</v>
      </c>
      <c r="AN61" s="25">
        <f>+IF(AN$3=0,0,COUNTIFS('2.Pro Plan'!$K:$K,'Color detail'!$E61,'2.Pro Plan'!$N:$N,'Color detail'!$F61,'2.Pro Plan'!$U:$U,'Color detail'!AN$3))</f>
        <v>0</v>
      </c>
      <c r="AO61" s="25">
        <f>+IF(AO$3=0,0,COUNTIFS('2.Pro Plan'!$K:$K,'Color detail'!$E61,'2.Pro Plan'!$N:$N,'Color detail'!$F61,'2.Pro Plan'!$U:$U,'Color detail'!AO$3))</f>
        <v>0</v>
      </c>
      <c r="AP61" s="25">
        <f>+IF(AP$3=0,0,COUNTIFS('2.Pro Plan'!$K:$K,'Color detail'!$E61,'2.Pro Plan'!$N:$N,'Color detail'!$F61,'2.Pro Plan'!$U:$U,'Color detail'!AP$3))</f>
        <v>0</v>
      </c>
      <c r="AQ61" s="25">
        <f>+IF(AQ$3=0,0,COUNTIFS('2.Pro Plan'!$K:$K,'Color detail'!$E61,'2.Pro Plan'!$N:$N,'Color detail'!$F61,'2.Pro Plan'!$U:$U,'Color detail'!AQ$3))</f>
        <v>0</v>
      </c>
      <c r="AR61" s="25">
        <f>+IF(AR$3=0,0,COUNTIFS('2.Pro Plan'!$K:$K,'Color detail'!$E61,'2.Pro Plan'!$N:$N,'Color detail'!$F61,'2.Pro Plan'!$U:$U,'Color detail'!AR$3))</f>
        <v>0</v>
      </c>
      <c r="AS61" s="25">
        <f t="shared" si="5"/>
        <v>0</v>
      </c>
    </row>
    <row r="62" spans="2:45">
      <c r="B62" s="25">
        <f t="shared" si="2"/>
        <v>56</v>
      </c>
      <c r="C62" s="25" t="str">
        <f t="shared" ref="C62:C65" si="19">+IF(E62=0,0,E62&amp;F62)</f>
        <v>LGX12</v>
      </c>
      <c r="E62" s="25" t="str">
        <v>LG</v>
      </c>
      <c r="F62" s="25" t="str">
        <v>X12</v>
      </c>
      <c r="H62" s="25">
        <f t="shared" ref="H62:H65" si="20">+AS62</f>
        <v>0</v>
      </c>
      <c r="I62" s="25">
        <f>+IF(C62=0,0,SUMIF('Color FC'!$F:$F,'Color detail'!$C62,'Color FC'!H:H))</f>
        <v>0</v>
      </c>
      <c r="J62" s="25">
        <f>+IF(E62=0,0,SUMIF('Color FC'!$F:$F,'Color detail'!$C62,'Color FC'!I:I))</f>
        <v>0</v>
      </c>
      <c r="K62" s="25">
        <f>+IF(F62=0,0,SUMIF('Color FC'!$F:$F,'Color detail'!$C62,'Color FC'!J:J))</f>
        <v>0</v>
      </c>
      <c r="M62" s="267"/>
      <c r="N62" s="267"/>
      <c r="O62" s="147">
        <f t="shared" si="4"/>
        <v>0</v>
      </c>
      <c r="Q62" s="25">
        <f>+IF(Q$3=0,0,COUNTIFS('2.Pro Plan'!$K:$K,'Color detail'!$E62,'2.Pro Plan'!$N:$N,'Color detail'!$F62,'2.Pro Plan'!$U:$U,'Color detail'!Q$3))</f>
        <v>0</v>
      </c>
      <c r="R62" s="25">
        <f>+IF(R$3=0,0,COUNTIFS('2.Pro Plan'!$K:$K,'Color detail'!$E62,'2.Pro Plan'!$N:$N,'Color detail'!$F62,'2.Pro Plan'!$U:$U,'Color detail'!R$3))</f>
        <v>0</v>
      </c>
      <c r="S62" s="25">
        <f>+IF(S$3=0,0,COUNTIFS('2.Pro Plan'!$K:$K,'Color detail'!$E62,'2.Pro Plan'!$N:$N,'Color detail'!$F62,'2.Pro Plan'!$U:$U,'Color detail'!S$3))</f>
        <v>0</v>
      </c>
      <c r="T62" s="25">
        <f>+IF(T$3=0,0,COUNTIFS('2.Pro Plan'!$K:$K,'Color detail'!$E62,'2.Pro Plan'!$N:$N,'Color detail'!$F62,'2.Pro Plan'!$U:$U,'Color detail'!T$3))</f>
        <v>0</v>
      </c>
      <c r="U62" s="25">
        <f>+IF(U$3=0,0,COUNTIFS('2.Pro Plan'!$K:$K,'Color detail'!$E62,'2.Pro Plan'!$N:$N,'Color detail'!$F62,'2.Pro Plan'!$U:$U,'Color detail'!U$3))</f>
        <v>0</v>
      </c>
      <c r="V62" s="25">
        <f>+IF(V$3=0,0,COUNTIFS('2.Pro Plan'!$K:$K,'Color detail'!$E62,'2.Pro Plan'!$N:$N,'Color detail'!$F62,'2.Pro Plan'!$U:$U,'Color detail'!V$3))</f>
        <v>0</v>
      </c>
      <c r="W62" s="25">
        <f>+IF(W$3=0,0,COUNTIFS('2.Pro Plan'!$K:$K,'Color detail'!$E62,'2.Pro Plan'!$N:$N,'Color detail'!$F62,'2.Pro Plan'!$U:$U,'Color detail'!W$3))</f>
        <v>0</v>
      </c>
      <c r="X62" s="25">
        <f>+IF(X$3=0,0,COUNTIFS('2.Pro Plan'!$K:$K,'Color detail'!$E62,'2.Pro Plan'!$N:$N,'Color detail'!$F62,'2.Pro Plan'!$U:$U,'Color detail'!X$3))</f>
        <v>0</v>
      </c>
      <c r="Y62" s="25">
        <f>+IF(Y$3=0,0,COUNTIFS('2.Pro Plan'!$K:$K,'Color detail'!$E62,'2.Pro Plan'!$N:$N,'Color detail'!$F62,'2.Pro Plan'!$U:$U,'Color detail'!Y$3))</f>
        <v>0</v>
      </c>
      <c r="Z62" s="25">
        <f>+IF(Z$3=0,0,COUNTIFS('2.Pro Plan'!$K:$K,'Color detail'!$E62,'2.Pro Plan'!$N:$N,'Color detail'!$F62,'2.Pro Plan'!$U:$U,'Color detail'!Z$3))</f>
        <v>0</v>
      </c>
      <c r="AA62" s="25">
        <f>+IF(AA$3=0,0,COUNTIFS('2.Pro Plan'!$K:$K,'Color detail'!$E62,'2.Pro Plan'!$N:$N,'Color detail'!$F62,'2.Pro Plan'!$U:$U,'Color detail'!AA$3))</f>
        <v>0</v>
      </c>
      <c r="AB62" s="25">
        <f>+IF(AB$3=0,0,COUNTIFS('2.Pro Plan'!$K:$K,'Color detail'!$E62,'2.Pro Plan'!$N:$N,'Color detail'!$F62,'2.Pro Plan'!$U:$U,'Color detail'!AB$3))</f>
        <v>0</v>
      </c>
      <c r="AC62" s="25">
        <f>+IF(AC$3=0,0,COUNTIFS('2.Pro Plan'!$K:$K,'Color detail'!$E62,'2.Pro Plan'!$N:$N,'Color detail'!$F62,'2.Pro Plan'!$U:$U,'Color detail'!AC$3))</f>
        <v>0</v>
      </c>
      <c r="AD62" s="25">
        <f>+IF(AD$3=0,0,COUNTIFS('2.Pro Plan'!$K:$K,'Color detail'!$E62,'2.Pro Plan'!$N:$N,'Color detail'!$F62,'2.Pro Plan'!$U:$U,'Color detail'!AD$3))</f>
        <v>0</v>
      </c>
      <c r="AE62" s="25">
        <f>+IF(AE$3=0,0,COUNTIFS('2.Pro Plan'!$K:$K,'Color detail'!$E62,'2.Pro Plan'!$N:$N,'Color detail'!$F62,'2.Pro Plan'!$U:$U,'Color detail'!AE$3))</f>
        <v>0</v>
      </c>
      <c r="AF62" s="25">
        <f>+IF(AF$3=0,0,COUNTIFS('2.Pro Plan'!$K:$K,'Color detail'!$E62,'2.Pro Plan'!$N:$N,'Color detail'!$F62,'2.Pro Plan'!$U:$U,'Color detail'!AF$3))</f>
        <v>0</v>
      </c>
      <c r="AG62" s="25">
        <f>+IF(AG$3=0,0,COUNTIFS('2.Pro Plan'!$K:$K,'Color detail'!$E62,'2.Pro Plan'!$N:$N,'Color detail'!$F62,'2.Pro Plan'!$U:$U,'Color detail'!AG$3))</f>
        <v>0</v>
      </c>
      <c r="AH62" s="25">
        <f>+IF(AH$3=0,0,COUNTIFS('2.Pro Plan'!$K:$K,'Color detail'!$E62,'2.Pro Plan'!$N:$N,'Color detail'!$F62,'2.Pro Plan'!$U:$U,'Color detail'!AH$3))</f>
        <v>0</v>
      </c>
      <c r="AI62" s="25">
        <f>+IF(AI$3=0,0,COUNTIFS('2.Pro Plan'!$K:$K,'Color detail'!$E62,'2.Pro Plan'!$N:$N,'Color detail'!$F62,'2.Pro Plan'!$U:$U,'Color detail'!AI$3))</f>
        <v>0</v>
      </c>
      <c r="AJ62" s="25">
        <f>+IF(AJ$3=0,0,COUNTIFS('2.Pro Plan'!$K:$K,'Color detail'!$E62,'2.Pro Plan'!$N:$N,'Color detail'!$F62,'2.Pro Plan'!$U:$U,'Color detail'!AJ$3))</f>
        <v>0</v>
      </c>
      <c r="AK62" s="25">
        <f>+IF(AK$3=0,0,COUNTIFS('2.Pro Plan'!$K:$K,'Color detail'!$E62,'2.Pro Plan'!$N:$N,'Color detail'!$F62,'2.Pro Plan'!$U:$U,'Color detail'!AK$3))</f>
        <v>0</v>
      </c>
      <c r="AL62" s="25">
        <f>+IF(AL$3=0,0,COUNTIFS('2.Pro Plan'!$K:$K,'Color detail'!$E62,'2.Pro Plan'!$N:$N,'Color detail'!$F62,'2.Pro Plan'!$U:$U,'Color detail'!AL$3))</f>
        <v>0</v>
      </c>
      <c r="AM62" s="25">
        <f>+IF(AM$3=0,0,COUNTIFS('2.Pro Plan'!$K:$K,'Color detail'!$E62,'2.Pro Plan'!$N:$N,'Color detail'!$F62,'2.Pro Plan'!$U:$U,'Color detail'!AM$3))</f>
        <v>0</v>
      </c>
      <c r="AN62" s="25">
        <f>+IF(AN$3=0,0,COUNTIFS('2.Pro Plan'!$K:$K,'Color detail'!$E62,'2.Pro Plan'!$N:$N,'Color detail'!$F62,'2.Pro Plan'!$U:$U,'Color detail'!AN$3))</f>
        <v>0</v>
      </c>
      <c r="AO62" s="25">
        <f>+IF(AO$3=0,0,COUNTIFS('2.Pro Plan'!$K:$K,'Color detail'!$E62,'2.Pro Plan'!$N:$N,'Color detail'!$F62,'2.Pro Plan'!$U:$U,'Color detail'!AO$3))</f>
        <v>0</v>
      </c>
      <c r="AP62" s="25">
        <f>+IF(AP$3=0,0,COUNTIFS('2.Pro Plan'!$K:$K,'Color detail'!$E62,'2.Pro Plan'!$N:$N,'Color detail'!$F62,'2.Pro Plan'!$U:$U,'Color detail'!AP$3))</f>
        <v>0</v>
      </c>
      <c r="AQ62" s="25">
        <f>+IF(AQ$3=0,0,COUNTIFS('2.Pro Plan'!$K:$K,'Color detail'!$E62,'2.Pro Plan'!$N:$N,'Color detail'!$F62,'2.Pro Plan'!$U:$U,'Color detail'!AQ$3))</f>
        <v>0</v>
      </c>
      <c r="AR62" s="25">
        <f>+IF(AR$3=0,0,COUNTIFS('2.Pro Plan'!$K:$K,'Color detail'!$E62,'2.Pro Plan'!$N:$N,'Color detail'!$F62,'2.Pro Plan'!$U:$U,'Color detail'!AR$3))</f>
        <v>0</v>
      </c>
      <c r="AS62" s="25">
        <f t="shared" si="5"/>
        <v>0</v>
      </c>
    </row>
    <row r="63" spans="2:45">
      <c r="B63" s="25">
        <f t="shared" si="2"/>
        <v>57</v>
      </c>
      <c r="C63" s="25" t="str">
        <f t="shared" si="19"/>
        <v>LGP20</v>
      </c>
      <c r="E63" s="25" t="str">
        <v>LG</v>
      </c>
      <c r="F63" s="25" t="str">
        <v>P20</v>
      </c>
      <c r="H63" s="25">
        <f t="shared" si="20"/>
        <v>0</v>
      </c>
      <c r="I63" s="25">
        <f>+IF(C63=0,0,SUMIF('Color FC'!$F:$F,'Color detail'!$C63,'Color FC'!H:H))</f>
        <v>0</v>
      </c>
      <c r="J63" s="25">
        <f>+IF(E63=0,0,SUMIF('Color FC'!$F:$F,'Color detail'!$C63,'Color FC'!I:I))</f>
        <v>0</v>
      </c>
      <c r="K63" s="25">
        <f>+IF(F63=0,0,SUMIF('Color FC'!$F:$F,'Color detail'!$C63,'Color FC'!J:J))</f>
        <v>0</v>
      </c>
      <c r="M63" s="267"/>
      <c r="N63" s="267"/>
      <c r="O63" s="147">
        <f t="shared" si="4"/>
        <v>0</v>
      </c>
      <c r="Q63" s="25">
        <f>+IF(Q$3=0,0,COUNTIFS('2.Pro Plan'!$K:$K,'Color detail'!$E63,'2.Pro Plan'!$N:$N,'Color detail'!$F63,'2.Pro Plan'!$U:$U,'Color detail'!Q$3))</f>
        <v>0</v>
      </c>
      <c r="R63" s="25">
        <f>+IF(R$3=0,0,COUNTIFS('2.Pro Plan'!$K:$K,'Color detail'!$E63,'2.Pro Plan'!$N:$N,'Color detail'!$F63,'2.Pro Plan'!$U:$U,'Color detail'!R$3))</f>
        <v>0</v>
      </c>
      <c r="S63" s="25">
        <f>+IF(S$3=0,0,COUNTIFS('2.Pro Plan'!$K:$K,'Color detail'!$E63,'2.Pro Plan'!$N:$N,'Color detail'!$F63,'2.Pro Plan'!$U:$U,'Color detail'!S$3))</f>
        <v>0</v>
      </c>
      <c r="T63" s="25">
        <f>+IF(T$3=0,0,COUNTIFS('2.Pro Plan'!$K:$K,'Color detail'!$E63,'2.Pro Plan'!$N:$N,'Color detail'!$F63,'2.Pro Plan'!$U:$U,'Color detail'!T$3))</f>
        <v>0</v>
      </c>
      <c r="U63" s="25">
        <f>+IF(U$3=0,0,COUNTIFS('2.Pro Plan'!$K:$K,'Color detail'!$E63,'2.Pro Plan'!$N:$N,'Color detail'!$F63,'2.Pro Plan'!$U:$U,'Color detail'!U$3))</f>
        <v>0</v>
      </c>
      <c r="V63" s="25">
        <f>+IF(V$3=0,0,COUNTIFS('2.Pro Plan'!$K:$K,'Color detail'!$E63,'2.Pro Plan'!$N:$N,'Color detail'!$F63,'2.Pro Plan'!$U:$U,'Color detail'!V$3))</f>
        <v>0</v>
      </c>
      <c r="W63" s="25">
        <f>+IF(W$3=0,0,COUNTIFS('2.Pro Plan'!$K:$K,'Color detail'!$E63,'2.Pro Plan'!$N:$N,'Color detail'!$F63,'2.Pro Plan'!$U:$U,'Color detail'!W$3))</f>
        <v>0</v>
      </c>
      <c r="X63" s="25">
        <f>+IF(X$3=0,0,COUNTIFS('2.Pro Plan'!$K:$K,'Color detail'!$E63,'2.Pro Plan'!$N:$N,'Color detail'!$F63,'2.Pro Plan'!$U:$U,'Color detail'!X$3))</f>
        <v>0</v>
      </c>
      <c r="Y63" s="25">
        <f>+IF(Y$3=0,0,COUNTIFS('2.Pro Plan'!$K:$K,'Color detail'!$E63,'2.Pro Plan'!$N:$N,'Color detail'!$F63,'2.Pro Plan'!$U:$U,'Color detail'!Y$3))</f>
        <v>0</v>
      </c>
      <c r="Z63" s="25">
        <f>+IF(Z$3=0,0,COUNTIFS('2.Pro Plan'!$K:$K,'Color detail'!$E63,'2.Pro Plan'!$N:$N,'Color detail'!$F63,'2.Pro Plan'!$U:$U,'Color detail'!Z$3))</f>
        <v>0</v>
      </c>
      <c r="AA63" s="25">
        <f>+IF(AA$3=0,0,COUNTIFS('2.Pro Plan'!$K:$K,'Color detail'!$E63,'2.Pro Plan'!$N:$N,'Color detail'!$F63,'2.Pro Plan'!$U:$U,'Color detail'!AA$3))</f>
        <v>0</v>
      </c>
      <c r="AB63" s="25">
        <f>+IF(AB$3=0,0,COUNTIFS('2.Pro Plan'!$K:$K,'Color detail'!$E63,'2.Pro Plan'!$N:$N,'Color detail'!$F63,'2.Pro Plan'!$U:$U,'Color detail'!AB$3))</f>
        <v>0</v>
      </c>
      <c r="AC63" s="25">
        <f>+IF(AC$3=0,0,COUNTIFS('2.Pro Plan'!$K:$K,'Color detail'!$E63,'2.Pro Plan'!$N:$N,'Color detail'!$F63,'2.Pro Plan'!$U:$U,'Color detail'!AC$3))</f>
        <v>0</v>
      </c>
      <c r="AD63" s="25">
        <f>+IF(AD$3=0,0,COUNTIFS('2.Pro Plan'!$K:$K,'Color detail'!$E63,'2.Pro Plan'!$N:$N,'Color detail'!$F63,'2.Pro Plan'!$U:$U,'Color detail'!AD$3))</f>
        <v>0</v>
      </c>
      <c r="AE63" s="25">
        <f>+IF(AE$3=0,0,COUNTIFS('2.Pro Plan'!$K:$K,'Color detail'!$E63,'2.Pro Plan'!$N:$N,'Color detail'!$F63,'2.Pro Plan'!$U:$U,'Color detail'!AE$3))</f>
        <v>0</v>
      </c>
      <c r="AF63" s="25">
        <f>+IF(AF$3=0,0,COUNTIFS('2.Pro Plan'!$K:$K,'Color detail'!$E63,'2.Pro Plan'!$N:$N,'Color detail'!$F63,'2.Pro Plan'!$U:$U,'Color detail'!AF$3))</f>
        <v>0</v>
      </c>
      <c r="AG63" s="25">
        <f>+IF(AG$3=0,0,COUNTIFS('2.Pro Plan'!$K:$K,'Color detail'!$E63,'2.Pro Plan'!$N:$N,'Color detail'!$F63,'2.Pro Plan'!$U:$U,'Color detail'!AG$3))</f>
        <v>0</v>
      </c>
      <c r="AH63" s="25">
        <f>+IF(AH$3=0,0,COUNTIFS('2.Pro Plan'!$K:$K,'Color detail'!$E63,'2.Pro Plan'!$N:$N,'Color detail'!$F63,'2.Pro Plan'!$U:$U,'Color detail'!AH$3))</f>
        <v>0</v>
      </c>
      <c r="AI63" s="25">
        <f>+IF(AI$3=0,0,COUNTIFS('2.Pro Plan'!$K:$K,'Color detail'!$E63,'2.Pro Plan'!$N:$N,'Color detail'!$F63,'2.Pro Plan'!$U:$U,'Color detail'!AI$3))</f>
        <v>0</v>
      </c>
      <c r="AJ63" s="25">
        <f>+IF(AJ$3=0,0,COUNTIFS('2.Pro Plan'!$K:$K,'Color detail'!$E63,'2.Pro Plan'!$N:$N,'Color detail'!$F63,'2.Pro Plan'!$U:$U,'Color detail'!AJ$3))</f>
        <v>0</v>
      </c>
      <c r="AK63" s="25">
        <f>+IF(AK$3=0,0,COUNTIFS('2.Pro Plan'!$K:$K,'Color detail'!$E63,'2.Pro Plan'!$N:$N,'Color detail'!$F63,'2.Pro Plan'!$U:$U,'Color detail'!AK$3))</f>
        <v>0</v>
      </c>
      <c r="AL63" s="25">
        <f>+IF(AL$3=0,0,COUNTIFS('2.Pro Plan'!$K:$K,'Color detail'!$E63,'2.Pro Plan'!$N:$N,'Color detail'!$F63,'2.Pro Plan'!$U:$U,'Color detail'!AL$3))</f>
        <v>0</v>
      </c>
      <c r="AM63" s="25">
        <f>+IF(AM$3=0,0,COUNTIFS('2.Pro Plan'!$K:$K,'Color detail'!$E63,'2.Pro Plan'!$N:$N,'Color detail'!$F63,'2.Pro Plan'!$U:$U,'Color detail'!AM$3))</f>
        <v>0</v>
      </c>
      <c r="AN63" s="25">
        <f>+IF(AN$3=0,0,COUNTIFS('2.Pro Plan'!$K:$K,'Color detail'!$E63,'2.Pro Plan'!$N:$N,'Color detail'!$F63,'2.Pro Plan'!$U:$U,'Color detail'!AN$3))</f>
        <v>0</v>
      </c>
      <c r="AO63" s="25">
        <f>+IF(AO$3=0,0,COUNTIFS('2.Pro Plan'!$K:$K,'Color detail'!$E63,'2.Pro Plan'!$N:$N,'Color detail'!$F63,'2.Pro Plan'!$U:$U,'Color detail'!AO$3))</f>
        <v>0</v>
      </c>
      <c r="AP63" s="25">
        <f>+IF(AP$3=0,0,COUNTIFS('2.Pro Plan'!$K:$K,'Color detail'!$E63,'2.Pro Plan'!$N:$N,'Color detail'!$F63,'2.Pro Plan'!$U:$U,'Color detail'!AP$3))</f>
        <v>0</v>
      </c>
      <c r="AQ63" s="25">
        <f>+IF(AQ$3=0,0,COUNTIFS('2.Pro Plan'!$K:$K,'Color detail'!$E63,'2.Pro Plan'!$N:$N,'Color detail'!$F63,'2.Pro Plan'!$U:$U,'Color detail'!AQ$3))</f>
        <v>0</v>
      </c>
      <c r="AR63" s="25">
        <f>+IF(AR$3=0,0,COUNTIFS('2.Pro Plan'!$K:$K,'Color detail'!$E63,'2.Pro Plan'!$N:$N,'Color detail'!$F63,'2.Pro Plan'!$U:$U,'Color detail'!AR$3))</f>
        <v>0</v>
      </c>
      <c r="AS63" s="25">
        <f t="shared" si="5"/>
        <v>0</v>
      </c>
    </row>
    <row r="64" spans="2:45">
      <c r="B64" s="25">
        <f t="shared" si="2"/>
        <v>58</v>
      </c>
      <c r="C64" s="25" t="str">
        <f t="shared" si="19"/>
        <v>HJ089</v>
      </c>
      <c r="E64" s="25" t="str">
        <v>HJ</v>
      </c>
      <c r="F64" s="25" t="str">
        <v>089</v>
      </c>
      <c r="H64" s="25">
        <f t="shared" si="20"/>
        <v>124</v>
      </c>
      <c r="I64" s="25">
        <f>+IF(C64=0,0,SUMIF('Color FC'!$F:$F,'Color detail'!$C64,'Color FC'!H:H))</f>
        <v>208</v>
      </c>
      <c r="J64" s="25">
        <f>+IF(E64=0,0,SUMIF('Color FC'!$F:$F,'Color detail'!$C64,'Color FC'!I:I))</f>
        <v>158</v>
      </c>
      <c r="K64" s="25">
        <f>+IF(F64=0,0,SUMIF('Color FC'!$F:$F,'Color detail'!$C64,'Color FC'!J:J))</f>
        <v>142</v>
      </c>
      <c r="M64" s="267"/>
      <c r="N64" s="267"/>
      <c r="O64" s="147">
        <f t="shared" si="4"/>
        <v>0</v>
      </c>
      <c r="Q64" s="25">
        <f>+IF(Q$3=0,0,COUNTIFS('2.Pro Plan'!$K:$K,'Color detail'!$E64,'2.Pro Plan'!$N:$N,'Color detail'!$F64,'2.Pro Plan'!$U:$U,'Color detail'!Q$3))</f>
        <v>6</v>
      </c>
      <c r="R64" s="25">
        <f>+IF(R$3=0,0,COUNTIFS('2.Pro Plan'!$K:$K,'Color detail'!$E64,'2.Pro Plan'!$N:$N,'Color detail'!$F64,'2.Pro Plan'!$U:$U,'Color detail'!R$3))</f>
        <v>8</v>
      </c>
      <c r="S64" s="25">
        <f>+IF(S$3=0,0,COUNTIFS('2.Pro Plan'!$K:$K,'Color detail'!$E64,'2.Pro Plan'!$N:$N,'Color detail'!$F64,'2.Pro Plan'!$U:$U,'Color detail'!S$3))</f>
        <v>7</v>
      </c>
      <c r="T64" s="25">
        <f>+IF(T$3=0,0,COUNTIFS('2.Pro Plan'!$K:$K,'Color detail'!$E64,'2.Pro Plan'!$N:$N,'Color detail'!$F64,'2.Pro Plan'!$U:$U,'Color detail'!T$3))</f>
        <v>8</v>
      </c>
      <c r="U64" s="25">
        <f>+IF(U$3=0,0,COUNTIFS('2.Pro Plan'!$K:$K,'Color detail'!$E64,'2.Pro Plan'!$N:$N,'Color detail'!$F64,'2.Pro Plan'!$U:$U,'Color detail'!U$3))</f>
        <v>3</v>
      </c>
      <c r="V64" s="25">
        <f>+IF(V$3=0,0,COUNTIFS('2.Pro Plan'!$K:$K,'Color detail'!$E64,'2.Pro Plan'!$N:$N,'Color detail'!$F64,'2.Pro Plan'!$U:$U,'Color detail'!V$3))</f>
        <v>7</v>
      </c>
      <c r="W64" s="25">
        <f>+IF(W$3=0,0,COUNTIFS('2.Pro Plan'!$K:$K,'Color detail'!$E64,'2.Pro Plan'!$N:$N,'Color detail'!$F64,'2.Pro Plan'!$U:$U,'Color detail'!W$3))</f>
        <v>6</v>
      </c>
      <c r="X64" s="25">
        <f>+IF(X$3=0,0,COUNTIFS('2.Pro Plan'!$K:$K,'Color detail'!$E64,'2.Pro Plan'!$N:$N,'Color detail'!$F64,'2.Pro Plan'!$U:$U,'Color detail'!X$3))</f>
        <v>10</v>
      </c>
      <c r="Y64" s="25">
        <f>+IF(Y$3=0,0,COUNTIFS('2.Pro Plan'!$K:$K,'Color detail'!$E64,'2.Pro Plan'!$N:$N,'Color detail'!$F64,'2.Pro Plan'!$U:$U,'Color detail'!Y$3))</f>
        <v>4</v>
      </c>
      <c r="Z64" s="25">
        <f>+IF(Z$3=0,0,COUNTIFS('2.Pro Plan'!$K:$K,'Color detail'!$E64,'2.Pro Plan'!$N:$N,'Color detail'!$F64,'2.Pro Plan'!$U:$U,'Color detail'!Z$3))</f>
        <v>6</v>
      </c>
      <c r="AA64" s="25">
        <f>+IF(AA$3=0,0,COUNTIFS('2.Pro Plan'!$K:$K,'Color detail'!$E64,'2.Pro Plan'!$N:$N,'Color detail'!$F64,'2.Pro Plan'!$U:$U,'Color detail'!AA$3))</f>
        <v>4</v>
      </c>
      <c r="AB64" s="25">
        <f>+IF(AB$3=0,0,COUNTIFS('2.Pro Plan'!$K:$K,'Color detail'!$E64,'2.Pro Plan'!$N:$N,'Color detail'!$F64,'2.Pro Plan'!$U:$U,'Color detail'!AB$3))</f>
        <v>6</v>
      </c>
      <c r="AC64" s="25">
        <f>+IF(AC$3=0,0,COUNTIFS('2.Pro Plan'!$K:$K,'Color detail'!$E64,'2.Pro Plan'!$N:$N,'Color detail'!$F64,'2.Pro Plan'!$U:$U,'Color detail'!AC$3))</f>
        <v>4</v>
      </c>
      <c r="AD64" s="25">
        <f>+IF(AD$3=0,0,COUNTIFS('2.Pro Plan'!$K:$K,'Color detail'!$E64,'2.Pro Plan'!$N:$N,'Color detail'!$F64,'2.Pro Plan'!$U:$U,'Color detail'!AD$3))</f>
        <v>6</v>
      </c>
      <c r="AE64" s="25">
        <f>+IF(AE$3=0,0,COUNTIFS('2.Pro Plan'!$K:$K,'Color detail'!$E64,'2.Pro Plan'!$N:$N,'Color detail'!$F64,'2.Pro Plan'!$U:$U,'Color detail'!AE$3))</f>
        <v>7</v>
      </c>
      <c r="AF64" s="25">
        <f>+IF(AF$3=0,0,COUNTIFS('2.Pro Plan'!$K:$K,'Color detail'!$E64,'2.Pro Plan'!$N:$N,'Color detail'!$F64,'2.Pro Plan'!$U:$U,'Color detail'!AF$3))</f>
        <v>9</v>
      </c>
      <c r="AG64" s="25">
        <f>+IF(AG$3=0,0,COUNTIFS('2.Pro Plan'!$K:$K,'Color detail'!$E64,'2.Pro Plan'!$N:$N,'Color detail'!$F64,'2.Pro Plan'!$U:$U,'Color detail'!AG$3))</f>
        <v>4</v>
      </c>
      <c r="AH64" s="25">
        <f>+IF(AH$3=0,0,COUNTIFS('2.Pro Plan'!$K:$K,'Color detail'!$E64,'2.Pro Plan'!$N:$N,'Color detail'!$F64,'2.Pro Plan'!$U:$U,'Color detail'!AH$3))</f>
        <v>5</v>
      </c>
      <c r="AI64" s="25">
        <f>+IF(AI$3=0,0,COUNTIFS('2.Pro Plan'!$K:$K,'Color detail'!$E64,'2.Pro Plan'!$N:$N,'Color detail'!$F64,'2.Pro Plan'!$U:$U,'Color detail'!AI$3))</f>
        <v>5</v>
      </c>
      <c r="AJ64" s="25">
        <f>+IF(AJ$3=0,0,COUNTIFS('2.Pro Plan'!$K:$K,'Color detail'!$E64,'2.Pro Plan'!$N:$N,'Color detail'!$F64,'2.Pro Plan'!$U:$U,'Color detail'!AJ$3))</f>
        <v>4</v>
      </c>
      <c r="AK64" s="25">
        <f>+IF(AK$3=0,0,COUNTIFS('2.Pro Plan'!$K:$K,'Color detail'!$E64,'2.Pro Plan'!$N:$N,'Color detail'!$F64,'2.Pro Plan'!$U:$U,'Color detail'!AK$3))</f>
        <v>5</v>
      </c>
      <c r="AL64" s="25">
        <f>+IF(AL$3=0,0,COUNTIFS('2.Pro Plan'!$K:$K,'Color detail'!$E64,'2.Pro Plan'!$N:$N,'Color detail'!$F64,'2.Pro Plan'!$U:$U,'Color detail'!AL$3))</f>
        <v>0</v>
      </c>
      <c r="AM64" s="25">
        <f>+IF(AM$3=0,0,COUNTIFS('2.Pro Plan'!$K:$K,'Color detail'!$E64,'2.Pro Plan'!$N:$N,'Color detail'!$F64,'2.Pro Plan'!$U:$U,'Color detail'!AM$3))</f>
        <v>0</v>
      </c>
      <c r="AN64" s="25">
        <f>+IF(AN$3=0,0,COUNTIFS('2.Pro Plan'!$K:$K,'Color detail'!$E64,'2.Pro Plan'!$N:$N,'Color detail'!$F64,'2.Pro Plan'!$U:$U,'Color detail'!AN$3))</f>
        <v>0</v>
      </c>
      <c r="AO64" s="25">
        <f>+IF(AO$3=0,0,COUNTIFS('2.Pro Plan'!$K:$K,'Color detail'!$E64,'2.Pro Plan'!$N:$N,'Color detail'!$F64,'2.Pro Plan'!$U:$U,'Color detail'!AO$3))</f>
        <v>0</v>
      </c>
      <c r="AP64" s="25">
        <f>+IF(AP$3=0,0,COUNTIFS('2.Pro Plan'!$K:$K,'Color detail'!$E64,'2.Pro Plan'!$N:$N,'Color detail'!$F64,'2.Pro Plan'!$U:$U,'Color detail'!AP$3))</f>
        <v>0</v>
      </c>
      <c r="AQ64" s="25">
        <f>+IF(AQ$3=0,0,COUNTIFS('2.Pro Plan'!$K:$K,'Color detail'!$E64,'2.Pro Plan'!$N:$N,'Color detail'!$F64,'2.Pro Plan'!$U:$U,'Color detail'!AQ$3))</f>
        <v>0</v>
      </c>
      <c r="AR64" s="25">
        <f>+IF(AR$3=0,0,COUNTIFS('2.Pro Plan'!$K:$K,'Color detail'!$E64,'2.Pro Plan'!$N:$N,'Color detail'!$F64,'2.Pro Plan'!$U:$U,'Color detail'!AR$3))</f>
        <v>0</v>
      </c>
      <c r="AS64" s="25">
        <f t="shared" si="5"/>
        <v>124</v>
      </c>
    </row>
    <row r="65" spans="2:45">
      <c r="B65" s="25">
        <f t="shared" si="2"/>
        <v>59</v>
      </c>
      <c r="C65" s="25" t="str">
        <f t="shared" si="19"/>
        <v>HJ3Q3</v>
      </c>
      <c r="E65" s="25" t="str">
        <v>HJ</v>
      </c>
      <c r="F65" s="25" t="str">
        <v>3Q3</v>
      </c>
      <c r="H65" s="25">
        <f t="shared" si="20"/>
        <v>27</v>
      </c>
      <c r="I65" s="25">
        <f>+IF(C65=0,0,SUMIF('Color FC'!$F:$F,'Color detail'!$C65,'Color FC'!H:H))</f>
        <v>39</v>
      </c>
      <c r="J65" s="25">
        <f>+IF(E65=0,0,SUMIF('Color FC'!$F:$F,'Color detail'!$C65,'Color FC'!I:I))</f>
        <v>30</v>
      </c>
      <c r="K65" s="25">
        <f>+IF(F65=0,0,SUMIF('Color FC'!$F:$F,'Color detail'!$C65,'Color FC'!J:J))</f>
        <v>27</v>
      </c>
      <c r="M65" s="267"/>
      <c r="N65" s="267"/>
      <c r="O65" s="147">
        <f t="shared" si="4"/>
        <v>0</v>
      </c>
      <c r="Q65" s="25">
        <f>+IF(Q$3=0,0,COUNTIFS('2.Pro Plan'!$K:$K,'Color detail'!$E65,'2.Pro Plan'!$N:$N,'Color detail'!$F65,'2.Pro Plan'!$U:$U,'Color detail'!Q$3))</f>
        <v>1</v>
      </c>
      <c r="R65" s="25">
        <f>+IF(R$3=0,0,COUNTIFS('2.Pro Plan'!$K:$K,'Color detail'!$E65,'2.Pro Plan'!$N:$N,'Color detail'!$F65,'2.Pro Plan'!$U:$U,'Color detail'!R$3))</f>
        <v>2</v>
      </c>
      <c r="S65" s="25">
        <f>+IF(S$3=0,0,COUNTIFS('2.Pro Plan'!$K:$K,'Color detail'!$E65,'2.Pro Plan'!$N:$N,'Color detail'!$F65,'2.Pro Plan'!$U:$U,'Color detail'!S$3))</f>
        <v>1</v>
      </c>
      <c r="T65" s="25">
        <f>+IF(T$3=0,0,COUNTIFS('2.Pro Plan'!$K:$K,'Color detail'!$E65,'2.Pro Plan'!$N:$N,'Color detail'!$F65,'2.Pro Plan'!$U:$U,'Color detail'!T$3))</f>
        <v>0</v>
      </c>
      <c r="U65" s="25">
        <f>+IF(U$3=0,0,COUNTIFS('2.Pro Plan'!$K:$K,'Color detail'!$E65,'2.Pro Plan'!$N:$N,'Color detail'!$F65,'2.Pro Plan'!$U:$U,'Color detail'!U$3))</f>
        <v>2</v>
      </c>
      <c r="V65" s="25">
        <f>+IF(V$3=0,0,COUNTIFS('2.Pro Plan'!$K:$K,'Color detail'!$E65,'2.Pro Plan'!$N:$N,'Color detail'!$F65,'2.Pro Plan'!$U:$U,'Color detail'!V$3))</f>
        <v>2</v>
      </c>
      <c r="W65" s="25">
        <f>+IF(W$3=0,0,COUNTIFS('2.Pro Plan'!$K:$K,'Color detail'!$E65,'2.Pro Plan'!$N:$N,'Color detail'!$F65,'2.Pro Plan'!$U:$U,'Color detail'!W$3))</f>
        <v>1</v>
      </c>
      <c r="X65" s="25">
        <f>+IF(X$3=0,0,COUNTIFS('2.Pro Plan'!$K:$K,'Color detail'!$E65,'2.Pro Plan'!$N:$N,'Color detail'!$F65,'2.Pro Plan'!$U:$U,'Color detail'!X$3))</f>
        <v>1</v>
      </c>
      <c r="Y65" s="25">
        <f>+IF(Y$3=0,0,COUNTIFS('2.Pro Plan'!$K:$K,'Color detail'!$E65,'2.Pro Plan'!$N:$N,'Color detail'!$F65,'2.Pro Plan'!$U:$U,'Color detail'!Y$3))</f>
        <v>2</v>
      </c>
      <c r="Z65" s="25">
        <f>+IF(Z$3=0,0,COUNTIFS('2.Pro Plan'!$K:$K,'Color detail'!$E65,'2.Pro Plan'!$N:$N,'Color detail'!$F65,'2.Pro Plan'!$U:$U,'Color detail'!Z$3))</f>
        <v>0</v>
      </c>
      <c r="AA65" s="25">
        <f>+IF(AA$3=0,0,COUNTIFS('2.Pro Plan'!$K:$K,'Color detail'!$E65,'2.Pro Plan'!$N:$N,'Color detail'!$F65,'2.Pro Plan'!$U:$U,'Color detail'!AA$3))</f>
        <v>1</v>
      </c>
      <c r="AB65" s="25">
        <f>+IF(AB$3=0,0,COUNTIFS('2.Pro Plan'!$K:$K,'Color detail'!$E65,'2.Pro Plan'!$N:$N,'Color detail'!$F65,'2.Pro Plan'!$U:$U,'Color detail'!AB$3))</f>
        <v>4</v>
      </c>
      <c r="AC65" s="25">
        <f>+IF(AC$3=0,0,COUNTIFS('2.Pro Plan'!$K:$K,'Color detail'!$E65,'2.Pro Plan'!$N:$N,'Color detail'!$F65,'2.Pro Plan'!$U:$U,'Color detail'!AC$3))</f>
        <v>3</v>
      </c>
      <c r="AD65" s="25">
        <f>+IF(AD$3=0,0,COUNTIFS('2.Pro Plan'!$K:$K,'Color detail'!$E65,'2.Pro Plan'!$N:$N,'Color detail'!$F65,'2.Pro Plan'!$U:$U,'Color detail'!AD$3))</f>
        <v>0</v>
      </c>
      <c r="AE65" s="25">
        <f>+IF(AE$3=0,0,COUNTIFS('2.Pro Plan'!$K:$K,'Color detail'!$E65,'2.Pro Plan'!$N:$N,'Color detail'!$F65,'2.Pro Plan'!$U:$U,'Color detail'!AE$3))</f>
        <v>1</v>
      </c>
      <c r="AF65" s="25">
        <f>+IF(AF$3=0,0,COUNTIFS('2.Pro Plan'!$K:$K,'Color detail'!$E65,'2.Pro Plan'!$N:$N,'Color detail'!$F65,'2.Pro Plan'!$U:$U,'Color detail'!AF$3))</f>
        <v>0</v>
      </c>
      <c r="AG65" s="25">
        <f>+IF(AG$3=0,0,COUNTIFS('2.Pro Plan'!$K:$K,'Color detail'!$E65,'2.Pro Plan'!$N:$N,'Color detail'!$F65,'2.Pro Plan'!$U:$U,'Color detail'!AG$3))</f>
        <v>1</v>
      </c>
      <c r="AH65" s="25">
        <f>+IF(AH$3=0,0,COUNTIFS('2.Pro Plan'!$K:$K,'Color detail'!$E65,'2.Pro Plan'!$N:$N,'Color detail'!$F65,'2.Pro Plan'!$U:$U,'Color detail'!AH$3))</f>
        <v>2</v>
      </c>
      <c r="AI65" s="25">
        <f>+IF(AI$3=0,0,COUNTIFS('2.Pro Plan'!$K:$K,'Color detail'!$E65,'2.Pro Plan'!$N:$N,'Color detail'!$F65,'2.Pro Plan'!$U:$U,'Color detail'!AI$3))</f>
        <v>1</v>
      </c>
      <c r="AJ65" s="25">
        <f>+IF(AJ$3=0,0,COUNTIFS('2.Pro Plan'!$K:$K,'Color detail'!$E65,'2.Pro Plan'!$N:$N,'Color detail'!$F65,'2.Pro Plan'!$U:$U,'Color detail'!AJ$3))</f>
        <v>1</v>
      </c>
      <c r="AK65" s="25">
        <f>+IF(AK$3=0,0,COUNTIFS('2.Pro Plan'!$K:$K,'Color detail'!$E65,'2.Pro Plan'!$N:$N,'Color detail'!$F65,'2.Pro Plan'!$U:$U,'Color detail'!AK$3))</f>
        <v>1</v>
      </c>
      <c r="AL65" s="25">
        <f>+IF(AL$3=0,0,COUNTIFS('2.Pro Plan'!$K:$K,'Color detail'!$E65,'2.Pro Plan'!$N:$N,'Color detail'!$F65,'2.Pro Plan'!$U:$U,'Color detail'!AL$3))</f>
        <v>0</v>
      </c>
      <c r="AM65" s="25">
        <f>+IF(AM$3=0,0,COUNTIFS('2.Pro Plan'!$K:$K,'Color detail'!$E65,'2.Pro Plan'!$N:$N,'Color detail'!$F65,'2.Pro Plan'!$U:$U,'Color detail'!AM$3))</f>
        <v>0</v>
      </c>
      <c r="AN65" s="25">
        <f>+IF(AN$3=0,0,COUNTIFS('2.Pro Plan'!$K:$K,'Color detail'!$E65,'2.Pro Plan'!$N:$N,'Color detail'!$F65,'2.Pro Plan'!$U:$U,'Color detail'!AN$3))</f>
        <v>0</v>
      </c>
      <c r="AO65" s="25">
        <f>+IF(AO$3=0,0,COUNTIFS('2.Pro Plan'!$K:$K,'Color detail'!$E65,'2.Pro Plan'!$N:$N,'Color detail'!$F65,'2.Pro Plan'!$U:$U,'Color detail'!AO$3))</f>
        <v>0</v>
      </c>
      <c r="AP65" s="25">
        <f>+IF(AP$3=0,0,COUNTIFS('2.Pro Plan'!$K:$K,'Color detail'!$E65,'2.Pro Plan'!$N:$N,'Color detail'!$F65,'2.Pro Plan'!$U:$U,'Color detail'!AP$3))</f>
        <v>0</v>
      </c>
      <c r="AQ65" s="25">
        <f>+IF(AQ$3=0,0,COUNTIFS('2.Pro Plan'!$K:$K,'Color detail'!$E65,'2.Pro Plan'!$N:$N,'Color detail'!$F65,'2.Pro Plan'!$U:$U,'Color detail'!AQ$3))</f>
        <v>0</v>
      </c>
      <c r="AR65" s="25">
        <f>+IF(AR$3=0,0,COUNTIFS('2.Pro Plan'!$K:$K,'Color detail'!$E65,'2.Pro Plan'!$N:$N,'Color detail'!$F65,'2.Pro Plan'!$U:$U,'Color detail'!AR$3))</f>
        <v>0</v>
      </c>
      <c r="AS65" s="25">
        <f t="shared" si="5"/>
        <v>27</v>
      </c>
    </row>
    <row r="66" spans="2:45">
      <c r="B66" s="25">
        <f t="shared" si="2"/>
        <v>60</v>
      </c>
      <c r="C66" s="25" t="str">
        <f t="shared" ref="C66:C70" si="21">+IF(E66=0,0,E66&amp;F66)</f>
        <v>HJS28</v>
      </c>
      <c r="E66" s="25" t="str">
        <v>HJ</v>
      </c>
      <c r="F66" s="25" t="str">
        <v>S28</v>
      </c>
      <c r="H66" s="25">
        <f t="shared" ref="H66:H70" si="22">+AS66</f>
        <v>33</v>
      </c>
      <c r="I66" s="25">
        <f>+IF(C66=0,0,SUMIF('Color FC'!$F:$F,'Color detail'!$C66,'Color FC'!H:H))</f>
        <v>40</v>
      </c>
      <c r="J66" s="25">
        <f>+IF(E66=0,0,SUMIF('Color FC'!$F:$F,'Color detail'!$C66,'Color FC'!I:I))</f>
        <v>31</v>
      </c>
      <c r="K66" s="25">
        <f>+IF(F66=0,0,SUMIF('Color FC'!$F:$F,'Color detail'!$C66,'Color FC'!J:J))</f>
        <v>27</v>
      </c>
      <c r="M66" s="267"/>
      <c r="N66" s="267"/>
      <c r="O66" s="147">
        <f t="shared" si="4"/>
        <v>0</v>
      </c>
      <c r="Q66" s="25">
        <f>+IF(Q$3=0,0,COUNTIFS('2.Pro Plan'!$K:$K,'Color detail'!$E66,'2.Pro Plan'!$N:$N,'Color detail'!$F66,'2.Pro Plan'!$U:$U,'Color detail'!Q$3))</f>
        <v>0</v>
      </c>
      <c r="R66" s="25">
        <f>+IF(R$3=0,0,COUNTIFS('2.Pro Plan'!$K:$K,'Color detail'!$E66,'2.Pro Plan'!$N:$N,'Color detail'!$F66,'2.Pro Plan'!$U:$U,'Color detail'!R$3))</f>
        <v>0</v>
      </c>
      <c r="S66" s="25">
        <f>+IF(S$3=0,0,COUNTIFS('2.Pro Plan'!$K:$K,'Color detail'!$E66,'2.Pro Plan'!$N:$N,'Color detail'!$F66,'2.Pro Plan'!$U:$U,'Color detail'!S$3))</f>
        <v>0</v>
      </c>
      <c r="T66" s="25">
        <f>+IF(T$3=0,0,COUNTIFS('2.Pro Plan'!$K:$K,'Color detail'!$E66,'2.Pro Plan'!$N:$N,'Color detail'!$F66,'2.Pro Plan'!$U:$U,'Color detail'!T$3))</f>
        <v>2</v>
      </c>
      <c r="U66" s="25">
        <f>+IF(U$3=0,0,COUNTIFS('2.Pro Plan'!$K:$K,'Color detail'!$E66,'2.Pro Plan'!$N:$N,'Color detail'!$F66,'2.Pro Plan'!$U:$U,'Color detail'!U$3))</f>
        <v>4</v>
      </c>
      <c r="V66" s="25">
        <f>+IF(V$3=0,0,COUNTIFS('2.Pro Plan'!$K:$K,'Color detail'!$E66,'2.Pro Plan'!$N:$N,'Color detail'!$F66,'2.Pro Plan'!$U:$U,'Color detail'!V$3))</f>
        <v>1</v>
      </c>
      <c r="W66" s="25">
        <f>+IF(W$3=0,0,COUNTIFS('2.Pro Plan'!$K:$K,'Color detail'!$E66,'2.Pro Plan'!$N:$N,'Color detail'!$F66,'2.Pro Plan'!$U:$U,'Color detail'!W$3))</f>
        <v>1</v>
      </c>
      <c r="X66" s="25">
        <f>+IF(X$3=0,0,COUNTIFS('2.Pro Plan'!$K:$K,'Color detail'!$E66,'2.Pro Plan'!$N:$N,'Color detail'!$F66,'2.Pro Plan'!$U:$U,'Color detail'!X$3))</f>
        <v>0</v>
      </c>
      <c r="Y66" s="25">
        <f>+IF(Y$3=0,0,COUNTIFS('2.Pro Plan'!$K:$K,'Color detail'!$E66,'2.Pro Plan'!$N:$N,'Color detail'!$F66,'2.Pro Plan'!$U:$U,'Color detail'!Y$3))</f>
        <v>1</v>
      </c>
      <c r="Z66" s="25">
        <f>+IF(Z$3=0,0,COUNTIFS('2.Pro Plan'!$K:$K,'Color detail'!$E66,'2.Pro Plan'!$N:$N,'Color detail'!$F66,'2.Pro Plan'!$U:$U,'Color detail'!Z$3))</f>
        <v>2</v>
      </c>
      <c r="AA66" s="25">
        <f>+IF(AA$3=0,0,COUNTIFS('2.Pro Plan'!$K:$K,'Color detail'!$E66,'2.Pro Plan'!$N:$N,'Color detail'!$F66,'2.Pro Plan'!$U:$U,'Color detail'!AA$3))</f>
        <v>1</v>
      </c>
      <c r="AB66" s="25">
        <f>+IF(AB$3=0,0,COUNTIFS('2.Pro Plan'!$K:$K,'Color detail'!$E66,'2.Pro Plan'!$N:$N,'Color detail'!$F66,'2.Pro Plan'!$U:$U,'Color detail'!AB$3))</f>
        <v>1</v>
      </c>
      <c r="AC66" s="25">
        <f>+IF(AC$3=0,0,COUNTIFS('2.Pro Plan'!$K:$K,'Color detail'!$E66,'2.Pro Plan'!$N:$N,'Color detail'!$F66,'2.Pro Plan'!$U:$U,'Color detail'!AC$3))</f>
        <v>1</v>
      </c>
      <c r="AD66" s="25">
        <f>+IF(AD$3=0,0,COUNTIFS('2.Pro Plan'!$K:$K,'Color detail'!$E66,'2.Pro Plan'!$N:$N,'Color detail'!$F66,'2.Pro Plan'!$U:$U,'Color detail'!AD$3))</f>
        <v>4</v>
      </c>
      <c r="AE66" s="25">
        <f>+IF(AE$3=0,0,COUNTIFS('2.Pro Plan'!$K:$K,'Color detail'!$E66,'2.Pro Plan'!$N:$N,'Color detail'!$F66,'2.Pro Plan'!$U:$U,'Color detail'!AE$3))</f>
        <v>0</v>
      </c>
      <c r="AF66" s="25">
        <f>+IF(AF$3=0,0,COUNTIFS('2.Pro Plan'!$K:$K,'Color detail'!$E66,'2.Pro Plan'!$N:$N,'Color detail'!$F66,'2.Pro Plan'!$U:$U,'Color detail'!AF$3))</f>
        <v>0</v>
      </c>
      <c r="AG66" s="25">
        <f>+IF(AG$3=0,0,COUNTIFS('2.Pro Plan'!$K:$K,'Color detail'!$E66,'2.Pro Plan'!$N:$N,'Color detail'!$F66,'2.Pro Plan'!$U:$U,'Color detail'!AG$3))</f>
        <v>3</v>
      </c>
      <c r="AH66" s="25">
        <f>+IF(AH$3=0,0,COUNTIFS('2.Pro Plan'!$K:$K,'Color detail'!$E66,'2.Pro Plan'!$N:$N,'Color detail'!$F66,'2.Pro Plan'!$U:$U,'Color detail'!AH$3))</f>
        <v>3</v>
      </c>
      <c r="AI66" s="25">
        <f>+IF(AI$3=0,0,COUNTIFS('2.Pro Plan'!$K:$K,'Color detail'!$E66,'2.Pro Plan'!$N:$N,'Color detail'!$F66,'2.Pro Plan'!$U:$U,'Color detail'!AI$3))</f>
        <v>2</v>
      </c>
      <c r="AJ66" s="25">
        <f>+IF(AJ$3=0,0,COUNTIFS('2.Pro Plan'!$K:$K,'Color detail'!$E66,'2.Pro Plan'!$N:$N,'Color detail'!$F66,'2.Pro Plan'!$U:$U,'Color detail'!AJ$3))</f>
        <v>4</v>
      </c>
      <c r="AK66" s="25">
        <f>+IF(AK$3=0,0,COUNTIFS('2.Pro Plan'!$K:$K,'Color detail'!$E66,'2.Pro Plan'!$N:$N,'Color detail'!$F66,'2.Pro Plan'!$U:$U,'Color detail'!AK$3))</f>
        <v>3</v>
      </c>
      <c r="AL66" s="25">
        <f>+IF(AL$3=0,0,COUNTIFS('2.Pro Plan'!$K:$K,'Color detail'!$E66,'2.Pro Plan'!$N:$N,'Color detail'!$F66,'2.Pro Plan'!$U:$U,'Color detail'!AL$3))</f>
        <v>0</v>
      </c>
      <c r="AM66" s="25">
        <f>+IF(AM$3=0,0,COUNTIFS('2.Pro Plan'!$K:$K,'Color detail'!$E66,'2.Pro Plan'!$N:$N,'Color detail'!$F66,'2.Pro Plan'!$U:$U,'Color detail'!AM$3))</f>
        <v>0</v>
      </c>
      <c r="AN66" s="25">
        <f>+IF(AN$3=0,0,COUNTIFS('2.Pro Plan'!$K:$K,'Color detail'!$E66,'2.Pro Plan'!$N:$N,'Color detail'!$F66,'2.Pro Plan'!$U:$U,'Color detail'!AN$3))</f>
        <v>0</v>
      </c>
      <c r="AO66" s="25">
        <f>+IF(AO$3=0,0,COUNTIFS('2.Pro Plan'!$K:$K,'Color detail'!$E66,'2.Pro Plan'!$N:$N,'Color detail'!$F66,'2.Pro Plan'!$U:$U,'Color detail'!AO$3))</f>
        <v>0</v>
      </c>
      <c r="AP66" s="25">
        <f>+IF(AP$3=0,0,COUNTIFS('2.Pro Plan'!$K:$K,'Color detail'!$E66,'2.Pro Plan'!$N:$N,'Color detail'!$F66,'2.Pro Plan'!$U:$U,'Color detail'!AP$3))</f>
        <v>0</v>
      </c>
      <c r="AQ66" s="25">
        <f>+IF(AQ$3=0,0,COUNTIFS('2.Pro Plan'!$K:$K,'Color detail'!$E66,'2.Pro Plan'!$N:$N,'Color detail'!$F66,'2.Pro Plan'!$U:$U,'Color detail'!AQ$3))</f>
        <v>0</v>
      </c>
      <c r="AR66" s="25">
        <f>+IF(AR$3=0,0,COUNTIFS('2.Pro Plan'!$K:$K,'Color detail'!$E66,'2.Pro Plan'!$N:$N,'Color detail'!$F66,'2.Pro Plan'!$U:$U,'Color detail'!AR$3))</f>
        <v>0</v>
      </c>
      <c r="AS66" s="25">
        <f t="shared" si="5"/>
        <v>33</v>
      </c>
    </row>
    <row r="67" spans="2:45">
      <c r="B67" s="25">
        <f t="shared" si="2"/>
        <v>61</v>
      </c>
      <c r="C67" s="25" t="str">
        <f t="shared" si="21"/>
        <v>HJX12</v>
      </c>
      <c r="E67" s="25" t="str">
        <v>HJ</v>
      </c>
      <c r="F67" s="25" t="str">
        <v>X12</v>
      </c>
      <c r="H67" s="25">
        <f t="shared" si="22"/>
        <v>40</v>
      </c>
      <c r="I67" s="25">
        <f>+IF(C67=0,0,SUMIF('Color FC'!$F:$F,'Color detail'!$C67,'Color FC'!H:H))</f>
        <v>55</v>
      </c>
      <c r="J67" s="25">
        <f>+IF(E67=0,0,SUMIF('Color FC'!$F:$F,'Color detail'!$C67,'Color FC'!I:I))</f>
        <v>42</v>
      </c>
      <c r="K67" s="25">
        <f>+IF(F67=0,0,SUMIF('Color FC'!$F:$F,'Color detail'!$C67,'Color FC'!J:J))</f>
        <v>38</v>
      </c>
      <c r="M67" s="267"/>
      <c r="N67" s="267"/>
      <c r="O67" s="147">
        <f t="shared" si="4"/>
        <v>0</v>
      </c>
      <c r="Q67" s="25">
        <f>+IF(Q$3=0,0,COUNTIFS('2.Pro Plan'!$K:$K,'Color detail'!$E67,'2.Pro Plan'!$N:$N,'Color detail'!$F67,'2.Pro Plan'!$U:$U,'Color detail'!Q$3))</f>
        <v>2</v>
      </c>
      <c r="R67" s="25">
        <f>+IF(R$3=0,0,COUNTIFS('2.Pro Plan'!$K:$K,'Color detail'!$E67,'2.Pro Plan'!$N:$N,'Color detail'!$F67,'2.Pro Plan'!$U:$U,'Color detail'!R$3))</f>
        <v>1</v>
      </c>
      <c r="S67" s="25">
        <f>+IF(S$3=0,0,COUNTIFS('2.Pro Plan'!$K:$K,'Color detail'!$E67,'2.Pro Plan'!$N:$N,'Color detail'!$F67,'2.Pro Plan'!$U:$U,'Color detail'!S$3))</f>
        <v>0</v>
      </c>
      <c r="T67" s="25">
        <f>+IF(T$3=0,0,COUNTIFS('2.Pro Plan'!$K:$K,'Color detail'!$E67,'2.Pro Plan'!$N:$N,'Color detail'!$F67,'2.Pro Plan'!$U:$U,'Color detail'!T$3))</f>
        <v>1</v>
      </c>
      <c r="U67" s="25">
        <f>+IF(U$3=0,0,COUNTIFS('2.Pro Plan'!$K:$K,'Color detail'!$E67,'2.Pro Plan'!$N:$N,'Color detail'!$F67,'2.Pro Plan'!$U:$U,'Color detail'!U$3))</f>
        <v>3</v>
      </c>
      <c r="V67" s="25">
        <f>+IF(V$3=0,0,COUNTIFS('2.Pro Plan'!$K:$K,'Color detail'!$E67,'2.Pro Plan'!$N:$N,'Color detail'!$F67,'2.Pro Plan'!$U:$U,'Color detail'!V$3))</f>
        <v>0</v>
      </c>
      <c r="W67" s="25">
        <f>+IF(W$3=0,0,COUNTIFS('2.Pro Plan'!$K:$K,'Color detail'!$E67,'2.Pro Plan'!$N:$N,'Color detail'!$F67,'2.Pro Plan'!$U:$U,'Color detail'!W$3))</f>
        <v>3</v>
      </c>
      <c r="X67" s="25">
        <f>+IF(X$3=0,0,COUNTIFS('2.Pro Plan'!$K:$K,'Color detail'!$E67,'2.Pro Plan'!$N:$N,'Color detail'!$F67,'2.Pro Plan'!$U:$U,'Color detail'!X$3))</f>
        <v>1</v>
      </c>
      <c r="Y67" s="25">
        <f>+IF(Y$3=0,0,COUNTIFS('2.Pro Plan'!$K:$K,'Color detail'!$E67,'2.Pro Plan'!$N:$N,'Color detail'!$F67,'2.Pro Plan'!$U:$U,'Color detail'!Y$3))</f>
        <v>5</v>
      </c>
      <c r="Z67" s="25">
        <f>+IF(Z$3=0,0,COUNTIFS('2.Pro Plan'!$K:$K,'Color detail'!$E67,'2.Pro Plan'!$N:$N,'Color detail'!$F67,'2.Pro Plan'!$U:$U,'Color detail'!Z$3))</f>
        <v>2</v>
      </c>
      <c r="AA67" s="25">
        <f>+IF(AA$3=0,0,COUNTIFS('2.Pro Plan'!$K:$K,'Color detail'!$E67,'2.Pro Plan'!$N:$N,'Color detail'!$F67,'2.Pro Plan'!$U:$U,'Color detail'!AA$3))</f>
        <v>3</v>
      </c>
      <c r="AB67" s="25">
        <f>+IF(AB$3=0,0,COUNTIFS('2.Pro Plan'!$K:$K,'Color detail'!$E67,'2.Pro Plan'!$N:$N,'Color detail'!$F67,'2.Pro Plan'!$U:$U,'Color detail'!AB$3))</f>
        <v>1</v>
      </c>
      <c r="AC67" s="25">
        <f>+IF(AC$3=0,0,COUNTIFS('2.Pro Plan'!$K:$K,'Color detail'!$E67,'2.Pro Plan'!$N:$N,'Color detail'!$F67,'2.Pro Plan'!$U:$U,'Color detail'!AC$3))</f>
        <v>3</v>
      </c>
      <c r="AD67" s="25">
        <f>+IF(AD$3=0,0,COUNTIFS('2.Pro Plan'!$K:$K,'Color detail'!$E67,'2.Pro Plan'!$N:$N,'Color detail'!$F67,'2.Pro Plan'!$U:$U,'Color detail'!AD$3))</f>
        <v>0</v>
      </c>
      <c r="AE67" s="25">
        <f>+IF(AE$3=0,0,COUNTIFS('2.Pro Plan'!$K:$K,'Color detail'!$E67,'2.Pro Plan'!$N:$N,'Color detail'!$F67,'2.Pro Plan'!$U:$U,'Color detail'!AE$3))</f>
        <v>1</v>
      </c>
      <c r="AF67" s="25">
        <f>+IF(AF$3=0,0,COUNTIFS('2.Pro Plan'!$K:$K,'Color detail'!$E67,'2.Pro Plan'!$N:$N,'Color detail'!$F67,'2.Pro Plan'!$U:$U,'Color detail'!AF$3))</f>
        <v>1</v>
      </c>
      <c r="AG67" s="25">
        <f>+IF(AG$3=0,0,COUNTIFS('2.Pro Plan'!$K:$K,'Color detail'!$E67,'2.Pro Plan'!$N:$N,'Color detail'!$F67,'2.Pro Plan'!$U:$U,'Color detail'!AG$3))</f>
        <v>3</v>
      </c>
      <c r="AH67" s="25">
        <f>+IF(AH$3=0,0,COUNTIFS('2.Pro Plan'!$K:$K,'Color detail'!$E67,'2.Pro Plan'!$N:$N,'Color detail'!$F67,'2.Pro Plan'!$U:$U,'Color detail'!AH$3))</f>
        <v>2</v>
      </c>
      <c r="AI67" s="25">
        <f>+IF(AI$3=0,0,COUNTIFS('2.Pro Plan'!$K:$K,'Color detail'!$E67,'2.Pro Plan'!$N:$N,'Color detail'!$F67,'2.Pro Plan'!$U:$U,'Color detail'!AI$3))</f>
        <v>3</v>
      </c>
      <c r="AJ67" s="25">
        <f>+IF(AJ$3=0,0,COUNTIFS('2.Pro Plan'!$K:$K,'Color detail'!$E67,'2.Pro Plan'!$N:$N,'Color detail'!$F67,'2.Pro Plan'!$U:$U,'Color detail'!AJ$3))</f>
        <v>3</v>
      </c>
      <c r="AK67" s="25">
        <f>+IF(AK$3=0,0,COUNTIFS('2.Pro Plan'!$K:$K,'Color detail'!$E67,'2.Pro Plan'!$N:$N,'Color detail'!$F67,'2.Pro Plan'!$U:$U,'Color detail'!AK$3))</f>
        <v>2</v>
      </c>
      <c r="AL67" s="25">
        <f>+IF(AL$3=0,0,COUNTIFS('2.Pro Plan'!$K:$K,'Color detail'!$E67,'2.Pro Plan'!$N:$N,'Color detail'!$F67,'2.Pro Plan'!$U:$U,'Color detail'!AL$3))</f>
        <v>0</v>
      </c>
      <c r="AM67" s="25">
        <f>+IF(AM$3=0,0,COUNTIFS('2.Pro Plan'!$K:$K,'Color detail'!$E67,'2.Pro Plan'!$N:$N,'Color detail'!$F67,'2.Pro Plan'!$U:$U,'Color detail'!AM$3))</f>
        <v>0</v>
      </c>
      <c r="AN67" s="25">
        <f>+IF(AN$3=0,0,COUNTIFS('2.Pro Plan'!$K:$K,'Color detail'!$E67,'2.Pro Plan'!$N:$N,'Color detail'!$F67,'2.Pro Plan'!$U:$U,'Color detail'!AN$3))</f>
        <v>0</v>
      </c>
      <c r="AO67" s="25">
        <f>+IF(AO$3=0,0,COUNTIFS('2.Pro Plan'!$K:$K,'Color detail'!$E67,'2.Pro Plan'!$N:$N,'Color detail'!$F67,'2.Pro Plan'!$U:$U,'Color detail'!AO$3))</f>
        <v>0</v>
      </c>
      <c r="AP67" s="25">
        <f>+IF(AP$3=0,0,COUNTIFS('2.Pro Plan'!$K:$K,'Color detail'!$E67,'2.Pro Plan'!$N:$N,'Color detail'!$F67,'2.Pro Plan'!$U:$U,'Color detail'!AP$3))</f>
        <v>0</v>
      </c>
      <c r="AQ67" s="25">
        <f>+IF(AQ$3=0,0,COUNTIFS('2.Pro Plan'!$K:$K,'Color detail'!$E67,'2.Pro Plan'!$N:$N,'Color detail'!$F67,'2.Pro Plan'!$U:$U,'Color detail'!AQ$3))</f>
        <v>0</v>
      </c>
      <c r="AR67" s="25">
        <f>+IF(AR$3=0,0,COUNTIFS('2.Pro Plan'!$K:$K,'Color detail'!$E67,'2.Pro Plan'!$N:$N,'Color detail'!$F67,'2.Pro Plan'!$U:$U,'Color detail'!AR$3))</f>
        <v>0</v>
      </c>
      <c r="AS67" s="25">
        <f t="shared" si="5"/>
        <v>40</v>
      </c>
    </row>
    <row r="68" spans="2:45">
      <c r="B68" s="25">
        <f t="shared" si="2"/>
        <v>62</v>
      </c>
      <c r="C68" s="25" t="str">
        <f t="shared" si="21"/>
        <v>HJP20</v>
      </c>
      <c r="E68" s="25" t="str">
        <v>HJ</v>
      </c>
      <c r="F68" s="25" t="str">
        <v>P20</v>
      </c>
      <c r="H68" s="25">
        <f t="shared" si="22"/>
        <v>26</v>
      </c>
      <c r="I68" s="25">
        <f>+IF(C68=0,0,SUMIF('Color FC'!$F:$F,'Color detail'!$C68,'Color FC'!H:H))</f>
        <v>38</v>
      </c>
      <c r="J68" s="25">
        <f>+IF(E68=0,0,SUMIF('Color FC'!$F:$F,'Color detail'!$C68,'Color FC'!I:I))</f>
        <v>29</v>
      </c>
      <c r="K68" s="25">
        <f>+IF(F68=0,0,SUMIF('Color FC'!$F:$F,'Color detail'!$C68,'Color FC'!J:J))</f>
        <v>26</v>
      </c>
      <c r="M68" s="267"/>
      <c r="N68" s="267"/>
      <c r="O68" s="147">
        <f t="shared" si="4"/>
        <v>0</v>
      </c>
      <c r="Q68" s="25">
        <f>+IF(Q$3=0,0,COUNTIFS('2.Pro Plan'!$K:$K,'Color detail'!$E68,'2.Pro Plan'!$N:$N,'Color detail'!$F68,'2.Pro Plan'!$U:$U,'Color detail'!Q$3))</f>
        <v>1</v>
      </c>
      <c r="R68" s="25">
        <f>+IF(R$3=0,0,COUNTIFS('2.Pro Plan'!$K:$K,'Color detail'!$E68,'2.Pro Plan'!$N:$N,'Color detail'!$F68,'2.Pro Plan'!$U:$U,'Color detail'!R$3))</f>
        <v>3</v>
      </c>
      <c r="S68" s="25">
        <f>+IF(S$3=0,0,COUNTIFS('2.Pro Plan'!$K:$K,'Color detail'!$E68,'2.Pro Plan'!$N:$N,'Color detail'!$F68,'2.Pro Plan'!$U:$U,'Color detail'!S$3))</f>
        <v>1</v>
      </c>
      <c r="T68" s="25">
        <f>+IF(T$3=0,0,COUNTIFS('2.Pro Plan'!$K:$K,'Color detail'!$E68,'2.Pro Plan'!$N:$N,'Color detail'!$F68,'2.Pro Plan'!$U:$U,'Color detail'!T$3))</f>
        <v>1</v>
      </c>
      <c r="U68" s="25">
        <f>+IF(U$3=0,0,COUNTIFS('2.Pro Plan'!$K:$K,'Color detail'!$E68,'2.Pro Plan'!$N:$N,'Color detail'!$F68,'2.Pro Plan'!$U:$U,'Color detail'!U$3))</f>
        <v>0</v>
      </c>
      <c r="V68" s="25">
        <f>+IF(V$3=0,0,COUNTIFS('2.Pro Plan'!$K:$K,'Color detail'!$E68,'2.Pro Plan'!$N:$N,'Color detail'!$F68,'2.Pro Plan'!$U:$U,'Color detail'!V$3))</f>
        <v>2</v>
      </c>
      <c r="W68" s="25">
        <f>+IF(W$3=0,0,COUNTIFS('2.Pro Plan'!$K:$K,'Color detail'!$E68,'2.Pro Plan'!$N:$N,'Color detail'!$F68,'2.Pro Plan'!$U:$U,'Color detail'!W$3))</f>
        <v>2</v>
      </c>
      <c r="X68" s="25">
        <f>+IF(X$3=0,0,COUNTIFS('2.Pro Plan'!$K:$K,'Color detail'!$E68,'2.Pro Plan'!$N:$N,'Color detail'!$F68,'2.Pro Plan'!$U:$U,'Color detail'!X$3))</f>
        <v>0</v>
      </c>
      <c r="Y68" s="25">
        <f>+IF(Y$3=0,0,COUNTIFS('2.Pro Plan'!$K:$K,'Color detail'!$E68,'2.Pro Plan'!$N:$N,'Color detail'!$F68,'2.Pro Plan'!$U:$U,'Color detail'!Y$3))</f>
        <v>0</v>
      </c>
      <c r="Z68" s="25">
        <f>+IF(Z$3=0,0,COUNTIFS('2.Pro Plan'!$K:$K,'Color detail'!$E68,'2.Pro Plan'!$N:$N,'Color detail'!$F68,'2.Pro Plan'!$U:$U,'Color detail'!Z$3))</f>
        <v>1</v>
      </c>
      <c r="AA68" s="25">
        <f>+IF(AA$3=0,0,COUNTIFS('2.Pro Plan'!$K:$K,'Color detail'!$E68,'2.Pro Plan'!$N:$N,'Color detail'!$F68,'2.Pro Plan'!$U:$U,'Color detail'!AA$3))</f>
        <v>2</v>
      </c>
      <c r="AB68" s="25">
        <f>+IF(AB$3=0,0,COUNTIFS('2.Pro Plan'!$K:$K,'Color detail'!$E68,'2.Pro Plan'!$N:$N,'Color detail'!$F68,'2.Pro Plan'!$U:$U,'Color detail'!AB$3))</f>
        <v>1</v>
      </c>
      <c r="AC68" s="25">
        <f>+IF(AC$3=0,0,COUNTIFS('2.Pro Plan'!$K:$K,'Color detail'!$E68,'2.Pro Plan'!$N:$N,'Color detail'!$F68,'2.Pro Plan'!$U:$U,'Color detail'!AC$3))</f>
        <v>0</v>
      </c>
      <c r="AD68" s="25">
        <f>+IF(AD$3=0,0,COUNTIFS('2.Pro Plan'!$K:$K,'Color detail'!$E68,'2.Pro Plan'!$N:$N,'Color detail'!$F68,'2.Pro Plan'!$U:$U,'Color detail'!AD$3))</f>
        <v>2</v>
      </c>
      <c r="AE68" s="25">
        <f>+IF(AE$3=0,0,COUNTIFS('2.Pro Plan'!$K:$K,'Color detail'!$E68,'2.Pro Plan'!$N:$N,'Color detail'!$F68,'2.Pro Plan'!$U:$U,'Color detail'!AE$3))</f>
        <v>4</v>
      </c>
      <c r="AF68" s="25">
        <f>+IF(AF$3=0,0,COUNTIFS('2.Pro Plan'!$K:$K,'Color detail'!$E68,'2.Pro Plan'!$N:$N,'Color detail'!$F68,'2.Pro Plan'!$U:$U,'Color detail'!AF$3))</f>
        <v>2</v>
      </c>
      <c r="AG68" s="25">
        <f>+IF(AG$3=0,0,COUNTIFS('2.Pro Plan'!$K:$K,'Color detail'!$E68,'2.Pro Plan'!$N:$N,'Color detail'!$F68,'2.Pro Plan'!$U:$U,'Color detail'!AG$3))</f>
        <v>1</v>
      </c>
      <c r="AH68" s="25">
        <f>+IF(AH$3=0,0,COUNTIFS('2.Pro Plan'!$K:$K,'Color detail'!$E68,'2.Pro Plan'!$N:$N,'Color detail'!$F68,'2.Pro Plan'!$U:$U,'Color detail'!AH$3))</f>
        <v>0</v>
      </c>
      <c r="AI68" s="25">
        <f>+IF(AI$3=0,0,COUNTIFS('2.Pro Plan'!$K:$K,'Color detail'!$E68,'2.Pro Plan'!$N:$N,'Color detail'!$F68,'2.Pro Plan'!$U:$U,'Color detail'!AI$3))</f>
        <v>1</v>
      </c>
      <c r="AJ68" s="25">
        <f>+IF(AJ$3=0,0,COUNTIFS('2.Pro Plan'!$K:$K,'Color detail'!$E68,'2.Pro Plan'!$N:$N,'Color detail'!$F68,'2.Pro Plan'!$U:$U,'Color detail'!AJ$3))</f>
        <v>1</v>
      </c>
      <c r="AK68" s="25">
        <f>+IF(AK$3=0,0,COUNTIFS('2.Pro Plan'!$K:$K,'Color detail'!$E68,'2.Pro Plan'!$N:$N,'Color detail'!$F68,'2.Pro Plan'!$U:$U,'Color detail'!AK$3))</f>
        <v>1</v>
      </c>
      <c r="AL68" s="25">
        <f>+IF(AL$3=0,0,COUNTIFS('2.Pro Plan'!$K:$K,'Color detail'!$E68,'2.Pro Plan'!$N:$N,'Color detail'!$F68,'2.Pro Plan'!$U:$U,'Color detail'!AL$3))</f>
        <v>0</v>
      </c>
      <c r="AM68" s="25">
        <f>+IF(AM$3=0,0,COUNTIFS('2.Pro Plan'!$K:$K,'Color detail'!$E68,'2.Pro Plan'!$N:$N,'Color detail'!$F68,'2.Pro Plan'!$U:$U,'Color detail'!AM$3))</f>
        <v>0</v>
      </c>
      <c r="AN68" s="25">
        <f>+IF(AN$3=0,0,COUNTIFS('2.Pro Plan'!$K:$K,'Color detail'!$E68,'2.Pro Plan'!$N:$N,'Color detail'!$F68,'2.Pro Plan'!$U:$U,'Color detail'!AN$3))</f>
        <v>0</v>
      </c>
      <c r="AO68" s="25">
        <f>+IF(AO$3=0,0,COUNTIFS('2.Pro Plan'!$K:$K,'Color detail'!$E68,'2.Pro Plan'!$N:$N,'Color detail'!$F68,'2.Pro Plan'!$U:$U,'Color detail'!AO$3))</f>
        <v>0</v>
      </c>
      <c r="AP68" s="25">
        <f>+IF(AP$3=0,0,COUNTIFS('2.Pro Plan'!$K:$K,'Color detail'!$E68,'2.Pro Plan'!$N:$N,'Color detail'!$F68,'2.Pro Plan'!$U:$U,'Color detail'!AP$3))</f>
        <v>0</v>
      </c>
      <c r="AQ68" s="25">
        <f>+IF(AQ$3=0,0,COUNTIFS('2.Pro Plan'!$K:$K,'Color detail'!$E68,'2.Pro Plan'!$N:$N,'Color detail'!$F68,'2.Pro Plan'!$U:$U,'Color detail'!AQ$3))</f>
        <v>0</v>
      </c>
      <c r="AR68" s="25">
        <f>+IF(AR$3=0,0,COUNTIFS('2.Pro Plan'!$K:$K,'Color detail'!$E68,'2.Pro Plan'!$N:$N,'Color detail'!$F68,'2.Pro Plan'!$U:$U,'Color detail'!AR$3))</f>
        <v>0</v>
      </c>
      <c r="AS68" s="25">
        <f t="shared" si="5"/>
        <v>26</v>
      </c>
    </row>
    <row r="69" spans="2:45">
      <c r="B69" s="25">
        <f t="shared" si="2"/>
        <v>63</v>
      </c>
      <c r="C69" s="25" t="str">
        <f t="shared" si="21"/>
        <v>LF576</v>
      </c>
      <c r="E69" s="25" t="str">
        <v>LF</v>
      </c>
      <c r="F69" s="25">
        <v>576</v>
      </c>
      <c r="H69" s="25">
        <f t="shared" si="22"/>
        <v>0</v>
      </c>
      <c r="I69" s="25">
        <f>+IF(C69=0,0,SUMIF('Color FC'!$F:$F,'Color detail'!$C69,'Color FC'!H:H))</f>
        <v>0</v>
      </c>
      <c r="J69" s="25">
        <f>+IF(E69=0,0,SUMIF('Color FC'!$F:$F,'Color detail'!$C69,'Color FC'!I:I))</f>
        <v>0</v>
      </c>
      <c r="K69" s="25">
        <f>+IF(F69=0,0,SUMIF('Color FC'!$F:$F,'Color detail'!$C69,'Color FC'!J:J))</f>
        <v>0</v>
      </c>
      <c r="M69" s="267"/>
      <c r="N69" s="267"/>
      <c r="O69" s="147">
        <f t="shared" si="4"/>
        <v>0</v>
      </c>
      <c r="Q69" s="25">
        <f>+IF(Q$3=0,0,COUNTIFS('2.Pro Plan'!$K:$K,'Color detail'!$E69,'2.Pro Plan'!$N:$N,'Color detail'!$F69,'2.Pro Plan'!$U:$U,'Color detail'!Q$3))</f>
        <v>0</v>
      </c>
      <c r="R69" s="25">
        <f>+IF(R$3=0,0,COUNTIFS('2.Pro Plan'!$K:$K,'Color detail'!$E69,'2.Pro Plan'!$N:$N,'Color detail'!$F69,'2.Pro Plan'!$U:$U,'Color detail'!R$3))</f>
        <v>0</v>
      </c>
      <c r="S69" s="25">
        <f>+IF(S$3=0,0,COUNTIFS('2.Pro Plan'!$K:$K,'Color detail'!$E69,'2.Pro Plan'!$N:$N,'Color detail'!$F69,'2.Pro Plan'!$U:$U,'Color detail'!S$3))</f>
        <v>0</v>
      </c>
      <c r="T69" s="25">
        <f>+IF(T$3=0,0,COUNTIFS('2.Pro Plan'!$K:$K,'Color detail'!$E69,'2.Pro Plan'!$N:$N,'Color detail'!$F69,'2.Pro Plan'!$U:$U,'Color detail'!T$3))</f>
        <v>0</v>
      </c>
      <c r="U69" s="25">
        <f>+IF(U$3=0,0,COUNTIFS('2.Pro Plan'!$K:$K,'Color detail'!$E69,'2.Pro Plan'!$N:$N,'Color detail'!$F69,'2.Pro Plan'!$U:$U,'Color detail'!U$3))</f>
        <v>0</v>
      </c>
      <c r="V69" s="25">
        <f>+IF(V$3=0,0,COUNTIFS('2.Pro Plan'!$K:$K,'Color detail'!$E69,'2.Pro Plan'!$N:$N,'Color detail'!$F69,'2.Pro Plan'!$U:$U,'Color detail'!V$3))</f>
        <v>0</v>
      </c>
      <c r="W69" s="25">
        <f>+IF(W$3=0,0,COUNTIFS('2.Pro Plan'!$K:$K,'Color detail'!$E69,'2.Pro Plan'!$N:$N,'Color detail'!$F69,'2.Pro Plan'!$U:$U,'Color detail'!W$3))</f>
        <v>0</v>
      </c>
      <c r="X69" s="25">
        <f>+IF(X$3=0,0,COUNTIFS('2.Pro Plan'!$K:$K,'Color detail'!$E69,'2.Pro Plan'!$N:$N,'Color detail'!$F69,'2.Pro Plan'!$U:$U,'Color detail'!X$3))</f>
        <v>0</v>
      </c>
      <c r="Y69" s="25">
        <f>+IF(Y$3=0,0,COUNTIFS('2.Pro Plan'!$K:$K,'Color detail'!$E69,'2.Pro Plan'!$N:$N,'Color detail'!$F69,'2.Pro Plan'!$U:$U,'Color detail'!Y$3))</f>
        <v>0</v>
      </c>
      <c r="Z69" s="25">
        <f>+IF(Z$3=0,0,COUNTIFS('2.Pro Plan'!$K:$K,'Color detail'!$E69,'2.Pro Plan'!$N:$N,'Color detail'!$F69,'2.Pro Plan'!$U:$U,'Color detail'!Z$3))</f>
        <v>0</v>
      </c>
      <c r="AA69" s="25">
        <f>+IF(AA$3=0,0,COUNTIFS('2.Pro Plan'!$K:$K,'Color detail'!$E69,'2.Pro Plan'!$N:$N,'Color detail'!$F69,'2.Pro Plan'!$U:$U,'Color detail'!AA$3))</f>
        <v>0</v>
      </c>
      <c r="AB69" s="25">
        <f>+IF(AB$3=0,0,COUNTIFS('2.Pro Plan'!$K:$K,'Color detail'!$E69,'2.Pro Plan'!$N:$N,'Color detail'!$F69,'2.Pro Plan'!$U:$U,'Color detail'!AB$3))</f>
        <v>0</v>
      </c>
      <c r="AC69" s="25">
        <f>+IF(AC$3=0,0,COUNTIFS('2.Pro Plan'!$K:$K,'Color detail'!$E69,'2.Pro Plan'!$N:$N,'Color detail'!$F69,'2.Pro Plan'!$U:$U,'Color detail'!AC$3))</f>
        <v>0</v>
      </c>
      <c r="AD69" s="25">
        <f>+IF(AD$3=0,0,COUNTIFS('2.Pro Plan'!$K:$K,'Color detail'!$E69,'2.Pro Plan'!$N:$N,'Color detail'!$F69,'2.Pro Plan'!$U:$U,'Color detail'!AD$3))</f>
        <v>0</v>
      </c>
      <c r="AE69" s="25">
        <f>+IF(AE$3=0,0,COUNTIFS('2.Pro Plan'!$K:$K,'Color detail'!$E69,'2.Pro Plan'!$N:$N,'Color detail'!$F69,'2.Pro Plan'!$U:$U,'Color detail'!AE$3))</f>
        <v>0</v>
      </c>
      <c r="AF69" s="25">
        <f>+IF(AF$3=0,0,COUNTIFS('2.Pro Plan'!$K:$K,'Color detail'!$E69,'2.Pro Plan'!$N:$N,'Color detail'!$F69,'2.Pro Plan'!$U:$U,'Color detail'!AF$3))</f>
        <v>0</v>
      </c>
      <c r="AG69" s="25">
        <f>+IF(AG$3=0,0,COUNTIFS('2.Pro Plan'!$K:$K,'Color detail'!$E69,'2.Pro Plan'!$N:$N,'Color detail'!$F69,'2.Pro Plan'!$U:$U,'Color detail'!AG$3))</f>
        <v>0</v>
      </c>
      <c r="AH69" s="25">
        <f>+IF(AH$3=0,0,COUNTIFS('2.Pro Plan'!$K:$K,'Color detail'!$E69,'2.Pro Plan'!$N:$N,'Color detail'!$F69,'2.Pro Plan'!$U:$U,'Color detail'!AH$3))</f>
        <v>0</v>
      </c>
      <c r="AI69" s="25">
        <f>+IF(AI$3=0,0,COUNTIFS('2.Pro Plan'!$K:$K,'Color detail'!$E69,'2.Pro Plan'!$N:$N,'Color detail'!$F69,'2.Pro Plan'!$U:$U,'Color detail'!AI$3))</f>
        <v>0</v>
      </c>
      <c r="AJ69" s="25">
        <f>+IF(AJ$3=0,0,COUNTIFS('2.Pro Plan'!$K:$K,'Color detail'!$E69,'2.Pro Plan'!$N:$N,'Color detail'!$F69,'2.Pro Plan'!$U:$U,'Color detail'!AJ$3))</f>
        <v>0</v>
      </c>
      <c r="AK69" s="25">
        <f>+IF(AK$3=0,0,COUNTIFS('2.Pro Plan'!$K:$K,'Color detail'!$E69,'2.Pro Plan'!$N:$N,'Color detail'!$F69,'2.Pro Plan'!$U:$U,'Color detail'!AK$3))</f>
        <v>0</v>
      </c>
      <c r="AL69" s="25">
        <f>+IF(AL$3=0,0,COUNTIFS('2.Pro Plan'!$K:$K,'Color detail'!$E69,'2.Pro Plan'!$N:$N,'Color detail'!$F69,'2.Pro Plan'!$U:$U,'Color detail'!AL$3))</f>
        <v>0</v>
      </c>
      <c r="AM69" s="25">
        <f>+IF(AM$3=0,0,COUNTIFS('2.Pro Plan'!$K:$K,'Color detail'!$E69,'2.Pro Plan'!$N:$N,'Color detail'!$F69,'2.Pro Plan'!$U:$U,'Color detail'!AM$3))</f>
        <v>0</v>
      </c>
      <c r="AN69" s="25">
        <f>+IF(AN$3=0,0,COUNTIFS('2.Pro Plan'!$K:$K,'Color detail'!$E69,'2.Pro Plan'!$N:$N,'Color detail'!$F69,'2.Pro Plan'!$U:$U,'Color detail'!AN$3))</f>
        <v>0</v>
      </c>
      <c r="AO69" s="25">
        <f>+IF(AO$3=0,0,COUNTIFS('2.Pro Plan'!$K:$K,'Color detail'!$E69,'2.Pro Plan'!$N:$N,'Color detail'!$F69,'2.Pro Plan'!$U:$U,'Color detail'!AO$3))</f>
        <v>0</v>
      </c>
      <c r="AP69" s="25">
        <f>+IF(AP$3=0,0,COUNTIFS('2.Pro Plan'!$K:$K,'Color detail'!$E69,'2.Pro Plan'!$N:$N,'Color detail'!$F69,'2.Pro Plan'!$U:$U,'Color detail'!AP$3))</f>
        <v>0</v>
      </c>
      <c r="AQ69" s="25">
        <f>+IF(AQ$3=0,0,COUNTIFS('2.Pro Plan'!$K:$K,'Color detail'!$E69,'2.Pro Plan'!$N:$N,'Color detail'!$F69,'2.Pro Plan'!$U:$U,'Color detail'!AQ$3))</f>
        <v>0</v>
      </c>
      <c r="AR69" s="25">
        <f>+IF(AR$3=0,0,COUNTIFS('2.Pro Plan'!$K:$K,'Color detail'!$E69,'2.Pro Plan'!$N:$N,'Color detail'!$F69,'2.Pro Plan'!$U:$U,'Color detail'!AR$3))</f>
        <v>0</v>
      </c>
      <c r="AS69" s="25">
        <f t="shared" si="5"/>
        <v>0</v>
      </c>
    </row>
    <row r="70" spans="2:45">
      <c r="B70" s="25">
        <f t="shared" si="2"/>
        <v>64</v>
      </c>
      <c r="C70" s="25" t="str">
        <f t="shared" si="21"/>
        <v>LF601</v>
      </c>
      <c r="E70" s="25" t="str">
        <v>LF</v>
      </c>
      <c r="F70" s="25">
        <v>601</v>
      </c>
      <c r="H70" s="25">
        <f t="shared" si="22"/>
        <v>0</v>
      </c>
      <c r="I70" s="25">
        <f>+IF(C70=0,0,SUMIF('Color FC'!$F:$F,'Color detail'!$C70,'Color FC'!H:H))</f>
        <v>0</v>
      </c>
      <c r="J70" s="25">
        <f>+IF(E70=0,0,SUMIF('Color FC'!$F:$F,'Color detail'!$C70,'Color FC'!I:I))</f>
        <v>0</v>
      </c>
      <c r="K70" s="25">
        <f>+IF(F70=0,0,SUMIF('Color FC'!$F:$F,'Color detail'!$C70,'Color FC'!J:J))</f>
        <v>0</v>
      </c>
      <c r="M70" s="267"/>
      <c r="N70" s="267"/>
      <c r="O70" s="147">
        <f t="shared" si="4"/>
        <v>0</v>
      </c>
      <c r="Q70" s="25">
        <f>+IF(Q$3=0,0,COUNTIFS('2.Pro Plan'!$K:$K,'Color detail'!$E70,'2.Pro Plan'!$N:$N,'Color detail'!$F70,'2.Pro Plan'!$U:$U,'Color detail'!Q$3))</f>
        <v>0</v>
      </c>
      <c r="R70" s="25">
        <f>+IF(R$3=0,0,COUNTIFS('2.Pro Plan'!$K:$K,'Color detail'!$E70,'2.Pro Plan'!$N:$N,'Color detail'!$F70,'2.Pro Plan'!$U:$U,'Color detail'!R$3))</f>
        <v>0</v>
      </c>
      <c r="S70" s="25">
        <f>+IF(S$3=0,0,COUNTIFS('2.Pro Plan'!$K:$K,'Color detail'!$E70,'2.Pro Plan'!$N:$N,'Color detail'!$F70,'2.Pro Plan'!$U:$U,'Color detail'!S$3))</f>
        <v>0</v>
      </c>
      <c r="T70" s="25">
        <f>+IF(T$3=0,0,COUNTIFS('2.Pro Plan'!$K:$K,'Color detail'!$E70,'2.Pro Plan'!$N:$N,'Color detail'!$F70,'2.Pro Plan'!$U:$U,'Color detail'!T$3))</f>
        <v>0</v>
      </c>
      <c r="U70" s="25">
        <f>+IF(U$3=0,0,COUNTIFS('2.Pro Plan'!$K:$K,'Color detail'!$E70,'2.Pro Plan'!$N:$N,'Color detail'!$F70,'2.Pro Plan'!$U:$U,'Color detail'!U$3))</f>
        <v>0</v>
      </c>
      <c r="V70" s="25">
        <f>+IF(V$3=0,0,COUNTIFS('2.Pro Plan'!$K:$K,'Color detail'!$E70,'2.Pro Plan'!$N:$N,'Color detail'!$F70,'2.Pro Plan'!$U:$U,'Color detail'!V$3))</f>
        <v>0</v>
      </c>
      <c r="W70" s="25">
        <f>+IF(W$3=0,0,COUNTIFS('2.Pro Plan'!$K:$K,'Color detail'!$E70,'2.Pro Plan'!$N:$N,'Color detail'!$F70,'2.Pro Plan'!$U:$U,'Color detail'!W$3))</f>
        <v>0</v>
      </c>
      <c r="X70" s="25">
        <f>+IF(X$3=0,0,COUNTIFS('2.Pro Plan'!$K:$K,'Color detail'!$E70,'2.Pro Plan'!$N:$N,'Color detail'!$F70,'2.Pro Plan'!$U:$U,'Color detail'!X$3))</f>
        <v>0</v>
      </c>
      <c r="Y70" s="25">
        <f>+IF(Y$3=0,0,COUNTIFS('2.Pro Plan'!$K:$K,'Color detail'!$E70,'2.Pro Plan'!$N:$N,'Color detail'!$F70,'2.Pro Plan'!$U:$U,'Color detail'!Y$3))</f>
        <v>0</v>
      </c>
      <c r="Z70" s="25">
        <f>+IF(Z$3=0,0,COUNTIFS('2.Pro Plan'!$K:$K,'Color detail'!$E70,'2.Pro Plan'!$N:$N,'Color detail'!$F70,'2.Pro Plan'!$U:$U,'Color detail'!Z$3))</f>
        <v>0</v>
      </c>
      <c r="AA70" s="25">
        <f>+IF(AA$3=0,0,COUNTIFS('2.Pro Plan'!$K:$K,'Color detail'!$E70,'2.Pro Plan'!$N:$N,'Color detail'!$F70,'2.Pro Plan'!$U:$U,'Color detail'!AA$3))</f>
        <v>0</v>
      </c>
      <c r="AB70" s="25">
        <f>+IF(AB$3=0,0,COUNTIFS('2.Pro Plan'!$K:$K,'Color detail'!$E70,'2.Pro Plan'!$N:$N,'Color detail'!$F70,'2.Pro Plan'!$U:$U,'Color detail'!AB$3))</f>
        <v>0</v>
      </c>
      <c r="AC70" s="25">
        <f>+IF(AC$3=0,0,COUNTIFS('2.Pro Plan'!$K:$K,'Color detail'!$E70,'2.Pro Plan'!$N:$N,'Color detail'!$F70,'2.Pro Plan'!$U:$U,'Color detail'!AC$3))</f>
        <v>0</v>
      </c>
      <c r="AD70" s="25">
        <f>+IF(AD$3=0,0,COUNTIFS('2.Pro Plan'!$K:$K,'Color detail'!$E70,'2.Pro Plan'!$N:$N,'Color detail'!$F70,'2.Pro Plan'!$U:$U,'Color detail'!AD$3))</f>
        <v>0</v>
      </c>
      <c r="AE70" s="25">
        <f>+IF(AE$3=0,0,COUNTIFS('2.Pro Plan'!$K:$K,'Color detail'!$E70,'2.Pro Plan'!$N:$N,'Color detail'!$F70,'2.Pro Plan'!$U:$U,'Color detail'!AE$3))</f>
        <v>0</v>
      </c>
      <c r="AF70" s="25">
        <f>+IF(AF$3=0,0,COUNTIFS('2.Pro Plan'!$K:$K,'Color detail'!$E70,'2.Pro Plan'!$N:$N,'Color detail'!$F70,'2.Pro Plan'!$U:$U,'Color detail'!AF$3))</f>
        <v>0</v>
      </c>
      <c r="AG70" s="25">
        <f>+IF(AG$3=0,0,COUNTIFS('2.Pro Plan'!$K:$K,'Color detail'!$E70,'2.Pro Plan'!$N:$N,'Color detail'!$F70,'2.Pro Plan'!$U:$U,'Color detail'!AG$3))</f>
        <v>0</v>
      </c>
      <c r="AH70" s="25">
        <f>+IF(AH$3=0,0,COUNTIFS('2.Pro Plan'!$K:$K,'Color detail'!$E70,'2.Pro Plan'!$N:$N,'Color detail'!$F70,'2.Pro Plan'!$U:$U,'Color detail'!AH$3))</f>
        <v>0</v>
      </c>
      <c r="AI70" s="25">
        <f>+IF(AI$3=0,0,COUNTIFS('2.Pro Plan'!$K:$K,'Color detail'!$E70,'2.Pro Plan'!$N:$N,'Color detail'!$F70,'2.Pro Plan'!$U:$U,'Color detail'!AI$3))</f>
        <v>0</v>
      </c>
      <c r="AJ70" s="25">
        <f>+IF(AJ$3=0,0,COUNTIFS('2.Pro Plan'!$K:$K,'Color detail'!$E70,'2.Pro Plan'!$N:$N,'Color detail'!$F70,'2.Pro Plan'!$U:$U,'Color detail'!AJ$3))</f>
        <v>0</v>
      </c>
      <c r="AK70" s="25">
        <f>+IF(AK$3=0,0,COUNTIFS('2.Pro Plan'!$K:$K,'Color detail'!$E70,'2.Pro Plan'!$N:$N,'Color detail'!$F70,'2.Pro Plan'!$U:$U,'Color detail'!AK$3))</f>
        <v>0</v>
      </c>
      <c r="AL70" s="25">
        <f>+IF(AL$3=0,0,COUNTIFS('2.Pro Plan'!$K:$K,'Color detail'!$E70,'2.Pro Plan'!$N:$N,'Color detail'!$F70,'2.Pro Plan'!$U:$U,'Color detail'!AL$3))</f>
        <v>0</v>
      </c>
      <c r="AM70" s="25">
        <f>+IF(AM$3=0,0,COUNTIFS('2.Pro Plan'!$K:$K,'Color detail'!$E70,'2.Pro Plan'!$N:$N,'Color detail'!$F70,'2.Pro Plan'!$U:$U,'Color detail'!AM$3))</f>
        <v>0</v>
      </c>
      <c r="AN70" s="25">
        <f>+IF(AN$3=0,0,COUNTIFS('2.Pro Plan'!$K:$K,'Color detail'!$E70,'2.Pro Plan'!$N:$N,'Color detail'!$F70,'2.Pro Plan'!$U:$U,'Color detail'!AN$3))</f>
        <v>0</v>
      </c>
      <c r="AO70" s="25">
        <f>+IF(AO$3=0,0,COUNTIFS('2.Pro Plan'!$K:$K,'Color detail'!$E70,'2.Pro Plan'!$N:$N,'Color detail'!$F70,'2.Pro Plan'!$U:$U,'Color detail'!AO$3))</f>
        <v>0</v>
      </c>
      <c r="AP70" s="25">
        <f>+IF(AP$3=0,0,COUNTIFS('2.Pro Plan'!$K:$K,'Color detail'!$E70,'2.Pro Plan'!$N:$N,'Color detail'!$F70,'2.Pro Plan'!$U:$U,'Color detail'!AP$3))</f>
        <v>0</v>
      </c>
      <c r="AQ70" s="25">
        <f>+IF(AQ$3=0,0,COUNTIFS('2.Pro Plan'!$K:$K,'Color detail'!$E70,'2.Pro Plan'!$N:$N,'Color detail'!$F70,'2.Pro Plan'!$U:$U,'Color detail'!AQ$3))</f>
        <v>0</v>
      </c>
      <c r="AR70" s="25">
        <f>+IF(AR$3=0,0,COUNTIFS('2.Pro Plan'!$K:$K,'Color detail'!$E70,'2.Pro Plan'!$N:$N,'Color detail'!$F70,'2.Pro Plan'!$U:$U,'Color detail'!AR$3))</f>
        <v>0</v>
      </c>
      <c r="AS70" s="25">
        <f t="shared" si="5"/>
        <v>0</v>
      </c>
    </row>
    <row r="71" spans="2:45">
      <c r="B71" s="25">
        <f t="shared" si="2"/>
        <v>65</v>
      </c>
      <c r="C71" s="25" t="str">
        <f t="shared" si="3"/>
        <v>LFS28</v>
      </c>
      <c r="E71" s="25" t="str">
        <v>LF</v>
      </c>
      <c r="F71" s="25" t="str">
        <v>S28</v>
      </c>
      <c r="H71" s="25">
        <f t="shared" ref="H71:H90" si="23">+AS71</f>
        <v>0</v>
      </c>
      <c r="I71" s="25">
        <f>+IF(C71=0,0,SUMIF('Color FC'!$F:$F,'Color detail'!$C71,'Color FC'!H:H))</f>
        <v>0</v>
      </c>
      <c r="J71" s="25">
        <f>+IF(E71=0,0,SUMIF('Color FC'!$F:$F,'Color detail'!$C71,'Color FC'!I:I))</f>
        <v>0</v>
      </c>
      <c r="K71" s="25">
        <f>+IF(F71=0,0,SUMIF('Color FC'!$F:$F,'Color detail'!$C71,'Color FC'!J:J))</f>
        <v>0</v>
      </c>
      <c r="M71" s="267"/>
      <c r="N71" s="267"/>
      <c r="O71" s="147">
        <f t="shared" si="4"/>
        <v>0</v>
      </c>
      <c r="Q71" s="25">
        <f>+IF(Q$3=0,0,COUNTIFS('2.Pro Plan'!$K:$K,'Color detail'!$E71,'2.Pro Plan'!$N:$N,'Color detail'!$F71,'2.Pro Plan'!$U:$U,'Color detail'!Q$3))</f>
        <v>0</v>
      </c>
      <c r="R71" s="25">
        <f>+IF(R$3=0,0,COUNTIFS('2.Pro Plan'!$K:$K,'Color detail'!$E71,'2.Pro Plan'!$N:$N,'Color detail'!$F71,'2.Pro Plan'!$U:$U,'Color detail'!R$3))</f>
        <v>0</v>
      </c>
      <c r="S71" s="25">
        <f>+IF(S$3=0,0,COUNTIFS('2.Pro Plan'!$K:$K,'Color detail'!$E71,'2.Pro Plan'!$N:$N,'Color detail'!$F71,'2.Pro Plan'!$U:$U,'Color detail'!S$3))</f>
        <v>0</v>
      </c>
      <c r="T71" s="25">
        <f>+IF(T$3=0,0,COUNTIFS('2.Pro Plan'!$K:$K,'Color detail'!$E71,'2.Pro Plan'!$N:$N,'Color detail'!$F71,'2.Pro Plan'!$U:$U,'Color detail'!T$3))</f>
        <v>0</v>
      </c>
      <c r="U71" s="25">
        <f>+IF(U$3=0,0,COUNTIFS('2.Pro Plan'!$K:$K,'Color detail'!$E71,'2.Pro Plan'!$N:$N,'Color detail'!$F71,'2.Pro Plan'!$U:$U,'Color detail'!U$3))</f>
        <v>0</v>
      </c>
      <c r="V71" s="25">
        <f>+IF(V$3=0,0,COUNTIFS('2.Pro Plan'!$K:$K,'Color detail'!$E71,'2.Pro Plan'!$N:$N,'Color detail'!$F71,'2.Pro Plan'!$U:$U,'Color detail'!V$3))</f>
        <v>0</v>
      </c>
      <c r="W71" s="25">
        <f>+IF(W$3=0,0,COUNTIFS('2.Pro Plan'!$K:$K,'Color detail'!$E71,'2.Pro Plan'!$N:$N,'Color detail'!$F71,'2.Pro Plan'!$U:$U,'Color detail'!W$3))</f>
        <v>0</v>
      </c>
      <c r="X71" s="25">
        <f>+IF(X$3=0,0,COUNTIFS('2.Pro Plan'!$K:$K,'Color detail'!$E71,'2.Pro Plan'!$N:$N,'Color detail'!$F71,'2.Pro Plan'!$U:$U,'Color detail'!X$3))</f>
        <v>0</v>
      </c>
      <c r="Y71" s="25">
        <f>+IF(Y$3=0,0,COUNTIFS('2.Pro Plan'!$K:$K,'Color detail'!$E71,'2.Pro Plan'!$N:$N,'Color detail'!$F71,'2.Pro Plan'!$U:$U,'Color detail'!Y$3))</f>
        <v>0</v>
      </c>
      <c r="Z71" s="25">
        <f>+IF(Z$3=0,0,COUNTIFS('2.Pro Plan'!$K:$K,'Color detail'!$E71,'2.Pro Plan'!$N:$N,'Color detail'!$F71,'2.Pro Plan'!$U:$U,'Color detail'!Z$3))</f>
        <v>0</v>
      </c>
      <c r="AA71" s="25">
        <f>+IF(AA$3=0,0,COUNTIFS('2.Pro Plan'!$K:$K,'Color detail'!$E71,'2.Pro Plan'!$N:$N,'Color detail'!$F71,'2.Pro Plan'!$U:$U,'Color detail'!AA$3))</f>
        <v>0</v>
      </c>
      <c r="AB71" s="25">
        <f>+IF(AB$3=0,0,COUNTIFS('2.Pro Plan'!$K:$K,'Color detail'!$E71,'2.Pro Plan'!$N:$N,'Color detail'!$F71,'2.Pro Plan'!$U:$U,'Color detail'!AB$3))</f>
        <v>0</v>
      </c>
      <c r="AC71" s="25">
        <f>+IF(AC$3=0,0,COUNTIFS('2.Pro Plan'!$K:$K,'Color detail'!$E71,'2.Pro Plan'!$N:$N,'Color detail'!$F71,'2.Pro Plan'!$U:$U,'Color detail'!AC$3))</f>
        <v>0</v>
      </c>
      <c r="AD71" s="25">
        <f>+IF(AD$3=0,0,COUNTIFS('2.Pro Plan'!$K:$K,'Color detail'!$E71,'2.Pro Plan'!$N:$N,'Color detail'!$F71,'2.Pro Plan'!$U:$U,'Color detail'!AD$3))</f>
        <v>0</v>
      </c>
      <c r="AE71" s="25">
        <f>+IF(AE$3=0,0,COUNTIFS('2.Pro Plan'!$K:$K,'Color detail'!$E71,'2.Pro Plan'!$N:$N,'Color detail'!$F71,'2.Pro Plan'!$U:$U,'Color detail'!AE$3))</f>
        <v>0</v>
      </c>
      <c r="AF71" s="25">
        <f>+IF(AF$3=0,0,COUNTIFS('2.Pro Plan'!$K:$K,'Color detail'!$E71,'2.Pro Plan'!$N:$N,'Color detail'!$F71,'2.Pro Plan'!$U:$U,'Color detail'!AF$3))</f>
        <v>0</v>
      </c>
      <c r="AG71" s="25">
        <f>+IF(AG$3=0,0,COUNTIFS('2.Pro Plan'!$K:$K,'Color detail'!$E71,'2.Pro Plan'!$N:$N,'Color detail'!$F71,'2.Pro Plan'!$U:$U,'Color detail'!AG$3))</f>
        <v>0</v>
      </c>
      <c r="AH71" s="25">
        <f>+IF(AH$3=0,0,COUNTIFS('2.Pro Plan'!$K:$K,'Color detail'!$E71,'2.Pro Plan'!$N:$N,'Color detail'!$F71,'2.Pro Plan'!$U:$U,'Color detail'!AH$3))</f>
        <v>0</v>
      </c>
      <c r="AI71" s="25">
        <f>+IF(AI$3=0,0,COUNTIFS('2.Pro Plan'!$K:$K,'Color detail'!$E71,'2.Pro Plan'!$N:$N,'Color detail'!$F71,'2.Pro Plan'!$U:$U,'Color detail'!AI$3))</f>
        <v>0</v>
      </c>
      <c r="AJ71" s="25">
        <f>+IF(AJ$3=0,0,COUNTIFS('2.Pro Plan'!$K:$K,'Color detail'!$E71,'2.Pro Plan'!$N:$N,'Color detail'!$F71,'2.Pro Plan'!$U:$U,'Color detail'!AJ$3))</f>
        <v>0</v>
      </c>
      <c r="AK71" s="25">
        <f>+IF(AK$3=0,0,COUNTIFS('2.Pro Plan'!$K:$K,'Color detail'!$E71,'2.Pro Plan'!$N:$N,'Color detail'!$F71,'2.Pro Plan'!$U:$U,'Color detail'!AK$3))</f>
        <v>0</v>
      </c>
      <c r="AL71" s="25">
        <f>+IF(AL$3=0,0,COUNTIFS('2.Pro Plan'!$K:$K,'Color detail'!$E71,'2.Pro Plan'!$N:$N,'Color detail'!$F71,'2.Pro Plan'!$U:$U,'Color detail'!AL$3))</f>
        <v>0</v>
      </c>
      <c r="AM71" s="25">
        <f>+IF(AM$3=0,0,COUNTIFS('2.Pro Plan'!$K:$K,'Color detail'!$E71,'2.Pro Plan'!$N:$N,'Color detail'!$F71,'2.Pro Plan'!$U:$U,'Color detail'!AM$3))</f>
        <v>0</v>
      </c>
      <c r="AN71" s="25">
        <f>+IF(AN$3=0,0,COUNTIFS('2.Pro Plan'!$K:$K,'Color detail'!$E71,'2.Pro Plan'!$N:$N,'Color detail'!$F71,'2.Pro Plan'!$U:$U,'Color detail'!AN$3))</f>
        <v>0</v>
      </c>
      <c r="AO71" s="25">
        <f>+IF(AO$3=0,0,COUNTIFS('2.Pro Plan'!$K:$K,'Color detail'!$E71,'2.Pro Plan'!$N:$N,'Color detail'!$F71,'2.Pro Plan'!$U:$U,'Color detail'!AO$3))</f>
        <v>0</v>
      </c>
      <c r="AP71" s="25">
        <f>+IF(AP$3=0,0,COUNTIFS('2.Pro Plan'!$K:$K,'Color detail'!$E71,'2.Pro Plan'!$N:$N,'Color detail'!$F71,'2.Pro Plan'!$U:$U,'Color detail'!AP$3))</f>
        <v>0</v>
      </c>
      <c r="AQ71" s="25">
        <f>+IF(AQ$3=0,0,COUNTIFS('2.Pro Plan'!$K:$K,'Color detail'!$E71,'2.Pro Plan'!$N:$N,'Color detail'!$F71,'2.Pro Plan'!$U:$U,'Color detail'!AQ$3))</f>
        <v>0</v>
      </c>
      <c r="AR71" s="25">
        <f>+IF(AR$3=0,0,COUNTIFS('2.Pro Plan'!$K:$K,'Color detail'!$E71,'2.Pro Plan'!$N:$N,'Color detail'!$F71,'2.Pro Plan'!$U:$U,'Color detail'!AR$3))</f>
        <v>0</v>
      </c>
      <c r="AS71" s="25">
        <f t="shared" si="5"/>
        <v>0</v>
      </c>
    </row>
    <row r="72" spans="2:45">
      <c r="B72" s="25">
        <f t="shared" si="2"/>
        <v>66</v>
      </c>
      <c r="C72" s="25" t="str">
        <f t="shared" si="3"/>
        <v>LFW09</v>
      </c>
      <c r="E72" s="25" t="str">
        <v>LF</v>
      </c>
      <c r="F72" s="25" t="str">
        <v>W09</v>
      </c>
      <c r="H72" s="25">
        <f t="shared" si="23"/>
        <v>0</v>
      </c>
      <c r="I72" s="25">
        <f>+IF(C72=0,0,SUMIF('Color FC'!$F:$F,'Color detail'!$C72,'Color FC'!H:H))</f>
        <v>0</v>
      </c>
      <c r="J72" s="25">
        <f>+IF(E72=0,0,SUMIF('Color FC'!$F:$F,'Color detail'!$C72,'Color FC'!I:I))</f>
        <v>0</v>
      </c>
      <c r="K72" s="25">
        <f>+IF(F72=0,0,SUMIF('Color FC'!$F:$F,'Color detail'!$C72,'Color FC'!J:J))</f>
        <v>0</v>
      </c>
      <c r="M72" s="267"/>
      <c r="N72" s="267"/>
      <c r="O72" s="147">
        <f t="shared" ref="O72:O135" si="24">+IF(OR(AND(M72=0,N72&lt;&gt;0),AND(M72&lt;&gt;0,N72=0)),"CHECK",IF(OR(N72=0,M72=0),0,M72/N72))</f>
        <v>0</v>
      </c>
      <c r="Q72" s="25">
        <f>+IF(Q$3=0,0,COUNTIFS('2.Pro Plan'!$K:$K,'Color detail'!$E72,'2.Pro Plan'!$N:$N,'Color detail'!$F72,'2.Pro Plan'!$U:$U,'Color detail'!Q$3))</f>
        <v>0</v>
      </c>
      <c r="R72" s="25">
        <f>+IF(R$3=0,0,COUNTIFS('2.Pro Plan'!$K:$K,'Color detail'!$E72,'2.Pro Plan'!$N:$N,'Color detail'!$F72,'2.Pro Plan'!$U:$U,'Color detail'!R$3))</f>
        <v>0</v>
      </c>
      <c r="S72" s="25">
        <f>+IF(S$3=0,0,COUNTIFS('2.Pro Plan'!$K:$K,'Color detail'!$E72,'2.Pro Plan'!$N:$N,'Color detail'!$F72,'2.Pro Plan'!$U:$U,'Color detail'!S$3))</f>
        <v>0</v>
      </c>
      <c r="T72" s="25">
        <f>+IF(T$3=0,0,COUNTIFS('2.Pro Plan'!$K:$K,'Color detail'!$E72,'2.Pro Plan'!$N:$N,'Color detail'!$F72,'2.Pro Plan'!$U:$U,'Color detail'!T$3))</f>
        <v>0</v>
      </c>
      <c r="U72" s="25">
        <f>+IF(U$3=0,0,COUNTIFS('2.Pro Plan'!$K:$K,'Color detail'!$E72,'2.Pro Plan'!$N:$N,'Color detail'!$F72,'2.Pro Plan'!$U:$U,'Color detail'!U$3))</f>
        <v>0</v>
      </c>
      <c r="V72" s="25">
        <f>+IF(V$3=0,0,COUNTIFS('2.Pro Plan'!$K:$K,'Color detail'!$E72,'2.Pro Plan'!$N:$N,'Color detail'!$F72,'2.Pro Plan'!$U:$U,'Color detail'!V$3))</f>
        <v>0</v>
      </c>
      <c r="W72" s="25">
        <f>+IF(W$3=0,0,COUNTIFS('2.Pro Plan'!$K:$K,'Color detail'!$E72,'2.Pro Plan'!$N:$N,'Color detail'!$F72,'2.Pro Plan'!$U:$U,'Color detail'!W$3))</f>
        <v>0</v>
      </c>
      <c r="X72" s="25">
        <f>+IF(X$3=0,0,COUNTIFS('2.Pro Plan'!$K:$K,'Color detail'!$E72,'2.Pro Plan'!$N:$N,'Color detail'!$F72,'2.Pro Plan'!$U:$U,'Color detail'!X$3))</f>
        <v>0</v>
      </c>
      <c r="Y72" s="25">
        <f>+IF(Y$3=0,0,COUNTIFS('2.Pro Plan'!$K:$K,'Color detail'!$E72,'2.Pro Plan'!$N:$N,'Color detail'!$F72,'2.Pro Plan'!$U:$U,'Color detail'!Y$3))</f>
        <v>0</v>
      </c>
      <c r="Z72" s="25">
        <f>+IF(Z$3=0,0,COUNTIFS('2.Pro Plan'!$K:$K,'Color detail'!$E72,'2.Pro Plan'!$N:$N,'Color detail'!$F72,'2.Pro Plan'!$U:$U,'Color detail'!Z$3))</f>
        <v>0</v>
      </c>
      <c r="AA72" s="25">
        <f>+IF(AA$3=0,0,COUNTIFS('2.Pro Plan'!$K:$K,'Color detail'!$E72,'2.Pro Plan'!$N:$N,'Color detail'!$F72,'2.Pro Plan'!$U:$U,'Color detail'!AA$3))</f>
        <v>0</v>
      </c>
      <c r="AB72" s="25">
        <f>+IF(AB$3=0,0,COUNTIFS('2.Pro Plan'!$K:$K,'Color detail'!$E72,'2.Pro Plan'!$N:$N,'Color detail'!$F72,'2.Pro Plan'!$U:$U,'Color detail'!AB$3))</f>
        <v>0</v>
      </c>
      <c r="AC72" s="25">
        <f>+IF(AC$3=0,0,COUNTIFS('2.Pro Plan'!$K:$K,'Color detail'!$E72,'2.Pro Plan'!$N:$N,'Color detail'!$F72,'2.Pro Plan'!$U:$U,'Color detail'!AC$3))</f>
        <v>0</v>
      </c>
      <c r="AD72" s="25">
        <f>+IF(AD$3=0,0,COUNTIFS('2.Pro Plan'!$K:$K,'Color detail'!$E72,'2.Pro Plan'!$N:$N,'Color detail'!$F72,'2.Pro Plan'!$U:$U,'Color detail'!AD$3))</f>
        <v>0</v>
      </c>
      <c r="AE72" s="25">
        <f>+IF(AE$3=0,0,COUNTIFS('2.Pro Plan'!$K:$K,'Color detail'!$E72,'2.Pro Plan'!$N:$N,'Color detail'!$F72,'2.Pro Plan'!$U:$U,'Color detail'!AE$3))</f>
        <v>0</v>
      </c>
      <c r="AF72" s="25">
        <f>+IF(AF$3=0,0,COUNTIFS('2.Pro Plan'!$K:$K,'Color detail'!$E72,'2.Pro Plan'!$N:$N,'Color detail'!$F72,'2.Pro Plan'!$U:$U,'Color detail'!AF$3))</f>
        <v>0</v>
      </c>
      <c r="AG72" s="25">
        <f>+IF(AG$3=0,0,COUNTIFS('2.Pro Plan'!$K:$K,'Color detail'!$E72,'2.Pro Plan'!$N:$N,'Color detail'!$F72,'2.Pro Plan'!$U:$U,'Color detail'!AG$3))</f>
        <v>0</v>
      </c>
      <c r="AH72" s="25">
        <f>+IF(AH$3=0,0,COUNTIFS('2.Pro Plan'!$K:$K,'Color detail'!$E72,'2.Pro Plan'!$N:$N,'Color detail'!$F72,'2.Pro Plan'!$U:$U,'Color detail'!AH$3))</f>
        <v>0</v>
      </c>
      <c r="AI72" s="25">
        <f>+IF(AI$3=0,0,COUNTIFS('2.Pro Plan'!$K:$K,'Color detail'!$E72,'2.Pro Plan'!$N:$N,'Color detail'!$F72,'2.Pro Plan'!$U:$U,'Color detail'!AI$3))</f>
        <v>0</v>
      </c>
      <c r="AJ72" s="25">
        <f>+IF(AJ$3=0,0,COUNTIFS('2.Pro Plan'!$K:$K,'Color detail'!$E72,'2.Pro Plan'!$N:$N,'Color detail'!$F72,'2.Pro Plan'!$U:$U,'Color detail'!AJ$3))</f>
        <v>0</v>
      </c>
      <c r="AK72" s="25">
        <f>+IF(AK$3=0,0,COUNTIFS('2.Pro Plan'!$K:$K,'Color detail'!$E72,'2.Pro Plan'!$N:$N,'Color detail'!$F72,'2.Pro Plan'!$U:$U,'Color detail'!AK$3))</f>
        <v>0</v>
      </c>
      <c r="AL72" s="25">
        <f>+IF(AL$3=0,0,COUNTIFS('2.Pro Plan'!$K:$K,'Color detail'!$E72,'2.Pro Plan'!$N:$N,'Color detail'!$F72,'2.Pro Plan'!$U:$U,'Color detail'!AL$3))</f>
        <v>0</v>
      </c>
      <c r="AM72" s="25">
        <f>+IF(AM$3=0,0,COUNTIFS('2.Pro Plan'!$K:$K,'Color detail'!$E72,'2.Pro Plan'!$N:$N,'Color detail'!$F72,'2.Pro Plan'!$U:$U,'Color detail'!AM$3))</f>
        <v>0</v>
      </c>
      <c r="AN72" s="25">
        <f>+IF(AN$3=0,0,COUNTIFS('2.Pro Plan'!$K:$K,'Color detail'!$E72,'2.Pro Plan'!$N:$N,'Color detail'!$F72,'2.Pro Plan'!$U:$U,'Color detail'!AN$3))</f>
        <v>0</v>
      </c>
      <c r="AO72" s="25">
        <f>+IF(AO$3=0,0,COUNTIFS('2.Pro Plan'!$K:$K,'Color detail'!$E72,'2.Pro Plan'!$N:$N,'Color detail'!$F72,'2.Pro Plan'!$U:$U,'Color detail'!AO$3))</f>
        <v>0</v>
      </c>
      <c r="AP72" s="25">
        <f>+IF(AP$3=0,0,COUNTIFS('2.Pro Plan'!$K:$K,'Color detail'!$E72,'2.Pro Plan'!$N:$N,'Color detail'!$F72,'2.Pro Plan'!$U:$U,'Color detail'!AP$3))</f>
        <v>0</v>
      </c>
      <c r="AQ72" s="25">
        <f>+IF(AQ$3=0,0,COUNTIFS('2.Pro Plan'!$K:$K,'Color detail'!$E72,'2.Pro Plan'!$N:$N,'Color detail'!$F72,'2.Pro Plan'!$U:$U,'Color detail'!AQ$3))</f>
        <v>0</v>
      </c>
      <c r="AR72" s="25">
        <f>+IF(AR$3=0,0,COUNTIFS('2.Pro Plan'!$K:$K,'Color detail'!$E72,'2.Pro Plan'!$N:$N,'Color detail'!$F72,'2.Pro Plan'!$U:$U,'Color detail'!AR$3))</f>
        <v>0</v>
      </c>
      <c r="AS72" s="25">
        <f t="shared" si="5"/>
        <v>0</v>
      </c>
    </row>
    <row r="73" spans="2:45">
      <c r="B73" s="25">
        <f t="shared" si="2"/>
        <v>67</v>
      </c>
      <c r="C73" s="25" t="str">
        <f t="shared" si="3"/>
        <v>LFX12</v>
      </c>
      <c r="E73" s="25" t="str">
        <v>LF</v>
      </c>
      <c r="F73" s="25" t="str">
        <v>X12</v>
      </c>
      <c r="H73" s="25">
        <f t="shared" si="23"/>
        <v>0</v>
      </c>
      <c r="I73" s="25">
        <f>+IF(C73=0,0,SUMIF('Color FC'!$F:$F,'Color detail'!$C73,'Color FC'!H:H))</f>
        <v>0</v>
      </c>
      <c r="J73" s="25">
        <f>+IF(E73=0,0,SUMIF('Color FC'!$F:$F,'Color detail'!$C73,'Color FC'!I:I))</f>
        <v>0</v>
      </c>
      <c r="K73" s="25">
        <f>+IF(F73=0,0,SUMIF('Color FC'!$F:$F,'Color detail'!$C73,'Color FC'!J:J))</f>
        <v>0</v>
      </c>
      <c r="M73" s="267"/>
      <c r="N73" s="267"/>
      <c r="O73" s="147">
        <f t="shared" si="24"/>
        <v>0</v>
      </c>
      <c r="Q73" s="25">
        <f>+IF(Q$3=0,0,COUNTIFS('2.Pro Plan'!$K:$K,'Color detail'!$E73,'2.Pro Plan'!$N:$N,'Color detail'!$F73,'2.Pro Plan'!$U:$U,'Color detail'!Q$3))</f>
        <v>0</v>
      </c>
      <c r="R73" s="25">
        <f>+IF(R$3=0,0,COUNTIFS('2.Pro Plan'!$K:$K,'Color detail'!$E73,'2.Pro Plan'!$N:$N,'Color detail'!$F73,'2.Pro Plan'!$U:$U,'Color detail'!R$3))</f>
        <v>0</v>
      </c>
      <c r="S73" s="25">
        <f>+IF(S$3=0,0,COUNTIFS('2.Pro Plan'!$K:$K,'Color detail'!$E73,'2.Pro Plan'!$N:$N,'Color detail'!$F73,'2.Pro Plan'!$U:$U,'Color detail'!S$3))</f>
        <v>0</v>
      </c>
      <c r="T73" s="25">
        <f>+IF(T$3=0,0,COUNTIFS('2.Pro Plan'!$K:$K,'Color detail'!$E73,'2.Pro Plan'!$N:$N,'Color detail'!$F73,'2.Pro Plan'!$U:$U,'Color detail'!T$3))</f>
        <v>0</v>
      </c>
      <c r="U73" s="25">
        <f>+IF(U$3=0,0,COUNTIFS('2.Pro Plan'!$K:$K,'Color detail'!$E73,'2.Pro Plan'!$N:$N,'Color detail'!$F73,'2.Pro Plan'!$U:$U,'Color detail'!U$3))</f>
        <v>0</v>
      </c>
      <c r="V73" s="25">
        <f>+IF(V$3=0,0,COUNTIFS('2.Pro Plan'!$K:$K,'Color detail'!$E73,'2.Pro Plan'!$N:$N,'Color detail'!$F73,'2.Pro Plan'!$U:$U,'Color detail'!V$3))</f>
        <v>0</v>
      </c>
      <c r="W73" s="25">
        <f>+IF(W$3=0,0,COUNTIFS('2.Pro Plan'!$K:$K,'Color detail'!$E73,'2.Pro Plan'!$N:$N,'Color detail'!$F73,'2.Pro Plan'!$U:$U,'Color detail'!W$3))</f>
        <v>0</v>
      </c>
      <c r="X73" s="25">
        <f>+IF(X$3=0,0,COUNTIFS('2.Pro Plan'!$K:$K,'Color detail'!$E73,'2.Pro Plan'!$N:$N,'Color detail'!$F73,'2.Pro Plan'!$U:$U,'Color detail'!X$3))</f>
        <v>0</v>
      </c>
      <c r="Y73" s="25">
        <f>+IF(Y$3=0,0,COUNTIFS('2.Pro Plan'!$K:$K,'Color detail'!$E73,'2.Pro Plan'!$N:$N,'Color detail'!$F73,'2.Pro Plan'!$U:$U,'Color detail'!Y$3))</f>
        <v>0</v>
      </c>
      <c r="Z73" s="25">
        <f>+IF(Z$3=0,0,COUNTIFS('2.Pro Plan'!$K:$K,'Color detail'!$E73,'2.Pro Plan'!$N:$N,'Color detail'!$F73,'2.Pro Plan'!$U:$U,'Color detail'!Z$3))</f>
        <v>0</v>
      </c>
      <c r="AA73" s="25">
        <f>+IF(AA$3=0,0,COUNTIFS('2.Pro Plan'!$K:$K,'Color detail'!$E73,'2.Pro Plan'!$N:$N,'Color detail'!$F73,'2.Pro Plan'!$U:$U,'Color detail'!AA$3))</f>
        <v>0</v>
      </c>
      <c r="AB73" s="25">
        <f>+IF(AB$3=0,0,COUNTIFS('2.Pro Plan'!$K:$K,'Color detail'!$E73,'2.Pro Plan'!$N:$N,'Color detail'!$F73,'2.Pro Plan'!$U:$U,'Color detail'!AB$3))</f>
        <v>0</v>
      </c>
      <c r="AC73" s="25">
        <f>+IF(AC$3=0,0,COUNTIFS('2.Pro Plan'!$K:$K,'Color detail'!$E73,'2.Pro Plan'!$N:$N,'Color detail'!$F73,'2.Pro Plan'!$U:$U,'Color detail'!AC$3))</f>
        <v>0</v>
      </c>
      <c r="AD73" s="25">
        <f>+IF(AD$3=0,0,COUNTIFS('2.Pro Plan'!$K:$K,'Color detail'!$E73,'2.Pro Plan'!$N:$N,'Color detail'!$F73,'2.Pro Plan'!$U:$U,'Color detail'!AD$3))</f>
        <v>0</v>
      </c>
      <c r="AE73" s="25">
        <f>+IF(AE$3=0,0,COUNTIFS('2.Pro Plan'!$K:$K,'Color detail'!$E73,'2.Pro Plan'!$N:$N,'Color detail'!$F73,'2.Pro Plan'!$U:$U,'Color detail'!AE$3))</f>
        <v>0</v>
      </c>
      <c r="AF73" s="25">
        <f>+IF(AF$3=0,0,COUNTIFS('2.Pro Plan'!$K:$K,'Color detail'!$E73,'2.Pro Plan'!$N:$N,'Color detail'!$F73,'2.Pro Plan'!$U:$U,'Color detail'!AF$3))</f>
        <v>0</v>
      </c>
      <c r="AG73" s="25">
        <f>+IF(AG$3=0,0,COUNTIFS('2.Pro Plan'!$K:$K,'Color detail'!$E73,'2.Pro Plan'!$N:$N,'Color detail'!$F73,'2.Pro Plan'!$U:$U,'Color detail'!AG$3))</f>
        <v>0</v>
      </c>
      <c r="AH73" s="25">
        <f>+IF(AH$3=0,0,COUNTIFS('2.Pro Plan'!$K:$K,'Color detail'!$E73,'2.Pro Plan'!$N:$N,'Color detail'!$F73,'2.Pro Plan'!$U:$U,'Color detail'!AH$3))</f>
        <v>0</v>
      </c>
      <c r="AI73" s="25">
        <f>+IF(AI$3=0,0,COUNTIFS('2.Pro Plan'!$K:$K,'Color detail'!$E73,'2.Pro Plan'!$N:$N,'Color detail'!$F73,'2.Pro Plan'!$U:$U,'Color detail'!AI$3))</f>
        <v>0</v>
      </c>
      <c r="AJ73" s="25">
        <f>+IF(AJ$3=0,0,COUNTIFS('2.Pro Plan'!$K:$K,'Color detail'!$E73,'2.Pro Plan'!$N:$N,'Color detail'!$F73,'2.Pro Plan'!$U:$U,'Color detail'!AJ$3))</f>
        <v>0</v>
      </c>
      <c r="AK73" s="25">
        <f>+IF(AK$3=0,0,COUNTIFS('2.Pro Plan'!$K:$K,'Color detail'!$E73,'2.Pro Plan'!$N:$N,'Color detail'!$F73,'2.Pro Plan'!$U:$U,'Color detail'!AK$3))</f>
        <v>0</v>
      </c>
      <c r="AL73" s="25">
        <f>+IF(AL$3=0,0,COUNTIFS('2.Pro Plan'!$K:$K,'Color detail'!$E73,'2.Pro Plan'!$N:$N,'Color detail'!$F73,'2.Pro Plan'!$U:$U,'Color detail'!AL$3))</f>
        <v>0</v>
      </c>
      <c r="AM73" s="25">
        <f>+IF(AM$3=0,0,COUNTIFS('2.Pro Plan'!$K:$K,'Color detail'!$E73,'2.Pro Plan'!$N:$N,'Color detail'!$F73,'2.Pro Plan'!$U:$U,'Color detail'!AM$3))</f>
        <v>0</v>
      </c>
      <c r="AN73" s="25">
        <f>+IF(AN$3=0,0,COUNTIFS('2.Pro Plan'!$K:$K,'Color detail'!$E73,'2.Pro Plan'!$N:$N,'Color detail'!$F73,'2.Pro Plan'!$U:$U,'Color detail'!AN$3))</f>
        <v>0</v>
      </c>
      <c r="AO73" s="25">
        <f>+IF(AO$3=0,0,COUNTIFS('2.Pro Plan'!$K:$K,'Color detail'!$E73,'2.Pro Plan'!$N:$N,'Color detail'!$F73,'2.Pro Plan'!$U:$U,'Color detail'!AO$3))</f>
        <v>0</v>
      </c>
      <c r="AP73" s="25">
        <f>+IF(AP$3=0,0,COUNTIFS('2.Pro Plan'!$K:$K,'Color detail'!$E73,'2.Pro Plan'!$N:$N,'Color detail'!$F73,'2.Pro Plan'!$U:$U,'Color detail'!AP$3))</f>
        <v>0</v>
      </c>
      <c r="AQ73" s="25">
        <f>+IF(AQ$3=0,0,COUNTIFS('2.Pro Plan'!$K:$K,'Color detail'!$E73,'2.Pro Plan'!$N:$N,'Color detail'!$F73,'2.Pro Plan'!$U:$U,'Color detail'!AQ$3))</f>
        <v>0</v>
      </c>
      <c r="AR73" s="25">
        <f>+IF(AR$3=0,0,COUNTIFS('2.Pro Plan'!$K:$K,'Color detail'!$E73,'2.Pro Plan'!$N:$N,'Color detail'!$F73,'2.Pro Plan'!$U:$U,'Color detail'!AR$3))</f>
        <v>0</v>
      </c>
      <c r="AS73" s="25">
        <f t="shared" si="5"/>
        <v>0</v>
      </c>
    </row>
    <row r="74" spans="2:45">
      <c r="B74" s="25">
        <f t="shared" si="2"/>
        <v>68</v>
      </c>
      <c r="C74" s="25" t="str">
        <f t="shared" si="3"/>
        <v>LFP20</v>
      </c>
      <c r="E74" s="25" t="str">
        <v>LF</v>
      </c>
      <c r="F74" s="25" t="str">
        <v>P20</v>
      </c>
      <c r="H74" s="25">
        <f t="shared" si="23"/>
        <v>0</v>
      </c>
      <c r="I74" s="25">
        <f>+IF(C74=0,0,SUMIF('Color FC'!$F:$F,'Color detail'!$C74,'Color FC'!H:H))</f>
        <v>0</v>
      </c>
      <c r="J74" s="25">
        <f>+IF(E74=0,0,SUMIF('Color FC'!$F:$F,'Color detail'!$C74,'Color FC'!I:I))</f>
        <v>0</v>
      </c>
      <c r="K74" s="25">
        <f>+IF(F74=0,0,SUMIF('Color FC'!$F:$F,'Color detail'!$C74,'Color FC'!J:J))</f>
        <v>0</v>
      </c>
      <c r="M74" s="267"/>
      <c r="N74" s="267"/>
      <c r="O74" s="147">
        <f t="shared" si="24"/>
        <v>0</v>
      </c>
      <c r="Q74" s="25">
        <f>+IF(Q$3=0,0,COUNTIFS('2.Pro Plan'!$K:$K,'Color detail'!$E74,'2.Pro Plan'!$N:$N,'Color detail'!$F74,'2.Pro Plan'!$U:$U,'Color detail'!Q$3))</f>
        <v>0</v>
      </c>
      <c r="R74" s="25">
        <f>+IF(R$3=0,0,COUNTIFS('2.Pro Plan'!$K:$K,'Color detail'!$E74,'2.Pro Plan'!$N:$N,'Color detail'!$F74,'2.Pro Plan'!$U:$U,'Color detail'!R$3))</f>
        <v>0</v>
      </c>
      <c r="S74" s="25">
        <f>+IF(S$3=0,0,COUNTIFS('2.Pro Plan'!$K:$K,'Color detail'!$E74,'2.Pro Plan'!$N:$N,'Color detail'!$F74,'2.Pro Plan'!$U:$U,'Color detail'!S$3))</f>
        <v>0</v>
      </c>
      <c r="T74" s="25">
        <f>+IF(T$3=0,0,COUNTIFS('2.Pro Plan'!$K:$K,'Color detail'!$E74,'2.Pro Plan'!$N:$N,'Color detail'!$F74,'2.Pro Plan'!$U:$U,'Color detail'!T$3))</f>
        <v>0</v>
      </c>
      <c r="U74" s="25">
        <f>+IF(U$3=0,0,COUNTIFS('2.Pro Plan'!$K:$K,'Color detail'!$E74,'2.Pro Plan'!$N:$N,'Color detail'!$F74,'2.Pro Plan'!$U:$U,'Color detail'!U$3))</f>
        <v>0</v>
      </c>
      <c r="V74" s="25">
        <f>+IF(V$3=0,0,COUNTIFS('2.Pro Plan'!$K:$K,'Color detail'!$E74,'2.Pro Plan'!$N:$N,'Color detail'!$F74,'2.Pro Plan'!$U:$U,'Color detail'!V$3))</f>
        <v>0</v>
      </c>
      <c r="W74" s="25">
        <f>+IF(W$3=0,0,COUNTIFS('2.Pro Plan'!$K:$K,'Color detail'!$E74,'2.Pro Plan'!$N:$N,'Color detail'!$F74,'2.Pro Plan'!$U:$U,'Color detail'!W$3))</f>
        <v>0</v>
      </c>
      <c r="X74" s="25">
        <f>+IF(X$3=0,0,COUNTIFS('2.Pro Plan'!$K:$K,'Color detail'!$E74,'2.Pro Plan'!$N:$N,'Color detail'!$F74,'2.Pro Plan'!$U:$U,'Color detail'!X$3))</f>
        <v>0</v>
      </c>
      <c r="Y74" s="25">
        <f>+IF(Y$3=0,0,COUNTIFS('2.Pro Plan'!$K:$K,'Color detail'!$E74,'2.Pro Plan'!$N:$N,'Color detail'!$F74,'2.Pro Plan'!$U:$U,'Color detail'!Y$3))</f>
        <v>0</v>
      </c>
      <c r="Z74" s="25">
        <f>+IF(Z$3=0,0,COUNTIFS('2.Pro Plan'!$K:$K,'Color detail'!$E74,'2.Pro Plan'!$N:$N,'Color detail'!$F74,'2.Pro Plan'!$U:$U,'Color detail'!Z$3))</f>
        <v>0</v>
      </c>
      <c r="AA74" s="25">
        <f>+IF(AA$3=0,0,COUNTIFS('2.Pro Plan'!$K:$K,'Color detail'!$E74,'2.Pro Plan'!$N:$N,'Color detail'!$F74,'2.Pro Plan'!$U:$U,'Color detail'!AA$3))</f>
        <v>0</v>
      </c>
      <c r="AB74" s="25">
        <f>+IF(AB$3=0,0,COUNTIFS('2.Pro Plan'!$K:$K,'Color detail'!$E74,'2.Pro Plan'!$N:$N,'Color detail'!$F74,'2.Pro Plan'!$U:$U,'Color detail'!AB$3))</f>
        <v>0</v>
      </c>
      <c r="AC74" s="25">
        <f>+IF(AC$3=0,0,COUNTIFS('2.Pro Plan'!$K:$K,'Color detail'!$E74,'2.Pro Plan'!$N:$N,'Color detail'!$F74,'2.Pro Plan'!$U:$U,'Color detail'!AC$3))</f>
        <v>0</v>
      </c>
      <c r="AD74" s="25">
        <f>+IF(AD$3=0,0,COUNTIFS('2.Pro Plan'!$K:$K,'Color detail'!$E74,'2.Pro Plan'!$N:$N,'Color detail'!$F74,'2.Pro Plan'!$U:$U,'Color detail'!AD$3))</f>
        <v>0</v>
      </c>
      <c r="AE74" s="25">
        <f>+IF(AE$3=0,0,COUNTIFS('2.Pro Plan'!$K:$K,'Color detail'!$E74,'2.Pro Plan'!$N:$N,'Color detail'!$F74,'2.Pro Plan'!$U:$U,'Color detail'!AE$3))</f>
        <v>0</v>
      </c>
      <c r="AF74" s="25">
        <f>+IF(AF$3=0,0,COUNTIFS('2.Pro Plan'!$K:$K,'Color detail'!$E74,'2.Pro Plan'!$N:$N,'Color detail'!$F74,'2.Pro Plan'!$U:$U,'Color detail'!AF$3))</f>
        <v>0</v>
      </c>
      <c r="AG74" s="25">
        <f>+IF(AG$3=0,0,COUNTIFS('2.Pro Plan'!$K:$K,'Color detail'!$E74,'2.Pro Plan'!$N:$N,'Color detail'!$F74,'2.Pro Plan'!$U:$U,'Color detail'!AG$3))</f>
        <v>0</v>
      </c>
      <c r="AH74" s="25">
        <f>+IF(AH$3=0,0,COUNTIFS('2.Pro Plan'!$K:$K,'Color detail'!$E74,'2.Pro Plan'!$N:$N,'Color detail'!$F74,'2.Pro Plan'!$U:$U,'Color detail'!AH$3))</f>
        <v>0</v>
      </c>
      <c r="AI74" s="25">
        <f>+IF(AI$3=0,0,COUNTIFS('2.Pro Plan'!$K:$K,'Color detail'!$E74,'2.Pro Plan'!$N:$N,'Color detail'!$F74,'2.Pro Plan'!$U:$U,'Color detail'!AI$3))</f>
        <v>0</v>
      </c>
      <c r="AJ74" s="25">
        <f>+IF(AJ$3=0,0,COUNTIFS('2.Pro Plan'!$K:$K,'Color detail'!$E74,'2.Pro Plan'!$N:$N,'Color detail'!$F74,'2.Pro Plan'!$U:$U,'Color detail'!AJ$3))</f>
        <v>0</v>
      </c>
      <c r="AK74" s="25">
        <f>+IF(AK$3=0,0,COUNTIFS('2.Pro Plan'!$K:$K,'Color detail'!$E74,'2.Pro Plan'!$N:$N,'Color detail'!$F74,'2.Pro Plan'!$U:$U,'Color detail'!AK$3))</f>
        <v>0</v>
      </c>
      <c r="AL74" s="25">
        <f>+IF(AL$3=0,0,COUNTIFS('2.Pro Plan'!$K:$K,'Color detail'!$E74,'2.Pro Plan'!$N:$N,'Color detail'!$F74,'2.Pro Plan'!$U:$U,'Color detail'!AL$3))</f>
        <v>0</v>
      </c>
      <c r="AM74" s="25">
        <f>+IF(AM$3=0,0,COUNTIFS('2.Pro Plan'!$K:$K,'Color detail'!$E74,'2.Pro Plan'!$N:$N,'Color detail'!$F74,'2.Pro Plan'!$U:$U,'Color detail'!AM$3))</f>
        <v>0</v>
      </c>
      <c r="AN74" s="25">
        <f>+IF(AN$3=0,0,COUNTIFS('2.Pro Plan'!$K:$K,'Color detail'!$E74,'2.Pro Plan'!$N:$N,'Color detail'!$F74,'2.Pro Plan'!$U:$U,'Color detail'!AN$3))</f>
        <v>0</v>
      </c>
      <c r="AO74" s="25">
        <f>+IF(AO$3=0,0,COUNTIFS('2.Pro Plan'!$K:$K,'Color detail'!$E74,'2.Pro Plan'!$N:$N,'Color detail'!$F74,'2.Pro Plan'!$U:$U,'Color detail'!AO$3))</f>
        <v>0</v>
      </c>
      <c r="AP74" s="25">
        <f>+IF(AP$3=0,0,COUNTIFS('2.Pro Plan'!$K:$K,'Color detail'!$E74,'2.Pro Plan'!$N:$N,'Color detail'!$F74,'2.Pro Plan'!$U:$U,'Color detail'!AP$3))</f>
        <v>0</v>
      </c>
      <c r="AQ74" s="25">
        <f>+IF(AQ$3=0,0,COUNTIFS('2.Pro Plan'!$K:$K,'Color detail'!$E74,'2.Pro Plan'!$N:$N,'Color detail'!$F74,'2.Pro Plan'!$U:$U,'Color detail'!AQ$3))</f>
        <v>0</v>
      </c>
      <c r="AR74" s="25">
        <f>+IF(AR$3=0,0,COUNTIFS('2.Pro Plan'!$K:$K,'Color detail'!$E74,'2.Pro Plan'!$N:$N,'Color detail'!$F74,'2.Pro Plan'!$U:$U,'Color detail'!AR$3))</f>
        <v>0</v>
      </c>
      <c r="AS74" s="25">
        <f t="shared" si="5"/>
        <v>0</v>
      </c>
    </row>
    <row r="75" spans="2:45">
      <c r="B75" s="25">
        <f t="shared" si="2"/>
        <v>69</v>
      </c>
      <c r="C75" s="25" t="str">
        <f t="shared" si="3"/>
        <v>LJ576</v>
      </c>
      <c r="E75" s="25" t="str">
        <v>LJ</v>
      </c>
      <c r="F75" s="25">
        <v>576</v>
      </c>
      <c r="H75" s="25">
        <f t="shared" si="23"/>
        <v>0</v>
      </c>
      <c r="I75" s="25">
        <f>+IF(C75=0,0,SUMIF('Color FC'!$F:$F,'Color detail'!$C75,'Color FC'!H:H))</f>
        <v>0</v>
      </c>
      <c r="J75" s="25">
        <f>+IF(E75=0,0,SUMIF('Color FC'!$F:$F,'Color detail'!$C75,'Color FC'!I:I))</f>
        <v>0</v>
      </c>
      <c r="K75" s="25">
        <f>+IF(F75=0,0,SUMIF('Color FC'!$F:$F,'Color detail'!$C75,'Color FC'!J:J))</f>
        <v>0</v>
      </c>
      <c r="M75" s="267"/>
      <c r="N75" s="267"/>
      <c r="O75" s="147">
        <f t="shared" si="24"/>
        <v>0</v>
      </c>
      <c r="Q75" s="25">
        <f>+IF(Q$3=0,0,COUNTIFS('2.Pro Plan'!$K:$K,'Color detail'!$E75,'2.Pro Plan'!$N:$N,'Color detail'!$F75,'2.Pro Plan'!$U:$U,'Color detail'!Q$3))</f>
        <v>0</v>
      </c>
      <c r="R75" s="25">
        <f>+IF(R$3=0,0,COUNTIFS('2.Pro Plan'!$K:$K,'Color detail'!$E75,'2.Pro Plan'!$N:$N,'Color detail'!$F75,'2.Pro Plan'!$U:$U,'Color detail'!R$3))</f>
        <v>0</v>
      </c>
      <c r="S75" s="25">
        <f>+IF(S$3=0,0,COUNTIFS('2.Pro Plan'!$K:$K,'Color detail'!$E75,'2.Pro Plan'!$N:$N,'Color detail'!$F75,'2.Pro Plan'!$U:$U,'Color detail'!S$3))</f>
        <v>0</v>
      </c>
      <c r="T75" s="25">
        <f>+IF(T$3=0,0,COUNTIFS('2.Pro Plan'!$K:$K,'Color detail'!$E75,'2.Pro Plan'!$N:$N,'Color detail'!$F75,'2.Pro Plan'!$U:$U,'Color detail'!T$3))</f>
        <v>0</v>
      </c>
      <c r="U75" s="25">
        <f>+IF(U$3=0,0,COUNTIFS('2.Pro Plan'!$K:$K,'Color detail'!$E75,'2.Pro Plan'!$N:$N,'Color detail'!$F75,'2.Pro Plan'!$U:$U,'Color detail'!U$3))</f>
        <v>0</v>
      </c>
      <c r="V75" s="25">
        <f>+IF(V$3=0,0,COUNTIFS('2.Pro Plan'!$K:$K,'Color detail'!$E75,'2.Pro Plan'!$N:$N,'Color detail'!$F75,'2.Pro Plan'!$U:$U,'Color detail'!V$3))</f>
        <v>0</v>
      </c>
      <c r="W75" s="25">
        <f>+IF(W$3=0,0,COUNTIFS('2.Pro Plan'!$K:$K,'Color detail'!$E75,'2.Pro Plan'!$N:$N,'Color detail'!$F75,'2.Pro Plan'!$U:$U,'Color detail'!W$3))</f>
        <v>0</v>
      </c>
      <c r="X75" s="25">
        <f>+IF(X$3=0,0,COUNTIFS('2.Pro Plan'!$K:$K,'Color detail'!$E75,'2.Pro Plan'!$N:$N,'Color detail'!$F75,'2.Pro Plan'!$U:$U,'Color detail'!X$3))</f>
        <v>0</v>
      </c>
      <c r="Y75" s="25">
        <f>+IF(Y$3=0,0,COUNTIFS('2.Pro Plan'!$K:$K,'Color detail'!$E75,'2.Pro Plan'!$N:$N,'Color detail'!$F75,'2.Pro Plan'!$U:$U,'Color detail'!Y$3))</f>
        <v>0</v>
      </c>
      <c r="Z75" s="25">
        <f>+IF(Z$3=0,0,COUNTIFS('2.Pro Plan'!$K:$K,'Color detail'!$E75,'2.Pro Plan'!$N:$N,'Color detail'!$F75,'2.Pro Plan'!$U:$U,'Color detail'!Z$3))</f>
        <v>0</v>
      </c>
      <c r="AA75" s="25">
        <f>+IF(AA$3=0,0,COUNTIFS('2.Pro Plan'!$K:$K,'Color detail'!$E75,'2.Pro Plan'!$N:$N,'Color detail'!$F75,'2.Pro Plan'!$U:$U,'Color detail'!AA$3))</f>
        <v>0</v>
      </c>
      <c r="AB75" s="25">
        <f>+IF(AB$3=0,0,COUNTIFS('2.Pro Plan'!$K:$K,'Color detail'!$E75,'2.Pro Plan'!$N:$N,'Color detail'!$F75,'2.Pro Plan'!$U:$U,'Color detail'!AB$3))</f>
        <v>0</v>
      </c>
      <c r="AC75" s="25">
        <f>+IF(AC$3=0,0,COUNTIFS('2.Pro Plan'!$K:$K,'Color detail'!$E75,'2.Pro Plan'!$N:$N,'Color detail'!$F75,'2.Pro Plan'!$U:$U,'Color detail'!AC$3))</f>
        <v>0</v>
      </c>
      <c r="AD75" s="25">
        <f>+IF(AD$3=0,0,COUNTIFS('2.Pro Plan'!$K:$K,'Color detail'!$E75,'2.Pro Plan'!$N:$N,'Color detail'!$F75,'2.Pro Plan'!$U:$U,'Color detail'!AD$3))</f>
        <v>0</v>
      </c>
      <c r="AE75" s="25">
        <f>+IF(AE$3=0,0,COUNTIFS('2.Pro Plan'!$K:$K,'Color detail'!$E75,'2.Pro Plan'!$N:$N,'Color detail'!$F75,'2.Pro Plan'!$U:$U,'Color detail'!AE$3))</f>
        <v>0</v>
      </c>
      <c r="AF75" s="25">
        <f>+IF(AF$3=0,0,COUNTIFS('2.Pro Plan'!$K:$K,'Color detail'!$E75,'2.Pro Plan'!$N:$N,'Color detail'!$F75,'2.Pro Plan'!$U:$U,'Color detail'!AF$3))</f>
        <v>0</v>
      </c>
      <c r="AG75" s="25">
        <f>+IF(AG$3=0,0,COUNTIFS('2.Pro Plan'!$K:$K,'Color detail'!$E75,'2.Pro Plan'!$N:$N,'Color detail'!$F75,'2.Pro Plan'!$U:$U,'Color detail'!AG$3))</f>
        <v>0</v>
      </c>
      <c r="AH75" s="25">
        <f>+IF(AH$3=0,0,COUNTIFS('2.Pro Plan'!$K:$K,'Color detail'!$E75,'2.Pro Plan'!$N:$N,'Color detail'!$F75,'2.Pro Plan'!$U:$U,'Color detail'!AH$3))</f>
        <v>0</v>
      </c>
      <c r="AI75" s="25">
        <f>+IF(AI$3=0,0,COUNTIFS('2.Pro Plan'!$K:$K,'Color detail'!$E75,'2.Pro Plan'!$N:$N,'Color detail'!$F75,'2.Pro Plan'!$U:$U,'Color detail'!AI$3))</f>
        <v>0</v>
      </c>
      <c r="AJ75" s="25">
        <f>+IF(AJ$3=0,0,COUNTIFS('2.Pro Plan'!$K:$K,'Color detail'!$E75,'2.Pro Plan'!$N:$N,'Color detail'!$F75,'2.Pro Plan'!$U:$U,'Color detail'!AJ$3))</f>
        <v>0</v>
      </c>
      <c r="AK75" s="25">
        <f>+IF(AK$3=0,0,COUNTIFS('2.Pro Plan'!$K:$K,'Color detail'!$E75,'2.Pro Plan'!$N:$N,'Color detail'!$F75,'2.Pro Plan'!$U:$U,'Color detail'!AK$3))</f>
        <v>0</v>
      </c>
      <c r="AL75" s="25">
        <f>+IF(AL$3=0,0,COUNTIFS('2.Pro Plan'!$K:$K,'Color detail'!$E75,'2.Pro Plan'!$N:$N,'Color detail'!$F75,'2.Pro Plan'!$U:$U,'Color detail'!AL$3))</f>
        <v>0</v>
      </c>
      <c r="AM75" s="25">
        <f>+IF(AM$3=0,0,COUNTIFS('2.Pro Plan'!$K:$K,'Color detail'!$E75,'2.Pro Plan'!$N:$N,'Color detail'!$F75,'2.Pro Plan'!$U:$U,'Color detail'!AM$3))</f>
        <v>0</v>
      </c>
      <c r="AN75" s="25">
        <f>+IF(AN$3=0,0,COUNTIFS('2.Pro Plan'!$K:$K,'Color detail'!$E75,'2.Pro Plan'!$N:$N,'Color detail'!$F75,'2.Pro Plan'!$U:$U,'Color detail'!AN$3))</f>
        <v>0</v>
      </c>
      <c r="AO75" s="25">
        <f>+IF(AO$3=0,0,COUNTIFS('2.Pro Plan'!$K:$K,'Color detail'!$E75,'2.Pro Plan'!$N:$N,'Color detail'!$F75,'2.Pro Plan'!$U:$U,'Color detail'!AO$3))</f>
        <v>0</v>
      </c>
      <c r="AP75" s="25">
        <f>+IF(AP$3=0,0,COUNTIFS('2.Pro Plan'!$K:$K,'Color detail'!$E75,'2.Pro Plan'!$N:$N,'Color detail'!$F75,'2.Pro Plan'!$U:$U,'Color detail'!AP$3))</f>
        <v>0</v>
      </c>
      <c r="AQ75" s="25">
        <f>+IF(AQ$3=0,0,COUNTIFS('2.Pro Plan'!$K:$K,'Color detail'!$E75,'2.Pro Plan'!$N:$N,'Color detail'!$F75,'2.Pro Plan'!$U:$U,'Color detail'!AQ$3))</f>
        <v>0</v>
      </c>
      <c r="AR75" s="25">
        <f>+IF(AR$3=0,0,COUNTIFS('2.Pro Plan'!$K:$K,'Color detail'!$E75,'2.Pro Plan'!$N:$N,'Color detail'!$F75,'2.Pro Plan'!$U:$U,'Color detail'!AR$3))</f>
        <v>0</v>
      </c>
      <c r="AS75" s="25">
        <f t="shared" si="5"/>
        <v>0</v>
      </c>
    </row>
    <row r="76" spans="2:45">
      <c r="B76" s="25">
        <f t="shared" si="2"/>
        <v>70</v>
      </c>
      <c r="C76" s="25" t="str">
        <f t="shared" si="3"/>
        <v>LJ601</v>
      </c>
      <c r="E76" s="25" t="str">
        <v>LJ</v>
      </c>
      <c r="F76" s="25">
        <v>601</v>
      </c>
      <c r="H76" s="25">
        <f t="shared" si="23"/>
        <v>0</v>
      </c>
      <c r="I76" s="25">
        <f>+IF(C76=0,0,SUMIF('Color FC'!$F:$F,'Color detail'!$C76,'Color FC'!H:H))</f>
        <v>0</v>
      </c>
      <c r="J76" s="25">
        <f>+IF(E76=0,0,SUMIF('Color FC'!$F:$F,'Color detail'!$C76,'Color FC'!I:I))</f>
        <v>0</v>
      </c>
      <c r="K76" s="25">
        <f>+IF(F76=0,0,SUMIF('Color FC'!$F:$F,'Color detail'!$C76,'Color FC'!J:J))</f>
        <v>0</v>
      </c>
      <c r="M76" s="267"/>
      <c r="N76" s="267"/>
      <c r="O76" s="147">
        <f t="shared" si="24"/>
        <v>0</v>
      </c>
      <c r="Q76" s="25">
        <f>+IF(Q$3=0,0,COUNTIFS('2.Pro Plan'!$K:$K,'Color detail'!$E76,'2.Pro Plan'!$N:$N,'Color detail'!$F76,'2.Pro Plan'!$U:$U,'Color detail'!Q$3))</f>
        <v>0</v>
      </c>
      <c r="R76" s="25">
        <f>+IF(R$3=0,0,COUNTIFS('2.Pro Plan'!$K:$K,'Color detail'!$E76,'2.Pro Plan'!$N:$N,'Color detail'!$F76,'2.Pro Plan'!$U:$U,'Color detail'!R$3))</f>
        <v>0</v>
      </c>
      <c r="S76" s="25">
        <f>+IF(S$3=0,0,COUNTIFS('2.Pro Plan'!$K:$K,'Color detail'!$E76,'2.Pro Plan'!$N:$N,'Color detail'!$F76,'2.Pro Plan'!$U:$U,'Color detail'!S$3))</f>
        <v>0</v>
      </c>
      <c r="T76" s="25">
        <f>+IF(T$3=0,0,COUNTIFS('2.Pro Plan'!$K:$K,'Color detail'!$E76,'2.Pro Plan'!$N:$N,'Color detail'!$F76,'2.Pro Plan'!$U:$U,'Color detail'!T$3))</f>
        <v>0</v>
      </c>
      <c r="U76" s="25">
        <f>+IF(U$3=0,0,COUNTIFS('2.Pro Plan'!$K:$K,'Color detail'!$E76,'2.Pro Plan'!$N:$N,'Color detail'!$F76,'2.Pro Plan'!$U:$U,'Color detail'!U$3))</f>
        <v>0</v>
      </c>
      <c r="V76" s="25">
        <f>+IF(V$3=0,0,COUNTIFS('2.Pro Plan'!$K:$K,'Color detail'!$E76,'2.Pro Plan'!$N:$N,'Color detail'!$F76,'2.Pro Plan'!$U:$U,'Color detail'!V$3))</f>
        <v>0</v>
      </c>
      <c r="W76" s="25">
        <f>+IF(W$3=0,0,COUNTIFS('2.Pro Plan'!$K:$K,'Color detail'!$E76,'2.Pro Plan'!$N:$N,'Color detail'!$F76,'2.Pro Plan'!$U:$U,'Color detail'!W$3))</f>
        <v>0</v>
      </c>
      <c r="X76" s="25">
        <f>+IF(X$3=0,0,COUNTIFS('2.Pro Plan'!$K:$K,'Color detail'!$E76,'2.Pro Plan'!$N:$N,'Color detail'!$F76,'2.Pro Plan'!$U:$U,'Color detail'!X$3))</f>
        <v>0</v>
      </c>
      <c r="Y76" s="25">
        <f>+IF(Y$3=0,0,COUNTIFS('2.Pro Plan'!$K:$K,'Color detail'!$E76,'2.Pro Plan'!$N:$N,'Color detail'!$F76,'2.Pro Plan'!$U:$U,'Color detail'!Y$3))</f>
        <v>0</v>
      </c>
      <c r="Z76" s="25">
        <f>+IF(Z$3=0,0,COUNTIFS('2.Pro Plan'!$K:$K,'Color detail'!$E76,'2.Pro Plan'!$N:$N,'Color detail'!$F76,'2.Pro Plan'!$U:$U,'Color detail'!Z$3))</f>
        <v>0</v>
      </c>
      <c r="AA76" s="25">
        <f>+IF(AA$3=0,0,COUNTIFS('2.Pro Plan'!$K:$K,'Color detail'!$E76,'2.Pro Plan'!$N:$N,'Color detail'!$F76,'2.Pro Plan'!$U:$U,'Color detail'!AA$3))</f>
        <v>0</v>
      </c>
      <c r="AB76" s="25">
        <f>+IF(AB$3=0,0,COUNTIFS('2.Pro Plan'!$K:$K,'Color detail'!$E76,'2.Pro Plan'!$N:$N,'Color detail'!$F76,'2.Pro Plan'!$U:$U,'Color detail'!AB$3))</f>
        <v>0</v>
      </c>
      <c r="AC76" s="25">
        <f>+IF(AC$3=0,0,COUNTIFS('2.Pro Plan'!$K:$K,'Color detail'!$E76,'2.Pro Plan'!$N:$N,'Color detail'!$F76,'2.Pro Plan'!$U:$U,'Color detail'!AC$3))</f>
        <v>0</v>
      </c>
      <c r="AD76" s="25">
        <f>+IF(AD$3=0,0,COUNTIFS('2.Pro Plan'!$K:$K,'Color detail'!$E76,'2.Pro Plan'!$N:$N,'Color detail'!$F76,'2.Pro Plan'!$U:$U,'Color detail'!AD$3))</f>
        <v>0</v>
      </c>
      <c r="AE76" s="25">
        <f>+IF(AE$3=0,0,COUNTIFS('2.Pro Plan'!$K:$K,'Color detail'!$E76,'2.Pro Plan'!$N:$N,'Color detail'!$F76,'2.Pro Plan'!$U:$U,'Color detail'!AE$3))</f>
        <v>0</v>
      </c>
      <c r="AF76" s="25">
        <f>+IF(AF$3=0,0,COUNTIFS('2.Pro Plan'!$K:$K,'Color detail'!$E76,'2.Pro Plan'!$N:$N,'Color detail'!$F76,'2.Pro Plan'!$U:$U,'Color detail'!AF$3))</f>
        <v>0</v>
      </c>
      <c r="AG76" s="25">
        <f>+IF(AG$3=0,0,COUNTIFS('2.Pro Plan'!$K:$K,'Color detail'!$E76,'2.Pro Plan'!$N:$N,'Color detail'!$F76,'2.Pro Plan'!$U:$U,'Color detail'!AG$3))</f>
        <v>0</v>
      </c>
      <c r="AH76" s="25">
        <f>+IF(AH$3=0,0,COUNTIFS('2.Pro Plan'!$K:$K,'Color detail'!$E76,'2.Pro Plan'!$N:$N,'Color detail'!$F76,'2.Pro Plan'!$U:$U,'Color detail'!AH$3))</f>
        <v>0</v>
      </c>
      <c r="AI76" s="25">
        <f>+IF(AI$3=0,0,COUNTIFS('2.Pro Plan'!$K:$K,'Color detail'!$E76,'2.Pro Plan'!$N:$N,'Color detail'!$F76,'2.Pro Plan'!$U:$U,'Color detail'!AI$3))</f>
        <v>0</v>
      </c>
      <c r="AJ76" s="25">
        <f>+IF(AJ$3=0,0,COUNTIFS('2.Pro Plan'!$K:$K,'Color detail'!$E76,'2.Pro Plan'!$N:$N,'Color detail'!$F76,'2.Pro Plan'!$U:$U,'Color detail'!AJ$3))</f>
        <v>0</v>
      </c>
      <c r="AK76" s="25">
        <f>+IF(AK$3=0,0,COUNTIFS('2.Pro Plan'!$K:$K,'Color detail'!$E76,'2.Pro Plan'!$N:$N,'Color detail'!$F76,'2.Pro Plan'!$U:$U,'Color detail'!AK$3))</f>
        <v>0</v>
      </c>
      <c r="AL76" s="25">
        <f>+IF(AL$3=0,0,COUNTIFS('2.Pro Plan'!$K:$K,'Color detail'!$E76,'2.Pro Plan'!$N:$N,'Color detail'!$F76,'2.Pro Plan'!$U:$U,'Color detail'!AL$3))</f>
        <v>0</v>
      </c>
      <c r="AM76" s="25">
        <f>+IF(AM$3=0,0,COUNTIFS('2.Pro Plan'!$K:$K,'Color detail'!$E76,'2.Pro Plan'!$N:$N,'Color detail'!$F76,'2.Pro Plan'!$U:$U,'Color detail'!AM$3))</f>
        <v>0</v>
      </c>
      <c r="AN76" s="25">
        <f>+IF(AN$3=0,0,COUNTIFS('2.Pro Plan'!$K:$K,'Color detail'!$E76,'2.Pro Plan'!$N:$N,'Color detail'!$F76,'2.Pro Plan'!$U:$U,'Color detail'!AN$3))</f>
        <v>0</v>
      </c>
      <c r="AO76" s="25">
        <f>+IF(AO$3=0,0,COUNTIFS('2.Pro Plan'!$K:$K,'Color detail'!$E76,'2.Pro Plan'!$N:$N,'Color detail'!$F76,'2.Pro Plan'!$U:$U,'Color detail'!AO$3))</f>
        <v>0</v>
      </c>
      <c r="AP76" s="25">
        <f>+IF(AP$3=0,0,COUNTIFS('2.Pro Plan'!$K:$K,'Color detail'!$E76,'2.Pro Plan'!$N:$N,'Color detail'!$F76,'2.Pro Plan'!$U:$U,'Color detail'!AP$3))</f>
        <v>0</v>
      </c>
      <c r="AQ76" s="25">
        <f>+IF(AQ$3=0,0,COUNTIFS('2.Pro Plan'!$K:$K,'Color detail'!$E76,'2.Pro Plan'!$N:$N,'Color detail'!$F76,'2.Pro Plan'!$U:$U,'Color detail'!AQ$3))</f>
        <v>0</v>
      </c>
      <c r="AR76" s="25">
        <f>+IF(AR$3=0,0,COUNTIFS('2.Pro Plan'!$K:$K,'Color detail'!$E76,'2.Pro Plan'!$N:$N,'Color detail'!$F76,'2.Pro Plan'!$U:$U,'Color detail'!AR$3))</f>
        <v>0</v>
      </c>
      <c r="AS76" s="25">
        <f t="shared" si="5"/>
        <v>0</v>
      </c>
    </row>
    <row r="77" spans="2:45">
      <c r="B77" s="25">
        <f t="shared" si="2"/>
        <v>71</v>
      </c>
      <c r="C77" s="25" t="str">
        <f t="shared" si="3"/>
        <v>LJS28</v>
      </c>
      <c r="E77" s="25" t="str">
        <v>LJ</v>
      </c>
      <c r="F77" s="25" t="str">
        <v>S28</v>
      </c>
      <c r="H77" s="25">
        <f t="shared" si="23"/>
        <v>0</v>
      </c>
      <c r="I77" s="25">
        <f>+IF(C77=0,0,SUMIF('Color FC'!$F:$F,'Color detail'!$C77,'Color FC'!H:H))</f>
        <v>0</v>
      </c>
      <c r="J77" s="25">
        <f>+IF(E77=0,0,SUMIF('Color FC'!$F:$F,'Color detail'!$C77,'Color FC'!I:I))</f>
        <v>0</v>
      </c>
      <c r="K77" s="25">
        <f>+IF(F77=0,0,SUMIF('Color FC'!$F:$F,'Color detail'!$C77,'Color FC'!J:J))</f>
        <v>0</v>
      </c>
      <c r="M77" s="267"/>
      <c r="N77" s="267"/>
      <c r="O77" s="147">
        <f t="shared" si="24"/>
        <v>0</v>
      </c>
      <c r="Q77" s="25">
        <f>+IF(Q$3=0,0,COUNTIFS('2.Pro Plan'!$K:$K,'Color detail'!$E77,'2.Pro Plan'!$N:$N,'Color detail'!$F77,'2.Pro Plan'!$U:$U,'Color detail'!Q$3))</f>
        <v>0</v>
      </c>
      <c r="R77" s="25">
        <f>+IF(R$3=0,0,COUNTIFS('2.Pro Plan'!$K:$K,'Color detail'!$E77,'2.Pro Plan'!$N:$N,'Color detail'!$F77,'2.Pro Plan'!$U:$U,'Color detail'!R$3))</f>
        <v>0</v>
      </c>
      <c r="S77" s="25">
        <f>+IF(S$3=0,0,COUNTIFS('2.Pro Plan'!$K:$K,'Color detail'!$E77,'2.Pro Plan'!$N:$N,'Color detail'!$F77,'2.Pro Plan'!$U:$U,'Color detail'!S$3))</f>
        <v>0</v>
      </c>
      <c r="T77" s="25">
        <f>+IF(T$3=0,0,COUNTIFS('2.Pro Plan'!$K:$K,'Color detail'!$E77,'2.Pro Plan'!$N:$N,'Color detail'!$F77,'2.Pro Plan'!$U:$U,'Color detail'!T$3))</f>
        <v>0</v>
      </c>
      <c r="U77" s="25">
        <f>+IF(U$3=0,0,COUNTIFS('2.Pro Plan'!$K:$K,'Color detail'!$E77,'2.Pro Plan'!$N:$N,'Color detail'!$F77,'2.Pro Plan'!$U:$U,'Color detail'!U$3))</f>
        <v>0</v>
      </c>
      <c r="V77" s="25">
        <f>+IF(V$3=0,0,COUNTIFS('2.Pro Plan'!$K:$K,'Color detail'!$E77,'2.Pro Plan'!$N:$N,'Color detail'!$F77,'2.Pro Plan'!$U:$U,'Color detail'!V$3))</f>
        <v>0</v>
      </c>
      <c r="W77" s="25">
        <f>+IF(W$3=0,0,COUNTIFS('2.Pro Plan'!$K:$K,'Color detail'!$E77,'2.Pro Plan'!$N:$N,'Color detail'!$F77,'2.Pro Plan'!$U:$U,'Color detail'!W$3))</f>
        <v>0</v>
      </c>
      <c r="X77" s="25">
        <f>+IF(X$3=0,0,COUNTIFS('2.Pro Plan'!$K:$K,'Color detail'!$E77,'2.Pro Plan'!$N:$N,'Color detail'!$F77,'2.Pro Plan'!$U:$U,'Color detail'!X$3))</f>
        <v>0</v>
      </c>
      <c r="Y77" s="25">
        <f>+IF(Y$3=0,0,COUNTIFS('2.Pro Plan'!$K:$K,'Color detail'!$E77,'2.Pro Plan'!$N:$N,'Color detail'!$F77,'2.Pro Plan'!$U:$U,'Color detail'!Y$3))</f>
        <v>0</v>
      </c>
      <c r="Z77" s="25">
        <f>+IF(Z$3=0,0,COUNTIFS('2.Pro Plan'!$K:$K,'Color detail'!$E77,'2.Pro Plan'!$N:$N,'Color detail'!$F77,'2.Pro Plan'!$U:$U,'Color detail'!Z$3))</f>
        <v>0</v>
      </c>
      <c r="AA77" s="25">
        <f>+IF(AA$3=0,0,COUNTIFS('2.Pro Plan'!$K:$K,'Color detail'!$E77,'2.Pro Plan'!$N:$N,'Color detail'!$F77,'2.Pro Plan'!$U:$U,'Color detail'!AA$3))</f>
        <v>0</v>
      </c>
      <c r="AB77" s="25">
        <f>+IF(AB$3=0,0,COUNTIFS('2.Pro Plan'!$K:$K,'Color detail'!$E77,'2.Pro Plan'!$N:$N,'Color detail'!$F77,'2.Pro Plan'!$U:$U,'Color detail'!AB$3))</f>
        <v>0</v>
      </c>
      <c r="AC77" s="25">
        <f>+IF(AC$3=0,0,COUNTIFS('2.Pro Plan'!$K:$K,'Color detail'!$E77,'2.Pro Plan'!$N:$N,'Color detail'!$F77,'2.Pro Plan'!$U:$U,'Color detail'!AC$3))</f>
        <v>0</v>
      </c>
      <c r="AD77" s="25">
        <f>+IF(AD$3=0,0,COUNTIFS('2.Pro Plan'!$K:$K,'Color detail'!$E77,'2.Pro Plan'!$N:$N,'Color detail'!$F77,'2.Pro Plan'!$U:$U,'Color detail'!AD$3))</f>
        <v>0</v>
      </c>
      <c r="AE77" s="25">
        <f>+IF(AE$3=0,0,COUNTIFS('2.Pro Plan'!$K:$K,'Color detail'!$E77,'2.Pro Plan'!$N:$N,'Color detail'!$F77,'2.Pro Plan'!$U:$U,'Color detail'!AE$3))</f>
        <v>0</v>
      </c>
      <c r="AF77" s="25">
        <f>+IF(AF$3=0,0,COUNTIFS('2.Pro Plan'!$K:$K,'Color detail'!$E77,'2.Pro Plan'!$N:$N,'Color detail'!$F77,'2.Pro Plan'!$U:$U,'Color detail'!AF$3))</f>
        <v>0</v>
      </c>
      <c r="AG77" s="25">
        <f>+IF(AG$3=0,0,COUNTIFS('2.Pro Plan'!$K:$K,'Color detail'!$E77,'2.Pro Plan'!$N:$N,'Color detail'!$F77,'2.Pro Plan'!$U:$U,'Color detail'!AG$3))</f>
        <v>0</v>
      </c>
      <c r="AH77" s="25">
        <f>+IF(AH$3=0,0,COUNTIFS('2.Pro Plan'!$K:$K,'Color detail'!$E77,'2.Pro Plan'!$N:$N,'Color detail'!$F77,'2.Pro Plan'!$U:$U,'Color detail'!AH$3))</f>
        <v>0</v>
      </c>
      <c r="AI77" s="25">
        <f>+IF(AI$3=0,0,COUNTIFS('2.Pro Plan'!$K:$K,'Color detail'!$E77,'2.Pro Plan'!$N:$N,'Color detail'!$F77,'2.Pro Plan'!$U:$U,'Color detail'!AI$3))</f>
        <v>0</v>
      </c>
      <c r="AJ77" s="25">
        <f>+IF(AJ$3=0,0,COUNTIFS('2.Pro Plan'!$K:$K,'Color detail'!$E77,'2.Pro Plan'!$N:$N,'Color detail'!$F77,'2.Pro Plan'!$U:$U,'Color detail'!AJ$3))</f>
        <v>0</v>
      </c>
      <c r="AK77" s="25">
        <f>+IF(AK$3=0,0,COUNTIFS('2.Pro Plan'!$K:$K,'Color detail'!$E77,'2.Pro Plan'!$N:$N,'Color detail'!$F77,'2.Pro Plan'!$U:$U,'Color detail'!AK$3))</f>
        <v>0</v>
      </c>
      <c r="AL77" s="25">
        <f>+IF(AL$3=0,0,COUNTIFS('2.Pro Plan'!$K:$K,'Color detail'!$E77,'2.Pro Plan'!$N:$N,'Color detail'!$F77,'2.Pro Plan'!$U:$U,'Color detail'!AL$3))</f>
        <v>0</v>
      </c>
      <c r="AM77" s="25">
        <f>+IF(AM$3=0,0,COUNTIFS('2.Pro Plan'!$K:$K,'Color detail'!$E77,'2.Pro Plan'!$N:$N,'Color detail'!$F77,'2.Pro Plan'!$U:$U,'Color detail'!AM$3))</f>
        <v>0</v>
      </c>
      <c r="AN77" s="25">
        <f>+IF(AN$3=0,0,COUNTIFS('2.Pro Plan'!$K:$K,'Color detail'!$E77,'2.Pro Plan'!$N:$N,'Color detail'!$F77,'2.Pro Plan'!$U:$U,'Color detail'!AN$3))</f>
        <v>0</v>
      </c>
      <c r="AO77" s="25">
        <f>+IF(AO$3=0,0,COUNTIFS('2.Pro Plan'!$K:$K,'Color detail'!$E77,'2.Pro Plan'!$N:$N,'Color detail'!$F77,'2.Pro Plan'!$U:$U,'Color detail'!AO$3))</f>
        <v>0</v>
      </c>
      <c r="AP77" s="25">
        <f>+IF(AP$3=0,0,COUNTIFS('2.Pro Plan'!$K:$K,'Color detail'!$E77,'2.Pro Plan'!$N:$N,'Color detail'!$F77,'2.Pro Plan'!$U:$U,'Color detail'!AP$3))</f>
        <v>0</v>
      </c>
      <c r="AQ77" s="25">
        <f>+IF(AQ$3=0,0,COUNTIFS('2.Pro Plan'!$K:$K,'Color detail'!$E77,'2.Pro Plan'!$N:$N,'Color detail'!$F77,'2.Pro Plan'!$U:$U,'Color detail'!AQ$3))</f>
        <v>0</v>
      </c>
      <c r="AR77" s="25">
        <f>+IF(AR$3=0,0,COUNTIFS('2.Pro Plan'!$K:$K,'Color detail'!$E77,'2.Pro Plan'!$N:$N,'Color detail'!$F77,'2.Pro Plan'!$U:$U,'Color detail'!AR$3))</f>
        <v>0</v>
      </c>
      <c r="AS77" s="25">
        <f t="shared" si="5"/>
        <v>0</v>
      </c>
    </row>
    <row r="78" spans="2:45">
      <c r="B78" s="25">
        <f t="shared" si="2"/>
        <v>72</v>
      </c>
      <c r="C78" s="25" t="str">
        <f t="shared" si="3"/>
        <v>LJW09</v>
      </c>
      <c r="E78" s="25" t="str">
        <v>LJ</v>
      </c>
      <c r="F78" s="25" t="str">
        <v>W09</v>
      </c>
      <c r="H78" s="25">
        <f t="shared" si="23"/>
        <v>0</v>
      </c>
      <c r="I78" s="25">
        <f>+IF(C78=0,0,SUMIF('Color FC'!$F:$F,'Color detail'!$C78,'Color FC'!H:H))</f>
        <v>0</v>
      </c>
      <c r="J78" s="25">
        <f>+IF(E78=0,0,SUMIF('Color FC'!$F:$F,'Color detail'!$C78,'Color FC'!I:I))</f>
        <v>0</v>
      </c>
      <c r="K78" s="25">
        <f>+IF(F78=0,0,SUMIF('Color FC'!$F:$F,'Color detail'!$C78,'Color FC'!J:J))</f>
        <v>0</v>
      </c>
      <c r="M78" s="267"/>
      <c r="N78" s="267"/>
      <c r="O78" s="147">
        <f t="shared" si="24"/>
        <v>0</v>
      </c>
      <c r="Q78" s="25">
        <f>+IF(Q$3=0,0,COUNTIFS('2.Pro Plan'!$K:$K,'Color detail'!$E78,'2.Pro Plan'!$N:$N,'Color detail'!$F78,'2.Pro Plan'!$U:$U,'Color detail'!Q$3))</f>
        <v>0</v>
      </c>
      <c r="R78" s="25">
        <f>+IF(R$3=0,0,COUNTIFS('2.Pro Plan'!$K:$K,'Color detail'!$E78,'2.Pro Plan'!$N:$N,'Color detail'!$F78,'2.Pro Plan'!$U:$U,'Color detail'!R$3))</f>
        <v>0</v>
      </c>
      <c r="S78" s="25">
        <f>+IF(S$3=0,0,COUNTIFS('2.Pro Plan'!$K:$K,'Color detail'!$E78,'2.Pro Plan'!$N:$N,'Color detail'!$F78,'2.Pro Plan'!$U:$U,'Color detail'!S$3))</f>
        <v>0</v>
      </c>
      <c r="T78" s="25">
        <f>+IF(T$3=0,0,COUNTIFS('2.Pro Plan'!$K:$K,'Color detail'!$E78,'2.Pro Plan'!$N:$N,'Color detail'!$F78,'2.Pro Plan'!$U:$U,'Color detail'!T$3))</f>
        <v>0</v>
      </c>
      <c r="U78" s="25">
        <f>+IF(U$3=0,0,COUNTIFS('2.Pro Plan'!$K:$K,'Color detail'!$E78,'2.Pro Plan'!$N:$N,'Color detail'!$F78,'2.Pro Plan'!$U:$U,'Color detail'!U$3))</f>
        <v>0</v>
      </c>
      <c r="V78" s="25">
        <f>+IF(V$3=0,0,COUNTIFS('2.Pro Plan'!$K:$K,'Color detail'!$E78,'2.Pro Plan'!$N:$N,'Color detail'!$F78,'2.Pro Plan'!$U:$U,'Color detail'!V$3))</f>
        <v>0</v>
      </c>
      <c r="W78" s="25">
        <f>+IF(W$3=0,0,COUNTIFS('2.Pro Plan'!$K:$K,'Color detail'!$E78,'2.Pro Plan'!$N:$N,'Color detail'!$F78,'2.Pro Plan'!$U:$U,'Color detail'!W$3))</f>
        <v>0</v>
      </c>
      <c r="X78" s="25">
        <f>+IF(X$3=0,0,COUNTIFS('2.Pro Plan'!$K:$K,'Color detail'!$E78,'2.Pro Plan'!$N:$N,'Color detail'!$F78,'2.Pro Plan'!$U:$U,'Color detail'!X$3))</f>
        <v>0</v>
      </c>
      <c r="Y78" s="25">
        <f>+IF(Y$3=0,0,COUNTIFS('2.Pro Plan'!$K:$K,'Color detail'!$E78,'2.Pro Plan'!$N:$N,'Color detail'!$F78,'2.Pro Plan'!$U:$U,'Color detail'!Y$3))</f>
        <v>0</v>
      </c>
      <c r="Z78" s="25">
        <f>+IF(Z$3=0,0,COUNTIFS('2.Pro Plan'!$K:$K,'Color detail'!$E78,'2.Pro Plan'!$N:$N,'Color detail'!$F78,'2.Pro Plan'!$U:$U,'Color detail'!Z$3))</f>
        <v>0</v>
      </c>
      <c r="AA78" s="25">
        <f>+IF(AA$3=0,0,COUNTIFS('2.Pro Plan'!$K:$K,'Color detail'!$E78,'2.Pro Plan'!$N:$N,'Color detail'!$F78,'2.Pro Plan'!$U:$U,'Color detail'!AA$3))</f>
        <v>0</v>
      </c>
      <c r="AB78" s="25">
        <f>+IF(AB$3=0,0,COUNTIFS('2.Pro Plan'!$K:$K,'Color detail'!$E78,'2.Pro Plan'!$N:$N,'Color detail'!$F78,'2.Pro Plan'!$U:$U,'Color detail'!AB$3))</f>
        <v>0</v>
      </c>
      <c r="AC78" s="25">
        <f>+IF(AC$3=0,0,COUNTIFS('2.Pro Plan'!$K:$K,'Color detail'!$E78,'2.Pro Plan'!$N:$N,'Color detail'!$F78,'2.Pro Plan'!$U:$U,'Color detail'!AC$3))</f>
        <v>0</v>
      </c>
      <c r="AD78" s="25">
        <f>+IF(AD$3=0,0,COUNTIFS('2.Pro Plan'!$K:$K,'Color detail'!$E78,'2.Pro Plan'!$N:$N,'Color detail'!$F78,'2.Pro Plan'!$U:$U,'Color detail'!AD$3))</f>
        <v>0</v>
      </c>
      <c r="AE78" s="25">
        <f>+IF(AE$3=0,0,COUNTIFS('2.Pro Plan'!$K:$K,'Color detail'!$E78,'2.Pro Plan'!$N:$N,'Color detail'!$F78,'2.Pro Plan'!$U:$U,'Color detail'!AE$3))</f>
        <v>0</v>
      </c>
      <c r="AF78" s="25">
        <f>+IF(AF$3=0,0,COUNTIFS('2.Pro Plan'!$K:$K,'Color detail'!$E78,'2.Pro Plan'!$N:$N,'Color detail'!$F78,'2.Pro Plan'!$U:$U,'Color detail'!AF$3))</f>
        <v>0</v>
      </c>
      <c r="AG78" s="25">
        <f>+IF(AG$3=0,0,COUNTIFS('2.Pro Plan'!$K:$K,'Color detail'!$E78,'2.Pro Plan'!$N:$N,'Color detail'!$F78,'2.Pro Plan'!$U:$U,'Color detail'!AG$3))</f>
        <v>0</v>
      </c>
      <c r="AH78" s="25">
        <f>+IF(AH$3=0,0,COUNTIFS('2.Pro Plan'!$K:$K,'Color detail'!$E78,'2.Pro Plan'!$N:$N,'Color detail'!$F78,'2.Pro Plan'!$U:$U,'Color detail'!AH$3))</f>
        <v>0</v>
      </c>
      <c r="AI78" s="25">
        <f>+IF(AI$3=0,0,COUNTIFS('2.Pro Plan'!$K:$K,'Color detail'!$E78,'2.Pro Plan'!$N:$N,'Color detail'!$F78,'2.Pro Plan'!$U:$U,'Color detail'!AI$3))</f>
        <v>0</v>
      </c>
      <c r="AJ78" s="25">
        <f>+IF(AJ$3=0,0,COUNTIFS('2.Pro Plan'!$K:$K,'Color detail'!$E78,'2.Pro Plan'!$N:$N,'Color detail'!$F78,'2.Pro Plan'!$U:$U,'Color detail'!AJ$3))</f>
        <v>0</v>
      </c>
      <c r="AK78" s="25">
        <f>+IF(AK$3=0,0,COUNTIFS('2.Pro Plan'!$K:$K,'Color detail'!$E78,'2.Pro Plan'!$N:$N,'Color detail'!$F78,'2.Pro Plan'!$U:$U,'Color detail'!AK$3))</f>
        <v>0</v>
      </c>
      <c r="AL78" s="25">
        <f>+IF(AL$3=0,0,COUNTIFS('2.Pro Plan'!$K:$K,'Color detail'!$E78,'2.Pro Plan'!$N:$N,'Color detail'!$F78,'2.Pro Plan'!$U:$U,'Color detail'!AL$3))</f>
        <v>0</v>
      </c>
      <c r="AM78" s="25">
        <f>+IF(AM$3=0,0,COUNTIFS('2.Pro Plan'!$K:$K,'Color detail'!$E78,'2.Pro Plan'!$N:$N,'Color detail'!$F78,'2.Pro Plan'!$U:$U,'Color detail'!AM$3))</f>
        <v>0</v>
      </c>
      <c r="AN78" s="25">
        <f>+IF(AN$3=0,0,COUNTIFS('2.Pro Plan'!$K:$K,'Color detail'!$E78,'2.Pro Plan'!$N:$N,'Color detail'!$F78,'2.Pro Plan'!$U:$U,'Color detail'!AN$3))</f>
        <v>0</v>
      </c>
      <c r="AO78" s="25">
        <f>+IF(AO$3=0,0,COUNTIFS('2.Pro Plan'!$K:$K,'Color detail'!$E78,'2.Pro Plan'!$N:$N,'Color detail'!$F78,'2.Pro Plan'!$U:$U,'Color detail'!AO$3))</f>
        <v>0</v>
      </c>
      <c r="AP78" s="25">
        <f>+IF(AP$3=0,0,COUNTIFS('2.Pro Plan'!$K:$K,'Color detail'!$E78,'2.Pro Plan'!$N:$N,'Color detail'!$F78,'2.Pro Plan'!$U:$U,'Color detail'!AP$3))</f>
        <v>0</v>
      </c>
      <c r="AQ78" s="25">
        <f>+IF(AQ$3=0,0,COUNTIFS('2.Pro Plan'!$K:$K,'Color detail'!$E78,'2.Pro Plan'!$N:$N,'Color detail'!$F78,'2.Pro Plan'!$U:$U,'Color detail'!AQ$3))</f>
        <v>0</v>
      </c>
      <c r="AR78" s="25">
        <f>+IF(AR$3=0,0,COUNTIFS('2.Pro Plan'!$K:$K,'Color detail'!$E78,'2.Pro Plan'!$N:$N,'Color detail'!$F78,'2.Pro Plan'!$U:$U,'Color detail'!AR$3))</f>
        <v>0</v>
      </c>
      <c r="AS78" s="25">
        <f t="shared" si="5"/>
        <v>0</v>
      </c>
    </row>
    <row r="79" spans="2:45">
      <c r="B79" s="25">
        <f t="shared" ref="B79:B90" si="25">+IF(C79&lt;&gt;0,B78+1,0)</f>
        <v>73</v>
      </c>
      <c r="C79" s="25" t="str">
        <f t="shared" ref="C79:C90" si="26">+IF(E79=0,0,E79&amp;F79)</f>
        <v>LJX12</v>
      </c>
      <c r="E79" s="25" t="str">
        <v>LJ</v>
      </c>
      <c r="F79" s="25" t="str">
        <v>X12</v>
      </c>
      <c r="H79" s="25">
        <f t="shared" si="23"/>
        <v>0</v>
      </c>
      <c r="I79" s="25">
        <f>+IF(C79=0,0,SUMIF('Color FC'!$F:$F,'Color detail'!$C79,'Color FC'!H:H))</f>
        <v>0</v>
      </c>
      <c r="J79" s="25">
        <f>+IF(E79=0,0,SUMIF('Color FC'!$F:$F,'Color detail'!$C79,'Color FC'!I:I))</f>
        <v>0</v>
      </c>
      <c r="K79" s="25">
        <f>+IF(F79=0,0,SUMIF('Color FC'!$F:$F,'Color detail'!$C79,'Color FC'!J:J))</f>
        <v>0</v>
      </c>
      <c r="M79" s="267"/>
      <c r="N79" s="267"/>
      <c r="O79" s="147">
        <f t="shared" si="24"/>
        <v>0</v>
      </c>
      <c r="Q79" s="25">
        <f>+IF(Q$3=0,0,COUNTIFS('2.Pro Plan'!$K:$K,'Color detail'!$E79,'2.Pro Plan'!$N:$N,'Color detail'!$F79,'2.Pro Plan'!$U:$U,'Color detail'!Q$3))</f>
        <v>0</v>
      </c>
      <c r="R79" s="25">
        <f>+IF(R$3=0,0,COUNTIFS('2.Pro Plan'!$K:$K,'Color detail'!$E79,'2.Pro Plan'!$N:$N,'Color detail'!$F79,'2.Pro Plan'!$U:$U,'Color detail'!R$3))</f>
        <v>0</v>
      </c>
      <c r="S79" s="25">
        <f>+IF(S$3=0,0,COUNTIFS('2.Pro Plan'!$K:$K,'Color detail'!$E79,'2.Pro Plan'!$N:$N,'Color detail'!$F79,'2.Pro Plan'!$U:$U,'Color detail'!S$3))</f>
        <v>0</v>
      </c>
      <c r="T79" s="25">
        <f>+IF(T$3=0,0,COUNTIFS('2.Pro Plan'!$K:$K,'Color detail'!$E79,'2.Pro Plan'!$N:$N,'Color detail'!$F79,'2.Pro Plan'!$U:$U,'Color detail'!T$3))</f>
        <v>0</v>
      </c>
      <c r="U79" s="25">
        <f>+IF(U$3=0,0,COUNTIFS('2.Pro Plan'!$K:$K,'Color detail'!$E79,'2.Pro Plan'!$N:$N,'Color detail'!$F79,'2.Pro Plan'!$U:$U,'Color detail'!U$3))</f>
        <v>0</v>
      </c>
      <c r="V79" s="25">
        <f>+IF(V$3=0,0,COUNTIFS('2.Pro Plan'!$K:$K,'Color detail'!$E79,'2.Pro Plan'!$N:$N,'Color detail'!$F79,'2.Pro Plan'!$U:$U,'Color detail'!V$3))</f>
        <v>0</v>
      </c>
      <c r="W79" s="25">
        <f>+IF(W$3=0,0,COUNTIFS('2.Pro Plan'!$K:$K,'Color detail'!$E79,'2.Pro Plan'!$N:$N,'Color detail'!$F79,'2.Pro Plan'!$U:$U,'Color detail'!W$3))</f>
        <v>0</v>
      </c>
      <c r="X79" s="25">
        <f>+IF(X$3=0,0,COUNTIFS('2.Pro Plan'!$K:$K,'Color detail'!$E79,'2.Pro Plan'!$N:$N,'Color detail'!$F79,'2.Pro Plan'!$U:$U,'Color detail'!X$3))</f>
        <v>0</v>
      </c>
      <c r="Y79" s="25">
        <f>+IF(Y$3=0,0,COUNTIFS('2.Pro Plan'!$K:$K,'Color detail'!$E79,'2.Pro Plan'!$N:$N,'Color detail'!$F79,'2.Pro Plan'!$U:$U,'Color detail'!Y$3))</f>
        <v>0</v>
      </c>
      <c r="Z79" s="25">
        <f>+IF(Z$3=0,0,COUNTIFS('2.Pro Plan'!$K:$K,'Color detail'!$E79,'2.Pro Plan'!$N:$N,'Color detail'!$F79,'2.Pro Plan'!$U:$U,'Color detail'!Z$3))</f>
        <v>0</v>
      </c>
      <c r="AA79" s="25">
        <f>+IF(AA$3=0,0,COUNTIFS('2.Pro Plan'!$K:$K,'Color detail'!$E79,'2.Pro Plan'!$N:$N,'Color detail'!$F79,'2.Pro Plan'!$U:$U,'Color detail'!AA$3))</f>
        <v>0</v>
      </c>
      <c r="AB79" s="25">
        <f>+IF(AB$3=0,0,COUNTIFS('2.Pro Plan'!$K:$K,'Color detail'!$E79,'2.Pro Plan'!$N:$N,'Color detail'!$F79,'2.Pro Plan'!$U:$U,'Color detail'!AB$3))</f>
        <v>0</v>
      </c>
      <c r="AC79" s="25">
        <f>+IF(AC$3=0,0,COUNTIFS('2.Pro Plan'!$K:$K,'Color detail'!$E79,'2.Pro Plan'!$N:$N,'Color detail'!$F79,'2.Pro Plan'!$U:$U,'Color detail'!AC$3))</f>
        <v>0</v>
      </c>
      <c r="AD79" s="25">
        <f>+IF(AD$3=0,0,COUNTIFS('2.Pro Plan'!$K:$K,'Color detail'!$E79,'2.Pro Plan'!$N:$N,'Color detail'!$F79,'2.Pro Plan'!$U:$U,'Color detail'!AD$3))</f>
        <v>0</v>
      </c>
      <c r="AE79" s="25">
        <f>+IF(AE$3=0,0,COUNTIFS('2.Pro Plan'!$K:$K,'Color detail'!$E79,'2.Pro Plan'!$N:$N,'Color detail'!$F79,'2.Pro Plan'!$U:$U,'Color detail'!AE$3))</f>
        <v>0</v>
      </c>
      <c r="AF79" s="25">
        <f>+IF(AF$3=0,0,COUNTIFS('2.Pro Plan'!$K:$K,'Color detail'!$E79,'2.Pro Plan'!$N:$N,'Color detail'!$F79,'2.Pro Plan'!$U:$U,'Color detail'!AF$3))</f>
        <v>0</v>
      </c>
      <c r="AG79" s="25">
        <f>+IF(AG$3=0,0,COUNTIFS('2.Pro Plan'!$K:$K,'Color detail'!$E79,'2.Pro Plan'!$N:$N,'Color detail'!$F79,'2.Pro Plan'!$U:$U,'Color detail'!AG$3))</f>
        <v>0</v>
      </c>
      <c r="AH79" s="25">
        <f>+IF(AH$3=0,0,COUNTIFS('2.Pro Plan'!$K:$K,'Color detail'!$E79,'2.Pro Plan'!$N:$N,'Color detail'!$F79,'2.Pro Plan'!$U:$U,'Color detail'!AH$3))</f>
        <v>0</v>
      </c>
      <c r="AI79" s="25">
        <f>+IF(AI$3=0,0,COUNTIFS('2.Pro Plan'!$K:$K,'Color detail'!$E79,'2.Pro Plan'!$N:$N,'Color detail'!$F79,'2.Pro Plan'!$U:$U,'Color detail'!AI$3))</f>
        <v>0</v>
      </c>
      <c r="AJ79" s="25">
        <f>+IF(AJ$3=0,0,COUNTIFS('2.Pro Plan'!$K:$K,'Color detail'!$E79,'2.Pro Plan'!$N:$N,'Color detail'!$F79,'2.Pro Plan'!$U:$U,'Color detail'!AJ$3))</f>
        <v>0</v>
      </c>
      <c r="AK79" s="25">
        <f>+IF(AK$3=0,0,COUNTIFS('2.Pro Plan'!$K:$K,'Color detail'!$E79,'2.Pro Plan'!$N:$N,'Color detail'!$F79,'2.Pro Plan'!$U:$U,'Color detail'!AK$3))</f>
        <v>0</v>
      </c>
      <c r="AL79" s="25">
        <f>+IF(AL$3=0,0,COUNTIFS('2.Pro Plan'!$K:$K,'Color detail'!$E79,'2.Pro Plan'!$N:$N,'Color detail'!$F79,'2.Pro Plan'!$U:$U,'Color detail'!AL$3))</f>
        <v>0</v>
      </c>
      <c r="AM79" s="25">
        <f>+IF(AM$3=0,0,COUNTIFS('2.Pro Plan'!$K:$K,'Color detail'!$E79,'2.Pro Plan'!$N:$N,'Color detail'!$F79,'2.Pro Plan'!$U:$U,'Color detail'!AM$3))</f>
        <v>0</v>
      </c>
      <c r="AN79" s="25">
        <f>+IF(AN$3=0,0,COUNTIFS('2.Pro Plan'!$K:$K,'Color detail'!$E79,'2.Pro Plan'!$N:$N,'Color detail'!$F79,'2.Pro Plan'!$U:$U,'Color detail'!AN$3))</f>
        <v>0</v>
      </c>
      <c r="AO79" s="25">
        <f>+IF(AO$3=0,0,COUNTIFS('2.Pro Plan'!$K:$K,'Color detail'!$E79,'2.Pro Plan'!$N:$N,'Color detail'!$F79,'2.Pro Plan'!$U:$U,'Color detail'!AO$3))</f>
        <v>0</v>
      </c>
      <c r="AP79" s="25">
        <f>+IF(AP$3=0,0,COUNTIFS('2.Pro Plan'!$K:$K,'Color detail'!$E79,'2.Pro Plan'!$N:$N,'Color detail'!$F79,'2.Pro Plan'!$U:$U,'Color detail'!AP$3))</f>
        <v>0</v>
      </c>
      <c r="AQ79" s="25">
        <f>+IF(AQ$3=0,0,COUNTIFS('2.Pro Plan'!$K:$K,'Color detail'!$E79,'2.Pro Plan'!$N:$N,'Color detail'!$F79,'2.Pro Plan'!$U:$U,'Color detail'!AQ$3))</f>
        <v>0</v>
      </c>
      <c r="AR79" s="25">
        <f>+IF(AR$3=0,0,COUNTIFS('2.Pro Plan'!$K:$K,'Color detail'!$E79,'2.Pro Plan'!$N:$N,'Color detail'!$F79,'2.Pro Plan'!$U:$U,'Color detail'!AR$3))</f>
        <v>0</v>
      </c>
      <c r="AS79" s="25">
        <f t="shared" ref="AS79:AS142" si="27">+SUM(Q79:AR79)</f>
        <v>0</v>
      </c>
    </row>
    <row r="80" spans="2:45">
      <c r="B80" s="25">
        <f t="shared" si="25"/>
        <v>74</v>
      </c>
      <c r="C80" s="25" t="str">
        <f t="shared" si="26"/>
        <v>LJP20</v>
      </c>
      <c r="E80" s="25" t="str">
        <v>LJ</v>
      </c>
      <c r="F80" s="25" t="str">
        <v>P20</v>
      </c>
      <c r="H80" s="25">
        <f t="shared" si="23"/>
        <v>0</v>
      </c>
      <c r="I80" s="25">
        <f>+IF(C80=0,0,SUMIF('Color FC'!$F:$F,'Color detail'!$C80,'Color FC'!H:H))</f>
        <v>0</v>
      </c>
      <c r="J80" s="25">
        <f>+IF(E80=0,0,SUMIF('Color FC'!$F:$F,'Color detail'!$C80,'Color FC'!I:I))</f>
        <v>0</v>
      </c>
      <c r="K80" s="25">
        <f>+IF(F80=0,0,SUMIF('Color FC'!$F:$F,'Color detail'!$C80,'Color FC'!J:J))</f>
        <v>0</v>
      </c>
      <c r="M80" s="267"/>
      <c r="N80" s="267"/>
      <c r="O80" s="147">
        <f t="shared" si="24"/>
        <v>0</v>
      </c>
      <c r="Q80" s="25">
        <f>+IF(Q$3=0,0,COUNTIFS('2.Pro Plan'!$K:$K,'Color detail'!$E80,'2.Pro Plan'!$N:$N,'Color detail'!$F80,'2.Pro Plan'!$U:$U,'Color detail'!Q$3))</f>
        <v>0</v>
      </c>
      <c r="R80" s="25">
        <f>+IF(R$3=0,0,COUNTIFS('2.Pro Plan'!$K:$K,'Color detail'!$E80,'2.Pro Plan'!$N:$N,'Color detail'!$F80,'2.Pro Plan'!$U:$U,'Color detail'!R$3))</f>
        <v>0</v>
      </c>
      <c r="S80" s="25">
        <f>+IF(S$3=0,0,COUNTIFS('2.Pro Plan'!$K:$K,'Color detail'!$E80,'2.Pro Plan'!$N:$N,'Color detail'!$F80,'2.Pro Plan'!$U:$U,'Color detail'!S$3))</f>
        <v>0</v>
      </c>
      <c r="T80" s="25">
        <f>+IF(T$3=0,0,COUNTIFS('2.Pro Plan'!$K:$K,'Color detail'!$E80,'2.Pro Plan'!$N:$N,'Color detail'!$F80,'2.Pro Plan'!$U:$U,'Color detail'!T$3))</f>
        <v>0</v>
      </c>
      <c r="U80" s="25">
        <f>+IF(U$3=0,0,COUNTIFS('2.Pro Plan'!$K:$K,'Color detail'!$E80,'2.Pro Plan'!$N:$N,'Color detail'!$F80,'2.Pro Plan'!$U:$U,'Color detail'!U$3))</f>
        <v>0</v>
      </c>
      <c r="V80" s="25">
        <f>+IF(V$3=0,0,COUNTIFS('2.Pro Plan'!$K:$K,'Color detail'!$E80,'2.Pro Plan'!$N:$N,'Color detail'!$F80,'2.Pro Plan'!$U:$U,'Color detail'!V$3))</f>
        <v>0</v>
      </c>
      <c r="W80" s="25">
        <f>+IF(W$3=0,0,COUNTIFS('2.Pro Plan'!$K:$K,'Color detail'!$E80,'2.Pro Plan'!$N:$N,'Color detail'!$F80,'2.Pro Plan'!$U:$U,'Color detail'!W$3))</f>
        <v>0</v>
      </c>
      <c r="X80" s="25">
        <f>+IF(X$3=0,0,COUNTIFS('2.Pro Plan'!$K:$K,'Color detail'!$E80,'2.Pro Plan'!$N:$N,'Color detail'!$F80,'2.Pro Plan'!$U:$U,'Color detail'!X$3))</f>
        <v>0</v>
      </c>
      <c r="Y80" s="25">
        <f>+IF(Y$3=0,0,COUNTIFS('2.Pro Plan'!$K:$K,'Color detail'!$E80,'2.Pro Plan'!$N:$N,'Color detail'!$F80,'2.Pro Plan'!$U:$U,'Color detail'!Y$3))</f>
        <v>0</v>
      </c>
      <c r="Z80" s="25">
        <f>+IF(Z$3=0,0,COUNTIFS('2.Pro Plan'!$K:$K,'Color detail'!$E80,'2.Pro Plan'!$N:$N,'Color detail'!$F80,'2.Pro Plan'!$U:$U,'Color detail'!Z$3))</f>
        <v>0</v>
      </c>
      <c r="AA80" s="25">
        <f>+IF(AA$3=0,0,COUNTIFS('2.Pro Plan'!$K:$K,'Color detail'!$E80,'2.Pro Plan'!$N:$N,'Color detail'!$F80,'2.Pro Plan'!$U:$U,'Color detail'!AA$3))</f>
        <v>0</v>
      </c>
      <c r="AB80" s="25">
        <f>+IF(AB$3=0,0,COUNTIFS('2.Pro Plan'!$K:$K,'Color detail'!$E80,'2.Pro Plan'!$N:$N,'Color detail'!$F80,'2.Pro Plan'!$U:$U,'Color detail'!AB$3))</f>
        <v>0</v>
      </c>
      <c r="AC80" s="25">
        <f>+IF(AC$3=0,0,COUNTIFS('2.Pro Plan'!$K:$K,'Color detail'!$E80,'2.Pro Plan'!$N:$N,'Color detail'!$F80,'2.Pro Plan'!$U:$U,'Color detail'!AC$3))</f>
        <v>0</v>
      </c>
      <c r="AD80" s="25">
        <f>+IF(AD$3=0,0,COUNTIFS('2.Pro Plan'!$K:$K,'Color detail'!$E80,'2.Pro Plan'!$N:$N,'Color detail'!$F80,'2.Pro Plan'!$U:$U,'Color detail'!AD$3))</f>
        <v>0</v>
      </c>
      <c r="AE80" s="25">
        <f>+IF(AE$3=0,0,COUNTIFS('2.Pro Plan'!$K:$K,'Color detail'!$E80,'2.Pro Plan'!$N:$N,'Color detail'!$F80,'2.Pro Plan'!$U:$U,'Color detail'!AE$3))</f>
        <v>0</v>
      </c>
      <c r="AF80" s="25">
        <f>+IF(AF$3=0,0,COUNTIFS('2.Pro Plan'!$K:$K,'Color detail'!$E80,'2.Pro Plan'!$N:$N,'Color detail'!$F80,'2.Pro Plan'!$U:$U,'Color detail'!AF$3))</f>
        <v>0</v>
      </c>
      <c r="AG80" s="25">
        <f>+IF(AG$3=0,0,COUNTIFS('2.Pro Plan'!$K:$K,'Color detail'!$E80,'2.Pro Plan'!$N:$N,'Color detail'!$F80,'2.Pro Plan'!$U:$U,'Color detail'!AG$3))</f>
        <v>0</v>
      </c>
      <c r="AH80" s="25">
        <f>+IF(AH$3=0,0,COUNTIFS('2.Pro Plan'!$K:$K,'Color detail'!$E80,'2.Pro Plan'!$N:$N,'Color detail'!$F80,'2.Pro Plan'!$U:$U,'Color detail'!AH$3))</f>
        <v>0</v>
      </c>
      <c r="AI80" s="25">
        <f>+IF(AI$3=0,0,COUNTIFS('2.Pro Plan'!$K:$K,'Color detail'!$E80,'2.Pro Plan'!$N:$N,'Color detail'!$F80,'2.Pro Plan'!$U:$U,'Color detail'!AI$3))</f>
        <v>0</v>
      </c>
      <c r="AJ80" s="25">
        <f>+IF(AJ$3=0,0,COUNTIFS('2.Pro Plan'!$K:$K,'Color detail'!$E80,'2.Pro Plan'!$N:$N,'Color detail'!$F80,'2.Pro Plan'!$U:$U,'Color detail'!AJ$3))</f>
        <v>0</v>
      </c>
      <c r="AK80" s="25">
        <f>+IF(AK$3=0,0,COUNTIFS('2.Pro Plan'!$K:$K,'Color detail'!$E80,'2.Pro Plan'!$N:$N,'Color detail'!$F80,'2.Pro Plan'!$U:$U,'Color detail'!AK$3))</f>
        <v>0</v>
      </c>
      <c r="AL80" s="25">
        <f>+IF(AL$3=0,0,COUNTIFS('2.Pro Plan'!$K:$K,'Color detail'!$E80,'2.Pro Plan'!$N:$N,'Color detail'!$F80,'2.Pro Plan'!$U:$U,'Color detail'!AL$3))</f>
        <v>0</v>
      </c>
      <c r="AM80" s="25">
        <f>+IF(AM$3=0,0,COUNTIFS('2.Pro Plan'!$K:$K,'Color detail'!$E80,'2.Pro Plan'!$N:$N,'Color detail'!$F80,'2.Pro Plan'!$U:$U,'Color detail'!AM$3))</f>
        <v>0</v>
      </c>
      <c r="AN80" s="25">
        <f>+IF(AN$3=0,0,COUNTIFS('2.Pro Plan'!$K:$K,'Color detail'!$E80,'2.Pro Plan'!$N:$N,'Color detail'!$F80,'2.Pro Plan'!$U:$U,'Color detail'!AN$3))</f>
        <v>0</v>
      </c>
      <c r="AO80" s="25">
        <f>+IF(AO$3=0,0,COUNTIFS('2.Pro Plan'!$K:$K,'Color detail'!$E80,'2.Pro Plan'!$N:$N,'Color detail'!$F80,'2.Pro Plan'!$U:$U,'Color detail'!AO$3))</f>
        <v>0</v>
      </c>
      <c r="AP80" s="25">
        <f>+IF(AP$3=0,0,COUNTIFS('2.Pro Plan'!$K:$K,'Color detail'!$E80,'2.Pro Plan'!$N:$N,'Color detail'!$F80,'2.Pro Plan'!$U:$U,'Color detail'!AP$3))</f>
        <v>0</v>
      </c>
      <c r="AQ80" s="25">
        <f>+IF(AQ$3=0,0,COUNTIFS('2.Pro Plan'!$K:$K,'Color detail'!$E80,'2.Pro Plan'!$N:$N,'Color detail'!$F80,'2.Pro Plan'!$U:$U,'Color detail'!AQ$3))</f>
        <v>0</v>
      </c>
      <c r="AR80" s="25">
        <f>+IF(AR$3=0,0,COUNTIFS('2.Pro Plan'!$K:$K,'Color detail'!$E80,'2.Pro Plan'!$N:$N,'Color detail'!$F80,'2.Pro Plan'!$U:$U,'Color detail'!AR$3))</f>
        <v>0</v>
      </c>
      <c r="AS80" s="25">
        <f t="shared" si="27"/>
        <v>0</v>
      </c>
    </row>
    <row r="81" spans="2:45">
      <c r="B81" s="25">
        <f t="shared" si="25"/>
        <v>75</v>
      </c>
      <c r="C81" s="25" t="str">
        <f t="shared" si="26"/>
        <v>HK576</v>
      </c>
      <c r="E81" s="25" t="str">
        <v>HK</v>
      </c>
      <c r="F81" s="25">
        <v>576</v>
      </c>
      <c r="H81" s="25">
        <f t="shared" si="23"/>
        <v>5</v>
      </c>
      <c r="I81" s="25">
        <f>+IF(C81=0,0,SUMIF('Color FC'!$F:$F,'Color detail'!$C81,'Color FC'!H:H))</f>
        <v>0</v>
      </c>
      <c r="J81" s="25">
        <f>+IF(E81=0,0,SUMIF('Color FC'!$F:$F,'Color detail'!$C81,'Color FC'!I:I))</f>
        <v>0</v>
      </c>
      <c r="K81" s="25">
        <f>+IF(F81=0,0,SUMIF('Color FC'!$F:$F,'Color detail'!$C81,'Color FC'!J:J))</f>
        <v>0</v>
      </c>
      <c r="M81" s="267"/>
      <c r="N81" s="267"/>
      <c r="O81" s="147">
        <f t="shared" si="24"/>
        <v>0</v>
      </c>
      <c r="Q81" s="25">
        <f>+IF(Q$3=0,0,COUNTIFS('2.Pro Plan'!$K:$K,'Color detail'!$E81,'2.Pro Plan'!$N:$N,'Color detail'!$F81,'2.Pro Plan'!$U:$U,'Color detail'!Q$3))</f>
        <v>0</v>
      </c>
      <c r="R81" s="25">
        <f>+IF(R$3=0,0,COUNTIFS('2.Pro Plan'!$K:$K,'Color detail'!$E81,'2.Pro Plan'!$N:$N,'Color detail'!$F81,'2.Pro Plan'!$U:$U,'Color detail'!R$3))</f>
        <v>0</v>
      </c>
      <c r="S81" s="25">
        <f>+IF(S$3=0,0,COUNTIFS('2.Pro Plan'!$K:$K,'Color detail'!$E81,'2.Pro Plan'!$N:$N,'Color detail'!$F81,'2.Pro Plan'!$U:$U,'Color detail'!S$3))</f>
        <v>0</v>
      </c>
      <c r="T81" s="25">
        <f>+IF(T$3=0,0,COUNTIFS('2.Pro Plan'!$K:$K,'Color detail'!$E81,'2.Pro Plan'!$N:$N,'Color detail'!$F81,'2.Pro Plan'!$U:$U,'Color detail'!T$3))</f>
        <v>0</v>
      </c>
      <c r="U81" s="25">
        <f>+IF(U$3=0,0,COUNTIFS('2.Pro Plan'!$K:$K,'Color detail'!$E81,'2.Pro Plan'!$N:$N,'Color detail'!$F81,'2.Pro Plan'!$U:$U,'Color detail'!U$3))</f>
        <v>0</v>
      </c>
      <c r="V81" s="25">
        <f>+IF(V$3=0,0,COUNTIFS('2.Pro Plan'!$K:$K,'Color detail'!$E81,'2.Pro Plan'!$N:$N,'Color detail'!$F81,'2.Pro Plan'!$U:$U,'Color detail'!V$3))</f>
        <v>0</v>
      </c>
      <c r="W81" s="25">
        <f>+IF(W$3=0,0,COUNTIFS('2.Pro Plan'!$K:$K,'Color detail'!$E81,'2.Pro Plan'!$N:$N,'Color detail'!$F81,'2.Pro Plan'!$U:$U,'Color detail'!W$3))</f>
        <v>0</v>
      </c>
      <c r="X81" s="25">
        <f>+IF(X$3=0,0,COUNTIFS('2.Pro Plan'!$K:$K,'Color detail'!$E81,'2.Pro Plan'!$N:$N,'Color detail'!$F81,'2.Pro Plan'!$U:$U,'Color detail'!X$3))</f>
        <v>0</v>
      </c>
      <c r="Y81" s="25">
        <f>+IF(Y$3=0,0,COUNTIFS('2.Pro Plan'!$K:$K,'Color detail'!$E81,'2.Pro Plan'!$N:$N,'Color detail'!$F81,'2.Pro Plan'!$U:$U,'Color detail'!Y$3))</f>
        <v>1</v>
      </c>
      <c r="Z81" s="25">
        <f>+IF(Z$3=0,0,COUNTIFS('2.Pro Plan'!$K:$K,'Color detail'!$E81,'2.Pro Plan'!$N:$N,'Color detail'!$F81,'2.Pro Plan'!$U:$U,'Color detail'!Z$3))</f>
        <v>0</v>
      </c>
      <c r="AA81" s="25">
        <f>+IF(AA$3=0,0,COUNTIFS('2.Pro Plan'!$K:$K,'Color detail'!$E81,'2.Pro Plan'!$N:$N,'Color detail'!$F81,'2.Pro Plan'!$U:$U,'Color detail'!AA$3))</f>
        <v>0</v>
      </c>
      <c r="AB81" s="25">
        <f>+IF(AB$3=0,0,COUNTIFS('2.Pro Plan'!$K:$K,'Color detail'!$E81,'2.Pro Plan'!$N:$N,'Color detail'!$F81,'2.Pro Plan'!$U:$U,'Color detail'!AB$3))</f>
        <v>0</v>
      </c>
      <c r="AC81" s="25">
        <f>+IF(AC$3=0,0,COUNTIFS('2.Pro Plan'!$K:$K,'Color detail'!$E81,'2.Pro Plan'!$N:$N,'Color detail'!$F81,'2.Pro Plan'!$U:$U,'Color detail'!AC$3))</f>
        <v>0</v>
      </c>
      <c r="AD81" s="25">
        <f>+IF(AD$3=0,0,COUNTIFS('2.Pro Plan'!$K:$K,'Color detail'!$E81,'2.Pro Plan'!$N:$N,'Color detail'!$F81,'2.Pro Plan'!$U:$U,'Color detail'!AD$3))</f>
        <v>0</v>
      </c>
      <c r="AE81" s="25">
        <f>+IF(AE$3=0,0,COUNTIFS('2.Pro Plan'!$K:$K,'Color detail'!$E81,'2.Pro Plan'!$N:$N,'Color detail'!$F81,'2.Pro Plan'!$U:$U,'Color detail'!AE$3))</f>
        <v>0</v>
      </c>
      <c r="AF81" s="25">
        <f>+IF(AF$3=0,0,COUNTIFS('2.Pro Plan'!$K:$K,'Color detail'!$E81,'2.Pro Plan'!$N:$N,'Color detail'!$F81,'2.Pro Plan'!$U:$U,'Color detail'!AF$3))</f>
        <v>1</v>
      </c>
      <c r="AG81" s="25">
        <f>+IF(AG$3=0,0,COUNTIFS('2.Pro Plan'!$K:$K,'Color detail'!$E81,'2.Pro Plan'!$N:$N,'Color detail'!$F81,'2.Pro Plan'!$U:$U,'Color detail'!AG$3))</f>
        <v>0</v>
      </c>
      <c r="AH81" s="25">
        <f>+IF(AH$3=0,0,COUNTIFS('2.Pro Plan'!$K:$K,'Color detail'!$E81,'2.Pro Plan'!$N:$N,'Color detail'!$F81,'2.Pro Plan'!$U:$U,'Color detail'!AH$3))</f>
        <v>2</v>
      </c>
      <c r="AI81" s="25">
        <f>+IF(AI$3=0,0,COUNTIFS('2.Pro Plan'!$K:$K,'Color detail'!$E81,'2.Pro Plan'!$N:$N,'Color detail'!$F81,'2.Pro Plan'!$U:$U,'Color detail'!AI$3))</f>
        <v>1</v>
      </c>
      <c r="AJ81" s="25">
        <f>+IF(AJ$3=0,0,COUNTIFS('2.Pro Plan'!$K:$K,'Color detail'!$E81,'2.Pro Plan'!$N:$N,'Color detail'!$F81,'2.Pro Plan'!$U:$U,'Color detail'!AJ$3))</f>
        <v>0</v>
      </c>
      <c r="AK81" s="25">
        <f>+IF(AK$3=0,0,COUNTIFS('2.Pro Plan'!$K:$K,'Color detail'!$E81,'2.Pro Plan'!$N:$N,'Color detail'!$F81,'2.Pro Plan'!$U:$U,'Color detail'!AK$3))</f>
        <v>0</v>
      </c>
      <c r="AL81" s="25">
        <f>+IF(AL$3=0,0,COUNTIFS('2.Pro Plan'!$K:$K,'Color detail'!$E81,'2.Pro Plan'!$N:$N,'Color detail'!$F81,'2.Pro Plan'!$U:$U,'Color detail'!AL$3))</f>
        <v>0</v>
      </c>
      <c r="AM81" s="25">
        <f>+IF(AM$3=0,0,COUNTIFS('2.Pro Plan'!$K:$K,'Color detail'!$E81,'2.Pro Plan'!$N:$N,'Color detail'!$F81,'2.Pro Plan'!$U:$U,'Color detail'!AM$3))</f>
        <v>0</v>
      </c>
      <c r="AN81" s="25">
        <f>+IF(AN$3=0,0,COUNTIFS('2.Pro Plan'!$K:$K,'Color detail'!$E81,'2.Pro Plan'!$N:$N,'Color detail'!$F81,'2.Pro Plan'!$U:$U,'Color detail'!AN$3))</f>
        <v>0</v>
      </c>
      <c r="AO81" s="25">
        <f>+IF(AO$3=0,0,COUNTIFS('2.Pro Plan'!$K:$K,'Color detail'!$E81,'2.Pro Plan'!$N:$N,'Color detail'!$F81,'2.Pro Plan'!$U:$U,'Color detail'!AO$3))</f>
        <v>0</v>
      </c>
      <c r="AP81" s="25">
        <f>+IF(AP$3=0,0,COUNTIFS('2.Pro Plan'!$K:$K,'Color detail'!$E81,'2.Pro Plan'!$N:$N,'Color detail'!$F81,'2.Pro Plan'!$U:$U,'Color detail'!AP$3))</f>
        <v>0</v>
      </c>
      <c r="AQ81" s="25">
        <f>+IF(AQ$3=0,0,COUNTIFS('2.Pro Plan'!$K:$K,'Color detail'!$E81,'2.Pro Plan'!$N:$N,'Color detail'!$F81,'2.Pro Plan'!$U:$U,'Color detail'!AQ$3))</f>
        <v>0</v>
      </c>
      <c r="AR81" s="25">
        <f>+IF(AR$3=0,0,COUNTIFS('2.Pro Plan'!$K:$K,'Color detail'!$E81,'2.Pro Plan'!$N:$N,'Color detail'!$F81,'2.Pro Plan'!$U:$U,'Color detail'!AR$3))</f>
        <v>0</v>
      </c>
      <c r="AS81" s="25">
        <f t="shared" si="27"/>
        <v>5</v>
      </c>
    </row>
    <row r="82" spans="2:45">
      <c r="B82" s="25">
        <f t="shared" si="25"/>
        <v>76</v>
      </c>
      <c r="C82" s="25" t="str">
        <f t="shared" si="26"/>
        <v>HK601</v>
      </c>
      <c r="E82" s="25" t="str">
        <v>HK</v>
      </c>
      <c r="F82" s="25">
        <v>601</v>
      </c>
      <c r="H82" s="25">
        <f t="shared" si="23"/>
        <v>0</v>
      </c>
      <c r="I82" s="25">
        <f>+IF(C82=0,0,SUMIF('Color FC'!$F:$F,'Color detail'!$C82,'Color FC'!H:H))</f>
        <v>0</v>
      </c>
      <c r="J82" s="25">
        <f>+IF(E82=0,0,SUMIF('Color FC'!$F:$F,'Color detail'!$C82,'Color FC'!I:I))</f>
        <v>0</v>
      </c>
      <c r="K82" s="25">
        <f>+IF(F82=0,0,SUMIF('Color FC'!$F:$F,'Color detail'!$C82,'Color FC'!J:J))</f>
        <v>0</v>
      </c>
      <c r="M82" s="267"/>
      <c r="N82" s="267"/>
      <c r="O82" s="147">
        <f t="shared" si="24"/>
        <v>0</v>
      </c>
      <c r="Q82" s="25">
        <f>+IF(Q$3=0,0,COUNTIFS('2.Pro Plan'!$K:$K,'Color detail'!$E82,'2.Pro Plan'!$N:$N,'Color detail'!$F82,'2.Pro Plan'!$U:$U,'Color detail'!Q$3))</f>
        <v>0</v>
      </c>
      <c r="R82" s="25">
        <f>+IF(R$3=0,0,COUNTIFS('2.Pro Plan'!$K:$K,'Color detail'!$E82,'2.Pro Plan'!$N:$N,'Color detail'!$F82,'2.Pro Plan'!$U:$U,'Color detail'!R$3))</f>
        <v>0</v>
      </c>
      <c r="S82" s="25">
        <f>+IF(S$3=0,0,COUNTIFS('2.Pro Plan'!$K:$K,'Color detail'!$E82,'2.Pro Plan'!$N:$N,'Color detail'!$F82,'2.Pro Plan'!$U:$U,'Color detail'!S$3))</f>
        <v>0</v>
      </c>
      <c r="T82" s="25">
        <f>+IF(T$3=0,0,COUNTIFS('2.Pro Plan'!$K:$K,'Color detail'!$E82,'2.Pro Plan'!$N:$N,'Color detail'!$F82,'2.Pro Plan'!$U:$U,'Color detail'!T$3))</f>
        <v>0</v>
      </c>
      <c r="U82" s="25">
        <f>+IF(U$3=0,0,COUNTIFS('2.Pro Plan'!$K:$K,'Color detail'!$E82,'2.Pro Plan'!$N:$N,'Color detail'!$F82,'2.Pro Plan'!$U:$U,'Color detail'!U$3))</f>
        <v>0</v>
      </c>
      <c r="V82" s="25">
        <f>+IF(V$3=0,0,COUNTIFS('2.Pro Plan'!$K:$K,'Color detail'!$E82,'2.Pro Plan'!$N:$N,'Color detail'!$F82,'2.Pro Plan'!$U:$U,'Color detail'!V$3))</f>
        <v>0</v>
      </c>
      <c r="W82" s="25">
        <f>+IF(W$3=0,0,COUNTIFS('2.Pro Plan'!$K:$K,'Color detail'!$E82,'2.Pro Plan'!$N:$N,'Color detail'!$F82,'2.Pro Plan'!$U:$U,'Color detail'!W$3))</f>
        <v>0</v>
      </c>
      <c r="X82" s="25">
        <f>+IF(X$3=0,0,COUNTIFS('2.Pro Plan'!$K:$K,'Color detail'!$E82,'2.Pro Plan'!$N:$N,'Color detail'!$F82,'2.Pro Plan'!$U:$U,'Color detail'!X$3))</f>
        <v>0</v>
      </c>
      <c r="Y82" s="25">
        <f>+IF(Y$3=0,0,COUNTIFS('2.Pro Plan'!$K:$K,'Color detail'!$E82,'2.Pro Plan'!$N:$N,'Color detail'!$F82,'2.Pro Plan'!$U:$U,'Color detail'!Y$3))</f>
        <v>0</v>
      </c>
      <c r="Z82" s="25">
        <f>+IF(Z$3=0,0,COUNTIFS('2.Pro Plan'!$K:$K,'Color detail'!$E82,'2.Pro Plan'!$N:$N,'Color detail'!$F82,'2.Pro Plan'!$U:$U,'Color detail'!Z$3))</f>
        <v>0</v>
      </c>
      <c r="AA82" s="25">
        <f>+IF(AA$3=0,0,COUNTIFS('2.Pro Plan'!$K:$K,'Color detail'!$E82,'2.Pro Plan'!$N:$N,'Color detail'!$F82,'2.Pro Plan'!$U:$U,'Color detail'!AA$3))</f>
        <v>0</v>
      </c>
      <c r="AB82" s="25">
        <f>+IF(AB$3=0,0,COUNTIFS('2.Pro Plan'!$K:$K,'Color detail'!$E82,'2.Pro Plan'!$N:$N,'Color detail'!$F82,'2.Pro Plan'!$U:$U,'Color detail'!AB$3))</f>
        <v>0</v>
      </c>
      <c r="AC82" s="25">
        <f>+IF(AC$3=0,0,COUNTIFS('2.Pro Plan'!$K:$K,'Color detail'!$E82,'2.Pro Plan'!$N:$N,'Color detail'!$F82,'2.Pro Plan'!$U:$U,'Color detail'!AC$3))</f>
        <v>0</v>
      </c>
      <c r="AD82" s="25">
        <f>+IF(AD$3=0,0,COUNTIFS('2.Pro Plan'!$K:$K,'Color detail'!$E82,'2.Pro Plan'!$N:$N,'Color detail'!$F82,'2.Pro Plan'!$U:$U,'Color detail'!AD$3))</f>
        <v>0</v>
      </c>
      <c r="AE82" s="25">
        <f>+IF(AE$3=0,0,COUNTIFS('2.Pro Plan'!$K:$K,'Color detail'!$E82,'2.Pro Plan'!$N:$N,'Color detail'!$F82,'2.Pro Plan'!$U:$U,'Color detail'!AE$3))</f>
        <v>0</v>
      </c>
      <c r="AF82" s="25">
        <f>+IF(AF$3=0,0,COUNTIFS('2.Pro Plan'!$K:$K,'Color detail'!$E82,'2.Pro Plan'!$N:$N,'Color detail'!$F82,'2.Pro Plan'!$U:$U,'Color detail'!AF$3))</f>
        <v>0</v>
      </c>
      <c r="AG82" s="25">
        <f>+IF(AG$3=0,0,COUNTIFS('2.Pro Plan'!$K:$K,'Color detail'!$E82,'2.Pro Plan'!$N:$N,'Color detail'!$F82,'2.Pro Plan'!$U:$U,'Color detail'!AG$3))</f>
        <v>0</v>
      </c>
      <c r="AH82" s="25">
        <f>+IF(AH$3=0,0,COUNTIFS('2.Pro Plan'!$K:$K,'Color detail'!$E82,'2.Pro Plan'!$N:$N,'Color detail'!$F82,'2.Pro Plan'!$U:$U,'Color detail'!AH$3))</f>
        <v>0</v>
      </c>
      <c r="AI82" s="25">
        <f>+IF(AI$3=0,0,COUNTIFS('2.Pro Plan'!$K:$K,'Color detail'!$E82,'2.Pro Plan'!$N:$N,'Color detail'!$F82,'2.Pro Plan'!$U:$U,'Color detail'!AI$3))</f>
        <v>0</v>
      </c>
      <c r="AJ82" s="25">
        <f>+IF(AJ$3=0,0,COUNTIFS('2.Pro Plan'!$K:$K,'Color detail'!$E82,'2.Pro Plan'!$N:$N,'Color detail'!$F82,'2.Pro Plan'!$U:$U,'Color detail'!AJ$3))</f>
        <v>0</v>
      </c>
      <c r="AK82" s="25">
        <f>+IF(AK$3=0,0,COUNTIFS('2.Pro Plan'!$K:$K,'Color detail'!$E82,'2.Pro Plan'!$N:$N,'Color detail'!$F82,'2.Pro Plan'!$U:$U,'Color detail'!AK$3))</f>
        <v>0</v>
      </c>
      <c r="AL82" s="25">
        <f>+IF(AL$3=0,0,COUNTIFS('2.Pro Plan'!$K:$K,'Color detail'!$E82,'2.Pro Plan'!$N:$N,'Color detail'!$F82,'2.Pro Plan'!$U:$U,'Color detail'!AL$3))</f>
        <v>0</v>
      </c>
      <c r="AM82" s="25">
        <f>+IF(AM$3=0,0,COUNTIFS('2.Pro Plan'!$K:$K,'Color detail'!$E82,'2.Pro Plan'!$N:$N,'Color detail'!$F82,'2.Pro Plan'!$U:$U,'Color detail'!AM$3))</f>
        <v>0</v>
      </c>
      <c r="AN82" s="25">
        <f>+IF(AN$3=0,0,COUNTIFS('2.Pro Plan'!$K:$K,'Color detail'!$E82,'2.Pro Plan'!$N:$N,'Color detail'!$F82,'2.Pro Plan'!$U:$U,'Color detail'!AN$3))</f>
        <v>0</v>
      </c>
      <c r="AO82" s="25">
        <f>+IF(AO$3=0,0,COUNTIFS('2.Pro Plan'!$K:$K,'Color detail'!$E82,'2.Pro Plan'!$N:$N,'Color detail'!$F82,'2.Pro Plan'!$U:$U,'Color detail'!AO$3))</f>
        <v>0</v>
      </c>
      <c r="AP82" s="25">
        <f>+IF(AP$3=0,0,COUNTIFS('2.Pro Plan'!$K:$K,'Color detail'!$E82,'2.Pro Plan'!$N:$N,'Color detail'!$F82,'2.Pro Plan'!$U:$U,'Color detail'!AP$3))</f>
        <v>0</v>
      </c>
      <c r="AQ82" s="25">
        <f>+IF(AQ$3=0,0,COUNTIFS('2.Pro Plan'!$K:$K,'Color detail'!$E82,'2.Pro Plan'!$N:$N,'Color detail'!$F82,'2.Pro Plan'!$U:$U,'Color detail'!AQ$3))</f>
        <v>0</v>
      </c>
      <c r="AR82" s="25">
        <f>+IF(AR$3=0,0,COUNTIFS('2.Pro Plan'!$K:$K,'Color detail'!$E82,'2.Pro Plan'!$N:$N,'Color detail'!$F82,'2.Pro Plan'!$U:$U,'Color detail'!AR$3))</f>
        <v>0</v>
      </c>
      <c r="AS82" s="25">
        <f t="shared" si="27"/>
        <v>0</v>
      </c>
    </row>
    <row r="83" spans="2:45">
      <c r="B83" s="25">
        <f t="shared" si="25"/>
        <v>77</v>
      </c>
      <c r="C83" s="25" t="str">
        <f t="shared" si="26"/>
        <v>HKS28</v>
      </c>
      <c r="E83" s="25" t="str">
        <v>HK</v>
      </c>
      <c r="F83" s="25" t="str">
        <v>S28</v>
      </c>
      <c r="H83" s="25">
        <f t="shared" si="23"/>
        <v>17</v>
      </c>
      <c r="I83" s="25">
        <f>+IF(C83=0,0,SUMIF('Color FC'!$F:$F,'Color detail'!$C83,'Color FC'!H:H))</f>
        <v>26</v>
      </c>
      <c r="J83" s="25">
        <f>+IF(E83=0,0,SUMIF('Color FC'!$F:$F,'Color detail'!$C83,'Color FC'!I:I))</f>
        <v>14</v>
      </c>
      <c r="K83" s="25">
        <f>+IF(F83=0,0,SUMIF('Color FC'!$F:$F,'Color detail'!$C83,'Color FC'!J:J))</f>
        <v>10</v>
      </c>
      <c r="M83" s="267"/>
      <c r="N83" s="267"/>
      <c r="O83" s="147">
        <f t="shared" si="24"/>
        <v>0</v>
      </c>
      <c r="Q83" s="25">
        <f>+IF(Q$3=0,0,COUNTIFS('2.Pro Plan'!$K:$K,'Color detail'!$E83,'2.Pro Plan'!$N:$N,'Color detail'!$F83,'2.Pro Plan'!$U:$U,'Color detail'!Q$3))</f>
        <v>0</v>
      </c>
      <c r="R83" s="25">
        <f>+IF(R$3=0,0,COUNTIFS('2.Pro Plan'!$K:$K,'Color detail'!$E83,'2.Pro Plan'!$N:$N,'Color detail'!$F83,'2.Pro Plan'!$U:$U,'Color detail'!R$3))</f>
        <v>0</v>
      </c>
      <c r="S83" s="25">
        <f>+IF(S$3=0,0,COUNTIFS('2.Pro Plan'!$K:$K,'Color detail'!$E83,'2.Pro Plan'!$N:$N,'Color detail'!$F83,'2.Pro Plan'!$U:$U,'Color detail'!S$3))</f>
        <v>0</v>
      </c>
      <c r="T83" s="25">
        <f>+IF(T$3=0,0,COUNTIFS('2.Pro Plan'!$K:$K,'Color detail'!$E83,'2.Pro Plan'!$N:$N,'Color detail'!$F83,'2.Pro Plan'!$U:$U,'Color detail'!T$3))</f>
        <v>0</v>
      </c>
      <c r="U83" s="25">
        <f>+IF(U$3=0,0,COUNTIFS('2.Pro Plan'!$K:$K,'Color detail'!$E83,'2.Pro Plan'!$N:$N,'Color detail'!$F83,'2.Pro Plan'!$U:$U,'Color detail'!U$3))</f>
        <v>1</v>
      </c>
      <c r="V83" s="25">
        <f>+IF(V$3=0,0,COUNTIFS('2.Pro Plan'!$K:$K,'Color detail'!$E83,'2.Pro Plan'!$N:$N,'Color detail'!$F83,'2.Pro Plan'!$U:$U,'Color detail'!V$3))</f>
        <v>1</v>
      </c>
      <c r="W83" s="25">
        <f>+IF(W$3=0,0,COUNTIFS('2.Pro Plan'!$K:$K,'Color detail'!$E83,'2.Pro Plan'!$N:$N,'Color detail'!$F83,'2.Pro Plan'!$U:$U,'Color detail'!W$3))</f>
        <v>1</v>
      </c>
      <c r="X83" s="25">
        <f>+IF(X$3=0,0,COUNTIFS('2.Pro Plan'!$K:$K,'Color detail'!$E83,'2.Pro Plan'!$N:$N,'Color detail'!$F83,'2.Pro Plan'!$U:$U,'Color detail'!X$3))</f>
        <v>1</v>
      </c>
      <c r="Y83" s="25">
        <f>+IF(Y$3=0,0,COUNTIFS('2.Pro Plan'!$K:$K,'Color detail'!$E83,'2.Pro Plan'!$N:$N,'Color detail'!$F83,'2.Pro Plan'!$U:$U,'Color detail'!Y$3))</f>
        <v>1</v>
      </c>
      <c r="Z83" s="25">
        <f>+IF(Z$3=0,0,COUNTIFS('2.Pro Plan'!$K:$K,'Color detail'!$E83,'2.Pro Plan'!$N:$N,'Color detail'!$F83,'2.Pro Plan'!$U:$U,'Color detail'!Z$3))</f>
        <v>0</v>
      </c>
      <c r="AA83" s="25">
        <f>+IF(AA$3=0,0,COUNTIFS('2.Pro Plan'!$K:$K,'Color detail'!$E83,'2.Pro Plan'!$N:$N,'Color detail'!$F83,'2.Pro Plan'!$U:$U,'Color detail'!AA$3))</f>
        <v>0</v>
      </c>
      <c r="AB83" s="25">
        <f>+IF(AB$3=0,0,COUNTIFS('2.Pro Plan'!$K:$K,'Color detail'!$E83,'2.Pro Plan'!$N:$N,'Color detail'!$F83,'2.Pro Plan'!$U:$U,'Color detail'!AB$3))</f>
        <v>0</v>
      </c>
      <c r="AC83" s="25">
        <f>+IF(AC$3=0,0,COUNTIFS('2.Pro Plan'!$K:$K,'Color detail'!$E83,'2.Pro Plan'!$N:$N,'Color detail'!$F83,'2.Pro Plan'!$U:$U,'Color detail'!AC$3))</f>
        <v>0</v>
      </c>
      <c r="AD83" s="25">
        <f>+IF(AD$3=0,0,COUNTIFS('2.Pro Plan'!$K:$K,'Color detail'!$E83,'2.Pro Plan'!$N:$N,'Color detail'!$F83,'2.Pro Plan'!$U:$U,'Color detail'!AD$3))</f>
        <v>0</v>
      </c>
      <c r="AE83" s="25">
        <f>+IF(AE$3=0,0,COUNTIFS('2.Pro Plan'!$K:$K,'Color detail'!$E83,'2.Pro Plan'!$N:$N,'Color detail'!$F83,'2.Pro Plan'!$U:$U,'Color detail'!AE$3))</f>
        <v>0</v>
      </c>
      <c r="AF83" s="25">
        <f>+IF(AF$3=0,0,COUNTIFS('2.Pro Plan'!$K:$K,'Color detail'!$E83,'2.Pro Plan'!$N:$N,'Color detail'!$F83,'2.Pro Plan'!$U:$U,'Color detail'!AF$3))</f>
        <v>3</v>
      </c>
      <c r="AG83" s="25">
        <f>+IF(AG$3=0,0,COUNTIFS('2.Pro Plan'!$K:$K,'Color detail'!$E83,'2.Pro Plan'!$N:$N,'Color detail'!$F83,'2.Pro Plan'!$U:$U,'Color detail'!AG$3))</f>
        <v>7</v>
      </c>
      <c r="AH83" s="25">
        <f>+IF(AH$3=0,0,COUNTIFS('2.Pro Plan'!$K:$K,'Color detail'!$E83,'2.Pro Plan'!$N:$N,'Color detail'!$F83,'2.Pro Plan'!$U:$U,'Color detail'!AH$3))</f>
        <v>1</v>
      </c>
      <c r="AI83" s="25">
        <f>+IF(AI$3=0,0,COUNTIFS('2.Pro Plan'!$K:$K,'Color detail'!$E83,'2.Pro Plan'!$N:$N,'Color detail'!$F83,'2.Pro Plan'!$U:$U,'Color detail'!AI$3))</f>
        <v>1</v>
      </c>
      <c r="AJ83" s="25">
        <f>+IF(AJ$3=0,0,COUNTIFS('2.Pro Plan'!$K:$K,'Color detail'!$E83,'2.Pro Plan'!$N:$N,'Color detail'!$F83,'2.Pro Plan'!$U:$U,'Color detail'!AJ$3))</f>
        <v>0</v>
      </c>
      <c r="AK83" s="25">
        <f>+IF(AK$3=0,0,COUNTIFS('2.Pro Plan'!$K:$K,'Color detail'!$E83,'2.Pro Plan'!$N:$N,'Color detail'!$F83,'2.Pro Plan'!$U:$U,'Color detail'!AK$3))</f>
        <v>0</v>
      </c>
      <c r="AL83" s="25">
        <f>+IF(AL$3=0,0,COUNTIFS('2.Pro Plan'!$K:$K,'Color detail'!$E83,'2.Pro Plan'!$N:$N,'Color detail'!$F83,'2.Pro Plan'!$U:$U,'Color detail'!AL$3))</f>
        <v>0</v>
      </c>
      <c r="AM83" s="25">
        <f>+IF(AM$3=0,0,COUNTIFS('2.Pro Plan'!$K:$K,'Color detail'!$E83,'2.Pro Plan'!$N:$N,'Color detail'!$F83,'2.Pro Plan'!$U:$U,'Color detail'!AM$3))</f>
        <v>0</v>
      </c>
      <c r="AN83" s="25">
        <f>+IF(AN$3=0,0,COUNTIFS('2.Pro Plan'!$K:$K,'Color detail'!$E83,'2.Pro Plan'!$N:$N,'Color detail'!$F83,'2.Pro Plan'!$U:$U,'Color detail'!AN$3))</f>
        <v>0</v>
      </c>
      <c r="AO83" s="25">
        <f>+IF(AO$3=0,0,COUNTIFS('2.Pro Plan'!$K:$K,'Color detail'!$E83,'2.Pro Plan'!$N:$N,'Color detail'!$F83,'2.Pro Plan'!$U:$U,'Color detail'!AO$3))</f>
        <v>0</v>
      </c>
      <c r="AP83" s="25">
        <f>+IF(AP$3=0,0,COUNTIFS('2.Pro Plan'!$K:$K,'Color detail'!$E83,'2.Pro Plan'!$N:$N,'Color detail'!$F83,'2.Pro Plan'!$U:$U,'Color detail'!AP$3))</f>
        <v>0</v>
      </c>
      <c r="AQ83" s="25">
        <f>+IF(AQ$3=0,0,COUNTIFS('2.Pro Plan'!$K:$K,'Color detail'!$E83,'2.Pro Plan'!$N:$N,'Color detail'!$F83,'2.Pro Plan'!$U:$U,'Color detail'!AQ$3))</f>
        <v>0</v>
      </c>
      <c r="AR83" s="25">
        <f>+IF(AR$3=0,0,COUNTIFS('2.Pro Plan'!$K:$K,'Color detail'!$E83,'2.Pro Plan'!$N:$N,'Color detail'!$F83,'2.Pro Plan'!$U:$U,'Color detail'!AR$3))</f>
        <v>0</v>
      </c>
      <c r="AS83" s="25">
        <f t="shared" si="27"/>
        <v>17</v>
      </c>
    </row>
    <row r="84" spans="2:45">
      <c r="B84" s="25">
        <f t="shared" si="25"/>
        <v>78</v>
      </c>
      <c r="C84" s="25" t="str">
        <f t="shared" si="26"/>
        <v>HKW09</v>
      </c>
      <c r="E84" s="25" t="str">
        <v>HK</v>
      </c>
      <c r="F84" s="25" t="str">
        <v>W09</v>
      </c>
      <c r="H84" s="25">
        <f t="shared" si="23"/>
        <v>129</v>
      </c>
      <c r="I84" s="25">
        <f>+IF(C84=0,0,SUMIF('Color FC'!$F:$F,'Color detail'!$C84,'Color FC'!H:H))</f>
        <v>193</v>
      </c>
      <c r="J84" s="25">
        <f>+IF(E84=0,0,SUMIF('Color FC'!$F:$F,'Color detail'!$C84,'Color FC'!I:I))</f>
        <v>104</v>
      </c>
      <c r="K84" s="25">
        <f>+IF(F84=0,0,SUMIF('Color FC'!$F:$F,'Color detail'!$C84,'Color FC'!J:J))</f>
        <v>74</v>
      </c>
      <c r="M84" s="267"/>
      <c r="N84" s="267"/>
      <c r="O84" s="147">
        <f t="shared" si="24"/>
        <v>0</v>
      </c>
      <c r="Q84" s="25">
        <f>+IF(Q$3=0,0,COUNTIFS('2.Pro Plan'!$K:$K,'Color detail'!$E84,'2.Pro Plan'!$N:$N,'Color detail'!$F84,'2.Pro Plan'!$U:$U,'Color detail'!Q$3))</f>
        <v>0</v>
      </c>
      <c r="R84" s="25">
        <f>+IF(R$3=0,0,COUNTIFS('2.Pro Plan'!$K:$K,'Color detail'!$E84,'2.Pro Plan'!$N:$N,'Color detail'!$F84,'2.Pro Plan'!$U:$U,'Color detail'!R$3))</f>
        <v>5</v>
      </c>
      <c r="S84" s="25">
        <f>+IF(S$3=0,0,COUNTIFS('2.Pro Plan'!$K:$K,'Color detail'!$E84,'2.Pro Plan'!$N:$N,'Color detail'!$F84,'2.Pro Plan'!$U:$U,'Color detail'!S$3))</f>
        <v>5</v>
      </c>
      <c r="T84" s="25">
        <f>+IF(T$3=0,0,COUNTIFS('2.Pro Plan'!$K:$K,'Color detail'!$E84,'2.Pro Plan'!$N:$N,'Color detail'!$F84,'2.Pro Plan'!$U:$U,'Color detail'!T$3))</f>
        <v>8</v>
      </c>
      <c r="U84" s="25">
        <f>+IF(U$3=0,0,COUNTIFS('2.Pro Plan'!$K:$K,'Color detail'!$E84,'2.Pro Plan'!$N:$N,'Color detail'!$F84,'2.Pro Plan'!$U:$U,'Color detail'!U$3))</f>
        <v>6</v>
      </c>
      <c r="V84" s="25">
        <f>+IF(V$3=0,0,COUNTIFS('2.Pro Plan'!$K:$K,'Color detail'!$E84,'2.Pro Plan'!$N:$N,'Color detail'!$F84,'2.Pro Plan'!$U:$U,'Color detail'!V$3))</f>
        <v>6</v>
      </c>
      <c r="W84" s="25">
        <f>+IF(W$3=0,0,COUNTIFS('2.Pro Plan'!$K:$K,'Color detail'!$E84,'2.Pro Plan'!$N:$N,'Color detail'!$F84,'2.Pro Plan'!$U:$U,'Color detail'!W$3))</f>
        <v>8</v>
      </c>
      <c r="X84" s="25">
        <f>+IF(X$3=0,0,COUNTIFS('2.Pro Plan'!$K:$K,'Color detail'!$E84,'2.Pro Plan'!$N:$N,'Color detail'!$F84,'2.Pro Plan'!$U:$U,'Color detail'!X$3))</f>
        <v>6</v>
      </c>
      <c r="Y84" s="25">
        <f>+IF(Y$3=0,0,COUNTIFS('2.Pro Plan'!$K:$K,'Color detail'!$E84,'2.Pro Plan'!$N:$N,'Color detail'!$F84,'2.Pro Plan'!$U:$U,'Color detail'!Y$3))</f>
        <v>4</v>
      </c>
      <c r="Z84" s="25">
        <f>+IF(Z$3=0,0,COUNTIFS('2.Pro Plan'!$K:$K,'Color detail'!$E84,'2.Pro Plan'!$N:$N,'Color detail'!$F84,'2.Pro Plan'!$U:$U,'Color detail'!Z$3))</f>
        <v>1</v>
      </c>
      <c r="AA84" s="25">
        <f>+IF(AA$3=0,0,COUNTIFS('2.Pro Plan'!$K:$K,'Color detail'!$E84,'2.Pro Plan'!$N:$N,'Color detail'!$F84,'2.Pro Plan'!$U:$U,'Color detail'!AA$3))</f>
        <v>0</v>
      </c>
      <c r="AB84" s="25">
        <f>+IF(AB$3=0,0,COUNTIFS('2.Pro Plan'!$K:$K,'Color detail'!$E84,'2.Pro Plan'!$N:$N,'Color detail'!$F84,'2.Pro Plan'!$U:$U,'Color detail'!AB$3))</f>
        <v>0</v>
      </c>
      <c r="AC84" s="25">
        <f>+IF(AC$3=0,0,COUNTIFS('2.Pro Plan'!$K:$K,'Color detail'!$E84,'2.Pro Plan'!$N:$N,'Color detail'!$F84,'2.Pro Plan'!$U:$U,'Color detail'!AC$3))</f>
        <v>0</v>
      </c>
      <c r="AD84" s="25">
        <f>+IF(AD$3=0,0,COUNTIFS('2.Pro Plan'!$K:$K,'Color detail'!$E84,'2.Pro Plan'!$N:$N,'Color detail'!$F84,'2.Pro Plan'!$U:$U,'Color detail'!AD$3))</f>
        <v>0</v>
      </c>
      <c r="AE84" s="25">
        <f>+IF(AE$3=0,0,COUNTIFS('2.Pro Plan'!$K:$K,'Color detail'!$E84,'2.Pro Plan'!$N:$N,'Color detail'!$F84,'2.Pro Plan'!$U:$U,'Color detail'!AE$3))</f>
        <v>5</v>
      </c>
      <c r="AF84" s="25">
        <f>+IF(AF$3=0,0,COUNTIFS('2.Pro Plan'!$K:$K,'Color detail'!$E84,'2.Pro Plan'!$N:$N,'Color detail'!$F84,'2.Pro Plan'!$U:$U,'Color detail'!AF$3))</f>
        <v>12</v>
      </c>
      <c r="AG84" s="25">
        <f>+IF(AG$3=0,0,COUNTIFS('2.Pro Plan'!$K:$K,'Color detail'!$E84,'2.Pro Plan'!$N:$N,'Color detail'!$F84,'2.Pro Plan'!$U:$U,'Color detail'!AG$3))</f>
        <v>9</v>
      </c>
      <c r="AH84" s="25">
        <f>+IF(AH$3=0,0,COUNTIFS('2.Pro Plan'!$K:$K,'Color detail'!$E84,'2.Pro Plan'!$N:$N,'Color detail'!$F84,'2.Pro Plan'!$U:$U,'Color detail'!AH$3))</f>
        <v>11</v>
      </c>
      <c r="AI84" s="25">
        <f>+IF(AI$3=0,0,COUNTIFS('2.Pro Plan'!$K:$K,'Color detail'!$E84,'2.Pro Plan'!$N:$N,'Color detail'!$F84,'2.Pro Plan'!$U:$U,'Color detail'!AI$3))</f>
        <v>11</v>
      </c>
      <c r="AJ84" s="25">
        <f>+IF(AJ$3=0,0,COUNTIFS('2.Pro Plan'!$K:$K,'Color detail'!$E84,'2.Pro Plan'!$N:$N,'Color detail'!$F84,'2.Pro Plan'!$U:$U,'Color detail'!AJ$3))</f>
        <v>15</v>
      </c>
      <c r="AK84" s="25">
        <f>+IF(AK$3=0,0,COUNTIFS('2.Pro Plan'!$K:$K,'Color detail'!$E84,'2.Pro Plan'!$N:$N,'Color detail'!$F84,'2.Pro Plan'!$U:$U,'Color detail'!AK$3))</f>
        <v>17</v>
      </c>
      <c r="AL84" s="25">
        <f>+IF(AL$3=0,0,COUNTIFS('2.Pro Plan'!$K:$K,'Color detail'!$E84,'2.Pro Plan'!$N:$N,'Color detail'!$F84,'2.Pro Plan'!$U:$U,'Color detail'!AL$3))</f>
        <v>0</v>
      </c>
      <c r="AM84" s="25">
        <f>+IF(AM$3=0,0,COUNTIFS('2.Pro Plan'!$K:$K,'Color detail'!$E84,'2.Pro Plan'!$N:$N,'Color detail'!$F84,'2.Pro Plan'!$U:$U,'Color detail'!AM$3))</f>
        <v>0</v>
      </c>
      <c r="AN84" s="25">
        <f>+IF(AN$3=0,0,COUNTIFS('2.Pro Plan'!$K:$K,'Color detail'!$E84,'2.Pro Plan'!$N:$N,'Color detail'!$F84,'2.Pro Plan'!$U:$U,'Color detail'!AN$3))</f>
        <v>0</v>
      </c>
      <c r="AO84" s="25">
        <f>+IF(AO$3=0,0,COUNTIFS('2.Pro Plan'!$K:$K,'Color detail'!$E84,'2.Pro Plan'!$N:$N,'Color detail'!$F84,'2.Pro Plan'!$U:$U,'Color detail'!AO$3))</f>
        <v>0</v>
      </c>
      <c r="AP84" s="25">
        <f>+IF(AP$3=0,0,COUNTIFS('2.Pro Plan'!$K:$K,'Color detail'!$E84,'2.Pro Plan'!$N:$N,'Color detail'!$F84,'2.Pro Plan'!$U:$U,'Color detail'!AP$3))</f>
        <v>0</v>
      </c>
      <c r="AQ84" s="25">
        <f>+IF(AQ$3=0,0,COUNTIFS('2.Pro Plan'!$K:$K,'Color detail'!$E84,'2.Pro Plan'!$N:$N,'Color detail'!$F84,'2.Pro Plan'!$U:$U,'Color detail'!AQ$3))</f>
        <v>0</v>
      </c>
      <c r="AR84" s="25">
        <f>+IF(AR$3=0,0,COUNTIFS('2.Pro Plan'!$K:$K,'Color detail'!$E84,'2.Pro Plan'!$N:$N,'Color detail'!$F84,'2.Pro Plan'!$U:$U,'Color detail'!AR$3))</f>
        <v>0</v>
      </c>
      <c r="AS84" s="25">
        <f t="shared" si="27"/>
        <v>129</v>
      </c>
    </row>
    <row r="85" spans="2:45">
      <c r="B85" s="25">
        <f t="shared" si="25"/>
        <v>79</v>
      </c>
      <c r="C85" s="25" t="str">
        <f t="shared" si="26"/>
        <v>HKX12</v>
      </c>
      <c r="E85" s="25" t="str">
        <v>HK</v>
      </c>
      <c r="F85" s="25" t="str">
        <v>X12</v>
      </c>
      <c r="H85" s="25">
        <f t="shared" si="23"/>
        <v>12</v>
      </c>
      <c r="I85" s="25">
        <f>+IF(C85=0,0,SUMIF('Color FC'!$F:$F,'Color detail'!$C85,'Color FC'!H:H))</f>
        <v>17</v>
      </c>
      <c r="J85" s="25">
        <f>+IF(E85=0,0,SUMIF('Color FC'!$F:$F,'Color detail'!$C85,'Color FC'!I:I))</f>
        <v>9</v>
      </c>
      <c r="K85" s="25">
        <f>+IF(F85=0,0,SUMIF('Color FC'!$F:$F,'Color detail'!$C85,'Color FC'!J:J))</f>
        <v>7</v>
      </c>
      <c r="M85" s="267"/>
      <c r="N85" s="267"/>
      <c r="O85" s="147">
        <f t="shared" si="24"/>
        <v>0</v>
      </c>
      <c r="Q85" s="25">
        <f>+IF(Q$3=0,0,COUNTIFS('2.Pro Plan'!$K:$K,'Color detail'!$E85,'2.Pro Plan'!$N:$N,'Color detail'!$F85,'2.Pro Plan'!$U:$U,'Color detail'!Q$3))</f>
        <v>0</v>
      </c>
      <c r="R85" s="25">
        <f>+IF(R$3=0,0,COUNTIFS('2.Pro Plan'!$K:$K,'Color detail'!$E85,'2.Pro Plan'!$N:$N,'Color detail'!$F85,'2.Pro Plan'!$U:$U,'Color detail'!R$3))</f>
        <v>1</v>
      </c>
      <c r="S85" s="25">
        <f>+IF(S$3=0,0,COUNTIFS('2.Pro Plan'!$K:$K,'Color detail'!$E85,'2.Pro Plan'!$N:$N,'Color detail'!$F85,'2.Pro Plan'!$U:$U,'Color detail'!S$3))</f>
        <v>0</v>
      </c>
      <c r="T85" s="25">
        <f>+IF(T$3=0,0,COUNTIFS('2.Pro Plan'!$K:$K,'Color detail'!$E85,'2.Pro Plan'!$N:$N,'Color detail'!$F85,'2.Pro Plan'!$U:$U,'Color detail'!T$3))</f>
        <v>0</v>
      </c>
      <c r="U85" s="25">
        <f>+IF(U$3=0,0,COUNTIFS('2.Pro Plan'!$K:$K,'Color detail'!$E85,'2.Pro Plan'!$N:$N,'Color detail'!$F85,'2.Pro Plan'!$U:$U,'Color detail'!U$3))</f>
        <v>2</v>
      </c>
      <c r="V85" s="25">
        <f>+IF(V$3=0,0,COUNTIFS('2.Pro Plan'!$K:$K,'Color detail'!$E85,'2.Pro Plan'!$N:$N,'Color detail'!$F85,'2.Pro Plan'!$U:$U,'Color detail'!V$3))</f>
        <v>1</v>
      </c>
      <c r="W85" s="25">
        <f>+IF(W$3=0,0,COUNTIFS('2.Pro Plan'!$K:$K,'Color detail'!$E85,'2.Pro Plan'!$N:$N,'Color detail'!$F85,'2.Pro Plan'!$U:$U,'Color detail'!W$3))</f>
        <v>0</v>
      </c>
      <c r="X85" s="25">
        <f>+IF(X$3=0,0,COUNTIFS('2.Pro Plan'!$K:$K,'Color detail'!$E85,'2.Pro Plan'!$N:$N,'Color detail'!$F85,'2.Pro Plan'!$U:$U,'Color detail'!X$3))</f>
        <v>0</v>
      </c>
      <c r="Y85" s="25">
        <f>+IF(Y$3=0,0,COUNTIFS('2.Pro Plan'!$K:$K,'Color detail'!$E85,'2.Pro Plan'!$N:$N,'Color detail'!$F85,'2.Pro Plan'!$U:$U,'Color detail'!Y$3))</f>
        <v>1</v>
      </c>
      <c r="Z85" s="25">
        <f>+IF(Z$3=0,0,COUNTIFS('2.Pro Plan'!$K:$K,'Color detail'!$E85,'2.Pro Plan'!$N:$N,'Color detail'!$F85,'2.Pro Plan'!$U:$U,'Color detail'!Z$3))</f>
        <v>0</v>
      </c>
      <c r="AA85" s="25">
        <f>+IF(AA$3=0,0,COUNTIFS('2.Pro Plan'!$K:$K,'Color detail'!$E85,'2.Pro Plan'!$N:$N,'Color detail'!$F85,'2.Pro Plan'!$U:$U,'Color detail'!AA$3))</f>
        <v>0</v>
      </c>
      <c r="AB85" s="25">
        <f>+IF(AB$3=0,0,COUNTIFS('2.Pro Plan'!$K:$K,'Color detail'!$E85,'2.Pro Plan'!$N:$N,'Color detail'!$F85,'2.Pro Plan'!$U:$U,'Color detail'!AB$3))</f>
        <v>0</v>
      </c>
      <c r="AC85" s="25">
        <f>+IF(AC$3=0,0,COUNTIFS('2.Pro Plan'!$K:$K,'Color detail'!$E85,'2.Pro Plan'!$N:$N,'Color detail'!$F85,'2.Pro Plan'!$U:$U,'Color detail'!AC$3))</f>
        <v>0</v>
      </c>
      <c r="AD85" s="25">
        <f>+IF(AD$3=0,0,COUNTIFS('2.Pro Plan'!$K:$K,'Color detail'!$E85,'2.Pro Plan'!$N:$N,'Color detail'!$F85,'2.Pro Plan'!$U:$U,'Color detail'!AD$3))</f>
        <v>0</v>
      </c>
      <c r="AE85" s="25">
        <f>+IF(AE$3=0,0,COUNTIFS('2.Pro Plan'!$K:$K,'Color detail'!$E85,'2.Pro Plan'!$N:$N,'Color detail'!$F85,'2.Pro Plan'!$U:$U,'Color detail'!AE$3))</f>
        <v>1</v>
      </c>
      <c r="AF85" s="25">
        <f>+IF(AF$3=0,0,COUNTIFS('2.Pro Plan'!$K:$K,'Color detail'!$E85,'2.Pro Plan'!$N:$N,'Color detail'!$F85,'2.Pro Plan'!$U:$U,'Color detail'!AF$3))</f>
        <v>0</v>
      </c>
      <c r="AG85" s="25">
        <f>+IF(AG$3=0,0,COUNTIFS('2.Pro Plan'!$K:$K,'Color detail'!$E85,'2.Pro Plan'!$N:$N,'Color detail'!$F85,'2.Pro Plan'!$U:$U,'Color detail'!AG$3))</f>
        <v>1</v>
      </c>
      <c r="AH85" s="25">
        <f>+IF(AH$3=0,0,COUNTIFS('2.Pro Plan'!$K:$K,'Color detail'!$E85,'2.Pro Plan'!$N:$N,'Color detail'!$F85,'2.Pro Plan'!$U:$U,'Color detail'!AH$3))</f>
        <v>2</v>
      </c>
      <c r="AI85" s="25">
        <f>+IF(AI$3=0,0,COUNTIFS('2.Pro Plan'!$K:$K,'Color detail'!$E85,'2.Pro Plan'!$N:$N,'Color detail'!$F85,'2.Pro Plan'!$U:$U,'Color detail'!AI$3))</f>
        <v>2</v>
      </c>
      <c r="AJ85" s="25">
        <f>+IF(AJ$3=0,0,COUNTIFS('2.Pro Plan'!$K:$K,'Color detail'!$E85,'2.Pro Plan'!$N:$N,'Color detail'!$F85,'2.Pro Plan'!$U:$U,'Color detail'!AJ$3))</f>
        <v>1</v>
      </c>
      <c r="AK85" s="25">
        <f>+IF(AK$3=0,0,COUNTIFS('2.Pro Plan'!$K:$K,'Color detail'!$E85,'2.Pro Plan'!$N:$N,'Color detail'!$F85,'2.Pro Plan'!$U:$U,'Color detail'!AK$3))</f>
        <v>0</v>
      </c>
      <c r="AL85" s="25">
        <f>+IF(AL$3=0,0,COUNTIFS('2.Pro Plan'!$K:$K,'Color detail'!$E85,'2.Pro Plan'!$N:$N,'Color detail'!$F85,'2.Pro Plan'!$U:$U,'Color detail'!AL$3))</f>
        <v>0</v>
      </c>
      <c r="AM85" s="25">
        <f>+IF(AM$3=0,0,COUNTIFS('2.Pro Plan'!$K:$K,'Color detail'!$E85,'2.Pro Plan'!$N:$N,'Color detail'!$F85,'2.Pro Plan'!$U:$U,'Color detail'!AM$3))</f>
        <v>0</v>
      </c>
      <c r="AN85" s="25">
        <f>+IF(AN$3=0,0,COUNTIFS('2.Pro Plan'!$K:$K,'Color detail'!$E85,'2.Pro Plan'!$N:$N,'Color detail'!$F85,'2.Pro Plan'!$U:$U,'Color detail'!AN$3))</f>
        <v>0</v>
      </c>
      <c r="AO85" s="25">
        <f>+IF(AO$3=0,0,COUNTIFS('2.Pro Plan'!$K:$K,'Color detail'!$E85,'2.Pro Plan'!$N:$N,'Color detail'!$F85,'2.Pro Plan'!$U:$U,'Color detail'!AO$3))</f>
        <v>0</v>
      </c>
      <c r="AP85" s="25">
        <f>+IF(AP$3=0,0,COUNTIFS('2.Pro Plan'!$K:$K,'Color detail'!$E85,'2.Pro Plan'!$N:$N,'Color detail'!$F85,'2.Pro Plan'!$U:$U,'Color detail'!AP$3))</f>
        <v>0</v>
      </c>
      <c r="AQ85" s="25">
        <f>+IF(AQ$3=0,0,COUNTIFS('2.Pro Plan'!$K:$K,'Color detail'!$E85,'2.Pro Plan'!$N:$N,'Color detail'!$F85,'2.Pro Plan'!$U:$U,'Color detail'!AQ$3))</f>
        <v>0</v>
      </c>
      <c r="AR85" s="25">
        <f>+IF(AR$3=0,0,COUNTIFS('2.Pro Plan'!$K:$K,'Color detail'!$E85,'2.Pro Plan'!$N:$N,'Color detail'!$F85,'2.Pro Plan'!$U:$U,'Color detail'!AR$3))</f>
        <v>0</v>
      </c>
      <c r="AS85" s="25">
        <f t="shared" si="27"/>
        <v>12</v>
      </c>
    </row>
    <row r="86" spans="2:45">
      <c r="B86" s="25">
        <f t="shared" si="25"/>
        <v>80</v>
      </c>
      <c r="C86" s="25" t="str">
        <f t="shared" si="26"/>
        <v>HKP20</v>
      </c>
      <c r="E86" s="25" t="str">
        <v>HK</v>
      </c>
      <c r="F86" s="25" t="str">
        <v>P20</v>
      </c>
      <c r="H86" s="25">
        <f t="shared" si="23"/>
        <v>11</v>
      </c>
      <c r="I86" s="25">
        <f>+IF(C86=0,0,SUMIF('Color FC'!$F:$F,'Color detail'!$C86,'Color FC'!H:H))</f>
        <v>24</v>
      </c>
      <c r="J86" s="25">
        <f>+IF(E86=0,0,SUMIF('Color FC'!$F:$F,'Color detail'!$C86,'Color FC'!I:I))</f>
        <v>13</v>
      </c>
      <c r="K86" s="25">
        <f>+IF(F86=0,0,SUMIF('Color FC'!$F:$F,'Color detail'!$C86,'Color FC'!J:J))</f>
        <v>9</v>
      </c>
      <c r="M86" s="267"/>
      <c r="N86" s="267"/>
      <c r="O86" s="147">
        <f t="shared" si="24"/>
        <v>0</v>
      </c>
      <c r="Q86" s="25">
        <f>+IF(Q$3=0,0,COUNTIFS('2.Pro Plan'!$K:$K,'Color detail'!$E86,'2.Pro Plan'!$N:$N,'Color detail'!$F86,'2.Pro Plan'!$U:$U,'Color detail'!Q$3))</f>
        <v>0</v>
      </c>
      <c r="R86" s="25">
        <f>+IF(R$3=0,0,COUNTIFS('2.Pro Plan'!$K:$K,'Color detail'!$E86,'2.Pro Plan'!$N:$N,'Color detail'!$F86,'2.Pro Plan'!$U:$U,'Color detail'!R$3))</f>
        <v>0</v>
      </c>
      <c r="S86" s="25">
        <f>+IF(S$3=0,0,COUNTIFS('2.Pro Plan'!$K:$K,'Color detail'!$E86,'2.Pro Plan'!$N:$N,'Color detail'!$F86,'2.Pro Plan'!$U:$U,'Color detail'!S$3))</f>
        <v>1</v>
      </c>
      <c r="T86" s="25">
        <f>+IF(T$3=0,0,COUNTIFS('2.Pro Plan'!$K:$K,'Color detail'!$E86,'2.Pro Plan'!$N:$N,'Color detail'!$F86,'2.Pro Plan'!$U:$U,'Color detail'!T$3))</f>
        <v>1</v>
      </c>
      <c r="U86" s="25">
        <f>+IF(U$3=0,0,COUNTIFS('2.Pro Plan'!$K:$K,'Color detail'!$E86,'2.Pro Plan'!$N:$N,'Color detail'!$F86,'2.Pro Plan'!$U:$U,'Color detail'!U$3))</f>
        <v>1</v>
      </c>
      <c r="V86" s="25">
        <f>+IF(V$3=0,0,COUNTIFS('2.Pro Plan'!$K:$K,'Color detail'!$E86,'2.Pro Plan'!$N:$N,'Color detail'!$F86,'2.Pro Plan'!$U:$U,'Color detail'!V$3))</f>
        <v>2</v>
      </c>
      <c r="W86" s="25">
        <f>+IF(W$3=0,0,COUNTIFS('2.Pro Plan'!$K:$K,'Color detail'!$E86,'2.Pro Plan'!$N:$N,'Color detail'!$F86,'2.Pro Plan'!$U:$U,'Color detail'!W$3))</f>
        <v>0</v>
      </c>
      <c r="X86" s="25">
        <f>+IF(X$3=0,0,COUNTIFS('2.Pro Plan'!$K:$K,'Color detail'!$E86,'2.Pro Plan'!$N:$N,'Color detail'!$F86,'2.Pro Plan'!$U:$U,'Color detail'!X$3))</f>
        <v>2</v>
      </c>
      <c r="Y86" s="25">
        <f>+IF(Y$3=0,0,COUNTIFS('2.Pro Plan'!$K:$K,'Color detail'!$E86,'2.Pro Plan'!$N:$N,'Color detail'!$F86,'2.Pro Plan'!$U:$U,'Color detail'!Y$3))</f>
        <v>1</v>
      </c>
      <c r="Z86" s="25">
        <f>+IF(Z$3=0,0,COUNTIFS('2.Pro Plan'!$K:$K,'Color detail'!$E86,'2.Pro Plan'!$N:$N,'Color detail'!$F86,'2.Pro Plan'!$U:$U,'Color detail'!Z$3))</f>
        <v>0</v>
      </c>
      <c r="AA86" s="25">
        <f>+IF(AA$3=0,0,COUNTIFS('2.Pro Plan'!$K:$K,'Color detail'!$E86,'2.Pro Plan'!$N:$N,'Color detail'!$F86,'2.Pro Plan'!$U:$U,'Color detail'!AA$3))</f>
        <v>0</v>
      </c>
      <c r="AB86" s="25">
        <f>+IF(AB$3=0,0,COUNTIFS('2.Pro Plan'!$K:$K,'Color detail'!$E86,'2.Pro Plan'!$N:$N,'Color detail'!$F86,'2.Pro Plan'!$U:$U,'Color detail'!AB$3))</f>
        <v>0</v>
      </c>
      <c r="AC86" s="25">
        <f>+IF(AC$3=0,0,COUNTIFS('2.Pro Plan'!$K:$K,'Color detail'!$E86,'2.Pro Plan'!$N:$N,'Color detail'!$F86,'2.Pro Plan'!$U:$U,'Color detail'!AC$3))</f>
        <v>0</v>
      </c>
      <c r="AD86" s="25">
        <f>+IF(AD$3=0,0,COUNTIFS('2.Pro Plan'!$K:$K,'Color detail'!$E86,'2.Pro Plan'!$N:$N,'Color detail'!$F86,'2.Pro Plan'!$U:$U,'Color detail'!AD$3))</f>
        <v>0</v>
      </c>
      <c r="AE86" s="25">
        <f>+IF(AE$3=0,0,COUNTIFS('2.Pro Plan'!$K:$K,'Color detail'!$E86,'2.Pro Plan'!$N:$N,'Color detail'!$F86,'2.Pro Plan'!$U:$U,'Color detail'!AE$3))</f>
        <v>0</v>
      </c>
      <c r="AF86" s="25">
        <f>+IF(AF$3=0,0,COUNTIFS('2.Pro Plan'!$K:$K,'Color detail'!$E86,'2.Pro Plan'!$N:$N,'Color detail'!$F86,'2.Pro Plan'!$U:$U,'Color detail'!AF$3))</f>
        <v>1</v>
      </c>
      <c r="AG86" s="25">
        <f>+IF(AG$3=0,0,COUNTIFS('2.Pro Plan'!$K:$K,'Color detail'!$E86,'2.Pro Plan'!$N:$N,'Color detail'!$F86,'2.Pro Plan'!$U:$U,'Color detail'!AG$3))</f>
        <v>0</v>
      </c>
      <c r="AH86" s="25">
        <f>+IF(AH$3=0,0,COUNTIFS('2.Pro Plan'!$K:$K,'Color detail'!$E86,'2.Pro Plan'!$N:$N,'Color detail'!$F86,'2.Pro Plan'!$U:$U,'Color detail'!AH$3))</f>
        <v>0</v>
      </c>
      <c r="AI86" s="25">
        <f>+IF(AI$3=0,0,COUNTIFS('2.Pro Plan'!$K:$K,'Color detail'!$E86,'2.Pro Plan'!$N:$N,'Color detail'!$F86,'2.Pro Plan'!$U:$U,'Color detail'!AI$3))</f>
        <v>1</v>
      </c>
      <c r="AJ86" s="25">
        <f>+IF(AJ$3=0,0,COUNTIFS('2.Pro Plan'!$K:$K,'Color detail'!$E86,'2.Pro Plan'!$N:$N,'Color detail'!$F86,'2.Pro Plan'!$U:$U,'Color detail'!AJ$3))</f>
        <v>1</v>
      </c>
      <c r="AK86" s="25">
        <f>+IF(AK$3=0,0,COUNTIFS('2.Pro Plan'!$K:$K,'Color detail'!$E86,'2.Pro Plan'!$N:$N,'Color detail'!$F86,'2.Pro Plan'!$U:$U,'Color detail'!AK$3))</f>
        <v>0</v>
      </c>
      <c r="AL86" s="25">
        <f>+IF(AL$3=0,0,COUNTIFS('2.Pro Plan'!$K:$K,'Color detail'!$E86,'2.Pro Plan'!$N:$N,'Color detail'!$F86,'2.Pro Plan'!$U:$U,'Color detail'!AL$3))</f>
        <v>0</v>
      </c>
      <c r="AM86" s="25">
        <f>+IF(AM$3=0,0,COUNTIFS('2.Pro Plan'!$K:$K,'Color detail'!$E86,'2.Pro Plan'!$N:$N,'Color detail'!$F86,'2.Pro Plan'!$U:$U,'Color detail'!AM$3))</f>
        <v>0</v>
      </c>
      <c r="AN86" s="25">
        <f>+IF(AN$3=0,0,COUNTIFS('2.Pro Plan'!$K:$K,'Color detail'!$E86,'2.Pro Plan'!$N:$N,'Color detail'!$F86,'2.Pro Plan'!$U:$U,'Color detail'!AN$3))</f>
        <v>0</v>
      </c>
      <c r="AO86" s="25">
        <f>+IF(AO$3=0,0,COUNTIFS('2.Pro Plan'!$K:$K,'Color detail'!$E86,'2.Pro Plan'!$N:$N,'Color detail'!$F86,'2.Pro Plan'!$U:$U,'Color detail'!AO$3))</f>
        <v>0</v>
      </c>
      <c r="AP86" s="25">
        <f>+IF(AP$3=0,0,COUNTIFS('2.Pro Plan'!$K:$K,'Color detail'!$E86,'2.Pro Plan'!$N:$N,'Color detail'!$F86,'2.Pro Plan'!$U:$U,'Color detail'!AP$3))</f>
        <v>0</v>
      </c>
      <c r="AQ86" s="25">
        <f>+IF(AQ$3=0,0,COUNTIFS('2.Pro Plan'!$K:$K,'Color detail'!$E86,'2.Pro Plan'!$N:$N,'Color detail'!$F86,'2.Pro Plan'!$U:$U,'Color detail'!AQ$3))</f>
        <v>0</v>
      </c>
      <c r="AR86" s="25">
        <f>+IF(AR$3=0,0,COUNTIFS('2.Pro Plan'!$K:$K,'Color detail'!$E86,'2.Pro Plan'!$N:$N,'Color detail'!$F86,'2.Pro Plan'!$U:$U,'Color detail'!AR$3))</f>
        <v>0</v>
      </c>
      <c r="AS86" s="25">
        <f t="shared" si="27"/>
        <v>11</v>
      </c>
    </row>
    <row r="87" spans="2:45">
      <c r="B87" s="25">
        <f t="shared" si="25"/>
        <v>81</v>
      </c>
      <c r="C87" s="25" t="str">
        <f t="shared" si="26"/>
        <v>CX576</v>
      </c>
      <c r="E87" s="25" t="str">
        <v>CX</v>
      </c>
      <c r="F87" s="25">
        <v>576</v>
      </c>
      <c r="H87" s="25">
        <f t="shared" si="23"/>
        <v>0</v>
      </c>
      <c r="I87" s="25">
        <f>+IF(C87=0,0,SUMIF('Color FC'!$F:$F,'Color detail'!$C87,'Color FC'!H:H))</f>
        <v>0</v>
      </c>
      <c r="J87" s="25">
        <f>+IF(E87=0,0,SUMIF('Color FC'!$F:$F,'Color detail'!$C87,'Color FC'!I:I))</f>
        <v>0</v>
      </c>
      <c r="K87" s="25">
        <f>+IF(F87=0,0,SUMIF('Color FC'!$F:$F,'Color detail'!$C87,'Color FC'!J:J))</f>
        <v>0</v>
      </c>
      <c r="M87" s="267"/>
      <c r="N87" s="267"/>
      <c r="O87" s="147">
        <f t="shared" si="24"/>
        <v>0</v>
      </c>
      <c r="Q87" s="25">
        <f>+IF(Q$3=0,0,COUNTIFS('2.Pro Plan'!$K:$K,'Color detail'!$E87,'2.Pro Plan'!$N:$N,'Color detail'!$F87,'2.Pro Plan'!$U:$U,'Color detail'!Q$3))</f>
        <v>0</v>
      </c>
      <c r="R87" s="25">
        <f>+IF(R$3=0,0,COUNTIFS('2.Pro Plan'!$K:$K,'Color detail'!$E87,'2.Pro Plan'!$N:$N,'Color detail'!$F87,'2.Pro Plan'!$U:$U,'Color detail'!R$3))</f>
        <v>0</v>
      </c>
      <c r="S87" s="25">
        <f>+IF(S$3=0,0,COUNTIFS('2.Pro Plan'!$K:$K,'Color detail'!$E87,'2.Pro Plan'!$N:$N,'Color detail'!$F87,'2.Pro Plan'!$U:$U,'Color detail'!S$3))</f>
        <v>0</v>
      </c>
      <c r="T87" s="25">
        <f>+IF(T$3=0,0,COUNTIFS('2.Pro Plan'!$K:$K,'Color detail'!$E87,'2.Pro Plan'!$N:$N,'Color detail'!$F87,'2.Pro Plan'!$U:$U,'Color detail'!T$3))</f>
        <v>0</v>
      </c>
      <c r="U87" s="25">
        <f>+IF(U$3=0,0,COUNTIFS('2.Pro Plan'!$K:$K,'Color detail'!$E87,'2.Pro Plan'!$N:$N,'Color detail'!$F87,'2.Pro Plan'!$U:$U,'Color detail'!U$3))</f>
        <v>0</v>
      </c>
      <c r="V87" s="25">
        <f>+IF(V$3=0,0,COUNTIFS('2.Pro Plan'!$K:$K,'Color detail'!$E87,'2.Pro Plan'!$N:$N,'Color detail'!$F87,'2.Pro Plan'!$U:$U,'Color detail'!V$3))</f>
        <v>0</v>
      </c>
      <c r="W87" s="25">
        <f>+IF(W$3=0,0,COUNTIFS('2.Pro Plan'!$K:$K,'Color detail'!$E87,'2.Pro Plan'!$N:$N,'Color detail'!$F87,'2.Pro Plan'!$U:$U,'Color detail'!W$3))</f>
        <v>0</v>
      </c>
      <c r="X87" s="25">
        <f>+IF(X$3=0,0,COUNTIFS('2.Pro Plan'!$K:$K,'Color detail'!$E87,'2.Pro Plan'!$N:$N,'Color detail'!$F87,'2.Pro Plan'!$U:$U,'Color detail'!X$3))</f>
        <v>0</v>
      </c>
      <c r="Y87" s="25">
        <f>+IF(Y$3=0,0,COUNTIFS('2.Pro Plan'!$K:$K,'Color detail'!$E87,'2.Pro Plan'!$N:$N,'Color detail'!$F87,'2.Pro Plan'!$U:$U,'Color detail'!Y$3))</f>
        <v>0</v>
      </c>
      <c r="Z87" s="25">
        <f>+IF(Z$3=0,0,COUNTIFS('2.Pro Plan'!$K:$K,'Color detail'!$E87,'2.Pro Plan'!$N:$N,'Color detail'!$F87,'2.Pro Plan'!$U:$U,'Color detail'!Z$3))</f>
        <v>0</v>
      </c>
      <c r="AA87" s="25">
        <f>+IF(AA$3=0,0,COUNTIFS('2.Pro Plan'!$K:$K,'Color detail'!$E87,'2.Pro Plan'!$N:$N,'Color detail'!$F87,'2.Pro Plan'!$U:$U,'Color detail'!AA$3))</f>
        <v>0</v>
      </c>
      <c r="AB87" s="25">
        <f>+IF(AB$3=0,0,COUNTIFS('2.Pro Plan'!$K:$K,'Color detail'!$E87,'2.Pro Plan'!$N:$N,'Color detail'!$F87,'2.Pro Plan'!$U:$U,'Color detail'!AB$3))</f>
        <v>0</v>
      </c>
      <c r="AC87" s="25">
        <f>+IF(AC$3=0,0,COUNTIFS('2.Pro Plan'!$K:$K,'Color detail'!$E87,'2.Pro Plan'!$N:$N,'Color detail'!$F87,'2.Pro Plan'!$U:$U,'Color detail'!AC$3))</f>
        <v>0</v>
      </c>
      <c r="AD87" s="25">
        <f>+IF(AD$3=0,0,COUNTIFS('2.Pro Plan'!$K:$K,'Color detail'!$E87,'2.Pro Plan'!$N:$N,'Color detail'!$F87,'2.Pro Plan'!$U:$U,'Color detail'!AD$3))</f>
        <v>0</v>
      </c>
      <c r="AE87" s="25">
        <f>+IF(AE$3=0,0,COUNTIFS('2.Pro Plan'!$K:$K,'Color detail'!$E87,'2.Pro Plan'!$N:$N,'Color detail'!$F87,'2.Pro Plan'!$U:$U,'Color detail'!AE$3))</f>
        <v>0</v>
      </c>
      <c r="AF87" s="25">
        <f>+IF(AF$3=0,0,COUNTIFS('2.Pro Plan'!$K:$K,'Color detail'!$E87,'2.Pro Plan'!$N:$N,'Color detail'!$F87,'2.Pro Plan'!$U:$U,'Color detail'!AF$3))</f>
        <v>0</v>
      </c>
      <c r="AG87" s="25">
        <f>+IF(AG$3=0,0,COUNTIFS('2.Pro Plan'!$K:$K,'Color detail'!$E87,'2.Pro Plan'!$N:$N,'Color detail'!$F87,'2.Pro Plan'!$U:$U,'Color detail'!AG$3))</f>
        <v>0</v>
      </c>
      <c r="AH87" s="25">
        <f>+IF(AH$3=0,0,COUNTIFS('2.Pro Plan'!$K:$K,'Color detail'!$E87,'2.Pro Plan'!$N:$N,'Color detail'!$F87,'2.Pro Plan'!$U:$U,'Color detail'!AH$3))</f>
        <v>0</v>
      </c>
      <c r="AI87" s="25">
        <f>+IF(AI$3=0,0,COUNTIFS('2.Pro Plan'!$K:$K,'Color detail'!$E87,'2.Pro Plan'!$N:$N,'Color detail'!$F87,'2.Pro Plan'!$U:$U,'Color detail'!AI$3))</f>
        <v>0</v>
      </c>
      <c r="AJ87" s="25">
        <f>+IF(AJ$3=0,0,COUNTIFS('2.Pro Plan'!$K:$K,'Color detail'!$E87,'2.Pro Plan'!$N:$N,'Color detail'!$F87,'2.Pro Plan'!$U:$U,'Color detail'!AJ$3))</f>
        <v>0</v>
      </c>
      <c r="AK87" s="25">
        <f>+IF(AK$3=0,0,COUNTIFS('2.Pro Plan'!$K:$K,'Color detail'!$E87,'2.Pro Plan'!$N:$N,'Color detail'!$F87,'2.Pro Plan'!$U:$U,'Color detail'!AK$3))</f>
        <v>0</v>
      </c>
      <c r="AL87" s="25">
        <f>+IF(AL$3=0,0,COUNTIFS('2.Pro Plan'!$K:$K,'Color detail'!$E87,'2.Pro Plan'!$N:$N,'Color detail'!$F87,'2.Pro Plan'!$U:$U,'Color detail'!AL$3))</f>
        <v>0</v>
      </c>
      <c r="AM87" s="25">
        <f>+IF(AM$3=0,0,COUNTIFS('2.Pro Plan'!$K:$K,'Color detail'!$E87,'2.Pro Plan'!$N:$N,'Color detail'!$F87,'2.Pro Plan'!$U:$U,'Color detail'!AM$3))</f>
        <v>0</v>
      </c>
      <c r="AN87" s="25">
        <f>+IF(AN$3=0,0,COUNTIFS('2.Pro Plan'!$K:$K,'Color detail'!$E87,'2.Pro Plan'!$N:$N,'Color detail'!$F87,'2.Pro Plan'!$U:$U,'Color detail'!AN$3))</f>
        <v>0</v>
      </c>
      <c r="AO87" s="25">
        <f>+IF(AO$3=0,0,COUNTIFS('2.Pro Plan'!$K:$K,'Color detail'!$E87,'2.Pro Plan'!$N:$N,'Color detail'!$F87,'2.Pro Plan'!$U:$U,'Color detail'!AO$3))</f>
        <v>0</v>
      </c>
      <c r="AP87" s="25">
        <f>+IF(AP$3=0,0,COUNTIFS('2.Pro Plan'!$K:$K,'Color detail'!$E87,'2.Pro Plan'!$N:$N,'Color detail'!$F87,'2.Pro Plan'!$U:$U,'Color detail'!AP$3))</f>
        <v>0</v>
      </c>
      <c r="AQ87" s="25">
        <f>+IF(AQ$3=0,0,COUNTIFS('2.Pro Plan'!$K:$K,'Color detail'!$E87,'2.Pro Plan'!$N:$N,'Color detail'!$F87,'2.Pro Plan'!$U:$U,'Color detail'!AQ$3))</f>
        <v>0</v>
      </c>
      <c r="AR87" s="25">
        <f>+IF(AR$3=0,0,COUNTIFS('2.Pro Plan'!$K:$K,'Color detail'!$E87,'2.Pro Plan'!$N:$N,'Color detail'!$F87,'2.Pro Plan'!$U:$U,'Color detail'!AR$3))</f>
        <v>0</v>
      </c>
      <c r="AS87" s="25">
        <f t="shared" si="27"/>
        <v>0</v>
      </c>
    </row>
    <row r="88" spans="2:45">
      <c r="B88" s="25">
        <f t="shared" si="25"/>
        <v>82</v>
      </c>
      <c r="C88" s="25" t="str">
        <f t="shared" si="26"/>
        <v>CX601</v>
      </c>
      <c r="E88" s="25" t="str">
        <v>CX</v>
      </c>
      <c r="F88" s="25">
        <v>601</v>
      </c>
      <c r="H88" s="25">
        <f t="shared" si="23"/>
        <v>0</v>
      </c>
      <c r="I88" s="25">
        <f>+IF(C88=0,0,SUMIF('Color FC'!$F:$F,'Color detail'!$C88,'Color FC'!H:H))</f>
        <v>0</v>
      </c>
      <c r="J88" s="25">
        <f>+IF(E88=0,0,SUMIF('Color FC'!$F:$F,'Color detail'!$C88,'Color FC'!I:I))</f>
        <v>0</v>
      </c>
      <c r="K88" s="25">
        <f>+IF(F88=0,0,SUMIF('Color FC'!$F:$F,'Color detail'!$C88,'Color FC'!J:J))</f>
        <v>0</v>
      </c>
      <c r="M88" s="267"/>
      <c r="N88" s="267"/>
      <c r="O88" s="147">
        <f t="shared" si="24"/>
        <v>0</v>
      </c>
      <c r="Q88" s="25">
        <f>+IF(Q$3=0,0,COUNTIFS('2.Pro Plan'!$K:$K,'Color detail'!$E88,'2.Pro Plan'!$N:$N,'Color detail'!$F88,'2.Pro Plan'!$U:$U,'Color detail'!Q$3))</f>
        <v>0</v>
      </c>
      <c r="R88" s="25">
        <f>+IF(R$3=0,0,COUNTIFS('2.Pro Plan'!$K:$K,'Color detail'!$E88,'2.Pro Plan'!$N:$N,'Color detail'!$F88,'2.Pro Plan'!$U:$U,'Color detail'!R$3))</f>
        <v>0</v>
      </c>
      <c r="S88" s="25">
        <f>+IF(S$3=0,0,COUNTIFS('2.Pro Plan'!$K:$K,'Color detail'!$E88,'2.Pro Plan'!$N:$N,'Color detail'!$F88,'2.Pro Plan'!$U:$U,'Color detail'!S$3))</f>
        <v>0</v>
      </c>
      <c r="T88" s="25">
        <f>+IF(T$3=0,0,COUNTIFS('2.Pro Plan'!$K:$K,'Color detail'!$E88,'2.Pro Plan'!$N:$N,'Color detail'!$F88,'2.Pro Plan'!$U:$U,'Color detail'!T$3))</f>
        <v>0</v>
      </c>
      <c r="U88" s="25">
        <f>+IF(U$3=0,0,COUNTIFS('2.Pro Plan'!$K:$K,'Color detail'!$E88,'2.Pro Plan'!$N:$N,'Color detail'!$F88,'2.Pro Plan'!$U:$U,'Color detail'!U$3))</f>
        <v>0</v>
      </c>
      <c r="V88" s="25">
        <f>+IF(V$3=0,0,COUNTIFS('2.Pro Plan'!$K:$K,'Color detail'!$E88,'2.Pro Plan'!$N:$N,'Color detail'!$F88,'2.Pro Plan'!$U:$U,'Color detail'!V$3))</f>
        <v>0</v>
      </c>
      <c r="W88" s="25">
        <f>+IF(W$3=0,0,COUNTIFS('2.Pro Plan'!$K:$K,'Color detail'!$E88,'2.Pro Plan'!$N:$N,'Color detail'!$F88,'2.Pro Plan'!$U:$U,'Color detail'!W$3))</f>
        <v>0</v>
      </c>
      <c r="X88" s="25">
        <f>+IF(X$3=0,0,COUNTIFS('2.Pro Plan'!$K:$K,'Color detail'!$E88,'2.Pro Plan'!$N:$N,'Color detail'!$F88,'2.Pro Plan'!$U:$U,'Color detail'!X$3))</f>
        <v>0</v>
      </c>
      <c r="Y88" s="25">
        <f>+IF(Y$3=0,0,COUNTIFS('2.Pro Plan'!$K:$K,'Color detail'!$E88,'2.Pro Plan'!$N:$N,'Color detail'!$F88,'2.Pro Plan'!$U:$U,'Color detail'!Y$3))</f>
        <v>0</v>
      </c>
      <c r="Z88" s="25">
        <f>+IF(Z$3=0,0,COUNTIFS('2.Pro Plan'!$K:$K,'Color detail'!$E88,'2.Pro Plan'!$N:$N,'Color detail'!$F88,'2.Pro Plan'!$U:$U,'Color detail'!Z$3))</f>
        <v>0</v>
      </c>
      <c r="AA88" s="25">
        <f>+IF(AA$3=0,0,COUNTIFS('2.Pro Plan'!$K:$K,'Color detail'!$E88,'2.Pro Plan'!$N:$N,'Color detail'!$F88,'2.Pro Plan'!$U:$U,'Color detail'!AA$3))</f>
        <v>0</v>
      </c>
      <c r="AB88" s="25">
        <f>+IF(AB$3=0,0,COUNTIFS('2.Pro Plan'!$K:$K,'Color detail'!$E88,'2.Pro Plan'!$N:$N,'Color detail'!$F88,'2.Pro Plan'!$U:$U,'Color detail'!AB$3))</f>
        <v>0</v>
      </c>
      <c r="AC88" s="25">
        <f>+IF(AC$3=0,0,COUNTIFS('2.Pro Plan'!$K:$K,'Color detail'!$E88,'2.Pro Plan'!$N:$N,'Color detail'!$F88,'2.Pro Plan'!$U:$U,'Color detail'!AC$3))</f>
        <v>0</v>
      </c>
      <c r="AD88" s="25">
        <f>+IF(AD$3=0,0,COUNTIFS('2.Pro Plan'!$K:$K,'Color detail'!$E88,'2.Pro Plan'!$N:$N,'Color detail'!$F88,'2.Pro Plan'!$U:$U,'Color detail'!AD$3))</f>
        <v>0</v>
      </c>
      <c r="AE88" s="25">
        <f>+IF(AE$3=0,0,COUNTIFS('2.Pro Plan'!$K:$K,'Color detail'!$E88,'2.Pro Plan'!$N:$N,'Color detail'!$F88,'2.Pro Plan'!$U:$U,'Color detail'!AE$3))</f>
        <v>0</v>
      </c>
      <c r="AF88" s="25">
        <f>+IF(AF$3=0,0,COUNTIFS('2.Pro Plan'!$K:$K,'Color detail'!$E88,'2.Pro Plan'!$N:$N,'Color detail'!$F88,'2.Pro Plan'!$U:$U,'Color detail'!AF$3))</f>
        <v>0</v>
      </c>
      <c r="AG88" s="25">
        <f>+IF(AG$3=0,0,COUNTIFS('2.Pro Plan'!$K:$K,'Color detail'!$E88,'2.Pro Plan'!$N:$N,'Color detail'!$F88,'2.Pro Plan'!$U:$U,'Color detail'!AG$3))</f>
        <v>0</v>
      </c>
      <c r="AH88" s="25">
        <f>+IF(AH$3=0,0,COUNTIFS('2.Pro Plan'!$K:$K,'Color detail'!$E88,'2.Pro Plan'!$N:$N,'Color detail'!$F88,'2.Pro Plan'!$U:$U,'Color detail'!AH$3))</f>
        <v>0</v>
      </c>
      <c r="AI88" s="25">
        <f>+IF(AI$3=0,0,COUNTIFS('2.Pro Plan'!$K:$K,'Color detail'!$E88,'2.Pro Plan'!$N:$N,'Color detail'!$F88,'2.Pro Plan'!$U:$U,'Color detail'!AI$3))</f>
        <v>0</v>
      </c>
      <c r="AJ88" s="25">
        <f>+IF(AJ$3=0,0,COUNTIFS('2.Pro Plan'!$K:$K,'Color detail'!$E88,'2.Pro Plan'!$N:$N,'Color detail'!$F88,'2.Pro Plan'!$U:$U,'Color detail'!AJ$3))</f>
        <v>0</v>
      </c>
      <c r="AK88" s="25">
        <f>+IF(AK$3=0,0,COUNTIFS('2.Pro Plan'!$K:$K,'Color detail'!$E88,'2.Pro Plan'!$N:$N,'Color detail'!$F88,'2.Pro Plan'!$U:$U,'Color detail'!AK$3))</f>
        <v>0</v>
      </c>
      <c r="AL88" s="25">
        <f>+IF(AL$3=0,0,COUNTIFS('2.Pro Plan'!$K:$K,'Color detail'!$E88,'2.Pro Plan'!$N:$N,'Color detail'!$F88,'2.Pro Plan'!$U:$U,'Color detail'!AL$3))</f>
        <v>0</v>
      </c>
      <c r="AM88" s="25">
        <f>+IF(AM$3=0,0,COUNTIFS('2.Pro Plan'!$K:$K,'Color detail'!$E88,'2.Pro Plan'!$N:$N,'Color detail'!$F88,'2.Pro Plan'!$U:$U,'Color detail'!AM$3))</f>
        <v>0</v>
      </c>
      <c r="AN88" s="25">
        <f>+IF(AN$3=0,0,COUNTIFS('2.Pro Plan'!$K:$K,'Color detail'!$E88,'2.Pro Plan'!$N:$N,'Color detail'!$F88,'2.Pro Plan'!$U:$U,'Color detail'!AN$3))</f>
        <v>0</v>
      </c>
      <c r="AO88" s="25">
        <f>+IF(AO$3=0,0,COUNTIFS('2.Pro Plan'!$K:$K,'Color detail'!$E88,'2.Pro Plan'!$N:$N,'Color detail'!$F88,'2.Pro Plan'!$U:$U,'Color detail'!AO$3))</f>
        <v>0</v>
      </c>
      <c r="AP88" s="25">
        <f>+IF(AP$3=0,0,COUNTIFS('2.Pro Plan'!$K:$K,'Color detail'!$E88,'2.Pro Plan'!$N:$N,'Color detail'!$F88,'2.Pro Plan'!$U:$U,'Color detail'!AP$3))</f>
        <v>0</v>
      </c>
      <c r="AQ88" s="25">
        <f>+IF(AQ$3=0,0,COUNTIFS('2.Pro Plan'!$K:$K,'Color detail'!$E88,'2.Pro Plan'!$N:$N,'Color detail'!$F88,'2.Pro Plan'!$U:$U,'Color detail'!AQ$3))</f>
        <v>0</v>
      </c>
      <c r="AR88" s="25">
        <f>+IF(AR$3=0,0,COUNTIFS('2.Pro Plan'!$K:$K,'Color detail'!$E88,'2.Pro Plan'!$N:$N,'Color detail'!$F88,'2.Pro Plan'!$U:$U,'Color detail'!AR$3))</f>
        <v>0</v>
      </c>
      <c r="AS88" s="25">
        <f t="shared" si="27"/>
        <v>0</v>
      </c>
    </row>
    <row r="89" spans="2:45">
      <c r="B89" s="25">
        <f t="shared" si="25"/>
        <v>83</v>
      </c>
      <c r="C89" s="25" t="str">
        <f t="shared" si="26"/>
        <v>CXS28</v>
      </c>
      <c r="E89" s="25" t="str">
        <v>CX</v>
      </c>
      <c r="F89" s="25" t="str">
        <v>S28</v>
      </c>
      <c r="H89" s="25">
        <f t="shared" si="23"/>
        <v>32</v>
      </c>
      <c r="I89" s="25">
        <f>+IF(C89=0,0,SUMIF('Color FC'!$F:$F,'Color detail'!$C89,'Color FC'!H:H))</f>
        <v>27</v>
      </c>
      <c r="J89" s="25">
        <f>+IF(E89=0,0,SUMIF('Color FC'!$F:$F,'Color detail'!$C89,'Color FC'!I:I))</f>
        <v>19</v>
      </c>
      <c r="K89" s="25">
        <f>+IF(F89=0,0,SUMIF('Color FC'!$F:$F,'Color detail'!$C89,'Color FC'!J:J))</f>
        <v>23</v>
      </c>
      <c r="M89" s="267"/>
      <c r="N89" s="267"/>
      <c r="O89" s="147">
        <f t="shared" si="24"/>
        <v>0</v>
      </c>
      <c r="Q89" s="25">
        <f>+IF(Q$3=0,0,COUNTIFS('2.Pro Plan'!$K:$K,'Color detail'!$E89,'2.Pro Plan'!$N:$N,'Color detail'!$F89,'2.Pro Plan'!$U:$U,'Color detail'!Q$3))</f>
        <v>0</v>
      </c>
      <c r="R89" s="25">
        <f>+IF(R$3=0,0,COUNTIFS('2.Pro Plan'!$K:$K,'Color detail'!$E89,'2.Pro Plan'!$N:$N,'Color detail'!$F89,'2.Pro Plan'!$U:$U,'Color detail'!R$3))</f>
        <v>1</v>
      </c>
      <c r="S89" s="25">
        <f>+IF(S$3=0,0,COUNTIFS('2.Pro Plan'!$K:$K,'Color detail'!$E89,'2.Pro Plan'!$N:$N,'Color detail'!$F89,'2.Pro Plan'!$U:$U,'Color detail'!S$3))</f>
        <v>2</v>
      </c>
      <c r="T89" s="25">
        <f>+IF(T$3=0,0,COUNTIFS('2.Pro Plan'!$K:$K,'Color detail'!$E89,'2.Pro Plan'!$N:$N,'Color detail'!$F89,'2.Pro Plan'!$U:$U,'Color detail'!T$3))</f>
        <v>1</v>
      </c>
      <c r="U89" s="25">
        <f>+IF(U$3=0,0,COUNTIFS('2.Pro Plan'!$K:$K,'Color detail'!$E89,'2.Pro Plan'!$N:$N,'Color detail'!$F89,'2.Pro Plan'!$U:$U,'Color detail'!U$3))</f>
        <v>1</v>
      </c>
      <c r="V89" s="25">
        <f>+IF(V$3=0,0,COUNTIFS('2.Pro Plan'!$K:$K,'Color detail'!$E89,'2.Pro Plan'!$N:$N,'Color detail'!$F89,'2.Pro Plan'!$U:$U,'Color detail'!V$3))</f>
        <v>0</v>
      </c>
      <c r="W89" s="25">
        <f>+IF(W$3=0,0,COUNTIFS('2.Pro Plan'!$K:$K,'Color detail'!$E89,'2.Pro Plan'!$N:$N,'Color detail'!$F89,'2.Pro Plan'!$U:$U,'Color detail'!W$3))</f>
        <v>2</v>
      </c>
      <c r="X89" s="25">
        <f>+IF(X$3=0,0,COUNTIFS('2.Pro Plan'!$K:$K,'Color detail'!$E89,'2.Pro Plan'!$N:$N,'Color detail'!$F89,'2.Pro Plan'!$U:$U,'Color detail'!X$3))</f>
        <v>2</v>
      </c>
      <c r="Y89" s="25">
        <f>+IF(Y$3=0,0,COUNTIFS('2.Pro Plan'!$K:$K,'Color detail'!$E89,'2.Pro Plan'!$N:$N,'Color detail'!$F89,'2.Pro Plan'!$U:$U,'Color detail'!Y$3))</f>
        <v>1</v>
      </c>
      <c r="Z89" s="25">
        <f>+IF(Z$3=0,0,COUNTIFS('2.Pro Plan'!$K:$K,'Color detail'!$E89,'2.Pro Plan'!$N:$N,'Color detail'!$F89,'2.Pro Plan'!$U:$U,'Color detail'!Z$3))</f>
        <v>1</v>
      </c>
      <c r="AA89" s="25">
        <f>+IF(AA$3=0,0,COUNTIFS('2.Pro Plan'!$K:$K,'Color detail'!$E89,'2.Pro Plan'!$N:$N,'Color detail'!$F89,'2.Pro Plan'!$U:$U,'Color detail'!AA$3))</f>
        <v>2</v>
      </c>
      <c r="AB89" s="25">
        <f>+IF(AB$3=0,0,COUNTIFS('2.Pro Plan'!$K:$K,'Color detail'!$E89,'2.Pro Plan'!$N:$N,'Color detail'!$F89,'2.Pro Plan'!$U:$U,'Color detail'!AB$3))</f>
        <v>0</v>
      </c>
      <c r="AC89" s="25">
        <f>+IF(AC$3=0,0,COUNTIFS('2.Pro Plan'!$K:$K,'Color detail'!$E89,'2.Pro Plan'!$N:$N,'Color detail'!$F89,'2.Pro Plan'!$U:$U,'Color detail'!AC$3))</f>
        <v>1</v>
      </c>
      <c r="AD89" s="25">
        <f>+IF(AD$3=0,0,COUNTIFS('2.Pro Plan'!$K:$K,'Color detail'!$E89,'2.Pro Plan'!$N:$N,'Color detail'!$F89,'2.Pro Plan'!$U:$U,'Color detail'!AD$3))</f>
        <v>0</v>
      </c>
      <c r="AE89" s="25">
        <f>+IF(AE$3=0,0,COUNTIFS('2.Pro Plan'!$K:$K,'Color detail'!$E89,'2.Pro Plan'!$N:$N,'Color detail'!$F89,'2.Pro Plan'!$U:$U,'Color detail'!AE$3))</f>
        <v>2</v>
      </c>
      <c r="AF89" s="25">
        <f>+IF(AF$3=0,0,COUNTIFS('2.Pro Plan'!$K:$K,'Color detail'!$E89,'2.Pro Plan'!$N:$N,'Color detail'!$F89,'2.Pro Plan'!$U:$U,'Color detail'!AF$3))</f>
        <v>4</v>
      </c>
      <c r="AG89" s="25">
        <f>+IF(AG$3=0,0,COUNTIFS('2.Pro Plan'!$K:$K,'Color detail'!$E89,'2.Pro Plan'!$N:$N,'Color detail'!$F89,'2.Pro Plan'!$U:$U,'Color detail'!AG$3))</f>
        <v>1</v>
      </c>
      <c r="AH89" s="25">
        <f>+IF(AH$3=0,0,COUNTIFS('2.Pro Plan'!$K:$K,'Color detail'!$E89,'2.Pro Plan'!$N:$N,'Color detail'!$F89,'2.Pro Plan'!$U:$U,'Color detail'!AH$3))</f>
        <v>3</v>
      </c>
      <c r="AI89" s="25">
        <f>+IF(AI$3=0,0,COUNTIFS('2.Pro Plan'!$K:$K,'Color detail'!$E89,'2.Pro Plan'!$N:$N,'Color detail'!$F89,'2.Pro Plan'!$U:$U,'Color detail'!AI$3))</f>
        <v>3</v>
      </c>
      <c r="AJ89" s="25">
        <f>+IF(AJ$3=0,0,COUNTIFS('2.Pro Plan'!$K:$K,'Color detail'!$E89,'2.Pro Plan'!$N:$N,'Color detail'!$F89,'2.Pro Plan'!$U:$U,'Color detail'!AJ$3))</f>
        <v>3</v>
      </c>
      <c r="AK89" s="25">
        <f>+IF(AK$3=0,0,COUNTIFS('2.Pro Plan'!$K:$K,'Color detail'!$E89,'2.Pro Plan'!$N:$N,'Color detail'!$F89,'2.Pro Plan'!$U:$U,'Color detail'!AK$3))</f>
        <v>2</v>
      </c>
      <c r="AL89" s="25">
        <f>+IF(AL$3=0,0,COUNTIFS('2.Pro Plan'!$K:$K,'Color detail'!$E89,'2.Pro Plan'!$N:$N,'Color detail'!$F89,'2.Pro Plan'!$U:$U,'Color detail'!AL$3))</f>
        <v>0</v>
      </c>
      <c r="AM89" s="25">
        <f>+IF(AM$3=0,0,COUNTIFS('2.Pro Plan'!$K:$K,'Color detail'!$E89,'2.Pro Plan'!$N:$N,'Color detail'!$F89,'2.Pro Plan'!$U:$U,'Color detail'!AM$3))</f>
        <v>0</v>
      </c>
      <c r="AN89" s="25">
        <f>+IF(AN$3=0,0,COUNTIFS('2.Pro Plan'!$K:$K,'Color detail'!$E89,'2.Pro Plan'!$N:$N,'Color detail'!$F89,'2.Pro Plan'!$U:$U,'Color detail'!AN$3))</f>
        <v>0</v>
      </c>
      <c r="AO89" s="25">
        <f>+IF(AO$3=0,0,COUNTIFS('2.Pro Plan'!$K:$K,'Color detail'!$E89,'2.Pro Plan'!$N:$N,'Color detail'!$F89,'2.Pro Plan'!$U:$U,'Color detail'!AO$3))</f>
        <v>0</v>
      </c>
      <c r="AP89" s="25">
        <f>+IF(AP$3=0,0,COUNTIFS('2.Pro Plan'!$K:$K,'Color detail'!$E89,'2.Pro Plan'!$N:$N,'Color detail'!$F89,'2.Pro Plan'!$U:$U,'Color detail'!AP$3))</f>
        <v>0</v>
      </c>
      <c r="AQ89" s="25">
        <f>+IF(AQ$3=0,0,COUNTIFS('2.Pro Plan'!$K:$K,'Color detail'!$E89,'2.Pro Plan'!$N:$N,'Color detail'!$F89,'2.Pro Plan'!$U:$U,'Color detail'!AQ$3))</f>
        <v>0</v>
      </c>
      <c r="AR89" s="25">
        <f>+IF(AR$3=0,0,COUNTIFS('2.Pro Plan'!$K:$K,'Color detail'!$E89,'2.Pro Plan'!$N:$N,'Color detail'!$F89,'2.Pro Plan'!$U:$U,'Color detail'!AR$3))</f>
        <v>0</v>
      </c>
      <c r="AS89" s="25">
        <f t="shared" si="27"/>
        <v>32</v>
      </c>
    </row>
    <row r="90" spans="2:45">
      <c r="B90" s="25">
        <f t="shared" si="25"/>
        <v>84</v>
      </c>
      <c r="C90" s="25" t="str">
        <f t="shared" si="26"/>
        <v>CXW09</v>
      </c>
      <c r="E90" s="25" t="str">
        <v>CX</v>
      </c>
      <c r="F90" s="25" t="str">
        <v>W09</v>
      </c>
      <c r="H90" s="25">
        <f t="shared" si="23"/>
        <v>122</v>
      </c>
      <c r="I90" s="25">
        <f>+IF(C90=0,0,SUMIF('Color FC'!$F:$F,'Color detail'!$C90,'Color FC'!H:H))</f>
        <v>113</v>
      </c>
      <c r="J90" s="25">
        <f>+IF(E90=0,0,SUMIF('Color FC'!$F:$F,'Color detail'!$C90,'Color FC'!I:I))</f>
        <v>79</v>
      </c>
      <c r="K90" s="25">
        <f>+IF(F90=0,0,SUMIF('Color FC'!$F:$F,'Color detail'!$C90,'Color FC'!J:J))</f>
        <v>95</v>
      </c>
      <c r="M90" s="267"/>
      <c r="N90" s="267"/>
      <c r="O90" s="147">
        <f t="shared" si="24"/>
        <v>0</v>
      </c>
      <c r="Q90" s="25">
        <f>+IF(Q$3=0,0,COUNTIFS('2.Pro Plan'!$K:$K,'Color detail'!$E90,'2.Pro Plan'!$N:$N,'Color detail'!$F90,'2.Pro Plan'!$U:$U,'Color detail'!Q$3))</f>
        <v>0</v>
      </c>
      <c r="R90" s="25">
        <f>+IF(R$3=0,0,COUNTIFS('2.Pro Plan'!$K:$K,'Color detail'!$E90,'2.Pro Plan'!$N:$N,'Color detail'!$F90,'2.Pro Plan'!$U:$U,'Color detail'!R$3))</f>
        <v>3</v>
      </c>
      <c r="S90" s="25">
        <f>+IF(S$3=0,0,COUNTIFS('2.Pro Plan'!$K:$K,'Color detail'!$E90,'2.Pro Plan'!$N:$N,'Color detail'!$F90,'2.Pro Plan'!$U:$U,'Color detail'!S$3))</f>
        <v>5</v>
      </c>
      <c r="T90" s="25">
        <f>+IF(T$3=0,0,COUNTIFS('2.Pro Plan'!$K:$K,'Color detail'!$E90,'2.Pro Plan'!$N:$N,'Color detail'!$F90,'2.Pro Plan'!$U:$U,'Color detail'!T$3))</f>
        <v>7</v>
      </c>
      <c r="U90" s="25">
        <f>+IF(U$3=0,0,COUNTIFS('2.Pro Plan'!$K:$K,'Color detail'!$E90,'2.Pro Plan'!$N:$N,'Color detail'!$F90,'2.Pro Plan'!$U:$U,'Color detail'!U$3))</f>
        <v>10</v>
      </c>
      <c r="V90" s="25">
        <f>+IF(V$3=0,0,COUNTIFS('2.Pro Plan'!$K:$K,'Color detail'!$E90,'2.Pro Plan'!$N:$N,'Color detail'!$F90,'2.Pro Plan'!$U:$U,'Color detail'!V$3))</f>
        <v>7</v>
      </c>
      <c r="W90" s="25">
        <f>+IF(W$3=0,0,COUNTIFS('2.Pro Plan'!$K:$K,'Color detail'!$E90,'2.Pro Plan'!$N:$N,'Color detail'!$F90,'2.Pro Plan'!$U:$U,'Color detail'!W$3))</f>
        <v>8</v>
      </c>
      <c r="X90" s="25">
        <f>+IF(X$3=0,0,COUNTIFS('2.Pro Plan'!$K:$K,'Color detail'!$E90,'2.Pro Plan'!$N:$N,'Color detail'!$F90,'2.Pro Plan'!$U:$U,'Color detail'!X$3))</f>
        <v>4</v>
      </c>
      <c r="Y90" s="25">
        <f>+IF(Y$3=0,0,COUNTIFS('2.Pro Plan'!$K:$K,'Color detail'!$E90,'2.Pro Plan'!$N:$N,'Color detail'!$F90,'2.Pro Plan'!$U:$U,'Color detail'!Y$3))</f>
        <v>8</v>
      </c>
      <c r="Z90" s="25">
        <f>+IF(Z$3=0,0,COUNTIFS('2.Pro Plan'!$K:$K,'Color detail'!$E90,'2.Pro Plan'!$N:$N,'Color detail'!$F90,'2.Pro Plan'!$U:$U,'Color detail'!Z$3))</f>
        <v>2</v>
      </c>
      <c r="AA90" s="25">
        <f>+IF(AA$3=0,0,COUNTIFS('2.Pro Plan'!$K:$K,'Color detail'!$E90,'2.Pro Plan'!$N:$N,'Color detail'!$F90,'2.Pro Plan'!$U:$U,'Color detail'!AA$3))</f>
        <v>5</v>
      </c>
      <c r="AB90" s="25">
        <f>+IF(AB$3=0,0,COUNTIFS('2.Pro Plan'!$K:$K,'Color detail'!$E90,'2.Pro Plan'!$N:$N,'Color detail'!$F90,'2.Pro Plan'!$U:$U,'Color detail'!AB$3))</f>
        <v>7</v>
      </c>
      <c r="AC90" s="25">
        <f>+IF(AC$3=0,0,COUNTIFS('2.Pro Plan'!$K:$K,'Color detail'!$E90,'2.Pro Plan'!$N:$N,'Color detail'!$F90,'2.Pro Plan'!$U:$U,'Color detail'!AC$3))</f>
        <v>8</v>
      </c>
      <c r="AD90" s="25">
        <f>+IF(AD$3=0,0,COUNTIFS('2.Pro Plan'!$K:$K,'Color detail'!$E90,'2.Pro Plan'!$N:$N,'Color detail'!$F90,'2.Pro Plan'!$U:$U,'Color detail'!AD$3))</f>
        <v>5</v>
      </c>
      <c r="AE90" s="25">
        <f>+IF(AE$3=0,0,COUNTIFS('2.Pro Plan'!$K:$K,'Color detail'!$E90,'2.Pro Plan'!$N:$N,'Color detail'!$F90,'2.Pro Plan'!$U:$U,'Color detail'!AE$3))</f>
        <v>5</v>
      </c>
      <c r="AF90" s="25">
        <f>+IF(AF$3=0,0,COUNTIFS('2.Pro Plan'!$K:$K,'Color detail'!$E90,'2.Pro Plan'!$N:$N,'Color detail'!$F90,'2.Pro Plan'!$U:$U,'Color detail'!AF$3))</f>
        <v>4</v>
      </c>
      <c r="AG90" s="25">
        <f>+IF(AG$3=0,0,COUNTIFS('2.Pro Plan'!$K:$K,'Color detail'!$E90,'2.Pro Plan'!$N:$N,'Color detail'!$F90,'2.Pro Plan'!$U:$U,'Color detail'!AG$3))</f>
        <v>9</v>
      </c>
      <c r="AH90" s="25">
        <f>+IF(AH$3=0,0,COUNTIFS('2.Pro Plan'!$K:$K,'Color detail'!$E90,'2.Pro Plan'!$N:$N,'Color detail'!$F90,'2.Pro Plan'!$U:$U,'Color detail'!AH$3))</f>
        <v>6</v>
      </c>
      <c r="AI90" s="25">
        <f>+IF(AI$3=0,0,COUNTIFS('2.Pro Plan'!$K:$K,'Color detail'!$E90,'2.Pro Plan'!$N:$N,'Color detail'!$F90,'2.Pro Plan'!$U:$U,'Color detail'!AI$3))</f>
        <v>6</v>
      </c>
      <c r="AJ90" s="25">
        <f>+IF(AJ$3=0,0,COUNTIFS('2.Pro Plan'!$K:$K,'Color detail'!$E90,'2.Pro Plan'!$N:$N,'Color detail'!$F90,'2.Pro Plan'!$U:$U,'Color detail'!AJ$3))</f>
        <v>6</v>
      </c>
      <c r="AK90" s="25">
        <f>+IF(AK$3=0,0,COUNTIFS('2.Pro Plan'!$K:$K,'Color detail'!$E90,'2.Pro Plan'!$N:$N,'Color detail'!$F90,'2.Pro Plan'!$U:$U,'Color detail'!AK$3))</f>
        <v>7</v>
      </c>
      <c r="AL90" s="25">
        <f>+IF(AL$3=0,0,COUNTIFS('2.Pro Plan'!$K:$K,'Color detail'!$E90,'2.Pro Plan'!$N:$N,'Color detail'!$F90,'2.Pro Plan'!$U:$U,'Color detail'!AL$3))</f>
        <v>0</v>
      </c>
      <c r="AM90" s="25">
        <f>+IF(AM$3=0,0,COUNTIFS('2.Pro Plan'!$K:$K,'Color detail'!$E90,'2.Pro Plan'!$N:$N,'Color detail'!$F90,'2.Pro Plan'!$U:$U,'Color detail'!AM$3))</f>
        <v>0</v>
      </c>
      <c r="AN90" s="25">
        <f>+IF(AN$3=0,0,COUNTIFS('2.Pro Plan'!$K:$K,'Color detail'!$E90,'2.Pro Plan'!$N:$N,'Color detail'!$F90,'2.Pro Plan'!$U:$U,'Color detail'!AN$3))</f>
        <v>0</v>
      </c>
      <c r="AO90" s="25">
        <f>+IF(AO$3=0,0,COUNTIFS('2.Pro Plan'!$K:$K,'Color detail'!$E90,'2.Pro Plan'!$N:$N,'Color detail'!$F90,'2.Pro Plan'!$U:$U,'Color detail'!AO$3))</f>
        <v>0</v>
      </c>
      <c r="AP90" s="25">
        <f>+IF(AP$3=0,0,COUNTIFS('2.Pro Plan'!$K:$K,'Color detail'!$E90,'2.Pro Plan'!$N:$N,'Color detail'!$F90,'2.Pro Plan'!$U:$U,'Color detail'!AP$3))</f>
        <v>0</v>
      </c>
      <c r="AQ90" s="25">
        <f>+IF(AQ$3=0,0,COUNTIFS('2.Pro Plan'!$K:$K,'Color detail'!$E90,'2.Pro Plan'!$N:$N,'Color detail'!$F90,'2.Pro Plan'!$U:$U,'Color detail'!AQ$3))</f>
        <v>0</v>
      </c>
      <c r="AR90" s="25">
        <f>+IF(AR$3=0,0,COUNTIFS('2.Pro Plan'!$K:$K,'Color detail'!$E90,'2.Pro Plan'!$N:$N,'Color detail'!$F90,'2.Pro Plan'!$U:$U,'Color detail'!AR$3))</f>
        <v>0</v>
      </c>
      <c r="AS90" s="25">
        <f t="shared" si="27"/>
        <v>122</v>
      </c>
    </row>
    <row r="91" spans="2:45">
      <c r="B91" s="25">
        <f t="shared" ref="B91:B97" si="28">+IF(C91&lt;&gt;0,B90+1,0)</f>
        <v>85</v>
      </c>
      <c r="C91" s="25" t="str">
        <f t="shared" ref="C91:C97" si="29">+IF(E91=0,0,E91&amp;F91)</f>
        <v>CXX12</v>
      </c>
      <c r="E91" s="25" t="str">
        <v>CX</v>
      </c>
      <c r="F91" s="25" t="str">
        <v>X12</v>
      </c>
      <c r="H91" s="25">
        <f t="shared" ref="H91:H97" si="30">+AS91</f>
        <v>39</v>
      </c>
      <c r="I91" s="25">
        <f>+IF(C91=0,0,SUMIF('Color FC'!$F:$F,'Color detail'!$C91,'Color FC'!H:H))</f>
        <v>32</v>
      </c>
      <c r="J91" s="25">
        <f>+IF(E91=0,0,SUMIF('Color FC'!$F:$F,'Color detail'!$C91,'Color FC'!I:I))</f>
        <v>23</v>
      </c>
      <c r="K91" s="25">
        <f>+IF(F91=0,0,SUMIF('Color FC'!$F:$F,'Color detail'!$C91,'Color FC'!J:J))</f>
        <v>28</v>
      </c>
      <c r="M91" s="267"/>
      <c r="N91" s="267"/>
      <c r="O91" s="147">
        <f t="shared" si="24"/>
        <v>0</v>
      </c>
      <c r="Q91" s="25">
        <f>+IF(Q$3=0,0,COUNTIFS('2.Pro Plan'!$K:$K,'Color detail'!$E91,'2.Pro Plan'!$N:$N,'Color detail'!$F91,'2.Pro Plan'!$U:$U,'Color detail'!Q$3))</f>
        <v>0</v>
      </c>
      <c r="R91" s="25">
        <f>+IF(R$3=0,0,COUNTIFS('2.Pro Plan'!$K:$K,'Color detail'!$E91,'2.Pro Plan'!$N:$N,'Color detail'!$F91,'2.Pro Plan'!$U:$U,'Color detail'!R$3))</f>
        <v>2</v>
      </c>
      <c r="S91" s="25">
        <f>+IF(S$3=0,0,COUNTIFS('2.Pro Plan'!$K:$K,'Color detail'!$E91,'2.Pro Plan'!$N:$N,'Color detail'!$F91,'2.Pro Plan'!$U:$U,'Color detail'!S$3))</f>
        <v>1</v>
      </c>
      <c r="T91" s="25">
        <f>+IF(T$3=0,0,COUNTIFS('2.Pro Plan'!$K:$K,'Color detail'!$E91,'2.Pro Plan'!$N:$N,'Color detail'!$F91,'2.Pro Plan'!$U:$U,'Color detail'!T$3))</f>
        <v>1</v>
      </c>
      <c r="U91" s="25">
        <f>+IF(U$3=0,0,COUNTIFS('2.Pro Plan'!$K:$K,'Color detail'!$E91,'2.Pro Plan'!$N:$N,'Color detail'!$F91,'2.Pro Plan'!$U:$U,'Color detail'!U$3))</f>
        <v>0</v>
      </c>
      <c r="V91" s="25">
        <f>+IF(V$3=0,0,COUNTIFS('2.Pro Plan'!$K:$K,'Color detail'!$E91,'2.Pro Plan'!$N:$N,'Color detail'!$F91,'2.Pro Plan'!$U:$U,'Color detail'!V$3))</f>
        <v>4</v>
      </c>
      <c r="W91" s="25">
        <f>+IF(W$3=0,0,COUNTIFS('2.Pro Plan'!$K:$K,'Color detail'!$E91,'2.Pro Plan'!$N:$N,'Color detail'!$F91,'2.Pro Plan'!$U:$U,'Color detail'!W$3))</f>
        <v>1</v>
      </c>
      <c r="X91" s="25">
        <f>+IF(X$3=0,0,COUNTIFS('2.Pro Plan'!$K:$K,'Color detail'!$E91,'2.Pro Plan'!$N:$N,'Color detail'!$F91,'2.Pro Plan'!$U:$U,'Color detail'!X$3))</f>
        <v>3</v>
      </c>
      <c r="Y91" s="25">
        <f>+IF(Y$3=0,0,COUNTIFS('2.Pro Plan'!$K:$K,'Color detail'!$E91,'2.Pro Plan'!$N:$N,'Color detail'!$F91,'2.Pro Plan'!$U:$U,'Color detail'!Y$3))</f>
        <v>1</v>
      </c>
      <c r="Z91" s="25">
        <f>+IF(Z$3=0,0,COUNTIFS('2.Pro Plan'!$K:$K,'Color detail'!$E91,'2.Pro Plan'!$N:$N,'Color detail'!$F91,'2.Pro Plan'!$U:$U,'Color detail'!Z$3))</f>
        <v>2</v>
      </c>
      <c r="AA91" s="25">
        <f>+IF(AA$3=0,0,COUNTIFS('2.Pro Plan'!$K:$K,'Color detail'!$E91,'2.Pro Plan'!$N:$N,'Color detail'!$F91,'2.Pro Plan'!$U:$U,'Color detail'!AA$3))</f>
        <v>3</v>
      </c>
      <c r="AB91" s="25">
        <f>+IF(AB$3=0,0,COUNTIFS('2.Pro Plan'!$K:$K,'Color detail'!$E91,'2.Pro Plan'!$N:$N,'Color detail'!$F91,'2.Pro Plan'!$U:$U,'Color detail'!AB$3))</f>
        <v>2</v>
      </c>
      <c r="AC91" s="25">
        <f>+IF(AC$3=0,0,COUNTIFS('2.Pro Plan'!$K:$K,'Color detail'!$E91,'2.Pro Plan'!$N:$N,'Color detail'!$F91,'2.Pro Plan'!$U:$U,'Color detail'!AC$3))</f>
        <v>0</v>
      </c>
      <c r="AD91" s="25">
        <f>+IF(AD$3=0,0,COUNTIFS('2.Pro Plan'!$K:$K,'Color detail'!$E91,'2.Pro Plan'!$N:$N,'Color detail'!$F91,'2.Pro Plan'!$U:$U,'Color detail'!AD$3))</f>
        <v>5</v>
      </c>
      <c r="AE91" s="25">
        <f>+IF(AE$3=0,0,COUNTIFS('2.Pro Plan'!$K:$K,'Color detail'!$E91,'2.Pro Plan'!$N:$N,'Color detail'!$F91,'2.Pro Plan'!$U:$U,'Color detail'!AE$3))</f>
        <v>3</v>
      </c>
      <c r="AF91" s="25">
        <f>+IF(AF$3=0,0,COUNTIFS('2.Pro Plan'!$K:$K,'Color detail'!$E91,'2.Pro Plan'!$N:$N,'Color detail'!$F91,'2.Pro Plan'!$U:$U,'Color detail'!AF$3))</f>
        <v>3</v>
      </c>
      <c r="AG91" s="25">
        <f>+IF(AG$3=0,0,COUNTIFS('2.Pro Plan'!$K:$K,'Color detail'!$E91,'2.Pro Plan'!$N:$N,'Color detail'!$F91,'2.Pro Plan'!$U:$U,'Color detail'!AG$3))</f>
        <v>0</v>
      </c>
      <c r="AH91" s="25">
        <f>+IF(AH$3=0,0,COUNTIFS('2.Pro Plan'!$K:$K,'Color detail'!$E91,'2.Pro Plan'!$N:$N,'Color detail'!$F91,'2.Pro Plan'!$U:$U,'Color detail'!AH$3))</f>
        <v>2</v>
      </c>
      <c r="AI91" s="25">
        <f>+IF(AI$3=0,0,COUNTIFS('2.Pro Plan'!$K:$K,'Color detail'!$E91,'2.Pro Plan'!$N:$N,'Color detail'!$F91,'2.Pro Plan'!$U:$U,'Color detail'!AI$3))</f>
        <v>2</v>
      </c>
      <c r="AJ91" s="25">
        <f>+IF(AJ$3=0,0,COUNTIFS('2.Pro Plan'!$K:$K,'Color detail'!$E91,'2.Pro Plan'!$N:$N,'Color detail'!$F91,'2.Pro Plan'!$U:$U,'Color detail'!AJ$3))</f>
        <v>2</v>
      </c>
      <c r="AK91" s="25">
        <f>+IF(AK$3=0,0,COUNTIFS('2.Pro Plan'!$K:$K,'Color detail'!$E91,'2.Pro Plan'!$N:$N,'Color detail'!$F91,'2.Pro Plan'!$U:$U,'Color detail'!AK$3))</f>
        <v>2</v>
      </c>
      <c r="AL91" s="25">
        <f>+IF(AL$3=0,0,COUNTIFS('2.Pro Plan'!$K:$K,'Color detail'!$E91,'2.Pro Plan'!$N:$N,'Color detail'!$F91,'2.Pro Plan'!$U:$U,'Color detail'!AL$3))</f>
        <v>0</v>
      </c>
      <c r="AM91" s="25">
        <f>+IF(AM$3=0,0,COUNTIFS('2.Pro Plan'!$K:$K,'Color detail'!$E91,'2.Pro Plan'!$N:$N,'Color detail'!$F91,'2.Pro Plan'!$U:$U,'Color detail'!AM$3))</f>
        <v>0</v>
      </c>
      <c r="AN91" s="25">
        <f>+IF(AN$3=0,0,COUNTIFS('2.Pro Plan'!$K:$K,'Color detail'!$E91,'2.Pro Plan'!$N:$N,'Color detail'!$F91,'2.Pro Plan'!$U:$U,'Color detail'!AN$3))</f>
        <v>0</v>
      </c>
      <c r="AO91" s="25">
        <f>+IF(AO$3=0,0,COUNTIFS('2.Pro Plan'!$K:$K,'Color detail'!$E91,'2.Pro Plan'!$N:$N,'Color detail'!$F91,'2.Pro Plan'!$U:$U,'Color detail'!AO$3))</f>
        <v>0</v>
      </c>
      <c r="AP91" s="25">
        <f>+IF(AP$3=0,0,COUNTIFS('2.Pro Plan'!$K:$K,'Color detail'!$E91,'2.Pro Plan'!$N:$N,'Color detail'!$F91,'2.Pro Plan'!$U:$U,'Color detail'!AP$3))</f>
        <v>0</v>
      </c>
      <c r="AQ91" s="25">
        <f>+IF(AQ$3=0,0,COUNTIFS('2.Pro Plan'!$K:$K,'Color detail'!$E91,'2.Pro Plan'!$N:$N,'Color detail'!$F91,'2.Pro Plan'!$U:$U,'Color detail'!AQ$3))</f>
        <v>0</v>
      </c>
      <c r="AR91" s="25">
        <f>+IF(AR$3=0,0,COUNTIFS('2.Pro Plan'!$K:$K,'Color detail'!$E91,'2.Pro Plan'!$N:$N,'Color detail'!$F91,'2.Pro Plan'!$U:$U,'Color detail'!AR$3))</f>
        <v>0</v>
      </c>
      <c r="AS91" s="25">
        <f t="shared" si="27"/>
        <v>39</v>
      </c>
    </row>
    <row r="92" spans="2:45">
      <c r="B92" s="25">
        <f t="shared" si="28"/>
        <v>86</v>
      </c>
      <c r="C92" s="25" t="str">
        <f t="shared" si="29"/>
        <v>CXP20</v>
      </c>
      <c r="E92" s="25" t="str">
        <v>CX</v>
      </c>
      <c r="F92" s="25" t="str">
        <v>P20</v>
      </c>
      <c r="H92" s="25">
        <f t="shared" si="30"/>
        <v>23</v>
      </c>
      <c r="I92" s="25">
        <f>+IF(C92=0,0,SUMIF('Color FC'!$F:$F,'Color detail'!$C92,'Color FC'!H:H))</f>
        <v>28</v>
      </c>
      <c r="J92" s="25">
        <f>+IF(E92=0,0,SUMIF('Color FC'!$F:$F,'Color detail'!$C92,'Color FC'!I:I))</f>
        <v>19</v>
      </c>
      <c r="K92" s="25">
        <f>+IF(F92=0,0,SUMIF('Color FC'!$F:$F,'Color detail'!$C92,'Color FC'!J:J))</f>
        <v>24</v>
      </c>
      <c r="M92" s="267"/>
      <c r="N92" s="267"/>
      <c r="O92" s="147">
        <f t="shared" si="24"/>
        <v>0</v>
      </c>
      <c r="Q92" s="25">
        <f>+IF(Q$3=0,0,COUNTIFS('2.Pro Plan'!$K:$K,'Color detail'!$E92,'2.Pro Plan'!$N:$N,'Color detail'!$F92,'2.Pro Plan'!$U:$U,'Color detail'!Q$3))</f>
        <v>0</v>
      </c>
      <c r="R92" s="25">
        <f>+IF(R$3=0,0,COUNTIFS('2.Pro Plan'!$K:$K,'Color detail'!$E92,'2.Pro Plan'!$N:$N,'Color detail'!$F92,'2.Pro Plan'!$U:$U,'Color detail'!R$3))</f>
        <v>1</v>
      </c>
      <c r="S92" s="25">
        <f>+IF(S$3=0,0,COUNTIFS('2.Pro Plan'!$K:$K,'Color detail'!$E92,'2.Pro Plan'!$N:$N,'Color detail'!$F92,'2.Pro Plan'!$U:$U,'Color detail'!S$3))</f>
        <v>1</v>
      </c>
      <c r="T92" s="25">
        <f>+IF(T$3=0,0,COUNTIFS('2.Pro Plan'!$K:$K,'Color detail'!$E92,'2.Pro Plan'!$N:$N,'Color detail'!$F92,'2.Pro Plan'!$U:$U,'Color detail'!T$3))</f>
        <v>2</v>
      </c>
      <c r="U92" s="25">
        <f>+IF(U$3=0,0,COUNTIFS('2.Pro Plan'!$K:$K,'Color detail'!$E92,'2.Pro Plan'!$N:$N,'Color detail'!$F92,'2.Pro Plan'!$U:$U,'Color detail'!U$3))</f>
        <v>1</v>
      </c>
      <c r="V92" s="25">
        <f>+IF(V$3=0,0,COUNTIFS('2.Pro Plan'!$K:$K,'Color detail'!$E92,'2.Pro Plan'!$N:$N,'Color detail'!$F92,'2.Pro Plan'!$U:$U,'Color detail'!V$3))</f>
        <v>0</v>
      </c>
      <c r="W92" s="25">
        <f>+IF(W$3=0,0,COUNTIFS('2.Pro Plan'!$K:$K,'Color detail'!$E92,'2.Pro Plan'!$N:$N,'Color detail'!$F92,'2.Pro Plan'!$U:$U,'Color detail'!W$3))</f>
        <v>0</v>
      </c>
      <c r="X92" s="25">
        <f>+IF(X$3=0,0,COUNTIFS('2.Pro Plan'!$K:$K,'Color detail'!$E92,'2.Pro Plan'!$N:$N,'Color detail'!$F92,'2.Pro Plan'!$U:$U,'Color detail'!X$3))</f>
        <v>2</v>
      </c>
      <c r="Y92" s="25">
        <f>+IF(Y$3=0,0,COUNTIFS('2.Pro Plan'!$K:$K,'Color detail'!$E92,'2.Pro Plan'!$N:$N,'Color detail'!$F92,'2.Pro Plan'!$U:$U,'Color detail'!Y$3))</f>
        <v>1</v>
      </c>
      <c r="Z92" s="25">
        <f>+IF(Z$3=0,0,COUNTIFS('2.Pro Plan'!$K:$K,'Color detail'!$E92,'2.Pro Plan'!$N:$N,'Color detail'!$F92,'2.Pro Plan'!$U:$U,'Color detail'!Z$3))</f>
        <v>2</v>
      </c>
      <c r="AA92" s="25">
        <f>+IF(AA$3=0,0,COUNTIFS('2.Pro Plan'!$K:$K,'Color detail'!$E92,'2.Pro Plan'!$N:$N,'Color detail'!$F92,'2.Pro Plan'!$U:$U,'Color detail'!AA$3))</f>
        <v>1</v>
      </c>
      <c r="AB92" s="25">
        <f>+IF(AB$3=0,0,COUNTIFS('2.Pro Plan'!$K:$K,'Color detail'!$E92,'2.Pro Plan'!$N:$N,'Color detail'!$F92,'2.Pro Plan'!$U:$U,'Color detail'!AB$3))</f>
        <v>0</v>
      </c>
      <c r="AC92" s="25">
        <f>+IF(AC$3=0,0,COUNTIFS('2.Pro Plan'!$K:$K,'Color detail'!$E92,'2.Pro Plan'!$N:$N,'Color detail'!$F92,'2.Pro Plan'!$U:$U,'Color detail'!AC$3))</f>
        <v>0</v>
      </c>
      <c r="AD92" s="25">
        <f>+IF(AD$3=0,0,COUNTIFS('2.Pro Plan'!$K:$K,'Color detail'!$E92,'2.Pro Plan'!$N:$N,'Color detail'!$F92,'2.Pro Plan'!$U:$U,'Color detail'!AD$3))</f>
        <v>0</v>
      </c>
      <c r="AE92" s="25">
        <f>+IF(AE$3=0,0,COUNTIFS('2.Pro Plan'!$K:$K,'Color detail'!$E92,'2.Pro Plan'!$N:$N,'Color detail'!$F92,'2.Pro Plan'!$U:$U,'Color detail'!AE$3))</f>
        <v>1</v>
      </c>
      <c r="AF92" s="25">
        <f>+IF(AF$3=0,0,COUNTIFS('2.Pro Plan'!$K:$K,'Color detail'!$E92,'2.Pro Plan'!$N:$N,'Color detail'!$F92,'2.Pro Plan'!$U:$U,'Color detail'!AF$3))</f>
        <v>2</v>
      </c>
      <c r="AG92" s="25">
        <f>+IF(AG$3=0,0,COUNTIFS('2.Pro Plan'!$K:$K,'Color detail'!$E92,'2.Pro Plan'!$N:$N,'Color detail'!$F92,'2.Pro Plan'!$U:$U,'Color detail'!AG$3))</f>
        <v>2</v>
      </c>
      <c r="AH92" s="25">
        <f>+IF(AH$3=0,0,COUNTIFS('2.Pro Plan'!$K:$K,'Color detail'!$E92,'2.Pro Plan'!$N:$N,'Color detail'!$F92,'2.Pro Plan'!$U:$U,'Color detail'!AH$3))</f>
        <v>3</v>
      </c>
      <c r="AI92" s="25">
        <f>+IF(AI$3=0,0,COUNTIFS('2.Pro Plan'!$K:$K,'Color detail'!$E92,'2.Pro Plan'!$N:$N,'Color detail'!$F92,'2.Pro Plan'!$U:$U,'Color detail'!AI$3))</f>
        <v>1</v>
      </c>
      <c r="AJ92" s="25">
        <f>+IF(AJ$3=0,0,COUNTIFS('2.Pro Plan'!$K:$K,'Color detail'!$E92,'2.Pro Plan'!$N:$N,'Color detail'!$F92,'2.Pro Plan'!$U:$U,'Color detail'!AJ$3))</f>
        <v>1</v>
      </c>
      <c r="AK92" s="25">
        <f>+IF(AK$3=0,0,COUNTIFS('2.Pro Plan'!$K:$K,'Color detail'!$E92,'2.Pro Plan'!$N:$N,'Color detail'!$F92,'2.Pro Plan'!$U:$U,'Color detail'!AK$3))</f>
        <v>2</v>
      </c>
      <c r="AL92" s="25">
        <f>+IF(AL$3=0,0,COUNTIFS('2.Pro Plan'!$K:$K,'Color detail'!$E92,'2.Pro Plan'!$N:$N,'Color detail'!$F92,'2.Pro Plan'!$U:$U,'Color detail'!AL$3))</f>
        <v>0</v>
      </c>
      <c r="AM92" s="25">
        <f>+IF(AM$3=0,0,COUNTIFS('2.Pro Plan'!$K:$K,'Color detail'!$E92,'2.Pro Plan'!$N:$N,'Color detail'!$F92,'2.Pro Plan'!$U:$U,'Color detail'!AM$3))</f>
        <v>0</v>
      </c>
      <c r="AN92" s="25">
        <f>+IF(AN$3=0,0,COUNTIFS('2.Pro Plan'!$K:$K,'Color detail'!$E92,'2.Pro Plan'!$N:$N,'Color detail'!$F92,'2.Pro Plan'!$U:$U,'Color detail'!AN$3))</f>
        <v>0</v>
      </c>
      <c r="AO92" s="25">
        <f>+IF(AO$3=0,0,COUNTIFS('2.Pro Plan'!$K:$K,'Color detail'!$E92,'2.Pro Plan'!$N:$N,'Color detail'!$F92,'2.Pro Plan'!$U:$U,'Color detail'!AO$3))</f>
        <v>0</v>
      </c>
      <c r="AP92" s="25">
        <f>+IF(AP$3=0,0,COUNTIFS('2.Pro Plan'!$K:$K,'Color detail'!$E92,'2.Pro Plan'!$N:$N,'Color detail'!$F92,'2.Pro Plan'!$U:$U,'Color detail'!AP$3))</f>
        <v>0</v>
      </c>
      <c r="AQ92" s="25">
        <f>+IF(AQ$3=0,0,COUNTIFS('2.Pro Plan'!$K:$K,'Color detail'!$E92,'2.Pro Plan'!$N:$N,'Color detail'!$F92,'2.Pro Plan'!$U:$U,'Color detail'!AQ$3))</f>
        <v>0</v>
      </c>
      <c r="AR92" s="25">
        <f>+IF(AR$3=0,0,COUNTIFS('2.Pro Plan'!$K:$K,'Color detail'!$E92,'2.Pro Plan'!$N:$N,'Color detail'!$F92,'2.Pro Plan'!$U:$U,'Color detail'!AR$3))</f>
        <v>0</v>
      </c>
      <c r="AS92" s="25">
        <f t="shared" si="27"/>
        <v>23</v>
      </c>
    </row>
    <row r="93" spans="2:45">
      <c r="B93" s="25">
        <f t="shared" si="28"/>
        <v>87</v>
      </c>
      <c r="C93" s="25" t="str">
        <f t="shared" si="29"/>
        <v>LK089</v>
      </c>
      <c r="E93" s="25" t="str">
        <v>LK</v>
      </c>
      <c r="F93" s="25" t="str">
        <v>089</v>
      </c>
      <c r="H93" s="25">
        <f t="shared" si="30"/>
        <v>0</v>
      </c>
      <c r="I93" s="25">
        <f>+IF(C93=0,0,SUMIF('Color FC'!$F:$F,'Color detail'!$C93,'Color FC'!H:H))</f>
        <v>0</v>
      </c>
      <c r="J93" s="25">
        <f>+IF(E93=0,0,SUMIF('Color FC'!$F:$F,'Color detail'!$C93,'Color FC'!I:I))</f>
        <v>0</v>
      </c>
      <c r="K93" s="25">
        <f>+IF(F93=0,0,SUMIF('Color FC'!$F:$F,'Color detail'!$C93,'Color FC'!J:J))</f>
        <v>0</v>
      </c>
      <c r="M93" s="267"/>
      <c r="N93" s="267"/>
      <c r="O93" s="147">
        <f t="shared" si="24"/>
        <v>0</v>
      </c>
      <c r="Q93" s="25">
        <f>+IF(Q$3=0,0,COUNTIFS('2.Pro Plan'!$K:$K,'Color detail'!$E93,'2.Pro Plan'!$N:$N,'Color detail'!$F93,'2.Pro Plan'!$U:$U,'Color detail'!Q$3))</f>
        <v>0</v>
      </c>
      <c r="R93" s="25">
        <f>+IF(R$3=0,0,COUNTIFS('2.Pro Plan'!$K:$K,'Color detail'!$E93,'2.Pro Plan'!$N:$N,'Color detail'!$F93,'2.Pro Plan'!$U:$U,'Color detail'!R$3))</f>
        <v>0</v>
      </c>
      <c r="S93" s="25">
        <f>+IF(S$3=0,0,COUNTIFS('2.Pro Plan'!$K:$K,'Color detail'!$E93,'2.Pro Plan'!$N:$N,'Color detail'!$F93,'2.Pro Plan'!$U:$U,'Color detail'!S$3))</f>
        <v>0</v>
      </c>
      <c r="T93" s="25">
        <f>+IF(T$3=0,0,COUNTIFS('2.Pro Plan'!$K:$K,'Color detail'!$E93,'2.Pro Plan'!$N:$N,'Color detail'!$F93,'2.Pro Plan'!$U:$U,'Color detail'!T$3))</f>
        <v>0</v>
      </c>
      <c r="U93" s="25">
        <f>+IF(U$3=0,0,COUNTIFS('2.Pro Plan'!$K:$K,'Color detail'!$E93,'2.Pro Plan'!$N:$N,'Color detail'!$F93,'2.Pro Plan'!$U:$U,'Color detail'!U$3))</f>
        <v>0</v>
      </c>
      <c r="V93" s="25">
        <f>+IF(V$3=0,0,COUNTIFS('2.Pro Plan'!$K:$K,'Color detail'!$E93,'2.Pro Plan'!$N:$N,'Color detail'!$F93,'2.Pro Plan'!$U:$U,'Color detail'!V$3))</f>
        <v>0</v>
      </c>
      <c r="W93" s="25">
        <f>+IF(W$3=0,0,COUNTIFS('2.Pro Plan'!$K:$K,'Color detail'!$E93,'2.Pro Plan'!$N:$N,'Color detail'!$F93,'2.Pro Plan'!$U:$U,'Color detail'!W$3))</f>
        <v>0</v>
      </c>
      <c r="X93" s="25">
        <f>+IF(X$3=0,0,COUNTIFS('2.Pro Plan'!$K:$K,'Color detail'!$E93,'2.Pro Plan'!$N:$N,'Color detail'!$F93,'2.Pro Plan'!$U:$U,'Color detail'!X$3))</f>
        <v>0</v>
      </c>
      <c r="Y93" s="25">
        <f>+IF(Y$3=0,0,COUNTIFS('2.Pro Plan'!$K:$K,'Color detail'!$E93,'2.Pro Plan'!$N:$N,'Color detail'!$F93,'2.Pro Plan'!$U:$U,'Color detail'!Y$3))</f>
        <v>0</v>
      </c>
      <c r="Z93" s="25">
        <f>+IF(Z$3=0,0,COUNTIFS('2.Pro Plan'!$K:$K,'Color detail'!$E93,'2.Pro Plan'!$N:$N,'Color detail'!$F93,'2.Pro Plan'!$U:$U,'Color detail'!Z$3))</f>
        <v>0</v>
      </c>
      <c r="AA93" s="25">
        <f>+IF(AA$3=0,0,COUNTIFS('2.Pro Plan'!$K:$K,'Color detail'!$E93,'2.Pro Plan'!$N:$N,'Color detail'!$F93,'2.Pro Plan'!$U:$U,'Color detail'!AA$3))</f>
        <v>0</v>
      </c>
      <c r="AB93" s="25">
        <f>+IF(AB$3=0,0,COUNTIFS('2.Pro Plan'!$K:$K,'Color detail'!$E93,'2.Pro Plan'!$N:$N,'Color detail'!$F93,'2.Pro Plan'!$U:$U,'Color detail'!AB$3))</f>
        <v>0</v>
      </c>
      <c r="AC93" s="25">
        <f>+IF(AC$3=0,0,COUNTIFS('2.Pro Plan'!$K:$K,'Color detail'!$E93,'2.Pro Plan'!$N:$N,'Color detail'!$F93,'2.Pro Plan'!$U:$U,'Color detail'!AC$3))</f>
        <v>0</v>
      </c>
      <c r="AD93" s="25">
        <f>+IF(AD$3=0,0,COUNTIFS('2.Pro Plan'!$K:$K,'Color detail'!$E93,'2.Pro Plan'!$N:$N,'Color detail'!$F93,'2.Pro Plan'!$U:$U,'Color detail'!AD$3))</f>
        <v>0</v>
      </c>
      <c r="AE93" s="25">
        <f>+IF(AE$3=0,0,COUNTIFS('2.Pro Plan'!$K:$K,'Color detail'!$E93,'2.Pro Plan'!$N:$N,'Color detail'!$F93,'2.Pro Plan'!$U:$U,'Color detail'!AE$3))</f>
        <v>0</v>
      </c>
      <c r="AF93" s="25">
        <f>+IF(AF$3=0,0,COUNTIFS('2.Pro Plan'!$K:$K,'Color detail'!$E93,'2.Pro Plan'!$N:$N,'Color detail'!$F93,'2.Pro Plan'!$U:$U,'Color detail'!AF$3))</f>
        <v>0</v>
      </c>
      <c r="AG93" s="25">
        <f>+IF(AG$3=0,0,COUNTIFS('2.Pro Plan'!$K:$K,'Color detail'!$E93,'2.Pro Plan'!$N:$N,'Color detail'!$F93,'2.Pro Plan'!$U:$U,'Color detail'!AG$3))</f>
        <v>0</v>
      </c>
      <c r="AH93" s="25">
        <f>+IF(AH$3=0,0,COUNTIFS('2.Pro Plan'!$K:$K,'Color detail'!$E93,'2.Pro Plan'!$N:$N,'Color detail'!$F93,'2.Pro Plan'!$U:$U,'Color detail'!AH$3))</f>
        <v>0</v>
      </c>
      <c r="AI93" s="25">
        <f>+IF(AI$3=0,0,COUNTIFS('2.Pro Plan'!$K:$K,'Color detail'!$E93,'2.Pro Plan'!$N:$N,'Color detail'!$F93,'2.Pro Plan'!$U:$U,'Color detail'!AI$3))</f>
        <v>0</v>
      </c>
      <c r="AJ93" s="25">
        <f>+IF(AJ$3=0,0,COUNTIFS('2.Pro Plan'!$K:$K,'Color detail'!$E93,'2.Pro Plan'!$N:$N,'Color detail'!$F93,'2.Pro Plan'!$U:$U,'Color detail'!AJ$3))</f>
        <v>0</v>
      </c>
      <c r="AK93" s="25">
        <f>+IF(AK$3=0,0,COUNTIFS('2.Pro Plan'!$K:$K,'Color detail'!$E93,'2.Pro Plan'!$N:$N,'Color detail'!$F93,'2.Pro Plan'!$U:$U,'Color detail'!AK$3))</f>
        <v>0</v>
      </c>
      <c r="AL93" s="25">
        <f>+IF(AL$3=0,0,COUNTIFS('2.Pro Plan'!$K:$K,'Color detail'!$E93,'2.Pro Plan'!$N:$N,'Color detail'!$F93,'2.Pro Plan'!$U:$U,'Color detail'!AL$3))</f>
        <v>0</v>
      </c>
      <c r="AM93" s="25">
        <f>+IF(AM$3=0,0,COUNTIFS('2.Pro Plan'!$K:$K,'Color detail'!$E93,'2.Pro Plan'!$N:$N,'Color detail'!$F93,'2.Pro Plan'!$U:$U,'Color detail'!AM$3))</f>
        <v>0</v>
      </c>
      <c r="AN93" s="25">
        <f>+IF(AN$3=0,0,COUNTIFS('2.Pro Plan'!$K:$K,'Color detail'!$E93,'2.Pro Plan'!$N:$N,'Color detail'!$F93,'2.Pro Plan'!$U:$U,'Color detail'!AN$3))</f>
        <v>0</v>
      </c>
      <c r="AO93" s="25">
        <f>+IF(AO$3=0,0,COUNTIFS('2.Pro Plan'!$K:$K,'Color detail'!$E93,'2.Pro Plan'!$N:$N,'Color detail'!$F93,'2.Pro Plan'!$U:$U,'Color detail'!AO$3))</f>
        <v>0</v>
      </c>
      <c r="AP93" s="25">
        <f>+IF(AP$3=0,0,COUNTIFS('2.Pro Plan'!$K:$K,'Color detail'!$E93,'2.Pro Plan'!$N:$N,'Color detail'!$F93,'2.Pro Plan'!$U:$U,'Color detail'!AP$3))</f>
        <v>0</v>
      </c>
      <c r="AQ93" s="25">
        <f>+IF(AQ$3=0,0,COUNTIFS('2.Pro Plan'!$K:$K,'Color detail'!$E93,'2.Pro Plan'!$N:$N,'Color detail'!$F93,'2.Pro Plan'!$U:$U,'Color detail'!AQ$3))</f>
        <v>0</v>
      </c>
      <c r="AR93" s="25">
        <f>+IF(AR$3=0,0,COUNTIFS('2.Pro Plan'!$K:$K,'Color detail'!$E93,'2.Pro Plan'!$N:$N,'Color detail'!$F93,'2.Pro Plan'!$U:$U,'Color detail'!AR$3))</f>
        <v>0</v>
      </c>
      <c r="AS93" s="25">
        <f t="shared" si="27"/>
        <v>0</v>
      </c>
    </row>
    <row r="94" spans="2:45">
      <c r="B94" s="25">
        <f t="shared" si="28"/>
        <v>88</v>
      </c>
      <c r="C94" s="25" t="str">
        <f t="shared" si="29"/>
        <v>LK1D6</v>
      </c>
      <c r="E94" s="25" t="str">
        <v>LK</v>
      </c>
      <c r="F94" s="25" t="str">
        <v>1D6</v>
      </c>
      <c r="H94" s="25">
        <f t="shared" si="30"/>
        <v>0</v>
      </c>
      <c r="I94" s="25">
        <f>+IF(C94=0,0,SUMIF('Color FC'!$F:$F,'Color detail'!$C94,'Color FC'!H:H))</f>
        <v>0</v>
      </c>
      <c r="J94" s="25">
        <f>+IF(E94=0,0,SUMIF('Color FC'!$F:$F,'Color detail'!$C94,'Color FC'!I:I))</f>
        <v>0</v>
      </c>
      <c r="K94" s="25">
        <f>+IF(F94=0,0,SUMIF('Color FC'!$F:$F,'Color detail'!$C94,'Color FC'!J:J))</f>
        <v>0</v>
      </c>
      <c r="M94" s="267"/>
      <c r="N94" s="267"/>
      <c r="O94" s="147">
        <f t="shared" si="24"/>
        <v>0</v>
      </c>
      <c r="Q94" s="25">
        <f>+IF(Q$3=0,0,COUNTIFS('2.Pro Plan'!$K:$K,'Color detail'!$E94,'2.Pro Plan'!$N:$N,'Color detail'!$F94,'2.Pro Plan'!$U:$U,'Color detail'!Q$3))</f>
        <v>0</v>
      </c>
      <c r="R94" s="25">
        <f>+IF(R$3=0,0,COUNTIFS('2.Pro Plan'!$K:$K,'Color detail'!$E94,'2.Pro Plan'!$N:$N,'Color detail'!$F94,'2.Pro Plan'!$U:$U,'Color detail'!R$3))</f>
        <v>0</v>
      </c>
      <c r="S94" s="25">
        <f>+IF(S$3=0,0,COUNTIFS('2.Pro Plan'!$K:$K,'Color detail'!$E94,'2.Pro Plan'!$N:$N,'Color detail'!$F94,'2.Pro Plan'!$U:$U,'Color detail'!S$3))</f>
        <v>0</v>
      </c>
      <c r="T94" s="25">
        <f>+IF(T$3=0,0,COUNTIFS('2.Pro Plan'!$K:$K,'Color detail'!$E94,'2.Pro Plan'!$N:$N,'Color detail'!$F94,'2.Pro Plan'!$U:$U,'Color detail'!T$3))</f>
        <v>0</v>
      </c>
      <c r="U94" s="25">
        <f>+IF(U$3=0,0,COUNTIFS('2.Pro Plan'!$K:$K,'Color detail'!$E94,'2.Pro Plan'!$N:$N,'Color detail'!$F94,'2.Pro Plan'!$U:$U,'Color detail'!U$3))</f>
        <v>0</v>
      </c>
      <c r="V94" s="25">
        <f>+IF(V$3=0,0,COUNTIFS('2.Pro Plan'!$K:$K,'Color detail'!$E94,'2.Pro Plan'!$N:$N,'Color detail'!$F94,'2.Pro Plan'!$U:$U,'Color detail'!V$3))</f>
        <v>0</v>
      </c>
      <c r="W94" s="25">
        <f>+IF(W$3=0,0,COUNTIFS('2.Pro Plan'!$K:$K,'Color detail'!$E94,'2.Pro Plan'!$N:$N,'Color detail'!$F94,'2.Pro Plan'!$U:$U,'Color detail'!W$3))</f>
        <v>0</v>
      </c>
      <c r="X94" s="25">
        <f>+IF(X$3=0,0,COUNTIFS('2.Pro Plan'!$K:$K,'Color detail'!$E94,'2.Pro Plan'!$N:$N,'Color detail'!$F94,'2.Pro Plan'!$U:$U,'Color detail'!X$3))</f>
        <v>0</v>
      </c>
      <c r="Y94" s="25">
        <f>+IF(Y$3=0,0,COUNTIFS('2.Pro Plan'!$K:$K,'Color detail'!$E94,'2.Pro Plan'!$N:$N,'Color detail'!$F94,'2.Pro Plan'!$U:$U,'Color detail'!Y$3))</f>
        <v>0</v>
      </c>
      <c r="Z94" s="25">
        <f>+IF(Z$3=0,0,COUNTIFS('2.Pro Plan'!$K:$K,'Color detail'!$E94,'2.Pro Plan'!$N:$N,'Color detail'!$F94,'2.Pro Plan'!$U:$U,'Color detail'!Z$3))</f>
        <v>0</v>
      </c>
      <c r="AA94" s="25">
        <f>+IF(AA$3=0,0,COUNTIFS('2.Pro Plan'!$K:$K,'Color detail'!$E94,'2.Pro Plan'!$N:$N,'Color detail'!$F94,'2.Pro Plan'!$U:$U,'Color detail'!AA$3))</f>
        <v>0</v>
      </c>
      <c r="AB94" s="25">
        <f>+IF(AB$3=0,0,COUNTIFS('2.Pro Plan'!$K:$K,'Color detail'!$E94,'2.Pro Plan'!$N:$N,'Color detail'!$F94,'2.Pro Plan'!$U:$U,'Color detail'!AB$3))</f>
        <v>0</v>
      </c>
      <c r="AC94" s="25">
        <f>+IF(AC$3=0,0,COUNTIFS('2.Pro Plan'!$K:$K,'Color detail'!$E94,'2.Pro Plan'!$N:$N,'Color detail'!$F94,'2.Pro Plan'!$U:$U,'Color detail'!AC$3))</f>
        <v>0</v>
      </c>
      <c r="AD94" s="25">
        <f>+IF(AD$3=0,0,COUNTIFS('2.Pro Plan'!$K:$K,'Color detail'!$E94,'2.Pro Plan'!$N:$N,'Color detail'!$F94,'2.Pro Plan'!$U:$U,'Color detail'!AD$3))</f>
        <v>0</v>
      </c>
      <c r="AE94" s="25">
        <f>+IF(AE$3=0,0,COUNTIFS('2.Pro Plan'!$K:$K,'Color detail'!$E94,'2.Pro Plan'!$N:$N,'Color detail'!$F94,'2.Pro Plan'!$U:$U,'Color detail'!AE$3))</f>
        <v>0</v>
      </c>
      <c r="AF94" s="25">
        <f>+IF(AF$3=0,0,COUNTIFS('2.Pro Plan'!$K:$K,'Color detail'!$E94,'2.Pro Plan'!$N:$N,'Color detail'!$F94,'2.Pro Plan'!$U:$U,'Color detail'!AF$3))</f>
        <v>0</v>
      </c>
      <c r="AG94" s="25">
        <f>+IF(AG$3=0,0,COUNTIFS('2.Pro Plan'!$K:$K,'Color detail'!$E94,'2.Pro Plan'!$N:$N,'Color detail'!$F94,'2.Pro Plan'!$U:$U,'Color detail'!AG$3))</f>
        <v>0</v>
      </c>
      <c r="AH94" s="25">
        <f>+IF(AH$3=0,0,COUNTIFS('2.Pro Plan'!$K:$K,'Color detail'!$E94,'2.Pro Plan'!$N:$N,'Color detail'!$F94,'2.Pro Plan'!$U:$U,'Color detail'!AH$3))</f>
        <v>0</v>
      </c>
      <c r="AI94" s="25">
        <f>+IF(AI$3=0,0,COUNTIFS('2.Pro Plan'!$K:$K,'Color detail'!$E94,'2.Pro Plan'!$N:$N,'Color detail'!$F94,'2.Pro Plan'!$U:$U,'Color detail'!AI$3))</f>
        <v>0</v>
      </c>
      <c r="AJ94" s="25">
        <f>+IF(AJ$3=0,0,COUNTIFS('2.Pro Plan'!$K:$K,'Color detail'!$E94,'2.Pro Plan'!$N:$N,'Color detail'!$F94,'2.Pro Plan'!$U:$U,'Color detail'!AJ$3))</f>
        <v>0</v>
      </c>
      <c r="AK94" s="25">
        <f>+IF(AK$3=0,0,COUNTIFS('2.Pro Plan'!$K:$K,'Color detail'!$E94,'2.Pro Plan'!$N:$N,'Color detail'!$F94,'2.Pro Plan'!$U:$U,'Color detail'!AK$3))</f>
        <v>0</v>
      </c>
      <c r="AL94" s="25">
        <f>+IF(AL$3=0,0,COUNTIFS('2.Pro Plan'!$K:$K,'Color detail'!$E94,'2.Pro Plan'!$N:$N,'Color detail'!$F94,'2.Pro Plan'!$U:$U,'Color detail'!AL$3))</f>
        <v>0</v>
      </c>
      <c r="AM94" s="25">
        <f>+IF(AM$3=0,0,COUNTIFS('2.Pro Plan'!$K:$K,'Color detail'!$E94,'2.Pro Plan'!$N:$N,'Color detail'!$F94,'2.Pro Plan'!$U:$U,'Color detail'!AM$3))</f>
        <v>0</v>
      </c>
      <c r="AN94" s="25">
        <f>+IF(AN$3=0,0,COUNTIFS('2.Pro Plan'!$K:$K,'Color detail'!$E94,'2.Pro Plan'!$N:$N,'Color detail'!$F94,'2.Pro Plan'!$U:$U,'Color detail'!AN$3))</f>
        <v>0</v>
      </c>
      <c r="AO94" s="25">
        <f>+IF(AO$3=0,0,COUNTIFS('2.Pro Plan'!$K:$K,'Color detail'!$E94,'2.Pro Plan'!$N:$N,'Color detail'!$F94,'2.Pro Plan'!$U:$U,'Color detail'!AO$3))</f>
        <v>0</v>
      </c>
      <c r="AP94" s="25">
        <f>+IF(AP$3=0,0,COUNTIFS('2.Pro Plan'!$K:$K,'Color detail'!$E94,'2.Pro Plan'!$N:$N,'Color detail'!$F94,'2.Pro Plan'!$U:$U,'Color detail'!AP$3))</f>
        <v>0</v>
      </c>
      <c r="AQ94" s="25">
        <f>+IF(AQ$3=0,0,COUNTIFS('2.Pro Plan'!$K:$K,'Color detail'!$E94,'2.Pro Plan'!$N:$N,'Color detail'!$F94,'2.Pro Plan'!$U:$U,'Color detail'!AQ$3))</f>
        <v>0</v>
      </c>
      <c r="AR94" s="25">
        <f>+IF(AR$3=0,0,COUNTIFS('2.Pro Plan'!$K:$K,'Color detail'!$E94,'2.Pro Plan'!$N:$N,'Color detail'!$F94,'2.Pro Plan'!$U:$U,'Color detail'!AR$3))</f>
        <v>0</v>
      </c>
      <c r="AS94" s="25">
        <f t="shared" si="27"/>
        <v>0</v>
      </c>
    </row>
    <row r="95" spans="2:45">
      <c r="B95" s="25">
        <f t="shared" si="28"/>
        <v>89</v>
      </c>
      <c r="C95" s="25" t="str">
        <f t="shared" si="29"/>
        <v>LK218</v>
      </c>
      <c r="E95" s="25" t="str">
        <v>LK</v>
      </c>
      <c r="F95" s="25" t="str">
        <v>218</v>
      </c>
      <c r="H95" s="25">
        <f t="shared" si="30"/>
        <v>0</v>
      </c>
      <c r="I95" s="25">
        <f>+IF(C95=0,0,SUMIF('Color FC'!$F:$F,'Color detail'!$C95,'Color FC'!H:H))</f>
        <v>0</v>
      </c>
      <c r="J95" s="25">
        <f>+IF(E95=0,0,SUMIF('Color FC'!$F:$F,'Color detail'!$C95,'Color FC'!I:I))</f>
        <v>0</v>
      </c>
      <c r="K95" s="25">
        <f>+IF(F95=0,0,SUMIF('Color FC'!$F:$F,'Color detail'!$C95,'Color FC'!J:J))</f>
        <v>0</v>
      </c>
      <c r="M95" s="267"/>
      <c r="N95" s="267"/>
      <c r="O95" s="147">
        <f t="shared" si="24"/>
        <v>0</v>
      </c>
      <c r="Q95" s="25">
        <f>+IF(Q$3=0,0,COUNTIFS('2.Pro Plan'!$K:$K,'Color detail'!$E95,'2.Pro Plan'!$N:$N,'Color detail'!$F95,'2.Pro Plan'!$U:$U,'Color detail'!Q$3))</f>
        <v>0</v>
      </c>
      <c r="R95" s="25">
        <f>+IF(R$3=0,0,COUNTIFS('2.Pro Plan'!$K:$K,'Color detail'!$E95,'2.Pro Plan'!$N:$N,'Color detail'!$F95,'2.Pro Plan'!$U:$U,'Color detail'!R$3))</f>
        <v>0</v>
      </c>
      <c r="S95" s="25">
        <f>+IF(S$3=0,0,COUNTIFS('2.Pro Plan'!$K:$K,'Color detail'!$E95,'2.Pro Plan'!$N:$N,'Color detail'!$F95,'2.Pro Plan'!$U:$U,'Color detail'!S$3))</f>
        <v>0</v>
      </c>
      <c r="T95" s="25">
        <f>+IF(T$3=0,0,COUNTIFS('2.Pro Plan'!$K:$K,'Color detail'!$E95,'2.Pro Plan'!$N:$N,'Color detail'!$F95,'2.Pro Plan'!$U:$U,'Color detail'!T$3))</f>
        <v>0</v>
      </c>
      <c r="U95" s="25">
        <f>+IF(U$3=0,0,COUNTIFS('2.Pro Plan'!$K:$K,'Color detail'!$E95,'2.Pro Plan'!$N:$N,'Color detail'!$F95,'2.Pro Plan'!$U:$U,'Color detail'!U$3))</f>
        <v>0</v>
      </c>
      <c r="V95" s="25">
        <f>+IF(V$3=0,0,COUNTIFS('2.Pro Plan'!$K:$K,'Color detail'!$E95,'2.Pro Plan'!$N:$N,'Color detail'!$F95,'2.Pro Plan'!$U:$U,'Color detail'!V$3))</f>
        <v>0</v>
      </c>
      <c r="W95" s="25">
        <f>+IF(W$3=0,0,COUNTIFS('2.Pro Plan'!$K:$K,'Color detail'!$E95,'2.Pro Plan'!$N:$N,'Color detail'!$F95,'2.Pro Plan'!$U:$U,'Color detail'!W$3))</f>
        <v>0</v>
      </c>
      <c r="X95" s="25">
        <f>+IF(X$3=0,0,COUNTIFS('2.Pro Plan'!$K:$K,'Color detail'!$E95,'2.Pro Plan'!$N:$N,'Color detail'!$F95,'2.Pro Plan'!$U:$U,'Color detail'!X$3))</f>
        <v>0</v>
      </c>
      <c r="Y95" s="25">
        <f>+IF(Y$3=0,0,COUNTIFS('2.Pro Plan'!$K:$K,'Color detail'!$E95,'2.Pro Plan'!$N:$N,'Color detail'!$F95,'2.Pro Plan'!$U:$U,'Color detail'!Y$3))</f>
        <v>0</v>
      </c>
      <c r="Z95" s="25">
        <f>+IF(Z$3=0,0,COUNTIFS('2.Pro Plan'!$K:$K,'Color detail'!$E95,'2.Pro Plan'!$N:$N,'Color detail'!$F95,'2.Pro Plan'!$U:$U,'Color detail'!Z$3))</f>
        <v>0</v>
      </c>
      <c r="AA95" s="25">
        <f>+IF(AA$3=0,0,COUNTIFS('2.Pro Plan'!$K:$K,'Color detail'!$E95,'2.Pro Plan'!$N:$N,'Color detail'!$F95,'2.Pro Plan'!$U:$U,'Color detail'!AA$3))</f>
        <v>0</v>
      </c>
      <c r="AB95" s="25">
        <f>+IF(AB$3=0,0,COUNTIFS('2.Pro Plan'!$K:$K,'Color detail'!$E95,'2.Pro Plan'!$N:$N,'Color detail'!$F95,'2.Pro Plan'!$U:$U,'Color detail'!AB$3))</f>
        <v>0</v>
      </c>
      <c r="AC95" s="25">
        <f>+IF(AC$3=0,0,COUNTIFS('2.Pro Plan'!$K:$K,'Color detail'!$E95,'2.Pro Plan'!$N:$N,'Color detail'!$F95,'2.Pro Plan'!$U:$U,'Color detail'!AC$3))</f>
        <v>0</v>
      </c>
      <c r="AD95" s="25">
        <f>+IF(AD$3=0,0,COUNTIFS('2.Pro Plan'!$K:$K,'Color detail'!$E95,'2.Pro Plan'!$N:$N,'Color detail'!$F95,'2.Pro Plan'!$U:$U,'Color detail'!AD$3))</f>
        <v>0</v>
      </c>
      <c r="AE95" s="25">
        <f>+IF(AE$3=0,0,COUNTIFS('2.Pro Plan'!$K:$K,'Color detail'!$E95,'2.Pro Plan'!$N:$N,'Color detail'!$F95,'2.Pro Plan'!$U:$U,'Color detail'!AE$3))</f>
        <v>0</v>
      </c>
      <c r="AF95" s="25">
        <f>+IF(AF$3=0,0,COUNTIFS('2.Pro Plan'!$K:$K,'Color detail'!$E95,'2.Pro Plan'!$N:$N,'Color detail'!$F95,'2.Pro Plan'!$U:$U,'Color detail'!AF$3))</f>
        <v>0</v>
      </c>
      <c r="AG95" s="25">
        <f>+IF(AG$3=0,0,COUNTIFS('2.Pro Plan'!$K:$K,'Color detail'!$E95,'2.Pro Plan'!$N:$N,'Color detail'!$F95,'2.Pro Plan'!$U:$U,'Color detail'!AG$3))</f>
        <v>0</v>
      </c>
      <c r="AH95" s="25">
        <f>+IF(AH$3=0,0,COUNTIFS('2.Pro Plan'!$K:$K,'Color detail'!$E95,'2.Pro Plan'!$N:$N,'Color detail'!$F95,'2.Pro Plan'!$U:$U,'Color detail'!AH$3))</f>
        <v>0</v>
      </c>
      <c r="AI95" s="25">
        <f>+IF(AI$3=0,0,COUNTIFS('2.Pro Plan'!$K:$K,'Color detail'!$E95,'2.Pro Plan'!$N:$N,'Color detail'!$F95,'2.Pro Plan'!$U:$U,'Color detail'!AI$3))</f>
        <v>0</v>
      </c>
      <c r="AJ95" s="25">
        <f>+IF(AJ$3=0,0,COUNTIFS('2.Pro Plan'!$K:$K,'Color detail'!$E95,'2.Pro Plan'!$N:$N,'Color detail'!$F95,'2.Pro Plan'!$U:$U,'Color detail'!AJ$3))</f>
        <v>0</v>
      </c>
      <c r="AK95" s="25">
        <f>+IF(AK$3=0,0,COUNTIFS('2.Pro Plan'!$K:$K,'Color detail'!$E95,'2.Pro Plan'!$N:$N,'Color detail'!$F95,'2.Pro Plan'!$U:$U,'Color detail'!AK$3))</f>
        <v>0</v>
      </c>
      <c r="AL95" s="25">
        <f>+IF(AL$3=0,0,COUNTIFS('2.Pro Plan'!$K:$K,'Color detail'!$E95,'2.Pro Plan'!$N:$N,'Color detail'!$F95,'2.Pro Plan'!$U:$U,'Color detail'!AL$3))</f>
        <v>0</v>
      </c>
      <c r="AM95" s="25">
        <f>+IF(AM$3=0,0,COUNTIFS('2.Pro Plan'!$K:$K,'Color detail'!$E95,'2.Pro Plan'!$N:$N,'Color detail'!$F95,'2.Pro Plan'!$U:$U,'Color detail'!AM$3))</f>
        <v>0</v>
      </c>
      <c r="AN95" s="25">
        <f>+IF(AN$3=0,0,COUNTIFS('2.Pro Plan'!$K:$K,'Color detail'!$E95,'2.Pro Plan'!$N:$N,'Color detail'!$F95,'2.Pro Plan'!$U:$U,'Color detail'!AN$3))</f>
        <v>0</v>
      </c>
      <c r="AO95" s="25">
        <f>+IF(AO$3=0,0,COUNTIFS('2.Pro Plan'!$K:$K,'Color detail'!$E95,'2.Pro Plan'!$N:$N,'Color detail'!$F95,'2.Pro Plan'!$U:$U,'Color detail'!AO$3))</f>
        <v>0</v>
      </c>
      <c r="AP95" s="25">
        <f>+IF(AP$3=0,0,COUNTIFS('2.Pro Plan'!$K:$K,'Color detail'!$E95,'2.Pro Plan'!$N:$N,'Color detail'!$F95,'2.Pro Plan'!$U:$U,'Color detail'!AP$3))</f>
        <v>0</v>
      </c>
      <c r="AQ95" s="25">
        <f>+IF(AQ$3=0,0,COUNTIFS('2.Pro Plan'!$K:$K,'Color detail'!$E95,'2.Pro Plan'!$N:$N,'Color detail'!$F95,'2.Pro Plan'!$U:$U,'Color detail'!AQ$3))</f>
        <v>0</v>
      </c>
      <c r="AR95" s="25">
        <f>+IF(AR$3=0,0,COUNTIFS('2.Pro Plan'!$K:$K,'Color detail'!$E95,'2.Pro Plan'!$N:$N,'Color detail'!$F95,'2.Pro Plan'!$U:$U,'Color detail'!AR$3))</f>
        <v>0</v>
      </c>
      <c r="AS95" s="25">
        <f t="shared" si="27"/>
        <v>0</v>
      </c>
    </row>
    <row r="96" spans="2:45">
      <c r="B96" s="25">
        <f t="shared" si="28"/>
        <v>90</v>
      </c>
      <c r="C96" s="25" t="str">
        <f t="shared" si="29"/>
        <v>LK4V8</v>
      </c>
      <c r="E96" s="25" t="str">
        <v>LK</v>
      </c>
      <c r="F96" s="25" t="str">
        <v>4V8</v>
      </c>
      <c r="H96" s="25">
        <f t="shared" si="30"/>
        <v>0</v>
      </c>
      <c r="I96" s="25">
        <f>+IF(C96=0,0,SUMIF('Color FC'!$F:$F,'Color detail'!$C96,'Color FC'!H:H))</f>
        <v>0</v>
      </c>
      <c r="J96" s="25">
        <f>+IF(E96=0,0,SUMIF('Color FC'!$F:$F,'Color detail'!$C96,'Color FC'!I:I))</f>
        <v>0</v>
      </c>
      <c r="K96" s="25">
        <f>+IF(F96=0,0,SUMIF('Color FC'!$F:$F,'Color detail'!$C96,'Color FC'!J:J))</f>
        <v>0</v>
      </c>
      <c r="M96" s="267"/>
      <c r="N96" s="267"/>
      <c r="O96" s="147">
        <f t="shared" si="24"/>
        <v>0</v>
      </c>
      <c r="Q96" s="25">
        <f>+IF(Q$3=0,0,COUNTIFS('2.Pro Plan'!$K:$K,'Color detail'!$E96,'2.Pro Plan'!$N:$N,'Color detail'!$F96,'2.Pro Plan'!$U:$U,'Color detail'!Q$3))</f>
        <v>0</v>
      </c>
      <c r="R96" s="25">
        <f>+IF(R$3=0,0,COUNTIFS('2.Pro Plan'!$K:$K,'Color detail'!$E96,'2.Pro Plan'!$N:$N,'Color detail'!$F96,'2.Pro Plan'!$U:$U,'Color detail'!R$3))</f>
        <v>0</v>
      </c>
      <c r="S96" s="25">
        <f>+IF(S$3=0,0,COUNTIFS('2.Pro Plan'!$K:$K,'Color detail'!$E96,'2.Pro Plan'!$N:$N,'Color detail'!$F96,'2.Pro Plan'!$U:$U,'Color detail'!S$3))</f>
        <v>0</v>
      </c>
      <c r="T96" s="25">
        <f>+IF(T$3=0,0,COUNTIFS('2.Pro Plan'!$K:$K,'Color detail'!$E96,'2.Pro Plan'!$N:$N,'Color detail'!$F96,'2.Pro Plan'!$U:$U,'Color detail'!T$3))</f>
        <v>0</v>
      </c>
      <c r="U96" s="25">
        <f>+IF(U$3=0,0,COUNTIFS('2.Pro Plan'!$K:$K,'Color detail'!$E96,'2.Pro Plan'!$N:$N,'Color detail'!$F96,'2.Pro Plan'!$U:$U,'Color detail'!U$3))</f>
        <v>0</v>
      </c>
      <c r="V96" s="25">
        <f>+IF(V$3=0,0,COUNTIFS('2.Pro Plan'!$K:$K,'Color detail'!$E96,'2.Pro Plan'!$N:$N,'Color detail'!$F96,'2.Pro Plan'!$U:$U,'Color detail'!V$3))</f>
        <v>0</v>
      </c>
      <c r="W96" s="25">
        <f>+IF(W$3=0,0,COUNTIFS('2.Pro Plan'!$K:$K,'Color detail'!$E96,'2.Pro Plan'!$N:$N,'Color detail'!$F96,'2.Pro Plan'!$U:$U,'Color detail'!W$3))</f>
        <v>0</v>
      </c>
      <c r="X96" s="25">
        <f>+IF(X$3=0,0,COUNTIFS('2.Pro Plan'!$K:$K,'Color detail'!$E96,'2.Pro Plan'!$N:$N,'Color detail'!$F96,'2.Pro Plan'!$U:$U,'Color detail'!X$3))</f>
        <v>0</v>
      </c>
      <c r="Y96" s="25">
        <f>+IF(Y$3=0,0,COUNTIFS('2.Pro Plan'!$K:$K,'Color detail'!$E96,'2.Pro Plan'!$N:$N,'Color detail'!$F96,'2.Pro Plan'!$U:$U,'Color detail'!Y$3))</f>
        <v>0</v>
      </c>
      <c r="Z96" s="25">
        <f>+IF(Z$3=0,0,COUNTIFS('2.Pro Plan'!$K:$K,'Color detail'!$E96,'2.Pro Plan'!$N:$N,'Color detail'!$F96,'2.Pro Plan'!$U:$U,'Color detail'!Z$3))</f>
        <v>0</v>
      </c>
      <c r="AA96" s="25">
        <f>+IF(AA$3=0,0,COUNTIFS('2.Pro Plan'!$K:$K,'Color detail'!$E96,'2.Pro Plan'!$N:$N,'Color detail'!$F96,'2.Pro Plan'!$U:$U,'Color detail'!AA$3))</f>
        <v>0</v>
      </c>
      <c r="AB96" s="25">
        <f>+IF(AB$3=0,0,COUNTIFS('2.Pro Plan'!$K:$K,'Color detail'!$E96,'2.Pro Plan'!$N:$N,'Color detail'!$F96,'2.Pro Plan'!$U:$U,'Color detail'!AB$3))</f>
        <v>0</v>
      </c>
      <c r="AC96" s="25">
        <f>+IF(AC$3=0,0,COUNTIFS('2.Pro Plan'!$K:$K,'Color detail'!$E96,'2.Pro Plan'!$N:$N,'Color detail'!$F96,'2.Pro Plan'!$U:$U,'Color detail'!AC$3))</f>
        <v>0</v>
      </c>
      <c r="AD96" s="25">
        <f>+IF(AD$3=0,0,COUNTIFS('2.Pro Plan'!$K:$K,'Color detail'!$E96,'2.Pro Plan'!$N:$N,'Color detail'!$F96,'2.Pro Plan'!$U:$U,'Color detail'!AD$3))</f>
        <v>0</v>
      </c>
      <c r="AE96" s="25">
        <f>+IF(AE$3=0,0,COUNTIFS('2.Pro Plan'!$K:$K,'Color detail'!$E96,'2.Pro Plan'!$N:$N,'Color detail'!$F96,'2.Pro Plan'!$U:$U,'Color detail'!AE$3))</f>
        <v>0</v>
      </c>
      <c r="AF96" s="25">
        <f>+IF(AF$3=0,0,COUNTIFS('2.Pro Plan'!$K:$K,'Color detail'!$E96,'2.Pro Plan'!$N:$N,'Color detail'!$F96,'2.Pro Plan'!$U:$U,'Color detail'!AF$3))</f>
        <v>0</v>
      </c>
      <c r="AG96" s="25">
        <f>+IF(AG$3=0,0,COUNTIFS('2.Pro Plan'!$K:$K,'Color detail'!$E96,'2.Pro Plan'!$N:$N,'Color detail'!$F96,'2.Pro Plan'!$U:$U,'Color detail'!AG$3))</f>
        <v>0</v>
      </c>
      <c r="AH96" s="25">
        <f>+IF(AH$3=0,0,COUNTIFS('2.Pro Plan'!$K:$K,'Color detail'!$E96,'2.Pro Plan'!$N:$N,'Color detail'!$F96,'2.Pro Plan'!$U:$U,'Color detail'!AH$3))</f>
        <v>0</v>
      </c>
      <c r="AI96" s="25">
        <f>+IF(AI$3=0,0,COUNTIFS('2.Pro Plan'!$K:$K,'Color detail'!$E96,'2.Pro Plan'!$N:$N,'Color detail'!$F96,'2.Pro Plan'!$U:$U,'Color detail'!AI$3))</f>
        <v>0</v>
      </c>
      <c r="AJ96" s="25">
        <f>+IF(AJ$3=0,0,COUNTIFS('2.Pro Plan'!$K:$K,'Color detail'!$E96,'2.Pro Plan'!$N:$N,'Color detail'!$F96,'2.Pro Plan'!$U:$U,'Color detail'!AJ$3))</f>
        <v>0</v>
      </c>
      <c r="AK96" s="25">
        <f>+IF(AK$3=0,0,COUNTIFS('2.Pro Plan'!$K:$K,'Color detail'!$E96,'2.Pro Plan'!$N:$N,'Color detail'!$F96,'2.Pro Plan'!$U:$U,'Color detail'!AK$3))</f>
        <v>0</v>
      </c>
      <c r="AL96" s="25">
        <f>+IF(AL$3=0,0,COUNTIFS('2.Pro Plan'!$K:$K,'Color detail'!$E96,'2.Pro Plan'!$N:$N,'Color detail'!$F96,'2.Pro Plan'!$U:$U,'Color detail'!AL$3))</f>
        <v>0</v>
      </c>
      <c r="AM96" s="25">
        <f>+IF(AM$3=0,0,COUNTIFS('2.Pro Plan'!$K:$K,'Color detail'!$E96,'2.Pro Plan'!$N:$N,'Color detail'!$F96,'2.Pro Plan'!$U:$U,'Color detail'!AM$3))</f>
        <v>0</v>
      </c>
      <c r="AN96" s="25">
        <f>+IF(AN$3=0,0,COUNTIFS('2.Pro Plan'!$K:$K,'Color detail'!$E96,'2.Pro Plan'!$N:$N,'Color detail'!$F96,'2.Pro Plan'!$U:$U,'Color detail'!AN$3))</f>
        <v>0</v>
      </c>
      <c r="AO96" s="25">
        <f>+IF(AO$3=0,0,COUNTIFS('2.Pro Plan'!$K:$K,'Color detail'!$E96,'2.Pro Plan'!$N:$N,'Color detail'!$F96,'2.Pro Plan'!$U:$U,'Color detail'!AO$3))</f>
        <v>0</v>
      </c>
      <c r="AP96" s="25">
        <f>+IF(AP$3=0,0,COUNTIFS('2.Pro Plan'!$K:$K,'Color detail'!$E96,'2.Pro Plan'!$N:$N,'Color detail'!$F96,'2.Pro Plan'!$U:$U,'Color detail'!AP$3))</f>
        <v>0</v>
      </c>
      <c r="AQ96" s="25">
        <f>+IF(AQ$3=0,0,COUNTIFS('2.Pro Plan'!$K:$K,'Color detail'!$E96,'2.Pro Plan'!$N:$N,'Color detail'!$F96,'2.Pro Plan'!$U:$U,'Color detail'!AQ$3))</f>
        <v>0</v>
      </c>
      <c r="AR96" s="25">
        <f>+IF(AR$3=0,0,COUNTIFS('2.Pro Plan'!$K:$K,'Color detail'!$E96,'2.Pro Plan'!$N:$N,'Color detail'!$F96,'2.Pro Plan'!$U:$U,'Color detail'!AR$3))</f>
        <v>0</v>
      </c>
      <c r="AS96" s="25">
        <f t="shared" si="27"/>
        <v>0</v>
      </c>
    </row>
    <row r="97" spans="1:45">
      <c r="B97" s="25">
        <f t="shared" si="28"/>
        <v>91</v>
      </c>
      <c r="C97" s="25" t="str">
        <f t="shared" si="29"/>
        <v>LN089</v>
      </c>
      <c r="E97" s="25" t="str">
        <v>LN</v>
      </c>
      <c r="F97" s="25" t="str">
        <v>089</v>
      </c>
      <c r="H97" s="25">
        <f t="shared" si="30"/>
        <v>10</v>
      </c>
      <c r="I97" s="25">
        <f>+IF(C97=0,0,SUMIF('Color FC'!$F:$F,'Color detail'!$C97,'Color FC'!H:H))</f>
        <v>10</v>
      </c>
      <c r="J97" s="25">
        <f>+IF(E97=0,0,SUMIF('Color FC'!$F:$F,'Color detail'!$C97,'Color FC'!I:I))</f>
        <v>10</v>
      </c>
      <c r="K97" s="25">
        <f>+IF(F97=0,0,SUMIF('Color FC'!$F:$F,'Color detail'!$C97,'Color FC'!J:J))</f>
        <v>0</v>
      </c>
      <c r="M97" s="267"/>
      <c r="N97" s="267"/>
      <c r="O97" s="147">
        <f t="shared" si="24"/>
        <v>0</v>
      </c>
      <c r="Q97" s="25">
        <f>+IF(Q$3=0,0,COUNTIFS('2.Pro Plan'!$K:$K,'Color detail'!$E97,'2.Pro Plan'!$N:$N,'Color detail'!$F97,'2.Pro Plan'!$U:$U,'Color detail'!Q$3))</f>
        <v>1</v>
      </c>
      <c r="R97" s="25">
        <f>+IF(R$3=0,0,COUNTIFS('2.Pro Plan'!$K:$K,'Color detail'!$E97,'2.Pro Plan'!$N:$N,'Color detail'!$F97,'2.Pro Plan'!$U:$U,'Color detail'!R$3))</f>
        <v>2</v>
      </c>
      <c r="S97" s="25">
        <f>+IF(S$3=0,0,COUNTIFS('2.Pro Plan'!$K:$K,'Color detail'!$E97,'2.Pro Plan'!$N:$N,'Color detail'!$F97,'2.Pro Plan'!$U:$U,'Color detail'!S$3))</f>
        <v>0</v>
      </c>
      <c r="T97" s="25">
        <f>+IF(T$3=0,0,COUNTIFS('2.Pro Plan'!$K:$K,'Color detail'!$E97,'2.Pro Plan'!$N:$N,'Color detail'!$F97,'2.Pro Plan'!$U:$U,'Color detail'!T$3))</f>
        <v>0</v>
      </c>
      <c r="U97" s="25">
        <f>+IF(U$3=0,0,COUNTIFS('2.Pro Plan'!$K:$K,'Color detail'!$E97,'2.Pro Plan'!$N:$N,'Color detail'!$F97,'2.Pro Plan'!$U:$U,'Color detail'!U$3))</f>
        <v>0</v>
      </c>
      <c r="V97" s="25">
        <f>+IF(V$3=0,0,COUNTIFS('2.Pro Plan'!$K:$K,'Color detail'!$E97,'2.Pro Plan'!$N:$N,'Color detail'!$F97,'2.Pro Plan'!$U:$U,'Color detail'!V$3))</f>
        <v>1</v>
      </c>
      <c r="W97" s="25">
        <f>+IF(W$3=0,0,COUNTIFS('2.Pro Plan'!$K:$K,'Color detail'!$E97,'2.Pro Plan'!$N:$N,'Color detail'!$F97,'2.Pro Plan'!$U:$U,'Color detail'!W$3))</f>
        <v>1</v>
      </c>
      <c r="X97" s="25">
        <f>+IF(X$3=0,0,COUNTIFS('2.Pro Plan'!$K:$K,'Color detail'!$E97,'2.Pro Plan'!$N:$N,'Color detail'!$F97,'2.Pro Plan'!$U:$U,'Color detail'!X$3))</f>
        <v>0</v>
      </c>
      <c r="Y97" s="25">
        <f>+IF(Y$3=0,0,COUNTIFS('2.Pro Plan'!$K:$K,'Color detail'!$E97,'2.Pro Plan'!$N:$N,'Color detail'!$F97,'2.Pro Plan'!$U:$U,'Color detail'!Y$3))</f>
        <v>1</v>
      </c>
      <c r="Z97" s="25">
        <f>+IF(Z$3=0,0,COUNTIFS('2.Pro Plan'!$K:$K,'Color detail'!$E97,'2.Pro Plan'!$N:$N,'Color detail'!$F97,'2.Pro Plan'!$U:$U,'Color detail'!Z$3))</f>
        <v>1</v>
      </c>
      <c r="AA97" s="25">
        <f>+IF(AA$3=0,0,COUNTIFS('2.Pro Plan'!$K:$K,'Color detail'!$E97,'2.Pro Plan'!$N:$N,'Color detail'!$F97,'2.Pro Plan'!$U:$U,'Color detail'!AA$3))</f>
        <v>0</v>
      </c>
      <c r="AB97" s="25">
        <f>+IF(AB$3=0,0,COUNTIFS('2.Pro Plan'!$K:$K,'Color detail'!$E97,'2.Pro Plan'!$N:$N,'Color detail'!$F97,'2.Pro Plan'!$U:$U,'Color detail'!AB$3))</f>
        <v>2</v>
      </c>
      <c r="AC97" s="25">
        <f>+IF(AC$3=0,0,COUNTIFS('2.Pro Plan'!$K:$K,'Color detail'!$E97,'2.Pro Plan'!$N:$N,'Color detail'!$F97,'2.Pro Plan'!$U:$U,'Color detail'!AC$3))</f>
        <v>1</v>
      </c>
      <c r="AD97" s="25">
        <f>+IF(AD$3=0,0,COUNTIFS('2.Pro Plan'!$K:$K,'Color detail'!$E97,'2.Pro Plan'!$N:$N,'Color detail'!$F97,'2.Pro Plan'!$U:$U,'Color detail'!AD$3))</f>
        <v>0</v>
      </c>
      <c r="AE97" s="25">
        <f>+IF(AE$3=0,0,COUNTIFS('2.Pro Plan'!$K:$K,'Color detail'!$E97,'2.Pro Plan'!$N:$N,'Color detail'!$F97,'2.Pro Plan'!$U:$U,'Color detail'!AE$3))</f>
        <v>0</v>
      </c>
      <c r="AF97" s="25">
        <f>+IF(AF$3=0,0,COUNTIFS('2.Pro Plan'!$K:$K,'Color detail'!$E97,'2.Pro Plan'!$N:$N,'Color detail'!$F97,'2.Pro Plan'!$U:$U,'Color detail'!AF$3))</f>
        <v>0</v>
      </c>
      <c r="AG97" s="25">
        <f>+IF(AG$3=0,0,COUNTIFS('2.Pro Plan'!$K:$K,'Color detail'!$E97,'2.Pro Plan'!$N:$N,'Color detail'!$F97,'2.Pro Plan'!$U:$U,'Color detail'!AG$3))</f>
        <v>0</v>
      </c>
      <c r="AH97" s="25">
        <f>+IF(AH$3=0,0,COUNTIFS('2.Pro Plan'!$K:$K,'Color detail'!$E97,'2.Pro Plan'!$N:$N,'Color detail'!$F97,'2.Pro Plan'!$U:$U,'Color detail'!AH$3))</f>
        <v>0</v>
      </c>
      <c r="AI97" s="25">
        <f>+IF(AI$3=0,0,COUNTIFS('2.Pro Plan'!$K:$K,'Color detail'!$E97,'2.Pro Plan'!$N:$N,'Color detail'!$F97,'2.Pro Plan'!$U:$U,'Color detail'!AI$3))</f>
        <v>0</v>
      </c>
      <c r="AJ97" s="25">
        <f>+IF(AJ$3=0,0,COUNTIFS('2.Pro Plan'!$K:$K,'Color detail'!$E97,'2.Pro Plan'!$N:$N,'Color detail'!$F97,'2.Pro Plan'!$U:$U,'Color detail'!AJ$3))</f>
        <v>0</v>
      </c>
      <c r="AK97" s="25">
        <f>+IF(AK$3=0,0,COUNTIFS('2.Pro Plan'!$K:$K,'Color detail'!$E97,'2.Pro Plan'!$N:$N,'Color detail'!$F97,'2.Pro Plan'!$U:$U,'Color detail'!AK$3))</f>
        <v>0</v>
      </c>
      <c r="AL97" s="25">
        <f>+IF(AL$3=0,0,COUNTIFS('2.Pro Plan'!$K:$K,'Color detail'!$E97,'2.Pro Plan'!$N:$N,'Color detail'!$F97,'2.Pro Plan'!$U:$U,'Color detail'!AL$3))</f>
        <v>0</v>
      </c>
      <c r="AM97" s="25">
        <f>+IF(AM$3=0,0,COUNTIFS('2.Pro Plan'!$K:$K,'Color detail'!$E97,'2.Pro Plan'!$N:$N,'Color detail'!$F97,'2.Pro Plan'!$U:$U,'Color detail'!AM$3))</f>
        <v>0</v>
      </c>
      <c r="AN97" s="25">
        <f>+IF(AN$3=0,0,COUNTIFS('2.Pro Plan'!$K:$K,'Color detail'!$E97,'2.Pro Plan'!$N:$N,'Color detail'!$F97,'2.Pro Plan'!$U:$U,'Color detail'!AN$3))</f>
        <v>0</v>
      </c>
      <c r="AO97" s="25">
        <f>+IF(AO$3=0,0,COUNTIFS('2.Pro Plan'!$K:$K,'Color detail'!$E97,'2.Pro Plan'!$N:$N,'Color detail'!$F97,'2.Pro Plan'!$U:$U,'Color detail'!AO$3))</f>
        <v>0</v>
      </c>
      <c r="AP97" s="25">
        <f>+IF(AP$3=0,0,COUNTIFS('2.Pro Plan'!$K:$K,'Color detail'!$E97,'2.Pro Plan'!$N:$N,'Color detail'!$F97,'2.Pro Plan'!$U:$U,'Color detail'!AP$3))</f>
        <v>0</v>
      </c>
      <c r="AQ97" s="25">
        <f>+IF(AQ$3=0,0,COUNTIFS('2.Pro Plan'!$K:$K,'Color detail'!$E97,'2.Pro Plan'!$N:$N,'Color detail'!$F97,'2.Pro Plan'!$U:$U,'Color detail'!AQ$3))</f>
        <v>0</v>
      </c>
      <c r="AR97" s="25">
        <f>+IF(AR$3=0,0,COUNTIFS('2.Pro Plan'!$K:$K,'Color detail'!$E97,'2.Pro Plan'!$N:$N,'Color detail'!$F97,'2.Pro Plan'!$U:$U,'Color detail'!AR$3))</f>
        <v>0</v>
      </c>
      <c r="AS97" s="25">
        <f t="shared" si="27"/>
        <v>10</v>
      </c>
    </row>
    <row r="98" spans="1:45">
      <c r="B98" s="25">
        <f t="shared" ref="B98:B102" si="31">+IF(C98&lt;&gt;0,B97+1,0)</f>
        <v>92</v>
      </c>
      <c r="C98" s="25" t="str">
        <f t="shared" ref="C98:C102" si="32">+IF(E98=0,0,E98&amp;F98)</f>
        <v>LN1D6</v>
      </c>
      <c r="E98" s="25" t="str">
        <v>LN</v>
      </c>
      <c r="F98" s="25" t="str">
        <v>1D6</v>
      </c>
      <c r="H98" s="25">
        <f t="shared" ref="H98:H102" si="33">+AS98</f>
        <v>1</v>
      </c>
      <c r="I98" s="25">
        <f>+IF(C98=0,0,SUMIF('Color FC'!$F:$F,'Color detail'!$C98,'Color FC'!H:H))</f>
        <v>1</v>
      </c>
      <c r="J98" s="25">
        <f>+IF(E98=0,0,SUMIF('Color FC'!$F:$F,'Color detail'!$C98,'Color FC'!I:I))</f>
        <v>1</v>
      </c>
      <c r="K98" s="25">
        <f>+IF(F98=0,0,SUMIF('Color FC'!$F:$F,'Color detail'!$C98,'Color FC'!J:J))</f>
        <v>0</v>
      </c>
      <c r="M98" s="267"/>
      <c r="N98" s="267"/>
      <c r="O98" s="147">
        <f t="shared" si="24"/>
        <v>0</v>
      </c>
      <c r="Q98" s="25">
        <f>+IF(Q$3=0,0,COUNTIFS('2.Pro Plan'!$K:$K,'Color detail'!$E98,'2.Pro Plan'!$N:$N,'Color detail'!$F98,'2.Pro Plan'!$U:$U,'Color detail'!Q$3))</f>
        <v>0</v>
      </c>
      <c r="R98" s="25">
        <f>+IF(R$3=0,0,COUNTIFS('2.Pro Plan'!$K:$K,'Color detail'!$E98,'2.Pro Plan'!$N:$N,'Color detail'!$F98,'2.Pro Plan'!$U:$U,'Color detail'!R$3))</f>
        <v>0</v>
      </c>
      <c r="S98" s="25">
        <f>+IF(S$3=0,0,COUNTIFS('2.Pro Plan'!$K:$K,'Color detail'!$E98,'2.Pro Plan'!$N:$N,'Color detail'!$F98,'2.Pro Plan'!$U:$U,'Color detail'!S$3))</f>
        <v>0</v>
      </c>
      <c r="T98" s="25">
        <f>+IF(T$3=0,0,COUNTIFS('2.Pro Plan'!$K:$K,'Color detail'!$E98,'2.Pro Plan'!$N:$N,'Color detail'!$F98,'2.Pro Plan'!$U:$U,'Color detail'!T$3))</f>
        <v>0</v>
      </c>
      <c r="U98" s="25">
        <f>+IF(U$3=0,0,COUNTIFS('2.Pro Plan'!$K:$K,'Color detail'!$E98,'2.Pro Plan'!$N:$N,'Color detail'!$F98,'2.Pro Plan'!$U:$U,'Color detail'!U$3))</f>
        <v>0</v>
      </c>
      <c r="V98" s="25">
        <f>+IF(V$3=0,0,COUNTIFS('2.Pro Plan'!$K:$K,'Color detail'!$E98,'2.Pro Plan'!$N:$N,'Color detail'!$F98,'2.Pro Plan'!$U:$U,'Color detail'!V$3))</f>
        <v>0</v>
      </c>
      <c r="W98" s="25">
        <f>+IF(W$3=0,0,COUNTIFS('2.Pro Plan'!$K:$K,'Color detail'!$E98,'2.Pro Plan'!$N:$N,'Color detail'!$F98,'2.Pro Plan'!$U:$U,'Color detail'!W$3))</f>
        <v>0</v>
      </c>
      <c r="X98" s="25">
        <f>+IF(X$3=0,0,COUNTIFS('2.Pro Plan'!$K:$K,'Color detail'!$E98,'2.Pro Plan'!$N:$N,'Color detail'!$F98,'2.Pro Plan'!$U:$U,'Color detail'!X$3))</f>
        <v>0</v>
      </c>
      <c r="Y98" s="25">
        <f>+IF(Y$3=0,0,COUNTIFS('2.Pro Plan'!$K:$K,'Color detail'!$E98,'2.Pro Plan'!$N:$N,'Color detail'!$F98,'2.Pro Plan'!$U:$U,'Color detail'!Y$3))</f>
        <v>0</v>
      </c>
      <c r="Z98" s="25">
        <f>+IF(Z$3=0,0,COUNTIFS('2.Pro Plan'!$K:$K,'Color detail'!$E98,'2.Pro Plan'!$N:$N,'Color detail'!$F98,'2.Pro Plan'!$U:$U,'Color detail'!Z$3))</f>
        <v>0</v>
      </c>
      <c r="AA98" s="25">
        <f>+IF(AA$3=0,0,COUNTIFS('2.Pro Plan'!$K:$K,'Color detail'!$E98,'2.Pro Plan'!$N:$N,'Color detail'!$F98,'2.Pro Plan'!$U:$U,'Color detail'!AA$3))</f>
        <v>0</v>
      </c>
      <c r="AB98" s="25">
        <f>+IF(AB$3=0,0,COUNTIFS('2.Pro Plan'!$K:$K,'Color detail'!$E98,'2.Pro Plan'!$N:$N,'Color detail'!$F98,'2.Pro Plan'!$U:$U,'Color detail'!AB$3))</f>
        <v>0</v>
      </c>
      <c r="AC98" s="25">
        <f>+IF(AC$3=0,0,COUNTIFS('2.Pro Plan'!$K:$K,'Color detail'!$E98,'2.Pro Plan'!$N:$N,'Color detail'!$F98,'2.Pro Plan'!$U:$U,'Color detail'!AC$3))</f>
        <v>0</v>
      </c>
      <c r="AD98" s="25">
        <f>+IF(AD$3=0,0,COUNTIFS('2.Pro Plan'!$K:$K,'Color detail'!$E98,'2.Pro Plan'!$N:$N,'Color detail'!$F98,'2.Pro Plan'!$U:$U,'Color detail'!AD$3))</f>
        <v>0</v>
      </c>
      <c r="AE98" s="25">
        <f>+IF(AE$3=0,0,COUNTIFS('2.Pro Plan'!$K:$K,'Color detail'!$E98,'2.Pro Plan'!$N:$N,'Color detail'!$F98,'2.Pro Plan'!$U:$U,'Color detail'!AE$3))</f>
        <v>1</v>
      </c>
      <c r="AF98" s="25">
        <f>+IF(AF$3=0,0,COUNTIFS('2.Pro Plan'!$K:$K,'Color detail'!$E98,'2.Pro Plan'!$N:$N,'Color detail'!$F98,'2.Pro Plan'!$U:$U,'Color detail'!AF$3))</f>
        <v>0</v>
      </c>
      <c r="AG98" s="25">
        <f>+IF(AG$3=0,0,COUNTIFS('2.Pro Plan'!$K:$K,'Color detail'!$E98,'2.Pro Plan'!$N:$N,'Color detail'!$F98,'2.Pro Plan'!$U:$U,'Color detail'!AG$3))</f>
        <v>0</v>
      </c>
      <c r="AH98" s="25">
        <f>+IF(AH$3=0,0,COUNTIFS('2.Pro Plan'!$K:$K,'Color detail'!$E98,'2.Pro Plan'!$N:$N,'Color detail'!$F98,'2.Pro Plan'!$U:$U,'Color detail'!AH$3))</f>
        <v>0</v>
      </c>
      <c r="AI98" s="25">
        <f>+IF(AI$3=0,0,COUNTIFS('2.Pro Plan'!$K:$K,'Color detail'!$E98,'2.Pro Plan'!$N:$N,'Color detail'!$F98,'2.Pro Plan'!$U:$U,'Color detail'!AI$3))</f>
        <v>0</v>
      </c>
      <c r="AJ98" s="25">
        <f>+IF(AJ$3=0,0,COUNTIFS('2.Pro Plan'!$K:$K,'Color detail'!$E98,'2.Pro Plan'!$N:$N,'Color detail'!$F98,'2.Pro Plan'!$U:$U,'Color detail'!AJ$3))</f>
        <v>0</v>
      </c>
      <c r="AK98" s="25">
        <f>+IF(AK$3=0,0,COUNTIFS('2.Pro Plan'!$K:$K,'Color detail'!$E98,'2.Pro Plan'!$N:$N,'Color detail'!$F98,'2.Pro Plan'!$U:$U,'Color detail'!AK$3))</f>
        <v>0</v>
      </c>
      <c r="AL98" s="25">
        <f>+IF(AL$3=0,0,COUNTIFS('2.Pro Plan'!$K:$K,'Color detail'!$E98,'2.Pro Plan'!$N:$N,'Color detail'!$F98,'2.Pro Plan'!$U:$U,'Color detail'!AL$3))</f>
        <v>0</v>
      </c>
      <c r="AM98" s="25">
        <f>+IF(AM$3=0,0,COUNTIFS('2.Pro Plan'!$K:$K,'Color detail'!$E98,'2.Pro Plan'!$N:$N,'Color detail'!$F98,'2.Pro Plan'!$U:$U,'Color detail'!AM$3))</f>
        <v>0</v>
      </c>
      <c r="AN98" s="25">
        <f>+IF(AN$3=0,0,COUNTIFS('2.Pro Plan'!$K:$K,'Color detail'!$E98,'2.Pro Plan'!$N:$N,'Color detail'!$F98,'2.Pro Plan'!$U:$U,'Color detail'!AN$3))</f>
        <v>0</v>
      </c>
      <c r="AO98" s="25">
        <f>+IF(AO$3=0,0,COUNTIFS('2.Pro Plan'!$K:$K,'Color detail'!$E98,'2.Pro Plan'!$N:$N,'Color detail'!$F98,'2.Pro Plan'!$U:$U,'Color detail'!AO$3))</f>
        <v>0</v>
      </c>
      <c r="AP98" s="25">
        <f>+IF(AP$3=0,0,COUNTIFS('2.Pro Plan'!$K:$K,'Color detail'!$E98,'2.Pro Plan'!$N:$N,'Color detail'!$F98,'2.Pro Plan'!$U:$U,'Color detail'!AP$3))</f>
        <v>0</v>
      </c>
      <c r="AQ98" s="25">
        <f>+IF(AQ$3=0,0,COUNTIFS('2.Pro Plan'!$K:$K,'Color detail'!$E98,'2.Pro Plan'!$N:$N,'Color detail'!$F98,'2.Pro Plan'!$U:$U,'Color detail'!AQ$3))</f>
        <v>0</v>
      </c>
      <c r="AR98" s="25">
        <f>+IF(AR$3=0,0,COUNTIFS('2.Pro Plan'!$K:$K,'Color detail'!$E98,'2.Pro Plan'!$N:$N,'Color detail'!$F98,'2.Pro Plan'!$U:$U,'Color detail'!AR$3))</f>
        <v>0</v>
      </c>
      <c r="AS98" s="25">
        <f t="shared" si="27"/>
        <v>1</v>
      </c>
    </row>
    <row r="99" spans="1:45">
      <c r="B99" s="25">
        <f t="shared" si="31"/>
        <v>93</v>
      </c>
      <c r="C99" s="25" t="str">
        <f t="shared" si="32"/>
        <v>LN218</v>
      </c>
      <c r="E99" s="25" t="str">
        <v>LN</v>
      </c>
      <c r="F99" s="25" t="str">
        <v>218</v>
      </c>
      <c r="H99" s="25">
        <f t="shared" si="33"/>
        <v>6</v>
      </c>
      <c r="I99" s="25">
        <f>+IF(C99=0,0,SUMIF('Color FC'!$F:$F,'Color detail'!$C99,'Color FC'!H:H))</f>
        <v>7</v>
      </c>
      <c r="J99" s="25">
        <f>+IF(E99=0,0,SUMIF('Color FC'!$F:$F,'Color detail'!$C99,'Color FC'!I:I))</f>
        <v>7</v>
      </c>
      <c r="K99" s="25">
        <f>+IF(F99=0,0,SUMIF('Color FC'!$F:$F,'Color detail'!$C99,'Color FC'!J:J))</f>
        <v>0</v>
      </c>
      <c r="M99" s="267"/>
      <c r="N99" s="267"/>
      <c r="O99" s="147">
        <f t="shared" si="24"/>
        <v>0</v>
      </c>
      <c r="Q99" s="25">
        <f>+IF(Q$3=0,0,COUNTIFS('2.Pro Plan'!$K:$K,'Color detail'!$E99,'2.Pro Plan'!$N:$N,'Color detail'!$F99,'2.Pro Plan'!$U:$U,'Color detail'!Q$3))</f>
        <v>0</v>
      </c>
      <c r="R99" s="25">
        <f>+IF(R$3=0,0,COUNTIFS('2.Pro Plan'!$K:$K,'Color detail'!$E99,'2.Pro Plan'!$N:$N,'Color detail'!$F99,'2.Pro Plan'!$U:$U,'Color detail'!R$3))</f>
        <v>1</v>
      </c>
      <c r="S99" s="25">
        <f>+IF(S$3=0,0,COUNTIFS('2.Pro Plan'!$K:$K,'Color detail'!$E99,'2.Pro Plan'!$N:$N,'Color detail'!$F99,'2.Pro Plan'!$U:$U,'Color detail'!S$3))</f>
        <v>0</v>
      </c>
      <c r="T99" s="25">
        <f>+IF(T$3=0,0,COUNTIFS('2.Pro Plan'!$K:$K,'Color detail'!$E99,'2.Pro Plan'!$N:$N,'Color detail'!$F99,'2.Pro Plan'!$U:$U,'Color detail'!T$3))</f>
        <v>1</v>
      </c>
      <c r="U99" s="25">
        <f>+IF(U$3=0,0,COUNTIFS('2.Pro Plan'!$K:$K,'Color detail'!$E99,'2.Pro Plan'!$N:$N,'Color detail'!$F99,'2.Pro Plan'!$U:$U,'Color detail'!U$3))</f>
        <v>0</v>
      </c>
      <c r="V99" s="25">
        <f>+IF(V$3=0,0,COUNTIFS('2.Pro Plan'!$K:$K,'Color detail'!$E99,'2.Pro Plan'!$N:$N,'Color detail'!$F99,'2.Pro Plan'!$U:$U,'Color detail'!V$3))</f>
        <v>0</v>
      </c>
      <c r="W99" s="25">
        <f>+IF(W$3=0,0,COUNTIFS('2.Pro Plan'!$K:$K,'Color detail'!$E99,'2.Pro Plan'!$N:$N,'Color detail'!$F99,'2.Pro Plan'!$U:$U,'Color detail'!W$3))</f>
        <v>0</v>
      </c>
      <c r="X99" s="25">
        <f>+IF(X$3=0,0,COUNTIFS('2.Pro Plan'!$K:$K,'Color detail'!$E99,'2.Pro Plan'!$N:$N,'Color detail'!$F99,'2.Pro Plan'!$U:$U,'Color detail'!X$3))</f>
        <v>1</v>
      </c>
      <c r="Y99" s="25">
        <f>+IF(Y$3=0,0,COUNTIFS('2.Pro Plan'!$K:$K,'Color detail'!$E99,'2.Pro Plan'!$N:$N,'Color detail'!$F99,'2.Pro Plan'!$U:$U,'Color detail'!Y$3))</f>
        <v>0</v>
      </c>
      <c r="Z99" s="25">
        <f>+IF(Z$3=0,0,COUNTIFS('2.Pro Plan'!$K:$K,'Color detail'!$E99,'2.Pro Plan'!$N:$N,'Color detail'!$F99,'2.Pro Plan'!$U:$U,'Color detail'!Z$3))</f>
        <v>0</v>
      </c>
      <c r="AA99" s="25">
        <f>+IF(AA$3=0,0,COUNTIFS('2.Pro Plan'!$K:$K,'Color detail'!$E99,'2.Pro Plan'!$N:$N,'Color detail'!$F99,'2.Pro Plan'!$U:$U,'Color detail'!AA$3))</f>
        <v>1</v>
      </c>
      <c r="AB99" s="25">
        <f>+IF(AB$3=0,0,COUNTIFS('2.Pro Plan'!$K:$K,'Color detail'!$E99,'2.Pro Plan'!$N:$N,'Color detail'!$F99,'2.Pro Plan'!$U:$U,'Color detail'!AB$3))</f>
        <v>0</v>
      </c>
      <c r="AC99" s="25">
        <f>+IF(AC$3=0,0,COUNTIFS('2.Pro Plan'!$K:$K,'Color detail'!$E99,'2.Pro Plan'!$N:$N,'Color detail'!$F99,'2.Pro Plan'!$U:$U,'Color detail'!AC$3))</f>
        <v>1</v>
      </c>
      <c r="AD99" s="25">
        <f>+IF(AD$3=0,0,COUNTIFS('2.Pro Plan'!$K:$K,'Color detail'!$E99,'2.Pro Plan'!$N:$N,'Color detail'!$F99,'2.Pro Plan'!$U:$U,'Color detail'!AD$3))</f>
        <v>1</v>
      </c>
      <c r="AE99" s="25">
        <f>+IF(AE$3=0,0,COUNTIFS('2.Pro Plan'!$K:$K,'Color detail'!$E99,'2.Pro Plan'!$N:$N,'Color detail'!$F99,'2.Pro Plan'!$U:$U,'Color detail'!AE$3))</f>
        <v>0</v>
      </c>
      <c r="AF99" s="25">
        <f>+IF(AF$3=0,0,COUNTIFS('2.Pro Plan'!$K:$K,'Color detail'!$E99,'2.Pro Plan'!$N:$N,'Color detail'!$F99,'2.Pro Plan'!$U:$U,'Color detail'!AF$3))</f>
        <v>0</v>
      </c>
      <c r="AG99" s="25">
        <f>+IF(AG$3=0,0,COUNTIFS('2.Pro Plan'!$K:$K,'Color detail'!$E99,'2.Pro Plan'!$N:$N,'Color detail'!$F99,'2.Pro Plan'!$U:$U,'Color detail'!AG$3))</f>
        <v>0</v>
      </c>
      <c r="AH99" s="25">
        <f>+IF(AH$3=0,0,COUNTIFS('2.Pro Plan'!$K:$K,'Color detail'!$E99,'2.Pro Plan'!$N:$N,'Color detail'!$F99,'2.Pro Plan'!$U:$U,'Color detail'!AH$3))</f>
        <v>0</v>
      </c>
      <c r="AI99" s="25">
        <f>+IF(AI$3=0,0,COUNTIFS('2.Pro Plan'!$K:$K,'Color detail'!$E99,'2.Pro Plan'!$N:$N,'Color detail'!$F99,'2.Pro Plan'!$U:$U,'Color detail'!AI$3))</f>
        <v>0</v>
      </c>
      <c r="AJ99" s="25">
        <f>+IF(AJ$3=0,0,COUNTIFS('2.Pro Plan'!$K:$K,'Color detail'!$E99,'2.Pro Plan'!$N:$N,'Color detail'!$F99,'2.Pro Plan'!$U:$U,'Color detail'!AJ$3))</f>
        <v>0</v>
      </c>
      <c r="AK99" s="25">
        <f>+IF(AK$3=0,0,COUNTIFS('2.Pro Plan'!$K:$K,'Color detail'!$E99,'2.Pro Plan'!$N:$N,'Color detail'!$F99,'2.Pro Plan'!$U:$U,'Color detail'!AK$3))</f>
        <v>0</v>
      </c>
      <c r="AL99" s="25">
        <f>+IF(AL$3=0,0,COUNTIFS('2.Pro Plan'!$K:$K,'Color detail'!$E99,'2.Pro Plan'!$N:$N,'Color detail'!$F99,'2.Pro Plan'!$U:$U,'Color detail'!AL$3))</f>
        <v>0</v>
      </c>
      <c r="AM99" s="25">
        <f>+IF(AM$3=0,0,COUNTIFS('2.Pro Plan'!$K:$K,'Color detail'!$E99,'2.Pro Plan'!$N:$N,'Color detail'!$F99,'2.Pro Plan'!$U:$U,'Color detail'!AM$3))</f>
        <v>0</v>
      </c>
      <c r="AN99" s="25">
        <f>+IF(AN$3=0,0,COUNTIFS('2.Pro Plan'!$K:$K,'Color detail'!$E99,'2.Pro Plan'!$N:$N,'Color detail'!$F99,'2.Pro Plan'!$U:$U,'Color detail'!AN$3))</f>
        <v>0</v>
      </c>
      <c r="AO99" s="25">
        <f>+IF(AO$3=0,0,COUNTIFS('2.Pro Plan'!$K:$K,'Color detail'!$E99,'2.Pro Plan'!$N:$N,'Color detail'!$F99,'2.Pro Plan'!$U:$U,'Color detail'!AO$3))</f>
        <v>0</v>
      </c>
      <c r="AP99" s="25">
        <f>+IF(AP$3=0,0,COUNTIFS('2.Pro Plan'!$K:$K,'Color detail'!$E99,'2.Pro Plan'!$N:$N,'Color detail'!$F99,'2.Pro Plan'!$U:$U,'Color detail'!AP$3))</f>
        <v>0</v>
      </c>
      <c r="AQ99" s="25">
        <f>+IF(AQ$3=0,0,COUNTIFS('2.Pro Plan'!$K:$K,'Color detail'!$E99,'2.Pro Plan'!$N:$N,'Color detail'!$F99,'2.Pro Plan'!$U:$U,'Color detail'!AQ$3))</f>
        <v>0</v>
      </c>
      <c r="AR99" s="25">
        <f>+IF(AR$3=0,0,COUNTIFS('2.Pro Plan'!$K:$K,'Color detail'!$E99,'2.Pro Plan'!$N:$N,'Color detail'!$F99,'2.Pro Plan'!$U:$U,'Color detail'!AR$3))</f>
        <v>0</v>
      </c>
      <c r="AS99" s="25">
        <f t="shared" si="27"/>
        <v>6</v>
      </c>
    </row>
    <row r="100" spans="1:45">
      <c r="B100" s="25">
        <f t="shared" si="31"/>
        <v>94</v>
      </c>
      <c r="C100" s="25" t="str">
        <f t="shared" si="32"/>
        <v>LN4V8</v>
      </c>
      <c r="E100" s="25" t="str">
        <v>LN</v>
      </c>
      <c r="F100" s="25" t="str">
        <v>4V8</v>
      </c>
      <c r="H100" s="25">
        <f t="shared" si="33"/>
        <v>2</v>
      </c>
      <c r="I100" s="25">
        <f>+IF(C100=0,0,SUMIF('Color FC'!$F:$F,'Color detail'!$C100,'Color FC'!H:H))</f>
        <v>2</v>
      </c>
      <c r="J100" s="25">
        <f>+IF(E100=0,0,SUMIF('Color FC'!$F:$F,'Color detail'!$C100,'Color FC'!I:I))</f>
        <v>2</v>
      </c>
      <c r="K100" s="25">
        <f>+IF(F100=0,0,SUMIF('Color FC'!$F:$F,'Color detail'!$C100,'Color FC'!J:J))</f>
        <v>0</v>
      </c>
      <c r="M100" s="267"/>
      <c r="N100" s="267"/>
      <c r="O100" s="147">
        <f t="shared" si="24"/>
        <v>0</v>
      </c>
      <c r="Q100" s="25">
        <f>+IF(Q$3=0,0,COUNTIFS('2.Pro Plan'!$K:$K,'Color detail'!$E100,'2.Pro Plan'!$N:$N,'Color detail'!$F100,'2.Pro Plan'!$U:$U,'Color detail'!Q$3))</f>
        <v>0</v>
      </c>
      <c r="R100" s="25">
        <f>+IF(R$3=0,0,COUNTIFS('2.Pro Plan'!$K:$K,'Color detail'!$E100,'2.Pro Plan'!$N:$N,'Color detail'!$F100,'2.Pro Plan'!$U:$U,'Color detail'!R$3))</f>
        <v>0</v>
      </c>
      <c r="S100" s="25">
        <f>+IF(S$3=0,0,COUNTIFS('2.Pro Plan'!$K:$K,'Color detail'!$E100,'2.Pro Plan'!$N:$N,'Color detail'!$F100,'2.Pro Plan'!$U:$U,'Color detail'!S$3))</f>
        <v>0</v>
      </c>
      <c r="T100" s="25">
        <f>+IF(T$3=0,0,COUNTIFS('2.Pro Plan'!$K:$K,'Color detail'!$E100,'2.Pro Plan'!$N:$N,'Color detail'!$F100,'2.Pro Plan'!$U:$U,'Color detail'!T$3))</f>
        <v>0</v>
      </c>
      <c r="U100" s="25">
        <f>+IF(U$3=0,0,COUNTIFS('2.Pro Plan'!$K:$K,'Color detail'!$E100,'2.Pro Plan'!$N:$N,'Color detail'!$F100,'2.Pro Plan'!$U:$U,'Color detail'!U$3))</f>
        <v>0</v>
      </c>
      <c r="V100" s="25">
        <f>+IF(V$3=0,0,COUNTIFS('2.Pro Plan'!$K:$K,'Color detail'!$E100,'2.Pro Plan'!$N:$N,'Color detail'!$F100,'2.Pro Plan'!$U:$U,'Color detail'!V$3))</f>
        <v>0</v>
      </c>
      <c r="W100" s="25">
        <f>+IF(W$3=0,0,COUNTIFS('2.Pro Plan'!$K:$K,'Color detail'!$E100,'2.Pro Plan'!$N:$N,'Color detail'!$F100,'2.Pro Plan'!$U:$U,'Color detail'!W$3))</f>
        <v>0</v>
      </c>
      <c r="X100" s="25">
        <f>+IF(X$3=0,0,COUNTIFS('2.Pro Plan'!$K:$K,'Color detail'!$E100,'2.Pro Plan'!$N:$N,'Color detail'!$F100,'2.Pro Plan'!$U:$U,'Color detail'!X$3))</f>
        <v>0</v>
      </c>
      <c r="Y100" s="25">
        <f>+IF(Y$3=0,0,COUNTIFS('2.Pro Plan'!$K:$K,'Color detail'!$E100,'2.Pro Plan'!$N:$N,'Color detail'!$F100,'2.Pro Plan'!$U:$U,'Color detail'!Y$3))</f>
        <v>1</v>
      </c>
      <c r="Z100" s="25">
        <f>+IF(Z$3=0,0,COUNTIFS('2.Pro Plan'!$K:$K,'Color detail'!$E100,'2.Pro Plan'!$N:$N,'Color detail'!$F100,'2.Pro Plan'!$U:$U,'Color detail'!Z$3))</f>
        <v>0</v>
      </c>
      <c r="AA100" s="25">
        <f>+IF(AA$3=0,0,COUNTIFS('2.Pro Plan'!$K:$K,'Color detail'!$E100,'2.Pro Plan'!$N:$N,'Color detail'!$F100,'2.Pro Plan'!$U:$U,'Color detail'!AA$3))</f>
        <v>0</v>
      </c>
      <c r="AB100" s="25">
        <f>+IF(AB$3=0,0,COUNTIFS('2.Pro Plan'!$K:$K,'Color detail'!$E100,'2.Pro Plan'!$N:$N,'Color detail'!$F100,'2.Pro Plan'!$U:$U,'Color detail'!AB$3))</f>
        <v>0</v>
      </c>
      <c r="AC100" s="25">
        <f>+IF(AC$3=0,0,COUNTIFS('2.Pro Plan'!$K:$K,'Color detail'!$E100,'2.Pro Plan'!$N:$N,'Color detail'!$F100,'2.Pro Plan'!$U:$U,'Color detail'!AC$3))</f>
        <v>0</v>
      </c>
      <c r="AD100" s="25">
        <f>+IF(AD$3=0,0,COUNTIFS('2.Pro Plan'!$K:$K,'Color detail'!$E100,'2.Pro Plan'!$N:$N,'Color detail'!$F100,'2.Pro Plan'!$U:$U,'Color detail'!AD$3))</f>
        <v>0</v>
      </c>
      <c r="AE100" s="25">
        <f>+IF(AE$3=0,0,COUNTIFS('2.Pro Plan'!$K:$K,'Color detail'!$E100,'2.Pro Plan'!$N:$N,'Color detail'!$F100,'2.Pro Plan'!$U:$U,'Color detail'!AE$3))</f>
        <v>1</v>
      </c>
      <c r="AF100" s="25">
        <f>+IF(AF$3=0,0,COUNTIFS('2.Pro Plan'!$K:$K,'Color detail'!$E100,'2.Pro Plan'!$N:$N,'Color detail'!$F100,'2.Pro Plan'!$U:$U,'Color detail'!AF$3))</f>
        <v>0</v>
      </c>
      <c r="AG100" s="25">
        <f>+IF(AG$3=0,0,COUNTIFS('2.Pro Plan'!$K:$K,'Color detail'!$E100,'2.Pro Plan'!$N:$N,'Color detail'!$F100,'2.Pro Plan'!$U:$U,'Color detail'!AG$3))</f>
        <v>0</v>
      </c>
      <c r="AH100" s="25">
        <f>+IF(AH$3=0,0,COUNTIFS('2.Pro Plan'!$K:$K,'Color detail'!$E100,'2.Pro Plan'!$N:$N,'Color detail'!$F100,'2.Pro Plan'!$U:$U,'Color detail'!AH$3))</f>
        <v>0</v>
      </c>
      <c r="AI100" s="25">
        <f>+IF(AI$3=0,0,COUNTIFS('2.Pro Plan'!$K:$K,'Color detail'!$E100,'2.Pro Plan'!$N:$N,'Color detail'!$F100,'2.Pro Plan'!$U:$U,'Color detail'!AI$3))</f>
        <v>0</v>
      </c>
      <c r="AJ100" s="25">
        <f>+IF(AJ$3=0,0,COUNTIFS('2.Pro Plan'!$K:$K,'Color detail'!$E100,'2.Pro Plan'!$N:$N,'Color detail'!$F100,'2.Pro Plan'!$U:$U,'Color detail'!AJ$3))</f>
        <v>0</v>
      </c>
      <c r="AK100" s="25">
        <f>+IF(AK$3=0,0,COUNTIFS('2.Pro Plan'!$K:$K,'Color detail'!$E100,'2.Pro Plan'!$N:$N,'Color detail'!$F100,'2.Pro Plan'!$U:$U,'Color detail'!AK$3))</f>
        <v>0</v>
      </c>
      <c r="AL100" s="25">
        <f>+IF(AL$3=0,0,COUNTIFS('2.Pro Plan'!$K:$K,'Color detail'!$E100,'2.Pro Plan'!$N:$N,'Color detail'!$F100,'2.Pro Plan'!$U:$U,'Color detail'!AL$3))</f>
        <v>0</v>
      </c>
      <c r="AM100" s="25">
        <f>+IF(AM$3=0,0,COUNTIFS('2.Pro Plan'!$K:$K,'Color detail'!$E100,'2.Pro Plan'!$N:$N,'Color detail'!$F100,'2.Pro Plan'!$U:$U,'Color detail'!AM$3))</f>
        <v>0</v>
      </c>
      <c r="AN100" s="25">
        <f>+IF(AN$3=0,0,COUNTIFS('2.Pro Plan'!$K:$K,'Color detail'!$E100,'2.Pro Plan'!$N:$N,'Color detail'!$F100,'2.Pro Plan'!$U:$U,'Color detail'!AN$3))</f>
        <v>0</v>
      </c>
      <c r="AO100" s="25">
        <f>+IF(AO$3=0,0,COUNTIFS('2.Pro Plan'!$K:$K,'Color detail'!$E100,'2.Pro Plan'!$N:$N,'Color detail'!$F100,'2.Pro Plan'!$U:$U,'Color detail'!AO$3))</f>
        <v>0</v>
      </c>
      <c r="AP100" s="25">
        <f>+IF(AP$3=0,0,COUNTIFS('2.Pro Plan'!$K:$K,'Color detail'!$E100,'2.Pro Plan'!$N:$N,'Color detail'!$F100,'2.Pro Plan'!$U:$U,'Color detail'!AP$3))</f>
        <v>0</v>
      </c>
      <c r="AQ100" s="25">
        <f>+IF(AQ$3=0,0,COUNTIFS('2.Pro Plan'!$K:$K,'Color detail'!$E100,'2.Pro Plan'!$N:$N,'Color detail'!$F100,'2.Pro Plan'!$U:$U,'Color detail'!AQ$3))</f>
        <v>0</v>
      </c>
      <c r="AR100" s="25">
        <f>+IF(AR$3=0,0,COUNTIFS('2.Pro Plan'!$K:$K,'Color detail'!$E100,'2.Pro Plan'!$N:$N,'Color detail'!$F100,'2.Pro Plan'!$U:$U,'Color detail'!AR$3))</f>
        <v>0</v>
      </c>
      <c r="AS100" s="25">
        <f t="shared" si="27"/>
        <v>2</v>
      </c>
    </row>
    <row r="101" spans="1:45">
      <c r="B101" s="25">
        <f t="shared" si="31"/>
        <v>95</v>
      </c>
      <c r="C101" s="25" t="str">
        <f t="shared" si="32"/>
        <v>LS089</v>
      </c>
      <c r="E101" s="25" t="str">
        <v>LS</v>
      </c>
      <c r="F101" s="25" t="str">
        <v>089</v>
      </c>
      <c r="H101" s="25">
        <f t="shared" si="33"/>
        <v>14</v>
      </c>
      <c r="I101" s="25">
        <f>+IF(C101=0,0,SUMIF('Color FC'!$F:$F,'Color detail'!$C101,'Color FC'!H:H))</f>
        <v>50</v>
      </c>
      <c r="J101" s="25">
        <f>+IF(E101=0,0,SUMIF('Color FC'!$F:$F,'Color detail'!$C101,'Color FC'!I:I))</f>
        <v>72</v>
      </c>
      <c r="K101" s="25">
        <f>+IF(F101=0,0,SUMIF('Color FC'!$F:$F,'Color detail'!$C101,'Color FC'!J:J))</f>
        <v>0</v>
      </c>
      <c r="M101" s="267"/>
      <c r="N101" s="267"/>
      <c r="O101" s="147">
        <f t="shared" si="24"/>
        <v>0</v>
      </c>
      <c r="Q101" s="25">
        <f>+IF(Q$3=0,0,COUNTIFS('2.Pro Plan'!$K:$K,'Color detail'!$E101,'2.Pro Plan'!$N:$N,'Color detail'!$F101,'2.Pro Plan'!$U:$U,'Color detail'!Q$3))</f>
        <v>2</v>
      </c>
      <c r="R101" s="25">
        <f>+IF(R$3=0,0,COUNTIFS('2.Pro Plan'!$K:$K,'Color detail'!$E101,'2.Pro Plan'!$N:$N,'Color detail'!$F101,'2.Pro Plan'!$U:$U,'Color detail'!R$3))</f>
        <v>0</v>
      </c>
      <c r="S101" s="25">
        <f>+IF(S$3=0,0,COUNTIFS('2.Pro Plan'!$K:$K,'Color detail'!$E101,'2.Pro Plan'!$N:$N,'Color detail'!$F101,'2.Pro Plan'!$U:$U,'Color detail'!S$3))</f>
        <v>0</v>
      </c>
      <c r="T101" s="25">
        <f>+IF(T$3=0,0,COUNTIFS('2.Pro Plan'!$K:$K,'Color detail'!$E101,'2.Pro Plan'!$N:$N,'Color detail'!$F101,'2.Pro Plan'!$U:$U,'Color detail'!T$3))</f>
        <v>1</v>
      </c>
      <c r="U101" s="25">
        <f>+IF(U$3=0,0,COUNTIFS('2.Pro Plan'!$K:$K,'Color detail'!$E101,'2.Pro Plan'!$N:$N,'Color detail'!$F101,'2.Pro Plan'!$U:$U,'Color detail'!U$3))</f>
        <v>1</v>
      </c>
      <c r="V101" s="25">
        <f>+IF(V$3=0,0,COUNTIFS('2.Pro Plan'!$K:$K,'Color detail'!$E101,'2.Pro Plan'!$N:$N,'Color detail'!$F101,'2.Pro Plan'!$U:$U,'Color detail'!V$3))</f>
        <v>1</v>
      </c>
      <c r="W101" s="25">
        <f>+IF(W$3=0,0,COUNTIFS('2.Pro Plan'!$K:$K,'Color detail'!$E101,'2.Pro Plan'!$N:$N,'Color detail'!$F101,'2.Pro Plan'!$U:$U,'Color detail'!W$3))</f>
        <v>0</v>
      </c>
      <c r="X101" s="25">
        <f>+IF(X$3=0,0,COUNTIFS('2.Pro Plan'!$K:$K,'Color detail'!$E101,'2.Pro Plan'!$N:$N,'Color detail'!$F101,'2.Pro Plan'!$U:$U,'Color detail'!X$3))</f>
        <v>0</v>
      </c>
      <c r="Y101" s="25">
        <f>+IF(Y$3=0,0,COUNTIFS('2.Pro Plan'!$K:$K,'Color detail'!$E101,'2.Pro Plan'!$N:$N,'Color detail'!$F101,'2.Pro Plan'!$U:$U,'Color detail'!Y$3))</f>
        <v>0</v>
      </c>
      <c r="Z101" s="25">
        <f>+IF(Z$3=0,0,COUNTIFS('2.Pro Plan'!$K:$K,'Color detail'!$E101,'2.Pro Plan'!$N:$N,'Color detail'!$F101,'2.Pro Plan'!$U:$U,'Color detail'!Z$3))</f>
        <v>2</v>
      </c>
      <c r="AA101" s="25">
        <f>+IF(AA$3=0,0,COUNTIFS('2.Pro Plan'!$K:$K,'Color detail'!$E101,'2.Pro Plan'!$N:$N,'Color detail'!$F101,'2.Pro Plan'!$U:$U,'Color detail'!AA$3))</f>
        <v>0</v>
      </c>
      <c r="AB101" s="25">
        <f>+IF(AB$3=0,0,COUNTIFS('2.Pro Plan'!$K:$K,'Color detail'!$E101,'2.Pro Plan'!$N:$N,'Color detail'!$F101,'2.Pro Plan'!$U:$U,'Color detail'!AB$3))</f>
        <v>2</v>
      </c>
      <c r="AC101" s="25">
        <f>+IF(AC$3=0,0,COUNTIFS('2.Pro Plan'!$K:$K,'Color detail'!$E101,'2.Pro Plan'!$N:$N,'Color detail'!$F101,'2.Pro Plan'!$U:$U,'Color detail'!AC$3))</f>
        <v>3</v>
      </c>
      <c r="AD101" s="25">
        <f>+IF(AD$3=0,0,COUNTIFS('2.Pro Plan'!$K:$K,'Color detail'!$E101,'2.Pro Plan'!$N:$N,'Color detail'!$F101,'2.Pro Plan'!$U:$U,'Color detail'!AD$3))</f>
        <v>1</v>
      </c>
      <c r="AE101" s="25">
        <f>+IF(AE$3=0,0,COUNTIFS('2.Pro Plan'!$K:$K,'Color detail'!$E101,'2.Pro Plan'!$N:$N,'Color detail'!$F101,'2.Pro Plan'!$U:$U,'Color detail'!AE$3))</f>
        <v>1</v>
      </c>
      <c r="AF101" s="25">
        <f>+IF(AF$3=0,0,COUNTIFS('2.Pro Plan'!$K:$K,'Color detail'!$E101,'2.Pro Plan'!$N:$N,'Color detail'!$F101,'2.Pro Plan'!$U:$U,'Color detail'!AF$3))</f>
        <v>0</v>
      </c>
      <c r="AG101" s="25">
        <f>+IF(AG$3=0,0,COUNTIFS('2.Pro Plan'!$K:$K,'Color detail'!$E101,'2.Pro Plan'!$N:$N,'Color detail'!$F101,'2.Pro Plan'!$U:$U,'Color detail'!AG$3))</f>
        <v>0</v>
      </c>
      <c r="AH101" s="25">
        <f>+IF(AH$3=0,0,COUNTIFS('2.Pro Plan'!$K:$K,'Color detail'!$E101,'2.Pro Plan'!$N:$N,'Color detail'!$F101,'2.Pro Plan'!$U:$U,'Color detail'!AH$3))</f>
        <v>0</v>
      </c>
      <c r="AI101" s="25">
        <f>+IF(AI$3=0,0,COUNTIFS('2.Pro Plan'!$K:$K,'Color detail'!$E101,'2.Pro Plan'!$N:$N,'Color detail'!$F101,'2.Pro Plan'!$U:$U,'Color detail'!AI$3))</f>
        <v>0</v>
      </c>
      <c r="AJ101" s="25">
        <f>+IF(AJ$3=0,0,COUNTIFS('2.Pro Plan'!$K:$K,'Color detail'!$E101,'2.Pro Plan'!$N:$N,'Color detail'!$F101,'2.Pro Plan'!$U:$U,'Color detail'!AJ$3))</f>
        <v>0</v>
      </c>
      <c r="AK101" s="25">
        <f>+IF(AK$3=0,0,COUNTIFS('2.Pro Plan'!$K:$K,'Color detail'!$E101,'2.Pro Plan'!$N:$N,'Color detail'!$F101,'2.Pro Plan'!$U:$U,'Color detail'!AK$3))</f>
        <v>0</v>
      </c>
      <c r="AL101" s="25">
        <f>+IF(AL$3=0,0,COUNTIFS('2.Pro Plan'!$K:$K,'Color detail'!$E101,'2.Pro Plan'!$N:$N,'Color detail'!$F101,'2.Pro Plan'!$U:$U,'Color detail'!AL$3))</f>
        <v>0</v>
      </c>
      <c r="AM101" s="25">
        <f>+IF(AM$3=0,0,COUNTIFS('2.Pro Plan'!$K:$K,'Color detail'!$E101,'2.Pro Plan'!$N:$N,'Color detail'!$F101,'2.Pro Plan'!$U:$U,'Color detail'!AM$3))</f>
        <v>0</v>
      </c>
      <c r="AN101" s="25">
        <f>+IF(AN$3=0,0,COUNTIFS('2.Pro Plan'!$K:$K,'Color detail'!$E101,'2.Pro Plan'!$N:$N,'Color detail'!$F101,'2.Pro Plan'!$U:$U,'Color detail'!AN$3))</f>
        <v>0</v>
      </c>
      <c r="AO101" s="25">
        <f>+IF(AO$3=0,0,COUNTIFS('2.Pro Plan'!$K:$K,'Color detail'!$E101,'2.Pro Plan'!$N:$N,'Color detail'!$F101,'2.Pro Plan'!$U:$U,'Color detail'!AO$3))</f>
        <v>0</v>
      </c>
      <c r="AP101" s="25">
        <f>+IF(AP$3=0,0,COUNTIFS('2.Pro Plan'!$K:$K,'Color detail'!$E101,'2.Pro Plan'!$N:$N,'Color detail'!$F101,'2.Pro Plan'!$U:$U,'Color detail'!AP$3))</f>
        <v>0</v>
      </c>
      <c r="AQ101" s="25">
        <f>+IF(AQ$3=0,0,COUNTIFS('2.Pro Plan'!$K:$K,'Color detail'!$E101,'2.Pro Plan'!$N:$N,'Color detail'!$F101,'2.Pro Plan'!$U:$U,'Color detail'!AQ$3))</f>
        <v>0</v>
      </c>
      <c r="AR101" s="25">
        <f>+IF(AR$3=0,0,COUNTIFS('2.Pro Plan'!$K:$K,'Color detail'!$E101,'2.Pro Plan'!$N:$N,'Color detail'!$F101,'2.Pro Plan'!$U:$U,'Color detail'!AR$3))</f>
        <v>0</v>
      </c>
      <c r="AS101" s="25">
        <f t="shared" si="27"/>
        <v>14</v>
      </c>
    </row>
    <row r="102" spans="1:45">
      <c r="B102" s="25">
        <f t="shared" si="31"/>
        <v>96</v>
      </c>
      <c r="C102" s="25" t="str">
        <f t="shared" si="32"/>
        <v>LS1D6</v>
      </c>
      <c r="E102" s="25" t="str">
        <v>LS</v>
      </c>
      <c r="F102" s="25" t="str">
        <v>1D6</v>
      </c>
      <c r="H102" s="25">
        <f t="shared" si="33"/>
        <v>1</v>
      </c>
      <c r="I102" s="25">
        <f>+IF(C102=0,0,SUMIF('Color FC'!$F:$F,'Color detail'!$C102,'Color FC'!H:H))</f>
        <v>1</v>
      </c>
      <c r="J102" s="25">
        <f>+IF(E102=0,0,SUMIF('Color FC'!$F:$F,'Color detail'!$C102,'Color FC'!I:I))</f>
        <v>1</v>
      </c>
      <c r="K102" s="25">
        <f>+IF(F102=0,0,SUMIF('Color FC'!$F:$F,'Color detail'!$C102,'Color FC'!J:J))</f>
        <v>0</v>
      </c>
      <c r="M102" s="267"/>
      <c r="N102" s="267"/>
      <c r="O102" s="147">
        <f t="shared" si="24"/>
        <v>0</v>
      </c>
      <c r="Q102" s="25">
        <f>+IF(Q$3=0,0,COUNTIFS('2.Pro Plan'!$K:$K,'Color detail'!$E102,'2.Pro Plan'!$N:$N,'Color detail'!$F102,'2.Pro Plan'!$U:$U,'Color detail'!Q$3))</f>
        <v>0</v>
      </c>
      <c r="R102" s="25">
        <f>+IF(R$3=0,0,COUNTIFS('2.Pro Plan'!$K:$K,'Color detail'!$E102,'2.Pro Plan'!$N:$N,'Color detail'!$F102,'2.Pro Plan'!$U:$U,'Color detail'!R$3))</f>
        <v>0</v>
      </c>
      <c r="S102" s="25">
        <f>+IF(S$3=0,0,COUNTIFS('2.Pro Plan'!$K:$K,'Color detail'!$E102,'2.Pro Plan'!$N:$N,'Color detail'!$F102,'2.Pro Plan'!$U:$U,'Color detail'!S$3))</f>
        <v>0</v>
      </c>
      <c r="T102" s="25">
        <f>+IF(T$3=0,0,COUNTIFS('2.Pro Plan'!$K:$K,'Color detail'!$E102,'2.Pro Plan'!$N:$N,'Color detail'!$F102,'2.Pro Plan'!$U:$U,'Color detail'!T$3))</f>
        <v>0</v>
      </c>
      <c r="U102" s="25">
        <f>+IF(U$3=0,0,COUNTIFS('2.Pro Plan'!$K:$K,'Color detail'!$E102,'2.Pro Plan'!$N:$N,'Color detail'!$F102,'2.Pro Plan'!$U:$U,'Color detail'!U$3))</f>
        <v>0</v>
      </c>
      <c r="V102" s="25">
        <f>+IF(V$3=0,0,COUNTIFS('2.Pro Plan'!$K:$K,'Color detail'!$E102,'2.Pro Plan'!$N:$N,'Color detail'!$F102,'2.Pro Plan'!$U:$U,'Color detail'!V$3))</f>
        <v>0</v>
      </c>
      <c r="W102" s="25">
        <f>+IF(W$3=0,0,COUNTIFS('2.Pro Plan'!$K:$K,'Color detail'!$E102,'2.Pro Plan'!$N:$N,'Color detail'!$F102,'2.Pro Plan'!$U:$U,'Color detail'!W$3))</f>
        <v>0</v>
      </c>
      <c r="X102" s="25">
        <f>+IF(X$3=0,0,COUNTIFS('2.Pro Plan'!$K:$K,'Color detail'!$E102,'2.Pro Plan'!$N:$N,'Color detail'!$F102,'2.Pro Plan'!$U:$U,'Color detail'!X$3))</f>
        <v>0</v>
      </c>
      <c r="Y102" s="25">
        <f>+IF(Y$3=0,0,COUNTIFS('2.Pro Plan'!$K:$K,'Color detail'!$E102,'2.Pro Plan'!$N:$N,'Color detail'!$F102,'2.Pro Plan'!$U:$U,'Color detail'!Y$3))</f>
        <v>0</v>
      </c>
      <c r="Z102" s="25">
        <f>+IF(Z$3=0,0,COUNTIFS('2.Pro Plan'!$K:$K,'Color detail'!$E102,'2.Pro Plan'!$N:$N,'Color detail'!$F102,'2.Pro Plan'!$U:$U,'Color detail'!Z$3))</f>
        <v>0</v>
      </c>
      <c r="AA102" s="25">
        <f>+IF(AA$3=0,0,COUNTIFS('2.Pro Plan'!$K:$K,'Color detail'!$E102,'2.Pro Plan'!$N:$N,'Color detail'!$F102,'2.Pro Plan'!$U:$U,'Color detail'!AA$3))</f>
        <v>1</v>
      </c>
      <c r="AB102" s="25">
        <f>+IF(AB$3=0,0,COUNTIFS('2.Pro Plan'!$K:$K,'Color detail'!$E102,'2.Pro Plan'!$N:$N,'Color detail'!$F102,'2.Pro Plan'!$U:$U,'Color detail'!AB$3))</f>
        <v>0</v>
      </c>
      <c r="AC102" s="25">
        <f>+IF(AC$3=0,0,COUNTIFS('2.Pro Plan'!$K:$K,'Color detail'!$E102,'2.Pro Plan'!$N:$N,'Color detail'!$F102,'2.Pro Plan'!$U:$U,'Color detail'!AC$3))</f>
        <v>0</v>
      </c>
      <c r="AD102" s="25">
        <f>+IF(AD$3=0,0,COUNTIFS('2.Pro Plan'!$K:$K,'Color detail'!$E102,'2.Pro Plan'!$N:$N,'Color detail'!$F102,'2.Pro Plan'!$U:$U,'Color detail'!AD$3))</f>
        <v>0</v>
      </c>
      <c r="AE102" s="25">
        <f>+IF(AE$3=0,0,COUNTIFS('2.Pro Plan'!$K:$K,'Color detail'!$E102,'2.Pro Plan'!$N:$N,'Color detail'!$F102,'2.Pro Plan'!$U:$U,'Color detail'!AE$3))</f>
        <v>0</v>
      </c>
      <c r="AF102" s="25">
        <f>+IF(AF$3=0,0,COUNTIFS('2.Pro Plan'!$K:$K,'Color detail'!$E102,'2.Pro Plan'!$N:$N,'Color detail'!$F102,'2.Pro Plan'!$U:$U,'Color detail'!AF$3))</f>
        <v>0</v>
      </c>
      <c r="AG102" s="25">
        <f>+IF(AG$3=0,0,COUNTIFS('2.Pro Plan'!$K:$K,'Color detail'!$E102,'2.Pro Plan'!$N:$N,'Color detail'!$F102,'2.Pro Plan'!$U:$U,'Color detail'!AG$3))</f>
        <v>0</v>
      </c>
      <c r="AH102" s="25">
        <f>+IF(AH$3=0,0,COUNTIFS('2.Pro Plan'!$K:$K,'Color detail'!$E102,'2.Pro Plan'!$N:$N,'Color detail'!$F102,'2.Pro Plan'!$U:$U,'Color detail'!AH$3))</f>
        <v>0</v>
      </c>
      <c r="AI102" s="25">
        <f>+IF(AI$3=0,0,COUNTIFS('2.Pro Plan'!$K:$K,'Color detail'!$E102,'2.Pro Plan'!$N:$N,'Color detail'!$F102,'2.Pro Plan'!$U:$U,'Color detail'!AI$3))</f>
        <v>0</v>
      </c>
      <c r="AJ102" s="25">
        <f>+IF(AJ$3=0,0,COUNTIFS('2.Pro Plan'!$K:$K,'Color detail'!$E102,'2.Pro Plan'!$N:$N,'Color detail'!$F102,'2.Pro Plan'!$U:$U,'Color detail'!AJ$3))</f>
        <v>0</v>
      </c>
      <c r="AK102" s="25">
        <f>+IF(AK$3=0,0,COUNTIFS('2.Pro Plan'!$K:$K,'Color detail'!$E102,'2.Pro Plan'!$N:$N,'Color detail'!$F102,'2.Pro Plan'!$U:$U,'Color detail'!AK$3))</f>
        <v>0</v>
      </c>
      <c r="AL102" s="25">
        <f>+IF(AL$3=0,0,COUNTIFS('2.Pro Plan'!$K:$K,'Color detail'!$E102,'2.Pro Plan'!$N:$N,'Color detail'!$F102,'2.Pro Plan'!$U:$U,'Color detail'!AL$3))</f>
        <v>0</v>
      </c>
      <c r="AM102" s="25">
        <f>+IF(AM$3=0,0,COUNTIFS('2.Pro Plan'!$K:$K,'Color detail'!$E102,'2.Pro Plan'!$N:$N,'Color detail'!$F102,'2.Pro Plan'!$U:$U,'Color detail'!AM$3))</f>
        <v>0</v>
      </c>
      <c r="AN102" s="25">
        <f>+IF(AN$3=0,0,COUNTIFS('2.Pro Plan'!$K:$K,'Color detail'!$E102,'2.Pro Plan'!$N:$N,'Color detail'!$F102,'2.Pro Plan'!$U:$U,'Color detail'!AN$3))</f>
        <v>0</v>
      </c>
      <c r="AO102" s="25">
        <f>+IF(AO$3=0,0,COUNTIFS('2.Pro Plan'!$K:$K,'Color detail'!$E102,'2.Pro Plan'!$N:$N,'Color detail'!$F102,'2.Pro Plan'!$U:$U,'Color detail'!AO$3))</f>
        <v>0</v>
      </c>
      <c r="AP102" s="25">
        <f>+IF(AP$3=0,0,COUNTIFS('2.Pro Plan'!$K:$K,'Color detail'!$E102,'2.Pro Plan'!$N:$N,'Color detail'!$F102,'2.Pro Plan'!$U:$U,'Color detail'!AP$3))</f>
        <v>0</v>
      </c>
      <c r="AQ102" s="25">
        <f>+IF(AQ$3=0,0,COUNTIFS('2.Pro Plan'!$K:$K,'Color detail'!$E102,'2.Pro Plan'!$N:$N,'Color detail'!$F102,'2.Pro Plan'!$U:$U,'Color detail'!AQ$3))</f>
        <v>0</v>
      </c>
      <c r="AR102" s="25">
        <f>+IF(AR$3=0,0,COUNTIFS('2.Pro Plan'!$K:$K,'Color detail'!$E102,'2.Pro Plan'!$N:$N,'Color detail'!$F102,'2.Pro Plan'!$U:$U,'Color detail'!AR$3))</f>
        <v>0</v>
      </c>
      <c r="AS102" s="25">
        <f t="shared" si="27"/>
        <v>1</v>
      </c>
    </row>
    <row r="103" spans="1:45">
      <c r="B103" s="25">
        <f t="shared" ref="B103:B111" si="34">+IF(C103&lt;&gt;0,B102+1,0)</f>
        <v>97</v>
      </c>
      <c r="C103" s="25" t="str">
        <f t="shared" ref="C103:C111" si="35">+IF(E103=0,0,E103&amp;F103)</f>
        <v>LS218</v>
      </c>
      <c r="E103" s="25" t="str">
        <v>LS</v>
      </c>
      <c r="F103" s="25" t="str">
        <v>218</v>
      </c>
      <c r="H103" s="25">
        <f t="shared" ref="H103:H111" si="36">+AS103</f>
        <v>3</v>
      </c>
      <c r="I103" s="25">
        <f>+IF(C103=0,0,SUMIF('Color FC'!$F:$F,'Color detail'!$C103,'Color FC'!H:H))</f>
        <v>18</v>
      </c>
      <c r="J103" s="25">
        <f>+IF(E103=0,0,SUMIF('Color FC'!$F:$F,'Color detail'!$C103,'Color FC'!I:I))</f>
        <v>26</v>
      </c>
      <c r="K103" s="25">
        <f>+IF(F103=0,0,SUMIF('Color FC'!$F:$F,'Color detail'!$C103,'Color FC'!J:J))</f>
        <v>0</v>
      </c>
      <c r="M103" s="267"/>
      <c r="N103" s="267"/>
      <c r="O103" s="147">
        <f t="shared" si="24"/>
        <v>0</v>
      </c>
      <c r="Q103" s="25">
        <f>+IF(Q$3=0,0,COUNTIFS('2.Pro Plan'!$K:$K,'Color detail'!$E103,'2.Pro Plan'!$N:$N,'Color detail'!$F103,'2.Pro Plan'!$U:$U,'Color detail'!Q$3))</f>
        <v>0</v>
      </c>
      <c r="R103" s="25">
        <f>+IF(R$3=0,0,COUNTIFS('2.Pro Plan'!$K:$K,'Color detail'!$E103,'2.Pro Plan'!$N:$N,'Color detail'!$F103,'2.Pro Plan'!$U:$U,'Color detail'!R$3))</f>
        <v>0</v>
      </c>
      <c r="S103" s="25">
        <f>+IF(S$3=0,0,COUNTIFS('2.Pro Plan'!$K:$K,'Color detail'!$E103,'2.Pro Plan'!$N:$N,'Color detail'!$F103,'2.Pro Plan'!$U:$U,'Color detail'!S$3))</f>
        <v>0</v>
      </c>
      <c r="T103" s="25">
        <f>+IF(T$3=0,0,COUNTIFS('2.Pro Plan'!$K:$K,'Color detail'!$E103,'2.Pro Plan'!$N:$N,'Color detail'!$F103,'2.Pro Plan'!$U:$U,'Color detail'!T$3))</f>
        <v>0</v>
      </c>
      <c r="U103" s="25">
        <f>+IF(U$3=0,0,COUNTIFS('2.Pro Plan'!$K:$K,'Color detail'!$E103,'2.Pro Plan'!$N:$N,'Color detail'!$F103,'2.Pro Plan'!$U:$U,'Color detail'!U$3))</f>
        <v>0</v>
      </c>
      <c r="V103" s="25">
        <f>+IF(V$3=0,0,COUNTIFS('2.Pro Plan'!$K:$K,'Color detail'!$E103,'2.Pro Plan'!$N:$N,'Color detail'!$F103,'2.Pro Plan'!$U:$U,'Color detail'!V$3))</f>
        <v>0</v>
      </c>
      <c r="W103" s="25">
        <f>+IF(W$3=0,0,COUNTIFS('2.Pro Plan'!$K:$K,'Color detail'!$E103,'2.Pro Plan'!$N:$N,'Color detail'!$F103,'2.Pro Plan'!$U:$U,'Color detail'!W$3))</f>
        <v>1</v>
      </c>
      <c r="X103" s="25">
        <f>+IF(X$3=0,0,COUNTIFS('2.Pro Plan'!$K:$K,'Color detail'!$E103,'2.Pro Plan'!$N:$N,'Color detail'!$F103,'2.Pro Plan'!$U:$U,'Color detail'!X$3))</f>
        <v>1</v>
      </c>
      <c r="Y103" s="25">
        <f>+IF(Y$3=0,0,COUNTIFS('2.Pro Plan'!$K:$K,'Color detail'!$E103,'2.Pro Plan'!$N:$N,'Color detail'!$F103,'2.Pro Plan'!$U:$U,'Color detail'!Y$3))</f>
        <v>0</v>
      </c>
      <c r="Z103" s="25">
        <f>+IF(Z$3=0,0,COUNTIFS('2.Pro Plan'!$K:$K,'Color detail'!$E103,'2.Pro Plan'!$N:$N,'Color detail'!$F103,'2.Pro Plan'!$U:$U,'Color detail'!Z$3))</f>
        <v>0</v>
      </c>
      <c r="AA103" s="25">
        <f>+IF(AA$3=0,0,COUNTIFS('2.Pro Plan'!$K:$K,'Color detail'!$E103,'2.Pro Plan'!$N:$N,'Color detail'!$F103,'2.Pro Plan'!$U:$U,'Color detail'!AA$3))</f>
        <v>0</v>
      </c>
      <c r="AB103" s="25">
        <f>+IF(AB$3=0,0,COUNTIFS('2.Pro Plan'!$K:$K,'Color detail'!$E103,'2.Pro Plan'!$N:$N,'Color detail'!$F103,'2.Pro Plan'!$U:$U,'Color detail'!AB$3))</f>
        <v>0</v>
      </c>
      <c r="AC103" s="25">
        <f>+IF(AC$3=0,0,COUNTIFS('2.Pro Plan'!$K:$K,'Color detail'!$E103,'2.Pro Plan'!$N:$N,'Color detail'!$F103,'2.Pro Plan'!$U:$U,'Color detail'!AC$3))</f>
        <v>0</v>
      </c>
      <c r="AD103" s="25">
        <f>+IF(AD$3=0,0,COUNTIFS('2.Pro Plan'!$K:$K,'Color detail'!$E103,'2.Pro Plan'!$N:$N,'Color detail'!$F103,'2.Pro Plan'!$U:$U,'Color detail'!AD$3))</f>
        <v>0</v>
      </c>
      <c r="AE103" s="25">
        <f>+IF(AE$3=0,0,COUNTIFS('2.Pro Plan'!$K:$K,'Color detail'!$E103,'2.Pro Plan'!$N:$N,'Color detail'!$F103,'2.Pro Plan'!$U:$U,'Color detail'!AE$3))</f>
        <v>1</v>
      </c>
      <c r="AF103" s="25">
        <f>+IF(AF$3=0,0,COUNTIFS('2.Pro Plan'!$K:$K,'Color detail'!$E103,'2.Pro Plan'!$N:$N,'Color detail'!$F103,'2.Pro Plan'!$U:$U,'Color detail'!AF$3))</f>
        <v>0</v>
      </c>
      <c r="AG103" s="25">
        <f>+IF(AG$3=0,0,COUNTIFS('2.Pro Plan'!$K:$K,'Color detail'!$E103,'2.Pro Plan'!$N:$N,'Color detail'!$F103,'2.Pro Plan'!$U:$U,'Color detail'!AG$3))</f>
        <v>0</v>
      </c>
      <c r="AH103" s="25">
        <f>+IF(AH$3=0,0,COUNTIFS('2.Pro Plan'!$K:$K,'Color detail'!$E103,'2.Pro Plan'!$N:$N,'Color detail'!$F103,'2.Pro Plan'!$U:$U,'Color detail'!AH$3))</f>
        <v>0</v>
      </c>
      <c r="AI103" s="25">
        <f>+IF(AI$3=0,0,COUNTIFS('2.Pro Plan'!$K:$K,'Color detail'!$E103,'2.Pro Plan'!$N:$N,'Color detail'!$F103,'2.Pro Plan'!$U:$U,'Color detail'!AI$3))</f>
        <v>0</v>
      </c>
      <c r="AJ103" s="25">
        <f>+IF(AJ$3=0,0,COUNTIFS('2.Pro Plan'!$K:$K,'Color detail'!$E103,'2.Pro Plan'!$N:$N,'Color detail'!$F103,'2.Pro Plan'!$U:$U,'Color detail'!AJ$3))</f>
        <v>0</v>
      </c>
      <c r="AK103" s="25">
        <f>+IF(AK$3=0,0,COUNTIFS('2.Pro Plan'!$K:$K,'Color detail'!$E103,'2.Pro Plan'!$N:$N,'Color detail'!$F103,'2.Pro Plan'!$U:$U,'Color detail'!AK$3))</f>
        <v>0</v>
      </c>
      <c r="AL103" s="25">
        <f>+IF(AL$3=0,0,COUNTIFS('2.Pro Plan'!$K:$K,'Color detail'!$E103,'2.Pro Plan'!$N:$N,'Color detail'!$F103,'2.Pro Plan'!$U:$U,'Color detail'!AL$3))</f>
        <v>0</v>
      </c>
      <c r="AM103" s="25">
        <f>+IF(AM$3=0,0,COUNTIFS('2.Pro Plan'!$K:$K,'Color detail'!$E103,'2.Pro Plan'!$N:$N,'Color detail'!$F103,'2.Pro Plan'!$U:$U,'Color detail'!AM$3))</f>
        <v>0</v>
      </c>
      <c r="AN103" s="25">
        <f>+IF(AN$3=0,0,COUNTIFS('2.Pro Plan'!$K:$K,'Color detail'!$E103,'2.Pro Plan'!$N:$N,'Color detail'!$F103,'2.Pro Plan'!$U:$U,'Color detail'!AN$3))</f>
        <v>0</v>
      </c>
      <c r="AO103" s="25">
        <f>+IF(AO$3=0,0,COUNTIFS('2.Pro Plan'!$K:$K,'Color detail'!$E103,'2.Pro Plan'!$N:$N,'Color detail'!$F103,'2.Pro Plan'!$U:$U,'Color detail'!AO$3))</f>
        <v>0</v>
      </c>
      <c r="AP103" s="25">
        <f>+IF(AP$3=0,0,COUNTIFS('2.Pro Plan'!$K:$K,'Color detail'!$E103,'2.Pro Plan'!$N:$N,'Color detail'!$F103,'2.Pro Plan'!$U:$U,'Color detail'!AP$3))</f>
        <v>0</v>
      </c>
      <c r="AQ103" s="25">
        <f>+IF(AQ$3=0,0,COUNTIFS('2.Pro Plan'!$K:$K,'Color detail'!$E103,'2.Pro Plan'!$N:$N,'Color detail'!$F103,'2.Pro Plan'!$U:$U,'Color detail'!AQ$3))</f>
        <v>0</v>
      </c>
      <c r="AR103" s="25">
        <f>+IF(AR$3=0,0,COUNTIFS('2.Pro Plan'!$K:$K,'Color detail'!$E103,'2.Pro Plan'!$N:$N,'Color detail'!$F103,'2.Pro Plan'!$U:$U,'Color detail'!AR$3))</f>
        <v>0</v>
      </c>
      <c r="AS103" s="25">
        <f t="shared" si="27"/>
        <v>3</v>
      </c>
    </row>
    <row r="104" spans="1:45">
      <c r="B104" s="25">
        <f t="shared" si="34"/>
        <v>98</v>
      </c>
      <c r="C104" s="25" t="str">
        <f t="shared" si="35"/>
        <v>LS4V8</v>
      </c>
      <c r="E104" s="25" t="str">
        <v>LS</v>
      </c>
      <c r="F104" s="25" t="str">
        <v>4V8</v>
      </c>
      <c r="H104" s="25">
        <f t="shared" si="36"/>
        <v>1</v>
      </c>
      <c r="I104" s="25">
        <f>+IF(C104=0,0,SUMIF('Color FC'!$F:$F,'Color detail'!$C104,'Color FC'!H:H))</f>
        <v>1</v>
      </c>
      <c r="J104" s="25">
        <f>+IF(E104=0,0,SUMIF('Color FC'!$F:$F,'Color detail'!$C104,'Color FC'!I:I))</f>
        <v>1</v>
      </c>
      <c r="K104" s="25">
        <f>+IF(F104=0,0,SUMIF('Color FC'!$F:$F,'Color detail'!$C104,'Color FC'!J:J))</f>
        <v>0</v>
      </c>
      <c r="M104" s="267"/>
      <c r="N104" s="267"/>
      <c r="O104" s="147">
        <f t="shared" si="24"/>
        <v>0</v>
      </c>
      <c r="Q104" s="25">
        <f>+IF(Q$3=0,0,COUNTIFS('2.Pro Plan'!$K:$K,'Color detail'!$E104,'2.Pro Plan'!$N:$N,'Color detail'!$F104,'2.Pro Plan'!$U:$U,'Color detail'!Q$3))</f>
        <v>0</v>
      </c>
      <c r="R104" s="25">
        <f>+IF(R$3=0,0,COUNTIFS('2.Pro Plan'!$K:$K,'Color detail'!$E104,'2.Pro Plan'!$N:$N,'Color detail'!$F104,'2.Pro Plan'!$U:$U,'Color detail'!R$3))</f>
        <v>0</v>
      </c>
      <c r="S104" s="25">
        <f>+IF(S$3=0,0,COUNTIFS('2.Pro Plan'!$K:$K,'Color detail'!$E104,'2.Pro Plan'!$N:$N,'Color detail'!$F104,'2.Pro Plan'!$U:$U,'Color detail'!S$3))</f>
        <v>0</v>
      </c>
      <c r="T104" s="25">
        <f>+IF(T$3=0,0,COUNTIFS('2.Pro Plan'!$K:$K,'Color detail'!$E104,'2.Pro Plan'!$N:$N,'Color detail'!$F104,'2.Pro Plan'!$U:$U,'Color detail'!T$3))</f>
        <v>0</v>
      </c>
      <c r="U104" s="25">
        <f>+IF(U$3=0,0,COUNTIFS('2.Pro Plan'!$K:$K,'Color detail'!$E104,'2.Pro Plan'!$N:$N,'Color detail'!$F104,'2.Pro Plan'!$U:$U,'Color detail'!U$3))</f>
        <v>0</v>
      </c>
      <c r="V104" s="25">
        <f>+IF(V$3=0,0,COUNTIFS('2.Pro Plan'!$K:$K,'Color detail'!$E104,'2.Pro Plan'!$N:$N,'Color detail'!$F104,'2.Pro Plan'!$U:$U,'Color detail'!V$3))</f>
        <v>0</v>
      </c>
      <c r="W104" s="25">
        <f>+IF(W$3=0,0,COUNTIFS('2.Pro Plan'!$K:$K,'Color detail'!$E104,'2.Pro Plan'!$N:$N,'Color detail'!$F104,'2.Pro Plan'!$U:$U,'Color detail'!W$3))</f>
        <v>0</v>
      </c>
      <c r="X104" s="25">
        <f>+IF(X$3=0,0,COUNTIFS('2.Pro Plan'!$K:$K,'Color detail'!$E104,'2.Pro Plan'!$N:$N,'Color detail'!$F104,'2.Pro Plan'!$U:$U,'Color detail'!X$3))</f>
        <v>0</v>
      </c>
      <c r="Y104" s="25">
        <f>+IF(Y$3=0,0,COUNTIFS('2.Pro Plan'!$K:$K,'Color detail'!$E104,'2.Pro Plan'!$N:$N,'Color detail'!$F104,'2.Pro Plan'!$U:$U,'Color detail'!Y$3))</f>
        <v>1</v>
      </c>
      <c r="Z104" s="25">
        <f>+IF(Z$3=0,0,COUNTIFS('2.Pro Plan'!$K:$K,'Color detail'!$E104,'2.Pro Plan'!$N:$N,'Color detail'!$F104,'2.Pro Plan'!$U:$U,'Color detail'!Z$3))</f>
        <v>0</v>
      </c>
      <c r="AA104" s="25">
        <f>+IF(AA$3=0,0,COUNTIFS('2.Pro Plan'!$K:$K,'Color detail'!$E104,'2.Pro Plan'!$N:$N,'Color detail'!$F104,'2.Pro Plan'!$U:$U,'Color detail'!AA$3))</f>
        <v>0</v>
      </c>
      <c r="AB104" s="25">
        <f>+IF(AB$3=0,0,COUNTIFS('2.Pro Plan'!$K:$K,'Color detail'!$E104,'2.Pro Plan'!$N:$N,'Color detail'!$F104,'2.Pro Plan'!$U:$U,'Color detail'!AB$3))</f>
        <v>0</v>
      </c>
      <c r="AC104" s="25">
        <f>+IF(AC$3=0,0,COUNTIFS('2.Pro Plan'!$K:$K,'Color detail'!$E104,'2.Pro Plan'!$N:$N,'Color detail'!$F104,'2.Pro Plan'!$U:$U,'Color detail'!AC$3))</f>
        <v>0</v>
      </c>
      <c r="AD104" s="25">
        <f>+IF(AD$3=0,0,COUNTIFS('2.Pro Plan'!$K:$K,'Color detail'!$E104,'2.Pro Plan'!$N:$N,'Color detail'!$F104,'2.Pro Plan'!$U:$U,'Color detail'!AD$3))</f>
        <v>0</v>
      </c>
      <c r="AE104" s="25">
        <f>+IF(AE$3=0,0,COUNTIFS('2.Pro Plan'!$K:$K,'Color detail'!$E104,'2.Pro Plan'!$N:$N,'Color detail'!$F104,'2.Pro Plan'!$U:$U,'Color detail'!AE$3))</f>
        <v>0</v>
      </c>
      <c r="AF104" s="25">
        <f>+IF(AF$3=0,0,COUNTIFS('2.Pro Plan'!$K:$K,'Color detail'!$E104,'2.Pro Plan'!$N:$N,'Color detail'!$F104,'2.Pro Plan'!$U:$U,'Color detail'!AF$3))</f>
        <v>0</v>
      </c>
      <c r="AG104" s="25">
        <f>+IF(AG$3=0,0,COUNTIFS('2.Pro Plan'!$K:$K,'Color detail'!$E104,'2.Pro Plan'!$N:$N,'Color detail'!$F104,'2.Pro Plan'!$U:$U,'Color detail'!AG$3))</f>
        <v>0</v>
      </c>
      <c r="AH104" s="25">
        <f>+IF(AH$3=0,0,COUNTIFS('2.Pro Plan'!$K:$K,'Color detail'!$E104,'2.Pro Plan'!$N:$N,'Color detail'!$F104,'2.Pro Plan'!$U:$U,'Color detail'!AH$3))</f>
        <v>0</v>
      </c>
      <c r="AI104" s="25">
        <f>+IF(AI$3=0,0,COUNTIFS('2.Pro Plan'!$K:$K,'Color detail'!$E104,'2.Pro Plan'!$N:$N,'Color detail'!$F104,'2.Pro Plan'!$U:$U,'Color detail'!AI$3))</f>
        <v>0</v>
      </c>
      <c r="AJ104" s="25">
        <f>+IF(AJ$3=0,0,COUNTIFS('2.Pro Plan'!$K:$K,'Color detail'!$E104,'2.Pro Plan'!$N:$N,'Color detail'!$F104,'2.Pro Plan'!$U:$U,'Color detail'!AJ$3))</f>
        <v>0</v>
      </c>
      <c r="AK104" s="25">
        <f>+IF(AK$3=0,0,COUNTIFS('2.Pro Plan'!$K:$K,'Color detail'!$E104,'2.Pro Plan'!$N:$N,'Color detail'!$F104,'2.Pro Plan'!$U:$U,'Color detail'!AK$3))</f>
        <v>0</v>
      </c>
      <c r="AL104" s="25">
        <f>+IF(AL$3=0,0,COUNTIFS('2.Pro Plan'!$K:$K,'Color detail'!$E104,'2.Pro Plan'!$N:$N,'Color detail'!$F104,'2.Pro Plan'!$U:$U,'Color detail'!AL$3))</f>
        <v>0</v>
      </c>
      <c r="AM104" s="25">
        <f>+IF(AM$3=0,0,COUNTIFS('2.Pro Plan'!$K:$K,'Color detail'!$E104,'2.Pro Plan'!$N:$N,'Color detail'!$F104,'2.Pro Plan'!$U:$U,'Color detail'!AM$3))</f>
        <v>0</v>
      </c>
      <c r="AN104" s="25">
        <f>+IF(AN$3=0,0,COUNTIFS('2.Pro Plan'!$K:$K,'Color detail'!$E104,'2.Pro Plan'!$N:$N,'Color detail'!$F104,'2.Pro Plan'!$U:$U,'Color detail'!AN$3))</f>
        <v>0</v>
      </c>
      <c r="AO104" s="25">
        <f>+IF(AO$3=0,0,COUNTIFS('2.Pro Plan'!$K:$K,'Color detail'!$E104,'2.Pro Plan'!$N:$N,'Color detail'!$F104,'2.Pro Plan'!$U:$U,'Color detail'!AO$3))</f>
        <v>0</v>
      </c>
      <c r="AP104" s="25">
        <f>+IF(AP$3=0,0,COUNTIFS('2.Pro Plan'!$K:$K,'Color detail'!$E104,'2.Pro Plan'!$N:$N,'Color detail'!$F104,'2.Pro Plan'!$U:$U,'Color detail'!AP$3))</f>
        <v>0</v>
      </c>
      <c r="AQ104" s="25">
        <f>+IF(AQ$3=0,0,COUNTIFS('2.Pro Plan'!$K:$K,'Color detail'!$E104,'2.Pro Plan'!$N:$N,'Color detail'!$F104,'2.Pro Plan'!$U:$U,'Color detail'!AQ$3))</f>
        <v>0</v>
      </c>
      <c r="AR104" s="25">
        <f>+IF(AR$3=0,0,COUNTIFS('2.Pro Plan'!$K:$K,'Color detail'!$E104,'2.Pro Plan'!$N:$N,'Color detail'!$F104,'2.Pro Plan'!$U:$U,'Color detail'!AR$3))</f>
        <v>0</v>
      </c>
      <c r="AS104" s="25">
        <f t="shared" si="27"/>
        <v>1</v>
      </c>
    </row>
    <row r="105" spans="1:45">
      <c r="B105" s="25">
        <f t="shared" si="34"/>
        <v>99</v>
      </c>
      <c r="C105" s="25" t="str">
        <f t="shared" si="35"/>
        <v>LT089</v>
      </c>
      <c r="E105" s="25" t="str">
        <v>LT</v>
      </c>
      <c r="F105" s="25" t="str">
        <v>089</v>
      </c>
      <c r="H105" s="25">
        <f t="shared" si="36"/>
        <v>65</v>
      </c>
      <c r="I105" s="25">
        <f>+IF(C105=0,0,SUMIF('Color FC'!$F:$F,'Color detail'!$C105,'Color FC'!H:H))</f>
        <v>123</v>
      </c>
      <c r="J105" s="25">
        <f>+IF(E105=0,0,SUMIF('Color FC'!$F:$F,'Color detail'!$C105,'Color FC'!I:I))</f>
        <v>130</v>
      </c>
      <c r="K105" s="25">
        <f>+IF(F105=0,0,SUMIF('Color FC'!$F:$F,'Color detail'!$C105,'Color FC'!J:J))</f>
        <v>0</v>
      </c>
      <c r="M105" s="267"/>
      <c r="N105" s="267"/>
      <c r="O105" s="147">
        <f t="shared" si="24"/>
        <v>0</v>
      </c>
      <c r="Q105" s="25">
        <f>+IF(Q$3=0,0,COUNTIFS('2.Pro Plan'!$K:$K,'Color detail'!$E105,'2.Pro Plan'!$N:$N,'Color detail'!$F105,'2.Pro Plan'!$U:$U,'Color detail'!Q$3))</f>
        <v>0</v>
      </c>
      <c r="R105" s="25">
        <f>+IF(R$3=0,0,COUNTIFS('2.Pro Plan'!$K:$K,'Color detail'!$E105,'2.Pro Plan'!$N:$N,'Color detail'!$F105,'2.Pro Plan'!$U:$U,'Color detail'!R$3))</f>
        <v>3</v>
      </c>
      <c r="S105" s="25">
        <f>+IF(S$3=0,0,COUNTIFS('2.Pro Plan'!$K:$K,'Color detail'!$E105,'2.Pro Plan'!$N:$N,'Color detail'!$F105,'2.Pro Plan'!$U:$U,'Color detail'!S$3))</f>
        <v>1</v>
      </c>
      <c r="T105" s="25">
        <f>+IF(T$3=0,0,COUNTIFS('2.Pro Plan'!$K:$K,'Color detail'!$E105,'2.Pro Plan'!$N:$N,'Color detail'!$F105,'2.Pro Plan'!$U:$U,'Color detail'!T$3))</f>
        <v>6</v>
      </c>
      <c r="U105" s="25">
        <f>+IF(U$3=0,0,COUNTIFS('2.Pro Plan'!$K:$K,'Color detail'!$E105,'2.Pro Plan'!$N:$N,'Color detail'!$F105,'2.Pro Plan'!$U:$U,'Color detail'!U$3))</f>
        <v>4</v>
      </c>
      <c r="V105" s="25">
        <f>+IF(V$3=0,0,COUNTIFS('2.Pro Plan'!$K:$K,'Color detail'!$E105,'2.Pro Plan'!$N:$N,'Color detail'!$F105,'2.Pro Plan'!$U:$U,'Color detail'!V$3))</f>
        <v>6</v>
      </c>
      <c r="W105" s="25">
        <f>+IF(W$3=0,0,COUNTIFS('2.Pro Plan'!$K:$K,'Color detail'!$E105,'2.Pro Plan'!$N:$N,'Color detail'!$F105,'2.Pro Plan'!$U:$U,'Color detail'!W$3))</f>
        <v>6</v>
      </c>
      <c r="X105" s="25">
        <f>+IF(X$3=0,0,COUNTIFS('2.Pro Plan'!$K:$K,'Color detail'!$E105,'2.Pro Plan'!$N:$N,'Color detail'!$F105,'2.Pro Plan'!$U:$U,'Color detail'!X$3))</f>
        <v>6</v>
      </c>
      <c r="Y105" s="25">
        <f>+IF(Y$3=0,0,COUNTIFS('2.Pro Plan'!$K:$K,'Color detail'!$E105,'2.Pro Plan'!$N:$N,'Color detail'!$F105,'2.Pro Plan'!$U:$U,'Color detail'!Y$3))</f>
        <v>6</v>
      </c>
      <c r="Z105" s="25">
        <f>+IF(Z$3=0,0,COUNTIFS('2.Pro Plan'!$K:$K,'Color detail'!$E105,'2.Pro Plan'!$N:$N,'Color detail'!$F105,'2.Pro Plan'!$U:$U,'Color detail'!Z$3))</f>
        <v>6</v>
      </c>
      <c r="AA105" s="25">
        <f>+IF(AA$3=0,0,COUNTIFS('2.Pro Plan'!$K:$K,'Color detail'!$E105,'2.Pro Plan'!$N:$N,'Color detail'!$F105,'2.Pro Plan'!$U:$U,'Color detail'!AA$3))</f>
        <v>4</v>
      </c>
      <c r="AB105" s="25">
        <f>+IF(AB$3=0,0,COUNTIFS('2.Pro Plan'!$K:$K,'Color detail'!$E105,'2.Pro Plan'!$N:$N,'Color detail'!$F105,'2.Pro Plan'!$U:$U,'Color detail'!AB$3))</f>
        <v>5</v>
      </c>
      <c r="AC105" s="25">
        <f>+IF(AC$3=0,0,COUNTIFS('2.Pro Plan'!$K:$K,'Color detail'!$E105,'2.Pro Plan'!$N:$N,'Color detail'!$F105,'2.Pro Plan'!$U:$U,'Color detail'!AC$3))</f>
        <v>4</v>
      </c>
      <c r="AD105" s="25">
        <f>+IF(AD$3=0,0,COUNTIFS('2.Pro Plan'!$K:$K,'Color detail'!$E105,'2.Pro Plan'!$N:$N,'Color detail'!$F105,'2.Pro Plan'!$U:$U,'Color detail'!AD$3))</f>
        <v>6</v>
      </c>
      <c r="AE105" s="25">
        <f>+IF(AE$3=0,0,COUNTIFS('2.Pro Plan'!$K:$K,'Color detail'!$E105,'2.Pro Plan'!$N:$N,'Color detail'!$F105,'2.Pro Plan'!$U:$U,'Color detail'!AE$3))</f>
        <v>2</v>
      </c>
      <c r="AF105" s="25">
        <f>+IF(AF$3=0,0,COUNTIFS('2.Pro Plan'!$K:$K,'Color detail'!$E105,'2.Pro Plan'!$N:$N,'Color detail'!$F105,'2.Pro Plan'!$U:$U,'Color detail'!AF$3))</f>
        <v>0</v>
      </c>
      <c r="AG105" s="25">
        <f>+IF(AG$3=0,0,COUNTIFS('2.Pro Plan'!$K:$K,'Color detail'!$E105,'2.Pro Plan'!$N:$N,'Color detail'!$F105,'2.Pro Plan'!$U:$U,'Color detail'!AG$3))</f>
        <v>0</v>
      </c>
      <c r="AH105" s="25">
        <f>+IF(AH$3=0,0,COUNTIFS('2.Pro Plan'!$K:$K,'Color detail'!$E105,'2.Pro Plan'!$N:$N,'Color detail'!$F105,'2.Pro Plan'!$U:$U,'Color detail'!AH$3))</f>
        <v>0</v>
      </c>
      <c r="AI105" s="25">
        <f>+IF(AI$3=0,0,COUNTIFS('2.Pro Plan'!$K:$K,'Color detail'!$E105,'2.Pro Plan'!$N:$N,'Color detail'!$F105,'2.Pro Plan'!$U:$U,'Color detail'!AI$3))</f>
        <v>0</v>
      </c>
      <c r="AJ105" s="25">
        <f>+IF(AJ$3=0,0,COUNTIFS('2.Pro Plan'!$K:$K,'Color detail'!$E105,'2.Pro Plan'!$N:$N,'Color detail'!$F105,'2.Pro Plan'!$U:$U,'Color detail'!AJ$3))</f>
        <v>0</v>
      </c>
      <c r="AK105" s="25">
        <f>+IF(AK$3=0,0,COUNTIFS('2.Pro Plan'!$K:$K,'Color detail'!$E105,'2.Pro Plan'!$N:$N,'Color detail'!$F105,'2.Pro Plan'!$U:$U,'Color detail'!AK$3))</f>
        <v>0</v>
      </c>
      <c r="AL105" s="25">
        <f>+IF(AL$3=0,0,COUNTIFS('2.Pro Plan'!$K:$K,'Color detail'!$E105,'2.Pro Plan'!$N:$N,'Color detail'!$F105,'2.Pro Plan'!$U:$U,'Color detail'!AL$3))</f>
        <v>0</v>
      </c>
      <c r="AM105" s="25">
        <f>+IF(AM$3=0,0,COUNTIFS('2.Pro Plan'!$K:$K,'Color detail'!$E105,'2.Pro Plan'!$N:$N,'Color detail'!$F105,'2.Pro Plan'!$U:$U,'Color detail'!AM$3))</f>
        <v>0</v>
      </c>
      <c r="AN105" s="25">
        <f>+IF(AN$3=0,0,COUNTIFS('2.Pro Plan'!$K:$K,'Color detail'!$E105,'2.Pro Plan'!$N:$N,'Color detail'!$F105,'2.Pro Plan'!$U:$U,'Color detail'!AN$3))</f>
        <v>0</v>
      </c>
      <c r="AO105" s="25">
        <f>+IF(AO$3=0,0,COUNTIFS('2.Pro Plan'!$K:$K,'Color detail'!$E105,'2.Pro Plan'!$N:$N,'Color detail'!$F105,'2.Pro Plan'!$U:$U,'Color detail'!AO$3))</f>
        <v>0</v>
      </c>
      <c r="AP105" s="25">
        <f>+IF(AP$3=0,0,COUNTIFS('2.Pro Plan'!$K:$K,'Color detail'!$E105,'2.Pro Plan'!$N:$N,'Color detail'!$F105,'2.Pro Plan'!$U:$U,'Color detail'!AP$3))</f>
        <v>0</v>
      </c>
      <c r="AQ105" s="25">
        <f>+IF(AQ$3=0,0,COUNTIFS('2.Pro Plan'!$K:$K,'Color detail'!$E105,'2.Pro Plan'!$N:$N,'Color detail'!$F105,'2.Pro Plan'!$U:$U,'Color detail'!AQ$3))</f>
        <v>0</v>
      </c>
      <c r="AR105" s="25">
        <f>+IF(AR$3=0,0,COUNTIFS('2.Pro Plan'!$K:$K,'Color detail'!$E105,'2.Pro Plan'!$N:$N,'Color detail'!$F105,'2.Pro Plan'!$U:$U,'Color detail'!AR$3))</f>
        <v>0</v>
      </c>
      <c r="AS105" s="25">
        <f t="shared" si="27"/>
        <v>65</v>
      </c>
    </row>
    <row r="106" spans="1:45">
      <c r="B106" s="25">
        <f t="shared" si="34"/>
        <v>100</v>
      </c>
      <c r="C106" s="25" t="str">
        <f t="shared" si="35"/>
        <v>LT1D6</v>
      </c>
      <c r="E106" s="25" t="str">
        <v>LT</v>
      </c>
      <c r="F106" s="25" t="str">
        <v>1D6</v>
      </c>
      <c r="H106" s="25">
        <f t="shared" si="36"/>
        <v>8</v>
      </c>
      <c r="I106" s="25">
        <f>+IF(C106=0,0,SUMIF('Color FC'!$F:$F,'Color detail'!$C106,'Color FC'!H:H))</f>
        <v>8</v>
      </c>
      <c r="J106" s="25">
        <f>+IF(E106=0,0,SUMIF('Color FC'!$F:$F,'Color detail'!$C106,'Color FC'!I:I))</f>
        <v>8</v>
      </c>
      <c r="K106" s="25">
        <f>+IF(F106=0,0,SUMIF('Color FC'!$F:$F,'Color detail'!$C106,'Color FC'!J:J))</f>
        <v>0</v>
      </c>
      <c r="M106" s="267"/>
      <c r="N106" s="267"/>
      <c r="O106" s="147">
        <f t="shared" si="24"/>
        <v>0</v>
      </c>
      <c r="Q106" s="25">
        <f>+IF(Q$3=0,0,COUNTIFS('2.Pro Plan'!$K:$K,'Color detail'!$E106,'2.Pro Plan'!$N:$N,'Color detail'!$F106,'2.Pro Plan'!$U:$U,'Color detail'!Q$3))</f>
        <v>1</v>
      </c>
      <c r="R106" s="25">
        <f>+IF(R$3=0,0,COUNTIFS('2.Pro Plan'!$K:$K,'Color detail'!$E106,'2.Pro Plan'!$N:$N,'Color detail'!$F106,'2.Pro Plan'!$U:$U,'Color detail'!R$3))</f>
        <v>0</v>
      </c>
      <c r="S106" s="25">
        <f>+IF(S$3=0,0,COUNTIFS('2.Pro Plan'!$K:$K,'Color detail'!$E106,'2.Pro Plan'!$N:$N,'Color detail'!$F106,'2.Pro Plan'!$U:$U,'Color detail'!S$3))</f>
        <v>0</v>
      </c>
      <c r="T106" s="25">
        <f>+IF(T$3=0,0,COUNTIFS('2.Pro Plan'!$K:$K,'Color detail'!$E106,'2.Pro Plan'!$N:$N,'Color detail'!$F106,'2.Pro Plan'!$U:$U,'Color detail'!T$3))</f>
        <v>0</v>
      </c>
      <c r="U106" s="25">
        <f>+IF(U$3=0,0,COUNTIFS('2.Pro Plan'!$K:$K,'Color detail'!$E106,'2.Pro Plan'!$N:$N,'Color detail'!$F106,'2.Pro Plan'!$U:$U,'Color detail'!U$3))</f>
        <v>0</v>
      </c>
      <c r="V106" s="25">
        <f>+IF(V$3=0,0,COUNTIFS('2.Pro Plan'!$K:$K,'Color detail'!$E106,'2.Pro Plan'!$N:$N,'Color detail'!$F106,'2.Pro Plan'!$U:$U,'Color detail'!V$3))</f>
        <v>0</v>
      </c>
      <c r="W106" s="25">
        <f>+IF(W$3=0,0,COUNTIFS('2.Pro Plan'!$K:$K,'Color detail'!$E106,'2.Pro Plan'!$N:$N,'Color detail'!$F106,'2.Pro Plan'!$U:$U,'Color detail'!W$3))</f>
        <v>1</v>
      </c>
      <c r="X106" s="25">
        <f>+IF(X$3=0,0,COUNTIFS('2.Pro Plan'!$K:$K,'Color detail'!$E106,'2.Pro Plan'!$N:$N,'Color detail'!$F106,'2.Pro Plan'!$U:$U,'Color detail'!X$3))</f>
        <v>1</v>
      </c>
      <c r="Y106" s="25">
        <f>+IF(Y$3=0,0,COUNTIFS('2.Pro Plan'!$K:$K,'Color detail'!$E106,'2.Pro Plan'!$N:$N,'Color detail'!$F106,'2.Pro Plan'!$U:$U,'Color detail'!Y$3))</f>
        <v>1</v>
      </c>
      <c r="Z106" s="25">
        <f>+IF(Z$3=0,0,COUNTIFS('2.Pro Plan'!$K:$K,'Color detail'!$E106,'2.Pro Plan'!$N:$N,'Color detail'!$F106,'2.Pro Plan'!$U:$U,'Color detail'!Z$3))</f>
        <v>0</v>
      </c>
      <c r="AA106" s="25">
        <f>+IF(AA$3=0,0,COUNTIFS('2.Pro Plan'!$K:$K,'Color detail'!$E106,'2.Pro Plan'!$N:$N,'Color detail'!$F106,'2.Pro Plan'!$U:$U,'Color detail'!AA$3))</f>
        <v>0</v>
      </c>
      <c r="AB106" s="25">
        <f>+IF(AB$3=0,0,COUNTIFS('2.Pro Plan'!$K:$K,'Color detail'!$E106,'2.Pro Plan'!$N:$N,'Color detail'!$F106,'2.Pro Plan'!$U:$U,'Color detail'!AB$3))</f>
        <v>1</v>
      </c>
      <c r="AC106" s="25">
        <f>+IF(AC$3=0,0,COUNTIFS('2.Pro Plan'!$K:$K,'Color detail'!$E106,'2.Pro Plan'!$N:$N,'Color detail'!$F106,'2.Pro Plan'!$U:$U,'Color detail'!AC$3))</f>
        <v>1</v>
      </c>
      <c r="AD106" s="25">
        <f>+IF(AD$3=0,0,COUNTIFS('2.Pro Plan'!$K:$K,'Color detail'!$E106,'2.Pro Plan'!$N:$N,'Color detail'!$F106,'2.Pro Plan'!$U:$U,'Color detail'!AD$3))</f>
        <v>1</v>
      </c>
      <c r="AE106" s="25">
        <f>+IF(AE$3=0,0,COUNTIFS('2.Pro Plan'!$K:$K,'Color detail'!$E106,'2.Pro Plan'!$N:$N,'Color detail'!$F106,'2.Pro Plan'!$U:$U,'Color detail'!AE$3))</f>
        <v>1</v>
      </c>
      <c r="AF106" s="25">
        <f>+IF(AF$3=0,0,COUNTIFS('2.Pro Plan'!$K:$K,'Color detail'!$E106,'2.Pro Plan'!$N:$N,'Color detail'!$F106,'2.Pro Plan'!$U:$U,'Color detail'!AF$3))</f>
        <v>0</v>
      </c>
      <c r="AG106" s="25">
        <f>+IF(AG$3=0,0,COUNTIFS('2.Pro Plan'!$K:$K,'Color detail'!$E106,'2.Pro Plan'!$N:$N,'Color detail'!$F106,'2.Pro Plan'!$U:$U,'Color detail'!AG$3))</f>
        <v>0</v>
      </c>
      <c r="AH106" s="25">
        <f>+IF(AH$3=0,0,COUNTIFS('2.Pro Plan'!$K:$K,'Color detail'!$E106,'2.Pro Plan'!$N:$N,'Color detail'!$F106,'2.Pro Plan'!$U:$U,'Color detail'!AH$3))</f>
        <v>0</v>
      </c>
      <c r="AI106" s="25">
        <f>+IF(AI$3=0,0,COUNTIFS('2.Pro Plan'!$K:$K,'Color detail'!$E106,'2.Pro Plan'!$N:$N,'Color detail'!$F106,'2.Pro Plan'!$U:$U,'Color detail'!AI$3))</f>
        <v>0</v>
      </c>
      <c r="AJ106" s="25">
        <f>+IF(AJ$3=0,0,COUNTIFS('2.Pro Plan'!$K:$K,'Color detail'!$E106,'2.Pro Plan'!$N:$N,'Color detail'!$F106,'2.Pro Plan'!$U:$U,'Color detail'!AJ$3))</f>
        <v>0</v>
      </c>
      <c r="AK106" s="25">
        <f>+IF(AK$3=0,0,COUNTIFS('2.Pro Plan'!$K:$K,'Color detail'!$E106,'2.Pro Plan'!$N:$N,'Color detail'!$F106,'2.Pro Plan'!$U:$U,'Color detail'!AK$3))</f>
        <v>0</v>
      </c>
      <c r="AL106" s="25">
        <f>+IF(AL$3=0,0,COUNTIFS('2.Pro Plan'!$K:$K,'Color detail'!$E106,'2.Pro Plan'!$N:$N,'Color detail'!$F106,'2.Pro Plan'!$U:$U,'Color detail'!AL$3))</f>
        <v>0</v>
      </c>
      <c r="AM106" s="25">
        <f>+IF(AM$3=0,0,COUNTIFS('2.Pro Plan'!$K:$K,'Color detail'!$E106,'2.Pro Plan'!$N:$N,'Color detail'!$F106,'2.Pro Plan'!$U:$U,'Color detail'!AM$3))</f>
        <v>0</v>
      </c>
      <c r="AN106" s="25">
        <f>+IF(AN$3=0,0,COUNTIFS('2.Pro Plan'!$K:$K,'Color detail'!$E106,'2.Pro Plan'!$N:$N,'Color detail'!$F106,'2.Pro Plan'!$U:$U,'Color detail'!AN$3))</f>
        <v>0</v>
      </c>
      <c r="AO106" s="25">
        <f>+IF(AO$3=0,0,COUNTIFS('2.Pro Plan'!$K:$K,'Color detail'!$E106,'2.Pro Plan'!$N:$N,'Color detail'!$F106,'2.Pro Plan'!$U:$U,'Color detail'!AO$3))</f>
        <v>0</v>
      </c>
      <c r="AP106" s="25">
        <f>+IF(AP$3=0,0,COUNTIFS('2.Pro Plan'!$K:$K,'Color detail'!$E106,'2.Pro Plan'!$N:$N,'Color detail'!$F106,'2.Pro Plan'!$U:$U,'Color detail'!AP$3))</f>
        <v>0</v>
      </c>
      <c r="AQ106" s="25">
        <f>+IF(AQ$3=0,0,COUNTIFS('2.Pro Plan'!$K:$K,'Color detail'!$E106,'2.Pro Plan'!$N:$N,'Color detail'!$F106,'2.Pro Plan'!$U:$U,'Color detail'!AQ$3))</f>
        <v>0</v>
      </c>
      <c r="AR106" s="25">
        <f>+IF(AR$3=0,0,COUNTIFS('2.Pro Plan'!$K:$K,'Color detail'!$E106,'2.Pro Plan'!$N:$N,'Color detail'!$F106,'2.Pro Plan'!$U:$U,'Color detail'!AR$3))</f>
        <v>0</v>
      </c>
      <c r="AS106" s="25">
        <f t="shared" si="27"/>
        <v>8</v>
      </c>
    </row>
    <row r="107" spans="1:45">
      <c r="B107" s="25">
        <f t="shared" si="34"/>
        <v>101</v>
      </c>
      <c r="C107" s="25" t="str">
        <f t="shared" si="35"/>
        <v>LT218</v>
      </c>
      <c r="E107" s="25" t="str">
        <v>LT</v>
      </c>
      <c r="F107" s="25" t="str">
        <v>218</v>
      </c>
      <c r="H107" s="25">
        <f t="shared" si="36"/>
        <v>34</v>
      </c>
      <c r="I107" s="25">
        <f>+IF(C107=0,0,SUMIF('Color FC'!$F:$F,'Color detail'!$C107,'Color FC'!H:H))</f>
        <v>59</v>
      </c>
      <c r="J107" s="25">
        <f>+IF(E107=0,0,SUMIF('Color FC'!$F:$F,'Color detail'!$C107,'Color FC'!I:I))</f>
        <v>62</v>
      </c>
      <c r="K107" s="25">
        <f>+IF(F107=0,0,SUMIF('Color FC'!$F:$F,'Color detail'!$C107,'Color FC'!J:J))</f>
        <v>0</v>
      </c>
      <c r="M107" s="267"/>
      <c r="N107" s="267"/>
      <c r="O107" s="147">
        <f t="shared" si="24"/>
        <v>0</v>
      </c>
      <c r="Q107" s="25">
        <f>+IF(Q$3=0,0,COUNTIFS('2.Pro Plan'!$K:$K,'Color detail'!$E107,'2.Pro Plan'!$N:$N,'Color detail'!$F107,'2.Pro Plan'!$U:$U,'Color detail'!Q$3))</f>
        <v>0</v>
      </c>
      <c r="R107" s="25">
        <f>+IF(R$3=0,0,COUNTIFS('2.Pro Plan'!$K:$K,'Color detail'!$E107,'2.Pro Plan'!$N:$N,'Color detail'!$F107,'2.Pro Plan'!$U:$U,'Color detail'!R$3))</f>
        <v>1</v>
      </c>
      <c r="S107" s="25">
        <f>+IF(S$3=0,0,COUNTIFS('2.Pro Plan'!$K:$K,'Color detail'!$E107,'2.Pro Plan'!$N:$N,'Color detail'!$F107,'2.Pro Plan'!$U:$U,'Color detail'!S$3))</f>
        <v>2</v>
      </c>
      <c r="T107" s="25">
        <f>+IF(T$3=0,0,COUNTIFS('2.Pro Plan'!$K:$K,'Color detail'!$E107,'2.Pro Plan'!$N:$N,'Color detail'!$F107,'2.Pro Plan'!$U:$U,'Color detail'!T$3))</f>
        <v>2</v>
      </c>
      <c r="U107" s="25">
        <f>+IF(U$3=0,0,COUNTIFS('2.Pro Plan'!$K:$K,'Color detail'!$E107,'2.Pro Plan'!$N:$N,'Color detail'!$F107,'2.Pro Plan'!$U:$U,'Color detail'!U$3))</f>
        <v>5</v>
      </c>
      <c r="V107" s="25">
        <f>+IF(V$3=0,0,COUNTIFS('2.Pro Plan'!$K:$K,'Color detail'!$E107,'2.Pro Plan'!$N:$N,'Color detail'!$F107,'2.Pro Plan'!$U:$U,'Color detail'!V$3))</f>
        <v>2</v>
      </c>
      <c r="W107" s="25">
        <f>+IF(W$3=0,0,COUNTIFS('2.Pro Plan'!$K:$K,'Color detail'!$E107,'2.Pro Plan'!$N:$N,'Color detail'!$F107,'2.Pro Plan'!$U:$U,'Color detail'!W$3))</f>
        <v>1</v>
      </c>
      <c r="X107" s="25">
        <f>+IF(X$3=0,0,COUNTIFS('2.Pro Plan'!$K:$K,'Color detail'!$E107,'2.Pro Plan'!$N:$N,'Color detail'!$F107,'2.Pro Plan'!$U:$U,'Color detail'!X$3))</f>
        <v>1</v>
      </c>
      <c r="Y107" s="25">
        <f>+IF(Y$3=0,0,COUNTIFS('2.Pro Plan'!$K:$K,'Color detail'!$E107,'2.Pro Plan'!$N:$N,'Color detail'!$F107,'2.Pro Plan'!$U:$U,'Color detail'!Y$3))</f>
        <v>2</v>
      </c>
      <c r="Z107" s="25">
        <f>+IF(Z$3=0,0,COUNTIFS('2.Pro Plan'!$K:$K,'Color detail'!$E107,'2.Pro Plan'!$N:$N,'Color detail'!$F107,'2.Pro Plan'!$U:$U,'Color detail'!Z$3))</f>
        <v>3</v>
      </c>
      <c r="AA107" s="25">
        <f>+IF(AA$3=0,0,COUNTIFS('2.Pro Plan'!$K:$K,'Color detail'!$E107,'2.Pro Plan'!$N:$N,'Color detail'!$F107,'2.Pro Plan'!$U:$U,'Color detail'!AA$3))</f>
        <v>7</v>
      </c>
      <c r="AB107" s="25">
        <f>+IF(AB$3=0,0,COUNTIFS('2.Pro Plan'!$K:$K,'Color detail'!$E107,'2.Pro Plan'!$N:$N,'Color detail'!$F107,'2.Pro Plan'!$U:$U,'Color detail'!AB$3))</f>
        <v>3</v>
      </c>
      <c r="AC107" s="25">
        <f>+IF(AC$3=0,0,COUNTIFS('2.Pro Plan'!$K:$K,'Color detail'!$E107,'2.Pro Plan'!$N:$N,'Color detail'!$F107,'2.Pro Plan'!$U:$U,'Color detail'!AC$3))</f>
        <v>2</v>
      </c>
      <c r="AD107" s="25">
        <f>+IF(AD$3=0,0,COUNTIFS('2.Pro Plan'!$K:$K,'Color detail'!$E107,'2.Pro Plan'!$N:$N,'Color detail'!$F107,'2.Pro Plan'!$U:$U,'Color detail'!AD$3))</f>
        <v>2</v>
      </c>
      <c r="AE107" s="25">
        <f>+IF(AE$3=0,0,COUNTIFS('2.Pro Plan'!$K:$K,'Color detail'!$E107,'2.Pro Plan'!$N:$N,'Color detail'!$F107,'2.Pro Plan'!$U:$U,'Color detail'!AE$3))</f>
        <v>1</v>
      </c>
      <c r="AF107" s="25">
        <f>+IF(AF$3=0,0,COUNTIFS('2.Pro Plan'!$K:$K,'Color detail'!$E107,'2.Pro Plan'!$N:$N,'Color detail'!$F107,'2.Pro Plan'!$U:$U,'Color detail'!AF$3))</f>
        <v>0</v>
      </c>
      <c r="AG107" s="25">
        <f>+IF(AG$3=0,0,COUNTIFS('2.Pro Plan'!$K:$K,'Color detail'!$E107,'2.Pro Plan'!$N:$N,'Color detail'!$F107,'2.Pro Plan'!$U:$U,'Color detail'!AG$3))</f>
        <v>0</v>
      </c>
      <c r="AH107" s="25">
        <f>+IF(AH$3=0,0,COUNTIFS('2.Pro Plan'!$K:$K,'Color detail'!$E107,'2.Pro Plan'!$N:$N,'Color detail'!$F107,'2.Pro Plan'!$U:$U,'Color detail'!AH$3))</f>
        <v>0</v>
      </c>
      <c r="AI107" s="25">
        <f>+IF(AI$3=0,0,COUNTIFS('2.Pro Plan'!$K:$K,'Color detail'!$E107,'2.Pro Plan'!$N:$N,'Color detail'!$F107,'2.Pro Plan'!$U:$U,'Color detail'!AI$3))</f>
        <v>0</v>
      </c>
      <c r="AJ107" s="25">
        <f>+IF(AJ$3=0,0,COUNTIFS('2.Pro Plan'!$K:$K,'Color detail'!$E107,'2.Pro Plan'!$N:$N,'Color detail'!$F107,'2.Pro Plan'!$U:$U,'Color detail'!AJ$3))</f>
        <v>0</v>
      </c>
      <c r="AK107" s="25">
        <f>+IF(AK$3=0,0,COUNTIFS('2.Pro Plan'!$K:$K,'Color detail'!$E107,'2.Pro Plan'!$N:$N,'Color detail'!$F107,'2.Pro Plan'!$U:$U,'Color detail'!AK$3))</f>
        <v>0</v>
      </c>
      <c r="AL107" s="25">
        <f>+IF(AL$3=0,0,COUNTIFS('2.Pro Plan'!$K:$K,'Color detail'!$E107,'2.Pro Plan'!$N:$N,'Color detail'!$F107,'2.Pro Plan'!$U:$U,'Color detail'!AL$3))</f>
        <v>0</v>
      </c>
      <c r="AM107" s="25">
        <f>+IF(AM$3=0,0,COUNTIFS('2.Pro Plan'!$K:$K,'Color detail'!$E107,'2.Pro Plan'!$N:$N,'Color detail'!$F107,'2.Pro Plan'!$U:$U,'Color detail'!AM$3))</f>
        <v>0</v>
      </c>
      <c r="AN107" s="25">
        <f>+IF(AN$3=0,0,COUNTIFS('2.Pro Plan'!$K:$K,'Color detail'!$E107,'2.Pro Plan'!$N:$N,'Color detail'!$F107,'2.Pro Plan'!$U:$U,'Color detail'!AN$3))</f>
        <v>0</v>
      </c>
      <c r="AO107" s="25">
        <f>+IF(AO$3=0,0,COUNTIFS('2.Pro Plan'!$K:$K,'Color detail'!$E107,'2.Pro Plan'!$N:$N,'Color detail'!$F107,'2.Pro Plan'!$U:$U,'Color detail'!AO$3))</f>
        <v>0</v>
      </c>
      <c r="AP107" s="25">
        <f>+IF(AP$3=0,0,COUNTIFS('2.Pro Plan'!$K:$K,'Color detail'!$E107,'2.Pro Plan'!$N:$N,'Color detail'!$F107,'2.Pro Plan'!$U:$U,'Color detail'!AP$3))</f>
        <v>0</v>
      </c>
      <c r="AQ107" s="25">
        <f>+IF(AQ$3=0,0,COUNTIFS('2.Pro Plan'!$K:$K,'Color detail'!$E107,'2.Pro Plan'!$N:$N,'Color detail'!$F107,'2.Pro Plan'!$U:$U,'Color detail'!AQ$3))</f>
        <v>0</v>
      </c>
      <c r="AR107" s="25">
        <f>+IF(AR$3=0,0,COUNTIFS('2.Pro Plan'!$K:$K,'Color detail'!$E107,'2.Pro Plan'!$N:$N,'Color detail'!$F107,'2.Pro Plan'!$U:$U,'Color detail'!AR$3))</f>
        <v>0</v>
      </c>
      <c r="AS107" s="25">
        <f t="shared" si="27"/>
        <v>34</v>
      </c>
    </row>
    <row r="108" spans="1:45">
      <c r="B108" s="25">
        <f t="shared" si="34"/>
        <v>102</v>
      </c>
      <c r="C108" s="25" t="str">
        <f t="shared" si="35"/>
        <v>LT4V8</v>
      </c>
      <c r="E108" s="25" t="str">
        <v>LT</v>
      </c>
      <c r="F108" s="25" t="str">
        <v>4V8</v>
      </c>
      <c r="H108" s="25">
        <f t="shared" si="36"/>
        <v>10</v>
      </c>
      <c r="I108" s="25">
        <f>+IF(C108=0,0,SUMIF('Color FC'!$F:$F,'Color detail'!$C108,'Color FC'!H:H))</f>
        <v>10</v>
      </c>
      <c r="J108" s="25">
        <f>+IF(E108=0,0,SUMIF('Color FC'!$F:$F,'Color detail'!$C108,'Color FC'!I:I))</f>
        <v>10</v>
      </c>
      <c r="K108" s="25">
        <f>+IF(F108=0,0,SUMIF('Color FC'!$F:$F,'Color detail'!$C108,'Color FC'!J:J))</f>
        <v>0</v>
      </c>
      <c r="M108" s="267"/>
      <c r="N108" s="267"/>
      <c r="O108" s="147">
        <f t="shared" si="24"/>
        <v>0</v>
      </c>
      <c r="Q108" s="25">
        <f>+IF(Q$3=0,0,COUNTIFS('2.Pro Plan'!$K:$K,'Color detail'!$E108,'2.Pro Plan'!$N:$N,'Color detail'!$F108,'2.Pro Plan'!$U:$U,'Color detail'!Q$3))</f>
        <v>0</v>
      </c>
      <c r="R108" s="25">
        <f>+IF(R$3=0,0,COUNTIFS('2.Pro Plan'!$K:$K,'Color detail'!$E108,'2.Pro Plan'!$N:$N,'Color detail'!$F108,'2.Pro Plan'!$U:$U,'Color detail'!R$3))</f>
        <v>2</v>
      </c>
      <c r="S108" s="25">
        <f>+IF(S$3=0,0,COUNTIFS('2.Pro Plan'!$K:$K,'Color detail'!$E108,'2.Pro Plan'!$N:$N,'Color detail'!$F108,'2.Pro Plan'!$U:$U,'Color detail'!S$3))</f>
        <v>1</v>
      </c>
      <c r="T108" s="25">
        <f>+IF(T$3=0,0,COUNTIFS('2.Pro Plan'!$K:$K,'Color detail'!$E108,'2.Pro Plan'!$N:$N,'Color detail'!$F108,'2.Pro Plan'!$U:$U,'Color detail'!T$3))</f>
        <v>0</v>
      </c>
      <c r="U108" s="25">
        <f>+IF(U$3=0,0,COUNTIFS('2.Pro Plan'!$K:$K,'Color detail'!$E108,'2.Pro Plan'!$N:$N,'Color detail'!$F108,'2.Pro Plan'!$U:$U,'Color detail'!U$3))</f>
        <v>0</v>
      </c>
      <c r="V108" s="25">
        <f>+IF(V$3=0,0,COUNTIFS('2.Pro Plan'!$K:$K,'Color detail'!$E108,'2.Pro Plan'!$N:$N,'Color detail'!$F108,'2.Pro Plan'!$U:$U,'Color detail'!V$3))</f>
        <v>0</v>
      </c>
      <c r="W108" s="25">
        <f>+IF(W$3=0,0,COUNTIFS('2.Pro Plan'!$K:$K,'Color detail'!$E108,'2.Pro Plan'!$N:$N,'Color detail'!$F108,'2.Pro Plan'!$U:$U,'Color detail'!W$3))</f>
        <v>0</v>
      </c>
      <c r="X108" s="25">
        <f>+IF(X$3=0,0,COUNTIFS('2.Pro Plan'!$K:$K,'Color detail'!$E108,'2.Pro Plan'!$N:$N,'Color detail'!$F108,'2.Pro Plan'!$U:$U,'Color detail'!X$3))</f>
        <v>2</v>
      </c>
      <c r="Y108" s="25">
        <f>+IF(Y$3=0,0,COUNTIFS('2.Pro Plan'!$K:$K,'Color detail'!$E108,'2.Pro Plan'!$N:$N,'Color detail'!$F108,'2.Pro Plan'!$U:$U,'Color detail'!Y$3))</f>
        <v>1</v>
      </c>
      <c r="Z108" s="25">
        <f>+IF(Z$3=0,0,COUNTIFS('2.Pro Plan'!$K:$K,'Color detail'!$E108,'2.Pro Plan'!$N:$N,'Color detail'!$F108,'2.Pro Plan'!$U:$U,'Color detail'!Z$3))</f>
        <v>0</v>
      </c>
      <c r="AA108" s="25">
        <f>+IF(AA$3=0,0,COUNTIFS('2.Pro Plan'!$K:$K,'Color detail'!$E108,'2.Pro Plan'!$N:$N,'Color detail'!$F108,'2.Pro Plan'!$U:$U,'Color detail'!AA$3))</f>
        <v>0</v>
      </c>
      <c r="AB108" s="25">
        <f>+IF(AB$3=0,0,COUNTIFS('2.Pro Plan'!$K:$K,'Color detail'!$E108,'2.Pro Plan'!$N:$N,'Color detail'!$F108,'2.Pro Plan'!$U:$U,'Color detail'!AB$3))</f>
        <v>1</v>
      </c>
      <c r="AC108" s="25">
        <f>+IF(AC$3=0,0,COUNTIFS('2.Pro Plan'!$K:$K,'Color detail'!$E108,'2.Pro Plan'!$N:$N,'Color detail'!$F108,'2.Pro Plan'!$U:$U,'Color detail'!AC$3))</f>
        <v>1</v>
      </c>
      <c r="AD108" s="25">
        <f>+IF(AD$3=0,0,COUNTIFS('2.Pro Plan'!$K:$K,'Color detail'!$E108,'2.Pro Plan'!$N:$N,'Color detail'!$F108,'2.Pro Plan'!$U:$U,'Color detail'!AD$3))</f>
        <v>1</v>
      </c>
      <c r="AE108" s="25">
        <f>+IF(AE$3=0,0,COUNTIFS('2.Pro Plan'!$K:$K,'Color detail'!$E108,'2.Pro Plan'!$N:$N,'Color detail'!$F108,'2.Pro Plan'!$U:$U,'Color detail'!AE$3))</f>
        <v>1</v>
      </c>
      <c r="AF108" s="25">
        <f>+IF(AF$3=0,0,COUNTIFS('2.Pro Plan'!$K:$K,'Color detail'!$E108,'2.Pro Plan'!$N:$N,'Color detail'!$F108,'2.Pro Plan'!$U:$U,'Color detail'!AF$3))</f>
        <v>0</v>
      </c>
      <c r="AG108" s="25">
        <f>+IF(AG$3=0,0,COUNTIFS('2.Pro Plan'!$K:$K,'Color detail'!$E108,'2.Pro Plan'!$N:$N,'Color detail'!$F108,'2.Pro Plan'!$U:$U,'Color detail'!AG$3))</f>
        <v>0</v>
      </c>
      <c r="AH108" s="25">
        <f>+IF(AH$3=0,0,COUNTIFS('2.Pro Plan'!$K:$K,'Color detail'!$E108,'2.Pro Plan'!$N:$N,'Color detail'!$F108,'2.Pro Plan'!$U:$U,'Color detail'!AH$3))</f>
        <v>0</v>
      </c>
      <c r="AI108" s="25">
        <f>+IF(AI$3=0,0,COUNTIFS('2.Pro Plan'!$K:$K,'Color detail'!$E108,'2.Pro Plan'!$N:$N,'Color detail'!$F108,'2.Pro Plan'!$U:$U,'Color detail'!AI$3))</f>
        <v>0</v>
      </c>
      <c r="AJ108" s="25">
        <f>+IF(AJ$3=0,0,COUNTIFS('2.Pro Plan'!$K:$K,'Color detail'!$E108,'2.Pro Plan'!$N:$N,'Color detail'!$F108,'2.Pro Plan'!$U:$U,'Color detail'!AJ$3))</f>
        <v>0</v>
      </c>
      <c r="AK108" s="25">
        <f>+IF(AK$3=0,0,COUNTIFS('2.Pro Plan'!$K:$K,'Color detail'!$E108,'2.Pro Plan'!$N:$N,'Color detail'!$F108,'2.Pro Plan'!$U:$U,'Color detail'!AK$3))</f>
        <v>0</v>
      </c>
      <c r="AL108" s="25">
        <f>+IF(AL$3=0,0,COUNTIFS('2.Pro Plan'!$K:$K,'Color detail'!$E108,'2.Pro Plan'!$N:$N,'Color detail'!$F108,'2.Pro Plan'!$U:$U,'Color detail'!AL$3))</f>
        <v>0</v>
      </c>
      <c r="AM108" s="25">
        <f>+IF(AM$3=0,0,COUNTIFS('2.Pro Plan'!$K:$K,'Color detail'!$E108,'2.Pro Plan'!$N:$N,'Color detail'!$F108,'2.Pro Plan'!$U:$U,'Color detail'!AM$3))</f>
        <v>0</v>
      </c>
      <c r="AN108" s="25">
        <f>+IF(AN$3=0,0,COUNTIFS('2.Pro Plan'!$K:$K,'Color detail'!$E108,'2.Pro Plan'!$N:$N,'Color detail'!$F108,'2.Pro Plan'!$U:$U,'Color detail'!AN$3))</f>
        <v>0</v>
      </c>
      <c r="AO108" s="25">
        <f>+IF(AO$3=0,0,COUNTIFS('2.Pro Plan'!$K:$K,'Color detail'!$E108,'2.Pro Plan'!$N:$N,'Color detail'!$F108,'2.Pro Plan'!$U:$U,'Color detail'!AO$3))</f>
        <v>0</v>
      </c>
      <c r="AP108" s="25">
        <f>+IF(AP$3=0,0,COUNTIFS('2.Pro Plan'!$K:$K,'Color detail'!$E108,'2.Pro Plan'!$N:$N,'Color detail'!$F108,'2.Pro Plan'!$U:$U,'Color detail'!AP$3))</f>
        <v>0</v>
      </c>
      <c r="AQ108" s="25">
        <f>+IF(AQ$3=0,0,COUNTIFS('2.Pro Plan'!$K:$K,'Color detail'!$E108,'2.Pro Plan'!$N:$N,'Color detail'!$F108,'2.Pro Plan'!$U:$U,'Color detail'!AQ$3))</f>
        <v>0</v>
      </c>
      <c r="AR108" s="25">
        <f>+IF(AR$3=0,0,COUNTIFS('2.Pro Plan'!$K:$K,'Color detail'!$E108,'2.Pro Plan'!$N:$N,'Color detail'!$F108,'2.Pro Plan'!$U:$U,'Color detail'!AR$3))</f>
        <v>0</v>
      </c>
      <c r="AS108" s="25">
        <f t="shared" si="27"/>
        <v>10</v>
      </c>
    </row>
    <row r="109" spans="1:45">
      <c r="B109" s="25">
        <f t="shared" si="34"/>
        <v>103</v>
      </c>
      <c r="C109" s="25" t="str">
        <f t="shared" si="35"/>
        <v>LP040</v>
      </c>
      <c r="E109" s="25" t="str">
        <v>LP</v>
      </c>
      <c r="F109" s="25" t="str">
        <v>040</v>
      </c>
      <c r="H109" s="25">
        <f t="shared" si="36"/>
        <v>63</v>
      </c>
      <c r="I109" s="25">
        <f>+IF(C109=0,0,SUMIF('Color FC'!$F:$F,'Color detail'!$C109,'Color FC'!H:H))</f>
        <v>35</v>
      </c>
      <c r="J109" s="25">
        <f>+IF(E109=0,0,SUMIF('Color FC'!$F:$F,'Color detail'!$C109,'Color FC'!I:I))</f>
        <v>41</v>
      </c>
      <c r="K109" s="25">
        <f>+IF(F109=0,0,SUMIF('Color FC'!$F:$F,'Color detail'!$C109,'Color FC'!J:J))</f>
        <v>0</v>
      </c>
      <c r="M109" s="267"/>
      <c r="N109" s="267"/>
      <c r="O109" s="147">
        <f t="shared" si="24"/>
        <v>0</v>
      </c>
      <c r="Q109" s="25">
        <f>+IF(Q$3=0,0,COUNTIFS('2.Pro Plan'!$K:$K,'Color detail'!$E109,'2.Pro Plan'!$N:$N,'Color detail'!$F109,'2.Pro Plan'!$U:$U,'Color detail'!Q$3))</f>
        <v>0</v>
      </c>
      <c r="R109" s="25">
        <f>+IF(R$3=0,0,COUNTIFS('2.Pro Plan'!$K:$K,'Color detail'!$E109,'2.Pro Plan'!$N:$N,'Color detail'!$F109,'2.Pro Plan'!$U:$U,'Color detail'!R$3))</f>
        <v>4</v>
      </c>
      <c r="S109" s="25">
        <f>+IF(S$3=0,0,COUNTIFS('2.Pro Plan'!$K:$K,'Color detail'!$E109,'2.Pro Plan'!$N:$N,'Color detail'!$F109,'2.Pro Plan'!$U:$U,'Color detail'!S$3))</f>
        <v>4</v>
      </c>
      <c r="T109" s="25">
        <f>+IF(T$3=0,0,COUNTIFS('2.Pro Plan'!$K:$K,'Color detail'!$E109,'2.Pro Plan'!$N:$N,'Color detail'!$F109,'2.Pro Plan'!$U:$U,'Color detail'!T$3))</f>
        <v>5</v>
      </c>
      <c r="U109" s="25">
        <f>+IF(U$3=0,0,COUNTIFS('2.Pro Plan'!$K:$K,'Color detail'!$E109,'2.Pro Plan'!$N:$N,'Color detail'!$F109,'2.Pro Plan'!$U:$U,'Color detail'!U$3))</f>
        <v>1</v>
      </c>
      <c r="V109" s="25">
        <f>+IF(V$3=0,0,COUNTIFS('2.Pro Plan'!$K:$K,'Color detail'!$E109,'2.Pro Plan'!$N:$N,'Color detail'!$F109,'2.Pro Plan'!$U:$U,'Color detail'!V$3))</f>
        <v>4</v>
      </c>
      <c r="W109" s="25">
        <f>+IF(W$3=0,0,COUNTIFS('2.Pro Plan'!$K:$K,'Color detail'!$E109,'2.Pro Plan'!$N:$N,'Color detail'!$F109,'2.Pro Plan'!$U:$U,'Color detail'!W$3))</f>
        <v>5</v>
      </c>
      <c r="X109" s="25">
        <f>+IF(X$3=0,0,COUNTIFS('2.Pro Plan'!$K:$K,'Color detail'!$E109,'2.Pro Plan'!$N:$N,'Color detail'!$F109,'2.Pro Plan'!$U:$U,'Color detail'!X$3))</f>
        <v>5</v>
      </c>
      <c r="Y109" s="25">
        <f>+IF(Y$3=0,0,COUNTIFS('2.Pro Plan'!$K:$K,'Color detail'!$E109,'2.Pro Plan'!$N:$N,'Color detail'!$F109,'2.Pro Plan'!$U:$U,'Color detail'!Y$3))</f>
        <v>6</v>
      </c>
      <c r="Z109" s="25">
        <f>+IF(Z$3=0,0,COUNTIFS('2.Pro Plan'!$K:$K,'Color detail'!$E109,'2.Pro Plan'!$N:$N,'Color detail'!$F109,'2.Pro Plan'!$U:$U,'Color detail'!Z$3))</f>
        <v>4</v>
      </c>
      <c r="AA109" s="25">
        <f>+IF(AA$3=0,0,COUNTIFS('2.Pro Plan'!$K:$K,'Color detail'!$E109,'2.Pro Plan'!$N:$N,'Color detail'!$F109,'2.Pro Plan'!$U:$U,'Color detail'!AA$3))</f>
        <v>5</v>
      </c>
      <c r="AB109" s="25">
        <f>+IF(AB$3=0,0,COUNTIFS('2.Pro Plan'!$K:$K,'Color detail'!$E109,'2.Pro Plan'!$N:$N,'Color detail'!$F109,'2.Pro Plan'!$U:$U,'Color detail'!AB$3))</f>
        <v>6</v>
      </c>
      <c r="AC109" s="25">
        <f>+IF(AC$3=0,0,COUNTIFS('2.Pro Plan'!$K:$K,'Color detail'!$E109,'2.Pro Plan'!$N:$N,'Color detail'!$F109,'2.Pro Plan'!$U:$U,'Color detail'!AC$3))</f>
        <v>4</v>
      </c>
      <c r="AD109" s="25">
        <f>+IF(AD$3=0,0,COUNTIFS('2.Pro Plan'!$K:$K,'Color detail'!$E109,'2.Pro Plan'!$N:$N,'Color detail'!$F109,'2.Pro Plan'!$U:$U,'Color detail'!AD$3))</f>
        <v>6</v>
      </c>
      <c r="AE109" s="25">
        <f>+IF(AE$3=0,0,COUNTIFS('2.Pro Plan'!$K:$K,'Color detail'!$E109,'2.Pro Plan'!$N:$N,'Color detail'!$F109,'2.Pro Plan'!$U:$U,'Color detail'!AE$3))</f>
        <v>4</v>
      </c>
      <c r="AF109" s="25">
        <f>+IF(AF$3=0,0,COUNTIFS('2.Pro Plan'!$K:$K,'Color detail'!$E109,'2.Pro Plan'!$N:$N,'Color detail'!$F109,'2.Pro Plan'!$U:$U,'Color detail'!AF$3))</f>
        <v>0</v>
      </c>
      <c r="AG109" s="25">
        <f>+IF(AG$3=0,0,COUNTIFS('2.Pro Plan'!$K:$K,'Color detail'!$E109,'2.Pro Plan'!$N:$N,'Color detail'!$F109,'2.Pro Plan'!$U:$U,'Color detail'!AG$3))</f>
        <v>0</v>
      </c>
      <c r="AH109" s="25">
        <f>+IF(AH$3=0,0,COUNTIFS('2.Pro Plan'!$K:$K,'Color detail'!$E109,'2.Pro Plan'!$N:$N,'Color detail'!$F109,'2.Pro Plan'!$U:$U,'Color detail'!AH$3))</f>
        <v>0</v>
      </c>
      <c r="AI109" s="25">
        <f>+IF(AI$3=0,0,COUNTIFS('2.Pro Plan'!$K:$K,'Color detail'!$E109,'2.Pro Plan'!$N:$N,'Color detail'!$F109,'2.Pro Plan'!$U:$U,'Color detail'!AI$3))</f>
        <v>0</v>
      </c>
      <c r="AJ109" s="25">
        <f>+IF(AJ$3=0,0,COUNTIFS('2.Pro Plan'!$K:$K,'Color detail'!$E109,'2.Pro Plan'!$N:$N,'Color detail'!$F109,'2.Pro Plan'!$U:$U,'Color detail'!AJ$3))</f>
        <v>0</v>
      </c>
      <c r="AK109" s="25">
        <f>+IF(AK$3=0,0,COUNTIFS('2.Pro Plan'!$K:$K,'Color detail'!$E109,'2.Pro Plan'!$N:$N,'Color detail'!$F109,'2.Pro Plan'!$U:$U,'Color detail'!AK$3))</f>
        <v>0</v>
      </c>
      <c r="AL109" s="25">
        <f>+IF(AL$3=0,0,COUNTIFS('2.Pro Plan'!$K:$K,'Color detail'!$E109,'2.Pro Plan'!$N:$N,'Color detail'!$F109,'2.Pro Plan'!$U:$U,'Color detail'!AL$3))</f>
        <v>0</v>
      </c>
      <c r="AM109" s="25">
        <f>+IF(AM$3=0,0,COUNTIFS('2.Pro Plan'!$K:$K,'Color detail'!$E109,'2.Pro Plan'!$N:$N,'Color detail'!$F109,'2.Pro Plan'!$U:$U,'Color detail'!AM$3))</f>
        <v>0</v>
      </c>
      <c r="AN109" s="25">
        <f>+IF(AN$3=0,0,COUNTIFS('2.Pro Plan'!$K:$K,'Color detail'!$E109,'2.Pro Plan'!$N:$N,'Color detail'!$F109,'2.Pro Plan'!$U:$U,'Color detail'!AN$3))</f>
        <v>0</v>
      </c>
      <c r="AO109" s="25">
        <f>+IF(AO$3=0,0,COUNTIFS('2.Pro Plan'!$K:$K,'Color detail'!$E109,'2.Pro Plan'!$N:$N,'Color detail'!$F109,'2.Pro Plan'!$U:$U,'Color detail'!AO$3))</f>
        <v>0</v>
      </c>
      <c r="AP109" s="25">
        <f>+IF(AP$3=0,0,COUNTIFS('2.Pro Plan'!$K:$K,'Color detail'!$E109,'2.Pro Plan'!$N:$N,'Color detail'!$F109,'2.Pro Plan'!$U:$U,'Color detail'!AP$3))</f>
        <v>0</v>
      </c>
      <c r="AQ109" s="25">
        <f>+IF(AQ$3=0,0,COUNTIFS('2.Pro Plan'!$K:$K,'Color detail'!$E109,'2.Pro Plan'!$N:$N,'Color detail'!$F109,'2.Pro Plan'!$U:$U,'Color detail'!AQ$3))</f>
        <v>0</v>
      </c>
      <c r="AR109" s="25">
        <f>+IF(AR$3=0,0,COUNTIFS('2.Pro Plan'!$K:$K,'Color detail'!$E109,'2.Pro Plan'!$N:$N,'Color detail'!$F109,'2.Pro Plan'!$U:$U,'Color detail'!AR$3))</f>
        <v>0</v>
      </c>
      <c r="AS109" s="25">
        <f t="shared" si="27"/>
        <v>63</v>
      </c>
    </row>
    <row r="110" spans="1:45">
      <c r="B110" s="25">
        <f t="shared" si="34"/>
        <v>104</v>
      </c>
      <c r="C110" s="25" t="str">
        <f t="shared" si="35"/>
        <v>LP1D6</v>
      </c>
      <c r="E110" s="25" t="str">
        <v>LP</v>
      </c>
      <c r="F110" s="25" t="str">
        <v>1D6</v>
      </c>
      <c r="H110" s="25">
        <f t="shared" si="36"/>
        <v>21</v>
      </c>
      <c r="I110" s="25">
        <f>+IF(C110=0,0,SUMIF('Color FC'!$F:$F,'Color detail'!$C110,'Color FC'!H:H))</f>
        <v>11</v>
      </c>
      <c r="J110" s="25">
        <f>+IF(E110=0,0,SUMIF('Color FC'!$F:$F,'Color detail'!$C110,'Color FC'!I:I))</f>
        <v>13</v>
      </c>
      <c r="K110" s="25">
        <f>+IF(F110=0,0,SUMIF('Color FC'!$F:$F,'Color detail'!$C110,'Color FC'!J:J))</f>
        <v>0</v>
      </c>
      <c r="M110" s="267"/>
      <c r="N110" s="267"/>
      <c r="O110" s="147">
        <f t="shared" si="24"/>
        <v>0</v>
      </c>
      <c r="Q110" s="25">
        <f>+IF(Q$3=0,0,COUNTIFS('2.Pro Plan'!$K:$K,'Color detail'!$E110,'2.Pro Plan'!$N:$N,'Color detail'!$F110,'2.Pro Plan'!$U:$U,'Color detail'!Q$3))</f>
        <v>0</v>
      </c>
      <c r="R110" s="25">
        <f>+IF(R$3=0,0,COUNTIFS('2.Pro Plan'!$K:$K,'Color detail'!$E110,'2.Pro Plan'!$N:$N,'Color detail'!$F110,'2.Pro Plan'!$U:$U,'Color detail'!R$3))</f>
        <v>0</v>
      </c>
      <c r="S110" s="25">
        <f>+IF(S$3=0,0,COUNTIFS('2.Pro Plan'!$K:$K,'Color detail'!$E110,'2.Pro Plan'!$N:$N,'Color detail'!$F110,'2.Pro Plan'!$U:$U,'Color detail'!S$3))</f>
        <v>0</v>
      </c>
      <c r="T110" s="25">
        <f>+IF(T$3=0,0,COUNTIFS('2.Pro Plan'!$K:$K,'Color detail'!$E110,'2.Pro Plan'!$N:$N,'Color detail'!$F110,'2.Pro Plan'!$U:$U,'Color detail'!T$3))</f>
        <v>0</v>
      </c>
      <c r="U110" s="25">
        <f>+IF(U$3=0,0,COUNTIFS('2.Pro Plan'!$K:$K,'Color detail'!$E110,'2.Pro Plan'!$N:$N,'Color detail'!$F110,'2.Pro Plan'!$U:$U,'Color detail'!U$3))</f>
        <v>4</v>
      </c>
      <c r="V110" s="25">
        <f>+IF(V$3=0,0,COUNTIFS('2.Pro Plan'!$K:$K,'Color detail'!$E110,'2.Pro Plan'!$N:$N,'Color detail'!$F110,'2.Pro Plan'!$U:$U,'Color detail'!V$3))</f>
        <v>1</v>
      </c>
      <c r="W110" s="25">
        <f>+IF(W$3=0,0,COUNTIFS('2.Pro Plan'!$K:$K,'Color detail'!$E110,'2.Pro Plan'!$N:$N,'Color detail'!$F110,'2.Pro Plan'!$U:$U,'Color detail'!W$3))</f>
        <v>2</v>
      </c>
      <c r="X110" s="25">
        <f>+IF(X$3=0,0,COUNTIFS('2.Pro Plan'!$K:$K,'Color detail'!$E110,'2.Pro Plan'!$N:$N,'Color detail'!$F110,'2.Pro Plan'!$U:$U,'Color detail'!X$3))</f>
        <v>1</v>
      </c>
      <c r="Y110" s="25">
        <f>+IF(Y$3=0,0,COUNTIFS('2.Pro Plan'!$K:$K,'Color detail'!$E110,'2.Pro Plan'!$N:$N,'Color detail'!$F110,'2.Pro Plan'!$U:$U,'Color detail'!Y$3))</f>
        <v>2</v>
      </c>
      <c r="Z110" s="25">
        <f>+IF(Z$3=0,0,COUNTIFS('2.Pro Plan'!$K:$K,'Color detail'!$E110,'2.Pro Plan'!$N:$N,'Color detail'!$F110,'2.Pro Plan'!$U:$U,'Color detail'!Z$3))</f>
        <v>2</v>
      </c>
      <c r="AA110" s="25">
        <f>+IF(AA$3=0,0,COUNTIFS('2.Pro Plan'!$K:$K,'Color detail'!$E110,'2.Pro Plan'!$N:$N,'Color detail'!$F110,'2.Pro Plan'!$U:$U,'Color detail'!AA$3))</f>
        <v>1</v>
      </c>
      <c r="AB110" s="25">
        <f>+IF(AB$3=0,0,COUNTIFS('2.Pro Plan'!$K:$K,'Color detail'!$E110,'2.Pro Plan'!$N:$N,'Color detail'!$F110,'2.Pro Plan'!$U:$U,'Color detail'!AB$3))</f>
        <v>2</v>
      </c>
      <c r="AC110" s="25">
        <f>+IF(AC$3=0,0,COUNTIFS('2.Pro Plan'!$K:$K,'Color detail'!$E110,'2.Pro Plan'!$N:$N,'Color detail'!$F110,'2.Pro Plan'!$U:$U,'Color detail'!AC$3))</f>
        <v>2</v>
      </c>
      <c r="AD110" s="25">
        <f>+IF(AD$3=0,0,COUNTIFS('2.Pro Plan'!$K:$K,'Color detail'!$E110,'2.Pro Plan'!$N:$N,'Color detail'!$F110,'2.Pro Plan'!$U:$U,'Color detail'!AD$3))</f>
        <v>2</v>
      </c>
      <c r="AE110" s="25">
        <f>+IF(AE$3=0,0,COUNTIFS('2.Pro Plan'!$K:$K,'Color detail'!$E110,'2.Pro Plan'!$N:$N,'Color detail'!$F110,'2.Pro Plan'!$U:$U,'Color detail'!AE$3))</f>
        <v>2</v>
      </c>
      <c r="AF110" s="25">
        <f>+IF(AF$3=0,0,COUNTIFS('2.Pro Plan'!$K:$K,'Color detail'!$E110,'2.Pro Plan'!$N:$N,'Color detail'!$F110,'2.Pro Plan'!$U:$U,'Color detail'!AF$3))</f>
        <v>0</v>
      </c>
      <c r="AG110" s="25">
        <f>+IF(AG$3=0,0,COUNTIFS('2.Pro Plan'!$K:$K,'Color detail'!$E110,'2.Pro Plan'!$N:$N,'Color detail'!$F110,'2.Pro Plan'!$U:$U,'Color detail'!AG$3))</f>
        <v>0</v>
      </c>
      <c r="AH110" s="25">
        <f>+IF(AH$3=0,0,COUNTIFS('2.Pro Plan'!$K:$K,'Color detail'!$E110,'2.Pro Plan'!$N:$N,'Color detail'!$F110,'2.Pro Plan'!$U:$U,'Color detail'!AH$3))</f>
        <v>0</v>
      </c>
      <c r="AI110" s="25">
        <f>+IF(AI$3=0,0,COUNTIFS('2.Pro Plan'!$K:$K,'Color detail'!$E110,'2.Pro Plan'!$N:$N,'Color detail'!$F110,'2.Pro Plan'!$U:$U,'Color detail'!AI$3))</f>
        <v>0</v>
      </c>
      <c r="AJ110" s="25">
        <f>+IF(AJ$3=0,0,COUNTIFS('2.Pro Plan'!$K:$K,'Color detail'!$E110,'2.Pro Plan'!$N:$N,'Color detail'!$F110,'2.Pro Plan'!$U:$U,'Color detail'!AJ$3))</f>
        <v>0</v>
      </c>
      <c r="AK110" s="25">
        <f>+IF(AK$3=0,0,COUNTIFS('2.Pro Plan'!$K:$K,'Color detail'!$E110,'2.Pro Plan'!$N:$N,'Color detail'!$F110,'2.Pro Plan'!$U:$U,'Color detail'!AK$3))</f>
        <v>0</v>
      </c>
      <c r="AL110" s="25">
        <f>+IF(AL$3=0,0,COUNTIFS('2.Pro Plan'!$K:$K,'Color detail'!$E110,'2.Pro Plan'!$N:$N,'Color detail'!$F110,'2.Pro Plan'!$U:$U,'Color detail'!AL$3))</f>
        <v>0</v>
      </c>
      <c r="AM110" s="25">
        <f>+IF(AM$3=0,0,COUNTIFS('2.Pro Plan'!$K:$K,'Color detail'!$E110,'2.Pro Plan'!$N:$N,'Color detail'!$F110,'2.Pro Plan'!$U:$U,'Color detail'!AM$3))</f>
        <v>0</v>
      </c>
      <c r="AN110" s="25">
        <f>+IF(AN$3=0,0,COUNTIFS('2.Pro Plan'!$K:$K,'Color detail'!$E110,'2.Pro Plan'!$N:$N,'Color detail'!$F110,'2.Pro Plan'!$U:$U,'Color detail'!AN$3))</f>
        <v>0</v>
      </c>
      <c r="AO110" s="25">
        <f>+IF(AO$3=0,0,COUNTIFS('2.Pro Plan'!$K:$K,'Color detail'!$E110,'2.Pro Plan'!$N:$N,'Color detail'!$F110,'2.Pro Plan'!$U:$U,'Color detail'!AO$3))</f>
        <v>0</v>
      </c>
      <c r="AP110" s="25">
        <f>+IF(AP$3=0,0,COUNTIFS('2.Pro Plan'!$K:$K,'Color detail'!$E110,'2.Pro Plan'!$N:$N,'Color detail'!$F110,'2.Pro Plan'!$U:$U,'Color detail'!AP$3))</f>
        <v>0</v>
      </c>
      <c r="AQ110" s="25">
        <f>+IF(AQ$3=0,0,COUNTIFS('2.Pro Plan'!$K:$K,'Color detail'!$E110,'2.Pro Plan'!$N:$N,'Color detail'!$F110,'2.Pro Plan'!$U:$U,'Color detail'!AQ$3))</f>
        <v>0</v>
      </c>
      <c r="AR110" s="25">
        <f>+IF(AR$3=0,0,COUNTIFS('2.Pro Plan'!$K:$K,'Color detail'!$E110,'2.Pro Plan'!$N:$N,'Color detail'!$F110,'2.Pro Plan'!$U:$U,'Color detail'!AR$3))</f>
        <v>0</v>
      </c>
      <c r="AS110" s="25">
        <f t="shared" si="27"/>
        <v>21</v>
      </c>
    </row>
    <row r="111" spans="1:45">
      <c r="B111" s="25">
        <f t="shared" si="34"/>
        <v>105</v>
      </c>
      <c r="C111" s="25" t="str">
        <f t="shared" si="35"/>
        <v>LP218</v>
      </c>
      <c r="E111" s="25" t="str">
        <v>LP</v>
      </c>
      <c r="F111" s="25" t="str">
        <v>218</v>
      </c>
      <c r="H111" s="25">
        <f t="shared" si="36"/>
        <v>8</v>
      </c>
      <c r="I111" s="25">
        <f>+IF(C111=0,0,SUMIF('Color FC'!$F:$F,'Color detail'!$C111,'Color FC'!H:H))</f>
        <v>4</v>
      </c>
      <c r="J111" s="25">
        <f>+IF(E111=0,0,SUMIF('Color FC'!$F:$F,'Color detail'!$C111,'Color FC'!I:I))</f>
        <v>4</v>
      </c>
      <c r="K111" s="25">
        <f>+IF(F111=0,0,SUMIF('Color FC'!$F:$F,'Color detail'!$C111,'Color FC'!J:J))</f>
        <v>0</v>
      </c>
      <c r="M111" s="267"/>
      <c r="N111" s="267"/>
      <c r="O111" s="147">
        <f t="shared" si="24"/>
        <v>0</v>
      </c>
      <c r="Q111" s="25">
        <f>+IF(Q$3=0,0,COUNTIFS('2.Pro Plan'!$K:$K,'Color detail'!$E111,'2.Pro Plan'!$N:$N,'Color detail'!$F111,'2.Pro Plan'!$U:$U,'Color detail'!Q$3))</f>
        <v>0</v>
      </c>
      <c r="R111" s="25">
        <f>+IF(R$3=0,0,COUNTIFS('2.Pro Plan'!$K:$K,'Color detail'!$E111,'2.Pro Plan'!$N:$N,'Color detail'!$F111,'2.Pro Plan'!$U:$U,'Color detail'!R$3))</f>
        <v>0</v>
      </c>
      <c r="S111" s="25">
        <f>+IF(S$3=0,0,COUNTIFS('2.Pro Plan'!$K:$K,'Color detail'!$E111,'2.Pro Plan'!$N:$N,'Color detail'!$F111,'2.Pro Plan'!$U:$U,'Color detail'!S$3))</f>
        <v>0</v>
      </c>
      <c r="T111" s="25">
        <f>+IF(T$3=0,0,COUNTIFS('2.Pro Plan'!$K:$K,'Color detail'!$E111,'2.Pro Plan'!$N:$N,'Color detail'!$F111,'2.Pro Plan'!$U:$U,'Color detail'!T$3))</f>
        <v>0</v>
      </c>
      <c r="U111" s="25">
        <f>+IF(U$3=0,0,COUNTIFS('2.Pro Plan'!$K:$K,'Color detail'!$E111,'2.Pro Plan'!$N:$N,'Color detail'!$F111,'2.Pro Plan'!$U:$U,'Color detail'!U$3))</f>
        <v>1</v>
      </c>
      <c r="V111" s="25">
        <f>+IF(V$3=0,0,COUNTIFS('2.Pro Plan'!$K:$K,'Color detail'!$E111,'2.Pro Plan'!$N:$N,'Color detail'!$F111,'2.Pro Plan'!$U:$U,'Color detail'!V$3))</f>
        <v>0</v>
      </c>
      <c r="W111" s="25">
        <f>+IF(W$3=0,0,COUNTIFS('2.Pro Plan'!$K:$K,'Color detail'!$E111,'2.Pro Plan'!$N:$N,'Color detail'!$F111,'2.Pro Plan'!$U:$U,'Color detail'!W$3))</f>
        <v>1</v>
      </c>
      <c r="X111" s="25">
        <f>+IF(X$3=0,0,COUNTIFS('2.Pro Plan'!$K:$K,'Color detail'!$E111,'2.Pro Plan'!$N:$N,'Color detail'!$F111,'2.Pro Plan'!$U:$U,'Color detail'!X$3))</f>
        <v>1</v>
      </c>
      <c r="Y111" s="25">
        <f>+IF(Y$3=0,0,COUNTIFS('2.Pro Plan'!$K:$K,'Color detail'!$E111,'2.Pro Plan'!$N:$N,'Color detail'!$F111,'2.Pro Plan'!$U:$U,'Color detail'!Y$3))</f>
        <v>1</v>
      </c>
      <c r="Z111" s="25">
        <f>+IF(Z$3=0,0,COUNTIFS('2.Pro Plan'!$K:$K,'Color detail'!$E111,'2.Pro Plan'!$N:$N,'Color detail'!$F111,'2.Pro Plan'!$U:$U,'Color detail'!Z$3))</f>
        <v>0</v>
      </c>
      <c r="AA111" s="25">
        <f>+IF(AA$3=0,0,COUNTIFS('2.Pro Plan'!$K:$K,'Color detail'!$E111,'2.Pro Plan'!$N:$N,'Color detail'!$F111,'2.Pro Plan'!$U:$U,'Color detail'!AA$3))</f>
        <v>2</v>
      </c>
      <c r="AB111" s="25">
        <f>+IF(AB$3=0,0,COUNTIFS('2.Pro Plan'!$K:$K,'Color detail'!$E111,'2.Pro Plan'!$N:$N,'Color detail'!$F111,'2.Pro Plan'!$U:$U,'Color detail'!AB$3))</f>
        <v>0</v>
      </c>
      <c r="AC111" s="25">
        <f>+IF(AC$3=0,0,COUNTIFS('2.Pro Plan'!$K:$K,'Color detail'!$E111,'2.Pro Plan'!$N:$N,'Color detail'!$F111,'2.Pro Plan'!$U:$U,'Color detail'!AC$3))</f>
        <v>1</v>
      </c>
      <c r="AD111" s="25">
        <f>+IF(AD$3=0,0,COUNTIFS('2.Pro Plan'!$K:$K,'Color detail'!$E111,'2.Pro Plan'!$N:$N,'Color detail'!$F111,'2.Pro Plan'!$U:$U,'Color detail'!AD$3))</f>
        <v>1</v>
      </c>
      <c r="AE111" s="25">
        <f>+IF(AE$3=0,0,COUNTIFS('2.Pro Plan'!$K:$K,'Color detail'!$E111,'2.Pro Plan'!$N:$N,'Color detail'!$F111,'2.Pro Plan'!$U:$U,'Color detail'!AE$3))</f>
        <v>0</v>
      </c>
      <c r="AF111" s="25">
        <f>+IF(AF$3=0,0,COUNTIFS('2.Pro Plan'!$K:$K,'Color detail'!$E111,'2.Pro Plan'!$N:$N,'Color detail'!$F111,'2.Pro Plan'!$U:$U,'Color detail'!AF$3))</f>
        <v>0</v>
      </c>
      <c r="AG111" s="25">
        <f>+IF(AG$3=0,0,COUNTIFS('2.Pro Plan'!$K:$K,'Color detail'!$E111,'2.Pro Plan'!$N:$N,'Color detail'!$F111,'2.Pro Plan'!$U:$U,'Color detail'!AG$3))</f>
        <v>0</v>
      </c>
      <c r="AH111" s="25">
        <f>+IF(AH$3=0,0,COUNTIFS('2.Pro Plan'!$K:$K,'Color detail'!$E111,'2.Pro Plan'!$N:$N,'Color detail'!$F111,'2.Pro Plan'!$U:$U,'Color detail'!AH$3))</f>
        <v>0</v>
      </c>
      <c r="AI111" s="25">
        <f>+IF(AI$3=0,0,COUNTIFS('2.Pro Plan'!$K:$K,'Color detail'!$E111,'2.Pro Plan'!$N:$N,'Color detail'!$F111,'2.Pro Plan'!$U:$U,'Color detail'!AI$3))</f>
        <v>0</v>
      </c>
      <c r="AJ111" s="25">
        <f>+IF(AJ$3=0,0,COUNTIFS('2.Pro Plan'!$K:$K,'Color detail'!$E111,'2.Pro Plan'!$N:$N,'Color detail'!$F111,'2.Pro Plan'!$U:$U,'Color detail'!AJ$3))</f>
        <v>0</v>
      </c>
      <c r="AK111" s="25">
        <f>+IF(AK$3=0,0,COUNTIFS('2.Pro Plan'!$K:$K,'Color detail'!$E111,'2.Pro Plan'!$N:$N,'Color detail'!$F111,'2.Pro Plan'!$U:$U,'Color detail'!AK$3))</f>
        <v>0</v>
      </c>
      <c r="AL111" s="25">
        <f>+IF(AL$3=0,0,COUNTIFS('2.Pro Plan'!$K:$K,'Color detail'!$E111,'2.Pro Plan'!$N:$N,'Color detail'!$F111,'2.Pro Plan'!$U:$U,'Color detail'!AL$3))</f>
        <v>0</v>
      </c>
      <c r="AM111" s="25">
        <f>+IF(AM$3=0,0,COUNTIFS('2.Pro Plan'!$K:$K,'Color detail'!$E111,'2.Pro Plan'!$N:$N,'Color detail'!$F111,'2.Pro Plan'!$U:$U,'Color detail'!AM$3))</f>
        <v>0</v>
      </c>
      <c r="AN111" s="25">
        <f>+IF(AN$3=0,0,COUNTIFS('2.Pro Plan'!$K:$K,'Color detail'!$E111,'2.Pro Plan'!$N:$N,'Color detail'!$F111,'2.Pro Plan'!$U:$U,'Color detail'!AN$3))</f>
        <v>0</v>
      </c>
      <c r="AO111" s="25">
        <f>+IF(AO$3=0,0,COUNTIFS('2.Pro Plan'!$K:$K,'Color detail'!$E111,'2.Pro Plan'!$N:$N,'Color detail'!$F111,'2.Pro Plan'!$U:$U,'Color detail'!AO$3))</f>
        <v>0</v>
      </c>
      <c r="AP111" s="25">
        <f>+IF(AP$3=0,0,COUNTIFS('2.Pro Plan'!$K:$K,'Color detail'!$E111,'2.Pro Plan'!$N:$N,'Color detail'!$F111,'2.Pro Plan'!$U:$U,'Color detail'!AP$3))</f>
        <v>0</v>
      </c>
      <c r="AQ111" s="25">
        <f>+IF(AQ$3=0,0,COUNTIFS('2.Pro Plan'!$K:$K,'Color detail'!$E111,'2.Pro Plan'!$N:$N,'Color detail'!$F111,'2.Pro Plan'!$U:$U,'Color detail'!AQ$3))</f>
        <v>0</v>
      </c>
      <c r="AR111" s="25">
        <f>+IF(AR$3=0,0,COUNTIFS('2.Pro Plan'!$K:$K,'Color detail'!$E111,'2.Pro Plan'!$N:$N,'Color detail'!$F111,'2.Pro Plan'!$U:$U,'Color detail'!AR$3))</f>
        <v>0</v>
      </c>
      <c r="AS111" s="25">
        <f t="shared" si="27"/>
        <v>8</v>
      </c>
    </row>
    <row r="112" spans="1:45" s="176" customFormat="1">
      <c r="A112" s="175"/>
      <c r="B112" s="153">
        <f t="shared" ref="B112:B126" si="37">+IF(C112&lt;&gt;0,B111+1,0)</f>
        <v>106</v>
      </c>
      <c r="C112" s="153" t="str">
        <f t="shared" ref="C112:C126" si="38">+IF(E112=0,0,E112&amp;F112)</f>
        <v>LP4V8</v>
      </c>
      <c r="E112" s="25" t="str">
        <v>LP</v>
      </c>
      <c r="F112" s="25" t="str">
        <v>4V8</v>
      </c>
      <c r="G112" s="1"/>
      <c r="H112" s="153">
        <f t="shared" ref="H112:H141" si="39">+AS112</f>
        <v>14</v>
      </c>
      <c r="I112" s="153">
        <f>+IF(C112=0,0,SUMIF('Color FC'!$F:$F,'Color detail'!$C112,'Color FC'!H:H))</f>
        <v>10</v>
      </c>
      <c r="J112" s="153">
        <f>+IF(E112=0,0,SUMIF('Color FC'!$F:$F,'Color detail'!$C112,'Color FC'!I:I))</f>
        <v>12</v>
      </c>
      <c r="K112" s="153">
        <f>+IF(F112=0,0,SUMIF('Color FC'!$F:$F,'Color detail'!$C112,'Color FC'!J:J))</f>
        <v>0</v>
      </c>
      <c r="M112" s="267"/>
      <c r="N112" s="267"/>
      <c r="O112" s="147">
        <f t="shared" si="24"/>
        <v>0</v>
      </c>
      <c r="Q112" s="25">
        <f>+IF(Q$3=0,0,COUNTIFS('2.Pro Plan'!$K:$K,'Color detail'!$E112,'2.Pro Plan'!$N:$N,'Color detail'!$F112,'2.Pro Plan'!$U:$U,'Color detail'!Q$3))</f>
        <v>1</v>
      </c>
      <c r="R112" s="25">
        <f>+IF(R$3=0,0,COUNTIFS('2.Pro Plan'!$K:$K,'Color detail'!$E112,'2.Pro Plan'!$N:$N,'Color detail'!$F112,'2.Pro Plan'!$U:$U,'Color detail'!R$3))</f>
        <v>0</v>
      </c>
      <c r="S112" s="25">
        <f>+IF(S$3=0,0,COUNTIFS('2.Pro Plan'!$K:$K,'Color detail'!$E112,'2.Pro Plan'!$N:$N,'Color detail'!$F112,'2.Pro Plan'!$U:$U,'Color detail'!S$3))</f>
        <v>0</v>
      </c>
      <c r="T112" s="25">
        <f>+IF(T$3=0,0,COUNTIFS('2.Pro Plan'!$K:$K,'Color detail'!$E112,'2.Pro Plan'!$N:$N,'Color detail'!$F112,'2.Pro Plan'!$U:$U,'Color detail'!T$3))</f>
        <v>1</v>
      </c>
      <c r="U112" s="25">
        <f>+IF(U$3=0,0,COUNTIFS('2.Pro Plan'!$K:$K,'Color detail'!$E112,'2.Pro Plan'!$N:$N,'Color detail'!$F112,'2.Pro Plan'!$U:$U,'Color detail'!U$3))</f>
        <v>0</v>
      </c>
      <c r="V112" s="25">
        <f>+IF(V$3=0,0,COUNTIFS('2.Pro Plan'!$K:$K,'Color detail'!$E112,'2.Pro Plan'!$N:$N,'Color detail'!$F112,'2.Pro Plan'!$U:$U,'Color detail'!V$3))</f>
        <v>1</v>
      </c>
      <c r="W112" s="25">
        <f>+IF(W$3=0,0,COUNTIFS('2.Pro Plan'!$K:$K,'Color detail'!$E112,'2.Pro Plan'!$N:$N,'Color detail'!$F112,'2.Pro Plan'!$U:$U,'Color detail'!W$3))</f>
        <v>1</v>
      </c>
      <c r="X112" s="25">
        <f>+IF(X$3=0,0,COUNTIFS('2.Pro Plan'!$K:$K,'Color detail'!$E112,'2.Pro Plan'!$N:$N,'Color detail'!$F112,'2.Pro Plan'!$U:$U,'Color detail'!X$3))</f>
        <v>2</v>
      </c>
      <c r="Y112" s="25">
        <f>+IF(Y$3=0,0,COUNTIFS('2.Pro Plan'!$K:$K,'Color detail'!$E112,'2.Pro Plan'!$N:$N,'Color detail'!$F112,'2.Pro Plan'!$U:$U,'Color detail'!Y$3))</f>
        <v>1</v>
      </c>
      <c r="Z112" s="25">
        <f>+IF(Z$3=0,0,COUNTIFS('2.Pro Plan'!$K:$K,'Color detail'!$E112,'2.Pro Plan'!$N:$N,'Color detail'!$F112,'2.Pro Plan'!$U:$U,'Color detail'!Z$3))</f>
        <v>1</v>
      </c>
      <c r="AA112" s="25">
        <f>+IF(AA$3=0,0,COUNTIFS('2.Pro Plan'!$K:$K,'Color detail'!$E112,'2.Pro Plan'!$N:$N,'Color detail'!$F112,'2.Pro Plan'!$U:$U,'Color detail'!AA$3))</f>
        <v>2</v>
      </c>
      <c r="AB112" s="25">
        <f>+IF(AB$3=0,0,COUNTIFS('2.Pro Plan'!$K:$K,'Color detail'!$E112,'2.Pro Plan'!$N:$N,'Color detail'!$F112,'2.Pro Plan'!$U:$U,'Color detail'!AB$3))</f>
        <v>1</v>
      </c>
      <c r="AC112" s="25">
        <f>+IF(AC$3=0,0,COUNTIFS('2.Pro Plan'!$K:$K,'Color detail'!$E112,'2.Pro Plan'!$N:$N,'Color detail'!$F112,'2.Pro Plan'!$U:$U,'Color detail'!AC$3))</f>
        <v>1</v>
      </c>
      <c r="AD112" s="25">
        <f>+IF(AD$3=0,0,COUNTIFS('2.Pro Plan'!$K:$K,'Color detail'!$E112,'2.Pro Plan'!$N:$N,'Color detail'!$F112,'2.Pro Plan'!$U:$U,'Color detail'!AD$3))</f>
        <v>1</v>
      </c>
      <c r="AE112" s="25">
        <f>+IF(AE$3=0,0,COUNTIFS('2.Pro Plan'!$K:$K,'Color detail'!$E112,'2.Pro Plan'!$N:$N,'Color detail'!$F112,'2.Pro Plan'!$U:$U,'Color detail'!AE$3))</f>
        <v>1</v>
      </c>
      <c r="AF112" s="25">
        <f>+IF(AF$3=0,0,COUNTIFS('2.Pro Plan'!$K:$K,'Color detail'!$E112,'2.Pro Plan'!$N:$N,'Color detail'!$F112,'2.Pro Plan'!$U:$U,'Color detail'!AF$3))</f>
        <v>0</v>
      </c>
      <c r="AG112" s="25">
        <f>+IF(AG$3=0,0,COUNTIFS('2.Pro Plan'!$K:$K,'Color detail'!$E112,'2.Pro Plan'!$N:$N,'Color detail'!$F112,'2.Pro Plan'!$U:$U,'Color detail'!AG$3))</f>
        <v>0</v>
      </c>
      <c r="AH112" s="25">
        <f>+IF(AH$3=0,0,COUNTIFS('2.Pro Plan'!$K:$K,'Color detail'!$E112,'2.Pro Plan'!$N:$N,'Color detail'!$F112,'2.Pro Plan'!$U:$U,'Color detail'!AH$3))</f>
        <v>0</v>
      </c>
      <c r="AI112" s="25">
        <f>+IF(AI$3=0,0,COUNTIFS('2.Pro Plan'!$K:$K,'Color detail'!$E112,'2.Pro Plan'!$N:$N,'Color detail'!$F112,'2.Pro Plan'!$U:$U,'Color detail'!AI$3))</f>
        <v>0</v>
      </c>
      <c r="AJ112" s="25">
        <f>+IF(AJ$3=0,0,COUNTIFS('2.Pro Plan'!$K:$K,'Color detail'!$E112,'2.Pro Plan'!$N:$N,'Color detail'!$F112,'2.Pro Plan'!$U:$U,'Color detail'!AJ$3))</f>
        <v>0</v>
      </c>
      <c r="AK112" s="25">
        <f>+IF(AK$3=0,0,COUNTIFS('2.Pro Plan'!$K:$K,'Color detail'!$E112,'2.Pro Plan'!$N:$N,'Color detail'!$F112,'2.Pro Plan'!$U:$U,'Color detail'!AK$3))</f>
        <v>0</v>
      </c>
      <c r="AL112" s="25">
        <f>+IF(AL$3=0,0,COUNTIFS('2.Pro Plan'!$K:$K,'Color detail'!$E112,'2.Pro Plan'!$N:$N,'Color detail'!$F112,'2.Pro Plan'!$U:$U,'Color detail'!AL$3))</f>
        <v>0</v>
      </c>
      <c r="AM112" s="25">
        <f>+IF(AM$3=0,0,COUNTIFS('2.Pro Plan'!$K:$K,'Color detail'!$E112,'2.Pro Plan'!$N:$N,'Color detail'!$F112,'2.Pro Plan'!$U:$U,'Color detail'!AM$3))</f>
        <v>0</v>
      </c>
      <c r="AN112" s="25">
        <f>+IF(AN$3=0,0,COUNTIFS('2.Pro Plan'!$K:$K,'Color detail'!$E112,'2.Pro Plan'!$N:$N,'Color detail'!$F112,'2.Pro Plan'!$U:$U,'Color detail'!AN$3))</f>
        <v>0</v>
      </c>
      <c r="AO112" s="25">
        <f>+IF(AO$3=0,0,COUNTIFS('2.Pro Plan'!$K:$K,'Color detail'!$E112,'2.Pro Plan'!$N:$N,'Color detail'!$F112,'2.Pro Plan'!$U:$U,'Color detail'!AO$3))</f>
        <v>0</v>
      </c>
      <c r="AP112" s="25">
        <f>+IF(AP$3=0,0,COUNTIFS('2.Pro Plan'!$K:$K,'Color detail'!$E112,'2.Pro Plan'!$N:$N,'Color detail'!$F112,'2.Pro Plan'!$U:$U,'Color detail'!AP$3))</f>
        <v>0</v>
      </c>
      <c r="AQ112" s="25">
        <f>+IF(AQ$3=0,0,COUNTIFS('2.Pro Plan'!$K:$K,'Color detail'!$E112,'2.Pro Plan'!$N:$N,'Color detail'!$F112,'2.Pro Plan'!$U:$U,'Color detail'!AQ$3))</f>
        <v>0</v>
      </c>
      <c r="AR112" s="153">
        <f>+IF(AR$3=0,0,COUNTIFS('2.Pro Plan'!$K:$K,'Color detail'!$E112,'2.Pro Plan'!$N:$N,'Color detail'!$F112,'2.Pro Plan'!$U:$U,'Color detail'!AR$3))</f>
        <v>0</v>
      </c>
      <c r="AS112" s="153">
        <f t="shared" si="27"/>
        <v>14</v>
      </c>
    </row>
    <row r="113" spans="1:45" s="176" customFormat="1">
      <c r="A113" s="175"/>
      <c r="B113" s="153">
        <f t="shared" si="37"/>
        <v>107</v>
      </c>
      <c r="C113" s="153" t="str">
        <f t="shared" si="38"/>
        <v>JH1D6</v>
      </c>
      <c r="E113" s="25" t="str">
        <v>JH</v>
      </c>
      <c r="F113" s="25" t="str">
        <v>1D6</v>
      </c>
      <c r="G113" s="1"/>
      <c r="H113" s="153">
        <f t="shared" si="39"/>
        <v>43</v>
      </c>
      <c r="I113" s="153">
        <f>+IF(C113=0,0,SUMIF('Color FC'!$F:$F,'Color detail'!$C113,'Color FC'!H:H))</f>
        <v>32</v>
      </c>
      <c r="J113" s="153">
        <f>+IF(E113=0,0,SUMIF('Color FC'!$F:$F,'Color detail'!$C113,'Color FC'!I:I))</f>
        <v>12</v>
      </c>
      <c r="K113" s="153">
        <f>+IF(F113=0,0,SUMIF('Color FC'!$F:$F,'Color detail'!$C113,'Color FC'!J:J))</f>
        <v>10</v>
      </c>
      <c r="M113" s="267"/>
      <c r="N113" s="267"/>
      <c r="O113" s="147">
        <f t="shared" si="24"/>
        <v>0</v>
      </c>
      <c r="Q113" s="25">
        <f>+IF(Q$3=0,0,COUNTIFS('2.Pro Plan'!$K:$K,'Color detail'!$E113,'2.Pro Plan'!$N:$N,'Color detail'!$F113,'2.Pro Plan'!$U:$U,'Color detail'!Q$3))</f>
        <v>1</v>
      </c>
      <c r="R113" s="25">
        <f>+IF(R$3=0,0,COUNTIFS('2.Pro Plan'!$K:$K,'Color detail'!$E113,'2.Pro Plan'!$N:$N,'Color detail'!$F113,'2.Pro Plan'!$U:$U,'Color detail'!R$3))</f>
        <v>0</v>
      </c>
      <c r="S113" s="25">
        <f>+IF(S$3=0,0,COUNTIFS('2.Pro Plan'!$K:$K,'Color detail'!$E113,'2.Pro Plan'!$N:$N,'Color detail'!$F113,'2.Pro Plan'!$U:$U,'Color detail'!S$3))</f>
        <v>1</v>
      </c>
      <c r="T113" s="25">
        <f>+IF(T$3=0,0,COUNTIFS('2.Pro Plan'!$K:$K,'Color detail'!$E113,'2.Pro Plan'!$N:$N,'Color detail'!$F113,'2.Pro Plan'!$U:$U,'Color detail'!T$3))</f>
        <v>1</v>
      </c>
      <c r="U113" s="25">
        <f>+IF(U$3=0,0,COUNTIFS('2.Pro Plan'!$K:$K,'Color detail'!$E113,'2.Pro Plan'!$N:$N,'Color detail'!$F113,'2.Pro Plan'!$U:$U,'Color detail'!U$3))</f>
        <v>1</v>
      </c>
      <c r="V113" s="25">
        <f>+IF(V$3=0,0,COUNTIFS('2.Pro Plan'!$K:$K,'Color detail'!$E113,'2.Pro Plan'!$N:$N,'Color detail'!$F113,'2.Pro Plan'!$U:$U,'Color detail'!V$3))</f>
        <v>2</v>
      </c>
      <c r="W113" s="25">
        <f>+IF(W$3=0,0,COUNTIFS('2.Pro Plan'!$K:$K,'Color detail'!$E113,'2.Pro Plan'!$N:$N,'Color detail'!$F113,'2.Pro Plan'!$U:$U,'Color detail'!W$3))</f>
        <v>1</v>
      </c>
      <c r="X113" s="25">
        <f>+IF(X$3=0,0,COUNTIFS('2.Pro Plan'!$K:$K,'Color detail'!$E113,'2.Pro Plan'!$N:$N,'Color detail'!$F113,'2.Pro Plan'!$U:$U,'Color detail'!X$3))</f>
        <v>1</v>
      </c>
      <c r="Y113" s="25">
        <f>+IF(Y$3=0,0,COUNTIFS('2.Pro Plan'!$K:$K,'Color detail'!$E113,'2.Pro Plan'!$N:$N,'Color detail'!$F113,'2.Pro Plan'!$U:$U,'Color detail'!Y$3))</f>
        <v>0</v>
      </c>
      <c r="Z113" s="25">
        <f>+IF(Z$3=0,0,COUNTIFS('2.Pro Plan'!$K:$K,'Color detail'!$E113,'2.Pro Plan'!$N:$N,'Color detail'!$F113,'2.Pro Plan'!$U:$U,'Color detail'!Z$3))</f>
        <v>0</v>
      </c>
      <c r="AA113" s="25">
        <f>+IF(AA$3=0,0,COUNTIFS('2.Pro Plan'!$K:$K,'Color detail'!$E113,'2.Pro Plan'!$N:$N,'Color detail'!$F113,'2.Pro Plan'!$U:$U,'Color detail'!AA$3))</f>
        <v>1</v>
      </c>
      <c r="AB113" s="25">
        <f>+IF(AB$3=0,0,COUNTIFS('2.Pro Plan'!$K:$K,'Color detail'!$E113,'2.Pro Plan'!$N:$N,'Color detail'!$F113,'2.Pro Plan'!$U:$U,'Color detail'!AB$3))</f>
        <v>0</v>
      </c>
      <c r="AC113" s="25">
        <f>+IF(AC$3=0,0,COUNTIFS('2.Pro Plan'!$K:$K,'Color detail'!$E113,'2.Pro Plan'!$N:$N,'Color detail'!$F113,'2.Pro Plan'!$U:$U,'Color detail'!AC$3))</f>
        <v>0</v>
      </c>
      <c r="AD113" s="25">
        <f>+IF(AD$3=0,0,COUNTIFS('2.Pro Plan'!$K:$K,'Color detail'!$E113,'2.Pro Plan'!$N:$N,'Color detail'!$F113,'2.Pro Plan'!$U:$U,'Color detail'!AD$3))</f>
        <v>0</v>
      </c>
      <c r="AE113" s="25">
        <f>+IF(AE$3=0,0,COUNTIFS('2.Pro Plan'!$K:$K,'Color detail'!$E113,'2.Pro Plan'!$N:$N,'Color detail'!$F113,'2.Pro Plan'!$U:$U,'Color detail'!AE$3))</f>
        <v>2</v>
      </c>
      <c r="AF113" s="25">
        <f>+IF(AF$3=0,0,COUNTIFS('2.Pro Plan'!$K:$K,'Color detail'!$E113,'2.Pro Plan'!$N:$N,'Color detail'!$F113,'2.Pro Plan'!$U:$U,'Color detail'!AF$3))</f>
        <v>4</v>
      </c>
      <c r="AG113" s="25">
        <f>+IF(AG$3=0,0,COUNTIFS('2.Pro Plan'!$K:$K,'Color detail'!$E113,'2.Pro Plan'!$N:$N,'Color detail'!$F113,'2.Pro Plan'!$U:$U,'Color detail'!AG$3))</f>
        <v>3</v>
      </c>
      <c r="AH113" s="25">
        <f>+IF(AH$3=0,0,COUNTIFS('2.Pro Plan'!$K:$K,'Color detail'!$E113,'2.Pro Plan'!$N:$N,'Color detail'!$F113,'2.Pro Plan'!$U:$U,'Color detail'!AH$3))</f>
        <v>5</v>
      </c>
      <c r="AI113" s="25">
        <f>+IF(AI$3=0,0,COUNTIFS('2.Pro Plan'!$K:$K,'Color detail'!$E113,'2.Pro Plan'!$N:$N,'Color detail'!$F113,'2.Pro Plan'!$U:$U,'Color detail'!AI$3))</f>
        <v>8</v>
      </c>
      <c r="AJ113" s="25">
        <f>+IF(AJ$3=0,0,COUNTIFS('2.Pro Plan'!$K:$K,'Color detail'!$E113,'2.Pro Plan'!$N:$N,'Color detail'!$F113,'2.Pro Plan'!$U:$U,'Color detail'!AJ$3))</f>
        <v>6</v>
      </c>
      <c r="AK113" s="25">
        <f>+IF(AK$3=0,0,COUNTIFS('2.Pro Plan'!$K:$K,'Color detail'!$E113,'2.Pro Plan'!$N:$N,'Color detail'!$F113,'2.Pro Plan'!$U:$U,'Color detail'!AK$3))</f>
        <v>6</v>
      </c>
      <c r="AL113" s="25">
        <f>+IF(AL$3=0,0,COUNTIFS('2.Pro Plan'!$K:$K,'Color detail'!$E113,'2.Pro Plan'!$N:$N,'Color detail'!$F113,'2.Pro Plan'!$U:$U,'Color detail'!AL$3))</f>
        <v>0</v>
      </c>
      <c r="AM113" s="25">
        <f>+IF(AM$3=0,0,COUNTIFS('2.Pro Plan'!$K:$K,'Color detail'!$E113,'2.Pro Plan'!$N:$N,'Color detail'!$F113,'2.Pro Plan'!$U:$U,'Color detail'!AM$3))</f>
        <v>0</v>
      </c>
      <c r="AN113" s="25">
        <f>+IF(AN$3=0,0,COUNTIFS('2.Pro Plan'!$K:$K,'Color detail'!$E113,'2.Pro Plan'!$N:$N,'Color detail'!$F113,'2.Pro Plan'!$U:$U,'Color detail'!AN$3))</f>
        <v>0</v>
      </c>
      <c r="AO113" s="25">
        <f>+IF(AO$3=0,0,COUNTIFS('2.Pro Plan'!$K:$K,'Color detail'!$E113,'2.Pro Plan'!$N:$N,'Color detail'!$F113,'2.Pro Plan'!$U:$U,'Color detail'!AO$3))</f>
        <v>0</v>
      </c>
      <c r="AP113" s="25">
        <f>+IF(AP$3=0,0,COUNTIFS('2.Pro Plan'!$K:$K,'Color detail'!$E113,'2.Pro Plan'!$N:$N,'Color detail'!$F113,'2.Pro Plan'!$U:$U,'Color detail'!AP$3))</f>
        <v>0</v>
      </c>
      <c r="AQ113" s="25">
        <f>+IF(AQ$3=0,0,COUNTIFS('2.Pro Plan'!$K:$K,'Color detail'!$E113,'2.Pro Plan'!$N:$N,'Color detail'!$F113,'2.Pro Plan'!$U:$U,'Color detail'!AQ$3))</f>
        <v>0</v>
      </c>
      <c r="AR113" s="153">
        <f>+IF(AR$3=0,0,COUNTIFS('2.Pro Plan'!$K:$K,'Color detail'!$E113,'2.Pro Plan'!$N:$N,'Color detail'!$F113,'2.Pro Plan'!$U:$U,'Color detail'!AR$3))</f>
        <v>0</v>
      </c>
      <c r="AS113" s="153">
        <f t="shared" si="27"/>
        <v>43</v>
      </c>
    </row>
    <row r="114" spans="1:45" s="176" customFormat="1">
      <c r="A114" s="175"/>
      <c r="B114" s="153">
        <f t="shared" si="37"/>
        <v>108</v>
      </c>
      <c r="C114" s="153" t="str">
        <f t="shared" si="38"/>
        <v>JH218</v>
      </c>
      <c r="E114" s="25" t="str">
        <v>JH</v>
      </c>
      <c r="F114" s="25">
        <v>218</v>
      </c>
      <c r="G114" s="1"/>
      <c r="H114" s="153">
        <f t="shared" si="39"/>
        <v>0</v>
      </c>
      <c r="I114" s="153">
        <f>+IF(C114=0,0,SUMIF('Color FC'!$F:$F,'Color detail'!$C114,'Color FC'!H:H))</f>
        <v>0</v>
      </c>
      <c r="J114" s="153">
        <f>+IF(E114=0,0,SUMIF('Color FC'!$F:$F,'Color detail'!$C114,'Color FC'!I:I))</f>
        <v>0</v>
      </c>
      <c r="K114" s="153">
        <f>+IF(F114=0,0,SUMIF('Color FC'!$F:$F,'Color detail'!$C114,'Color FC'!J:J))</f>
        <v>0</v>
      </c>
      <c r="M114" s="267"/>
      <c r="N114" s="267"/>
      <c r="O114" s="147">
        <f t="shared" si="24"/>
        <v>0</v>
      </c>
      <c r="Q114" s="25">
        <f>+IF(Q$3=0,0,COUNTIFS('2.Pro Plan'!$K:$K,'Color detail'!$E114,'2.Pro Plan'!$N:$N,'Color detail'!$F114,'2.Pro Plan'!$U:$U,'Color detail'!Q$3))</f>
        <v>0</v>
      </c>
      <c r="R114" s="25">
        <f>+IF(R$3=0,0,COUNTIFS('2.Pro Plan'!$K:$K,'Color detail'!$E114,'2.Pro Plan'!$N:$N,'Color detail'!$F114,'2.Pro Plan'!$U:$U,'Color detail'!R$3))</f>
        <v>0</v>
      </c>
      <c r="S114" s="25">
        <f>+IF(S$3=0,0,COUNTIFS('2.Pro Plan'!$K:$K,'Color detail'!$E114,'2.Pro Plan'!$N:$N,'Color detail'!$F114,'2.Pro Plan'!$U:$U,'Color detail'!S$3))</f>
        <v>0</v>
      </c>
      <c r="T114" s="25">
        <f>+IF(T$3=0,0,COUNTIFS('2.Pro Plan'!$K:$K,'Color detail'!$E114,'2.Pro Plan'!$N:$N,'Color detail'!$F114,'2.Pro Plan'!$U:$U,'Color detail'!T$3))</f>
        <v>0</v>
      </c>
      <c r="U114" s="25">
        <f>+IF(U$3=0,0,COUNTIFS('2.Pro Plan'!$K:$K,'Color detail'!$E114,'2.Pro Plan'!$N:$N,'Color detail'!$F114,'2.Pro Plan'!$U:$U,'Color detail'!U$3))</f>
        <v>0</v>
      </c>
      <c r="V114" s="25">
        <f>+IF(V$3=0,0,COUNTIFS('2.Pro Plan'!$K:$K,'Color detail'!$E114,'2.Pro Plan'!$N:$N,'Color detail'!$F114,'2.Pro Plan'!$U:$U,'Color detail'!V$3))</f>
        <v>0</v>
      </c>
      <c r="W114" s="25">
        <f>+IF(W$3=0,0,COUNTIFS('2.Pro Plan'!$K:$K,'Color detail'!$E114,'2.Pro Plan'!$N:$N,'Color detail'!$F114,'2.Pro Plan'!$U:$U,'Color detail'!W$3))</f>
        <v>0</v>
      </c>
      <c r="X114" s="25">
        <f>+IF(X$3=0,0,COUNTIFS('2.Pro Plan'!$K:$K,'Color detail'!$E114,'2.Pro Plan'!$N:$N,'Color detail'!$F114,'2.Pro Plan'!$U:$U,'Color detail'!X$3))</f>
        <v>0</v>
      </c>
      <c r="Y114" s="25">
        <f>+IF(Y$3=0,0,COUNTIFS('2.Pro Plan'!$K:$K,'Color detail'!$E114,'2.Pro Plan'!$N:$N,'Color detail'!$F114,'2.Pro Plan'!$U:$U,'Color detail'!Y$3))</f>
        <v>0</v>
      </c>
      <c r="Z114" s="25">
        <f>+IF(Z$3=0,0,COUNTIFS('2.Pro Plan'!$K:$K,'Color detail'!$E114,'2.Pro Plan'!$N:$N,'Color detail'!$F114,'2.Pro Plan'!$U:$U,'Color detail'!Z$3))</f>
        <v>0</v>
      </c>
      <c r="AA114" s="25">
        <f>+IF(AA$3=0,0,COUNTIFS('2.Pro Plan'!$K:$K,'Color detail'!$E114,'2.Pro Plan'!$N:$N,'Color detail'!$F114,'2.Pro Plan'!$U:$U,'Color detail'!AA$3))</f>
        <v>0</v>
      </c>
      <c r="AB114" s="25">
        <f>+IF(AB$3=0,0,COUNTIFS('2.Pro Plan'!$K:$K,'Color detail'!$E114,'2.Pro Plan'!$N:$N,'Color detail'!$F114,'2.Pro Plan'!$U:$U,'Color detail'!AB$3))</f>
        <v>0</v>
      </c>
      <c r="AC114" s="25">
        <f>+IF(AC$3=0,0,COUNTIFS('2.Pro Plan'!$K:$K,'Color detail'!$E114,'2.Pro Plan'!$N:$N,'Color detail'!$F114,'2.Pro Plan'!$U:$U,'Color detail'!AC$3))</f>
        <v>0</v>
      </c>
      <c r="AD114" s="25">
        <f>+IF(AD$3=0,0,COUNTIFS('2.Pro Plan'!$K:$K,'Color detail'!$E114,'2.Pro Plan'!$N:$N,'Color detail'!$F114,'2.Pro Plan'!$U:$U,'Color detail'!AD$3))</f>
        <v>0</v>
      </c>
      <c r="AE114" s="25">
        <f>+IF(AE$3=0,0,COUNTIFS('2.Pro Plan'!$K:$K,'Color detail'!$E114,'2.Pro Plan'!$N:$N,'Color detail'!$F114,'2.Pro Plan'!$U:$U,'Color detail'!AE$3))</f>
        <v>0</v>
      </c>
      <c r="AF114" s="25">
        <f>+IF(AF$3=0,0,COUNTIFS('2.Pro Plan'!$K:$K,'Color detail'!$E114,'2.Pro Plan'!$N:$N,'Color detail'!$F114,'2.Pro Plan'!$U:$U,'Color detail'!AF$3))</f>
        <v>0</v>
      </c>
      <c r="AG114" s="25">
        <f>+IF(AG$3=0,0,COUNTIFS('2.Pro Plan'!$K:$K,'Color detail'!$E114,'2.Pro Plan'!$N:$N,'Color detail'!$F114,'2.Pro Plan'!$U:$U,'Color detail'!AG$3))</f>
        <v>0</v>
      </c>
      <c r="AH114" s="25">
        <f>+IF(AH$3=0,0,COUNTIFS('2.Pro Plan'!$K:$K,'Color detail'!$E114,'2.Pro Plan'!$N:$N,'Color detail'!$F114,'2.Pro Plan'!$U:$U,'Color detail'!AH$3))</f>
        <v>0</v>
      </c>
      <c r="AI114" s="25">
        <f>+IF(AI$3=0,0,COUNTIFS('2.Pro Plan'!$K:$K,'Color detail'!$E114,'2.Pro Plan'!$N:$N,'Color detail'!$F114,'2.Pro Plan'!$U:$U,'Color detail'!AI$3))</f>
        <v>0</v>
      </c>
      <c r="AJ114" s="25">
        <f>+IF(AJ$3=0,0,COUNTIFS('2.Pro Plan'!$K:$K,'Color detail'!$E114,'2.Pro Plan'!$N:$N,'Color detail'!$F114,'2.Pro Plan'!$U:$U,'Color detail'!AJ$3))</f>
        <v>0</v>
      </c>
      <c r="AK114" s="25">
        <f>+IF(AK$3=0,0,COUNTIFS('2.Pro Plan'!$K:$K,'Color detail'!$E114,'2.Pro Plan'!$N:$N,'Color detail'!$F114,'2.Pro Plan'!$U:$U,'Color detail'!AK$3))</f>
        <v>0</v>
      </c>
      <c r="AL114" s="25">
        <f>+IF(AL$3=0,0,COUNTIFS('2.Pro Plan'!$K:$K,'Color detail'!$E114,'2.Pro Plan'!$N:$N,'Color detail'!$F114,'2.Pro Plan'!$U:$U,'Color detail'!AL$3))</f>
        <v>0</v>
      </c>
      <c r="AM114" s="25">
        <f>+IF(AM$3=0,0,COUNTIFS('2.Pro Plan'!$K:$K,'Color detail'!$E114,'2.Pro Plan'!$N:$N,'Color detail'!$F114,'2.Pro Plan'!$U:$U,'Color detail'!AM$3))</f>
        <v>0</v>
      </c>
      <c r="AN114" s="25">
        <f>+IF(AN$3=0,0,COUNTIFS('2.Pro Plan'!$K:$K,'Color detail'!$E114,'2.Pro Plan'!$N:$N,'Color detail'!$F114,'2.Pro Plan'!$U:$U,'Color detail'!AN$3))</f>
        <v>0</v>
      </c>
      <c r="AO114" s="25">
        <f>+IF(AO$3=0,0,COUNTIFS('2.Pro Plan'!$K:$K,'Color detail'!$E114,'2.Pro Plan'!$N:$N,'Color detail'!$F114,'2.Pro Plan'!$U:$U,'Color detail'!AO$3))</f>
        <v>0</v>
      </c>
      <c r="AP114" s="25">
        <f>+IF(AP$3=0,0,COUNTIFS('2.Pro Plan'!$K:$K,'Color detail'!$E114,'2.Pro Plan'!$N:$N,'Color detail'!$F114,'2.Pro Plan'!$U:$U,'Color detail'!AP$3))</f>
        <v>0</v>
      </c>
      <c r="AQ114" s="25">
        <f>+IF(AQ$3=0,0,COUNTIFS('2.Pro Plan'!$K:$K,'Color detail'!$E114,'2.Pro Plan'!$N:$N,'Color detail'!$F114,'2.Pro Plan'!$U:$U,'Color detail'!AQ$3))</f>
        <v>0</v>
      </c>
      <c r="AR114" s="153">
        <f>+IF(AR$3=0,0,COUNTIFS('2.Pro Plan'!$K:$K,'Color detail'!$E114,'2.Pro Plan'!$N:$N,'Color detail'!$F114,'2.Pro Plan'!$U:$U,'Color detail'!AR$3))</f>
        <v>0</v>
      </c>
      <c r="AS114" s="153">
        <f t="shared" si="27"/>
        <v>0</v>
      </c>
    </row>
    <row r="115" spans="1:45" s="176" customFormat="1">
      <c r="A115" s="175"/>
      <c r="B115" s="153">
        <f t="shared" si="37"/>
        <v>109</v>
      </c>
      <c r="C115" s="153" t="str">
        <f t="shared" si="38"/>
        <v>JH4V8</v>
      </c>
      <c r="E115" s="25" t="str">
        <v>JH</v>
      </c>
      <c r="F115" s="25" t="str">
        <v>4V8</v>
      </c>
      <c r="G115" s="1"/>
      <c r="H115" s="153">
        <f t="shared" si="39"/>
        <v>29</v>
      </c>
      <c r="I115" s="153">
        <f>+IF(C115=0,0,SUMIF('Color FC'!$F:$F,'Color detail'!$C115,'Color FC'!H:H))</f>
        <v>21</v>
      </c>
      <c r="J115" s="153">
        <f>+IF(E115=0,0,SUMIF('Color FC'!$F:$F,'Color detail'!$C115,'Color FC'!I:I))</f>
        <v>5</v>
      </c>
      <c r="K115" s="153">
        <f>+IF(F115=0,0,SUMIF('Color FC'!$F:$F,'Color detail'!$C115,'Color FC'!J:J))</f>
        <v>5</v>
      </c>
      <c r="M115" s="267"/>
      <c r="N115" s="267"/>
      <c r="O115" s="147">
        <f t="shared" si="24"/>
        <v>0</v>
      </c>
      <c r="Q115" s="25">
        <f>+IF(Q$3=0,0,COUNTIFS('2.Pro Plan'!$K:$K,'Color detail'!$E115,'2.Pro Plan'!$N:$N,'Color detail'!$F115,'2.Pro Plan'!$U:$U,'Color detail'!Q$3))</f>
        <v>0</v>
      </c>
      <c r="R115" s="25">
        <f>+IF(R$3=0,0,COUNTIFS('2.Pro Plan'!$K:$K,'Color detail'!$E115,'2.Pro Plan'!$N:$N,'Color detail'!$F115,'2.Pro Plan'!$U:$U,'Color detail'!R$3))</f>
        <v>0</v>
      </c>
      <c r="S115" s="25">
        <f>+IF(S$3=0,0,COUNTIFS('2.Pro Plan'!$K:$K,'Color detail'!$E115,'2.Pro Plan'!$N:$N,'Color detail'!$F115,'2.Pro Plan'!$U:$U,'Color detail'!S$3))</f>
        <v>0</v>
      </c>
      <c r="T115" s="25">
        <f>+IF(T$3=0,0,COUNTIFS('2.Pro Plan'!$K:$K,'Color detail'!$E115,'2.Pro Plan'!$N:$N,'Color detail'!$F115,'2.Pro Plan'!$U:$U,'Color detail'!T$3))</f>
        <v>0</v>
      </c>
      <c r="U115" s="25">
        <f>+IF(U$3=0,0,COUNTIFS('2.Pro Plan'!$K:$K,'Color detail'!$E115,'2.Pro Plan'!$N:$N,'Color detail'!$F115,'2.Pro Plan'!$U:$U,'Color detail'!U$3))</f>
        <v>1</v>
      </c>
      <c r="V115" s="25">
        <f>+IF(V$3=0,0,COUNTIFS('2.Pro Plan'!$K:$K,'Color detail'!$E115,'2.Pro Plan'!$N:$N,'Color detail'!$F115,'2.Pro Plan'!$U:$U,'Color detail'!V$3))</f>
        <v>0</v>
      </c>
      <c r="W115" s="25">
        <f>+IF(W$3=0,0,COUNTIFS('2.Pro Plan'!$K:$K,'Color detail'!$E115,'2.Pro Plan'!$N:$N,'Color detail'!$F115,'2.Pro Plan'!$U:$U,'Color detail'!W$3))</f>
        <v>2</v>
      </c>
      <c r="X115" s="25">
        <f>+IF(X$3=0,0,COUNTIFS('2.Pro Plan'!$K:$K,'Color detail'!$E115,'2.Pro Plan'!$N:$N,'Color detail'!$F115,'2.Pro Plan'!$U:$U,'Color detail'!X$3))</f>
        <v>0</v>
      </c>
      <c r="Y115" s="25">
        <f>+IF(Y$3=0,0,COUNTIFS('2.Pro Plan'!$K:$K,'Color detail'!$E115,'2.Pro Plan'!$N:$N,'Color detail'!$F115,'2.Pro Plan'!$U:$U,'Color detail'!Y$3))</f>
        <v>0</v>
      </c>
      <c r="Z115" s="25">
        <f>+IF(Z$3=0,0,COUNTIFS('2.Pro Plan'!$K:$K,'Color detail'!$E115,'2.Pro Plan'!$N:$N,'Color detail'!$F115,'2.Pro Plan'!$U:$U,'Color detail'!Z$3))</f>
        <v>0</v>
      </c>
      <c r="AA115" s="25">
        <f>+IF(AA$3=0,0,COUNTIFS('2.Pro Plan'!$K:$K,'Color detail'!$E115,'2.Pro Plan'!$N:$N,'Color detail'!$F115,'2.Pro Plan'!$U:$U,'Color detail'!AA$3))</f>
        <v>0</v>
      </c>
      <c r="AB115" s="25">
        <f>+IF(AB$3=0,0,COUNTIFS('2.Pro Plan'!$K:$K,'Color detail'!$E115,'2.Pro Plan'!$N:$N,'Color detail'!$F115,'2.Pro Plan'!$U:$U,'Color detail'!AB$3))</f>
        <v>0</v>
      </c>
      <c r="AC115" s="25">
        <f>+IF(AC$3=0,0,COUNTIFS('2.Pro Plan'!$K:$K,'Color detail'!$E115,'2.Pro Plan'!$N:$N,'Color detail'!$F115,'2.Pro Plan'!$U:$U,'Color detail'!AC$3))</f>
        <v>0</v>
      </c>
      <c r="AD115" s="25">
        <f>+IF(AD$3=0,0,COUNTIFS('2.Pro Plan'!$K:$K,'Color detail'!$E115,'2.Pro Plan'!$N:$N,'Color detail'!$F115,'2.Pro Plan'!$U:$U,'Color detail'!AD$3))</f>
        <v>0</v>
      </c>
      <c r="AE115" s="25">
        <f>+IF(AE$3=0,0,COUNTIFS('2.Pro Plan'!$K:$K,'Color detail'!$E115,'2.Pro Plan'!$N:$N,'Color detail'!$F115,'2.Pro Plan'!$U:$U,'Color detail'!AE$3))</f>
        <v>0</v>
      </c>
      <c r="AF115" s="25">
        <f>+IF(AF$3=0,0,COUNTIFS('2.Pro Plan'!$K:$K,'Color detail'!$E115,'2.Pro Plan'!$N:$N,'Color detail'!$F115,'2.Pro Plan'!$U:$U,'Color detail'!AF$3))</f>
        <v>2</v>
      </c>
      <c r="AG115" s="25">
        <f>+IF(AG$3=0,0,COUNTIFS('2.Pro Plan'!$K:$K,'Color detail'!$E115,'2.Pro Plan'!$N:$N,'Color detail'!$F115,'2.Pro Plan'!$U:$U,'Color detail'!AG$3))</f>
        <v>3</v>
      </c>
      <c r="AH115" s="25">
        <f>+IF(AH$3=0,0,COUNTIFS('2.Pro Plan'!$K:$K,'Color detail'!$E115,'2.Pro Plan'!$N:$N,'Color detail'!$F115,'2.Pro Plan'!$U:$U,'Color detail'!AH$3))</f>
        <v>6</v>
      </c>
      <c r="AI115" s="25">
        <f>+IF(AI$3=0,0,COUNTIFS('2.Pro Plan'!$K:$K,'Color detail'!$E115,'2.Pro Plan'!$N:$N,'Color detail'!$F115,'2.Pro Plan'!$U:$U,'Color detail'!AI$3))</f>
        <v>4</v>
      </c>
      <c r="AJ115" s="25">
        <f>+IF(AJ$3=0,0,COUNTIFS('2.Pro Plan'!$K:$K,'Color detail'!$E115,'2.Pro Plan'!$N:$N,'Color detail'!$F115,'2.Pro Plan'!$U:$U,'Color detail'!AJ$3))</f>
        <v>6</v>
      </c>
      <c r="AK115" s="25">
        <f>+IF(AK$3=0,0,COUNTIFS('2.Pro Plan'!$K:$K,'Color detail'!$E115,'2.Pro Plan'!$N:$N,'Color detail'!$F115,'2.Pro Plan'!$U:$U,'Color detail'!AK$3))</f>
        <v>5</v>
      </c>
      <c r="AL115" s="25">
        <f>+IF(AL$3=0,0,COUNTIFS('2.Pro Plan'!$K:$K,'Color detail'!$E115,'2.Pro Plan'!$N:$N,'Color detail'!$F115,'2.Pro Plan'!$U:$U,'Color detail'!AL$3))</f>
        <v>0</v>
      </c>
      <c r="AM115" s="25">
        <f>+IF(AM$3=0,0,COUNTIFS('2.Pro Plan'!$K:$K,'Color detail'!$E115,'2.Pro Plan'!$N:$N,'Color detail'!$F115,'2.Pro Plan'!$U:$U,'Color detail'!AM$3))</f>
        <v>0</v>
      </c>
      <c r="AN115" s="25">
        <f>+IF(AN$3=0,0,COUNTIFS('2.Pro Plan'!$K:$K,'Color detail'!$E115,'2.Pro Plan'!$N:$N,'Color detail'!$F115,'2.Pro Plan'!$U:$U,'Color detail'!AN$3))</f>
        <v>0</v>
      </c>
      <c r="AO115" s="25">
        <f>+IF(AO$3=0,0,COUNTIFS('2.Pro Plan'!$K:$K,'Color detail'!$E115,'2.Pro Plan'!$N:$N,'Color detail'!$F115,'2.Pro Plan'!$U:$U,'Color detail'!AO$3))</f>
        <v>0</v>
      </c>
      <c r="AP115" s="25">
        <f>+IF(AP$3=0,0,COUNTIFS('2.Pro Plan'!$K:$K,'Color detail'!$E115,'2.Pro Plan'!$N:$N,'Color detail'!$F115,'2.Pro Plan'!$U:$U,'Color detail'!AP$3))</f>
        <v>0</v>
      </c>
      <c r="AQ115" s="25">
        <f>+IF(AQ$3=0,0,COUNTIFS('2.Pro Plan'!$K:$K,'Color detail'!$E115,'2.Pro Plan'!$N:$N,'Color detail'!$F115,'2.Pro Plan'!$U:$U,'Color detail'!AQ$3))</f>
        <v>0</v>
      </c>
      <c r="AR115" s="153">
        <f>+IF(AR$3=0,0,COUNTIFS('2.Pro Plan'!$K:$K,'Color detail'!$E115,'2.Pro Plan'!$N:$N,'Color detail'!$F115,'2.Pro Plan'!$U:$U,'Color detail'!AR$3))</f>
        <v>0</v>
      </c>
      <c r="AS115" s="153">
        <f t="shared" si="27"/>
        <v>29</v>
      </c>
    </row>
    <row r="116" spans="1:45" s="176" customFormat="1">
      <c r="A116" s="175"/>
      <c r="B116" s="153">
        <f t="shared" si="37"/>
        <v>110</v>
      </c>
      <c r="C116" s="153" t="str">
        <f t="shared" si="38"/>
        <v>JH040</v>
      </c>
      <c r="E116" s="25" t="str">
        <v>JH</v>
      </c>
      <c r="F116" s="25" t="str">
        <v>040</v>
      </c>
      <c r="G116" s="1"/>
      <c r="H116" s="153">
        <f t="shared" si="39"/>
        <v>71</v>
      </c>
      <c r="I116" s="153">
        <f>+IF(C116=0,0,SUMIF('Color FC'!$F:$F,'Color detail'!$C116,'Color FC'!H:H))</f>
        <v>77</v>
      </c>
      <c r="J116" s="153">
        <f>+IF(E116=0,0,SUMIF('Color FC'!$F:$F,'Color detail'!$C116,'Color FC'!I:I))</f>
        <v>33</v>
      </c>
      <c r="K116" s="153">
        <f>+IF(F116=0,0,SUMIF('Color FC'!$F:$F,'Color detail'!$C116,'Color FC'!J:J))</f>
        <v>25</v>
      </c>
      <c r="M116" s="267"/>
      <c r="N116" s="267"/>
      <c r="O116" s="147">
        <f t="shared" si="24"/>
        <v>0</v>
      </c>
      <c r="Q116" s="25">
        <f>+IF(Q$3=0,0,COUNTIFS('2.Pro Plan'!$K:$K,'Color detail'!$E116,'2.Pro Plan'!$N:$N,'Color detail'!$F116,'2.Pro Plan'!$U:$U,'Color detail'!Q$3))</f>
        <v>8</v>
      </c>
      <c r="R116" s="25">
        <f>+IF(R$3=0,0,COUNTIFS('2.Pro Plan'!$K:$K,'Color detail'!$E116,'2.Pro Plan'!$N:$N,'Color detail'!$F116,'2.Pro Plan'!$U:$U,'Color detail'!R$3))</f>
        <v>3</v>
      </c>
      <c r="S116" s="25">
        <f>+IF(S$3=0,0,COUNTIFS('2.Pro Plan'!$K:$K,'Color detail'!$E116,'2.Pro Plan'!$N:$N,'Color detail'!$F116,'2.Pro Plan'!$U:$U,'Color detail'!S$3))</f>
        <v>4</v>
      </c>
      <c r="T116" s="25">
        <f>+IF(T$3=0,0,COUNTIFS('2.Pro Plan'!$K:$K,'Color detail'!$E116,'2.Pro Plan'!$N:$N,'Color detail'!$F116,'2.Pro Plan'!$U:$U,'Color detail'!T$3))</f>
        <v>5</v>
      </c>
      <c r="U116" s="25">
        <f>+IF(U$3=0,0,COUNTIFS('2.Pro Plan'!$K:$K,'Color detail'!$E116,'2.Pro Plan'!$N:$N,'Color detail'!$F116,'2.Pro Plan'!$U:$U,'Color detail'!U$3))</f>
        <v>6</v>
      </c>
      <c r="V116" s="25">
        <f>+IF(V$3=0,0,COUNTIFS('2.Pro Plan'!$K:$K,'Color detail'!$E116,'2.Pro Plan'!$N:$N,'Color detail'!$F116,'2.Pro Plan'!$U:$U,'Color detail'!V$3))</f>
        <v>5</v>
      </c>
      <c r="W116" s="25">
        <f>+IF(W$3=0,0,COUNTIFS('2.Pro Plan'!$K:$K,'Color detail'!$E116,'2.Pro Plan'!$N:$N,'Color detail'!$F116,'2.Pro Plan'!$U:$U,'Color detail'!W$3))</f>
        <v>1</v>
      </c>
      <c r="X116" s="25">
        <f>+IF(X$3=0,0,COUNTIFS('2.Pro Plan'!$K:$K,'Color detail'!$E116,'2.Pro Plan'!$N:$N,'Color detail'!$F116,'2.Pro Plan'!$U:$U,'Color detail'!X$3))</f>
        <v>1</v>
      </c>
      <c r="Y116" s="25">
        <f>+IF(Y$3=0,0,COUNTIFS('2.Pro Plan'!$K:$K,'Color detail'!$E116,'2.Pro Plan'!$N:$N,'Color detail'!$F116,'2.Pro Plan'!$U:$U,'Color detail'!Y$3))</f>
        <v>0</v>
      </c>
      <c r="Z116" s="25">
        <f>+IF(Z$3=0,0,COUNTIFS('2.Pro Plan'!$K:$K,'Color detail'!$E116,'2.Pro Plan'!$N:$N,'Color detail'!$F116,'2.Pro Plan'!$U:$U,'Color detail'!Z$3))</f>
        <v>0</v>
      </c>
      <c r="AA116" s="25">
        <f>+IF(AA$3=0,0,COUNTIFS('2.Pro Plan'!$K:$K,'Color detail'!$E116,'2.Pro Plan'!$N:$N,'Color detail'!$F116,'2.Pro Plan'!$U:$U,'Color detail'!AA$3))</f>
        <v>0</v>
      </c>
      <c r="AB116" s="25">
        <f>+IF(AB$3=0,0,COUNTIFS('2.Pro Plan'!$K:$K,'Color detail'!$E116,'2.Pro Plan'!$N:$N,'Color detail'!$F116,'2.Pro Plan'!$U:$U,'Color detail'!AB$3))</f>
        <v>0</v>
      </c>
      <c r="AC116" s="25">
        <f>+IF(AC$3=0,0,COUNTIFS('2.Pro Plan'!$K:$K,'Color detail'!$E116,'2.Pro Plan'!$N:$N,'Color detail'!$F116,'2.Pro Plan'!$U:$U,'Color detail'!AC$3))</f>
        <v>0</v>
      </c>
      <c r="AD116" s="25">
        <f>+IF(AD$3=0,0,COUNTIFS('2.Pro Plan'!$K:$K,'Color detail'!$E116,'2.Pro Plan'!$N:$N,'Color detail'!$F116,'2.Pro Plan'!$U:$U,'Color detail'!AD$3))</f>
        <v>1</v>
      </c>
      <c r="AE116" s="25">
        <f>+IF(AE$3=0,0,COUNTIFS('2.Pro Plan'!$K:$K,'Color detail'!$E116,'2.Pro Plan'!$N:$N,'Color detail'!$F116,'2.Pro Plan'!$U:$U,'Color detail'!AE$3))</f>
        <v>2</v>
      </c>
      <c r="AF116" s="25">
        <f>+IF(AF$3=0,0,COUNTIFS('2.Pro Plan'!$K:$K,'Color detail'!$E116,'2.Pro Plan'!$N:$N,'Color detail'!$F116,'2.Pro Plan'!$U:$U,'Color detail'!AF$3))</f>
        <v>14</v>
      </c>
      <c r="AG116" s="25">
        <f>+IF(AG$3=0,0,COUNTIFS('2.Pro Plan'!$K:$K,'Color detail'!$E116,'2.Pro Plan'!$N:$N,'Color detail'!$F116,'2.Pro Plan'!$U:$U,'Color detail'!AG$3))</f>
        <v>10</v>
      </c>
      <c r="AH116" s="25">
        <f>+IF(AH$3=0,0,COUNTIFS('2.Pro Plan'!$K:$K,'Color detail'!$E116,'2.Pro Plan'!$N:$N,'Color detail'!$F116,'2.Pro Plan'!$U:$U,'Color detail'!AH$3))</f>
        <v>2</v>
      </c>
      <c r="AI116" s="25">
        <f>+IF(AI$3=0,0,COUNTIFS('2.Pro Plan'!$K:$K,'Color detail'!$E116,'2.Pro Plan'!$N:$N,'Color detail'!$F116,'2.Pro Plan'!$U:$U,'Color detail'!AI$3))</f>
        <v>3</v>
      </c>
      <c r="AJ116" s="25">
        <f>+IF(AJ$3=0,0,COUNTIFS('2.Pro Plan'!$K:$K,'Color detail'!$E116,'2.Pro Plan'!$N:$N,'Color detail'!$F116,'2.Pro Plan'!$U:$U,'Color detail'!AJ$3))</f>
        <v>3</v>
      </c>
      <c r="AK116" s="25">
        <f>+IF(AK$3=0,0,COUNTIFS('2.Pro Plan'!$K:$K,'Color detail'!$E116,'2.Pro Plan'!$N:$N,'Color detail'!$F116,'2.Pro Plan'!$U:$U,'Color detail'!AK$3))</f>
        <v>3</v>
      </c>
      <c r="AL116" s="25">
        <f>+IF(AL$3=0,0,COUNTIFS('2.Pro Plan'!$K:$K,'Color detail'!$E116,'2.Pro Plan'!$N:$N,'Color detail'!$F116,'2.Pro Plan'!$U:$U,'Color detail'!AL$3))</f>
        <v>0</v>
      </c>
      <c r="AM116" s="25">
        <f>+IF(AM$3=0,0,COUNTIFS('2.Pro Plan'!$K:$K,'Color detail'!$E116,'2.Pro Plan'!$N:$N,'Color detail'!$F116,'2.Pro Plan'!$U:$U,'Color detail'!AM$3))</f>
        <v>0</v>
      </c>
      <c r="AN116" s="25">
        <f>+IF(AN$3=0,0,COUNTIFS('2.Pro Plan'!$K:$K,'Color detail'!$E116,'2.Pro Plan'!$N:$N,'Color detail'!$F116,'2.Pro Plan'!$U:$U,'Color detail'!AN$3))</f>
        <v>0</v>
      </c>
      <c r="AO116" s="25">
        <f>+IF(AO$3=0,0,COUNTIFS('2.Pro Plan'!$K:$K,'Color detail'!$E116,'2.Pro Plan'!$N:$N,'Color detail'!$F116,'2.Pro Plan'!$U:$U,'Color detail'!AO$3))</f>
        <v>0</v>
      </c>
      <c r="AP116" s="25">
        <f>+IF(AP$3=0,0,COUNTIFS('2.Pro Plan'!$K:$K,'Color detail'!$E116,'2.Pro Plan'!$N:$N,'Color detail'!$F116,'2.Pro Plan'!$U:$U,'Color detail'!AP$3))</f>
        <v>0</v>
      </c>
      <c r="AQ116" s="25">
        <f>+IF(AQ$3=0,0,COUNTIFS('2.Pro Plan'!$K:$K,'Color detail'!$E116,'2.Pro Plan'!$N:$N,'Color detail'!$F116,'2.Pro Plan'!$U:$U,'Color detail'!AQ$3))</f>
        <v>0</v>
      </c>
      <c r="AR116" s="153">
        <f>+IF(AR$3=0,0,COUNTIFS('2.Pro Plan'!$K:$K,'Color detail'!$E116,'2.Pro Plan'!$N:$N,'Color detail'!$F116,'2.Pro Plan'!$U:$U,'Color detail'!AR$3))</f>
        <v>0</v>
      </c>
      <c r="AS116" s="153">
        <f t="shared" si="27"/>
        <v>71</v>
      </c>
    </row>
    <row r="117" spans="1:45" s="176" customFormat="1">
      <c r="A117" s="175"/>
      <c r="B117" s="153">
        <f t="shared" si="37"/>
        <v>111</v>
      </c>
      <c r="C117" s="153" t="str">
        <f t="shared" si="38"/>
        <v>JH601</v>
      </c>
      <c r="E117" s="25" t="str">
        <v>JH</v>
      </c>
      <c r="F117" s="25">
        <v>601</v>
      </c>
      <c r="G117" s="1"/>
      <c r="H117" s="153">
        <f t="shared" si="39"/>
        <v>0</v>
      </c>
      <c r="I117" s="153">
        <f>+IF(C117=0,0,SUMIF('Color FC'!$F:$F,'Color detail'!$C117,'Color FC'!H:H))</f>
        <v>0</v>
      </c>
      <c r="J117" s="153">
        <f>+IF(E117=0,0,SUMIF('Color FC'!$F:$F,'Color detail'!$C117,'Color FC'!I:I))</f>
        <v>0</v>
      </c>
      <c r="K117" s="153">
        <f>+IF(F117=0,0,SUMIF('Color FC'!$F:$F,'Color detail'!$C117,'Color FC'!J:J))</f>
        <v>0</v>
      </c>
      <c r="M117" s="267"/>
      <c r="N117" s="267"/>
      <c r="O117" s="147">
        <f t="shared" si="24"/>
        <v>0</v>
      </c>
      <c r="Q117" s="25">
        <f>+IF(Q$3=0,0,COUNTIFS('2.Pro Plan'!$K:$K,'Color detail'!$E117,'2.Pro Plan'!$N:$N,'Color detail'!$F117,'2.Pro Plan'!$U:$U,'Color detail'!Q$3))</f>
        <v>0</v>
      </c>
      <c r="R117" s="25">
        <f>+IF(R$3=0,0,COUNTIFS('2.Pro Plan'!$K:$K,'Color detail'!$E117,'2.Pro Plan'!$N:$N,'Color detail'!$F117,'2.Pro Plan'!$U:$U,'Color detail'!R$3))</f>
        <v>0</v>
      </c>
      <c r="S117" s="25">
        <f>+IF(S$3=0,0,COUNTIFS('2.Pro Plan'!$K:$K,'Color detail'!$E117,'2.Pro Plan'!$N:$N,'Color detail'!$F117,'2.Pro Plan'!$U:$U,'Color detail'!S$3))</f>
        <v>0</v>
      </c>
      <c r="T117" s="25">
        <f>+IF(T$3=0,0,COUNTIFS('2.Pro Plan'!$K:$K,'Color detail'!$E117,'2.Pro Plan'!$N:$N,'Color detail'!$F117,'2.Pro Plan'!$U:$U,'Color detail'!T$3))</f>
        <v>0</v>
      </c>
      <c r="U117" s="25">
        <f>+IF(U$3=0,0,COUNTIFS('2.Pro Plan'!$K:$K,'Color detail'!$E117,'2.Pro Plan'!$N:$N,'Color detail'!$F117,'2.Pro Plan'!$U:$U,'Color detail'!U$3))</f>
        <v>0</v>
      </c>
      <c r="V117" s="25">
        <f>+IF(V$3=0,0,COUNTIFS('2.Pro Plan'!$K:$K,'Color detail'!$E117,'2.Pro Plan'!$N:$N,'Color detail'!$F117,'2.Pro Plan'!$U:$U,'Color detail'!V$3))</f>
        <v>0</v>
      </c>
      <c r="W117" s="25">
        <f>+IF(W$3=0,0,COUNTIFS('2.Pro Plan'!$K:$K,'Color detail'!$E117,'2.Pro Plan'!$N:$N,'Color detail'!$F117,'2.Pro Plan'!$U:$U,'Color detail'!W$3))</f>
        <v>0</v>
      </c>
      <c r="X117" s="25">
        <f>+IF(X$3=0,0,COUNTIFS('2.Pro Plan'!$K:$K,'Color detail'!$E117,'2.Pro Plan'!$N:$N,'Color detail'!$F117,'2.Pro Plan'!$U:$U,'Color detail'!X$3))</f>
        <v>0</v>
      </c>
      <c r="Y117" s="25">
        <f>+IF(Y$3=0,0,COUNTIFS('2.Pro Plan'!$K:$K,'Color detail'!$E117,'2.Pro Plan'!$N:$N,'Color detail'!$F117,'2.Pro Plan'!$U:$U,'Color detail'!Y$3))</f>
        <v>0</v>
      </c>
      <c r="Z117" s="25">
        <f>+IF(Z$3=0,0,COUNTIFS('2.Pro Plan'!$K:$K,'Color detail'!$E117,'2.Pro Plan'!$N:$N,'Color detail'!$F117,'2.Pro Plan'!$U:$U,'Color detail'!Z$3))</f>
        <v>0</v>
      </c>
      <c r="AA117" s="25">
        <f>+IF(AA$3=0,0,COUNTIFS('2.Pro Plan'!$K:$K,'Color detail'!$E117,'2.Pro Plan'!$N:$N,'Color detail'!$F117,'2.Pro Plan'!$U:$U,'Color detail'!AA$3))</f>
        <v>0</v>
      </c>
      <c r="AB117" s="25">
        <f>+IF(AB$3=0,0,COUNTIFS('2.Pro Plan'!$K:$K,'Color detail'!$E117,'2.Pro Plan'!$N:$N,'Color detail'!$F117,'2.Pro Plan'!$U:$U,'Color detail'!AB$3))</f>
        <v>0</v>
      </c>
      <c r="AC117" s="25">
        <f>+IF(AC$3=0,0,COUNTIFS('2.Pro Plan'!$K:$K,'Color detail'!$E117,'2.Pro Plan'!$N:$N,'Color detail'!$F117,'2.Pro Plan'!$U:$U,'Color detail'!AC$3))</f>
        <v>0</v>
      </c>
      <c r="AD117" s="25">
        <f>+IF(AD$3=0,0,COUNTIFS('2.Pro Plan'!$K:$K,'Color detail'!$E117,'2.Pro Plan'!$N:$N,'Color detail'!$F117,'2.Pro Plan'!$U:$U,'Color detail'!AD$3))</f>
        <v>0</v>
      </c>
      <c r="AE117" s="25">
        <f>+IF(AE$3=0,0,COUNTIFS('2.Pro Plan'!$K:$K,'Color detail'!$E117,'2.Pro Plan'!$N:$N,'Color detail'!$F117,'2.Pro Plan'!$U:$U,'Color detail'!AE$3))</f>
        <v>0</v>
      </c>
      <c r="AF117" s="25">
        <f>+IF(AF$3=0,0,COUNTIFS('2.Pro Plan'!$K:$K,'Color detail'!$E117,'2.Pro Plan'!$N:$N,'Color detail'!$F117,'2.Pro Plan'!$U:$U,'Color detail'!AF$3))</f>
        <v>0</v>
      </c>
      <c r="AG117" s="25">
        <f>+IF(AG$3=0,0,COUNTIFS('2.Pro Plan'!$K:$K,'Color detail'!$E117,'2.Pro Plan'!$N:$N,'Color detail'!$F117,'2.Pro Plan'!$U:$U,'Color detail'!AG$3))</f>
        <v>0</v>
      </c>
      <c r="AH117" s="25">
        <f>+IF(AH$3=0,0,COUNTIFS('2.Pro Plan'!$K:$K,'Color detail'!$E117,'2.Pro Plan'!$N:$N,'Color detail'!$F117,'2.Pro Plan'!$U:$U,'Color detail'!AH$3))</f>
        <v>0</v>
      </c>
      <c r="AI117" s="25">
        <f>+IF(AI$3=0,0,COUNTIFS('2.Pro Plan'!$K:$K,'Color detail'!$E117,'2.Pro Plan'!$N:$N,'Color detail'!$F117,'2.Pro Plan'!$U:$U,'Color detail'!AI$3))</f>
        <v>0</v>
      </c>
      <c r="AJ117" s="25">
        <f>+IF(AJ$3=0,0,COUNTIFS('2.Pro Plan'!$K:$K,'Color detail'!$E117,'2.Pro Plan'!$N:$N,'Color detail'!$F117,'2.Pro Plan'!$U:$U,'Color detail'!AJ$3))</f>
        <v>0</v>
      </c>
      <c r="AK117" s="25">
        <f>+IF(AK$3=0,0,COUNTIFS('2.Pro Plan'!$K:$K,'Color detail'!$E117,'2.Pro Plan'!$N:$N,'Color detail'!$F117,'2.Pro Plan'!$U:$U,'Color detail'!AK$3))</f>
        <v>0</v>
      </c>
      <c r="AL117" s="25">
        <f>+IF(AL$3=0,0,COUNTIFS('2.Pro Plan'!$K:$K,'Color detail'!$E117,'2.Pro Plan'!$N:$N,'Color detail'!$F117,'2.Pro Plan'!$U:$U,'Color detail'!AL$3))</f>
        <v>0</v>
      </c>
      <c r="AM117" s="25">
        <f>+IF(AM$3=0,0,COUNTIFS('2.Pro Plan'!$K:$K,'Color detail'!$E117,'2.Pro Plan'!$N:$N,'Color detail'!$F117,'2.Pro Plan'!$U:$U,'Color detail'!AM$3))</f>
        <v>0</v>
      </c>
      <c r="AN117" s="25">
        <f>+IF(AN$3=0,0,COUNTIFS('2.Pro Plan'!$K:$K,'Color detail'!$E117,'2.Pro Plan'!$N:$N,'Color detail'!$F117,'2.Pro Plan'!$U:$U,'Color detail'!AN$3))</f>
        <v>0</v>
      </c>
      <c r="AO117" s="25">
        <f>+IF(AO$3=0,0,COUNTIFS('2.Pro Plan'!$K:$K,'Color detail'!$E117,'2.Pro Plan'!$N:$N,'Color detail'!$F117,'2.Pro Plan'!$U:$U,'Color detail'!AO$3))</f>
        <v>0</v>
      </c>
      <c r="AP117" s="25">
        <f>+IF(AP$3=0,0,COUNTIFS('2.Pro Plan'!$K:$K,'Color detail'!$E117,'2.Pro Plan'!$N:$N,'Color detail'!$F117,'2.Pro Plan'!$U:$U,'Color detail'!AP$3))</f>
        <v>0</v>
      </c>
      <c r="AQ117" s="25">
        <f>+IF(AQ$3=0,0,COUNTIFS('2.Pro Plan'!$K:$K,'Color detail'!$E117,'2.Pro Plan'!$N:$N,'Color detail'!$F117,'2.Pro Plan'!$U:$U,'Color detail'!AQ$3))</f>
        <v>0</v>
      </c>
      <c r="AR117" s="153">
        <f>+IF(AR$3=0,0,COUNTIFS('2.Pro Plan'!$K:$K,'Color detail'!$E117,'2.Pro Plan'!$N:$N,'Color detail'!$F117,'2.Pro Plan'!$U:$U,'Color detail'!AR$3))</f>
        <v>0</v>
      </c>
      <c r="AS117" s="153">
        <f t="shared" si="27"/>
        <v>0</v>
      </c>
    </row>
    <row r="118" spans="1:45" s="176" customFormat="1">
      <c r="A118" s="175"/>
      <c r="B118" s="153">
        <f t="shared" si="37"/>
        <v>112</v>
      </c>
      <c r="C118" s="153" t="str">
        <f t="shared" si="38"/>
        <v>JH576</v>
      </c>
      <c r="E118" s="25" t="str">
        <v>JH</v>
      </c>
      <c r="F118" s="25">
        <v>576</v>
      </c>
      <c r="G118" s="1"/>
      <c r="H118" s="153">
        <f t="shared" si="39"/>
        <v>0</v>
      </c>
      <c r="I118" s="153">
        <f>+IF(C118=0,0,SUMIF('Color FC'!$F:$F,'Color detail'!$C118,'Color FC'!H:H))</f>
        <v>0</v>
      </c>
      <c r="J118" s="153">
        <f>+IF(E118=0,0,SUMIF('Color FC'!$F:$F,'Color detail'!$C118,'Color FC'!I:I))</f>
        <v>0</v>
      </c>
      <c r="K118" s="153">
        <f>+IF(F118=0,0,SUMIF('Color FC'!$F:$F,'Color detail'!$C118,'Color FC'!J:J))</f>
        <v>0</v>
      </c>
      <c r="M118" s="267"/>
      <c r="N118" s="267"/>
      <c r="O118" s="147">
        <f t="shared" si="24"/>
        <v>0</v>
      </c>
      <c r="Q118" s="25">
        <f>+IF(Q$3=0,0,COUNTIFS('2.Pro Plan'!$K:$K,'Color detail'!$E118,'2.Pro Plan'!$N:$N,'Color detail'!$F118,'2.Pro Plan'!$U:$U,'Color detail'!Q$3))</f>
        <v>0</v>
      </c>
      <c r="R118" s="25">
        <f>+IF(R$3=0,0,COUNTIFS('2.Pro Plan'!$K:$K,'Color detail'!$E118,'2.Pro Plan'!$N:$N,'Color detail'!$F118,'2.Pro Plan'!$U:$U,'Color detail'!R$3))</f>
        <v>0</v>
      </c>
      <c r="S118" s="25">
        <f>+IF(S$3=0,0,COUNTIFS('2.Pro Plan'!$K:$K,'Color detail'!$E118,'2.Pro Plan'!$N:$N,'Color detail'!$F118,'2.Pro Plan'!$U:$U,'Color detail'!S$3))</f>
        <v>0</v>
      </c>
      <c r="T118" s="25">
        <f>+IF(T$3=0,0,COUNTIFS('2.Pro Plan'!$K:$K,'Color detail'!$E118,'2.Pro Plan'!$N:$N,'Color detail'!$F118,'2.Pro Plan'!$U:$U,'Color detail'!T$3))</f>
        <v>0</v>
      </c>
      <c r="U118" s="25">
        <f>+IF(U$3=0,0,COUNTIFS('2.Pro Plan'!$K:$K,'Color detail'!$E118,'2.Pro Plan'!$N:$N,'Color detail'!$F118,'2.Pro Plan'!$U:$U,'Color detail'!U$3))</f>
        <v>0</v>
      </c>
      <c r="V118" s="25">
        <f>+IF(V$3=0,0,COUNTIFS('2.Pro Plan'!$K:$K,'Color detail'!$E118,'2.Pro Plan'!$N:$N,'Color detail'!$F118,'2.Pro Plan'!$U:$U,'Color detail'!V$3))</f>
        <v>0</v>
      </c>
      <c r="W118" s="25">
        <f>+IF(W$3=0,0,COUNTIFS('2.Pro Plan'!$K:$K,'Color detail'!$E118,'2.Pro Plan'!$N:$N,'Color detail'!$F118,'2.Pro Plan'!$U:$U,'Color detail'!W$3))</f>
        <v>0</v>
      </c>
      <c r="X118" s="25">
        <f>+IF(X$3=0,0,COUNTIFS('2.Pro Plan'!$K:$K,'Color detail'!$E118,'2.Pro Plan'!$N:$N,'Color detail'!$F118,'2.Pro Plan'!$U:$U,'Color detail'!X$3))</f>
        <v>0</v>
      </c>
      <c r="Y118" s="25">
        <f>+IF(Y$3=0,0,COUNTIFS('2.Pro Plan'!$K:$K,'Color detail'!$E118,'2.Pro Plan'!$N:$N,'Color detail'!$F118,'2.Pro Plan'!$U:$U,'Color detail'!Y$3))</f>
        <v>0</v>
      </c>
      <c r="Z118" s="25">
        <f>+IF(Z$3=0,0,COUNTIFS('2.Pro Plan'!$K:$K,'Color detail'!$E118,'2.Pro Plan'!$N:$N,'Color detail'!$F118,'2.Pro Plan'!$U:$U,'Color detail'!Z$3))</f>
        <v>0</v>
      </c>
      <c r="AA118" s="25">
        <f>+IF(AA$3=0,0,COUNTIFS('2.Pro Plan'!$K:$K,'Color detail'!$E118,'2.Pro Plan'!$N:$N,'Color detail'!$F118,'2.Pro Plan'!$U:$U,'Color detail'!AA$3))</f>
        <v>0</v>
      </c>
      <c r="AB118" s="25">
        <f>+IF(AB$3=0,0,COUNTIFS('2.Pro Plan'!$K:$K,'Color detail'!$E118,'2.Pro Plan'!$N:$N,'Color detail'!$F118,'2.Pro Plan'!$U:$U,'Color detail'!AB$3))</f>
        <v>0</v>
      </c>
      <c r="AC118" s="25">
        <f>+IF(AC$3=0,0,COUNTIFS('2.Pro Plan'!$K:$K,'Color detail'!$E118,'2.Pro Plan'!$N:$N,'Color detail'!$F118,'2.Pro Plan'!$U:$U,'Color detail'!AC$3))</f>
        <v>0</v>
      </c>
      <c r="AD118" s="25">
        <f>+IF(AD$3=0,0,COUNTIFS('2.Pro Plan'!$K:$K,'Color detail'!$E118,'2.Pro Plan'!$N:$N,'Color detail'!$F118,'2.Pro Plan'!$U:$U,'Color detail'!AD$3))</f>
        <v>0</v>
      </c>
      <c r="AE118" s="25">
        <f>+IF(AE$3=0,0,COUNTIFS('2.Pro Plan'!$K:$K,'Color detail'!$E118,'2.Pro Plan'!$N:$N,'Color detail'!$F118,'2.Pro Plan'!$U:$U,'Color detail'!AE$3))</f>
        <v>0</v>
      </c>
      <c r="AF118" s="25">
        <f>+IF(AF$3=0,0,COUNTIFS('2.Pro Plan'!$K:$K,'Color detail'!$E118,'2.Pro Plan'!$N:$N,'Color detail'!$F118,'2.Pro Plan'!$U:$U,'Color detail'!AF$3))</f>
        <v>0</v>
      </c>
      <c r="AG118" s="25">
        <f>+IF(AG$3=0,0,COUNTIFS('2.Pro Plan'!$K:$K,'Color detail'!$E118,'2.Pro Plan'!$N:$N,'Color detail'!$F118,'2.Pro Plan'!$U:$U,'Color detail'!AG$3))</f>
        <v>0</v>
      </c>
      <c r="AH118" s="25">
        <f>+IF(AH$3=0,0,COUNTIFS('2.Pro Plan'!$K:$K,'Color detail'!$E118,'2.Pro Plan'!$N:$N,'Color detail'!$F118,'2.Pro Plan'!$U:$U,'Color detail'!AH$3))</f>
        <v>0</v>
      </c>
      <c r="AI118" s="25">
        <f>+IF(AI$3=0,0,COUNTIFS('2.Pro Plan'!$K:$K,'Color detail'!$E118,'2.Pro Plan'!$N:$N,'Color detail'!$F118,'2.Pro Plan'!$U:$U,'Color detail'!AI$3))</f>
        <v>0</v>
      </c>
      <c r="AJ118" s="25">
        <f>+IF(AJ$3=0,0,COUNTIFS('2.Pro Plan'!$K:$K,'Color detail'!$E118,'2.Pro Plan'!$N:$N,'Color detail'!$F118,'2.Pro Plan'!$U:$U,'Color detail'!AJ$3))</f>
        <v>0</v>
      </c>
      <c r="AK118" s="25">
        <f>+IF(AK$3=0,0,COUNTIFS('2.Pro Plan'!$K:$K,'Color detail'!$E118,'2.Pro Plan'!$N:$N,'Color detail'!$F118,'2.Pro Plan'!$U:$U,'Color detail'!AK$3))</f>
        <v>0</v>
      </c>
      <c r="AL118" s="25">
        <f>+IF(AL$3=0,0,COUNTIFS('2.Pro Plan'!$K:$K,'Color detail'!$E118,'2.Pro Plan'!$N:$N,'Color detail'!$F118,'2.Pro Plan'!$U:$U,'Color detail'!AL$3))</f>
        <v>0</v>
      </c>
      <c r="AM118" s="25">
        <f>+IF(AM$3=0,0,COUNTIFS('2.Pro Plan'!$K:$K,'Color detail'!$E118,'2.Pro Plan'!$N:$N,'Color detail'!$F118,'2.Pro Plan'!$U:$U,'Color detail'!AM$3))</f>
        <v>0</v>
      </c>
      <c r="AN118" s="25">
        <f>+IF(AN$3=0,0,COUNTIFS('2.Pro Plan'!$K:$K,'Color detail'!$E118,'2.Pro Plan'!$N:$N,'Color detail'!$F118,'2.Pro Plan'!$U:$U,'Color detail'!AN$3))</f>
        <v>0</v>
      </c>
      <c r="AO118" s="25">
        <f>+IF(AO$3=0,0,COUNTIFS('2.Pro Plan'!$K:$K,'Color detail'!$E118,'2.Pro Plan'!$N:$N,'Color detail'!$F118,'2.Pro Plan'!$U:$U,'Color detail'!AO$3))</f>
        <v>0</v>
      </c>
      <c r="AP118" s="25">
        <f>+IF(AP$3=0,0,COUNTIFS('2.Pro Plan'!$K:$K,'Color detail'!$E118,'2.Pro Plan'!$N:$N,'Color detail'!$F118,'2.Pro Plan'!$U:$U,'Color detail'!AP$3))</f>
        <v>0</v>
      </c>
      <c r="AQ118" s="25">
        <f>+IF(AQ$3=0,0,COUNTIFS('2.Pro Plan'!$K:$K,'Color detail'!$E118,'2.Pro Plan'!$N:$N,'Color detail'!$F118,'2.Pro Plan'!$U:$U,'Color detail'!AQ$3))</f>
        <v>0</v>
      </c>
      <c r="AR118" s="153">
        <f>+IF(AR$3=0,0,COUNTIFS('2.Pro Plan'!$K:$K,'Color detail'!$E118,'2.Pro Plan'!$N:$N,'Color detail'!$F118,'2.Pro Plan'!$U:$U,'Color detail'!AR$3))</f>
        <v>0</v>
      </c>
      <c r="AS118" s="153">
        <f t="shared" si="27"/>
        <v>0</v>
      </c>
    </row>
    <row r="119" spans="1:45" s="176" customFormat="1">
      <c r="A119" s="175"/>
      <c r="B119" s="153">
        <f t="shared" si="37"/>
        <v>113</v>
      </c>
      <c r="C119" s="153" t="str">
        <f t="shared" si="38"/>
        <v>JJ218</v>
      </c>
      <c r="E119" s="25" t="str">
        <v>JJ</v>
      </c>
      <c r="F119" s="25">
        <v>218</v>
      </c>
      <c r="G119" s="1"/>
      <c r="H119" s="153">
        <f t="shared" si="39"/>
        <v>0</v>
      </c>
      <c r="I119" s="153">
        <f>+IF(C119=0,0,SUMIF('Color FC'!$F:$F,'Color detail'!$C119,'Color FC'!H:H))</f>
        <v>0</v>
      </c>
      <c r="J119" s="153">
        <f>+IF(E119=0,0,SUMIF('Color FC'!$F:$F,'Color detail'!$C119,'Color FC'!I:I))</f>
        <v>0</v>
      </c>
      <c r="K119" s="153">
        <f>+IF(F119=0,0,SUMIF('Color FC'!$F:$F,'Color detail'!$C119,'Color FC'!J:J))</f>
        <v>0</v>
      </c>
      <c r="M119" s="267"/>
      <c r="N119" s="267"/>
      <c r="O119" s="147">
        <f t="shared" si="24"/>
        <v>0</v>
      </c>
      <c r="Q119" s="25">
        <f>+IF(Q$3=0,0,COUNTIFS('2.Pro Plan'!$K:$K,'Color detail'!$E119,'2.Pro Plan'!$N:$N,'Color detail'!$F119,'2.Pro Plan'!$U:$U,'Color detail'!Q$3))</f>
        <v>0</v>
      </c>
      <c r="R119" s="25">
        <f>+IF(R$3=0,0,COUNTIFS('2.Pro Plan'!$K:$K,'Color detail'!$E119,'2.Pro Plan'!$N:$N,'Color detail'!$F119,'2.Pro Plan'!$U:$U,'Color detail'!R$3))</f>
        <v>0</v>
      </c>
      <c r="S119" s="25">
        <f>+IF(S$3=0,0,COUNTIFS('2.Pro Plan'!$K:$K,'Color detail'!$E119,'2.Pro Plan'!$N:$N,'Color detail'!$F119,'2.Pro Plan'!$U:$U,'Color detail'!S$3))</f>
        <v>0</v>
      </c>
      <c r="T119" s="25">
        <f>+IF(T$3=0,0,COUNTIFS('2.Pro Plan'!$K:$K,'Color detail'!$E119,'2.Pro Plan'!$N:$N,'Color detail'!$F119,'2.Pro Plan'!$U:$U,'Color detail'!T$3))</f>
        <v>0</v>
      </c>
      <c r="U119" s="25">
        <f>+IF(U$3=0,0,COUNTIFS('2.Pro Plan'!$K:$K,'Color detail'!$E119,'2.Pro Plan'!$N:$N,'Color detail'!$F119,'2.Pro Plan'!$U:$U,'Color detail'!U$3))</f>
        <v>0</v>
      </c>
      <c r="V119" s="25">
        <f>+IF(V$3=0,0,COUNTIFS('2.Pro Plan'!$K:$K,'Color detail'!$E119,'2.Pro Plan'!$N:$N,'Color detail'!$F119,'2.Pro Plan'!$U:$U,'Color detail'!V$3))</f>
        <v>0</v>
      </c>
      <c r="W119" s="25">
        <f>+IF(W$3=0,0,COUNTIFS('2.Pro Plan'!$K:$K,'Color detail'!$E119,'2.Pro Plan'!$N:$N,'Color detail'!$F119,'2.Pro Plan'!$U:$U,'Color detail'!W$3))</f>
        <v>0</v>
      </c>
      <c r="X119" s="25">
        <f>+IF(X$3=0,0,COUNTIFS('2.Pro Plan'!$K:$K,'Color detail'!$E119,'2.Pro Plan'!$N:$N,'Color detail'!$F119,'2.Pro Plan'!$U:$U,'Color detail'!X$3))</f>
        <v>0</v>
      </c>
      <c r="Y119" s="25">
        <f>+IF(Y$3=0,0,COUNTIFS('2.Pro Plan'!$K:$K,'Color detail'!$E119,'2.Pro Plan'!$N:$N,'Color detail'!$F119,'2.Pro Plan'!$U:$U,'Color detail'!Y$3))</f>
        <v>0</v>
      </c>
      <c r="Z119" s="25">
        <f>+IF(Z$3=0,0,COUNTIFS('2.Pro Plan'!$K:$K,'Color detail'!$E119,'2.Pro Plan'!$N:$N,'Color detail'!$F119,'2.Pro Plan'!$U:$U,'Color detail'!Z$3))</f>
        <v>0</v>
      </c>
      <c r="AA119" s="25">
        <f>+IF(AA$3=0,0,COUNTIFS('2.Pro Plan'!$K:$K,'Color detail'!$E119,'2.Pro Plan'!$N:$N,'Color detail'!$F119,'2.Pro Plan'!$U:$U,'Color detail'!AA$3))</f>
        <v>0</v>
      </c>
      <c r="AB119" s="25">
        <f>+IF(AB$3=0,0,COUNTIFS('2.Pro Plan'!$K:$K,'Color detail'!$E119,'2.Pro Plan'!$N:$N,'Color detail'!$F119,'2.Pro Plan'!$U:$U,'Color detail'!AB$3))</f>
        <v>0</v>
      </c>
      <c r="AC119" s="25">
        <f>+IF(AC$3=0,0,COUNTIFS('2.Pro Plan'!$K:$K,'Color detail'!$E119,'2.Pro Plan'!$N:$N,'Color detail'!$F119,'2.Pro Plan'!$U:$U,'Color detail'!AC$3))</f>
        <v>0</v>
      </c>
      <c r="AD119" s="25">
        <f>+IF(AD$3=0,0,COUNTIFS('2.Pro Plan'!$K:$K,'Color detail'!$E119,'2.Pro Plan'!$N:$N,'Color detail'!$F119,'2.Pro Plan'!$U:$U,'Color detail'!AD$3))</f>
        <v>0</v>
      </c>
      <c r="AE119" s="25">
        <f>+IF(AE$3=0,0,COUNTIFS('2.Pro Plan'!$K:$K,'Color detail'!$E119,'2.Pro Plan'!$N:$N,'Color detail'!$F119,'2.Pro Plan'!$U:$U,'Color detail'!AE$3))</f>
        <v>0</v>
      </c>
      <c r="AF119" s="25">
        <f>+IF(AF$3=0,0,COUNTIFS('2.Pro Plan'!$K:$K,'Color detail'!$E119,'2.Pro Plan'!$N:$N,'Color detail'!$F119,'2.Pro Plan'!$U:$U,'Color detail'!AF$3))</f>
        <v>0</v>
      </c>
      <c r="AG119" s="25">
        <f>+IF(AG$3=0,0,COUNTIFS('2.Pro Plan'!$K:$K,'Color detail'!$E119,'2.Pro Plan'!$N:$N,'Color detail'!$F119,'2.Pro Plan'!$U:$U,'Color detail'!AG$3))</f>
        <v>0</v>
      </c>
      <c r="AH119" s="25">
        <f>+IF(AH$3=0,0,COUNTIFS('2.Pro Plan'!$K:$K,'Color detail'!$E119,'2.Pro Plan'!$N:$N,'Color detail'!$F119,'2.Pro Plan'!$U:$U,'Color detail'!AH$3))</f>
        <v>0</v>
      </c>
      <c r="AI119" s="25">
        <f>+IF(AI$3=0,0,COUNTIFS('2.Pro Plan'!$K:$K,'Color detail'!$E119,'2.Pro Plan'!$N:$N,'Color detail'!$F119,'2.Pro Plan'!$U:$U,'Color detail'!AI$3))</f>
        <v>0</v>
      </c>
      <c r="AJ119" s="25">
        <f>+IF(AJ$3=0,0,COUNTIFS('2.Pro Plan'!$K:$K,'Color detail'!$E119,'2.Pro Plan'!$N:$N,'Color detail'!$F119,'2.Pro Plan'!$U:$U,'Color detail'!AJ$3))</f>
        <v>0</v>
      </c>
      <c r="AK119" s="25">
        <f>+IF(AK$3=0,0,COUNTIFS('2.Pro Plan'!$K:$K,'Color detail'!$E119,'2.Pro Plan'!$N:$N,'Color detail'!$F119,'2.Pro Plan'!$U:$U,'Color detail'!AK$3))</f>
        <v>0</v>
      </c>
      <c r="AL119" s="25">
        <f>+IF(AL$3=0,0,COUNTIFS('2.Pro Plan'!$K:$K,'Color detail'!$E119,'2.Pro Plan'!$N:$N,'Color detail'!$F119,'2.Pro Plan'!$U:$U,'Color detail'!AL$3))</f>
        <v>0</v>
      </c>
      <c r="AM119" s="25">
        <f>+IF(AM$3=0,0,COUNTIFS('2.Pro Plan'!$K:$K,'Color detail'!$E119,'2.Pro Plan'!$N:$N,'Color detail'!$F119,'2.Pro Plan'!$U:$U,'Color detail'!AM$3))</f>
        <v>0</v>
      </c>
      <c r="AN119" s="25">
        <f>+IF(AN$3=0,0,COUNTIFS('2.Pro Plan'!$K:$K,'Color detail'!$E119,'2.Pro Plan'!$N:$N,'Color detail'!$F119,'2.Pro Plan'!$U:$U,'Color detail'!AN$3))</f>
        <v>0</v>
      </c>
      <c r="AO119" s="25">
        <f>+IF(AO$3=0,0,COUNTIFS('2.Pro Plan'!$K:$K,'Color detail'!$E119,'2.Pro Plan'!$N:$N,'Color detail'!$F119,'2.Pro Plan'!$U:$U,'Color detail'!AO$3))</f>
        <v>0</v>
      </c>
      <c r="AP119" s="25">
        <f>+IF(AP$3=0,0,COUNTIFS('2.Pro Plan'!$K:$K,'Color detail'!$E119,'2.Pro Plan'!$N:$N,'Color detail'!$F119,'2.Pro Plan'!$U:$U,'Color detail'!AP$3))</f>
        <v>0</v>
      </c>
      <c r="AQ119" s="25">
        <f>+IF(AQ$3=0,0,COUNTIFS('2.Pro Plan'!$K:$K,'Color detail'!$E119,'2.Pro Plan'!$N:$N,'Color detail'!$F119,'2.Pro Plan'!$U:$U,'Color detail'!AQ$3))</f>
        <v>0</v>
      </c>
      <c r="AR119" s="153">
        <f>+IF(AR$3=0,0,COUNTIFS('2.Pro Plan'!$K:$K,'Color detail'!$E119,'2.Pro Plan'!$N:$N,'Color detail'!$F119,'2.Pro Plan'!$U:$U,'Color detail'!AR$3))</f>
        <v>0</v>
      </c>
      <c r="AS119" s="153">
        <f t="shared" si="27"/>
        <v>0</v>
      </c>
    </row>
    <row r="120" spans="1:45" s="176" customFormat="1">
      <c r="A120" s="175"/>
      <c r="B120" s="153">
        <f t="shared" si="37"/>
        <v>114</v>
      </c>
      <c r="C120" s="153" t="str">
        <f t="shared" si="38"/>
        <v>JJ1D6</v>
      </c>
      <c r="E120" s="25" t="str">
        <v>JJ</v>
      </c>
      <c r="F120" s="25" t="str">
        <v>1D6</v>
      </c>
      <c r="G120" s="1"/>
      <c r="H120" s="153">
        <f t="shared" si="39"/>
        <v>0</v>
      </c>
      <c r="I120" s="153">
        <f>+IF(C120=0,0,SUMIF('Color FC'!$F:$F,'Color detail'!$C120,'Color FC'!H:H))</f>
        <v>0</v>
      </c>
      <c r="J120" s="153">
        <f>+IF(E120=0,0,SUMIF('Color FC'!$F:$F,'Color detail'!$C120,'Color FC'!I:I))</f>
        <v>0</v>
      </c>
      <c r="K120" s="153">
        <f>+IF(F120=0,0,SUMIF('Color FC'!$F:$F,'Color detail'!$C120,'Color FC'!J:J))</f>
        <v>0</v>
      </c>
      <c r="M120" s="267"/>
      <c r="N120" s="267"/>
      <c r="O120" s="147">
        <f t="shared" si="24"/>
        <v>0</v>
      </c>
      <c r="Q120" s="25">
        <f>+IF(Q$3=0,0,COUNTIFS('2.Pro Plan'!$K:$K,'Color detail'!$E120,'2.Pro Plan'!$N:$N,'Color detail'!$F120,'2.Pro Plan'!$U:$U,'Color detail'!Q$3))</f>
        <v>0</v>
      </c>
      <c r="R120" s="25">
        <f>+IF(R$3=0,0,COUNTIFS('2.Pro Plan'!$K:$K,'Color detail'!$E120,'2.Pro Plan'!$N:$N,'Color detail'!$F120,'2.Pro Plan'!$U:$U,'Color detail'!R$3))</f>
        <v>0</v>
      </c>
      <c r="S120" s="25">
        <f>+IF(S$3=0,0,COUNTIFS('2.Pro Plan'!$K:$K,'Color detail'!$E120,'2.Pro Plan'!$N:$N,'Color detail'!$F120,'2.Pro Plan'!$U:$U,'Color detail'!S$3))</f>
        <v>0</v>
      </c>
      <c r="T120" s="25">
        <f>+IF(T$3=0,0,COUNTIFS('2.Pro Plan'!$K:$K,'Color detail'!$E120,'2.Pro Plan'!$N:$N,'Color detail'!$F120,'2.Pro Plan'!$U:$U,'Color detail'!T$3))</f>
        <v>0</v>
      </c>
      <c r="U120" s="25">
        <f>+IF(U$3=0,0,COUNTIFS('2.Pro Plan'!$K:$K,'Color detail'!$E120,'2.Pro Plan'!$N:$N,'Color detail'!$F120,'2.Pro Plan'!$U:$U,'Color detail'!U$3))</f>
        <v>0</v>
      </c>
      <c r="V120" s="25">
        <f>+IF(V$3=0,0,COUNTIFS('2.Pro Plan'!$K:$K,'Color detail'!$E120,'2.Pro Plan'!$N:$N,'Color detail'!$F120,'2.Pro Plan'!$U:$U,'Color detail'!V$3))</f>
        <v>0</v>
      </c>
      <c r="W120" s="25">
        <f>+IF(W$3=0,0,COUNTIFS('2.Pro Plan'!$K:$K,'Color detail'!$E120,'2.Pro Plan'!$N:$N,'Color detail'!$F120,'2.Pro Plan'!$U:$U,'Color detail'!W$3))</f>
        <v>0</v>
      </c>
      <c r="X120" s="25">
        <f>+IF(X$3=0,0,COUNTIFS('2.Pro Plan'!$K:$K,'Color detail'!$E120,'2.Pro Plan'!$N:$N,'Color detail'!$F120,'2.Pro Plan'!$U:$U,'Color detail'!X$3))</f>
        <v>0</v>
      </c>
      <c r="Y120" s="25">
        <f>+IF(Y$3=0,0,COUNTIFS('2.Pro Plan'!$K:$K,'Color detail'!$E120,'2.Pro Plan'!$N:$N,'Color detail'!$F120,'2.Pro Plan'!$U:$U,'Color detail'!Y$3))</f>
        <v>0</v>
      </c>
      <c r="Z120" s="25">
        <f>+IF(Z$3=0,0,COUNTIFS('2.Pro Plan'!$K:$K,'Color detail'!$E120,'2.Pro Plan'!$N:$N,'Color detail'!$F120,'2.Pro Plan'!$U:$U,'Color detail'!Z$3))</f>
        <v>0</v>
      </c>
      <c r="AA120" s="25">
        <f>+IF(AA$3=0,0,COUNTIFS('2.Pro Plan'!$K:$K,'Color detail'!$E120,'2.Pro Plan'!$N:$N,'Color detail'!$F120,'2.Pro Plan'!$U:$U,'Color detail'!AA$3))</f>
        <v>0</v>
      </c>
      <c r="AB120" s="25">
        <f>+IF(AB$3=0,0,COUNTIFS('2.Pro Plan'!$K:$K,'Color detail'!$E120,'2.Pro Plan'!$N:$N,'Color detail'!$F120,'2.Pro Plan'!$U:$U,'Color detail'!AB$3))</f>
        <v>0</v>
      </c>
      <c r="AC120" s="25">
        <f>+IF(AC$3=0,0,COUNTIFS('2.Pro Plan'!$K:$K,'Color detail'!$E120,'2.Pro Plan'!$N:$N,'Color detail'!$F120,'2.Pro Plan'!$U:$U,'Color detail'!AC$3))</f>
        <v>0</v>
      </c>
      <c r="AD120" s="25">
        <f>+IF(AD$3=0,0,COUNTIFS('2.Pro Plan'!$K:$K,'Color detail'!$E120,'2.Pro Plan'!$N:$N,'Color detail'!$F120,'2.Pro Plan'!$U:$U,'Color detail'!AD$3))</f>
        <v>0</v>
      </c>
      <c r="AE120" s="25">
        <f>+IF(AE$3=0,0,COUNTIFS('2.Pro Plan'!$K:$K,'Color detail'!$E120,'2.Pro Plan'!$N:$N,'Color detail'!$F120,'2.Pro Plan'!$U:$U,'Color detail'!AE$3))</f>
        <v>0</v>
      </c>
      <c r="AF120" s="25">
        <f>+IF(AF$3=0,0,COUNTIFS('2.Pro Plan'!$K:$K,'Color detail'!$E120,'2.Pro Plan'!$N:$N,'Color detail'!$F120,'2.Pro Plan'!$U:$U,'Color detail'!AF$3))</f>
        <v>0</v>
      </c>
      <c r="AG120" s="25">
        <f>+IF(AG$3=0,0,COUNTIFS('2.Pro Plan'!$K:$K,'Color detail'!$E120,'2.Pro Plan'!$N:$N,'Color detail'!$F120,'2.Pro Plan'!$U:$U,'Color detail'!AG$3))</f>
        <v>0</v>
      </c>
      <c r="AH120" s="25">
        <f>+IF(AH$3=0,0,COUNTIFS('2.Pro Plan'!$K:$K,'Color detail'!$E120,'2.Pro Plan'!$N:$N,'Color detail'!$F120,'2.Pro Plan'!$U:$U,'Color detail'!AH$3))</f>
        <v>0</v>
      </c>
      <c r="AI120" s="25">
        <f>+IF(AI$3=0,0,COUNTIFS('2.Pro Plan'!$K:$K,'Color detail'!$E120,'2.Pro Plan'!$N:$N,'Color detail'!$F120,'2.Pro Plan'!$U:$U,'Color detail'!AI$3))</f>
        <v>0</v>
      </c>
      <c r="AJ120" s="25">
        <f>+IF(AJ$3=0,0,COUNTIFS('2.Pro Plan'!$K:$K,'Color detail'!$E120,'2.Pro Plan'!$N:$N,'Color detail'!$F120,'2.Pro Plan'!$U:$U,'Color detail'!AJ$3))</f>
        <v>0</v>
      </c>
      <c r="AK120" s="25">
        <f>+IF(AK$3=0,0,COUNTIFS('2.Pro Plan'!$K:$K,'Color detail'!$E120,'2.Pro Plan'!$N:$N,'Color detail'!$F120,'2.Pro Plan'!$U:$U,'Color detail'!AK$3))</f>
        <v>0</v>
      </c>
      <c r="AL120" s="25">
        <f>+IF(AL$3=0,0,COUNTIFS('2.Pro Plan'!$K:$K,'Color detail'!$E120,'2.Pro Plan'!$N:$N,'Color detail'!$F120,'2.Pro Plan'!$U:$U,'Color detail'!AL$3))</f>
        <v>0</v>
      </c>
      <c r="AM120" s="25">
        <f>+IF(AM$3=0,0,COUNTIFS('2.Pro Plan'!$K:$K,'Color detail'!$E120,'2.Pro Plan'!$N:$N,'Color detail'!$F120,'2.Pro Plan'!$U:$U,'Color detail'!AM$3))</f>
        <v>0</v>
      </c>
      <c r="AN120" s="25">
        <f>+IF(AN$3=0,0,COUNTIFS('2.Pro Plan'!$K:$K,'Color detail'!$E120,'2.Pro Plan'!$N:$N,'Color detail'!$F120,'2.Pro Plan'!$U:$U,'Color detail'!AN$3))</f>
        <v>0</v>
      </c>
      <c r="AO120" s="25">
        <f>+IF(AO$3=0,0,COUNTIFS('2.Pro Plan'!$K:$K,'Color detail'!$E120,'2.Pro Plan'!$N:$N,'Color detail'!$F120,'2.Pro Plan'!$U:$U,'Color detail'!AO$3))</f>
        <v>0</v>
      </c>
      <c r="AP120" s="25">
        <f>+IF(AP$3=0,0,COUNTIFS('2.Pro Plan'!$K:$K,'Color detail'!$E120,'2.Pro Plan'!$N:$N,'Color detail'!$F120,'2.Pro Plan'!$U:$U,'Color detail'!AP$3))</f>
        <v>0</v>
      </c>
      <c r="AQ120" s="25">
        <f>+IF(AQ$3=0,0,COUNTIFS('2.Pro Plan'!$K:$K,'Color detail'!$E120,'2.Pro Plan'!$N:$N,'Color detail'!$F120,'2.Pro Plan'!$U:$U,'Color detail'!AQ$3))</f>
        <v>0</v>
      </c>
      <c r="AR120" s="153">
        <f>+IF(AR$3=0,0,COUNTIFS('2.Pro Plan'!$K:$K,'Color detail'!$E120,'2.Pro Plan'!$N:$N,'Color detail'!$F120,'2.Pro Plan'!$U:$U,'Color detail'!AR$3))</f>
        <v>0</v>
      </c>
      <c r="AS120" s="153">
        <f t="shared" si="27"/>
        <v>0</v>
      </c>
    </row>
    <row r="121" spans="1:45" s="176" customFormat="1">
      <c r="A121" s="175"/>
      <c r="B121" s="153">
        <f t="shared" si="37"/>
        <v>115</v>
      </c>
      <c r="C121" s="153" t="str">
        <f t="shared" si="38"/>
        <v>JJ4V8</v>
      </c>
      <c r="E121" s="25" t="str">
        <v>JJ</v>
      </c>
      <c r="F121" s="25" t="str">
        <v>4V8</v>
      </c>
      <c r="G121" s="1"/>
      <c r="H121" s="153">
        <f t="shared" si="39"/>
        <v>0</v>
      </c>
      <c r="I121" s="153">
        <f>+IF(C121=0,0,SUMIF('Color FC'!$F:$F,'Color detail'!$C121,'Color FC'!H:H))</f>
        <v>0</v>
      </c>
      <c r="J121" s="153">
        <f>+IF(E121=0,0,SUMIF('Color FC'!$F:$F,'Color detail'!$C121,'Color FC'!I:I))</f>
        <v>0</v>
      </c>
      <c r="K121" s="153">
        <f>+IF(F121=0,0,SUMIF('Color FC'!$F:$F,'Color detail'!$C121,'Color FC'!J:J))</f>
        <v>0</v>
      </c>
      <c r="M121" s="267"/>
      <c r="N121" s="267"/>
      <c r="O121" s="147">
        <f t="shared" si="24"/>
        <v>0</v>
      </c>
      <c r="Q121" s="25">
        <f>+IF(Q$3=0,0,COUNTIFS('2.Pro Plan'!$K:$K,'Color detail'!$E121,'2.Pro Plan'!$N:$N,'Color detail'!$F121,'2.Pro Plan'!$U:$U,'Color detail'!Q$3))</f>
        <v>0</v>
      </c>
      <c r="R121" s="25">
        <f>+IF(R$3=0,0,COUNTIFS('2.Pro Plan'!$K:$K,'Color detail'!$E121,'2.Pro Plan'!$N:$N,'Color detail'!$F121,'2.Pro Plan'!$U:$U,'Color detail'!R$3))</f>
        <v>0</v>
      </c>
      <c r="S121" s="25">
        <f>+IF(S$3=0,0,COUNTIFS('2.Pro Plan'!$K:$K,'Color detail'!$E121,'2.Pro Plan'!$N:$N,'Color detail'!$F121,'2.Pro Plan'!$U:$U,'Color detail'!S$3))</f>
        <v>0</v>
      </c>
      <c r="T121" s="25">
        <f>+IF(T$3=0,0,COUNTIFS('2.Pro Plan'!$K:$K,'Color detail'!$E121,'2.Pro Plan'!$N:$N,'Color detail'!$F121,'2.Pro Plan'!$U:$U,'Color detail'!T$3))</f>
        <v>0</v>
      </c>
      <c r="U121" s="25">
        <f>+IF(U$3=0,0,COUNTIFS('2.Pro Plan'!$K:$K,'Color detail'!$E121,'2.Pro Plan'!$N:$N,'Color detail'!$F121,'2.Pro Plan'!$U:$U,'Color detail'!U$3))</f>
        <v>0</v>
      </c>
      <c r="V121" s="25">
        <f>+IF(V$3=0,0,COUNTIFS('2.Pro Plan'!$K:$K,'Color detail'!$E121,'2.Pro Plan'!$N:$N,'Color detail'!$F121,'2.Pro Plan'!$U:$U,'Color detail'!V$3))</f>
        <v>0</v>
      </c>
      <c r="W121" s="25">
        <f>+IF(W$3=0,0,COUNTIFS('2.Pro Plan'!$K:$K,'Color detail'!$E121,'2.Pro Plan'!$N:$N,'Color detail'!$F121,'2.Pro Plan'!$U:$U,'Color detail'!W$3))</f>
        <v>0</v>
      </c>
      <c r="X121" s="25">
        <f>+IF(X$3=0,0,COUNTIFS('2.Pro Plan'!$K:$K,'Color detail'!$E121,'2.Pro Plan'!$N:$N,'Color detail'!$F121,'2.Pro Plan'!$U:$U,'Color detail'!X$3))</f>
        <v>0</v>
      </c>
      <c r="Y121" s="25">
        <f>+IF(Y$3=0,0,COUNTIFS('2.Pro Plan'!$K:$K,'Color detail'!$E121,'2.Pro Plan'!$N:$N,'Color detail'!$F121,'2.Pro Plan'!$U:$U,'Color detail'!Y$3))</f>
        <v>0</v>
      </c>
      <c r="Z121" s="25">
        <f>+IF(Z$3=0,0,COUNTIFS('2.Pro Plan'!$K:$K,'Color detail'!$E121,'2.Pro Plan'!$N:$N,'Color detail'!$F121,'2.Pro Plan'!$U:$U,'Color detail'!Z$3))</f>
        <v>0</v>
      </c>
      <c r="AA121" s="25">
        <f>+IF(AA$3=0,0,COUNTIFS('2.Pro Plan'!$K:$K,'Color detail'!$E121,'2.Pro Plan'!$N:$N,'Color detail'!$F121,'2.Pro Plan'!$U:$U,'Color detail'!AA$3))</f>
        <v>0</v>
      </c>
      <c r="AB121" s="25">
        <f>+IF(AB$3=0,0,COUNTIFS('2.Pro Plan'!$K:$K,'Color detail'!$E121,'2.Pro Plan'!$N:$N,'Color detail'!$F121,'2.Pro Plan'!$U:$U,'Color detail'!AB$3))</f>
        <v>0</v>
      </c>
      <c r="AC121" s="25">
        <f>+IF(AC$3=0,0,COUNTIFS('2.Pro Plan'!$K:$K,'Color detail'!$E121,'2.Pro Plan'!$N:$N,'Color detail'!$F121,'2.Pro Plan'!$U:$U,'Color detail'!AC$3))</f>
        <v>0</v>
      </c>
      <c r="AD121" s="25">
        <f>+IF(AD$3=0,0,COUNTIFS('2.Pro Plan'!$K:$K,'Color detail'!$E121,'2.Pro Plan'!$N:$N,'Color detail'!$F121,'2.Pro Plan'!$U:$U,'Color detail'!AD$3))</f>
        <v>0</v>
      </c>
      <c r="AE121" s="25">
        <f>+IF(AE$3=0,0,COUNTIFS('2.Pro Plan'!$K:$K,'Color detail'!$E121,'2.Pro Plan'!$N:$N,'Color detail'!$F121,'2.Pro Plan'!$U:$U,'Color detail'!AE$3))</f>
        <v>0</v>
      </c>
      <c r="AF121" s="25">
        <f>+IF(AF$3=0,0,COUNTIFS('2.Pro Plan'!$K:$K,'Color detail'!$E121,'2.Pro Plan'!$N:$N,'Color detail'!$F121,'2.Pro Plan'!$U:$U,'Color detail'!AF$3))</f>
        <v>0</v>
      </c>
      <c r="AG121" s="25">
        <f>+IF(AG$3=0,0,COUNTIFS('2.Pro Plan'!$K:$K,'Color detail'!$E121,'2.Pro Plan'!$N:$N,'Color detail'!$F121,'2.Pro Plan'!$U:$U,'Color detail'!AG$3))</f>
        <v>0</v>
      </c>
      <c r="AH121" s="25">
        <f>+IF(AH$3=0,0,COUNTIFS('2.Pro Plan'!$K:$K,'Color detail'!$E121,'2.Pro Plan'!$N:$N,'Color detail'!$F121,'2.Pro Plan'!$U:$U,'Color detail'!AH$3))</f>
        <v>0</v>
      </c>
      <c r="AI121" s="25">
        <f>+IF(AI$3=0,0,COUNTIFS('2.Pro Plan'!$K:$K,'Color detail'!$E121,'2.Pro Plan'!$N:$N,'Color detail'!$F121,'2.Pro Plan'!$U:$U,'Color detail'!AI$3))</f>
        <v>0</v>
      </c>
      <c r="AJ121" s="25">
        <f>+IF(AJ$3=0,0,COUNTIFS('2.Pro Plan'!$K:$K,'Color detail'!$E121,'2.Pro Plan'!$N:$N,'Color detail'!$F121,'2.Pro Plan'!$U:$U,'Color detail'!AJ$3))</f>
        <v>0</v>
      </c>
      <c r="AK121" s="25">
        <f>+IF(AK$3=0,0,COUNTIFS('2.Pro Plan'!$K:$K,'Color detail'!$E121,'2.Pro Plan'!$N:$N,'Color detail'!$F121,'2.Pro Plan'!$U:$U,'Color detail'!AK$3))</f>
        <v>0</v>
      </c>
      <c r="AL121" s="25">
        <f>+IF(AL$3=0,0,COUNTIFS('2.Pro Plan'!$K:$K,'Color detail'!$E121,'2.Pro Plan'!$N:$N,'Color detail'!$F121,'2.Pro Plan'!$U:$U,'Color detail'!AL$3))</f>
        <v>0</v>
      </c>
      <c r="AM121" s="25">
        <f>+IF(AM$3=0,0,COUNTIFS('2.Pro Plan'!$K:$K,'Color detail'!$E121,'2.Pro Plan'!$N:$N,'Color detail'!$F121,'2.Pro Plan'!$U:$U,'Color detail'!AM$3))</f>
        <v>0</v>
      </c>
      <c r="AN121" s="25">
        <f>+IF(AN$3=0,0,COUNTIFS('2.Pro Plan'!$K:$K,'Color detail'!$E121,'2.Pro Plan'!$N:$N,'Color detail'!$F121,'2.Pro Plan'!$U:$U,'Color detail'!AN$3))</f>
        <v>0</v>
      </c>
      <c r="AO121" s="25">
        <f>+IF(AO$3=0,0,COUNTIFS('2.Pro Plan'!$K:$K,'Color detail'!$E121,'2.Pro Plan'!$N:$N,'Color detail'!$F121,'2.Pro Plan'!$U:$U,'Color detail'!AO$3))</f>
        <v>0</v>
      </c>
      <c r="AP121" s="25">
        <f>+IF(AP$3=0,0,COUNTIFS('2.Pro Plan'!$K:$K,'Color detail'!$E121,'2.Pro Plan'!$N:$N,'Color detail'!$F121,'2.Pro Plan'!$U:$U,'Color detail'!AP$3))</f>
        <v>0</v>
      </c>
      <c r="AQ121" s="25">
        <f>+IF(AQ$3=0,0,COUNTIFS('2.Pro Plan'!$K:$K,'Color detail'!$E121,'2.Pro Plan'!$N:$N,'Color detail'!$F121,'2.Pro Plan'!$U:$U,'Color detail'!AQ$3))</f>
        <v>0</v>
      </c>
      <c r="AR121" s="153">
        <f>+IF(AR$3=0,0,COUNTIFS('2.Pro Plan'!$K:$K,'Color detail'!$E121,'2.Pro Plan'!$N:$N,'Color detail'!$F121,'2.Pro Plan'!$U:$U,'Color detail'!AR$3))</f>
        <v>0</v>
      </c>
      <c r="AS121" s="153">
        <f t="shared" si="27"/>
        <v>0</v>
      </c>
    </row>
    <row r="122" spans="1:45" s="176" customFormat="1">
      <c r="A122" s="175"/>
      <c r="B122" s="153">
        <f t="shared" si="37"/>
        <v>116</v>
      </c>
      <c r="C122" s="153" t="str">
        <f t="shared" si="38"/>
        <v>JJ040</v>
      </c>
      <c r="E122" s="25" t="str">
        <v>JJ</v>
      </c>
      <c r="F122" s="25" t="str">
        <v>040</v>
      </c>
      <c r="G122" s="1"/>
      <c r="H122" s="153">
        <f t="shared" si="39"/>
        <v>0</v>
      </c>
      <c r="I122" s="153">
        <f>+IF(C122=0,0,SUMIF('Color FC'!$F:$F,'Color detail'!$C122,'Color FC'!H:H))</f>
        <v>0</v>
      </c>
      <c r="J122" s="153">
        <f>+IF(E122=0,0,SUMIF('Color FC'!$F:$F,'Color detail'!$C122,'Color FC'!I:I))</f>
        <v>0</v>
      </c>
      <c r="K122" s="153">
        <f>+IF(F122=0,0,SUMIF('Color FC'!$F:$F,'Color detail'!$C122,'Color FC'!J:J))</f>
        <v>0</v>
      </c>
      <c r="M122" s="267"/>
      <c r="N122" s="267"/>
      <c r="O122" s="147">
        <f t="shared" si="24"/>
        <v>0</v>
      </c>
      <c r="Q122" s="25">
        <f>+IF(Q$3=0,0,COUNTIFS('2.Pro Plan'!$K:$K,'Color detail'!$E122,'2.Pro Plan'!$N:$N,'Color detail'!$F122,'2.Pro Plan'!$U:$U,'Color detail'!Q$3))</f>
        <v>0</v>
      </c>
      <c r="R122" s="25">
        <f>+IF(R$3=0,0,COUNTIFS('2.Pro Plan'!$K:$K,'Color detail'!$E122,'2.Pro Plan'!$N:$N,'Color detail'!$F122,'2.Pro Plan'!$U:$U,'Color detail'!R$3))</f>
        <v>0</v>
      </c>
      <c r="S122" s="25">
        <f>+IF(S$3=0,0,COUNTIFS('2.Pro Plan'!$K:$K,'Color detail'!$E122,'2.Pro Plan'!$N:$N,'Color detail'!$F122,'2.Pro Plan'!$U:$U,'Color detail'!S$3))</f>
        <v>0</v>
      </c>
      <c r="T122" s="25">
        <f>+IF(T$3=0,0,COUNTIFS('2.Pro Plan'!$K:$K,'Color detail'!$E122,'2.Pro Plan'!$N:$N,'Color detail'!$F122,'2.Pro Plan'!$U:$U,'Color detail'!T$3))</f>
        <v>0</v>
      </c>
      <c r="U122" s="25">
        <f>+IF(U$3=0,0,COUNTIFS('2.Pro Plan'!$K:$K,'Color detail'!$E122,'2.Pro Plan'!$N:$N,'Color detail'!$F122,'2.Pro Plan'!$U:$U,'Color detail'!U$3))</f>
        <v>0</v>
      </c>
      <c r="V122" s="25">
        <f>+IF(V$3=0,0,COUNTIFS('2.Pro Plan'!$K:$K,'Color detail'!$E122,'2.Pro Plan'!$N:$N,'Color detail'!$F122,'2.Pro Plan'!$U:$U,'Color detail'!V$3))</f>
        <v>0</v>
      </c>
      <c r="W122" s="25">
        <f>+IF(W$3=0,0,COUNTIFS('2.Pro Plan'!$K:$K,'Color detail'!$E122,'2.Pro Plan'!$N:$N,'Color detail'!$F122,'2.Pro Plan'!$U:$U,'Color detail'!W$3))</f>
        <v>0</v>
      </c>
      <c r="X122" s="25">
        <f>+IF(X$3=0,0,COUNTIFS('2.Pro Plan'!$K:$K,'Color detail'!$E122,'2.Pro Plan'!$N:$N,'Color detail'!$F122,'2.Pro Plan'!$U:$U,'Color detail'!X$3))</f>
        <v>0</v>
      </c>
      <c r="Y122" s="25">
        <f>+IF(Y$3=0,0,COUNTIFS('2.Pro Plan'!$K:$K,'Color detail'!$E122,'2.Pro Plan'!$N:$N,'Color detail'!$F122,'2.Pro Plan'!$U:$U,'Color detail'!Y$3))</f>
        <v>0</v>
      </c>
      <c r="Z122" s="25">
        <f>+IF(Z$3=0,0,COUNTIFS('2.Pro Plan'!$K:$K,'Color detail'!$E122,'2.Pro Plan'!$N:$N,'Color detail'!$F122,'2.Pro Plan'!$U:$U,'Color detail'!Z$3))</f>
        <v>0</v>
      </c>
      <c r="AA122" s="25">
        <f>+IF(AA$3=0,0,COUNTIFS('2.Pro Plan'!$K:$K,'Color detail'!$E122,'2.Pro Plan'!$N:$N,'Color detail'!$F122,'2.Pro Plan'!$U:$U,'Color detail'!AA$3))</f>
        <v>0</v>
      </c>
      <c r="AB122" s="25">
        <f>+IF(AB$3=0,0,COUNTIFS('2.Pro Plan'!$K:$K,'Color detail'!$E122,'2.Pro Plan'!$N:$N,'Color detail'!$F122,'2.Pro Plan'!$U:$U,'Color detail'!AB$3))</f>
        <v>0</v>
      </c>
      <c r="AC122" s="25">
        <f>+IF(AC$3=0,0,COUNTIFS('2.Pro Plan'!$K:$K,'Color detail'!$E122,'2.Pro Plan'!$N:$N,'Color detail'!$F122,'2.Pro Plan'!$U:$U,'Color detail'!AC$3))</f>
        <v>0</v>
      </c>
      <c r="AD122" s="25">
        <f>+IF(AD$3=0,0,COUNTIFS('2.Pro Plan'!$K:$K,'Color detail'!$E122,'2.Pro Plan'!$N:$N,'Color detail'!$F122,'2.Pro Plan'!$U:$U,'Color detail'!AD$3))</f>
        <v>0</v>
      </c>
      <c r="AE122" s="25">
        <f>+IF(AE$3=0,0,COUNTIFS('2.Pro Plan'!$K:$K,'Color detail'!$E122,'2.Pro Plan'!$N:$N,'Color detail'!$F122,'2.Pro Plan'!$U:$U,'Color detail'!AE$3))</f>
        <v>0</v>
      </c>
      <c r="AF122" s="25">
        <f>+IF(AF$3=0,0,COUNTIFS('2.Pro Plan'!$K:$K,'Color detail'!$E122,'2.Pro Plan'!$N:$N,'Color detail'!$F122,'2.Pro Plan'!$U:$U,'Color detail'!AF$3))</f>
        <v>0</v>
      </c>
      <c r="AG122" s="25">
        <f>+IF(AG$3=0,0,COUNTIFS('2.Pro Plan'!$K:$K,'Color detail'!$E122,'2.Pro Plan'!$N:$N,'Color detail'!$F122,'2.Pro Plan'!$U:$U,'Color detail'!AG$3))</f>
        <v>0</v>
      </c>
      <c r="AH122" s="25">
        <f>+IF(AH$3=0,0,COUNTIFS('2.Pro Plan'!$K:$K,'Color detail'!$E122,'2.Pro Plan'!$N:$N,'Color detail'!$F122,'2.Pro Plan'!$U:$U,'Color detail'!AH$3))</f>
        <v>0</v>
      </c>
      <c r="AI122" s="25">
        <f>+IF(AI$3=0,0,COUNTIFS('2.Pro Plan'!$K:$K,'Color detail'!$E122,'2.Pro Plan'!$N:$N,'Color detail'!$F122,'2.Pro Plan'!$U:$U,'Color detail'!AI$3))</f>
        <v>0</v>
      </c>
      <c r="AJ122" s="25">
        <f>+IF(AJ$3=0,0,COUNTIFS('2.Pro Plan'!$K:$K,'Color detail'!$E122,'2.Pro Plan'!$N:$N,'Color detail'!$F122,'2.Pro Plan'!$U:$U,'Color detail'!AJ$3))</f>
        <v>0</v>
      </c>
      <c r="AK122" s="25">
        <f>+IF(AK$3=0,0,COUNTIFS('2.Pro Plan'!$K:$K,'Color detail'!$E122,'2.Pro Plan'!$N:$N,'Color detail'!$F122,'2.Pro Plan'!$U:$U,'Color detail'!AK$3))</f>
        <v>0</v>
      </c>
      <c r="AL122" s="25">
        <f>+IF(AL$3=0,0,COUNTIFS('2.Pro Plan'!$K:$K,'Color detail'!$E122,'2.Pro Plan'!$N:$N,'Color detail'!$F122,'2.Pro Plan'!$U:$U,'Color detail'!AL$3))</f>
        <v>0</v>
      </c>
      <c r="AM122" s="25">
        <f>+IF(AM$3=0,0,COUNTIFS('2.Pro Plan'!$K:$K,'Color detail'!$E122,'2.Pro Plan'!$N:$N,'Color detail'!$F122,'2.Pro Plan'!$U:$U,'Color detail'!AM$3))</f>
        <v>0</v>
      </c>
      <c r="AN122" s="25">
        <f>+IF(AN$3=0,0,COUNTIFS('2.Pro Plan'!$K:$K,'Color detail'!$E122,'2.Pro Plan'!$N:$N,'Color detail'!$F122,'2.Pro Plan'!$U:$U,'Color detail'!AN$3))</f>
        <v>0</v>
      </c>
      <c r="AO122" s="25">
        <f>+IF(AO$3=0,0,COUNTIFS('2.Pro Plan'!$K:$K,'Color detail'!$E122,'2.Pro Plan'!$N:$N,'Color detail'!$F122,'2.Pro Plan'!$U:$U,'Color detail'!AO$3))</f>
        <v>0</v>
      </c>
      <c r="AP122" s="25">
        <f>+IF(AP$3=0,0,COUNTIFS('2.Pro Plan'!$K:$K,'Color detail'!$E122,'2.Pro Plan'!$N:$N,'Color detail'!$F122,'2.Pro Plan'!$U:$U,'Color detail'!AP$3))</f>
        <v>0</v>
      </c>
      <c r="AQ122" s="25">
        <f>+IF(AQ$3=0,0,COUNTIFS('2.Pro Plan'!$K:$K,'Color detail'!$E122,'2.Pro Plan'!$N:$N,'Color detail'!$F122,'2.Pro Plan'!$U:$U,'Color detail'!AQ$3))</f>
        <v>0</v>
      </c>
      <c r="AR122" s="153">
        <f>+IF(AR$3=0,0,COUNTIFS('2.Pro Plan'!$K:$K,'Color detail'!$E122,'2.Pro Plan'!$N:$N,'Color detail'!$F122,'2.Pro Plan'!$U:$U,'Color detail'!AR$3))</f>
        <v>0</v>
      </c>
      <c r="AS122" s="153">
        <f t="shared" si="27"/>
        <v>0</v>
      </c>
    </row>
    <row r="123" spans="1:45" s="176" customFormat="1">
      <c r="A123" s="175"/>
      <c r="B123" s="153">
        <f t="shared" si="37"/>
        <v>117</v>
      </c>
      <c r="C123" s="153" t="str">
        <f t="shared" si="38"/>
        <v>JJ601</v>
      </c>
      <c r="E123" s="25" t="str">
        <v>JJ</v>
      </c>
      <c r="F123" s="25">
        <v>601</v>
      </c>
      <c r="G123" s="1"/>
      <c r="H123" s="153">
        <f t="shared" si="39"/>
        <v>0</v>
      </c>
      <c r="I123" s="153">
        <f>+IF(C123=0,0,SUMIF('Color FC'!$F:$F,'Color detail'!$C123,'Color FC'!H:H))</f>
        <v>0</v>
      </c>
      <c r="J123" s="153">
        <f>+IF(E123=0,0,SUMIF('Color FC'!$F:$F,'Color detail'!$C123,'Color FC'!I:I))</f>
        <v>0</v>
      </c>
      <c r="K123" s="153">
        <f>+IF(F123=0,0,SUMIF('Color FC'!$F:$F,'Color detail'!$C123,'Color FC'!J:J))</f>
        <v>0</v>
      </c>
      <c r="M123" s="267"/>
      <c r="N123" s="267"/>
      <c r="O123" s="147">
        <f t="shared" si="24"/>
        <v>0</v>
      </c>
      <c r="Q123" s="25">
        <f>+IF(Q$3=0,0,COUNTIFS('2.Pro Plan'!$K:$K,'Color detail'!$E123,'2.Pro Plan'!$N:$N,'Color detail'!$F123,'2.Pro Plan'!$U:$U,'Color detail'!Q$3))</f>
        <v>0</v>
      </c>
      <c r="R123" s="25">
        <f>+IF(R$3=0,0,COUNTIFS('2.Pro Plan'!$K:$K,'Color detail'!$E123,'2.Pro Plan'!$N:$N,'Color detail'!$F123,'2.Pro Plan'!$U:$U,'Color detail'!R$3))</f>
        <v>0</v>
      </c>
      <c r="S123" s="25">
        <f>+IF(S$3=0,0,COUNTIFS('2.Pro Plan'!$K:$K,'Color detail'!$E123,'2.Pro Plan'!$N:$N,'Color detail'!$F123,'2.Pro Plan'!$U:$U,'Color detail'!S$3))</f>
        <v>0</v>
      </c>
      <c r="T123" s="25">
        <f>+IF(T$3=0,0,COUNTIFS('2.Pro Plan'!$K:$K,'Color detail'!$E123,'2.Pro Plan'!$N:$N,'Color detail'!$F123,'2.Pro Plan'!$U:$U,'Color detail'!T$3))</f>
        <v>0</v>
      </c>
      <c r="U123" s="25">
        <f>+IF(U$3=0,0,COUNTIFS('2.Pro Plan'!$K:$K,'Color detail'!$E123,'2.Pro Plan'!$N:$N,'Color detail'!$F123,'2.Pro Plan'!$U:$U,'Color detail'!U$3))</f>
        <v>0</v>
      </c>
      <c r="V123" s="25">
        <f>+IF(V$3=0,0,COUNTIFS('2.Pro Plan'!$K:$K,'Color detail'!$E123,'2.Pro Plan'!$N:$N,'Color detail'!$F123,'2.Pro Plan'!$U:$U,'Color detail'!V$3))</f>
        <v>0</v>
      </c>
      <c r="W123" s="25">
        <f>+IF(W$3=0,0,COUNTIFS('2.Pro Plan'!$K:$K,'Color detail'!$E123,'2.Pro Plan'!$N:$N,'Color detail'!$F123,'2.Pro Plan'!$U:$U,'Color detail'!W$3))</f>
        <v>0</v>
      </c>
      <c r="X123" s="25">
        <f>+IF(X$3=0,0,COUNTIFS('2.Pro Plan'!$K:$K,'Color detail'!$E123,'2.Pro Plan'!$N:$N,'Color detail'!$F123,'2.Pro Plan'!$U:$U,'Color detail'!X$3))</f>
        <v>0</v>
      </c>
      <c r="Y123" s="25">
        <f>+IF(Y$3=0,0,COUNTIFS('2.Pro Plan'!$K:$K,'Color detail'!$E123,'2.Pro Plan'!$N:$N,'Color detail'!$F123,'2.Pro Plan'!$U:$U,'Color detail'!Y$3))</f>
        <v>0</v>
      </c>
      <c r="Z123" s="25">
        <f>+IF(Z$3=0,0,COUNTIFS('2.Pro Plan'!$K:$K,'Color detail'!$E123,'2.Pro Plan'!$N:$N,'Color detail'!$F123,'2.Pro Plan'!$U:$U,'Color detail'!Z$3))</f>
        <v>0</v>
      </c>
      <c r="AA123" s="25">
        <f>+IF(AA$3=0,0,COUNTIFS('2.Pro Plan'!$K:$K,'Color detail'!$E123,'2.Pro Plan'!$N:$N,'Color detail'!$F123,'2.Pro Plan'!$U:$U,'Color detail'!AA$3))</f>
        <v>0</v>
      </c>
      <c r="AB123" s="25">
        <f>+IF(AB$3=0,0,COUNTIFS('2.Pro Plan'!$K:$K,'Color detail'!$E123,'2.Pro Plan'!$N:$N,'Color detail'!$F123,'2.Pro Plan'!$U:$U,'Color detail'!AB$3))</f>
        <v>0</v>
      </c>
      <c r="AC123" s="25">
        <f>+IF(AC$3=0,0,COUNTIFS('2.Pro Plan'!$K:$K,'Color detail'!$E123,'2.Pro Plan'!$N:$N,'Color detail'!$F123,'2.Pro Plan'!$U:$U,'Color detail'!AC$3))</f>
        <v>0</v>
      </c>
      <c r="AD123" s="25">
        <f>+IF(AD$3=0,0,COUNTIFS('2.Pro Plan'!$K:$K,'Color detail'!$E123,'2.Pro Plan'!$N:$N,'Color detail'!$F123,'2.Pro Plan'!$U:$U,'Color detail'!AD$3))</f>
        <v>0</v>
      </c>
      <c r="AE123" s="25">
        <f>+IF(AE$3=0,0,COUNTIFS('2.Pro Plan'!$K:$K,'Color detail'!$E123,'2.Pro Plan'!$N:$N,'Color detail'!$F123,'2.Pro Plan'!$U:$U,'Color detail'!AE$3))</f>
        <v>0</v>
      </c>
      <c r="AF123" s="25">
        <f>+IF(AF$3=0,0,COUNTIFS('2.Pro Plan'!$K:$K,'Color detail'!$E123,'2.Pro Plan'!$N:$N,'Color detail'!$F123,'2.Pro Plan'!$U:$U,'Color detail'!AF$3))</f>
        <v>0</v>
      </c>
      <c r="AG123" s="25">
        <f>+IF(AG$3=0,0,COUNTIFS('2.Pro Plan'!$K:$K,'Color detail'!$E123,'2.Pro Plan'!$N:$N,'Color detail'!$F123,'2.Pro Plan'!$U:$U,'Color detail'!AG$3))</f>
        <v>0</v>
      </c>
      <c r="AH123" s="25">
        <f>+IF(AH$3=0,0,COUNTIFS('2.Pro Plan'!$K:$K,'Color detail'!$E123,'2.Pro Plan'!$N:$N,'Color detail'!$F123,'2.Pro Plan'!$U:$U,'Color detail'!AH$3))</f>
        <v>0</v>
      </c>
      <c r="AI123" s="25">
        <f>+IF(AI$3=0,0,COUNTIFS('2.Pro Plan'!$K:$K,'Color detail'!$E123,'2.Pro Plan'!$N:$N,'Color detail'!$F123,'2.Pro Plan'!$U:$U,'Color detail'!AI$3))</f>
        <v>0</v>
      </c>
      <c r="AJ123" s="25">
        <f>+IF(AJ$3=0,0,COUNTIFS('2.Pro Plan'!$K:$K,'Color detail'!$E123,'2.Pro Plan'!$N:$N,'Color detail'!$F123,'2.Pro Plan'!$U:$U,'Color detail'!AJ$3))</f>
        <v>0</v>
      </c>
      <c r="AK123" s="25">
        <f>+IF(AK$3=0,0,COUNTIFS('2.Pro Plan'!$K:$K,'Color detail'!$E123,'2.Pro Plan'!$N:$N,'Color detail'!$F123,'2.Pro Plan'!$U:$U,'Color detail'!AK$3))</f>
        <v>0</v>
      </c>
      <c r="AL123" s="25">
        <f>+IF(AL$3=0,0,COUNTIFS('2.Pro Plan'!$K:$K,'Color detail'!$E123,'2.Pro Plan'!$N:$N,'Color detail'!$F123,'2.Pro Plan'!$U:$U,'Color detail'!AL$3))</f>
        <v>0</v>
      </c>
      <c r="AM123" s="25">
        <f>+IF(AM$3=0,0,COUNTIFS('2.Pro Plan'!$K:$K,'Color detail'!$E123,'2.Pro Plan'!$N:$N,'Color detail'!$F123,'2.Pro Plan'!$U:$U,'Color detail'!AM$3))</f>
        <v>0</v>
      </c>
      <c r="AN123" s="25">
        <f>+IF(AN$3=0,0,COUNTIFS('2.Pro Plan'!$K:$K,'Color detail'!$E123,'2.Pro Plan'!$N:$N,'Color detail'!$F123,'2.Pro Plan'!$U:$U,'Color detail'!AN$3))</f>
        <v>0</v>
      </c>
      <c r="AO123" s="25">
        <f>+IF(AO$3=0,0,COUNTIFS('2.Pro Plan'!$K:$K,'Color detail'!$E123,'2.Pro Plan'!$N:$N,'Color detail'!$F123,'2.Pro Plan'!$U:$U,'Color detail'!AO$3))</f>
        <v>0</v>
      </c>
      <c r="AP123" s="25">
        <f>+IF(AP$3=0,0,COUNTIFS('2.Pro Plan'!$K:$K,'Color detail'!$E123,'2.Pro Plan'!$N:$N,'Color detail'!$F123,'2.Pro Plan'!$U:$U,'Color detail'!AP$3))</f>
        <v>0</v>
      </c>
      <c r="AQ123" s="25">
        <f>+IF(AQ$3=0,0,COUNTIFS('2.Pro Plan'!$K:$K,'Color detail'!$E123,'2.Pro Plan'!$N:$N,'Color detail'!$F123,'2.Pro Plan'!$U:$U,'Color detail'!AQ$3))</f>
        <v>0</v>
      </c>
      <c r="AR123" s="153">
        <f>+IF(AR$3=0,0,COUNTIFS('2.Pro Plan'!$K:$K,'Color detail'!$E123,'2.Pro Plan'!$N:$N,'Color detail'!$F123,'2.Pro Plan'!$U:$U,'Color detail'!AR$3))</f>
        <v>0</v>
      </c>
      <c r="AS123" s="153">
        <f t="shared" si="27"/>
        <v>0</v>
      </c>
    </row>
    <row r="124" spans="1:45" s="176" customFormat="1">
      <c r="A124" s="175"/>
      <c r="B124" s="153">
        <f t="shared" si="37"/>
        <v>118</v>
      </c>
      <c r="C124" s="153" t="str">
        <f t="shared" si="38"/>
        <v>JJ576</v>
      </c>
      <c r="E124" s="25" t="str">
        <v>JJ</v>
      </c>
      <c r="F124" s="25">
        <v>576</v>
      </c>
      <c r="G124" s="1"/>
      <c r="H124" s="153">
        <f t="shared" si="39"/>
        <v>0</v>
      </c>
      <c r="I124" s="153">
        <f>+IF(C124=0,0,SUMIF('Color FC'!$F:$F,'Color detail'!$C124,'Color FC'!H:H))</f>
        <v>0</v>
      </c>
      <c r="J124" s="153">
        <f>+IF(E124=0,0,SUMIF('Color FC'!$F:$F,'Color detail'!$C124,'Color FC'!I:I))</f>
        <v>0</v>
      </c>
      <c r="K124" s="153">
        <f>+IF(F124=0,0,SUMIF('Color FC'!$F:$F,'Color detail'!$C124,'Color FC'!J:J))</f>
        <v>0</v>
      </c>
      <c r="M124" s="267"/>
      <c r="N124" s="267"/>
      <c r="O124" s="147">
        <f t="shared" si="24"/>
        <v>0</v>
      </c>
      <c r="Q124" s="25">
        <f>+IF(Q$3=0,0,COUNTIFS('2.Pro Plan'!$K:$K,'Color detail'!$E124,'2.Pro Plan'!$N:$N,'Color detail'!$F124,'2.Pro Plan'!$U:$U,'Color detail'!Q$3))</f>
        <v>0</v>
      </c>
      <c r="R124" s="25">
        <f>+IF(R$3=0,0,COUNTIFS('2.Pro Plan'!$K:$K,'Color detail'!$E124,'2.Pro Plan'!$N:$N,'Color detail'!$F124,'2.Pro Plan'!$U:$U,'Color detail'!R$3))</f>
        <v>0</v>
      </c>
      <c r="S124" s="25">
        <f>+IF(S$3=0,0,COUNTIFS('2.Pro Plan'!$K:$K,'Color detail'!$E124,'2.Pro Plan'!$N:$N,'Color detail'!$F124,'2.Pro Plan'!$U:$U,'Color detail'!S$3))</f>
        <v>0</v>
      </c>
      <c r="T124" s="25">
        <f>+IF(T$3=0,0,COUNTIFS('2.Pro Plan'!$K:$K,'Color detail'!$E124,'2.Pro Plan'!$N:$N,'Color detail'!$F124,'2.Pro Plan'!$U:$U,'Color detail'!T$3))</f>
        <v>0</v>
      </c>
      <c r="U124" s="25">
        <f>+IF(U$3=0,0,COUNTIFS('2.Pro Plan'!$K:$K,'Color detail'!$E124,'2.Pro Plan'!$N:$N,'Color detail'!$F124,'2.Pro Plan'!$U:$U,'Color detail'!U$3))</f>
        <v>0</v>
      </c>
      <c r="V124" s="25">
        <f>+IF(V$3=0,0,COUNTIFS('2.Pro Plan'!$K:$K,'Color detail'!$E124,'2.Pro Plan'!$N:$N,'Color detail'!$F124,'2.Pro Plan'!$U:$U,'Color detail'!V$3))</f>
        <v>0</v>
      </c>
      <c r="W124" s="25">
        <f>+IF(W$3=0,0,COUNTIFS('2.Pro Plan'!$K:$K,'Color detail'!$E124,'2.Pro Plan'!$N:$N,'Color detail'!$F124,'2.Pro Plan'!$U:$U,'Color detail'!W$3))</f>
        <v>0</v>
      </c>
      <c r="X124" s="25">
        <f>+IF(X$3=0,0,COUNTIFS('2.Pro Plan'!$K:$K,'Color detail'!$E124,'2.Pro Plan'!$N:$N,'Color detail'!$F124,'2.Pro Plan'!$U:$U,'Color detail'!X$3))</f>
        <v>0</v>
      </c>
      <c r="Y124" s="25">
        <f>+IF(Y$3=0,0,COUNTIFS('2.Pro Plan'!$K:$K,'Color detail'!$E124,'2.Pro Plan'!$N:$N,'Color detail'!$F124,'2.Pro Plan'!$U:$U,'Color detail'!Y$3))</f>
        <v>0</v>
      </c>
      <c r="Z124" s="25">
        <f>+IF(Z$3=0,0,COUNTIFS('2.Pro Plan'!$K:$K,'Color detail'!$E124,'2.Pro Plan'!$N:$N,'Color detail'!$F124,'2.Pro Plan'!$U:$U,'Color detail'!Z$3))</f>
        <v>0</v>
      </c>
      <c r="AA124" s="25">
        <f>+IF(AA$3=0,0,COUNTIFS('2.Pro Plan'!$K:$K,'Color detail'!$E124,'2.Pro Plan'!$N:$N,'Color detail'!$F124,'2.Pro Plan'!$U:$U,'Color detail'!AA$3))</f>
        <v>0</v>
      </c>
      <c r="AB124" s="25">
        <f>+IF(AB$3=0,0,COUNTIFS('2.Pro Plan'!$K:$K,'Color detail'!$E124,'2.Pro Plan'!$N:$N,'Color detail'!$F124,'2.Pro Plan'!$U:$U,'Color detail'!AB$3))</f>
        <v>0</v>
      </c>
      <c r="AC124" s="25">
        <f>+IF(AC$3=0,0,COUNTIFS('2.Pro Plan'!$K:$K,'Color detail'!$E124,'2.Pro Plan'!$N:$N,'Color detail'!$F124,'2.Pro Plan'!$U:$U,'Color detail'!AC$3))</f>
        <v>0</v>
      </c>
      <c r="AD124" s="25">
        <f>+IF(AD$3=0,0,COUNTIFS('2.Pro Plan'!$K:$K,'Color detail'!$E124,'2.Pro Plan'!$N:$N,'Color detail'!$F124,'2.Pro Plan'!$U:$U,'Color detail'!AD$3))</f>
        <v>0</v>
      </c>
      <c r="AE124" s="25">
        <f>+IF(AE$3=0,0,COUNTIFS('2.Pro Plan'!$K:$K,'Color detail'!$E124,'2.Pro Plan'!$N:$N,'Color detail'!$F124,'2.Pro Plan'!$U:$U,'Color detail'!AE$3))</f>
        <v>0</v>
      </c>
      <c r="AF124" s="25">
        <f>+IF(AF$3=0,0,COUNTIFS('2.Pro Plan'!$K:$K,'Color detail'!$E124,'2.Pro Plan'!$N:$N,'Color detail'!$F124,'2.Pro Plan'!$U:$U,'Color detail'!AF$3))</f>
        <v>0</v>
      </c>
      <c r="AG124" s="25">
        <f>+IF(AG$3=0,0,COUNTIFS('2.Pro Plan'!$K:$K,'Color detail'!$E124,'2.Pro Plan'!$N:$N,'Color detail'!$F124,'2.Pro Plan'!$U:$U,'Color detail'!AG$3))</f>
        <v>0</v>
      </c>
      <c r="AH124" s="25">
        <f>+IF(AH$3=0,0,COUNTIFS('2.Pro Plan'!$K:$K,'Color detail'!$E124,'2.Pro Plan'!$N:$N,'Color detail'!$F124,'2.Pro Plan'!$U:$U,'Color detail'!AH$3))</f>
        <v>0</v>
      </c>
      <c r="AI124" s="25">
        <f>+IF(AI$3=0,0,COUNTIFS('2.Pro Plan'!$K:$K,'Color detail'!$E124,'2.Pro Plan'!$N:$N,'Color detail'!$F124,'2.Pro Plan'!$U:$U,'Color detail'!AI$3))</f>
        <v>0</v>
      </c>
      <c r="AJ124" s="25">
        <f>+IF(AJ$3=0,0,COUNTIFS('2.Pro Plan'!$K:$K,'Color detail'!$E124,'2.Pro Plan'!$N:$N,'Color detail'!$F124,'2.Pro Plan'!$U:$U,'Color detail'!AJ$3))</f>
        <v>0</v>
      </c>
      <c r="AK124" s="25">
        <f>+IF(AK$3=0,0,COUNTIFS('2.Pro Plan'!$K:$K,'Color detail'!$E124,'2.Pro Plan'!$N:$N,'Color detail'!$F124,'2.Pro Plan'!$U:$U,'Color detail'!AK$3))</f>
        <v>0</v>
      </c>
      <c r="AL124" s="25">
        <f>+IF(AL$3=0,0,COUNTIFS('2.Pro Plan'!$K:$K,'Color detail'!$E124,'2.Pro Plan'!$N:$N,'Color detail'!$F124,'2.Pro Plan'!$U:$U,'Color detail'!AL$3))</f>
        <v>0</v>
      </c>
      <c r="AM124" s="25">
        <f>+IF(AM$3=0,0,COUNTIFS('2.Pro Plan'!$K:$K,'Color detail'!$E124,'2.Pro Plan'!$N:$N,'Color detail'!$F124,'2.Pro Plan'!$U:$U,'Color detail'!AM$3))</f>
        <v>0</v>
      </c>
      <c r="AN124" s="25">
        <f>+IF(AN$3=0,0,COUNTIFS('2.Pro Plan'!$K:$K,'Color detail'!$E124,'2.Pro Plan'!$N:$N,'Color detail'!$F124,'2.Pro Plan'!$U:$U,'Color detail'!AN$3))</f>
        <v>0</v>
      </c>
      <c r="AO124" s="25">
        <f>+IF(AO$3=0,0,COUNTIFS('2.Pro Plan'!$K:$K,'Color detail'!$E124,'2.Pro Plan'!$N:$N,'Color detail'!$F124,'2.Pro Plan'!$U:$U,'Color detail'!AO$3))</f>
        <v>0</v>
      </c>
      <c r="AP124" s="25">
        <f>+IF(AP$3=0,0,COUNTIFS('2.Pro Plan'!$K:$K,'Color detail'!$E124,'2.Pro Plan'!$N:$N,'Color detail'!$F124,'2.Pro Plan'!$U:$U,'Color detail'!AP$3))</f>
        <v>0</v>
      </c>
      <c r="AQ124" s="25">
        <f>+IF(AQ$3=0,0,COUNTIFS('2.Pro Plan'!$K:$K,'Color detail'!$E124,'2.Pro Plan'!$N:$N,'Color detail'!$F124,'2.Pro Plan'!$U:$U,'Color detail'!AQ$3))</f>
        <v>0</v>
      </c>
      <c r="AR124" s="153">
        <f>+IF(AR$3=0,0,COUNTIFS('2.Pro Plan'!$K:$K,'Color detail'!$E124,'2.Pro Plan'!$N:$N,'Color detail'!$F124,'2.Pro Plan'!$U:$U,'Color detail'!AR$3))</f>
        <v>0</v>
      </c>
      <c r="AS124" s="153">
        <f t="shared" si="27"/>
        <v>0</v>
      </c>
    </row>
    <row r="125" spans="1:45" s="176" customFormat="1">
      <c r="A125" s="175"/>
      <c r="B125" s="153">
        <f t="shared" si="37"/>
        <v>119</v>
      </c>
      <c r="C125" s="153" t="str">
        <f t="shared" si="38"/>
        <v>JL1D6</v>
      </c>
      <c r="E125" s="25" t="str">
        <v>JL</v>
      </c>
      <c r="F125" s="25" t="str">
        <v>1D6</v>
      </c>
      <c r="G125" s="1"/>
      <c r="H125" s="153">
        <f t="shared" si="39"/>
        <v>19</v>
      </c>
      <c r="I125" s="153">
        <f>+IF(C125=0,0,SUMIF('Color FC'!$F:$F,'Color detail'!$C125,'Color FC'!H:H))</f>
        <v>14</v>
      </c>
      <c r="J125" s="153">
        <f>+IF(E125=0,0,SUMIF('Color FC'!$F:$F,'Color detail'!$C125,'Color FC'!I:I))</f>
        <v>20</v>
      </c>
      <c r="K125" s="153">
        <f>+IF(F125=0,0,SUMIF('Color FC'!$F:$F,'Color detail'!$C125,'Color FC'!J:J))</f>
        <v>9</v>
      </c>
      <c r="M125" s="267"/>
      <c r="N125" s="267"/>
      <c r="O125" s="147">
        <f t="shared" si="24"/>
        <v>0</v>
      </c>
      <c r="Q125" s="25">
        <f>+IF(Q$3=0,0,COUNTIFS('2.Pro Plan'!$K:$K,'Color detail'!$E125,'2.Pro Plan'!$N:$N,'Color detail'!$F125,'2.Pro Plan'!$U:$U,'Color detail'!Q$3))</f>
        <v>0</v>
      </c>
      <c r="R125" s="25">
        <f>+IF(R$3=0,0,COUNTIFS('2.Pro Plan'!$K:$K,'Color detail'!$E125,'2.Pro Plan'!$N:$N,'Color detail'!$F125,'2.Pro Plan'!$U:$U,'Color detail'!R$3))</f>
        <v>1</v>
      </c>
      <c r="S125" s="25">
        <f>+IF(S$3=0,0,COUNTIFS('2.Pro Plan'!$K:$K,'Color detail'!$E125,'2.Pro Plan'!$N:$N,'Color detail'!$F125,'2.Pro Plan'!$U:$U,'Color detail'!S$3))</f>
        <v>0</v>
      </c>
      <c r="T125" s="25">
        <f>+IF(T$3=0,0,COUNTIFS('2.Pro Plan'!$K:$K,'Color detail'!$E125,'2.Pro Plan'!$N:$N,'Color detail'!$F125,'2.Pro Plan'!$U:$U,'Color detail'!T$3))</f>
        <v>0</v>
      </c>
      <c r="U125" s="25">
        <f>+IF(U$3=0,0,COUNTIFS('2.Pro Plan'!$K:$K,'Color detail'!$E125,'2.Pro Plan'!$N:$N,'Color detail'!$F125,'2.Pro Plan'!$U:$U,'Color detail'!U$3))</f>
        <v>0</v>
      </c>
      <c r="V125" s="25">
        <f>+IF(V$3=0,0,COUNTIFS('2.Pro Plan'!$K:$K,'Color detail'!$E125,'2.Pro Plan'!$N:$N,'Color detail'!$F125,'2.Pro Plan'!$U:$U,'Color detail'!V$3))</f>
        <v>0</v>
      </c>
      <c r="W125" s="25">
        <f>+IF(W$3=0,0,COUNTIFS('2.Pro Plan'!$K:$K,'Color detail'!$E125,'2.Pro Plan'!$N:$N,'Color detail'!$F125,'2.Pro Plan'!$U:$U,'Color detail'!W$3))</f>
        <v>0</v>
      </c>
      <c r="X125" s="25">
        <f>+IF(X$3=0,0,COUNTIFS('2.Pro Plan'!$K:$K,'Color detail'!$E125,'2.Pro Plan'!$N:$N,'Color detail'!$F125,'2.Pro Plan'!$U:$U,'Color detail'!X$3))</f>
        <v>0</v>
      </c>
      <c r="Y125" s="25">
        <f>+IF(Y$3=0,0,COUNTIFS('2.Pro Plan'!$K:$K,'Color detail'!$E125,'2.Pro Plan'!$N:$N,'Color detail'!$F125,'2.Pro Plan'!$U:$U,'Color detail'!Y$3))</f>
        <v>0</v>
      </c>
      <c r="Z125" s="25">
        <f>+IF(Z$3=0,0,COUNTIFS('2.Pro Plan'!$K:$K,'Color detail'!$E125,'2.Pro Plan'!$N:$N,'Color detail'!$F125,'2.Pro Plan'!$U:$U,'Color detail'!Z$3))</f>
        <v>0</v>
      </c>
      <c r="AA125" s="25">
        <f>+IF(AA$3=0,0,COUNTIFS('2.Pro Plan'!$K:$K,'Color detail'!$E125,'2.Pro Plan'!$N:$N,'Color detail'!$F125,'2.Pro Plan'!$U:$U,'Color detail'!AA$3))</f>
        <v>0</v>
      </c>
      <c r="AB125" s="25">
        <f>+IF(AB$3=0,0,COUNTIFS('2.Pro Plan'!$K:$K,'Color detail'!$E125,'2.Pro Plan'!$N:$N,'Color detail'!$F125,'2.Pro Plan'!$U:$U,'Color detail'!AB$3))</f>
        <v>0</v>
      </c>
      <c r="AC125" s="25">
        <f>+IF(AC$3=0,0,COUNTIFS('2.Pro Plan'!$K:$K,'Color detail'!$E125,'2.Pro Plan'!$N:$N,'Color detail'!$F125,'2.Pro Plan'!$U:$U,'Color detail'!AC$3))</f>
        <v>0</v>
      </c>
      <c r="AD125" s="25">
        <f>+IF(AD$3=0,0,COUNTIFS('2.Pro Plan'!$K:$K,'Color detail'!$E125,'2.Pro Plan'!$N:$N,'Color detail'!$F125,'2.Pro Plan'!$U:$U,'Color detail'!AD$3))</f>
        <v>0</v>
      </c>
      <c r="AE125" s="25">
        <f>+IF(AE$3=0,0,COUNTIFS('2.Pro Plan'!$K:$K,'Color detail'!$E125,'2.Pro Plan'!$N:$N,'Color detail'!$F125,'2.Pro Plan'!$U:$U,'Color detail'!AE$3))</f>
        <v>0</v>
      </c>
      <c r="AF125" s="25">
        <f>+IF(AF$3=0,0,COUNTIFS('2.Pro Plan'!$K:$K,'Color detail'!$E125,'2.Pro Plan'!$N:$N,'Color detail'!$F125,'2.Pro Plan'!$U:$U,'Color detail'!AF$3))</f>
        <v>1</v>
      </c>
      <c r="AG125" s="25">
        <f>+IF(AG$3=0,0,COUNTIFS('2.Pro Plan'!$K:$K,'Color detail'!$E125,'2.Pro Plan'!$N:$N,'Color detail'!$F125,'2.Pro Plan'!$U:$U,'Color detail'!AG$3))</f>
        <v>5</v>
      </c>
      <c r="AH125" s="25">
        <f>+IF(AH$3=0,0,COUNTIFS('2.Pro Plan'!$K:$K,'Color detail'!$E125,'2.Pro Plan'!$N:$N,'Color detail'!$F125,'2.Pro Plan'!$U:$U,'Color detail'!AH$3))</f>
        <v>4</v>
      </c>
      <c r="AI125" s="25">
        <f>+IF(AI$3=0,0,COUNTIFS('2.Pro Plan'!$K:$K,'Color detail'!$E125,'2.Pro Plan'!$N:$N,'Color detail'!$F125,'2.Pro Plan'!$U:$U,'Color detail'!AI$3))</f>
        <v>3</v>
      </c>
      <c r="AJ125" s="25">
        <f>+IF(AJ$3=0,0,COUNTIFS('2.Pro Plan'!$K:$K,'Color detail'!$E125,'2.Pro Plan'!$N:$N,'Color detail'!$F125,'2.Pro Plan'!$U:$U,'Color detail'!AJ$3))</f>
        <v>3</v>
      </c>
      <c r="AK125" s="25">
        <f>+IF(AK$3=0,0,COUNTIFS('2.Pro Plan'!$K:$K,'Color detail'!$E125,'2.Pro Plan'!$N:$N,'Color detail'!$F125,'2.Pro Plan'!$U:$U,'Color detail'!AK$3))</f>
        <v>2</v>
      </c>
      <c r="AL125" s="25">
        <f>+IF(AL$3=0,0,COUNTIFS('2.Pro Plan'!$K:$K,'Color detail'!$E125,'2.Pro Plan'!$N:$N,'Color detail'!$F125,'2.Pro Plan'!$U:$U,'Color detail'!AL$3))</f>
        <v>0</v>
      </c>
      <c r="AM125" s="25">
        <f>+IF(AM$3=0,0,COUNTIFS('2.Pro Plan'!$K:$K,'Color detail'!$E125,'2.Pro Plan'!$N:$N,'Color detail'!$F125,'2.Pro Plan'!$U:$U,'Color detail'!AM$3))</f>
        <v>0</v>
      </c>
      <c r="AN125" s="25">
        <f>+IF(AN$3=0,0,COUNTIFS('2.Pro Plan'!$K:$K,'Color detail'!$E125,'2.Pro Plan'!$N:$N,'Color detail'!$F125,'2.Pro Plan'!$U:$U,'Color detail'!AN$3))</f>
        <v>0</v>
      </c>
      <c r="AO125" s="25">
        <f>+IF(AO$3=0,0,COUNTIFS('2.Pro Plan'!$K:$K,'Color detail'!$E125,'2.Pro Plan'!$N:$N,'Color detail'!$F125,'2.Pro Plan'!$U:$U,'Color detail'!AO$3))</f>
        <v>0</v>
      </c>
      <c r="AP125" s="25">
        <f>+IF(AP$3=0,0,COUNTIFS('2.Pro Plan'!$K:$K,'Color detail'!$E125,'2.Pro Plan'!$N:$N,'Color detail'!$F125,'2.Pro Plan'!$U:$U,'Color detail'!AP$3))</f>
        <v>0</v>
      </c>
      <c r="AQ125" s="25">
        <f>+IF(AQ$3=0,0,COUNTIFS('2.Pro Plan'!$K:$K,'Color detail'!$E125,'2.Pro Plan'!$N:$N,'Color detail'!$F125,'2.Pro Plan'!$U:$U,'Color detail'!AQ$3))</f>
        <v>0</v>
      </c>
      <c r="AR125" s="153">
        <f>+IF(AR$3=0,0,COUNTIFS('2.Pro Plan'!$K:$K,'Color detail'!$E125,'2.Pro Plan'!$N:$N,'Color detail'!$F125,'2.Pro Plan'!$U:$U,'Color detail'!AR$3))</f>
        <v>0</v>
      </c>
      <c r="AS125" s="153">
        <f t="shared" si="27"/>
        <v>19</v>
      </c>
    </row>
    <row r="126" spans="1:45" s="176" customFormat="1">
      <c r="A126" s="175"/>
      <c r="B126" s="153">
        <f t="shared" si="37"/>
        <v>120</v>
      </c>
      <c r="C126" s="153" t="str">
        <f t="shared" si="38"/>
        <v>JL4V8</v>
      </c>
      <c r="E126" s="25" t="str">
        <v>JL</v>
      </c>
      <c r="F126" s="25" t="str">
        <v>4V8</v>
      </c>
      <c r="G126" s="1"/>
      <c r="H126" s="153">
        <f t="shared" si="39"/>
        <v>11</v>
      </c>
      <c r="I126" s="153">
        <f>+IF(C126=0,0,SUMIF('Color FC'!$F:$F,'Color detail'!$C126,'Color FC'!H:H))</f>
        <v>11</v>
      </c>
      <c r="J126" s="153">
        <f>+IF(E126=0,0,SUMIF('Color FC'!$F:$F,'Color detail'!$C126,'Color FC'!I:I))</f>
        <v>15</v>
      </c>
      <c r="K126" s="153">
        <f>+IF(F126=0,0,SUMIF('Color FC'!$F:$F,'Color detail'!$C126,'Color FC'!J:J))</f>
        <v>8</v>
      </c>
      <c r="M126" s="267"/>
      <c r="N126" s="267"/>
      <c r="O126" s="147">
        <f t="shared" si="24"/>
        <v>0</v>
      </c>
      <c r="Q126" s="25">
        <f>+IF(Q$3=0,0,COUNTIFS('2.Pro Plan'!$K:$K,'Color detail'!$E126,'2.Pro Plan'!$N:$N,'Color detail'!$F126,'2.Pro Plan'!$U:$U,'Color detail'!Q$3))</f>
        <v>0</v>
      </c>
      <c r="R126" s="25">
        <f>+IF(R$3=0,0,COUNTIFS('2.Pro Plan'!$K:$K,'Color detail'!$E126,'2.Pro Plan'!$N:$N,'Color detail'!$F126,'2.Pro Plan'!$U:$U,'Color detail'!R$3))</f>
        <v>1</v>
      </c>
      <c r="S126" s="25">
        <f>+IF(S$3=0,0,COUNTIFS('2.Pro Plan'!$K:$K,'Color detail'!$E126,'2.Pro Plan'!$N:$N,'Color detail'!$F126,'2.Pro Plan'!$U:$U,'Color detail'!S$3))</f>
        <v>0</v>
      </c>
      <c r="T126" s="25">
        <f>+IF(T$3=0,0,COUNTIFS('2.Pro Plan'!$K:$K,'Color detail'!$E126,'2.Pro Plan'!$N:$N,'Color detail'!$F126,'2.Pro Plan'!$U:$U,'Color detail'!T$3))</f>
        <v>0</v>
      </c>
      <c r="U126" s="25">
        <f>+IF(U$3=0,0,COUNTIFS('2.Pro Plan'!$K:$K,'Color detail'!$E126,'2.Pro Plan'!$N:$N,'Color detail'!$F126,'2.Pro Plan'!$U:$U,'Color detail'!U$3))</f>
        <v>0</v>
      </c>
      <c r="V126" s="25">
        <f>+IF(V$3=0,0,COUNTIFS('2.Pro Plan'!$K:$K,'Color detail'!$E126,'2.Pro Plan'!$N:$N,'Color detail'!$F126,'2.Pro Plan'!$U:$U,'Color detail'!V$3))</f>
        <v>0</v>
      </c>
      <c r="W126" s="25">
        <f>+IF(W$3=0,0,COUNTIFS('2.Pro Plan'!$K:$K,'Color detail'!$E126,'2.Pro Plan'!$N:$N,'Color detail'!$F126,'2.Pro Plan'!$U:$U,'Color detail'!W$3))</f>
        <v>0</v>
      </c>
      <c r="X126" s="25">
        <f>+IF(X$3=0,0,COUNTIFS('2.Pro Plan'!$K:$K,'Color detail'!$E126,'2.Pro Plan'!$N:$N,'Color detail'!$F126,'2.Pro Plan'!$U:$U,'Color detail'!X$3))</f>
        <v>0</v>
      </c>
      <c r="Y126" s="25">
        <f>+IF(Y$3=0,0,COUNTIFS('2.Pro Plan'!$K:$K,'Color detail'!$E126,'2.Pro Plan'!$N:$N,'Color detail'!$F126,'2.Pro Plan'!$U:$U,'Color detail'!Y$3))</f>
        <v>0</v>
      </c>
      <c r="Z126" s="25">
        <f>+IF(Z$3=0,0,COUNTIFS('2.Pro Plan'!$K:$K,'Color detail'!$E126,'2.Pro Plan'!$N:$N,'Color detail'!$F126,'2.Pro Plan'!$U:$U,'Color detail'!Z$3))</f>
        <v>0</v>
      </c>
      <c r="AA126" s="25">
        <f>+IF(AA$3=0,0,COUNTIFS('2.Pro Plan'!$K:$K,'Color detail'!$E126,'2.Pro Plan'!$N:$N,'Color detail'!$F126,'2.Pro Plan'!$U:$U,'Color detail'!AA$3))</f>
        <v>0</v>
      </c>
      <c r="AB126" s="25">
        <f>+IF(AB$3=0,0,COUNTIFS('2.Pro Plan'!$K:$K,'Color detail'!$E126,'2.Pro Plan'!$N:$N,'Color detail'!$F126,'2.Pro Plan'!$U:$U,'Color detail'!AB$3))</f>
        <v>0</v>
      </c>
      <c r="AC126" s="25">
        <f>+IF(AC$3=0,0,COUNTIFS('2.Pro Plan'!$K:$K,'Color detail'!$E126,'2.Pro Plan'!$N:$N,'Color detail'!$F126,'2.Pro Plan'!$U:$U,'Color detail'!AC$3))</f>
        <v>0</v>
      </c>
      <c r="AD126" s="25">
        <f>+IF(AD$3=0,0,COUNTIFS('2.Pro Plan'!$K:$K,'Color detail'!$E126,'2.Pro Plan'!$N:$N,'Color detail'!$F126,'2.Pro Plan'!$U:$U,'Color detail'!AD$3))</f>
        <v>0</v>
      </c>
      <c r="AE126" s="25">
        <f>+IF(AE$3=0,0,COUNTIFS('2.Pro Plan'!$K:$K,'Color detail'!$E126,'2.Pro Plan'!$N:$N,'Color detail'!$F126,'2.Pro Plan'!$U:$U,'Color detail'!AE$3))</f>
        <v>0</v>
      </c>
      <c r="AF126" s="25">
        <f>+IF(AF$3=0,0,COUNTIFS('2.Pro Plan'!$K:$K,'Color detail'!$E126,'2.Pro Plan'!$N:$N,'Color detail'!$F126,'2.Pro Plan'!$U:$U,'Color detail'!AF$3))</f>
        <v>2</v>
      </c>
      <c r="AG126" s="25">
        <f>+IF(AG$3=0,0,COUNTIFS('2.Pro Plan'!$K:$K,'Color detail'!$E126,'2.Pro Plan'!$N:$N,'Color detail'!$F126,'2.Pro Plan'!$U:$U,'Color detail'!AG$3))</f>
        <v>1</v>
      </c>
      <c r="AH126" s="25">
        <f>+IF(AH$3=0,0,COUNTIFS('2.Pro Plan'!$K:$K,'Color detail'!$E126,'2.Pro Plan'!$N:$N,'Color detail'!$F126,'2.Pro Plan'!$U:$U,'Color detail'!AH$3))</f>
        <v>1</v>
      </c>
      <c r="AI126" s="25">
        <f>+IF(AI$3=0,0,COUNTIFS('2.Pro Plan'!$K:$K,'Color detail'!$E126,'2.Pro Plan'!$N:$N,'Color detail'!$F126,'2.Pro Plan'!$U:$U,'Color detail'!AI$3))</f>
        <v>2</v>
      </c>
      <c r="AJ126" s="25">
        <f>+IF(AJ$3=0,0,COUNTIFS('2.Pro Plan'!$K:$K,'Color detail'!$E126,'2.Pro Plan'!$N:$N,'Color detail'!$F126,'2.Pro Plan'!$U:$U,'Color detail'!AJ$3))</f>
        <v>1</v>
      </c>
      <c r="AK126" s="25">
        <f>+IF(AK$3=0,0,COUNTIFS('2.Pro Plan'!$K:$K,'Color detail'!$E126,'2.Pro Plan'!$N:$N,'Color detail'!$F126,'2.Pro Plan'!$U:$U,'Color detail'!AK$3))</f>
        <v>3</v>
      </c>
      <c r="AL126" s="25">
        <f>+IF(AL$3=0,0,COUNTIFS('2.Pro Plan'!$K:$K,'Color detail'!$E126,'2.Pro Plan'!$N:$N,'Color detail'!$F126,'2.Pro Plan'!$U:$U,'Color detail'!AL$3))</f>
        <v>0</v>
      </c>
      <c r="AM126" s="25">
        <f>+IF(AM$3=0,0,COUNTIFS('2.Pro Plan'!$K:$K,'Color detail'!$E126,'2.Pro Plan'!$N:$N,'Color detail'!$F126,'2.Pro Plan'!$U:$U,'Color detail'!AM$3))</f>
        <v>0</v>
      </c>
      <c r="AN126" s="25">
        <f>+IF(AN$3=0,0,COUNTIFS('2.Pro Plan'!$K:$K,'Color detail'!$E126,'2.Pro Plan'!$N:$N,'Color detail'!$F126,'2.Pro Plan'!$U:$U,'Color detail'!AN$3))</f>
        <v>0</v>
      </c>
      <c r="AO126" s="25">
        <f>+IF(AO$3=0,0,COUNTIFS('2.Pro Plan'!$K:$K,'Color detail'!$E126,'2.Pro Plan'!$N:$N,'Color detail'!$F126,'2.Pro Plan'!$U:$U,'Color detail'!AO$3))</f>
        <v>0</v>
      </c>
      <c r="AP126" s="25">
        <f>+IF(AP$3=0,0,COUNTIFS('2.Pro Plan'!$K:$K,'Color detail'!$E126,'2.Pro Plan'!$N:$N,'Color detail'!$F126,'2.Pro Plan'!$U:$U,'Color detail'!AP$3))</f>
        <v>0</v>
      </c>
      <c r="AQ126" s="25">
        <f>+IF(AQ$3=0,0,COUNTIFS('2.Pro Plan'!$K:$K,'Color detail'!$E126,'2.Pro Plan'!$N:$N,'Color detail'!$F126,'2.Pro Plan'!$U:$U,'Color detail'!AQ$3))</f>
        <v>0</v>
      </c>
      <c r="AR126" s="153">
        <f>+IF(AR$3=0,0,COUNTIFS('2.Pro Plan'!$K:$K,'Color detail'!$E126,'2.Pro Plan'!$N:$N,'Color detail'!$F126,'2.Pro Plan'!$U:$U,'Color detail'!AR$3))</f>
        <v>0</v>
      </c>
      <c r="AS126" s="153">
        <f t="shared" si="27"/>
        <v>11</v>
      </c>
    </row>
    <row r="127" spans="1:45">
      <c r="B127" s="25">
        <f t="shared" ref="B127:B141" si="40">+IF(C127&lt;&gt;0,B126+1,0)</f>
        <v>121</v>
      </c>
      <c r="C127" s="25" t="str">
        <f t="shared" ref="C127:C141" si="41">+IF(E127=0,0,E127&amp;F127)</f>
        <v>JL040</v>
      </c>
      <c r="E127" s="25" t="str">
        <v>JL</v>
      </c>
      <c r="F127" s="25" t="str">
        <v>040</v>
      </c>
      <c r="H127" s="25">
        <f t="shared" si="39"/>
        <v>0</v>
      </c>
      <c r="I127" s="25">
        <f>+IF(C127=0,0,SUMIF('Color FC'!$F:$F,'Color detail'!$C127,'Color FC'!H:H))</f>
        <v>0</v>
      </c>
      <c r="J127" s="25">
        <f>+IF(E127=0,0,SUMIF('Color FC'!$F:$F,'Color detail'!$C127,'Color FC'!I:I))</f>
        <v>0</v>
      </c>
      <c r="K127" s="25">
        <f>+IF(F127=0,0,SUMIF('Color FC'!$F:$F,'Color detail'!$C127,'Color FC'!J:J))</f>
        <v>0</v>
      </c>
      <c r="M127" s="267"/>
      <c r="N127" s="267"/>
      <c r="O127" s="147">
        <f t="shared" si="24"/>
        <v>0</v>
      </c>
      <c r="Q127" s="25">
        <f>+IF(Q$3=0,0,COUNTIFS('2.Pro Plan'!$K:$K,'Color detail'!$E127,'2.Pro Plan'!$N:$N,'Color detail'!$F127,'2.Pro Plan'!$U:$U,'Color detail'!Q$3))</f>
        <v>0</v>
      </c>
      <c r="R127" s="25">
        <f>+IF(R$3=0,0,COUNTIFS('2.Pro Plan'!$K:$K,'Color detail'!$E127,'2.Pro Plan'!$N:$N,'Color detail'!$F127,'2.Pro Plan'!$U:$U,'Color detail'!R$3))</f>
        <v>0</v>
      </c>
      <c r="S127" s="25">
        <f>+IF(S$3=0,0,COUNTIFS('2.Pro Plan'!$K:$K,'Color detail'!$E127,'2.Pro Plan'!$N:$N,'Color detail'!$F127,'2.Pro Plan'!$U:$U,'Color detail'!S$3))</f>
        <v>0</v>
      </c>
      <c r="T127" s="25">
        <f>+IF(T$3=0,0,COUNTIFS('2.Pro Plan'!$K:$K,'Color detail'!$E127,'2.Pro Plan'!$N:$N,'Color detail'!$F127,'2.Pro Plan'!$U:$U,'Color detail'!T$3))</f>
        <v>0</v>
      </c>
      <c r="U127" s="25">
        <f>+IF(U$3=0,0,COUNTIFS('2.Pro Plan'!$K:$K,'Color detail'!$E127,'2.Pro Plan'!$N:$N,'Color detail'!$F127,'2.Pro Plan'!$U:$U,'Color detail'!U$3))</f>
        <v>0</v>
      </c>
      <c r="V127" s="25">
        <f>+IF(V$3=0,0,COUNTIFS('2.Pro Plan'!$K:$K,'Color detail'!$E127,'2.Pro Plan'!$N:$N,'Color detail'!$F127,'2.Pro Plan'!$U:$U,'Color detail'!V$3))</f>
        <v>0</v>
      </c>
      <c r="W127" s="25">
        <f>+IF(W$3=0,0,COUNTIFS('2.Pro Plan'!$K:$K,'Color detail'!$E127,'2.Pro Plan'!$N:$N,'Color detail'!$F127,'2.Pro Plan'!$U:$U,'Color detail'!W$3))</f>
        <v>0</v>
      </c>
      <c r="X127" s="25">
        <f>+IF(X$3=0,0,COUNTIFS('2.Pro Plan'!$K:$K,'Color detail'!$E127,'2.Pro Plan'!$N:$N,'Color detail'!$F127,'2.Pro Plan'!$U:$U,'Color detail'!X$3))</f>
        <v>0</v>
      </c>
      <c r="Y127" s="25">
        <f>+IF(Y$3=0,0,COUNTIFS('2.Pro Plan'!$K:$K,'Color detail'!$E127,'2.Pro Plan'!$N:$N,'Color detail'!$F127,'2.Pro Plan'!$U:$U,'Color detail'!Y$3))</f>
        <v>0</v>
      </c>
      <c r="Z127" s="25">
        <f>+IF(Z$3=0,0,COUNTIFS('2.Pro Plan'!$K:$K,'Color detail'!$E127,'2.Pro Plan'!$N:$N,'Color detail'!$F127,'2.Pro Plan'!$U:$U,'Color detail'!Z$3))</f>
        <v>0</v>
      </c>
      <c r="AA127" s="25">
        <f>+IF(AA$3=0,0,COUNTIFS('2.Pro Plan'!$K:$K,'Color detail'!$E127,'2.Pro Plan'!$N:$N,'Color detail'!$F127,'2.Pro Plan'!$U:$U,'Color detail'!AA$3))</f>
        <v>0</v>
      </c>
      <c r="AB127" s="25">
        <f>+IF(AB$3=0,0,COUNTIFS('2.Pro Plan'!$K:$K,'Color detail'!$E127,'2.Pro Plan'!$N:$N,'Color detail'!$F127,'2.Pro Plan'!$U:$U,'Color detail'!AB$3))</f>
        <v>0</v>
      </c>
      <c r="AC127" s="25">
        <f>+IF(AC$3=0,0,COUNTIFS('2.Pro Plan'!$K:$K,'Color detail'!$E127,'2.Pro Plan'!$N:$N,'Color detail'!$F127,'2.Pro Plan'!$U:$U,'Color detail'!AC$3))</f>
        <v>0</v>
      </c>
      <c r="AD127" s="25">
        <f>+IF(AD$3=0,0,COUNTIFS('2.Pro Plan'!$K:$K,'Color detail'!$E127,'2.Pro Plan'!$N:$N,'Color detail'!$F127,'2.Pro Plan'!$U:$U,'Color detail'!AD$3))</f>
        <v>0</v>
      </c>
      <c r="AE127" s="25">
        <f>+IF(AE$3=0,0,COUNTIFS('2.Pro Plan'!$K:$K,'Color detail'!$E127,'2.Pro Plan'!$N:$N,'Color detail'!$F127,'2.Pro Plan'!$U:$U,'Color detail'!AE$3))</f>
        <v>0</v>
      </c>
      <c r="AF127" s="25">
        <f>+IF(AF$3=0,0,COUNTIFS('2.Pro Plan'!$K:$K,'Color detail'!$E127,'2.Pro Plan'!$N:$N,'Color detail'!$F127,'2.Pro Plan'!$U:$U,'Color detail'!AF$3))</f>
        <v>0</v>
      </c>
      <c r="AG127" s="25">
        <f>+IF(AG$3=0,0,COUNTIFS('2.Pro Plan'!$K:$K,'Color detail'!$E127,'2.Pro Plan'!$N:$N,'Color detail'!$F127,'2.Pro Plan'!$U:$U,'Color detail'!AG$3))</f>
        <v>0</v>
      </c>
      <c r="AH127" s="25">
        <f>+IF(AH$3=0,0,COUNTIFS('2.Pro Plan'!$K:$K,'Color detail'!$E127,'2.Pro Plan'!$N:$N,'Color detail'!$F127,'2.Pro Plan'!$U:$U,'Color detail'!AH$3))</f>
        <v>0</v>
      </c>
      <c r="AI127" s="25">
        <f>+IF(AI$3=0,0,COUNTIFS('2.Pro Plan'!$K:$K,'Color detail'!$E127,'2.Pro Plan'!$N:$N,'Color detail'!$F127,'2.Pro Plan'!$U:$U,'Color detail'!AI$3))</f>
        <v>0</v>
      </c>
      <c r="AJ127" s="25">
        <f>+IF(AJ$3=0,0,COUNTIFS('2.Pro Plan'!$K:$K,'Color detail'!$E127,'2.Pro Plan'!$N:$N,'Color detail'!$F127,'2.Pro Plan'!$U:$U,'Color detail'!AJ$3))</f>
        <v>0</v>
      </c>
      <c r="AK127" s="25">
        <f>+IF(AK$3=0,0,COUNTIFS('2.Pro Plan'!$K:$K,'Color detail'!$E127,'2.Pro Plan'!$N:$N,'Color detail'!$F127,'2.Pro Plan'!$U:$U,'Color detail'!AK$3))</f>
        <v>0</v>
      </c>
      <c r="AL127" s="25">
        <f>+IF(AL$3=0,0,COUNTIFS('2.Pro Plan'!$K:$K,'Color detail'!$E127,'2.Pro Plan'!$N:$N,'Color detail'!$F127,'2.Pro Plan'!$U:$U,'Color detail'!AL$3))</f>
        <v>0</v>
      </c>
      <c r="AM127" s="25">
        <f>+IF(AM$3=0,0,COUNTIFS('2.Pro Plan'!$K:$K,'Color detail'!$E127,'2.Pro Plan'!$N:$N,'Color detail'!$F127,'2.Pro Plan'!$U:$U,'Color detail'!AM$3))</f>
        <v>0</v>
      </c>
      <c r="AN127" s="25">
        <f>+IF(AN$3=0,0,COUNTIFS('2.Pro Plan'!$K:$K,'Color detail'!$E127,'2.Pro Plan'!$N:$N,'Color detail'!$F127,'2.Pro Plan'!$U:$U,'Color detail'!AN$3))</f>
        <v>0</v>
      </c>
      <c r="AO127" s="25">
        <f>+IF(AO$3=0,0,COUNTIFS('2.Pro Plan'!$K:$K,'Color detail'!$E127,'2.Pro Plan'!$N:$N,'Color detail'!$F127,'2.Pro Plan'!$U:$U,'Color detail'!AO$3))</f>
        <v>0</v>
      </c>
      <c r="AP127" s="25">
        <f>+IF(AP$3=0,0,COUNTIFS('2.Pro Plan'!$K:$K,'Color detail'!$E127,'2.Pro Plan'!$N:$N,'Color detail'!$F127,'2.Pro Plan'!$U:$U,'Color detail'!AP$3))</f>
        <v>0</v>
      </c>
      <c r="AQ127" s="25">
        <f>+IF(AQ$3=0,0,COUNTIFS('2.Pro Plan'!$K:$K,'Color detail'!$E127,'2.Pro Plan'!$N:$N,'Color detail'!$F127,'2.Pro Plan'!$U:$U,'Color detail'!AQ$3))</f>
        <v>0</v>
      </c>
      <c r="AR127" s="25">
        <f>+IF(AR$3=0,0,COUNTIFS('2.Pro Plan'!$K:$K,'Color detail'!$E127,'2.Pro Plan'!$N:$N,'Color detail'!$F127,'2.Pro Plan'!$U:$U,'Color detail'!AR$3))</f>
        <v>0</v>
      </c>
      <c r="AS127" s="25">
        <f t="shared" si="27"/>
        <v>0</v>
      </c>
    </row>
    <row r="128" spans="1:45">
      <c r="B128" s="25">
        <f t="shared" si="40"/>
        <v>122</v>
      </c>
      <c r="C128" s="25" t="str">
        <f t="shared" si="41"/>
        <v>JL089</v>
      </c>
      <c r="E128" s="25" t="str">
        <v>JL</v>
      </c>
      <c r="F128" s="25" t="str">
        <v>089</v>
      </c>
      <c r="H128" s="25">
        <f t="shared" si="39"/>
        <v>5</v>
      </c>
      <c r="I128" s="25">
        <f>+IF(C128=0,0,SUMIF('Color FC'!$F:$F,'Color detail'!$C128,'Color FC'!H:H))</f>
        <v>5</v>
      </c>
      <c r="J128" s="25">
        <f>+IF(E128=0,0,SUMIF('Color FC'!$F:$F,'Color detail'!$C128,'Color FC'!I:I))</f>
        <v>5</v>
      </c>
      <c r="K128" s="25">
        <f>+IF(F128=0,0,SUMIF('Color FC'!$F:$F,'Color detail'!$C128,'Color FC'!J:J))</f>
        <v>3</v>
      </c>
      <c r="M128" s="267"/>
      <c r="N128" s="267"/>
      <c r="O128" s="147">
        <f t="shared" si="24"/>
        <v>0</v>
      </c>
      <c r="Q128" s="25">
        <f>+IF(Q$3=0,0,COUNTIFS('2.Pro Plan'!$K:$K,'Color detail'!$E128,'2.Pro Plan'!$N:$N,'Color detail'!$F128,'2.Pro Plan'!$U:$U,'Color detail'!Q$3))</f>
        <v>0</v>
      </c>
      <c r="R128" s="25">
        <f>+IF(R$3=0,0,COUNTIFS('2.Pro Plan'!$K:$K,'Color detail'!$E128,'2.Pro Plan'!$N:$N,'Color detail'!$F128,'2.Pro Plan'!$U:$U,'Color detail'!R$3))</f>
        <v>0</v>
      </c>
      <c r="S128" s="25">
        <f>+IF(S$3=0,0,COUNTIFS('2.Pro Plan'!$K:$K,'Color detail'!$E128,'2.Pro Plan'!$N:$N,'Color detail'!$F128,'2.Pro Plan'!$U:$U,'Color detail'!S$3))</f>
        <v>0</v>
      </c>
      <c r="T128" s="25">
        <f>+IF(T$3=0,0,COUNTIFS('2.Pro Plan'!$K:$K,'Color detail'!$E128,'2.Pro Plan'!$N:$N,'Color detail'!$F128,'2.Pro Plan'!$U:$U,'Color detail'!T$3))</f>
        <v>0</v>
      </c>
      <c r="U128" s="25">
        <f>+IF(U$3=0,0,COUNTIFS('2.Pro Plan'!$K:$K,'Color detail'!$E128,'2.Pro Plan'!$N:$N,'Color detail'!$F128,'2.Pro Plan'!$U:$U,'Color detail'!U$3))</f>
        <v>0</v>
      </c>
      <c r="V128" s="25">
        <f>+IF(V$3=0,0,COUNTIFS('2.Pro Plan'!$K:$K,'Color detail'!$E128,'2.Pro Plan'!$N:$N,'Color detail'!$F128,'2.Pro Plan'!$U:$U,'Color detail'!V$3))</f>
        <v>0</v>
      </c>
      <c r="W128" s="25">
        <f>+IF(W$3=0,0,COUNTIFS('2.Pro Plan'!$K:$K,'Color detail'!$E128,'2.Pro Plan'!$N:$N,'Color detail'!$F128,'2.Pro Plan'!$U:$U,'Color detail'!W$3))</f>
        <v>0</v>
      </c>
      <c r="X128" s="25">
        <f>+IF(X$3=0,0,COUNTIFS('2.Pro Plan'!$K:$K,'Color detail'!$E128,'2.Pro Plan'!$N:$N,'Color detail'!$F128,'2.Pro Plan'!$U:$U,'Color detail'!X$3))</f>
        <v>0</v>
      </c>
      <c r="Y128" s="25">
        <f>+IF(Y$3=0,0,COUNTIFS('2.Pro Plan'!$K:$K,'Color detail'!$E128,'2.Pro Plan'!$N:$N,'Color detail'!$F128,'2.Pro Plan'!$U:$U,'Color detail'!Y$3))</f>
        <v>0</v>
      </c>
      <c r="Z128" s="25">
        <f>+IF(Z$3=0,0,COUNTIFS('2.Pro Plan'!$K:$K,'Color detail'!$E128,'2.Pro Plan'!$N:$N,'Color detail'!$F128,'2.Pro Plan'!$U:$U,'Color detail'!Z$3))</f>
        <v>0</v>
      </c>
      <c r="AA128" s="25">
        <f>+IF(AA$3=0,0,COUNTIFS('2.Pro Plan'!$K:$K,'Color detail'!$E128,'2.Pro Plan'!$N:$N,'Color detail'!$F128,'2.Pro Plan'!$U:$U,'Color detail'!AA$3))</f>
        <v>0</v>
      </c>
      <c r="AB128" s="25">
        <f>+IF(AB$3=0,0,COUNTIFS('2.Pro Plan'!$K:$K,'Color detail'!$E128,'2.Pro Plan'!$N:$N,'Color detail'!$F128,'2.Pro Plan'!$U:$U,'Color detail'!AB$3))</f>
        <v>0</v>
      </c>
      <c r="AC128" s="25">
        <f>+IF(AC$3=0,0,COUNTIFS('2.Pro Plan'!$K:$K,'Color detail'!$E128,'2.Pro Plan'!$N:$N,'Color detail'!$F128,'2.Pro Plan'!$U:$U,'Color detail'!AC$3))</f>
        <v>0</v>
      </c>
      <c r="AD128" s="25">
        <f>+IF(AD$3=0,0,COUNTIFS('2.Pro Plan'!$K:$K,'Color detail'!$E128,'2.Pro Plan'!$N:$N,'Color detail'!$F128,'2.Pro Plan'!$U:$U,'Color detail'!AD$3))</f>
        <v>0</v>
      </c>
      <c r="AE128" s="25">
        <f>+IF(AE$3=0,0,COUNTIFS('2.Pro Plan'!$K:$K,'Color detail'!$E128,'2.Pro Plan'!$N:$N,'Color detail'!$F128,'2.Pro Plan'!$U:$U,'Color detail'!AE$3))</f>
        <v>0</v>
      </c>
      <c r="AF128" s="25">
        <f>+IF(AF$3=0,0,COUNTIFS('2.Pro Plan'!$K:$K,'Color detail'!$E128,'2.Pro Plan'!$N:$N,'Color detail'!$F128,'2.Pro Plan'!$U:$U,'Color detail'!AF$3))</f>
        <v>0</v>
      </c>
      <c r="AG128" s="25">
        <f>+IF(AG$3=0,0,COUNTIFS('2.Pro Plan'!$K:$K,'Color detail'!$E128,'2.Pro Plan'!$N:$N,'Color detail'!$F128,'2.Pro Plan'!$U:$U,'Color detail'!AG$3))</f>
        <v>1</v>
      </c>
      <c r="AH128" s="25">
        <f>+IF(AH$3=0,0,COUNTIFS('2.Pro Plan'!$K:$K,'Color detail'!$E128,'2.Pro Plan'!$N:$N,'Color detail'!$F128,'2.Pro Plan'!$U:$U,'Color detail'!AH$3))</f>
        <v>4</v>
      </c>
      <c r="AI128" s="25">
        <f>+IF(AI$3=0,0,COUNTIFS('2.Pro Plan'!$K:$K,'Color detail'!$E128,'2.Pro Plan'!$N:$N,'Color detail'!$F128,'2.Pro Plan'!$U:$U,'Color detail'!AI$3))</f>
        <v>0</v>
      </c>
      <c r="AJ128" s="25">
        <f>+IF(AJ$3=0,0,COUNTIFS('2.Pro Plan'!$K:$K,'Color detail'!$E128,'2.Pro Plan'!$N:$N,'Color detail'!$F128,'2.Pro Plan'!$U:$U,'Color detail'!AJ$3))</f>
        <v>0</v>
      </c>
      <c r="AK128" s="25">
        <f>+IF(AK$3=0,0,COUNTIFS('2.Pro Plan'!$K:$K,'Color detail'!$E128,'2.Pro Plan'!$N:$N,'Color detail'!$F128,'2.Pro Plan'!$U:$U,'Color detail'!AK$3))</f>
        <v>0</v>
      </c>
      <c r="AL128" s="25">
        <f>+IF(AL$3=0,0,COUNTIFS('2.Pro Plan'!$K:$K,'Color detail'!$E128,'2.Pro Plan'!$N:$N,'Color detail'!$F128,'2.Pro Plan'!$U:$U,'Color detail'!AL$3))</f>
        <v>0</v>
      </c>
      <c r="AM128" s="25">
        <f>+IF(AM$3=0,0,COUNTIFS('2.Pro Plan'!$K:$K,'Color detail'!$E128,'2.Pro Plan'!$N:$N,'Color detail'!$F128,'2.Pro Plan'!$U:$U,'Color detail'!AM$3))</f>
        <v>0</v>
      </c>
      <c r="AN128" s="25">
        <f>+IF(AN$3=0,0,COUNTIFS('2.Pro Plan'!$K:$K,'Color detail'!$E128,'2.Pro Plan'!$N:$N,'Color detail'!$F128,'2.Pro Plan'!$U:$U,'Color detail'!AN$3))</f>
        <v>0</v>
      </c>
      <c r="AO128" s="25">
        <f>+IF(AO$3=0,0,COUNTIFS('2.Pro Plan'!$K:$K,'Color detail'!$E128,'2.Pro Plan'!$N:$N,'Color detail'!$F128,'2.Pro Plan'!$U:$U,'Color detail'!AO$3))</f>
        <v>0</v>
      </c>
      <c r="AP128" s="25">
        <f>+IF(AP$3=0,0,COUNTIFS('2.Pro Plan'!$K:$K,'Color detail'!$E128,'2.Pro Plan'!$N:$N,'Color detail'!$F128,'2.Pro Plan'!$U:$U,'Color detail'!AP$3))</f>
        <v>0</v>
      </c>
      <c r="AQ128" s="25">
        <f>+IF(AQ$3=0,0,COUNTIFS('2.Pro Plan'!$K:$K,'Color detail'!$E128,'2.Pro Plan'!$N:$N,'Color detail'!$F128,'2.Pro Plan'!$U:$U,'Color detail'!AQ$3))</f>
        <v>0</v>
      </c>
      <c r="AR128" s="25">
        <f>+IF(AR$3=0,0,COUNTIFS('2.Pro Plan'!$K:$K,'Color detail'!$E128,'2.Pro Plan'!$N:$N,'Color detail'!$F128,'2.Pro Plan'!$U:$U,'Color detail'!AR$3))</f>
        <v>0</v>
      </c>
      <c r="AS128" s="25">
        <f t="shared" si="27"/>
        <v>5</v>
      </c>
    </row>
    <row r="129" spans="2:45">
      <c r="B129" s="25">
        <f t="shared" si="40"/>
        <v>123</v>
      </c>
      <c r="C129" s="25" t="str">
        <f t="shared" si="41"/>
        <v>JL576</v>
      </c>
      <c r="E129" s="25" t="str">
        <v>JL</v>
      </c>
      <c r="F129" s="25">
        <v>576</v>
      </c>
      <c r="H129" s="25">
        <f>+AS129</f>
        <v>0</v>
      </c>
      <c r="I129" s="25">
        <f>+IF(C129=0,0,SUMIF('Color FC'!$F:$F,'Color detail'!$C129,'Color FC'!H:H))</f>
        <v>0</v>
      </c>
      <c r="J129" s="25">
        <f>+IF(E129=0,0,SUMIF('Color FC'!$F:$F,'Color detail'!$C129,'Color FC'!I:I))</f>
        <v>0</v>
      </c>
      <c r="K129" s="25">
        <f>+IF(F129=0,0,SUMIF('Color FC'!$F:$F,'Color detail'!$C129,'Color FC'!J:J))</f>
        <v>0</v>
      </c>
      <c r="M129" s="267"/>
      <c r="N129" s="267"/>
      <c r="O129" s="147">
        <f t="shared" si="24"/>
        <v>0</v>
      </c>
      <c r="Q129" s="25">
        <f>+IF(Q$3=0,0,COUNTIFS('2.Pro Plan'!$K:$K,'Color detail'!$E129,'2.Pro Plan'!$N:$N,'Color detail'!$F129,'2.Pro Plan'!$U:$U,'Color detail'!Q$3))</f>
        <v>0</v>
      </c>
      <c r="R129" s="25">
        <f>+IF(R$3=0,0,COUNTIFS('2.Pro Plan'!$K:$K,'Color detail'!$E129,'2.Pro Plan'!$N:$N,'Color detail'!$F129,'2.Pro Plan'!$U:$U,'Color detail'!R$3))</f>
        <v>0</v>
      </c>
      <c r="S129" s="25">
        <f>+IF(S$3=0,0,COUNTIFS('2.Pro Plan'!$K:$K,'Color detail'!$E129,'2.Pro Plan'!$N:$N,'Color detail'!$F129,'2.Pro Plan'!$U:$U,'Color detail'!S$3))</f>
        <v>0</v>
      </c>
      <c r="T129" s="25">
        <f>+IF(T$3=0,0,COUNTIFS('2.Pro Plan'!$K:$K,'Color detail'!$E129,'2.Pro Plan'!$N:$N,'Color detail'!$F129,'2.Pro Plan'!$U:$U,'Color detail'!T$3))</f>
        <v>0</v>
      </c>
      <c r="U129" s="25">
        <f>+IF(U$3=0,0,COUNTIFS('2.Pro Plan'!$K:$K,'Color detail'!$E129,'2.Pro Plan'!$N:$N,'Color detail'!$F129,'2.Pro Plan'!$U:$U,'Color detail'!U$3))</f>
        <v>0</v>
      </c>
      <c r="V129" s="25">
        <f>+IF(V$3=0,0,COUNTIFS('2.Pro Plan'!$K:$K,'Color detail'!$E129,'2.Pro Plan'!$N:$N,'Color detail'!$F129,'2.Pro Plan'!$U:$U,'Color detail'!V$3))</f>
        <v>0</v>
      </c>
      <c r="W129" s="25">
        <f>+IF(W$3=0,0,COUNTIFS('2.Pro Plan'!$K:$K,'Color detail'!$E129,'2.Pro Plan'!$N:$N,'Color detail'!$F129,'2.Pro Plan'!$U:$U,'Color detail'!W$3))</f>
        <v>0</v>
      </c>
      <c r="X129" s="25">
        <f>+IF(X$3=0,0,COUNTIFS('2.Pro Plan'!$K:$K,'Color detail'!$E129,'2.Pro Plan'!$N:$N,'Color detail'!$F129,'2.Pro Plan'!$U:$U,'Color detail'!X$3))</f>
        <v>0</v>
      </c>
      <c r="Y129" s="25">
        <f>+IF(Y$3=0,0,COUNTIFS('2.Pro Plan'!$K:$K,'Color detail'!$E129,'2.Pro Plan'!$N:$N,'Color detail'!$F129,'2.Pro Plan'!$U:$U,'Color detail'!Y$3))</f>
        <v>0</v>
      </c>
      <c r="Z129" s="25">
        <f>+IF(Z$3=0,0,COUNTIFS('2.Pro Plan'!$K:$K,'Color detail'!$E129,'2.Pro Plan'!$N:$N,'Color detail'!$F129,'2.Pro Plan'!$U:$U,'Color detail'!Z$3))</f>
        <v>0</v>
      </c>
      <c r="AA129" s="25">
        <f>+IF(AA$3=0,0,COUNTIFS('2.Pro Plan'!$K:$K,'Color detail'!$E129,'2.Pro Plan'!$N:$N,'Color detail'!$F129,'2.Pro Plan'!$U:$U,'Color detail'!AA$3))</f>
        <v>0</v>
      </c>
      <c r="AB129" s="25">
        <f>+IF(AB$3=0,0,COUNTIFS('2.Pro Plan'!$K:$K,'Color detail'!$E129,'2.Pro Plan'!$N:$N,'Color detail'!$F129,'2.Pro Plan'!$U:$U,'Color detail'!AB$3))</f>
        <v>0</v>
      </c>
      <c r="AC129" s="25">
        <f>+IF(AC$3=0,0,COUNTIFS('2.Pro Plan'!$K:$K,'Color detail'!$E129,'2.Pro Plan'!$N:$N,'Color detail'!$F129,'2.Pro Plan'!$U:$U,'Color detail'!AC$3))</f>
        <v>0</v>
      </c>
      <c r="AD129" s="25">
        <f>+IF(AD$3=0,0,COUNTIFS('2.Pro Plan'!$K:$K,'Color detail'!$E129,'2.Pro Plan'!$N:$N,'Color detail'!$F129,'2.Pro Plan'!$U:$U,'Color detail'!AD$3))</f>
        <v>0</v>
      </c>
      <c r="AE129" s="25">
        <f>+IF(AE$3=0,0,COUNTIFS('2.Pro Plan'!$K:$K,'Color detail'!$E129,'2.Pro Plan'!$N:$N,'Color detail'!$F129,'2.Pro Plan'!$U:$U,'Color detail'!AE$3))</f>
        <v>0</v>
      </c>
      <c r="AF129" s="25">
        <f>+IF(AF$3=0,0,COUNTIFS('2.Pro Plan'!$K:$K,'Color detail'!$E129,'2.Pro Plan'!$N:$N,'Color detail'!$F129,'2.Pro Plan'!$U:$U,'Color detail'!AF$3))</f>
        <v>0</v>
      </c>
      <c r="AG129" s="25">
        <f>+IF(AG$3=0,0,COUNTIFS('2.Pro Plan'!$K:$K,'Color detail'!$E129,'2.Pro Plan'!$N:$N,'Color detail'!$F129,'2.Pro Plan'!$U:$U,'Color detail'!AG$3))</f>
        <v>0</v>
      </c>
      <c r="AH129" s="25">
        <f>+IF(AH$3=0,0,COUNTIFS('2.Pro Plan'!$K:$K,'Color detail'!$E129,'2.Pro Plan'!$N:$N,'Color detail'!$F129,'2.Pro Plan'!$U:$U,'Color detail'!AH$3))</f>
        <v>0</v>
      </c>
      <c r="AI129" s="25">
        <f>+IF(AI$3=0,0,COUNTIFS('2.Pro Plan'!$K:$K,'Color detail'!$E129,'2.Pro Plan'!$N:$N,'Color detail'!$F129,'2.Pro Plan'!$U:$U,'Color detail'!AI$3))</f>
        <v>0</v>
      </c>
      <c r="AJ129" s="25">
        <f>+IF(AJ$3=0,0,COUNTIFS('2.Pro Plan'!$K:$K,'Color detail'!$E129,'2.Pro Plan'!$N:$N,'Color detail'!$F129,'2.Pro Plan'!$U:$U,'Color detail'!AJ$3))</f>
        <v>0</v>
      </c>
      <c r="AK129" s="25">
        <f>+IF(AK$3=0,0,COUNTIFS('2.Pro Plan'!$K:$K,'Color detail'!$E129,'2.Pro Plan'!$N:$N,'Color detail'!$F129,'2.Pro Plan'!$U:$U,'Color detail'!AK$3))</f>
        <v>0</v>
      </c>
      <c r="AL129" s="25">
        <f>+IF(AL$3=0,0,COUNTIFS('2.Pro Plan'!$K:$K,'Color detail'!$E129,'2.Pro Plan'!$N:$N,'Color detail'!$F129,'2.Pro Plan'!$U:$U,'Color detail'!AL$3))</f>
        <v>0</v>
      </c>
      <c r="AM129" s="25">
        <f>+IF(AM$3=0,0,COUNTIFS('2.Pro Plan'!$K:$K,'Color detail'!$E129,'2.Pro Plan'!$N:$N,'Color detail'!$F129,'2.Pro Plan'!$U:$U,'Color detail'!AM$3))</f>
        <v>0</v>
      </c>
      <c r="AN129" s="25">
        <f>+IF(AN$3=0,0,COUNTIFS('2.Pro Plan'!$K:$K,'Color detail'!$E129,'2.Pro Plan'!$N:$N,'Color detail'!$F129,'2.Pro Plan'!$U:$U,'Color detail'!AN$3))</f>
        <v>0</v>
      </c>
      <c r="AO129" s="25">
        <f>+IF(AO$3=0,0,COUNTIFS('2.Pro Plan'!$K:$K,'Color detail'!$E129,'2.Pro Plan'!$N:$N,'Color detail'!$F129,'2.Pro Plan'!$U:$U,'Color detail'!AO$3))</f>
        <v>0</v>
      </c>
      <c r="AP129" s="25">
        <f>+IF(AP$3=0,0,COUNTIFS('2.Pro Plan'!$K:$K,'Color detail'!$E129,'2.Pro Plan'!$N:$N,'Color detail'!$F129,'2.Pro Plan'!$U:$U,'Color detail'!AP$3))</f>
        <v>0</v>
      </c>
      <c r="AQ129" s="25">
        <f>+IF(AQ$3=0,0,COUNTIFS('2.Pro Plan'!$K:$K,'Color detail'!$E129,'2.Pro Plan'!$N:$N,'Color detail'!$F129,'2.Pro Plan'!$U:$U,'Color detail'!AQ$3))</f>
        <v>0</v>
      </c>
      <c r="AR129" s="25">
        <f>+IF(AR$3=0,0,COUNTIFS('2.Pro Plan'!$K:$K,'Color detail'!$E129,'2.Pro Plan'!$N:$N,'Color detail'!$F129,'2.Pro Plan'!$U:$U,'Color detail'!AR$3))</f>
        <v>0</v>
      </c>
      <c r="AS129" s="25">
        <f t="shared" si="27"/>
        <v>0</v>
      </c>
    </row>
    <row r="130" spans="2:45">
      <c r="B130" s="25">
        <f t="shared" si="40"/>
        <v>124</v>
      </c>
      <c r="C130" s="25" t="str">
        <f t="shared" si="41"/>
        <v>JK1D6</v>
      </c>
      <c r="E130" s="25" t="str">
        <v>JK</v>
      </c>
      <c r="F130" s="25" t="str">
        <v>1D6</v>
      </c>
      <c r="H130" s="25">
        <f t="shared" si="39"/>
        <v>0</v>
      </c>
      <c r="I130" s="25">
        <f>+IF(C130=0,0,SUMIF('Color FC'!$F:$F,'Color detail'!$C130,'Color FC'!H:H))</f>
        <v>0</v>
      </c>
      <c r="J130" s="25">
        <f>+IF(E130=0,0,SUMIF('Color FC'!$F:$F,'Color detail'!$C130,'Color FC'!I:I))</f>
        <v>0</v>
      </c>
      <c r="K130" s="25">
        <f>+IF(F130=0,0,SUMIF('Color FC'!$F:$F,'Color detail'!$C130,'Color FC'!J:J))</f>
        <v>0</v>
      </c>
      <c r="M130" s="267"/>
      <c r="N130" s="267"/>
      <c r="O130" s="147">
        <f t="shared" si="24"/>
        <v>0</v>
      </c>
      <c r="Q130" s="25">
        <f>+IF(Q$3=0,0,COUNTIFS('2.Pro Plan'!$K:$K,'Color detail'!$E130,'2.Pro Plan'!$N:$N,'Color detail'!$F130,'2.Pro Plan'!$U:$U,'Color detail'!Q$3))</f>
        <v>0</v>
      </c>
      <c r="R130" s="25">
        <f>+IF(R$3=0,0,COUNTIFS('2.Pro Plan'!$K:$K,'Color detail'!$E130,'2.Pro Plan'!$N:$N,'Color detail'!$F130,'2.Pro Plan'!$U:$U,'Color detail'!R$3))</f>
        <v>0</v>
      </c>
      <c r="S130" s="25">
        <f>+IF(S$3=0,0,COUNTIFS('2.Pro Plan'!$K:$K,'Color detail'!$E130,'2.Pro Plan'!$N:$N,'Color detail'!$F130,'2.Pro Plan'!$U:$U,'Color detail'!S$3))</f>
        <v>0</v>
      </c>
      <c r="T130" s="25">
        <f>+IF(T$3=0,0,COUNTIFS('2.Pro Plan'!$K:$K,'Color detail'!$E130,'2.Pro Plan'!$N:$N,'Color detail'!$F130,'2.Pro Plan'!$U:$U,'Color detail'!T$3))</f>
        <v>0</v>
      </c>
      <c r="U130" s="25">
        <f>+IF(U$3=0,0,COUNTIFS('2.Pro Plan'!$K:$K,'Color detail'!$E130,'2.Pro Plan'!$N:$N,'Color detail'!$F130,'2.Pro Plan'!$U:$U,'Color detail'!U$3))</f>
        <v>0</v>
      </c>
      <c r="V130" s="25">
        <f>+IF(V$3=0,0,COUNTIFS('2.Pro Plan'!$K:$K,'Color detail'!$E130,'2.Pro Plan'!$N:$N,'Color detail'!$F130,'2.Pro Plan'!$U:$U,'Color detail'!V$3))</f>
        <v>0</v>
      </c>
      <c r="W130" s="25">
        <f>+IF(W$3=0,0,COUNTIFS('2.Pro Plan'!$K:$K,'Color detail'!$E130,'2.Pro Plan'!$N:$N,'Color detail'!$F130,'2.Pro Plan'!$U:$U,'Color detail'!W$3))</f>
        <v>0</v>
      </c>
      <c r="X130" s="25">
        <f>+IF(X$3=0,0,COUNTIFS('2.Pro Plan'!$K:$K,'Color detail'!$E130,'2.Pro Plan'!$N:$N,'Color detail'!$F130,'2.Pro Plan'!$U:$U,'Color detail'!X$3))</f>
        <v>0</v>
      </c>
      <c r="Y130" s="25">
        <f>+IF(Y$3=0,0,COUNTIFS('2.Pro Plan'!$K:$K,'Color detail'!$E130,'2.Pro Plan'!$N:$N,'Color detail'!$F130,'2.Pro Plan'!$U:$U,'Color detail'!Y$3))</f>
        <v>0</v>
      </c>
      <c r="Z130" s="25">
        <f>+IF(Z$3=0,0,COUNTIFS('2.Pro Plan'!$K:$K,'Color detail'!$E130,'2.Pro Plan'!$N:$N,'Color detail'!$F130,'2.Pro Plan'!$U:$U,'Color detail'!Z$3))</f>
        <v>0</v>
      </c>
      <c r="AA130" s="25">
        <f>+IF(AA$3=0,0,COUNTIFS('2.Pro Plan'!$K:$K,'Color detail'!$E130,'2.Pro Plan'!$N:$N,'Color detail'!$F130,'2.Pro Plan'!$U:$U,'Color detail'!AA$3))</f>
        <v>0</v>
      </c>
      <c r="AB130" s="25">
        <f>+IF(AB$3=0,0,COUNTIFS('2.Pro Plan'!$K:$K,'Color detail'!$E130,'2.Pro Plan'!$N:$N,'Color detail'!$F130,'2.Pro Plan'!$U:$U,'Color detail'!AB$3))</f>
        <v>0</v>
      </c>
      <c r="AC130" s="25">
        <f>+IF(AC$3=0,0,COUNTIFS('2.Pro Plan'!$K:$K,'Color detail'!$E130,'2.Pro Plan'!$N:$N,'Color detail'!$F130,'2.Pro Plan'!$U:$U,'Color detail'!AC$3))</f>
        <v>0</v>
      </c>
      <c r="AD130" s="25">
        <f>+IF(AD$3=0,0,COUNTIFS('2.Pro Plan'!$K:$K,'Color detail'!$E130,'2.Pro Plan'!$N:$N,'Color detail'!$F130,'2.Pro Plan'!$U:$U,'Color detail'!AD$3))</f>
        <v>0</v>
      </c>
      <c r="AE130" s="25">
        <f>+IF(AE$3=0,0,COUNTIFS('2.Pro Plan'!$K:$K,'Color detail'!$E130,'2.Pro Plan'!$N:$N,'Color detail'!$F130,'2.Pro Plan'!$U:$U,'Color detail'!AE$3))</f>
        <v>0</v>
      </c>
      <c r="AF130" s="25">
        <f>+IF(AF$3=0,0,COUNTIFS('2.Pro Plan'!$K:$K,'Color detail'!$E130,'2.Pro Plan'!$N:$N,'Color detail'!$F130,'2.Pro Plan'!$U:$U,'Color detail'!AF$3))</f>
        <v>0</v>
      </c>
      <c r="AG130" s="25">
        <f>+IF(AG$3=0,0,COUNTIFS('2.Pro Plan'!$K:$K,'Color detail'!$E130,'2.Pro Plan'!$N:$N,'Color detail'!$F130,'2.Pro Plan'!$U:$U,'Color detail'!AG$3))</f>
        <v>0</v>
      </c>
      <c r="AH130" s="25">
        <f>+IF(AH$3=0,0,COUNTIFS('2.Pro Plan'!$K:$K,'Color detail'!$E130,'2.Pro Plan'!$N:$N,'Color detail'!$F130,'2.Pro Plan'!$U:$U,'Color detail'!AH$3))</f>
        <v>0</v>
      </c>
      <c r="AI130" s="25">
        <f>+IF(AI$3=0,0,COUNTIFS('2.Pro Plan'!$K:$K,'Color detail'!$E130,'2.Pro Plan'!$N:$N,'Color detail'!$F130,'2.Pro Plan'!$U:$U,'Color detail'!AI$3))</f>
        <v>0</v>
      </c>
      <c r="AJ130" s="25">
        <f>+IF(AJ$3=0,0,COUNTIFS('2.Pro Plan'!$K:$K,'Color detail'!$E130,'2.Pro Plan'!$N:$N,'Color detail'!$F130,'2.Pro Plan'!$U:$U,'Color detail'!AJ$3))</f>
        <v>0</v>
      </c>
      <c r="AK130" s="25">
        <f>+IF(AK$3=0,0,COUNTIFS('2.Pro Plan'!$K:$K,'Color detail'!$E130,'2.Pro Plan'!$N:$N,'Color detail'!$F130,'2.Pro Plan'!$U:$U,'Color detail'!AK$3))</f>
        <v>0</v>
      </c>
      <c r="AL130" s="25">
        <f>+IF(AL$3=0,0,COUNTIFS('2.Pro Plan'!$K:$K,'Color detail'!$E130,'2.Pro Plan'!$N:$N,'Color detail'!$F130,'2.Pro Plan'!$U:$U,'Color detail'!AL$3))</f>
        <v>0</v>
      </c>
      <c r="AM130" s="25">
        <f>+IF(AM$3=0,0,COUNTIFS('2.Pro Plan'!$K:$K,'Color detail'!$E130,'2.Pro Plan'!$N:$N,'Color detail'!$F130,'2.Pro Plan'!$U:$U,'Color detail'!AM$3))</f>
        <v>0</v>
      </c>
      <c r="AN130" s="25">
        <f>+IF(AN$3=0,0,COUNTIFS('2.Pro Plan'!$K:$K,'Color detail'!$E130,'2.Pro Plan'!$N:$N,'Color detail'!$F130,'2.Pro Plan'!$U:$U,'Color detail'!AN$3))</f>
        <v>0</v>
      </c>
      <c r="AO130" s="25">
        <f>+IF(AO$3=0,0,COUNTIFS('2.Pro Plan'!$K:$K,'Color detail'!$E130,'2.Pro Plan'!$N:$N,'Color detail'!$F130,'2.Pro Plan'!$U:$U,'Color detail'!AO$3))</f>
        <v>0</v>
      </c>
      <c r="AP130" s="25">
        <f>+IF(AP$3=0,0,COUNTIFS('2.Pro Plan'!$K:$K,'Color detail'!$E130,'2.Pro Plan'!$N:$N,'Color detail'!$F130,'2.Pro Plan'!$U:$U,'Color detail'!AP$3))</f>
        <v>0</v>
      </c>
      <c r="AQ130" s="25">
        <f>+IF(AQ$3=0,0,COUNTIFS('2.Pro Plan'!$K:$K,'Color detail'!$E130,'2.Pro Plan'!$N:$N,'Color detail'!$F130,'2.Pro Plan'!$U:$U,'Color detail'!AQ$3))</f>
        <v>0</v>
      </c>
      <c r="AR130" s="25">
        <f>+IF(AR$3=0,0,COUNTIFS('2.Pro Plan'!$K:$K,'Color detail'!$E130,'2.Pro Plan'!$N:$N,'Color detail'!$F130,'2.Pro Plan'!$U:$U,'Color detail'!AR$3))</f>
        <v>0</v>
      </c>
      <c r="AS130" s="25">
        <f t="shared" si="27"/>
        <v>0</v>
      </c>
    </row>
    <row r="131" spans="2:45">
      <c r="B131" s="25">
        <f t="shared" si="40"/>
        <v>125</v>
      </c>
      <c r="C131" s="25" t="str">
        <f t="shared" si="41"/>
        <v>JK4V8</v>
      </c>
      <c r="E131" s="25" t="str">
        <v>JK</v>
      </c>
      <c r="F131" s="25" t="str">
        <v>4V8</v>
      </c>
      <c r="H131" s="25">
        <f t="shared" si="39"/>
        <v>0</v>
      </c>
      <c r="I131" s="25">
        <f>+IF(C131=0,0,SUMIF('Color FC'!$F:$F,'Color detail'!$C131,'Color FC'!H:H))</f>
        <v>0</v>
      </c>
      <c r="J131" s="25">
        <f>+IF(E131=0,0,SUMIF('Color FC'!$F:$F,'Color detail'!$C131,'Color FC'!I:I))</f>
        <v>0</v>
      </c>
      <c r="K131" s="25">
        <f>+IF(F131=0,0,SUMIF('Color FC'!$F:$F,'Color detail'!$C131,'Color FC'!J:J))</f>
        <v>0</v>
      </c>
      <c r="M131" s="267"/>
      <c r="N131" s="267"/>
      <c r="O131" s="147">
        <f t="shared" si="24"/>
        <v>0</v>
      </c>
      <c r="Q131" s="25">
        <f>+IF(Q$3=0,0,COUNTIFS('2.Pro Plan'!$K:$K,'Color detail'!$E131,'2.Pro Plan'!$N:$N,'Color detail'!$F131,'2.Pro Plan'!$U:$U,'Color detail'!Q$3))</f>
        <v>0</v>
      </c>
      <c r="R131" s="25">
        <f>+IF(R$3=0,0,COUNTIFS('2.Pro Plan'!$K:$K,'Color detail'!$E131,'2.Pro Plan'!$N:$N,'Color detail'!$F131,'2.Pro Plan'!$U:$U,'Color detail'!R$3))</f>
        <v>0</v>
      </c>
      <c r="S131" s="25">
        <f>+IF(S$3=0,0,COUNTIFS('2.Pro Plan'!$K:$K,'Color detail'!$E131,'2.Pro Plan'!$N:$N,'Color detail'!$F131,'2.Pro Plan'!$U:$U,'Color detail'!S$3))</f>
        <v>0</v>
      </c>
      <c r="T131" s="25">
        <f>+IF(T$3=0,0,COUNTIFS('2.Pro Plan'!$K:$K,'Color detail'!$E131,'2.Pro Plan'!$N:$N,'Color detail'!$F131,'2.Pro Plan'!$U:$U,'Color detail'!T$3))</f>
        <v>0</v>
      </c>
      <c r="U131" s="25">
        <f>+IF(U$3=0,0,COUNTIFS('2.Pro Plan'!$K:$K,'Color detail'!$E131,'2.Pro Plan'!$N:$N,'Color detail'!$F131,'2.Pro Plan'!$U:$U,'Color detail'!U$3))</f>
        <v>0</v>
      </c>
      <c r="V131" s="25">
        <f>+IF(V$3=0,0,COUNTIFS('2.Pro Plan'!$K:$K,'Color detail'!$E131,'2.Pro Plan'!$N:$N,'Color detail'!$F131,'2.Pro Plan'!$U:$U,'Color detail'!V$3))</f>
        <v>0</v>
      </c>
      <c r="W131" s="25">
        <f>+IF(W$3=0,0,COUNTIFS('2.Pro Plan'!$K:$K,'Color detail'!$E131,'2.Pro Plan'!$N:$N,'Color detail'!$F131,'2.Pro Plan'!$U:$U,'Color detail'!W$3))</f>
        <v>0</v>
      </c>
      <c r="X131" s="25">
        <f>+IF(X$3=0,0,COUNTIFS('2.Pro Plan'!$K:$K,'Color detail'!$E131,'2.Pro Plan'!$N:$N,'Color detail'!$F131,'2.Pro Plan'!$U:$U,'Color detail'!X$3))</f>
        <v>0</v>
      </c>
      <c r="Y131" s="25">
        <f>+IF(Y$3=0,0,COUNTIFS('2.Pro Plan'!$K:$K,'Color detail'!$E131,'2.Pro Plan'!$N:$N,'Color detail'!$F131,'2.Pro Plan'!$U:$U,'Color detail'!Y$3))</f>
        <v>0</v>
      </c>
      <c r="Z131" s="25">
        <f>+IF(Z$3=0,0,COUNTIFS('2.Pro Plan'!$K:$K,'Color detail'!$E131,'2.Pro Plan'!$N:$N,'Color detail'!$F131,'2.Pro Plan'!$U:$U,'Color detail'!Z$3))</f>
        <v>0</v>
      </c>
      <c r="AA131" s="25">
        <f>+IF(AA$3=0,0,COUNTIFS('2.Pro Plan'!$K:$K,'Color detail'!$E131,'2.Pro Plan'!$N:$N,'Color detail'!$F131,'2.Pro Plan'!$U:$U,'Color detail'!AA$3))</f>
        <v>0</v>
      </c>
      <c r="AB131" s="25">
        <f>+IF(AB$3=0,0,COUNTIFS('2.Pro Plan'!$K:$K,'Color detail'!$E131,'2.Pro Plan'!$N:$N,'Color detail'!$F131,'2.Pro Plan'!$U:$U,'Color detail'!AB$3))</f>
        <v>0</v>
      </c>
      <c r="AC131" s="25">
        <f>+IF(AC$3=0,0,COUNTIFS('2.Pro Plan'!$K:$K,'Color detail'!$E131,'2.Pro Plan'!$N:$N,'Color detail'!$F131,'2.Pro Plan'!$U:$U,'Color detail'!AC$3))</f>
        <v>0</v>
      </c>
      <c r="AD131" s="25">
        <f>+IF(AD$3=0,0,COUNTIFS('2.Pro Plan'!$K:$K,'Color detail'!$E131,'2.Pro Plan'!$N:$N,'Color detail'!$F131,'2.Pro Plan'!$U:$U,'Color detail'!AD$3))</f>
        <v>0</v>
      </c>
      <c r="AE131" s="25">
        <f>+IF(AE$3=0,0,COUNTIFS('2.Pro Plan'!$K:$K,'Color detail'!$E131,'2.Pro Plan'!$N:$N,'Color detail'!$F131,'2.Pro Plan'!$U:$U,'Color detail'!AE$3))</f>
        <v>0</v>
      </c>
      <c r="AF131" s="25">
        <f>+IF(AF$3=0,0,COUNTIFS('2.Pro Plan'!$K:$K,'Color detail'!$E131,'2.Pro Plan'!$N:$N,'Color detail'!$F131,'2.Pro Plan'!$U:$U,'Color detail'!AF$3))</f>
        <v>0</v>
      </c>
      <c r="AG131" s="25">
        <f>+IF(AG$3=0,0,COUNTIFS('2.Pro Plan'!$K:$K,'Color detail'!$E131,'2.Pro Plan'!$N:$N,'Color detail'!$F131,'2.Pro Plan'!$U:$U,'Color detail'!AG$3))</f>
        <v>0</v>
      </c>
      <c r="AH131" s="25">
        <f>+IF(AH$3=0,0,COUNTIFS('2.Pro Plan'!$K:$K,'Color detail'!$E131,'2.Pro Plan'!$N:$N,'Color detail'!$F131,'2.Pro Plan'!$U:$U,'Color detail'!AH$3))</f>
        <v>0</v>
      </c>
      <c r="AI131" s="25">
        <f>+IF(AI$3=0,0,COUNTIFS('2.Pro Plan'!$K:$K,'Color detail'!$E131,'2.Pro Plan'!$N:$N,'Color detail'!$F131,'2.Pro Plan'!$U:$U,'Color detail'!AI$3))</f>
        <v>0</v>
      </c>
      <c r="AJ131" s="25">
        <f>+IF(AJ$3=0,0,COUNTIFS('2.Pro Plan'!$K:$K,'Color detail'!$E131,'2.Pro Plan'!$N:$N,'Color detail'!$F131,'2.Pro Plan'!$U:$U,'Color detail'!AJ$3))</f>
        <v>0</v>
      </c>
      <c r="AK131" s="25">
        <f>+IF(AK$3=0,0,COUNTIFS('2.Pro Plan'!$K:$K,'Color detail'!$E131,'2.Pro Plan'!$N:$N,'Color detail'!$F131,'2.Pro Plan'!$U:$U,'Color detail'!AK$3))</f>
        <v>0</v>
      </c>
      <c r="AL131" s="25">
        <f>+IF(AL$3=0,0,COUNTIFS('2.Pro Plan'!$K:$K,'Color detail'!$E131,'2.Pro Plan'!$N:$N,'Color detail'!$F131,'2.Pro Plan'!$U:$U,'Color detail'!AL$3))</f>
        <v>0</v>
      </c>
      <c r="AM131" s="25">
        <f>+IF(AM$3=0,0,COUNTIFS('2.Pro Plan'!$K:$K,'Color detail'!$E131,'2.Pro Plan'!$N:$N,'Color detail'!$F131,'2.Pro Plan'!$U:$U,'Color detail'!AM$3))</f>
        <v>0</v>
      </c>
      <c r="AN131" s="25">
        <f>+IF(AN$3=0,0,COUNTIFS('2.Pro Plan'!$K:$K,'Color detail'!$E131,'2.Pro Plan'!$N:$N,'Color detail'!$F131,'2.Pro Plan'!$U:$U,'Color detail'!AN$3))</f>
        <v>0</v>
      </c>
      <c r="AO131" s="25">
        <f>+IF(AO$3=0,0,COUNTIFS('2.Pro Plan'!$K:$K,'Color detail'!$E131,'2.Pro Plan'!$N:$N,'Color detail'!$F131,'2.Pro Plan'!$U:$U,'Color detail'!AO$3))</f>
        <v>0</v>
      </c>
      <c r="AP131" s="25">
        <f>+IF(AP$3=0,0,COUNTIFS('2.Pro Plan'!$K:$K,'Color detail'!$E131,'2.Pro Plan'!$N:$N,'Color detail'!$F131,'2.Pro Plan'!$U:$U,'Color detail'!AP$3))</f>
        <v>0</v>
      </c>
      <c r="AQ131" s="25">
        <f>+IF(AQ$3=0,0,COUNTIFS('2.Pro Plan'!$K:$K,'Color detail'!$E131,'2.Pro Plan'!$N:$N,'Color detail'!$F131,'2.Pro Plan'!$U:$U,'Color detail'!AQ$3))</f>
        <v>0</v>
      </c>
      <c r="AR131" s="25">
        <f>+IF(AR$3=0,0,COUNTIFS('2.Pro Plan'!$K:$K,'Color detail'!$E131,'2.Pro Plan'!$N:$N,'Color detail'!$F131,'2.Pro Plan'!$U:$U,'Color detail'!AR$3))</f>
        <v>0</v>
      </c>
      <c r="AS131" s="25">
        <f t="shared" si="27"/>
        <v>0</v>
      </c>
    </row>
    <row r="132" spans="2:45">
      <c r="B132" s="25">
        <f t="shared" si="40"/>
        <v>126</v>
      </c>
      <c r="C132" s="25" t="str">
        <f t="shared" si="41"/>
        <v>JK040</v>
      </c>
      <c r="E132" s="25" t="str">
        <v>JK</v>
      </c>
      <c r="F132" s="25" t="str">
        <v>040</v>
      </c>
      <c r="H132" s="25">
        <f t="shared" si="39"/>
        <v>0</v>
      </c>
      <c r="I132" s="25">
        <f>+IF(C132=0,0,SUMIF('Color FC'!$F:$F,'Color detail'!$C132,'Color FC'!H:H))</f>
        <v>0</v>
      </c>
      <c r="J132" s="25">
        <f>+IF(E132=0,0,SUMIF('Color FC'!$F:$F,'Color detail'!$C132,'Color FC'!I:I))</f>
        <v>0</v>
      </c>
      <c r="K132" s="25">
        <f>+IF(F132=0,0,SUMIF('Color FC'!$F:$F,'Color detail'!$C132,'Color FC'!J:J))</f>
        <v>0</v>
      </c>
      <c r="M132" s="267"/>
      <c r="N132" s="267"/>
      <c r="O132" s="147">
        <f t="shared" si="24"/>
        <v>0</v>
      </c>
      <c r="Q132" s="25">
        <f>+IF(Q$3=0,0,COUNTIFS('2.Pro Plan'!$K:$K,'Color detail'!$E132,'2.Pro Plan'!$N:$N,'Color detail'!$F132,'2.Pro Plan'!$U:$U,'Color detail'!Q$3))</f>
        <v>0</v>
      </c>
      <c r="R132" s="25">
        <f>+IF(R$3=0,0,COUNTIFS('2.Pro Plan'!$K:$K,'Color detail'!$E132,'2.Pro Plan'!$N:$N,'Color detail'!$F132,'2.Pro Plan'!$U:$U,'Color detail'!R$3))</f>
        <v>0</v>
      </c>
      <c r="S132" s="25">
        <f>+IF(S$3=0,0,COUNTIFS('2.Pro Plan'!$K:$K,'Color detail'!$E132,'2.Pro Plan'!$N:$N,'Color detail'!$F132,'2.Pro Plan'!$U:$U,'Color detail'!S$3))</f>
        <v>0</v>
      </c>
      <c r="T132" s="25">
        <f>+IF(T$3=0,0,COUNTIFS('2.Pro Plan'!$K:$K,'Color detail'!$E132,'2.Pro Plan'!$N:$N,'Color detail'!$F132,'2.Pro Plan'!$U:$U,'Color detail'!T$3))</f>
        <v>0</v>
      </c>
      <c r="U132" s="25">
        <f>+IF(U$3=0,0,COUNTIFS('2.Pro Plan'!$K:$K,'Color detail'!$E132,'2.Pro Plan'!$N:$N,'Color detail'!$F132,'2.Pro Plan'!$U:$U,'Color detail'!U$3))</f>
        <v>0</v>
      </c>
      <c r="V132" s="25">
        <f>+IF(V$3=0,0,COUNTIFS('2.Pro Plan'!$K:$K,'Color detail'!$E132,'2.Pro Plan'!$N:$N,'Color detail'!$F132,'2.Pro Plan'!$U:$U,'Color detail'!V$3))</f>
        <v>0</v>
      </c>
      <c r="W132" s="25">
        <f>+IF(W$3=0,0,COUNTIFS('2.Pro Plan'!$K:$K,'Color detail'!$E132,'2.Pro Plan'!$N:$N,'Color detail'!$F132,'2.Pro Plan'!$U:$U,'Color detail'!W$3))</f>
        <v>0</v>
      </c>
      <c r="X132" s="25">
        <f>+IF(X$3=0,0,COUNTIFS('2.Pro Plan'!$K:$K,'Color detail'!$E132,'2.Pro Plan'!$N:$N,'Color detail'!$F132,'2.Pro Plan'!$U:$U,'Color detail'!X$3))</f>
        <v>0</v>
      </c>
      <c r="Y132" s="25">
        <f>+IF(Y$3=0,0,COUNTIFS('2.Pro Plan'!$K:$K,'Color detail'!$E132,'2.Pro Plan'!$N:$N,'Color detail'!$F132,'2.Pro Plan'!$U:$U,'Color detail'!Y$3))</f>
        <v>0</v>
      </c>
      <c r="Z132" s="25">
        <f>+IF(Z$3=0,0,COUNTIFS('2.Pro Plan'!$K:$K,'Color detail'!$E132,'2.Pro Plan'!$N:$N,'Color detail'!$F132,'2.Pro Plan'!$U:$U,'Color detail'!Z$3))</f>
        <v>0</v>
      </c>
      <c r="AA132" s="25">
        <f>+IF(AA$3=0,0,COUNTIFS('2.Pro Plan'!$K:$K,'Color detail'!$E132,'2.Pro Plan'!$N:$N,'Color detail'!$F132,'2.Pro Plan'!$U:$U,'Color detail'!AA$3))</f>
        <v>0</v>
      </c>
      <c r="AB132" s="25">
        <f>+IF(AB$3=0,0,COUNTIFS('2.Pro Plan'!$K:$K,'Color detail'!$E132,'2.Pro Plan'!$N:$N,'Color detail'!$F132,'2.Pro Plan'!$U:$U,'Color detail'!AB$3))</f>
        <v>0</v>
      </c>
      <c r="AC132" s="25">
        <f>+IF(AC$3=0,0,COUNTIFS('2.Pro Plan'!$K:$K,'Color detail'!$E132,'2.Pro Plan'!$N:$N,'Color detail'!$F132,'2.Pro Plan'!$U:$U,'Color detail'!AC$3))</f>
        <v>0</v>
      </c>
      <c r="AD132" s="25">
        <f>+IF(AD$3=0,0,COUNTIFS('2.Pro Plan'!$K:$K,'Color detail'!$E132,'2.Pro Plan'!$N:$N,'Color detail'!$F132,'2.Pro Plan'!$U:$U,'Color detail'!AD$3))</f>
        <v>0</v>
      </c>
      <c r="AE132" s="25">
        <f>+IF(AE$3=0,0,COUNTIFS('2.Pro Plan'!$K:$K,'Color detail'!$E132,'2.Pro Plan'!$N:$N,'Color detail'!$F132,'2.Pro Plan'!$U:$U,'Color detail'!AE$3))</f>
        <v>0</v>
      </c>
      <c r="AF132" s="25">
        <f>+IF(AF$3=0,0,COUNTIFS('2.Pro Plan'!$K:$K,'Color detail'!$E132,'2.Pro Plan'!$N:$N,'Color detail'!$F132,'2.Pro Plan'!$U:$U,'Color detail'!AF$3))</f>
        <v>0</v>
      </c>
      <c r="AG132" s="25">
        <f>+IF(AG$3=0,0,COUNTIFS('2.Pro Plan'!$K:$K,'Color detail'!$E132,'2.Pro Plan'!$N:$N,'Color detail'!$F132,'2.Pro Plan'!$U:$U,'Color detail'!AG$3))</f>
        <v>0</v>
      </c>
      <c r="AH132" s="25">
        <f>+IF(AH$3=0,0,COUNTIFS('2.Pro Plan'!$K:$K,'Color detail'!$E132,'2.Pro Plan'!$N:$N,'Color detail'!$F132,'2.Pro Plan'!$U:$U,'Color detail'!AH$3))</f>
        <v>0</v>
      </c>
      <c r="AI132" s="25">
        <f>+IF(AI$3=0,0,COUNTIFS('2.Pro Plan'!$K:$K,'Color detail'!$E132,'2.Pro Plan'!$N:$N,'Color detail'!$F132,'2.Pro Plan'!$U:$U,'Color detail'!AI$3))</f>
        <v>0</v>
      </c>
      <c r="AJ132" s="25">
        <f>+IF(AJ$3=0,0,COUNTIFS('2.Pro Plan'!$K:$K,'Color detail'!$E132,'2.Pro Plan'!$N:$N,'Color detail'!$F132,'2.Pro Plan'!$U:$U,'Color detail'!AJ$3))</f>
        <v>0</v>
      </c>
      <c r="AK132" s="25">
        <f>+IF(AK$3=0,0,COUNTIFS('2.Pro Plan'!$K:$K,'Color detail'!$E132,'2.Pro Plan'!$N:$N,'Color detail'!$F132,'2.Pro Plan'!$U:$U,'Color detail'!AK$3))</f>
        <v>0</v>
      </c>
      <c r="AL132" s="25">
        <f>+IF(AL$3=0,0,COUNTIFS('2.Pro Plan'!$K:$K,'Color detail'!$E132,'2.Pro Plan'!$N:$N,'Color detail'!$F132,'2.Pro Plan'!$U:$U,'Color detail'!AL$3))</f>
        <v>0</v>
      </c>
      <c r="AM132" s="25">
        <f>+IF(AM$3=0,0,COUNTIFS('2.Pro Plan'!$K:$K,'Color detail'!$E132,'2.Pro Plan'!$N:$N,'Color detail'!$F132,'2.Pro Plan'!$U:$U,'Color detail'!AM$3))</f>
        <v>0</v>
      </c>
      <c r="AN132" s="25">
        <f>+IF(AN$3=0,0,COUNTIFS('2.Pro Plan'!$K:$K,'Color detail'!$E132,'2.Pro Plan'!$N:$N,'Color detail'!$F132,'2.Pro Plan'!$U:$U,'Color detail'!AN$3))</f>
        <v>0</v>
      </c>
      <c r="AO132" s="25">
        <f>+IF(AO$3=0,0,COUNTIFS('2.Pro Plan'!$K:$K,'Color detail'!$E132,'2.Pro Plan'!$N:$N,'Color detail'!$F132,'2.Pro Plan'!$U:$U,'Color detail'!AO$3))</f>
        <v>0</v>
      </c>
      <c r="AP132" s="25">
        <f>+IF(AP$3=0,0,COUNTIFS('2.Pro Plan'!$K:$K,'Color detail'!$E132,'2.Pro Plan'!$N:$N,'Color detail'!$F132,'2.Pro Plan'!$U:$U,'Color detail'!AP$3))</f>
        <v>0</v>
      </c>
      <c r="AQ132" s="25">
        <f>+IF(AQ$3=0,0,COUNTIFS('2.Pro Plan'!$K:$K,'Color detail'!$E132,'2.Pro Plan'!$N:$N,'Color detail'!$F132,'2.Pro Plan'!$U:$U,'Color detail'!AQ$3))</f>
        <v>0</v>
      </c>
      <c r="AR132" s="25">
        <f>+IF(AR$3=0,0,COUNTIFS('2.Pro Plan'!$K:$K,'Color detail'!$E132,'2.Pro Plan'!$N:$N,'Color detail'!$F132,'2.Pro Plan'!$U:$U,'Color detail'!AR$3))</f>
        <v>0</v>
      </c>
      <c r="AS132" s="25">
        <f t="shared" si="27"/>
        <v>0</v>
      </c>
    </row>
    <row r="133" spans="2:45">
      <c r="B133" s="25">
        <f t="shared" si="40"/>
        <v>127</v>
      </c>
      <c r="C133" s="25" t="str">
        <f t="shared" si="41"/>
        <v>JK089</v>
      </c>
      <c r="E133" s="25" t="str">
        <v>JK</v>
      </c>
      <c r="F133" s="25" t="str">
        <v>089</v>
      </c>
      <c r="H133" s="25">
        <f t="shared" si="39"/>
        <v>0</v>
      </c>
      <c r="I133" s="25">
        <f>+IF(C133=0,0,SUMIF('Color FC'!$F:$F,'Color detail'!$C133,'Color FC'!H:H))</f>
        <v>0</v>
      </c>
      <c r="J133" s="25">
        <f>+IF(E133=0,0,SUMIF('Color FC'!$F:$F,'Color detail'!$C133,'Color FC'!I:I))</f>
        <v>0</v>
      </c>
      <c r="K133" s="25">
        <f>+IF(F133=0,0,SUMIF('Color FC'!$F:$F,'Color detail'!$C133,'Color FC'!J:J))</f>
        <v>0</v>
      </c>
      <c r="M133" s="267"/>
      <c r="N133" s="267"/>
      <c r="O133" s="147">
        <f t="shared" si="24"/>
        <v>0</v>
      </c>
      <c r="Q133" s="25">
        <f>+IF(Q$3=0,0,COUNTIFS('2.Pro Plan'!$K:$K,'Color detail'!$E133,'2.Pro Plan'!$N:$N,'Color detail'!$F133,'2.Pro Plan'!$U:$U,'Color detail'!Q$3))</f>
        <v>0</v>
      </c>
      <c r="R133" s="25">
        <f>+IF(R$3=0,0,COUNTIFS('2.Pro Plan'!$K:$K,'Color detail'!$E133,'2.Pro Plan'!$N:$N,'Color detail'!$F133,'2.Pro Plan'!$U:$U,'Color detail'!R$3))</f>
        <v>0</v>
      </c>
      <c r="S133" s="25">
        <f>+IF(S$3=0,0,COUNTIFS('2.Pro Plan'!$K:$K,'Color detail'!$E133,'2.Pro Plan'!$N:$N,'Color detail'!$F133,'2.Pro Plan'!$U:$U,'Color detail'!S$3))</f>
        <v>0</v>
      </c>
      <c r="T133" s="25">
        <f>+IF(T$3=0,0,COUNTIFS('2.Pro Plan'!$K:$K,'Color detail'!$E133,'2.Pro Plan'!$N:$N,'Color detail'!$F133,'2.Pro Plan'!$U:$U,'Color detail'!T$3))</f>
        <v>0</v>
      </c>
      <c r="U133" s="25">
        <f>+IF(U$3=0,0,COUNTIFS('2.Pro Plan'!$K:$K,'Color detail'!$E133,'2.Pro Plan'!$N:$N,'Color detail'!$F133,'2.Pro Plan'!$U:$U,'Color detail'!U$3))</f>
        <v>0</v>
      </c>
      <c r="V133" s="25">
        <f>+IF(V$3=0,0,COUNTIFS('2.Pro Plan'!$K:$K,'Color detail'!$E133,'2.Pro Plan'!$N:$N,'Color detail'!$F133,'2.Pro Plan'!$U:$U,'Color detail'!V$3))</f>
        <v>0</v>
      </c>
      <c r="W133" s="25">
        <f>+IF(W$3=0,0,COUNTIFS('2.Pro Plan'!$K:$K,'Color detail'!$E133,'2.Pro Plan'!$N:$N,'Color detail'!$F133,'2.Pro Plan'!$U:$U,'Color detail'!W$3))</f>
        <v>0</v>
      </c>
      <c r="X133" s="25">
        <f>+IF(X$3=0,0,COUNTIFS('2.Pro Plan'!$K:$K,'Color detail'!$E133,'2.Pro Plan'!$N:$N,'Color detail'!$F133,'2.Pro Plan'!$U:$U,'Color detail'!X$3))</f>
        <v>0</v>
      </c>
      <c r="Y133" s="25">
        <f>+IF(Y$3=0,0,COUNTIFS('2.Pro Plan'!$K:$K,'Color detail'!$E133,'2.Pro Plan'!$N:$N,'Color detail'!$F133,'2.Pro Plan'!$U:$U,'Color detail'!Y$3))</f>
        <v>0</v>
      </c>
      <c r="Z133" s="25">
        <f>+IF(Z$3=0,0,COUNTIFS('2.Pro Plan'!$K:$K,'Color detail'!$E133,'2.Pro Plan'!$N:$N,'Color detail'!$F133,'2.Pro Plan'!$U:$U,'Color detail'!Z$3))</f>
        <v>0</v>
      </c>
      <c r="AA133" s="25">
        <f>+IF(AA$3=0,0,COUNTIFS('2.Pro Plan'!$K:$K,'Color detail'!$E133,'2.Pro Plan'!$N:$N,'Color detail'!$F133,'2.Pro Plan'!$U:$U,'Color detail'!AA$3))</f>
        <v>0</v>
      </c>
      <c r="AB133" s="25">
        <f>+IF(AB$3=0,0,COUNTIFS('2.Pro Plan'!$K:$K,'Color detail'!$E133,'2.Pro Plan'!$N:$N,'Color detail'!$F133,'2.Pro Plan'!$U:$U,'Color detail'!AB$3))</f>
        <v>0</v>
      </c>
      <c r="AC133" s="25">
        <f>+IF(AC$3=0,0,COUNTIFS('2.Pro Plan'!$K:$K,'Color detail'!$E133,'2.Pro Plan'!$N:$N,'Color detail'!$F133,'2.Pro Plan'!$U:$U,'Color detail'!AC$3))</f>
        <v>0</v>
      </c>
      <c r="AD133" s="25">
        <f>+IF(AD$3=0,0,COUNTIFS('2.Pro Plan'!$K:$K,'Color detail'!$E133,'2.Pro Plan'!$N:$N,'Color detail'!$F133,'2.Pro Plan'!$U:$U,'Color detail'!AD$3))</f>
        <v>0</v>
      </c>
      <c r="AE133" s="25">
        <f>+IF(AE$3=0,0,COUNTIFS('2.Pro Plan'!$K:$K,'Color detail'!$E133,'2.Pro Plan'!$N:$N,'Color detail'!$F133,'2.Pro Plan'!$U:$U,'Color detail'!AE$3))</f>
        <v>0</v>
      </c>
      <c r="AF133" s="25">
        <f>+IF(AF$3=0,0,COUNTIFS('2.Pro Plan'!$K:$K,'Color detail'!$E133,'2.Pro Plan'!$N:$N,'Color detail'!$F133,'2.Pro Plan'!$U:$U,'Color detail'!AF$3))</f>
        <v>0</v>
      </c>
      <c r="AG133" s="25">
        <f>+IF(AG$3=0,0,COUNTIFS('2.Pro Plan'!$K:$K,'Color detail'!$E133,'2.Pro Plan'!$N:$N,'Color detail'!$F133,'2.Pro Plan'!$U:$U,'Color detail'!AG$3))</f>
        <v>0</v>
      </c>
      <c r="AH133" s="25">
        <f>+IF(AH$3=0,0,COUNTIFS('2.Pro Plan'!$K:$K,'Color detail'!$E133,'2.Pro Plan'!$N:$N,'Color detail'!$F133,'2.Pro Plan'!$U:$U,'Color detail'!AH$3))</f>
        <v>0</v>
      </c>
      <c r="AI133" s="25">
        <f>+IF(AI$3=0,0,COUNTIFS('2.Pro Plan'!$K:$K,'Color detail'!$E133,'2.Pro Plan'!$N:$N,'Color detail'!$F133,'2.Pro Plan'!$U:$U,'Color detail'!AI$3))</f>
        <v>0</v>
      </c>
      <c r="AJ133" s="25">
        <f>+IF(AJ$3=0,0,COUNTIFS('2.Pro Plan'!$K:$K,'Color detail'!$E133,'2.Pro Plan'!$N:$N,'Color detail'!$F133,'2.Pro Plan'!$U:$U,'Color detail'!AJ$3))</f>
        <v>0</v>
      </c>
      <c r="AK133" s="25">
        <f>+IF(AK$3=0,0,COUNTIFS('2.Pro Plan'!$K:$K,'Color detail'!$E133,'2.Pro Plan'!$N:$N,'Color detail'!$F133,'2.Pro Plan'!$U:$U,'Color detail'!AK$3))</f>
        <v>0</v>
      </c>
      <c r="AL133" s="25">
        <f>+IF(AL$3=0,0,COUNTIFS('2.Pro Plan'!$K:$K,'Color detail'!$E133,'2.Pro Plan'!$N:$N,'Color detail'!$F133,'2.Pro Plan'!$U:$U,'Color detail'!AL$3))</f>
        <v>0</v>
      </c>
      <c r="AM133" s="25">
        <f>+IF(AM$3=0,0,COUNTIFS('2.Pro Plan'!$K:$K,'Color detail'!$E133,'2.Pro Plan'!$N:$N,'Color detail'!$F133,'2.Pro Plan'!$U:$U,'Color detail'!AM$3))</f>
        <v>0</v>
      </c>
      <c r="AN133" s="25">
        <f>+IF(AN$3=0,0,COUNTIFS('2.Pro Plan'!$K:$K,'Color detail'!$E133,'2.Pro Plan'!$N:$N,'Color detail'!$F133,'2.Pro Plan'!$U:$U,'Color detail'!AN$3))</f>
        <v>0</v>
      </c>
      <c r="AO133" s="25">
        <f>+IF(AO$3=0,0,COUNTIFS('2.Pro Plan'!$K:$K,'Color detail'!$E133,'2.Pro Plan'!$N:$N,'Color detail'!$F133,'2.Pro Plan'!$U:$U,'Color detail'!AO$3))</f>
        <v>0</v>
      </c>
      <c r="AP133" s="25">
        <f>+IF(AP$3=0,0,COUNTIFS('2.Pro Plan'!$K:$K,'Color detail'!$E133,'2.Pro Plan'!$N:$N,'Color detail'!$F133,'2.Pro Plan'!$U:$U,'Color detail'!AP$3))</f>
        <v>0</v>
      </c>
      <c r="AQ133" s="25">
        <f>+IF(AQ$3=0,0,COUNTIFS('2.Pro Plan'!$K:$K,'Color detail'!$E133,'2.Pro Plan'!$N:$N,'Color detail'!$F133,'2.Pro Plan'!$U:$U,'Color detail'!AQ$3))</f>
        <v>0</v>
      </c>
      <c r="AR133" s="25">
        <f>+IF(AR$3=0,0,COUNTIFS('2.Pro Plan'!$K:$K,'Color detail'!$E133,'2.Pro Plan'!$N:$N,'Color detail'!$F133,'2.Pro Plan'!$U:$U,'Color detail'!AR$3))</f>
        <v>0</v>
      </c>
      <c r="AS133" s="25">
        <f t="shared" si="27"/>
        <v>0</v>
      </c>
    </row>
    <row r="134" spans="2:45">
      <c r="B134" s="25">
        <f t="shared" si="40"/>
        <v>128</v>
      </c>
      <c r="C134" s="25" t="str">
        <f t="shared" si="41"/>
        <v>JK576</v>
      </c>
      <c r="E134" s="25" t="str">
        <v>JK</v>
      </c>
      <c r="F134" s="25">
        <v>576</v>
      </c>
      <c r="H134" s="25">
        <f t="shared" si="39"/>
        <v>0</v>
      </c>
      <c r="I134" s="25">
        <f>+IF(C134=0,0,SUMIF('Color FC'!$F:$F,'Color detail'!$C134,'Color FC'!H:H))</f>
        <v>0</v>
      </c>
      <c r="J134" s="25">
        <f>+IF(E134=0,0,SUMIF('Color FC'!$F:$F,'Color detail'!$C134,'Color FC'!I:I))</f>
        <v>0</v>
      </c>
      <c r="K134" s="25">
        <f>+IF(F134=0,0,SUMIF('Color FC'!$F:$F,'Color detail'!$C134,'Color FC'!J:J))</f>
        <v>0</v>
      </c>
      <c r="M134" s="267"/>
      <c r="N134" s="267"/>
      <c r="O134" s="147">
        <f t="shared" si="24"/>
        <v>0</v>
      </c>
      <c r="Q134" s="25">
        <f>+IF(Q$3=0,0,COUNTIFS('2.Pro Plan'!$K:$K,'Color detail'!$E134,'2.Pro Plan'!$N:$N,'Color detail'!$F134,'2.Pro Plan'!$U:$U,'Color detail'!Q$3))</f>
        <v>0</v>
      </c>
      <c r="R134" s="25">
        <f>+IF(R$3=0,0,COUNTIFS('2.Pro Plan'!$K:$K,'Color detail'!$E134,'2.Pro Plan'!$N:$N,'Color detail'!$F134,'2.Pro Plan'!$U:$U,'Color detail'!R$3))</f>
        <v>0</v>
      </c>
      <c r="S134" s="25">
        <f>+IF(S$3=0,0,COUNTIFS('2.Pro Plan'!$K:$K,'Color detail'!$E134,'2.Pro Plan'!$N:$N,'Color detail'!$F134,'2.Pro Plan'!$U:$U,'Color detail'!S$3))</f>
        <v>0</v>
      </c>
      <c r="T134" s="25">
        <f>+IF(T$3=0,0,COUNTIFS('2.Pro Plan'!$K:$K,'Color detail'!$E134,'2.Pro Plan'!$N:$N,'Color detail'!$F134,'2.Pro Plan'!$U:$U,'Color detail'!T$3))</f>
        <v>0</v>
      </c>
      <c r="U134" s="25">
        <f>+IF(U$3=0,0,COUNTIFS('2.Pro Plan'!$K:$K,'Color detail'!$E134,'2.Pro Plan'!$N:$N,'Color detail'!$F134,'2.Pro Plan'!$U:$U,'Color detail'!U$3))</f>
        <v>0</v>
      </c>
      <c r="V134" s="25">
        <f>+IF(V$3=0,0,COUNTIFS('2.Pro Plan'!$K:$K,'Color detail'!$E134,'2.Pro Plan'!$N:$N,'Color detail'!$F134,'2.Pro Plan'!$U:$U,'Color detail'!V$3))</f>
        <v>0</v>
      </c>
      <c r="W134" s="25">
        <f>+IF(W$3=0,0,COUNTIFS('2.Pro Plan'!$K:$K,'Color detail'!$E134,'2.Pro Plan'!$N:$N,'Color detail'!$F134,'2.Pro Plan'!$U:$U,'Color detail'!W$3))</f>
        <v>0</v>
      </c>
      <c r="X134" s="25">
        <f>+IF(X$3=0,0,COUNTIFS('2.Pro Plan'!$K:$K,'Color detail'!$E134,'2.Pro Plan'!$N:$N,'Color detail'!$F134,'2.Pro Plan'!$U:$U,'Color detail'!X$3))</f>
        <v>0</v>
      </c>
      <c r="Y134" s="25">
        <f>+IF(Y$3=0,0,COUNTIFS('2.Pro Plan'!$K:$K,'Color detail'!$E134,'2.Pro Plan'!$N:$N,'Color detail'!$F134,'2.Pro Plan'!$U:$U,'Color detail'!Y$3))</f>
        <v>0</v>
      </c>
      <c r="Z134" s="25">
        <f>+IF(Z$3=0,0,COUNTIFS('2.Pro Plan'!$K:$K,'Color detail'!$E134,'2.Pro Plan'!$N:$N,'Color detail'!$F134,'2.Pro Plan'!$U:$U,'Color detail'!Z$3))</f>
        <v>0</v>
      </c>
      <c r="AA134" s="25">
        <f>+IF(AA$3=0,0,COUNTIFS('2.Pro Plan'!$K:$K,'Color detail'!$E134,'2.Pro Plan'!$N:$N,'Color detail'!$F134,'2.Pro Plan'!$U:$U,'Color detail'!AA$3))</f>
        <v>0</v>
      </c>
      <c r="AB134" s="25">
        <f>+IF(AB$3=0,0,COUNTIFS('2.Pro Plan'!$K:$K,'Color detail'!$E134,'2.Pro Plan'!$N:$N,'Color detail'!$F134,'2.Pro Plan'!$U:$U,'Color detail'!AB$3))</f>
        <v>0</v>
      </c>
      <c r="AC134" s="25">
        <f>+IF(AC$3=0,0,COUNTIFS('2.Pro Plan'!$K:$K,'Color detail'!$E134,'2.Pro Plan'!$N:$N,'Color detail'!$F134,'2.Pro Plan'!$U:$U,'Color detail'!AC$3))</f>
        <v>0</v>
      </c>
      <c r="AD134" s="25">
        <f>+IF(AD$3=0,0,COUNTIFS('2.Pro Plan'!$K:$K,'Color detail'!$E134,'2.Pro Plan'!$N:$N,'Color detail'!$F134,'2.Pro Plan'!$U:$U,'Color detail'!AD$3))</f>
        <v>0</v>
      </c>
      <c r="AE134" s="25">
        <f>+IF(AE$3=0,0,COUNTIFS('2.Pro Plan'!$K:$K,'Color detail'!$E134,'2.Pro Plan'!$N:$N,'Color detail'!$F134,'2.Pro Plan'!$U:$U,'Color detail'!AE$3))</f>
        <v>0</v>
      </c>
      <c r="AF134" s="25">
        <f>+IF(AF$3=0,0,COUNTIFS('2.Pro Plan'!$K:$K,'Color detail'!$E134,'2.Pro Plan'!$N:$N,'Color detail'!$F134,'2.Pro Plan'!$U:$U,'Color detail'!AF$3))</f>
        <v>0</v>
      </c>
      <c r="AG134" s="25">
        <f>+IF(AG$3=0,0,COUNTIFS('2.Pro Plan'!$K:$K,'Color detail'!$E134,'2.Pro Plan'!$N:$N,'Color detail'!$F134,'2.Pro Plan'!$U:$U,'Color detail'!AG$3))</f>
        <v>0</v>
      </c>
      <c r="AH134" s="25">
        <f>+IF(AH$3=0,0,COUNTIFS('2.Pro Plan'!$K:$K,'Color detail'!$E134,'2.Pro Plan'!$N:$N,'Color detail'!$F134,'2.Pro Plan'!$U:$U,'Color detail'!AH$3))</f>
        <v>0</v>
      </c>
      <c r="AI134" s="25">
        <f>+IF(AI$3=0,0,COUNTIFS('2.Pro Plan'!$K:$K,'Color detail'!$E134,'2.Pro Plan'!$N:$N,'Color detail'!$F134,'2.Pro Plan'!$U:$U,'Color detail'!AI$3))</f>
        <v>0</v>
      </c>
      <c r="AJ134" s="25">
        <f>+IF(AJ$3=0,0,COUNTIFS('2.Pro Plan'!$K:$K,'Color detail'!$E134,'2.Pro Plan'!$N:$N,'Color detail'!$F134,'2.Pro Plan'!$U:$U,'Color detail'!AJ$3))</f>
        <v>0</v>
      </c>
      <c r="AK134" s="25">
        <f>+IF(AK$3=0,0,COUNTIFS('2.Pro Plan'!$K:$K,'Color detail'!$E134,'2.Pro Plan'!$N:$N,'Color detail'!$F134,'2.Pro Plan'!$U:$U,'Color detail'!AK$3))</f>
        <v>0</v>
      </c>
      <c r="AL134" s="25">
        <f>+IF(AL$3=0,0,COUNTIFS('2.Pro Plan'!$K:$K,'Color detail'!$E134,'2.Pro Plan'!$N:$N,'Color detail'!$F134,'2.Pro Plan'!$U:$U,'Color detail'!AL$3))</f>
        <v>0</v>
      </c>
      <c r="AM134" s="25">
        <f>+IF(AM$3=0,0,COUNTIFS('2.Pro Plan'!$K:$K,'Color detail'!$E134,'2.Pro Plan'!$N:$N,'Color detail'!$F134,'2.Pro Plan'!$U:$U,'Color detail'!AM$3))</f>
        <v>0</v>
      </c>
      <c r="AN134" s="25">
        <f>+IF(AN$3=0,0,COUNTIFS('2.Pro Plan'!$K:$K,'Color detail'!$E134,'2.Pro Plan'!$N:$N,'Color detail'!$F134,'2.Pro Plan'!$U:$U,'Color detail'!AN$3))</f>
        <v>0</v>
      </c>
      <c r="AO134" s="25">
        <f>+IF(AO$3=0,0,COUNTIFS('2.Pro Plan'!$K:$K,'Color detail'!$E134,'2.Pro Plan'!$N:$N,'Color detail'!$F134,'2.Pro Plan'!$U:$U,'Color detail'!AO$3))</f>
        <v>0</v>
      </c>
      <c r="AP134" s="25">
        <f>+IF(AP$3=0,0,COUNTIFS('2.Pro Plan'!$K:$K,'Color detail'!$E134,'2.Pro Plan'!$N:$N,'Color detail'!$F134,'2.Pro Plan'!$U:$U,'Color detail'!AP$3))</f>
        <v>0</v>
      </c>
      <c r="AQ134" s="25">
        <f>+IF(AQ$3=0,0,COUNTIFS('2.Pro Plan'!$K:$K,'Color detail'!$E134,'2.Pro Plan'!$N:$N,'Color detail'!$F134,'2.Pro Plan'!$U:$U,'Color detail'!AQ$3))</f>
        <v>0</v>
      </c>
      <c r="AR134" s="25">
        <f>+IF(AR$3=0,0,COUNTIFS('2.Pro Plan'!$K:$K,'Color detail'!$E134,'2.Pro Plan'!$N:$N,'Color detail'!$F134,'2.Pro Plan'!$U:$U,'Color detail'!AR$3))</f>
        <v>0</v>
      </c>
      <c r="AS134" s="25">
        <f t="shared" si="27"/>
        <v>0</v>
      </c>
    </row>
    <row r="135" spans="2:45">
      <c r="B135" s="25">
        <f t="shared" si="40"/>
        <v>129</v>
      </c>
      <c r="C135" s="25" t="str">
        <f t="shared" si="41"/>
        <v>AA3R3</v>
      </c>
      <c r="E135" s="25" t="str">
        <v>AA</v>
      </c>
      <c r="F135" s="25" t="str">
        <v>3R3</v>
      </c>
      <c r="H135" s="25">
        <f t="shared" si="39"/>
        <v>1</v>
      </c>
      <c r="I135" s="25">
        <f>+IF(C135=0,0,SUMIF('Color FC'!$F:$F,'Color detail'!$C135,'Color FC'!H:H))</f>
        <v>1</v>
      </c>
      <c r="J135" s="25">
        <f>+IF(E135=0,0,SUMIF('Color FC'!$F:$F,'Color detail'!$C135,'Color FC'!I:I))</f>
        <v>0</v>
      </c>
      <c r="K135" s="25">
        <f>+IF(F135=0,0,SUMIF('Color FC'!$F:$F,'Color detail'!$C135,'Color FC'!J:J))</f>
        <v>0</v>
      </c>
      <c r="M135" s="267"/>
      <c r="N135" s="267"/>
      <c r="O135" s="147">
        <f t="shared" si="24"/>
        <v>0</v>
      </c>
      <c r="Q135" s="25">
        <f>+IF(Q$3=0,0,COUNTIFS('2.Pro Plan'!$K:$K,'Color detail'!$E135,'2.Pro Plan'!$N:$N,'Color detail'!$F135,'2.Pro Plan'!$U:$U,'Color detail'!Q$3))</f>
        <v>0</v>
      </c>
      <c r="R135" s="25">
        <f>+IF(R$3=0,0,COUNTIFS('2.Pro Plan'!$K:$K,'Color detail'!$E135,'2.Pro Plan'!$N:$N,'Color detail'!$F135,'2.Pro Plan'!$U:$U,'Color detail'!R$3))</f>
        <v>0</v>
      </c>
      <c r="S135" s="25">
        <f>+IF(S$3=0,0,COUNTIFS('2.Pro Plan'!$K:$K,'Color detail'!$E135,'2.Pro Plan'!$N:$N,'Color detail'!$F135,'2.Pro Plan'!$U:$U,'Color detail'!S$3))</f>
        <v>0</v>
      </c>
      <c r="T135" s="25">
        <f>+IF(T$3=0,0,COUNTIFS('2.Pro Plan'!$K:$K,'Color detail'!$E135,'2.Pro Plan'!$N:$N,'Color detail'!$F135,'2.Pro Plan'!$U:$U,'Color detail'!T$3))</f>
        <v>0</v>
      </c>
      <c r="U135" s="25">
        <f>+IF(U$3=0,0,COUNTIFS('2.Pro Plan'!$K:$K,'Color detail'!$E135,'2.Pro Plan'!$N:$N,'Color detail'!$F135,'2.Pro Plan'!$U:$U,'Color detail'!U$3))</f>
        <v>0</v>
      </c>
      <c r="V135" s="25">
        <f>+IF(V$3=0,0,COUNTIFS('2.Pro Plan'!$K:$K,'Color detail'!$E135,'2.Pro Plan'!$N:$N,'Color detail'!$F135,'2.Pro Plan'!$U:$U,'Color detail'!V$3))</f>
        <v>0</v>
      </c>
      <c r="W135" s="25">
        <f>+IF(W$3=0,0,COUNTIFS('2.Pro Plan'!$K:$K,'Color detail'!$E135,'2.Pro Plan'!$N:$N,'Color detail'!$F135,'2.Pro Plan'!$U:$U,'Color detail'!W$3))</f>
        <v>0</v>
      </c>
      <c r="X135" s="25">
        <f>+IF(X$3=0,0,COUNTIFS('2.Pro Plan'!$K:$K,'Color detail'!$E135,'2.Pro Plan'!$N:$N,'Color detail'!$F135,'2.Pro Plan'!$U:$U,'Color detail'!X$3))</f>
        <v>0</v>
      </c>
      <c r="Y135" s="25">
        <f>+IF(Y$3=0,0,COUNTIFS('2.Pro Plan'!$K:$K,'Color detail'!$E135,'2.Pro Plan'!$N:$N,'Color detail'!$F135,'2.Pro Plan'!$U:$U,'Color detail'!Y$3))</f>
        <v>0</v>
      </c>
      <c r="Z135" s="25">
        <f>+IF(Z$3=0,0,COUNTIFS('2.Pro Plan'!$K:$K,'Color detail'!$E135,'2.Pro Plan'!$N:$N,'Color detail'!$F135,'2.Pro Plan'!$U:$U,'Color detail'!Z$3))</f>
        <v>0</v>
      </c>
      <c r="AA135" s="25">
        <f>+IF(AA$3=0,0,COUNTIFS('2.Pro Plan'!$K:$K,'Color detail'!$E135,'2.Pro Plan'!$N:$N,'Color detail'!$F135,'2.Pro Plan'!$U:$U,'Color detail'!AA$3))</f>
        <v>0</v>
      </c>
      <c r="AB135" s="25">
        <f>+IF(AB$3=0,0,COUNTIFS('2.Pro Plan'!$K:$K,'Color detail'!$E135,'2.Pro Plan'!$N:$N,'Color detail'!$F135,'2.Pro Plan'!$U:$U,'Color detail'!AB$3))</f>
        <v>0</v>
      </c>
      <c r="AC135" s="25">
        <f>+IF(AC$3=0,0,COUNTIFS('2.Pro Plan'!$K:$K,'Color detail'!$E135,'2.Pro Plan'!$N:$N,'Color detail'!$F135,'2.Pro Plan'!$U:$U,'Color detail'!AC$3))</f>
        <v>0</v>
      </c>
      <c r="AD135" s="25">
        <f>+IF(AD$3=0,0,COUNTIFS('2.Pro Plan'!$K:$K,'Color detail'!$E135,'2.Pro Plan'!$N:$N,'Color detail'!$F135,'2.Pro Plan'!$U:$U,'Color detail'!AD$3))</f>
        <v>0</v>
      </c>
      <c r="AE135" s="25">
        <f>+IF(AE$3=0,0,COUNTIFS('2.Pro Plan'!$K:$K,'Color detail'!$E135,'2.Pro Plan'!$N:$N,'Color detail'!$F135,'2.Pro Plan'!$U:$U,'Color detail'!AE$3))</f>
        <v>0</v>
      </c>
      <c r="AF135" s="25">
        <f>+IF(AF$3=0,0,COUNTIFS('2.Pro Plan'!$K:$K,'Color detail'!$E135,'2.Pro Plan'!$N:$N,'Color detail'!$F135,'2.Pro Plan'!$U:$U,'Color detail'!AF$3))</f>
        <v>0</v>
      </c>
      <c r="AG135" s="25">
        <f>+IF(AG$3=0,0,COUNTIFS('2.Pro Plan'!$K:$K,'Color detail'!$E135,'2.Pro Plan'!$N:$N,'Color detail'!$F135,'2.Pro Plan'!$U:$U,'Color detail'!AG$3))</f>
        <v>0</v>
      </c>
      <c r="AH135" s="25">
        <f>+IF(AH$3=0,0,COUNTIFS('2.Pro Plan'!$K:$K,'Color detail'!$E135,'2.Pro Plan'!$N:$N,'Color detail'!$F135,'2.Pro Plan'!$U:$U,'Color detail'!AH$3))</f>
        <v>0</v>
      </c>
      <c r="AI135" s="25">
        <f>+IF(AI$3=0,0,COUNTIFS('2.Pro Plan'!$K:$K,'Color detail'!$E135,'2.Pro Plan'!$N:$N,'Color detail'!$F135,'2.Pro Plan'!$U:$U,'Color detail'!AI$3))</f>
        <v>0</v>
      </c>
      <c r="AJ135" s="25">
        <f>+IF(AJ$3=0,0,COUNTIFS('2.Pro Plan'!$K:$K,'Color detail'!$E135,'2.Pro Plan'!$N:$N,'Color detail'!$F135,'2.Pro Plan'!$U:$U,'Color detail'!AJ$3))</f>
        <v>1</v>
      </c>
      <c r="AK135" s="25">
        <f>+IF(AK$3=0,0,COUNTIFS('2.Pro Plan'!$K:$K,'Color detail'!$E135,'2.Pro Plan'!$N:$N,'Color detail'!$F135,'2.Pro Plan'!$U:$U,'Color detail'!AK$3))</f>
        <v>0</v>
      </c>
      <c r="AL135" s="25">
        <f>+IF(AL$3=0,0,COUNTIFS('2.Pro Plan'!$K:$K,'Color detail'!$E135,'2.Pro Plan'!$N:$N,'Color detail'!$F135,'2.Pro Plan'!$U:$U,'Color detail'!AL$3))</f>
        <v>0</v>
      </c>
      <c r="AM135" s="25">
        <f>+IF(AM$3=0,0,COUNTIFS('2.Pro Plan'!$K:$K,'Color detail'!$E135,'2.Pro Plan'!$N:$N,'Color detail'!$F135,'2.Pro Plan'!$U:$U,'Color detail'!AM$3))</f>
        <v>0</v>
      </c>
      <c r="AN135" s="25">
        <f>+IF(AN$3=0,0,COUNTIFS('2.Pro Plan'!$K:$K,'Color detail'!$E135,'2.Pro Plan'!$N:$N,'Color detail'!$F135,'2.Pro Plan'!$U:$U,'Color detail'!AN$3))</f>
        <v>0</v>
      </c>
      <c r="AO135" s="25">
        <f>+IF(AO$3=0,0,COUNTIFS('2.Pro Plan'!$K:$K,'Color detail'!$E135,'2.Pro Plan'!$N:$N,'Color detail'!$F135,'2.Pro Plan'!$U:$U,'Color detail'!AO$3))</f>
        <v>0</v>
      </c>
      <c r="AP135" s="25">
        <f>+IF(AP$3=0,0,COUNTIFS('2.Pro Plan'!$K:$K,'Color detail'!$E135,'2.Pro Plan'!$N:$N,'Color detail'!$F135,'2.Pro Plan'!$U:$U,'Color detail'!AP$3))</f>
        <v>0</v>
      </c>
      <c r="AQ135" s="25">
        <f>+IF(AQ$3=0,0,COUNTIFS('2.Pro Plan'!$K:$K,'Color detail'!$E135,'2.Pro Plan'!$N:$N,'Color detail'!$F135,'2.Pro Plan'!$U:$U,'Color detail'!AQ$3))</f>
        <v>0</v>
      </c>
      <c r="AR135" s="25">
        <f>+IF(AR$3=0,0,COUNTIFS('2.Pro Plan'!$K:$K,'Color detail'!$E135,'2.Pro Plan'!$N:$N,'Color detail'!$F135,'2.Pro Plan'!$U:$U,'Color detail'!AR$3))</f>
        <v>0</v>
      </c>
      <c r="AS135" s="25">
        <f t="shared" si="27"/>
        <v>1</v>
      </c>
    </row>
    <row r="136" spans="2:45">
      <c r="B136" s="25">
        <f t="shared" si="40"/>
        <v>130</v>
      </c>
      <c r="C136" s="25" t="str">
        <f t="shared" si="41"/>
        <v>AA218</v>
      </c>
      <c r="E136" s="25" t="str">
        <v>AA</v>
      </c>
      <c r="F136" s="25">
        <v>218</v>
      </c>
      <c r="H136" s="25">
        <f t="shared" si="39"/>
        <v>8</v>
      </c>
      <c r="I136" s="25">
        <f>+IF(C136=0,0,SUMIF('Color FC'!$F:$F,'Color detail'!$C136,'Color FC'!H:H))</f>
        <v>4</v>
      </c>
      <c r="J136" s="25">
        <f>+IF(E136=0,0,SUMIF('Color FC'!$F:$F,'Color detail'!$C136,'Color FC'!I:I))</f>
        <v>0</v>
      </c>
      <c r="K136" s="25">
        <f>+IF(F136=0,0,SUMIF('Color FC'!$F:$F,'Color detail'!$C136,'Color FC'!J:J))</f>
        <v>0</v>
      </c>
      <c r="M136" s="267"/>
      <c r="N136" s="267"/>
      <c r="O136" s="147">
        <f t="shared" ref="O136:O199" si="42">+IF(OR(AND(M136=0,N136&lt;&gt;0),AND(M136&lt;&gt;0,N136=0)),"CHECK",IF(OR(N136=0,M136=0),0,M136/N136))</f>
        <v>0</v>
      </c>
      <c r="Q136" s="25">
        <f>+IF(Q$3=0,0,COUNTIFS('2.Pro Plan'!$K:$K,'Color detail'!$E136,'2.Pro Plan'!$N:$N,'Color detail'!$F136,'2.Pro Plan'!$U:$U,'Color detail'!Q$3))</f>
        <v>0</v>
      </c>
      <c r="R136" s="25">
        <f>+IF(R$3=0,0,COUNTIFS('2.Pro Plan'!$K:$K,'Color detail'!$E136,'2.Pro Plan'!$N:$N,'Color detail'!$F136,'2.Pro Plan'!$U:$U,'Color detail'!R$3))</f>
        <v>0</v>
      </c>
      <c r="S136" s="25">
        <f>+IF(S$3=0,0,COUNTIFS('2.Pro Plan'!$K:$K,'Color detail'!$E136,'2.Pro Plan'!$N:$N,'Color detail'!$F136,'2.Pro Plan'!$U:$U,'Color detail'!S$3))</f>
        <v>4</v>
      </c>
      <c r="T136" s="25">
        <f>+IF(T$3=0,0,COUNTIFS('2.Pro Plan'!$K:$K,'Color detail'!$E136,'2.Pro Plan'!$N:$N,'Color detail'!$F136,'2.Pro Plan'!$U:$U,'Color detail'!T$3))</f>
        <v>0</v>
      </c>
      <c r="U136" s="25">
        <f>+IF(U$3=0,0,COUNTIFS('2.Pro Plan'!$K:$K,'Color detail'!$E136,'2.Pro Plan'!$N:$N,'Color detail'!$F136,'2.Pro Plan'!$U:$U,'Color detail'!U$3))</f>
        <v>0</v>
      </c>
      <c r="V136" s="25">
        <f>+IF(V$3=0,0,COUNTIFS('2.Pro Plan'!$K:$K,'Color detail'!$E136,'2.Pro Plan'!$N:$N,'Color detail'!$F136,'2.Pro Plan'!$U:$U,'Color detail'!V$3))</f>
        <v>0</v>
      </c>
      <c r="W136" s="25">
        <f>+IF(W$3=0,0,COUNTIFS('2.Pro Plan'!$K:$K,'Color detail'!$E136,'2.Pro Plan'!$N:$N,'Color detail'!$F136,'2.Pro Plan'!$U:$U,'Color detail'!W$3))</f>
        <v>0</v>
      </c>
      <c r="X136" s="25">
        <f>+IF(X$3=0,0,COUNTIFS('2.Pro Plan'!$K:$K,'Color detail'!$E136,'2.Pro Plan'!$N:$N,'Color detail'!$F136,'2.Pro Plan'!$U:$U,'Color detail'!X$3))</f>
        <v>0</v>
      </c>
      <c r="Y136" s="25">
        <f>+IF(Y$3=0,0,COUNTIFS('2.Pro Plan'!$K:$K,'Color detail'!$E136,'2.Pro Plan'!$N:$N,'Color detail'!$F136,'2.Pro Plan'!$U:$U,'Color detail'!Y$3))</f>
        <v>0</v>
      </c>
      <c r="Z136" s="25">
        <f>+IF(Z$3=0,0,COUNTIFS('2.Pro Plan'!$K:$K,'Color detail'!$E136,'2.Pro Plan'!$N:$N,'Color detail'!$F136,'2.Pro Plan'!$U:$U,'Color detail'!Z$3))</f>
        <v>0</v>
      </c>
      <c r="AA136" s="25">
        <f>+IF(AA$3=0,0,COUNTIFS('2.Pro Plan'!$K:$K,'Color detail'!$E136,'2.Pro Plan'!$N:$N,'Color detail'!$F136,'2.Pro Plan'!$U:$U,'Color detail'!AA$3))</f>
        <v>0</v>
      </c>
      <c r="AB136" s="25">
        <f>+IF(AB$3=0,0,COUNTIFS('2.Pro Plan'!$K:$K,'Color detail'!$E136,'2.Pro Plan'!$N:$N,'Color detail'!$F136,'2.Pro Plan'!$U:$U,'Color detail'!AB$3))</f>
        <v>0</v>
      </c>
      <c r="AC136" s="25">
        <f>+IF(AC$3=0,0,COUNTIFS('2.Pro Plan'!$K:$K,'Color detail'!$E136,'2.Pro Plan'!$N:$N,'Color detail'!$F136,'2.Pro Plan'!$U:$U,'Color detail'!AC$3))</f>
        <v>0</v>
      </c>
      <c r="AD136" s="25">
        <f>+IF(AD$3=0,0,COUNTIFS('2.Pro Plan'!$K:$K,'Color detail'!$E136,'2.Pro Plan'!$N:$N,'Color detail'!$F136,'2.Pro Plan'!$U:$U,'Color detail'!AD$3))</f>
        <v>0</v>
      </c>
      <c r="AE136" s="25">
        <f>+IF(AE$3=0,0,COUNTIFS('2.Pro Plan'!$K:$K,'Color detail'!$E136,'2.Pro Plan'!$N:$N,'Color detail'!$F136,'2.Pro Plan'!$U:$U,'Color detail'!AE$3))</f>
        <v>0</v>
      </c>
      <c r="AF136" s="25">
        <f>+IF(AF$3=0,0,COUNTIFS('2.Pro Plan'!$K:$K,'Color detail'!$E136,'2.Pro Plan'!$N:$N,'Color detail'!$F136,'2.Pro Plan'!$U:$U,'Color detail'!AF$3))</f>
        <v>0</v>
      </c>
      <c r="AG136" s="25">
        <f>+IF(AG$3=0,0,COUNTIFS('2.Pro Plan'!$K:$K,'Color detail'!$E136,'2.Pro Plan'!$N:$N,'Color detail'!$F136,'2.Pro Plan'!$U:$U,'Color detail'!AG$3))</f>
        <v>0</v>
      </c>
      <c r="AH136" s="25">
        <f>+IF(AH$3=0,0,COUNTIFS('2.Pro Plan'!$K:$K,'Color detail'!$E136,'2.Pro Plan'!$N:$N,'Color detail'!$F136,'2.Pro Plan'!$U:$U,'Color detail'!AH$3))</f>
        <v>0</v>
      </c>
      <c r="AI136" s="25">
        <f>+IF(AI$3=0,0,COUNTIFS('2.Pro Plan'!$K:$K,'Color detail'!$E136,'2.Pro Plan'!$N:$N,'Color detail'!$F136,'2.Pro Plan'!$U:$U,'Color detail'!AI$3))</f>
        <v>1</v>
      </c>
      <c r="AJ136" s="25">
        <f>+IF(AJ$3=0,0,COUNTIFS('2.Pro Plan'!$K:$K,'Color detail'!$E136,'2.Pro Plan'!$N:$N,'Color detail'!$F136,'2.Pro Plan'!$U:$U,'Color detail'!AJ$3))</f>
        <v>3</v>
      </c>
      <c r="AK136" s="25">
        <f>+IF(AK$3=0,0,COUNTIFS('2.Pro Plan'!$K:$K,'Color detail'!$E136,'2.Pro Plan'!$N:$N,'Color detail'!$F136,'2.Pro Plan'!$U:$U,'Color detail'!AK$3))</f>
        <v>0</v>
      </c>
      <c r="AL136" s="25">
        <f>+IF(AL$3=0,0,COUNTIFS('2.Pro Plan'!$K:$K,'Color detail'!$E136,'2.Pro Plan'!$N:$N,'Color detail'!$F136,'2.Pro Plan'!$U:$U,'Color detail'!AL$3))</f>
        <v>0</v>
      </c>
      <c r="AM136" s="25">
        <f>+IF(AM$3=0,0,COUNTIFS('2.Pro Plan'!$K:$K,'Color detail'!$E136,'2.Pro Plan'!$N:$N,'Color detail'!$F136,'2.Pro Plan'!$U:$U,'Color detail'!AM$3))</f>
        <v>0</v>
      </c>
      <c r="AN136" s="25">
        <f>+IF(AN$3=0,0,COUNTIFS('2.Pro Plan'!$K:$K,'Color detail'!$E136,'2.Pro Plan'!$N:$N,'Color detail'!$F136,'2.Pro Plan'!$U:$U,'Color detail'!AN$3))</f>
        <v>0</v>
      </c>
      <c r="AO136" s="25">
        <f>+IF(AO$3=0,0,COUNTIFS('2.Pro Plan'!$K:$K,'Color detail'!$E136,'2.Pro Plan'!$N:$N,'Color detail'!$F136,'2.Pro Plan'!$U:$U,'Color detail'!AO$3))</f>
        <v>0</v>
      </c>
      <c r="AP136" s="25">
        <f>+IF(AP$3=0,0,COUNTIFS('2.Pro Plan'!$K:$K,'Color detail'!$E136,'2.Pro Plan'!$N:$N,'Color detail'!$F136,'2.Pro Plan'!$U:$U,'Color detail'!AP$3))</f>
        <v>0</v>
      </c>
      <c r="AQ136" s="25">
        <f>+IF(AQ$3=0,0,COUNTIFS('2.Pro Plan'!$K:$K,'Color detail'!$E136,'2.Pro Plan'!$N:$N,'Color detail'!$F136,'2.Pro Plan'!$U:$U,'Color detail'!AQ$3))</f>
        <v>0</v>
      </c>
      <c r="AR136" s="25">
        <f>+IF(AR$3=0,0,COUNTIFS('2.Pro Plan'!$K:$K,'Color detail'!$E136,'2.Pro Plan'!$N:$N,'Color detail'!$F136,'2.Pro Plan'!$U:$U,'Color detail'!AR$3))</f>
        <v>0</v>
      </c>
      <c r="AS136" s="25">
        <f t="shared" si="27"/>
        <v>8</v>
      </c>
    </row>
    <row r="137" spans="2:45">
      <c r="B137" s="25">
        <f t="shared" si="40"/>
        <v>131</v>
      </c>
      <c r="C137" s="25" t="str">
        <f t="shared" si="41"/>
        <v>AA089</v>
      </c>
      <c r="E137" s="25" t="str">
        <v>AA</v>
      </c>
      <c r="F137" s="25" t="str">
        <v>089</v>
      </c>
      <c r="H137" s="25">
        <f t="shared" si="39"/>
        <v>8</v>
      </c>
      <c r="I137" s="25">
        <f>+IF(C137=0,0,SUMIF('Color FC'!$F:$F,'Color detail'!$C137,'Color FC'!H:H))</f>
        <v>5</v>
      </c>
      <c r="J137" s="25">
        <f>+IF(E137=0,0,SUMIF('Color FC'!$F:$F,'Color detail'!$C137,'Color FC'!I:I))</f>
        <v>0</v>
      </c>
      <c r="K137" s="25">
        <f>+IF(F137=0,0,SUMIF('Color FC'!$F:$F,'Color detail'!$C137,'Color FC'!J:J))</f>
        <v>0</v>
      </c>
      <c r="M137" s="267"/>
      <c r="N137" s="267"/>
      <c r="O137" s="147">
        <f t="shared" si="42"/>
        <v>0</v>
      </c>
      <c r="Q137" s="25">
        <f>+IF(Q$3=0,0,COUNTIFS('2.Pro Plan'!$K:$K,'Color detail'!$E137,'2.Pro Plan'!$N:$N,'Color detail'!$F137,'2.Pro Plan'!$U:$U,'Color detail'!Q$3))</f>
        <v>0</v>
      </c>
      <c r="R137" s="25">
        <f>+IF(R$3=0,0,COUNTIFS('2.Pro Plan'!$K:$K,'Color detail'!$E137,'2.Pro Plan'!$N:$N,'Color detail'!$F137,'2.Pro Plan'!$U:$U,'Color detail'!R$3))</f>
        <v>1</v>
      </c>
      <c r="S137" s="25">
        <f>+IF(S$3=0,0,COUNTIFS('2.Pro Plan'!$K:$K,'Color detail'!$E137,'2.Pro Plan'!$N:$N,'Color detail'!$F137,'2.Pro Plan'!$U:$U,'Color detail'!S$3))</f>
        <v>1</v>
      </c>
      <c r="T137" s="25">
        <f>+IF(T$3=0,0,COUNTIFS('2.Pro Plan'!$K:$K,'Color detail'!$E137,'2.Pro Plan'!$N:$N,'Color detail'!$F137,'2.Pro Plan'!$U:$U,'Color detail'!T$3))</f>
        <v>0</v>
      </c>
      <c r="U137" s="25">
        <f>+IF(U$3=0,0,COUNTIFS('2.Pro Plan'!$K:$K,'Color detail'!$E137,'2.Pro Plan'!$N:$N,'Color detail'!$F137,'2.Pro Plan'!$U:$U,'Color detail'!U$3))</f>
        <v>0</v>
      </c>
      <c r="V137" s="25">
        <f>+IF(V$3=0,0,COUNTIFS('2.Pro Plan'!$K:$K,'Color detail'!$E137,'2.Pro Plan'!$N:$N,'Color detail'!$F137,'2.Pro Plan'!$U:$U,'Color detail'!V$3))</f>
        <v>0</v>
      </c>
      <c r="W137" s="25">
        <f>+IF(W$3=0,0,COUNTIFS('2.Pro Plan'!$K:$K,'Color detail'!$E137,'2.Pro Plan'!$N:$N,'Color detail'!$F137,'2.Pro Plan'!$U:$U,'Color detail'!W$3))</f>
        <v>0</v>
      </c>
      <c r="X137" s="25">
        <f>+IF(X$3=0,0,COUNTIFS('2.Pro Plan'!$K:$K,'Color detail'!$E137,'2.Pro Plan'!$N:$N,'Color detail'!$F137,'2.Pro Plan'!$U:$U,'Color detail'!X$3))</f>
        <v>0</v>
      </c>
      <c r="Y137" s="25">
        <f>+IF(Y$3=0,0,COUNTIFS('2.Pro Plan'!$K:$K,'Color detail'!$E137,'2.Pro Plan'!$N:$N,'Color detail'!$F137,'2.Pro Plan'!$U:$U,'Color detail'!Y$3))</f>
        <v>0</v>
      </c>
      <c r="Z137" s="25">
        <f>+IF(Z$3=0,0,COUNTIFS('2.Pro Plan'!$K:$K,'Color detail'!$E137,'2.Pro Plan'!$N:$N,'Color detail'!$F137,'2.Pro Plan'!$U:$U,'Color detail'!Z$3))</f>
        <v>0</v>
      </c>
      <c r="AA137" s="25">
        <f>+IF(AA$3=0,0,COUNTIFS('2.Pro Plan'!$K:$K,'Color detail'!$E137,'2.Pro Plan'!$N:$N,'Color detail'!$F137,'2.Pro Plan'!$U:$U,'Color detail'!AA$3))</f>
        <v>0</v>
      </c>
      <c r="AB137" s="25">
        <f>+IF(AB$3=0,0,COUNTIFS('2.Pro Plan'!$K:$K,'Color detail'!$E137,'2.Pro Plan'!$N:$N,'Color detail'!$F137,'2.Pro Plan'!$U:$U,'Color detail'!AB$3))</f>
        <v>0</v>
      </c>
      <c r="AC137" s="25">
        <f>+IF(AC$3=0,0,COUNTIFS('2.Pro Plan'!$K:$K,'Color detail'!$E137,'2.Pro Plan'!$N:$N,'Color detail'!$F137,'2.Pro Plan'!$U:$U,'Color detail'!AC$3))</f>
        <v>0</v>
      </c>
      <c r="AD137" s="25">
        <f>+IF(AD$3=0,0,COUNTIFS('2.Pro Plan'!$K:$K,'Color detail'!$E137,'2.Pro Plan'!$N:$N,'Color detail'!$F137,'2.Pro Plan'!$U:$U,'Color detail'!AD$3))</f>
        <v>0</v>
      </c>
      <c r="AE137" s="25">
        <f>+IF(AE$3=0,0,COUNTIFS('2.Pro Plan'!$K:$K,'Color detail'!$E137,'2.Pro Plan'!$N:$N,'Color detail'!$F137,'2.Pro Plan'!$U:$U,'Color detail'!AE$3))</f>
        <v>0</v>
      </c>
      <c r="AF137" s="25">
        <f>+IF(AF$3=0,0,COUNTIFS('2.Pro Plan'!$K:$K,'Color detail'!$E137,'2.Pro Plan'!$N:$N,'Color detail'!$F137,'2.Pro Plan'!$U:$U,'Color detail'!AF$3))</f>
        <v>0</v>
      </c>
      <c r="AG137" s="25">
        <f>+IF(AG$3=0,0,COUNTIFS('2.Pro Plan'!$K:$K,'Color detail'!$E137,'2.Pro Plan'!$N:$N,'Color detail'!$F137,'2.Pro Plan'!$U:$U,'Color detail'!AG$3))</f>
        <v>0</v>
      </c>
      <c r="AH137" s="25">
        <f>+IF(AH$3=0,0,COUNTIFS('2.Pro Plan'!$K:$K,'Color detail'!$E137,'2.Pro Plan'!$N:$N,'Color detail'!$F137,'2.Pro Plan'!$U:$U,'Color detail'!AH$3))</f>
        <v>1</v>
      </c>
      <c r="AI137" s="25">
        <f>+IF(AI$3=0,0,COUNTIFS('2.Pro Plan'!$K:$K,'Color detail'!$E137,'2.Pro Plan'!$N:$N,'Color detail'!$F137,'2.Pro Plan'!$U:$U,'Color detail'!AI$3))</f>
        <v>2</v>
      </c>
      <c r="AJ137" s="25">
        <f>+IF(AJ$3=0,0,COUNTIFS('2.Pro Plan'!$K:$K,'Color detail'!$E137,'2.Pro Plan'!$N:$N,'Color detail'!$F137,'2.Pro Plan'!$U:$U,'Color detail'!AJ$3))</f>
        <v>0</v>
      </c>
      <c r="AK137" s="25">
        <f>+IF(AK$3=0,0,COUNTIFS('2.Pro Plan'!$K:$K,'Color detail'!$E137,'2.Pro Plan'!$N:$N,'Color detail'!$F137,'2.Pro Plan'!$U:$U,'Color detail'!AK$3))</f>
        <v>3</v>
      </c>
      <c r="AL137" s="25">
        <f>+IF(AL$3=0,0,COUNTIFS('2.Pro Plan'!$K:$K,'Color detail'!$E137,'2.Pro Plan'!$N:$N,'Color detail'!$F137,'2.Pro Plan'!$U:$U,'Color detail'!AL$3))</f>
        <v>0</v>
      </c>
      <c r="AM137" s="25">
        <f>+IF(AM$3=0,0,COUNTIFS('2.Pro Plan'!$K:$K,'Color detail'!$E137,'2.Pro Plan'!$N:$N,'Color detail'!$F137,'2.Pro Plan'!$U:$U,'Color detail'!AM$3))</f>
        <v>0</v>
      </c>
      <c r="AN137" s="25">
        <f>+IF(AN$3=0,0,COUNTIFS('2.Pro Plan'!$K:$K,'Color detail'!$E137,'2.Pro Plan'!$N:$N,'Color detail'!$F137,'2.Pro Plan'!$U:$U,'Color detail'!AN$3))</f>
        <v>0</v>
      </c>
      <c r="AO137" s="25">
        <f>+IF(AO$3=0,0,COUNTIFS('2.Pro Plan'!$K:$K,'Color detail'!$E137,'2.Pro Plan'!$N:$N,'Color detail'!$F137,'2.Pro Plan'!$U:$U,'Color detail'!AO$3))</f>
        <v>0</v>
      </c>
      <c r="AP137" s="25">
        <f>+IF(AP$3=0,0,COUNTIFS('2.Pro Plan'!$K:$K,'Color detail'!$E137,'2.Pro Plan'!$N:$N,'Color detail'!$F137,'2.Pro Plan'!$U:$U,'Color detail'!AP$3))</f>
        <v>0</v>
      </c>
      <c r="AQ137" s="25">
        <f>+IF(AQ$3=0,0,COUNTIFS('2.Pro Plan'!$K:$K,'Color detail'!$E137,'2.Pro Plan'!$N:$N,'Color detail'!$F137,'2.Pro Plan'!$U:$U,'Color detail'!AQ$3))</f>
        <v>0</v>
      </c>
      <c r="AR137" s="25">
        <f>+IF(AR$3=0,0,COUNTIFS('2.Pro Plan'!$K:$K,'Color detail'!$E137,'2.Pro Plan'!$N:$N,'Color detail'!$F137,'2.Pro Plan'!$U:$U,'Color detail'!AR$3))</f>
        <v>0</v>
      </c>
      <c r="AS137" s="25">
        <f t="shared" si="27"/>
        <v>8</v>
      </c>
    </row>
    <row r="138" spans="2:45">
      <c r="B138" s="25">
        <f t="shared" si="40"/>
        <v>132</v>
      </c>
      <c r="C138" s="25" t="str">
        <f t="shared" si="41"/>
        <v>AA576</v>
      </c>
      <c r="E138" s="25" t="str">
        <v>AA</v>
      </c>
      <c r="F138" s="25">
        <v>576</v>
      </c>
      <c r="H138" s="25">
        <f t="shared" si="39"/>
        <v>0</v>
      </c>
      <c r="I138" s="25">
        <f>+IF(C138=0,0,SUMIF('Color FC'!$F:$F,'Color detail'!$C138,'Color FC'!H:H))</f>
        <v>0</v>
      </c>
      <c r="J138" s="25">
        <f>+IF(E138=0,0,SUMIF('Color FC'!$F:$F,'Color detail'!$C138,'Color FC'!I:I))</f>
        <v>0</v>
      </c>
      <c r="K138" s="25">
        <f>+IF(F138=0,0,SUMIF('Color FC'!$F:$F,'Color detail'!$C138,'Color FC'!J:J))</f>
        <v>0</v>
      </c>
      <c r="M138" s="267"/>
      <c r="N138" s="267"/>
      <c r="O138" s="147">
        <f t="shared" si="42"/>
        <v>0</v>
      </c>
      <c r="Q138" s="25">
        <f>+IF(Q$3=0,0,COUNTIFS('2.Pro Plan'!$K:$K,'Color detail'!$E138,'2.Pro Plan'!$N:$N,'Color detail'!$F138,'2.Pro Plan'!$U:$U,'Color detail'!Q$3))</f>
        <v>0</v>
      </c>
      <c r="R138" s="25">
        <f>+IF(R$3=0,0,COUNTIFS('2.Pro Plan'!$K:$K,'Color detail'!$E138,'2.Pro Plan'!$N:$N,'Color detail'!$F138,'2.Pro Plan'!$U:$U,'Color detail'!R$3))</f>
        <v>0</v>
      </c>
      <c r="S138" s="25">
        <f>+IF(S$3=0,0,COUNTIFS('2.Pro Plan'!$K:$K,'Color detail'!$E138,'2.Pro Plan'!$N:$N,'Color detail'!$F138,'2.Pro Plan'!$U:$U,'Color detail'!S$3))</f>
        <v>0</v>
      </c>
      <c r="T138" s="25">
        <f>+IF(T$3=0,0,COUNTIFS('2.Pro Plan'!$K:$K,'Color detail'!$E138,'2.Pro Plan'!$N:$N,'Color detail'!$F138,'2.Pro Plan'!$U:$U,'Color detail'!T$3))</f>
        <v>0</v>
      </c>
      <c r="U138" s="25">
        <f>+IF(U$3=0,0,COUNTIFS('2.Pro Plan'!$K:$K,'Color detail'!$E138,'2.Pro Plan'!$N:$N,'Color detail'!$F138,'2.Pro Plan'!$U:$U,'Color detail'!U$3))</f>
        <v>0</v>
      </c>
      <c r="V138" s="25">
        <f>+IF(V$3=0,0,COUNTIFS('2.Pro Plan'!$K:$K,'Color detail'!$E138,'2.Pro Plan'!$N:$N,'Color detail'!$F138,'2.Pro Plan'!$U:$U,'Color detail'!V$3))</f>
        <v>0</v>
      </c>
      <c r="W138" s="25">
        <f>+IF(W$3=0,0,COUNTIFS('2.Pro Plan'!$K:$K,'Color detail'!$E138,'2.Pro Plan'!$N:$N,'Color detail'!$F138,'2.Pro Plan'!$U:$U,'Color detail'!W$3))</f>
        <v>0</v>
      </c>
      <c r="X138" s="25">
        <f>+IF(X$3=0,0,COUNTIFS('2.Pro Plan'!$K:$K,'Color detail'!$E138,'2.Pro Plan'!$N:$N,'Color detail'!$F138,'2.Pro Plan'!$U:$U,'Color detail'!X$3))</f>
        <v>0</v>
      </c>
      <c r="Y138" s="25">
        <f>+IF(Y$3=0,0,COUNTIFS('2.Pro Plan'!$K:$K,'Color detail'!$E138,'2.Pro Plan'!$N:$N,'Color detail'!$F138,'2.Pro Plan'!$U:$U,'Color detail'!Y$3))</f>
        <v>0</v>
      </c>
      <c r="Z138" s="25">
        <f>+IF(Z$3=0,0,COUNTIFS('2.Pro Plan'!$K:$K,'Color detail'!$E138,'2.Pro Plan'!$N:$N,'Color detail'!$F138,'2.Pro Plan'!$U:$U,'Color detail'!Z$3))</f>
        <v>0</v>
      </c>
      <c r="AA138" s="25">
        <f>+IF(AA$3=0,0,COUNTIFS('2.Pro Plan'!$K:$K,'Color detail'!$E138,'2.Pro Plan'!$N:$N,'Color detail'!$F138,'2.Pro Plan'!$U:$U,'Color detail'!AA$3))</f>
        <v>0</v>
      </c>
      <c r="AB138" s="25">
        <f>+IF(AB$3=0,0,COUNTIFS('2.Pro Plan'!$K:$K,'Color detail'!$E138,'2.Pro Plan'!$N:$N,'Color detail'!$F138,'2.Pro Plan'!$U:$U,'Color detail'!AB$3))</f>
        <v>0</v>
      </c>
      <c r="AC138" s="25">
        <f>+IF(AC$3=0,0,COUNTIFS('2.Pro Plan'!$K:$K,'Color detail'!$E138,'2.Pro Plan'!$N:$N,'Color detail'!$F138,'2.Pro Plan'!$U:$U,'Color detail'!AC$3))</f>
        <v>0</v>
      </c>
      <c r="AD138" s="25">
        <f>+IF(AD$3=0,0,COUNTIFS('2.Pro Plan'!$K:$K,'Color detail'!$E138,'2.Pro Plan'!$N:$N,'Color detail'!$F138,'2.Pro Plan'!$U:$U,'Color detail'!AD$3))</f>
        <v>0</v>
      </c>
      <c r="AE138" s="25">
        <f>+IF(AE$3=0,0,COUNTIFS('2.Pro Plan'!$K:$K,'Color detail'!$E138,'2.Pro Plan'!$N:$N,'Color detail'!$F138,'2.Pro Plan'!$U:$U,'Color detail'!AE$3))</f>
        <v>0</v>
      </c>
      <c r="AF138" s="25">
        <f>+IF(AF$3=0,0,COUNTIFS('2.Pro Plan'!$K:$K,'Color detail'!$E138,'2.Pro Plan'!$N:$N,'Color detail'!$F138,'2.Pro Plan'!$U:$U,'Color detail'!AF$3))</f>
        <v>0</v>
      </c>
      <c r="AG138" s="25">
        <f>+IF(AG$3=0,0,COUNTIFS('2.Pro Plan'!$K:$K,'Color detail'!$E138,'2.Pro Plan'!$N:$N,'Color detail'!$F138,'2.Pro Plan'!$U:$U,'Color detail'!AG$3))</f>
        <v>0</v>
      </c>
      <c r="AH138" s="25">
        <f>+IF(AH$3=0,0,COUNTIFS('2.Pro Plan'!$K:$K,'Color detail'!$E138,'2.Pro Plan'!$N:$N,'Color detail'!$F138,'2.Pro Plan'!$U:$U,'Color detail'!AH$3))</f>
        <v>0</v>
      </c>
      <c r="AI138" s="25">
        <f>+IF(AI$3=0,0,COUNTIFS('2.Pro Plan'!$K:$K,'Color detail'!$E138,'2.Pro Plan'!$N:$N,'Color detail'!$F138,'2.Pro Plan'!$U:$U,'Color detail'!AI$3))</f>
        <v>0</v>
      </c>
      <c r="AJ138" s="25">
        <f>+IF(AJ$3=0,0,COUNTIFS('2.Pro Plan'!$K:$K,'Color detail'!$E138,'2.Pro Plan'!$N:$N,'Color detail'!$F138,'2.Pro Plan'!$U:$U,'Color detail'!AJ$3))</f>
        <v>0</v>
      </c>
      <c r="AK138" s="25">
        <f>+IF(AK$3=0,0,COUNTIFS('2.Pro Plan'!$K:$K,'Color detail'!$E138,'2.Pro Plan'!$N:$N,'Color detail'!$F138,'2.Pro Plan'!$U:$U,'Color detail'!AK$3))</f>
        <v>0</v>
      </c>
      <c r="AL138" s="25">
        <f>+IF(AL$3=0,0,COUNTIFS('2.Pro Plan'!$K:$K,'Color detail'!$E138,'2.Pro Plan'!$N:$N,'Color detail'!$F138,'2.Pro Plan'!$U:$U,'Color detail'!AL$3))</f>
        <v>0</v>
      </c>
      <c r="AM138" s="25">
        <f>+IF(AM$3=0,0,COUNTIFS('2.Pro Plan'!$K:$K,'Color detail'!$E138,'2.Pro Plan'!$N:$N,'Color detail'!$F138,'2.Pro Plan'!$U:$U,'Color detail'!AM$3))</f>
        <v>0</v>
      </c>
      <c r="AN138" s="25">
        <f>+IF(AN$3=0,0,COUNTIFS('2.Pro Plan'!$K:$K,'Color detail'!$E138,'2.Pro Plan'!$N:$N,'Color detail'!$F138,'2.Pro Plan'!$U:$U,'Color detail'!AN$3))</f>
        <v>0</v>
      </c>
      <c r="AO138" s="25">
        <f>+IF(AO$3=0,0,COUNTIFS('2.Pro Plan'!$K:$K,'Color detail'!$E138,'2.Pro Plan'!$N:$N,'Color detail'!$F138,'2.Pro Plan'!$U:$U,'Color detail'!AO$3))</f>
        <v>0</v>
      </c>
      <c r="AP138" s="25">
        <f>+IF(AP$3=0,0,COUNTIFS('2.Pro Plan'!$K:$K,'Color detail'!$E138,'2.Pro Plan'!$N:$N,'Color detail'!$F138,'2.Pro Plan'!$U:$U,'Color detail'!AP$3))</f>
        <v>0</v>
      </c>
      <c r="AQ138" s="25">
        <f>+IF(AQ$3=0,0,COUNTIFS('2.Pro Plan'!$K:$K,'Color detail'!$E138,'2.Pro Plan'!$N:$N,'Color detail'!$F138,'2.Pro Plan'!$U:$U,'Color detail'!AQ$3))</f>
        <v>0</v>
      </c>
      <c r="AR138" s="25">
        <f>+IF(AR$3=0,0,COUNTIFS('2.Pro Plan'!$K:$K,'Color detail'!$E138,'2.Pro Plan'!$N:$N,'Color detail'!$F138,'2.Pro Plan'!$U:$U,'Color detail'!AR$3))</f>
        <v>0</v>
      </c>
      <c r="AS138" s="25">
        <f t="shared" si="27"/>
        <v>0</v>
      </c>
    </row>
    <row r="139" spans="2:45" hidden="1">
      <c r="B139" s="25">
        <f t="shared" si="40"/>
        <v>0</v>
      </c>
      <c r="C139" s="25">
        <f t="shared" si="41"/>
        <v>0</v>
      </c>
      <c r="E139" s="25"/>
      <c r="F139" s="25"/>
      <c r="H139" s="25">
        <f t="shared" si="39"/>
        <v>0</v>
      </c>
      <c r="I139" s="25">
        <f>+IF(C139=0,0,SUMIF('Color FC'!$F:$F,'Color detail'!$C139,'Color FC'!H:H))</f>
        <v>0</v>
      </c>
      <c r="J139" s="25">
        <f>+IF(E139=0,0,SUMIF('Color FC'!$F:$F,'Color detail'!$C139,'Color FC'!I:I))</f>
        <v>0</v>
      </c>
      <c r="K139" s="25">
        <f>+IF(F139=0,0,SUMIF('Color FC'!$F:$F,'Color detail'!$C139,'Color FC'!J:J))</f>
        <v>0</v>
      </c>
      <c r="M139" s="267"/>
      <c r="N139" s="267"/>
      <c r="O139" s="147">
        <f t="shared" si="42"/>
        <v>0</v>
      </c>
      <c r="Q139" s="25">
        <f>+IF(Q$3=0,0,COUNTIFS('2.Pro Plan'!$K:$K,'Color detail'!$E139,'2.Pro Plan'!$N:$N,'Color detail'!$F139,'2.Pro Plan'!$U:$U,'Color detail'!Q$3))</f>
        <v>0</v>
      </c>
      <c r="R139" s="25">
        <f>+IF(R$3=0,0,COUNTIFS('2.Pro Plan'!$K:$K,'Color detail'!$E139,'2.Pro Plan'!$N:$N,'Color detail'!$F139,'2.Pro Plan'!$U:$U,'Color detail'!R$3))</f>
        <v>0</v>
      </c>
      <c r="S139" s="25">
        <f>+IF(S$3=0,0,COUNTIFS('2.Pro Plan'!$K:$K,'Color detail'!$E139,'2.Pro Plan'!$N:$N,'Color detail'!$F139,'2.Pro Plan'!$U:$U,'Color detail'!S$3))</f>
        <v>0</v>
      </c>
      <c r="T139" s="25">
        <f>+IF(T$3=0,0,COUNTIFS('2.Pro Plan'!$K:$K,'Color detail'!$E139,'2.Pro Plan'!$N:$N,'Color detail'!$F139,'2.Pro Plan'!$U:$U,'Color detail'!T$3))</f>
        <v>0</v>
      </c>
      <c r="U139" s="25">
        <f>+IF(U$3=0,0,COUNTIFS('2.Pro Plan'!$K:$K,'Color detail'!$E139,'2.Pro Plan'!$N:$N,'Color detail'!$F139,'2.Pro Plan'!$U:$U,'Color detail'!U$3))</f>
        <v>0</v>
      </c>
      <c r="V139" s="25">
        <f>+IF(V$3=0,0,COUNTIFS('2.Pro Plan'!$K:$K,'Color detail'!$E139,'2.Pro Plan'!$N:$N,'Color detail'!$F139,'2.Pro Plan'!$U:$U,'Color detail'!V$3))</f>
        <v>0</v>
      </c>
      <c r="W139" s="25">
        <f>+IF(W$3=0,0,COUNTIFS('2.Pro Plan'!$K:$K,'Color detail'!$E139,'2.Pro Plan'!$N:$N,'Color detail'!$F139,'2.Pro Plan'!$U:$U,'Color detail'!W$3))</f>
        <v>0</v>
      </c>
      <c r="X139" s="25">
        <f>+IF(X$3=0,0,COUNTIFS('2.Pro Plan'!$K:$K,'Color detail'!$E139,'2.Pro Plan'!$N:$N,'Color detail'!$F139,'2.Pro Plan'!$U:$U,'Color detail'!X$3))</f>
        <v>0</v>
      </c>
      <c r="Y139" s="25">
        <f>+IF(Y$3=0,0,COUNTIFS('2.Pro Plan'!$K:$K,'Color detail'!$E139,'2.Pro Plan'!$N:$N,'Color detail'!$F139,'2.Pro Plan'!$U:$U,'Color detail'!Y$3))</f>
        <v>0</v>
      </c>
      <c r="Z139" s="25">
        <f>+IF(Z$3=0,0,COUNTIFS('2.Pro Plan'!$K:$K,'Color detail'!$E139,'2.Pro Plan'!$N:$N,'Color detail'!$F139,'2.Pro Plan'!$U:$U,'Color detail'!Z$3))</f>
        <v>0</v>
      </c>
      <c r="AA139" s="25">
        <f>+IF(AA$3=0,0,COUNTIFS('2.Pro Plan'!$K:$K,'Color detail'!$E139,'2.Pro Plan'!$N:$N,'Color detail'!$F139,'2.Pro Plan'!$U:$U,'Color detail'!AA$3))</f>
        <v>0</v>
      </c>
      <c r="AB139" s="25">
        <f>+IF(AB$3=0,0,COUNTIFS('2.Pro Plan'!$K:$K,'Color detail'!$E139,'2.Pro Plan'!$N:$N,'Color detail'!$F139,'2.Pro Plan'!$U:$U,'Color detail'!AB$3))</f>
        <v>0</v>
      </c>
      <c r="AC139" s="25">
        <f>+IF(AC$3=0,0,COUNTIFS('2.Pro Plan'!$K:$K,'Color detail'!$E139,'2.Pro Plan'!$N:$N,'Color detail'!$F139,'2.Pro Plan'!$U:$U,'Color detail'!AC$3))</f>
        <v>0</v>
      </c>
      <c r="AD139" s="25">
        <f>+IF(AD$3=0,0,COUNTIFS('2.Pro Plan'!$K:$K,'Color detail'!$E139,'2.Pro Plan'!$N:$N,'Color detail'!$F139,'2.Pro Plan'!$U:$U,'Color detail'!AD$3))</f>
        <v>0</v>
      </c>
      <c r="AE139" s="25">
        <f>+IF(AE$3=0,0,COUNTIFS('2.Pro Plan'!$K:$K,'Color detail'!$E139,'2.Pro Plan'!$N:$N,'Color detail'!$F139,'2.Pro Plan'!$U:$U,'Color detail'!AE$3))</f>
        <v>0</v>
      </c>
      <c r="AF139" s="25">
        <f>+IF(AF$3=0,0,COUNTIFS('2.Pro Plan'!$K:$K,'Color detail'!$E139,'2.Pro Plan'!$N:$N,'Color detail'!$F139,'2.Pro Plan'!$U:$U,'Color detail'!AF$3))</f>
        <v>0</v>
      </c>
      <c r="AG139" s="25">
        <f>+IF(AG$3=0,0,COUNTIFS('2.Pro Plan'!$K:$K,'Color detail'!$E139,'2.Pro Plan'!$N:$N,'Color detail'!$F139,'2.Pro Plan'!$U:$U,'Color detail'!AG$3))</f>
        <v>0</v>
      </c>
      <c r="AH139" s="25">
        <f>+IF(AH$3=0,0,COUNTIFS('2.Pro Plan'!$K:$K,'Color detail'!$E139,'2.Pro Plan'!$N:$N,'Color detail'!$F139,'2.Pro Plan'!$U:$U,'Color detail'!AH$3))</f>
        <v>0</v>
      </c>
      <c r="AI139" s="25">
        <f>+IF(AI$3=0,0,COUNTIFS('2.Pro Plan'!$K:$K,'Color detail'!$E139,'2.Pro Plan'!$N:$N,'Color detail'!$F139,'2.Pro Plan'!$U:$U,'Color detail'!AI$3))</f>
        <v>0</v>
      </c>
      <c r="AJ139" s="25">
        <f>+IF(AJ$3=0,0,COUNTIFS('2.Pro Plan'!$K:$K,'Color detail'!$E139,'2.Pro Plan'!$N:$N,'Color detail'!$F139,'2.Pro Plan'!$U:$U,'Color detail'!AJ$3))</f>
        <v>0</v>
      </c>
      <c r="AK139" s="25">
        <f>+IF(AK$3=0,0,COUNTIFS('2.Pro Plan'!$K:$K,'Color detail'!$E139,'2.Pro Plan'!$N:$N,'Color detail'!$F139,'2.Pro Plan'!$U:$U,'Color detail'!AK$3))</f>
        <v>0</v>
      </c>
      <c r="AL139" s="25">
        <f>+IF(AL$3=0,0,COUNTIFS('2.Pro Plan'!$K:$K,'Color detail'!$E139,'2.Pro Plan'!$N:$N,'Color detail'!$F139,'2.Pro Plan'!$U:$U,'Color detail'!AL$3))</f>
        <v>0</v>
      </c>
      <c r="AM139" s="25">
        <f>+IF(AM$3=0,0,COUNTIFS('2.Pro Plan'!$K:$K,'Color detail'!$E139,'2.Pro Plan'!$N:$N,'Color detail'!$F139,'2.Pro Plan'!$U:$U,'Color detail'!AM$3))</f>
        <v>0</v>
      </c>
      <c r="AN139" s="25">
        <f>+IF(AN$3=0,0,COUNTIFS('2.Pro Plan'!$K:$K,'Color detail'!$E139,'2.Pro Plan'!$N:$N,'Color detail'!$F139,'2.Pro Plan'!$U:$U,'Color detail'!AN$3))</f>
        <v>0</v>
      </c>
      <c r="AO139" s="25">
        <f>+IF(AO$3=0,0,COUNTIFS('2.Pro Plan'!$K:$K,'Color detail'!$E139,'2.Pro Plan'!$N:$N,'Color detail'!$F139,'2.Pro Plan'!$U:$U,'Color detail'!AO$3))</f>
        <v>0</v>
      </c>
      <c r="AP139" s="25">
        <f>+IF(AP$3=0,0,COUNTIFS('2.Pro Plan'!$K:$K,'Color detail'!$E139,'2.Pro Plan'!$N:$N,'Color detail'!$F139,'2.Pro Plan'!$U:$U,'Color detail'!AP$3))</f>
        <v>0</v>
      </c>
      <c r="AQ139" s="25">
        <f>+IF(AQ$3=0,0,COUNTIFS('2.Pro Plan'!$K:$K,'Color detail'!$E139,'2.Pro Plan'!$N:$N,'Color detail'!$F139,'2.Pro Plan'!$U:$U,'Color detail'!AQ$3))</f>
        <v>0</v>
      </c>
      <c r="AR139" s="25">
        <f>+IF(AR$3=0,0,COUNTIFS('2.Pro Plan'!$K:$K,'Color detail'!$E139,'2.Pro Plan'!$N:$N,'Color detail'!$F139,'2.Pro Plan'!$U:$U,'Color detail'!AR$3))</f>
        <v>0</v>
      </c>
      <c r="AS139" s="25">
        <f t="shared" si="27"/>
        <v>0</v>
      </c>
    </row>
    <row r="140" spans="2:45" hidden="1">
      <c r="B140" s="25">
        <f t="shared" si="40"/>
        <v>0</v>
      </c>
      <c r="C140" s="25">
        <f t="shared" si="41"/>
        <v>0</v>
      </c>
      <c r="E140" s="25"/>
      <c r="F140" s="25"/>
      <c r="H140" s="25">
        <f t="shared" si="39"/>
        <v>0</v>
      </c>
      <c r="I140" s="25">
        <f>+IF(C140=0,0,SUMIF('Color FC'!$F:$F,'Color detail'!$C140,'Color FC'!H:H))</f>
        <v>0</v>
      </c>
      <c r="J140" s="25">
        <f>+IF(E140=0,0,SUMIF('Color FC'!$F:$F,'Color detail'!$C140,'Color FC'!I:I))</f>
        <v>0</v>
      </c>
      <c r="K140" s="25">
        <f>+IF(F140=0,0,SUMIF('Color FC'!$F:$F,'Color detail'!$C140,'Color FC'!J:J))</f>
        <v>0</v>
      </c>
      <c r="M140" s="267"/>
      <c r="N140" s="267"/>
      <c r="O140" s="147">
        <f t="shared" si="42"/>
        <v>0</v>
      </c>
      <c r="Q140" s="25">
        <f>+IF(Q$3=0,0,COUNTIFS('2.Pro Plan'!$K:$K,'Color detail'!$E140,'2.Pro Plan'!$N:$N,'Color detail'!$F140,'2.Pro Plan'!$U:$U,'Color detail'!Q$3))</f>
        <v>0</v>
      </c>
      <c r="R140" s="25">
        <f>+IF(R$3=0,0,COUNTIFS('2.Pro Plan'!$K:$K,'Color detail'!$E140,'2.Pro Plan'!$N:$N,'Color detail'!$F140,'2.Pro Plan'!$U:$U,'Color detail'!R$3))</f>
        <v>0</v>
      </c>
      <c r="S140" s="25">
        <f>+IF(S$3=0,0,COUNTIFS('2.Pro Plan'!$K:$K,'Color detail'!$E140,'2.Pro Plan'!$N:$N,'Color detail'!$F140,'2.Pro Plan'!$U:$U,'Color detail'!S$3))</f>
        <v>0</v>
      </c>
      <c r="T140" s="25">
        <f>+IF(T$3=0,0,COUNTIFS('2.Pro Plan'!$K:$K,'Color detail'!$E140,'2.Pro Plan'!$N:$N,'Color detail'!$F140,'2.Pro Plan'!$U:$U,'Color detail'!T$3))</f>
        <v>0</v>
      </c>
      <c r="U140" s="25">
        <f>+IF(U$3=0,0,COUNTIFS('2.Pro Plan'!$K:$K,'Color detail'!$E140,'2.Pro Plan'!$N:$N,'Color detail'!$F140,'2.Pro Plan'!$U:$U,'Color detail'!U$3))</f>
        <v>0</v>
      </c>
      <c r="V140" s="25">
        <f>+IF(V$3=0,0,COUNTIFS('2.Pro Plan'!$K:$K,'Color detail'!$E140,'2.Pro Plan'!$N:$N,'Color detail'!$F140,'2.Pro Plan'!$U:$U,'Color detail'!V$3))</f>
        <v>0</v>
      </c>
      <c r="W140" s="25">
        <f>+IF(W$3=0,0,COUNTIFS('2.Pro Plan'!$K:$K,'Color detail'!$E140,'2.Pro Plan'!$N:$N,'Color detail'!$F140,'2.Pro Plan'!$U:$U,'Color detail'!W$3))</f>
        <v>0</v>
      </c>
      <c r="X140" s="25">
        <f>+IF(X$3=0,0,COUNTIFS('2.Pro Plan'!$K:$K,'Color detail'!$E140,'2.Pro Plan'!$N:$N,'Color detail'!$F140,'2.Pro Plan'!$U:$U,'Color detail'!X$3))</f>
        <v>0</v>
      </c>
      <c r="Y140" s="25">
        <f>+IF(Y$3=0,0,COUNTIFS('2.Pro Plan'!$K:$K,'Color detail'!$E140,'2.Pro Plan'!$N:$N,'Color detail'!$F140,'2.Pro Plan'!$U:$U,'Color detail'!Y$3))</f>
        <v>0</v>
      </c>
      <c r="Z140" s="25">
        <f>+IF(Z$3=0,0,COUNTIFS('2.Pro Plan'!$K:$K,'Color detail'!$E140,'2.Pro Plan'!$N:$N,'Color detail'!$F140,'2.Pro Plan'!$U:$U,'Color detail'!Z$3))</f>
        <v>0</v>
      </c>
      <c r="AA140" s="25">
        <f>+IF(AA$3=0,0,COUNTIFS('2.Pro Plan'!$K:$K,'Color detail'!$E140,'2.Pro Plan'!$N:$N,'Color detail'!$F140,'2.Pro Plan'!$U:$U,'Color detail'!AA$3))</f>
        <v>0</v>
      </c>
      <c r="AB140" s="25">
        <f>+IF(AB$3=0,0,COUNTIFS('2.Pro Plan'!$K:$K,'Color detail'!$E140,'2.Pro Plan'!$N:$N,'Color detail'!$F140,'2.Pro Plan'!$U:$U,'Color detail'!AB$3))</f>
        <v>0</v>
      </c>
      <c r="AC140" s="25">
        <f>+IF(AC$3=0,0,COUNTIFS('2.Pro Plan'!$K:$K,'Color detail'!$E140,'2.Pro Plan'!$N:$N,'Color detail'!$F140,'2.Pro Plan'!$U:$U,'Color detail'!AC$3))</f>
        <v>0</v>
      </c>
      <c r="AD140" s="25">
        <f>+IF(AD$3=0,0,COUNTIFS('2.Pro Plan'!$K:$K,'Color detail'!$E140,'2.Pro Plan'!$N:$N,'Color detail'!$F140,'2.Pro Plan'!$U:$U,'Color detail'!AD$3))</f>
        <v>0</v>
      </c>
      <c r="AE140" s="25">
        <f>+IF(AE$3=0,0,COUNTIFS('2.Pro Plan'!$K:$K,'Color detail'!$E140,'2.Pro Plan'!$N:$N,'Color detail'!$F140,'2.Pro Plan'!$U:$U,'Color detail'!AE$3))</f>
        <v>0</v>
      </c>
      <c r="AF140" s="25">
        <f>+IF(AF$3=0,0,COUNTIFS('2.Pro Plan'!$K:$K,'Color detail'!$E140,'2.Pro Plan'!$N:$N,'Color detail'!$F140,'2.Pro Plan'!$U:$U,'Color detail'!AF$3))</f>
        <v>0</v>
      </c>
      <c r="AG140" s="25">
        <f>+IF(AG$3=0,0,COUNTIFS('2.Pro Plan'!$K:$K,'Color detail'!$E140,'2.Pro Plan'!$N:$N,'Color detail'!$F140,'2.Pro Plan'!$U:$U,'Color detail'!AG$3))</f>
        <v>0</v>
      </c>
      <c r="AH140" s="25">
        <f>+IF(AH$3=0,0,COUNTIFS('2.Pro Plan'!$K:$K,'Color detail'!$E140,'2.Pro Plan'!$N:$N,'Color detail'!$F140,'2.Pro Plan'!$U:$U,'Color detail'!AH$3))</f>
        <v>0</v>
      </c>
      <c r="AI140" s="25">
        <f>+IF(AI$3=0,0,COUNTIFS('2.Pro Plan'!$K:$K,'Color detail'!$E140,'2.Pro Plan'!$N:$N,'Color detail'!$F140,'2.Pro Plan'!$U:$U,'Color detail'!AI$3))</f>
        <v>0</v>
      </c>
      <c r="AJ140" s="25">
        <f>+IF(AJ$3=0,0,COUNTIFS('2.Pro Plan'!$K:$K,'Color detail'!$E140,'2.Pro Plan'!$N:$N,'Color detail'!$F140,'2.Pro Plan'!$U:$U,'Color detail'!AJ$3))</f>
        <v>0</v>
      </c>
      <c r="AK140" s="25">
        <f>+IF(AK$3=0,0,COUNTIFS('2.Pro Plan'!$K:$K,'Color detail'!$E140,'2.Pro Plan'!$N:$N,'Color detail'!$F140,'2.Pro Plan'!$U:$U,'Color detail'!AK$3))</f>
        <v>0</v>
      </c>
      <c r="AL140" s="25">
        <f>+IF(AL$3=0,0,COUNTIFS('2.Pro Plan'!$K:$K,'Color detail'!$E140,'2.Pro Plan'!$N:$N,'Color detail'!$F140,'2.Pro Plan'!$U:$U,'Color detail'!AL$3))</f>
        <v>0</v>
      </c>
      <c r="AM140" s="25">
        <f>+IF(AM$3=0,0,COUNTIFS('2.Pro Plan'!$K:$K,'Color detail'!$E140,'2.Pro Plan'!$N:$N,'Color detail'!$F140,'2.Pro Plan'!$U:$U,'Color detail'!AM$3))</f>
        <v>0</v>
      </c>
      <c r="AN140" s="25">
        <f>+IF(AN$3=0,0,COUNTIFS('2.Pro Plan'!$K:$K,'Color detail'!$E140,'2.Pro Plan'!$N:$N,'Color detail'!$F140,'2.Pro Plan'!$U:$U,'Color detail'!AN$3))</f>
        <v>0</v>
      </c>
      <c r="AO140" s="25">
        <f>+IF(AO$3=0,0,COUNTIFS('2.Pro Plan'!$K:$K,'Color detail'!$E140,'2.Pro Plan'!$N:$N,'Color detail'!$F140,'2.Pro Plan'!$U:$U,'Color detail'!AO$3))</f>
        <v>0</v>
      </c>
      <c r="AP140" s="25">
        <f>+IF(AP$3=0,0,COUNTIFS('2.Pro Plan'!$K:$K,'Color detail'!$E140,'2.Pro Plan'!$N:$N,'Color detail'!$F140,'2.Pro Plan'!$U:$U,'Color detail'!AP$3))</f>
        <v>0</v>
      </c>
      <c r="AQ140" s="25">
        <f>+IF(AQ$3=0,0,COUNTIFS('2.Pro Plan'!$K:$K,'Color detail'!$E140,'2.Pro Plan'!$N:$N,'Color detail'!$F140,'2.Pro Plan'!$U:$U,'Color detail'!AQ$3))</f>
        <v>0</v>
      </c>
      <c r="AR140" s="25">
        <f>+IF(AR$3=0,0,COUNTIFS('2.Pro Plan'!$K:$K,'Color detail'!$E140,'2.Pro Plan'!$N:$N,'Color detail'!$F140,'2.Pro Plan'!$U:$U,'Color detail'!AR$3))</f>
        <v>0</v>
      </c>
      <c r="AS140" s="25">
        <f t="shared" si="27"/>
        <v>0</v>
      </c>
    </row>
    <row r="141" spans="2:45" hidden="1">
      <c r="B141" s="25">
        <f t="shared" si="40"/>
        <v>0</v>
      </c>
      <c r="C141" s="25">
        <f t="shared" si="41"/>
        <v>0</v>
      </c>
      <c r="E141" s="25"/>
      <c r="F141" s="25"/>
      <c r="H141" s="25">
        <f t="shared" si="39"/>
        <v>0</v>
      </c>
      <c r="I141" s="25">
        <f>+IF(C141=0,0,SUMIF('Color FC'!$F:$F,'Color detail'!$C141,'Color FC'!H:H))</f>
        <v>0</v>
      </c>
      <c r="J141" s="25">
        <f>+IF(E141=0,0,SUMIF('Color FC'!$F:$F,'Color detail'!$C141,'Color FC'!I:I))</f>
        <v>0</v>
      </c>
      <c r="K141" s="25">
        <f>+IF(F141=0,0,SUMIF('Color FC'!$F:$F,'Color detail'!$C141,'Color FC'!J:J))</f>
        <v>0</v>
      </c>
      <c r="M141" s="267"/>
      <c r="N141" s="267"/>
      <c r="O141" s="147">
        <f t="shared" si="42"/>
        <v>0</v>
      </c>
      <c r="Q141" s="25">
        <f>+IF(Q$3=0,0,COUNTIFS('2.Pro Plan'!$K:$K,'Color detail'!$E141,'2.Pro Plan'!$N:$N,'Color detail'!$F141,'2.Pro Plan'!$U:$U,'Color detail'!Q$3))</f>
        <v>0</v>
      </c>
      <c r="R141" s="25">
        <f>+IF(R$3=0,0,COUNTIFS('2.Pro Plan'!$K:$K,'Color detail'!$E141,'2.Pro Plan'!$N:$N,'Color detail'!$F141,'2.Pro Plan'!$U:$U,'Color detail'!R$3))</f>
        <v>0</v>
      </c>
      <c r="S141" s="25">
        <f>+IF(S$3=0,0,COUNTIFS('2.Pro Plan'!$K:$K,'Color detail'!$E141,'2.Pro Plan'!$N:$N,'Color detail'!$F141,'2.Pro Plan'!$U:$U,'Color detail'!S$3))</f>
        <v>0</v>
      </c>
      <c r="T141" s="25">
        <f>+IF(T$3=0,0,COUNTIFS('2.Pro Plan'!$K:$K,'Color detail'!$E141,'2.Pro Plan'!$N:$N,'Color detail'!$F141,'2.Pro Plan'!$U:$U,'Color detail'!T$3))</f>
        <v>0</v>
      </c>
      <c r="U141" s="25">
        <f>+IF(U$3=0,0,COUNTIFS('2.Pro Plan'!$K:$K,'Color detail'!$E141,'2.Pro Plan'!$N:$N,'Color detail'!$F141,'2.Pro Plan'!$U:$U,'Color detail'!U$3))</f>
        <v>0</v>
      </c>
      <c r="V141" s="25">
        <f>+IF(V$3=0,0,COUNTIFS('2.Pro Plan'!$K:$K,'Color detail'!$E141,'2.Pro Plan'!$N:$N,'Color detail'!$F141,'2.Pro Plan'!$U:$U,'Color detail'!V$3))</f>
        <v>0</v>
      </c>
      <c r="W141" s="25">
        <f>+IF(W$3=0,0,COUNTIFS('2.Pro Plan'!$K:$K,'Color detail'!$E141,'2.Pro Plan'!$N:$N,'Color detail'!$F141,'2.Pro Plan'!$U:$U,'Color detail'!W$3))</f>
        <v>0</v>
      </c>
      <c r="X141" s="25">
        <f>+IF(X$3=0,0,COUNTIFS('2.Pro Plan'!$K:$K,'Color detail'!$E141,'2.Pro Plan'!$N:$N,'Color detail'!$F141,'2.Pro Plan'!$U:$U,'Color detail'!X$3))</f>
        <v>0</v>
      </c>
      <c r="Y141" s="25">
        <f>+IF(Y$3=0,0,COUNTIFS('2.Pro Plan'!$K:$K,'Color detail'!$E141,'2.Pro Plan'!$N:$N,'Color detail'!$F141,'2.Pro Plan'!$U:$U,'Color detail'!Y$3))</f>
        <v>0</v>
      </c>
      <c r="Z141" s="25">
        <f>+IF(Z$3=0,0,COUNTIFS('2.Pro Plan'!$K:$K,'Color detail'!$E141,'2.Pro Plan'!$N:$N,'Color detail'!$F141,'2.Pro Plan'!$U:$U,'Color detail'!Z$3))</f>
        <v>0</v>
      </c>
      <c r="AA141" s="25">
        <f>+IF(AA$3=0,0,COUNTIFS('2.Pro Plan'!$K:$K,'Color detail'!$E141,'2.Pro Plan'!$N:$N,'Color detail'!$F141,'2.Pro Plan'!$U:$U,'Color detail'!AA$3))</f>
        <v>0</v>
      </c>
      <c r="AB141" s="25">
        <f>+IF(AB$3=0,0,COUNTIFS('2.Pro Plan'!$K:$K,'Color detail'!$E141,'2.Pro Plan'!$N:$N,'Color detail'!$F141,'2.Pro Plan'!$U:$U,'Color detail'!AB$3))</f>
        <v>0</v>
      </c>
      <c r="AC141" s="25">
        <f>+IF(AC$3=0,0,COUNTIFS('2.Pro Plan'!$K:$K,'Color detail'!$E141,'2.Pro Plan'!$N:$N,'Color detail'!$F141,'2.Pro Plan'!$U:$U,'Color detail'!AC$3))</f>
        <v>0</v>
      </c>
      <c r="AD141" s="25">
        <f>+IF(AD$3=0,0,COUNTIFS('2.Pro Plan'!$K:$K,'Color detail'!$E141,'2.Pro Plan'!$N:$N,'Color detail'!$F141,'2.Pro Plan'!$U:$U,'Color detail'!AD$3))</f>
        <v>0</v>
      </c>
      <c r="AE141" s="25">
        <f>+IF(AE$3=0,0,COUNTIFS('2.Pro Plan'!$K:$K,'Color detail'!$E141,'2.Pro Plan'!$N:$N,'Color detail'!$F141,'2.Pro Plan'!$U:$U,'Color detail'!AE$3))</f>
        <v>0</v>
      </c>
      <c r="AF141" s="25">
        <f>+IF(AF$3=0,0,COUNTIFS('2.Pro Plan'!$K:$K,'Color detail'!$E141,'2.Pro Plan'!$N:$N,'Color detail'!$F141,'2.Pro Plan'!$U:$U,'Color detail'!AF$3))</f>
        <v>0</v>
      </c>
      <c r="AG141" s="25">
        <f>+IF(AG$3=0,0,COUNTIFS('2.Pro Plan'!$K:$K,'Color detail'!$E141,'2.Pro Plan'!$N:$N,'Color detail'!$F141,'2.Pro Plan'!$U:$U,'Color detail'!AG$3))</f>
        <v>0</v>
      </c>
      <c r="AH141" s="25">
        <f>+IF(AH$3=0,0,COUNTIFS('2.Pro Plan'!$K:$K,'Color detail'!$E141,'2.Pro Plan'!$N:$N,'Color detail'!$F141,'2.Pro Plan'!$U:$U,'Color detail'!AH$3))</f>
        <v>0</v>
      </c>
      <c r="AI141" s="25">
        <f>+IF(AI$3=0,0,COUNTIFS('2.Pro Plan'!$K:$K,'Color detail'!$E141,'2.Pro Plan'!$N:$N,'Color detail'!$F141,'2.Pro Plan'!$U:$U,'Color detail'!AI$3))</f>
        <v>0</v>
      </c>
      <c r="AJ141" s="25">
        <f>+IF(AJ$3=0,0,COUNTIFS('2.Pro Plan'!$K:$K,'Color detail'!$E141,'2.Pro Plan'!$N:$N,'Color detail'!$F141,'2.Pro Plan'!$U:$U,'Color detail'!AJ$3))</f>
        <v>0</v>
      </c>
      <c r="AK141" s="25">
        <f>+IF(AK$3=0,0,COUNTIFS('2.Pro Plan'!$K:$K,'Color detail'!$E141,'2.Pro Plan'!$N:$N,'Color detail'!$F141,'2.Pro Plan'!$U:$U,'Color detail'!AK$3))</f>
        <v>0</v>
      </c>
      <c r="AL141" s="25">
        <f>+IF(AL$3=0,0,COUNTIFS('2.Pro Plan'!$K:$K,'Color detail'!$E141,'2.Pro Plan'!$N:$N,'Color detail'!$F141,'2.Pro Plan'!$U:$U,'Color detail'!AL$3))</f>
        <v>0</v>
      </c>
      <c r="AM141" s="25">
        <f>+IF(AM$3=0,0,COUNTIFS('2.Pro Plan'!$K:$K,'Color detail'!$E141,'2.Pro Plan'!$N:$N,'Color detail'!$F141,'2.Pro Plan'!$U:$U,'Color detail'!AM$3))</f>
        <v>0</v>
      </c>
      <c r="AN141" s="25">
        <f>+IF(AN$3=0,0,COUNTIFS('2.Pro Plan'!$K:$K,'Color detail'!$E141,'2.Pro Plan'!$N:$N,'Color detail'!$F141,'2.Pro Plan'!$U:$U,'Color detail'!AN$3))</f>
        <v>0</v>
      </c>
      <c r="AO141" s="25">
        <f>+IF(AO$3=0,0,COUNTIFS('2.Pro Plan'!$K:$K,'Color detail'!$E141,'2.Pro Plan'!$N:$N,'Color detail'!$F141,'2.Pro Plan'!$U:$U,'Color detail'!AO$3))</f>
        <v>0</v>
      </c>
      <c r="AP141" s="25">
        <f>+IF(AP$3=0,0,COUNTIFS('2.Pro Plan'!$K:$K,'Color detail'!$E141,'2.Pro Plan'!$N:$N,'Color detail'!$F141,'2.Pro Plan'!$U:$U,'Color detail'!AP$3))</f>
        <v>0</v>
      </c>
      <c r="AQ141" s="25">
        <f>+IF(AQ$3=0,0,COUNTIFS('2.Pro Plan'!$K:$K,'Color detail'!$E141,'2.Pro Plan'!$N:$N,'Color detail'!$F141,'2.Pro Plan'!$U:$U,'Color detail'!AQ$3))</f>
        <v>0</v>
      </c>
      <c r="AR141" s="25">
        <f>+IF(AR$3=0,0,COUNTIFS('2.Pro Plan'!$K:$K,'Color detail'!$E141,'2.Pro Plan'!$N:$N,'Color detail'!$F141,'2.Pro Plan'!$U:$U,'Color detail'!AR$3))</f>
        <v>0</v>
      </c>
      <c r="AS141" s="25">
        <f t="shared" si="27"/>
        <v>0</v>
      </c>
    </row>
    <row r="142" spans="2:45" hidden="1">
      <c r="B142" s="25">
        <f t="shared" ref="B142:B205" si="43">+IF(C142&lt;&gt;0,B141+1,0)</f>
        <v>0</v>
      </c>
      <c r="C142" s="25">
        <f t="shared" ref="C142:C205" si="44">+IF(E142=0,0,E142&amp;F142)</f>
        <v>0</v>
      </c>
      <c r="E142" s="25"/>
      <c r="F142" s="25"/>
      <c r="H142" s="25">
        <f t="shared" ref="H142:H205" si="45">+AS142</f>
        <v>0</v>
      </c>
      <c r="I142" s="25">
        <f>+IF(C142=0,0,SUMIF('Color FC'!$F:$F,'Color detail'!$C142,'Color FC'!H:H))</f>
        <v>0</v>
      </c>
      <c r="J142" s="25">
        <f>+IF(E142=0,0,SUMIF('Color FC'!$F:$F,'Color detail'!$C142,'Color FC'!I:I))</f>
        <v>0</v>
      </c>
      <c r="K142" s="25">
        <f>+IF(F142=0,0,SUMIF('Color FC'!$F:$F,'Color detail'!$C142,'Color FC'!J:J))</f>
        <v>0</v>
      </c>
      <c r="M142" s="267"/>
      <c r="N142" s="267"/>
      <c r="O142" s="147">
        <f t="shared" si="42"/>
        <v>0</v>
      </c>
      <c r="Q142" s="25">
        <f>+IF(Q$3=0,0,COUNTIFS('2.Pro Plan'!$K:$K,'Color detail'!$E142,'2.Pro Plan'!$N:$N,'Color detail'!$F142,'2.Pro Plan'!$U:$U,'Color detail'!Q$3))</f>
        <v>0</v>
      </c>
      <c r="R142" s="25">
        <f>+IF(R$3=0,0,COUNTIFS('2.Pro Plan'!$K:$K,'Color detail'!$E142,'2.Pro Plan'!$N:$N,'Color detail'!$F142,'2.Pro Plan'!$U:$U,'Color detail'!R$3))</f>
        <v>0</v>
      </c>
      <c r="S142" s="25">
        <f>+IF(S$3=0,0,COUNTIFS('2.Pro Plan'!$K:$K,'Color detail'!$E142,'2.Pro Plan'!$N:$N,'Color detail'!$F142,'2.Pro Plan'!$U:$U,'Color detail'!S$3))</f>
        <v>0</v>
      </c>
      <c r="T142" s="25">
        <f>+IF(T$3=0,0,COUNTIFS('2.Pro Plan'!$K:$K,'Color detail'!$E142,'2.Pro Plan'!$N:$N,'Color detail'!$F142,'2.Pro Plan'!$U:$U,'Color detail'!T$3))</f>
        <v>0</v>
      </c>
      <c r="U142" s="25">
        <f>+IF(U$3=0,0,COUNTIFS('2.Pro Plan'!$K:$K,'Color detail'!$E142,'2.Pro Plan'!$N:$N,'Color detail'!$F142,'2.Pro Plan'!$U:$U,'Color detail'!U$3))</f>
        <v>0</v>
      </c>
      <c r="V142" s="25">
        <f>+IF(V$3=0,0,COUNTIFS('2.Pro Plan'!$K:$K,'Color detail'!$E142,'2.Pro Plan'!$N:$N,'Color detail'!$F142,'2.Pro Plan'!$U:$U,'Color detail'!V$3))</f>
        <v>0</v>
      </c>
      <c r="W142" s="25">
        <f>+IF(W$3=0,0,COUNTIFS('2.Pro Plan'!$K:$K,'Color detail'!$E142,'2.Pro Plan'!$N:$N,'Color detail'!$F142,'2.Pro Plan'!$U:$U,'Color detail'!W$3))</f>
        <v>0</v>
      </c>
      <c r="X142" s="25">
        <f>+IF(X$3=0,0,COUNTIFS('2.Pro Plan'!$K:$K,'Color detail'!$E142,'2.Pro Plan'!$N:$N,'Color detail'!$F142,'2.Pro Plan'!$U:$U,'Color detail'!X$3))</f>
        <v>0</v>
      </c>
      <c r="Y142" s="25">
        <f>+IF(Y$3=0,0,COUNTIFS('2.Pro Plan'!$K:$K,'Color detail'!$E142,'2.Pro Plan'!$N:$N,'Color detail'!$F142,'2.Pro Plan'!$U:$U,'Color detail'!Y$3))</f>
        <v>0</v>
      </c>
      <c r="Z142" s="25">
        <f>+IF(Z$3=0,0,COUNTIFS('2.Pro Plan'!$K:$K,'Color detail'!$E142,'2.Pro Plan'!$N:$N,'Color detail'!$F142,'2.Pro Plan'!$U:$U,'Color detail'!Z$3))</f>
        <v>0</v>
      </c>
      <c r="AA142" s="25">
        <f>+IF(AA$3=0,0,COUNTIFS('2.Pro Plan'!$K:$K,'Color detail'!$E142,'2.Pro Plan'!$N:$N,'Color detail'!$F142,'2.Pro Plan'!$U:$U,'Color detail'!AA$3))</f>
        <v>0</v>
      </c>
      <c r="AB142" s="25">
        <f>+IF(AB$3=0,0,COUNTIFS('2.Pro Plan'!$K:$K,'Color detail'!$E142,'2.Pro Plan'!$N:$N,'Color detail'!$F142,'2.Pro Plan'!$U:$U,'Color detail'!AB$3))</f>
        <v>0</v>
      </c>
      <c r="AC142" s="25">
        <f>+IF(AC$3=0,0,COUNTIFS('2.Pro Plan'!$K:$K,'Color detail'!$E142,'2.Pro Plan'!$N:$N,'Color detail'!$F142,'2.Pro Plan'!$U:$U,'Color detail'!AC$3))</f>
        <v>0</v>
      </c>
      <c r="AD142" s="25">
        <f>+IF(AD$3=0,0,COUNTIFS('2.Pro Plan'!$K:$K,'Color detail'!$E142,'2.Pro Plan'!$N:$N,'Color detail'!$F142,'2.Pro Plan'!$U:$U,'Color detail'!AD$3))</f>
        <v>0</v>
      </c>
      <c r="AE142" s="25">
        <f>+IF(AE$3=0,0,COUNTIFS('2.Pro Plan'!$K:$K,'Color detail'!$E142,'2.Pro Plan'!$N:$N,'Color detail'!$F142,'2.Pro Plan'!$U:$U,'Color detail'!AE$3))</f>
        <v>0</v>
      </c>
      <c r="AF142" s="25">
        <f>+IF(AF$3=0,0,COUNTIFS('2.Pro Plan'!$K:$K,'Color detail'!$E142,'2.Pro Plan'!$N:$N,'Color detail'!$F142,'2.Pro Plan'!$U:$U,'Color detail'!AF$3))</f>
        <v>0</v>
      </c>
      <c r="AG142" s="25">
        <f>+IF(AG$3=0,0,COUNTIFS('2.Pro Plan'!$K:$K,'Color detail'!$E142,'2.Pro Plan'!$N:$N,'Color detail'!$F142,'2.Pro Plan'!$U:$U,'Color detail'!AG$3))</f>
        <v>0</v>
      </c>
      <c r="AH142" s="25">
        <f>+IF(AH$3=0,0,COUNTIFS('2.Pro Plan'!$K:$K,'Color detail'!$E142,'2.Pro Plan'!$N:$N,'Color detail'!$F142,'2.Pro Plan'!$U:$U,'Color detail'!AH$3))</f>
        <v>0</v>
      </c>
      <c r="AI142" s="25">
        <f>+IF(AI$3=0,0,COUNTIFS('2.Pro Plan'!$K:$K,'Color detail'!$E142,'2.Pro Plan'!$N:$N,'Color detail'!$F142,'2.Pro Plan'!$U:$U,'Color detail'!AI$3))</f>
        <v>0</v>
      </c>
      <c r="AJ142" s="25">
        <f>+IF(AJ$3=0,0,COUNTIFS('2.Pro Plan'!$K:$K,'Color detail'!$E142,'2.Pro Plan'!$N:$N,'Color detail'!$F142,'2.Pro Plan'!$U:$U,'Color detail'!AJ$3))</f>
        <v>0</v>
      </c>
      <c r="AK142" s="25">
        <f>+IF(AK$3=0,0,COUNTIFS('2.Pro Plan'!$K:$K,'Color detail'!$E142,'2.Pro Plan'!$N:$N,'Color detail'!$F142,'2.Pro Plan'!$U:$U,'Color detail'!AK$3))</f>
        <v>0</v>
      </c>
      <c r="AL142" s="25">
        <f>+IF(AL$3=0,0,COUNTIFS('2.Pro Plan'!$K:$K,'Color detail'!$E142,'2.Pro Plan'!$N:$N,'Color detail'!$F142,'2.Pro Plan'!$U:$U,'Color detail'!AL$3))</f>
        <v>0</v>
      </c>
      <c r="AM142" s="25">
        <f>+IF(AM$3=0,0,COUNTIFS('2.Pro Plan'!$K:$K,'Color detail'!$E142,'2.Pro Plan'!$N:$N,'Color detail'!$F142,'2.Pro Plan'!$U:$U,'Color detail'!AM$3))</f>
        <v>0</v>
      </c>
      <c r="AN142" s="25">
        <f>+IF(AN$3=0,0,COUNTIFS('2.Pro Plan'!$K:$K,'Color detail'!$E142,'2.Pro Plan'!$N:$N,'Color detail'!$F142,'2.Pro Plan'!$U:$U,'Color detail'!AN$3))</f>
        <v>0</v>
      </c>
      <c r="AO142" s="25">
        <f>+IF(AO$3=0,0,COUNTIFS('2.Pro Plan'!$K:$K,'Color detail'!$E142,'2.Pro Plan'!$N:$N,'Color detail'!$F142,'2.Pro Plan'!$U:$U,'Color detail'!AO$3))</f>
        <v>0</v>
      </c>
      <c r="AP142" s="25">
        <f>+IF(AP$3=0,0,COUNTIFS('2.Pro Plan'!$K:$K,'Color detail'!$E142,'2.Pro Plan'!$N:$N,'Color detail'!$F142,'2.Pro Plan'!$U:$U,'Color detail'!AP$3))</f>
        <v>0</v>
      </c>
      <c r="AQ142" s="25">
        <f>+IF(AQ$3=0,0,COUNTIFS('2.Pro Plan'!$K:$K,'Color detail'!$E142,'2.Pro Plan'!$N:$N,'Color detail'!$F142,'2.Pro Plan'!$U:$U,'Color detail'!AQ$3))</f>
        <v>0</v>
      </c>
      <c r="AR142" s="25">
        <f>+IF(AR$3=0,0,COUNTIFS('2.Pro Plan'!$K:$K,'Color detail'!$E142,'2.Pro Plan'!$N:$N,'Color detail'!$F142,'2.Pro Plan'!$U:$U,'Color detail'!AR$3))</f>
        <v>0</v>
      </c>
      <c r="AS142" s="25">
        <f t="shared" si="27"/>
        <v>0</v>
      </c>
    </row>
    <row r="143" spans="2:45" hidden="1">
      <c r="B143" s="25">
        <f t="shared" si="43"/>
        <v>0</v>
      </c>
      <c r="C143" s="25">
        <f t="shared" si="44"/>
        <v>0</v>
      </c>
      <c r="E143" s="25"/>
      <c r="F143" s="25"/>
      <c r="H143" s="25">
        <f t="shared" si="45"/>
        <v>0</v>
      </c>
      <c r="I143" s="25">
        <f>+IF(C143=0,0,SUMIF('Color FC'!$F:$F,'Color detail'!$C143,'Color FC'!H:H))</f>
        <v>0</v>
      </c>
      <c r="J143" s="25">
        <f>+IF(E143=0,0,SUMIF('Color FC'!$F:$F,'Color detail'!$C143,'Color FC'!I:I))</f>
        <v>0</v>
      </c>
      <c r="K143" s="25">
        <f>+IF(F143=0,0,SUMIF('Color FC'!$F:$F,'Color detail'!$C143,'Color FC'!J:J))</f>
        <v>0</v>
      </c>
      <c r="M143" s="267"/>
      <c r="N143" s="267"/>
      <c r="O143" s="147">
        <f t="shared" si="42"/>
        <v>0</v>
      </c>
      <c r="Q143" s="25">
        <f>+IF(Q$3=0,0,COUNTIFS('2.Pro Plan'!$K:$K,'Color detail'!$E143,'2.Pro Plan'!$N:$N,'Color detail'!$F143,'2.Pro Plan'!$U:$U,'Color detail'!Q$3))</f>
        <v>0</v>
      </c>
      <c r="R143" s="25">
        <f>+IF(R$3=0,0,COUNTIFS('2.Pro Plan'!$K:$K,'Color detail'!$E143,'2.Pro Plan'!$N:$N,'Color detail'!$F143,'2.Pro Plan'!$U:$U,'Color detail'!R$3))</f>
        <v>0</v>
      </c>
      <c r="S143" s="25">
        <f>+IF(S$3=0,0,COUNTIFS('2.Pro Plan'!$K:$K,'Color detail'!$E143,'2.Pro Plan'!$N:$N,'Color detail'!$F143,'2.Pro Plan'!$U:$U,'Color detail'!S$3))</f>
        <v>0</v>
      </c>
      <c r="T143" s="25">
        <f>+IF(T$3=0,0,COUNTIFS('2.Pro Plan'!$K:$K,'Color detail'!$E143,'2.Pro Plan'!$N:$N,'Color detail'!$F143,'2.Pro Plan'!$U:$U,'Color detail'!T$3))</f>
        <v>0</v>
      </c>
      <c r="U143" s="25">
        <f>+IF(U$3=0,0,COUNTIFS('2.Pro Plan'!$K:$K,'Color detail'!$E143,'2.Pro Plan'!$N:$N,'Color detail'!$F143,'2.Pro Plan'!$U:$U,'Color detail'!U$3))</f>
        <v>0</v>
      </c>
      <c r="V143" s="25">
        <f>+IF(V$3=0,0,COUNTIFS('2.Pro Plan'!$K:$K,'Color detail'!$E143,'2.Pro Plan'!$N:$N,'Color detail'!$F143,'2.Pro Plan'!$U:$U,'Color detail'!V$3))</f>
        <v>0</v>
      </c>
      <c r="W143" s="25">
        <f>+IF(W$3=0,0,COUNTIFS('2.Pro Plan'!$K:$K,'Color detail'!$E143,'2.Pro Plan'!$N:$N,'Color detail'!$F143,'2.Pro Plan'!$U:$U,'Color detail'!W$3))</f>
        <v>0</v>
      </c>
      <c r="X143" s="25">
        <f>+IF(X$3=0,0,COUNTIFS('2.Pro Plan'!$K:$K,'Color detail'!$E143,'2.Pro Plan'!$N:$N,'Color detail'!$F143,'2.Pro Plan'!$U:$U,'Color detail'!X$3))</f>
        <v>0</v>
      </c>
      <c r="Y143" s="25">
        <f>+IF(Y$3=0,0,COUNTIFS('2.Pro Plan'!$K:$K,'Color detail'!$E143,'2.Pro Plan'!$N:$N,'Color detail'!$F143,'2.Pro Plan'!$U:$U,'Color detail'!Y$3))</f>
        <v>0</v>
      </c>
      <c r="Z143" s="25">
        <f>+IF(Z$3=0,0,COUNTIFS('2.Pro Plan'!$K:$K,'Color detail'!$E143,'2.Pro Plan'!$N:$N,'Color detail'!$F143,'2.Pro Plan'!$U:$U,'Color detail'!Z$3))</f>
        <v>0</v>
      </c>
      <c r="AA143" s="25">
        <f>+IF(AA$3=0,0,COUNTIFS('2.Pro Plan'!$K:$K,'Color detail'!$E143,'2.Pro Plan'!$N:$N,'Color detail'!$F143,'2.Pro Plan'!$U:$U,'Color detail'!AA$3))</f>
        <v>0</v>
      </c>
      <c r="AB143" s="25">
        <f>+IF(AB$3=0,0,COUNTIFS('2.Pro Plan'!$K:$K,'Color detail'!$E143,'2.Pro Plan'!$N:$N,'Color detail'!$F143,'2.Pro Plan'!$U:$U,'Color detail'!AB$3))</f>
        <v>0</v>
      </c>
      <c r="AC143" s="25">
        <f>+IF(AC$3=0,0,COUNTIFS('2.Pro Plan'!$K:$K,'Color detail'!$E143,'2.Pro Plan'!$N:$N,'Color detail'!$F143,'2.Pro Plan'!$U:$U,'Color detail'!AC$3))</f>
        <v>0</v>
      </c>
      <c r="AD143" s="25">
        <f>+IF(AD$3=0,0,COUNTIFS('2.Pro Plan'!$K:$K,'Color detail'!$E143,'2.Pro Plan'!$N:$N,'Color detail'!$F143,'2.Pro Plan'!$U:$U,'Color detail'!AD$3))</f>
        <v>0</v>
      </c>
      <c r="AE143" s="25">
        <f>+IF(AE$3=0,0,COUNTIFS('2.Pro Plan'!$K:$K,'Color detail'!$E143,'2.Pro Plan'!$N:$N,'Color detail'!$F143,'2.Pro Plan'!$U:$U,'Color detail'!AE$3))</f>
        <v>0</v>
      </c>
      <c r="AF143" s="25">
        <f>+IF(AF$3=0,0,COUNTIFS('2.Pro Plan'!$K:$K,'Color detail'!$E143,'2.Pro Plan'!$N:$N,'Color detail'!$F143,'2.Pro Plan'!$U:$U,'Color detail'!AF$3))</f>
        <v>0</v>
      </c>
      <c r="AG143" s="25">
        <f>+IF(AG$3=0,0,COUNTIFS('2.Pro Plan'!$K:$K,'Color detail'!$E143,'2.Pro Plan'!$N:$N,'Color detail'!$F143,'2.Pro Plan'!$U:$U,'Color detail'!AG$3))</f>
        <v>0</v>
      </c>
      <c r="AH143" s="25">
        <f>+IF(AH$3=0,0,COUNTIFS('2.Pro Plan'!$K:$K,'Color detail'!$E143,'2.Pro Plan'!$N:$N,'Color detail'!$F143,'2.Pro Plan'!$U:$U,'Color detail'!AH$3))</f>
        <v>0</v>
      </c>
      <c r="AI143" s="25">
        <f>+IF(AI$3=0,0,COUNTIFS('2.Pro Plan'!$K:$K,'Color detail'!$E143,'2.Pro Plan'!$N:$N,'Color detail'!$F143,'2.Pro Plan'!$U:$U,'Color detail'!AI$3))</f>
        <v>0</v>
      </c>
      <c r="AJ143" s="25">
        <f>+IF(AJ$3=0,0,COUNTIFS('2.Pro Plan'!$K:$K,'Color detail'!$E143,'2.Pro Plan'!$N:$N,'Color detail'!$F143,'2.Pro Plan'!$U:$U,'Color detail'!AJ$3))</f>
        <v>0</v>
      </c>
      <c r="AK143" s="25">
        <f>+IF(AK$3=0,0,COUNTIFS('2.Pro Plan'!$K:$K,'Color detail'!$E143,'2.Pro Plan'!$N:$N,'Color detail'!$F143,'2.Pro Plan'!$U:$U,'Color detail'!AK$3))</f>
        <v>0</v>
      </c>
      <c r="AL143" s="25">
        <f>+IF(AL$3=0,0,COUNTIFS('2.Pro Plan'!$K:$K,'Color detail'!$E143,'2.Pro Plan'!$N:$N,'Color detail'!$F143,'2.Pro Plan'!$U:$U,'Color detail'!AL$3))</f>
        <v>0</v>
      </c>
      <c r="AM143" s="25">
        <f>+IF(AM$3=0,0,COUNTIFS('2.Pro Plan'!$K:$K,'Color detail'!$E143,'2.Pro Plan'!$N:$N,'Color detail'!$F143,'2.Pro Plan'!$U:$U,'Color detail'!AM$3))</f>
        <v>0</v>
      </c>
      <c r="AN143" s="25">
        <f>+IF(AN$3=0,0,COUNTIFS('2.Pro Plan'!$K:$K,'Color detail'!$E143,'2.Pro Plan'!$N:$N,'Color detail'!$F143,'2.Pro Plan'!$U:$U,'Color detail'!AN$3))</f>
        <v>0</v>
      </c>
      <c r="AO143" s="25">
        <f>+IF(AO$3=0,0,COUNTIFS('2.Pro Plan'!$K:$K,'Color detail'!$E143,'2.Pro Plan'!$N:$N,'Color detail'!$F143,'2.Pro Plan'!$U:$U,'Color detail'!AO$3))</f>
        <v>0</v>
      </c>
      <c r="AP143" s="25">
        <f>+IF(AP$3=0,0,COUNTIFS('2.Pro Plan'!$K:$K,'Color detail'!$E143,'2.Pro Plan'!$N:$N,'Color detail'!$F143,'2.Pro Plan'!$U:$U,'Color detail'!AP$3))</f>
        <v>0</v>
      </c>
      <c r="AQ143" s="25">
        <f>+IF(AQ$3=0,0,COUNTIFS('2.Pro Plan'!$K:$K,'Color detail'!$E143,'2.Pro Plan'!$N:$N,'Color detail'!$F143,'2.Pro Plan'!$U:$U,'Color detail'!AQ$3))</f>
        <v>0</v>
      </c>
      <c r="AR143" s="25">
        <f>+IF(AR$3=0,0,COUNTIFS('2.Pro Plan'!$K:$K,'Color detail'!$E143,'2.Pro Plan'!$N:$N,'Color detail'!$F143,'2.Pro Plan'!$U:$U,'Color detail'!AR$3))</f>
        <v>0</v>
      </c>
      <c r="AS143" s="25">
        <f t="shared" ref="AS143:AS156" si="46">+SUM(Q143:AR143)</f>
        <v>0</v>
      </c>
    </row>
    <row r="144" spans="2:45" hidden="1">
      <c r="B144" s="25">
        <f t="shared" si="43"/>
        <v>0</v>
      </c>
      <c r="C144" s="25">
        <f t="shared" si="44"/>
        <v>0</v>
      </c>
      <c r="E144" s="25"/>
      <c r="F144" s="25"/>
      <c r="H144" s="25">
        <f t="shared" si="45"/>
        <v>0</v>
      </c>
      <c r="I144" s="25">
        <f>+IF(C144=0,0,SUMIF('Color FC'!$F:$F,'Color detail'!$C144,'Color FC'!H:H))</f>
        <v>0</v>
      </c>
      <c r="J144" s="25">
        <f>+IF(E144=0,0,SUMIF('Color FC'!$F:$F,'Color detail'!$C144,'Color FC'!I:I))</f>
        <v>0</v>
      </c>
      <c r="K144" s="25">
        <f>+IF(F144=0,0,SUMIF('Color FC'!$F:$F,'Color detail'!$C144,'Color FC'!J:J))</f>
        <v>0</v>
      </c>
      <c r="M144" s="267"/>
      <c r="N144" s="267"/>
      <c r="O144" s="147">
        <f t="shared" si="42"/>
        <v>0</v>
      </c>
      <c r="Q144" s="25">
        <f>+IF(Q$3=0,0,COUNTIFS('2.Pro Plan'!$K:$K,'Color detail'!$E144,'2.Pro Plan'!$N:$N,'Color detail'!$F144,'2.Pro Plan'!$U:$U,'Color detail'!Q$3))</f>
        <v>0</v>
      </c>
      <c r="R144" s="25">
        <f>+IF(R$3=0,0,COUNTIFS('2.Pro Plan'!$K:$K,'Color detail'!$E144,'2.Pro Plan'!$N:$N,'Color detail'!$F144,'2.Pro Plan'!$U:$U,'Color detail'!R$3))</f>
        <v>0</v>
      </c>
      <c r="S144" s="25">
        <f>+IF(S$3=0,0,COUNTIFS('2.Pro Plan'!$K:$K,'Color detail'!$E144,'2.Pro Plan'!$N:$N,'Color detail'!$F144,'2.Pro Plan'!$U:$U,'Color detail'!S$3))</f>
        <v>0</v>
      </c>
      <c r="T144" s="25">
        <f>+IF(T$3=0,0,COUNTIFS('2.Pro Plan'!$K:$K,'Color detail'!$E144,'2.Pro Plan'!$N:$N,'Color detail'!$F144,'2.Pro Plan'!$U:$U,'Color detail'!T$3))</f>
        <v>0</v>
      </c>
      <c r="U144" s="25">
        <f>+IF(U$3=0,0,COUNTIFS('2.Pro Plan'!$K:$K,'Color detail'!$E144,'2.Pro Plan'!$N:$N,'Color detail'!$F144,'2.Pro Plan'!$U:$U,'Color detail'!U$3))</f>
        <v>0</v>
      </c>
      <c r="V144" s="25">
        <f>+IF(V$3=0,0,COUNTIFS('2.Pro Plan'!$K:$K,'Color detail'!$E144,'2.Pro Plan'!$N:$N,'Color detail'!$F144,'2.Pro Plan'!$U:$U,'Color detail'!V$3))</f>
        <v>0</v>
      </c>
      <c r="W144" s="25">
        <f>+IF(W$3=0,0,COUNTIFS('2.Pro Plan'!$K:$K,'Color detail'!$E144,'2.Pro Plan'!$N:$N,'Color detail'!$F144,'2.Pro Plan'!$U:$U,'Color detail'!W$3))</f>
        <v>0</v>
      </c>
      <c r="X144" s="25">
        <f>+IF(X$3=0,0,COUNTIFS('2.Pro Plan'!$K:$K,'Color detail'!$E144,'2.Pro Plan'!$N:$N,'Color detail'!$F144,'2.Pro Plan'!$U:$U,'Color detail'!X$3))</f>
        <v>0</v>
      </c>
      <c r="Y144" s="25">
        <f>+IF(Y$3=0,0,COUNTIFS('2.Pro Plan'!$K:$K,'Color detail'!$E144,'2.Pro Plan'!$N:$N,'Color detail'!$F144,'2.Pro Plan'!$U:$U,'Color detail'!Y$3))</f>
        <v>0</v>
      </c>
      <c r="Z144" s="25">
        <f>+IF(Z$3=0,0,COUNTIFS('2.Pro Plan'!$K:$K,'Color detail'!$E144,'2.Pro Plan'!$N:$N,'Color detail'!$F144,'2.Pro Plan'!$U:$U,'Color detail'!Z$3))</f>
        <v>0</v>
      </c>
      <c r="AA144" s="25">
        <f>+IF(AA$3=0,0,COUNTIFS('2.Pro Plan'!$K:$K,'Color detail'!$E144,'2.Pro Plan'!$N:$N,'Color detail'!$F144,'2.Pro Plan'!$U:$U,'Color detail'!AA$3))</f>
        <v>0</v>
      </c>
      <c r="AB144" s="25">
        <f>+IF(AB$3=0,0,COUNTIFS('2.Pro Plan'!$K:$K,'Color detail'!$E144,'2.Pro Plan'!$N:$N,'Color detail'!$F144,'2.Pro Plan'!$U:$U,'Color detail'!AB$3))</f>
        <v>0</v>
      </c>
      <c r="AC144" s="25">
        <f>+IF(AC$3=0,0,COUNTIFS('2.Pro Plan'!$K:$K,'Color detail'!$E144,'2.Pro Plan'!$N:$N,'Color detail'!$F144,'2.Pro Plan'!$U:$U,'Color detail'!AC$3))</f>
        <v>0</v>
      </c>
      <c r="AD144" s="25">
        <f>+IF(AD$3=0,0,COUNTIFS('2.Pro Plan'!$K:$K,'Color detail'!$E144,'2.Pro Plan'!$N:$N,'Color detail'!$F144,'2.Pro Plan'!$U:$U,'Color detail'!AD$3))</f>
        <v>0</v>
      </c>
      <c r="AE144" s="25">
        <f>+IF(AE$3=0,0,COUNTIFS('2.Pro Plan'!$K:$K,'Color detail'!$E144,'2.Pro Plan'!$N:$N,'Color detail'!$F144,'2.Pro Plan'!$U:$U,'Color detail'!AE$3))</f>
        <v>0</v>
      </c>
      <c r="AF144" s="25">
        <f>+IF(AF$3=0,0,COUNTIFS('2.Pro Plan'!$K:$K,'Color detail'!$E144,'2.Pro Plan'!$N:$N,'Color detail'!$F144,'2.Pro Plan'!$U:$U,'Color detail'!AF$3))</f>
        <v>0</v>
      </c>
      <c r="AG144" s="25">
        <f>+IF(AG$3=0,0,COUNTIFS('2.Pro Plan'!$K:$K,'Color detail'!$E144,'2.Pro Plan'!$N:$N,'Color detail'!$F144,'2.Pro Plan'!$U:$U,'Color detail'!AG$3))</f>
        <v>0</v>
      </c>
      <c r="AH144" s="25">
        <f>+IF(AH$3=0,0,COUNTIFS('2.Pro Plan'!$K:$K,'Color detail'!$E144,'2.Pro Plan'!$N:$N,'Color detail'!$F144,'2.Pro Plan'!$U:$U,'Color detail'!AH$3))</f>
        <v>0</v>
      </c>
      <c r="AI144" s="25">
        <f>+IF(AI$3=0,0,COUNTIFS('2.Pro Plan'!$K:$K,'Color detail'!$E144,'2.Pro Plan'!$N:$N,'Color detail'!$F144,'2.Pro Plan'!$U:$U,'Color detail'!AI$3))</f>
        <v>0</v>
      </c>
      <c r="AJ144" s="25">
        <f>+IF(AJ$3=0,0,COUNTIFS('2.Pro Plan'!$K:$K,'Color detail'!$E144,'2.Pro Plan'!$N:$N,'Color detail'!$F144,'2.Pro Plan'!$U:$U,'Color detail'!AJ$3))</f>
        <v>0</v>
      </c>
      <c r="AK144" s="25">
        <f>+IF(AK$3=0,0,COUNTIFS('2.Pro Plan'!$K:$K,'Color detail'!$E144,'2.Pro Plan'!$N:$N,'Color detail'!$F144,'2.Pro Plan'!$U:$U,'Color detail'!AK$3))</f>
        <v>0</v>
      </c>
      <c r="AL144" s="25">
        <f>+IF(AL$3=0,0,COUNTIFS('2.Pro Plan'!$K:$K,'Color detail'!$E144,'2.Pro Plan'!$N:$N,'Color detail'!$F144,'2.Pro Plan'!$U:$U,'Color detail'!AL$3))</f>
        <v>0</v>
      </c>
      <c r="AM144" s="25">
        <f>+IF(AM$3=0,0,COUNTIFS('2.Pro Plan'!$K:$K,'Color detail'!$E144,'2.Pro Plan'!$N:$N,'Color detail'!$F144,'2.Pro Plan'!$U:$U,'Color detail'!AM$3))</f>
        <v>0</v>
      </c>
      <c r="AN144" s="25">
        <f>+IF(AN$3=0,0,COUNTIFS('2.Pro Plan'!$K:$K,'Color detail'!$E144,'2.Pro Plan'!$N:$N,'Color detail'!$F144,'2.Pro Plan'!$U:$U,'Color detail'!AN$3))</f>
        <v>0</v>
      </c>
      <c r="AO144" s="25">
        <f>+IF(AO$3=0,0,COUNTIFS('2.Pro Plan'!$K:$K,'Color detail'!$E144,'2.Pro Plan'!$N:$N,'Color detail'!$F144,'2.Pro Plan'!$U:$U,'Color detail'!AO$3))</f>
        <v>0</v>
      </c>
      <c r="AP144" s="25">
        <f>+IF(AP$3=0,0,COUNTIFS('2.Pro Plan'!$K:$K,'Color detail'!$E144,'2.Pro Plan'!$N:$N,'Color detail'!$F144,'2.Pro Plan'!$U:$U,'Color detail'!AP$3))</f>
        <v>0</v>
      </c>
      <c r="AQ144" s="25">
        <f>+IF(AQ$3=0,0,COUNTIFS('2.Pro Plan'!$K:$K,'Color detail'!$E144,'2.Pro Plan'!$N:$N,'Color detail'!$F144,'2.Pro Plan'!$U:$U,'Color detail'!AQ$3))</f>
        <v>0</v>
      </c>
      <c r="AR144" s="25">
        <f>+IF(AR$3=0,0,COUNTIFS('2.Pro Plan'!$K:$K,'Color detail'!$E144,'2.Pro Plan'!$N:$N,'Color detail'!$F144,'2.Pro Plan'!$U:$U,'Color detail'!AR$3))</f>
        <v>0</v>
      </c>
      <c r="AS144" s="25">
        <f t="shared" si="46"/>
        <v>0</v>
      </c>
    </row>
    <row r="145" spans="2:45" hidden="1">
      <c r="B145" s="25">
        <f t="shared" si="43"/>
        <v>0</v>
      </c>
      <c r="C145" s="25">
        <f t="shared" si="44"/>
        <v>0</v>
      </c>
      <c r="E145" s="25"/>
      <c r="F145" s="25"/>
      <c r="H145" s="25">
        <f t="shared" si="45"/>
        <v>0</v>
      </c>
      <c r="I145" s="25">
        <f>+IF(C145=0,0,SUMIF('Color FC'!$F:$F,'Color detail'!$C145,'Color FC'!H:H))</f>
        <v>0</v>
      </c>
      <c r="J145" s="25">
        <f>+IF(E145=0,0,SUMIF('Color FC'!$F:$F,'Color detail'!$C145,'Color FC'!I:I))</f>
        <v>0</v>
      </c>
      <c r="K145" s="25">
        <f>+IF(F145=0,0,SUMIF('Color FC'!$F:$F,'Color detail'!$C145,'Color FC'!J:J))</f>
        <v>0</v>
      </c>
      <c r="M145" s="267"/>
      <c r="N145" s="267"/>
      <c r="O145" s="147">
        <f t="shared" si="42"/>
        <v>0</v>
      </c>
      <c r="Q145" s="25">
        <f>+IF(Q$3=0,0,COUNTIFS('2.Pro Plan'!$K:$K,'Color detail'!$E145,'2.Pro Plan'!$N:$N,'Color detail'!$F145,'2.Pro Plan'!$U:$U,'Color detail'!Q$3))</f>
        <v>0</v>
      </c>
      <c r="R145" s="25">
        <f>+IF(R$3=0,0,COUNTIFS('2.Pro Plan'!$K:$K,'Color detail'!$E145,'2.Pro Plan'!$N:$N,'Color detail'!$F145,'2.Pro Plan'!$U:$U,'Color detail'!R$3))</f>
        <v>0</v>
      </c>
      <c r="S145" s="25">
        <f>+IF(S$3=0,0,COUNTIFS('2.Pro Plan'!$K:$K,'Color detail'!$E145,'2.Pro Plan'!$N:$N,'Color detail'!$F145,'2.Pro Plan'!$U:$U,'Color detail'!S$3))</f>
        <v>0</v>
      </c>
      <c r="T145" s="25">
        <f>+IF(T$3=0,0,COUNTIFS('2.Pro Plan'!$K:$K,'Color detail'!$E145,'2.Pro Plan'!$N:$N,'Color detail'!$F145,'2.Pro Plan'!$U:$U,'Color detail'!T$3))</f>
        <v>0</v>
      </c>
      <c r="U145" s="25">
        <f>+IF(U$3=0,0,COUNTIFS('2.Pro Plan'!$K:$K,'Color detail'!$E145,'2.Pro Plan'!$N:$N,'Color detail'!$F145,'2.Pro Plan'!$U:$U,'Color detail'!U$3))</f>
        <v>0</v>
      </c>
      <c r="V145" s="25">
        <f>+IF(V$3=0,0,COUNTIFS('2.Pro Plan'!$K:$K,'Color detail'!$E145,'2.Pro Plan'!$N:$N,'Color detail'!$F145,'2.Pro Plan'!$U:$U,'Color detail'!V$3))</f>
        <v>0</v>
      </c>
      <c r="W145" s="25">
        <f>+IF(W$3=0,0,COUNTIFS('2.Pro Plan'!$K:$K,'Color detail'!$E145,'2.Pro Plan'!$N:$N,'Color detail'!$F145,'2.Pro Plan'!$U:$U,'Color detail'!W$3))</f>
        <v>0</v>
      </c>
      <c r="X145" s="25">
        <f>+IF(X$3=0,0,COUNTIFS('2.Pro Plan'!$K:$K,'Color detail'!$E145,'2.Pro Plan'!$N:$N,'Color detail'!$F145,'2.Pro Plan'!$U:$U,'Color detail'!X$3))</f>
        <v>0</v>
      </c>
      <c r="Y145" s="25">
        <f>+IF(Y$3=0,0,COUNTIFS('2.Pro Plan'!$K:$K,'Color detail'!$E145,'2.Pro Plan'!$N:$N,'Color detail'!$F145,'2.Pro Plan'!$U:$U,'Color detail'!Y$3))</f>
        <v>0</v>
      </c>
      <c r="Z145" s="25">
        <f>+IF(Z$3=0,0,COUNTIFS('2.Pro Plan'!$K:$K,'Color detail'!$E145,'2.Pro Plan'!$N:$N,'Color detail'!$F145,'2.Pro Plan'!$U:$U,'Color detail'!Z$3))</f>
        <v>0</v>
      </c>
      <c r="AA145" s="25">
        <f>+IF(AA$3=0,0,COUNTIFS('2.Pro Plan'!$K:$K,'Color detail'!$E145,'2.Pro Plan'!$N:$N,'Color detail'!$F145,'2.Pro Plan'!$U:$U,'Color detail'!AA$3))</f>
        <v>0</v>
      </c>
      <c r="AB145" s="25">
        <f>+IF(AB$3=0,0,COUNTIFS('2.Pro Plan'!$K:$K,'Color detail'!$E145,'2.Pro Plan'!$N:$N,'Color detail'!$F145,'2.Pro Plan'!$U:$U,'Color detail'!AB$3))</f>
        <v>0</v>
      </c>
      <c r="AC145" s="25">
        <f>+IF(AC$3=0,0,COUNTIFS('2.Pro Plan'!$K:$K,'Color detail'!$E145,'2.Pro Plan'!$N:$N,'Color detail'!$F145,'2.Pro Plan'!$U:$U,'Color detail'!AC$3))</f>
        <v>0</v>
      </c>
      <c r="AD145" s="25">
        <f>+IF(AD$3=0,0,COUNTIFS('2.Pro Plan'!$K:$K,'Color detail'!$E145,'2.Pro Plan'!$N:$N,'Color detail'!$F145,'2.Pro Plan'!$U:$U,'Color detail'!AD$3))</f>
        <v>0</v>
      </c>
      <c r="AE145" s="25">
        <f>+IF(AE$3=0,0,COUNTIFS('2.Pro Plan'!$K:$K,'Color detail'!$E145,'2.Pro Plan'!$N:$N,'Color detail'!$F145,'2.Pro Plan'!$U:$U,'Color detail'!AE$3))</f>
        <v>0</v>
      </c>
      <c r="AF145" s="25">
        <f>+IF(AF$3=0,0,COUNTIFS('2.Pro Plan'!$K:$K,'Color detail'!$E145,'2.Pro Plan'!$N:$N,'Color detail'!$F145,'2.Pro Plan'!$U:$U,'Color detail'!AF$3))</f>
        <v>0</v>
      </c>
      <c r="AG145" s="25">
        <f>+IF(AG$3=0,0,COUNTIFS('2.Pro Plan'!$K:$K,'Color detail'!$E145,'2.Pro Plan'!$N:$N,'Color detail'!$F145,'2.Pro Plan'!$U:$U,'Color detail'!AG$3))</f>
        <v>0</v>
      </c>
      <c r="AH145" s="25">
        <f>+IF(AH$3=0,0,COUNTIFS('2.Pro Plan'!$K:$K,'Color detail'!$E145,'2.Pro Plan'!$N:$N,'Color detail'!$F145,'2.Pro Plan'!$U:$U,'Color detail'!AH$3))</f>
        <v>0</v>
      </c>
      <c r="AI145" s="25">
        <f>+IF(AI$3=0,0,COUNTIFS('2.Pro Plan'!$K:$K,'Color detail'!$E145,'2.Pro Plan'!$N:$N,'Color detail'!$F145,'2.Pro Plan'!$U:$U,'Color detail'!AI$3))</f>
        <v>0</v>
      </c>
      <c r="AJ145" s="25">
        <f>+IF(AJ$3=0,0,COUNTIFS('2.Pro Plan'!$K:$K,'Color detail'!$E145,'2.Pro Plan'!$N:$N,'Color detail'!$F145,'2.Pro Plan'!$U:$U,'Color detail'!AJ$3))</f>
        <v>0</v>
      </c>
      <c r="AK145" s="25">
        <f>+IF(AK$3=0,0,COUNTIFS('2.Pro Plan'!$K:$K,'Color detail'!$E145,'2.Pro Plan'!$N:$N,'Color detail'!$F145,'2.Pro Plan'!$U:$U,'Color detail'!AK$3))</f>
        <v>0</v>
      </c>
      <c r="AL145" s="25">
        <f>+IF(AL$3=0,0,COUNTIFS('2.Pro Plan'!$K:$K,'Color detail'!$E145,'2.Pro Plan'!$N:$N,'Color detail'!$F145,'2.Pro Plan'!$U:$U,'Color detail'!AL$3))</f>
        <v>0</v>
      </c>
      <c r="AM145" s="25">
        <f>+IF(AM$3=0,0,COUNTIFS('2.Pro Plan'!$K:$K,'Color detail'!$E145,'2.Pro Plan'!$N:$N,'Color detail'!$F145,'2.Pro Plan'!$U:$U,'Color detail'!AM$3))</f>
        <v>0</v>
      </c>
      <c r="AN145" s="25">
        <f>+IF(AN$3=0,0,COUNTIFS('2.Pro Plan'!$K:$K,'Color detail'!$E145,'2.Pro Plan'!$N:$N,'Color detail'!$F145,'2.Pro Plan'!$U:$U,'Color detail'!AN$3))</f>
        <v>0</v>
      </c>
      <c r="AO145" s="25">
        <f>+IF(AO$3=0,0,COUNTIFS('2.Pro Plan'!$K:$K,'Color detail'!$E145,'2.Pro Plan'!$N:$N,'Color detail'!$F145,'2.Pro Plan'!$U:$U,'Color detail'!AO$3))</f>
        <v>0</v>
      </c>
      <c r="AP145" s="25">
        <f>+IF(AP$3=0,0,COUNTIFS('2.Pro Plan'!$K:$K,'Color detail'!$E145,'2.Pro Plan'!$N:$N,'Color detail'!$F145,'2.Pro Plan'!$U:$U,'Color detail'!AP$3))</f>
        <v>0</v>
      </c>
      <c r="AQ145" s="25">
        <f>+IF(AQ$3=0,0,COUNTIFS('2.Pro Plan'!$K:$K,'Color detail'!$E145,'2.Pro Plan'!$N:$N,'Color detail'!$F145,'2.Pro Plan'!$U:$U,'Color detail'!AQ$3))</f>
        <v>0</v>
      </c>
      <c r="AR145" s="25">
        <f>+IF(AR$3=0,0,COUNTIFS('2.Pro Plan'!$K:$K,'Color detail'!$E145,'2.Pro Plan'!$N:$N,'Color detail'!$F145,'2.Pro Plan'!$U:$U,'Color detail'!AR$3))</f>
        <v>0</v>
      </c>
      <c r="AS145" s="25">
        <f t="shared" si="46"/>
        <v>0</v>
      </c>
    </row>
    <row r="146" spans="2:45" hidden="1">
      <c r="B146" s="25">
        <f t="shared" si="43"/>
        <v>0</v>
      </c>
      <c r="C146" s="25">
        <f t="shared" si="44"/>
        <v>0</v>
      </c>
      <c r="E146" s="25"/>
      <c r="F146" s="25"/>
      <c r="H146" s="25">
        <f t="shared" si="45"/>
        <v>0</v>
      </c>
      <c r="I146" s="25">
        <f>+IF(C146=0,0,SUMIF('Color FC'!$F:$F,'Color detail'!$C146,'Color FC'!H:H))</f>
        <v>0</v>
      </c>
      <c r="J146" s="25">
        <f>+IF(E146=0,0,SUMIF('Color FC'!$F:$F,'Color detail'!$C146,'Color FC'!I:I))</f>
        <v>0</v>
      </c>
      <c r="K146" s="25">
        <f>+IF(F146=0,0,SUMIF('Color FC'!$F:$F,'Color detail'!$C146,'Color FC'!J:J))</f>
        <v>0</v>
      </c>
      <c r="M146" s="267"/>
      <c r="N146" s="267"/>
      <c r="O146" s="147">
        <f t="shared" si="42"/>
        <v>0</v>
      </c>
      <c r="Q146" s="25">
        <f>+IF(Q$3=0,0,COUNTIFS('2.Pro Plan'!$K:$K,'Color detail'!$E146,'2.Pro Plan'!$N:$N,'Color detail'!$F146,'2.Pro Plan'!$U:$U,'Color detail'!Q$3))</f>
        <v>0</v>
      </c>
      <c r="R146" s="25">
        <f>+IF(R$3=0,0,COUNTIFS('2.Pro Plan'!$K:$K,'Color detail'!$E146,'2.Pro Plan'!$N:$N,'Color detail'!$F146,'2.Pro Plan'!$U:$U,'Color detail'!R$3))</f>
        <v>0</v>
      </c>
      <c r="S146" s="25">
        <f>+IF(S$3=0,0,COUNTIFS('2.Pro Plan'!$K:$K,'Color detail'!$E146,'2.Pro Plan'!$N:$N,'Color detail'!$F146,'2.Pro Plan'!$U:$U,'Color detail'!S$3))</f>
        <v>0</v>
      </c>
      <c r="T146" s="25">
        <f>+IF(T$3=0,0,COUNTIFS('2.Pro Plan'!$K:$K,'Color detail'!$E146,'2.Pro Plan'!$N:$N,'Color detail'!$F146,'2.Pro Plan'!$U:$U,'Color detail'!T$3))</f>
        <v>0</v>
      </c>
      <c r="U146" s="25">
        <f>+IF(U$3=0,0,COUNTIFS('2.Pro Plan'!$K:$K,'Color detail'!$E146,'2.Pro Plan'!$N:$N,'Color detail'!$F146,'2.Pro Plan'!$U:$U,'Color detail'!U$3))</f>
        <v>0</v>
      </c>
      <c r="V146" s="25">
        <f>+IF(V$3=0,0,COUNTIFS('2.Pro Plan'!$K:$K,'Color detail'!$E146,'2.Pro Plan'!$N:$N,'Color detail'!$F146,'2.Pro Plan'!$U:$U,'Color detail'!V$3))</f>
        <v>0</v>
      </c>
      <c r="W146" s="25">
        <f>+IF(W$3=0,0,COUNTIFS('2.Pro Plan'!$K:$K,'Color detail'!$E146,'2.Pro Plan'!$N:$N,'Color detail'!$F146,'2.Pro Plan'!$U:$U,'Color detail'!W$3))</f>
        <v>0</v>
      </c>
      <c r="X146" s="25">
        <f>+IF(X$3=0,0,COUNTIFS('2.Pro Plan'!$K:$K,'Color detail'!$E146,'2.Pro Plan'!$N:$N,'Color detail'!$F146,'2.Pro Plan'!$U:$U,'Color detail'!X$3))</f>
        <v>0</v>
      </c>
      <c r="Y146" s="25">
        <f>+IF(Y$3=0,0,COUNTIFS('2.Pro Plan'!$K:$K,'Color detail'!$E146,'2.Pro Plan'!$N:$N,'Color detail'!$F146,'2.Pro Plan'!$U:$U,'Color detail'!Y$3))</f>
        <v>0</v>
      </c>
      <c r="Z146" s="25">
        <f>+IF(Z$3=0,0,COUNTIFS('2.Pro Plan'!$K:$K,'Color detail'!$E146,'2.Pro Plan'!$N:$N,'Color detail'!$F146,'2.Pro Plan'!$U:$U,'Color detail'!Z$3))</f>
        <v>0</v>
      </c>
      <c r="AA146" s="25">
        <f>+IF(AA$3=0,0,COUNTIFS('2.Pro Plan'!$K:$K,'Color detail'!$E146,'2.Pro Plan'!$N:$N,'Color detail'!$F146,'2.Pro Plan'!$U:$U,'Color detail'!AA$3))</f>
        <v>0</v>
      </c>
      <c r="AB146" s="25">
        <f>+IF(AB$3=0,0,COUNTIFS('2.Pro Plan'!$K:$K,'Color detail'!$E146,'2.Pro Plan'!$N:$N,'Color detail'!$F146,'2.Pro Plan'!$U:$U,'Color detail'!AB$3))</f>
        <v>0</v>
      </c>
      <c r="AC146" s="25">
        <f>+IF(AC$3=0,0,COUNTIFS('2.Pro Plan'!$K:$K,'Color detail'!$E146,'2.Pro Plan'!$N:$N,'Color detail'!$F146,'2.Pro Plan'!$U:$U,'Color detail'!AC$3))</f>
        <v>0</v>
      </c>
      <c r="AD146" s="25">
        <f>+IF(AD$3=0,0,COUNTIFS('2.Pro Plan'!$K:$K,'Color detail'!$E146,'2.Pro Plan'!$N:$N,'Color detail'!$F146,'2.Pro Plan'!$U:$U,'Color detail'!AD$3))</f>
        <v>0</v>
      </c>
      <c r="AE146" s="25">
        <f>+IF(AE$3=0,0,COUNTIFS('2.Pro Plan'!$K:$K,'Color detail'!$E146,'2.Pro Plan'!$N:$N,'Color detail'!$F146,'2.Pro Plan'!$U:$U,'Color detail'!AE$3))</f>
        <v>0</v>
      </c>
      <c r="AF146" s="25">
        <f>+IF(AF$3=0,0,COUNTIFS('2.Pro Plan'!$K:$K,'Color detail'!$E146,'2.Pro Plan'!$N:$N,'Color detail'!$F146,'2.Pro Plan'!$U:$U,'Color detail'!AF$3))</f>
        <v>0</v>
      </c>
      <c r="AG146" s="25">
        <f>+IF(AG$3=0,0,COUNTIFS('2.Pro Plan'!$K:$K,'Color detail'!$E146,'2.Pro Plan'!$N:$N,'Color detail'!$F146,'2.Pro Plan'!$U:$U,'Color detail'!AG$3))</f>
        <v>0</v>
      </c>
      <c r="AH146" s="25">
        <f>+IF(AH$3=0,0,COUNTIFS('2.Pro Plan'!$K:$K,'Color detail'!$E146,'2.Pro Plan'!$N:$N,'Color detail'!$F146,'2.Pro Plan'!$U:$U,'Color detail'!AH$3))</f>
        <v>0</v>
      </c>
      <c r="AI146" s="25">
        <f>+IF(AI$3=0,0,COUNTIFS('2.Pro Plan'!$K:$K,'Color detail'!$E146,'2.Pro Plan'!$N:$N,'Color detail'!$F146,'2.Pro Plan'!$U:$U,'Color detail'!AI$3))</f>
        <v>0</v>
      </c>
      <c r="AJ146" s="25">
        <f>+IF(AJ$3=0,0,COUNTIFS('2.Pro Plan'!$K:$K,'Color detail'!$E146,'2.Pro Plan'!$N:$N,'Color detail'!$F146,'2.Pro Plan'!$U:$U,'Color detail'!AJ$3))</f>
        <v>0</v>
      </c>
      <c r="AK146" s="25">
        <f>+IF(AK$3=0,0,COUNTIFS('2.Pro Plan'!$K:$K,'Color detail'!$E146,'2.Pro Plan'!$N:$N,'Color detail'!$F146,'2.Pro Plan'!$U:$U,'Color detail'!AK$3))</f>
        <v>0</v>
      </c>
      <c r="AL146" s="25">
        <f>+IF(AL$3=0,0,COUNTIFS('2.Pro Plan'!$K:$K,'Color detail'!$E146,'2.Pro Plan'!$N:$N,'Color detail'!$F146,'2.Pro Plan'!$U:$U,'Color detail'!AL$3))</f>
        <v>0</v>
      </c>
      <c r="AM146" s="25">
        <f>+IF(AM$3=0,0,COUNTIFS('2.Pro Plan'!$K:$K,'Color detail'!$E146,'2.Pro Plan'!$N:$N,'Color detail'!$F146,'2.Pro Plan'!$U:$U,'Color detail'!AM$3))</f>
        <v>0</v>
      </c>
      <c r="AN146" s="25">
        <f>+IF(AN$3=0,0,COUNTIFS('2.Pro Plan'!$K:$K,'Color detail'!$E146,'2.Pro Plan'!$N:$N,'Color detail'!$F146,'2.Pro Plan'!$U:$U,'Color detail'!AN$3))</f>
        <v>0</v>
      </c>
      <c r="AO146" s="25">
        <f>+IF(AO$3=0,0,COUNTIFS('2.Pro Plan'!$K:$K,'Color detail'!$E146,'2.Pro Plan'!$N:$N,'Color detail'!$F146,'2.Pro Plan'!$U:$U,'Color detail'!AO$3))</f>
        <v>0</v>
      </c>
      <c r="AP146" s="25">
        <f>+IF(AP$3=0,0,COUNTIFS('2.Pro Plan'!$K:$K,'Color detail'!$E146,'2.Pro Plan'!$N:$N,'Color detail'!$F146,'2.Pro Plan'!$U:$U,'Color detail'!AP$3))</f>
        <v>0</v>
      </c>
      <c r="AQ146" s="25">
        <f>+IF(AQ$3=0,0,COUNTIFS('2.Pro Plan'!$K:$K,'Color detail'!$E146,'2.Pro Plan'!$N:$N,'Color detail'!$F146,'2.Pro Plan'!$U:$U,'Color detail'!AQ$3))</f>
        <v>0</v>
      </c>
      <c r="AR146" s="25">
        <f>+IF(AR$3=0,0,COUNTIFS('2.Pro Plan'!$K:$K,'Color detail'!$E146,'2.Pro Plan'!$N:$N,'Color detail'!$F146,'2.Pro Plan'!$U:$U,'Color detail'!AR$3))</f>
        <v>0</v>
      </c>
      <c r="AS146" s="25">
        <f t="shared" si="46"/>
        <v>0</v>
      </c>
    </row>
    <row r="147" spans="2:45" hidden="1">
      <c r="B147" s="25">
        <f t="shared" si="43"/>
        <v>0</v>
      </c>
      <c r="C147" s="25">
        <f t="shared" si="44"/>
        <v>0</v>
      </c>
      <c r="E147" s="25"/>
      <c r="F147" s="25"/>
      <c r="H147" s="25">
        <f t="shared" si="45"/>
        <v>0</v>
      </c>
      <c r="I147" s="25">
        <f>+IF(C147=0,0,SUMIF('Color FC'!$F:$F,'Color detail'!$C147,'Color FC'!H:H))</f>
        <v>0</v>
      </c>
      <c r="J147" s="25">
        <f>+IF(E147=0,0,SUMIF('Color FC'!$F:$F,'Color detail'!$C147,'Color FC'!I:I))</f>
        <v>0</v>
      </c>
      <c r="K147" s="25">
        <f>+IF(F147=0,0,SUMIF('Color FC'!$F:$F,'Color detail'!$C147,'Color FC'!J:J))</f>
        <v>0</v>
      </c>
      <c r="M147" s="267"/>
      <c r="N147" s="267"/>
      <c r="O147" s="147">
        <f t="shared" si="42"/>
        <v>0</v>
      </c>
      <c r="Q147" s="25">
        <f>+IF(Q$3=0,0,COUNTIFS('2.Pro Plan'!$K:$K,'Color detail'!$E147,'2.Pro Plan'!$N:$N,'Color detail'!$F147,'2.Pro Plan'!$U:$U,'Color detail'!Q$3))</f>
        <v>0</v>
      </c>
      <c r="R147" s="25">
        <f>+IF(R$3=0,0,COUNTIFS('2.Pro Plan'!$K:$K,'Color detail'!$E147,'2.Pro Plan'!$N:$N,'Color detail'!$F147,'2.Pro Plan'!$U:$U,'Color detail'!R$3))</f>
        <v>0</v>
      </c>
      <c r="S147" s="25">
        <f>+IF(S$3=0,0,COUNTIFS('2.Pro Plan'!$K:$K,'Color detail'!$E147,'2.Pro Plan'!$N:$N,'Color detail'!$F147,'2.Pro Plan'!$U:$U,'Color detail'!S$3))</f>
        <v>0</v>
      </c>
      <c r="T147" s="25">
        <f>+IF(T$3=0,0,COUNTIFS('2.Pro Plan'!$K:$K,'Color detail'!$E147,'2.Pro Plan'!$N:$N,'Color detail'!$F147,'2.Pro Plan'!$U:$U,'Color detail'!T$3))</f>
        <v>0</v>
      </c>
      <c r="U147" s="25">
        <f>+IF(U$3=0,0,COUNTIFS('2.Pro Plan'!$K:$K,'Color detail'!$E147,'2.Pro Plan'!$N:$N,'Color detail'!$F147,'2.Pro Plan'!$U:$U,'Color detail'!U$3))</f>
        <v>0</v>
      </c>
      <c r="V147" s="25">
        <f>+IF(V$3=0,0,COUNTIFS('2.Pro Plan'!$K:$K,'Color detail'!$E147,'2.Pro Plan'!$N:$N,'Color detail'!$F147,'2.Pro Plan'!$U:$U,'Color detail'!V$3))</f>
        <v>0</v>
      </c>
      <c r="W147" s="25">
        <f>+IF(W$3=0,0,COUNTIFS('2.Pro Plan'!$K:$K,'Color detail'!$E147,'2.Pro Plan'!$N:$N,'Color detail'!$F147,'2.Pro Plan'!$U:$U,'Color detail'!W$3))</f>
        <v>0</v>
      </c>
      <c r="X147" s="25">
        <f>+IF(X$3=0,0,COUNTIFS('2.Pro Plan'!$K:$K,'Color detail'!$E147,'2.Pro Plan'!$N:$N,'Color detail'!$F147,'2.Pro Plan'!$U:$U,'Color detail'!X$3))</f>
        <v>0</v>
      </c>
      <c r="Y147" s="25">
        <f>+IF(Y$3=0,0,COUNTIFS('2.Pro Plan'!$K:$K,'Color detail'!$E147,'2.Pro Plan'!$N:$N,'Color detail'!$F147,'2.Pro Plan'!$U:$U,'Color detail'!Y$3))</f>
        <v>0</v>
      </c>
      <c r="Z147" s="25">
        <f>+IF(Z$3=0,0,COUNTIFS('2.Pro Plan'!$K:$K,'Color detail'!$E147,'2.Pro Plan'!$N:$N,'Color detail'!$F147,'2.Pro Plan'!$U:$U,'Color detail'!Z$3))</f>
        <v>0</v>
      </c>
      <c r="AA147" s="25">
        <f>+IF(AA$3=0,0,COUNTIFS('2.Pro Plan'!$K:$K,'Color detail'!$E147,'2.Pro Plan'!$N:$N,'Color detail'!$F147,'2.Pro Plan'!$U:$U,'Color detail'!AA$3))</f>
        <v>0</v>
      </c>
      <c r="AB147" s="25">
        <f>+IF(AB$3=0,0,COUNTIFS('2.Pro Plan'!$K:$K,'Color detail'!$E147,'2.Pro Plan'!$N:$N,'Color detail'!$F147,'2.Pro Plan'!$U:$U,'Color detail'!AB$3))</f>
        <v>0</v>
      </c>
      <c r="AC147" s="25">
        <f>+IF(AC$3=0,0,COUNTIFS('2.Pro Plan'!$K:$K,'Color detail'!$E147,'2.Pro Plan'!$N:$N,'Color detail'!$F147,'2.Pro Plan'!$U:$U,'Color detail'!AC$3))</f>
        <v>0</v>
      </c>
      <c r="AD147" s="25">
        <f>+IF(AD$3=0,0,COUNTIFS('2.Pro Plan'!$K:$K,'Color detail'!$E147,'2.Pro Plan'!$N:$N,'Color detail'!$F147,'2.Pro Plan'!$U:$U,'Color detail'!AD$3))</f>
        <v>0</v>
      </c>
      <c r="AE147" s="25">
        <f>+IF(AE$3=0,0,COUNTIFS('2.Pro Plan'!$K:$K,'Color detail'!$E147,'2.Pro Plan'!$N:$N,'Color detail'!$F147,'2.Pro Plan'!$U:$U,'Color detail'!AE$3))</f>
        <v>0</v>
      </c>
      <c r="AF147" s="25">
        <f>+IF(AF$3=0,0,COUNTIFS('2.Pro Plan'!$K:$K,'Color detail'!$E147,'2.Pro Plan'!$N:$N,'Color detail'!$F147,'2.Pro Plan'!$U:$U,'Color detail'!AF$3))</f>
        <v>0</v>
      </c>
      <c r="AG147" s="25">
        <f>+IF(AG$3=0,0,COUNTIFS('2.Pro Plan'!$K:$K,'Color detail'!$E147,'2.Pro Plan'!$N:$N,'Color detail'!$F147,'2.Pro Plan'!$U:$U,'Color detail'!AG$3))</f>
        <v>0</v>
      </c>
      <c r="AH147" s="25">
        <f>+IF(AH$3=0,0,COUNTIFS('2.Pro Plan'!$K:$K,'Color detail'!$E147,'2.Pro Plan'!$N:$N,'Color detail'!$F147,'2.Pro Plan'!$U:$U,'Color detail'!AH$3))</f>
        <v>0</v>
      </c>
      <c r="AI147" s="25">
        <f>+IF(AI$3=0,0,COUNTIFS('2.Pro Plan'!$K:$K,'Color detail'!$E147,'2.Pro Plan'!$N:$N,'Color detail'!$F147,'2.Pro Plan'!$U:$U,'Color detail'!AI$3))</f>
        <v>0</v>
      </c>
      <c r="AJ147" s="25">
        <f>+IF(AJ$3=0,0,COUNTIFS('2.Pro Plan'!$K:$K,'Color detail'!$E147,'2.Pro Plan'!$N:$N,'Color detail'!$F147,'2.Pro Plan'!$U:$U,'Color detail'!AJ$3))</f>
        <v>0</v>
      </c>
      <c r="AK147" s="25">
        <f>+IF(AK$3=0,0,COUNTIFS('2.Pro Plan'!$K:$K,'Color detail'!$E147,'2.Pro Plan'!$N:$N,'Color detail'!$F147,'2.Pro Plan'!$U:$U,'Color detail'!AK$3))</f>
        <v>0</v>
      </c>
      <c r="AL147" s="25">
        <f>+IF(AL$3=0,0,COUNTIFS('2.Pro Plan'!$K:$K,'Color detail'!$E147,'2.Pro Plan'!$N:$N,'Color detail'!$F147,'2.Pro Plan'!$U:$U,'Color detail'!AL$3))</f>
        <v>0</v>
      </c>
      <c r="AM147" s="25">
        <f>+IF(AM$3=0,0,COUNTIFS('2.Pro Plan'!$K:$K,'Color detail'!$E147,'2.Pro Plan'!$N:$N,'Color detail'!$F147,'2.Pro Plan'!$U:$U,'Color detail'!AM$3))</f>
        <v>0</v>
      </c>
      <c r="AN147" s="25">
        <f>+IF(AN$3=0,0,COUNTIFS('2.Pro Plan'!$K:$K,'Color detail'!$E147,'2.Pro Plan'!$N:$N,'Color detail'!$F147,'2.Pro Plan'!$U:$U,'Color detail'!AN$3))</f>
        <v>0</v>
      </c>
      <c r="AO147" s="25">
        <f>+IF(AO$3=0,0,COUNTIFS('2.Pro Plan'!$K:$K,'Color detail'!$E147,'2.Pro Plan'!$N:$N,'Color detail'!$F147,'2.Pro Plan'!$U:$U,'Color detail'!AO$3))</f>
        <v>0</v>
      </c>
      <c r="AP147" s="25">
        <f>+IF(AP$3=0,0,COUNTIFS('2.Pro Plan'!$K:$K,'Color detail'!$E147,'2.Pro Plan'!$N:$N,'Color detail'!$F147,'2.Pro Plan'!$U:$U,'Color detail'!AP$3))</f>
        <v>0</v>
      </c>
      <c r="AQ147" s="25">
        <f>+IF(AQ$3=0,0,COUNTIFS('2.Pro Plan'!$K:$K,'Color detail'!$E147,'2.Pro Plan'!$N:$N,'Color detail'!$F147,'2.Pro Plan'!$U:$U,'Color detail'!AQ$3))</f>
        <v>0</v>
      </c>
      <c r="AR147" s="25">
        <f>+IF(AR$3=0,0,COUNTIFS('2.Pro Plan'!$K:$K,'Color detail'!$E147,'2.Pro Plan'!$N:$N,'Color detail'!$F147,'2.Pro Plan'!$U:$U,'Color detail'!AR$3))</f>
        <v>0</v>
      </c>
      <c r="AS147" s="25">
        <f t="shared" si="46"/>
        <v>0</v>
      </c>
    </row>
    <row r="148" spans="2:45" hidden="1">
      <c r="B148" s="25">
        <f t="shared" si="43"/>
        <v>0</v>
      </c>
      <c r="C148" s="25">
        <f t="shared" si="44"/>
        <v>0</v>
      </c>
      <c r="E148" s="25"/>
      <c r="F148" s="25"/>
      <c r="H148" s="25">
        <f t="shared" si="45"/>
        <v>0</v>
      </c>
      <c r="I148" s="25">
        <f>+IF(C148=0,0,SUMIF('Color FC'!$F:$F,'Color detail'!$C148,'Color FC'!H:H))</f>
        <v>0</v>
      </c>
      <c r="J148" s="25">
        <f>+IF(E148=0,0,SUMIF('Color FC'!$F:$F,'Color detail'!$C148,'Color FC'!I:I))</f>
        <v>0</v>
      </c>
      <c r="K148" s="25">
        <f>+IF(F148=0,0,SUMIF('Color FC'!$F:$F,'Color detail'!$C148,'Color FC'!J:J))</f>
        <v>0</v>
      </c>
      <c r="M148" s="267"/>
      <c r="N148" s="267"/>
      <c r="O148" s="147">
        <f t="shared" si="42"/>
        <v>0</v>
      </c>
      <c r="Q148" s="25">
        <f>+IF(Q$3=0,0,COUNTIFS('2.Pro Plan'!$K:$K,'Color detail'!$E148,'2.Pro Plan'!$N:$N,'Color detail'!$F148,'2.Pro Plan'!$U:$U,'Color detail'!Q$3))</f>
        <v>0</v>
      </c>
      <c r="R148" s="25">
        <f>+IF(R$3=0,0,COUNTIFS('2.Pro Plan'!$K:$K,'Color detail'!$E148,'2.Pro Plan'!$N:$N,'Color detail'!$F148,'2.Pro Plan'!$U:$U,'Color detail'!R$3))</f>
        <v>0</v>
      </c>
      <c r="S148" s="25">
        <f>+IF(S$3=0,0,COUNTIFS('2.Pro Plan'!$K:$K,'Color detail'!$E148,'2.Pro Plan'!$N:$N,'Color detail'!$F148,'2.Pro Plan'!$U:$U,'Color detail'!S$3))</f>
        <v>0</v>
      </c>
      <c r="T148" s="25">
        <f>+IF(T$3=0,0,COUNTIFS('2.Pro Plan'!$K:$K,'Color detail'!$E148,'2.Pro Plan'!$N:$N,'Color detail'!$F148,'2.Pro Plan'!$U:$U,'Color detail'!T$3))</f>
        <v>0</v>
      </c>
      <c r="U148" s="25">
        <f>+IF(U$3=0,0,COUNTIFS('2.Pro Plan'!$K:$K,'Color detail'!$E148,'2.Pro Plan'!$N:$N,'Color detail'!$F148,'2.Pro Plan'!$U:$U,'Color detail'!U$3))</f>
        <v>0</v>
      </c>
      <c r="V148" s="25">
        <f>+IF(V$3=0,0,COUNTIFS('2.Pro Plan'!$K:$K,'Color detail'!$E148,'2.Pro Plan'!$N:$N,'Color detail'!$F148,'2.Pro Plan'!$U:$U,'Color detail'!V$3))</f>
        <v>0</v>
      </c>
      <c r="W148" s="25">
        <f>+IF(W$3=0,0,COUNTIFS('2.Pro Plan'!$K:$K,'Color detail'!$E148,'2.Pro Plan'!$N:$N,'Color detail'!$F148,'2.Pro Plan'!$U:$U,'Color detail'!W$3))</f>
        <v>0</v>
      </c>
      <c r="X148" s="25">
        <f>+IF(X$3=0,0,COUNTIFS('2.Pro Plan'!$K:$K,'Color detail'!$E148,'2.Pro Plan'!$N:$N,'Color detail'!$F148,'2.Pro Plan'!$U:$U,'Color detail'!X$3))</f>
        <v>0</v>
      </c>
      <c r="Y148" s="25">
        <f>+IF(Y$3=0,0,COUNTIFS('2.Pro Plan'!$K:$K,'Color detail'!$E148,'2.Pro Plan'!$N:$N,'Color detail'!$F148,'2.Pro Plan'!$U:$U,'Color detail'!Y$3))</f>
        <v>0</v>
      </c>
      <c r="Z148" s="25">
        <f>+IF(Z$3=0,0,COUNTIFS('2.Pro Plan'!$K:$K,'Color detail'!$E148,'2.Pro Plan'!$N:$N,'Color detail'!$F148,'2.Pro Plan'!$U:$U,'Color detail'!Z$3))</f>
        <v>0</v>
      </c>
      <c r="AA148" s="25">
        <f>+IF(AA$3=0,0,COUNTIFS('2.Pro Plan'!$K:$K,'Color detail'!$E148,'2.Pro Plan'!$N:$N,'Color detail'!$F148,'2.Pro Plan'!$U:$U,'Color detail'!AA$3))</f>
        <v>0</v>
      </c>
      <c r="AB148" s="25">
        <f>+IF(AB$3=0,0,COUNTIFS('2.Pro Plan'!$K:$K,'Color detail'!$E148,'2.Pro Plan'!$N:$N,'Color detail'!$F148,'2.Pro Plan'!$U:$U,'Color detail'!AB$3))</f>
        <v>0</v>
      </c>
      <c r="AC148" s="25">
        <f>+IF(AC$3=0,0,COUNTIFS('2.Pro Plan'!$K:$K,'Color detail'!$E148,'2.Pro Plan'!$N:$N,'Color detail'!$F148,'2.Pro Plan'!$U:$U,'Color detail'!AC$3))</f>
        <v>0</v>
      </c>
      <c r="AD148" s="25">
        <f>+IF(AD$3=0,0,COUNTIFS('2.Pro Plan'!$K:$K,'Color detail'!$E148,'2.Pro Plan'!$N:$N,'Color detail'!$F148,'2.Pro Plan'!$U:$U,'Color detail'!AD$3))</f>
        <v>0</v>
      </c>
      <c r="AE148" s="25">
        <f>+IF(AE$3=0,0,COUNTIFS('2.Pro Plan'!$K:$K,'Color detail'!$E148,'2.Pro Plan'!$N:$N,'Color detail'!$F148,'2.Pro Plan'!$U:$U,'Color detail'!AE$3))</f>
        <v>0</v>
      </c>
      <c r="AF148" s="25">
        <f>+IF(AF$3=0,0,COUNTIFS('2.Pro Plan'!$K:$K,'Color detail'!$E148,'2.Pro Plan'!$N:$N,'Color detail'!$F148,'2.Pro Plan'!$U:$U,'Color detail'!AF$3))</f>
        <v>0</v>
      </c>
      <c r="AG148" s="25">
        <f>+IF(AG$3=0,0,COUNTIFS('2.Pro Plan'!$K:$K,'Color detail'!$E148,'2.Pro Plan'!$N:$N,'Color detail'!$F148,'2.Pro Plan'!$U:$U,'Color detail'!AG$3))</f>
        <v>0</v>
      </c>
      <c r="AH148" s="25">
        <f>+IF(AH$3=0,0,COUNTIFS('2.Pro Plan'!$K:$K,'Color detail'!$E148,'2.Pro Plan'!$N:$N,'Color detail'!$F148,'2.Pro Plan'!$U:$U,'Color detail'!AH$3))</f>
        <v>0</v>
      </c>
      <c r="AI148" s="25">
        <f>+IF(AI$3=0,0,COUNTIFS('2.Pro Plan'!$K:$K,'Color detail'!$E148,'2.Pro Plan'!$N:$N,'Color detail'!$F148,'2.Pro Plan'!$U:$U,'Color detail'!AI$3))</f>
        <v>0</v>
      </c>
      <c r="AJ148" s="25">
        <f>+IF(AJ$3=0,0,COUNTIFS('2.Pro Plan'!$K:$K,'Color detail'!$E148,'2.Pro Plan'!$N:$N,'Color detail'!$F148,'2.Pro Plan'!$U:$U,'Color detail'!AJ$3))</f>
        <v>0</v>
      </c>
      <c r="AK148" s="25">
        <f>+IF(AK$3=0,0,COUNTIFS('2.Pro Plan'!$K:$K,'Color detail'!$E148,'2.Pro Plan'!$N:$N,'Color detail'!$F148,'2.Pro Plan'!$U:$U,'Color detail'!AK$3))</f>
        <v>0</v>
      </c>
      <c r="AL148" s="25">
        <f>+IF(AL$3=0,0,COUNTIFS('2.Pro Plan'!$K:$K,'Color detail'!$E148,'2.Pro Plan'!$N:$N,'Color detail'!$F148,'2.Pro Plan'!$U:$U,'Color detail'!AL$3))</f>
        <v>0</v>
      </c>
      <c r="AM148" s="25">
        <f>+IF(AM$3=0,0,COUNTIFS('2.Pro Plan'!$K:$K,'Color detail'!$E148,'2.Pro Plan'!$N:$N,'Color detail'!$F148,'2.Pro Plan'!$U:$U,'Color detail'!AM$3))</f>
        <v>0</v>
      </c>
      <c r="AN148" s="25">
        <f>+IF(AN$3=0,0,COUNTIFS('2.Pro Plan'!$K:$K,'Color detail'!$E148,'2.Pro Plan'!$N:$N,'Color detail'!$F148,'2.Pro Plan'!$U:$U,'Color detail'!AN$3))</f>
        <v>0</v>
      </c>
      <c r="AO148" s="25">
        <f>+IF(AO$3=0,0,COUNTIFS('2.Pro Plan'!$K:$K,'Color detail'!$E148,'2.Pro Plan'!$N:$N,'Color detail'!$F148,'2.Pro Plan'!$U:$U,'Color detail'!AO$3))</f>
        <v>0</v>
      </c>
      <c r="AP148" s="25">
        <f>+IF(AP$3=0,0,COUNTIFS('2.Pro Plan'!$K:$K,'Color detail'!$E148,'2.Pro Plan'!$N:$N,'Color detail'!$F148,'2.Pro Plan'!$U:$U,'Color detail'!AP$3))</f>
        <v>0</v>
      </c>
      <c r="AQ148" s="25">
        <f>+IF(AQ$3=0,0,COUNTIFS('2.Pro Plan'!$K:$K,'Color detail'!$E148,'2.Pro Plan'!$N:$N,'Color detail'!$F148,'2.Pro Plan'!$U:$U,'Color detail'!AQ$3))</f>
        <v>0</v>
      </c>
      <c r="AR148" s="25">
        <f>+IF(AR$3=0,0,COUNTIFS('2.Pro Plan'!$K:$K,'Color detail'!$E148,'2.Pro Plan'!$N:$N,'Color detail'!$F148,'2.Pro Plan'!$U:$U,'Color detail'!AR$3))</f>
        <v>0</v>
      </c>
      <c r="AS148" s="25">
        <f t="shared" si="46"/>
        <v>0</v>
      </c>
    </row>
    <row r="149" spans="2:45" hidden="1">
      <c r="B149" s="25">
        <f t="shared" si="43"/>
        <v>0</v>
      </c>
      <c r="C149" s="25">
        <f t="shared" si="44"/>
        <v>0</v>
      </c>
      <c r="E149" s="25"/>
      <c r="F149" s="25"/>
      <c r="H149" s="25">
        <f t="shared" si="45"/>
        <v>0</v>
      </c>
      <c r="I149" s="25">
        <f>+IF(C149=0,0,SUMIF('Color FC'!$F:$F,'Color detail'!$C149,'Color FC'!H:H))</f>
        <v>0</v>
      </c>
      <c r="J149" s="25">
        <f>+IF(E149=0,0,SUMIF('Color FC'!$F:$F,'Color detail'!$C149,'Color FC'!I:I))</f>
        <v>0</v>
      </c>
      <c r="K149" s="25">
        <f>+IF(F149=0,0,SUMIF('Color FC'!$F:$F,'Color detail'!$C149,'Color FC'!J:J))</f>
        <v>0</v>
      </c>
      <c r="M149" s="267"/>
      <c r="N149" s="267"/>
      <c r="O149" s="147">
        <f t="shared" si="42"/>
        <v>0</v>
      </c>
      <c r="Q149" s="25">
        <f>+IF(Q$3=0,0,COUNTIFS('2.Pro Plan'!$K:$K,'Color detail'!$E149,'2.Pro Plan'!$N:$N,'Color detail'!$F149,'2.Pro Plan'!$U:$U,'Color detail'!Q$3))</f>
        <v>0</v>
      </c>
      <c r="R149" s="25">
        <f>+IF(R$3=0,0,COUNTIFS('2.Pro Plan'!$K:$K,'Color detail'!$E149,'2.Pro Plan'!$N:$N,'Color detail'!$F149,'2.Pro Plan'!$U:$U,'Color detail'!R$3))</f>
        <v>0</v>
      </c>
      <c r="S149" s="25">
        <f>+IF(S$3=0,0,COUNTIFS('2.Pro Plan'!$K:$K,'Color detail'!$E149,'2.Pro Plan'!$N:$N,'Color detail'!$F149,'2.Pro Plan'!$U:$U,'Color detail'!S$3))</f>
        <v>0</v>
      </c>
      <c r="T149" s="25">
        <f>+IF(T$3=0,0,COUNTIFS('2.Pro Plan'!$K:$K,'Color detail'!$E149,'2.Pro Plan'!$N:$N,'Color detail'!$F149,'2.Pro Plan'!$U:$U,'Color detail'!T$3))</f>
        <v>0</v>
      </c>
      <c r="U149" s="25">
        <f>+IF(U$3=0,0,COUNTIFS('2.Pro Plan'!$K:$K,'Color detail'!$E149,'2.Pro Plan'!$N:$N,'Color detail'!$F149,'2.Pro Plan'!$U:$U,'Color detail'!U$3))</f>
        <v>0</v>
      </c>
      <c r="V149" s="25">
        <f>+IF(V$3=0,0,COUNTIFS('2.Pro Plan'!$K:$K,'Color detail'!$E149,'2.Pro Plan'!$N:$N,'Color detail'!$F149,'2.Pro Plan'!$U:$U,'Color detail'!V$3))</f>
        <v>0</v>
      </c>
      <c r="W149" s="25">
        <f>+IF(W$3=0,0,COUNTIFS('2.Pro Plan'!$K:$K,'Color detail'!$E149,'2.Pro Plan'!$N:$N,'Color detail'!$F149,'2.Pro Plan'!$U:$U,'Color detail'!W$3))</f>
        <v>0</v>
      </c>
      <c r="X149" s="25">
        <f>+IF(X$3=0,0,COUNTIFS('2.Pro Plan'!$K:$K,'Color detail'!$E149,'2.Pro Plan'!$N:$N,'Color detail'!$F149,'2.Pro Plan'!$U:$U,'Color detail'!X$3))</f>
        <v>0</v>
      </c>
      <c r="Y149" s="25">
        <f>+IF(Y$3=0,0,COUNTIFS('2.Pro Plan'!$K:$K,'Color detail'!$E149,'2.Pro Plan'!$N:$N,'Color detail'!$F149,'2.Pro Plan'!$U:$U,'Color detail'!Y$3))</f>
        <v>0</v>
      </c>
      <c r="Z149" s="25">
        <f>+IF(Z$3=0,0,COUNTIFS('2.Pro Plan'!$K:$K,'Color detail'!$E149,'2.Pro Plan'!$N:$N,'Color detail'!$F149,'2.Pro Plan'!$U:$U,'Color detail'!Z$3))</f>
        <v>0</v>
      </c>
      <c r="AA149" s="25">
        <f>+IF(AA$3=0,0,COUNTIFS('2.Pro Plan'!$K:$K,'Color detail'!$E149,'2.Pro Plan'!$N:$N,'Color detail'!$F149,'2.Pro Plan'!$U:$U,'Color detail'!AA$3))</f>
        <v>0</v>
      </c>
      <c r="AB149" s="25">
        <f>+IF(AB$3=0,0,COUNTIFS('2.Pro Plan'!$K:$K,'Color detail'!$E149,'2.Pro Plan'!$N:$N,'Color detail'!$F149,'2.Pro Plan'!$U:$U,'Color detail'!AB$3))</f>
        <v>0</v>
      </c>
      <c r="AC149" s="25">
        <f>+IF(AC$3=0,0,COUNTIFS('2.Pro Plan'!$K:$K,'Color detail'!$E149,'2.Pro Plan'!$N:$N,'Color detail'!$F149,'2.Pro Plan'!$U:$U,'Color detail'!AC$3))</f>
        <v>0</v>
      </c>
      <c r="AD149" s="25">
        <f>+IF(AD$3=0,0,COUNTIFS('2.Pro Plan'!$K:$K,'Color detail'!$E149,'2.Pro Plan'!$N:$N,'Color detail'!$F149,'2.Pro Plan'!$U:$U,'Color detail'!AD$3))</f>
        <v>0</v>
      </c>
      <c r="AE149" s="25">
        <f>+IF(AE$3=0,0,COUNTIFS('2.Pro Plan'!$K:$K,'Color detail'!$E149,'2.Pro Plan'!$N:$N,'Color detail'!$F149,'2.Pro Plan'!$U:$U,'Color detail'!AE$3))</f>
        <v>0</v>
      </c>
      <c r="AF149" s="25">
        <f>+IF(AF$3=0,0,COUNTIFS('2.Pro Plan'!$K:$K,'Color detail'!$E149,'2.Pro Plan'!$N:$N,'Color detail'!$F149,'2.Pro Plan'!$U:$U,'Color detail'!AF$3))</f>
        <v>0</v>
      </c>
      <c r="AG149" s="25">
        <f>+IF(AG$3=0,0,COUNTIFS('2.Pro Plan'!$K:$K,'Color detail'!$E149,'2.Pro Plan'!$N:$N,'Color detail'!$F149,'2.Pro Plan'!$U:$U,'Color detail'!AG$3))</f>
        <v>0</v>
      </c>
      <c r="AH149" s="25">
        <f>+IF(AH$3=0,0,COUNTIFS('2.Pro Plan'!$K:$K,'Color detail'!$E149,'2.Pro Plan'!$N:$N,'Color detail'!$F149,'2.Pro Plan'!$U:$U,'Color detail'!AH$3))</f>
        <v>0</v>
      </c>
      <c r="AI149" s="25">
        <f>+IF(AI$3=0,0,COUNTIFS('2.Pro Plan'!$K:$K,'Color detail'!$E149,'2.Pro Plan'!$N:$N,'Color detail'!$F149,'2.Pro Plan'!$U:$U,'Color detail'!AI$3))</f>
        <v>0</v>
      </c>
      <c r="AJ149" s="25">
        <f>+IF(AJ$3=0,0,COUNTIFS('2.Pro Plan'!$K:$K,'Color detail'!$E149,'2.Pro Plan'!$N:$N,'Color detail'!$F149,'2.Pro Plan'!$U:$U,'Color detail'!AJ$3))</f>
        <v>0</v>
      </c>
      <c r="AK149" s="25">
        <f>+IF(AK$3=0,0,COUNTIFS('2.Pro Plan'!$K:$K,'Color detail'!$E149,'2.Pro Plan'!$N:$N,'Color detail'!$F149,'2.Pro Plan'!$U:$U,'Color detail'!AK$3))</f>
        <v>0</v>
      </c>
      <c r="AL149" s="25">
        <f>+IF(AL$3=0,0,COUNTIFS('2.Pro Plan'!$K:$K,'Color detail'!$E149,'2.Pro Plan'!$N:$N,'Color detail'!$F149,'2.Pro Plan'!$U:$U,'Color detail'!AL$3))</f>
        <v>0</v>
      </c>
      <c r="AM149" s="25">
        <f>+IF(AM$3=0,0,COUNTIFS('2.Pro Plan'!$K:$K,'Color detail'!$E149,'2.Pro Plan'!$N:$N,'Color detail'!$F149,'2.Pro Plan'!$U:$U,'Color detail'!AM$3))</f>
        <v>0</v>
      </c>
      <c r="AN149" s="25">
        <f>+IF(AN$3=0,0,COUNTIFS('2.Pro Plan'!$K:$K,'Color detail'!$E149,'2.Pro Plan'!$N:$N,'Color detail'!$F149,'2.Pro Plan'!$U:$U,'Color detail'!AN$3))</f>
        <v>0</v>
      </c>
      <c r="AO149" s="25">
        <f>+IF(AO$3=0,0,COUNTIFS('2.Pro Plan'!$K:$K,'Color detail'!$E149,'2.Pro Plan'!$N:$N,'Color detail'!$F149,'2.Pro Plan'!$U:$U,'Color detail'!AO$3))</f>
        <v>0</v>
      </c>
      <c r="AP149" s="25">
        <f>+IF(AP$3=0,0,COUNTIFS('2.Pro Plan'!$K:$K,'Color detail'!$E149,'2.Pro Plan'!$N:$N,'Color detail'!$F149,'2.Pro Plan'!$U:$U,'Color detail'!AP$3))</f>
        <v>0</v>
      </c>
      <c r="AQ149" s="25">
        <f>+IF(AQ$3=0,0,COUNTIFS('2.Pro Plan'!$K:$K,'Color detail'!$E149,'2.Pro Plan'!$N:$N,'Color detail'!$F149,'2.Pro Plan'!$U:$U,'Color detail'!AQ$3))</f>
        <v>0</v>
      </c>
      <c r="AR149" s="25">
        <f>+IF(AR$3=0,0,COUNTIFS('2.Pro Plan'!$K:$K,'Color detail'!$E149,'2.Pro Plan'!$N:$N,'Color detail'!$F149,'2.Pro Plan'!$U:$U,'Color detail'!AR$3))</f>
        <v>0</v>
      </c>
      <c r="AS149" s="25">
        <f t="shared" si="46"/>
        <v>0</v>
      </c>
    </row>
    <row r="150" spans="2:45" hidden="1">
      <c r="B150" s="25">
        <f t="shared" si="43"/>
        <v>0</v>
      </c>
      <c r="C150" s="25">
        <f t="shared" si="44"/>
        <v>0</v>
      </c>
      <c r="E150" s="25"/>
      <c r="F150" s="25"/>
      <c r="H150" s="25">
        <f t="shared" si="45"/>
        <v>0</v>
      </c>
      <c r="I150" s="25">
        <f>+IF(C150=0,0,SUMIF('Color FC'!$F:$F,'Color detail'!$C150,'Color FC'!H:H))</f>
        <v>0</v>
      </c>
      <c r="J150" s="25">
        <f>+IF(E150=0,0,SUMIF('Color FC'!$F:$F,'Color detail'!$C150,'Color FC'!I:I))</f>
        <v>0</v>
      </c>
      <c r="K150" s="25">
        <f>+IF(F150=0,0,SUMIF('Color FC'!$F:$F,'Color detail'!$C150,'Color FC'!J:J))</f>
        <v>0</v>
      </c>
      <c r="M150" s="267"/>
      <c r="N150" s="267"/>
      <c r="O150" s="147">
        <f t="shared" si="42"/>
        <v>0</v>
      </c>
      <c r="Q150" s="25">
        <f>+IF(Q$3=0,0,COUNTIFS('2.Pro Plan'!$K:$K,'Color detail'!$E150,'2.Pro Plan'!$N:$N,'Color detail'!$F150,'2.Pro Plan'!$U:$U,'Color detail'!Q$3))</f>
        <v>0</v>
      </c>
      <c r="R150" s="25">
        <f>+IF(R$3=0,0,COUNTIFS('2.Pro Plan'!$K:$K,'Color detail'!$E150,'2.Pro Plan'!$N:$N,'Color detail'!$F150,'2.Pro Plan'!$U:$U,'Color detail'!R$3))</f>
        <v>0</v>
      </c>
      <c r="S150" s="25">
        <f>+IF(S$3=0,0,COUNTIFS('2.Pro Plan'!$K:$K,'Color detail'!$E150,'2.Pro Plan'!$N:$N,'Color detail'!$F150,'2.Pro Plan'!$U:$U,'Color detail'!S$3))</f>
        <v>0</v>
      </c>
      <c r="T150" s="25">
        <f>+IF(T$3=0,0,COUNTIFS('2.Pro Plan'!$K:$K,'Color detail'!$E150,'2.Pro Plan'!$N:$N,'Color detail'!$F150,'2.Pro Plan'!$U:$U,'Color detail'!T$3))</f>
        <v>0</v>
      </c>
      <c r="U150" s="25">
        <f>+IF(U$3=0,0,COUNTIFS('2.Pro Plan'!$K:$K,'Color detail'!$E150,'2.Pro Plan'!$N:$N,'Color detail'!$F150,'2.Pro Plan'!$U:$U,'Color detail'!U$3))</f>
        <v>0</v>
      </c>
      <c r="V150" s="25">
        <f>+IF(V$3=0,0,COUNTIFS('2.Pro Plan'!$K:$K,'Color detail'!$E150,'2.Pro Plan'!$N:$N,'Color detail'!$F150,'2.Pro Plan'!$U:$U,'Color detail'!V$3))</f>
        <v>0</v>
      </c>
      <c r="W150" s="25">
        <f>+IF(W$3=0,0,COUNTIFS('2.Pro Plan'!$K:$K,'Color detail'!$E150,'2.Pro Plan'!$N:$N,'Color detail'!$F150,'2.Pro Plan'!$U:$U,'Color detail'!W$3))</f>
        <v>0</v>
      </c>
      <c r="X150" s="25">
        <f>+IF(X$3=0,0,COUNTIFS('2.Pro Plan'!$K:$K,'Color detail'!$E150,'2.Pro Plan'!$N:$N,'Color detail'!$F150,'2.Pro Plan'!$U:$U,'Color detail'!X$3))</f>
        <v>0</v>
      </c>
      <c r="Y150" s="25">
        <f>+IF(Y$3=0,0,COUNTIFS('2.Pro Plan'!$K:$K,'Color detail'!$E150,'2.Pro Plan'!$N:$N,'Color detail'!$F150,'2.Pro Plan'!$U:$U,'Color detail'!Y$3))</f>
        <v>0</v>
      </c>
      <c r="Z150" s="25">
        <f>+IF(Z$3=0,0,COUNTIFS('2.Pro Plan'!$K:$K,'Color detail'!$E150,'2.Pro Plan'!$N:$N,'Color detail'!$F150,'2.Pro Plan'!$U:$U,'Color detail'!Z$3))</f>
        <v>0</v>
      </c>
      <c r="AA150" s="25">
        <f>+IF(AA$3=0,0,COUNTIFS('2.Pro Plan'!$K:$K,'Color detail'!$E150,'2.Pro Plan'!$N:$N,'Color detail'!$F150,'2.Pro Plan'!$U:$U,'Color detail'!AA$3))</f>
        <v>0</v>
      </c>
      <c r="AB150" s="25">
        <f>+IF(AB$3=0,0,COUNTIFS('2.Pro Plan'!$K:$K,'Color detail'!$E150,'2.Pro Plan'!$N:$N,'Color detail'!$F150,'2.Pro Plan'!$U:$U,'Color detail'!AB$3))</f>
        <v>0</v>
      </c>
      <c r="AC150" s="25">
        <f>+IF(AC$3=0,0,COUNTIFS('2.Pro Plan'!$K:$K,'Color detail'!$E150,'2.Pro Plan'!$N:$N,'Color detail'!$F150,'2.Pro Plan'!$U:$U,'Color detail'!AC$3))</f>
        <v>0</v>
      </c>
      <c r="AD150" s="25">
        <f>+IF(AD$3=0,0,COUNTIFS('2.Pro Plan'!$K:$K,'Color detail'!$E150,'2.Pro Plan'!$N:$N,'Color detail'!$F150,'2.Pro Plan'!$U:$U,'Color detail'!AD$3))</f>
        <v>0</v>
      </c>
      <c r="AE150" s="25">
        <f>+IF(AE$3=0,0,COUNTIFS('2.Pro Plan'!$K:$K,'Color detail'!$E150,'2.Pro Plan'!$N:$N,'Color detail'!$F150,'2.Pro Plan'!$U:$U,'Color detail'!AE$3))</f>
        <v>0</v>
      </c>
      <c r="AF150" s="25">
        <f>+IF(AF$3=0,0,COUNTIFS('2.Pro Plan'!$K:$K,'Color detail'!$E150,'2.Pro Plan'!$N:$N,'Color detail'!$F150,'2.Pro Plan'!$U:$U,'Color detail'!AF$3))</f>
        <v>0</v>
      </c>
      <c r="AG150" s="25">
        <f>+IF(AG$3=0,0,COUNTIFS('2.Pro Plan'!$K:$K,'Color detail'!$E150,'2.Pro Plan'!$N:$N,'Color detail'!$F150,'2.Pro Plan'!$U:$U,'Color detail'!AG$3))</f>
        <v>0</v>
      </c>
      <c r="AH150" s="25">
        <f>+IF(AH$3=0,0,COUNTIFS('2.Pro Plan'!$K:$K,'Color detail'!$E150,'2.Pro Plan'!$N:$N,'Color detail'!$F150,'2.Pro Plan'!$U:$U,'Color detail'!AH$3))</f>
        <v>0</v>
      </c>
      <c r="AI150" s="25">
        <f>+IF(AI$3=0,0,COUNTIFS('2.Pro Plan'!$K:$K,'Color detail'!$E150,'2.Pro Plan'!$N:$N,'Color detail'!$F150,'2.Pro Plan'!$U:$U,'Color detail'!AI$3))</f>
        <v>0</v>
      </c>
      <c r="AJ150" s="25">
        <f>+IF(AJ$3=0,0,COUNTIFS('2.Pro Plan'!$K:$K,'Color detail'!$E150,'2.Pro Plan'!$N:$N,'Color detail'!$F150,'2.Pro Plan'!$U:$U,'Color detail'!AJ$3))</f>
        <v>0</v>
      </c>
      <c r="AK150" s="25">
        <f>+IF(AK$3=0,0,COUNTIFS('2.Pro Plan'!$K:$K,'Color detail'!$E150,'2.Pro Plan'!$N:$N,'Color detail'!$F150,'2.Pro Plan'!$U:$U,'Color detail'!AK$3))</f>
        <v>0</v>
      </c>
      <c r="AL150" s="25">
        <f>+IF(AL$3=0,0,COUNTIFS('2.Pro Plan'!$K:$K,'Color detail'!$E150,'2.Pro Plan'!$N:$N,'Color detail'!$F150,'2.Pro Plan'!$U:$U,'Color detail'!AL$3))</f>
        <v>0</v>
      </c>
      <c r="AM150" s="25">
        <f>+IF(AM$3=0,0,COUNTIFS('2.Pro Plan'!$K:$K,'Color detail'!$E150,'2.Pro Plan'!$N:$N,'Color detail'!$F150,'2.Pro Plan'!$U:$U,'Color detail'!AM$3))</f>
        <v>0</v>
      </c>
      <c r="AN150" s="25">
        <f>+IF(AN$3=0,0,COUNTIFS('2.Pro Plan'!$K:$K,'Color detail'!$E150,'2.Pro Plan'!$N:$N,'Color detail'!$F150,'2.Pro Plan'!$U:$U,'Color detail'!AN$3))</f>
        <v>0</v>
      </c>
      <c r="AO150" s="25">
        <f>+IF(AO$3=0,0,COUNTIFS('2.Pro Plan'!$K:$K,'Color detail'!$E150,'2.Pro Plan'!$N:$N,'Color detail'!$F150,'2.Pro Plan'!$U:$U,'Color detail'!AO$3))</f>
        <v>0</v>
      </c>
      <c r="AP150" s="25">
        <f>+IF(AP$3=0,0,COUNTIFS('2.Pro Plan'!$K:$K,'Color detail'!$E150,'2.Pro Plan'!$N:$N,'Color detail'!$F150,'2.Pro Plan'!$U:$U,'Color detail'!AP$3))</f>
        <v>0</v>
      </c>
      <c r="AQ150" s="25">
        <f>+IF(AQ$3=0,0,COUNTIFS('2.Pro Plan'!$K:$K,'Color detail'!$E150,'2.Pro Plan'!$N:$N,'Color detail'!$F150,'2.Pro Plan'!$U:$U,'Color detail'!AQ$3))</f>
        <v>0</v>
      </c>
      <c r="AR150" s="25">
        <f>+IF(AR$3=0,0,COUNTIFS('2.Pro Plan'!$K:$K,'Color detail'!$E150,'2.Pro Plan'!$N:$N,'Color detail'!$F150,'2.Pro Plan'!$U:$U,'Color detail'!AR$3))</f>
        <v>0</v>
      </c>
      <c r="AS150" s="25">
        <f t="shared" si="46"/>
        <v>0</v>
      </c>
    </row>
    <row r="151" spans="2:45" hidden="1">
      <c r="B151" s="25">
        <f t="shared" si="43"/>
        <v>0</v>
      </c>
      <c r="C151" s="25">
        <f t="shared" si="44"/>
        <v>0</v>
      </c>
      <c r="E151" s="25"/>
      <c r="F151" s="25"/>
      <c r="H151" s="25">
        <f t="shared" si="45"/>
        <v>0</v>
      </c>
      <c r="I151" s="25">
        <f>+IF(C151=0,0,SUMIF('Color FC'!$F:$F,'Color detail'!$C151,'Color FC'!H:H))</f>
        <v>0</v>
      </c>
      <c r="J151" s="25">
        <f>+IF(E151=0,0,SUMIF('Color FC'!$F:$F,'Color detail'!$C151,'Color FC'!I:I))</f>
        <v>0</v>
      </c>
      <c r="K151" s="25">
        <f>+IF(F151=0,0,SUMIF('Color FC'!$F:$F,'Color detail'!$C151,'Color FC'!J:J))</f>
        <v>0</v>
      </c>
      <c r="M151" s="267"/>
      <c r="N151" s="267"/>
      <c r="O151" s="147">
        <f t="shared" si="42"/>
        <v>0</v>
      </c>
      <c r="Q151" s="25">
        <f>+IF(Q$3=0,0,COUNTIFS('2.Pro Plan'!$K:$K,'Color detail'!$E151,'2.Pro Plan'!$N:$N,'Color detail'!$F151,'2.Pro Plan'!$U:$U,'Color detail'!Q$3))</f>
        <v>0</v>
      </c>
      <c r="R151" s="25">
        <f>+IF(R$3=0,0,COUNTIFS('2.Pro Plan'!$K:$K,'Color detail'!$E151,'2.Pro Plan'!$N:$N,'Color detail'!$F151,'2.Pro Plan'!$U:$U,'Color detail'!R$3))</f>
        <v>0</v>
      </c>
      <c r="S151" s="25">
        <f>+IF(S$3=0,0,COUNTIFS('2.Pro Plan'!$K:$K,'Color detail'!$E151,'2.Pro Plan'!$N:$N,'Color detail'!$F151,'2.Pro Plan'!$U:$U,'Color detail'!S$3))</f>
        <v>0</v>
      </c>
      <c r="T151" s="25">
        <f>+IF(T$3=0,0,COUNTIFS('2.Pro Plan'!$K:$K,'Color detail'!$E151,'2.Pro Plan'!$N:$N,'Color detail'!$F151,'2.Pro Plan'!$U:$U,'Color detail'!T$3))</f>
        <v>0</v>
      </c>
      <c r="U151" s="25">
        <f>+IF(U$3=0,0,COUNTIFS('2.Pro Plan'!$K:$K,'Color detail'!$E151,'2.Pro Plan'!$N:$N,'Color detail'!$F151,'2.Pro Plan'!$U:$U,'Color detail'!U$3))</f>
        <v>0</v>
      </c>
      <c r="V151" s="25">
        <f>+IF(V$3=0,0,COUNTIFS('2.Pro Plan'!$K:$K,'Color detail'!$E151,'2.Pro Plan'!$N:$N,'Color detail'!$F151,'2.Pro Plan'!$U:$U,'Color detail'!V$3))</f>
        <v>0</v>
      </c>
      <c r="W151" s="25">
        <f>+IF(W$3=0,0,COUNTIFS('2.Pro Plan'!$K:$K,'Color detail'!$E151,'2.Pro Plan'!$N:$N,'Color detail'!$F151,'2.Pro Plan'!$U:$U,'Color detail'!W$3))</f>
        <v>0</v>
      </c>
      <c r="X151" s="25">
        <f>+IF(X$3=0,0,COUNTIFS('2.Pro Plan'!$K:$K,'Color detail'!$E151,'2.Pro Plan'!$N:$N,'Color detail'!$F151,'2.Pro Plan'!$U:$U,'Color detail'!X$3))</f>
        <v>0</v>
      </c>
      <c r="Y151" s="25">
        <f>+IF(Y$3=0,0,COUNTIFS('2.Pro Plan'!$K:$K,'Color detail'!$E151,'2.Pro Plan'!$N:$N,'Color detail'!$F151,'2.Pro Plan'!$U:$U,'Color detail'!Y$3))</f>
        <v>0</v>
      </c>
      <c r="Z151" s="25">
        <f>+IF(Z$3=0,0,COUNTIFS('2.Pro Plan'!$K:$K,'Color detail'!$E151,'2.Pro Plan'!$N:$N,'Color detail'!$F151,'2.Pro Plan'!$U:$U,'Color detail'!Z$3))</f>
        <v>0</v>
      </c>
      <c r="AA151" s="25">
        <f>+IF(AA$3=0,0,COUNTIFS('2.Pro Plan'!$K:$K,'Color detail'!$E151,'2.Pro Plan'!$N:$N,'Color detail'!$F151,'2.Pro Plan'!$U:$U,'Color detail'!AA$3))</f>
        <v>0</v>
      </c>
      <c r="AB151" s="25">
        <f>+IF(AB$3=0,0,COUNTIFS('2.Pro Plan'!$K:$K,'Color detail'!$E151,'2.Pro Plan'!$N:$N,'Color detail'!$F151,'2.Pro Plan'!$U:$U,'Color detail'!AB$3))</f>
        <v>0</v>
      </c>
      <c r="AC151" s="25">
        <f>+IF(AC$3=0,0,COUNTIFS('2.Pro Plan'!$K:$K,'Color detail'!$E151,'2.Pro Plan'!$N:$N,'Color detail'!$F151,'2.Pro Plan'!$U:$U,'Color detail'!AC$3))</f>
        <v>0</v>
      </c>
      <c r="AD151" s="25">
        <f>+IF(AD$3=0,0,COUNTIFS('2.Pro Plan'!$K:$K,'Color detail'!$E151,'2.Pro Plan'!$N:$N,'Color detail'!$F151,'2.Pro Plan'!$U:$U,'Color detail'!AD$3))</f>
        <v>0</v>
      </c>
      <c r="AE151" s="25">
        <f>+IF(AE$3=0,0,COUNTIFS('2.Pro Plan'!$K:$K,'Color detail'!$E151,'2.Pro Plan'!$N:$N,'Color detail'!$F151,'2.Pro Plan'!$U:$U,'Color detail'!AE$3))</f>
        <v>0</v>
      </c>
      <c r="AF151" s="25">
        <f>+IF(AF$3=0,0,COUNTIFS('2.Pro Plan'!$K:$K,'Color detail'!$E151,'2.Pro Plan'!$N:$N,'Color detail'!$F151,'2.Pro Plan'!$U:$U,'Color detail'!AF$3))</f>
        <v>0</v>
      </c>
      <c r="AG151" s="25">
        <f>+IF(AG$3=0,0,COUNTIFS('2.Pro Plan'!$K:$K,'Color detail'!$E151,'2.Pro Plan'!$N:$N,'Color detail'!$F151,'2.Pro Plan'!$U:$U,'Color detail'!AG$3))</f>
        <v>0</v>
      </c>
      <c r="AH151" s="25">
        <f>+IF(AH$3=0,0,COUNTIFS('2.Pro Plan'!$K:$K,'Color detail'!$E151,'2.Pro Plan'!$N:$N,'Color detail'!$F151,'2.Pro Plan'!$U:$U,'Color detail'!AH$3))</f>
        <v>0</v>
      </c>
      <c r="AI151" s="25">
        <f>+IF(AI$3=0,0,COUNTIFS('2.Pro Plan'!$K:$K,'Color detail'!$E151,'2.Pro Plan'!$N:$N,'Color detail'!$F151,'2.Pro Plan'!$U:$U,'Color detail'!AI$3))</f>
        <v>0</v>
      </c>
      <c r="AJ151" s="25">
        <f>+IF(AJ$3=0,0,COUNTIFS('2.Pro Plan'!$K:$K,'Color detail'!$E151,'2.Pro Plan'!$N:$N,'Color detail'!$F151,'2.Pro Plan'!$U:$U,'Color detail'!AJ$3))</f>
        <v>0</v>
      </c>
      <c r="AK151" s="25">
        <f>+IF(AK$3=0,0,COUNTIFS('2.Pro Plan'!$K:$K,'Color detail'!$E151,'2.Pro Plan'!$N:$N,'Color detail'!$F151,'2.Pro Plan'!$U:$U,'Color detail'!AK$3))</f>
        <v>0</v>
      </c>
      <c r="AL151" s="25">
        <f>+IF(AL$3=0,0,COUNTIFS('2.Pro Plan'!$K:$K,'Color detail'!$E151,'2.Pro Plan'!$N:$N,'Color detail'!$F151,'2.Pro Plan'!$U:$U,'Color detail'!AL$3))</f>
        <v>0</v>
      </c>
      <c r="AM151" s="25">
        <f>+IF(AM$3=0,0,COUNTIFS('2.Pro Plan'!$K:$K,'Color detail'!$E151,'2.Pro Plan'!$N:$N,'Color detail'!$F151,'2.Pro Plan'!$U:$U,'Color detail'!AM$3))</f>
        <v>0</v>
      </c>
      <c r="AN151" s="25">
        <f>+IF(AN$3=0,0,COUNTIFS('2.Pro Plan'!$K:$K,'Color detail'!$E151,'2.Pro Plan'!$N:$N,'Color detail'!$F151,'2.Pro Plan'!$U:$U,'Color detail'!AN$3))</f>
        <v>0</v>
      </c>
      <c r="AO151" s="25">
        <f>+IF(AO$3=0,0,COUNTIFS('2.Pro Plan'!$K:$K,'Color detail'!$E151,'2.Pro Plan'!$N:$N,'Color detail'!$F151,'2.Pro Plan'!$U:$U,'Color detail'!AO$3))</f>
        <v>0</v>
      </c>
      <c r="AP151" s="25">
        <f>+IF(AP$3=0,0,COUNTIFS('2.Pro Plan'!$K:$K,'Color detail'!$E151,'2.Pro Plan'!$N:$N,'Color detail'!$F151,'2.Pro Plan'!$U:$U,'Color detail'!AP$3))</f>
        <v>0</v>
      </c>
      <c r="AQ151" s="25">
        <f>+IF(AQ$3=0,0,COUNTIFS('2.Pro Plan'!$K:$K,'Color detail'!$E151,'2.Pro Plan'!$N:$N,'Color detail'!$F151,'2.Pro Plan'!$U:$U,'Color detail'!AQ$3))</f>
        <v>0</v>
      </c>
      <c r="AR151" s="25">
        <f>+IF(AR$3=0,0,COUNTIFS('2.Pro Plan'!$K:$K,'Color detail'!$E151,'2.Pro Plan'!$N:$N,'Color detail'!$F151,'2.Pro Plan'!$U:$U,'Color detail'!AR$3))</f>
        <v>0</v>
      </c>
      <c r="AS151" s="25">
        <f t="shared" si="46"/>
        <v>0</v>
      </c>
    </row>
    <row r="152" spans="2:45" hidden="1">
      <c r="B152" s="25">
        <f t="shared" si="43"/>
        <v>0</v>
      </c>
      <c r="C152" s="25">
        <f t="shared" si="44"/>
        <v>0</v>
      </c>
      <c r="E152" s="25"/>
      <c r="F152" s="25"/>
      <c r="H152" s="25">
        <f t="shared" si="45"/>
        <v>0</v>
      </c>
      <c r="I152" s="25">
        <f>+IF(C152=0,0,SUMIF('Color FC'!$F:$F,'Color detail'!$C152,'Color FC'!H:H))</f>
        <v>0</v>
      </c>
      <c r="J152" s="25">
        <f>+IF(E152=0,0,SUMIF('Color FC'!$F:$F,'Color detail'!$C152,'Color FC'!I:I))</f>
        <v>0</v>
      </c>
      <c r="K152" s="25">
        <f>+IF(F152=0,0,SUMIF('Color FC'!$F:$F,'Color detail'!$C152,'Color FC'!J:J))</f>
        <v>0</v>
      </c>
      <c r="M152" s="267"/>
      <c r="N152" s="267"/>
      <c r="O152" s="147">
        <f t="shared" si="42"/>
        <v>0</v>
      </c>
      <c r="Q152" s="25">
        <f>+IF(Q$3=0,0,COUNTIFS('2.Pro Plan'!$K:$K,'Color detail'!$E152,'2.Pro Plan'!$N:$N,'Color detail'!$F152,'2.Pro Plan'!$U:$U,'Color detail'!Q$3))</f>
        <v>0</v>
      </c>
      <c r="R152" s="25">
        <f>+IF(R$3=0,0,COUNTIFS('2.Pro Plan'!$K:$K,'Color detail'!$E152,'2.Pro Plan'!$N:$N,'Color detail'!$F152,'2.Pro Plan'!$U:$U,'Color detail'!R$3))</f>
        <v>0</v>
      </c>
      <c r="S152" s="25">
        <f>+IF(S$3=0,0,COUNTIFS('2.Pro Plan'!$K:$K,'Color detail'!$E152,'2.Pro Plan'!$N:$N,'Color detail'!$F152,'2.Pro Plan'!$U:$U,'Color detail'!S$3))</f>
        <v>0</v>
      </c>
      <c r="T152" s="25">
        <f>+IF(T$3=0,0,COUNTIFS('2.Pro Plan'!$K:$K,'Color detail'!$E152,'2.Pro Plan'!$N:$N,'Color detail'!$F152,'2.Pro Plan'!$U:$U,'Color detail'!T$3))</f>
        <v>0</v>
      </c>
      <c r="U152" s="25">
        <f>+IF(U$3=0,0,COUNTIFS('2.Pro Plan'!$K:$K,'Color detail'!$E152,'2.Pro Plan'!$N:$N,'Color detail'!$F152,'2.Pro Plan'!$U:$U,'Color detail'!U$3))</f>
        <v>0</v>
      </c>
      <c r="V152" s="25">
        <f>+IF(V$3=0,0,COUNTIFS('2.Pro Plan'!$K:$K,'Color detail'!$E152,'2.Pro Plan'!$N:$N,'Color detail'!$F152,'2.Pro Plan'!$U:$U,'Color detail'!V$3))</f>
        <v>0</v>
      </c>
      <c r="W152" s="25">
        <f>+IF(W$3=0,0,COUNTIFS('2.Pro Plan'!$K:$K,'Color detail'!$E152,'2.Pro Plan'!$N:$N,'Color detail'!$F152,'2.Pro Plan'!$U:$U,'Color detail'!W$3))</f>
        <v>0</v>
      </c>
      <c r="X152" s="25">
        <f>+IF(X$3=0,0,COUNTIFS('2.Pro Plan'!$K:$K,'Color detail'!$E152,'2.Pro Plan'!$N:$N,'Color detail'!$F152,'2.Pro Plan'!$U:$U,'Color detail'!X$3))</f>
        <v>0</v>
      </c>
      <c r="Y152" s="25">
        <f>+IF(Y$3=0,0,COUNTIFS('2.Pro Plan'!$K:$K,'Color detail'!$E152,'2.Pro Plan'!$N:$N,'Color detail'!$F152,'2.Pro Plan'!$U:$U,'Color detail'!Y$3))</f>
        <v>0</v>
      </c>
      <c r="Z152" s="25">
        <f>+IF(Z$3=0,0,COUNTIFS('2.Pro Plan'!$K:$K,'Color detail'!$E152,'2.Pro Plan'!$N:$N,'Color detail'!$F152,'2.Pro Plan'!$U:$U,'Color detail'!Z$3))</f>
        <v>0</v>
      </c>
      <c r="AA152" s="25">
        <f>+IF(AA$3=0,0,COUNTIFS('2.Pro Plan'!$K:$K,'Color detail'!$E152,'2.Pro Plan'!$N:$N,'Color detail'!$F152,'2.Pro Plan'!$U:$U,'Color detail'!AA$3))</f>
        <v>0</v>
      </c>
      <c r="AB152" s="25">
        <f>+IF(AB$3=0,0,COUNTIFS('2.Pro Plan'!$K:$K,'Color detail'!$E152,'2.Pro Plan'!$N:$N,'Color detail'!$F152,'2.Pro Plan'!$U:$U,'Color detail'!AB$3))</f>
        <v>0</v>
      </c>
      <c r="AC152" s="25">
        <f>+IF(AC$3=0,0,COUNTIFS('2.Pro Plan'!$K:$K,'Color detail'!$E152,'2.Pro Plan'!$N:$N,'Color detail'!$F152,'2.Pro Plan'!$U:$U,'Color detail'!AC$3))</f>
        <v>0</v>
      </c>
      <c r="AD152" s="25">
        <f>+IF(AD$3=0,0,COUNTIFS('2.Pro Plan'!$K:$K,'Color detail'!$E152,'2.Pro Plan'!$N:$N,'Color detail'!$F152,'2.Pro Plan'!$U:$U,'Color detail'!AD$3))</f>
        <v>0</v>
      </c>
      <c r="AE152" s="25">
        <f>+IF(AE$3=0,0,COUNTIFS('2.Pro Plan'!$K:$K,'Color detail'!$E152,'2.Pro Plan'!$N:$N,'Color detail'!$F152,'2.Pro Plan'!$U:$U,'Color detail'!AE$3))</f>
        <v>0</v>
      </c>
      <c r="AF152" s="25">
        <f>+IF(AF$3=0,0,COUNTIFS('2.Pro Plan'!$K:$K,'Color detail'!$E152,'2.Pro Plan'!$N:$N,'Color detail'!$F152,'2.Pro Plan'!$U:$U,'Color detail'!AF$3))</f>
        <v>0</v>
      </c>
      <c r="AG152" s="25">
        <f>+IF(AG$3=0,0,COUNTIFS('2.Pro Plan'!$K:$K,'Color detail'!$E152,'2.Pro Plan'!$N:$N,'Color detail'!$F152,'2.Pro Plan'!$U:$U,'Color detail'!AG$3))</f>
        <v>0</v>
      </c>
      <c r="AH152" s="25">
        <f>+IF(AH$3=0,0,COUNTIFS('2.Pro Plan'!$K:$K,'Color detail'!$E152,'2.Pro Plan'!$N:$N,'Color detail'!$F152,'2.Pro Plan'!$U:$U,'Color detail'!AH$3))</f>
        <v>0</v>
      </c>
      <c r="AI152" s="25">
        <f>+IF(AI$3=0,0,COUNTIFS('2.Pro Plan'!$K:$K,'Color detail'!$E152,'2.Pro Plan'!$N:$N,'Color detail'!$F152,'2.Pro Plan'!$U:$U,'Color detail'!AI$3))</f>
        <v>0</v>
      </c>
      <c r="AJ152" s="25">
        <f>+IF(AJ$3=0,0,COUNTIFS('2.Pro Plan'!$K:$K,'Color detail'!$E152,'2.Pro Plan'!$N:$N,'Color detail'!$F152,'2.Pro Plan'!$U:$U,'Color detail'!AJ$3))</f>
        <v>0</v>
      </c>
      <c r="AK152" s="25">
        <f>+IF(AK$3=0,0,COUNTIFS('2.Pro Plan'!$K:$K,'Color detail'!$E152,'2.Pro Plan'!$N:$N,'Color detail'!$F152,'2.Pro Plan'!$U:$U,'Color detail'!AK$3))</f>
        <v>0</v>
      </c>
      <c r="AL152" s="25">
        <f>+IF(AL$3=0,0,COUNTIFS('2.Pro Plan'!$K:$K,'Color detail'!$E152,'2.Pro Plan'!$N:$N,'Color detail'!$F152,'2.Pro Plan'!$U:$U,'Color detail'!AL$3))</f>
        <v>0</v>
      </c>
      <c r="AM152" s="25">
        <f>+IF(AM$3=0,0,COUNTIFS('2.Pro Plan'!$K:$K,'Color detail'!$E152,'2.Pro Plan'!$N:$N,'Color detail'!$F152,'2.Pro Plan'!$U:$U,'Color detail'!AM$3))</f>
        <v>0</v>
      </c>
      <c r="AN152" s="25">
        <f>+IF(AN$3=0,0,COUNTIFS('2.Pro Plan'!$K:$K,'Color detail'!$E152,'2.Pro Plan'!$N:$N,'Color detail'!$F152,'2.Pro Plan'!$U:$U,'Color detail'!AN$3))</f>
        <v>0</v>
      </c>
      <c r="AO152" s="25">
        <f>+IF(AO$3=0,0,COUNTIFS('2.Pro Plan'!$K:$K,'Color detail'!$E152,'2.Pro Plan'!$N:$N,'Color detail'!$F152,'2.Pro Plan'!$U:$U,'Color detail'!AO$3))</f>
        <v>0</v>
      </c>
      <c r="AP152" s="25">
        <f>+IF(AP$3=0,0,COUNTIFS('2.Pro Plan'!$K:$K,'Color detail'!$E152,'2.Pro Plan'!$N:$N,'Color detail'!$F152,'2.Pro Plan'!$U:$U,'Color detail'!AP$3))</f>
        <v>0</v>
      </c>
      <c r="AQ152" s="25">
        <f>+IF(AQ$3=0,0,COUNTIFS('2.Pro Plan'!$K:$K,'Color detail'!$E152,'2.Pro Plan'!$N:$N,'Color detail'!$F152,'2.Pro Plan'!$U:$U,'Color detail'!AQ$3))</f>
        <v>0</v>
      </c>
      <c r="AR152" s="25">
        <f>+IF(AR$3=0,0,COUNTIFS('2.Pro Plan'!$K:$K,'Color detail'!$E152,'2.Pro Plan'!$N:$N,'Color detail'!$F152,'2.Pro Plan'!$U:$U,'Color detail'!AR$3))</f>
        <v>0</v>
      </c>
      <c r="AS152" s="25">
        <f t="shared" si="46"/>
        <v>0</v>
      </c>
    </row>
    <row r="153" spans="2:45" hidden="1">
      <c r="B153" s="25">
        <f t="shared" si="43"/>
        <v>0</v>
      </c>
      <c r="C153" s="25">
        <f t="shared" si="44"/>
        <v>0</v>
      </c>
      <c r="E153" s="25"/>
      <c r="F153" s="25"/>
      <c r="H153" s="25">
        <f t="shared" si="45"/>
        <v>0</v>
      </c>
      <c r="I153" s="25">
        <f>+IF(C153=0,0,SUMIF('Color FC'!$F:$F,'Color detail'!$C153,'Color FC'!H:H))</f>
        <v>0</v>
      </c>
      <c r="J153" s="25">
        <f>+IF(E153=0,0,SUMIF('Color FC'!$F:$F,'Color detail'!$C153,'Color FC'!I:I))</f>
        <v>0</v>
      </c>
      <c r="K153" s="25">
        <f>+IF(F153=0,0,SUMIF('Color FC'!$F:$F,'Color detail'!$C153,'Color FC'!J:J))</f>
        <v>0</v>
      </c>
      <c r="M153" s="267"/>
      <c r="N153" s="267"/>
      <c r="O153" s="147">
        <f t="shared" si="42"/>
        <v>0</v>
      </c>
      <c r="Q153" s="25">
        <f>+IF(Q$3=0,0,COUNTIFS('2.Pro Plan'!$K:$K,'Color detail'!$E153,'2.Pro Plan'!$N:$N,'Color detail'!$F153,'2.Pro Plan'!$U:$U,'Color detail'!Q$3))</f>
        <v>0</v>
      </c>
      <c r="R153" s="25">
        <f>+IF(R$3=0,0,COUNTIFS('2.Pro Plan'!$K:$K,'Color detail'!$E153,'2.Pro Plan'!$N:$N,'Color detail'!$F153,'2.Pro Plan'!$U:$U,'Color detail'!R$3))</f>
        <v>0</v>
      </c>
      <c r="S153" s="25">
        <f>+IF(S$3=0,0,COUNTIFS('2.Pro Plan'!$K:$K,'Color detail'!$E153,'2.Pro Plan'!$N:$N,'Color detail'!$F153,'2.Pro Plan'!$U:$U,'Color detail'!S$3))</f>
        <v>0</v>
      </c>
      <c r="T153" s="25">
        <f>+IF(T$3=0,0,COUNTIFS('2.Pro Plan'!$K:$K,'Color detail'!$E153,'2.Pro Plan'!$N:$N,'Color detail'!$F153,'2.Pro Plan'!$U:$U,'Color detail'!T$3))</f>
        <v>0</v>
      </c>
      <c r="U153" s="25">
        <f>+IF(U$3=0,0,COUNTIFS('2.Pro Plan'!$K:$K,'Color detail'!$E153,'2.Pro Plan'!$N:$N,'Color detail'!$F153,'2.Pro Plan'!$U:$U,'Color detail'!U$3))</f>
        <v>0</v>
      </c>
      <c r="V153" s="25">
        <f>+IF(V$3=0,0,COUNTIFS('2.Pro Plan'!$K:$K,'Color detail'!$E153,'2.Pro Plan'!$N:$N,'Color detail'!$F153,'2.Pro Plan'!$U:$U,'Color detail'!V$3))</f>
        <v>0</v>
      </c>
      <c r="W153" s="25">
        <f>+IF(W$3=0,0,COUNTIFS('2.Pro Plan'!$K:$K,'Color detail'!$E153,'2.Pro Plan'!$N:$N,'Color detail'!$F153,'2.Pro Plan'!$U:$U,'Color detail'!W$3))</f>
        <v>0</v>
      </c>
      <c r="X153" s="25">
        <f>+IF(X$3=0,0,COUNTIFS('2.Pro Plan'!$K:$K,'Color detail'!$E153,'2.Pro Plan'!$N:$N,'Color detail'!$F153,'2.Pro Plan'!$U:$U,'Color detail'!X$3))</f>
        <v>0</v>
      </c>
      <c r="Y153" s="25">
        <f>+IF(Y$3=0,0,COUNTIFS('2.Pro Plan'!$K:$K,'Color detail'!$E153,'2.Pro Plan'!$N:$N,'Color detail'!$F153,'2.Pro Plan'!$U:$U,'Color detail'!Y$3))</f>
        <v>0</v>
      </c>
      <c r="Z153" s="25">
        <f>+IF(Z$3=0,0,COUNTIFS('2.Pro Plan'!$K:$K,'Color detail'!$E153,'2.Pro Plan'!$N:$N,'Color detail'!$F153,'2.Pro Plan'!$U:$U,'Color detail'!Z$3))</f>
        <v>0</v>
      </c>
      <c r="AA153" s="25">
        <f>+IF(AA$3=0,0,COUNTIFS('2.Pro Plan'!$K:$K,'Color detail'!$E153,'2.Pro Plan'!$N:$N,'Color detail'!$F153,'2.Pro Plan'!$U:$U,'Color detail'!AA$3))</f>
        <v>0</v>
      </c>
      <c r="AB153" s="25">
        <f>+IF(AB$3=0,0,COUNTIFS('2.Pro Plan'!$K:$K,'Color detail'!$E153,'2.Pro Plan'!$N:$N,'Color detail'!$F153,'2.Pro Plan'!$U:$U,'Color detail'!AB$3))</f>
        <v>0</v>
      </c>
      <c r="AC153" s="25">
        <f>+IF(AC$3=0,0,COUNTIFS('2.Pro Plan'!$K:$K,'Color detail'!$E153,'2.Pro Plan'!$N:$N,'Color detail'!$F153,'2.Pro Plan'!$U:$U,'Color detail'!AC$3))</f>
        <v>0</v>
      </c>
      <c r="AD153" s="25">
        <f>+IF(AD$3=0,0,COUNTIFS('2.Pro Plan'!$K:$K,'Color detail'!$E153,'2.Pro Plan'!$N:$N,'Color detail'!$F153,'2.Pro Plan'!$U:$U,'Color detail'!AD$3))</f>
        <v>0</v>
      </c>
      <c r="AE153" s="25">
        <f>+IF(AE$3=0,0,COUNTIFS('2.Pro Plan'!$K:$K,'Color detail'!$E153,'2.Pro Plan'!$N:$N,'Color detail'!$F153,'2.Pro Plan'!$U:$U,'Color detail'!AE$3))</f>
        <v>0</v>
      </c>
      <c r="AF153" s="25">
        <f>+IF(AF$3=0,0,COUNTIFS('2.Pro Plan'!$K:$K,'Color detail'!$E153,'2.Pro Plan'!$N:$N,'Color detail'!$F153,'2.Pro Plan'!$U:$U,'Color detail'!AF$3))</f>
        <v>0</v>
      </c>
      <c r="AG153" s="25">
        <f>+IF(AG$3=0,0,COUNTIFS('2.Pro Plan'!$K:$K,'Color detail'!$E153,'2.Pro Plan'!$N:$N,'Color detail'!$F153,'2.Pro Plan'!$U:$U,'Color detail'!AG$3))</f>
        <v>0</v>
      </c>
      <c r="AH153" s="25">
        <f>+IF(AH$3=0,0,COUNTIFS('2.Pro Plan'!$K:$K,'Color detail'!$E153,'2.Pro Plan'!$N:$N,'Color detail'!$F153,'2.Pro Plan'!$U:$U,'Color detail'!AH$3))</f>
        <v>0</v>
      </c>
      <c r="AI153" s="25">
        <f>+IF(AI$3=0,0,COUNTIFS('2.Pro Plan'!$K:$K,'Color detail'!$E153,'2.Pro Plan'!$N:$N,'Color detail'!$F153,'2.Pro Plan'!$U:$U,'Color detail'!AI$3))</f>
        <v>0</v>
      </c>
      <c r="AJ153" s="25">
        <f>+IF(AJ$3=0,0,COUNTIFS('2.Pro Plan'!$K:$K,'Color detail'!$E153,'2.Pro Plan'!$N:$N,'Color detail'!$F153,'2.Pro Plan'!$U:$U,'Color detail'!AJ$3))</f>
        <v>0</v>
      </c>
      <c r="AK153" s="25">
        <f>+IF(AK$3=0,0,COUNTIFS('2.Pro Plan'!$K:$K,'Color detail'!$E153,'2.Pro Plan'!$N:$N,'Color detail'!$F153,'2.Pro Plan'!$U:$U,'Color detail'!AK$3))</f>
        <v>0</v>
      </c>
      <c r="AL153" s="25">
        <f>+IF(AL$3=0,0,COUNTIFS('2.Pro Plan'!$K:$K,'Color detail'!$E153,'2.Pro Plan'!$N:$N,'Color detail'!$F153,'2.Pro Plan'!$U:$U,'Color detail'!AL$3))</f>
        <v>0</v>
      </c>
      <c r="AM153" s="25">
        <f>+IF(AM$3=0,0,COUNTIFS('2.Pro Plan'!$K:$K,'Color detail'!$E153,'2.Pro Plan'!$N:$N,'Color detail'!$F153,'2.Pro Plan'!$U:$U,'Color detail'!AM$3))</f>
        <v>0</v>
      </c>
      <c r="AN153" s="25">
        <f>+IF(AN$3=0,0,COUNTIFS('2.Pro Plan'!$K:$K,'Color detail'!$E153,'2.Pro Plan'!$N:$N,'Color detail'!$F153,'2.Pro Plan'!$U:$U,'Color detail'!AN$3))</f>
        <v>0</v>
      </c>
      <c r="AO153" s="25">
        <f>+IF(AO$3=0,0,COUNTIFS('2.Pro Plan'!$K:$K,'Color detail'!$E153,'2.Pro Plan'!$N:$N,'Color detail'!$F153,'2.Pro Plan'!$U:$U,'Color detail'!AO$3))</f>
        <v>0</v>
      </c>
      <c r="AP153" s="25">
        <f>+IF(AP$3=0,0,COUNTIFS('2.Pro Plan'!$K:$K,'Color detail'!$E153,'2.Pro Plan'!$N:$N,'Color detail'!$F153,'2.Pro Plan'!$U:$U,'Color detail'!AP$3))</f>
        <v>0</v>
      </c>
      <c r="AQ153" s="25">
        <f>+IF(AQ$3=0,0,COUNTIFS('2.Pro Plan'!$K:$K,'Color detail'!$E153,'2.Pro Plan'!$N:$N,'Color detail'!$F153,'2.Pro Plan'!$U:$U,'Color detail'!AQ$3))</f>
        <v>0</v>
      </c>
      <c r="AR153" s="25">
        <f>+IF(AR$3=0,0,COUNTIFS('2.Pro Plan'!$K:$K,'Color detail'!$E153,'2.Pro Plan'!$N:$N,'Color detail'!$F153,'2.Pro Plan'!$U:$U,'Color detail'!AR$3))</f>
        <v>0</v>
      </c>
      <c r="AS153" s="25">
        <f t="shared" si="46"/>
        <v>0</v>
      </c>
    </row>
    <row r="154" spans="2:45" hidden="1">
      <c r="B154" s="25">
        <f t="shared" si="43"/>
        <v>0</v>
      </c>
      <c r="C154" s="25">
        <f t="shared" si="44"/>
        <v>0</v>
      </c>
      <c r="E154" s="25"/>
      <c r="F154" s="25"/>
      <c r="H154" s="25">
        <f t="shared" si="45"/>
        <v>0</v>
      </c>
      <c r="I154" s="25">
        <f>+IF(C154=0,0,SUMIF('Color FC'!$F:$F,'Color detail'!$C154,'Color FC'!H:H))</f>
        <v>0</v>
      </c>
      <c r="J154" s="25">
        <f>+IF(E154=0,0,SUMIF('Color FC'!$F:$F,'Color detail'!$C154,'Color FC'!I:I))</f>
        <v>0</v>
      </c>
      <c r="K154" s="25">
        <f>+IF(F154=0,0,SUMIF('Color FC'!$F:$F,'Color detail'!$C154,'Color FC'!J:J))</f>
        <v>0</v>
      </c>
      <c r="M154" s="267"/>
      <c r="N154" s="267"/>
      <c r="O154" s="147">
        <f t="shared" si="42"/>
        <v>0</v>
      </c>
      <c r="Q154" s="25">
        <f>+IF(Q$3=0,0,COUNTIFS('2.Pro Plan'!$K:$K,'Color detail'!$E154,'2.Pro Plan'!$N:$N,'Color detail'!$F154,'2.Pro Plan'!$U:$U,'Color detail'!Q$3))</f>
        <v>0</v>
      </c>
      <c r="R154" s="25">
        <f>+IF(R$3=0,0,COUNTIFS('2.Pro Plan'!$K:$K,'Color detail'!$E154,'2.Pro Plan'!$N:$N,'Color detail'!$F154,'2.Pro Plan'!$U:$U,'Color detail'!R$3))</f>
        <v>0</v>
      </c>
      <c r="S154" s="25">
        <f>+IF(S$3=0,0,COUNTIFS('2.Pro Plan'!$K:$K,'Color detail'!$E154,'2.Pro Plan'!$N:$N,'Color detail'!$F154,'2.Pro Plan'!$U:$U,'Color detail'!S$3))</f>
        <v>0</v>
      </c>
      <c r="T154" s="25">
        <f>+IF(T$3=0,0,COUNTIFS('2.Pro Plan'!$K:$K,'Color detail'!$E154,'2.Pro Plan'!$N:$N,'Color detail'!$F154,'2.Pro Plan'!$U:$U,'Color detail'!T$3))</f>
        <v>0</v>
      </c>
      <c r="U154" s="25">
        <f>+IF(U$3=0,0,COUNTIFS('2.Pro Plan'!$K:$K,'Color detail'!$E154,'2.Pro Plan'!$N:$N,'Color detail'!$F154,'2.Pro Plan'!$U:$U,'Color detail'!U$3))</f>
        <v>0</v>
      </c>
      <c r="V154" s="25">
        <f>+IF(V$3=0,0,COUNTIFS('2.Pro Plan'!$K:$K,'Color detail'!$E154,'2.Pro Plan'!$N:$N,'Color detail'!$F154,'2.Pro Plan'!$U:$U,'Color detail'!V$3))</f>
        <v>0</v>
      </c>
      <c r="W154" s="25">
        <f>+IF(W$3=0,0,COUNTIFS('2.Pro Plan'!$K:$K,'Color detail'!$E154,'2.Pro Plan'!$N:$N,'Color detail'!$F154,'2.Pro Plan'!$U:$U,'Color detail'!W$3))</f>
        <v>0</v>
      </c>
      <c r="X154" s="25">
        <f>+IF(X$3=0,0,COUNTIFS('2.Pro Plan'!$K:$K,'Color detail'!$E154,'2.Pro Plan'!$N:$N,'Color detail'!$F154,'2.Pro Plan'!$U:$U,'Color detail'!X$3))</f>
        <v>0</v>
      </c>
      <c r="Y154" s="25">
        <f>+IF(Y$3=0,0,COUNTIFS('2.Pro Plan'!$K:$K,'Color detail'!$E154,'2.Pro Plan'!$N:$N,'Color detail'!$F154,'2.Pro Plan'!$U:$U,'Color detail'!Y$3))</f>
        <v>0</v>
      </c>
      <c r="Z154" s="25">
        <f>+IF(Z$3=0,0,COUNTIFS('2.Pro Plan'!$K:$K,'Color detail'!$E154,'2.Pro Plan'!$N:$N,'Color detail'!$F154,'2.Pro Plan'!$U:$U,'Color detail'!Z$3))</f>
        <v>0</v>
      </c>
      <c r="AA154" s="25">
        <f>+IF(AA$3=0,0,COUNTIFS('2.Pro Plan'!$K:$K,'Color detail'!$E154,'2.Pro Plan'!$N:$N,'Color detail'!$F154,'2.Pro Plan'!$U:$U,'Color detail'!AA$3))</f>
        <v>0</v>
      </c>
      <c r="AB154" s="25">
        <f>+IF(AB$3=0,0,COUNTIFS('2.Pro Plan'!$K:$K,'Color detail'!$E154,'2.Pro Plan'!$N:$N,'Color detail'!$F154,'2.Pro Plan'!$U:$U,'Color detail'!AB$3))</f>
        <v>0</v>
      </c>
      <c r="AC154" s="25">
        <f>+IF(AC$3=0,0,COUNTIFS('2.Pro Plan'!$K:$K,'Color detail'!$E154,'2.Pro Plan'!$N:$N,'Color detail'!$F154,'2.Pro Plan'!$U:$U,'Color detail'!AC$3))</f>
        <v>0</v>
      </c>
      <c r="AD154" s="25">
        <f>+IF(AD$3=0,0,COUNTIFS('2.Pro Plan'!$K:$K,'Color detail'!$E154,'2.Pro Plan'!$N:$N,'Color detail'!$F154,'2.Pro Plan'!$U:$U,'Color detail'!AD$3))</f>
        <v>0</v>
      </c>
      <c r="AE154" s="25">
        <f>+IF(AE$3=0,0,COUNTIFS('2.Pro Plan'!$K:$K,'Color detail'!$E154,'2.Pro Plan'!$N:$N,'Color detail'!$F154,'2.Pro Plan'!$U:$U,'Color detail'!AE$3))</f>
        <v>0</v>
      </c>
      <c r="AF154" s="25">
        <f>+IF(AF$3=0,0,COUNTIFS('2.Pro Plan'!$K:$K,'Color detail'!$E154,'2.Pro Plan'!$N:$N,'Color detail'!$F154,'2.Pro Plan'!$U:$U,'Color detail'!AF$3))</f>
        <v>0</v>
      </c>
      <c r="AG154" s="25">
        <f>+IF(AG$3=0,0,COUNTIFS('2.Pro Plan'!$K:$K,'Color detail'!$E154,'2.Pro Plan'!$N:$N,'Color detail'!$F154,'2.Pro Plan'!$U:$U,'Color detail'!AG$3))</f>
        <v>0</v>
      </c>
      <c r="AH154" s="25">
        <f>+IF(AH$3=0,0,COUNTIFS('2.Pro Plan'!$K:$K,'Color detail'!$E154,'2.Pro Plan'!$N:$N,'Color detail'!$F154,'2.Pro Plan'!$U:$U,'Color detail'!AH$3))</f>
        <v>0</v>
      </c>
      <c r="AI154" s="25">
        <f>+IF(AI$3=0,0,COUNTIFS('2.Pro Plan'!$K:$K,'Color detail'!$E154,'2.Pro Plan'!$N:$N,'Color detail'!$F154,'2.Pro Plan'!$U:$U,'Color detail'!AI$3))</f>
        <v>0</v>
      </c>
      <c r="AJ154" s="25">
        <f>+IF(AJ$3=0,0,COUNTIFS('2.Pro Plan'!$K:$K,'Color detail'!$E154,'2.Pro Plan'!$N:$N,'Color detail'!$F154,'2.Pro Plan'!$U:$U,'Color detail'!AJ$3))</f>
        <v>0</v>
      </c>
      <c r="AK154" s="25">
        <f>+IF(AK$3=0,0,COUNTIFS('2.Pro Plan'!$K:$K,'Color detail'!$E154,'2.Pro Plan'!$N:$N,'Color detail'!$F154,'2.Pro Plan'!$U:$U,'Color detail'!AK$3))</f>
        <v>0</v>
      </c>
      <c r="AL154" s="25">
        <f>+IF(AL$3=0,0,COUNTIFS('2.Pro Plan'!$K:$K,'Color detail'!$E154,'2.Pro Plan'!$N:$N,'Color detail'!$F154,'2.Pro Plan'!$U:$U,'Color detail'!AL$3))</f>
        <v>0</v>
      </c>
      <c r="AM154" s="25">
        <f>+IF(AM$3=0,0,COUNTIFS('2.Pro Plan'!$K:$K,'Color detail'!$E154,'2.Pro Plan'!$N:$N,'Color detail'!$F154,'2.Pro Plan'!$U:$U,'Color detail'!AM$3))</f>
        <v>0</v>
      </c>
      <c r="AN154" s="25">
        <f>+IF(AN$3=0,0,COUNTIFS('2.Pro Plan'!$K:$K,'Color detail'!$E154,'2.Pro Plan'!$N:$N,'Color detail'!$F154,'2.Pro Plan'!$U:$U,'Color detail'!AN$3))</f>
        <v>0</v>
      </c>
      <c r="AO154" s="25">
        <f>+IF(AO$3=0,0,COUNTIFS('2.Pro Plan'!$K:$K,'Color detail'!$E154,'2.Pro Plan'!$N:$N,'Color detail'!$F154,'2.Pro Plan'!$U:$U,'Color detail'!AO$3))</f>
        <v>0</v>
      </c>
      <c r="AP154" s="25">
        <f>+IF(AP$3=0,0,COUNTIFS('2.Pro Plan'!$K:$K,'Color detail'!$E154,'2.Pro Plan'!$N:$N,'Color detail'!$F154,'2.Pro Plan'!$U:$U,'Color detail'!AP$3))</f>
        <v>0</v>
      </c>
      <c r="AQ154" s="25">
        <f>+IF(AQ$3=0,0,COUNTIFS('2.Pro Plan'!$K:$K,'Color detail'!$E154,'2.Pro Plan'!$N:$N,'Color detail'!$F154,'2.Pro Plan'!$U:$U,'Color detail'!AQ$3))</f>
        <v>0</v>
      </c>
      <c r="AR154" s="25">
        <f>+IF(AR$3=0,0,COUNTIFS('2.Pro Plan'!$K:$K,'Color detail'!$E154,'2.Pro Plan'!$N:$N,'Color detail'!$F154,'2.Pro Plan'!$U:$U,'Color detail'!AR$3))</f>
        <v>0</v>
      </c>
      <c r="AS154" s="25">
        <f t="shared" si="46"/>
        <v>0</v>
      </c>
    </row>
    <row r="155" spans="2:45" hidden="1">
      <c r="B155" s="25">
        <f t="shared" si="43"/>
        <v>0</v>
      </c>
      <c r="C155" s="25">
        <f t="shared" si="44"/>
        <v>0</v>
      </c>
      <c r="E155" s="25"/>
      <c r="F155" s="25"/>
      <c r="H155" s="25">
        <f t="shared" si="45"/>
        <v>0</v>
      </c>
      <c r="I155" s="25">
        <f>+IF(C155=0,0,SUMIF('Color FC'!$F:$F,'Color detail'!$C155,'Color FC'!H:H))</f>
        <v>0</v>
      </c>
      <c r="J155" s="25">
        <f>+IF(E155=0,0,SUMIF('Color FC'!$F:$F,'Color detail'!$C155,'Color FC'!I:I))</f>
        <v>0</v>
      </c>
      <c r="K155" s="25">
        <f>+IF(F155=0,0,SUMIF('Color FC'!$F:$F,'Color detail'!$C155,'Color FC'!J:J))</f>
        <v>0</v>
      </c>
      <c r="M155" s="267"/>
      <c r="N155" s="267"/>
      <c r="O155" s="147">
        <f t="shared" si="42"/>
        <v>0</v>
      </c>
      <c r="Q155" s="25">
        <f>+IF(Q$3=0,0,COUNTIFS('2.Pro Plan'!$K:$K,'Color detail'!$E155,'2.Pro Plan'!$N:$N,'Color detail'!$F155,'2.Pro Plan'!$U:$U,'Color detail'!Q$3))</f>
        <v>0</v>
      </c>
      <c r="R155" s="25">
        <f>+IF(R$3=0,0,COUNTIFS('2.Pro Plan'!$K:$K,'Color detail'!$E155,'2.Pro Plan'!$N:$N,'Color detail'!$F155,'2.Pro Plan'!$U:$U,'Color detail'!R$3))</f>
        <v>0</v>
      </c>
      <c r="S155" s="25">
        <f>+IF(S$3=0,0,COUNTIFS('2.Pro Plan'!$K:$K,'Color detail'!$E155,'2.Pro Plan'!$N:$N,'Color detail'!$F155,'2.Pro Plan'!$U:$U,'Color detail'!S$3))</f>
        <v>0</v>
      </c>
      <c r="T155" s="25">
        <f>+IF(T$3=0,0,COUNTIFS('2.Pro Plan'!$K:$K,'Color detail'!$E155,'2.Pro Plan'!$N:$N,'Color detail'!$F155,'2.Pro Plan'!$U:$U,'Color detail'!T$3))</f>
        <v>0</v>
      </c>
      <c r="U155" s="25">
        <f>+IF(U$3=0,0,COUNTIFS('2.Pro Plan'!$K:$K,'Color detail'!$E155,'2.Pro Plan'!$N:$N,'Color detail'!$F155,'2.Pro Plan'!$U:$U,'Color detail'!U$3))</f>
        <v>0</v>
      </c>
      <c r="V155" s="25">
        <f>+IF(V$3=0,0,COUNTIFS('2.Pro Plan'!$K:$K,'Color detail'!$E155,'2.Pro Plan'!$N:$N,'Color detail'!$F155,'2.Pro Plan'!$U:$U,'Color detail'!V$3))</f>
        <v>0</v>
      </c>
      <c r="W155" s="25">
        <f>+IF(W$3=0,0,COUNTIFS('2.Pro Plan'!$K:$K,'Color detail'!$E155,'2.Pro Plan'!$N:$N,'Color detail'!$F155,'2.Pro Plan'!$U:$U,'Color detail'!W$3))</f>
        <v>0</v>
      </c>
      <c r="X155" s="25">
        <f>+IF(X$3=0,0,COUNTIFS('2.Pro Plan'!$K:$K,'Color detail'!$E155,'2.Pro Plan'!$N:$N,'Color detail'!$F155,'2.Pro Plan'!$U:$U,'Color detail'!X$3))</f>
        <v>0</v>
      </c>
      <c r="Y155" s="25">
        <f>+IF(Y$3=0,0,COUNTIFS('2.Pro Plan'!$K:$K,'Color detail'!$E155,'2.Pro Plan'!$N:$N,'Color detail'!$F155,'2.Pro Plan'!$U:$U,'Color detail'!Y$3))</f>
        <v>0</v>
      </c>
      <c r="Z155" s="25">
        <f>+IF(Z$3=0,0,COUNTIFS('2.Pro Plan'!$K:$K,'Color detail'!$E155,'2.Pro Plan'!$N:$N,'Color detail'!$F155,'2.Pro Plan'!$U:$U,'Color detail'!Z$3))</f>
        <v>0</v>
      </c>
      <c r="AA155" s="25">
        <f>+IF(AA$3=0,0,COUNTIFS('2.Pro Plan'!$K:$K,'Color detail'!$E155,'2.Pro Plan'!$N:$N,'Color detail'!$F155,'2.Pro Plan'!$U:$U,'Color detail'!AA$3))</f>
        <v>0</v>
      </c>
      <c r="AB155" s="25">
        <f>+IF(AB$3=0,0,COUNTIFS('2.Pro Plan'!$K:$K,'Color detail'!$E155,'2.Pro Plan'!$N:$N,'Color detail'!$F155,'2.Pro Plan'!$U:$U,'Color detail'!AB$3))</f>
        <v>0</v>
      </c>
      <c r="AC155" s="25">
        <f>+IF(AC$3=0,0,COUNTIFS('2.Pro Plan'!$K:$K,'Color detail'!$E155,'2.Pro Plan'!$N:$N,'Color detail'!$F155,'2.Pro Plan'!$U:$U,'Color detail'!AC$3))</f>
        <v>0</v>
      </c>
      <c r="AD155" s="25">
        <f>+IF(AD$3=0,0,COUNTIFS('2.Pro Plan'!$K:$K,'Color detail'!$E155,'2.Pro Plan'!$N:$N,'Color detail'!$F155,'2.Pro Plan'!$U:$U,'Color detail'!AD$3))</f>
        <v>0</v>
      </c>
      <c r="AE155" s="25">
        <f>+IF(AE$3=0,0,COUNTIFS('2.Pro Plan'!$K:$K,'Color detail'!$E155,'2.Pro Plan'!$N:$N,'Color detail'!$F155,'2.Pro Plan'!$U:$U,'Color detail'!AE$3))</f>
        <v>0</v>
      </c>
      <c r="AF155" s="25">
        <f>+IF(AF$3=0,0,COUNTIFS('2.Pro Plan'!$K:$K,'Color detail'!$E155,'2.Pro Plan'!$N:$N,'Color detail'!$F155,'2.Pro Plan'!$U:$U,'Color detail'!AF$3))</f>
        <v>0</v>
      </c>
      <c r="AG155" s="25">
        <f>+IF(AG$3=0,0,COUNTIFS('2.Pro Plan'!$K:$K,'Color detail'!$E155,'2.Pro Plan'!$N:$N,'Color detail'!$F155,'2.Pro Plan'!$U:$U,'Color detail'!AG$3))</f>
        <v>0</v>
      </c>
      <c r="AH155" s="25">
        <f>+IF(AH$3=0,0,COUNTIFS('2.Pro Plan'!$K:$K,'Color detail'!$E155,'2.Pro Plan'!$N:$N,'Color detail'!$F155,'2.Pro Plan'!$U:$U,'Color detail'!AH$3))</f>
        <v>0</v>
      </c>
      <c r="AI155" s="25">
        <f>+IF(AI$3=0,0,COUNTIFS('2.Pro Plan'!$K:$K,'Color detail'!$E155,'2.Pro Plan'!$N:$N,'Color detail'!$F155,'2.Pro Plan'!$U:$U,'Color detail'!AI$3))</f>
        <v>0</v>
      </c>
      <c r="AJ155" s="25">
        <f>+IF(AJ$3=0,0,COUNTIFS('2.Pro Plan'!$K:$K,'Color detail'!$E155,'2.Pro Plan'!$N:$N,'Color detail'!$F155,'2.Pro Plan'!$U:$U,'Color detail'!AJ$3))</f>
        <v>0</v>
      </c>
      <c r="AK155" s="25">
        <f>+IF(AK$3=0,0,COUNTIFS('2.Pro Plan'!$K:$K,'Color detail'!$E155,'2.Pro Plan'!$N:$N,'Color detail'!$F155,'2.Pro Plan'!$U:$U,'Color detail'!AK$3))</f>
        <v>0</v>
      </c>
      <c r="AL155" s="25">
        <f>+IF(AL$3=0,0,COUNTIFS('2.Pro Plan'!$K:$K,'Color detail'!$E155,'2.Pro Plan'!$N:$N,'Color detail'!$F155,'2.Pro Plan'!$U:$U,'Color detail'!AL$3))</f>
        <v>0</v>
      </c>
      <c r="AM155" s="25">
        <f>+IF(AM$3=0,0,COUNTIFS('2.Pro Plan'!$K:$K,'Color detail'!$E155,'2.Pro Plan'!$N:$N,'Color detail'!$F155,'2.Pro Plan'!$U:$U,'Color detail'!AM$3))</f>
        <v>0</v>
      </c>
      <c r="AN155" s="25">
        <f>+IF(AN$3=0,0,COUNTIFS('2.Pro Plan'!$K:$K,'Color detail'!$E155,'2.Pro Plan'!$N:$N,'Color detail'!$F155,'2.Pro Plan'!$U:$U,'Color detail'!AN$3))</f>
        <v>0</v>
      </c>
      <c r="AO155" s="25">
        <f>+IF(AO$3=0,0,COUNTIFS('2.Pro Plan'!$K:$K,'Color detail'!$E155,'2.Pro Plan'!$N:$N,'Color detail'!$F155,'2.Pro Plan'!$U:$U,'Color detail'!AO$3))</f>
        <v>0</v>
      </c>
      <c r="AP155" s="25">
        <f>+IF(AP$3=0,0,COUNTIFS('2.Pro Plan'!$K:$K,'Color detail'!$E155,'2.Pro Plan'!$N:$N,'Color detail'!$F155,'2.Pro Plan'!$U:$U,'Color detail'!AP$3))</f>
        <v>0</v>
      </c>
      <c r="AQ155" s="25">
        <f>+IF(AQ$3=0,0,COUNTIFS('2.Pro Plan'!$K:$K,'Color detail'!$E155,'2.Pro Plan'!$N:$N,'Color detail'!$F155,'2.Pro Plan'!$U:$U,'Color detail'!AQ$3))</f>
        <v>0</v>
      </c>
      <c r="AR155" s="25">
        <f>+IF(AR$3=0,0,COUNTIFS('2.Pro Plan'!$K:$K,'Color detail'!$E155,'2.Pro Plan'!$N:$N,'Color detail'!$F155,'2.Pro Plan'!$U:$U,'Color detail'!AR$3))</f>
        <v>0</v>
      </c>
      <c r="AS155" s="25">
        <f t="shared" si="46"/>
        <v>0</v>
      </c>
    </row>
    <row r="156" spans="2:45" hidden="1">
      <c r="B156" s="25">
        <f t="shared" si="43"/>
        <v>0</v>
      </c>
      <c r="C156" s="25">
        <f t="shared" si="44"/>
        <v>0</v>
      </c>
      <c r="E156" s="25"/>
      <c r="F156" s="25"/>
      <c r="H156" s="25">
        <f t="shared" si="45"/>
        <v>0</v>
      </c>
      <c r="I156" s="25">
        <f>+IF(C156=0,0,SUMIF('Color FC'!$F:$F,'Color detail'!$C156,'Color FC'!H:H))</f>
        <v>0</v>
      </c>
      <c r="J156" s="25">
        <f>+IF(E156=0,0,SUMIF('Color FC'!$F:$F,'Color detail'!$C156,'Color FC'!I:I))</f>
        <v>0</v>
      </c>
      <c r="K156" s="25">
        <f>+IF(F156=0,0,SUMIF('Color FC'!$F:$F,'Color detail'!$C156,'Color FC'!J:J))</f>
        <v>0</v>
      </c>
      <c r="M156" s="267"/>
      <c r="N156" s="267"/>
      <c r="O156" s="147">
        <f t="shared" si="42"/>
        <v>0</v>
      </c>
      <c r="Q156" s="25">
        <f>+IF(Q$3=0,0,COUNTIFS('2.Pro Plan'!$K:$K,'Color detail'!$E156,'2.Pro Plan'!$N:$N,'Color detail'!$F156,'2.Pro Plan'!$U:$U,'Color detail'!Q$3))</f>
        <v>0</v>
      </c>
      <c r="R156" s="25">
        <f>+IF(R$3=0,0,COUNTIFS('2.Pro Plan'!$K:$K,'Color detail'!$E156,'2.Pro Plan'!$N:$N,'Color detail'!$F156,'2.Pro Plan'!$U:$U,'Color detail'!R$3))</f>
        <v>0</v>
      </c>
      <c r="S156" s="25">
        <f>+IF(S$3=0,0,COUNTIFS('2.Pro Plan'!$K:$K,'Color detail'!$E156,'2.Pro Plan'!$N:$N,'Color detail'!$F156,'2.Pro Plan'!$U:$U,'Color detail'!S$3))</f>
        <v>0</v>
      </c>
      <c r="T156" s="25">
        <f>+IF(T$3=0,0,COUNTIFS('2.Pro Plan'!$K:$K,'Color detail'!$E156,'2.Pro Plan'!$N:$N,'Color detail'!$F156,'2.Pro Plan'!$U:$U,'Color detail'!T$3))</f>
        <v>0</v>
      </c>
      <c r="U156" s="25">
        <f>+IF(U$3=0,0,COUNTIFS('2.Pro Plan'!$K:$K,'Color detail'!$E156,'2.Pro Plan'!$N:$N,'Color detail'!$F156,'2.Pro Plan'!$U:$U,'Color detail'!U$3))</f>
        <v>0</v>
      </c>
      <c r="V156" s="25">
        <f>+IF(V$3=0,0,COUNTIFS('2.Pro Plan'!$K:$K,'Color detail'!$E156,'2.Pro Plan'!$N:$N,'Color detail'!$F156,'2.Pro Plan'!$U:$U,'Color detail'!V$3))</f>
        <v>0</v>
      </c>
      <c r="W156" s="25">
        <f>+IF(W$3=0,0,COUNTIFS('2.Pro Plan'!$K:$K,'Color detail'!$E156,'2.Pro Plan'!$N:$N,'Color detail'!$F156,'2.Pro Plan'!$U:$U,'Color detail'!W$3))</f>
        <v>0</v>
      </c>
      <c r="X156" s="25">
        <f>+IF(X$3=0,0,COUNTIFS('2.Pro Plan'!$K:$K,'Color detail'!$E156,'2.Pro Plan'!$N:$N,'Color detail'!$F156,'2.Pro Plan'!$U:$U,'Color detail'!X$3))</f>
        <v>0</v>
      </c>
      <c r="Y156" s="25">
        <f>+IF(Y$3=0,0,COUNTIFS('2.Pro Plan'!$K:$K,'Color detail'!$E156,'2.Pro Plan'!$N:$N,'Color detail'!$F156,'2.Pro Plan'!$U:$U,'Color detail'!Y$3))</f>
        <v>0</v>
      </c>
      <c r="Z156" s="25">
        <f>+IF(Z$3=0,0,COUNTIFS('2.Pro Plan'!$K:$K,'Color detail'!$E156,'2.Pro Plan'!$N:$N,'Color detail'!$F156,'2.Pro Plan'!$U:$U,'Color detail'!Z$3))</f>
        <v>0</v>
      </c>
      <c r="AA156" s="25">
        <f>+IF(AA$3=0,0,COUNTIFS('2.Pro Plan'!$K:$K,'Color detail'!$E156,'2.Pro Plan'!$N:$N,'Color detail'!$F156,'2.Pro Plan'!$U:$U,'Color detail'!AA$3))</f>
        <v>0</v>
      </c>
      <c r="AB156" s="25">
        <f>+IF(AB$3=0,0,COUNTIFS('2.Pro Plan'!$K:$K,'Color detail'!$E156,'2.Pro Plan'!$N:$N,'Color detail'!$F156,'2.Pro Plan'!$U:$U,'Color detail'!AB$3))</f>
        <v>0</v>
      </c>
      <c r="AC156" s="25">
        <f>+IF(AC$3=0,0,COUNTIFS('2.Pro Plan'!$K:$K,'Color detail'!$E156,'2.Pro Plan'!$N:$N,'Color detail'!$F156,'2.Pro Plan'!$U:$U,'Color detail'!AC$3))</f>
        <v>0</v>
      </c>
      <c r="AD156" s="25">
        <f>+IF(AD$3=0,0,COUNTIFS('2.Pro Plan'!$K:$K,'Color detail'!$E156,'2.Pro Plan'!$N:$N,'Color detail'!$F156,'2.Pro Plan'!$U:$U,'Color detail'!AD$3))</f>
        <v>0</v>
      </c>
      <c r="AE156" s="25">
        <f>+IF(AE$3=0,0,COUNTIFS('2.Pro Plan'!$K:$K,'Color detail'!$E156,'2.Pro Plan'!$N:$N,'Color detail'!$F156,'2.Pro Plan'!$U:$U,'Color detail'!AE$3))</f>
        <v>0</v>
      </c>
      <c r="AF156" s="25">
        <f>+IF(AF$3=0,0,COUNTIFS('2.Pro Plan'!$K:$K,'Color detail'!$E156,'2.Pro Plan'!$N:$N,'Color detail'!$F156,'2.Pro Plan'!$U:$U,'Color detail'!AF$3))</f>
        <v>0</v>
      </c>
      <c r="AG156" s="25">
        <f>+IF(AG$3=0,0,COUNTIFS('2.Pro Plan'!$K:$K,'Color detail'!$E156,'2.Pro Plan'!$N:$N,'Color detail'!$F156,'2.Pro Plan'!$U:$U,'Color detail'!AG$3))</f>
        <v>0</v>
      </c>
      <c r="AH156" s="25">
        <f>+IF(AH$3=0,0,COUNTIFS('2.Pro Plan'!$K:$K,'Color detail'!$E156,'2.Pro Plan'!$N:$N,'Color detail'!$F156,'2.Pro Plan'!$U:$U,'Color detail'!AH$3))</f>
        <v>0</v>
      </c>
      <c r="AI156" s="25">
        <f>+IF(AI$3=0,0,COUNTIFS('2.Pro Plan'!$K:$K,'Color detail'!$E156,'2.Pro Plan'!$N:$N,'Color detail'!$F156,'2.Pro Plan'!$U:$U,'Color detail'!AI$3))</f>
        <v>0</v>
      </c>
      <c r="AJ156" s="25">
        <f>+IF(AJ$3=0,0,COUNTIFS('2.Pro Plan'!$K:$K,'Color detail'!$E156,'2.Pro Plan'!$N:$N,'Color detail'!$F156,'2.Pro Plan'!$U:$U,'Color detail'!AJ$3))</f>
        <v>0</v>
      </c>
      <c r="AK156" s="25">
        <f>+IF(AK$3=0,0,COUNTIFS('2.Pro Plan'!$K:$K,'Color detail'!$E156,'2.Pro Plan'!$N:$N,'Color detail'!$F156,'2.Pro Plan'!$U:$U,'Color detail'!AK$3))</f>
        <v>0</v>
      </c>
      <c r="AL156" s="25">
        <f>+IF(AL$3=0,0,COUNTIFS('2.Pro Plan'!$K:$K,'Color detail'!$E156,'2.Pro Plan'!$N:$N,'Color detail'!$F156,'2.Pro Plan'!$U:$U,'Color detail'!AL$3))</f>
        <v>0</v>
      </c>
      <c r="AM156" s="25">
        <f>+IF(AM$3=0,0,COUNTIFS('2.Pro Plan'!$K:$K,'Color detail'!$E156,'2.Pro Plan'!$N:$N,'Color detail'!$F156,'2.Pro Plan'!$U:$U,'Color detail'!AM$3))</f>
        <v>0</v>
      </c>
      <c r="AN156" s="25">
        <f>+IF(AN$3=0,0,COUNTIFS('2.Pro Plan'!$K:$K,'Color detail'!$E156,'2.Pro Plan'!$N:$N,'Color detail'!$F156,'2.Pro Plan'!$U:$U,'Color detail'!AN$3))</f>
        <v>0</v>
      </c>
      <c r="AO156" s="25">
        <f>+IF(AO$3=0,0,COUNTIFS('2.Pro Plan'!$K:$K,'Color detail'!$E156,'2.Pro Plan'!$N:$N,'Color detail'!$F156,'2.Pro Plan'!$U:$U,'Color detail'!AO$3))</f>
        <v>0</v>
      </c>
      <c r="AP156" s="25">
        <f>+IF(AP$3=0,0,COUNTIFS('2.Pro Plan'!$K:$K,'Color detail'!$E156,'2.Pro Plan'!$N:$N,'Color detail'!$F156,'2.Pro Plan'!$U:$U,'Color detail'!AP$3))</f>
        <v>0</v>
      </c>
      <c r="AQ156" s="25">
        <f>+IF(AQ$3=0,0,COUNTIFS('2.Pro Plan'!$K:$K,'Color detail'!$E156,'2.Pro Plan'!$N:$N,'Color detail'!$F156,'2.Pro Plan'!$U:$U,'Color detail'!AQ$3))</f>
        <v>0</v>
      </c>
      <c r="AR156" s="25">
        <f>+IF(AR$3=0,0,COUNTIFS('2.Pro Plan'!$K:$K,'Color detail'!$E156,'2.Pro Plan'!$N:$N,'Color detail'!$F156,'2.Pro Plan'!$U:$U,'Color detail'!AR$3))</f>
        <v>0</v>
      </c>
      <c r="AS156" s="25">
        <f t="shared" si="46"/>
        <v>0</v>
      </c>
    </row>
    <row r="157" spans="2:45" hidden="1">
      <c r="B157" s="25">
        <f t="shared" si="43"/>
        <v>0</v>
      </c>
      <c r="C157" s="25">
        <f t="shared" si="44"/>
        <v>0</v>
      </c>
      <c r="E157" s="25"/>
      <c r="F157" s="25"/>
      <c r="H157" s="25">
        <f t="shared" si="45"/>
        <v>0</v>
      </c>
      <c r="I157" s="25">
        <f>+IF(C157=0,0,SUMIF('Color FC'!$F:$F,'Color detail'!$C157,'Color FC'!H:H))</f>
        <v>0</v>
      </c>
      <c r="J157" s="25">
        <f>+IF(E157=0,0,SUMIF('Color FC'!$F:$F,'Color detail'!$C157,'Color FC'!I:I))</f>
        <v>0</v>
      </c>
      <c r="K157" s="25">
        <f>+IF(F157=0,0,SUMIF('Color FC'!$F:$F,'Color detail'!$C157,'Color FC'!J:J))</f>
        <v>0</v>
      </c>
      <c r="M157" s="267"/>
      <c r="N157" s="267"/>
      <c r="O157" s="147">
        <f t="shared" si="42"/>
        <v>0</v>
      </c>
      <c r="Q157" s="25">
        <f>+IF(Q$3=0,0,COUNTIFS('2.Pro Plan'!$K:$K,'Color detail'!$E157,'2.Pro Plan'!$N:$N,'Color detail'!$F157,'2.Pro Plan'!$U:$U,'Color detail'!Q$3))</f>
        <v>0</v>
      </c>
      <c r="R157" s="25">
        <f>+IF(R$3=0,0,COUNTIFS('2.Pro Plan'!$K:$K,'Color detail'!$E157,'2.Pro Plan'!$N:$N,'Color detail'!$F157,'2.Pro Plan'!$U:$U,'Color detail'!R$3))</f>
        <v>0</v>
      </c>
      <c r="S157" s="25">
        <f>+IF(S$3=0,0,COUNTIFS('2.Pro Plan'!$K:$K,'Color detail'!$E157,'2.Pro Plan'!$N:$N,'Color detail'!$F157,'2.Pro Plan'!$U:$U,'Color detail'!S$3))</f>
        <v>0</v>
      </c>
      <c r="T157" s="25">
        <f>+IF(T$3=0,0,COUNTIFS('2.Pro Plan'!$K:$K,'Color detail'!$E157,'2.Pro Plan'!$N:$N,'Color detail'!$F157,'2.Pro Plan'!$U:$U,'Color detail'!T$3))</f>
        <v>0</v>
      </c>
      <c r="U157" s="25">
        <f>+IF(U$3=0,0,COUNTIFS('2.Pro Plan'!$K:$K,'Color detail'!$E157,'2.Pro Plan'!$N:$N,'Color detail'!$F157,'2.Pro Plan'!$U:$U,'Color detail'!U$3))</f>
        <v>0</v>
      </c>
      <c r="V157" s="25">
        <f>+IF(V$3=0,0,COUNTIFS('2.Pro Plan'!$K:$K,'Color detail'!$E157,'2.Pro Plan'!$N:$N,'Color detail'!$F157,'2.Pro Plan'!$U:$U,'Color detail'!V$3))</f>
        <v>0</v>
      </c>
      <c r="W157" s="25">
        <f>+IF(W$3=0,0,COUNTIFS('2.Pro Plan'!$K:$K,'Color detail'!$E157,'2.Pro Plan'!$N:$N,'Color detail'!$F157,'2.Pro Plan'!$U:$U,'Color detail'!W$3))</f>
        <v>0</v>
      </c>
      <c r="X157" s="25">
        <f>+IF(X$3=0,0,COUNTIFS('2.Pro Plan'!$K:$K,'Color detail'!$E157,'2.Pro Plan'!$N:$N,'Color detail'!$F157,'2.Pro Plan'!$U:$U,'Color detail'!X$3))</f>
        <v>0</v>
      </c>
      <c r="Y157" s="25">
        <f>+IF(Y$3=0,0,COUNTIFS('2.Pro Plan'!$K:$K,'Color detail'!$E157,'2.Pro Plan'!$N:$N,'Color detail'!$F157,'2.Pro Plan'!$U:$U,'Color detail'!Y$3))</f>
        <v>0</v>
      </c>
      <c r="Z157" s="25">
        <f>+IF(Z$3=0,0,COUNTIFS('2.Pro Plan'!$K:$K,'Color detail'!$E157,'2.Pro Plan'!$N:$N,'Color detail'!$F157,'2.Pro Plan'!$U:$U,'Color detail'!Z$3))</f>
        <v>0</v>
      </c>
      <c r="AA157" s="25">
        <f>+IF(AA$3=0,0,COUNTIFS('2.Pro Plan'!$K:$K,'Color detail'!$E157,'2.Pro Plan'!$N:$N,'Color detail'!$F157,'2.Pro Plan'!$U:$U,'Color detail'!AA$3))</f>
        <v>0</v>
      </c>
      <c r="AB157" s="25">
        <f>+IF(AB$3=0,0,COUNTIFS('2.Pro Plan'!$K:$K,'Color detail'!$E157,'2.Pro Plan'!$N:$N,'Color detail'!$F157,'2.Pro Plan'!$U:$U,'Color detail'!AB$3))</f>
        <v>0</v>
      </c>
      <c r="AC157" s="25">
        <f>+IF(AC$3=0,0,COUNTIFS('2.Pro Plan'!$K:$K,'Color detail'!$E157,'2.Pro Plan'!$N:$N,'Color detail'!$F157,'2.Pro Plan'!$U:$U,'Color detail'!AC$3))</f>
        <v>0</v>
      </c>
      <c r="AD157" s="25">
        <f>+IF(AD$3=0,0,COUNTIFS('2.Pro Plan'!$K:$K,'Color detail'!$E157,'2.Pro Plan'!$N:$N,'Color detail'!$F157,'2.Pro Plan'!$U:$U,'Color detail'!AD$3))</f>
        <v>0</v>
      </c>
      <c r="AE157" s="25">
        <f>+IF(AE$3=0,0,COUNTIFS('2.Pro Plan'!$K:$K,'Color detail'!$E157,'2.Pro Plan'!$N:$N,'Color detail'!$F157,'2.Pro Plan'!$U:$U,'Color detail'!AE$3))</f>
        <v>0</v>
      </c>
      <c r="AF157" s="25">
        <f>+IF(AF$3=0,0,COUNTIFS('2.Pro Plan'!$K:$K,'Color detail'!$E157,'2.Pro Plan'!$N:$N,'Color detail'!$F157,'2.Pro Plan'!$U:$U,'Color detail'!AF$3))</f>
        <v>0</v>
      </c>
      <c r="AG157" s="25">
        <f>+IF(AG$3=0,0,COUNTIFS('2.Pro Plan'!$K:$K,'Color detail'!$E157,'2.Pro Plan'!$N:$N,'Color detail'!$F157,'2.Pro Plan'!$U:$U,'Color detail'!AG$3))</f>
        <v>0</v>
      </c>
      <c r="AH157" s="25">
        <f>+IF(AH$3=0,0,COUNTIFS('2.Pro Plan'!$K:$K,'Color detail'!$E157,'2.Pro Plan'!$N:$N,'Color detail'!$F157,'2.Pro Plan'!$U:$U,'Color detail'!AH$3))</f>
        <v>0</v>
      </c>
      <c r="AI157" s="25">
        <f>+IF(AI$3=0,0,COUNTIFS('2.Pro Plan'!$K:$K,'Color detail'!$E157,'2.Pro Plan'!$N:$N,'Color detail'!$F157,'2.Pro Plan'!$U:$U,'Color detail'!AI$3))</f>
        <v>0</v>
      </c>
      <c r="AJ157" s="25">
        <f>+IF(AJ$3=0,0,COUNTIFS('2.Pro Plan'!$K:$K,'Color detail'!$E157,'2.Pro Plan'!$N:$N,'Color detail'!$F157,'2.Pro Plan'!$U:$U,'Color detail'!AJ$3))</f>
        <v>0</v>
      </c>
      <c r="AK157" s="25">
        <f>+IF(AK$3=0,0,COUNTIFS('2.Pro Plan'!$K:$K,'Color detail'!$E157,'2.Pro Plan'!$N:$N,'Color detail'!$F157,'2.Pro Plan'!$U:$U,'Color detail'!AK$3))</f>
        <v>0</v>
      </c>
      <c r="AL157" s="25">
        <f>+IF(AL$3=0,0,COUNTIFS('2.Pro Plan'!$K:$K,'Color detail'!$E157,'2.Pro Plan'!$N:$N,'Color detail'!$F157,'2.Pro Plan'!$U:$U,'Color detail'!AL$3))</f>
        <v>0</v>
      </c>
      <c r="AM157" s="25">
        <f>+IF(AM$3=0,0,COUNTIFS('2.Pro Plan'!$K:$K,'Color detail'!$E157,'2.Pro Plan'!$N:$N,'Color detail'!$F157,'2.Pro Plan'!$U:$U,'Color detail'!AM$3))</f>
        <v>0</v>
      </c>
      <c r="AN157" s="25">
        <f>+IF(AN$3=0,0,COUNTIFS('2.Pro Plan'!$K:$K,'Color detail'!$E157,'2.Pro Plan'!$N:$N,'Color detail'!$F157,'2.Pro Plan'!$U:$U,'Color detail'!AN$3))</f>
        <v>0</v>
      </c>
      <c r="AO157" s="25">
        <f>+IF(AO$3=0,0,COUNTIFS('2.Pro Plan'!$K:$K,'Color detail'!$E157,'2.Pro Plan'!$N:$N,'Color detail'!$F157,'2.Pro Plan'!$U:$U,'Color detail'!AO$3))</f>
        <v>0</v>
      </c>
      <c r="AP157" s="25">
        <f>+IF(AP$3=0,0,COUNTIFS('2.Pro Plan'!$K:$K,'Color detail'!$E157,'2.Pro Plan'!$N:$N,'Color detail'!$F157,'2.Pro Plan'!$U:$U,'Color detail'!AP$3))</f>
        <v>0</v>
      </c>
      <c r="AQ157" s="25">
        <f>+IF(AQ$3=0,0,COUNTIFS('2.Pro Plan'!$K:$K,'Color detail'!$E157,'2.Pro Plan'!$N:$N,'Color detail'!$F157,'2.Pro Plan'!$U:$U,'Color detail'!AQ$3))</f>
        <v>0</v>
      </c>
      <c r="AR157" s="25">
        <f>+IF(AR$3=0,0,COUNTIFS('2.Pro Plan'!$K:$K,'Color detail'!$E157,'2.Pro Plan'!$N:$N,'Color detail'!$F157,'2.Pro Plan'!$U:$U,'Color detail'!AR$3))</f>
        <v>0</v>
      </c>
      <c r="AS157" s="25">
        <f>+SUM(Q157:AR157)</f>
        <v>0</v>
      </c>
    </row>
    <row r="158" spans="2:45" hidden="1">
      <c r="B158" s="25">
        <f t="shared" si="43"/>
        <v>0</v>
      </c>
      <c r="C158" s="25">
        <f t="shared" si="44"/>
        <v>0</v>
      </c>
      <c r="E158" s="25"/>
      <c r="F158" s="25"/>
      <c r="H158" s="25">
        <f t="shared" si="45"/>
        <v>0</v>
      </c>
      <c r="I158" s="25">
        <f>+IF(C158=0,0,SUMIF('Color FC'!$F:$F,'Color detail'!$C158,'Color FC'!H:H))</f>
        <v>0</v>
      </c>
      <c r="J158" s="25">
        <f>+IF(E158=0,0,SUMIF('Color FC'!$F:$F,'Color detail'!$C158,'Color FC'!I:I))</f>
        <v>0</v>
      </c>
      <c r="K158" s="25">
        <f>+IF(F158=0,0,SUMIF('Color FC'!$F:$F,'Color detail'!$C158,'Color FC'!J:J))</f>
        <v>0</v>
      </c>
      <c r="M158" s="267"/>
      <c r="N158" s="267"/>
      <c r="O158" s="147">
        <f t="shared" si="42"/>
        <v>0</v>
      </c>
      <c r="Q158" s="25">
        <f>+IF(Q$3=0,0,COUNTIFS('2.Pro Plan'!$K:$K,'Color detail'!$E158,'2.Pro Plan'!$N:$N,'Color detail'!$F158,'2.Pro Plan'!$U:$U,'Color detail'!Q$3))</f>
        <v>0</v>
      </c>
      <c r="R158" s="25">
        <f>+IF(R$3=0,0,COUNTIFS('2.Pro Plan'!$K:$K,'Color detail'!$E158,'2.Pro Plan'!$N:$N,'Color detail'!$F158,'2.Pro Plan'!$U:$U,'Color detail'!R$3))</f>
        <v>0</v>
      </c>
      <c r="S158" s="25">
        <f>+IF(S$3=0,0,COUNTIFS('2.Pro Plan'!$K:$K,'Color detail'!$E158,'2.Pro Plan'!$N:$N,'Color detail'!$F158,'2.Pro Plan'!$U:$U,'Color detail'!S$3))</f>
        <v>0</v>
      </c>
      <c r="T158" s="25">
        <f>+IF(T$3=0,0,COUNTIFS('2.Pro Plan'!$K:$K,'Color detail'!$E158,'2.Pro Plan'!$N:$N,'Color detail'!$F158,'2.Pro Plan'!$U:$U,'Color detail'!T$3))</f>
        <v>0</v>
      </c>
      <c r="U158" s="25">
        <f>+IF(U$3=0,0,COUNTIFS('2.Pro Plan'!$K:$K,'Color detail'!$E158,'2.Pro Plan'!$N:$N,'Color detail'!$F158,'2.Pro Plan'!$U:$U,'Color detail'!U$3))</f>
        <v>0</v>
      </c>
      <c r="V158" s="25">
        <f>+IF(V$3=0,0,COUNTIFS('2.Pro Plan'!$K:$K,'Color detail'!$E158,'2.Pro Plan'!$N:$N,'Color detail'!$F158,'2.Pro Plan'!$U:$U,'Color detail'!V$3))</f>
        <v>0</v>
      </c>
      <c r="W158" s="25">
        <f>+IF(W$3=0,0,COUNTIFS('2.Pro Plan'!$K:$K,'Color detail'!$E158,'2.Pro Plan'!$N:$N,'Color detail'!$F158,'2.Pro Plan'!$U:$U,'Color detail'!W$3))</f>
        <v>0</v>
      </c>
      <c r="X158" s="25">
        <f>+IF(X$3=0,0,COUNTIFS('2.Pro Plan'!$K:$K,'Color detail'!$E158,'2.Pro Plan'!$N:$N,'Color detail'!$F158,'2.Pro Plan'!$U:$U,'Color detail'!X$3))</f>
        <v>0</v>
      </c>
      <c r="Y158" s="25">
        <f>+IF(Y$3=0,0,COUNTIFS('2.Pro Plan'!$K:$K,'Color detail'!$E158,'2.Pro Plan'!$N:$N,'Color detail'!$F158,'2.Pro Plan'!$U:$U,'Color detail'!Y$3))</f>
        <v>0</v>
      </c>
      <c r="Z158" s="25">
        <f>+IF(Z$3=0,0,COUNTIFS('2.Pro Plan'!$K:$K,'Color detail'!$E158,'2.Pro Plan'!$N:$N,'Color detail'!$F158,'2.Pro Plan'!$U:$U,'Color detail'!Z$3))</f>
        <v>0</v>
      </c>
      <c r="AA158" s="25">
        <f>+IF(AA$3=0,0,COUNTIFS('2.Pro Plan'!$K:$K,'Color detail'!$E158,'2.Pro Plan'!$N:$N,'Color detail'!$F158,'2.Pro Plan'!$U:$U,'Color detail'!AA$3))</f>
        <v>0</v>
      </c>
      <c r="AB158" s="25">
        <f>+IF(AB$3=0,0,COUNTIFS('2.Pro Plan'!$K:$K,'Color detail'!$E158,'2.Pro Plan'!$N:$N,'Color detail'!$F158,'2.Pro Plan'!$U:$U,'Color detail'!AB$3))</f>
        <v>0</v>
      </c>
      <c r="AC158" s="25">
        <f>+IF(AC$3=0,0,COUNTIFS('2.Pro Plan'!$K:$K,'Color detail'!$E158,'2.Pro Plan'!$N:$N,'Color detail'!$F158,'2.Pro Plan'!$U:$U,'Color detail'!AC$3))</f>
        <v>0</v>
      </c>
      <c r="AD158" s="25">
        <f>+IF(AD$3=0,0,COUNTIFS('2.Pro Plan'!$K:$K,'Color detail'!$E158,'2.Pro Plan'!$N:$N,'Color detail'!$F158,'2.Pro Plan'!$U:$U,'Color detail'!AD$3))</f>
        <v>0</v>
      </c>
      <c r="AE158" s="25">
        <f>+IF(AE$3=0,0,COUNTIFS('2.Pro Plan'!$K:$K,'Color detail'!$E158,'2.Pro Plan'!$N:$N,'Color detail'!$F158,'2.Pro Plan'!$U:$U,'Color detail'!AE$3))</f>
        <v>0</v>
      </c>
      <c r="AF158" s="25">
        <f>+IF(AF$3=0,0,COUNTIFS('2.Pro Plan'!$K:$K,'Color detail'!$E158,'2.Pro Plan'!$N:$N,'Color detail'!$F158,'2.Pro Plan'!$U:$U,'Color detail'!AF$3))</f>
        <v>0</v>
      </c>
      <c r="AG158" s="25">
        <f>+IF(AG$3=0,0,COUNTIFS('2.Pro Plan'!$K:$K,'Color detail'!$E158,'2.Pro Plan'!$N:$N,'Color detail'!$F158,'2.Pro Plan'!$U:$U,'Color detail'!AG$3))</f>
        <v>0</v>
      </c>
      <c r="AH158" s="25">
        <f>+IF(AH$3=0,0,COUNTIFS('2.Pro Plan'!$K:$K,'Color detail'!$E158,'2.Pro Plan'!$N:$N,'Color detail'!$F158,'2.Pro Plan'!$U:$U,'Color detail'!AH$3))</f>
        <v>0</v>
      </c>
      <c r="AI158" s="25">
        <f>+IF(AI$3=0,0,COUNTIFS('2.Pro Plan'!$K:$K,'Color detail'!$E158,'2.Pro Plan'!$N:$N,'Color detail'!$F158,'2.Pro Plan'!$U:$U,'Color detail'!AI$3))</f>
        <v>0</v>
      </c>
      <c r="AJ158" s="25">
        <f>+IF(AJ$3=0,0,COUNTIFS('2.Pro Plan'!$K:$K,'Color detail'!$E158,'2.Pro Plan'!$N:$N,'Color detail'!$F158,'2.Pro Plan'!$U:$U,'Color detail'!AJ$3))</f>
        <v>0</v>
      </c>
      <c r="AK158" s="25">
        <f>+IF(AK$3=0,0,COUNTIFS('2.Pro Plan'!$K:$K,'Color detail'!$E158,'2.Pro Plan'!$N:$N,'Color detail'!$F158,'2.Pro Plan'!$U:$U,'Color detail'!AK$3))</f>
        <v>0</v>
      </c>
      <c r="AL158" s="25">
        <f>+IF(AL$3=0,0,COUNTIFS('2.Pro Plan'!$K:$K,'Color detail'!$E158,'2.Pro Plan'!$N:$N,'Color detail'!$F158,'2.Pro Plan'!$U:$U,'Color detail'!AL$3))</f>
        <v>0</v>
      </c>
      <c r="AM158" s="25">
        <f>+IF(AM$3=0,0,COUNTIFS('2.Pro Plan'!$K:$K,'Color detail'!$E158,'2.Pro Plan'!$N:$N,'Color detail'!$F158,'2.Pro Plan'!$U:$U,'Color detail'!AM$3))</f>
        <v>0</v>
      </c>
      <c r="AN158" s="25">
        <f>+IF(AN$3=0,0,COUNTIFS('2.Pro Plan'!$K:$K,'Color detail'!$E158,'2.Pro Plan'!$N:$N,'Color detail'!$F158,'2.Pro Plan'!$U:$U,'Color detail'!AN$3))</f>
        <v>0</v>
      </c>
      <c r="AO158" s="25">
        <f>+IF(AO$3=0,0,COUNTIFS('2.Pro Plan'!$K:$K,'Color detail'!$E158,'2.Pro Plan'!$N:$N,'Color detail'!$F158,'2.Pro Plan'!$U:$U,'Color detail'!AO$3))</f>
        <v>0</v>
      </c>
      <c r="AP158" s="25">
        <f>+IF(AP$3=0,0,COUNTIFS('2.Pro Plan'!$K:$K,'Color detail'!$E158,'2.Pro Plan'!$N:$N,'Color detail'!$F158,'2.Pro Plan'!$U:$U,'Color detail'!AP$3))</f>
        <v>0</v>
      </c>
      <c r="AQ158" s="25">
        <f>+IF(AQ$3=0,0,COUNTIFS('2.Pro Plan'!$K:$K,'Color detail'!$E158,'2.Pro Plan'!$N:$N,'Color detail'!$F158,'2.Pro Plan'!$U:$U,'Color detail'!AQ$3))</f>
        <v>0</v>
      </c>
      <c r="AR158" s="25">
        <f>+IF(AR$3=0,0,COUNTIFS('2.Pro Plan'!$K:$K,'Color detail'!$E158,'2.Pro Plan'!$N:$N,'Color detail'!$F158,'2.Pro Plan'!$U:$U,'Color detail'!AR$3))</f>
        <v>0</v>
      </c>
      <c r="AS158" s="25">
        <f t="shared" ref="AS158:AS205" si="47">+SUM(Q158:AR158)</f>
        <v>0</v>
      </c>
    </row>
    <row r="159" spans="2:45" hidden="1">
      <c r="B159" s="25">
        <f t="shared" si="43"/>
        <v>0</v>
      </c>
      <c r="C159" s="25">
        <f t="shared" si="44"/>
        <v>0</v>
      </c>
      <c r="E159" s="25"/>
      <c r="F159" s="25"/>
      <c r="H159" s="25">
        <f t="shared" si="45"/>
        <v>0</v>
      </c>
      <c r="I159" s="25">
        <f>+IF(C159=0,0,SUMIF('Color FC'!$F:$F,'Color detail'!$C159,'Color FC'!H:H))</f>
        <v>0</v>
      </c>
      <c r="J159" s="25">
        <f>+IF(E159=0,0,SUMIF('Color FC'!$F:$F,'Color detail'!$C159,'Color FC'!I:I))</f>
        <v>0</v>
      </c>
      <c r="K159" s="25">
        <f>+IF(F159=0,0,SUMIF('Color FC'!$F:$F,'Color detail'!$C159,'Color FC'!J:J))</f>
        <v>0</v>
      </c>
      <c r="M159" s="267"/>
      <c r="N159" s="267"/>
      <c r="O159" s="147">
        <f t="shared" si="42"/>
        <v>0</v>
      </c>
      <c r="Q159" s="25">
        <f>+IF(Q$3=0,0,COUNTIFS('2.Pro Plan'!$K:$K,'Color detail'!$E159,'2.Pro Plan'!$N:$N,'Color detail'!$F159,'2.Pro Plan'!$U:$U,'Color detail'!Q$3))</f>
        <v>0</v>
      </c>
      <c r="R159" s="25">
        <f>+IF(R$3=0,0,COUNTIFS('2.Pro Plan'!$K:$K,'Color detail'!$E159,'2.Pro Plan'!$N:$N,'Color detail'!$F159,'2.Pro Plan'!$U:$U,'Color detail'!R$3))</f>
        <v>0</v>
      </c>
      <c r="S159" s="25">
        <f>+IF(S$3=0,0,COUNTIFS('2.Pro Plan'!$K:$K,'Color detail'!$E159,'2.Pro Plan'!$N:$N,'Color detail'!$F159,'2.Pro Plan'!$U:$U,'Color detail'!S$3))</f>
        <v>0</v>
      </c>
      <c r="T159" s="25">
        <f>+IF(T$3=0,0,COUNTIFS('2.Pro Plan'!$K:$K,'Color detail'!$E159,'2.Pro Plan'!$N:$N,'Color detail'!$F159,'2.Pro Plan'!$U:$U,'Color detail'!T$3))</f>
        <v>0</v>
      </c>
      <c r="U159" s="25">
        <f>+IF(U$3=0,0,COUNTIFS('2.Pro Plan'!$K:$K,'Color detail'!$E159,'2.Pro Plan'!$N:$N,'Color detail'!$F159,'2.Pro Plan'!$U:$U,'Color detail'!U$3))</f>
        <v>0</v>
      </c>
      <c r="V159" s="25">
        <f>+IF(V$3=0,0,COUNTIFS('2.Pro Plan'!$K:$K,'Color detail'!$E159,'2.Pro Plan'!$N:$N,'Color detail'!$F159,'2.Pro Plan'!$U:$U,'Color detail'!V$3))</f>
        <v>0</v>
      </c>
      <c r="W159" s="25">
        <f>+IF(W$3=0,0,COUNTIFS('2.Pro Plan'!$K:$K,'Color detail'!$E159,'2.Pro Plan'!$N:$N,'Color detail'!$F159,'2.Pro Plan'!$U:$U,'Color detail'!W$3))</f>
        <v>0</v>
      </c>
      <c r="X159" s="25">
        <f>+IF(X$3=0,0,COUNTIFS('2.Pro Plan'!$K:$K,'Color detail'!$E159,'2.Pro Plan'!$N:$N,'Color detail'!$F159,'2.Pro Plan'!$U:$U,'Color detail'!X$3))</f>
        <v>0</v>
      </c>
      <c r="Y159" s="25">
        <f>+IF(Y$3=0,0,COUNTIFS('2.Pro Plan'!$K:$K,'Color detail'!$E159,'2.Pro Plan'!$N:$N,'Color detail'!$F159,'2.Pro Plan'!$U:$U,'Color detail'!Y$3))</f>
        <v>0</v>
      </c>
      <c r="Z159" s="25">
        <f>+IF(Z$3=0,0,COUNTIFS('2.Pro Plan'!$K:$K,'Color detail'!$E159,'2.Pro Plan'!$N:$N,'Color detail'!$F159,'2.Pro Plan'!$U:$U,'Color detail'!Z$3))</f>
        <v>0</v>
      </c>
      <c r="AA159" s="25">
        <f>+IF(AA$3=0,0,COUNTIFS('2.Pro Plan'!$K:$K,'Color detail'!$E159,'2.Pro Plan'!$N:$N,'Color detail'!$F159,'2.Pro Plan'!$U:$U,'Color detail'!AA$3))</f>
        <v>0</v>
      </c>
      <c r="AB159" s="25">
        <f>+IF(AB$3=0,0,COUNTIFS('2.Pro Plan'!$K:$K,'Color detail'!$E159,'2.Pro Plan'!$N:$N,'Color detail'!$F159,'2.Pro Plan'!$U:$U,'Color detail'!AB$3))</f>
        <v>0</v>
      </c>
      <c r="AC159" s="25">
        <f>+IF(AC$3=0,0,COUNTIFS('2.Pro Plan'!$K:$K,'Color detail'!$E159,'2.Pro Plan'!$N:$N,'Color detail'!$F159,'2.Pro Plan'!$U:$U,'Color detail'!AC$3))</f>
        <v>0</v>
      </c>
      <c r="AD159" s="25">
        <f>+IF(AD$3=0,0,COUNTIFS('2.Pro Plan'!$K:$K,'Color detail'!$E159,'2.Pro Plan'!$N:$N,'Color detail'!$F159,'2.Pro Plan'!$U:$U,'Color detail'!AD$3))</f>
        <v>0</v>
      </c>
      <c r="AE159" s="25">
        <f>+IF(AE$3=0,0,COUNTIFS('2.Pro Plan'!$K:$K,'Color detail'!$E159,'2.Pro Plan'!$N:$N,'Color detail'!$F159,'2.Pro Plan'!$U:$U,'Color detail'!AE$3))</f>
        <v>0</v>
      </c>
      <c r="AF159" s="25">
        <f>+IF(AF$3=0,0,COUNTIFS('2.Pro Plan'!$K:$K,'Color detail'!$E159,'2.Pro Plan'!$N:$N,'Color detail'!$F159,'2.Pro Plan'!$U:$U,'Color detail'!AF$3))</f>
        <v>0</v>
      </c>
      <c r="AG159" s="25">
        <f>+IF(AG$3=0,0,COUNTIFS('2.Pro Plan'!$K:$K,'Color detail'!$E159,'2.Pro Plan'!$N:$N,'Color detail'!$F159,'2.Pro Plan'!$U:$U,'Color detail'!AG$3))</f>
        <v>0</v>
      </c>
      <c r="AH159" s="25">
        <f>+IF(AH$3=0,0,COUNTIFS('2.Pro Plan'!$K:$K,'Color detail'!$E159,'2.Pro Plan'!$N:$N,'Color detail'!$F159,'2.Pro Plan'!$U:$U,'Color detail'!AH$3))</f>
        <v>0</v>
      </c>
      <c r="AI159" s="25">
        <f>+IF(AI$3=0,0,COUNTIFS('2.Pro Plan'!$K:$K,'Color detail'!$E159,'2.Pro Plan'!$N:$N,'Color detail'!$F159,'2.Pro Plan'!$U:$U,'Color detail'!AI$3))</f>
        <v>0</v>
      </c>
      <c r="AJ159" s="25">
        <f>+IF(AJ$3=0,0,COUNTIFS('2.Pro Plan'!$K:$K,'Color detail'!$E159,'2.Pro Plan'!$N:$N,'Color detail'!$F159,'2.Pro Plan'!$U:$U,'Color detail'!AJ$3))</f>
        <v>0</v>
      </c>
      <c r="AK159" s="25">
        <f>+IF(AK$3=0,0,COUNTIFS('2.Pro Plan'!$K:$K,'Color detail'!$E159,'2.Pro Plan'!$N:$N,'Color detail'!$F159,'2.Pro Plan'!$U:$U,'Color detail'!AK$3))</f>
        <v>0</v>
      </c>
      <c r="AL159" s="25">
        <f>+IF(AL$3=0,0,COUNTIFS('2.Pro Plan'!$K:$K,'Color detail'!$E159,'2.Pro Plan'!$N:$N,'Color detail'!$F159,'2.Pro Plan'!$U:$U,'Color detail'!AL$3))</f>
        <v>0</v>
      </c>
      <c r="AM159" s="25">
        <f>+IF(AM$3=0,0,COUNTIFS('2.Pro Plan'!$K:$K,'Color detail'!$E159,'2.Pro Plan'!$N:$N,'Color detail'!$F159,'2.Pro Plan'!$U:$U,'Color detail'!AM$3))</f>
        <v>0</v>
      </c>
      <c r="AN159" s="25">
        <f>+IF(AN$3=0,0,COUNTIFS('2.Pro Plan'!$K:$K,'Color detail'!$E159,'2.Pro Plan'!$N:$N,'Color detail'!$F159,'2.Pro Plan'!$U:$U,'Color detail'!AN$3))</f>
        <v>0</v>
      </c>
      <c r="AO159" s="25">
        <f>+IF(AO$3=0,0,COUNTIFS('2.Pro Plan'!$K:$K,'Color detail'!$E159,'2.Pro Plan'!$N:$N,'Color detail'!$F159,'2.Pro Plan'!$U:$U,'Color detail'!AO$3))</f>
        <v>0</v>
      </c>
      <c r="AP159" s="25">
        <f>+IF(AP$3=0,0,COUNTIFS('2.Pro Plan'!$K:$K,'Color detail'!$E159,'2.Pro Plan'!$N:$N,'Color detail'!$F159,'2.Pro Plan'!$U:$U,'Color detail'!AP$3))</f>
        <v>0</v>
      </c>
      <c r="AQ159" s="25">
        <f>+IF(AQ$3=0,0,COUNTIFS('2.Pro Plan'!$K:$K,'Color detail'!$E159,'2.Pro Plan'!$N:$N,'Color detail'!$F159,'2.Pro Plan'!$U:$U,'Color detail'!AQ$3))</f>
        <v>0</v>
      </c>
      <c r="AR159" s="25">
        <f>+IF(AR$3=0,0,COUNTIFS('2.Pro Plan'!$K:$K,'Color detail'!$E159,'2.Pro Plan'!$N:$N,'Color detail'!$F159,'2.Pro Plan'!$U:$U,'Color detail'!AR$3))</f>
        <v>0</v>
      </c>
      <c r="AS159" s="25">
        <f t="shared" si="47"/>
        <v>0</v>
      </c>
    </row>
    <row r="160" spans="2:45" hidden="1">
      <c r="B160" s="25">
        <f t="shared" si="43"/>
        <v>0</v>
      </c>
      <c r="C160" s="25">
        <f t="shared" si="44"/>
        <v>0</v>
      </c>
      <c r="E160" s="25"/>
      <c r="F160" s="25"/>
      <c r="H160" s="25">
        <f t="shared" si="45"/>
        <v>0</v>
      </c>
      <c r="I160" s="25">
        <f>+IF(C160=0,0,SUMIF('Color FC'!$F:$F,'Color detail'!$C160,'Color FC'!H:H))</f>
        <v>0</v>
      </c>
      <c r="J160" s="25">
        <f>+IF(E160=0,0,SUMIF('Color FC'!$F:$F,'Color detail'!$C160,'Color FC'!I:I))</f>
        <v>0</v>
      </c>
      <c r="K160" s="25">
        <f>+IF(F160=0,0,SUMIF('Color FC'!$F:$F,'Color detail'!$C160,'Color FC'!J:J))</f>
        <v>0</v>
      </c>
      <c r="M160" s="267"/>
      <c r="N160" s="267"/>
      <c r="O160" s="147">
        <f t="shared" si="42"/>
        <v>0</v>
      </c>
      <c r="Q160" s="25">
        <f>+IF(Q$3=0,0,COUNTIFS('2.Pro Plan'!$K:$K,'Color detail'!$E160,'2.Pro Plan'!$N:$N,'Color detail'!$F160,'2.Pro Plan'!$U:$U,'Color detail'!Q$3))</f>
        <v>0</v>
      </c>
      <c r="R160" s="25">
        <f>+IF(R$3=0,0,COUNTIFS('2.Pro Plan'!$K:$K,'Color detail'!$E160,'2.Pro Plan'!$N:$N,'Color detail'!$F160,'2.Pro Plan'!$U:$U,'Color detail'!R$3))</f>
        <v>0</v>
      </c>
      <c r="S160" s="25">
        <f>+IF(S$3=0,0,COUNTIFS('2.Pro Plan'!$K:$K,'Color detail'!$E160,'2.Pro Plan'!$N:$N,'Color detail'!$F160,'2.Pro Plan'!$U:$U,'Color detail'!S$3))</f>
        <v>0</v>
      </c>
      <c r="T160" s="25">
        <f>+IF(T$3=0,0,COUNTIFS('2.Pro Plan'!$K:$K,'Color detail'!$E160,'2.Pro Plan'!$N:$N,'Color detail'!$F160,'2.Pro Plan'!$U:$U,'Color detail'!T$3))</f>
        <v>0</v>
      </c>
      <c r="U160" s="25">
        <f>+IF(U$3=0,0,COUNTIFS('2.Pro Plan'!$K:$K,'Color detail'!$E160,'2.Pro Plan'!$N:$N,'Color detail'!$F160,'2.Pro Plan'!$U:$U,'Color detail'!U$3))</f>
        <v>0</v>
      </c>
      <c r="V160" s="25">
        <f>+IF(V$3=0,0,COUNTIFS('2.Pro Plan'!$K:$K,'Color detail'!$E160,'2.Pro Plan'!$N:$N,'Color detail'!$F160,'2.Pro Plan'!$U:$U,'Color detail'!V$3))</f>
        <v>0</v>
      </c>
      <c r="W160" s="25">
        <f>+IF(W$3=0,0,COUNTIFS('2.Pro Plan'!$K:$K,'Color detail'!$E160,'2.Pro Plan'!$N:$N,'Color detail'!$F160,'2.Pro Plan'!$U:$U,'Color detail'!W$3))</f>
        <v>0</v>
      </c>
      <c r="X160" s="25">
        <f>+IF(X$3=0,0,COUNTIFS('2.Pro Plan'!$K:$K,'Color detail'!$E160,'2.Pro Plan'!$N:$N,'Color detail'!$F160,'2.Pro Plan'!$U:$U,'Color detail'!X$3))</f>
        <v>0</v>
      </c>
      <c r="Y160" s="25">
        <f>+IF(Y$3=0,0,COUNTIFS('2.Pro Plan'!$K:$K,'Color detail'!$E160,'2.Pro Plan'!$N:$N,'Color detail'!$F160,'2.Pro Plan'!$U:$U,'Color detail'!Y$3))</f>
        <v>0</v>
      </c>
      <c r="Z160" s="25">
        <f>+IF(Z$3=0,0,COUNTIFS('2.Pro Plan'!$K:$K,'Color detail'!$E160,'2.Pro Plan'!$N:$N,'Color detail'!$F160,'2.Pro Plan'!$U:$U,'Color detail'!Z$3))</f>
        <v>0</v>
      </c>
      <c r="AA160" s="25">
        <f>+IF(AA$3=0,0,COUNTIFS('2.Pro Plan'!$K:$K,'Color detail'!$E160,'2.Pro Plan'!$N:$N,'Color detail'!$F160,'2.Pro Plan'!$U:$U,'Color detail'!AA$3))</f>
        <v>0</v>
      </c>
      <c r="AB160" s="25">
        <f>+IF(AB$3=0,0,COUNTIFS('2.Pro Plan'!$K:$K,'Color detail'!$E160,'2.Pro Plan'!$N:$N,'Color detail'!$F160,'2.Pro Plan'!$U:$U,'Color detail'!AB$3))</f>
        <v>0</v>
      </c>
      <c r="AC160" s="25">
        <f>+IF(AC$3=0,0,COUNTIFS('2.Pro Plan'!$K:$K,'Color detail'!$E160,'2.Pro Plan'!$N:$N,'Color detail'!$F160,'2.Pro Plan'!$U:$U,'Color detail'!AC$3))</f>
        <v>0</v>
      </c>
      <c r="AD160" s="25">
        <f>+IF(AD$3=0,0,COUNTIFS('2.Pro Plan'!$K:$K,'Color detail'!$E160,'2.Pro Plan'!$N:$N,'Color detail'!$F160,'2.Pro Plan'!$U:$U,'Color detail'!AD$3))</f>
        <v>0</v>
      </c>
      <c r="AE160" s="25">
        <f>+IF(AE$3=0,0,COUNTIFS('2.Pro Plan'!$K:$K,'Color detail'!$E160,'2.Pro Plan'!$N:$N,'Color detail'!$F160,'2.Pro Plan'!$U:$U,'Color detail'!AE$3))</f>
        <v>0</v>
      </c>
      <c r="AF160" s="25">
        <f>+IF(AF$3=0,0,COUNTIFS('2.Pro Plan'!$K:$K,'Color detail'!$E160,'2.Pro Plan'!$N:$N,'Color detail'!$F160,'2.Pro Plan'!$U:$U,'Color detail'!AF$3))</f>
        <v>0</v>
      </c>
      <c r="AG160" s="25">
        <f>+IF(AG$3=0,0,COUNTIFS('2.Pro Plan'!$K:$K,'Color detail'!$E160,'2.Pro Plan'!$N:$N,'Color detail'!$F160,'2.Pro Plan'!$U:$U,'Color detail'!AG$3))</f>
        <v>0</v>
      </c>
      <c r="AH160" s="25">
        <f>+IF(AH$3=0,0,COUNTIFS('2.Pro Plan'!$K:$K,'Color detail'!$E160,'2.Pro Plan'!$N:$N,'Color detail'!$F160,'2.Pro Plan'!$U:$U,'Color detail'!AH$3))</f>
        <v>0</v>
      </c>
      <c r="AI160" s="25">
        <f>+IF(AI$3=0,0,COUNTIFS('2.Pro Plan'!$K:$K,'Color detail'!$E160,'2.Pro Plan'!$N:$N,'Color detail'!$F160,'2.Pro Plan'!$U:$U,'Color detail'!AI$3))</f>
        <v>0</v>
      </c>
      <c r="AJ160" s="25">
        <f>+IF(AJ$3=0,0,COUNTIFS('2.Pro Plan'!$K:$K,'Color detail'!$E160,'2.Pro Plan'!$N:$N,'Color detail'!$F160,'2.Pro Plan'!$U:$U,'Color detail'!AJ$3))</f>
        <v>0</v>
      </c>
      <c r="AK160" s="25">
        <f>+IF(AK$3=0,0,COUNTIFS('2.Pro Plan'!$K:$K,'Color detail'!$E160,'2.Pro Plan'!$N:$N,'Color detail'!$F160,'2.Pro Plan'!$U:$U,'Color detail'!AK$3))</f>
        <v>0</v>
      </c>
      <c r="AL160" s="25">
        <f>+IF(AL$3=0,0,COUNTIFS('2.Pro Plan'!$K:$K,'Color detail'!$E160,'2.Pro Plan'!$N:$N,'Color detail'!$F160,'2.Pro Plan'!$U:$U,'Color detail'!AL$3))</f>
        <v>0</v>
      </c>
      <c r="AM160" s="25">
        <f>+IF(AM$3=0,0,COUNTIFS('2.Pro Plan'!$K:$K,'Color detail'!$E160,'2.Pro Plan'!$N:$N,'Color detail'!$F160,'2.Pro Plan'!$U:$U,'Color detail'!AM$3))</f>
        <v>0</v>
      </c>
      <c r="AN160" s="25">
        <f>+IF(AN$3=0,0,COUNTIFS('2.Pro Plan'!$K:$K,'Color detail'!$E160,'2.Pro Plan'!$N:$N,'Color detail'!$F160,'2.Pro Plan'!$U:$U,'Color detail'!AN$3))</f>
        <v>0</v>
      </c>
      <c r="AO160" s="25">
        <f>+IF(AO$3=0,0,COUNTIFS('2.Pro Plan'!$K:$K,'Color detail'!$E160,'2.Pro Plan'!$N:$N,'Color detail'!$F160,'2.Pro Plan'!$U:$U,'Color detail'!AO$3))</f>
        <v>0</v>
      </c>
      <c r="AP160" s="25">
        <f>+IF(AP$3=0,0,COUNTIFS('2.Pro Plan'!$K:$K,'Color detail'!$E160,'2.Pro Plan'!$N:$N,'Color detail'!$F160,'2.Pro Plan'!$U:$U,'Color detail'!AP$3))</f>
        <v>0</v>
      </c>
      <c r="AQ160" s="25">
        <f>+IF(AQ$3=0,0,COUNTIFS('2.Pro Plan'!$K:$K,'Color detail'!$E160,'2.Pro Plan'!$N:$N,'Color detail'!$F160,'2.Pro Plan'!$U:$U,'Color detail'!AQ$3))</f>
        <v>0</v>
      </c>
      <c r="AR160" s="25">
        <f>+IF(AR$3=0,0,COUNTIFS('2.Pro Plan'!$K:$K,'Color detail'!$E160,'2.Pro Plan'!$N:$N,'Color detail'!$F160,'2.Pro Plan'!$U:$U,'Color detail'!AR$3))</f>
        <v>0</v>
      </c>
      <c r="AS160" s="25">
        <f t="shared" si="47"/>
        <v>0</v>
      </c>
    </row>
    <row r="161" spans="2:45" hidden="1">
      <c r="B161" s="25">
        <f t="shared" si="43"/>
        <v>0</v>
      </c>
      <c r="C161" s="25">
        <f t="shared" si="44"/>
        <v>0</v>
      </c>
      <c r="E161" s="25"/>
      <c r="F161" s="25"/>
      <c r="H161" s="25">
        <f t="shared" si="45"/>
        <v>0</v>
      </c>
      <c r="I161" s="25">
        <f>+IF(C161=0,0,SUMIF('Color FC'!$F:$F,'Color detail'!$C161,'Color FC'!H:H))</f>
        <v>0</v>
      </c>
      <c r="J161" s="25">
        <f>+IF(E161=0,0,SUMIF('Color FC'!$F:$F,'Color detail'!$C161,'Color FC'!I:I))</f>
        <v>0</v>
      </c>
      <c r="K161" s="25">
        <f>+IF(F161=0,0,SUMIF('Color FC'!$F:$F,'Color detail'!$C161,'Color FC'!J:J))</f>
        <v>0</v>
      </c>
      <c r="M161" s="267"/>
      <c r="N161" s="267"/>
      <c r="O161" s="147">
        <f t="shared" si="42"/>
        <v>0</v>
      </c>
      <c r="Q161" s="25">
        <f>+IF(Q$3=0,0,COUNTIFS('2.Pro Plan'!$K:$K,'Color detail'!$E161,'2.Pro Plan'!$N:$N,'Color detail'!$F161,'2.Pro Plan'!$U:$U,'Color detail'!Q$3))</f>
        <v>0</v>
      </c>
      <c r="R161" s="25">
        <f>+IF(R$3=0,0,COUNTIFS('2.Pro Plan'!$K:$K,'Color detail'!$E161,'2.Pro Plan'!$N:$N,'Color detail'!$F161,'2.Pro Plan'!$U:$U,'Color detail'!R$3))</f>
        <v>0</v>
      </c>
      <c r="S161" s="25">
        <f>+IF(S$3=0,0,COUNTIFS('2.Pro Plan'!$K:$K,'Color detail'!$E161,'2.Pro Plan'!$N:$N,'Color detail'!$F161,'2.Pro Plan'!$U:$U,'Color detail'!S$3))</f>
        <v>0</v>
      </c>
      <c r="T161" s="25">
        <f>+IF(T$3=0,0,COUNTIFS('2.Pro Plan'!$K:$K,'Color detail'!$E161,'2.Pro Plan'!$N:$N,'Color detail'!$F161,'2.Pro Plan'!$U:$U,'Color detail'!T$3))</f>
        <v>0</v>
      </c>
      <c r="U161" s="25">
        <f>+IF(U$3=0,0,COUNTIFS('2.Pro Plan'!$K:$K,'Color detail'!$E161,'2.Pro Plan'!$N:$N,'Color detail'!$F161,'2.Pro Plan'!$U:$U,'Color detail'!U$3))</f>
        <v>0</v>
      </c>
      <c r="V161" s="25">
        <f>+IF(V$3=0,0,COUNTIFS('2.Pro Plan'!$K:$K,'Color detail'!$E161,'2.Pro Plan'!$N:$N,'Color detail'!$F161,'2.Pro Plan'!$U:$U,'Color detail'!V$3))</f>
        <v>0</v>
      </c>
      <c r="W161" s="25">
        <f>+IF(W$3=0,0,COUNTIFS('2.Pro Plan'!$K:$K,'Color detail'!$E161,'2.Pro Plan'!$N:$N,'Color detail'!$F161,'2.Pro Plan'!$U:$U,'Color detail'!W$3))</f>
        <v>0</v>
      </c>
      <c r="X161" s="25">
        <f>+IF(X$3=0,0,COUNTIFS('2.Pro Plan'!$K:$K,'Color detail'!$E161,'2.Pro Plan'!$N:$N,'Color detail'!$F161,'2.Pro Plan'!$U:$U,'Color detail'!X$3))</f>
        <v>0</v>
      </c>
      <c r="Y161" s="25">
        <f>+IF(Y$3=0,0,COUNTIFS('2.Pro Plan'!$K:$K,'Color detail'!$E161,'2.Pro Plan'!$N:$N,'Color detail'!$F161,'2.Pro Plan'!$U:$U,'Color detail'!Y$3))</f>
        <v>0</v>
      </c>
      <c r="Z161" s="25">
        <f>+IF(Z$3=0,0,COUNTIFS('2.Pro Plan'!$K:$K,'Color detail'!$E161,'2.Pro Plan'!$N:$N,'Color detail'!$F161,'2.Pro Plan'!$U:$U,'Color detail'!Z$3))</f>
        <v>0</v>
      </c>
      <c r="AA161" s="25">
        <f>+IF(AA$3=0,0,COUNTIFS('2.Pro Plan'!$K:$K,'Color detail'!$E161,'2.Pro Plan'!$N:$N,'Color detail'!$F161,'2.Pro Plan'!$U:$U,'Color detail'!AA$3))</f>
        <v>0</v>
      </c>
      <c r="AB161" s="25">
        <f>+IF(AB$3=0,0,COUNTIFS('2.Pro Plan'!$K:$K,'Color detail'!$E161,'2.Pro Plan'!$N:$N,'Color detail'!$F161,'2.Pro Plan'!$U:$U,'Color detail'!AB$3))</f>
        <v>0</v>
      </c>
      <c r="AC161" s="25">
        <f>+IF(AC$3=0,0,COUNTIFS('2.Pro Plan'!$K:$K,'Color detail'!$E161,'2.Pro Plan'!$N:$N,'Color detail'!$F161,'2.Pro Plan'!$U:$U,'Color detail'!AC$3))</f>
        <v>0</v>
      </c>
      <c r="AD161" s="25">
        <f>+IF(AD$3=0,0,COUNTIFS('2.Pro Plan'!$K:$K,'Color detail'!$E161,'2.Pro Plan'!$N:$N,'Color detail'!$F161,'2.Pro Plan'!$U:$U,'Color detail'!AD$3))</f>
        <v>0</v>
      </c>
      <c r="AE161" s="25">
        <f>+IF(AE$3=0,0,COUNTIFS('2.Pro Plan'!$K:$K,'Color detail'!$E161,'2.Pro Plan'!$N:$N,'Color detail'!$F161,'2.Pro Plan'!$U:$U,'Color detail'!AE$3))</f>
        <v>0</v>
      </c>
      <c r="AF161" s="25">
        <f>+IF(AF$3=0,0,COUNTIFS('2.Pro Plan'!$K:$K,'Color detail'!$E161,'2.Pro Plan'!$N:$N,'Color detail'!$F161,'2.Pro Plan'!$U:$U,'Color detail'!AF$3))</f>
        <v>0</v>
      </c>
      <c r="AG161" s="25">
        <f>+IF(AG$3=0,0,COUNTIFS('2.Pro Plan'!$K:$K,'Color detail'!$E161,'2.Pro Plan'!$N:$N,'Color detail'!$F161,'2.Pro Plan'!$U:$U,'Color detail'!AG$3))</f>
        <v>0</v>
      </c>
      <c r="AH161" s="25">
        <f>+IF(AH$3=0,0,COUNTIFS('2.Pro Plan'!$K:$K,'Color detail'!$E161,'2.Pro Plan'!$N:$N,'Color detail'!$F161,'2.Pro Plan'!$U:$U,'Color detail'!AH$3))</f>
        <v>0</v>
      </c>
      <c r="AI161" s="25">
        <f>+IF(AI$3=0,0,COUNTIFS('2.Pro Plan'!$K:$K,'Color detail'!$E161,'2.Pro Plan'!$N:$N,'Color detail'!$F161,'2.Pro Plan'!$U:$U,'Color detail'!AI$3))</f>
        <v>0</v>
      </c>
      <c r="AJ161" s="25">
        <f>+IF(AJ$3=0,0,COUNTIFS('2.Pro Plan'!$K:$K,'Color detail'!$E161,'2.Pro Plan'!$N:$N,'Color detail'!$F161,'2.Pro Plan'!$U:$U,'Color detail'!AJ$3))</f>
        <v>0</v>
      </c>
      <c r="AK161" s="25">
        <f>+IF(AK$3=0,0,COUNTIFS('2.Pro Plan'!$K:$K,'Color detail'!$E161,'2.Pro Plan'!$N:$N,'Color detail'!$F161,'2.Pro Plan'!$U:$U,'Color detail'!AK$3))</f>
        <v>0</v>
      </c>
      <c r="AL161" s="25">
        <f>+IF(AL$3=0,0,COUNTIFS('2.Pro Plan'!$K:$K,'Color detail'!$E161,'2.Pro Plan'!$N:$N,'Color detail'!$F161,'2.Pro Plan'!$U:$U,'Color detail'!AL$3))</f>
        <v>0</v>
      </c>
      <c r="AM161" s="25">
        <f>+IF(AM$3=0,0,COUNTIFS('2.Pro Plan'!$K:$K,'Color detail'!$E161,'2.Pro Plan'!$N:$N,'Color detail'!$F161,'2.Pro Plan'!$U:$U,'Color detail'!AM$3))</f>
        <v>0</v>
      </c>
      <c r="AN161" s="25">
        <f>+IF(AN$3=0,0,COUNTIFS('2.Pro Plan'!$K:$K,'Color detail'!$E161,'2.Pro Plan'!$N:$N,'Color detail'!$F161,'2.Pro Plan'!$U:$U,'Color detail'!AN$3))</f>
        <v>0</v>
      </c>
      <c r="AO161" s="25">
        <f>+IF(AO$3=0,0,COUNTIFS('2.Pro Plan'!$K:$K,'Color detail'!$E161,'2.Pro Plan'!$N:$N,'Color detail'!$F161,'2.Pro Plan'!$U:$U,'Color detail'!AO$3))</f>
        <v>0</v>
      </c>
      <c r="AP161" s="25">
        <f>+IF(AP$3=0,0,COUNTIFS('2.Pro Plan'!$K:$K,'Color detail'!$E161,'2.Pro Plan'!$N:$N,'Color detail'!$F161,'2.Pro Plan'!$U:$U,'Color detail'!AP$3))</f>
        <v>0</v>
      </c>
      <c r="AQ161" s="25">
        <f>+IF(AQ$3=0,0,COUNTIFS('2.Pro Plan'!$K:$K,'Color detail'!$E161,'2.Pro Plan'!$N:$N,'Color detail'!$F161,'2.Pro Plan'!$U:$U,'Color detail'!AQ$3))</f>
        <v>0</v>
      </c>
      <c r="AR161" s="25">
        <f>+IF(AR$3=0,0,COUNTIFS('2.Pro Plan'!$K:$K,'Color detail'!$E161,'2.Pro Plan'!$N:$N,'Color detail'!$F161,'2.Pro Plan'!$U:$U,'Color detail'!AR$3))</f>
        <v>0</v>
      </c>
      <c r="AS161" s="25">
        <f t="shared" si="47"/>
        <v>0</v>
      </c>
    </row>
    <row r="162" spans="2:45" hidden="1">
      <c r="B162" s="25">
        <f t="shared" si="43"/>
        <v>0</v>
      </c>
      <c r="C162" s="25">
        <f t="shared" si="44"/>
        <v>0</v>
      </c>
      <c r="E162" s="25"/>
      <c r="F162" s="25"/>
      <c r="H162" s="25">
        <f t="shared" si="45"/>
        <v>0</v>
      </c>
      <c r="I162" s="25">
        <f>+IF(C162=0,0,SUMIF('Color FC'!$F:$F,'Color detail'!$C162,'Color FC'!H:H))</f>
        <v>0</v>
      </c>
      <c r="J162" s="25">
        <f>+IF(E162=0,0,SUMIF('Color FC'!$F:$F,'Color detail'!$C162,'Color FC'!I:I))</f>
        <v>0</v>
      </c>
      <c r="K162" s="25">
        <f>+IF(F162=0,0,SUMIF('Color FC'!$F:$F,'Color detail'!$C162,'Color FC'!J:J))</f>
        <v>0</v>
      </c>
      <c r="M162" s="267"/>
      <c r="N162" s="267"/>
      <c r="O162" s="147">
        <f t="shared" si="42"/>
        <v>0</v>
      </c>
      <c r="Q162" s="25">
        <f>+IF(Q$3=0,0,COUNTIFS('2.Pro Plan'!$K:$K,'Color detail'!$E162,'2.Pro Plan'!$N:$N,'Color detail'!$F162,'2.Pro Plan'!$U:$U,'Color detail'!Q$3))</f>
        <v>0</v>
      </c>
      <c r="R162" s="25">
        <f>+IF(R$3=0,0,COUNTIFS('2.Pro Plan'!$K:$K,'Color detail'!$E162,'2.Pro Plan'!$N:$N,'Color detail'!$F162,'2.Pro Plan'!$U:$U,'Color detail'!R$3))</f>
        <v>0</v>
      </c>
      <c r="S162" s="25">
        <f>+IF(S$3=0,0,COUNTIFS('2.Pro Plan'!$K:$K,'Color detail'!$E162,'2.Pro Plan'!$N:$N,'Color detail'!$F162,'2.Pro Plan'!$U:$U,'Color detail'!S$3))</f>
        <v>0</v>
      </c>
      <c r="T162" s="25">
        <f>+IF(T$3=0,0,COUNTIFS('2.Pro Plan'!$K:$K,'Color detail'!$E162,'2.Pro Plan'!$N:$N,'Color detail'!$F162,'2.Pro Plan'!$U:$U,'Color detail'!T$3))</f>
        <v>0</v>
      </c>
      <c r="U162" s="25">
        <f>+IF(U$3=0,0,COUNTIFS('2.Pro Plan'!$K:$K,'Color detail'!$E162,'2.Pro Plan'!$N:$N,'Color detail'!$F162,'2.Pro Plan'!$U:$U,'Color detail'!U$3))</f>
        <v>0</v>
      </c>
      <c r="V162" s="25">
        <f>+IF(V$3=0,0,COUNTIFS('2.Pro Plan'!$K:$K,'Color detail'!$E162,'2.Pro Plan'!$N:$N,'Color detail'!$F162,'2.Pro Plan'!$U:$U,'Color detail'!V$3))</f>
        <v>0</v>
      </c>
      <c r="W162" s="25">
        <f>+IF(W$3=0,0,COUNTIFS('2.Pro Plan'!$K:$K,'Color detail'!$E162,'2.Pro Plan'!$N:$N,'Color detail'!$F162,'2.Pro Plan'!$U:$U,'Color detail'!W$3))</f>
        <v>0</v>
      </c>
      <c r="X162" s="25">
        <f>+IF(X$3=0,0,COUNTIFS('2.Pro Plan'!$K:$K,'Color detail'!$E162,'2.Pro Plan'!$N:$N,'Color detail'!$F162,'2.Pro Plan'!$U:$U,'Color detail'!X$3))</f>
        <v>0</v>
      </c>
      <c r="Y162" s="25">
        <f>+IF(Y$3=0,0,COUNTIFS('2.Pro Plan'!$K:$K,'Color detail'!$E162,'2.Pro Plan'!$N:$N,'Color detail'!$F162,'2.Pro Plan'!$U:$U,'Color detail'!Y$3))</f>
        <v>0</v>
      </c>
      <c r="Z162" s="25">
        <f>+IF(Z$3=0,0,COUNTIFS('2.Pro Plan'!$K:$K,'Color detail'!$E162,'2.Pro Plan'!$N:$N,'Color detail'!$F162,'2.Pro Plan'!$U:$U,'Color detail'!Z$3))</f>
        <v>0</v>
      </c>
      <c r="AA162" s="25">
        <f>+IF(AA$3=0,0,COUNTIFS('2.Pro Plan'!$K:$K,'Color detail'!$E162,'2.Pro Plan'!$N:$N,'Color detail'!$F162,'2.Pro Plan'!$U:$U,'Color detail'!AA$3))</f>
        <v>0</v>
      </c>
      <c r="AB162" s="25">
        <f>+IF(AB$3=0,0,COUNTIFS('2.Pro Plan'!$K:$K,'Color detail'!$E162,'2.Pro Plan'!$N:$N,'Color detail'!$F162,'2.Pro Plan'!$U:$U,'Color detail'!AB$3))</f>
        <v>0</v>
      </c>
      <c r="AC162" s="25">
        <f>+IF(AC$3=0,0,COUNTIFS('2.Pro Plan'!$K:$K,'Color detail'!$E162,'2.Pro Plan'!$N:$N,'Color detail'!$F162,'2.Pro Plan'!$U:$U,'Color detail'!AC$3))</f>
        <v>0</v>
      </c>
      <c r="AD162" s="25">
        <f>+IF(AD$3=0,0,COUNTIFS('2.Pro Plan'!$K:$K,'Color detail'!$E162,'2.Pro Plan'!$N:$N,'Color detail'!$F162,'2.Pro Plan'!$U:$U,'Color detail'!AD$3))</f>
        <v>0</v>
      </c>
      <c r="AE162" s="25">
        <f>+IF(AE$3=0,0,COUNTIFS('2.Pro Plan'!$K:$K,'Color detail'!$E162,'2.Pro Plan'!$N:$N,'Color detail'!$F162,'2.Pro Plan'!$U:$U,'Color detail'!AE$3))</f>
        <v>0</v>
      </c>
      <c r="AF162" s="25">
        <f>+IF(AF$3=0,0,COUNTIFS('2.Pro Plan'!$K:$K,'Color detail'!$E162,'2.Pro Plan'!$N:$N,'Color detail'!$F162,'2.Pro Plan'!$U:$U,'Color detail'!AF$3))</f>
        <v>0</v>
      </c>
      <c r="AG162" s="25">
        <f>+IF(AG$3=0,0,COUNTIFS('2.Pro Plan'!$K:$K,'Color detail'!$E162,'2.Pro Plan'!$N:$N,'Color detail'!$F162,'2.Pro Plan'!$U:$U,'Color detail'!AG$3))</f>
        <v>0</v>
      </c>
      <c r="AH162" s="25">
        <f>+IF(AH$3=0,0,COUNTIFS('2.Pro Plan'!$K:$K,'Color detail'!$E162,'2.Pro Plan'!$N:$N,'Color detail'!$F162,'2.Pro Plan'!$U:$U,'Color detail'!AH$3))</f>
        <v>0</v>
      </c>
      <c r="AI162" s="25">
        <f>+IF(AI$3=0,0,COUNTIFS('2.Pro Plan'!$K:$K,'Color detail'!$E162,'2.Pro Plan'!$N:$N,'Color detail'!$F162,'2.Pro Plan'!$U:$U,'Color detail'!AI$3))</f>
        <v>0</v>
      </c>
      <c r="AJ162" s="25">
        <f>+IF(AJ$3=0,0,COUNTIFS('2.Pro Plan'!$K:$K,'Color detail'!$E162,'2.Pro Plan'!$N:$N,'Color detail'!$F162,'2.Pro Plan'!$U:$U,'Color detail'!AJ$3))</f>
        <v>0</v>
      </c>
      <c r="AK162" s="25">
        <f>+IF(AK$3=0,0,COUNTIFS('2.Pro Plan'!$K:$K,'Color detail'!$E162,'2.Pro Plan'!$N:$N,'Color detail'!$F162,'2.Pro Plan'!$U:$U,'Color detail'!AK$3))</f>
        <v>0</v>
      </c>
      <c r="AL162" s="25">
        <f>+IF(AL$3=0,0,COUNTIFS('2.Pro Plan'!$K:$K,'Color detail'!$E162,'2.Pro Plan'!$N:$N,'Color detail'!$F162,'2.Pro Plan'!$U:$U,'Color detail'!AL$3))</f>
        <v>0</v>
      </c>
      <c r="AM162" s="25">
        <f>+IF(AM$3=0,0,COUNTIFS('2.Pro Plan'!$K:$K,'Color detail'!$E162,'2.Pro Plan'!$N:$N,'Color detail'!$F162,'2.Pro Plan'!$U:$U,'Color detail'!AM$3))</f>
        <v>0</v>
      </c>
      <c r="AN162" s="25">
        <f>+IF(AN$3=0,0,COUNTIFS('2.Pro Plan'!$K:$K,'Color detail'!$E162,'2.Pro Plan'!$N:$N,'Color detail'!$F162,'2.Pro Plan'!$U:$U,'Color detail'!AN$3))</f>
        <v>0</v>
      </c>
      <c r="AO162" s="25">
        <f>+IF(AO$3=0,0,COUNTIFS('2.Pro Plan'!$K:$K,'Color detail'!$E162,'2.Pro Plan'!$N:$N,'Color detail'!$F162,'2.Pro Plan'!$U:$U,'Color detail'!AO$3))</f>
        <v>0</v>
      </c>
      <c r="AP162" s="25">
        <f>+IF(AP$3=0,0,COUNTIFS('2.Pro Plan'!$K:$K,'Color detail'!$E162,'2.Pro Plan'!$N:$N,'Color detail'!$F162,'2.Pro Plan'!$U:$U,'Color detail'!AP$3))</f>
        <v>0</v>
      </c>
      <c r="AQ162" s="25">
        <f>+IF(AQ$3=0,0,COUNTIFS('2.Pro Plan'!$K:$K,'Color detail'!$E162,'2.Pro Plan'!$N:$N,'Color detail'!$F162,'2.Pro Plan'!$U:$U,'Color detail'!AQ$3))</f>
        <v>0</v>
      </c>
      <c r="AR162" s="25">
        <f>+IF(AR$3=0,0,COUNTIFS('2.Pro Plan'!$K:$K,'Color detail'!$E162,'2.Pro Plan'!$N:$N,'Color detail'!$F162,'2.Pro Plan'!$U:$U,'Color detail'!AR$3))</f>
        <v>0</v>
      </c>
      <c r="AS162" s="25">
        <f t="shared" si="47"/>
        <v>0</v>
      </c>
    </row>
    <row r="163" spans="2:45" hidden="1">
      <c r="B163" s="25">
        <f t="shared" si="43"/>
        <v>0</v>
      </c>
      <c r="C163" s="25">
        <f t="shared" si="44"/>
        <v>0</v>
      </c>
      <c r="E163" s="25"/>
      <c r="F163" s="25"/>
      <c r="H163" s="25">
        <f t="shared" si="45"/>
        <v>0</v>
      </c>
      <c r="I163" s="25">
        <f>+IF(C163=0,0,SUMIF('Color FC'!$F:$F,'Color detail'!$C163,'Color FC'!H:H))</f>
        <v>0</v>
      </c>
      <c r="J163" s="25">
        <f>+IF(E163=0,0,SUMIF('Color FC'!$F:$F,'Color detail'!$C163,'Color FC'!I:I))</f>
        <v>0</v>
      </c>
      <c r="K163" s="25">
        <f>+IF(F163=0,0,SUMIF('Color FC'!$F:$F,'Color detail'!$C163,'Color FC'!J:J))</f>
        <v>0</v>
      </c>
      <c r="M163" s="267"/>
      <c r="N163" s="267"/>
      <c r="O163" s="147">
        <f t="shared" si="42"/>
        <v>0</v>
      </c>
      <c r="Q163" s="25">
        <f>+IF(Q$3=0,0,COUNTIFS('2.Pro Plan'!$K:$K,'Color detail'!$E163,'2.Pro Plan'!$N:$N,'Color detail'!$F163,'2.Pro Plan'!$U:$U,'Color detail'!Q$3))</f>
        <v>0</v>
      </c>
      <c r="R163" s="25">
        <f>+IF(R$3=0,0,COUNTIFS('2.Pro Plan'!$K:$K,'Color detail'!$E163,'2.Pro Plan'!$N:$N,'Color detail'!$F163,'2.Pro Plan'!$U:$U,'Color detail'!R$3))</f>
        <v>0</v>
      </c>
      <c r="S163" s="25">
        <f>+IF(S$3=0,0,COUNTIFS('2.Pro Plan'!$K:$K,'Color detail'!$E163,'2.Pro Plan'!$N:$N,'Color detail'!$F163,'2.Pro Plan'!$U:$U,'Color detail'!S$3))</f>
        <v>0</v>
      </c>
      <c r="T163" s="25">
        <f>+IF(T$3=0,0,COUNTIFS('2.Pro Plan'!$K:$K,'Color detail'!$E163,'2.Pro Plan'!$N:$N,'Color detail'!$F163,'2.Pro Plan'!$U:$U,'Color detail'!T$3))</f>
        <v>0</v>
      </c>
      <c r="U163" s="25">
        <f>+IF(U$3=0,0,COUNTIFS('2.Pro Plan'!$K:$K,'Color detail'!$E163,'2.Pro Plan'!$N:$N,'Color detail'!$F163,'2.Pro Plan'!$U:$U,'Color detail'!U$3))</f>
        <v>0</v>
      </c>
      <c r="V163" s="25">
        <f>+IF(V$3=0,0,COUNTIFS('2.Pro Plan'!$K:$K,'Color detail'!$E163,'2.Pro Plan'!$N:$N,'Color detail'!$F163,'2.Pro Plan'!$U:$U,'Color detail'!V$3))</f>
        <v>0</v>
      </c>
      <c r="W163" s="25">
        <f>+IF(W$3=0,0,COUNTIFS('2.Pro Plan'!$K:$K,'Color detail'!$E163,'2.Pro Plan'!$N:$N,'Color detail'!$F163,'2.Pro Plan'!$U:$U,'Color detail'!W$3))</f>
        <v>0</v>
      </c>
      <c r="X163" s="25">
        <f>+IF(X$3=0,0,COUNTIFS('2.Pro Plan'!$K:$K,'Color detail'!$E163,'2.Pro Plan'!$N:$N,'Color detail'!$F163,'2.Pro Plan'!$U:$U,'Color detail'!X$3))</f>
        <v>0</v>
      </c>
      <c r="Y163" s="25">
        <f>+IF(Y$3=0,0,COUNTIFS('2.Pro Plan'!$K:$K,'Color detail'!$E163,'2.Pro Plan'!$N:$N,'Color detail'!$F163,'2.Pro Plan'!$U:$U,'Color detail'!Y$3))</f>
        <v>0</v>
      </c>
      <c r="Z163" s="25">
        <f>+IF(Z$3=0,0,COUNTIFS('2.Pro Plan'!$K:$K,'Color detail'!$E163,'2.Pro Plan'!$N:$N,'Color detail'!$F163,'2.Pro Plan'!$U:$U,'Color detail'!Z$3))</f>
        <v>0</v>
      </c>
      <c r="AA163" s="25">
        <f>+IF(AA$3=0,0,COUNTIFS('2.Pro Plan'!$K:$K,'Color detail'!$E163,'2.Pro Plan'!$N:$N,'Color detail'!$F163,'2.Pro Plan'!$U:$U,'Color detail'!AA$3))</f>
        <v>0</v>
      </c>
      <c r="AB163" s="25">
        <f>+IF(AB$3=0,0,COUNTIFS('2.Pro Plan'!$K:$K,'Color detail'!$E163,'2.Pro Plan'!$N:$N,'Color detail'!$F163,'2.Pro Plan'!$U:$U,'Color detail'!AB$3))</f>
        <v>0</v>
      </c>
      <c r="AC163" s="25">
        <f>+IF(AC$3=0,0,COUNTIFS('2.Pro Plan'!$K:$K,'Color detail'!$E163,'2.Pro Plan'!$N:$N,'Color detail'!$F163,'2.Pro Plan'!$U:$U,'Color detail'!AC$3))</f>
        <v>0</v>
      </c>
      <c r="AD163" s="25">
        <f>+IF(AD$3=0,0,COUNTIFS('2.Pro Plan'!$K:$K,'Color detail'!$E163,'2.Pro Plan'!$N:$N,'Color detail'!$F163,'2.Pro Plan'!$U:$U,'Color detail'!AD$3))</f>
        <v>0</v>
      </c>
      <c r="AE163" s="25">
        <f>+IF(AE$3=0,0,COUNTIFS('2.Pro Plan'!$K:$K,'Color detail'!$E163,'2.Pro Plan'!$N:$N,'Color detail'!$F163,'2.Pro Plan'!$U:$U,'Color detail'!AE$3))</f>
        <v>0</v>
      </c>
      <c r="AF163" s="25">
        <f>+IF(AF$3=0,0,COUNTIFS('2.Pro Plan'!$K:$K,'Color detail'!$E163,'2.Pro Plan'!$N:$N,'Color detail'!$F163,'2.Pro Plan'!$U:$U,'Color detail'!AF$3))</f>
        <v>0</v>
      </c>
      <c r="AG163" s="25">
        <f>+IF(AG$3=0,0,COUNTIFS('2.Pro Plan'!$K:$K,'Color detail'!$E163,'2.Pro Plan'!$N:$N,'Color detail'!$F163,'2.Pro Plan'!$U:$U,'Color detail'!AG$3))</f>
        <v>0</v>
      </c>
      <c r="AH163" s="25">
        <f>+IF(AH$3=0,0,COUNTIFS('2.Pro Plan'!$K:$K,'Color detail'!$E163,'2.Pro Plan'!$N:$N,'Color detail'!$F163,'2.Pro Plan'!$U:$U,'Color detail'!AH$3))</f>
        <v>0</v>
      </c>
      <c r="AI163" s="25">
        <f>+IF(AI$3=0,0,COUNTIFS('2.Pro Plan'!$K:$K,'Color detail'!$E163,'2.Pro Plan'!$N:$N,'Color detail'!$F163,'2.Pro Plan'!$U:$U,'Color detail'!AI$3))</f>
        <v>0</v>
      </c>
      <c r="AJ163" s="25">
        <f>+IF(AJ$3=0,0,COUNTIFS('2.Pro Plan'!$K:$K,'Color detail'!$E163,'2.Pro Plan'!$N:$N,'Color detail'!$F163,'2.Pro Plan'!$U:$U,'Color detail'!AJ$3))</f>
        <v>0</v>
      </c>
      <c r="AK163" s="25">
        <f>+IF(AK$3=0,0,COUNTIFS('2.Pro Plan'!$K:$K,'Color detail'!$E163,'2.Pro Plan'!$N:$N,'Color detail'!$F163,'2.Pro Plan'!$U:$U,'Color detail'!AK$3))</f>
        <v>0</v>
      </c>
      <c r="AL163" s="25">
        <f>+IF(AL$3=0,0,COUNTIFS('2.Pro Plan'!$K:$K,'Color detail'!$E163,'2.Pro Plan'!$N:$N,'Color detail'!$F163,'2.Pro Plan'!$U:$U,'Color detail'!AL$3))</f>
        <v>0</v>
      </c>
      <c r="AM163" s="25">
        <f>+IF(AM$3=0,0,COUNTIFS('2.Pro Plan'!$K:$K,'Color detail'!$E163,'2.Pro Plan'!$N:$N,'Color detail'!$F163,'2.Pro Plan'!$U:$U,'Color detail'!AM$3))</f>
        <v>0</v>
      </c>
      <c r="AN163" s="25">
        <f>+IF(AN$3=0,0,COUNTIFS('2.Pro Plan'!$K:$K,'Color detail'!$E163,'2.Pro Plan'!$N:$N,'Color detail'!$F163,'2.Pro Plan'!$U:$U,'Color detail'!AN$3))</f>
        <v>0</v>
      </c>
      <c r="AO163" s="25">
        <f>+IF(AO$3=0,0,COUNTIFS('2.Pro Plan'!$K:$K,'Color detail'!$E163,'2.Pro Plan'!$N:$N,'Color detail'!$F163,'2.Pro Plan'!$U:$U,'Color detail'!AO$3))</f>
        <v>0</v>
      </c>
      <c r="AP163" s="25">
        <f>+IF(AP$3=0,0,COUNTIFS('2.Pro Plan'!$K:$K,'Color detail'!$E163,'2.Pro Plan'!$N:$N,'Color detail'!$F163,'2.Pro Plan'!$U:$U,'Color detail'!AP$3))</f>
        <v>0</v>
      </c>
      <c r="AQ163" s="25">
        <f>+IF(AQ$3=0,0,COUNTIFS('2.Pro Plan'!$K:$K,'Color detail'!$E163,'2.Pro Plan'!$N:$N,'Color detail'!$F163,'2.Pro Plan'!$U:$U,'Color detail'!AQ$3))</f>
        <v>0</v>
      </c>
      <c r="AR163" s="25">
        <f>+IF(AR$3=0,0,COUNTIFS('2.Pro Plan'!$K:$K,'Color detail'!$E163,'2.Pro Plan'!$N:$N,'Color detail'!$F163,'2.Pro Plan'!$U:$U,'Color detail'!AR$3))</f>
        <v>0</v>
      </c>
      <c r="AS163" s="25">
        <f t="shared" si="47"/>
        <v>0</v>
      </c>
    </row>
    <row r="164" spans="2:45" hidden="1">
      <c r="B164" s="25">
        <f t="shared" si="43"/>
        <v>0</v>
      </c>
      <c r="C164" s="25">
        <f t="shared" si="44"/>
        <v>0</v>
      </c>
      <c r="E164" s="25"/>
      <c r="F164" s="25"/>
      <c r="H164" s="25">
        <f t="shared" si="45"/>
        <v>0</v>
      </c>
      <c r="I164" s="25">
        <f>+IF(C164=0,0,SUMIF('Color FC'!$F:$F,'Color detail'!$C164,'Color FC'!H:H))</f>
        <v>0</v>
      </c>
      <c r="J164" s="25">
        <f>+IF(E164=0,0,SUMIF('Color FC'!$F:$F,'Color detail'!$C164,'Color FC'!I:I))</f>
        <v>0</v>
      </c>
      <c r="K164" s="25">
        <f>+IF(F164=0,0,SUMIF('Color FC'!$F:$F,'Color detail'!$C164,'Color FC'!J:J))</f>
        <v>0</v>
      </c>
      <c r="M164" s="267"/>
      <c r="N164" s="267"/>
      <c r="O164" s="147">
        <f t="shared" si="42"/>
        <v>0</v>
      </c>
      <c r="Q164" s="25">
        <f>+IF(Q$3=0,0,COUNTIFS('2.Pro Plan'!$K:$K,'Color detail'!$E164,'2.Pro Plan'!$N:$N,'Color detail'!$F164,'2.Pro Plan'!$U:$U,'Color detail'!Q$3))</f>
        <v>0</v>
      </c>
      <c r="R164" s="25">
        <f>+IF(R$3=0,0,COUNTIFS('2.Pro Plan'!$K:$K,'Color detail'!$E164,'2.Pro Plan'!$N:$N,'Color detail'!$F164,'2.Pro Plan'!$U:$U,'Color detail'!R$3))</f>
        <v>0</v>
      </c>
      <c r="S164" s="25">
        <f>+IF(S$3=0,0,COUNTIFS('2.Pro Plan'!$K:$K,'Color detail'!$E164,'2.Pro Plan'!$N:$N,'Color detail'!$F164,'2.Pro Plan'!$U:$U,'Color detail'!S$3))</f>
        <v>0</v>
      </c>
      <c r="T164" s="25">
        <f>+IF(T$3=0,0,COUNTIFS('2.Pro Plan'!$K:$K,'Color detail'!$E164,'2.Pro Plan'!$N:$N,'Color detail'!$F164,'2.Pro Plan'!$U:$U,'Color detail'!T$3))</f>
        <v>0</v>
      </c>
      <c r="U164" s="25">
        <f>+IF(U$3=0,0,COUNTIFS('2.Pro Plan'!$K:$K,'Color detail'!$E164,'2.Pro Plan'!$N:$N,'Color detail'!$F164,'2.Pro Plan'!$U:$U,'Color detail'!U$3))</f>
        <v>0</v>
      </c>
      <c r="V164" s="25">
        <f>+IF(V$3=0,0,COUNTIFS('2.Pro Plan'!$K:$K,'Color detail'!$E164,'2.Pro Plan'!$N:$N,'Color detail'!$F164,'2.Pro Plan'!$U:$U,'Color detail'!V$3))</f>
        <v>0</v>
      </c>
      <c r="W164" s="25">
        <f>+IF(W$3=0,0,COUNTIFS('2.Pro Plan'!$K:$K,'Color detail'!$E164,'2.Pro Plan'!$N:$N,'Color detail'!$F164,'2.Pro Plan'!$U:$U,'Color detail'!W$3))</f>
        <v>0</v>
      </c>
      <c r="X164" s="25">
        <f>+IF(X$3=0,0,COUNTIFS('2.Pro Plan'!$K:$K,'Color detail'!$E164,'2.Pro Plan'!$N:$N,'Color detail'!$F164,'2.Pro Plan'!$U:$U,'Color detail'!X$3))</f>
        <v>0</v>
      </c>
      <c r="Y164" s="25">
        <f>+IF(Y$3=0,0,COUNTIFS('2.Pro Plan'!$K:$K,'Color detail'!$E164,'2.Pro Plan'!$N:$N,'Color detail'!$F164,'2.Pro Plan'!$U:$U,'Color detail'!Y$3))</f>
        <v>0</v>
      </c>
      <c r="Z164" s="25">
        <f>+IF(Z$3=0,0,COUNTIFS('2.Pro Plan'!$K:$K,'Color detail'!$E164,'2.Pro Plan'!$N:$N,'Color detail'!$F164,'2.Pro Plan'!$U:$U,'Color detail'!Z$3))</f>
        <v>0</v>
      </c>
      <c r="AA164" s="25">
        <f>+IF(AA$3=0,0,COUNTIFS('2.Pro Plan'!$K:$K,'Color detail'!$E164,'2.Pro Plan'!$N:$N,'Color detail'!$F164,'2.Pro Plan'!$U:$U,'Color detail'!AA$3))</f>
        <v>0</v>
      </c>
      <c r="AB164" s="25">
        <f>+IF(AB$3=0,0,COUNTIFS('2.Pro Plan'!$K:$K,'Color detail'!$E164,'2.Pro Plan'!$N:$N,'Color detail'!$F164,'2.Pro Plan'!$U:$U,'Color detail'!AB$3))</f>
        <v>0</v>
      </c>
      <c r="AC164" s="25">
        <f>+IF(AC$3=0,0,COUNTIFS('2.Pro Plan'!$K:$K,'Color detail'!$E164,'2.Pro Plan'!$N:$N,'Color detail'!$F164,'2.Pro Plan'!$U:$U,'Color detail'!AC$3))</f>
        <v>0</v>
      </c>
      <c r="AD164" s="25">
        <f>+IF(AD$3=0,0,COUNTIFS('2.Pro Plan'!$K:$K,'Color detail'!$E164,'2.Pro Plan'!$N:$N,'Color detail'!$F164,'2.Pro Plan'!$U:$U,'Color detail'!AD$3))</f>
        <v>0</v>
      </c>
      <c r="AE164" s="25">
        <f>+IF(AE$3=0,0,COUNTIFS('2.Pro Plan'!$K:$K,'Color detail'!$E164,'2.Pro Plan'!$N:$N,'Color detail'!$F164,'2.Pro Plan'!$U:$U,'Color detail'!AE$3))</f>
        <v>0</v>
      </c>
      <c r="AF164" s="25">
        <f>+IF(AF$3=0,0,COUNTIFS('2.Pro Plan'!$K:$K,'Color detail'!$E164,'2.Pro Plan'!$N:$N,'Color detail'!$F164,'2.Pro Plan'!$U:$U,'Color detail'!AF$3))</f>
        <v>0</v>
      </c>
      <c r="AG164" s="25">
        <f>+IF(AG$3=0,0,COUNTIFS('2.Pro Plan'!$K:$K,'Color detail'!$E164,'2.Pro Plan'!$N:$N,'Color detail'!$F164,'2.Pro Plan'!$U:$U,'Color detail'!AG$3))</f>
        <v>0</v>
      </c>
      <c r="AH164" s="25">
        <f>+IF(AH$3=0,0,COUNTIFS('2.Pro Plan'!$K:$K,'Color detail'!$E164,'2.Pro Plan'!$N:$N,'Color detail'!$F164,'2.Pro Plan'!$U:$U,'Color detail'!AH$3))</f>
        <v>0</v>
      </c>
      <c r="AI164" s="25">
        <f>+IF(AI$3=0,0,COUNTIFS('2.Pro Plan'!$K:$K,'Color detail'!$E164,'2.Pro Plan'!$N:$N,'Color detail'!$F164,'2.Pro Plan'!$U:$U,'Color detail'!AI$3))</f>
        <v>0</v>
      </c>
      <c r="AJ164" s="25">
        <f>+IF(AJ$3=0,0,COUNTIFS('2.Pro Plan'!$K:$K,'Color detail'!$E164,'2.Pro Plan'!$N:$N,'Color detail'!$F164,'2.Pro Plan'!$U:$U,'Color detail'!AJ$3))</f>
        <v>0</v>
      </c>
      <c r="AK164" s="25">
        <f>+IF(AK$3=0,0,COUNTIFS('2.Pro Plan'!$K:$K,'Color detail'!$E164,'2.Pro Plan'!$N:$N,'Color detail'!$F164,'2.Pro Plan'!$U:$U,'Color detail'!AK$3))</f>
        <v>0</v>
      </c>
      <c r="AL164" s="25">
        <f>+IF(AL$3=0,0,COUNTIFS('2.Pro Plan'!$K:$K,'Color detail'!$E164,'2.Pro Plan'!$N:$N,'Color detail'!$F164,'2.Pro Plan'!$U:$U,'Color detail'!AL$3))</f>
        <v>0</v>
      </c>
      <c r="AM164" s="25">
        <f>+IF(AM$3=0,0,COUNTIFS('2.Pro Plan'!$K:$K,'Color detail'!$E164,'2.Pro Plan'!$N:$N,'Color detail'!$F164,'2.Pro Plan'!$U:$U,'Color detail'!AM$3))</f>
        <v>0</v>
      </c>
      <c r="AN164" s="25">
        <f>+IF(AN$3=0,0,COUNTIFS('2.Pro Plan'!$K:$K,'Color detail'!$E164,'2.Pro Plan'!$N:$N,'Color detail'!$F164,'2.Pro Plan'!$U:$U,'Color detail'!AN$3))</f>
        <v>0</v>
      </c>
      <c r="AO164" s="25">
        <f>+IF(AO$3=0,0,COUNTIFS('2.Pro Plan'!$K:$K,'Color detail'!$E164,'2.Pro Plan'!$N:$N,'Color detail'!$F164,'2.Pro Plan'!$U:$U,'Color detail'!AO$3))</f>
        <v>0</v>
      </c>
      <c r="AP164" s="25">
        <f>+IF(AP$3=0,0,COUNTIFS('2.Pro Plan'!$K:$K,'Color detail'!$E164,'2.Pro Plan'!$N:$N,'Color detail'!$F164,'2.Pro Plan'!$U:$U,'Color detail'!AP$3))</f>
        <v>0</v>
      </c>
      <c r="AQ164" s="25">
        <f>+IF(AQ$3=0,0,COUNTIFS('2.Pro Plan'!$K:$K,'Color detail'!$E164,'2.Pro Plan'!$N:$N,'Color detail'!$F164,'2.Pro Plan'!$U:$U,'Color detail'!AQ$3))</f>
        <v>0</v>
      </c>
      <c r="AR164" s="25">
        <f>+IF(AR$3=0,0,COUNTIFS('2.Pro Plan'!$K:$K,'Color detail'!$E164,'2.Pro Plan'!$N:$N,'Color detail'!$F164,'2.Pro Plan'!$U:$U,'Color detail'!AR$3))</f>
        <v>0</v>
      </c>
      <c r="AS164" s="25">
        <f t="shared" si="47"/>
        <v>0</v>
      </c>
    </row>
    <row r="165" spans="2:45" hidden="1">
      <c r="B165" s="25">
        <f t="shared" si="43"/>
        <v>0</v>
      </c>
      <c r="C165" s="25">
        <f t="shared" si="44"/>
        <v>0</v>
      </c>
      <c r="E165" s="25"/>
      <c r="F165" s="25"/>
      <c r="H165" s="25">
        <f t="shared" si="45"/>
        <v>0</v>
      </c>
      <c r="I165" s="25">
        <f>+IF(C165=0,0,SUMIF('Color FC'!$F:$F,'Color detail'!$C165,'Color FC'!H:H))</f>
        <v>0</v>
      </c>
      <c r="J165" s="25">
        <f>+IF(E165=0,0,SUMIF('Color FC'!$F:$F,'Color detail'!$C165,'Color FC'!I:I))</f>
        <v>0</v>
      </c>
      <c r="K165" s="25">
        <f>+IF(F165=0,0,SUMIF('Color FC'!$F:$F,'Color detail'!$C165,'Color FC'!J:J))</f>
        <v>0</v>
      </c>
      <c r="M165" s="267"/>
      <c r="N165" s="267"/>
      <c r="O165" s="147">
        <f t="shared" si="42"/>
        <v>0</v>
      </c>
      <c r="Q165" s="25">
        <f>+IF(Q$3=0,0,COUNTIFS('2.Pro Plan'!$K:$K,'Color detail'!$E165,'2.Pro Plan'!$N:$N,'Color detail'!$F165,'2.Pro Plan'!$U:$U,'Color detail'!Q$3))</f>
        <v>0</v>
      </c>
      <c r="R165" s="25">
        <f>+IF(R$3=0,0,COUNTIFS('2.Pro Plan'!$K:$K,'Color detail'!$E165,'2.Pro Plan'!$N:$N,'Color detail'!$F165,'2.Pro Plan'!$U:$U,'Color detail'!R$3))</f>
        <v>0</v>
      </c>
      <c r="S165" s="25">
        <f>+IF(S$3=0,0,COUNTIFS('2.Pro Plan'!$K:$K,'Color detail'!$E165,'2.Pro Plan'!$N:$N,'Color detail'!$F165,'2.Pro Plan'!$U:$U,'Color detail'!S$3))</f>
        <v>0</v>
      </c>
      <c r="T165" s="25">
        <f>+IF(T$3=0,0,COUNTIFS('2.Pro Plan'!$K:$K,'Color detail'!$E165,'2.Pro Plan'!$N:$N,'Color detail'!$F165,'2.Pro Plan'!$U:$U,'Color detail'!T$3))</f>
        <v>0</v>
      </c>
      <c r="U165" s="25">
        <f>+IF(U$3=0,0,COUNTIFS('2.Pro Plan'!$K:$K,'Color detail'!$E165,'2.Pro Plan'!$N:$N,'Color detail'!$F165,'2.Pro Plan'!$U:$U,'Color detail'!U$3))</f>
        <v>0</v>
      </c>
      <c r="V165" s="25">
        <f>+IF(V$3=0,0,COUNTIFS('2.Pro Plan'!$K:$K,'Color detail'!$E165,'2.Pro Plan'!$N:$N,'Color detail'!$F165,'2.Pro Plan'!$U:$U,'Color detail'!V$3))</f>
        <v>0</v>
      </c>
      <c r="W165" s="25">
        <f>+IF(W$3=0,0,COUNTIFS('2.Pro Plan'!$K:$K,'Color detail'!$E165,'2.Pro Plan'!$N:$N,'Color detail'!$F165,'2.Pro Plan'!$U:$U,'Color detail'!W$3))</f>
        <v>0</v>
      </c>
      <c r="X165" s="25">
        <f>+IF(X$3=0,0,COUNTIFS('2.Pro Plan'!$K:$K,'Color detail'!$E165,'2.Pro Plan'!$N:$N,'Color detail'!$F165,'2.Pro Plan'!$U:$U,'Color detail'!X$3))</f>
        <v>0</v>
      </c>
      <c r="Y165" s="25">
        <f>+IF(Y$3=0,0,COUNTIFS('2.Pro Plan'!$K:$K,'Color detail'!$E165,'2.Pro Plan'!$N:$N,'Color detail'!$F165,'2.Pro Plan'!$U:$U,'Color detail'!Y$3))</f>
        <v>0</v>
      </c>
      <c r="Z165" s="25">
        <f>+IF(Z$3=0,0,COUNTIFS('2.Pro Plan'!$K:$K,'Color detail'!$E165,'2.Pro Plan'!$N:$N,'Color detail'!$F165,'2.Pro Plan'!$U:$U,'Color detail'!Z$3))</f>
        <v>0</v>
      </c>
      <c r="AA165" s="25">
        <f>+IF(AA$3=0,0,COUNTIFS('2.Pro Plan'!$K:$K,'Color detail'!$E165,'2.Pro Plan'!$N:$N,'Color detail'!$F165,'2.Pro Plan'!$U:$U,'Color detail'!AA$3))</f>
        <v>0</v>
      </c>
      <c r="AB165" s="25">
        <f>+IF(AB$3=0,0,COUNTIFS('2.Pro Plan'!$K:$K,'Color detail'!$E165,'2.Pro Plan'!$N:$N,'Color detail'!$F165,'2.Pro Plan'!$U:$U,'Color detail'!AB$3))</f>
        <v>0</v>
      </c>
      <c r="AC165" s="25">
        <f>+IF(AC$3=0,0,COUNTIFS('2.Pro Plan'!$K:$K,'Color detail'!$E165,'2.Pro Plan'!$N:$N,'Color detail'!$F165,'2.Pro Plan'!$U:$U,'Color detail'!AC$3))</f>
        <v>0</v>
      </c>
      <c r="AD165" s="25">
        <f>+IF(AD$3=0,0,COUNTIFS('2.Pro Plan'!$K:$K,'Color detail'!$E165,'2.Pro Plan'!$N:$N,'Color detail'!$F165,'2.Pro Plan'!$U:$U,'Color detail'!AD$3))</f>
        <v>0</v>
      </c>
      <c r="AE165" s="25">
        <f>+IF(AE$3=0,0,COUNTIFS('2.Pro Plan'!$K:$K,'Color detail'!$E165,'2.Pro Plan'!$N:$N,'Color detail'!$F165,'2.Pro Plan'!$U:$U,'Color detail'!AE$3))</f>
        <v>0</v>
      </c>
      <c r="AF165" s="25">
        <f>+IF(AF$3=0,0,COUNTIFS('2.Pro Plan'!$K:$K,'Color detail'!$E165,'2.Pro Plan'!$N:$N,'Color detail'!$F165,'2.Pro Plan'!$U:$U,'Color detail'!AF$3))</f>
        <v>0</v>
      </c>
      <c r="AG165" s="25">
        <f>+IF(AG$3=0,0,COUNTIFS('2.Pro Plan'!$K:$K,'Color detail'!$E165,'2.Pro Plan'!$N:$N,'Color detail'!$F165,'2.Pro Plan'!$U:$U,'Color detail'!AG$3))</f>
        <v>0</v>
      </c>
      <c r="AH165" s="25">
        <f>+IF(AH$3=0,0,COUNTIFS('2.Pro Plan'!$K:$K,'Color detail'!$E165,'2.Pro Plan'!$N:$N,'Color detail'!$F165,'2.Pro Plan'!$U:$U,'Color detail'!AH$3))</f>
        <v>0</v>
      </c>
      <c r="AI165" s="25">
        <f>+IF(AI$3=0,0,COUNTIFS('2.Pro Plan'!$K:$K,'Color detail'!$E165,'2.Pro Plan'!$N:$N,'Color detail'!$F165,'2.Pro Plan'!$U:$U,'Color detail'!AI$3))</f>
        <v>0</v>
      </c>
      <c r="AJ165" s="25">
        <f>+IF(AJ$3=0,0,COUNTIFS('2.Pro Plan'!$K:$K,'Color detail'!$E165,'2.Pro Plan'!$N:$N,'Color detail'!$F165,'2.Pro Plan'!$U:$U,'Color detail'!AJ$3))</f>
        <v>0</v>
      </c>
      <c r="AK165" s="25">
        <f>+IF(AK$3=0,0,COUNTIFS('2.Pro Plan'!$K:$K,'Color detail'!$E165,'2.Pro Plan'!$N:$N,'Color detail'!$F165,'2.Pro Plan'!$U:$U,'Color detail'!AK$3))</f>
        <v>0</v>
      </c>
      <c r="AL165" s="25">
        <f>+IF(AL$3=0,0,COUNTIFS('2.Pro Plan'!$K:$K,'Color detail'!$E165,'2.Pro Plan'!$N:$N,'Color detail'!$F165,'2.Pro Plan'!$U:$U,'Color detail'!AL$3))</f>
        <v>0</v>
      </c>
      <c r="AM165" s="25">
        <f>+IF(AM$3=0,0,COUNTIFS('2.Pro Plan'!$K:$K,'Color detail'!$E165,'2.Pro Plan'!$N:$N,'Color detail'!$F165,'2.Pro Plan'!$U:$U,'Color detail'!AM$3))</f>
        <v>0</v>
      </c>
      <c r="AN165" s="25">
        <f>+IF(AN$3=0,0,COUNTIFS('2.Pro Plan'!$K:$K,'Color detail'!$E165,'2.Pro Plan'!$N:$N,'Color detail'!$F165,'2.Pro Plan'!$U:$U,'Color detail'!AN$3))</f>
        <v>0</v>
      </c>
      <c r="AO165" s="25">
        <f>+IF(AO$3=0,0,COUNTIFS('2.Pro Plan'!$K:$K,'Color detail'!$E165,'2.Pro Plan'!$N:$N,'Color detail'!$F165,'2.Pro Plan'!$U:$U,'Color detail'!AO$3))</f>
        <v>0</v>
      </c>
      <c r="AP165" s="25">
        <f>+IF(AP$3=0,0,COUNTIFS('2.Pro Plan'!$K:$K,'Color detail'!$E165,'2.Pro Plan'!$N:$N,'Color detail'!$F165,'2.Pro Plan'!$U:$U,'Color detail'!AP$3))</f>
        <v>0</v>
      </c>
      <c r="AQ165" s="25">
        <f>+IF(AQ$3=0,0,COUNTIFS('2.Pro Plan'!$K:$K,'Color detail'!$E165,'2.Pro Plan'!$N:$N,'Color detail'!$F165,'2.Pro Plan'!$U:$U,'Color detail'!AQ$3))</f>
        <v>0</v>
      </c>
      <c r="AR165" s="25">
        <f>+IF(AR$3=0,0,COUNTIFS('2.Pro Plan'!$K:$K,'Color detail'!$E165,'2.Pro Plan'!$N:$N,'Color detail'!$F165,'2.Pro Plan'!$U:$U,'Color detail'!AR$3))</f>
        <v>0</v>
      </c>
      <c r="AS165" s="25">
        <f t="shared" si="47"/>
        <v>0</v>
      </c>
    </row>
    <row r="166" spans="2:45" hidden="1">
      <c r="B166" s="25">
        <f t="shared" si="43"/>
        <v>0</v>
      </c>
      <c r="C166" s="25">
        <f t="shared" si="44"/>
        <v>0</v>
      </c>
      <c r="E166" s="25"/>
      <c r="F166" s="25"/>
      <c r="H166" s="25">
        <f t="shared" si="45"/>
        <v>0</v>
      </c>
      <c r="I166" s="25">
        <f>+IF(C166=0,0,SUMIF('Color FC'!$F:$F,'Color detail'!$C166,'Color FC'!H:H))</f>
        <v>0</v>
      </c>
      <c r="J166" s="25">
        <f>+IF(E166=0,0,SUMIF('Color FC'!$F:$F,'Color detail'!$C166,'Color FC'!I:I))</f>
        <v>0</v>
      </c>
      <c r="K166" s="25">
        <f>+IF(F166=0,0,SUMIF('Color FC'!$F:$F,'Color detail'!$C166,'Color FC'!J:J))</f>
        <v>0</v>
      </c>
      <c r="M166" s="267"/>
      <c r="N166" s="267"/>
      <c r="O166" s="147">
        <f t="shared" si="42"/>
        <v>0</v>
      </c>
      <c r="Q166" s="25">
        <f>+IF(Q$3=0,0,COUNTIFS('2.Pro Plan'!$K:$K,'Color detail'!$E166,'2.Pro Plan'!$N:$N,'Color detail'!$F166,'2.Pro Plan'!$U:$U,'Color detail'!Q$3))</f>
        <v>0</v>
      </c>
      <c r="R166" s="25">
        <f>+IF(R$3=0,0,COUNTIFS('2.Pro Plan'!$K:$K,'Color detail'!$E166,'2.Pro Plan'!$N:$N,'Color detail'!$F166,'2.Pro Plan'!$U:$U,'Color detail'!R$3))</f>
        <v>0</v>
      </c>
      <c r="S166" s="25">
        <f>+IF(S$3=0,0,COUNTIFS('2.Pro Plan'!$K:$K,'Color detail'!$E166,'2.Pro Plan'!$N:$N,'Color detail'!$F166,'2.Pro Plan'!$U:$U,'Color detail'!S$3))</f>
        <v>0</v>
      </c>
      <c r="T166" s="25">
        <f>+IF(T$3=0,0,COUNTIFS('2.Pro Plan'!$K:$K,'Color detail'!$E166,'2.Pro Plan'!$N:$N,'Color detail'!$F166,'2.Pro Plan'!$U:$U,'Color detail'!T$3))</f>
        <v>0</v>
      </c>
      <c r="U166" s="25">
        <f>+IF(U$3=0,0,COUNTIFS('2.Pro Plan'!$K:$K,'Color detail'!$E166,'2.Pro Plan'!$N:$N,'Color detail'!$F166,'2.Pro Plan'!$U:$U,'Color detail'!U$3))</f>
        <v>0</v>
      </c>
      <c r="V166" s="25">
        <f>+IF(V$3=0,0,COUNTIFS('2.Pro Plan'!$K:$K,'Color detail'!$E166,'2.Pro Plan'!$N:$N,'Color detail'!$F166,'2.Pro Plan'!$U:$U,'Color detail'!V$3))</f>
        <v>0</v>
      </c>
      <c r="W166" s="25">
        <f>+IF(W$3=0,0,COUNTIFS('2.Pro Plan'!$K:$K,'Color detail'!$E166,'2.Pro Plan'!$N:$N,'Color detail'!$F166,'2.Pro Plan'!$U:$U,'Color detail'!W$3))</f>
        <v>0</v>
      </c>
      <c r="X166" s="25">
        <f>+IF(X$3=0,0,COUNTIFS('2.Pro Plan'!$K:$K,'Color detail'!$E166,'2.Pro Plan'!$N:$N,'Color detail'!$F166,'2.Pro Plan'!$U:$U,'Color detail'!X$3))</f>
        <v>0</v>
      </c>
      <c r="Y166" s="25">
        <f>+IF(Y$3=0,0,COUNTIFS('2.Pro Plan'!$K:$K,'Color detail'!$E166,'2.Pro Plan'!$N:$N,'Color detail'!$F166,'2.Pro Plan'!$U:$U,'Color detail'!Y$3))</f>
        <v>0</v>
      </c>
      <c r="Z166" s="25">
        <f>+IF(Z$3=0,0,COUNTIFS('2.Pro Plan'!$K:$K,'Color detail'!$E166,'2.Pro Plan'!$N:$N,'Color detail'!$F166,'2.Pro Plan'!$U:$U,'Color detail'!Z$3))</f>
        <v>0</v>
      </c>
      <c r="AA166" s="25">
        <f>+IF(AA$3=0,0,COUNTIFS('2.Pro Plan'!$K:$K,'Color detail'!$E166,'2.Pro Plan'!$N:$N,'Color detail'!$F166,'2.Pro Plan'!$U:$U,'Color detail'!AA$3))</f>
        <v>0</v>
      </c>
      <c r="AB166" s="25">
        <f>+IF(AB$3=0,0,COUNTIFS('2.Pro Plan'!$K:$K,'Color detail'!$E166,'2.Pro Plan'!$N:$N,'Color detail'!$F166,'2.Pro Plan'!$U:$U,'Color detail'!AB$3))</f>
        <v>0</v>
      </c>
      <c r="AC166" s="25">
        <f>+IF(AC$3=0,0,COUNTIFS('2.Pro Plan'!$K:$K,'Color detail'!$E166,'2.Pro Plan'!$N:$N,'Color detail'!$F166,'2.Pro Plan'!$U:$U,'Color detail'!AC$3))</f>
        <v>0</v>
      </c>
      <c r="AD166" s="25">
        <f>+IF(AD$3=0,0,COUNTIFS('2.Pro Plan'!$K:$K,'Color detail'!$E166,'2.Pro Plan'!$N:$N,'Color detail'!$F166,'2.Pro Plan'!$U:$U,'Color detail'!AD$3))</f>
        <v>0</v>
      </c>
      <c r="AE166" s="25">
        <f>+IF(AE$3=0,0,COUNTIFS('2.Pro Plan'!$K:$K,'Color detail'!$E166,'2.Pro Plan'!$N:$N,'Color detail'!$F166,'2.Pro Plan'!$U:$U,'Color detail'!AE$3))</f>
        <v>0</v>
      </c>
      <c r="AF166" s="25">
        <f>+IF(AF$3=0,0,COUNTIFS('2.Pro Plan'!$K:$K,'Color detail'!$E166,'2.Pro Plan'!$N:$N,'Color detail'!$F166,'2.Pro Plan'!$U:$U,'Color detail'!AF$3))</f>
        <v>0</v>
      </c>
      <c r="AG166" s="25">
        <f>+IF(AG$3=0,0,COUNTIFS('2.Pro Plan'!$K:$K,'Color detail'!$E166,'2.Pro Plan'!$N:$N,'Color detail'!$F166,'2.Pro Plan'!$U:$U,'Color detail'!AG$3))</f>
        <v>0</v>
      </c>
      <c r="AH166" s="25">
        <f>+IF(AH$3=0,0,COUNTIFS('2.Pro Plan'!$K:$K,'Color detail'!$E166,'2.Pro Plan'!$N:$N,'Color detail'!$F166,'2.Pro Plan'!$U:$U,'Color detail'!AH$3))</f>
        <v>0</v>
      </c>
      <c r="AI166" s="25">
        <f>+IF(AI$3=0,0,COUNTIFS('2.Pro Plan'!$K:$K,'Color detail'!$E166,'2.Pro Plan'!$N:$N,'Color detail'!$F166,'2.Pro Plan'!$U:$U,'Color detail'!AI$3))</f>
        <v>0</v>
      </c>
      <c r="AJ166" s="25">
        <f>+IF(AJ$3=0,0,COUNTIFS('2.Pro Plan'!$K:$K,'Color detail'!$E166,'2.Pro Plan'!$N:$N,'Color detail'!$F166,'2.Pro Plan'!$U:$U,'Color detail'!AJ$3))</f>
        <v>0</v>
      </c>
      <c r="AK166" s="25">
        <f>+IF(AK$3=0,0,COUNTIFS('2.Pro Plan'!$K:$K,'Color detail'!$E166,'2.Pro Plan'!$N:$N,'Color detail'!$F166,'2.Pro Plan'!$U:$U,'Color detail'!AK$3))</f>
        <v>0</v>
      </c>
      <c r="AL166" s="25">
        <f>+IF(AL$3=0,0,COUNTIFS('2.Pro Plan'!$K:$K,'Color detail'!$E166,'2.Pro Plan'!$N:$N,'Color detail'!$F166,'2.Pro Plan'!$U:$U,'Color detail'!AL$3))</f>
        <v>0</v>
      </c>
      <c r="AM166" s="25">
        <f>+IF(AM$3=0,0,COUNTIFS('2.Pro Plan'!$K:$K,'Color detail'!$E166,'2.Pro Plan'!$N:$N,'Color detail'!$F166,'2.Pro Plan'!$U:$U,'Color detail'!AM$3))</f>
        <v>0</v>
      </c>
      <c r="AN166" s="25">
        <f>+IF(AN$3=0,0,COUNTIFS('2.Pro Plan'!$K:$K,'Color detail'!$E166,'2.Pro Plan'!$N:$N,'Color detail'!$F166,'2.Pro Plan'!$U:$U,'Color detail'!AN$3))</f>
        <v>0</v>
      </c>
      <c r="AO166" s="25">
        <f>+IF(AO$3=0,0,COUNTIFS('2.Pro Plan'!$K:$K,'Color detail'!$E166,'2.Pro Plan'!$N:$N,'Color detail'!$F166,'2.Pro Plan'!$U:$U,'Color detail'!AO$3))</f>
        <v>0</v>
      </c>
      <c r="AP166" s="25">
        <f>+IF(AP$3=0,0,COUNTIFS('2.Pro Plan'!$K:$K,'Color detail'!$E166,'2.Pro Plan'!$N:$N,'Color detail'!$F166,'2.Pro Plan'!$U:$U,'Color detail'!AP$3))</f>
        <v>0</v>
      </c>
      <c r="AQ166" s="25">
        <f>+IF(AQ$3=0,0,COUNTIFS('2.Pro Plan'!$K:$K,'Color detail'!$E166,'2.Pro Plan'!$N:$N,'Color detail'!$F166,'2.Pro Plan'!$U:$U,'Color detail'!AQ$3))</f>
        <v>0</v>
      </c>
      <c r="AR166" s="25">
        <f>+IF(AR$3=0,0,COUNTIFS('2.Pro Plan'!$K:$K,'Color detail'!$E166,'2.Pro Plan'!$N:$N,'Color detail'!$F166,'2.Pro Plan'!$U:$U,'Color detail'!AR$3))</f>
        <v>0</v>
      </c>
      <c r="AS166" s="25">
        <f t="shared" si="47"/>
        <v>0</v>
      </c>
    </row>
    <row r="167" spans="2:45" hidden="1">
      <c r="B167" s="25">
        <f t="shared" si="43"/>
        <v>0</v>
      </c>
      <c r="C167" s="25">
        <f t="shared" si="44"/>
        <v>0</v>
      </c>
      <c r="E167" s="25"/>
      <c r="F167" s="25"/>
      <c r="H167" s="25">
        <f t="shared" si="45"/>
        <v>0</v>
      </c>
      <c r="I167" s="25">
        <f>+IF(C167=0,0,SUMIF('Color FC'!$F:$F,'Color detail'!$C167,'Color FC'!H:H))</f>
        <v>0</v>
      </c>
      <c r="J167" s="25">
        <f>+IF(E167=0,0,SUMIF('Color FC'!$F:$F,'Color detail'!$C167,'Color FC'!I:I))</f>
        <v>0</v>
      </c>
      <c r="K167" s="25">
        <f>+IF(F167=0,0,SUMIF('Color FC'!$F:$F,'Color detail'!$C167,'Color FC'!J:J))</f>
        <v>0</v>
      </c>
      <c r="M167" s="267"/>
      <c r="N167" s="267"/>
      <c r="O167" s="147">
        <f t="shared" si="42"/>
        <v>0</v>
      </c>
      <c r="Q167" s="25">
        <f>+IF(Q$3=0,0,COUNTIFS('2.Pro Plan'!$K:$K,'Color detail'!$E167,'2.Pro Plan'!$N:$N,'Color detail'!$F167,'2.Pro Plan'!$U:$U,'Color detail'!Q$3))</f>
        <v>0</v>
      </c>
      <c r="R167" s="25">
        <f>+IF(R$3=0,0,COUNTIFS('2.Pro Plan'!$K:$K,'Color detail'!$E167,'2.Pro Plan'!$N:$N,'Color detail'!$F167,'2.Pro Plan'!$U:$U,'Color detail'!R$3))</f>
        <v>0</v>
      </c>
      <c r="S167" s="25">
        <f>+IF(S$3=0,0,COUNTIFS('2.Pro Plan'!$K:$K,'Color detail'!$E167,'2.Pro Plan'!$N:$N,'Color detail'!$F167,'2.Pro Plan'!$U:$U,'Color detail'!S$3))</f>
        <v>0</v>
      </c>
      <c r="T167" s="25">
        <f>+IF(T$3=0,0,COUNTIFS('2.Pro Plan'!$K:$K,'Color detail'!$E167,'2.Pro Plan'!$N:$N,'Color detail'!$F167,'2.Pro Plan'!$U:$U,'Color detail'!T$3))</f>
        <v>0</v>
      </c>
      <c r="U167" s="25">
        <f>+IF(U$3=0,0,COUNTIFS('2.Pro Plan'!$K:$K,'Color detail'!$E167,'2.Pro Plan'!$N:$N,'Color detail'!$F167,'2.Pro Plan'!$U:$U,'Color detail'!U$3))</f>
        <v>0</v>
      </c>
      <c r="V167" s="25">
        <f>+IF(V$3=0,0,COUNTIFS('2.Pro Plan'!$K:$K,'Color detail'!$E167,'2.Pro Plan'!$N:$N,'Color detail'!$F167,'2.Pro Plan'!$U:$U,'Color detail'!V$3))</f>
        <v>0</v>
      </c>
      <c r="W167" s="25">
        <f>+IF(W$3=0,0,COUNTIFS('2.Pro Plan'!$K:$K,'Color detail'!$E167,'2.Pro Plan'!$N:$N,'Color detail'!$F167,'2.Pro Plan'!$U:$U,'Color detail'!W$3))</f>
        <v>0</v>
      </c>
      <c r="X167" s="25">
        <f>+IF(X$3=0,0,COUNTIFS('2.Pro Plan'!$K:$K,'Color detail'!$E167,'2.Pro Plan'!$N:$N,'Color detail'!$F167,'2.Pro Plan'!$U:$U,'Color detail'!X$3))</f>
        <v>0</v>
      </c>
      <c r="Y167" s="25">
        <f>+IF(Y$3=0,0,COUNTIFS('2.Pro Plan'!$K:$K,'Color detail'!$E167,'2.Pro Plan'!$N:$N,'Color detail'!$F167,'2.Pro Plan'!$U:$U,'Color detail'!Y$3))</f>
        <v>0</v>
      </c>
      <c r="Z167" s="25">
        <f>+IF(Z$3=0,0,COUNTIFS('2.Pro Plan'!$K:$K,'Color detail'!$E167,'2.Pro Plan'!$N:$N,'Color detail'!$F167,'2.Pro Plan'!$U:$U,'Color detail'!Z$3))</f>
        <v>0</v>
      </c>
      <c r="AA167" s="25">
        <f>+IF(AA$3=0,0,COUNTIFS('2.Pro Plan'!$K:$K,'Color detail'!$E167,'2.Pro Plan'!$N:$N,'Color detail'!$F167,'2.Pro Plan'!$U:$U,'Color detail'!AA$3))</f>
        <v>0</v>
      </c>
      <c r="AB167" s="25">
        <f>+IF(AB$3=0,0,COUNTIFS('2.Pro Plan'!$K:$K,'Color detail'!$E167,'2.Pro Plan'!$N:$N,'Color detail'!$F167,'2.Pro Plan'!$U:$U,'Color detail'!AB$3))</f>
        <v>0</v>
      </c>
      <c r="AC167" s="25">
        <f>+IF(AC$3=0,0,COUNTIFS('2.Pro Plan'!$K:$K,'Color detail'!$E167,'2.Pro Plan'!$N:$N,'Color detail'!$F167,'2.Pro Plan'!$U:$U,'Color detail'!AC$3))</f>
        <v>0</v>
      </c>
      <c r="AD167" s="25">
        <f>+IF(AD$3=0,0,COUNTIFS('2.Pro Plan'!$K:$K,'Color detail'!$E167,'2.Pro Plan'!$N:$N,'Color detail'!$F167,'2.Pro Plan'!$U:$U,'Color detail'!AD$3))</f>
        <v>0</v>
      </c>
      <c r="AE167" s="25">
        <f>+IF(AE$3=0,0,COUNTIFS('2.Pro Plan'!$K:$K,'Color detail'!$E167,'2.Pro Plan'!$N:$N,'Color detail'!$F167,'2.Pro Plan'!$U:$U,'Color detail'!AE$3))</f>
        <v>0</v>
      </c>
      <c r="AF167" s="25">
        <f>+IF(AF$3=0,0,COUNTIFS('2.Pro Plan'!$K:$K,'Color detail'!$E167,'2.Pro Plan'!$N:$N,'Color detail'!$F167,'2.Pro Plan'!$U:$U,'Color detail'!AF$3))</f>
        <v>0</v>
      </c>
      <c r="AG167" s="25">
        <f>+IF(AG$3=0,0,COUNTIFS('2.Pro Plan'!$K:$K,'Color detail'!$E167,'2.Pro Plan'!$N:$N,'Color detail'!$F167,'2.Pro Plan'!$U:$U,'Color detail'!AG$3))</f>
        <v>0</v>
      </c>
      <c r="AH167" s="25">
        <f>+IF(AH$3=0,0,COUNTIFS('2.Pro Plan'!$K:$K,'Color detail'!$E167,'2.Pro Plan'!$N:$N,'Color detail'!$F167,'2.Pro Plan'!$U:$U,'Color detail'!AH$3))</f>
        <v>0</v>
      </c>
      <c r="AI167" s="25">
        <f>+IF(AI$3=0,0,COUNTIFS('2.Pro Plan'!$K:$K,'Color detail'!$E167,'2.Pro Plan'!$N:$N,'Color detail'!$F167,'2.Pro Plan'!$U:$U,'Color detail'!AI$3))</f>
        <v>0</v>
      </c>
      <c r="AJ167" s="25">
        <f>+IF(AJ$3=0,0,COUNTIFS('2.Pro Plan'!$K:$K,'Color detail'!$E167,'2.Pro Plan'!$N:$N,'Color detail'!$F167,'2.Pro Plan'!$U:$U,'Color detail'!AJ$3))</f>
        <v>0</v>
      </c>
      <c r="AK167" s="25">
        <f>+IF(AK$3=0,0,COUNTIFS('2.Pro Plan'!$K:$K,'Color detail'!$E167,'2.Pro Plan'!$N:$N,'Color detail'!$F167,'2.Pro Plan'!$U:$U,'Color detail'!AK$3))</f>
        <v>0</v>
      </c>
      <c r="AL167" s="25">
        <f>+IF(AL$3=0,0,COUNTIFS('2.Pro Plan'!$K:$K,'Color detail'!$E167,'2.Pro Plan'!$N:$N,'Color detail'!$F167,'2.Pro Plan'!$U:$U,'Color detail'!AL$3))</f>
        <v>0</v>
      </c>
      <c r="AM167" s="25">
        <f>+IF(AM$3=0,0,COUNTIFS('2.Pro Plan'!$K:$K,'Color detail'!$E167,'2.Pro Plan'!$N:$N,'Color detail'!$F167,'2.Pro Plan'!$U:$U,'Color detail'!AM$3))</f>
        <v>0</v>
      </c>
      <c r="AN167" s="25">
        <f>+IF(AN$3=0,0,COUNTIFS('2.Pro Plan'!$K:$K,'Color detail'!$E167,'2.Pro Plan'!$N:$N,'Color detail'!$F167,'2.Pro Plan'!$U:$U,'Color detail'!AN$3))</f>
        <v>0</v>
      </c>
      <c r="AO167" s="25">
        <f>+IF(AO$3=0,0,COUNTIFS('2.Pro Plan'!$K:$K,'Color detail'!$E167,'2.Pro Plan'!$N:$N,'Color detail'!$F167,'2.Pro Plan'!$U:$U,'Color detail'!AO$3))</f>
        <v>0</v>
      </c>
      <c r="AP167" s="25">
        <f>+IF(AP$3=0,0,COUNTIFS('2.Pro Plan'!$K:$K,'Color detail'!$E167,'2.Pro Plan'!$N:$N,'Color detail'!$F167,'2.Pro Plan'!$U:$U,'Color detail'!AP$3))</f>
        <v>0</v>
      </c>
      <c r="AQ167" s="25">
        <f>+IF(AQ$3=0,0,COUNTIFS('2.Pro Plan'!$K:$K,'Color detail'!$E167,'2.Pro Plan'!$N:$N,'Color detail'!$F167,'2.Pro Plan'!$U:$U,'Color detail'!AQ$3))</f>
        <v>0</v>
      </c>
      <c r="AR167" s="25">
        <f>+IF(AR$3=0,0,COUNTIFS('2.Pro Plan'!$K:$K,'Color detail'!$E167,'2.Pro Plan'!$N:$N,'Color detail'!$F167,'2.Pro Plan'!$U:$U,'Color detail'!AR$3))</f>
        <v>0</v>
      </c>
      <c r="AS167" s="25">
        <f t="shared" si="47"/>
        <v>0</v>
      </c>
    </row>
    <row r="168" spans="2:45" hidden="1">
      <c r="B168" s="25">
        <f t="shared" si="43"/>
        <v>0</v>
      </c>
      <c r="C168" s="25">
        <f t="shared" si="44"/>
        <v>0</v>
      </c>
      <c r="E168" s="25"/>
      <c r="F168" s="25"/>
      <c r="H168" s="25">
        <f t="shared" si="45"/>
        <v>0</v>
      </c>
      <c r="I168" s="25">
        <f>+IF(C168=0,0,SUMIF('Color FC'!$F:$F,'Color detail'!$C168,'Color FC'!H:H))</f>
        <v>0</v>
      </c>
      <c r="J168" s="25">
        <f>+IF(E168=0,0,SUMIF('Color FC'!$F:$F,'Color detail'!$C168,'Color FC'!I:I))</f>
        <v>0</v>
      </c>
      <c r="K168" s="25">
        <f>+IF(F168=0,0,SUMIF('Color FC'!$F:$F,'Color detail'!$C168,'Color FC'!J:J))</f>
        <v>0</v>
      </c>
      <c r="M168" s="267"/>
      <c r="N168" s="267"/>
      <c r="O168" s="147">
        <f t="shared" si="42"/>
        <v>0</v>
      </c>
      <c r="Q168" s="25">
        <f>+IF(Q$3=0,0,COUNTIFS('2.Pro Plan'!$K:$K,'Color detail'!$E168,'2.Pro Plan'!$N:$N,'Color detail'!$F168,'2.Pro Plan'!$U:$U,'Color detail'!Q$3))</f>
        <v>0</v>
      </c>
      <c r="R168" s="25">
        <f>+IF(R$3=0,0,COUNTIFS('2.Pro Plan'!$K:$K,'Color detail'!$E168,'2.Pro Plan'!$N:$N,'Color detail'!$F168,'2.Pro Plan'!$U:$U,'Color detail'!R$3))</f>
        <v>0</v>
      </c>
      <c r="S168" s="25">
        <f>+IF(S$3=0,0,COUNTIFS('2.Pro Plan'!$K:$K,'Color detail'!$E168,'2.Pro Plan'!$N:$N,'Color detail'!$F168,'2.Pro Plan'!$U:$U,'Color detail'!S$3))</f>
        <v>0</v>
      </c>
      <c r="T168" s="25">
        <f>+IF(T$3=0,0,COUNTIFS('2.Pro Plan'!$K:$K,'Color detail'!$E168,'2.Pro Plan'!$N:$N,'Color detail'!$F168,'2.Pro Plan'!$U:$U,'Color detail'!T$3))</f>
        <v>0</v>
      </c>
      <c r="U168" s="25">
        <f>+IF(U$3=0,0,COUNTIFS('2.Pro Plan'!$K:$K,'Color detail'!$E168,'2.Pro Plan'!$N:$N,'Color detail'!$F168,'2.Pro Plan'!$U:$U,'Color detail'!U$3))</f>
        <v>0</v>
      </c>
      <c r="V168" s="25">
        <f>+IF(V$3=0,0,COUNTIFS('2.Pro Plan'!$K:$K,'Color detail'!$E168,'2.Pro Plan'!$N:$N,'Color detail'!$F168,'2.Pro Plan'!$U:$U,'Color detail'!V$3))</f>
        <v>0</v>
      </c>
      <c r="W168" s="25">
        <f>+IF(W$3=0,0,COUNTIFS('2.Pro Plan'!$K:$K,'Color detail'!$E168,'2.Pro Plan'!$N:$N,'Color detail'!$F168,'2.Pro Plan'!$U:$U,'Color detail'!W$3))</f>
        <v>0</v>
      </c>
      <c r="X168" s="25">
        <f>+IF(X$3=0,0,COUNTIFS('2.Pro Plan'!$K:$K,'Color detail'!$E168,'2.Pro Plan'!$N:$N,'Color detail'!$F168,'2.Pro Plan'!$U:$U,'Color detail'!X$3))</f>
        <v>0</v>
      </c>
      <c r="Y168" s="25">
        <f>+IF(Y$3=0,0,COUNTIFS('2.Pro Plan'!$K:$K,'Color detail'!$E168,'2.Pro Plan'!$N:$N,'Color detail'!$F168,'2.Pro Plan'!$U:$U,'Color detail'!Y$3))</f>
        <v>0</v>
      </c>
      <c r="Z168" s="25">
        <f>+IF(Z$3=0,0,COUNTIFS('2.Pro Plan'!$K:$K,'Color detail'!$E168,'2.Pro Plan'!$N:$N,'Color detail'!$F168,'2.Pro Plan'!$U:$U,'Color detail'!Z$3))</f>
        <v>0</v>
      </c>
      <c r="AA168" s="25">
        <f>+IF(AA$3=0,0,COUNTIFS('2.Pro Plan'!$K:$K,'Color detail'!$E168,'2.Pro Plan'!$N:$N,'Color detail'!$F168,'2.Pro Plan'!$U:$U,'Color detail'!AA$3))</f>
        <v>0</v>
      </c>
      <c r="AB168" s="25">
        <f>+IF(AB$3=0,0,COUNTIFS('2.Pro Plan'!$K:$K,'Color detail'!$E168,'2.Pro Plan'!$N:$N,'Color detail'!$F168,'2.Pro Plan'!$U:$U,'Color detail'!AB$3))</f>
        <v>0</v>
      </c>
      <c r="AC168" s="25">
        <f>+IF(AC$3=0,0,COUNTIFS('2.Pro Plan'!$K:$K,'Color detail'!$E168,'2.Pro Plan'!$N:$N,'Color detail'!$F168,'2.Pro Plan'!$U:$U,'Color detail'!AC$3))</f>
        <v>0</v>
      </c>
      <c r="AD168" s="25">
        <f>+IF(AD$3=0,0,COUNTIFS('2.Pro Plan'!$K:$K,'Color detail'!$E168,'2.Pro Plan'!$N:$N,'Color detail'!$F168,'2.Pro Plan'!$U:$U,'Color detail'!AD$3))</f>
        <v>0</v>
      </c>
      <c r="AE168" s="25">
        <f>+IF(AE$3=0,0,COUNTIFS('2.Pro Plan'!$K:$K,'Color detail'!$E168,'2.Pro Plan'!$N:$N,'Color detail'!$F168,'2.Pro Plan'!$U:$U,'Color detail'!AE$3))</f>
        <v>0</v>
      </c>
      <c r="AF168" s="25">
        <f>+IF(AF$3=0,0,COUNTIFS('2.Pro Plan'!$K:$K,'Color detail'!$E168,'2.Pro Plan'!$N:$N,'Color detail'!$F168,'2.Pro Plan'!$U:$U,'Color detail'!AF$3))</f>
        <v>0</v>
      </c>
      <c r="AG168" s="25">
        <f>+IF(AG$3=0,0,COUNTIFS('2.Pro Plan'!$K:$K,'Color detail'!$E168,'2.Pro Plan'!$N:$N,'Color detail'!$F168,'2.Pro Plan'!$U:$U,'Color detail'!AG$3))</f>
        <v>0</v>
      </c>
      <c r="AH168" s="25">
        <f>+IF(AH$3=0,0,COUNTIFS('2.Pro Plan'!$K:$K,'Color detail'!$E168,'2.Pro Plan'!$N:$N,'Color detail'!$F168,'2.Pro Plan'!$U:$U,'Color detail'!AH$3))</f>
        <v>0</v>
      </c>
      <c r="AI168" s="25">
        <f>+IF(AI$3=0,0,COUNTIFS('2.Pro Plan'!$K:$K,'Color detail'!$E168,'2.Pro Plan'!$N:$N,'Color detail'!$F168,'2.Pro Plan'!$U:$U,'Color detail'!AI$3))</f>
        <v>0</v>
      </c>
      <c r="AJ168" s="25">
        <f>+IF(AJ$3=0,0,COUNTIFS('2.Pro Plan'!$K:$K,'Color detail'!$E168,'2.Pro Plan'!$N:$N,'Color detail'!$F168,'2.Pro Plan'!$U:$U,'Color detail'!AJ$3))</f>
        <v>0</v>
      </c>
      <c r="AK168" s="25">
        <f>+IF(AK$3=0,0,COUNTIFS('2.Pro Plan'!$K:$K,'Color detail'!$E168,'2.Pro Plan'!$N:$N,'Color detail'!$F168,'2.Pro Plan'!$U:$U,'Color detail'!AK$3))</f>
        <v>0</v>
      </c>
      <c r="AL168" s="25">
        <f>+IF(AL$3=0,0,COUNTIFS('2.Pro Plan'!$K:$K,'Color detail'!$E168,'2.Pro Plan'!$N:$N,'Color detail'!$F168,'2.Pro Plan'!$U:$U,'Color detail'!AL$3))</f>
        <v>0</v>
      </c>
      <c r="AM168" s="25">
        <f>+IF(AM$3=0,0,COUNTIFS('2.Pro Plan'!$K:$K,'Color detail'!$E168,'2.Pro Plan'!$N:$N,'Color detail'!$F168,'2.Pro Plan'!$U:$U,'Color detail'!AM$3))</f>
        <v>0</v>
      </c>
      <c r="AN168" s="25">
        <f>+IF(AN$3=0,0,COUNTIFS('2.Pro Plan'!$K:$K,'Color detail'!$E168,'2.Pro Plan'!$N:$N,'Color detail'!$F168,'2.Pro Plan'!$U:$U,'Color detail'!AN$3))</f>
        <v>0</v>
      </c>
      <c r="AO168" s="25">
        <f>+IF(AO$3=0,0,COUNTIFS('2.Pro Plan'!$K:$K,'Color detail'!$E168,'2.Pro Plan'!$N:$N,'Color detail'!$F168,'2.Pro Plan'!$U:$U,'Color detail'!AO$3))</f>
        <v>0</v>
      </c>
      <c r="AP168" s="25">
        <f>+IF(AP$3=0,0,COUNTIFS('2.Pro Plan'!$K:$K,'Color detail'!$E168,'2.Pro Plan'!$N:$N,'Color detail'!$F168,'2.Pro Plan'!$U:$U,'Color detail'!AP$3))</f>
        <v>0</v>
      </c>
      <c r="AQ168" s="25">
        <f>+IF(AQ$3=0,0,COUNTIFS('2.Pro Plan'!$K:$K,'Color detail'!$E168,'2.Pro Plan'!$N:$N,'Color detail'!$F168,'2.Pro Plan'!$U:$U,'Color detail'!AQ$3))</f>
        <v>0</v>
      </c>
      <c r="AR168" s="25">
        <f>+IF(AR$3=0,0,COUNTIFS('2.Pro Plan'!$K:$K,'Color detail'!$E168,'2.Pro Plan'!$N:$N,'Color detail'!$F168,'2.Pro Plan'!$U:$U,'Color detail'!AR$3))</f>
        <v>0</v>
      </c>
      <c r="AS168" s="25">
        <f t="shared" si="47"/>
        <v>0</v>
      </c>
    </row>
    <row r="169" spans="2:45" hidden="1">
      <c r="B169" s="25">
        <f t="shared" si="43"/>
        <v>0</v>
      </c>
      <c r="C169" s="25">
        <f t="shared" si="44"/>
        <v>0</v>
      </c>
      <c r="E169" s="25"/>
      <c r="F169" s="25"/>
      <c r="H169" s="25">
        <f t="shared" si="45"/>
        <v>0</v>
      </c>
      <c r="I169" s="25">
        <f>+IF(C169=0,0,SUMIF('Color FC'!$F:$F,'Color detail'!$C169,'Color FC'!H:H))</f>
        <v>0</v>
      </c>
      <c r="J169" s="25">
        <f>+IF(E169=0,0,SUMIF('Color FC'!$F:$F,'Color detail'!$C169,'Color FC'!I:I))</f>
        <v>0</v>
      </c>
      <c r="K169" s="25">
        <f>+IF(F169=0,0,SUMIF('Color FC'!$F:$F,'Color detail'!$C169,'Color FC'!J:J))</f>
        <v>0</v>
      </c>
      <c r="M169" s="267"/>
      <c r="N169" s="267"/>
      <c r="O169" s="147">
        <f t="shared" si="42"/>
        <v>0</v>
      </c>
      <c r="Q169" s="25">
        <f>+IF(Q$3=0,0,COUNTIFS('2.Pro Plan'!$K:$K,'Color detail'!$E169,'2.Pro Plan'!$N:$N,'Color detail'!$F169,'2.Pro Plan'!$U:$U,'Color detail'!Q$3))</f>
        <v>0</v>
      </c>
      <c r="R169" s="25">
        <f>+IF(R$3=0,0,COUNTIFS('2.Pro Plan'!$K:$K,'Color detail'!$E169,'2.Pro Plan'!$N:$N,'Color detail'!$F169,'2.Pro Plan'!$U:$U,'Color detail'!R$3))</f>
        <v>0</v>
      </c>
      <c r="S169" s="25">
        <f>+IF(S$3=0,0,COUNTIFS('2.Pro Plan'!$K:$K,'Color detail'!$E169,'2.Pro Plan'!$N:$N,'Color detail'!$F169,'2.Pro Plan'!$U:$U,'Color detail'!S$3))</f>
        <v>0</v>
      </c>
      <c r="T169" s="25">
        <f>+IF(T$3=0,0,COUNTIFS('2.Pro Plan'!$K:$K,'Color detail'!$E169,'2.Pro Plan'!$N:$N,'Color detail'!$F169,'2.Pro Plan'!$U:$U,'Color detail'!T$3))</f>
        <v>0</v>
      </c>
      <c r="U169" s="25">
        <f>+IF(U$3=0,0,COUNTIFS('2.Pro Plan'!$K:$K,'Color detail'!$E169,'2.Pro Plan'!$N:$N,'Color detail'!$F169,'2.Pro Plan'!$U:$U,'Color detail'!U$3))</f>
        <v>0</v>
      </c>
      <c r="V169" s="25">
        <f>+IF(V$3=0,0,COUNTIFS('2.Pro Plan'!$K:$K,'Color detail'!$E169,'2.Pro Plan'!$N:$N,'Color detail'!$F169,'2.Pro Plan'!$U:$U,'Color detail'!V$3))</f>
        <v>0</v>
      </c>
      <c r="W169" s="25">
        <f>+IF(W$3=0,0,COUNTIFS('2.Pro Plan'!$K:$K,'Color detail'!$E169,'2.Pro Plan'!$N:$N,'Color detail'!$F169,'2.Pro Plan'!$U:$U,'Color detail'!W$3))</f>
        <v>0</v>
      </c>
      <c r="X169" s="25">
        <f>+IF(X$3=0,0,COUNTIFS('2.Pro Plan'!$K:$K,'Color detail'!$E169,'2.Pro Plan'!$N:$N,'Color detail'!$F169,'2.Pro Plan'!$U:$U,'Color detail'!X$3))</f>
        <v>0</v>
      </c>
      <c r="Y169" s="25">
        <f>+IF(Y$3=0,0,COUNTIFS('2.Pro Plan'!$K:$K,'Color detail'!$E169,'2.Pro Plan'!$N:$N,'Color detail'!$F169,'2.Pro Plan'!$U:$U,'Color detail'!Y$3))</f>
        <v>0</v>
      </c>
      <c r="Z169" s="25">
        <f>+IF(Z$3=0,0,COUNTIFS('2.Pro Plan'!$K:$K,'Color detail'!$E169,'2.Pro Plan'!$N:$N,'Color detail'!$F169,'2.Pro Plan'!$U:$U,'Color detail'!Z$3))</f>
        <v>0</v>
      </c>
      <c r="AA169" s="25">
        <f>+IF(AA$3=0,0,COUNTIFS('2.Pro Plan'!$K:$K,'Color detail'!$E169,'2.Pro Plan'!$N:$N,'Color detail'!$F169,'2.Pro Plan'!$U:$U,'Color detail'!AA$3))</f>
        <v>0</v>
      </c>
      <c r="AB169" s="25">
        <f>+IF(AB$3=0,0,COUNTIFS('2.Pro Plan'!$K:$K,'Color detail'!$E169,'2.Pro Plan'!$N:$N,'Color detail'!$F169,'2.Pro Plan'!$U:$U,'Color detail'!AB$3))</f>
        <v>0</v>
      </c>
      <c r="AC169" s="25">
        <f>+IF(AC$3=0,0,COUNTIFS('2.Pro Plan'!$K:$K,'Color detail'!$E169,'2.Pro Plan'!$N:$N,'Color detail'!$F169,'2.Pro Plan'!$U:$U,'Color detail'!AC$3))</f>
        <v>0</v>
      </c>
      <c r="AD169" s="25">
        <f>+IF(AD$3=0,0,COUNTIFS('2.Pro Plan'!$K:$K,'Color detail'!$E169,'2.Pro Plan'!$N:$N,'Color detail'!$F169,'2.Pro Plan'!$U:$U,'Color detail'!AD$3))</f>
        <v>0</v>
      </c>
      <c r="AE169" s="25">
        <f>+IF(AE$3=0,0,COUNTIFS('2.Pro Plan'!$K:$K,'Color detail'!$E169,'2.Pro Plan'!$N:$N,'Color detail'!$F169,'2.Pro Plan'!$U:$U,'Color detail'!AE$3))</f>
        <v>0</v>
      </c>
      <c r="AF169" s="25">
        <f>+IF(AF$3=0,0,COUNTIFS('2.Pro Plan'!$K:$K,'Color detail'!$E169,'2.Pro Plan'!$N:$N,'Color detail'!$F169,'2.Pro Plan'!$U:$U,'Color detail'!AF$3))</f>
        <v>0</v>
      </c>
      <c r="AG169" s="25">
        <f>+IF(AG$3=0,0,COUNTIFS('2.Pro Plan'!$K:$K,'Color detail'!$E169,'2.Pro Plan'!$N:$N,'Color detail'!$F169,'2.Pro Plan'!$U:$U,'Color detail'!AG$3))</f>
        <v>0</v>
      </c>
      <c r="AH169" s="25">
        <f>+IF(AH$3=0,0,COUNTIFS('2.Pro Plan'!$K:$K,'Color detail'!$E169,'2.Pro Plan'!$N:$N,'Color detail'!$F169,'2.Pro Plan'!$U:$U,'Color detail'!AH$3))</f>
        <v>0</v>
      </c>
      <c r="AI169" s="25">
        <f>+IF(AI$3=0,0,COUNTIFS('2.Pro Plan'!$K:$K,'Color detail'!$E169,'2.Pro Plan'!$N:$N,'Color detail'!$F169,'2.Pro Plan'!$U:$U,'Color detail'!AI$3))</f>
        <v>0</v>
      </c>
      <c r="AJ169" s="25">
        <f>+IF(AJ$3=0,0,COUNTIFS('2.Pro Plan'!$K:$K,'Color detail'!$E169,'2.Pro Plan'!$N:$N,'Color detail'!$F169,'2.Pro Plan'!$U:$U,'Color detail'!AJ$3))</f>
        <v>0</v>
      </c>
      <c r="AK169" s="25">
        <f>+IF(AK$3=0,0,COUNTIFS('2.Pro Plan'!$K:$K,'Color detail'!$E169,'2.Pro Plan'!$N:$N,'Color detail'!$F169,'2.Pro Plan'!$U:$U,'Color detail'!AK$3))</f>
        <v>0</v>
      </c>
      <c r="AL169" s="25">
        <f>+IF(AL$3=0,0,COUNTIFS('2.Pro Plan'!$K:$K,'Color detail'!$E169,'2.Pro Plan'!$N:$N,'Color detail'!$F169,'2.Pro Plan'!$U:$U,'Color detail'!AL$3))</f>
        <v>0</v>
      </c>
      <c r="AM169" s="25">
        <f>+IF(AM$3=0,0,COUNTIFS('2.Pro Plan'!$K:$K,'Color detail'!$E169,'2.Pro Plan'!$N:$N,'Color detail'!$F169,'2.Pro Plan'!$U:$U,'Color detail'!AM$3))</f>
        <v>0</v>
      </c>
      <c r="AN169" s="25">
        <f>+IF(AN$3=0,0,COUNTIFS('2.Pro Plan'!$K:$K,'Color detail'!$E169,'2.Pro Plan'!$N:$N,'Color detail'!$F169,'2.Pro Plan'!$U:$U,'Color detail'!AN$3))</f>
        <v>0</v>
      </c>
      <c r="AO169" s="25">
        <f>+IF(AO$3=0,0,COUNTIFS('2.Pro Plan'!$K:$K,'Color detail'!$E169,'2.Pro Plan'!$N:$N,'Color detail'!$F169,'2.Pro Plan'!$U:$U,'Color detail'!AO$3))</f>
        <v>0</v>
      </c>
      <c r="AP169" s="25">
        <f>+IF(AP$3=0,0,COUNTIFS('2.Pro Plan'!$K:$K,'Color detail'!$E169,'2.Pro Plan'!$N:$N,'Color detail'!$F169,'2.Pro Plan'!$U:$U,'Color detail'!AP$3))</f>
        <v>0</v>
      </c>
      <c r="AQ169" s="25">
        <f>+IF(AQ$3=0,0,COUNTIFS('2.Pro Plan'!$K:$K,'Color detail'!$E169,'2.Pro Plan'!$N:$N,'Color detail'!$F169,'2.Pro Plan'!$U:$U,'Color detail'!AQ$3))</f>
        <v>0</v>
      </c>
      <c r="AR169" s="25">
        <f>+IF(AR$3=0,0,COUNTIFS('2.Pro Plan'!$K:$K,'Color detail'!$E169,'2.Pro Plan'!$N:$N,'Color detail'!$F169,'2.Pro Plan'!$U:$U,'Color detail'!AR$3))</f>
        <v>0</v>
      </c>
      <c r="AS169" s="25">
        <f t="shared" si="47"/>
        <v>0</v>
      </c>
    </row>
    <row r="170" spans="2:45" hidden="1">
      <c r="B170" s="25">
        <f t="shared" si="43"/>
        <v>0</v>
      </c>
      <c r="C170" s="25">
        <f t="shared" si="44"/>
        <v>0</v>
      </c>
      <c r="E170" s="25"/>
      <c r="F170" s="25"/>
      <c r="H170" s="25">
        <f t="shared" si="45"/>
        <v>0</v>
      </c>
      <c r="I170" s="25">
        <f>+IF(C170=0,0,SUMIF('Color FC'!$F:$F,'Color detail'!$C170,'Color FC'!H:H))</f>
        <v>0</v>
      </c>
      <c r="J170" s="25">
        <f>+IF(E170=0,0,SUMIF('Color FC'!$F:$F,'Color detail'!$C170,'Color FC'!I:I))</f>
        <v>0</v>
      </c>
      <c r="K170" s="25">
        <f>+IF(F170=0,0,SUMIF('Color FC'!$F:$F,'Color detail'!$C170,'Color FC'!J:J))</f>
        <v>0</v>
      </c>
      <c r="M170" s="267"/>
      <c r="N170" s="267"/>
      <c r="O170" s="147">
        <f t="shared" si="42"/>
        <v>0</v>
      </c>
      <c r="Q170" s="25">
        <f>+IF(Q$3=0,0,COUNTIFS('2.Pro Plan'!$K:$K,'Color detail'!$E170,'2.Pro Plan'!$N:$N,'Color detail'!$F170,'2.Pro Plan'!$U:$U,'Color detail'!Q$3))</f>
        <v>0</v>
      </c>
      <c r="R170" s="25">
        <f>+IF(R$3=0,0,COUNTIFS('2.Pro Plan'!$K:$K,'Color detail'!$E170,'2.Pro Plan'!$N:$N,'Color detail'!$F170,'2.Pro Plan'!$U:$U,'Color detail'!R$3))</f>
        <v>0</v>
      </c>
      <c r="S170" s="25">
        <f>+IF(S$3=0,0,COUNTIFS('2.Pro Plan'!$K:$K,'Color detail'!$E170,'2.Pro Plan'!$N:$N,'Color detail'!$F170,'2.Pro Plan'!$U:$U,'Color detail'!S$3))</f>
        <v>0</v>
      </c>
      <c r="T170" s="25">
        <f>+IF(T$3=0,0,COUNTIFS('2.Pro Plan'!$K:$K,'Color detail'!$E170,'2.Pro Plan'!$N:$N,'Color detail'!$F170,'2.Pro Plan'!$U:$U,'Color detail'!T$3))</f>
        <v>0</v>
      </c>
      <c r="U170" s="25">
        <f>+IF(U$3=0,0,COUNTIFS('2.Pro Plan'!$K:$K,'Color detail'!$E170,'2.Pro Plan'!$N:$N,'Color detail'!$F170,'2.Pro Plan'!$U:$U,'Color detail'!U$3))</f>
        <v>0</v>
      </c>
      <c r="V170" s="25">
        <f>+IF(V$3=0,0,COUNTIFS('2.Pro Plan'!$K:$K,'Color detail'!$E170,'2.Pro Plan'!$N:$N,'Color detail'!$F170,'2.Pro Plan'!$U:$U,'Color detail'!V$3))</f>
        <v>0</v>
      </c>
      <c r="W170" s="25">
        <f>+IF(W$3=0,0,COUNTIFS('2.Pro Plan'!$K:$K,'Color detail'!$E170,'2.Pro Plan'!$N:$N,'Color detail'!$F170,'2.Pro Plan'!$U:$U,'Color detail'!W$3))</f>
        <v>0</v>
      </c>
      <c r="X170" s="25">
        <f>+IF(X$3=0,0,COUNTIFS('2.Pro Plan'!$K:$K,'Color detail'!$E170,'2.Pro Plan'!$N:$N,'Color detail'!$F170,'2.Pro Plan'!$U:$U,'Color detail'!X$3))</f>
        <v>0</v>
      </c>
      <c r="Y170" s="25">
        <f>+IF(Y$3=0,0,COUNTIFS('2.Pro Plan'!$K:$K,'Color detail'!$E170,'2.Pro Plan'!$N:$N,'Color detail'!$F170,'2.Pro Plan'!$U:$U,'Color detail'!Y$3))</f>
        <v>0</v>
      </c>
      <c r="Z170" s="25">
        <f>+IF(Z$3=0,0,COUNTIFS('2.Pro Plan'!$K:$K,'Color detail'!$E170,'2.Pro Plan'!$N:$N,'Color detail'!$F170,'2.Pro Plan'!$U:$U,'Color detail'!Z$3))</f>
        <v>0</v>
      </c>
      <c r="AA170" s="25">
        <f>+IF(AA$3=0,0,COUNTIFS('2.Pro Plan'!$K:$K,'Color detail'!$E170,'2.Pro Plan'!$N:$N,'Color detail'!$F170,'2.Pro Plan'!$U:$U,'Color detail'!AA$3))</f>
        <v>0</v>
      </c>
      <c r="AB170" s="25">
        <f>+IF(AB$3=0,0,COUNTIFS('2.Pro Plan'!$K:$K,'Color detail'!$E170,'2.Pro Plan'!$N:$N,'Color detail'!$F170,'2.Pro Plan'!$U:$U,'Color detail'!AB$3))</f>
        <v>0</v>
      </c>
      <c r="AC170" s="25">
        <f>+IF(AC$3=0,0,COUNTIFS('2.Pro Plan'!$K:$K,'Color detail'!$E170,'2.Pro Plan'!$N:$N,'Color detail'!$F170,'2.Pro Plan'!$U:$U,'Color detail'!AC$3))</f>
        <v>0</v>
      </c>
      <c r="AD170" s="25">
        <f>+IF(AD$3=0,0,COUNTIFS('2.Pro Plan'!$K:$K,'Color detail'!$E170,'2.Pro Plan'!$N:$N,'Color detail'!$F170,'2.Pro Plan'!$U:$U,'Color detail'!AD$3))</f>
        <v>0</v>
      </c>
      <c r="AE170" s="25">
        <f>+IF(AE$3=0,0,COUNTIFS('2.Pro Plan'!$K:$K,'Color detail'!$E170,'2.Pro Plan'!$N:$N,'Color detail'!$F170,'2.Pro Plan'!$U:$U,'Color detail'!AE$3))</f>
        <v>0</v>
      </c>
      <c r="AF170" s="25">
        <f>+IF(AF$3=0,0,COUNTIFS('2.Pro Plan'!$K:$K,'Color detail'!$E170,'2.Pro Plan'!$N:$N,'Color detail'!$F170,'2.Pro Plan'!$U:$U,'Color detail'!AF$3))</f>
        <v>0</v>
      </c>
      <c r="AG170" s="25">
        <f>+IF(AG$3=0,0,COUNTIFS('2.Pro Plan'!$K:$K,'Color detail'!$E170,'2.Pro Plan'!$N:$N,'Color detail'!$F170,'2.Pro Plan'!$U:$U,'Color detail'!AG$3))</f>
        <v>0</v>
      </c>
      <c r="AH170" s="25">
        <f>+IF(AH$3=0,0,COUNTIFS('2.Pro Plan'!$K:$K,'Color detail'!$E170,'2.Pro Plan'!$N:$N,'Color detail'!$F170,'2.Pro Plan'!$U:$U,'Color detail'!AH$3))</f>
        <v>0</v>
      </c>
      <c r="AI170" s="25">
        <f>+IF(AI$3=0,0,COUNTIFS('2.Pro Plan'!$K:$K,'Color detail'!$E170,'2.Pro Plan'!$N:$N,'Color detail'!$F170,'2.Pro Plan'!$U:$U,'Color detail'!AI$3))</f>
        <v>0</v>
      </c>
      <c r="AJ170" s="25">
        <f>+IF(AJ$3=0,0,COUNTIFS('2.Pro Plan'!$K:$K,'Color detail'!$E170,'2.Pro Plan'!$N:$N,'Color detail'!$F170,'2.Pro Plan'!$U:$U,'Color detail'!AJ$3))</f>
        <v>0</v>
      </c>
      <c r="AK170" s="25">
        <f>+IF(AK$3=0,0,COUNTIFS('2.Pro Plan'!$K:$K,'Color detail'!$E170,'2.Pro Plan'!$N:$N,'Color detail'!$F170,'2.Pro Plan'!$U:$U,'Color detail'!AK$3))</f>
        <v>0</v>
      </c>
      <c r="AL170" s="25">
        <f>+IF(AL$3=0,0,COUNTIFS('2.Pro Plan'!$K:$K,'Color detail'!$E170,'2.Pro Plan'!$N:$N,'Color detail'!$F170,'2.Pro Plan'!$U:$U,'Color detail'!AL$3))</f>
        <v>0</v>
      </c>
      <c r="AM170" s="25">
        <f>+IF(AM$3=0,0,COUNTIFS('2.Pro Plan'!$K:$K,'Color detail'!$E170,'2.Pro Plan'!$N:$N,'Color detail'!$F170,'2.Pro Plan'!$U:$U,'Color detail'!AM$3))</f>
        <v>0</v>
      </c>
      <c r="AN170" s="25">
        <f>+IF(AN$3=0,0,COUNTIFS('2.Pro Plan'!$K:$K,'Color detail'!$E170,'2.Pro Plan'!$N:$N,'Color detail'!$F170,'2.Pro Plan'!$U:$U,'Color detail'!AN$3))</f>
        <v>0</v>
      </c>
      <c r="AO170" s="25">
        <f>+IF(AO$3=0,0,COUNTIFS('2.Pro Plan'!$K:$K,'Color detail'!$E170,'2.Pro Plan'!$N:$N,'Color detail'!$F170,'2.Pro Plan'!$U:$U,'Color detail'!AO$3))</f>
        <v>0</v>
      </c>
      <c r="AP170" s="25">
        <f>+IF(AP$3=0,0,COUNTIFS('2.Pro Plan'!$K:$K,'Color detail'!$E170,'2.Pro Plan'!$N:$N,'Color detail'!$F170,'2.Pro Plan'!$U:$U,'Color detail'!AP$3))</f>
        <v>0</v>
      </c>
      <c r="AQ170" s="25">
        <f>+IF(AQ$3=0,0,COUNTIFS('2.Pro Plan'!$K:$K,'Color detail'!$E170,'2.Pro Plan'!$N:$N,'Color detail'!$F170,'2.Pro Plan'!$U:$U,'Color detail'!AQ$3))</f>
        <v>0</v>
      </c>
      <c r="AR170" s="25">
        <f>+IF(AR$3=0,0,COUNTIFS('2.Pro Plan'!$K:$K,'Color detail'!$E170,'2.Pro Plan'!$N:$N,'Color detail'!$F170,'2.Pro Plan'!$U:$U,'Color detail'!AR$3))</f>
        <v>0</v>
      </c>
      <c r="AS170" s="25">
        <f t="shared" si="47"/>
        <v>0</v>
      </c>
    </row>
    <row r="171" spans="2:45" hidden="1">
      <c r="B171" s="25">
        <f t="shared" si="43"/>
        <v>0</v>
      </c>
      <c r="C171" s="25">
        <f t="shared" si="44"/>
        <v>0</v>
      </c>
      <c r="E171" s="25"/>
      <c r="F171" s="25"/>
      <c r="H171" s="25">
        <f t="shared" si="45"/>
        <v>0</v>
      </c>
      <c r="I171" s="25">
        <f>+IF(C171=0,0,SUMIF('Color FC'!$F:$F,'Color detail'!$C171,'Color FC'!H:H))</f>
        <v>0</v>
      </c>
      <c r="J171" s="25">
        <f>+IF(E171=0,0,SUMIF('Color FC'!$F:$F,'Color detail'!$C171,'Color FC'!I:I))</f>
        <v>0</v>
      </c>
      <c r="K171" s="25">
        <f>+IF(F171=0,0,SUMIF('Color FC'!$F:$F,'Color detail'!$C171,'Color FC'!J:J))</f>
        <v>0</v>
      </c>
      <c r="M171" s="267"/>
      <c r="N171" s="267"/>
      <c r="O171" s="147">
        <f t="shared" si="42"/>
        <v>0</v>
      </c>
      <c r="Q171" s="25">
        <f>+IF(Q$3=0,0,COUNTIFS('2.Pro Plan'!$K:$K,'Color detail'!$E171,'2.Pro Plan'!$N:$N,'Color detail'!$F171,'2.Pro Plan'!$U:$U,'Color detail'!Q$3))</f>
        <v>0</v>
      </c>
      <c r="R171" s="25">
        <f>+IF(R$3=0,0,COUNTIFS('2.Pro Plan'!$K:$K,'Color detail'!$E171,'2.Pro Plan'!$N:$N,'Color detail'!$F171,'2.Pro Plan'!$U:$U,'Color detail'!R$3))</f>
        <v>0</v>
      </c>
      <c r="S171" s="25">
        <f>+IF(S$3=0,0,COUNTIFS('2.Pro Plan'!$K:$K,'Color detail'!$E171,'2.Pro Plan'!$N:$N,'Color detail'!$F171,'2.Pro Plan'!$U:$U,'Color detail'!S$3))</f>
        <v>0</v>
      </c>
      <c r="T171" s="25">
        <f>+IF(T$3=0,0,COUNTIFS('2.Pro Plan'!$K:$K,'Color detail'!$E171,'2.Pro Plan'!$N:$N,'Color detail'!$F171,'2.Pro Plan'!$U:$U,'Color detail'!T$3))</f>
        <v>0</v>
      </c>
      <c r="U171" s="25">
        <f>+IF(U$3=0,0,COUNTIFS('2.Pro Plan'!$K:$K,'Color detail'!$E171,'2.Pro Plan'!$N:$N,'Color detail'!$F171,'2.Pro Plan'!$U:$U,'Color detail'!U$3))</f>
        <v>0</v>
      </c>
      <c r="V171" s="25">
        <f>+IF(V$3=0,0,COUNTIFS('2.Pro Plan'!$K:$K,'Color detail'!$E171,'2.Pro Plan'!$N:$N,'Color detail'!$F171,'2.Pro Plan'!$U:$U,'Color detail'!V$3))</f>
        <v>0</v>
      </c>
      <c r="W171" s="25">
        <f>+IF(W$3=0,0,COUNTIFS('2.Pro Plan'!$K:$K,'Color detail'!$E171,'2.Pro Plan'!$N:$N,'Color detail'!$F171,'2.Pro Plan'!$U:$U,'Color detail'!W$3))</f>
        <v>0</v>
      </c>
      <c r="X171" s="25">
        <f>+IF(X$3=0,0,COUNTIFS('2.Pro Plan'!$K:$K,'Color detail'!$E171,'2.Pro Plan'!$N:$N,'Color detail'!$F171,'2.Pro Plan'!$U:$U,'Color detail'!X$3))</f>
        <v>0</v>
      </c>
      <c r="Y171" s="25">
        <f>+IF(Y$3=0,0,COUNTIFS('2.Pro Plan'!$K:$K,'Color detail'!$E171,'2.Pro Plan'!$N:$N,'Color detail'!$F171,'2.Pro Plan'!$U:$U,'Color detail'!Y$3))</f>
        <v>0</v>
      </c>
      <c r="Z171" s="25">
        <f>+IF(Z$3=0,0,COUNTIFS('2.Pro Plan'!$K:$K,'Color detail'!$E171,'2.Pro Plan'!$N:$N,'Color detail'!$F171,'2.Pro Plan'!$U:$U,'Color detail'!Z$3))</f>
        <v>0</v>
      </c>
      <c r="AA171" s="25">
        <f>+IF(AA$3=0,0,COUNTIFS('2.Pro Plan'!$K:$K,'Color detail'!$E171,'2.Pro Plan'!$N:$N,'Color detail'!$F171,'2.Pro Plan'!$U:$U,'Color detail'!AA$3))</f>
        <v>0</v>
      </c>
      <c r="AB171" s="25">
        <f>+IF(AB$3=0,0,COUNTIFS('2.Pro Plan'!$K:$K,'Color detail'!$E171,'2.Pro Plan'!$N:$N,'Color detail'!$F171,'2.Pro Plan'!$U:$U,'Color detail'!AB$3))</f>
        <v>0</v>
      </c>
      <c r="AC171" s="25">
        <f>+IF(AC$3=0,0,COUNTIFS('2.Pro Plan'!$K:$K,'Color detail'!$E171,'2.Pro Plan'!$N:$N,'Color detail'!$F171,'2.Pro Plan'!$U:$U,'Color detail'!AC$3))</f>
        <v>0</v>
      </c>
      <c r="AD171" s="25">
        <f>+IF(AD$3=0,0,COUNTIFS('2.Pro Plan'!$K:$K,'Color detail'!$E171,'2.Pro Plan'!$N:$N,'Color detail'!$F171,'2.Pro Plan'!$U:$U,'Color detail'!AD$3))</f>
        <v>0</v>
      </c>
      <c r="AE171" s="25">
        <f>+IF(AE$3=0,0,COUNTIFS('2.Pro Plan'!$K:$K,'Color detail'!$E171,'2.Pro Plan'!$N:$N,'Color detail'!$F171,'2.Pro Plan'!$U:$U,'Color detail'!AE$3))</f>
        <v>0</v>
      </c>
      <c r="AF171" s="25">
        <f>+IF(AF$3=0,0,COUNTIFS('2.Pro Plan'!$K:$K,'Color detail'!$E171,'2.Pro Plan'!$N:$N,'Color detail'!$F171,'2.Pro Plan'!$U:$U,'Color detail'!AF$3))</f>
        <v>0</v>
      </c>
      <c r="AG171" s="25">
        <f>+IF(AG$3=0,0,COUNTIFS('2.Pro Plan'!$K:$K,'Color detail'!$E171,'2.Pro Plan'!$N:$N,'Color detail'!$F171,'2.Pro Plan'!$U:$U,'Color detail'!AG$3))</f>
        <v>0</v>
      </c>
      <c r="AH171" s="25">
        <f>+IF(AH$3=0,0,COUNTIFS('2.Pro Plan'!$K:$K,'Color detail'!$E171,'2.Pro Plan'!$N:$N,'Color detail'!$F171,'2.Pro Plan'!$U:$U,'Color detail'!AH$3))</f>
        <v>0</v>
      </c>
      <c r="AI171" s="25">
        <f>+IF(AI$3=0,0,COUNTIFS('2.Pro Plan'!$K:$K,'Color detail'!$E171,'2.Pro Plan'!$N:$N,'Color detail'!$F171,'2.Pro Plan'!$U:$U,'Color detail'!AI$3))</f>
        <v>0</v>
      </c>
      <c r="AJ171" s="25">
        <f>+IF(AJ$3=0,0,COUNTIFS('2.Pro Plan'!$K:$K,'Color detail'!$E171,'2.Pro Plan'!$N:$N,'Color detail'!$F171,'2.Pro Plan'!$U:$U,'Color detail'!AJ$3))</f>
        <v>0</v>
      </c>
      <c r="AK171" s="25">
        <f>+IF(AK$3=0,0,COUNTIFS('2.Pro Plan'!$K:$K,'Color detail'!$E171,'2.Pro Plan'!$N:$N,'Color detail'!$F171,'2.Pro Plan'!$U:$U,'Color detail'!AK$3))</f>
        <v>0</v>
      </c>
      <c r="AL171" s="25">
        <f>+IF(AL$3=0,0,COUNTIFS('2.Pro Plan'!$K:$K,'Color detail'!$E171,'2.Pro Plan'!$N:$N,'Color detail'!$F171,'2.Pro Plan'!$U:$U,'Color detail'!AL$3))</f>
        <v>0</v>
      </c>
      <c r="AM171" s="25">
        <f>+IF(AM$3=0,0,COUNTIFS('2.Pro Plan'!$K:$K,'Color detail'!$E171,'2.Pro Plan'!$N:$N,'Color detail'!$F171,'2.Pro Plan'!$U:$U,'Color detail'!AM$3))</f>
        <v>0</v>
      </c>
      <c r="AN171" s="25">
        <f>+IF(AN$3=0,0,COUNTIFS('2.Pro Plan'!$K:$K,'Color detail'!$E171,'2.Pro Plan'!$N:$N,'Color detail'!$F171,'2.Pro Plan'!$U:$U,'Color detail'!AN$3))</f>
        <v>0</v>
      </c>
      <c r="AO171" s="25">
        <f>+IF(AO$3=0,0,COUNTIFS('2.Pro Plan'!$K:$K,'Color detail'!$E171,'2.Pro Plan'!$N:$N,'Color detail'!$F171,'2.Pro Plan'!$U:$U,'Color detail'!AO$3))</f>
        <v>0</v>
      </c>
      <c r="AP171" s="25">
        <f>+IF(AP$3=0,0,COUNTIFS('2.Pro Plan'!$K:$K,'Color detail'!$E171,'2.Pro Plan'!$N:$N,'Color detail'!$F171,'2.Pro Plan'!$U:$U,'Color detail'!AP$3))</f>
        <v>0</v>
      </c>
      <c r="AQ171" s="25">
        <f>+IF(AQ$3=0,0,COUNTIFS('2.Pro Plan'!$K:$K,'Color detail'!$E171,'2.Pro Plan'!$N:$N,'Color detail'!$F171,'2.Pro Plan'!$U:$U,'Color detail'!AQ$3))</f>
        <v>0</v>
      </c>
      <c r="AR171" s="25">
        <f>+IF(AR$3=0,0,COUNTIFS('2.Pro Plan'!$K:$K,'Color detail'!$E171,'2.Pro Plan'!$N:$N,'Color detail'!$F171,'2.Pro Plan'!$U:$U,'Color detail'!AR$3))</f>
        <v>0</v>
      </c>
      <c r="AS171" s="25">
        <f t="shared" si="47"/>
        <v>0</v>
      </c>
    </row>
    <row r="172" spans="2:45" hidden="1">
      <c r="B172" s="25">
        <f t="shared" si="43"/>
        <v>0</v>
      </c>
      <c r="C172" s="25">
        <f t="shared" si="44"/>
        <v>0</v>
      </c>
      <c r="E172" s="25"/>
      <c r="F172" s="25"/>
      <c r="H172" s="25">
        <f t="shared" si="45"/>
        <v>0</v>
      </c>
      <c r="I172" s="25">
        <f>+IF(C172=0,0,SUMIF('Color FC'!$F:$F,'Color detail'!$C172,'Color FC'!H:H))</f>
        <v>0</v>
      </c>
      <c r="J172" s="25">
        <f>+IF(E172=0,0,SUMIF('Color FC'!$F:$F,'Color detail'!$C172,'Color FC'!I:I))</f>
        <v>0</v>
      </c>
      <c r="K172" s="25">
        <f>+IF(F172=0,0,SUMIF('Color FC'!$F:$F,'Color detail'!$C172,'Color FC'!J:J))</f>
        <v>0</v>
      </c>
      <c r="M172" s="267"/>
      <c r="N172" s="267"/>
      <c r="O172" s="147">
        <f t="shared" si="42"/>
        <v>0</v>
      </c>
      <c r="Q172" s="25">
        <f>+IF(Q$3=0,0,COUNTIFS('2.Pro Plan'!$K:$K,'Color detail'!$E172,'2.Pro Plan'!$N:$N,'Color detail'!$F172,'2.Pro Plan'!$U:$U,'Color detail'!Q$3))</f>
        <v>0</v>
      </c>
      <c r="R172" s="25">
        <f>+IF(R$3=0,0,COUNTIFS('2.Pro Plan'!$K:$K,'Color detail'!$E172,'2.Pro Plan'!$N:$N,'Color detail'!$F172,'2.Pro Plan'!$U:$U,'Color detail'!R$3))</f>
        <v>0</v>
      </c>
      <c r="S172" s="25">
        <f>+IF(S$3=0,0,COUNTIFS('2.Pro Plan'!$K:$K,'Color detail'!$E172,'2.Pro Plan'!$N:$N,'Color detail'!$F172,'2.Pro Plan'!$U:$U,'Color detail'!S$3))</f>
        <v>0</v>
      </c>
      <c r="T172" s="25">
        <f>+IF(T$3=0,0,COUNTIFS('2.Pro Plan'!$K:$K,'Color detail'!$E172,'2.Pro Plan'!$N:$N,'Color detail'!$F172,'2.Pro Plan'!$U:$U,'Color detail'!T$3))</f>
        <v>0</v>
      </c>
      <c r="U172" s="25">
        <f>+IF(U$3=0,0,COUNTIFS('2.Pro Plan'!$K:$K,'Color detail'!$E172,'2.Pro Plan'!$N:$N,'Color detail'!$F172,'2.Pro Plan'!$U:$U,'Color detail'!U$3))</f>
        <v>0</v>
      </c>
      <c r="V172" s="25">
        <f>+IF(V$3=0,0,COUNTIFS('2.Pro Plan'!$K:$K,'Color detail'!$E172,'2.Pro Plan'!$N:$N,'Color detail'!$F172,'2.Pro Plan'!$U:$U,'Color detail'!V$3))</f>
        <v>0</v>
      </c>
      <c r="W172" s="25">
        <f>+IF(W$3=0,0,COUNTIFS('2.Pro Plan'!$K:$K,'Color detail'!$E172,'2.Pro Plan'!$N:$N,'Color detail'!$F172,'2.Pro Plan'!$U:$U,'Color detail'!W$3))</f>
        <v>0</v>
      </c>
      <c r="X172" s="25">
        <f>+IF(X$3=0,0,COUNTIFS('2.Pro Plan'!$K:$K,'Color detail'!$E172,'2.Pro Plan'!$N:$N,'Color detail'!$F172,'2.Pro Plan'!$U:$U,'Color detail'!X$3))</f>
        <v>0</v>
      </c>
      <c r="Y172" s="25">
        <f>+IF(Y$3=0,0,COUNTIFS('2.Pro Plan'!$K:$K,'Color detail'!$E172,'2.Pro Plan'!$N:$N,'Color detail'!$F172,'2.Pro Plan'!$U:$U,'Color detail'!Y$3))</f>
        <v>0</v>
      </c>
      <c r="Z172" s="25">
        <f>+IF(Z$3=0,0,COUNTIFS('2.Pro Plan'!$K:$K,'Color detail'!$E172,'2.Pro Plan'!$N:$N,'Color detail'!$F172,'2.Pro Plan'!$U:$U,'Color detail'!Z$3))</f>
        <v>0</v>
      </c>
      <c r="AA172" s="25">
        <f>+IF(AA$3=0,0,COUNTIFS('2.Pro Plan'!$K:$K,'Color detail'!$E172,'2.Pro Plan'!$N:$N,'Color detail'!$F172,'2.Pro Plan'!$U:$U,'Color detail'!AA$3))</f>
        <v>0</v>
      </c>
      <c r="AB172" s="25">
        <f>+IF(AB$3=0,0,COUNTIFS('2.Pro Plan'!$K:$K,'Color detail'!$E172,'2.Pro Plan'!$N:$N,'Color detail'!$F172,'2.Pro Plan'!$U:$U,'Color detail'!AB$3))</f>
        <v>0</v>
      </c>
      <c r="AC172" s="25">
        <f>+IF(AC$3=0,0,COUNTIFS('2.Pro Plan'!$K:$K,'Color detail'!$E172,'2.Pro Plan'!$N:$N,'Color detail'!$F172,'2.Pro Plan'!$U:$U,'Color detail'!AC$3))</f>
        <v>0</v>
      </c>
      <c r="AD172" s="25">
        <f>+IF(AD$3=0,0,COUNTIFS('2.Pro Plan'!$K:$K,'Color detail'!$E172,'2.Pro Plan'!$N:$N,'Color detail'!$F172,'2.Pro Plan'!$U:$U,'Color detail'!AD$3))</f>
        <v>0</v>
      </c>
      <c r="AE172" s="25">
        <f>+IF(AE$3=0,0,COUNTIFS('2.Pro Plan'!$K:$K,'Color detail'!$E172,'2.Pro Plan'!$N:$N,'Color detail'!$F172,'2.Pro Plan'!$U:$U,'Color detail'!AE$3))</f>
        <v>0</v>
      </c>
      <c r="AF172" s="25">
        <f>+IF(AF$3=0,0,COUNTIFS('2.Pro Plan'!$K:$K,'Color detail'!$E172,'2.Pro Plan'!$N:$N,'Color detail'!$F172,'2.Pro Plan'!$U:$U,'Color detail'!AF$3))</f>
        <v>0</v>
      </c>
      <c r="AG172" s="25">
        <f>+IF(AG$3=0,0,COUNTIFS('2.Pro Plan'!$K:$K,'Color detail'!$E172,'2.Pro Plan'!$N:$N,'Color detail'!$F172,'2.Pro Plan'!$U:$U,'Color detail'!AG$3))</f>
        <v>0</v>
      </c>
      <c r="AH172" s="25">
        <f>+IF(AH$3=0,0,COUNTIFS('2.Pro Plan'!$K:$K,'Color detail'!$E172,'2.Pro Plan'!$N:$N,'Color detail'!$F172,'2.Pro Plan'!$U:$U,'Color detail'!AH$3))</f>
        <v>0</v>
      </c>
      <c r="AI172" s="25">
        <f>+IF(AI$3=0,0,COUNTIFS('2.Pro Plan'!$K:$K,'Color detail'!$E172,'2.Pro Plan'!$N:$N,'Color detail'!$F172,'2.Pro Plan'!$U:$U,'Color detail'!AI$3))</f>
        <v>0</v>
      </c>
      <c r="AJ172" s="25">
        <f>+IF(AJ$3=0,0,COUNTIFS('2.Pro Plan'!$K:$K,'Color detail'!$E172,'2.Pro Plan'!$N:$N,'Color detail'!$F172,'2.Pro Plan'!$U:$U,'Color detail'!AJ$3))</f>
        <v>0</v>
      </c>
      <c r="AK172" s="25">
        <f>+IF(AK$3=0,0,COUNTIFS('2.Pro Plan'!$K:$K,'Color detail'!$E172,'2.Pro Plan'!$N:$N,'Color detail'!$F172,'2.Pro Plan'!$U:$U,'Color detail'!AK$3))</f>
        <v>0</v>
      </c>
      <c r="AL172" s="25">
        <f>+IF(AL$3=0,0,COUNTIFS('2.Pro Plan'!$K:$K,'Color detail'!$E172,'2.Pro Plan'!$N:$N,'Color detail'!$F172,'2.Pro Plan'!$U:$U,'Color detail'!AL$3))</f>
        <v>0</v>
      </c>
      <c r="AM172" s="25">
        <f>+IF(AM$3=0,0,COUNTIFS('2.Pro Plan'!$K:$K,'Color detail'!$E172,'2.Pro Plan'!$N:$N,'Color detail'!$F172,'2.Pro Plan'!$U:$U,'Color detail'!AM$3))</f>
        <v>0</v>
      </c>
      <c r="AN172" s="25">
        <f>+IF(AN$3=0,0,COUNTIFS('2.Pro Plan'!$K:$K,'Color detail'!$E172,'2.Pro Plan'!$N:$N,'Color detail'!$F172,'2.Pro Plan'!$U:$U,'Color detail'!AN$3))</f>
        <v>0</v>
      </c>
      <c r="AO172" s="25">
        <f>+IF(AO$3=0,0,COUNTIFS('2.Pro Plan'!$K:$K,'Color detail'!$E172,'2.Pro Plan'!$N:$N,'Color detail'!$F172,'2.Pro Plan'!$U:$U,'Color detail'!AO$3))</f>
        <v>0</v>
      </c>
      <c r="AP172" s="25">
        <f>+IF(AP$3=0,0,COUNTIFS('2.Pro Plan'!$K:$K,'Color detail'!$E172,'2.Pro Plan'!$N:$N,'Color detail'!$F172,'2.Pro Plan'!$U:$U,'Color detail'!AP$3))</f>
        <v>0</v>
      </c>
      <c r="AQ172" s="25">
        <f>+IF(AQ$3=0,0,COUNTIFS('2.Pro Plan'!$K:$K,'Color detail'!$E172,'2.Pro Plan'!$N:$N,'Color detail'!$F172,'2.Pro Plan'!$U:$U,'Color detail'!AQ$3))</f>
        <v>0</v>
      </c>
      <c r="AR172" s="25">
        <f>+IF(AR$3=0,0,COUNTIFS('2.Pro Plan'!$K:$K,'Color detail'!$E172,'2.Pro Plan'!$N:$N,'Color detail'!$F172,'2.Pro Plan'!$U:$U,'Color detail'!AR$3))</f>
        <v>0</v>
      </c>
      <c r="AS172" s="25">
        <f t="shared" si="47"/>
        <v>0</v>
      </c>
    </row>
    <row r="173" spans="2:45" hidden="1">
      <c r="B173" s="25">
        <f t="shared" si="43"/>
        <v>0</v>
      </c>
      <c r="C173" s="25">
        <f t="shared" si="44"/>
        <v>0</v>
      </c>
      <c r="E173" s="25"/>
      <c r="F173" s="25"/>
      <c r="H173" s="25">
        <f t="shared" si="45"/>
        <v>0</v>
      </c>
      <c r="I173" s="25">
        <f>+IF(C173=0,0,SUMIF('Color FC'!$F:$F,'Color detail'!$C173,'Color FC'!H:H))</f>
        <v>0</v>
      </c>
      <c r="J173" s="25">
        <f>+IF(E173=0,0,SUMIF('Color FC'!$F:$F,'Color detail'!$C173,'Color FC'!I:I))</f>
        <v>0</v>
      </c>
      <c r="K173" s="25">
        <f>+IF(F173=0,0,SUMIF('Color FC'!$F:$F,'Color detail'!$C173,'Color FC'!J:J))</f>
        <v>0</v>
      </c>
      <c r="M173" s="267"/>
      <c r="N173" s="267"/>
      <c r="O173" s="147">
        <f t="shared" si="42"/>
        <v>0</v>
      </c>
      <c r="Q173" s="25">
        <f>+IF(Q$3=0,0,COUNTIFS('2.Pro Plan'!$K:$K,'Color detail'!$E173,'2.Pro Plan'!$N:$N,'Color detail'!$F173,'2.Pro Plan'!$U:$U,'Color detail'!Q$3))</f>
        <v>0</v>
      </c>
      <c r="R173" s="25">
        <f>+IF(R$3=0,0,COUNTIFS('2.Pro Plan'!$K:$K,'Color detail'!$E173,'2.Pro Plan'!$N:$N,'Color detail'!$F173,'2.Pro Plan'!$U:$U,'Color detail'!R$3))</f>
        <v>0</v>
      </c>
      <c r="S173" s="25">
        <f>+IF(S$3=0,0,COUNTIFS('2.Pro Plan'!$K:$K,'Color detail'!$E173,'2.Pro Plan'!$N:$N,'Color detail'!$F173,'2.Pro Plan'!$U:$U,'Color detail'!S$3))</f>
        <v>0</v>
      </c>
      <c r="T173" s="25">
        <f>+IF(T$3=0,0,COUNTIFS('2.Pro Plan'!$K:$K,'Color detail'!$E173,'2.Pro Plan'!$N:$N,'Color detail'!$F173,'2.Pro Plan'!$U:$U,'Color detail'!T$3))</f>
        <v>0</v>
      </c>
      <c r="U173" s="25">
        <f>+IF(U$3=0,0,COUNTIFS('2.Pro Plan'!$K:$K,'Color detail'!$E173,'2.Pro Plan'!$N:$N,'Color detail'!$F173,'2.Pro Plan'!$U:$U,'Color detail'!U$3))</f>
        <v>0</v>
      </c>
      <c r="V173" s="25">
        <f>+IF(V$3=0,0,COUNTIFS('2.Pro Plan'!$K:$K,'Color detail'!$E173,'2.Pro Plan'!$N:$N,'Color detail'!$F173,'2.Pro Plan'!$U:$U,'Color detail'!V$3))</f>
        <v>0</v>
      </c>
      <c r="W173" s="25">
        <f>+IF(W$3=0,0,COUNTIFS('2.Pro Plan'!$K:$K,'Color detail'!$E173,'2.Pro Plan'!$N:$N,'Color detail'!$F173,'2.Pro Plan'!$U:$U,'Color detail'!W$3))</f>
        <v>0</v>
      </c>
      <c r="X173" s="25">
        <f>+IF(X$3=0,0,COUNTIFS('2.Pro Plan'!$K:$K,'Color detail'!$E173,'2.Pro Plan'!$N:$N,'Color detail'!$F173,'2.Pro Plan'!$U:$U,'Color detail'!X$3))</f>
        <v>0</v>
      </c>
      <c r="Y173" s="25">
        <f>+IF(Y$3=0,0,COUNTIFS('2.Pro Plan'!$K:$K,'Color detail'!$E173,'2.Pro Plan'!$N:$N,'Color detail'!$F173,'2.Pro Plan'!$U:$U,'Color detail'!Y$3))</f>
        <v>0</v>
      </c>
      <c r="Z173" s="25">
        <f>+IF(Z$3=0,0,COUNTIFS('2.Pro Plan'!$K:$K,'Color detail'!$E173,'2.Pro Plan'!$N:$N,'Color detail'!$F173,'2.Pro Plan'!$U:$U,'Color detail'!Z$3))</f>
        <v>0</v>
      </c>
      <c r="AA173" s="25">
        <f>+IF(AA$3=0,0,COUNTIFS('2.Pro Plan'!$K:$K,'Color detail'!$E173,'2.Pro Plan'!$N:$N,'Color detail'!$F173,'2.Pro Plan'!$U:$U,'Color detail'!AA$3))</f>
        <v>0</v>
      </c>
      <c r="AB173" s="25">
        <f>+IF(AB$3=0,0,COUNTIFS('2.Pro Plan'!$K:$K,'Color detail'!$E173,'2.Pro Plan'!$N:$N,'Color detail'!$F173,'2.Pro Plan'!$U:$U,'Color detail'!AB$3))</f>
        <v>0</v>
      </c>
      <c r="AC173" s="25">
        <f>+IF(AC$3=0,0,COUNTIFS('2.Pro Plan'!$K:$K,'Color detail'!$E173,'2.Pro Plan'!$N:$N,'Color detail'!$F173,'2.Pro Plan'!$U:$U,'Color detail'!AC$3))</f>
        <v>0</v>
      </c>
      <c r="AD173" s="25">
        <f>+IF(AD$3=0,0,COUNTIFS('2.Pro Plan'!$K:$K,'Color detail'!$E173,'2.Pro Plan'!$N:$N,'Color detail'!$F173,'2.Pro Plan'!$U:$U,'Color detail'!AD$3))</f>
        <v>0</v>
      </c>
      <c r="AE173" s="25">
        <f>+IF(AE$3=0,0,COUNTIFS('2.Pro Plan'!$K:$K,'Color detail'!$E173,'2.Pro Plan'!$N:$N,'Color detail'!$F173,'2.Pro Plan'!$U:$U,'Color detail'!AE$3))</f>
        <v>0</v>
      </c>
      <c r="AF173" s="25">
        <f>+IF(AF$3=0,0,COUNTIFS('2.Pro Plan'!$K:$K,'Color detail'!$E173,'2.Pro Plan'!$N:$N,'Color detail'!$F173,'2.Pro Plan'!$U:$U,'Color detail'!AF$3))</f>
        <v>0</v>
      </c>
      <c r="AG173" s="25">
        <f>+IF(AG$3=0,0,COUNTIFS('2.Pro Plan'!$K:$K,'Color detail'!$E173,'2.Pro Plan'!$N:$N,'Color detail'!$F173,'2.Pro Plan'!$U:$U,'Color detail'!AG$3))</f>
        <v>0</v>
      </c>
      <c r="AH173" s="25">
        <f>+IF(AH$3=0,0,COUNTIFS('2.Pro Plan'!$K:$K,'Color detail'!$E173,'2.Pro Plan'!$N:$N,'Color detail'!$F173,'2.Pro Plan'!$U:$U,'Color detail'!AH$3))</f>
        <v>0</v>
      </c>
      <c r="AI173" s="25">
        <f>+IF(AI$3=0,0,COUNTIFS('2.Pro Plan'!$K:$K,'Color detail'!$E173,'2.Pro Plan'!$N:$N,'Color detail'!$F173,'2.Pro Plan'!$U:$U,'Color detail'!AI$3))</f>
        <v>0</v>
      </c>
      <c r="AJ173" s="25">
        <f>+IF(AJ$3=0,0,COUNTIFS('2.Pro Plan'!$K:$K,'Color detail'!$E173,'2.Pro Plan'!$N:$N,'Color detail'!$F173,'2.Pro Plan'!$U:$U,'Color detail'!AJ$3))</f>
        <v>0</v>
      </c>
      <c r="AK173" s="25">
        <f>+IF(AK$3=0,0,COUNTIFS('2.Pro Plan'!$K:$K,'Color detail'!$E173,'2.Pro Plan'!$N:$N,'Color detail'!$F173,'2.Pro Plan'!$U:$U,'Color detail'!AK$3))</f>
        <v>0</v>
      </c>
      <c r="AL173" s="25">
        <f>+IF(AL$3=0,0,COUNTIFS('2.Pro Plan'!$K:$K,'Color detail'!$E173,'2.Pro Plan'!$N:$N,'Color detail'!$F173,'2.Pro Plan'!$U:$U,'Color detail'!AL$3))</f>
        <v>0</v>
      </c>
      <c r="AM173" s="25">
        <f>+IF(AM$3=0,0,COUNTIFS('2.Pro Plan'!$K:$K,'Color detail'!$E173,'2.Pro Plan'!$N:$N,'Color detail'!$F173,'2.Pro Plan'!$U:$U,'Color detail'!AM$3))</f>
        <v>0</v>
      </c>
      <c r="AN173" s="25">
        <f>+IF(AN$3=0,0,COUNTIFS('2.Pro Plan'!$K:$K,'Color detail'!$E173,'2.Pro Plan'!$N:$N,'Color detail'!$F173,'2.Pro Plan'!$U:$U,'Color detail'!AN$3))</f>
        <v>0</v>
      </c>
      <c r="AO173" s="25">
        <f>+IF(AO$3=0,0,COUNTIFS('2.Pro Plan'!$K:$K,'Color detail'!$E173,'2.Pro Plan'!$N:$N,'Color detail'!$F173,'2.Pro Plan'!$U:$U,'Color detail'!AO$3))</f>
        <v>0</v>
      </c>
      <c r="AP173" s="25">
        <f>+IF(AP$3=0,0,COUNTIFS('2.Pro Plan'!$K:$K,'Color detail'!$E173,'2.Pro Plan'!$N:$N,'Color detail'!$F173,'2.Pro Plan'!$U:$U,'Color detail'!AP$3))</f>
        <v>0</v>
      </c>
      <c r="AQ173" s="25">
        <f>+IF(AQ$3=0,0,COUNTIFS('2.Pro Plan'!$K:$K,'Color detail'!$E173,'2.Pro Plan'!$N:$N,'Color detail'!$F173,'2.Pro Plan'!$U:$U,'Color detail'!AQ$3))</f>
        <v>0</v>
      </c>
      <c r="AR173" s="25">
        <f>+IF(AR$3=0,0,COUNTIFS('2.Pro Plan'!$K:$K,'Color detail'!$E173,'2.Pro Plan'!$N:$N,'Color detail'!$F173,'2.Pro Plan'!$U:$U,'Color detail'!AR$3))</f>
        <v>0</v>
      </c>
      <c r="AS173" s="25">
        <f t="shared" si="47"/>
        <v>0</v>
      </c>
    </row>
    <row r="174" spans="2:45" hidden="1">
      <c r="B174" s="25">
        <f t="shared" si="43"/>
        <v>0</v>
      </c>
      <c r="C174" s="25">
        <f t="shared" si="44"/>
        <v>0</v>
      </c>
      <c r="E174" s="25"/>
      <c r="F174" s="25"/>
      <c r="H174" s="25">
        <f t="shared" si="45"/>
        <v>0</v>
      </c>
      <c r="I174" s="25">
        <f>+IF(C174=0,0,SUMIF('Color FC'!$F:$F,'Color detail'!$C174,'Color FC'!H:H))</f>
        <v>0</v>
      </c>
      <c r="J174" s="25">
        <f>+IF(E174=0,0,SUMIF('Color FC'!$F:$F,'Color detail'!$C174,'Color FC'!I:I))</f>
        <v>0</v>
      </c>
      <c r="K174" s="25">
        <f>+IF(F174=0,0,SUMIF('Color FC'!$F:$F,'Color detail'!$C174,'Color FC'!J:J))</f>
        <v>0</v>
      </c>
      <c r="M174" s="267"/>
      <c r="N174" s="267"/>
      <c r="O174" s="147">
        <f t="shared" si="42"/>
        <v>0</v>
      </c>
      <c r="Q174" s="25">
        <f>+IF(Q$3=0,0,COUNTIFS('2.Pro Plan'!$K:$K,'Color detail'!$E174,'2.Pro Plan'!$N:$N,'Color detail'!$F174,'2.Pro Plan'!$U:$U,'Color detail'!Q$3))</f>
        <v>0</v>
      </c>
      <c r="R174" s="25">
        <f>+IF(R$3=0,0,COUNTIFS('2.Pro Plan'!$K:$K,'Color detail'!$E174,'2.Pro Plan'!$N:$N,'Color detail'!$F174,'2.Pro Plan'!$U:$U,'Color detail'!R$3))</f>
        <v>0</v>
      </c>
      <c r="S174" s="25">
        <f>+IF(S$3=0,0,COUNTIFS('2.Pro Plan'!$K:$K,'Color detail'!$E174,'2.Pro Plan'!$N:$N,'Color detail'!$F174,'2.Pro Plan'!$U:$U,'Color detail'!S$3))</f>
        <v>0</v>
      </c>
      <c r="T174" s="25">
        <f>+IF(T$3=0,0,COUNTIFS('2.Pro Plan'!$K:$K,'Color detail'!$E174,'2.Pro Plan'!$N:$N,'Color detail'!$F174,'2.Pro Plan'!$U:$U,'Color detail'!T$3))</f>
        <v>0</v>
      </c>
      <c r="U174" s="25">
        <f>+IF(U$3=0,0,COUNTIFS('2.Pro Plan'!$K:$K,'Color detail'!$E174,'2.Pro Plan'!$N:$N,'Color detail'!$F174,'2.Pro Plan'!$U:$U,'Color detail'!U$3))</f>
        <v>0</v>
      </c>
      <c r="V174" s="25">
        <f>+IF(V$3=0,0,COUNTIFS('2.Pro Plan'!$K:$K,'Color detail'!$E174,'2.Pro Plan'!$N:$N,'Color detail'!$F174,'2.Pro Plan'!$U:$U,'Color detail'!V$3))</f>
        <v>0</v>
      </c>
      <c r="W174" s="25">
        <f>+IF(W$3=0,0,COUNTIFS('2.Pro Plan'!$K:$K,'Color detail'!$E174,'2.Pro Plan'!$N:$N,'Color detail'!$F174,'2.Pro Plan'!$U:$U,'Color detail'!W$3))</f>
        <v>0</v>
      </c>
      <c r="X174" s="25">
        <f>+IF(X$3=0,0,COUNTIFS('2.Pro Plan'!$K:$K,'Color detail'!$E174,'2.Pro Plan'!$N:$N,'Color detail'!$F174,'2.Pro Plan'!$U:$U,'Color detail'!X$3))</f>
        <v>0</v>
      </c>
      <c r="Y174" s="25">
        <f>+IF(Y$3=0,0,COUNTIFS('2.Pro Plan'!$K:$K,'Color detail'!$E174,'2.Pro Plan'!$N:$N,'Color detail'!$F174,'2.Pro Plan'!$U:$U,'Color detail'!Y$3))</f>
        <v>0</v>
      </c>
      <c r="Z174" s="25">
        <f>+IF(Z$3=0,0,COUNTIFS('2.Pro Plan'!$K:$K,'Color detail'!$E174,'2.Pro Plan'!$N:$N,'Color detail'!$F174,'2.Pro Plan'!$U:$U,'Color detail'!Z$3))</f>
        <v>0</v>
      </c>
      <c r="AA174" s="25">
        <f>+IF(AA$3=0,0,COUNTIFS('2.Pro Plan'!$K:$K,'Color detail'!$E174,'2.Pro Plan'!$N:$N,'Color detail'!$F174,'2.Pro Plan'!$U:$U,'Color detail'!AA$3))</f>
        <v>0</v>
      </c>
      <c r="AB174" s="25">
        <f>+IF(AB$3=0,0,COUNTIFS('2.Pro Plan'!$K:$K,'Color detail'!$E174,'2.Pro Plan'!$N:$N,'Color detail'!$F174,'2.Pro Plan'!$U:$U,'Color detail'!AB$3))</f>
        <v>0</v>
      </c>
      <c r="AC174" s="25">
        <f>+IF(AC$3=0,0,COUNTIFS('2.Pro Plan'!$K:$K,'Color detail'!$E174,'2.Pro Plan'!$N:$N,'Color detail'!$F174,'2.Pro Plan'!$U:$U,'Color detail'!AC$3))</f>
        <v>0</v>
      </c>
      <c r="AD174" s="25">
        <f>+IF(AD$3=0,0,COUNTIFS('2.Pro Plan'!$K:$K,'Color detail'!$E174,'2.Pro Plan'!$N:$N,'Color detail'!$F174,'2.Pro Plan'!$U:$U,'Color detail'!AD$3))</f>
        <v>0</v>
      </c>
      <c r="AE174" s="25">
        <f>+IF(AE$3=0,0,COUNTIFS('2.Pro Plan'!$K:$K,'Color detail'!$E174,'2.Pro Plan'!$N:$N,'Color detail'!$F174,'2.Pro Plan'!$U:$U,'Color detail'!AE$3))</f>
        <v>0</v>
      </c>
      <c r="AF174" s="25">
        <f>+IF(AF$3=0,0,COUNTIFS('2.Pro Plan'!$K:$K,'Color detail'!$E174,'2.Pro Plan'!$N:$N,'Color detail'!$F174,'2.Pro Plan'!$U:$U,'Color detail'!AF$3))</f>
        <v>0</v>
      </c>
      <c r="AG174" s="25">
        <f>+IF(AG$3=0,0,COUNTIFS('2.Pro Plan'!$K:$K,'Color detail'!$E174,'2.Pro Plan'!$N:$N,'Color detail'!$F174,'2.Pro Plan'!$U:$U,'Color detail'!AG$3))</f>
        <v>0</v>
      </c>
      <c r="AH174" s="25">
        <f>+IF(AH$3=0,0,COUNTIFS('2.Pro Plan'!$K:$K,'Color detail'!$E174,'2.Pro Plan'!$N:$N,'Color detail'!$F174,'2.Pro Plan'!$U:$U,'Color detail'!AH$3))</f>
        <v>0</v>
      </c>
      <c r="AI174" s="25">
        <f>+IF(AI$3=0,0,COUNTIFS('2.Pro Plan'!$K:$K,'Color detail'!$E174,'2.Pro Plan'!$N:$N,'Color detail'!$F174,'2.Pro Plan'!$U:$U,'Color detail'!AI$3))</f>
        <v>0</v>
      </c>
      <c r="AJ174" s="25">
        <f>+IF(AJ$3=0,0,COUNTIFS('2.Pro Plan'!$K:$K,'Color detail'!$E174,'2.Pro Plan'!$N:$N,'Color detail'!$F174,'2.Pro Plan'!$U:$U,'Color detail'!AJ$3))</f>
        <v>0</v>
      </c>
      <c r="AK174" s="25">
        <f>+IF(AK$3=0,0,COUNTIFS('2.Pro Plan'!$K:$K,'Color detail'!$E174,'2.Pro Plan'!$N:$N,'Color detail'!$F174,'2.Pro Plan'!$U:$U,'Color detail'!AK$3))</f>
        <v>0</v>
      </c>
      <c r="AL174" s="25">
        <f>+IF(AL$3=0,0,COUNTIFS('2.Pro Plan'!$K:$K,'Color detail'!$E174,'2.Pro Plan'!$N:$N,'Color detail'!$F174,'2.Pro Plan'!$U:$U,'Color detail'!AL$3))</f>
        <v>0</v>
      </c>
      <c r="AM174" s="25">
        <f>+IF(AM$3=0,0,COUNTIFS('2.Pro Plan'!$K:$K,'Color detail'!$E174,'2.Pro Plan'!$N:$N,'Color detail'!$F174,'2.Pro Plan'!$U:$U,'Color detail'!AM$3))</f>
        <v>0</v>
      </c>
      <c r="AN174" s="25">
        <f>+IF(AN$3=0,0,COUNTIFS('2.Pro Plan'!$K:$K,'Color detail'!$E174,'2.Pro Plan'!$N:$N,'Color detail'!$F174,'2.Pro Plan'!$U:$U,'Color detail'!AN$3))</f>
        <v>0</v>
      </c>
      <c r="AO174" s="25">
        <f>+IF(AO$3=0,0,COUNTIFS('2.Pro Plan'!$K:$K,'Color detail'!$E174,'2.Pro Plan'!$N:$N,'Color detail'!$F174,'2.Pro Plan'!$U:$U,'Color detail'!AO$3))</f>
        <v>0</v>
      </c>
      <c r="AP174" s="25">
        <f>+IF(AP$3=0,0,COUNTIFS('2.Pro Plan'!$K:$K,'Color detail'!$E174,'2.Pro Plan'!$N:$N,'Color detail'!$F174,'2.Pro Plan'!$U:$U,'Color detail'!AP$3))</f>
        <v>0</v>
      </c>
      <c r="AQ174" s="25">
        <f>+IF(AQ$3=0,0,COUNTIFS('2.Pro Plan'!$K:$K,'Color detail'!$E174,'2.Pro Plan'!$N:$N,'Color detail'!$F174,'2.Pro Plan'!$U:$U,'Color detail'!AQ$3))</f>
        <v>0</v>
      </c>
      <c r="AR174" s="25">
        <f>+IF(AR$3=0,0,COUNTIFS('2.Pro Plan'!$K:$K,'Color detail'!$E174,'2.Pro Plan'!$N:$N,'Color detail'!$F174,'2.Pro Plan'!$U:$U,'Color detail'!AR$3))</f>
        <v>0</v>
      </c>
      <c r="AS174" s="25">
        <f t="shared" si="47"/>
        <v>0</v>
      </c>
    </row>
    <row r="175" spans="2:45" hidden="1">
      <c r="B175" s="25">
        <f t="shared" si="43"/>
        <v>0</v>
      </c>
      <c r="C175" s="25">
        <f t="shared" si="44"/>
        <v>0</v>
      </c>
      <c r="E175" s="25"/>
      <c r="F175" s="25"/>
      <c r="H175" s="25">
        <f t="shared" si="45"/>
        <v>0</v>
      </c>
      <c r="I175" s="25">
        <f>+IF(C175=0,0,SUMIF('Color FC'!$F:$F,'Color detail'!$C175,'Color FC'!H:H))</f>
        <v>0</v>
      </c>
      <c r="J175" s="25">
        <f>+IF(E175=0,0,SUMIF('Color FC'!$F:$F,'Color detail'!$C175,'Color FC'!I:I))</f>
        <v>0</v>
      </c>
      <c r="K175" s="25">
        <f>+IF(F175=0,0,SUMIF('Color FC'!$F:$F,'Color detail'!$C175,'Color FC'!J:J))</f>
        <v>0</v>
      </c>
      <c r="M175" s="267"/>
      <c r="N175" s="267"/>
      <c r="O175" s="147">
        <f t="shared" si="42"/>
        <v>0</v>
      </c>
      <c r="Q175" s="25">
        <f>+IF(Q$3=0,0,COUNTIFS('2.Pro Plan'!$K:$K,'Color detail'!$E175,'2.Pro Plan'!$N:$N,'Color detail'!$F175,'2.Pro Plan'!$U:$U,'Color detail'!Q$3))</f>
        <v>0</v>
      </c>
      <c r="R175" s="25">
        <f>+IF(R$3=0,0,COUNTIFS('2.Pro Plan'!$K:$K,'Color detail'!$E175,'2.Pro Plan'!$N:$N,'Color detail'!$F175,'2.Pro Plan'!$U:$U,'Color detail'!R$3))</f>
        <v>0</v>
      </c>
      <c r="S175" s="25">
        <f>+IF(S$3=0,0,COUNTIFS('2.Pro Plan'!$K:$K,'Color detail'!$E175,'2.Pro Plan'!$N:$N,'Color detail'!$F175,'2.Pro Plan'!$U:$U,'Color detail'!S$3))</f>
        <v>0</v>
      </c>
      <c r="T175" s="25">
        <f>+IF(T$3=0,0,COUNTIFS('2.Pro Plan'!$K:$K,'Color detail'!$E175,'2.Pro Plan'!$N:$N,'Color detail'!$F175,'2.Pro Plan'!$U:$U,'Color detail'!T$3))</f>
        <v>0</v>
      </c>
      <c r="U175" s="25">
        <f>+IF(U$3=0,0,COUNTIFS('2.Pro Plan'!$K:$K,'Color detail'!$E175,'2.Pro Plan'!$N:$N,'Color detail'!$F175,'2.Pro Plan'!$U:$U,'Color detail'!U$3))</f>
        <v>0</v>
      </c>
      <c r="V175" s="25">
        <f>+IF(V$3=0,0,COUNTIFS('2.Pro Plan'!$K:$K,'Color detail'!$E175,'2.Pro Plan'!$N:$N,'Color detail'!$F175,'2.Pro Plan'!$U:$U,'Color detail'!V$3))</f>
        <v>0</v>
      </c>
      <c r="W175" s="25">
        <f>+IF(W$3=0,0,COUNTIFS('2.Pro Plan'!$K:$K,'Color detail'!$E175,'2.Pro Plan'!$N:$N,'Color detail'!$F175,'2.Pro Plan'!$U:$U,'Color detail'!W$3))</f>
        <v>0</v>
      </c>
      <c r="X175" s="25">
        <f>+IF(X$3=0,0,COUNTIFS('2.Pro Plan'!$K:$K,'Color detail'!$E175,'2.Pro Plan'!$N:$N,'Color detail'!$F175,'2.Pro Plan'!$U:$U,'Color detail'!X$3))</f>
        <v>0</v>
      </c>
      <c r="Y175" s="25">
        <f>+IF(Y$3=0,0,COUNTIFS('2.Pro Plan'!$K:$K,'Color detail'!$E175,'2.Pro Plan'!$N:$N,'Color detail'!$F175,'2.Pro Plan'!$U:$U,'Color detail'!Y$3))</f>
        <v>0</v>
      </c>
      <c r="Z175" s="25">
        <f>+IF(Z$3=0,0,COUNTIFS('2.Pro Plan'!$K:$K,'Color detail'!$E175,'2.Pro Plan'!$N:$N,'Color detail'!$F175,'2.Pro Plan'!$U:$U,'Color detail'!Z$3))</f>
        <v>0</v>
      </c>
      <c r="AA175" s="25">
        <f>+IF(AA$3=0,0,COUNTIFS('2.Pro Plan'!$K:$K,'Color detail'!$E175,'2.Pro Plan'!$N:$N,'Color detail'!$F175,'2.Pro Plan'!$U:$U,'Color detail'!AA$3))</f>
        <v>0</v>
      </c>
      <c r="AB175" s="25">
        <f>+IF(AB$3=0,0,COUNTIFS('2.Pro Plan'!$K:$K,'Color detail'!$E175,'2.Pro Plan'!$N:$N,'Color detail'!$F175,'2.Pro Plan'!$U:$U,'Color detail'!AB$3))</f>
        <v>0</v>
      </c>
      <c r="AC175" s="25">
        <f>+IF(AC$3=0,0,COUNTIFS('2.Pro Plan'!$K:$K,'Color detail'!$E175,'2.Pro Plan'!$N:$N,'Color detail'!$F175,'2.Pro Plan'!$U:$U,'Color detail'!AC$3))</f>
        <v>0</v>
      </c>
      <c r="AD175" s="25">
        <f>+IF(AD$3=0,0,COUNTIFS('2.Pro Plan'!$K:$K,'Color detail'!$E175,'2.Pro Plan'!$N:$N,'Color detail'!$F175,'2.Pro Plan'!$U:$U,'Color detail'!AD$3))</f>
        <v>0</v>
      </c>
      <c r="AE175" s="25">
        <f>+IF(AE$3=0,0,COUNTIFS('2.Pro Plan'!$K:$K,'Color detail'!$E175,'2.Pro Plan'!$N:$N,'Color detail'!$F175,'2.Pro Plan'!$U:$U,'Color detail'!AE$3))</f>
        <v>0</v>
      </c>
      <c r="AF175" s="25">
        <f>+IF(AF$3=0,0,COUNTIFS('2.Pro Plan'!$K:$K,'Color detail'!$E175,'2.Pro Plan'!$N:$N,'Color detail'!$F175,'2.Pro Plan'!$U:$U,'Color detail'!AF$3))</f>
        <v>0</v>
      </c>
      <c r="AG175" s="25">
        <f>+IF(AG$3=0,0,COUNTIFS('2.Pro Plan'!$K:$K,'Color detail'!$E175,'2.Pro Plan'!$N:$N,'Color detail'!$F175,'2.Pro Plan'!$U:$U,'Color detail'!AG$3))</f>
        <v>0</v>
      </c>
      <c r="AH175" s="25">
        <f>+IF(AH$3=0,0,COUNTIFS('2.Pro Plan'!$K:$K,'Color detail'!$E175,'2.Pro Plan'!$N:$N,'Color detail'!$F175,'2.Pro Plan'!$U:$U,'Color detail'!AH$3))</f>
        <v>0</v>
      </c>
      <c r="AI175" s="25">
        <f>+IF(AI$3=0,0,COUNTIFS('2.Pro Plan'!$K:$K,'Color detail'!$E175,'2.Pro Plan'!$N:$N,'Color detail'!$F175,'2.Pro Plan'!$U:$U,'Color detail'!AI$3))</f>
        <v>0</v>
      </c>
      <c r="AJ175" s="25">
        <f>+IF(AJ$3=0,0,COUNTIFS('2.Pro Plan'!$K:$K,'Color detail'!$E175,'2.Pro Plan'!$N:$N,'Color detail'!$F175,'2.Pro Plan'!$U:$U,'Color detail'!AJ$3))</f>
        <v>0</v>
      </c>
      <c r="AK175" s="25">
        <f>+IF(AK$3=0,0,COUNTIFS('2.Pro Plan'!$K:$K,'Color detail'!$E175,'2.Pro Plan'!$N:$N,'Color detail'!$F175,'2.Pro Plan'!$U:$U,'Color detail'!AK$3))</f>
        <v>0</v>
      </c>
      <c r="AL175" s="25">
        <f>+IF(AL$3=0,0,COUNTIFS('2.Pro Plan'!$K:$K,'Color detail'!$E175,'2.Pro Plan'!$N:$N,'Color detail'!$F175,'2.Pro Plan'!$U:$U,'Color detail'!AL$3))</f>
        <v>0</v>
      </c>
      <c r="AM175" s="25">
        <f>+IF(AM$3=0,0,COUNTIFS('2.Pro Plan'!$K:$K,'Color detail'!$E175,'2.Pro Plan'!$N:$N,'Color detail'!$F175,'2.Pro Plan'!$U:$U,'Color detail'!AM$3))</f>
        <v>0</v>
      </c>
      <c r="AN175" s="25">
        <f>+IF(AN$3=0,0,COUNTIFS('2.Pro Plan'!$K:$K,'Color detail'!$E175,'2.Pro Plan'!$N:$N,'Color detail'!$F175,'2.Pro Plan'!$U:$U,'Color detail'!AN$3))</f>
        <v>0</v>
      </c>
      <c r="AO175" s="25">
        <f>+IF(AO$3=0,0,COUNTIFS('2.Pro Plan'!$K:$K,'Color detail'!$E175,'2.Pro Plan'!$N:$N,'Color detail'!$F175,'2.Pro Plan'!$U:$U,'Color detail'!AO$3))</f>
        <v>0</v>
      </c>
      <c r="AP175" s="25">
        <f>+IF(AP$3=0,0,COUNTIFS('2.Pro Plan'!$K:$K,'Color detail'!$E175,'2.Pro Plan'!$N:$N,'Color detail'!$F175,'2.Pro Plan'!$U:$U,'Color detail'!AP$3))</f>
        <v>0</v>
      </c>
      <c r="AQ175" s="25">
        <f>+IF(AQ$3=0,0,COUNTIFS('2.Pro Plan'!$K:$K,'Color detail'!$E175,'2.Pro Plan'!$N:$N,'Color detail'!$F175,'2.Pro Plan'!$U:$U,'Color detail'!AQ$3))</f>
        <v>0</v>
      </c>
      <c r="AR175" s="25">
        <f>+IF(AR$3=0,0,COUNTIFS('2.Pro Plan'!$K:$K,'Color detail'!$E175,'2.Pro Plan'!$N:$N,'Color detail'!$F175,'2.Pro Plan'!$U:$U,'Color detail'!AR$3))</f>
        <v>0</v>
      </c>
      <c r="AS175" s="25">
        <f t="shared" si="47"/>
        <v>0</v>
      </c>
    </row>
    <row r="176" spans="2:45" hidden="1">
      <c r="B176" s="25">
        <f t="shared" si="43"/>
        <v>0</v>
      </c>
      <c r="C176" s="25">
        <f t="shared" si="44"/>
        <v>0</v>
      </c>
      <c r="E176" s="25"/>
      <c r="F176" s="25"/>
      <c r="H176" s="25">
        <f t="shared" si="45"/>
        <v>0</v>
      </c>
      <c r="I176" s="25">
        <f>+IF(C176=0,0,SUMIF('Color FC'!$F:$F,'Color detail'!$C176,'Color FC'!H:H))</f>
        <v>0</v>
      </c>
      <c r="J176" s="25">
        <f>+IF(E176=0,0,SUMIF('Color FC'!$F:$F,'Color detail'!$C176,'Color FC'!I:I))</f>
        <v>0</v>
      </c>
      <c r="K176" s="25">
        <f>+IF(F176=0,0,SUMIF('Color FC'!$F:$F,'Color detail'!$C176,'Color FC'!J:J))</f>
        <v>0</v>
      </c>
      <c r="M176" s="267"/>
      <c r="N176" s="267"/>
      <c r="O176" s="147">
        <f t="shared" si="42"/>
        <v>0</v>
      </c>
      <c r="Q176" s="25">
        <f>+IF(Q$3=0,0,COUNTIFS('2.Pro Plan'!$K:$K,'Color detail'!$E176,'2.Pro Plan'!$N:$N,'Color detail'!$F176,'2.Pro Plan'!$U:$U,'Color detail'!Q$3))</f>
        <v>0</v>
      </c>
      <c r="R176" s="25">
        <f>+IF(R$3=0,0,COUNTIFS('2.Pro Plan'!$K:$K,'Color detail'!$E176,'2.Pro Plan'!$N:$N,'Color detail'!$F176,'2.Pro Plan'!$U:$U,'Color detail'!R$3))</f>
        <v>0</v>
      </c>
      <c r="S176" s="25">
        <f>+IF(S$3=0,0,COUNTIFS('2.Pro Plan'!$K:$K,'Color detail'!$E176,'2.Pro Plan'!$N:$N,'Color detail'!$F176,'2.Pro Plan'!$U:$U,'Color detail'!S$3))</f>
        <v>0</v>
      </c>
      <c r="T176" s="25">
        <f>+IF(T$3=0,0,COUNTIFS('2.Pro Plan'!$K:$K,'Color detail'!$E176,'2.Pro Plan'!$N:$N,'Color detail'!$F176,'2.Pro Plan'!$U:$U,'Color detail'!T$3))</f>
        <v>0</v>
      </c>
      <c r="U176" s="25">
        <f>+IF(U$3=0,0,COUNTIFS('2.Pro Plan'!$K:$K,'Color detail'!$E176,'2.Pro Plan'!$N:$N,'Color detail'!$F176,'2.Pro Plan'!$U:$U,'Color detail'!U$3))</f>
        <v>0</v>
      </c>
      <c r="V176" s="25">
        <f>+IF(V$3=0,0,COUNTIFS('2.Pro Plan'!$K:$K,'Color detail'!$E176,'2.Pro Plan'!$N:$N,'Color detail'!$F176,'2.Pro Plan'!$U:$U,'Color detail'!V$3))</f>
        <v>0</v>
      </c>
      <c r="W176" s="25">
        <f>+IF(W$3=0,0,COUNTIFS('2.Pro Plan'!$K:$K,'Color detail'!$E176,'2.Pro Plan'!$N:$N,'Color detail'!$F176,'2.Pro Plan'!$U:$U,'Color detail'!W$3))</f>
        <v>0</v>
      </c>
      <c r="X176" s="25">
        <f>+IF(X$3=0,0,COUNTIFS('2.Pro Plan'!$K:$K,'Color detail'!$E176,'2.Pro Plan'!$N:$N,'Color detail'!$F176,'2.Pro Plan'!$U:$U,'Color detail'!X$3))</f>
        <v>0</v>
      </c>
      <c r="Y176" s="25">
        <f>+IF(Y$3=0,0,COUNTIFS('2.Pro Plan'!$K:$K,'Color detail'!$E176,'2.Pro Plan'!$N:$N,'Color detail'!$F176,'2.Pro Plan'!$U:$U,'Color detail'!Y$3))</f>
        <v>0</v>
      </c>
      <c r="Z176" s="25">
        <f>+IF(Z$3=0,0,COUNTIFS('2.Pro Plan'!$K:$K,'Color detail'!$E176,'2.Pro Plan'!$N:$N,'Color detail'!$F176,'2.Pro Plan'!$U:$U,'Color detail'!Z$3))</f>
        <v>0</v>
      </c>
      <c r="AA176" s="25">
        <f>+IF(AA$3=0,0,COUNTIFS('2.Pro Plan'!$K:$K,'Color detail'!$E176,'2.Pro Plan'!$N:$N,'Color detail'!$F176,'2.Pro Plan'!$U:$U,'Color detail'!AA$3))</f>
        <v>0</v>
      </c>
      <c r="AB176" s="25">
        <f>+IF(AB$3=0,0,COUNTIFS('2.Pro Plan'!$K:$K,'Color detail'!$E176,'2.Pro Plan'!$N:$N,'Color detail'!$F176,'2.Pro Plan'!$U:$U,'Color detail'!AB$3))</f>
        <v>0</v>
      </c>
      <c r="AC176" s="25">
        <f>+IF(AC$3=0,0,COUNTIFS('2.Pro Plan'!$K:$K,'Color detail'!$E176,'2.Pro Plan'!$N:$N,'Color detail'!$F176,'2.Pro Plan'!$U:$U,'Color detail'!AC$3))</f>
        <v>0</v>
      </c>
      <c r="AD176" s="25">
        <f>+IF(AD$3=0,0,COUNTIFS('2.Pro Plan'!$K:$K,'Color detail'!$E176,'2.Pro Plan'!$N:$N,'Color detail'!$F176,'2.Pro Plan'!$U:$U,'Color detail'!AD$3))</f>
        <v>0</v>
      </c>
      <c r="AE176" s="25">
        <f>+IF(AE$3=0,0,COUNTIFS('2.Pro Plan'!$K:$K,'Color detail'!$E176,'2.Pro Plan'!$N:$N,'Color detail'!$F176,'2.Pro Plan'!$U:$U,'Color detail'!AE$3))</f>
        <v>0</v>
      </c>
      <c r="AF176" s="25">
        <f>+IF(AF$3=0,0,COUNTIFS('2.Pro Plan'!$K:$K,'Color detail'!$E176,'2.Pro Plan'!$N:$N,'Color detail'!$F176,'2.Pro Plan'!$U:$U,'Color detail'!AF$3))</f>
        <v>0</v>
      </c>
      <c r="AG176" s="25">
        <f>+IF(AG$3=0,0,COUNTIFS('2.Pro Plan'!$K:$K,'Color detail'!$E176,'2.Pro Plan'!$N:$N,'Color detail'!$F176,'2.Pro Plan'!$U:$U,'Color detail'!AG$3))</f>
        <v>0</v>
      </c>
      <c r="AH176" s="25">
        <f>+IF(AH$3=0,0,COUNTIFS('2.Pro Plan'!$K:$K,'Color detail'!$E176,'2.Pro Plan'!$N:$N,'Color detail'!$F176,'2.Pro Plan'!$U:$U,'Color detail'!AH$3))</f>
        <v>0</v>
      </c>
      <c r="AI176" s="25">
        <f>+IF(AI$3=0,0,COUNTIFS('2.Pro Plan'!$K:$K,'Color detail'!$E176,'2.Pro Plan'!$N:$N,'Color detail'!$F176,'2.Pro Plan'!$U:$U,'Color detail'!AI$3))</f>
        <v>0</v>
      </c>
      <c r="AJ176" s="25">
        <f>+IF(AJ$3=0,0,COUNTIFS('2.Pro Plan'!$K:$K,'Color detail'!$E176,'2.Pro Plan'!$N:$N,'Color detail'!$F176,'2.Pro Plan'!$U:$U,'Color detail'!AJ$3))</f>
        <v>0</v>
      </c>
      <c r="AK176" s="25">
        <f>+IF(AK$3=0,0,COUNTIFS('2.Pro Plan'!$K:$K,'Color detail'!$E176,'2.Pro Plan'!$N:$N,'Color detail'!$F176,'2.Pro Plan'!$U:$U,'Color detail'!AK$3))</f>
        <v>0</v>
      </c>
      <c r="AL176" s="25">
        <f>+IF(AL$3=0,0,COUNTIFS('2.Pro Plan'!$K:$K,'Color detail'!$E176,'2.Pro Plan'!$N:$N,'Color detail'!$F176,'2.Pro Plan'!$U:$U,'Color detail'!AL$3))</f>
        <v>0</v>
      </c>
      <c r="AM176" s="25">
        <f>+IF(AM$3=0,0,COUNTIFS('2.Pro Plan'!$K:$K,'Color detail'!$E176,'2.Pro Plan'!$N:$N,'Color detail'!$F176,'2.Pro Plan'!$U:$U,'Color detail'!AM$3))</f>
        <v>0</v>
      </c>
      <c r="AN176" s="25">
        <f>+IF(AN$3=0,0,COUNTIFS('2.Pro Plan'!$K:$K,'Color detail'!$E176,'2.Pro Plan'!$N:$N,'Color detail'!$F176,'2.Pro Plan'!$U:$U,'Color detail'!AN$3))</f>
        <v>0</v>
      </c>
      <c r="AO176" s="25">
        <f>+IF(AO$3=0,0,COUNTIFS('2.Pro Plan'!$K:$K,'Color detail'!$E176,'2.Pro Plan'!$N:$N,'Color detail'!$F176,'2.Pro Plan'!$U:$U,'Color detail'!AO$3))</f>
        <v>0</v>
      </c>
      <c r="AP176" s="25">
        <f>+IF(AP$3=0,0,COUNTIFS('2.Pro Plan'!$K:$K,'Color detail'!$E176,'2.Pro Plan'!$N:$N,'Color detail'!$F176,'2.Pro Plan'!$U:$U,'Color detail'!AP$3))</f>
        <v>0</v>
      </c>
      <c r="AQ176" s="25">
        <f>+IF(AQ$3=0,0,COUNTIFS('2.Pro Plan'!$K:$K,'Color detail'!$E176,'2.Pro Plan'!$N:$N,'Color detail'!$F176,'2.Pro Plan'!$U:$U,'Color detail'!AQ$3))</f>
        <v>0</v>
      </c>
      <c r="AR176" s="25">
        <f>+IF(AR$3=0,0,COUNTIFS('2.Pro Plan'!$K:$K,'Color detail'!$E176,'2.Pro Plan'!$N:$N,'Color detail'!$F176,'2.Pro Plan'!$U:$U,'Color detail'!AR$3))</f>
        <v>0</v>
      </c>
      <c r="AS176" s="25">
        <f t="shared" si="47"/>
        <v>0</v>
      </c>
    </row>
    <row r="177" spans="2:45" hidden="1">
      <c r="B177" s="25">
        <f t="shared" si="43"/>
        <v>0</v>
      </c>
      <c r="C177" s="25">
        <f t="shared" si="44"/>
        <v>0</v>
      </c>
      <c r="E177" s="25"/>
      <c r="F177" s="25"/>
      <c r="H177" s="25">
        <f t="shared" si="45"/>
        <v>0</v>
      </c>
      <c r="I177" s="25">
        <f>+IF(C177=0,0,SUMIF('Color FC'!$F:$F,'Color detail'!$C177,'Color FC'!H:H))</f>
        <v>0</v>
      </c>
      <c r="J177" s="25">
        <f>+IF(E177=0,0,SUMIF('Color FC'!$F:$F,'Color detail'!$C177,'Color FC'!I:I))</f>
        <v>0</v>
      </c>
      <c r="K177" s="25">
        <f>+IF(F177=0,0,SUMIF('Color FC'!$F:$F,'Color detail'!$C177,'Color FC'!J:J))</f>
        <v>0</v>
      </c>
      <c r="M177" s="267"/>
      <c r="N177" s="267"/>
      <c r="O177" s="147">
        <f t="shared" si="42"/>
        <v>0</v>
      </c>
      <c r="Q177" s="25">
        <f>+IF(Q$3=0,0,COUNTIFS('2.Pro Plan'!$K:$K,'Color detail'!$E177,'2.Pro Plan'!$N:$N,'Color detail'!$F177,'2.Pro Plan'!$U:$U,'Color detail'!Q$3))</f>
        <v>0</v>
      </c>
      <c r="R177" s="25">
        <f>+IF(R$3=0,0,COUNTIFS('2.Pro Plan'!$K:$K,'Color detail'!$E177,'2.Pro Plan'!$N:$N,'Color detail'!$F177,'2.Pro Plan'!$U:$U,'Color detail'!R$3))</f>
        <v>0</v>
      </c>
      <c r="S177" s="25">
        <f>+IF(S$3=0,0,COUNTIFS('2.Pro Plan'!$K:$K,'Color detail'!$E177,'2.Pro Plan'!$N:$N,'Color detail'!$F177,'2.Pro Plan'!$U:$U,'Color detail'!S$3))</f>
        <v>0</v>
      </c>
      <c r="T177" s="25">
        <f>+IF(T$3=0,0,COUNTIFS('2.Pro Plan'!$K:$K,'Color detail'!$E177,'2.Pro Plan'!$N:$N,'Color detail'!$F177,'2.Pro Plan'!$U:$U,'Color detail'!T$3))</f>
        <v>0</v>
      </c>
      <c r="U177" s="25">
        <f>+IF(U$3=0,0,COUNTIFS('2.Pro Plan'!$K:$K,'Color detail'!$E177,'2.Pro Plan'!$N:$N,'Color detail'!$F177,'2.Pro Plan'!$U:$U,'Color detail'!U$3))</f>
        <v>0</v>
      </c>
      <c r="V177" s="25">
        <f>+IF(V$3=0,0,COUNTIFS('2.Pro Plan'!$K:$K,'Color detail'!$E177,'2.Pro Plan'!$N:$N,'Color detail'!$F177,'2.Pro Plan'!$U:$U,'Color detail'!V$3))</f>
        <v>0</v>
      </c>
      <c r="W177" s="25">
        <f>+IF(W$3=0,0,COUNTIFS('2.Pro Plan'!$K:$K,'Color detail'!$E177,'2.Pro Plan'!$N:$N,'Color detail'!$F177,'2.Pro Plan'!$U:$U,'Color detail'!W$3))</f>
        <v>0</v>
      </c>
      <c r="X177" s="25">
        <f>+IF(X$3=0,0,COUNTIFS('2.Pro Plan'!$K:$K,'Color detail'!$E177,'2.Pro Plan'!$N:$N,'Color detail'!$F177,'2.Pro Plan'!$U:$U,'Color detail'!X$3))</f>
        <v>0</v>
      </c>
      <c r="Y177" s="25">
        <f>+IF(Y$3=0,0,COUNTIFS('2.Pro Plan'!$K:$K,'Color detail'!$E177,'2.Pro Plan'!$N:$N,'Color detail'!$F177,'2.Pro Plan'!$U:$U,'Color detail'!Y$3))</f>
        <v>0</v>
      </c>
      <c r="Z177" s="25">
        <f>+IF(Z$3=0,0,COUNTIFS('2.Pro Plan'!$K:$K,'Color detail'!$E177,'2.Pro Plan'!$N:$N,'Color detail'!$F177,'2.Pro Plan'!$U:$U,'Color detail'!Z$3))</f>
        <v>0</v>
      </c>
      <c r="AA177" s="25">
        <f>+IF(AA$3=0,0,COUNTIFS('2.Pro Plan'!$K:$K,'Color detail'!$E177,'2.Pro Plan'!$N:$N,'Color detail'!$F177,'2.Pro Plan'!$U:$U,'Color detail'!AA$3))</f>
        <v>0</v>
      </c>
      <c r="AB177" s="25">
        <f>+IF(AB$3=0,0,COUNTIFS('2.Pro Plan'!$K:$K,'Color detail'!$E177,'2.Pro Plan'!$N:$N,'Color detail'!$F177,'2.Pro Plan'!$U:$U,'Color detail'!AB$3))</f>
        <v>0</v>
      </c>
      <c r="AC177" s="25">
        <f>+IF(AC$3=0,0,COUNTIFS('2.Pro Plan'!$K:$K,'Color detail'!$E177,'2.Pro Plan'!$N:$N,'Color detail'!$F177,'2.Pro Plan'!$U:$U,'Color detail'!AC$3))</f>
        <v>0</v>
      </c>
      <c r="AD177" s="25">
        <f>+IF(AD$3=0,0,COUNTIFS('2.Pro Plan'!$K:$K,'Color detail'!$E177,'2.Pro Plan'!$N:$N,'Color detail'!$F177,'2.Pro Plan'!$U:$U,'Color detail'!AD$3))</f>
        <v>0</v>
      </c>
      <c r="AE177" s="25">
        <f>+IF(AE$3=0,0,COUNTIFS('2.Pro Plan'!$K:$K,'Color detail'!$E177,'2.Pro Plan'!$N:$N,'Color detail'!$F177,'2.Pro Plan'!$U:$U,'Color detail'!AE$3))</f>
        <v>0</v>
      </c>
      <c r="AF177" s="25">
        <f>+IF(AF$3=0,0,COUNTIFS('2.Pro Plan'!$K:$K,'Color detail'!$E177,'2.Pro Plan'!$N:$N,'Color detail'!$F177,'2.Pro Plan'!$U:$U,'Color detail'!AF$3))</f>
        <v>0</v>
      </c>
      <c r="AG177" s="25">
        <f>+IF(AG$3=0,0,COUNTIFS('2.Pro Plan'!$K:$K,'Color detail'!$E177,'2.Pro Plan'!$N:$N,'Color detail'!$F177,'2.Pro Plan'!$U:$U,'Color detail'!AG$3))</f>
        <v>0</v>
      </c>
      <c r="AH177" s="25">
        <f>+IF(AH$3=0,0,COUNTIFS('2.Pro Plan'!$K:$K,'Color detail'!$E177,'2.Pro Plan'!$N:$N,'Color detail'!$F177,'2.Pro Plan'!$U:$U,'Color detail'!AH$3))</f>
        <v>0</v>
      </c>
      <c r="AI177" s="25">
        <f>+IF(AI$3=0,0,COUNTIFS('2.Pro Plan'!$K:$K,'Color detail'!$E177,'2.Pro Plan'!$N:$N,'Color detail'!$F177,'2.Pro Plan'!$U:$U,'Color detail'!AI$3))</f>
        <v>0</v>
      </c>
      <c r="AJ177" s="25">
        <f>+IF(AJ$3=0,0,COUNTIFS('2.Pro Plan'!$K:$K,'Color detail'!$E177,'2.Pro Plan'!$N:$N,'Color detail'!$F177,'2.Pro Plan'!$U:$U,'Color detail'!AJ$3))</f>
        <v>0</v>
      </c>
      <c r="AK177" s="25">
        <f>+IF(AK$3=0,0,COUNTIFS('2.Pro Plan'!$K:$K,'Color detail'!$E177,'2.Pro Plan'!$N:$N,'Color detail'!$F177,'2.Pro Plan'!$U:$U,'Color detail'!AK$3))</f>
        <v>0</v>
      </c>
      <c r="AL177" s="25">
        <f>+IF(AL$3=0,0,COUNTIFS('2.Pro Plan'!$K:$K,'Color detail'!$E177,'2.Pro Plan'!$N:$N,'Color detail'!$F177,'2.Pro Plan'!$U:$U,'Color detail'!AL$3))</f>
        <v>0</v>
      </c>
      <c r="AM177" s="25">
        <f>+IF(AM$3=0,0,COUNTIFS('2.Pro Plan'!$K:$K,'Color detail'!$E177,'2.Pro Plan'!$N:$N,'Color detail'!$F177,'2.Pro Plan'!$U:$U,'Color detail'!AM$3))</f>
        <v>0</v>
      </c>
      <c r="AN177" s="25">
        <f>+IF(AN$3=0,0,COUNTIFS('2.Pro Plan'!$K:$K,'Color detail'!$E177,'2.Pro Plan'!$N:$N,'Color detail'!$F177,'2.Pro Plan'!$U:$U,'Color detail'!AN$3))</f>
        <v>0</v>
      </c>
      <c r="AO177" s="25">
        <f>+IF(AO$3=0,0,COUNTIFS('2.Pro Plan'!$K:$K,'Color detail'!$E177,'2.Pro Plan'!$N:$N,'Color detail'!$F177,'2.Pro Plan'!$U:$U,'Color detail'!AO$3))</f>
        <v>0</v>
      </c>
      <c r="AP177" s="25">
        <f>+IF(AP$3=0,0,COUNTIFS('2.Pro Plan'!$K:$K,'Color detail'!$E177,'2.Pro Plan'!$N:$N,'Color detail'!$F177,'2.Pro Plan'!$U:$U,'Color detail'!AP$3))</f>
        <v>0</v>
      </c>
      <c r="AQ177" s="25">
        <f>+IF(AQ$3=0,0,COUNTIFS('2.Pro Plan'!$K:$K,'Color detail'!$E177,'2.Pro Plan'!$N:$N,'Color detail'!$F177,'2.Pro Plan'!$U:$U,'Color detail'!AQ$3))</f>
        <v>0</v>
      </c>
      <c r="AR177" s="25">
        <f>+IF(AR$3=0,0,COUNTIFS('2.Pro Plan'!$K:$K,'Color detail'!$E177,'2.Pro Plan'!$N:$N,'Color detail'!$F177,'2.Pro Plan'!$U:$U,'Color detail'!AR$3))</f>
        <v>0</v>
      </c>
      <c r="AS177" s="25">
        <f t="shared" si="47"/>
        <v>0</v>
      </c>
    </row>
    <row r="178" spans="2:45" hidden="1">
      <c r="B178" s="25">
        <f t="shared" si="43"/>
        <v>0</v>
      </c>
      <c r="C178" s="25">
        <f t="shared" si="44"/>
        <v>0</v>
      </c>
      <c r="E178" s="25"/>
      <c r="F178" s="25"/>
      <c r="H178" s="25">
        <f t="shared" si="45"/>
        <v>0</v>
      </c>
      <c r="I178" s="25">
        <f>+IF(C178=0,0,SUMIF('Color FC'!$F:$F,'Color detail'!$C178,'Color FC'!H:H))</f>
        <v>0</v>
      </c>
      <c r="J178" s="25">
        <f>+IF(E178=0,0,SUMIF('Color FC'!$F:$F,'Color detail'!$C178,'Color FC'!I:I))</f>
        <v>0</v>
      </c>
      <c r="K178" s="25">
        <f>+IF(F178=0,0,SUMIF('Color FC'!$F:$F,'Color detail'!$C178,'Color FC'!J:J))</f>
        <v>0</v>
      </c>
      <c r="M178" s="267"/>
      <c r="N178" s="267"/>
      <c r="O178" s="147">
        <f t="shared" si="42"/>
        <v>0</v>
      </c>
      <c r="Q178" s="25">
        <f>+IF(Q$3=0,0,COUNTIFS('2.Pro Plan'!$K:$K,'Color detail'!$E178,'2.Pro Plan'!$N:$N,'Color detail'!$F178,'2.Pro Plan'!$U:$U,'Color detail'!Q$3))</f>
        <v>0</v>
      </c>
      <c r="R178" s="25">
        <f>+IF(R$3=0,0,COUNTIFS('2.Pro Plan'!$K:$K,'Color detail'!$E178,'2.Pro Plan'!$N:$N,'Color detail'!$F178,'2.Pro Plan'!$U:$U,'Color detail'!R$3))</f>
        <v>0</v>
      </c>
      <c r="S178" s="25">
        <f>+IF(S$3=0,0,COUNTIFS('2.Pro Plan'!$K:$K,'Color detail'!$E178,'2.Pro Plan'!$N:$N,'Color detail'!$F178,'2.Pro Plan'!$U:$U,'Color detail'!S$3))</f>
        <v>0</v>
      </c>
      <c r="T178" s="25">
        <f>+IF(T$3=0,0,COUNTIFS('2.Pro Plan'!$K:$K,'Color detail'!$E178,'2.Pro Plan'!$N:$N,'Color detail'!$F178,'2.Pro Plan'!$U:$U,'Color detail'!T$3))</f>
        <v>0</v>
      </c>
      <c r="U178" s="25">
        <f>+IF(U$3=0,0,COUNTIFS('2.Pro Plan'!$K:$K,'Color detail'!$E178,'2.Pro Plan'!$N:$N,'Color detail'!$F178,'2.Pro Plan'!$U:$U,'Color detail'!U$3))</f>
        <v>0</v>
      </c>
      <c r="V178" s="25">
        <f>+IF(V$3=0,0,COUNTIFS('2.Pro Plan'!$K:$K,'Color detail'!$E178,'2.Pro Plan'!$N:$N,'Color detail'!$F178,'2.Pro Plan'!$U:$U,'Color detail'!V$3))</f>
        <v>0</v>
      </c>
      <c r="W178" s="25">
        <f>+IF(W$3=0,0,COUNTIFS('2.Pro Plan'!$K:$K,'Color detail'!$E178,'2.Pro Plan'!$N:$N,'Color detail'!$F178,'2.Pro Plan'!$U:$U,'Color detail'!W$3))</f>
        <v>0</v>
      </c>
      <c r="X178" s="25">
        <f>+IF(X$3=0,0,COUNTIFS('2.Pro Plan'!$K:$K,'Color detail'!$E178,'2.Pro Plan'!$N:$N,'Color detail'!$F178,'2.Pro Plan'!$U:$U,'Color detail'!X$3))</f>
        <v>0</v>
      </c>
      <c r="Y178" s="25">
        <f>+IF(Y$3=0,0,COUNTIFS('2.Pro Plan'!$K:$K,'Color detail'!$E178,'2.Pro Plan'!$N:$N,'Color detail'!$F178,'2.Pro Plan'!$U:$U,'Color detail'!Y$3))</f>
        <v>0</v>
      </c>
      <c r="Z178" s="25">
        <f>+IF(Z$3=0,0,COUNTIFS('2.Pro Plan'!$K:$K,'Color detail'!$E178,'2.Pro Plan'!$N:$N,'Color detail'!$F178,'2.Pro Plan'!$U:$U,'Color detail'!Z$3))</f>
        <v>0</v>
      </c>
      <c r="AA178" s="25">
        <f>+IF(AA$3=0,0,COUNTIFS('2.Pro Plan'!$K:$K,'Color detail'!$E178,'2.Pro Plan'!$N:$N,'Color detail'!$F178,'2.Pro Plan'!$U:$U,'Color detail'!AA$3))</f>
        <v>0</v>
      </c>
      <c r="AB178" s="25">
        <f>+IF(AB$3=0,0,COUNTIFS('2.Pro Plan'!$K:$K,'Color detail'!$E178,'2.Pro Plan'!$N:$N,'Color detail'!$F178,'2.Pro Plan'!$U:$U,'Color detail'!AB$3))</f>
        <v>0</v>
      </c>
      <c r="AC178" s="25">
        <f>+IF(AC$3=0,0,COUNTIFS('2.Pro Plan'!$K:$K,'Color detail'!$E178,'2.Pro Plan'!$N:$N,'Color detail'!$F178,'2.Pro Plan'!$U:$U,'Color detail'!AC$3))</f>
        <v>0</v>
      </c>
      <c r="AD178" s="25">
        <f>+IF(AD$3=0,0,COUNTIFS('2.Pro Plan'!$K:$K,'Color detail'!$E178,'2.Pro Plan'!$N:$N,'Color detail'!$F178,'2.Pro Plan'!$U:$U,'Color detail'!AD$3))</f>
        <v>0</v>
      </c>
      <c r="AE178" s="25">
        <f>+IF(AE$3=0,0,COUNTIFS('2.Pro Plan'!$K:$K,'Color detail'!$E178,'2.Pro Plan'!$N:$N,'Color detail'!$F178,'2.Pro Plan'!$U:$U,'Color detail'!AE$3))</f>
        <v>0</v>
      </c>
      <c r="AF178" s="25">
        <f>+IF(AF$3=0,0,COUNTIFS('2.Pro Plan'!$K:$K,'Color detail'!$E178,'2.Pro Plan'!$N:$N,'Color detail'!$F178,'2.Pro Plan'!$U:$U,'Color detail'!AF$3))</f>
        <v>0</v>
      </c>
      <c r="AG178" s="25">
        <f>+IF(AG$3=0,0,COUNTIFS('2.Pro Plan'!$K:$K,'Color detail'!$E178,'2.Pro Plan'!$N:$N,'Color detail'!$F178,'2.Pro Plan'!$U:$U,'Color detail'!AG$3))</f>
        <v>0</v>
      </c>
      <c r="AH178" s="25">
        <f>+IF(AH$3=0,0,COUNTIFS('2.Pro Plan'!$K:$K,'Color detail'!$E178,'2.Pro Plan'!$N:$N,'Color detail'!$F178,'2.Pro Plan'!$U:$U,'Color detail'!AH$3))</f>
        <v>0</v>
      </c>
      <c r="AI178" s="25">
        <f>+IF(AI$3=0,0,COUNTIFS('2.Pro Plan'!$K:$K,'Color detail'!$E178,'2.Pro Plan'!$N:$N,'Color detail'!$F178,'2.Pro Plan'!$U:$U,'Color detail'!AI$3))</f>
        <v>0</v>
      </c>
      <c r="AJ178" s="25">
        <f>+IF(AJ$3=0,0,COUNTIFS('2.Pro Plan'!$K:$K,'Color detail'!$E178,'2.Pro Plan'!$N:$N,'Color detail'!$F178,'2.Pro Plan'!$U:$U,'Color detail'!AJ$3))</f>
        <v>0</v>
      </c>
      <c r="AK178" s="25">
        <f>+IF(AK$3=0,0,COUNTIFS('2.Pro Plan'!$K:$K,'Color detail'!$E178,'2.Pro Plan'!$N:$N,'Color detail'!$F178,'2.Pro Plan'!$U:$U,'Color detail'!AK$3))</f>
        <v>0</v>
      </c>
      <c r="AL178" s="25">
        <f>+IF(AL$3=0,0,COUNTIFS('2.Pro Plan'!$K:$K,'Color detail'!$E178,'2.Pro Plan'!$N:$N,'Color detail'!$F178,'2.Pro Plan'!$U:$U,'Color detail'!AL$3))</f>
        <v>0</v>
      </c>
      <c r="AM178" s="25">
        <f>+IF(AM$3=0,0,COUNTIFS('2.Pro Plan'!$K:$K,'Color detail'!$E178,'2.Pro Plan'!$N:$N,'Color detail'!$F178,'2.Pro Plan'!$U:$U,'Color detail'!AM$3))</f>
        <v>0</v>
      </c>
      <c r="AN178" s="25">
        <f>+IF(AN$3=0,0,COUNTIFS('2.Pro Plan'!$K:$K,'Color detail'!$E178,'2.Pro Plan'!$N:$N,'Color detail'!$F178,'2.Pro Plan'!$U:$U,'Color detail'!AN$3))</f>
        <v>0</v>
      </c>
      <c r="AO178" s="25">
        <f>+IF(AO$3=0,0,COUNTIFS('2.Pro Plan'!$K:$K,'Color detail'!$E178,'2.Pro Plan'!$N:$N,'Color detail'!$F178,'2.Pro Plan'!$U:$U,'Color detail'!AO$3))</f>
        <v>0</v>
      </c>
      <c r="AP178" s="25">
        <f>+IF(AP$3=0,0,COUNTIFS('2.Pro Plan'!$K:$K,'Color detail'!$E178,'2.Pro Plan'!$N:$N,'Color detail'!$F178,'2.Pro Plan'!$U:$U,'Color detail'!AP$3))</f>
        <v>0</v>
      </c>
      <c r="AQ178" s="25">
        <f>+IF(AQ$3=0,0,COUNTIFS('2.Pro Plan'!$K:$K,'Color detail'!$E178,'2.Pro Plan'!$N:$N,'Color detail'!$F178,'2.Pro Plan'!$U:$U,'Color detail'!AQ$3))</f>
        <v>0</v>
      </c>
      <c r="AR178" s="25">
        <f>+IF(AR$3=0,0,COUNTIFS('2.Pro Plan'!$K:$K,'Color detail'!$E178,'2.Pro Plan'!$N:$N,'Color detail'!$F178,'2.Pro Plan'!$U:$U,'Color detail'!AR$3))</f>
        <v>0</v>
      </c>
      <c r="AS178" s="25">
        <f t="shared" si="47"/>
        <v>0</v>
      </c>
    </row>
    <row r="179" spans="2:45" hidden="1">
      <c r="B179" s="25">
        <f t="shared" si="43"/>
        <v>0</v>
      </c>
      <c r="C179" s="25">
        <f t="shared" si="44"/>
        <v>0</v>
      </c>
      <c r="E179" s="25"/>
      <c r="F179" s="25"/>
      <c r="H179" s="25">
        <f t="shared" si="45"/>
        <v>0</v>
      </c>
      <c r="I179" s="25">
        <f>+IF(C179=0,0,SUMIF('Color FC'!$F:$F,'Color detail'!$C179,'Color FC'!H:H))</f>
        <v>0</v>
      </c>
      <c r="J179" s="25">
        <f>+IF(E179=0,0,SUMIF('Color FC'!$F:$F,'Color detail'!$C179,'Color FC'!I:I))</f>
        <v>0</v>
      </c>
      <c r="K179" s="25">
        <f>+IF(F179=0,0,SUMIF('Color FC'!$F:$F,'Color detail'!$C179,'Color FC'!J:J))</f>
        <v>0</v>
      </c>
      <c r="M179" s="267"/>
      <c r="N179" s="267"/>
      <c r="O179" s="147">
        <f t="shared" si="42"/>
        <v>0</v>
      </c>
      <c r="Q179" s="25">
        <f>+IF(Q$3=0,0,COUNTIFS('2.Pro Plan'!$K:$K,'Color detail'!$E179,'2.Pro Plan'!$N:$N,'Color detail'!$F179,'2.Pro Plan'!$U:$U,'Color detail'!Q$3))</f>
        <v>0</v>
      </c>
      <c r="R179" s="25">
        <f>+IF(R$3=0,0,COUNTIFS('2.Pro Plan'!$K:$K,'Color detail'!$E179,'2.Pro Plan'!$N:$N,'Color detail'!$F179,'2.Pro Plan'!$U:$U,'Color detail'!R$3))</f>
        <v>0</v>
      </c>
      <c r="S179" s="25">
        <f>+IF(S$3=0,0,COUNTIFS('2.Pro Plan'!$K:$K,'Color detail'!$E179,'2.Pro Plan'!$N:$N,'Color detail'!$F179,'2.Pro Plan'!$U:$U,'Color detail'!S$3))</f>
        <v>0</v>
      </c>
      <c r="T179" s="25">
        <f>+IF(T$3=0,0,COUNTIFS('2.Pro Plan'!$K:$K,'Color detail'!$E179,'2.Pro Plan'!$N:$N,'Color detail'!$F179,'2.Pro Plan'!$U:$U,'Color detail'!T$3))</f>
        <v>0</v>
      </c>
      <c r="U179" s="25">
        <f>+IF(U$3=0,0,COUNTIFS('2.Pro Plan'!$K:$K,'Color detail'!$E179,'2.Pro Plan'!$N:$N,'Color detail'!$F179,'2.Pro Plan'!$U:$U,'Color detail'!U$3))</f>
        <v>0</v>
      </c>
      <c r="V179" s="25">
        <f>+IF(V$3=0,0,COUNTIFS('2.Pro Plan'!$K:$K,'Color detail'!$E179,'2.Pro Plan'!$N:$N,'Color detail'!$F179,'2.Pro Plan'!$U:$U,'Color detail'!V$3))</f>
        <v>0</v>
      </c>
      <c r="W179" s="25">
        <f>+IF(W$3=0,0,COUNTIFS('2.Pro Plan'!$K:$K,'Color detail'!$E179,'2.Pro Plan'!$N:$N,'Color detail'!$F179,'2.Pro Plan'!$U:$U,'Color detail'!W$3))</f>
        <v>0</v>
      </c>
      <c r="X179" s="25">
        <f>+IF(X$3=0,0,COUNTIFS('2.Pro Plan'!$K:$K,'Color detail'!$E179,'2.Pro Plan'!$N:$N,'Color detail'!$F179,'2.Pro Plan'!$U:$U,'Color detail'!X$3))</f>
        <v>0</v>
      </c>
      <c r="Y179" s="25">
        <f>+IF(Y$3=0,0,COUNTIFS('2.Pro Plan'!$K:$K,'Color detail'!$E179,'2.Pro Plan'!$N:$N,'Color detail'!$F179,'2.Pro Plan'!$U:$U,'Color detail'!Y$3))</f>
        <v>0</v>
      </c>
      <c r="Z179" s="25">
        <f>+IF(Z$3=0,0,COUNTIFS('2.Pro Plan'!$K:$K,'Color detail'!$E179,'2.Pro Plan'!$N:$N,'Color detail'!$F179,'2.Pro Plan'!$U:$U,'Color detail'!Z$3))</f>
        <v>0</v>
      </c>
      <c r="AA179" s="25">
        <f>+IF(AA$3=0,0,COUNTIFS('2.Pro Plan'!$K:$K,'Color detail'!$E179,'2.Pro Plan'!$N:$N,'Color detail'!$F179,'2.Pro Plan'!$U:$U,'Color detail'!AA$3))</f>
        <v>0</v>
      </c>
      <c r="AB179" s="25">
        <f>+IF(AB$3=0,0,COUNTIFS('2.Pro Plan'!$K:$K,'Color detail'!$E179,'2.Pro Plan'!$N:$N,'Color detail'!$F179,'2.Pro Plan'!$U:$U,'Color detail'!AB$3))</f>
        <v>0</v>
      </c>
      <c r="AC179" s="25">
        <f>+IF(AC$3=0,0,COUNTIFS('2.Pro Plan'!$K:$K,'Color detail'!$E179,'2.Pro Plan'!$N:$N,'Color detail'!$F179,'2.Pro Plan'!$U:$U,'Color detail'!AC$3))</f>
        <v>0</v>
      </c>
      <c r="AD179" s="25">
        <f>+IF(AD$3=0,0,COUNTIFS('2.Pro Plan'!$K:$K,'Color detail'!$E179,'2.Pro Plan'!$N:$N,'Color detail'!$F179,'2.Pro Plan'!$U:$U,'Color detail'!AD$3))</f>
        <v>0</v>
      </c>
      <c r="AE179" s="25">
        <f>+IF(AE$3=0,0,COUNTIFS('2.Pro Plan'!$K:$K,'Color detail'!$E179,'2.Pro Plan'!$N:$N,'Color detail'!$F179,'2.Pro Plan'!$U:$U,'Color detail'!AE$3))</f>
        <v>0</v>
      </c>
      <c r="AF179" s="25">
        <f>+IF(AF$3=0,0,COUNTIFS('2.Pro Plan'!$K:$K,'Color detail'!$E179,'2.Pro Plan'!$N:$N,'Color detail'!$F179,'2.Pro Plan'!$U:$U,'Color detail'!AF$3))</f>
        <v>0</v>
      </c>
      <c r="AG179" s="25">
        <f>+IF(AG$3=0,0,COUNTIFS('2.Pro Plan'!$K:$K,'Color detail'!$E179,'2.Pro Plan'!$N:$N,'Color detail'!$F179,'2.Pro Plan'!$U:$U,'Color detail'!AG$3))</f>
        <v>0</v>
      </c>
      <c r="AH179" s="25">
        <f>+IF(AH$3=0,0,COUNTIFS('2.Pro Plan'!$K:$K,'Color detail'!$E179,'2.Pro Plan'!$N:$N,'Color detail'!$F179,'2.Pro Plan'!$U:$U,'Color detail'!AH$3))</f>
        <v>0</v>
      </c>
      <c r="AI179" s="25">
        <f>+IF(AI$3=0,0,COUNTIFS('2.Pro Plan'!$K:$K,'Color detail'!$E179,'2.Pro Plan'!$N:$N,'Color detail'!$F179,'2.Pro Plan'!$U:$U,'Color detail'!AI$3))</f>
        <v>0</v>
      </c>
      <c r="AJ179" s="25">
        <f>+IF(AJ$3=0,0,COUNTIFS('2.Pro Plan'!$K:$K,'Color detail'!$E179,'2.Pro Plan'!$N:$N,'Color detail'!$F179,'2.Pro Plan'!$U:$U,'Color detail'!AJ$3))</f>
        <v>0</v>
      </c>
      <c r="AK179" s="25">
        <f>+IF(AK$3=0,0,COUNTIFS('2.Pro Plan'!$K:$K,'Color detail'!$E179,'2.Pro Plan'!$N:$N,'Color detail'!$F179,'2.Pro Plan'!$U:$U,'Color detail'!AK$3))</f>
        <v>0</v>
      </c>
      <c r="AL179" s="25">
        <f>+IF(AL$3=0,0,COUNTIFS('2.Pro Plan'!$K:$K,'Color detail'!$E179,'2.Pro Plan'!$N:$N,'Color detail'!$F179,'2.Pro Plan'!$U:$U,'Color detail'!AL$3))</f>
        <v>0</v>
      </c>
      <c r="AM179" s="25">
        <f>+IF(AM$3=0,0,COUNTIFS('2.Pro Plan'!$K:$K,'Color detail'!$E179,'2.Pro Plan'!$N:$N,'Color detail'!$F179,'2.Pro Plan'!$U:$U,'Color detail'!AM$3))</f>
        <v>0</v>
      </c>
      <c r="AN179" s="25">
        <f>+IF(AN$3=0,0,COUNTIFS('2.Pro Plan'!$K:$K,'Color detail'!$E179,'2.Pro Plan'!$N:$N,'Color detail'!$F179,'2.Pro Plan'!$U:$U,'Color detail'!AN$3))</f>
        <v>0</v>
      </c>
      <c r="AO179" s="25">
        <f>+IF(AO$3=0,0,COUNTIFS('2.Pro Plan'!$K:$K,'Color detail'!$E179,'2.Pro Plan'!$N:$N,'Color detail'!$F179,'2.Pro Plan'!$U:$U,'Color detail'!AO$3))</f>
        <v>0</v>
      </c>
      <c r="AP179" s="25">
        <f>+IF(AP$3=0,0,COUNTIFS('2.Pro Plan'!$K:$K,'Color detail'!$E179,'2.Pro Plan'!$N:$N,'Color detail'!$F179,'2.Pro Plan'!$U:$U,'Color detail'!AP$3))</f>
        <v>0</v>
      </c>
      <c r="AQ179" s="25">
        <f>+IF(AQ$3=0,0,COUNTIFS('2.Pro Plan'!$K:$K,'Color detail'!$E179,'2.Pro Plan'!$N:$N,'Color detail'!$F179,'2.Pro Plan'!$U:$U,'Color detail'!AQ$3))</f>
        <v>0</v>
      </c>
      <c r="AR179" s="25">
        <f>+IF(AR$3=0,0,COUNTIFS('2.Pro Plan'!$K:$K,'Color detail'!$E179,'2.Pro Plan'!$N:$N,'Color detail'!$F179,'2.Pro Plan'!$U:$U,'Color detail'!AR$3))</f>
        <v>0</v>
      </c>
      <c r="AS179" s="25">
        <f t="shared" si="47"/>
        <v>0</v>
      </c>
    </row>
    <row r="180" spans="2:45" hidden="1">
      <c r="B180" s="25">
        <f t="shared" si="43"/>
        <v>0</v>
      </c>
      <c r="C180" s="25">
        <f t="shared" si="44"/>
        <v>0</v>
      </c>
      <c r="E180" s="25"/>
      <c r="F180" s="25"/>
      <c r="H180" s="25">
        <f t="shared" si="45"/>
        <v>0</v>
      </c>
      <c r="I180" s="25">
        <f>+IF(C180=0,0,SUMIF('Color FC'!$F:$F,'Color detail'!$C180,'Color FC'!H:H))</f>
        <v>0</v>
      </c>
      <c r="J180" s="25">
        <f>+IF(E180=0,0,SUMIF('Color FC'!$F:$F,'Color detail'!$C180,'Color FC'!I:I))</f>
        <v>0</v>
      </c>
      <c r="K180" s="25">
        <f>+IF(F180=0,0,SUMIF('Color FC'!$F:$F,'Color detail'!$C180,'Color FC'!J:J))</f>
        <v>0</v>
      </c>
      <c r="M180" s="267"/>
      <c r="N180" s="267"/>
      <c r="O180" s="147">
        <f t="shared" si="42"/>
        <v>0</v>
      </c>
      <c r="Q180" s="25">
        <f>+IF(Q$3=0,0,COUNTIFS('2.Pro Plan'!$K:$K,'Color detail'!$E180,'2.Pro Plan'!$N:$N,'Color detail'!$F180,'2.Pro Plan'!$U:$U,'Color detail'!Q$3))</f>
        <v>0</v>
      </c>
      <c r="R180" s="25">
        <f>+IF(R$3=0,0,COUNTIFS('2.Pro Plan'!$K:$K,'Color detail'!$E180,'2.Pro Plan'!$N:$N,'Color detail'!$F180,'2.Pro Plan'!$U:$U,'Color detail'!R$3))</f>
        <v>0</v>
      </c>
      <c r="S180" s="25">
        <f>+IF(S$3=0,0,COUNTIFS('2.Pro Plan'!$K:$K,'Color detail'!$E180,'2.Pro Plan'!$N:$N,'Color detail'!$F180,'2.Pro Plan'!$U:$U,'Color detail'!S$3))</f>
        <v>0</v>
      </c>
      <c r="T180" s="25">
        <f>+IF(T$3=0,0,COUNTIFS('2.Pro Plan'!$K:$K,'Color detail'!$E180,'2.Pro Plan'!$N:$N,'Color detail'!$F180,'2.Pro Plan'!$U:$U,'Color detail'!T$3))</f>
        <v>0</v>
      </c>
      <c r="U180" s="25">
        <f>+IF(U$3=0,0,COUNTIFS('2.Pro Plan'!$K:$K,'Color detail'!$E180,'2.Pro Plan'!$N:$N,'Color detail'!$F180,'2.Pro Plan'!$U:$U,'Color detail'!U$3))</f>
        <v>0</v>
      </c>
      <c r="V180" s="25">
        <f>+IF(V$3=0,0,COUNTIFS('2.Pro Plan'!$K:$K,'Color detail'!$E180,'2.Pro Plan'!$N:$N,'Color detail'!$F180,'2.Pro Plan'!$U:$U,'Color detail'!V$3))</f>
        <v>0</v>
      </c>
      <c r="W180" s="25">
        <f>+IF(W$3=0,0,COUNTIFS('2.Pro Plan'!$K:$K,'Color detail'!$E180,'2.Pro Plan'!$N:$N,'Color detail'!$F180,'2.Pro Plan'!$U:$U,'Color detail'!W$3))</f>
        <v>0</v>
      </c>
      <c r="X180" s="25">
        <f>+IF(X$3=0,0,COUNTIFS('2.Pro Plan'!$K:$K,'Color detail'!$E180,'2.Pro Plan'!$N:$N,'Color detail'!$F180,'2.Pro Plan'!$U:$U,'Color detail'!X$3))</f>
        <v>0</v>
      </c>
      <c r="Y180" s="25">
        <f>+IF(Y$3=0,0,COUNTIFS('2.Pro Plan'!$K:$K,'Color detail'!$E180,'2.Pro Plan'!$N:$N,'Color detail'!$F180,'2.Pro Plan'!$U:$U,'Color detail'!Y$3))</f>
        <v>0</v>
      </c>
      <c r="Z180" s="25">
        <f>+IF(Z$3=0,0,COUNTIFS('2.Pro Plan'!$K:$K,'Color detail'!$E180,'2.Pro Plan'!$N:$N,'Color detail'!$F180,'2.Pro Plan'!$U:$U,'Color detail'!Z$3))</f>
        <v>0</v>
      </c>
      <c r="AA180" s="25">
        <f>+IF(AA$3=0,0,COUNTIFS('2.Pro Plan'!$K:$K,'Color detail'!$E180,'2.Pro Plan'!$N:$N,'Color detail'!$F180,'2.Pro Plan'!$U:$U,'Color detail'!AA$3))</f>
        <v>0</v>
      </c>
      <c r="AB180" s="25">
        <f>+IF(AB$3=0,0,COUNTIFS('2.Pro Plan'!$K:$K,'Color detail'!$E180,'2.Pro Plan'!$N:$N,'Color detail'!$F180,'2.Pro Plan'!$U:$U,'Color detail'!AB$3))</f>
        <v>0</v>
      </c>
      <c r="AC180" s="25">
        <f>+IF(AC$3=0,0,COUNTIFS('2.Pro Plan'!$K:$K,'Color detail'!$E180,'2.Pro Plan'!$N:$N,'Color detail'!$F180,'2.Pro Plan'!$U:$U,'Color detail'!AC$3))</f>
        <v>0</v>
      </c>
      <c r="AD180" s="25">
        <f>+IF(AD$3=0,0,COUNTIFS('2.Pro Plan'!$K:$K,'Color detail'!$E180,'2.Pro Plan'!$N:$N,'Color detail'!$F180,'2.Pro Plan'!$U:$U,'Color detail'!AD$3))</f>
        <v>0</v>
      </c>
      <c r="AE180" s="25">
        <f>+IF(AE$3=0,0,COUNTIFS('2.Pro Plan'!$K:$K,'Color detail'!$E180,'2.Pro Plan'!$N:$N,'Color detail'!$F180,'2.Pro Plan'!$U:$U,'Color detail'!AE$3))</f>
        <v>0</v>
      </c>
      <c r="AF180" s="25">
        <f>+IF(AF$3=0,0,COUNTIFS('2.Pro Plan'!$K:$K,'Color detail'!$E180,'2.Pro Plan'!$N:$N,'Color detail'!$F180,'2.Pro Plan'!$U:$U,'Color detail'!AF$3))</f>
        <v>0</v>
      </c>
      <c r="AG180" s="25">
        <f>+IF(AG$3=0,0,COUNTIFS('2.Pro Plan'!$K:$K,'Color detail'!$E180,'2.Pro Plan'!$N:$N,'Color detail'!$F180,'2.Pro Plan'!$U:$U,'Color detail'!AG$3))</f>
        <v>0</v>
      </c>
      <c r="AH180" s="25">
        <f>+IF(AH$3=0,0,COUNTIFS('2.Pro Plan'!$K:$K,'Color detail'!$E180,'2.Pro Plan'!$N:$N,'Color detail'!$F180,'2.Pro Plan'!$U:$U,'Color detail'!AH$3))</f>
        <v>0</v>
      </c>
      <c r="AI180" s="25">
        <f>+IF(AI$3=0,0,COUNTIFS('2.Pro Plan'!$K:$K,'Color detail'!$E180,'2.Pro Plan'!$N:$N,'Color detail'!$F180,'2.Pro Plan'!$U:$U,'Color detail'!AI$3))</f>
        <v>0</v>
      </c>
      <c r="AJ180" s="25">
        <f>+IF(AJ$3=0,0,COUNTIFS('2.Pro Plan'!$K:$K,'Color detail'!$E180,'2.Pro Plan'!$N:$N,'Color detail'!$F180,'2.Pro Plan'!$U:$U,'Color detail'!AJ$3))</f>
        <v>0</v>
      </c>
      <c r="AK180" s="25">
        <f>+IF(AK$3=0,0,COUNTIFS('2.Pro Plan'!$K:$K,'Color detail'!$E180,'2.Pro Plan'!$N:$N,'Color detail'!$F180,'2.Pro Plan'!$U:$U,'Color detail'!AK$3))</f>
        <v>0</v>
      </c>
      <c r="AL180" s="25">
        <f>+IF(AL$3=0,0,COUNTIFS('2.Pro Plan'!$K:$K,'Color detail'!$E180,'2.Pro Plan'!$N:$N,'Color detail'!$F180,'2.Pro Plan'!$U:$U,'Color detail'!AL$3))</f>
        <v>0</v>
      </c>
      <c r="AM180" s="25">
        <f>+IF(AM$3=0,0,COUNTIFS('2.Pro Plan'!$K:$K,'Color detail'!$E180,'2.Pro Plan'!$N:$N,'Color detail'!$F180,'2.Pro Plan'!$U:$U,'Color detail'!AM$3))</f>
        <v>0</v>
      </c>
      <c r="AN180" s="25">
        <f>+IF(AN$3=0,0,COUNTIFS('2.Pro Plan'!$K:$K,'Color detail'!$E180,'2.Pro Plan'!$N:$N,'Color detail'!$F180,'2.Pro Plan'!$U:$U,'Color detail'!AN$3))</f>
        <v>0</v>
      </c>
      <c r="AO180" s="25">
        <f>+IF(AO$3=0,0,COUNTIFS('2.Pro Plan'!$K:$K,'Color detail'!$E180,'2.Pro Plan'!$N:$N,'Color detail'!$F180,'2.Pro Plan'!$U:$U,'Color detail'!AO$3))</f>
        <v>0</v>
      </c>
      <c r="AP180" s="25">
        <f>+IF(AP$3=0,0,COUNTIFS('2.Pro Plan'!$K:$K,'Color detail'!$E180,'2.Pro Plan'!$N:$N,'Color detail'!$F180,'2.Pro Plan'!$U:$U,'Color detail'!AP$3))</f>
        <v>0</v>
      </c>
      <c r="AQ180" s="25">
        <f>+IF(AQ$3=0,0,COUNTIFS('2.Pro Plan'!$K:$K,'Color detail'!$E180,'2.Pro Plan'!$N:$N,'Color detail'!$F180,'2.Pro Plan'!$U:$U,'Color detail'!AQ$3))</f>
        <v>0</v>
      </c>
      <c r="AR180" s="25">
        <f>+IF(AR$3=0,0,COUNTIFS('2.Pro Plan'!$K:$K,'Color detail'!$E180,'2.Pro Plan'!$N:$N,'Color detail'!$F180,'2.Pro Plan'!$U:$U,'Color detail'!AR$3))</f>
        <v>0</v>
      </c>
      <c r="AS180" s="25">
        <f t="shared" si="47"/>
        <v>0</v>
      </c>
    </row>
    <row r="181" spans="2:45" hidden="1">
      <c r="B181" s="25">
        <f t="shared" si="43"/>
        <v>0</v>
      </c>
      <c r="C181" s="25">
        <f t="shared" si="44"/>
        <v>0</v>
      </c>
      <c r="E181" s="25"/>
      <c r="F181" s="25"/>
      <c r="H181" s="25">
        <f t="shared" si="45"/>
        <v>0</v>
      </c>
      <c r="I181" s="25">
        <f>+IF(C181=0,0,SUMIF('Color FC'!$F:$F,'Color detail'!$C181,'Color FC'!H:H))</f>
        <v>0</v>
      </c>
      <c r="J181" s="25">
        <f>+IF(E181=0,0,SUMIF('Color FC'!$F:$F,'Color detail'!$C181,'Color FC'!I:I))</f>
        <v>0</v>
      </c>
      <c r="K181" s="25">
        <f>+IF(F181=0,0,SUMIF('Color FC'!$F:$F,'Color detail'!$C181,'Color FC'!J:J))</f>
        <v>0</v>
      </c>
      <c r="M181" s="267"/>
      <c r="N181" s="267"/>
      <c r="O181" s="147">
        <f t="shared" si="42"/>
        <v>0</v>
      </c>
      <c r="Q181" s="25">
        <f>+IF(Q$3=0,0,COUNTIFS('2.Pro Plan'!$K:$K,'Color detail'!$E181,'2.Pro Plan'!$N:$N,'Color detail'!$F181,'2.Pro Plan'!$U:$U,'Color detail'!Q$3))</f>
        <v>0</v>
      </c>
      <c r="R181" s="25">
        <f>+IF(R$3=0,0,COUNTIFS('2.Pro Plan'!$K:$K,'Color detail'!$E181,'2.Pro Plan'!$N:$N,'Color detail'!$F181,'2.Pro Plan'!$U:$U,'Color detail'!R$3))</f>
        <v>0</v>
      </c>
      <c r="S181" s="25">
        <f>+IF(S$3=0,0,COUNTIFS('2.Pro Plan'!$K:$K,'Color detail'!$E181,'2.Pro Plan'!$N:$N,'Color detail'!$F181,'2.Pro Plan'!$U:$U,'Color detail'!S$3))</f>
        <v>0</v>
      </c>
      <c r="T181" s="25">
        <f>+IF(T$3=0,0,COUNTIFS('2.Pro Plan'!$K:$K,'Color detail'!$E181,'2.Pro Plan'!$N:$N,'Color detail'!$F181,'2.Pro Plan'!$U:$U,'Color detail'!T$3))</f>
        <v>0</v>
      </c>
      <c r="U181" s="25">
        <f>+IF(U$3=0,0,COUNTIFS('2.Pro Plan'!$K:$K,'Color detail'!$E181,'2.Pro Plan'!$N:$N,'Color detail'!$F181,'2.Pro Plan'!$U:$U,'Color detail'!U$3))</f>
        <v>0</v>
      </c>
      <c r="V181" s="25">
        <f>+IF(V$3=0,0,COUNTIFS('2.Pro Plan'!$K:$K,'Color detail'!$E181,'2.Pro Plan'!$N:$N,'Color detail'!$F181,'2.Pro Plan'!$U:$U,'Color detail'!V$3))</f>
        <v>0</v>
      </c>
      <c r="W181" s="25">
        <f>+IF(W$3=0,0,COUNTIFS('2.Pro Plan'!$K:$K,'Color detail'!$E181,'2.Pro Plan'!$N:$N,'Color detail'!$F181,'2.Pro Plan'!$U:$U,'Color detail'!W$3))</f>
        <v>0</v>
      </c>
      <c r="X181" s="25">
        <f>+IF(X$3=0,0,COUNTIFS('2.Pro Plan'!$K:$K,'Color detail'!$E181,'2.Pro Plan'!$N:$N,'Color detail'!$F181,'2.Pro Plan'!$U:$U,'Color detail'!X$3))</f>
        <v>0</v>
      </c>
      <c r="Y181" s="25">
        <f>+IF(Y$3=0,0,COUNTIFS('2.Pro Plan'!$K:$K,'Color detail'!$E181,'2.Pro Plan'!$N:$N,'Color detail'!$F181,'2.Pro Plan'!$U:$U,'Color detail'!Y$3))</f>
        <v>0</v>
      </c>
      <c r="Z181" s="25">
        <f>+IF(Z$3=0,0,COUNTIFS('2.Pro Plan'!$K:$K,'Color detail'!$E181,'2.Pro Plan'!$N:$N,'Color detail'!$F181,'2.Pro Plan'!$U:$U,'Color detail'!Z$3))</f>
        <v>0</v>
      </c>
      <c r="AA181" s="25">
        <f>+IF(AA$3=0,0,COUNTIFS('2.Pro Plan'!$K:$K,'Color detail'!$E181,'2.Pro Plan'!$N:$N,'Color detail'!$F181,'2.Pro Plan'!$U:$U,'Color detail'!AA$3))</f>
        <v>0</v>
      </c>
      <c r="AB181" s="25">
        <f>+IF(AB$3=0,0,COUNTIFS('2.Pro Plan'!$K:$K,'Color detail'!$E181,'2.Pro Plan'!$N:$N,'Color detail'!$F181,'2.Pro Plan'!$U:$U,'Color detail'!AB$3))</f>
        <v>0</v>
      </c>
      <c r="AC181" s="25">
        <f>+IF(AC$3=0,0,COUNTIFS('2.Pro Plan'!$K:$K,'Color detail'!$E181,'2.Pro Plan'!$N:$N,'Color detail'!$F181,'2.Pro Plan'!$U:$U,'Color detail'!AC$3))</f>
        <v>0</v>
      </c>
      <c r="AD181" s="25">
        <f>+IF(AD$3=0,0,COUNTIFS('2.Pro Plan'!$K:$K,'Color detail'!$E181,'2.Pro Plan'!$N:$N,'Color detail'!$F181,'2.Pro Plan'!$U:$U,'Color detail'!AD$3))</f>
        <v>0</v>
      </c>
      <c r="AE181" s="25">
        <f>+IF(AE$3=0,0,COUNTIFS('2.Pro Plan'!$K:$K,'Color detail'!$E181,'2.Pro Plan'!$N:$N,'Color detail'!$F181,'2.Pro Plan'!$U:$U,'Color detail'!AE$3))</f>
        <v>0</v>
      </c>
      <c r="AF181" s="25">
        <f>+IF(AF$3=0,0,COUNTIFS('2.Pro Plan'!$K:$K,'Color detail'!$E181,'2.Pro Plan'!$N:$N,'Color detail'!$F181,'2.Pro Plan'!$U:$U,'Color detail'!AF$3))</f>
        <v>0</v>
      </c>
      <c r="AG181" s="25">
        <f>+IF(AG$3=0,0,COUNTIFS('2.Pro Plan'!$K:$K,'Color detail'!$E181,'2.Pro Plan'!$N:$N,'Color detail'!$F181,'2.Pro Plan'!$U:$U,'Color detail'!AG$3))</f>
        <v>0</v>
      </c>
      <c r="AH181" s="25">
        <f>+IF(AH$3=0,0,COUNTIFS('2.Pro Plan'!$K:$K,'Color detail'!$E181,'2.Pro Plan'!$N:$N,'Color detail'!$F181,'2.Pro Plan'!$U:$U,'Color detail'!AH$3))</f>
        <v>0</v>
      </c>
      <c r="AI181" s="25">
        <f>+IF(AI$3=0,0,COUNTIFS('2.Pro Plan'!$K:$K,'Color detail'!$E181,'2.Pro Plan'!$N:$N,'Color detail'!$F181,'2.Pro Plan'!$U:$U,'Color detail'!AI$3))</f>
        <v>0</v>
      </c>
      <c r="AJ181" s="25">
        <f>+IF(AJ$3=0,0,COUNTIFS('2.Pro Plan'!$K:$K,'Color detail'!$E181,'2.Pro Plan'!$N:$N,'Color detail'!$F181,'2.Pro Plan'!$U:$U,'Color detail'!AJ$3))</f>
        <v>0</v>
      </c>
      <c r="AK181" s="25">
        <f>+IF(AK$3=0,0,COUNTIFS('2.Pro Plan'!$K:$K,'Color detail'!$E181,'2.Pro Plan'!$N:$N,'Color detail'!$F181,'2.Pro Plan'!$U:$U,'Color detail'!AK$3))</f>
        <v>0</v>
      </c>
      <c r="AL181" s="25">
        <f>+IF(AL$3=0,0,COUNTIFS('2.Pro Plan'!$K:$K,'Color detail'!$E181,'2.Pro Plan'!$N:$N,'Color detail'!$F181,'2.Pro Plan'!$U:$U,'Color detail'!AL$3))</f>
        <v>0</v>
      </c>
      <c r="AM181" s="25">
        <f>+IF(AM$3=0,0,COUNTIFS('2.Pro Plan'!$K:$K,'Color detail'!$E181,'2.Pro Plan'!$N:$N,'Color detail'!$F181,'2.Pro Plan'!$U:$U,'Color detail'!AM$3))</f>
        <v>0</v>
      </c>
      <c r="AN181" s="25">
        <f>+IF(AN$3=0,0,COUNTIFS('2.Pro Plan'!$K:$K,'Color detail'!$E181,'2.Pro Plan'!$N:$N,'Color detail'!$F181,'2.Pro Plan'!$U:$U,'Color detail'!AN$3))</f>
        <v>0</v>
      </c>
      <c r="AO181" s="25">
        <f>+IF(AO$3=0,0,COUNTIFS('2.Pro Plan'!$K:$K,'Color detail'!$E181,'2.Pro Plan'!$N:$N,'Color detail'!$F181,'2.Pro Plan'!$U:$U,'Color detail'!AO$3))</f>
        <v>0</v>
      </c>
      <c r="AP181" s="25">
        <f>+IF(AP$3=0,0,COUNTIFS('2.Pro Plan'!$K:$K,'Color detail'!$E181,'2.Pro Plan'!$N:$N,'Color detail'!$F181,'2.Pro Plan'!$U:$U,'Color detail'!AP$3))</f>
        <v>0</v>
      </c>
      <c r="AQ181" s="25">
        <f>+IF(AQ$3=0,0,COUNTIFS('2.Pro Plan'!$K:$K,'Color detail'!$E181,'2.Pro Plan'!$N:$N,'Color detail'!$F181,'2.Pro Plan'!$U:$U,'Color detail'!AQ$3))</f>
        <v>0</v>
      </c>
      <c r="AR181" s="25">
        <f>+IF(AR$3=0,0,COUNTIFS('2.Pro Plan'!$K:$K,'Color detail'!$E181,'2.Pro Plan'!$N:$N,'Color detail'!$F181,'2.Pro Plan'!$U:$U,'Color detail'!AR$3))</f>
        <v>0</v>
      </c>
      <c r="AS181" s="25">
        <f t="shared" si="47"/>
        <v>0</v>
      </c>
    </row>
    <row r="182" spans="2:45" hidden="1">
      <c r="B182" s="25">
        <f t="shared" si="43"/>
        <v>0</v>
      </c>
      <c r="C182" s="25">
        <f t="shared" si="44"/>
        <v>0</v>
      </c>
      <c r="E182" s="25"/>
      <c r="F182" s="25"/>
      <c r="H182" s="25">
        <f t="shared" si="45"/>
        <v>0</v>
      </c>
      <c r="I182" s="25">
        <f>+IF(C182=0,0,SUMIF('Color FC'!$F:$F,'Color detail'!$C182,'Color FC'!H:H))</f>
        <v>0</v>
      </c>
      <c r="J182" s="25">
        <f>+IF(E182=0,0,SUMIF('Color FC'!$F:$F,'Color detail'!$C182,'Color FC'!I:I))</f>
        <v>0</v>
      </c>
      <c r="K182" s="25">
        <f>+IF(F182=0,0,SUMIF('Color FC'!$F:$F,'Color detail'!$C182,'Color FC'!J:J))</f>
        <v>0</v>
      </c>
      <c r="M182" s="267"/>
      <c r="N182" s="267"/>
      <c r="O182" s="147">
        <f t="shared" si="42"/>
        <v>0</v>
      </c>
      <c r="Q182" s="25">
        <f>+IF(Q$3=0,0,COUNTIFS('2.Pro Plan'!$K:$K,'Color detail'!$E182,'2.Pro Plan'!$N:$N,'Color detail'!$F182,'2.Pro Plan'!$U:$U,'Color detail'!Q$3))</f>
        <v>0</v>
      </c>
      <c r="R182" s="25">
        <f>+IF(R$3=0,0,COUNTIFS('2.Pro Plan'!$K:$K,'Color detail'!$E182,'2.Pro Plan'!$N:$N,'Color detail'!$F182,'2.Pro Plan'!$U:$U,'Color detail'!R$3))</f>
        <v>0</v>
      </c>
      <c r="S182" s="25">
        <f>+IF(S$3=0,0,COUNTIFS('2.Pro Plan'!$K:$K,'Color detail'!$E182,'2.Pro Plan'!$N:$N,'Color detail'!$F182,'2.Pro Plan'!$U:$U,'Color detail'!S$3))</f>
        <v>0</v>
      </c>
      <c r="T182" s="25">
        <f>+IF(T$3=0,0,COUNTIFS('2.Pro Plan'!$K:$K,'Color detail'!$E182,'2.Pro Plan'!$N:$N,'Color detail'!$F182,'2.Pro Plan'!$U:$U,'Color detail'!T$3))</f>
        <v>0</v>
      </c>
      <c r="U182" s="25">
        <f>+IF(U$3=0,0,COUNTIFS('2.Pro Plan'!$K:$K,'Color detail'!$E182,'2.Pro Plan'!$N:$N,'Color detail'!$F182,'2.Pro Plan'!$U:$U,'Color detail'!U$3))</f>
        <v>0</v>
      </c>
      <c r="V182" s="25">
        <f>+IF(V$3=0,0,COUNTIFS('2.Pro Plan'!$K:$K,'Color detail'!$E182,'2.Pro Plan'!$N:$N,'Color detail'!$F182,'2.Pro Plan'!$U:$U,'Color detail'!V$3))</f>
        <v>0</v>
      </c>
      <c r="W182" s="25">
        <f>+IF(W$3=0,0,COUNTIFS('2.Pro Plan'!$K:$K,'Color detail'!$E182,'2.Pro Plan'!$N:$N,'Color detail'!$F182,'2.Pro Plan'!$U:$U,'Color detail'!W$3))</f>
        <v>0</v>
      </c>
      <c r="X182" s="25">
        <f>+IF(X$3=0,0,COUNTIFS('2.Pro Plan'!$K:$K,'Color detail'!$E182,'2.Pro Plan'!$N:$N,'Color detail'!$F182,'2.Pro Plan'!$U:$U,'Color detail'!X$3))</f>
        <v>0</v>
      </c>
      <c r="Y182" s="25">
        <f>+IF(Y$3=0,0,COUNTIFS('2.Pro Plan'!$K:$K,'Color detail'!$E182,'2.Pro Plan'!$N:$N,'Color detail'!$F182,'2.Pro Plan'!$U:$U,'Color detail'!Y$3))</f>
        <v>0</v>
      </c>
      <c r="Z182" s="25">
        <f>+IF(Z$3=0,0,COUNTIFS('2.Pro Plan'!$K:$K,'Color detail'!$E182,'2.Pro Plan'!$N:$N,'Color detail'!$F182,'2.Pro Plan'!$U:$U,'Color detail'!Z$3))</f>
        <v>0</v>
      </c>
      <c r="AA182" s="25">
        <f>+IF(AA$3=0,0,COUNTIFS('2.Pro Plan'!$K:$K,'Color detail'!$E182,'2.Pro Plan'!$N:$N,'Color detail'!$F182,'2.Pro Plan'!$U:$U,'Color detail'!AA$3))</f>
        <v>0</v>
      </c>
      <c r="AB182" s="25">
        <f>+IF(AB$3=0,0,COUNTIFS('2.Pro Plan'!$K:$K,'Color detail'!$E182,'2.Pro Plan'!$N:$N,'Color detail'!$F182,'2.Pro Plan'!$U:$U,'Color detail'!AB$3))</f>
        <v>0</v>
      </c>
      <c r="AC182" s="25">
        <f>+IF(AC$3=0,0,COUNTIFS('2.Pro Plan'!$K:$K,'Color detail'!$E182,'2.Pro Plan'!$N:$N,'Color detail'!$F182,'2.Pro Plan'!$U:$U,'Color detail'!AC$3))</f>
        <v>0</v>
      </c>
      <c r="AD182" s="25">
        <f>+IF(AD$3=0,0,COUNTIFS('2.Pro Plan'!$K:$K,'Color detail'!$E182,'2.Pro Plan'!$N:$N,'Color detail'!$F182,'2.Pro Plan'!$U:$U,'Color detail'!AD$3))</f>
        <v>0</v>
      </c>
      <c r="AE182" s="25">
        <f>+IF(AE$3=0,0,COUNTIFS('2.Pro Plan'!$K:$K,'Color detail'!$E182,'2.Pro Plan'!$N:$N,'Color detail'!$F182,'2.Pro Plan'!$U:$U,'Color detail'!AE$3))</f>
        <v>0</v>
      </c>
      <c r="AF182" s="25">
        <f>+IF(AF$3=0,0,COUNTIFS('2.Pro Plan'!$K:$K,'Color detail'!$E182,'2.Pro Plan'!$N:$N,'Color detail'!$F182,'2.Pro Plan'!$U:$U,'Color detail'!AF$3))</f>
        <v>0</v>
      </c>
      <c r="AG182" s="25">
        <f>+IF(AG$3=0,0,COUNTIFS('2.Pro Plan'!$K:$K,'Color detail'!$E182,'2.Pro Plan'!$N:$N,'Color detail'!$F182,'2.Pro Plan'!$U:$U,'Color detail'!AG$3))</f>
        <v>0</v>
      </c>
      <c r="AH182" s="25">
        <f>+IF(AH$3=0,0,COUNTIFS('2.Pro Plan'!$K:$K,'Color detail'!$E182,'2.Pro Plan'!$N:$N,'Color detail'!$F182,'2.Pro Plan'!$U:$U,'Color detail'!AH$3))</f>
        <v>0</v>
      </c>
      <c r="AI182" s="25">
        <f>+IF(AI$3=0,0,COUNTIFS('2.Pro Plan'!$K:$K,'Color detail'!$E182,'2.Pro Plan'!$N:$N,'Color detail'!$F182,'2.Pro Plan'!$U:$U,'Color detail'!AI$3))</f>
        <v>0</v>
      </c>
      <c r="AJ182" s="25">
        <f>+IF(AJ$3=0,0,COUNTIFS('2.Pro Plan'!$K:$K,'Color detail'!$E182,'2.Pro Plan'!$N:$N,'Color detail'!$F182,'2.Pro Plan'!$U:$U,'Color detail'!AJ$3))</f>
        <v>0</v>
      </c>
      <c r="AK182" s="25">
        <f>+IF(AK$3=0,0,COUNTIFS('2.Pro Plan'!$K:$K,'Color detail'!$E182,'2.Pro Plan'!$N:$N,'Color detail'!$F182,'2.Pro Plan'!$U:$U,'Color detail'!AK$3))</f>
        <v>0</v>
      </c>
      <c r="AL182" s="25">
        <f>+IF(AL$3=0,0,COUNTIFS('2.Pro Plan'!$K:$K,'Color detail'!$E182,'2.Pro Plan'!$N:$N,'Color detail'!$F182,'2.Pro Plan'!$U:$U,'Color detail'!AL$3))</f>
        <v>0</v>
      </c>
      <c r="AM182" s="25">
        <f>+IF(AM$3=0,0,COUNTIFS('2.Pro Plan'!$K:$K,'Color detail'!$E182,'2.Pro Plan'!$N:$N,'Color detail'!$F182,'2.Pro Plan'!$U:$U,'Color detail'!AM$3))</f>
        <v>0</v>
      </c>
      <c r="AN182" s="25">
        <f>+IF(AN$3=0,0,COUNTIFS('2.Pro Plan'!$K:$K,'Color detail'!$E182,'2.Pro Plan'!$N:$N,'Color detail'!$F182,'2.Pro Plan'!$U:$U,'Color detail'!AN$3))</f>
        <v>0</v>
      </c>
      <c r="AO182" s="25">
        <f>+IF(AO$3=0,0,COUNTIFS('2.Pro Plan'!$K:$K,'Color detail'!$E182,'2.Pro Plan'!$N:$N,'Color detail'!$F182,'2.Pro Plan'!$U:$U,'Color detail'!AO$3))</f>
        <v>0</v>
      </c>
      <c r="AP182" s="25">
        <f>+IF(AP$3=0,0,COUNTIFS('2.Pro Plan'!$K:$K,'Color detail'!$E182,'2.Pro Plan'!$N:$N,'Color detail'!$F182,'2.Pro Plan'!$U:$U,'Color detail'!AP$3))</f>
        <v>0</v>
      </c>
      <c r="AQ182" s="25">
        <f>+IF(AQ$3=0,0,COUNTIFS('2.Pro Plan'!$K:$K,'Color detail'!$E182,'2.Pro Plan'!$N:$N,'Color detail'!$F182,'2.Pro Plan'!$U:$U,'Color detail'!AQ$3))</f>
        <v>0</v>
      </c>
      <c r="AR182" s="25">
        <f>+IF(AR$3=0,0,COUNTIFS('2.Pro Plan'!$K:$K,'Color detail'!$E182,'2.Pro Plan'!$N:$N,'Color detail'!$F182,'2.Pro Plan'!$U:$U,'Color detail'!AR$3))</f>
        <v>0</v>
      </c>
      <c r="AS182" s="25">
        <f t="shared" si="47"/>
        <v>0</v>
      </c>
    </row>
    <row r="183" spans="2:45" hidden="1">
      <c r="B183" s="25">
        <f t="shared" si="43"/>
        <v>0</v>
      </c>
      <c r="C183" s="25">
        <f t="shared" si="44"/>
        <v>0</v>
      </c>
      <c r="E183" s="25"/>
      <c r="F183" s="25"/>
      <c r="H183" s="25">
        <f t="shared" si="45"/>
        <v>0</v>
      </c>
      <c r="I183" s="25">
        <f>+IF(C183=0,0,SUMIF('Color FC'!$F:$F,'Color detail'!$C183,'Color FC'!H:H))</f>
        <v>0</v>
      </c>
      <c r="J183" s="25">
        <f>+IF(E183=0,0,SUMIF('Color FC'!$F:$F,'Color detail'!$C183,'Color FC'!I:I))</f>
        <v>0</v>
      </c>
      <c r="K183" s="25">
        <f>+IF(F183=0,0,SUMIF('Color FC'!$F:$F,'Color detail'!$C183,'Color FC'!J:J))</f>
        <v>0</v>
      </c>
      <c r="M183" s="267"/>
      <c r="N183" s="267"/>
      <c r="O183" s="147">
        <f t="shared" si="42"/>
        <v>0</v>
      </c>
      <c r="Q183" s="25">
        <f>+IF(Q$3=0,0,COUNTIFS('2.Pro Plan'!$K:$K,'Color detail'!$E183,'2.Pro Plan'!$N:$N,'Color detail'!$F183,'2.Pro Plan'!$U:$U,'Color detail'!Q$3))</f>
        <v>0</v>
      </c>
      <c r="R183" s="25">
        <f>+IF(R$3=0,0,COUNTIFS('2.Pro Plan'!$K:$K,'Color detail'!$E183,'2.Pro Plan'!$N:$N,'Color detail'!$F183,'2.Pro Plan'!$U:$U,'Color detail'!R$3))</f>
        <v>0</v>
      </c>
      <c r="S183" s="25">
        <f>+IF(S$3=0,0,COUNTIFS('2.Pro Plan'!$K:$K,'Color detail'!$E183,'2.Pro Plan'!$N:$N,'Color detail'!$F183,'2.Pro Plan'!$U:$U,'Color detail'!S$3))</f>
        <v>0</v>
      </c>
      <c r="T183" s="25">
        <f>+IF(T$3=0,0,COUNTIFS('2.Pro Plan'!$K:$K,'Color detail'!$E183,'2.Pro Plan'!$N:$N,'Color detail'!$F183,'2.Pro Plan'!$U:$U,'Color detail'!T$3))</f>
        <v>0</v>
      </c>
      <c r="U183" s="25">
        <f>+IF(U$3=0,0,COUNTIFS('2.Pro Plan'!$K:$K,'Color detail'!$E183,'2.Pro Plan'!$N:$N,'Color detail'!$F183,'2.Pro Plan'!$U:$U,'Color detail'!U$3))</f>
        <v>0</v>
      </c>
      <c r="V183" s="25">
        <f>+IF(V$3=0,0,COUNTIFS('2.Pro Plan'!$K:$K,'Color detail'!$E183,'2.Pro Plan'!$N:$N,'Color detail'!$F183,'2.Pro Plan'!$U:$U,'Color detail'!V$3))</f>
        <v>0</v>
      </c>
      <c r="W183" s="25">
        <f>+IF(W$3=0,0,COUNTIFS('2.Pro Plan'!$K:$K,'Color detail'!$E183,'2.Pro Plan'!$N:$N,'Color detail'!$F183,'2.Pro Plan'!$U:$U,'Color detail'!W$3))</f>
        <v>0</v>
      </c>
      <c r="X183" s="25">
        <f>+IF(X$3=0,0,COUNTIFS('2.Pro Plan'!$K:$K,'Color detail'!$E183,'2.Pro Plan'!$N:$N,'Color detail'!$F183,'2.Pro Plan'!$U:$U,'Color detail'!X$3))</f>
        <v>0</v>
      </c>
      <c r="Y183" s="25">
        <f>+IF(Y$3=0,0,COUNTIFS('2.Pro Plan'!$K:$K,'Color detail'!$E183,'2.Pro Plan'!$N:$N,'Color detail'!$F183,'2.Pro Plan'!$U:$U,'Color detail'!Y$3))</f>
        <v>0</v>
      </c>
      <c r="Z183" s="25">
        <f>+IF(Z$3=0,0,COUNTIFS('2.Pro Plan'!$K:$K,'Color detail'!$E183,'2.Pro Plan'!$N:$N,'Color detail'!$F183,'2.Pro Plan'!$U:$U,'Color detail'!Z$3))</f>
        <v>0</v>
      </c>
      <c r="AA183" s="25">
        <f>+IF(AA$3=0,0,COUNTIFS('2.Pro Plan'!$K:$K,'Color detail'!$E183,'2.Pro Plan'!$N:$N,'Color detail'!$F183,'2.Pro Plan'!$U:$U,'Color detail'!AA$3))</f>
        <v>0</v>
      </c>
      <c r="AB183" s="25">
        <f>+IF(AB$3=0,0,COUNTIFS('2.Pro Plan'!$K:$K,'Color detail'!$E183,'2.Pro Plan'!$N:$N,'Color detail'!$F183,'2.Pro Plan'!$U:$U,'Color detail'!AB$3))</f>
        <v>0</v>
      </c>
      <c r="AC183" s="25">
        <f>+IF(AC$3=0,0,COUNTIFS('2.Pro Plan'!$K:$K,'Color detail'!$E183,'2.Pro Plan'!$N:$N,'Color detail'!$F183,'2.Pro Plan'!$U:$U,'Color detail'!AC$3))</f>
        <v>0</v>
      </c>
      <c r="AD183" s="25">
        <f>+IF(AD$3=0,0,COUNTIFS('2.Pro Plan'!$K:$K,'Color detail'!$E183,'2.Pro Plan'!$N:$N,'Color detail'!$F183,'2.Pro Plan'!$U:$U,'Color detail'!AD$3))</f>
        <v>0</v>
      </c>
      <c r="AE183" s="25">
        <f>+IF(AE$3=0,0,COUNTIFS('2.Pro Plan'!$K:$K,'Color detail'!$E183,'2.Pro Plan'!$N:$N,'Color detail'!$F183,'2.Pro Plan'!$U:$U,'Color detail'!AE$3))</f>
        <v>0</v>
      </c>
      <c r="AF183" s="25">
        <f>+IF(AF$3=0,0,COUNTIFS('2.Pro Plan'!$K:$K,'Color detail'!$E183,'2.Pro Plan'!$N:$N,'Color detail'!$F183,'2.Pro Plan'!$U:$U,'Color detail'!AF$3))</f>
        <v>0</v>
      </c>
      <c r="AG183" s="25">
        <f>+IF(AG$3=0,0,COUNTIFS('2.Pro Plan'!$K:$K,'Color detail'!$E183,'2.Pro Plan'!$N:$N,'Color detail'!$F183,'2.Pro Plan'!$U:$U,'Color detail'!AG$3))</f>
        <v>0</v>
      </c>
      <c r="AH183" s="25">
        <f>+IF(AH$3=0,0,COUNTIFS('2.Pro Plan'!$K:$K,'Color detail'!$E183,'2.Pro Plan'!$N:$N,'Color detail'!$F183,'2.Pro Plan'!$U:$U,'Color detail'!AH$3))</f>
        <v>0</v>
      </c>
      <c r="AI183" s="25">
        <f>+IF(AI$3=0,0,COUNTIFS('2.Pro Plan'!$K:$K,'Color detail'!$E183,'2.Pro Plan'!$N:$N,'Color detail'!$F183,'2.Pro Plan'!$U:$U,'Color detail'!AI$3))</f>
        <v>0</v>
      </c>
      <c r="AJ183" s="25">
        <f>+IF(AJ$3=0,0,COUNTIFS('2.Pro Plan'!$K:$K,'Color detail'!$E183,'2.Pro Plan'!$N:$N,'Color detail'!$F183,'2.Pro Plan'!$U:$U,'Color detail'!AJ$3))</f>
        <v>0</v>
      </c>
      <c r="AK183" s="25">
        <f>+IF(AK$3=0,0,COUNTIFS('2.Pro Plan'!$K:$K,'Color detail'!$E183,'2.Pro Plan'!$N:$N,'Color detail'!$F183,'2.Pro Plan'!$U:$U,'Color detail'!AK$3))</f>
        <v>0</v>
      </c>
      <c r="AL183" s="25">
        <f>+IF(AL$3=0,0,COUNTIFS('2.Pro Plan'!$K:$K,'Color detail'!$E183,'2.Pro Plan'!$N:$N,'Color detail'!$F183,'2.Pro Plan'!$U:$U,'Color detail'!AL$3))</f>
        <v>0</v>
      </c>
      <c r="AM183" s="25">
        <f>+IF(AM$3=0,0,COUNTIFS('2.Pro Plan'!$K:$K,'Color detail'!$E183,'2.Pro Plan'!$N:$N,'Color detail'!$F183,'2.Pro Plan'!$U:$U,'Color detail'!AM$3))</f>
        <v>0</v>
      </c>
      <c r="AN183" s="25">
        <f>+IF(AN$3=0,0,COUNTIFS('2.Pro Plan'!$K:$K,'Color detail'!$E183,'2.Pro Plan'!$N:$N,'Color detail'!$F183,'2.Pro Plan'!$U:$U,'Color detail'!AN$3))</f>
        <v>0</v>
      </c>
      <c r="AO183" s="25">
        <f>+IF(AO$3=0,0,COUNTIFS('2.Pro Plan'!$K:$K,'Color detail'!$E183,'2.Pro Plan'!$N:$N,'Color detail'!$F183,'2.Pro Plan'!$U:$U,'Color detail'!AO$3))</f>
        <v>0</v>
      </c>
      <c r="AP183" s="25">
        <f>+IF(AP$3=0,0,COUNTIFS('2.Pro Plan'!$K:$K,'Color detail'!$E183,'2.Pro Plan'!$N:$N,'Color detail'!$F183,'2.Pro Plan'!$U:$U,'Color detail'!AP$3))</f>
        <v>0</v>
      </c>
      <c r="AQ183" s="25">
        <f>+IF(AQ$3=0,0,COUNTIFS('2.Pro Plan'!$K:$K,'Color detail'!$E183,'2.Pro Plan'!$N:$N,'Color detail'!$F183,'2.Pro Plan'!$U:$U,'Color detail'!AQ$3))</f>
        <v>0</v>
      </c>
      <c r="AR183" s="25">
        <f>+IF(AR$3=0,0,COUNTIFS('2.Pro Plan'!$K:$K,'Color detail'!$E183,'2.Pro Plan'!$N:$N,'Color detail'!$F183,'2.Pro Plan'!$U:$U,'Color detail'!AR$3))</f>
        <v>0</v>
      </c>
      <c r="AS183" s="25">
        <f t="shared" si="47"/>
        <v>0</v>
      </c>
    </row>
    <row r="184" spans="2:45" hidden="1">
      <c r="B184" s="25">
        <f t="shared" si="43"/>
        <v>0</v>
      </c>
      <c r="C184" s="25">
        <f t="shared" si="44"/>
        <v>0</v>
      </c>
      <c r="E184" s="25"/>
      <c r="F184" s="25"/>
      <c r="H184" s="25">
        <f t="shared" si="45"/>
        <v>0</v>
      </c>
      <c r="I184" s="25">
        <f>+IF(C184=0,0,SUMIF('Color FC'!$F:$F,'Color detail'!$C184,'Color FC'!H:H))</f>
        <v>0</v>
      </c>
      <c r="J184" s="25">
        <f>+IF(E184=0,0,SUMIF('Color FC'!$F:$F,'Color detail'!$C184,'Color FC'!I:I))</f>
        <v>0</v>
      </c>
      <c r="K184" s="25">
        <f>+IF(F184=0,0,SUMIF('Color FC'!$F:$F,'Color detail'!$C184,'Color FC'!J:J))</f>
        <v>0</v>
      </c>
      <c r="M184" s="267"/>
      <c r="N184" s="267"/>
      <c r="O184" s="147">
        <f t="shared" si="42"/>
        <v>0</v>
      </c>
      <c r="Q184" s="25">
        <f>+IF(Q$3=0,0,COUNTIFS('2.Pro Plan'!$K:$K,'Color detail'!$E184,'2.Pro Plan'!$N:$N,'Color detail'!$F184,'2.Pro Plan'!$U:$U,'Color detail'!Q$3))</f>
        <v>0</v>
      </c>
      <c r="R184" s="25">
        <f>+IF(R$3=0,0,COUNTIFS('2.Pro Plan'!$K:$K,'Color detail'!$E184,'2.Pro Plan'!$N:$N,'Color detail'!$F184,'2.Pro Plan'!$U:$U,'Color detail'!R$3))</f>
        <v>0</v>
      </c>
      <c r="S184" s="25">
        <f>+IF(S$3=0,0,COUNTIFS('2.Pro Plan'!$K:$K,'Color detail'!$E184,'2.Pro Plan'!$N:$N,'Color detail'!$F184,'2.Pro Plan'!$U:$U,'Color detail'!S$3))</f>
        <v>0</v>
      </c>
      <c r="T184" s="25">
        <f>+IF(T$3=0,0,COUNTIFS('2.Pro Plan'!$K:$K,'Color detail'!$E184,'2.Pro Plan'!$N:$N,'Color detail'!$F184,'2.Pro Plan'!$U:$U,'Color detail'!T$3))</f>
        <v>0</v>
      </c>
      <c r="U184" s="25">
        <f>+IF(U$3=0,0,COUNTIFS('2.Pro Plan'!$K:$K,'Color detail'!$E184,'2.Pro Plan'!$N:$N,'Color detail'!$F184,'2.Pro Plan'!$U:$U,'Color detail'!U$3))</f>
        <v>0</v>
      </c>
      <c r="V184" s="25">
        <f>+IF(V$3=0,0,COUNTIFS('2.Pro Plan'!$K:$K,'Color detail'!$E184,'2.Pro Plan'!$N:$N,'Color detail'!$F184,'2.Pro Plan'!$U:$U,'Color detail'!V$3))</f>
        <v>0</v>
      </c>
      <c r="W184" s="25">
        <f>+IF(W$3=0,0,COUNTIFS('2.Pro Plan'!$K:$K,'Color detail'!$E184,'2.Pro Plan'!$N:$N,'Color detail'!$F184,'2.Pro Plan'!$U:$U,'Color detail'!W$3))</f>
        <v>0</v>
      </c>
      <c r="X184" s="25">
        <f>+IF(X$3=0,0,COUNTIFS('2.Pro Plan'!$K:$K,'Color detail'!$E184,'2.Pro Plan'!$N:$N,'Color detail'!$F184,'2.Pro Plan'!$U:$U,'Color detail'!X$3))</f>
        <v>0</v>
      </c>
      <c r="Y184" s="25">
        <f>+IF(Y$3=0,0,COUNTIFS('2.Pro Plan'!$K:$K,'Color detail'!$E184,'2.Pro Plan'!$N:$N,'Color detail'!$F184,'2.Pro Plan'!$U:$U,'Color detail'!Y$3))</f>
        <v>0</v>
      </c>
      <c r="Z184" s="25">
        <f>+IF(Z$3=0,0,COUNTIFS('2.Pro Plan'!$K:$K,'Color detail'!$E184,'2.Pro Plan'!$N:$N,'Color detail'!$F184,'2.Pro Plan'!$U:$U,'Color detail'!Z$3))</f>
        <v>0</v>
      </c>
      <c r="AA184" s="25">
        <f>+IF(AA$3=0,0,COUNTIFS('2.Pro Plan'!$K:$K,'Color detail'!$E184,'2.Pro Plan'!$N:$N,'Color detail'!$F184,'2.Pro Plan'!$U:$U,'Color detail'!AA$3))</f>
        <v>0</v>
      </c>
      <c r="AB184" s="25">
        <f>+IF(AB$3=0,0,COUNTIFS('2.Pro Plan'!$K:$K,'Color detail'!$E184,'2.Pro Plan'!$N:$N,'Color detail'!$F184,'2.Pro Plan'!$U:$U,'Color detail'!AB$3))</f>
        <v>0</v>
      </c>
      <c r="AC184" s="25">
        <f>+IF(AC$3=0,0,COUNTIFS('2.Pro Plan'!$K:$K,'Color detail'!$E184,'2.Pro Plan'!$N:$N,'Color detail'!$F184,'2.Pro Plan'!$U:$U,'Color detail'!AC$3))</f>
        <v>0</v>
      </c>
      <c r="AD184" s="25">
        <f>+IF(AD$3=0,0,COUNTIFS('2.Pro Plan'!$K:$K,'Color detail'!$E184,'2.Pro Plan'!$N:$N,'Color detail'!$F184,'2.Pro Plan'!$U:$U,'Color detail'!AD$3))</f>
        <v>0</v>
      </c>
      <c r="AE184" s="25">
        <f>+IF(AE$3=0,0,COUNTIFS('2.Pro Plan'!$K:$K,'Color detail'!$E184,'2.Pro Plan'!$N:$N,'Color detail'!$F184,'2.Pro Plan'!$U:$U,'Color detail'!AE$3))</f>
        <v>0</v>
      </c>
      <c r="AF184" s="25">
        <f>+IF(AF$3=0,0,COUNTIFS('2.Pro Plan'!$K:$K,'Color detail'!$E184,'2.Pro Plan'!$N:$N,'Color detail'!$F184,'2.Pro Plan'!$U:$U,'Color detail'!AF$3))</f>
        <v>0</v>
      </c>
      <c r="AG184" s="25">
        <f>+IF(AG$3=0,0,COUNTIFS('2.Pro Plan'!$K:$K,'Color detail'!$E184,'2.Pro Plan'!$N:$N,'Color detail'!$F184,'2.Pro Plan'!$U:$U,'Color detail'!AG$3))</f>
        <v>0</v>
      </c>
      <c r="AH184" s="25">
        <f>+IF(AH$3=0,0,COUNTIFS('2.Pro Plan'!$K:$K,'Color detail'!$E184,'2.Pro Plan'!$N:$N,'Color detail'!$F184,'2.Pro Plan'!$U:$U,'Color detail'!AH$3))</f>
        <v>0</v>
      </c>
      <c r="AI184" s="25">
        <f>+IF(AI$3=0,0,COUNTIFS('2.Pro Plan'!$K:$K,'Color detail'!$E184,'2.Pro Plan'!$N:$N,'Color detail'!$F184,'2.Pro Plan'!$U:$U,'Color detail'!AI$3))</f>
        <v>0</v>
      </c>
      <c r="AJ184" s="25">
        <f>+IF(AJ$3=0,0,COUNTIFS('2.Pro Plan'!$K:$K,'Color detail'!$E184,'2.Pro Plan'!$N:$N,'Color detail'!$F184,'2.Pro Plan'!$U:$U,'Color detail'!AJ$3))</f>
        <v>0</v>
      </c>
      <c r="AK184" s="25">
        <f>+IF(AK$3=0,0,COUNTIFS('2.Pro Plan'!$K:$K,'Color detail'!$E184,'2.Pro Plan'!$N:$N,'Color detail'!$F184,'2.Pro Plan'!$U:$U,'Color detail'!AK$3))</f>
        <v>0</v>
      </c>
      <c r="AL184" s="25">
        <f>+IF(AL$3=0,0,COUNTIFS('2.Pro Plan'!$K:$K,'Color detail'!$E184,'2.Pro Plan'!$N:$N,'Color detail'!$F184,'2.Pro Plan'!$U:$U,'Color detail'!AL$3))</f>
        <v>0</v>
      </c>
      <c r="AM184" s="25">
        <f>+IF(AM$3=0,0,COUNTIFS('2.Pro Plan'!$K:$K,'Color detail'!$E184,'2.Pro Plan'!$N:$N,'Color detail'!$F184,'2.Pro Plan'!$U:$U,'Color detail'!AM$3))</f>
        <v>0</v>
      </c>
      <c r="AN184" s="25">
        <f>+IF(AN$3=0,0,COUNTIFS('2.Pro Plan'!$K:$K,'Color detail'!$E184,'2.Pro Plan'!$N:$N,'Color detail'!$F184,'2.Pro Plan'!$U:$U,'Color detail'!AN$3))</f>
        <v>0</v>
      </c>
      <c r="AO184" s="25">
        <f>+IF(AO$3=0,0,COUNTIFS('2.Pro Plan'!$K:$K,'Color detail'!$E184,'2.Pro Plan'!$N:$N,'Color detail'!$F184,'2.Pro Plan'!$U:$U,'Color detail'!AO$3))</f>
        <v>0</v>
      </c>
      <c r="AP184" s="25">
        <f>+IF(AP$3=0,0,COUNTIFS('2.Pro Plan'!$K:$K,'Color detail'!$E184,'2.Pro Plan'!$N:$N,'Color detail'!$F184,'2.Pro Plan'!$U:$U,'Color detail'!AP$3))</f>
        <v>0</v>
      </c>
      <c r="AQ184" s="25">
        <f>+IF(AQ$3=0,0,COUNTIFS('2.Pro Plan'!$K:$K,'Color detail'!$E184,'2.Pro Plan'!$N:$N,'Color detail'!$F184,'2.Pro Plan'!$U:$U,'Color detail'!AQ$3))</f>
        <v>0</v>
      </c>
      <c r="AR184" s="25">
        <f>+IF(AR$3=0,0,COUNTIFS('2.Pro Plan'!$K:$K,'Color detail'!$E184,'2.Pro Plan'!$N:$N,'Color detail'!$F184,'2.Pro Plan'!$U:$U,'Color detail'!AR$3))</f>
        <v>0</v>
      </c>
      <c r="AS184" s="25">
        <f t="shared" si="47"/>
        <v>0</v>
      </c>
    </row>
    <row r="185" spans="2:45" hidden="1">
      <c r="B185" s="25">
        <f t="shared" si="43"/>
        <v>0</v>
      </c>
      <c r="C185" s="25">
        <f t="shared" si="44"/>
        <v>0</v>
      </c>
      <c r="E185" s="25"/>
      <c r="F185" s="25"/>
      <c r="H185" s="25">
        <f t="shared" si="45"/>
        <v>0</v>
      </c>
      <c r="I185" s="25">
        <f>+IF(C185=0,0,SUMIF('Color FC'!$F:$F,'Color detail'!$C185,'Color FC'!H:H))</f>
        <v>0</v>
      </c>
      <c r="J185" s="25">
        <f>+IF(E185=0,0,SUMIF('Color FC'!$F:$F,'Color detail'!$C185,'Color FC'!I:I))</f>
        <v>0</v>
      </c>
      <c r="K185" s="25">
        <f>+IF(F185=0,0,SUMIF('Color FC'!$F:$F,'Color detail'!$C185,'Color FC'!J:J))</f>
        <v>0</v>
      </c>
      <c r="M185" s="267"/>
      <c r="N185" s="267"/>
      <c r="O185" s="147">
        <f t="shared" si="42"/>
        <v>0</v>
      </c>
      <c r="Q185" s="25">
        <f>+IF(Q$3=0,0,COUNTIFS('2.Pro Plan'!$K:$K,'Color detail'!$E185,'2.Pro Plan'!$N:$N,'Color detail'!$F185,'2.Pro Plan'!$U:$U,'Color detail'!Q$3))</f>
        <v>0</v>
      </c>
      <c r="R185" s="25">
        <f>+IF(R$3=0,0,COUNTIFS('2.Pro Plan'!$K:$K,'Color detail'!$E185,'2.Pro Plan'!$N:$N,'Color detail'!$F185,'2.Pro Plan'!$U:$U,'Color detail'!R$3))</f>
        <v>0</v>
      </c>
      <c r="S185" s="25">
        <f>+IF(S$3=0,0,COUNTIFS('2.Pro Plan'!$K:$K,'Color detail'!$E185,'2.Pro Plan'!$N:$N,'Color detail'!$F185,'2.Pro Plan'!$U:$U,'Color detail'!S$3))</f>
        <v>0</v>
      </c>
      <c r="T185" s="25">
        <f>+IF(T$3=0,0,COUNTIFS('2.Pro Plan'!$K:$K,'Color detail'!$E185,'2.Pro Plan'!$N:$N,'Color detail'!$F185,'2.Pro Plan'!$U:$U,'Color detail'!T$3))</f>
        <v>0</v>
      </c>
      <c r="U185" s="25">
        <f>+IF(U$3=0,0,COUNTIFS('2.Pro Plan'!$K:$K,'Color detail'!$E185,'2.Pro Plan'!$N:$N,'Color detail'!$F185,'2.Pro Plan'!$U:$U,'Color detail'!U$3))</f>
        <v>0</v>
      </c>
      <c r="V185" s="25">
        <f>+IF(V$3=0,0,COUNTIFS('2.Pro Plan'!$K:$K,'Color detail'!$E185,'2.Pro Plan'!$N:$N,'Color detail'!$F185,'2.Pro Plan'!$U:$U,'Color detail'!V$3))</f>
        <v>0</v>
      </c>
      <c r="W185" s="25">
        <f>+IF(W$3=0,0,COUNTIFS('2.Pro Plan'!$K:$K,'Color detail'!$E185,'2.Pro Plan'!$N:$N,'Color detail'!$F185,'2.Pro Plan'!$U:$U,'Color detail'!W$3))</f>
        <v>0</v>
      </c>
      <c r="X185" s="25">
        <f>+IF(X$3=0,0,COUNTIFS('2.Pro Plan'!$K:$K,'Color detail'!$E185,'2.Pro Plan'!$N:$N,'Color detail'!$F185,'2.Pro Plan'!$U:$U,'Color detail'!X$3))</f>
        <v>0</v>
      </c>
      <c r="Y185" s="25">
        <f>+IF(Y$3=0,0,COUNTIFS('2.Pro Plan'!$K:$K,'Color detail'!$E185,'2.Pro Plan'!$N:$N,'Color detail'!$F185,'2.Pro Plan'!$U:$U,'Color detail'!Y$3))</f>
        <v>0</v>
      </c>
      <c r="Z185" s="25">
        <f>+IF(Z$3=0,0,COUNTIFS('2.Pro Plan'!$K:$K,'Color detail'!$E185,'2.Pro Plan'!$N:$N,'Color detail'!$F185,'2.Pro Plan'!$U:$U,'Color detail'!Z$3))</f>
        <v>0</v>
      </c>
      <c r="AA185" s="25">
        <f>+IF(AA$3=0,0,COUNTIFS('2.Pro Plan'!$K:$K,'Color detail'!$E185,'2.Pro Plan'!$N:$N,'Color detail'!$F185,'2.Pro Plan'!$U:$U,'Color detail'!AA$3))</f>
        <v>0</v>
      </c>
      <c r="AB185" s="25">
        <f>+IF(AB$3=0,0,COUNTIFS('2.Pro Plan'!$K:$K,'Color detail'!$E185,'2.Pro Plan'!$N:$N,'Color detail'!$F185,'2.Pro Plan'!$U:$U,'Color detail'!AB$3))</f>
        <v>0</v>
      </c>
      <c r="AC185" s="25">
        <f>+IF(AC$3=0,0,COUNTIFS('2.Pro Plan'!$K:$K,'Color detail'!$E185,'2.Pro Plan'!$N:$N,'Color detail'!$F185,'2.Pro Plan'!$U:$U,'Color detail'!AC$3))</f>
        <v>0</v>
      </c>
      <c r="AD185" s="25">
        <f>+IF(AD$3=0,0,COUNTIFS('2.Pro Plan'!$K:$K,'Color detail'!$E185,'2.Pro Plan'!$N:$N,'Color detail'!$F185,'2.Pro Plan'!$U:$U,'Color detail'!AD$3))</f>
        <v>0</v>
      </c>
      <c r="AE185" s="25">
        <f>+IF(AE$3=0,0,COUNTIFS('2.Pro Plan'!$K:$K,'Color detail'!$E185,'2.Pro Plan'!$N:$N,'Color detail'!$F185,'2.Pro Plan'!$U:$U,'Color detail'!AE$3))</f>
        <v>0</v>
      </c>
      <c r="AF185" s="25">
        <f>+IF(AF$3=0,0,COUNTIFS('2.Pro Plan'!$K:$K,'Color detail'!$E185,'2.Pro Plan'!$N:$N,'Color detail'!$F185,'2.Pro Plan'!$U:$U,'Color detail'!AF$3))</f>
        <v>0</v>
      </c>
      <c r="AG185" s="25">
        <f>+IF(AG$3=0,0,COUNTIFS('2.Pro Plan'!$K:$K,'Color detail'!$E185,'2.Pro Plan'!$N:$N,'Color detail'!$F185,'2.Pro Plan'!$U:$U,'Color detail'!AG$3))</f>
        <v>0</v>
      </c>
      <c r="AH185" s="25">
        <f>+IF(AH$3=0,0,COUNTIFS('2.Pro Plan'!$K:$K,'Color detail'!$E185,'2.Pro Plan'!$N:$N,'Color detail'!$F185,'2.Pro Plan'!$U:$U,'Color detail'!AH$3))</f>
        <v>0</v>
      </c>
      <c r="AI185" s="25">
        <f>+IF(AI$3=0,0,COUNTIFS('2.Pro Plan'!$K:$K,'Color detail'!$E185,'2.Pro Plan'!$N:$N,'Color detail'!$F185,'2.Pro Plan'!$U:$U,'Color detail'!AI$3))</f>
        <v>0</v>
      </c>
      <c r="AJ185" s="25">
        <f>+IF(AJ$3=0,0,COUNTIFS('2.Pro Plan'!$K:$K,'Color detail'!$E185,'2.Pro Plan'!$N:$N,'Color detail'!$F185,'2.Pro Plan'!$U:$U,'Color detail'!AJ$3))</f>
        <v>0</v>
      </c>
      <c r="AK185" s="25">
        <f>+IF(AK$3=0,0,COUNTIFS('2.Pro Plan'!$K:$K,'Color detail'!$E185,'2.Pro Plan'!$N:$N,'Color detail'!$F185,'2.Pro Plan'!$U:$U,'Color detail'!AK$3))</f>
        <v>0</v>
      </c>
      <c r="AL185" s="25">
        <f>+IF(AL$3=0,0,COUNTIFS('2.Pro Plan'!$K:$K,'Color detail'!$E185,'2.Pro Plan'!$N:$N,'Color detail'!$F185,'2.Pro Plan'!$U:$U,'Color detail'!AL$3))</f>
        <v>0</v>
      </c>
      <c r="AM185" s="25">
        <f>+IF(AM$3=0,0,COUNTIFS('2.Pro Plan'!$K:$K,'Color detail'!$E185,'2.Pro Plan'!$N:$N,'Color detail'!$F185,'2.Pro Plan'!$U:$U,'Color detail'!AM$3))</f>
        <v>0</v>
      </c>
      <c r="AN185" s="25">
        <f>+IF(AN$3=0,0,COUNTIFS('2.Pro Plan'!$K:$K,'Color detail'!$E185,'2.Pro Plan'!$N:$N,'Color detail'!$F185,'2.Pro Plan'!$U:$U,'Color detail'!AN$3))</f>
        <v>0</v>
      </c>
      <c r="AO185" s="25">
        <f>+IF(AO$3=0,0,COUNTIFS('2.Pro Plan'!$K:$K,'Color detail'!$E185,'2.Pro Plan'!$N:$N,'Color detail'!$F185,'2.Pro Plan'!$U:$U,'Color detail'!AO$3))</f>
        <v>0</v>
      </c>
      <c r="AP185" s="25">
        <f>+IF(AP$3=0,0,COUNTIFS('2.Pro Plan'!$K:$K,'Color detail'!$E185,'2.Pro Plan'!$N:$N,'Color detail'!$F185,'2.Pro Plan'!$U:$U,'Color detail'!AP$3))</f>
        <v>0</v>
      </c>
      <c r="AQ185" s="25">
        <f>+IF(AQ$3=0,0,COUNTIFS('2.Pro Plan'!$K:$K,'Color detail'!$E185,'2.Pro Plan'!$N:$N,'Color detail'!$F185,'2.Pro Plan'!$U:$U,'Color detail'!AQ$3))</f>
        <v>0</v>
      </c>
      <c r="AR185" s="25">
        <f>+IF(AR$3=0,0,COUNTIFS('2.Pro Plan'!$K:$K,'Color detail'!$E185,'2.Pro Plan'!$N:$N,'Color detail'!$F185,'2.Pro Plan'!$U:$U,'Color detail'!AR$3))</f>
        <v>0</v>
      </c>
      <c r="AS185" s="25">
        <f t="shared" si="47"/>
        <v>0</v>
      </c>
    </row>
    <row r="186" spans="2:45" hidden="1">
      <c r="B186" s="25">
        <f t="shared" si="43"/>
        <v>0</v>
      </c>
      <c r="C186" s="25">
        <f t="shared" si="44"/>
        <v>0</v>
      </c>
      <c r="E186" s="25"/>
      <c r="F186" s="25"/>
      <c r="H186" s="25">
        <f t="shared" si="45"/>
        <v>0</v>
      </c>
      <c r="I186" s="25">
        <f>+IF(C186=0,0,SUMIF('Color FC'!$F:$F,'Color detail'!$C186,'Color FC'!H:H))</f>
        <v>0</v>
      </c>
      <c r="J186" s="25">
        <f>+IF(E186=0,0,SUMIF('Color FC'!$F:$F,'Color detail'!$C186,'Color FC'!I:I))</f>
        <v>0</v>
      </c>
      <c r="K186" s="25">
        <f>+IF(F186=0,0,SUMIF('Color FC'!$F:$F,'Color detail'!$C186,'Color FC'!J:J))</f>
        <v>0</v>
      </c>
      <c r="M186" s="267"/>
      <c r="N186" s="267"/>
      <c r="O186" s="147">
        <f t="shared" si="42"/>
        <v>0</v>
      </c>
      <c r="Q186" s="25">
        <f>+IF(Q$3=0,0,COUNTIFS('2.Pro Plan'!$K:$K,'Color detail'!$E186,'2.Pro Plan'!$N:$N,'Color detail'!$F186,'2.Pro Plan'!$U:$U,'Color detail'!Q$3))</f>
        <v>0</v>
      </c>
      <c r="R186" s="25">
        <f>+IF(R$3=0,0,COUNTIFS('2.Pro Plan'!$K:$K,'Color detail'!$E186,'2.Pro Plan'!$N:$N,'Color detail'!$F186,'2.Pro Plan'!$U:$U,'Color detail'!R$3))</f>
        <v>0</v>
      </c>
      <c r="S186" s="25">
        <f>+IF(S$3=0,0,COUNTIFS('2.Pro Plan'!$K:$K,'Color detail'!$E186,'2.Pro Plan'!$N:$N,'Color detail'!$F186,'2.Pro Plan'!$U:$U,'Color detail'!S$3))</f>
        <v>0</v>
      </c>
      <c r="T186" s="25">
        <f>+IF(T$3=0,0,COUNTIFS('2.Pro Plan'!$K:$K,'Color detail'!$E186,'2.Pro Plan'!$N:$N,'Color detail'!$F186,'2.Pro Plan'!$U:$U,'Color detail'!T$3))</f>
        <v>0</v>
      </c>
      <c r="U186" s="25">
        <f>+IF(U$3=0,0,COUNTIFS('2.Pro Plan'!$K:$K,'Color detail'!$E186,'2.Pro Plan'!$N:$N,'Color detail'!$F186,'2.Pro Plan'!$U:$U,'Color detail'!U$3))</f>
        <v>0</v>
      </c>
      <c r="V186" s="25">
        <f>+IF(V$3=0,0,COUNTIFS('2.Pro Plan'!$K:$K,'Color detail'!$E186,'2.Pro Plan'!$N:$N,'Color detail'!$F186,'2.Pro Plan'!$U:$U,'Color detail'!V$3))</f>
        <v>0</v>
      </c>
      <c r="W186" s="25">
        <f>+IF(W$3=0,0,COUNTIFS('2.Pro Plan'!$K:$K,'Color detail'!$E186,'2.Pro Plan'!$N:$N,'Color detail'!$F186,'2.Pro Plan'!$U:$U,'Color detail'!W$3))</f>
        <v>0</v>
      </c>
      <c r="X186" s="25">
        <f>+IF(X$3=0,0,COUNTIFS('2.Pro Plan'!$K:$K,'Color detail'!$E186,'2.Pro Plan'!$N:$N,'Color detail'!$F186,'2.Pro Plan'!$U:$U,'Color detail'!X$3))</f>
        <v>0</v>
      </c>
      <c r="Y186" s="25">
        <f>+IF(Y$3=0,0,COUNTIFS('2.Pro Plan'!$K:$K,'Color detail'!$E186,'2.Pro Plan'!$N:$N,'Color detail'!$F186,'2.Pro Plan'!$U:$U,'Color detail'!Y$3))</f>
        <v>0</v>
      </c>
      <c r="Z186" s="25">
        <f>+IF(Z$3=0,0,COUNTIFS('2.Pro Plan'!$K:$K,'Color detail'!$E186,'2.Pro Plan'!$N:$N,'Color detail'!$F186,'2.Pro Plan'!$U:$U,'Color detail'!Z$3))</f>
        <v>0</v>
      </c>
      <c r="AA186" s="25">
        <f>+IF(AA$3=0,0,COUNTIFS('2.Pro Plan'!$K:$K,'Color detail'!$E186,'2.Pro Plan'!$N:$N,'Color detail'!$F186,'2.Pro Plan'!$U:$U,'Color detail'!AA$3))</f>
        <v>0</v>
      </c>
      <c r="AB186" s="25">
        <f>+IF(AB$3=0,0,COUNTIFS('2.Pro Plan'!$K:$K,'Color detail'!$E186,'2.Pro Plan'!$N:$N,'Color detail'!$F186,'2.Pro Plan'!$U:$U,'Color detail'!AB$3))</f>
        <v>0</v>
      </c>
      <c r="AC186" s="25">
        <f>+IF(AC$3=0,0,COUNTIFS('2.Pro Plan'!$K:$K,'Color detail'!$E186,'2.Pro Plan'!$N:$N,'Color detail'!$F186,'2.Pro Plan'!$U:$U,'Color detail'!AC$3))</f>
        <v>0</v>
      </c>
      <c r="AD186" s="25">
        <f>+IF(AD$3=0,0,COUNTIFS('2.Pro Plan'!$K:$K,'Color detail'!$E186,'2.Pro Plan'!$N:$N,'Color detail'!$F186,'2.Pro Plan'!$U:$U,'Color detail'!AD$3))</f>
        <v>0</v>
      </c>
      <c r="AE186" s="25">
        <f>+IF(AE$3=0,0,COUNTIFS('2.Pro Plan'!$K:$K,'Color detail'!$E186,'2.Pro Plan'!$N:$N,'Color detail'!$F186,'2.Pro Plan'!$U:$U,'Color detail'!AE$3))</f>
        <v>0</v>
      </c>
      <c r="AF186" s="25">
        <f>+IF(AF$3=0,0,COUNTIFS('2.Pro Plan'!$K:$K,'Color detail'!$E186,'2.Pro Plan'!$N:$N,'Color detail'!$F186,'2.Pro Plan'!$U:$U,'Color detail'!AF$3))</f>
        <v>0</v>
      </c>
      <c r="AG186" s="25">
        <f>+IF(AG$3=0,0,COUNTIFS('2.Pro Plan'!$K:$K,'Color detail'!$E186,'2.Pro Plan'!$N:$N,'Color detail'!$F186,'2.Pro Plan'!$U:$U,'Color detail'!AG$3))</f>
        <v>0</v>
      </c>
      <c r="AH186" s="25">
        <f>+IF(AH$3=0,0,COUNTIFS('2.Pro Plan'!$K:$K,'Color detail'!$E186,'2.Pro Plan'!$N:$N,'Color detail'!$F186,'2.Pro Plan'!$U:$U,'Color detail'!AH$3))</f>
        <v>0</v>
      </c>
      <c r="AI186" s="25">
        <f>+IF(AI$3=0,0,COUNTIFS('2.Pro Plan'!$K:$K,'Color detail'!$E186,'2.Pro Plan'!$N:$N,'Color detail'!$F186,'2.Pro Plan'!$U:$U,'Color detail'!AI$3))</f>
        <v>0</v>
      </c>
      <c r="AJ186" s="25">
        <f>+IF(AJ$3=0,0,COUNTIFS('2.Pro Plan'!$K:$K,'Color detail'!$E186,'2.Pro Plan'!$N:$N,'Color detail'!$F186,'2.Pro Plan'!$U:$U,'Color detail'!AJ$3))</f>
        <v>0</v>
      </c>
      <c r="AK186" s="25">
        <f>+IF(AK$3=0,0,COUNTIFS('2.Pro Plan'!$K:$K,'Color detail'!$E186,'2.Pro Plan'!$N:$N,'Color detail'!$F186,'2.Pro Plan'!$U:$U,'Color detail'!AK$3))</f>
        <v>0</v>
      </c>
      <c r="AL186" s="25">
        <f>+IF(AL$3=0,0,COUNTIFS('2.Pro Plan'!$K:$K,'Color detail'!$E186,'2.Pro Plan'!$N:$N,'Color detail'!$F186,'2.Pro Plan'!$U:$U,'Color detail'!AL$3))</f>
        <v>0</v>
      </c>
      <c r="AM186" s="25">
        <f>+IF(AM$3=0,0,COUNTIFS('2.Pro Plan'!$K:$K,'Color detail'!$E186,'2.Pro Plan'!$N:$N,'Color detail'!$F186,'2.Pro Plan'!$U:$U,'Color detail'!AM$3))</f>
        <v>0</v>
      </c>
      <c r="AN186" s="25">
        <f>+IF(AN$3=0,0,COUNTIFS('2.Pro Plan'!$K:$K,'Color detail'!$E186,'2.Pro Plan'!$N:$N,'Color detail'!$F186,'2.Pro Plan'!$U:$U,'Color detail'!AN$3))</f>
        <v>0</v>
      </c>
      <c r="AO186" s="25">
        <f>+IF(AO$3=0,0,COUNTIFS('2.Pro Plan'!$K:$K,'Color detail'!$E186,'2.Pro Plan'!$N:$N,'Color detail'!$F186,'2.Pro Plan'!$U:$U,'Color detail'!AO$3))</f>
        <v>0</v>
      </c>
      <c r="AP186" s="25">
        <f>+IF(AP$3=0,0,COUNTIFS('2.Pro Plan'!$K:$K,'Color detail'!$E186,'2.Pro Plan'!$N:$N,'Color detail'!$F186,'2.Pro Plan'!$U:$U,'Color detail'!AP$3))</f>
        <v>0</v>
      </c>
      <c r="AQ186" s="25">
        <f>+IF(AQ$3=0,0,COUNTIFS('2.Pro Plan'!$K:$K,'Color detail'!$E186,'2.Pro Plan'!$N:$N,'Color detail'!$F186,'2.Pro Plan'!$U:$U,'Color detail'!AQ$3))</f>
        <v>0</v>
      </c>
      <c r="AR186" s="25">
        <f>+IF(AR$3=0,0,COUNTIFS('2.Pro Plan'!$K:$K,'Color detail'!$E186,'2.Pro Plan'!$N:$N,'Color detail'!$F186,'2.Pro Plan'!$U:$U,'Color detail'!AR$3))</f>
        <v>0</v>
      </c>
      <c r="AS186" s="25">
        <f t="shared" si="47"/>
        <v>0</v>
      </c>
    </row>
    <row r="187" spans="2:45" hidden="1">
      <c r="B187" s="25">
        <f t="shared" si="43"/>
        <v>0</v>
      </c>
      <c r="C187" s="25">
        <f t="shared" si="44"/>
        <v>0</v>
      </c>
      <c r="E187" s="25"/>
      <c r="F187" s="25"/>
      <c r="H187" s="25">
        <f t="shared" si="45"/>
        <v>0</v>
      </c>
      <c r="I187" s="25">
        <f>+IF(C187=0,0,SUMIF('Color FC'!$F:$F,'Color detail'!$C187,'Color FC'!H:H))</f>
        <v>0</v>
      </c>
      <c r="J187" s="25">
        <f>+IF(E187=0,0,SUMIF('Color FC'!$F:$F,'Color detail'!$C187,'Color FC'!I:I))</f>
        <v>0</v>
      </c>
      <c r="K187" s="25">
        <f>+IF(F187=0,0,SUMIF('Color FC'!$F:$F,'Color detail'!$C187,'Color FC'!J:J))</f>
        <v>0</v>
      </c>
      <c r="M187" s="267"/>
      <c r="N187" s="267"/>
      <c r="O187" s="147">
        <f t="shared" si="42"/>
        <v>0</v>
      </c>
      <c r="Q187" s="25">
        <f>+IF(Q$3=0,0,COUNTIFS('2.Pro Plan'!$K:$K,'Color detail'!$E187,'2.Pro Plan'!$N:$N,'Color detail'!$F187,'2.Pro Plan'!$U:$U,'Color detail'!Q$3))</f>
        <v>0</v>
      </c>
      <c r="R187" s="25">
        <f>+IF(R$3=0,0,COUNTIFS('2.Pro Plan'!$K:$K,'Color detail'!$E187,'2.Pro Plan'!$N:$N,'Color detail'!$F187,'2.Pro Plan'!$U:$U,'Color detail'!R$3))</f>
        <v>0</v>
      </c>
      <c r="S187" s="25">
        <f>+IF(S$3=0,0,COUNTIFS('2.Pro Plan'!$K:$K,'Color detail'!$E187,'2.Pro Plan'!$N:$N,'Color detail'!$F187,'2.Pro Plan'!$U:$U,'Color detail'!S$3))</f>
        <v>0</v>
      </c>
      <c r="T187" s="25">
        <f>+IF(T$3=0,0,COUNTIFS('2.Pro Plan'!$K:$K,'Color detail'!$E187,'2.Pro Plan'!$N:$N,'Color detail'!$F187,'2.Pro Plan'!$U:$U,'Color detail'!T$3))</f>
        <v>0</v>
      </c>
      <c r="U187" s="25">
        <f>+IF(U$3=0,0,COUNTIFS('2.Pro Plan'!$K:$K,'Color detail'!$E187,'2.Pro Plan'!$N:$N,'Color detail'!$F187,'2.Pro Plan'!$U:$U,'Color detail'!U$3))</f>
        <v>0</v>
      </c>
      <c r="V187" s="25">
        <f>+IF(V$3=0,0,COUNTIFS('2.Pro Plan'!$K:$K,'Color detail'!$E187,'2.Pro Plan'!$N:$N,'Color detail'!$F187,'2.Pro Plan'!$U:$U,'Color detail'!V$3))</f>
        <v>0</v>
      </c>
      <c r="W187" s="25">
        <f>+IF(W$3=0,0,COUNTIFS('2.Pro Plan'!$K:$K,'Color detail'!$E187,'2.Pro Plan'!$N:$N,'Color detail'!$F187,'2.Pro Plan'!$U:$U,'Color detail'!W$3))</f>
        <v>0</v>
      </c>
      <c r="X187" s="25">
        <f>+IF(X$3=0,0,COUNTIFS('2.Pro Plan'!$K:$K,'Color detail'!$E187,'2.Pro Plan'!$N:$N,'Color detail'!$F187,'2.Pro Plan'!$U:$U,'Color detail'!X$3))</f>
        <v>0</v>
      </c>
      <c r="Y187" s="25">
        <f>+IF(Y$3=0,0,COUNTIFS('2.Pro Plan'!$K:$K,'Color detail'!$E187,'2.Pro Plan'!$N:$N,'Color detail'!$F187,'2.Pro Plan'!$U:$U,'Color detail'!Y$3))</f>
        <v>0</v>
      </c>
      <c r="Z187" s="25">
        <f>+IF(Z$3=0,0,COUNTIFS('2.Pro Plan'!$K:$K,'Color detail'!$E187,'2.Pro Plan'!$N:$N,'Color detail'!$F187,'2.Pro Plan'!$U:$U,'Color detail'!Z$3))</f>
        <v>0</v>
      </c>
      <c r="AA187" s="25">
        <f>+IF(AA$3=0,0,COUNTIFS('2.Pro Plan'!$K:$K,'Color detail'!$E187,'2.Pro Plan'!$N:$N,'Color detail'!$F187,'2.Pro Plan'!$U:$U,'Color detail'!AA$3))</f>
        <v>0</v>
      </c>
      <c r="AB187" s="25">
        <f>+IF(AB$3=0,0,COUNTIFS('2.Pro Plan'!$K:$K,'Color detail'!$E187,'2.Pro Plan'!$N:$N,'Color detail'!$F187,'2.Pro Plan'!$U:$U,'Color detail'!AB$3))</f>
        <v>0</v>
      </c>
      <c r="AC187" s="25">
        <f>+IF(AC$3=0,0,COUNTIFS('2.Pro Plan'!$K:$K,'Color detail'!$E187,'2.Pro Plan'!$N:$N,'Color detail'!$F187,'2.Pro Plan'!$U:$U,'Color detail'!AC$3))</f>
        <v>0</v>
      </c>
      <c r="AD187" s="25">
        <f>+IF(AD$3=0,0,COUNTIFS('2.Pro Plan'!$K:$K,'Color detail'!$E187,'2.Pro Plan'!$N:$N,'Color detail'!$F187,'2.Pro Plan'!$U:$U,'Color detail'!AD$3))</f>
        <v>0</v>
      </c>
      <c r="AE187" s="25">
        <f>+IF(AE$3=0,0,COUNTIFS('2.Pro Plan'!$K:$K,'Color detail'!$E187,'2.Pro Plan'!$N:$N,'Color detail'!$F187,'2.Pro Plan'!$U:$U,'Color detail'!AE$3))</f>
        <v>0</v>
      </c>
      <c r="AF187" s="25">
        <f>+IF(AF$3=0,0,COUNTIFS('2.Pro Plan'!$K:$K,'Color detail'!$E187,'2.Pro Plan'!$N:$N,'Color detail'!$F187,'2.Pro Plan'!$U:$U,'Color detail'!AF$3))</f>
        <v>0</v>
      </c>
      <c r="AG187" s="25">
        <f>+IF(AG$3=0,0,COUNTIFS('2.Pro Plan'!$K:$K,'Color detail'!$E187,'2.Pro Plan'!$N:$N,'Color detail'!$F187,'2.Pro Plan'!$U:$U,'Color detail'!AG$3))</f>
        <v>0</v>
      </c>
      <c r="AH187" s="25">
        <f>+IF(AH$3=0,0,COUNTIFS('2.Pro Plan'!$K:$K,'Color detail'!$E187,'2.Pro Plan'!$N:$N,'Color detail'!$F187,'2.Pro Plan'!$U:$U,'Color detail'!AH$3))</f>
        <v>0</v>
      </c>
      <c r="AI187" s="25">
        <f>+IF(AI$3=0,0,COUNTIFS('2.Pro Plan'!$K:$K,'Color detail'!$E187,'2.Pro Plan'!$N:$N,'Color detail'!$F187,'2.Pro Plan'!$U:$U,'Color detail'!AI$3))</f>
        <v>0</v>
      </c>
      <c r="AJ187" s="25">
        <f>+IF(AJ$3=0,0,COUNTIFS('2.Pro Plan'!$K:$K,'Color detail'!$E187,'2.Pro Plan'!$N:$N,'Color detail'!$F187,'2.Pro Plan'!$U:$U,'Color detail'!AJ$3))</f>
        <v>0</v>
      </c>
      <c r="AK187" s="25">
        <f>+IF(AK$3=0,0,COUNTIFS('2.Pro Plan'!$K:$K,'Color detail'!$E187,'2.Pro Plan'!$N:$N,'Color detail'!$F187,'2.Pro Plan'!$U:$U,'Color detail'!AK$3))</f>
        <v>0</v>
      </c>
      <c r="AL187" s="25">
        <f>+IF(AL$3=0,0,COUNTIFS('2.Pro Plan'!$K:$K,'Color detail'!$E187,'2.Pro Plan'!$N:$N,'Color detail'!$F187,'2.Pro Plan'!$U:$U,'Color detail'!AL$3))</f>
        <v>0</v>
      </c>
      <c r="AM187" s="25">
        <f>+IF(AM$3=0,0,COUNTIFS('2.Pro Plan'!$K:$K,'Color detail'!$E187,'2.Pro Plan'!$N:$N,'Color detail'!$F187,'2.Pro Plan'!$U:$U,'Color detail'!AM$3))</f>
        <v>0</v>
      </c>
      <c r="AN187" s="25">
        <f>+IF(AN$3=0,0,COUNTIFS('2.Pro Plan'!$K:$K,'Color detail'!$E187,'2.Pro Plan'!$N:$N,'Color detail'!$F187,'2.Pro Plan'!$U:$U,'Color detail'!AN$3))</f>
        <v>0</v>
      </c>
      <c r="AO187" s="25">
        <f>+IF(AO$3=0,0,COUNTIFS('2.Pro Plan'!$K:$K,'Color detail'!$E187,'2.Pro Plan'!$N:$N,'Color detail'!$F187,'2.Pro Plan'!$U:$U,'Color detail'!AO$3))</f>
        <v>0</v>
      </c>
      <c r="AP187" s="25">
        <f>+IF(AP$3=0,0,COUNTIFS('2.Pro Plan'!$K:$K,'Color detail'!$E187,'2.Pro Plan'!$N:$N,'Color detail'!$F187,'2.Pro Plan'!$U:$U,'Color detail'!AP$3))</f>
        <v>0</v>
      </c>
      <c r="AQ187" s="25">
        <f>+IF(AQ$3=0,0,COUNTIFS('2.Pro Plan'!$K:$K,'Color detail'!$E187,'2.Pro Plan'!$N:$N,'Color detail'!$F187,'2.Pro Plan'!$U:$U,'Color detail'!AQ$3))</f>
        <v>0</v>
      </c>
      <c r="AR187" s="25">
        <f>+IF(AR$3=0,0,COUNTIFS('2.Pro Plan'!$K:$K,'Color detail'!$E187,'2.Pro Plan'!$N:$N,'Color detail'!$F187,'2.Pro Plan'!$U:$U,'Color detail'!AR$3))</f>
        <v>0</v>
      </c>
      <c r="AS187" s="25">
        <f t="shared" si="47"/>
        <v>0</v>
      </c>
    </row>
    <row r="188" spans="2:45" hidden="1">
      <c r="B188" s="25">
        <f t="shared" si="43"/>
        <v>0</v>
      </c>
      <c r="C188" s="25">
        <f t="shared" si="44"/>
        <v>0</v>
      </c>
      <c r="E188" s="25"/>
      <c r="F188" s="25"/>
      <c r="H188" s="25">
        <f t="shared" si="45"/>
        <v>0</v>
      </c>
      <c r="I188" s="25">
        <f>+IF(C188=0,0,SUMIF('Color FC'!$F:$F,'Color detail'!$C188,'Color FC'!H:H))</f>
        <v>0</v>
      </c>
      <c r="J188" s="25">
        <f>+IF(E188=0,0,SUMIF('Color FC'!$F:$F,'Color detail'!$C188,'Color FC'!I:I))</f>
        <v>0</v>
      </c>
      <c r="K188" s="25">
        <f>+IF(F188=0,0,SUMIF('Color FC'!$F:$F,'Color detail'!$C188,'Color FC'!J:J))</f>
        <v>0</v>
      </c>
      <c r="M188" s="267"/>
      <c r="N188" s="267"/>
      <c r="O188" s="147">
        <f t="shared" si="42"/>
        <v>0</v>
      </c>
      <c r="Q188" s="25">
        <f>+IF(Q$3=0,0,COUNTIFS('2.Pro Plan'!$K:$K,'Color detail'!$E188,'2.Pro Plan'!$N:$N,'Color detail'!$F188,'2.Pro Plan'!$U:$U,'Color detail'!Q$3))</f>
        <v>0</v>
      </c>
      <c r="R188" s="25">
        <f>+IF(R$3=0,0,COUNTIFS('2.Pro Plan'!$K:$K,'Color detail'!$E188,'2.Pro Plan'!$N:$N,'Color detail'!$F188,'2.Pro Plan'!$U:$U,'Color detail'!R$3))</f>
        <v>0</v>
      </c>
      <c r="S188" s="25">
        <f>+IF(S$3=0,0,COUNTIFS('2.Pro Plan'!$K:$K,'Color detail'!$E188,'2.Pro Plan'!$N:$N,'Color detail'!$F188,'2.Pro Plan'!$U:$U,'Color detail'!S$3))</f>
        <v>0</v>
      </c>
      <c r="T188" s="25">
        <f>+IF(T$3=0,0,COUNTIFS('2.Pro Plan'!$K:$K,'Color detail'!$E188,'2.Pro Plan'!$N:$N,'Color detail'!$F188,'2.Pro Plan'!$U:$U,'Color detail'!T$3))</f>
        <v>0</v>
      </c>
      <c r="U188" s="25">
        <f>+IF(U$3=0,0,COUNTIFS('2.Pro Plan'!$K:$K,'Color detail'!$E188,'2.Pro Plan'!$N:$N,'Color detail'!$F188,'2.Pro Plan'!$U:$U,'Color detail'!U$3))</f>
        <v>0</v>
      </c>
      <c r="V188" s="25">
        <f>+IF(V$3=0,0,COUNTIFS('2.Pro Plan'!$K:$K,'Color detail'!$E188,'2.Pro Plan'!$N:$N,'Color detail'!$F188,'2.Pro Plan'!$U:$U,'Color detail'!V$3))</f>
        <v>0</v>
      </c>
      <c r="W188" s="25">
        <f>+IF(W$3=0,0,COUNTIFS('2.Pro Plan'!$K:$K,'Color detail'!$E188,'2.Pro Plan'!$N:$N,'Color detail'!$F188,'2.Pro Plan'!$U:$U,'Color detail'!W$3))</f>
        <v>0</v>
      </c>
      <c r="X188" s="25">
        <f>+IF(X$3=0,0,COUNTIFS('2.Pro Plan'!$K:$K,'Color detail'!$E188,'2.Pro Plan'!$N:$N,'Color detail'!$F188,'2.Pro Plan'!$U:$U,'Color detail'!X$3))</f>
        <v>0</v>
      </c>
      <c r="Y188" s="25">
        <f>+IF(Y$3=0,0,COUNTIFS('2.Pro Plan'!$K:$K,'Color detail'!$E188,'2.Pro Plan'!$N:$N,'Color detail'!$F188,'2.Pro Plan'!$U:$U,'Color detail'!Y$3))</f>
        <v>0</v>
      </c>
      <c r="Z188" s="25">
        <f>+IF(Z$3=0,0,COUNTIFS('2.Pro Plan'!$K:$K,'Color detail'!$E188,'2.Pro Plan'!$N:$N,'Color detail'!$F188,'2.Pro Plan'!$U:$U,'Color detail'!Z$3))</f>
        <v>0</v>
      </c>
      <c r="AA188" s="25">
        <f>+IF(AA$3=0,0,COUNTIFS('2.Pro Plan'!$K:$K,'Color detail'!$E188,'2.Pro Plan'!$N:$N,'Color detail'!$F188,'2.Pro Plan'!$U:$U,'Color detail'!AA$3))</f>
        <v>0</v>
      </c>
      <c r="AB188" s="25">
        <f>+IF(AB$3=0,0,COUNTIFS('2.Pro Plan'!$K:$K,'Color detail'!$E188,'2.Pro Plan'!$N:$N,'Color detail'!$F188,'2.Pro Plan'!$U:$U,'Color detail'!AB$3))</f>
        <v>0</v>
      </c>
      <c r="AC188" s="25">
        <f>+IF(AC$3=0,0,COUNTIFS('2.Pro Plan'!$K:$K,'Color detail'!$E188,'2.Pro Plan'!$N:$N,'Color detail'!$F188,'2.Pro Plan'!$U:$U,'Color detail'!AC$3))</f>
        <v>0</v>
      </c>
      <c r="AD188" s="25">
        <f>+IF(AD$3=0,0,COUNTIFS('2.Pro Plan'!$K:$K,'Color detail'!$E188,'2.Pro Plan'!$N:$N,'Color detail'!$F188,'2.Pro Plan'!$U:$U,'Color detail'!AD$3))</f>
        <v>0</v>
      </c>
      <c r="AE188" s="25">
        <f>+IF(AE$3=0,0,COUNTIFS('2.Pro Plan'!$K:$K,'Color detail'!$E188,'2.Pro Plan'!$N:$N,'Color detail'!$F188,'2.Pro Plan'!$U:$U,'Color detail'!AE$3))</f>
        <v>0</v>
      </c>
      <c r="AF188" s="25">
        <f>+IF(AF$3=0,0,COUNTIFS('2.Pro Plan'!$K:$K,'Color detail'!$E188,'2.Pro Plan'!$N:$N,'Color detail'!$F188,'2.Pro Plan'!$U:$U,'Color detail'!AF$3))</f>
        <v>0</v>
      </c>
      <c r="AG188" s="25">
        <f>+IF(AG$3=0,0,COUNTIFS('2.Pro Plan'!$K:$K,'Color detail'!$E188,'2.Pro Plan'!$N:$N,'Color detail'!$F188,'2.Pro Plan'!$U:$U,'Color detail'!AG$3))</f>
        <v>0</v>
      </c>
      <c r="AH188" s="25">
        <f>+IF(AH$3=0,0,COUNTIFS('2.Pro Plan'!$K:$K,'Color detail'!$E188,'2.Pro Plan'!$N:$N,'Color detail'!$F188,'2.Pro Plan'!$U:$U,'Color detail'!AH$3))</f>
        <v>0</v>
      </c>
      <c r="AI188" s="25">
        <f>+IF(AI$3=0,0,COUNTIFS('2.Pro Plan'!$K:$K,'Color detail'!$E188,'2.Pro Plan'!$N:$N,'Color detail'!$F188,'2.Pro Plan'!$U:$U,'Color detail'!AI$3))</f>
        <v>0</v>
      </c>
      <c r="AJ188" s="25">
        <f>+IF(AJ$3=0,0,COUNTIFS('2.Pro Plan'!$K:$K,'Color detail'!$E188,'2.Pro Plan'!$N:$N,'Color detail'!$F188,'2.Pro Plan'!$U:$U,'Color detail'!AJ$3))</f>
        <v>0</v>
      </c>
      <c r="AK188" s="25">
        <f>+IF(AK$3=0,0,COUNTIFS('2.Pro Plan'!$K:$K,'Color detail'!$E188,'2.Pro Plan'!$N:$N,'Color detail'!$F188,'2.Pro Plan'!$U:$U,'Color detail'!AK$3))</f>
        <v>0</v>
      </c>
      <c r="AL188" s="25">
        <f>+IF(AL$3=0,0,COUNTIFS('2.Pro Plan'!$K:$K,'Color detail'!$E188,'2.Pro Plan'!$N:$N,'Color detail'!$F188,'2.Pro Plan'!$U:$U,'Color detail'!AL$3))</f>
        <v>0</v>
      </c>
      <c r="AM188" s="25">
        <f>+IF(AM$3=0,0,COUNTIFS('2.Pro Plan'!$K:$K,'Color detail'!$E188,'2.Pro Plan'!$N:$N,'Color detail'!$F188,'2.Pro Plan'!$U:$U,'Color detail'!AM$3))</f>
        <v>0</v>
      </c>
      <c r="AN188" s="25">
        <f>+IF(AN$3=0,0,COUNTIFS('2.Pro Plan'!$K:$K,'Color detail'!$E188,'2.Pro Plan'!$N:$N,'Color detail'!$F188,'2.Pro Plan'!$U:$U,'Color detail'!AN$3))</f>
        <v>0</v>
      </c>
      <c r="AO188" s="25">
        <f>+IF(AO$3=0,0,COUNTIFS('2.Pro Plan'!$K:$K,'Color detail'!$E188,'2.Pro Plan'!$N:$N,'Color detail'!$F188,'2.Pro Plan'!$U:$U,'Color detail'!AO$3))</f>
        <v>0</v>
      </c>
      <c r="AP188" s="25">
        <f>+IF(AP$3=0,0,COUNTIFS('2.Pro Plan'!$K:$K,'Color detail'!$E188,'2.Pro Plan'!$N:$N,'Color detail'!$F188,'2.Pro Plan'!$U:$U,'Color detail'!AP$3))</f>
        <v>0</v>
      </c>
      <c r="AQ188" s="25">
        <f>+IF(AQ$3=0,0,COUNTIFS('2.Pro Plan'!$K:$K,'Color detail'!$E188,'2.Pro Plan'!$N:$N,'Color detail'!$F188,'2.Pro Plan'!$U:$U,'Color detail'!AQ$3))</f>
        <v>0</v>
      </c>
      <c r="AR188" s="25">
        <f>+IF(AR$3=0,0,COUNTIFS('2.Pro Plan'!$K:$K,'Color detail'!$E188,'2.Pro Plan'!$N:$N,'Color detail'!$F188,'2.Pro Plan'!$U:$U,'Color detail'!AR$3))</f>
        <v>0</v>
      </c>
      <c r="AS188" s="25">
        <f t="shared" si="47"/>
        <v>0</v>
      </c>
    </row>
    <row r="189" spans="2:45" hidden="1">
      <c r="B189" s="25">
        <f t="shared" si="43"/>
        <v>0</v>
      </c>
      <c r="C189" s="25">
        <f t="shared" si="44"/>
        <v>0</v>
      </c>
      <c r="E189" s="25"/>
      <c r="F189" s="25"/>
      <c r="H189" s="25">
        <f t="shared" si="45"/>
        <v>0</v>
      </c>
      <c r="I189" s="25">
        <f>+IF(C189=0,0,SUMIF('Color FC'!$F:$F,'Color detail'!$C189,'Color FC'!H:H))</f>
        <v>0</v>
      </c>
      <c r="J189" s="25">
        <f>+IF(E189=0,0,SUMIF('Color FC'!$F:$F,'Color detail'!$C189,'Color FC'!I:I))</f>
        <v>0</v>
      </c>
      <c r="K189" s="25">
        <f>+IF(F189=0,0,SUMIF('Color FC'!$F:$F,'Color detail'!$C189,'Color FC'!J:J))</f>
        <v>0</v>
      </c>
      <c r="M189" s="267"/>
      <c r="N189" s="267"/>
      <c r="O189" s="147">
        <f t="shared" si="42"/>
        <v>0</v>
      </c>
      <c r="Q189" s="25">
        <f>+IF(Q$3=0,0,COUNTIFS('2.Pro Plan'!$K:$K,'Color detail'!$E189,'2.Pro Plan'!$N:$N,'Color detail'!$F189,'2.Pro Plan'!$U:$U,'Color detail'!Q$3))</f>
        <v>0</v>
      </c>
      <c r="R189" s="25">
        <f>+IF(R$3=0,0,COUNTIFS('2.Pro Plan'!$K:$K,'Color detail'!$E189,'2.Pro Plan'!$N:$N,'Color detail'!$F189,'2.Pro Plan'!$U:$U,'Color detail'!R$3))</f>
        <v>0</v>
      </c>
      <c r="S189" s="25">
        <f>+IF(S$3=0,0,COUNTIFS('2.Pro Plan'!$K:$K,'Color detail'!$E189,'2.Pro Plan'!$N:$N,'Color detail'!$F189,'2.Pro Plan'!$U:$U,'Color detail'!S$3))</f>
        <v>0</v>
      </c>
      <c r="T189" s="25">
        <f>+IF(T$3=0,0,COUNTIFS('2.Pro Plan'!$K:$K,'Color detail'!$E189,'2.Pro Plan'!$N:$N,'Color detail'!$F189,'2.Pro Plan'!$U:$U,'Color detail'!T$3))</f>
        <v>0</v>
      </c>
      <c r="U189" s="25">
        <f>+IF(U$3=0,0,COUNTIFS('2.Pro Plan'!$K:$K,'Color detail'!$E189,'2.Pro Plan'!$N:$N,'Color detail'!$F189,'2.Pro Plan'!$U:$U,'Color detail'!U$3))</f>
        <v>0</v>
      </c>
      <c r="V189" s="25">
        <f>+IF(V$3=0,0,COUNTIFS('2.Pro Plan'!$K:$K,'Color detail'!$E189,'2.Pro Plan'!$N:$N,'Color detail'!$F189,'2.Pro Plan'!$U:$U,'Color detail'!V$3))</f>
        <v>0</v>
      </c>
      <c r="W189" s="25">
        <f>+IF(W$3=0,0,COUNTIFS('2.Pro Plan'!$K:$K,'Color detail'!$E189,'2.Pro Plan'!$N:$N,'Color detail'!$F189,'2.Pro Plan'!$U:$U,'Color detail'!W$3))</f>
        <v>0</v>
      </c>
      <c r="X189" s="25">
        <f>+IF(X$3=0,0,COUNTIFS('2.Pro Plan'!$K:$K,'Color detail'!$E189,'2.Pro Plan'!$N:$N,'Color detail'!$F189,'2.Pro Plan'!$U:$U,'Color detail'!X$3))</f>
        <v>0</v>
      </c>
      <c r="Y189" s="25">
        <f>+IF(Y$3=0,0,COUNTIFS('2.Pro Plan'!$K:$K,'Color detail'!$E189,'2.Pro Plan'!$N:$N,'Color detail'!$F189,'2.Pro Plan'!$U:$U,'Color detail'!Y$3))</f>
        <v>0</v>
      </c>
      <c r="Z189" s="25">
        <f>+IF(Z$3=0,0,COUNTIFS('2.Pro Plan'!$K:$K,'Color detail'!$E189,'2.Pro Plan'!$N:$N,'Color detail'!$F189,'2.Pro Plan'!$U:$U,'Color detail'!Z$3))</f>
        <v>0</v>
      </c>
      <c r="AA189" s="25">
        <f>+IF(AA$3=0,0,COUNTIFS('2.Pro Plan'!$K:$K,'Color detail'!$E189,'2.Pro Plan'!$N:$N,'Color detail'!$F189,'2.Pro Plan'!$U:$U,'Color detail'!AA$3))</f>
        <v>0</v>
      </c>
      <c r="AB189" s="25">
        <f>+IF(AB$3=0,0,COUNTIFS('2.Pro Plan'!$K:$K,'Color detail'!$E189,'2.Pro Plan'!$N:$N,'Color detail'!$F189,'2.Pro Plan'!$U:$U,'Color detail'!AB$3))</f>
        <v>0</v>
      </c>
      <c r="AC189" s="25">
        <f>+IF(AC$3=0,0,COUNTIFS('2.Pro Plan'!$K:$K,'Color detail'!$E189,'2.Pro Plan'!$N:$N,'Color detail'!$F189,'2.Pro Plan'!$U:$U,'Color detail'!AC$3))</f>
        <v>0</v>
      </c>
      <c r="AD189" s="25">
        <f>+IF(AD$3=0,0,COUNTIFS('2.Pro Plan'!$K:$K,'Color detail'!$E189,'2.Pro Plan'!$N:$N,'Color detail'!$F189,'2.Pro Plan'!$U:$U,'Color detail'!AD$3))</f>
        <v>0</v>
      </c>
      <c r="AE189" s="25">
        <f>+IF(AE$3=0,0,COUNTIFS('2.Pro Plan'!$K:$K,'Color detail'!$E189,'2.Pro Plan'!$N:$N,'Color detail'!$F189,'2.Pro Plan'!$U:$U,'Color detail'!AE$3))</f>
        <v>0</v>
      </c>
      <c r="AF189" s="25">
        <f>+IF(AF$3=0,0,COUNTIFS('2.Pro Plan'!$K:$K,'Color detail'!$E189,'2.Pro Plan'!$N:$N,'Color detail'!$F189,'2.Pro Plan'!$U:$U,'Color detail'!AF$3))</f>
        <v>0</v>
      </c>
      <c r="AG189" s="25">
        <f>+IF(AG$3=0,0,COUNTIFS('2.Pro Plan'!$K:$K,'Color detail'!$E189,'2.Pro Plan'!$N:$N,'Color detail'!$F189,'2.Pro Plan'!$U:$U,'Color detail'!AG$3))</f>
        <v>0</v>
      </c>
      <c r="AH189" s="25">
        <f>+IF(AH$3=0,0,COUNTIFS('2.Pro Plan'!$K:$K,'Color detail'!$E189,'2.Pro Plan'!$N:$N,'Color detail'!$F189,'2.Pro Plan'!$U:$U,'Color detail'!AH$3))</f>
        <v>0</v>
      </c>
      <c r="AI189" s="25">
        <f>+IF(AI$3=0,0,COUNTIFS('2.Pro Plan'!$K:$K,'Color detail'!$E189,'2.Pro Plan'!$N:$N,'Color detail'!$F189,'2.Pro Plan'!$U:$U,'Color detail'!AI$3))</f>
        <v>0</v>
      </c>
      <c r="AJ189" s="25">
        <f>+IF(AJ$3=0,0,COUNTIFS('2.Pro Plan'!$K:$K,'Color detail'!$E189,'2.Pro Plan'!$N:$N,'Color detail'!$F189,'2.Pro Plan'!$U:$U,'Color detail'!AJ$3))</f>
        <v>0</v>
      </c>
      <c r="AK189" s="25">
        <f>+IF(AK$3=0,0,COUNTIFS('2.Pro Plan'!$K:$K,'Color detail'!$E189,'2.Pro Plan'!$N:$N,'Color detail'!$F189,'2.Pro Plan'!$U:$U,'Color detail'!AK$3))</f>
        <v>0</v>
      </c>
      <c r="AL189" s="25">
        <f>+IF(AL$3=0,0,COUNTIFS('2.Pro Plan'!$K:$K,'Color detail'!$E189,'2.Pro Plan'!$N:$N,'Color detail'!$F189,'2.Pro Plan'!$U:$U,'Color detail'!AL$3))</f>
        <v>0</v>
      </c>
      <c r="AM189" s="25">
        <f>+IF(AM$3=0,0,COUNTIFS('2.Pro Plan'!$K:$K,'Color detail'!$E189,'2.Pro Plan'!$N:$N,'Color detail'!$F189,'2.Pro Plan'!$U:$U,'Color detail'!AM$3))</f>
        <v>0</v>
      </c>
      <c r="AN189" s="25">
        <f>+IF(AN$3=0,0,COUNTIFS('2.Pro Plan'!$K:$K,'Color detail'!$E189,'2.Pro Plan'!$N:$N,'Color detail'!$F189,'2.Pro Plan'!$U:$U,'Color detail'!AN$3))</f>
        <v>0</v>
      </c>
      <c r="AO189" s="25">
        <f>+IF(AO$3=0,0,COUNTIFS('2.Pro Plan'!$K:$K,'Color detail'!$E189,'2.Pro Plan'!$N:$N,'Color detail'!$F189,'2.Pro Plan'!$U:$U,'Color detail'!AO$3))</f>
        <v>0</v>
      </c>
      <c r="AP189" s="25">
        <f>+IF(AP$3=0,0,COUNTIFS('2.Pro Plan'!$K:$K,'Color detail'!$E189,'2.Pro Plan'!$N:$N,'Color detail'!$F189,'2.Pro Plan'!$U:$U,'Color detail'!AP$3))</f>
        <v>0</v>
      </c>
      <c r="AQ189" s="25">
        <f>+IF(AQ$3=0,0,COUNTIFS('2.Pro Plan'!$K:$K,'Color detail'!$E189,'2.Pro Plan'!$N:$N,'Color detail'!$F189,'2.Pro Plan'!$U:$U,'Color detail'!AQ$3))</f>
        <v>0</v>
      </c>
      <c r="AR189" s="25">
        <f>+IF(AR$3=0,0,COUNTIFS('2.Pro Plan'!$K:$K,'Color detail'!$E189,'2.Pro Plan'!$N:$N,'Color detail'!$F189,'2.Pro Plan'!$U:$U,'Color detail'!AR$3))</f>
        <v>0</v>
      </c>
      <c r="AS189" s="25">
        <f t="shared" si="47"/>
        <v>0</v>
      </c>
    </row>
    <row r="190" spans="2:45" hidden="1">
      <c r="B190" s="25">
        <f t="shared" si="43"/>
        <v>0</v>
      </c>
      <c r="C190" s="25">
        <f t="shared" si="44"/>
        <v>0</v>
      </c>
      <c r="E190" s="25"/>
      <c r="F190" s="25"/>
      <c r="H190" s="25">
        <f t="shared" si="45"/>
        <v>0</v>
      </c>
      <c r="I190" s="25">
        <f>+IF(C190=0,0,SUMIF('Color FC'!$F:$F,'Color detail'!$C190,'Color FC'!H:H))</f>
        <v>0</v>
      </c>
      <c r="J190" s="25">
        <f>+IF(E190=0,0,SUMIF('Color FC'!$F:$F,'Color detail'!$C190,'Color FC'!I:I))</f>
        <v>0</v>
      </c>
      <c r="K190" s="25">
        <f>+IF(F190=0,0,SUMIF('Color FC'!$F:$F,'Color detail'!$C190,'Color FC'!J:J))</f>
        <v>0</v>
      </c>
      <c r="M190" s="267"/>
      <c r="N190" s="267"/>
      <c r="O190" s="147">
        <f t="shared" si="42"/>
        <v>0</v>
      </c>
      <c r="Q190" s="25">
        <f>+IF(Q$3=0,0,COUNTIFS('2.Pro Plan'!$K:$K,'Color detail'!$E190,'2.Pro Plan'!$N:$N,'Color detail'!$F190,'2.Pro Plan'!$U:$U,'Color detail'!Q$3))</f>
        <v>0</v>
      </c>
      <c r="R190" s="25">
        <f>+IF(R$3=0,0,COUNTIFS('2.Pro Plan'!$K:$K,'Color detail'!$E190,'2.Pro Plan'!$N:$N,'Color detail'!$F190,'2.Pro Plan'!$U:$U,'Color detail'!R$3))</f>
        <v>0</v>
      </c>
      <c r="S190" s="25">
        <f>+IF(S$3=0,0,COUNTIFS('2.Pro Plan'!$K:$K,'Color detail'!$E190,'2.Pro Plan'!$N:$N,'Color detail'!$F190,'2.Pro Plan'!$U:$U,'Color detail'!S$3))</f>
        <v>0</v>
      </c>
      <c r="T190" s="25">
        <f>+IF(T$3=0,0,COUNTIFS('2.Pro Plan'!$K:$K,'Color detail'!$E190,'2.Pro Plan'!$N:$N,'Color detail'!$F190,'2.Pro Plan'!$U:$U,'Color detail'!T$3))</f>
        <v>0</v>
      </c>
      <c r="U190" s="25">
        <f>+IF(U$3=0,0,COUNTIFS('2.Pro Plan'!$K:$K,'Color detail'!$E190,'2.Pro Plan'!$N:$N,'Color detail'!$F190,'2.Pro Plan'!$U:$U,'Color detail'!U$3))</f>
        <v>0</v>
      </c>
      <c r="V190" s="25">
        <f>+IF(V$3=0,0,COUNTIFS('2.Pro Plan'!$K:$K,'Color detail'!$E190,'2.Pro Plan'!$N:$N,'Color detail'!$F190,'2.Pro Plan'!$U:$U,'Color detail'!V$3))</f>
        <v>0</v>
      </c>
      <c r="W190" s="25">
        <f>+IF(W$3=0,0,COUNTIFS('2.Pro Plan'!$K:$K,'Color detail'!$E190,'2.Pro Plan'!$N:$N,'Color detail'!$F190,'2.Pro Plan'!$U:$U,'Color detail'!W$3))</f>
        <v>0</v>
      </c>
      <c r="X190" s="25">
        <f>+IF(X$3=0,0,COUNTIFS('2.Pro Plan'!$K:$K,'Color detail'!$E190,'2.Pro Plan'!$N:$N,'Color detail'!$F190,'2.Pro Plan'!$U:$U,'Color detail'!X$3))</f>
        <v>0</v>
      </c>
      <c r="Y190" s="25">
        <f>+IF(Y$3=0,0,COUNTIFS('2.Pro Plan'!$K:$K,'Color detail'!$E190,'2.Pro Plan'!$N:$N,'Color detail'!$F190,'2.Pro Plan'!$U:$U,'Color detail'!Y$3))</f>
        <v>0</v>
      </c>
      <c r="Z190" s="25">
        <f>+IF(Z$3=0,0,COUNTIFS('2.Pro Plan'!$K:$K,'Color detail'!$E190,'2.Pro Plan'!$N:$N,'Color detail'!$F190,'2.Pro Plan'!$U:$U,'Color detail'!Z$3))</f>
        <v>0</v>
      </c>
      <c r="AA190" s="25">
        <f>+IF(AA$3=0,0,COUNTIFS('2.Pro Plan'!$K:$K,'Color detail'!$E190,'2.Pro Plan'!$N:$N,'Color detail'!$F190,'2.Pro Plan'!$U:$U,'Color detail'!AA$3))</f>
        <v>0</v>
      </c>
      <c r="AB190" s="25">
        <f>+IF(AB$3=0,0,COUNTIFS('2.Pro Plan'!$K:$K,'Color detail'!$E190,'2.Pro Plan'!$N:$N,'Color detail'!$F190,'2.Pro Plan'!$U:$U,'Color detail'!AB$3))</f>
        <v>0</v>
      </c>
      <c r="AC190" s="25">
        <f>+IF(AC$3=0,0,COUNTIFS('2.Pro Plan'!$K:$K,'Color detail'!$E190,'2.Pro Plan'!$N:$N,'Color detail'!$F190,'2.Pro Plan'!$U:$U,'Color detail'!AC$3))</f>
        <v>0</v>
      </c>
      <c r="AD190" s="25">
        <f>+IF(AD$3=0,0,COUNTIFS('2.Pro Plan'!$K:$K,'Color detail'!$E190,'2.Pro Plan'!$N:$N,'Color detail'!$F190,'2.Pro Plan'!$U:$U,'Color detail'!AD$3))</f>
        <v>0</v>
      </c>
      <c r="AE190" s="25">
        <f>+IF(AE$3=0,0,COUNTIFS('2.Pro Plan'!$K:$K,'Color detail'!$E190,'2.Pro Plan'!$N:$N,'Color detail'!$F190,'2.Pro Plan'!$U:$U,'Color detail'!AE$3))</f>
        <v>0</v>
      </c>
      <c r="AF190" s="25">
        <f>+IF(AF$3=0,0,COUNTIFS('2.Pro Plan'!$K:$K,'Color detail'!$E190,'2.Pro Plan'!$N:$N,'Color detail'!$F190,'2.Pro Plan'!$U:$U,'Color detail'!AF$3))</f>
        <v>0</v>
      </c>
      <c r="AG190" s="25">
        <f>+IF(AG$3=0,0,COUNTIFS('2.Pro Plan'!$K:$K,'Color detail'!$E190,'2.Pro Plan'!$N:$N,'Color detail'!$F190,'2.Pro Plan'!$U:$U,'Color detail'!AG$3))</f>
        <v>0</v>
      </c>
      <c r="AH190" s="25">
        <f>+IF(AH$3=0,0,COUNTIFS('2.Pro Plan'!$K:$K,'Color detail'!$E190,'2.Pro Plan'!$N:$N,'Color detail'!$F190,'2.Pro Plan'!$U:$U,'Color detail'!AH$3))</f>
        <v>0</v>
      </c>
      <c r="AI190" s="25">
        <f>+IF(AI$3=0,0,COUNTIFS('2.Pro Plan'!$K:$K,'Color detail'!$E190,'2.Pro Plan'!$N:$N,'Color detail'!$F190,'2.Pro Plan'!$U:$U,'Color detail'!AI$3))</f>
        <v>0</v>
      </c>
      <c r="AJ190" s="25">
        <f>+IF(AJ$3=0,0,COUNTIFS('2.Pro Plan'!$K:$K,'Color detail'!$E190,'2.Pro Plan'!$N:$N,'Color detail'!$F190,'2.Pro Plan'!$U:$U,'Color detail'!AJ$3))</f>
        <v>0</v>
      </c>
      <c r="AK190" s="25">
        <f>+IF(AK$3=0,0,COUNTIFS('2.Pro Plan'!$K:$K,'Color detail'!$E190,'2.Pro Plan'!$N:$N,'Color detail'!$F190,'2.Pro Plan'!$U:$U,'Color detail'!AK$3))</f>
        <v>0</v>
      </c>
      <c r="AL190" s="25">
        <f>+IF(AL$3=0,0,COUNTIFS('2.Pro Plan'!$K:$K,'Color detail'!$E190,'2.Pro Plan'!$N:$N,'Color detail'!$F190,'2.Pro Plan'!$U:$U,'Color detail'!AL$3))</f>
        <v>0</v>
      </c>
      <c r="AM190" s="25">
        <f>+IF(AM$3=0,0,COUNTIFS('2.Pro Plan'!$K:$K,'Color detail'!$E190,'2.Pro Plan'!$N:$N,'Color detail'!$F190,'2.Pro Plan'!$U:$U,'Color detail'!AM$3))</f>
        <v>0</v>
      </c>
      <c r="AN190" s="25">
        <f>+IF(AN$3=0,0,COUNTIFS('2.Pro Plan'!$K:$K,'Color detail'!$E190,'2.Pro Plan'!$N:$N,'Color detail'!$F190,'2.Pro Plan'!$U:$U,'Color detail'!AN$3))</f>
        <v>0</v>
      </c>
      <c r="AO190" s="25">
        <f>+IF(AO$3=0,0,COUNTIFS('2.Pro Plan'!$K:$K,'Color detail'!$E190,'2.Pro Plan'!$N:$N,'Color detail'!$F190,'2.Pro Plan'!$U:$U,'Color detail'!AO$3))</f>
        <v>0</v>
      </c>
      <c r="AP190" s="25">
        <f>+IF(AP$3=0,0,COUNTIFS('2.Pro Plan'!$K:$K,'Color detail'!$E190,'2.Pro Plan'!$N:$N,'Color detail'!$F190,'2.Pro Plan'!$U:$U,'Color detail'!AP$3))</f>
        <v>0</v>
      </c>
      <c r="AQ190" s="25">
        <f>+IF(AQ$3=0,0,COUNTIFS('2.Pro Plan'!$K:$K,'Color detail'!$E190,'2.Pro Plan'!$N:$N,'Color detail'!$F190,'2.Pro Plan'!$U:$U,'Color detail'!AQ$3))</f>
        <v>0</v>
      </c>
      <c r="AR190" s="25">
        <f>+IF(AR$3=0,0,COUNTIFS('2.Pro Plan'!$K:$K,'Color detail'!$E190,'2.Pro Plan'!$N:$N,'Color detail'!$F190,'2.Pro Plan'!$U:$U,'Color detail'!AR$3))</f>
        <v>0</v>
      </c>
      <c r="AS190" s="25">
        <f t="shared" si="47"/>
        <v>0</v>
      </c>
    </row>
    <row r="191" spans="2:45" hidden="1">
      <c r="B191" s="25">
        <f t="shared" si="43"/>
        <v>0</v>
      </c>
      <c r="C191" s="25">
        <f t="shared" si="44"/>
        <v>0</v>
      </c>
      <c r="E191" s="25"/>
      <c r="F191" s="25"/>
      <c r="H191" s="25">
        <f t="shared" si="45"/>
        <v>0</v>
      </c>
      <c r="I191" s="25">
        <f>+IF(C191=0,0,SUMIF('Color FC'!$F:$F,'Color detail'!$C191,'Color FC'!H:H))</f>
        <v>0</v>
      </c>
      <c r="J191" s="25">
        <f>+IF(E191=0,0,SUMIF('Color FC'!$F:$F,'Color detail'!$C191,'Color FC'!I:I))</f>
        <v>0</v>
      </c>
      <c r="K191" s="25">
        <f>+IF(F191=0,0,SUMIF('Color FC'!$F:$F,'Color detail'!$C191,'Color FC'!J:J))</f>
        <v>0</v>
      </c>
      <c r="M191" s="267"/>
      <c r="N191" s="267"/>
      <c r="O191" s="147">
        <f t="shared" si="42"/>
        <v>0</v>
      </c>
      <c r="Q191" s="25">
        <f>+IF(Q$3=0,0,COUNTIFS('2.Pro Plan'!$K:$K,'Color detail'!$E191,'2.Pro Plan'!$N:$N,'Color detail'!$F191,'2.Pro Plan'!$U:$U,'Color detail'!Q$3))</f>
        <v>0</v>
      </c>
      <c r="R191" s="25">
        <f>+IF(R$3=0,0,COUNTIFS('2.Pro Plan'!$K:$K,'Color detail'!$E191,'2.Pro Plan'!$N:$N,'Color detail'!$F191,'2.Pro Plan'!$U:$U,'Color detail'!R$3))</f>
        <v>0</v>
      </c>
      <c r="S191" s="25">
        <f>+IF(S$3=0,0,COUNTIFS('2.Pro Plan'!$K:$K,'Color detail'!$E191,'2.Pro Plan'!$N:$N,'Color detail'!$F191,'2.Pro Plan'!$U:$U,'Color detail'!S$3))</f>
        <v>0</v>
      </c>
      <c r="T191" s="25">
        <f>+IF(T$3=0,0,COUNTIFS('2.Pro Plan'!$K:$K,'Color detail'!$E191,'2.Pro Plan'!$N:$N,'Color detail'!$F191,'2.Pro Plan'!$U:$U,'Color detail'!T$3))</f>
        <v>0</v>
      </c>
      <c r="U191" s="25">
        <f>+IF(U$3=0,0,COUNTIFS('2.Pro Plan'!$K:$K,'Color detail'!$E191,'2.Pro Plan'!$N:$N,'Color detail'!$F191,'2.Pro Plan'!$U:$U,'Color detail'!U$3))</f>
        <v>0</v>
      </c>
      <c r="V191" s="25">
        <f>+IF(V$3=0,0,COUNTIFS('2.Pro Plan'!$K:$K,'Color detail'!$E191,'2.Pro Plan'!$N:$N,'Color detail'!$F191,'2.Pro Plan'!$U:$U,'Color detail'!V$3))</f>
        <v>0</v>
      </c>
      <c r="W191" s="25">
        <f>+IF(W$3=0,0,COUNTIFS('2.Pro Plan'!$K:$K,'Color detail'!$E191,'2.Pro Plan'!$N:$N,'Color detail'!$F191,'2.Pro Plan'!$U:$U,'Color detail'!W$3))</f>
        <v>0</v>
      </c>
      <c r="X191" s="25">
        <f>+IF(X$3=0,0,COUNTIFS('2.Pro Plan'!$K:$K,'Color detail'!$E191,'2.Pro Plan'!$N:$N,'Color detail'!$F191,'2.Pro Plan'!$U:$U,'Color detail'!X$3))</f>
        <v>0</v>
      </c>
      <c r="Y191" s="25">
        <f>+IF(Y$3=0,0,COUNTIFS('2.Pro Plan'!$K:$K,'Color detail'!$E191,'2.Pro Plan'!$N:$N,'Color detail'!$F191,'2.Pro Plan'!$U:$U,'Color detail'!Y$3))</f>
        <v>0</v>
      </c>
      <c r="Z191" s="25">
        <f>+IF(Z$3=0,0,COUNTIFS('2.Pro Plan'!$K:$K,'Color detail'!$E191,'2.Pro Plan'!$N:$N,'Color detail'!$F191,'2.Pro Plan'!$U:$U,'Color detail'!Z$3))</f>
        <v>0</v>
      </c>
      <c r="AA191" s="25">
        <f>+IF(AA$3=0,0,COUNTIFS('2.Pro Plan'!$K:$K,'Color detail'!$E191,'2.Pro Plan'!$N:$N,'Color detail'!$F191,'2.Pro Plan'!$U:$U,'Color detail'!AA$3))</f>
        <v>0</v>
      </c>
      <c r="AB191" s="25">
        <f>+IF(AB$3=0,0,COUNTIFS('2.Pro Plan'!$K:$K,'Color detail'!$E191,'2.Pro Plan'!$N:$N,'Color detail'!$F191,'2.Pro Plan'!$U:$U,'Color detail'!AB$3))</f>
        <v>0</v>
      </c>
      <c r="AC191" s="25">
        <f>+IF(AC$3=0,0,COUNTIFS('2.Pro Plan'!$K:$K,'Color detail'!$E191,'2.Pro Plan'!$N:$N,'Color detail'!$F191,'2.Pro Plan'!$U:$U,'Color detail'!AC$3))</f>
        <v>0</v>
      </c>
      <c r="AD191" s="25">
        <f>+IF(AD$3=0,0,COUNTIFS('2.Pro Plan'!$K:$K,'Color detail'!$E191,'2.Pro Plan'!$N:$N,'Color detail'!$F191,'2.Pro Plan'!$U:$U,'Color detail'!AD$3))</f>
        <v>0</v>
      </c>
      <c r="AE191" s="25">
        <f>+IF(AE$3=0,0,COUNTIFS('2.Pro Plan'!$K:$K,'Color detail'!$E191,'2.Pro Plan'!$N:$N,'Color detail'!$F191,'2.Pro Plan'!$U:$U,'Color detail'!AE$3))</f>
        <v>0</v>
      </c>
      <c r="AF191" s="25">
        <f>+IF(AF$3=0,0,COUNTIFS('2.Pro Plan'!$K:$K,'Color detail'!$E191,'2.Pro Plan'!$N:$N,'Color detail'!$F191,'2.Pro Plan'!$U:$U,'Color detail'!AF$3))</f>
        <v>0</v>
      </c>
      <c r="AG191" s="25">
        <f>+IF(AG$3=0,0,COUNTIFS('2.Pro Plan'!$K:$K,'Color detail'!$E191,'2.Pro Plan'!$N:$N,'Color detail'!$F191,'2.Pro Plan'!$U:$U,'Color detail'!AG$3))</f>
        <v>0</v>
      </c>
      <c r="AH191" s="25">
        <f>+IF(AH$3=0,0,COUNTIFS('2.Pro Plan'!$K:$K,'Color detail'!$E191,'2.Pro Plan'!$N:$N,'Color detail'!$F191,'2.Pro Plan'!$U:$U,'Color detail'!AH$3))</f>
        <v>0</v>
      </c>
      <c r="AI191" s="25">
        <f>+IF(AI$3=0,0,COUNTIFS('2.Pro Plan'!$K:$K,'Color detail'!$E191,'2.Pro Plan'!$N:$N,'Color detail'!$F191,'2.Pro Plan'!$U:$U,'Color detail'!AI$3))</f>
        <v>0</v>
      </c>
      <c r="AJ191" s="25">
        <f>+IF(AJ$3=0,0,COUNTIFS('2.Pro Plan'!$K:$K,'Color detail'!$E191,'2.Pro Plan'!$N:$N,'Color detail'!$F191,'2.Pro Plan'!$U:$U,'Color detail'!AJ$3))</f>
        <v>0</v>
      </c>
      <c r="AK191" s="25">
        <f>+IF(AK$3=0,0,COUNTIFS('2.Pro Plan'!$K:$K,'Color detail'!$E191,'2.Pro Plan'!$N:$N,'Color detail'!$F191,'2.Pro Plan'!$U:$U,'Color detail'!AK$3))</f>
        <v>0</v>
      </c>
      <c r="AL191" s="25">
        <f>+IF(AL$3=0,0,COUNTIFS('2.Pro Plan'!$K:$K,'Color detail'!$E191,'2.Pro Plan'!$N:$N,'Color detail'!$F191,'2.Pro Plan'!$U:$U,'Color detail'!AL$3))</f>
        <v>0</v>
      </c>
      <c r="AM191" s="25">
        <f>+IF(AM$3=0,0,COUNTIFS('2.Pro Plan'!$K:$K,'Color detail'!$E191,'2.Pro Plan'!$N:$N,'Color detail'!$F191,'2.Pro Plan'!$U:$U,'Color detail'!AM$3))</f>
        <v>0</v>
      </c>
      <c r="AN191" s="25">
        <f>+IF(AN$3=0,0,COUNTIFS('2.Pro Plan'!$K:$K,'Color detail'!$E191,'2.Pro Plan'!$N:$N,'Color detail'!$F191,'2.Pro Plan'!$U:$U,'Color detail'!AN$3))</f>
        <v>0</v>
      </c>
      <c r="AO191" s="25">
        <f>+IF(AO$3=0,0,COUNTIFS('2.Pro Plan'!$K:$K,'Color detail'!$E191,'2.Pro Plan'!$N:$N,'Color detail'!$F191,'2.Pro Plan'!$U:$U,'Color detail'!AO$3))</f>
        <v>0</v>
      </c>
      <c r="AP191" s="25">
        <f>+IF(AP$3=0,0,COUNTIFS('2.Pro Plan'!$K:$K,'Color detail'!$E191,'2.Pro Plan'!$N:$N,'Color detail'!$F191,'2.Pro Plan'!$U:$U,'Color detail'!AP$3))</f>
        <v>0</v>
      </c>
      <c r="AQ191" s="25">
        <f>+IF(AQ$3=0,0,COUNTIFS('2.Pro Plan'!$K:$K,'Color detail'!$E191,'2.Pro Plan'!$N:$N,'Color detail'!$F191,'2.Pro Plan'!$U:$U,'Color detail'!AQ$3))</f>
        <v>0</v>
      </c>
      <c r="AR191" s="25">
        <f>+IF(AR$3=0,0,COUNTIFS('2.Pro Plan'!$K:$K,'Color detail'!$E191,'2.Pro Plan'!$N:$N,'Color detail'!$F191,'2.Pro Plan'!$U:$U,'Color detail'!AR$3))</f>
        <v>0</v>
      </c>
      <c r="AS191" s="25">
        <f t="shared" si="47"/>
        <v>0</v>
      </c>
    </row>
    <row r="192" spans="2:45" hidden="1">
      <c r="B192" s="25">
        <f t="shared" si="43"/>
        <v>0</v>
      </c>
      <c r="C192" s="25">
        <f t="shared" si="44"/>
        <v>0</v>
      </c>
      <c r="E192" s="25"/>
      <c r="F192" s="25"/>
      <c r="H192" s="25">
        <f t="shared" si="45"/>
        <v>0</v>
      </c>
      <c r="I192" s="25">
        <f>+IF(C192=0,0,SUMIF('Color FC'!$F:$F,'Color detail'!$C192,'Color FC'!H:H))</f>
        <v>0</v>
      </c>
      <c r="J192" s="25">
        <f>+IF(E192=0,0,SUMIF('Color FC'!$F:$F,'Color detail'!$C192,'Color FC'!I:I))</f>
        <v>0</v>
      </c>
      <c r="K192" s="25">
        <f>+IF(F192=0,0,SUMIF('Color FC'!$F:$F,'Color detail'!$C192,'Color FC'!J:J))</f>
        <v>0</v>
      </c>
      <c r="M192" s="267"/>
      <c r="N192" s="267"/>
      <c r="O192" s="147">
        <f t="shared" si="42"/>
        <v>0</v>
      </c>
      <c r="Q192" s="25">
        <f>+IF(Q$3=0,0,COUNTIFS('2.Pro Plan'!$K:$K,'Color detail'!$E192,'2.Pro Plan'!$N:$N,'Color detail'!$F192,'2.Pro Plan'!$U:$U,'Color detail'!Q$3))</f>
        <v>0</v>
      </c>
      <c r="R192" s="25">
        <f>+IF(R$3=0,0,COUNTIFS('2.Pro Plan'!$K:$K,'Color detail'!$E192,'2.Pro Plan'!$N:$N,'Color detail'!$F192,'2.Pro Plan'!$U:$U,'Color detail'!R$3))</f>
        <v>0</v>
      </c>
      <c r="S192" s="25">
        <f>+IF(S$3=0,0,COUNTIFS('2.Pro Plan'!$K:$K,'Color detail'!$E192,'2.Pro Plan'!$N:$N,'Color detail'!$F192,'2.Pro Plan'!$U:$U,'Color detail'!S$3))</f>
        <v>0</v>
      </c>
      <c r="T192" s="25">
        <f>+IF(T$3=0,0,COUNTIFS('2.Pro Plan'!$K:$K,'Color detail'!$E192,'2.Pro Plan'!$N:$N,'Color detail'!$F192,'2.Pro Plan'!$U:$U,'Color detail'!T$3))</f>
        <v>0</v>
      </c>
      <c r="U192" s="25">
        <f>+IF(U$3=0,0,COUNTIFS('2.Pro Plan'!$K:$K,'Color detail'!$E192,'2.Pro Plan'!$N:$N,'Color detail'!$F192,'2.Pro Plan'!$U:$U,'Color detail'!U$3))</f>
        <v>0</v>
      </c>
      <c r="V192" s="25">
        <f>+IF(V$3=0,0,COUNTIFS('2.Pro Plan'!$K:$K,'Color detail'!$E192,'2.Pro Plan'!$N:$N,'Color detail'!$F192,'2.Pro Plan'!$U:$U,'Color detail'!V$3))</f>
        <v>0</v>
      </c>
      <c r="W192" s="25">
        <f>+IF(W$3=0,0,COUNTIFS('2.Pro Plan'!$K:$K,'Color detail'!$E192,'2.Pro Plan'!$N:$N,'Color detail'!$F192,'2.Pro Plan'!$U:$U,'Color detail'!W$3))</f>
        <v>0</v>
      </c>
      <c r="X192" s="25">
        <f>+IF(X$3=0,0,COUNTIFS('2.Pro Plan'!$K:$K,'Color detail'!$E192,'2.Pro Plan'!$N:$N,'Color detail'!$F192,'2.Pro Plan'!$U:$U,'Color detail'!X$3))</f>
        <v>0</v>
      </c>
      <c r="Y192" s="25">
        <f>+IF(Y$3=0,0,COUNTIFS('2.Pro Plan'!$K:$K,'Color detail'!$E192,'2.Pro Plan'!$N:$N,'Color detail'!$F192,'2.Pro Plan'!$U:$U,'Color detail'!Y$3))</f>
        <v>0</v>
      </c>
      <c r="Z192" s="25">
        <f>+IF(Z$3=0,0,COUNTIFS('2.Pro Plan'!$K:$K,'Color detail'!$E192,'2.Pro Plan'!$N:$N,'Color detail'!$F192,'2.Pro Plan'!$U:$U,'Color detail'!Z$3))</f>
        <v>0</v>
      </c>
      <c r="AA192" s="25">
        <f>+IF(AA$3=0,0,COUNTIFS('2.Pro Plan'!$K:$K,'Color detail'!$E192,'2.Pro Plan'!$N:$N,'Color detail'!$F192,'2.Pro Plan'!$U:$U,'Color detail'!AA$3))</f>
        <v>0</v>
      </c>
      <c r="AB192" s="25">
        <f>+IF(AB$3=0,0,COUNTIFS('2.Pro Plan'!$K:$K,'Color detail'!$E192,'2.Pro Plan'!$N:$N,'Color detail'!$F192,'2.Pro Plan'!$U:$U,'Color detail'!AB$3))</f>
        <v>0</v>
      </c>
      <c r="AC192" s="25">
        <f>+IF(AC$3=0,0,COUNTIFS('2.Pro Plan'!$K:$K,'Color detail'!$E192,'2.Pro Plan'!$N:$N,'Color detail'!$F192,'2.Pro Plan'!$U:$U,'Color detail'!AC$3))</f>
        <v>0</v>
      </c>
      <c r="AD192" s="25">
        <f>+IF(AD$3=0,0,COUNTIFS('2.Pro Plan'!$K:$K,'Color detail'!$E192,'2.Pro Plan'!$N:$N,'Color detail'!$F192,'2.Pro Plan'!$U:$U,'Color detail'!AD$3))</f>
        <v>0</v>
      </c>
      <c r="AE192" s="25">
        <f>+IF(AE$3=0,0,COUNTIFS('2.Pro Plan'!$K:$K,'Color detail'!$E192,'2.Pro Plan'!$N:$N,'Color detail'!$F192,'2.Pro Plan'!$U:$U,'Color detail'!AE$3))</f>
        <v>0</v>
      </c>
      <c r="AF192" s="25">
        <f>+IF(AF$3=0,0,COUNTIFS('2.Pro Plan'!$K:$K,'Color detail'!$E192,'2.Pro Plan'!$N:$N,'Color detail'!$F192,'2.Pro Plan'!$U:$U,'Color detail'!AF$3))</f>
        <v>0</v>
      </c>
      <c r="AG192" s="25">
        <f>+IF(AG$3=0,0,COUNTIFS('2.Pro Plan'!$K:$K,'Color detail'!$E192,'2.Pro Plan'!$N:$N,'Color detail'!$F192,'2.Pro Plan'!$U:$U,'Color detail'!AG$3))</f>
        <v>0</v>
      </c>
      <c r="AH192" s="25">
        <f>+IF(AH$3=0,0,COUNTIFS('2.Pro Plan'!$K:$K,'Color detail'!$E192,'2.Pro Plan'!$N:$N,'Color detail'!$F192,'2.Pro Plan'!$U:$U,'Color detail'!AH$3))</f>
        <v>0</v>
      </c>
      <c r="AI192" s="25">
        <f>+IF(AI$3=0,0,COUNTIFS('2.Pro Plan'!$K:$K,'Color detail'!$E192,'2.Pro Plan'!$N:$N,'Color detail'!$F192,'2.Pro Plan'!$U:$U,'Color detail'!AI$3))</f>
        <v>0</v>
      </c>
      <c r="AJ192" s="25">
        <f>+IF(AJ$3=0,0,COUNTIFS('2.Pro Plan'!$K:$K,'Color detail'!$E192,'2.Pro Plan'!$N:$N,'Color detail'!$F192,'2.Pro Plan'!$U:$U,'Color detail'!AJ$3))</f>
        <v>0</v>
      </c>
      <c r="AK192" s="25">
        <f>+IF(AK$3=0,0,COUNTIFS('2.Pro Plan'!$K:$K,'Color detail'!$E192,'2.Pro Plan'!$N:$N,'Color detail'!$F192,'2.Pro Plan'!$U:$U,'Color detail'!AK$3))</f>
        <v>0</v>
      </c>
      <c r="AL192" s="25">
        <f>+IF(AL$3=0,0,COUNTIFS('2.Pro Plan'!$K:$K,'Color detail'!$E192,'2.Pro Plan'!$N:$N,'Color detail'!$F192,'2.Pro Plan'!$U:$U,'Color detail'!AL$3))</f>
        <v>0</v>
      </c>
      <c r="AM192" s="25">
        <f>+IF(AM$3=0,0,COUNTIFS('2.Pro Plan'!$K:$K,'Color detail'!$E192,'2.Pro Plan'!$N:$N,'Color detail'!$F192,'2.Pro Plan'!$U:$U,'Color detail'!AM$3))</f>
        <v>0</v>
      </c>
      <c r="AN192" s="25">
        <f>+IF(AN$3=0,0,COUNTIFS('2.Pro Plan'!$K:$K,'Color detail'!$E192,'2.Pro Plan'!$N:$N,'Color detail'!$F192,'2.Pro Plan'!$U:$U,'Color detail'!AN$3))</f>
        <v>0</v>
      </c>
      <c r="AO192" s="25">
        <f>+IF(AO$3=0,0,COUNTIFS('2.Pro Plan'!$K:$K,'Color detail'!$E192,'2.Pro Plan'!$N:$N,'Color detail'!$F192,'2.Pro Plan'!$U:$U,'Color detail'!AO$3))</f>
        <v>0</v>
      </c>
      <c r="AP192" s="25">
        <f>+IF(AP$3=0,0,COUNTIFS('2.Pro Plan'!$K:$K,'Color detail'!$E192,'2.Pro Plan'!$N:$N,'Color detail'!$F192,'2.Pro Plan'!$U:$U,'Color detail'!AP$3))</f>
        <v>0</v>
      </c>
      <c r="AQ192" s="25">
        <f>+IF(AQ$3=0,0,COUNTIFS('2.Pro Plan'!$K:$K,'Color detail'!$E192,'2.Pro Plan'!$N:$N,'Color detail'!$F192,'2.Pro Plan'!$U:$U,'Color detail'!AQ$3))</f>
        <v>0</v>
      </c>
      <c r="AR192" s="25">
        <f>+IF(AR$3=0,0,COUNTIFS('2.Pro Plan'!$K:$K,'Color detail'!$E192,'2.Pro Plan'!$N:$N,'Color detail'!$F192,'2.Pro Plan'!$U:$U,'Color detail'!AR$3))</f>
        <v>0</v>
      </c>
      <c r="AS192" s="25">
        <f t="shared" si="47"/>
        <v>0</v>
      </c>
    </row>
    <row r="193" spans="2:45" hidden="1">
      <c r="B193" s="25">
        <f t="shared" si="43"/>
        <v>0</v>
      </c>
      <c r="C193" s="25">
        <f t="shared" si="44"/>
        <v>0</v>
      </c>
      <c r="E193" s="25"/>
      <c r="F193" s="25"/>
      <c r="H193" s="25">
        <f t="shared" si="45"/>
        <v>0</v>
      </c>
      <c r="I193" s="25">
        <f>+IF(C193=0,0,SUMIF('Color FC'!$F:$F,'Color detail'!$C193,'Color FC'!H:H))</f>
        <v>0</v>
      </c>
      <c r="J193" s="25">
        <f>+IF(E193=0,0,SUMIF('Color FC'!$F:$F,'Color detail'!$C193,'Color FC'!I:I))</f>
        <v>0</v>
      </c>
      <c r="K193" s="25">
        <f>+IF(F193=0,0,SUMIF('Color FC'!$F:$F,'Color detail'!$C193,'Color FC'!J:J))</f>
        <v>0</v>
      </c>
      <c r="M193" s="267"/>
      <c r="N193" s="267"/>
      <c r="O193" s="147">
        <f t="shared" si="42"/>
        <v>0</v>
      </c>
      <c r="Q193" s="25">
        <f>+IF(Q$3=0,0,COUNTIFS('2.Pro Plan'!$K:$K,'Color detail'!$E193,'2.Pro Plan'!$N:$N,'Color detail'!$F193,'2.Pro Plan'!$U:$U,'Color detail'!Q$3))</f>
        <v>0</v>
      </c>
      <c r="R193" s="25">
        <f>+IF(R$3=0,0,COUNTIFS('2.Pro Plan'!$K:$K,'Color detail'!$E193,'2.Pro Plan'!$N:$N,'Color detail'!$F193,'2.Pro Plan'!$U:$U,'Color detail'!R$3))</f>
        <v>0</v>
      </c>
      <c r="S193" s="25">
        <f>+IF(S$3=0,0,COUNTIFS('2.Pro Plan'!$K:$K,'Color detail'!$E193,'2.Pro Plan'!$N:$N,'Color detail'!$F193,'2.Pro Plan'!$U:$U,'Color detail'!S$3))</f>
        <v>0</v>
      </c>
      <c r="T193" s="25">
        <f>+IF(T$3=0,0,COUNTIFS('2.Pro Plan'!$K:$K,'Color detail'!$E193,'2.Pro Plan'!$N:$N,'Color detail'!$F193,'2.Pro Plan'!$U:$U,'Color detail'!T$3))</f>
        <v>0</v>
      </c>
      <c r="U193" s="25">
        <f>+IF(U$3=0,0,COUNTIFS('2.Pro Plan'!$K:$K,'Color detail'!$E193,'2.Pro Plan'!$N:$N,'Color detail'!$F193,'2.Pro Plan'!$U:$U,'Color detail'!U$3))</f>
        <v>0</v>
      </c>
      <c r="V193" s="25">
        <f>+IF(V$3=0,0,COUNTIFS('2.Pro Plan'!$K:$K,'Color detail'!$E193,'2.Pro Plan'!$N:$N,'Color detail'!$F193,'2.Pro Plan'!$U:$U,'Color detail'!V$3))</f>
        <v>0</v>
      </c>
      <c r="W193" s="25">
        <f>+IF(W$3=0,0,COUNTIFS('2.Pro Plan'!$K:$K,'Color detail'!$E193,'2.Pro Plan'!$N:$N,'Color detail'!$F193,'2.Pro Plan'!$U:$U,'Color detail'!W$3))</f>
        <v>0</v>
      </c>
      <c r="X193" s="25">
        <f>+IF(X$3=0,0,COUNTIFS('2.Pro Plan'!$K:$K,'Color detail'!$E193,'2.Pro Plan'!$N:$N,'Color detail'!$F193,'2.Pro Plan'!$U:$U,'Color detail'!X$3))</f>
        <v>0</v>
      </c>
      <c r="Y193" s="25">
        <f>+IF(Y$3=0,0,COUNTIFS('2.Pro Plan'!$K:$K,'Color detail'!$E193,'2.Pro Plan'!$N:$N,'Color detail'!$F193,'2.Pro Plan'!$U:$U,'Color detail'!Y$3))</f>
        <v>0</v>
      </c>
      <c r="Z193" s="25">
        <f>+IF(Z$3=0,0,COUNTIFS('2.Pro Plan'!$K:$K,'Color detail'!$E193,'2.Pro Plan'!$N:$N,'Color detail'!$F193,'2.Pro Plan'!$U:$U,'Color detail'!Z$3))</f>
        <v>0</v>
      </c>
      <c r="AA193" s="25">
        <f>+IF(AA$3=0,0,COUNTIFS('2.Pro Plan'!$K:$K,'Color detail'!$E193,'2.Pro Plan'!$N:$N,'Color detail'!$F193,'2.Pro Plan'!$U:$U,'Color detail'!AA$3))</f>
        <v>0</v>
      </c>
      <c r="AB193" s="25">
        <f>+IF(AB$3=0,0,COUNTIFS('2.Pro Plan'!$K:$K,'Color detail'!$E193,'2.Pro Plan'!$N:$N,'Color detail'!$F193,'2.Pro Plan'!$U:$U,'Color detail'!AB$3))</f>
        <v>0</v>
      </c>
      <c r="AC193" s="25">
        <f>+IF(AC$3=0,0,COUNTIFS('2.Pro Plan'!$K:$K,'Color detail'!$E193,'2.Pro Plan'!$N:$N,'Color detail'!$F193,'2.Pro Plan'!$U:$U,'Color detail'!AC$3))</f>
        <v>0</v>
      </c>
      <c r="AD193" s="25">
        <f>+IF(AD$3=0,0,COUNTIFS('2.Pro Plan'!$K:$K,'Color detail'!$E193,'2.Pro Plan'!$N:$N,'Color detail'!$F193,'2.Pro Plan'!$U:$U,'Color detail'!AD$3))</f>
        <v>0</v>
      </c>
      <c r="AE193" s="25">
        <f>+IF(AE$3=0,0,COUNTIFS('2.Pro Plan'!$K:$K,'Color detail'!$E193,'2.Pro Plan'!$N:$N,'Color detail'!$F193,'2.Pro Plan'!$U:$U,'Color detail'!AE$3))</f>
        <v>0</v>
      </c>
      <c r="AF193" s="25">
        <f>+IF(AF$3=0,0,COUNTIFS('2.Pro Plan'!$K:$K,'Color detail'!$E193,'2.Pro Plan'!$N:$N,'Color detail'!$F193,'2.Pro Plan'!$U:$U,'Color detail'!AF$3))</f>
        <v>0</v>
      </c>
      <c r="AG193" s="25">
        <f>+IF(AG$3=0,0,COUNTIFS('2.Pro Plan'!$K:$K,'Color detail'!$E193,'2.Pro Plan'!$N:$N,'Color detail'!$F193,'2.Pro Plan'!$U:$U,'Color detail'!AG$3))</f>
        <v>0</v>
      </c>
      <c r="AH193" s="25">
        <f>+IF(AH$3=0,0,COUNTIFS('2.Pro Plan'!$K:$K,'Color detail'!$E193,'2.Pro Plan'!$N:$N,'Color detail'!$F193,'2.Pro Plan'!$U:$U,'Color detail'!AH$3))</f>
        <v>0</v>
      </c>
      <c r="AI193" s="25">
        <f>+IF(AI$3=0,0,COUNTIFS('2.Pro Plan'!$K:$K,'Color detail'!$E193,'2.Pro Plan'!$N:$N,'Color detail'!$F193,'2.Pro Plan'!$U:$U,'Color detail'!AI$3))</f>
        <v>0</v>
      </c>
      <c r="AJ193" s="25">
        <f>+IF(AJ$3=0,0,COUNTIFS('2.Pro Plan'!$K:$K,'Color detail'!$E193,'2.Pro Plan'!$N:$N,'Color detail'!$F193,'2.Pro Plan'!$U:$U,'Color detail'!AJ$3))</f>
        <v>0</v>
      </c>
      <c r="AK193" s="25">
        <f>+IF(AK$3=0,0,COUNTIFS('2.Pro Plan'!$K:$K,'Color detail'!$E193,'2.Pro Plan'!$N:$N,'Color detail'!$F193,'2.Pro Plan'!$U:$U,'Color detail'!AK$3))</f>
        <v>0</v>
      </c>
      <c r="AL193" s="25">
        <f>+IF(AL$3=0,0,COUNTIFS('2.Pro Plan'!$K:$K,'Color detail'!$E193,'2.Pro Plan'!$N:$N,'Color detail'!$F193,'2.Pro Plan'!$U:$U,'Color detail'!AL$3))</f>
        <v>0</v>
      </c>
      <c r="AM193" s="25">
        <f>+IF(AM$3=0,0,COUNTIFS('2.Pro Plan'!$K:$K,'Color detail'!$E193,'2.Pro Plan'!$N:$N,'Color detail'!$F193,'2.Pro Plan'!$U:$U,'Color detail'!AM$3))</f>
        <v>0</v>
      </c>
      <c r="AN193" s="25">
        <f>+IF(AN$3=0,0,COUNTIFS('2.Pro Plan'!$K:$K,'Color detail'!$E193,'2.Pro Plan'!$N:$N,'Color detail'!$F193,'2.Pro Plan'!$U:$U,'Color detail'!AN$3))</f>
        <v>0</v>
      </c>
      <c r="AO193" s="25">
        <f>+IF(AO$3=0,0,COUNTIFS('2.Pro Plan'!$K:$K,'Color detail'!$E193,'2.Pro Plan'!$N:$N,'Color detail'!$F193,'2.Pro Plan'!$U:$U,'Color detail'!AO$3))</f>
        <v>0</v>
      </c>
      <c r="AP193" s="25">
        <f>+IF(AP$3=0,0,COUNTIFS('2.Pro Plan'!$K:$K,'Color detail'!$E193,'2.Pro Plan'!$N:$N,'Color detail'!$F193,'2.Pro Plan'!$U:$U,'Color detail'!AP$3))</f>
        <v>0</v>
      </c>
      <c r="AQ193" s="25">
        <f>+IF(AQ$3=0,0,COUNTIFS('2.Pro Plan'!$K:$K,'Color detail'!$E193,'2.Pro Plan'!$N:$N,'Color detail'!$F193,'2.Pro Plan'!$U:$U,'Color detail'!AQ$3))</f>
        <v>0</v>
      </c>
      <c r="AR193" s="25">
        <f>+IF(AR$3=0,0,COUNTIFS('2.Pro Plan'!$K:$K,'Color detail'!$E193,'2.Pro Plan'!$N:$N,'Color detail'!$F193,'2.Pro Plan'!$U:$U,'Color detail'!AR$3))</f>
        <v>0</v>
      </c>
      <c r="AS193" s="25">
        <f t="shared" si="47"/>
        <v>0</v>
      </c>
    </row>
    <row r="194" spans="2:45" hidden="1">
      <c r="B194" s="25">
        <f t="shared" si="43"/>
        <v>0</v>
      </c>
      <c r="C194" s="25">
        <f t="shared" si="44"/>
        <v>0</v>
      </c>
      <c r="E194" s="25"/>
      <c r="F194" s="25"/>
      <c r="H194" s="25">
        <f t="shared" si="45"/>
        <v>0</v>
      </c>
      <c r="I194" s="25">
        <f>+IF(C194=0,0,SUMIF('Color FC'!$F:$F,'Color detail'!$C194,'Color FC'!H:H))</f>
        <v>0</v>
      </c>
      <c r="J194" s="25">
        <f>+IF(E194=0,0,SUMIF('Color FC'!$F:$F,'Color detail'!$C194,'Color FC'!I:I))</f>
        <v>0</v>
      </c>
      <c r="K194" s="25">
        <f>+IF(F194=0,0,SUMIF('Color FC'!$F:$F,'Color detail'!$C194,'Color FC'!J:J))</f>
        <v>0</v>
      </c>
      <c r="M194" s="267"/>
      <c r="N194" s="267"/>
      <c r="O194" s="147">
        <f t="shared" si="42"/>
        <v>0</v>
      </c>
      <c r="Q194" s="25">
        <f>+IF(Q$3=0,0,COUNTIFS('2.Pro Plan'!$K:$K,'Color detail'!$E194,'2.Pro Plan'!$N:$N,'Color detail'!$F194,'2.Pro Plan'!$U:$U,'Color detail'!Q$3))</f>
        <v>0</v>
      </c>
      <c r="R194" s="25">
        <f>+IF(R$3=0,0,COUNTIFS('2.Pro Plan'!$K:$K,'Color detail'!$E194,'2.Pro Plan'!$N:$N,'Color detail'!$F194,'2.Pro Plan'!$U:$U,'Color detail'!R$3))</f>
        <v>0</v>
      </c>
      <c r="S194" s="25">
        <f>+IF(S$3=0,0,COUNTIFS('2.Pro Plan'!$K:$K,'Color detail'!$E194,'2.Pro Plan'!$N:$N,'Color detail'!$F194,'2.Pro Plan'!$U:$U,'Color detail'!S$3))</f>
        <v>0</v>
      </c>
      <c r="T194" s="25">
        <f>+IF(T$3=0,0,COUNTIFS('2.Pro Plan'!$K:$K,'Color detail'!$E194,'2.Pro Plan'!$N:$N,'Color detail'!$F194,'2.Pro Plan'!$U:$U,'Color detail'!T$3))</f>
        <v>0</v>
      </c>
      <c r="U194" s="25">
        <f>+IF(U$3=0,0,COUNTIFS('2.Pro Plan'!$K:$K,'Color detail'!$E194,'2.Pro Plan'!$N:$N,'Color detail'!$F194,'2.Pro Plan'!$U:$U,'Color detail'!U$3))</f>
        <v>0</v>
      </c>
      <c r="V194" s="25">
        <f>+IF(V$3=0,0,COUNTIFS('2.Pro Plan'!$K:$K,'Color detail'!$E194,'2.Pro Plan'!$N:$N,'Color detail'!$F194,'2.Pro Plan'!$U:$U,'Color detail'!V$3))</f>
        <v>0</v>
      </c>
      <c r="W194" s="25">
        <f>+IF(W$3=0,0,COUNTIFS('2.Pro Plan'!$K:$K,'Color detail'!$E194,'2.Pro Plan'!$N:$N,'Color detail'!$F194,'2.Pro Plan'!$U:$U,'Color detail'!W$3))</f>
        <v>0</v>
      </c>
      <c r="X194" s="25">
        <f>+IF(X$3=0,0,COUNTIFS('2.Pro Plan'!$K:$K,'Color detail'!$E194,'2.Pro Plan'!$N:$N,'Color detail'!$F194,'2.Pro Plan'!$U:$U,'Color detail'!X$3))</f>
        <v>0</v>
      </c>
      <c r="Y194" s="25">
        <f>+IF(Y$3=0,0,COUNTIFS('2.Pro Plan'!$K:$K,'Color detail'!$E194,'2.Pro Plan'!$N:$N,'Color detail'!$F194,'2.Pro Plan'!$U:$U,'Color detail'!Y$3))</f>
        <v>0</v>
      </c>
      <c r="Z194" s="25">
        <f>+IF(Z$3=0,0,COUNTIFS('2.Pro Plan'!$K:$K,'Color detail'!$E194,'2.Pro Plan'!$N:$N,'Color detail'!$F194,'2.Pro Plan'!$U:$U,'Color detail'!Z$3))</f>
        <v>0</v>
      </c>
      <c r="AA194" s="25">
        <f>+IF(AA$3=0,0,COUNTIFS('2.Pro Plan'!$K:$K,'Color detail'!$E194,'2.Pro Plan'!$N:$N,'Color detail'!$F194,'2.Pro Plan'!$U:$U,'Color detail'!AA$3))</f>
        <v>0</v>
      </c>
      <c r="AB194" s="25">
        <f>+IF(AB$3=0,0,COUNTIFS('2.Pro Plan'!$K:$K,'Color detail'!$E194,'2.Pro Plan'!$N:$N,'Color detail'!$F194,'2.Pro Plan'!$U:$U,'Color detail'!AB$3))</f>
        <v>0</v>
      </c>
      <c r="AC194" s="25">
        <f>+IF(AC$3=0,0,COUNTIFS('2.Pro Plan'!$K:$K,'Color detail'!$E194,'2.Pro Plan'!$N:$N,'Color detail'!$F194,'2.Pro Plan'!$U:$U,'Color detail'!AC$3))</f>
        <v>0</v>
      </c>
      <c r="AD194" s="25">
        <f>+IF(AD$3=0,0,COUNTIFS('2.Pro Plan'!$K:$K,'Color detail'!$E194,'2.Pro Plan'!$N:$N,'Color detail'!$F194,'2.Pro Plan'!$U:$U,'Color detail'!AD$3))</f>
        <v>0</v>
      </c>
      <c r="AE194" s="25">
        <f>+IF(AE$3=0,0,COUNTIFS('2.Pro Plan'!$K:$K,'Color detail'!$E194,'2.Pro Plan'!$N:$N,'Color detail'!$F194,'2.Pro Plan'!$U:$U,'Color detail'!AE$3))</f>
        <v>0</v>
      </c>
      <c r="AF194" s="25">
        <f>+IF(AF$3=0,0,COUNTIFS('2.Pro Plan'!$K:$K,'Color detail'!$E194,'2.Pro Plan'!$N:$N,'Color detail'!$F194,'2.Pro Plan'!$U:$U,'Color detail'!AF$3))</f>
        <v>0</v>
      </c>
      <c r="AG194" s="25">
        <f>+IF(AG$3=0,0,COUNTIFS('2.Pro Plan'!$K:$K,'Color detail'!$E194,'2.Pro Plan'!$N:$N,'Color detail'!$F194,'2.Pro Plan'!$U:$U,'Color detail'!AG$3))</f>
        <v>0</v>
      </c>
      <c r="AH194" s="25">
        <f>+IF(AH$3=0,0,COUNTIFS('2.Pro Plan'!$K:$K,'Color detail'!$E194,'2.Pro Plan'!$N:$N,'Color detail'!$F194,'2.Pro Plan'!$U:$U,'Color detail'!AH$3))</f>
        <v>0</v>
      </c>
      <c r="AI194" s="25">
        <f>+IF(AI$3=0,0,COUNTIFS('2.Pro Plan'!$K:$K,'Color detail'!$E194,'2.Pro Plan'!$N:$N,'Color detail'!$F194,'2.Pro Plan'!$U:$U,'Color detail'!AI$3))</f>
        <v>0</v>
      </c>
      <c r="AJ194" s="25">
        <f>+IF(AJ$3=0,0,COUNTIFS('2.Pro Plan'!$K:$K,'Color detail'!$E194,'2.Pro Plan'!$N:$N,'Color detail'!$F194,'2.Pro Plan'!$U:$U,'Color detail'!AJ$3))</f>
        <v>0</v>
      </c>
      <c r="AK194" s="25">
        <f>+IF(AK$3=0,0,COUNTIFS('2.Pro Plan'!$K:$K,'Color detail'!$E194,'2.Pro Plan'!$N:$N,'Color detail'!$F194,'2.Pro Plan'!$U:$U,'Color detail'!AK$3))</f>
        <v>0</v>
      </c>
      <c r="AL194" s="25">
        <f>+IF(AL$3=0,0,COUNTIFS('2.Pro Plan'!$K:$K,'Color detail'!$E194,'2.Pro Plan'!$N:$N,'Color detail'!$F194,'2.Pro Plan'!$U:$U,'Color detail'!AL$3))</f>
        <v>0</v>
      </c>
      <c r="AM194" s="25">
        <f>+IF(AM$3=0,0,COUNTIFS('2.Pro Plan'!$K:$K,'Color detail'!$E194,'2.Pro Plan'!$N:$N,'Color detail'!$F194,'2.Pro Plan'!$U:$U,'Color detail'!AM$3))</f>
        <v>0</v>
      </c>
      <c r="AN194" s="25">
        <f>+IF(AN$3=0,0,COUNTIFS('2.Pro Plan'!$K:$K,'Color detail'!$E194,'2.Pro Plan'!$N:$N,'Color detail'!$F194,'2.Pro Plan'!$U:$U,'Color detail'!AN$3))</f>
        <v>0</v>
      </c>
      <c r="AO194" s="25">
        <f>+IF(AO$3=0,0,COUNTIFS('2.Pro Plan'!$K:$K,'Color detail'!$E194,'2.Pro Plan'!$N:$N,'Color detail'!$F194,'2.Pro Plan'!$U:$U,'Color detail'!AO$3))</f>
        <v>0</v>
      </c>
      <c r="AP194" s="25">
        <f>+IF(AP$3=0,0,COUNTIFS('2.Pro Plan'!$K:$K,'Color detail'!$E194,'2.Pro Plan'!$N:$N,'Color detail'!$F194,'2.Pro Plan'!$U:$U,'Color detail'!AP$3))</f>
        <v>0</v>
      </c>
      <c r="AQ194" s="25">
        <f>+IF(AQ$3=0,0,COUNTIFS('2.Pro Plan'!$K:$K,'Color detail'!$E194,'2.Pro Plan'!$N:$N,'Color detail'!$F194,'2.Pro Plan'!$U:$U,'Color detail'!AQ$3))</f>
        <v>0</v>
      </c>
      <c r="AR194" s="25">
        <f>+IF(AR$3=0,0,COUNTIFS('2.Pro Plan'!$K:$K,'Color detail'!$E194,'2.Pro Plan'!$N:$N,'Color detail'!$F194,'2.Pro Plan'!$U:$U,'Color detail'!AR$3))</f>
        <v>0</v>
      </c>
      <c r="AS194" s="25">
        <f t="shared" si="47"/>
        <v>0</v>
      </c>
    </row>
    <row r="195" spans="2:45" hidden="1">
      <c r="B195" s="25">
        <f t="shared" si="43"/>
        <v>0</v>
      </c>
      <c r="C195" s="25">
        <f t="shared" si="44"/>
        <v>0</v>
      </c>
      <c r="E195" s="25"/>
      <c r="F195" s="25"/>
      <c r="H195" s="25">
        <f t="shared" si="45"/>
        <v>0</v>
      </c>
      <c r="I195" s="25">
        <f>+IF(C195=0,0,SUMIF('Color FC'!$F:$F,'Color detail'!$C195,'Color FC'!H:H))</f>
        <v>0</v>
      </c>
      <c r="J195" s="25">
        <f>+IF(E195=0,0,SUMIF('Color FC'!$F:$F,'Color detail'!$C195,'Color FC'!I:I))</f>
        <v>0</v>
      </c>
      <c r="K195" s="25">
        <f>+IF(F195=0,0,SUMIF('Color FC'!$F:$F,'Color detail'!$C195,'Color FC'!J:J))</f>
        <v>0</v>
      </c>
      <c r="M195" s="267"/>
      <c r="N195" s="267"/>
      <c r="O195" s="147">
        <f t="shared" si="42"/>
        <v>0</v>
      </c>
      <c r="Q195" s="25">
        <f>+IF(Q$3=0,0,COUNTIFS('2.Pro Plan'!$K:$K,'Color detail'!$E195,'2.Pro Plan'!$N:$N,'Color detail'!$F195,'2.Pro Plan'!$U:$U,'Color detail'!Q$3))</f>
        <v>0</v>
      </c>
      <c r="R195" s="25">
        <f>+IF(R$3=0,0,COUNTIFS('2.Pro Plan'!$K:$K,'Color detail'!$E195,'2.Pro Plan'!$N:$N,'Color detail'!$F195,'2.Pro Plan'!$U:$U,'Color detail'!R$3))</f>
        <v>0</v>
      </c>
      <c r="S195" s="25">
        <f>+IF(S$3=0,0,COUNTIFS('2.Pro Plan'!$K:$K,'Color detail'!$E195,'2.Pro Plan'!$N:$N,'Color detail'!$F195,'2.Pro Plan'!$U:$U,'Color detail'!S$3))</f>
        <v>0</v>
      </c>
      <c r="T195" s="25">
        <f>+IF(T$3=0,0,COUNTIFS('2.Pro Plan'!$K:$K,'Color detail'!$E195,'2.Pro Plan'!$N:$N,'Color detail'!$F195,'2.Pro Plan'!$U:$U,'Color detail'!T$3))</f>
        <v>0</v>
      </c>
      <c r="U195" s="25">
        <f>+IF(U$3=0,0,COUNTIFS('2.Pro Plan'!$K:$K,'Color detail'!$E195,'2.Pro Plan'!$N:$N,'Color detail'!$F195,'2.Pro Plan'!$U:$U,'Color detail'!U$3))</f>
        <v>0</v>
      </c>
      <c r="V195" s="25">
        <f>+IF(V$3=0,0,COUNTIFS('2.Pro Plan'!$K:$K,'Color detail'!$E195,'2.Pro Plan'!$N:$N,'Color detail'!$F195,'2.Pro Plan'!$U:$U,'Color detail'!V$3))</f>
        <v>0</v>
      </c>
      <c r="W195" s="25">
        <f>+IF(W$3=0,0,COUNTIFS('2.Pro Plan'!$K:$K,'Color detail'!$E195,'2.Pro Plan'!$N:$N,'Color detail'!$F195,'2.Pro Plan'!$U:$U,'Color detail'!W$3))</f>
        <v>0</v>
      </c>
      <c r="X195" s="25">
        <f>+IF(X$3=0,0,COUNTIFS('2.Pro Plan'!$K:$K,'Color detail'!$E195,'2.Pro Plan'!$N:$N,'Color detail'!$F195,'2.Pro Plan'!$U:$U,'Color detail'!X$3))</f>
        <v>0</v>
      </c>
      <c r="Y195" s="25">
        <f>+IF(Y$3=0,0,COUNTIFS('2.Pro Plan'!$K:$K,'Color detail'!$E195,'2.Pro Plan'!$N:$N,'Color detail'!$F195,'2.Pro Plan'!$U:$U,'Color detail'!Y$3))</f>
        <v>0</v>
      </c>
      <c r="Z195" s="25">
        <f>+IF(Z$3=0,0,COUNTIFS('2.Pro Plan'!$K:$K,'Color detail'!$E195,'2.Pro Plan'!$N:$N,'Color detail'!$F195,'2.Pro Plan'!$U:$U,'Color detail'!Z$3))</f>
        <v>0</v>
      </c>
      <c r="AA195" s="25">
        <f>+IF(AA$3=0,0,COUNTIFS('2.Pro Plan'!$K:$K,'Color detail'!$E195,'2.Pro Plan'!$N:$N,'Color detail'!$F195,'2.Pro Plan'!$U:$U,'Color detail'!AA$3))</f>
        <v>0</v>
      </c>
      <c r="AB195" s="25">
        <f>+IF(AB$3=0,0,COUNTIFS('2.Pro Plan'!$K:$K,'Color detail'!$E195,'2.Pro Plan'!$N:$N,'Color detail'!$F195,'2.Pro Plan'!$U:$U,'Color detail'!AB$3))</f>
        <v>0</v>
      </c>
      <c r="AC195" s="25">
        <f>+IF(AC$3=0,0,COUNTIFS('2.Pro Plan'!$K:$K,'Color detail'!$E195,'2.Pro Plan'!$N:$N,'Color detail'!$F195,'2.Pro Plan'!$U:$U,'Color detail'!AC$3))</f>
        <v>0</v>
      </c>
      <c r="AD195" s="25">
        <f>+IF(AD$3=0,0,COUNTIFS('2.Pro Plan'!$K:$K,'Color detail'!$E195,'2.Pro Plan'!$N:$N,'Color detail'!$F195,'2.Pro Plan'!$U:$U,'Color detail'!AD$3))</f>
        <v>0</v>
      </c>
      <c r="AE195" s="25">
        <f>+IF(AE$3=0,0,COUNTIFS('2.Pro Plan'!$K:$K,'Color detail'!$E195,'2.Pro Plan'!$N:$N,'Color detail'!$F195,'2.Pro Plan'!$U:$U,'Color detail'!AE$3))</f>
        <v>0</v>
      </c>
      <c r="AF195" s="25">
        <f>+IF(AF$3=0,0,COUNTIFS('2.Pro Plan'!$K:$K,'Color detail'!$E195,'2.Pro Plan'!$N:$N,'Color detail'!$F195,'2.Pro Plan'!$U:$U,'Color detail'!AF$3))</f>
        <v>0</v>
      </c>
      <c r="AG195" s="25">
        <f>+IF(AG$3=0,0,COUNTIFS('2.Pro Plan'!$K:$K,'Color detail'!$E195,'2.Pro Plan'!$N:$N,'Color detail'!$F195,'2.Pro Plan'!$U:$U,'Color detail'!AG$3))</f>
        <v>0</v>
      </c>
      <c r="AH195" s="25">
        <f>+IF(AH$3=0,0,COUNTIFS('2.Pro Plan'!$K:$K,'Color detail'!$E195,'2.Pro Plan'!$N:$N,'Color detail'!$F195,'2.Pro Plan'!$U:$U,'Color detail'!AH$3))</f>
        <v>0</v>
      </c>
      <c r="AI195" s="25">
        <f>+IF(AI$3=0,0,COUNTIFS('2.Pro Plan'!$K:$K,'Color detail'!$E195,'2.Pro Plan'!$N:$N,'Color detail'!$F195,'2.Pro Plan'!$U:$U,'Color detail'!AI$3))</f>
        <v>0</v>
      </c>
      <c r="AJ195" s="25">
        <f>+IF(AJ$3=0,0,COUNTIFS('2.Pro Plan'!$K:$K,'Color detail'!$E195,'2.Pro Plan'!$N:$N,'Color detail'!$F195,'2.Pro Plan'!$U:$U,'Color detail'!AJ$3))</f>
        <v>0</v>
      </c>
      <c r="AK195" s="25">
        <f>+IF(AK$3=0,0,COUNTIFS('2.Pro Plan'!$K:$K,'Color detail'!$E195,'2.Pro Plan'!$N:$N,'Color detail'!$F195,'2.Pro Plan'!$U:$U,'Color detail'!AK$3))</f>
        <v>0</v>
      </c>
      <c r="AL195" s="25">
        <f>+IF(AL$3=0,0,COUNTIFS('2.Pro Plan'!$K:$K,'Color detail'!$E195,'2.Pro Plan'!$N:$N,'Color detail'!$F195,'2.Pro Plan'!$U:$U,'Color detail'!AL$3))</f>
        <v>0</v>
      </c>
      <c r="AM195" s="25">
        <f>+IF(AM$3=0,0,COUNTIFS('2.Pro Plan'!$K:$K,'Color detail'!$E195,'2.Pro Plan'!$N:$N,'Color detail'!$F195,'2.Pro Plan'!$U:$U,'Color detail'!AM$3))</f>
        <v>0</v>
      </c>
      <c r="AN195" s="25">
        <f>+IF(AN$3=0,0,COUNTIFS('2.Pro Plan'!$K:$K,'Color detail'!$E195,'2.Pro Plan'!$N:$N,'Color detail'!$F195,'2.Pro Plan'!$U:$U,'Color detail'!AN$3))</f>
        <v>0</v>
      </c>
      <c r="AO195" s="25">
        <f>+IF(AO$3=0,0,COUNTIFS('2.Pro Plan'!$K:$K,'Color detail'!$E195,'2.Pro Plan'!$N:$N,'Color detail'!$F195,'2.Pro Plan'!$U:$U,'Color detail'!AO$3))</f>
        <v>0</v>
      </c>
      <c r="AP195" s="25">
        <f>+IF(AP$3=0,0,COUNTIFS('2.Pro Plan'!$K:$K,'Color detail'!$E195,'2.Pro Plan'!$N:$N,'Color detail'!$F195,'2.Pro Plan'!$U:$U,'Color detail'!AP$3))</f>
        <v>0</v>
      </c>
      <c r="AQ195" s="25">
        <f>+IF(AQ$3=0,0,COUNTIFS('2.Pro Plan'!$K:$K,'Color detail'!$E195,'2.Pro Plan'!$N:$N,'Color detail'!$F195,'2.Pro Plan'!$U:$U,'Color detail'!AQ$3))</f>
        <v>0</v>
      </c>
      <c r="AR195" s="25">
        <f>+IF(AR$3=0,0,COUNTIFS('2.Pro Plan'!$K:$K,'Color detail'!$E195,'2.Pro Plan'!$N:$N,'Color detail'!$F195,'2.Pro Plan'!$U:$U,'Color detail'!AR$3))</f>
        <v>0</v>
      </c>
      <c r="AS195" s="25">
        <f t="shared" si="47"/>
        <v>0</v>
      </c>
    </row>
    <row r="196" spans="2:45" hidden="1">
      <c r="B196" s="25">
        <f t="shared" si="43"/>
        <v>0</v>
      </c>
      <c r="C196" s="25">
        <f t="shared" si="44"/>
        <v>0</v>
      </c>
      <c r="E196" s="25"/>
      <c r="F196" s="25"/>
      <c r="H196" s="25">
        <f t="shared" si="45"/>
        <v>0</v>
      </c>
      <c r="I196" s="25">
        <f>+IF(C196=0,0,SUMIF('Color FC'!$F:$F,'Color detail'!$C196,'Color FC'!H:H))</f>
        <v>0</v>
      </c>
      <c r="J196" s="25">
        <f>+IF(E196=0,0,SUMIF('Color FC'!$F:$F,'Color detail'!$C196,'Color FC'!I:I))</f>
        <v>0</v>
      </c>
      <c r="K196" s="25">
        <f>+IF(F196=0,0,SUMIF('Color FC'!$F:$F,'Color detail'!$C196,'Color FC'!J:J))</f>
        <v>0</v>
      </c>
      <c r="M196" s="267"/>
      <c r="N196" s="267"/>
      <c r="O196" s="147">
        <f t="shared" si="42"/>
        <v>0</v>
      </c>
      <c r="Q196" s="25">
        <f>+IF(Q$3=0,0,COUNTIFS('2.Pro Plan'!$K:$K,'Color detail'!$E196,'2.Pro Plan'!$N:$N,'Color detail'!$F196,'2.Pro Plan'!$U:$U,'Color detail'!Q$3))</f>
        <v>0</v>
      </c>
      <c r="R196" s="25">
        <f>+IF(R$3=0,0,COUNTIFS('2.Pro Plan'!$K:$K,'Color detail'!$E196,'2.Pro Plan'!$N:$N,'Color detail'!$F196,'2.Pro Plan'!$U:$U,'Color detail'!R$3))</f>
        <v>0</v>
      </c>
      <c r="S196" s="25">
        <f>+IF(S$3=0,0,COUNTIFS('2.Pro Plan'!$K:$K,'Color detail'!$E196,'2.Pro Plan'!$N:$N,'Color detail'!$F196,'2.Pro Plan'!$U:$U,'Color detail'!S$3))</f>
        <v>0</v>
      </c>
      <c r="T196" s="25">
        <f>+IF(T$3=0,0,COUNTIFS('2.Pro Plan'!$K:$K,'Color detail'!$E196,'2.Pro Plan'!$N:$N,'Color detail'!$F196,'2.Pro Plan'!$U:$U,'Color detail'!T$3))</f>
        <v>0</v>
      </c>
      <c r="U196" s="25">
        <f>+IF(U$3=0,0,COUNTIFS('2.Pro Plan'!$K:$K,'Color detail'!$E196,'2.Pro Plan'!$N:$N,'Color detail'!$F196,'2.Pro Plan'!$U:$U,'Color detail'!U$3))</f>
        <v>0</v>
      </c>
      <c r="V196" s="25">
        <f>+IF(V$3=0,0,COUNTIFS('2.Pro Plan'!$K:$K,'Color detail'!$E196,'2.Pro Plan'!$N:$N,'Color detail'!$F196,'2.Pro Plan'!$U:$U,'Color detail'!V$3))</f>
        <v>0</v>
      </c>
      <c r="W196" s="25">
        <f>+IF(W$3=0,0,COUNTIFS('2.Pro Plan'!$K:$K,'Color detail'!$E196,'2.Pro Plan'!$N:$N,'Color detail'!$F196,'2.Pro Plan'!$U:$U,'Color detail'!W$3))</f>
        <v>0</v>
      </c>
      <c r="X196" s="25">
        <f>+IF(X$3=0,0,COUNTIFS('2.Pro Plan'!$K:$K,'Color detail'!$E196,'2.Pro Plan'!$N:$N,'Color detail'!$F196,'2.Pro Plan'!$U:$U,'Color detail'!X$3))</f>
        <v>0</v>
      </c>
      <c r="Y196" s="25">
        <f>+IF(Y$3=0,0,COUNTIFS('2.Pro Plan'!$K:$K,'Color detail'!$E196,'2.Pro Plan'!$N:$N,'Color detail'!$F196,'2.Pro Plan'!$U:$U,'Color detail'!Y$3))</f>
        <v>0</v>
      </c>
      <c r="Z196" s="25">
        <f>+IF(Z$3=0,0,COUNTIFS('2.Pro Plan'!$K:$K,'Color detail'!$E196,'2.Pro Plan'!$N:$N,'Color detail'!$F196,'2.Pro Plan'!$U:$U,'Color detail'!Z$3))</f>
        <v>0</v>
      </c>
      <c r="AA196" s="25">
        <f>+IF(AA$3=0,0,COUNTIFS('2.Pro Plan'!$K:$K,'Color detail'!$E196,'2.Pro Plan'!$N:$N,'Color detail'!$F196,'2.Pro Plan'!$U:$U,'Color detail'!AA$3))</f>
        <v>0</v>
      </c>
      <c r="AB196" s="25">
        <f>+IF(AB$3=0,0,COUNTIFS('2.Pro Plan'!$K:$K,'Color detail'!$E196,'2.Pro Plan'!$N:$N,'Color detail'!$F196,'2.Pro Plan'!$U:$U,'Color detail'!AB$3))</f>
        <v>0</v>
      </c>
      <c r="AC196" s="25">
        <f>+IF(AC$3=0,0,COUNTIFS('2.Pro Plan'!$K:$K,'Color detail'!$E196,'2.Pro Plan'!$N:$N,'Color detail'!$F196,'2.Pro Plan'!$U:$U,'Color detail'!AC$3))</f>
        <v>0</v>
      </c>
      <c r="AD196" s="25">
        <f>+IF(AD$3=0,0,COUNTIFS('2.Pro Plan'!$K:$K,'Color detail'!$E196,'2.Pro Plan'!$N:$N,'Color detail'!$F196,'2.Pro Plan'!$U:$U,'Color detail'!AD$3))</f>
        <v>0</v>
      </c>
      <c r="AE196" s="25">
        <f>+IF(AE$3=0,0,COUNTIFS('2.Pro Plan'!$K:$K,'Color detail'!$E196,'2.Pro Plan'!$N:$N,'Color detail'!$F196,'2.Pro Plan'!$U:$U,'Color detail'!AE$3))</f>
        <v>0</v>
      </c>
      <c r="AF196" s="25">
        <f>+IF(AF$3=0,0,COUNTIFS('2.Pro Plan'!$K:$K,'Color detail'!$E196,'2.Pro Plan'!$N:$N,'Color detail'!$F196,'2.Pro Plan'!$U:$U,'Color detail'!AF$3))</f>
        <v>0</v>
      </c>
      <c r="AG196" s="25">
        <f>+IF(AG$3=0,0,COUNTIFS('2.Pro Plan'!$K:$K,'Color detail'!$E196,'2.Pro Plan'!$N:$N,'Color detail'!$F196,'2.Pro Plan'!$U:$U,'Color detail'!AG$3))</f>
        <v>0</v>
      </c>
      <c r="AH196" s="25">
        <f>+IF(AH$3=0,0,COUNTIFS('2.Pro Plan'!$K:$K,'Color detail'!$E196,'2.Pro Plan'!$N:$N,'Color detail'!$F196,'2.Pro Plan'!$U:$U,'Color detail'!AH$3))</f>
        <v>0</v>
      </c>
      <c r="AI196" s="25">
        <f>+IF(AI$3=0,0,COUNTIFS('2.Pro Plan'!$K:$K,'Color detail'!$E196,'2.Pro Plan'!$N:$N,'Color detail'!$F196,'2.Pro Plan'!$U:$U,'Color detail'!AI$3))</f>
        <v>0</v>
      </c>
      <c r="AJ196" s="25">
        <f>+IF(AJ$3=0,0,COUNTIFS('2.Pro Plan'!$K:$K,'Color detail'!$E196,'2.Pro Plan'!$N:$N,'Color detail'!$F196,'2.Pro Plan'!$U:$U,'Color detail'!AJ$3))</f>
        <v>0</v>
      </c>
      <c r="AK196" s="25">
        <f>+IF(AK$3=0,0,COUNTIFS('2.Pro Plan'!$K:$K,'Color detail'!$E196,'2.Pro Plan'!$N:$N,'Color detail'!$F196,'2.Pro Plan'!$U:$U,'Color detail'!AK$3))</f>
        <v>0</v>
      </c>
      <c r="AL196" s="25">
        <f>+IF(AL$3=0,0,COUNTIFS('2.Pro Plan'!$K:$K,'Color detail'!$E196,'2.Pro Plan'!$N:$N,'Color detail'!$F196,'2.Pro Plan'!$U:$U,'Color detail'!AL$3))</f>
        <v>0</v>
      </c>
      <c r="AM196" s="25">
        <f>+IF(AM$3=0,0,COUNTIFS('2.Pro Plan'!$K:$K,'Color detail'!$E196,'2.Pro Plan'!$N:$N,'Color detail'!$F196,'2.Pro Plan'!$U:$U,'Color detail'!AM$3))</f>
        <v>0</v>
      </c>
      <c r="AN196" s="25">
        <f>+IF(AN$3=0,0,COUNTIFS('2.Pro Plan'!$K:$K,'Color detail'!$E196,'2.Pro Plan'!$N:$N,'Color detail'!$F196,'2.Pro Plan'!$U:$U,'Color detail'!AN$3))</f>
        <v>0</v>
      </c>
      <c r="AO196" s="25">
        <f>+IF(AO$3=0,0,COUNTIFS('2.Pro Plan'!$K:$K,'Color detail'!$E196,'2.Pro Plan'!$N:$N,'Color detail'!$F196,'2.Pro Plan'!$U:$U,'Color detail'!AO$3))</f>
        <v>0</v>
      </c>
      <c r="AP196" s="25">
        <f>+IF(AP$3=0,0,COUNTIFS('2.Pro Plan'!$K:$K,'Color detail'!$E196,'2.Pro Plan'!$N:$N,'Color detail'!$F196,'2.Pro Plan'!$U:$U,'Color detail'!AP$3))</f>
        <v>0</v>
      </c>
      <c r="AQ196" s="25">
        <f>+IF(AQ$3=0,0,COUNTIFS('2.Pro Plan'!$K:$K,'Color detail'!$E196,'2.Pro Plan'!$N:$N,'Color detail'!$F196,'2.Pro Plan'!$U:$U,'Color detail'!AQ$3))</f>
        <v>0</v>
      </c>
      <c r="AR196" s="25">
        <f>+IF(AR$3=0,0,COUNTIFS('2.Pro Plan'!$K:$K,'Color detail'!$E196,'2.Pro Plan'!$N:$N,'Color detail'!$F196,'2.Pro Plan'!$U:$U,'Color detail'!AR$3))</f>
        <v>0</v>
      </c>
      <c r="AS196" s="25">
        <f t="shared" si="47"/>
        <v>0</v>
      </c>
    </row>
    <row r="197" spans="2:45" hidden="1">
      <c r="B197" s="25">
        <f t="shared" si="43"/>
        <v>0</v>
      </c>
      <c r="C197" s="25">
        <f t="shared" si="44"/>
        <v>0</v>
      </c>
      <c r="E197" s="25"/>
      <c r="F197" s="25"/>
      <c r="H197" s="25">
        <f t="shared" si="45"/>
        <v>0</v>
      </c>
      <c r="I197" s="25">
        <f>+IF(C197=0,0,SUMIF('Color FC'!$F:$F,'Color detail'!$C197,'Color FC'!H:H))</f>
        <v>0</v>
      </c>
      <c r="J197" s="25">
        <f>+IF(E197=0,0,SUMIF('Color FC'!$F:$F,'Color detail'!$C197,'Color FC'!I:I))</f>
        <v>0</v>
      </c>
      <c r="K197" s="25">
        <f>+IF(F197=0,0,SUMIF('Color FC'!$F:$F,'Color detail'!$C197,'Color FC'!J:J))</f>
        <v>0</v>
      </c>
      <c r="M197" s="267"/>
      <c r="N197" s="267"/>
      <c r="O197" s="147">
        <f t="shared" si="42"/>
        <v>0</v>
      </c>
      <c r="Q197" s="25">
        <f>+IF(Q$3=0,0,COUNTIFS('2.Pro Plan'!$K:$K,'Color detail'!$E197,'2.Pro Plan'!$N:$N,'Color detail'!$F197,'2.Pro Plan'!$U:$U,'Color detail'!Q$3))</f>
        <v>0</v>
      </c>
      <c r="R197" s="25">
        <f>+IF(R$3=0,0,COUNTIFS('2.Pro Plan'!$K:$K,'Color detail'!$E197,'2.Pro Plan'!$N:$N,'Color detail'!$F197,'2.Pro Plan'!$U:$U,'Color detail'!R$3))</f>
        <v>0</v>
      </c>
      <c r="S197" s="25">
        <f>+IF(S$3=0,0,COUNTIFS('2.Pro Plan'!$K:$K,'Color detail'!$E197,'2.Pro Plan'!$N:$N,'Color detail'!$F197,'2.Pro Plan'!$U:$U,'Color detail'!S$3))</f>
        <v>0</v>
      </c>
      <c r="T197" s="25">
        <f>+IF(T$3=0,0,COUNTIFS('2.Pro Plan'!$K:$K,'Color detail'!$E197,'2.Pro Plan'!$N:$N,'Color detail'!$F197,'2.Pro Plan'!$U:$U,'Color detail'!T$3))</f>
        <v>0</v>
      </c>
      <c r="U197" s="25">
        <f>+IF(U$3=0,0,COUNTIFS('2.Pro Plan'!$K:$K,'Color detail'!$E197,'2.Pro Plan'!$N:$N,'Color detail'!$F197,'2.Pro Plan'!$U:$U,'Color detail'!U$3))</f>
        <v>0</v>
      </c>
      <c r="V197" s="25">
        <f>+IF(V$3=0,0,COUNTIFS('2.Pro Plan'!$K:$K,'Color detail'!$E197,'2.Pro Plan'!$N:$N,'Color detail'!$F197,'2.Pro Plan'!$U:$U,'Color detail'!V$3))</f>
        <v>0</v>
      </c>
      <c r="W197" s="25">
        <f>+IF(W$3=0,0,COUNTIFS('2.Pro Plan'!$K:$K,'Color detail'!$E197,'2.Pro Plan'!$N:$N,'Color detail'!$F197,'2.Pro Plan'!$U:$U,'Color detail'!W$3))</f>
        <v>0</v>
      </c>
      <c r="X197" s="25">
        <f>+IF(X$3=0,0,COUNTIFS('2.Pro Plan'!$K:$K,'Color detail'!$E197,'2.Pro Plan'!$N:$N,'Color detail'!$F197,'2.Pro Plan'!$U:$U,'Color detail'!X$3))</f>
        <v>0</v>
      </c>
      <c r="Y197" s="25">
        <f>+IF(Y$3=0,0,COUNTIFS('2.Pro Plan'!$K:$K,'Color detail'!$E197,'2.Pro Plan'!$N:$N,'Color detail'!$F197,'2.Pro Plan'!$U:$U,'Color detail'!Y$3))</f>
        <v>0</v>
      </c>
      <c r="Z197" s="25">
        <f>+IF(Z$3=0,0,COUNTIFS('2.Pro Plan'!$K:$K,'Color detail'!$E197,'2.Pro Plan'!$N:$N,'Color detail'!$F197,'2.Pro Plan'!$U:$U,'Color detail'!Z$3))</f>
        <v>0</v>
      </c>
      <c r="AA197" s="25">
        <f>+IF(AA$3=0,0,COUNTIFS('2.Pro Plan'!$K:$K,'Color detail'!$E197,'2.Pro Plan'!$N:$N,'Color detail'!$F197,'2.Pro Plan'!$U:$U,'Color detail'!AA$3))</f>
        <v>0</v>
      </c>
      <c r="AB197" s="25">
        <f>+IF(AB$3=0,0,COUNTIFS('2.Pro Plan'!$K:$K,'Color detail'!$E197,'2.Pro Plan'!$N:$N,'Color detail'!$F197,'2.Pro Plan'!$U:$U,'Color detail'!AB$3))</f>
        <v>0</v>
      </c>
      <c r="AC197" s="25">
        <f>+IF(AC$3=0,0,COUNTIFS('2.Pro Plan'!$K:$K,'Color detail'!$E197,'2.Pro Plan'!$N:$N,'Color detail'!$F197,'2.Pro Plan'!$U:$U,'Color detail'!AC$3))</f>
        <v>0</v>
      </c>
      <c r="AD197" s="25">
        <f>+IF(AD$3=0,0,COUNTIFS('2.Pro Plan'!$K:$K,'Color detail'!$E197,'2.Pro Plan'!$N:$N,'Color detail'!$F197,'2.Pro Plan'!$U:$U,'Color detail'!AD$3))</f>
        <v>0</v>
      </c>
      <c r="AE197" s="25">
        <f>+IF(AE$3=0,0,COUNTIFS('2.Pro Plan'!$K:$K,'Color detail'!$E197,'2.Pro Plan'!$N:$N,'Color detail'!$F197,'2.Pro Plan'!$U:$U,'Color detail'!AE$3))</f>
        <v>0</v>
      </c>
      <c r="AF197" s="25">
        <f>+IF(AF$3=0,0,COUNTIFS('2.Pro Plan'!$K:$K,'Color detail'!$E197,'2.Pro Plan'!$N:$N,'Color detail'!$F197,'2.Pro Plan'!$U:$U,'Color detail'!AF$3))</f>
        <v>0</v>
      </c>
      <c r="AG197" s="25">
        <f>+IF(AG$3=0,0,COUNTIFS('2.Pro Plan'!$K:$K,'Color detail'!$E197,'2.Pro Plan'!$N:$N,'Color detail'!$F197,'2.Pro Plan'!$U:$U,'Color detail'!AG$3))</f>
        <v>0</v>
      </c>
      <c r="AH197" s="25">
        <f>+IF(AH$3=0,0,COUNTIFS('2.Pro Plan'!$K:$K,'Color detail'!$E197,'2.Pro Plan'!$N:$N,'Color detail'!$F197,'2.Pro Plan'!$U:$U,'Color detail'!AH$3))</f>
        <v>0</v>
      </c>
      <c r="AI197" s="25">
        <f>+IF(AI$3=0,0,COUNTIFS('2.Pro Plan'!$K:$K,'Color detail'!$E197,'2.Pro Plan'!$N:$N,'Color detail'!$F197,'2.Pro Plan'!$U:$U,'Color detail'!AI$3))</f>
        <v>0</v>
      </c>
      <c r="AJ197" s="25">
        <f>+IF(AJ$3=0,0,COUNTIFS('2.Pro Plan'!$K:$K,'Color detail'!$E197,'2.Pro Plan'!$N:$N,'Color detail'!$F197,'2.Pro Plan'!$U:$U,'Color detail'!AJ$3))</f>
        <v>0</v>
      </c>
      <c r="AK197" s="25">
        <f>+IF(AK$3=0,0,COUNTIFS('2.Pro Plan'!$K:$K,'Color detail'!$E197,'2.Pro Plan'!$N:$N,'Color detail'!$F197,'2.Pro Plan'!$U:$U,'Color detail'!AK$3))</f>
        <v>0</v>
      </c>
      <c r="AL197" s="25">
        <f>+IF(AL$3=0,0,COUNTIFS('2.Pro Plan'!$K:$K,'Color detail'!$E197,'2.Pro Plan'!$N:$N,'Color detail'!$F197,'2.Pro Plan'!$U:$U,'Color detail'!AL$3))</f>
        <v>0</v>
      </c>
      <c r="AM197" s="25">
        <f>+IF(AM$3=0,0,COUNTIFS('2.Pro Plan'!$K:$K,'Color detail'!$E197,'2.Pro Plan'!$N:$N,'Color detail'!$F197,'2.Pro Plan'!$U:$U,'Color detail'!AM$3))</f>
        <v>0</v>
      </c>
      <c r="AN197" s="25">
        <f>+IF(AN$3=0,0,COUNTIFS('2.Pro Plan'!$K:$K,'Color detail'!$E197,'2.Pro Plan'!$N:$N,'Color detail'!$F197,'2.Pro Plan'!$U:$U,'Color detail'!AN$3))</f>
        <v>0</v>
      </c>
      <c r="AO197" s="25">
        <f>+IF(AO$3=0,0,COUNTIFS('2.Pro Plan'!$K:$K,'Color detail'!$E197,'2.Pro Plan'!$N:$N,'Color detail'!$F197,'2.Pro Plan'!$U:$U,'Color detail'!AO$3))</f>
        <v>0</v>
      </c>
      <c r="AP197" s="25">
        <f>+IF(AP$3=0,0,COUNTIFS('2.Pro Plan'!$K:$K,'Color detail'!$E197,'2.Pro Plan'!$N:$N,'Color detail'!$F197,'2.Pro Plan'!$U:$U,'Color detail'!AP$3))</f>
        <v>0</v>
      </c>
      <c r="AQ197" s="25">
        <f>+IF(AQ$3=0,0,COUNTIFS('2.Pro Plan'!$K:$K,'Color detail'!$E197,'2.Pro Plan'!$N:$N,'Color detail'!$F197,'2.Pro Plan'!$U:$U,'Color detail'!AQ$3))</f>
        <v>0</v>
      </c>
      <c r="AR197" s="25">
        <f>+IF(AR$3=0,0,COUNTIFS('2.Pro Plan'!$K:$K,'Color detail'!$E197,'2.Pro Plan'!$N:$N,'Color detail'!$F197,'2.Pro Plan'!$U:$U,'Color detail'!AR$3))</f>
        <v>0</v>
      </c>
      <c r="AS197" s="25">
        <f t="shared" si="47"/>
        <v>0</v>
      </c>
    </row>
    <row r="198" spans="2:45" hidden="1">
      <c r="B198" s="25">
        <f t="shared" si="43"/>
        <v>0</v>
      </c>
      <c r="C198" s="25">
        <f t="shared" si="44"/>
        <v>0</v>
      </c>
      <c r="E198" s="25"/>
      <c r="F198" s="25"/>
      <c r="H198" s="25">
        <f t="shared" si="45"/>
        <v>0</v>
      </c>
      <c r="I198" s="25">
        <f>+IF(C198=0,0,SUMIF('Color FC'!$F:$F,'Color detail'!$C198,'Color FC'!H:H))</f>
        <v>0</v>
      </c>
      <c r="J198" s="25">
        <f>+IF(E198=0,0,SUMIF('Color FC'!$F:$F,'Color detail'!$C198,'Color FC'!I:I))</f>
        <v>0</v>
      </c>
      <c r="K198" s="25">
        <f>+IF(F198=0,0,SUMIF('Color FC'!$F:$F,'Color detail'!$C198,'Color FC'!J:J))</f>
        <v>0</v>
      </c>
      <c r="M198" s="267"/>
      <c r="N198" s="267"/>
      <c r="O198" s="147">
        <f t="shared" si="42"/>
        <v>0</v>
      </c>
      <c r="Q198" s="25">
        <f>+IF(Q$3=0,0,COUNTIFS('2.Pro Plan'!$K:$K,'Color detail'!$E198,'2.Pro Plan'!$N:$N,'Color detail'!$F198,'2.Pro Plan'!$U:$U,'Color detail'!Q$3))</f>
        <v>0</v>
      </c>
      <c r="R198" s="25">
        <f>+IF(R$3=0,0,COUNTIFS('2.Pro Plan'!$K:$K,'Color detail'!$E198,'2.Pro Plan'!$N:$N,'Color detail'!$F198,'2.Pro Plan'!$U:$U,'Color detail'!R$3))</f>
        <v>0</v>
      </c>
      <c r="S198" s="25">
        <f>+IF(S$3=0,0,COUNTIFS('2.Pro Plan'!$K:$K,'Color detail'!$E198,'2.Pro Plan'!$N:$N,'Color detail'!$F198,'2.Pro Plan'!$U:$U,'Color detail'!S$3))</f>
        <v>0</v>
      </c>
      <c r="T198" s="25">
        <f>+IF(T$3=0,0,COUNTIFS('2.Pro Plan'!$K:$K,'Color detail'!$E198,'2.Pro Plan'!$N:$N,'Color detail'!$F198,'2.Pro Plan'!$U:$U,'Color detail'!T$3))</f>
        <v>0</v>
      </c>
      <c r="U198" s="25">
        <f>+IF(U$3=0,0,COUNTIFS('2.Pro Plan'!$K:$K,'Color detail'!$E198,'2.Pro Plan'!$N:$N,'Color detail'!$F198,'2.Pro Plan'!$U:$U,'Color detail'!U$3))</f>
        <v>0</v>
      </c>
      <c r="V198" s="25">
        <f>+IF(V$3=0,0,COUNTIFS('2.Pro Plan'!$K:$K,'Color detail'!$E198,'2.Pro Plan'!$N:$N,'Color detail'!$F198,'2.Pro Plan'!$U:$U,'Color detail'!V$3))</f>
        <v>0</v>
      </c>
      <c r="W198" s="25">
        <f>+IF(W$3=0,0,COUNTIFS('2.Pro Plan'!$K:$K,'Color detail'!$E198,'2.Pro Plan'!$N:$N,'Color detail'!$F198,'2.Pro Plan'!$U:$U,'Color detail'!W$3))</f>
        <v>0</v>
      </c>
      <c r="X198" s="25">
        <f>+IF(X$3=0,0,COUNTIFS('2.Pro Plan'!$K:$K,'Color detail'!$E198,'2.Pro Plan'!$N:$N,'Color detail'!$F198,'2.Pro Plan'!$U:$U,'Color detail'!X$3))</f>
        <v>0</v>
      </c>
      <c r="Y198" s="25">
        <f>+IF(Y$3=0,0,COUNTIFS('2.Pro Plan'!$K:$K,'Color detail'!$E198,'2.Pro Plan'!$N:$N,'Color detail'!$F198,'2.Pro Plan'!$U:$U,'Color detail'!Y$3))</f>
        <v>0</v>
      </c>
      <c r="Z198" s="25">
        <f>+IF(Z$3=0,0,COUNTIFS('2.Pro Plan'!$K:$K,'Color detail'!$E198,'2.Pro Plan'!$N:$N,'Color detail'!$F198,'2.Pro Plan'!$U:$U,'Color detail'!Z$3))</f>
        <v>0</v>
      </c>
      <c r="AA198" s="25">
        <f>+IF(AA$3=0,0,COUNTIFS('2.Pro Plan'!$K:$K,'Color detail'!$E198,'2.Pro Plan'!$N:$N,'Color detail'!$F198,'2.Pro Plan'!$U:$U,'Color detail'!AA$3))</f>
        <v>0</v>
      </c>
      <c r="AB198" s="25">
        <f>+IF(AB$3=0,0,COUNTIFS('2.Pro Plan'!$K:$K,'Color detail'!$E198,'2.Pro Plan'!$N:$N,'Color detail'!$F198,'2.Pro Plan'!$U:$U,'Color detail'!AB$3))</f>
        <v>0</v>
      </c>
      <c r="AC198" s="25">
        <f>+IF(AC$3=0,0,COUNTIFS('2.Pro Plan'!$K:$K,'Color detail'!$E198,'2.Pro Plan'!$N:$N,'Color detail'!$F198,'2.Pro Plan'!$U:$U,'Color detail'!AC$3))</f>
        <v>0</v>
      </c>
      <c r="AD198" s="25">
        <f>+IF(AD$3=0,0,COUNTIFS('2.Pro Plan'!$K:$K,'Color detail'!$E198,'2.Pro Plan'!$N:$N,'Color detail'!$F198,'2.Pro Plan'!$U:$U,'Color detail'!AD$3))</f>
        <v>0</v>
      </c>
      <c r="AE198" s="25">
        <f>+IF(AE$3=0,0,COUNTIFS('2.Pro Plan'!$K:$K,'Color detail'!$E198,'2.Pro Plan'!$N:$N,'Color detail'!$F198,'2.Pro Plan'!$U:$U,'Color detail'!AE$3))</f>
        <v>0</v>
      </c>
      <c r="AF198" s="25">
        <f>+IF(AF$3=0,0,COUNTIFS('2.Pro Plan'!$K:$K,'Color detail'!$E198,'2.Pro Plan'!$N:$N,'Color detail'!$F198,'2.Pro Plan'!$U:$U,'Color detail'!AF$3))</f>
        <v>0</v>
      </c>
      <c r="AG198" s="25">
        <f>+IF(AG$3=0,0,COUNTIFS('2.Pro Plan'!$K:$K,'Color detail'!$E198,'2.Pro Plan'!$N:$N,'Color detail'!$F198,'2.Pro Plan'!$U:$U,'Color detail'!AG$3))</f>
        <v>0</v>
      </c>
      <c r="AH198" s="25">
        <f>+IF(AH$3=0,0,COUNTIFS('2.Pro Plan'!$K:$K,'Color detail'!$E198,'2.Pro Plan'!$N:$N,'Color detail'!$F198,'2.Pro Plan'!$U:$U,'Color detail'!AH$3))</f>
        <v>0</v>
      </c>
      <c r="AI198" s="25">
        <f>+IF(AI$3=0,0,COUNTIFS('2.Pro Plan'!$K:$K,'Color detail'!$E198,'2.Pro Plan'!$N:$N,'Color detail'!$F198,'2.Pro Plan'!$U:$U,'Color detail'!AI$3))</f>
        <v>0</v>
      </c>
      <c r="AJ198" s="25">
        <f>+IF(AJ$3=0,0,COUNTIFS('2.Pro Plan'!$K:$K,'Color detail'!$E198,'2.Pro Plan'!$N:$N,'Color detail'!$F198,'2.Pro Plan'!$U:$U,'Color detail'!AJ$3))</f>
        <v>0</v>
      </c>
      <c r="AK198" s="25">
        <f>+IF(AK$3=0,0,COUNTIFS('2.Pro Plan'!$K:$K,'Color detail'!$E198,'2.Pro Plan'!$N:$N,'Color detail'!$F198,'2.Pro Plan'!$U:$U,'Color detail'!AK$3))</f>
        <v>0</v>
      </c>
      <c r="AL198" s="25">
        <f>+IF(AL$3=0,0,COUNTIFS('2.Pro Plan'!$K:$K,'Color detail'!$E198,'2.Pro Plan'!$N:$N,'Color detail'!$F198,'2.Pro Plan'!$U:$U,'Color detail'!AL$3))</f>
        <v>0</v>
      </c>
      <c r="AM198" s="25">
        <f>+IF(AM$3=0,0,COUNTIFS('2.Pro Plan'!$K:$K,'Color detail'!$E198,'2.Pro Plan'!$N:$N,'Color detail'!$F198,'2.Pro Plan'!$U:$U,'Color detail'!AM$3))</f>
        <v>0</v>
      </c>
      <c r="AN198" s="25">
        <f>+IF(AN$3=0,0,COUNTIFS('2.Pro Plan'!$K:$K,'Color detail'!$E198,'2.Pro Plan'!$N:$N,'Color detail'!$F198,'2.Pro Plan'!$U:$U,'Color detail'!AN$3))</f>
        <v>0</v>
      </c>
      <c r="AO198" s="25">
        <f>+IF(AO$3=0,0,COUNTIFS('2.Pro Plan'!$K:$K,'Color detail'!$E198,'2.Pro Plan'!$N:$N,'Color detail'!$F198,'2.Pro Plan'!$U:$U,'Color detail'!AO$3))</f>
        <v>0</v>
      </c>
      <c r="AP198" s="25">
        <f>+IF(AP$3=0,0,COUNTIFS('2.Pro Plan'!$K:$K,'Color detail'!$E198,'2.Pro Plan'!$N:$N,'Color detail'!$F198,'2.Pro Plan'!$U:$U,'Color detail'!AP$3))</f>
        <v>0</v>
      </c>
      <c r="AQ198" s="25">
        <f>+IF(AQ$3=0,0,COUNTIFS('2.Pro Plan'!$K:$K,'Color detail'!$E198,'2.Pro Plan'!$N:$N,'Color detail'!$F198,'2.Pro Plan'!$U:$U,'Color detail'!AQ$3))</f>
        <v>0</v>
      </c>
      <c r="AR198" s="25">
        <f>+IF(AR$3=0,0,COUNTIFS('2.Pro Plan'!$K:$K,'Color detail'!$E198,'2.Pro Plan'!$N:$N,'Color detail'!$F198,'2.Pro Plan'!$U:$U,'Color detail'!AR$3))</f>
        <v>0</v>
      </c>
      <c r="AS198" s="25">
        <f t="shared" si="47"/>
        <v>0</v>
      </c>
    </row>
    <row r="199" spans="2:45" hidden="1">
      <c r="B199" s="25">
        <f t="shared" si="43"/>
        <v>0</v>
      </c>
      <c r="C199" s="25">
        <f t="shared" si="44"/>
        <v>0</v>
      </c>
      <c r="E199" s="25"/>
      <c r="F199" s="25"/>
      <c r="H199" s="25">
        <f t="shared" si="45"/>
        <v>0</v>
      </c>
      <c r="I199" s="25">
        <f>+IF(C199=0,0,SUMIF('Color FC'!$F:$F,'Color detail'!$C199,'Color FC'!H:H))</f>
        <v>0</v>
      </c>
      <c r="J199" s="25">
        <f>+IF(E199=0,0,SUMIF('Color FC'!$F:$F,'Color detail'!$C199,'Color FC'!I:I))</f>
        <v>0</v>
      </c>
      <c r="K199" s="25">
        <f>+IF(F199=0,0,SUMIF('Color FC'!$F:$F,'Color detail'!$C199,'Color FC'!J:J))</f>
        <v>0</v>
      </c>
      <c r="M199" s="267"/>
      <c r="N199" s="267"/>
      <c r="O199" s="147">
        <f t="shared" si="42"/>
        <v>0</v>
      </c>
      <c r="Q199" s="25">
        <f>+IF(Q$3=0,0,COUNTIFS('2.Pro Plan'!$K:$K,'Color detail'!$E199,'2.Pro Plan'!$N:$N,'Color detail'!$F199,'2.Pro Plan'!$U:$U,'Color detail'!Q$3))</f>
        <v>0</v>
      </c>
      <c r="R199" s="25">
        <f>+IF(R$3=0,0,COUNTIFS('2.Pro Plan'!$K:$K,'Color detail'!$E199,'2.Pro Plan'!$N:$N,'Color detail'!$F199,'2.Pro Plan'!$U:$U,'Color detail'!R$3))</f>
        <v>0</v>
      </c>
      <c r="S199" s="25">
        <f>+IF(S$3=0,0,COUNTIFS('2.Pro Plan'!$K:$K,'Color detail'!$E199,'2.Pro Plan'!$N:$N,'Color detail'!$F199,'2.Pro Plan'!$U:$U,'Color detail'!S$3))</f>
        <v>0</v>
      </c>
      <c r="T199" s="25">
        <f>+IF(T$3=0,0,COUNTIFS('2.Pro Plan'!$K:$K,'Color detail'!$E199,'2.Pro Plan'!$N:$N,'Color detail'!$F199,'2.Pro Plan'!$U:$U,'Color detail'!T$3))</f>
        <v>0</v>
      </c>
      <c r="U199" s="25">
        <f>+IF(U$3=0,0,COUNTIFS('2.Pro Plan'!$K:$K,'Color detail'!$E199,'2.Pro Plan'!$N:$N,'Color detail'!$F199,'2.Pro Plan'!$U:$U,'Color detail'!U$3))</f>
        <v>0</v>
      </c>
      <c r="V199" s="25">
        <f>+IF(V$3=0,0,COUNTIFS('2.Pro Plan'!$K:$K,'Color detail'!$E199,'2.Pro Plan'!$N:$N,'Color detail'!$F199,'2.Pro Plan'!$U:$U,'Color detail'!V$3))</f>
        <v>0</v>
      </c>
      <c r="W199" s="25">
        <f>+IF(W$3=0,0,COUNTIFS('2.Pro Plan'!$K:$K,'Color detail'!$E199,'2.Pro Plan'!$N:$N,'Color detail'!$F199,'2.Pro Plan'!$U:$U,'Color detail'!W$3))</f>
        <v>0</v>
      </c>
      <c r="X199" s="25">
        <f>+IF(X$3=0,0,COUNTIFS('2.Pro Plan'!$K:$K,'Color detail'!$E199,'2.Pro Plan'!$N:$N,'Color detail'!$F199,'2.Pro Plan'!$U:$U,'Color detail'!X$3))</f>
        <v>0</v>
      </c>
      <c r="Y199" s="25">
        <f>+IF(Y$3=0,0,COUNTIFS('2.Pro Plan'!$K:$K,'Color detail'!$E199,'2.Pro Plan'!$N:$N,'Color detail'!$F199,'2.Pro Plan'!$U:$U,'Color detail'!Y$3))</f>
        <v>0</v>
      </c>
      <c r="Z199" s="25">
        <f>+IF(Z$3=0,0,COUNTIFS('2.Pro Plan'!$K:$K,'Color detail'!$E199,'2.Pro Plan'!$N:$N,'Color detail'!$F199,'2.Pro Plan'!$U:$U,'Color detail'!Z$3))</f>
        <v>0</v>
      </c>
      <c r="AA199" s="25">
        <f>+IF(AA$3=0,0,COUNTIFS('2.Pro Plan'!$K:$K,'Color detail'!$E199,'2.Pro Plan'!$N:$N,'Color detail'!$F199,'2.Pro Plan'!$U:$U,'Color detail'!AA$3))</f>
        <v>0</v>
      </c>
      <c r="AB199" s="25">
        <f>+IF(AB$3=0,0,COUNTIFS('2.Pro Plan'!$K:$K,'Color detail'!$E199,'2.Pro Plan'!$N:$N,'Color detail'!$F199,'2.Pro Plan'!$U:$U,'Color detail'!AB$3))</f>
        <v>0</v>
      </c>
      <c r="AC199" s="25">
        <f>+IF(AC$3=0,0,COUNTIFS('2.Pro Plan'!$K:$K,'Color detail'!$E199,'2.Pro Plan'!$N:$N,'Color detail'!$F199,'2.Pro Plan'!$U:$U,'Color detail'!AC$3))</f>
        <v>0</v>
      </c>
      <c r="AD199" s="25">
        <f>+IF(AD$3=0,0,COUNTIFS('2.Pro Plan'!$K:$K,'Color detail'!$E199,'2.Pro Plan'!$N:$N,'Color detail'!$F199,'2.Pro Plan'!$U:$U,'Color detail'!AD$3))</f>
        <v>0</v>
      </c>
      <c r="AE199" s="25">
        <f>+IF(AE$3=0,0,COUNTIFS('2.Pro Plan'!$K:$K,'Color detail'!$E199,'2.Pro Plan'!$N:$N,'Color detail'!$F199,'2.Pro Plan'!$U:$U,'Color detail'!AE$3))</f>
        <v>0</v>
      </c>
      <c r="AF199" s="25">
        <f>+IF(AF$3=0,0,COUNTIFS('2.Pro Plan'!$K:$K,'Color detail'!$E199,'2.Pro Plan'!$N:$N,'Color detail'!$F199,'2.Pro Plan'!$U:$U,'Color detail'!AF$3))</f>
        <v>0</v>
      </c>
      <c r="AG199" s="25">
        <f>+IF(AG$3=0,0,COUNTIFS('2.Pro Plan'!$K:$K,'Color detail'!$E199,'2.Pro Plan'!$N:$N,'Color detail'!$F199,'2.Pro Plan'!$U:$U,'Color detail'!AG$3))</f>
        <v>0</v>
      </c>
      <c r="AH199" s="25">
        <f>+IF(AH$3=0,0,COUNTIFS('2.Pro Plan'!$K:$K,'Color detail'!$E199,'2.Pro Plan'!$N:$N,'Color detail'!$F199,'2.Pro Plan'!$U:$U,'Color detail'!AH$3))</f>
        <v>0</v>
      </c>
      <c r="AI199" s="25">
        <f>+IF(AI$3=0,0,COUNTIFS('2.Pro Plan'!$K:$K,'Color detail'!$E199,'2.Pro Plan'!$N:$N,'Color detail'!$F199,'2.Pro Plan'!$U:$U,'Color detail'!AI$3))</f>
        <v>0</v>
      </c>
      <c r="AJ199" s="25">
        <f>+IF(AJ$3=0,0,COUNTIFS('2.Pro Plan'!$K:$K,'Color detail'!$E199,'2.Pro Plan'!$N:$N,'Color detail'!$F199,'2.Pro Plan'!$U:$U,'Color detail'!AJ$3))</f>
        <v>0</v>
      </c>
      <c r="AK199" s="25">
        <f>+IF(AK$3=0,0,COUNTIFS('2.Pro Plan'!$K:$K,'Color detail'!$E199,'2.Pro Plan'!$N:$N,'Color detail'!$F199,'2.Pro Plan'!$U:$U,'Color detail'!AK$3))</f>
        <v>0</v>
      </c>
      <c r="AL199" s="25">
        <f>+IF(AL$3=0,0,COUNTIFS('2.Pro Plan'!$K:$K,'Color detail'!$E199,'2.Pro Plan'!$N:$N,'Color detail'!$F199,'2.Pro Plan'!$U:$U,'Color detail'!AL$3))</f>
        <v>0</v>
      </c>
      <c r="AM199" s="25">
        <f>+IF(AM$3=0,0,COUNTIFS('2.Pro Plan'!$K:$K,'Color detail'!$E199,'2.Pro Plan'!$N:$N,'Color detail'!$F199,'2.Pro Plan'!$U:$U,'Color detail'!AM$3))</f>
        <v>0</v>
      </c>
      <c r="AN199" s="25">
        <f>+IF(AN$3=0,0,COUNTIFS('2.Pro Plan'!$K:$K,'Color detail'!$E199,'2.Pro Plan'!$N:$N,'Color detail'!$F199,'2.Pro Plan'!$U:$U,'Color detail'!AN$3))</f>
        <v>0</v>
      </c>
      <c r="AO199" s="25">
        <f>+IF(AO$3=0,0,COUNTIFS('2.Pro Plan'!$K:$K,'Color detail'!$E199,'2.Pro Plan'!$N:$N,'Color detail'!$F199,'2.Pro Plan'!$U:$U,'Color detail'!AO$3))</f>
        <v>0</v>
      </c>
      <c r="AP199" s="25">
        <f>+IF(AP$3=0,0,COUNTIFS('2.Pro Plan'!$K:$K,'Color detail'!$E199,'2.Pro Plan'!$N:$N,'Color detail'!$F199,'2.Pro Plan'!$U:$U,'Color detail'!AP$3))</f>
        <v>0</v>
      </c>
      <c r="AQ199" s="25">
        <f>+IF(AQ$3=0,0,COUNTIFS('2.Pro Plan'!$K:$K,'Color detail'!$E199,'2.Pro Plan'!$N:$N,'Color detail'!$F199,'2.Pro Plan'!$U:$U,'Color detail'!AQ$3))</f>
        <v>0</v>
      </c>
      <c r="AR199" s="25">
        <f>+IF(AR$3=0,0,COUNTIFS('2.Pro Plan'!$K:$K,'Color detail'!$E199,'2.Pro Plan'!$N:$N,'Color detail'!$F199,'2.Pro Plan'!$U:$U,'Color detail'!AR$3))</f>
        <v>0</v>
      </c>
      <c r="AS199" s="25">
        <f t="shared" si="47"/>
        <v>0</v>
      </c>
    </row>
    <row r="200" spans="2:45" hidden="1">
      <c r="B200" s="25">
        <f t="shared" si="43"/>
        <v>0</v>
      </c>
      <c r="C200" s="25">
        <f t="shared" si="44"/>
        <v>0</v>
      </c>
      <c r="E200" s="25"/>
      <c r="F200" s="25"/>
      <c r="H200" s="25">
        <f t="shared" si="45"/>
        <v>0</v>
      </c>
      <c r="I200" s="25">
        <f>+IF(C200=0,0,SUMIF('Color FC'!$F:$F,'Color detail'!$C200,'Color FC'!H:H))</f>
        <v>0</v>
      </c>
      <c r="J200" s="25">
        <f>+IF(E200=0,0,SUMIF('Color FC'!$F:$F,'Color detail'!$C200,'Color FC'!I:I))</f>
        <v>0</v>
      </c>
      <c r="K200" s="25">
        <f>+IF(F200=0,0,SUMIF('Color FC'!$F:$F,'Color detail'!$C200,'Color FC'!J:J))</f>
        <v>0</v>
      </c>
      <c r="M200" s="267"/>
      <c r="N200" s="267"/>
      <c r="O200" s="147">
        <f t="shared" ref="O200:O221" si="48">+IF(OR(AND(M200=0,N200&lt;&gt;0),AND(M200&lt;&gt;0,N200=0)),"CHECK",IF(OR(N200=0,M200=0),0,M200/N200))</f>
        <v>0</v>
      </c>
      <c r="Q200" s="25">
        <f>+IF(Q$3=0,0,COUNTIFS('2.Pro Plan'!$K:$K,'Color detail'!$E200,'2.Pro Plan'!$N:$N,'Color detail'!$F200,'2.Pro Plan'!$U:$U,'Color detail'!Q$3))</f>
        <v>0</v>
      </c>
      <c r="R200" s="25">
        <f>+IF(R$3=0,0,COUNTIFS('2.Pro Plan'!$K:$K,'Color detail'!$E200,'2.Pro Plan'!$N:$N,'Color detail'!$F200,'2.Pro Plan'!$U:$U,'Color detail'!R$3))</f>
        <v>0</v>
      </c>
      <c r="S200" s="25">
        <f>+IF(S$3=0,0,COUNTIFS('2.Pro Plan'!$K:$K,'Color detail'!$E200,'2.Pro Plan'!$N:$N,'Color detail'!$F200,'2.Pro Plan'!$U:$U,'Color detail'!S$3))</f>
        <v>0</v>
      </c>
      <c r="T200" s="25">
        <f>+IF(T$3=0,0,COUNTIFS('2.Pro Plan'!$K:$K,'Color detail'!$E200,'2.Pro Plan'!$N:$N,'Color detail'!$F200,'2.Pro Plan'!$U:$U,'Color detail'!T$3))</f>
        <v>0</v>
      </c>
      <c r="U200" s="25">
        <f>+IF(U$3=0,0,COUNTIFS('2.Pro Plan'!$K:$K,'Color detail'!$E200,'2.Pro Plan'!$N:$N,'Color detail'!$F200,'2.Pro Plan'!$U:$U,'Color detail'!U$3))</f>
        <v>0</v>
      </c>
      <c r="V200" s="25">
        <f>+IF(V$3=0,0,COUNTIFS('2.Pro Plan'!$K:$K,'Color detail'!$E200,'2.Pro Plan'!$N:$N,'Color detail'!$F200,'2.Pro Plan'!$U:$U,'Color detail'!V$3))</f>
        <v>0</v>
      </c>
      <c r="W200" s="25">
        <f>+IF(W$3=0,0,COUNTIFS('2.Pro Plan'!$K:$K,'Color detail'!$E200,'2.Pro Plan'!$N:$N,'Color detail'!$F200,'2.Pro Plan'!$U:$U,'Color detail'!W$3))</f>
        <v>0</v>
      </c>
      <c r="X200" s="25">
        <f>+IF(X$3=0,0,COUNTIFS('2.Pro Plan'!$K:$K,'Color detail'!$E200,'2.Pro Plan'!$N:$N,'Color detail'!$F200,'2.Pro Plan'!$U:$U,'Color detail'!X$3))</f>
        <v>0</v>
      </c>
      <c r="Y200" s="25">
        <f>+IF(Y$3=0,0,COUNTIFS('2.Pro Plan'!$K:$K,'Color detail'!$E200,'2.Pro Plan'!$N:$N,'Color detail'!$F200,'2.Pro Plan'!$U:$U,'Color detail'!Y$3))</f>
        <v>0</v>
      </c>
      <c r="Z200" s="25">
        <f>+IF(Z$3=0,0,COUNTIFS('2.Pro Plan'!$K:$K,'Color detail'!$E200,'2.Pro Plan'!$N:$N,'Color detail'!$F200,'2.Pro Plan'!$U:$U,'Color detail'!Z$3))</f>
        <v>0</v>
      </c>
      <c r="AA200" s="25">
        <f>+IF(AA$3=0,0,COUNTIFS('2.Pro Plan'!$K:$K,'Color detail'!$E200,'2.Pro Plan'!$N:$N,'Color detail'!$F200,'2.Pro Plan'!$U:$U,'Color detail'!AA$3))</f>
        <v>0</v>
      </c>
      <c r="AB200" s="25">
        <f>+IF(AB$3=0,0,COUNTIFS('2.Pro Plan'!$K:$K,'Color detail'!$E200,'2.Pro Plan'!$N:$N,'Color detail'!$F200,'2.Pro Plan'!$U:$U,'Color detail'!AB$3))</f>
        <v>0</v>
      </c>
      <c r="AC200" s="25">
        <f>+IF(AC$3=0,0,COUNTIFS('2.Pro Plan'!$K:$K,'Color detail'!$E200,'2.Pro Plan'!$N:$N,'Color detail'!$F200,'2.Pro Plan'!$U:$U,'Color detail'!AC$3))</f>
        <v>0</v>
      </c>
      <c r="AD200" s="25">
        <f>+IF(AD$3=0,0,COUNTIFS('2.Pro Plan'!$K:$K,'Color detail'!$E200,'2.Pro Plan'!$N:$N,'Color detail'!$F200,'2.Pro Plan'!$U:$U,'Color detail'!AD$3))</f>
        <v>0</v>
      </c>
      <c r="AE200" s="25">
        <f>+IF(AE$3=0,0,COUNTIFS('2.Pro Plan'!$K:$K,'Color detail'!$E200,'2.Pro Plan'!$N:$N,'Color detail'!$F200,'2.Pro Plan'!$U:$U,'Color detail'!AE$3))</f>
        <v>0</v>
      </c>
      <c r="AF200" s="25">
        <f>+IF(AF$3=0,0,COUNTIFS('2.Pro Plan'!$K:$K,'Color detail'!$E200,'2.Pro Plan'!$N:$N,'Color detail'!$F200,'2.Pro Plan'!$U:$U,'Color detail'!AF$3))</f>
        <v>0</v>
      </c>
      <c r="AG200" s="25">
        <f>+IF(AG$3=0,0,COUNTIFS('2.Pro Plan'!$K:$K,'Color detail'!$E200,'2.Pro Plan'!$N:$N,'Color detail'!$F200,'2.Pro Plan'!$U:$U,'Color detail'!AG$3))</f>
        <v>0</v>
      </c>
      <c r="AH200" s="25">
        <f>+IF(AH$3=0,0,COUNTIFS('2.Pro Plan'!$K:$K,'Color detail'!$E200,'2.Pro Plan'!$N:$N,'Color detail'!$F200,'2.Pro Plan'!$U:$U,'Color detail'!AH$3))</f>
        <v>0</v>
      </c>
      <c r="AI200" s="25">
        <f>+IF(AI$3=0,0,COUNTIFS('2.Pro Plan'!$K:$K,'Color detail'!$E200,'2.Pro Plan'!$N:$N,'Color detail'!$F200,'2.Pro Plan'!$U:$U,'Color detail'!AI$3))</f>
        <v>0</v>
      </c>
      <c r="AJ200" s="25">
        <f>+IF(AJ$3=0,0,COUNTIFS('2.Pro Plan'!$K:$K,'Color detail'!$E200,'2.Pro Plan'!$N:$N,'Color detail'!$F200,'2.Pro Plan'!$U:$U,'Color detail'!AJ$3))</f>
        <v>0</v>
      </c>
      <c r="AK200" s="25">
        <f>+IF(AK$3=0,0,COUNTIFS('2.Pro Plan'!$K:$K,'Color detail'!$E200,'2.Pro Plan'!$N:$N,'Color detail'!$F200,'2.Pro Plan'!$U:$U,'Color detail'!AK$3))</f>
        <v>0</v>
      </c>
      <c r="AL200" s="25">
        <f>+IF(AL$3=0,0,COUNTIFS('2.Pro Plan'!$K:$K,'Color detail'!$E200,'2.Pro Plan'!$N:$N,'Color detail'!$F200,'2.Pro Plan'!$U:$U,'Color detail'!AL$3))</f>
        <v>0</v>
      </c>
      <c r="AM200" s="25">
        <f>+IF(AM$3=0,0,COUNTIFS('2.Pro Plan'!$K:$K,'Color detail'!$E200,'2.Pro Plan'!$N:$N,'Color detail'!$F200,'2.Pro Plan'!$U:$U,'Color detail'!AM$3))</f>
        <v>0</v>
      </c>
      <c r="AN200" s="25">
        <f>+IF(AN$3=0,0,COUNTIFS('2.Pro Plan'!$K:$K,'Color detail'!$E200,'2.Pro Plan'!$N:$N,'Color detail'!$F200,'2.Pro Plan'!$U:$U,'Color detail'!AN$3))</f>
        <v>0</v>
      </c>
      <c r="AO200" s="25">
        <f>+IF(AO$3=0,0,COUNTIFS('2.Pro Plan'!$K:$K,'Color detail'!$E200,'2.Pro Plan'!$N:$N,'Color detail'!$F200,'2.Pro Plan'!$U:$U,'Color detail'!AO$3))</f>
        <v>0</v>
      </c>
      <c r="AP200" s="25">
        <f>+IF(AP$3=0,0,COUNTIFS('2.Pro Plan'!$K:$K,'Color detail'!$E200,'2.Pro Plan'!$N:$N,'Color detail'!$F200,'2.Pro Plan'!$U:$U,'Color detail'!AP$3))</f>
        <v>0</v>
      </c>
      <c r="AQ200" s="25">
        <f>+IF(AQ$3=0,0,COUNTIFS('2.Pro Plan'!$K:$K,'Color detail'!$E200,'2.Pro Plan'!$N:$N,'Color detail'!$F200,'2.Pro Plan'!$U:$U,'Color detail'!AQ$3))</f>
        <v>0</v>
      </c>
      <c r="AR200" s="25">
        <f>+IF(AR$3=0,0,COUNTIFS('2.Pro Plan'!$K:$K,'Color detail'!$E200,'2.Pro Plan'!$N:$N,'Color detail'!$F200,'2.Pro Plan'!$U:$U,'Color detail'!AR$3))</f>
        <v>0</v>
      </c>
      <c r="AS200" s="25">
        <f t="shared" si="47"/>
        <v>0</v>
      </c>
    </row>
    <row r="201" spans="2:45" hidden="1">
      <c r="B201" s="25">
        <f t="shared" si="43"/>
        <v>0</v>
      </c>
      <c r="C201" s="25">
        <f t="shared" si="44"/>
        <v>0</v>
      </c>
      <c r="E201" s="25"/>
      <c r="F201" s="25"/>
      <c r="H201" s="25">
        <f t="shared" si="45"/>
        <v>0</v>
      </c>
      <c r="I201" s="25">
        <f>+IF(C201=0,0,SUMIF('Color FC'!$F:$F,'Color detail'!$C201,'Color FC'!H:H))</f>
        <v>0</v>
      </c>
      <c r="J201" s="25">
        <f>+IF(E201=0,0,SUMIF('Color FC'!$F:$F,'Color detail'!$C201,'Color FC'!I:I))</f>
        <v>0</v>
      </c>
      <c r="K201" s="25">
        <f>+IF(F201=0,0,SUMIF('Color FC'!$F:$F,'Color detail'!$C201,'Color FC'!J:J))</f>
        <v>0</v>
      </c>
      <c r="M201" s="267"/>
      <c r="N201" s="267"/>
      <c r="O201" s="147">
        <f t="shared" si="48"/>
        <v>0</v>
      </c>
      <c r="Q201" s="25">
        <f>+IF(Q$3=0,0,COUNTIFS('2.Pro Plan'!$K:$K,'Color detail'!$E201,'2.Pro Plan'!$N:$N,'Color detail'!$F201,'2.Pro Plan'!$U:$U,'Color detail'!Q$3))</f>
        <v>0</v>
      </c>
      <c r="R201" s="25">
        <f>+IF(R$3=0,0,COUNTIFS('2.Pro Plan'!$K:$K,'Color detail'!$E201,'2.Pro Plan'!$N:$N,'Color detail'!$F201,'2.Pro Plan'!$U:$U,'Color detail'!R$3))</f>
        <v>0</v>
      </c>
      <c r="S201" s="25">
        <f>+IF(S$3=0,0,COUNTIFS('2.Pro Plan'!$K:$K,'Color detail'!$E201,'2.Pro Plan'!$N:$N,'Color detail'!$F201,'2.Pro Plan'!$U:$U,'Color detail'!S$3))</f>
        <v>0</v>
      </c>
      <c r="T201" s="25">
        <f>+IF(T$3=0,0,COUNTIFS('2.Pro Plan'!$K:$K,'Color detail'!$E201,'2.Pro Plan'!$N:$N,'Color detail'!$F201,'2.Pro Plan'!$U:$U,'Color detail'!T$3))</f>
        <v>0</v>
      </c>
      <c r="U201" s="25">
        <f>+IF(U$3=0,0,COUNTIFS('2.Pro Plan'!$K:$K,'Color detail'!$E201,'2.Pro Plan'!$N:$N,'Color detail'!$F201,'2.Pro Plan'!$U:$U,'Color detail'!U$3))</f>
        <v>0</v>
      </c>
      <c r="V201" s="25">
        <f>+IF(V$3=0,0,COUNTIFS('2.Pro Plan'!$K:$K,'Color detail'!$E201,'2.Pro Plan'!$N:$N,'Color detail'!$F201,'2.Pro Plan'!$U:$U,'Color detail'!V$3))</f>
        <v>0</v>
      </c>
      <c r="W201" s="25">
        <f>+IF(W$3=0,0,COUNTIFS('2.Pro Plan'!$K:$K,'Color detail'!$E201,'2.Pro Plan'!$N:$N,'Color detail'!$F201,'2.Pro Plan'!$U:$U,'Color detail'!W$3))</f>
        <v>0</v>
      </c>
      <c r="X201" s="25">
        <f>+IF(X$3=0,0,COUNTIFS('2.Pro Plan'!$K:$K,'Color detail'!$E201,'2.Pro Plan'!$N:$N,'Color detail'!$F201,'2.Pro Plan'!$U:$U,'Color detail'!X$3))</f>
        <v>0</v>
      </c>
      <c r="Y201" s="25">
        <f>+IF(Y$3=0,0,COUNTIFS('2.Pro Plan'!$K:$K,'Color detail'!$E201,'2.Pro Plan'!$N:$N,'Color detail'!$F201,'2.Pro Plan'!$U:$U,'Color detail'!Y$3))</f>
        <v>0</v>
      </c>
      <c r="Z201" s="25">
        <f>+IF(Z$3=0,0,COUNTIFS('2.Pro Plan'!$K:$K,'Color detail'!$E201,'2.Pro Plan'!$N:$N,'Color detail'!$F201,'2.Pro Plan'!$U:$U,'Color detail'!Z$3))</f>
        <v>0</v>
      </c>
      <c r="AA201" s="25">
        <f>+IF(AA$3=0,0,COUNTIFS('2.Pro Plan'!$K:$K,'Color detail'!$E201,'2.Pro Plan'!$N:$N,'Color detail'!$F201,'2.Pro Plan'!$U:$U,'Color detail'!AA$3))</f>
        <v>0</v>
      </c>
      <c r="AB201" s="25">
        <f>+IF(AB$3=0,0,COUNTIFS('2.Pro Plan'!$K:$K,'Color detail'!$E201,'2.Pro Plan'!$N:$N,'Color detail'!$F201,'2.Pro Plan'!$U:$U,'Color detail'!AB$3))</f>
        <v>0</v>
      </c>
      <c r="AC201" s="25">
        <f>+IF(AC$3=0,0,COUNTIFS('2.Pro Plan'!$K:$K,'Color detail'!$E201,'2.Pro Plan'!$N:$N,'Color detail'!$F201,'2.Pro Plan'!$U:$U,'Color detail'!AC$3))</f>
        <v>0</v>
      </c>
      <c r="AD201" s="25">
        <f>+IF(AD$3=0,0,COUNTIFS('2.Pro Plan'!$K:$K,'Color detail'!$E201,'2.Pro Plan'!$N:$N,'Color detail'!$F201,'2.Pro Plan'!$U:$U,'Color detail'!AD$3))</f>
        <v>0</v>
      </c>
      <c r="AE201" s="25">
        <f>+IF(AE$3=0,0,COUNTIFS('2.Pro Plan'!$K:$K,'Color detail'!$E201,'2.Pro Plan'!$N:$N,'Color detail'!$F201,'2.Pro Plan'!$U:$U,'Color detail'!AE$3))</f>
        <v>0</v>
      </c>
      <c r="AF201" s="25">
        <f>+IF(AF$3=0,0,COUNTIFS('2.Pro Plan'!$K:$K,'Color detail'!$E201,'2.Pro Plan'!$N:$N,'Color detail'!$F201,'2.Pro Plan'!$U:$U,'Color detail'!AF$3))</f>
        <v>0</v>
      </c>
      <c r="AG201" s="25">
        <f>+IF(AG$3=0,0,COUNTIFS('2.Pro Plan'!$K:$K,'Color detail'!$E201,'2.Pro Plan'!$N:$N,'Color detail'!$F201,'2.Pro Plan'!$U:$U,'Color detail'!AG$3))</f>
        <v>0</v>
      </c>
      <c r="AH201" s="25">
        <f>+IF(AH$3=0,0,COUNTIFS('2.Pro Plan'!$K:$K,'Color detail'!$E201,'2.Pro Plan'!$N:$N,'Color detail'!$F201,'2.Pro Plan'!$U:$U,'Color detail'!AH$3))</f>
        <v>0</v>
      </c>
      <c r="AI201" s="25">
        <f>+IF(AI$3=0,0,COUNTIFS('2.Pro Plan'!$K:$K,'Color detail'!$E201,'2.Pro Plan'!$N:$N,'Color detail'!$F201,'2.Pro Plan'!$U:$U,'Color detail'!AI$3))</f>
        <v>0</v>
      </c>
      <c r="AJ201" s="25">
        <f>+IF(AJ$3=0,0,COUNTIFS('2.Pro Plan'!$K:$K,'Color detail'!$E201,'2.Pro Plan'!$N:$N,'Color detail'!$F201,'2.Pro Plan'!$U:$U,'Color detail'!AJ$3))</f>
        <v>0</v>
      </c>
      <c r="AK201" s="25">
        <f>+IF(AK$3=0,0,COUNTIFS('2.Pro Plan'!$K:$K,'Color detail'!$E201,'2.Pro Plan'!$N:$N,'Color detail'!$F201,'2.Pro Plan'!$U:$U,'Color detail'!AK$3))</f>
        <v>0</v>
      </c>
      <c r="AL201" s="25">
        <f>+IF(AL$3=0,0,COUNTIFS('2.Pro Plan'!$K:$K,'Color detail'!$E201,'2.Pro Plan'!$N:$N,'Color detail'!$F201,'2.Pro Plan'!$U:$U,'Color detail'!AL$3))</f>
        <v>0</v>
      </c>
      <c r="AM201" s="25">
        <f>+IF(AM$3=0,0,COUNTIFS('2.Pro Plan'!$K:$K,'Color detail'!$E201,'2.Pro Plan'!$N:$N,'Color detail'!$F201,'2.Pro Plan'!$U:$U,'Color detail'!AM$3))</f>
        <v>0</v>
      </c>
      <c r="AN201" s="25">
        <f>+IF(AN$3=0,0,COUNTIFS('2.Pro Plan'!$K:$K,'Color detail'!$E201,'2.Pro Plan'!$N:$N,'Color detail'!$F201,'2.Pro Plan'!$U:$U,'Color detail'!AN$3))</f>
        <v>0</v>
      </c>
      <c r="AO201" s="25">
        <f>+IF(AO$3=0,0,COUNTIFS('2.Pro Plan'!$K:$K,'Color detail'!$E201,'2.Pro Plan'!$N:$N,'Color detail'!$F201,'2.Pro Plan'!$U:$U,'Color detail'!AO$3))</f>
        <v>0</v>
      </c>
      <c r="AP201" s="25">
        <f>+IF(AP$3=0,0,COUNTIFS('2.Pro Plan'!$K:$K,'Color detail'!$E201,'2.Pro Plan'!$N:$N,'Color detail'!$F201,'2.Pro Plan'!$U:$U,'Color detail'!AP$3))</f>
        <v>0</v>
      </c>
      <c r="AQ201" s="25">
        <f>+IF(AQ$3=0,0,COUNTIFS('2.Pro Plan'!$K:$K,'Color detail'!$E201,'2.Pro Plan'!$N:$N,'Color detail'!$F201,'2.Pro Plan'!$U:$U,'Color detail'!AQ$3))</f>
        <v>0</v>
      </c>
      <c r="AR201" s="25">
        <f>+IF(AR$3=0,0,COUNTIFS('2.Pro Plan'!$K:$K,'Color detail'!$E201,'2.Pro Plan'!$N:$N,'Color detail'!$F201,'2.Pro Plan'!$U:$U,'Color detail'!AR$3))</f>
        <v>0</v>
      </c>
      <c r="AS201" s="25">
        <f t="shared" si="47"/>
        <v>0</v>
      </c>
    </row>
    <row r="202" spans="2:45" hidden="1">
      <c r="B202" s="25">
        <f t="shared" si="43"/>
        <v>0</v>
      </c>
      <c r="C202" s="25">
        <f t="shared" si="44"/>
        <v>0</v>
      </c>
      <c r="E202" s="25"/>
      <c r="F202" s="25"/>
      <c r="H202" s="25">
        <f t="shared" si="45"/>
        <v>0</v>
      </c>
      <c r="I202" s="25">
        <f>+IF(C202=0,0,SUMIF('Color FC'!$F:$F,'Color detail'!$C202,'Color FC'!H:H))</f>
        <v>0</v>
      </c>
      <c r="J202" s="25">
        <f>+IF(E202=0,0,SUMIF('Color FC'!$F:$F,'Color detail'!$C202,'Color FC'!I:I))</f>
        <v>0</v>
      </c>
      <c r="K202" s="25">
        <f>+IF(F202=0,0,SUMIF('Color FC'!$F:$F,'Color detail'!$C202,'Color FC'!J:J))</f>
        <v>0</v>
      </c>
      <c r="M202" s="267"/>
      <c r="N202" s="267"/>
      <c r="O202" s="147">
        <f t="shared" si="48"/>
        <v>0</v>
      </c>
      <c r="Q202" s="25">
        <f>+IF(Q$3=0,0,COUNTIFS('2.Pro Plan'!$K:$K,'Color detail'!$E202,'2.Pro Plan'!$N:$N,'Color detail'!$F202,'2.Pro Plan'!$U:$U,'Color detail'!Q$3))</f>
        <v>0</v>
      </c>
      <c r="R202" s="25">
        <f>+IF(R$3=0,0,COUNTIFS('2.Pro Plan'!$K:$K,'Color detail'!$E202,'2.Pro Plan'!$N:$N,'Color detail'!$F202,'2.Pro Plan'!$U:$U,'Color detail'!R$3))</f>
        <v>0</v>
      </c>
      <c r="S202" s="25">
        <f>+IF(S$3=0,0,COUNTIFS('2.Pro Plan'!$K:$K,'Color detail'!$E202,'2.Pro Plan'!$N:$N,'Color detail'!$F202,'2.Pro Plan'!$U:$U,'Color detail'!S$3))</f>
        <v>0</v>
      </c>
      <c r="T202" s="25">
        <f>+IF(T$3=0,0,COUNTIFS('2.Pro Plan'!$K:$K,'Color detail'!$E202,'2.Pro Plan'!$N:$N,'Color detail'!$F202,'2.Pro Plan'!$U:$U,'Color detail'!T$3))</f>
        <v>0</v>
      </c>
      <c r="U202" s="25">
        <f>+IF(U$3=0,0,COUNTIFS('2.Pro Plan'!$K:$K,'Color detail'!$E202,'2.Pro Plan'!$N:$N,'Color detail'!$F202,'2.Pro Plan'!$U:$U,'Color detail'!U$3))</f>
        <v>0</v>
      </c>
      <c r="V202" s="25">
        <f>+IF(V$3=0,0,COUNTIFS('2.Pro Plan'!$K:$K,'Color detail'!$E202,'2.Pro Plan'!$N:$N,'Color detail'!$F202,'2.Pro Plan'!$U:$U,'Color detail'!V$3))</f>
        <v>0</v>
      </c>
      <c r="W202" s="25">
        <f>+IF(W$3=0,0,COUNTIFS('2.Pro Plan'!$K:$K,'Color detail'!$E202,'2.Pro Plan'!$N:$N,'Color detail'!$F202,'2.Pro Plan'!$U:$U,'Color detail'!W$3))</f>
        <v>0</v>
      </c>
      <c r="X202" s="25">
        <f>+IF(X$3=0,0,COUNTIFS('2.Pro Plan'!$K:$K,'Color detail'!$E202,'2.Pro Plan'!$N:$N,'Color detail'!$F202,'2.Pro Plan'!$U:$U,'Color detail'!X$3))</f>
        <v>0</v>
      </c>
      <c r="Y202" s="25">
        <f>+IF(Y$3=0,0,COUNTIFS('2.Pro Plan'!$K:$K,'Color detail'!$E202,'2.Pro Plan'!$N:$N,'Color detail'!$F202,'2.Pro Plan'!$U:$U,'Color detail'!Y$3))</f>
        <v>0</v>
      </c>
      <c r="Z202" s="25">
        <f>+IF(Z$3=0,0,COUNTIFS('2.Pro Plan'!$K:$K,'Color detail'!$E202,'2.Pro Plan'!$N:$N,'Color detail'!$F202,'2.Pro Plan'!$U:$U,'Color detail'!Z$3))</f>
        <v>0</v>
      </c>
      <c r="AA202" s="25">
        <f>+IF(AA$3=0,0,COUNTIFS('2.Pro Plan'!$K:$K,'Color detail'!$E202,'2.Pro Plan'!$N:$N,'Color detail'!$F202,'2.Pro Plan'!$U:$U,'Color detail'!AA$3))</f>
        <v>0</v>
      </c>
      <c r="AB202" s="25">
        <f>+IF(AB$3=0,0,COUNTIFS('2.Pro Plan'!$K:$K,'Color detail'!$E202,'2.Pro Plan'!$N:$N,'Color detail'!$F202,'2.Pro Plan'!$U:$U,'Color detail'!AB$3))</f>
        <v>0</v>
      </c>
      <c r="AC202" s="25">
        <f>+IF(AC$3=0,0,COUNTIFS('2.Pro Plan'!$K:$K,'Color detail'!$E202,'2.Pro Plan'!$N:$N,'Color detail'!$F202,'2.Pro Plan'!$U:$U,'Color detail'!AC$3))</f>
        <v>0</v>
      </c>
      <c r="AD202" s="25">
        <f>+IF(AD$3=0,0,COUNTIFS('2.Pro Plan'!$K:$K,'Color detail'!$E202,'2.Pro Plan'!$N:$N,'Color detail'!$F202,'2.Pro Plan'!$U:$U,'Color detail'!AD$3))</f>
        <v>0</v>
      </c>
      <c r="AE202" s="25">
        <f>+IF(AE$3=0,0,COUNTIFS('2.Pro Plan'!$K:$K,'Color detail'!$E202,'2.Pro Plan'!$N:$N,'Color detail'!$F202,'2.Pro Plan'!$U:$U,'Color detail'!AE$3))</f>
        <v>0</v>
      </c>
      <c r="AF202" s="25">
        <f>+IF(AF$3=0,0,COUNTIFS('2.Pro Plan'!$K:$K,'Color detail'!$E202,'2.Pro Plan'!$N:$N,'Color detail'!$F202,'2.Pro Plan'!$U:$U,'Color detail'!AF$3))</f>
        <v>0</v>
      </c>
      <c r="AG202" s="25">
        <f>+IF(AG$3=0,0,COUNTIFS('2.Pro Plan'!$K:$K,'Color detail'!$E202,'2.Pro Plan'!$N:$N,'Color detail'!$F202,'2.Pro Plan'!$U:$U,'Color detail'!AG$3))</f>
        <v>0</v>
      </c>
      <c r="AH202" s="25">
        <f>+IF(AH$3=0,0,COUNTIFS('2.Pro Plan'!$K:$K,'Color detail'!$E202,'2.Pro Plan'!$N:$N,'Color detail'!$F202,'2.Pro Plan'!$U:$U,'Color detail'!AH$3))</f>
        <v>0</v>
      </c>
      <c r="AI202" s="25">
        <f>+IF(AI$3=0,0,COUNTIFS('2.Pro Plan'!$K:$K,'Color detail'!$E202,'2.Pro Plan'!$N:$N,'Color detail'!$F202,'2.Pro Plan'!$U:$U,'Color detail'!AI$3))</f>
        <v>0</v>
      </c>
      <c r="AJ202" s="25">
        <f>+IF(AJ$3=0,0,COUNTIFS('2.Pro Plan'!$K:$K,'Color detail'!$E202,'2.Pro Plan'!$N:$N,'Color detail'!$F202,'2.Pro Plan'!$U:$U,'Color detail'!AJ$3))</f>
        <v>0</v>
      </c>
      <c r="AK202" s="25">
        <f>+IF(AK$3=0,0,COUNTIFS('2.Pro Plan'!$K:$K,'Color detail'!$E202,'2.Pro Plan'!$N:$N,'Color detail'!$F202,'2.Pro Plan'!$U:$U,'Color detail'!AK$3))</f>
        <v>0</v>
      </c>
      <c r="AL202" s="25">
        <f>+IF(AL$3=0,0,COUNTIFS('2.Pro Plan'!$K:$K,'Color detail'!$E202,'2.Pro Plan'!$N:$N,'Color detail'!$F202,'2.Pro Plan'!$U:$U,'Color detail'!AL$3))</f>
        <v>0</v>
      </c>
      <c r="AM202" s="25">
        <f>+IF(AM$3=0,0,COUNTIFS('2.Pro Plan'!$K:$K,'Color detail'!$E202,'2.Pro Plan'!$N:$N,'Color detail'!$F202,'2.Pro Plan'!$U:$U,'Color detail'!AM$3))</f>
        <v>0</v>
      </c>
      <c r="AN202" s="25">
        <f>+IF(AN$3=0,0,COUNTIFS('2.Pro Plan'!$K:$K,'Color detail'!$E202,'2.Pro Plan'!$N:$N,'Color detail'!$F202,'2.Pro Plan'!$U:$U,'Color detail'!AN$3))</f>
        <v>0</v>
      </c>
      <c r="AO202" s="25">
        <f>+IF(AO$3=0,0,COUNTIFS('2.Pro Plan'!$K:$K,'Color detail'!$E202,'2.Pro Plan'!$N:$N,'Color detail'!$F202,'2.Pro Plan'!$U:$U,'Color detail'!AO$3))</f>
        <v>0</v>
      </c>
      <c r="AP202" s="25">
        <f>+IF(AP$3=0,0,COUNTIFS('2.Pro Plan'!$K:$K,'Color detail'!$E202,'2.Pro Plan'!$N:$N,'Color detail'!$F202,'2.Pro Plan'!$U:$U,'Color detail'!AP$3))</f>
        <v>0</v>
      </c>
      <c r="AQ202" s="25">
        <f>+IF(AQ$3=0,0,COUNTIFS('2.Pro Plan'!$K:$K,'Color detail'!$E202,'2.Pro Plan'!$N:$N,'Color detail'!$F202,'2.Pro Plan'!$U:$U,'Color detail'!AQ$3))</f>
        <v>0</v>
      </c>
      <c r="AR202" s="25">
        <f>+IF(AR$3=0,0,COUNTIFS('2.Pro Plan'!$K:$K,'Color detail'!$E202,'2.Pro Plan'!$N:$N,'Color detail'!$F202,'2.Pro Plan'!$U:$U,'Color detail'!AR$3))</f>
        <v>0</v>
      </c>
      <c r="AS202" s="25">
        <f t="shared" si="47"/>
        <v>0</v>
      </c>
    </row>
    <row r="203" spans="2:45" hidden="1">
      <c r="B203" s="25">
        <f t="shared" si="43"/>
        <v>0</v>
      </c>
      <c r="C203" s="25">
        <f t="shared" si="44"/>
        <v>0</v>
      </c>
      <c r="E203" s="25"/>
      <c r="F203" s="25"/>
      <c r="H203" s="25">
        <f t="shared" si="45"/>
        <v>0</v>
      </c>
      <c r="I203" s="25">
        <f>+IF(C203=0,0,SUMIF('Color FC'!$F:$F,'Color detail'!$C203,'Color FC'!H:H))</f>
        <v>0</v>
      </c>
      <c r="J203" s="25">
        <f>+IF(E203=0,0,SUMIF('Color FC'!$F:$F,'Color detail'!$C203,'Color FC'!I:I))</f>
        <v>0</v>
      </c>
      <c r="K203" s="25">
        <f>+IF(F203=0,0,SUMIF('Color FC'!$F:$F,'Color detail'!$C203,'Color FC'!J:J))</f>
        <v>0</v>
      </c>
      <c r="M203" s="267"/>
      <c r="N203" s="267"/>
      <c r="O203" s="147">
        <f t="shared" si="48"/>
        <v>0</v>
      </c>
      <c r="Q203" s="25">
        <f>+IF(Q$3=0,0,COUNTIFS('2.Pro Plan'!$K:$K,'Color detail'!$E203,'2.Pro Plan'!$N:$N,'Color detail'!$F203,'2.Pro Plan'!$U:$U,'Color detail'!Q$3))</f>
        <v>0</v>
      </c>
      <c r="R203" s="25">
        <f>+IF(R$3=0,0,COUNTIFS('2.Pro Plan'!$K:$K,'Color detail'!$E203,'2.Pro Plan'!$N:$N,'Color detail'!$F203,'2.Pro Plan'!$U:$U,'Color detail'!R$3))</f>
        <v>0</v>
      </c>
      <c r="S203" s="25">
        <f>+IF(S$3=0,0,COUNTIFS('2.Pro Plan'!$K:$K,'Color detail'!$E203,'2.Pro Plan'!$N:$N,'Color detail'!$F203,'2.Pro Plan'!$U:$U,'Color detail'!S$3))</f>
        <v>0</v>
      </c>
      <c r="T203" s="25">
        <f>+IF(T$3=0,0,COUNTIFS('2.Pro Plan'!$K:$K,'Color detail'!$E203,'2.Pro Plan'!$N:$N,'Color detail'!$F203,'2.Pro Plan'!$U:$U,'Color detail'!T$3))</f>
        <v>0</v>
      </c>
      <c r="U203" s="25">
        <f>+IF(U$3=0,0,COUNTIFS('2.Pro Plan'!$K:$K,'Color detail'!$E203,'2.Pro Plan'!$N:$N,'Color detail'!$F203,'2.Pro Plan'!$U:$U,'Color detail'!U$3))</f>
        <v>0</v>
      </c>
      <c r="V203" s="25">
        <f>+IF(V$3=0,0,COUNTIFS('2.Pro Plan'!$K:$K,'Color detail'!$E203,'2.Pro Plan'!$N:$N,'Color detail'!$F203,'2.Pro Plan'!$U:$U,'Color detail'!V$3))</f>
        <v>0</v>
      </c>
      <c r="W203" s="25">
        <f>+IF(W$3=0,0,COUNTIFS('2.Pro Plan'!$K:$K,'Color detail'!$E203,'2.Pro Plan'!$N:$N,'Color detail'!$F203,'2.Pro Plan'!$U:$U,'Color detail'!W$3))</f>
        <v>0</v>
      </c>
      <c r="X203" s="25">
        <f>+IF(X$3=0,0,COUNTIFS('2.Pro Plan'!$K:$K,'Color detail'!$E203,'2.Pro Plan'!$N:$N,'Color detail'!$F203,'2.Pro Plan'!$U:$U,'Color detail'!X$3))</f>
        <v>0</v>
      </c>
      <c r="Y203" s="25">
        <f>+IF(Y$3=0,0,COUNTIFS('2.Pro Plan'!$K:$K,'Color detail'!$E203,'2.Pro Plan'!$N:$N,'Color detail'!$F203,'2.Pro Plan'!$U:$U,'Color detail'!Y$3))</f>
        <v>0</v>
      </c>
      <c r="Z203" s="25">
        <f>+IF(Z$3=0,0,COUNTIFS('2.Pro Plan'!$K:$K,'Color detail'!$E203,'2.Pro Plan'!$N:$N,'Color detail'!$F203,'2.Pro Plan'!$U:$U,'Color detail'!Z$3))</f>
        <v>0</v>
      </c>
      <c r="AA203" s="25">
        <f>+IF(AA$3=0,0,COUNTIFS('2.Pro Plan'!$K:$K,'Color detail'!$E203,'2.Pro Plan'!$N:$N,'Color detail'!$F203,'2.Pro Plan'!$U:$U,'Color detail'!AA$3))</f>
        <v>0</v>
      </c>
      <c r="AB203" s="25">
        <f>+IF(AB$3=0,0,COUNTIFS('2.Pro Plan'!$K:$K,'Color detail'!$E203,'2.Pro Plan'!$N:$N,'Color detail'!$F203,'2.Pro Plan'!$U:$U,'Color detail'!AB$3))</f>
        <v>0</v>
      </c>
      <c r="AC203" s="25">
        <f>+IF(AC$3=0,0,COUNTIFS('2.Pro Plan'!$K:$K,'Color detail'!$E203,'2.Pro Plan'!$N:$N,'Color detail'!$F203,'2.Pro Plan'!$U:$U,'Color detail'!AC$3))</f>
        <v>0</v>
      </c>
      <c r="AD203" s="25">
        <f>+IF(AD$3=0,0,COUNTIFS('2.Pro Plan'!$K:$K,'Color detail'!$E203,'2.Pro Plan'!$N:$N,'Color detail'!$F203,'2.Pro Plan'!$U:$U,'Color detail'!AD$3))</f>
        <v>0</v>
      </c>
      <c r="AE203" s="25">
        <f>+IF(AE$3=0,0,COUNTIFS('2.Pro Plan'!$K:$K,'Color detail'!$E203,'2.Pro Plan'!$N:$N,'Color detail'!$F203,'2.Pro Plan'!$U:$U,'Color detail'!AE$3))</f>
        <v>0</v>
      </c>
      <c r="AF203" s="25">
        <f>+IF(AF$3=0,0,COUNTIFS('2.Pro Plan'!$K:$K,'Color detail'!$E203,'2.Pro Plan'!$N:$N,'Color detail'!$F203,'2.Pro Plan'!$U:$U,'Color detail'!AF$3))</f>
        <v>0</v>
      </c>
      <c r="AG203" s="25">
        <f>+IF(AG$3=0,0,COUNTIFS('2.Pro Plan'!$K:$K,'Color detail'!$E203,'2.Pro Plan'!$N:$N,'Color detail'!$F203,'2.Pro Plan'!$U:$U,'Color detail'!AG$3))</f>
        <v>0</v>
      </c>
      <c r="AH203" s="25">
        <f>+IF(AH$3=0,0,COUNTIFS('2.Pro Plan'!$K:$K,'Color detail'!$E203,'2.Pro Plan'!$N:$N,'Color detail'!$F203,'2.Pro Plan'!$U:$U,'Color detail'!AH$3))</f>
        <v>0</v>
      </c>
      <c r="AI203" s="25">
        <f>+IF(AI$3=0,0,COUNTIFS('2.Pro Plan'!$K:$K,'Color detail'!$E203,'2.Pro Plan'!$N:$N,'Color detail'!$F203,'2.Pro Plan'!$U:$U,'Color detail'!AI$3))</f>
        <v>0</v>
      </c>
      <c r="AJ203" s="25">
        <f>+IF(AJ$3=0,0,COUNTIFS('2.Pro Plan'!$K:$K,'Color detail'!$E203,'2.Pro Plan'!$N:$N,'Color detail'!$F203,'2.Pro Plan'!$U:$U,'Color detail'!AJ$3))</f>
        <v>0</v>
      </c>
      <c r="AK203" s="25">
        <f>+IF(AK$3=0,0,COUNTIFS('2.Pro Plan'!$K:$K,'Color detail'!$E203,'2.Pro Plan'!$N:$N,'Color detail'!$F203,'2.Pro Plan'!$U:$U,'Color detail'!AK$3))</f>
        <v>0</v>
      </c>
      <c r="AL203" s="25">
        <f>+IF(AL$3=0,0,COUNTIFS('2.Pro Plan'!$K:$K,'Color detail'!$E203,'2.Pro Plan'!$N:$N,'Color detail'!$F203,'2.Pro Plan'!$U:$U,'Color detail'!AL$3))</f>
        <v>0</v>
      </c>
      <c r="AM203" s="25">
        <f>+IF(AM$3=0,0,COUNTIFS('2.Pro Plan'!$K:$K,'Color detail'!$E203,'2.Pro Plan'!$N:$N,'Color detail'!$F203,'2.Pro Plan'!$U:$U,'Color detail'!AM$3))</f>
        <v>0</v>
      </c>
      <c r="AN203" s="25">
        <f>+IF(AN$3=0,0,COUNTIFS('2.Pro Plan'!$K:$K,'Color detail'!$E203,'2.Pro Plan'!$N:$N,'Color detail'!$F203,'2.Pro Plan'!$U:$U,'Color detail'!AN$3))</f>
        <v>0</v>
      </c>
      <c r="AO203" s="25">
        <f>+IF(AO$3=0,0,COUNTIFS('2.Pro Plan'!$K:$K,'Color detail'!$E203,'2.Pro Plan'!$N:$N,'Color detail'!$F203,'2.Pro Plan'!$U:$U,'Color detail'!AO$3))</f>
        <v>0</v>
      </c>
      <c r="AP203" s="25">
        <f>+IF(AP$3=0,0,COUNTIFS('2.Pro Plan'!$K:$K,'Color detail'!$E203,'2.Pro Plan'!$N:$N,'Color detail'!$F203,'2.Pro Plan'!$U:$U,'Color detail'!AP$3))</f>
        <v>0</v>
      </c>
      <c r="AQ203" s="25">
        <f>+IF(AQ$3=0,0,COUNTIFS('2.Pro Plan'!$K:$K,'Color detail'!$E203,'2.Pro Plan'!$N:$N,'Color detail'!$F203,'2.Pro Plan'!$U:$U,'Color detail'!AQ$3))</f>
        <v>0</v>
      </c>
      <c r="AR203" s="25">
        <f>+IF(AR$3=0,0,COUNTIFS('2.Pro Plan'!$K:$K,'Color detail'!$E203,'2.Pro Plan'!$N:$N,'Color detail'!$F203,'2.Pro Plan'!$U:$U,'Color detail'!AR$3))</f>
        <v>0</v>
      </c>
      <c r="AS203" s="25">
        <f t="shared" si="47"/>
        <v>0</v>
      </c>
    </row>
    <row r="204" spans="2:45" hidden="1">
      <c r="B204" s="25">
        <f t="shared" si="43"/>
        <v>0</v>
      </c>
      <c r="C204" s="25">
        <f t="shared" si="44"/>
        <v>0</v>
      </c>
      <c r="E204" s="25"/>
      <c r="F204" s="25"/>
      <c r="H204" s="25">
        <f t="shared" si="45"/>
        <v>0</v>
      </c>
      <c r="I204" s="25">
        <f>+IF(C204=0,0,SUMIF('Color FC'!$F:$F,'Color detail'!$C204,'Color FC'!H:H))</f>
        <v>0</v>
      </c>
      <c r="J204" s="25">
        <f>+IF(E204=0,0,SUMIF('Color FC'!$F:$F,'Color detail'!$C204,'Color FC'!I:I))</f>
        <v>0</v>
      </c>
      <c r="K204" s="25">
        <f>+IF(F204=0,0,SUMIF('Color FC'!$F:$F,'Color detail'!$C204,'Color FC'!J:J))</f>
        <v>0</v>
      </c>
      <c r="M204" s="267"/>
      <c r="N204" s="267"/>
      <c r="O204" s="147">
        <f t="shared" si="48"/>
        <v>0</v>
      </c>
      <c r="Q204" s="25">
        <f>+IF(Q$3=0,0,COUNTIFS('2.Pro Plan'!$K:$K,'Color detail'!$E204,'2.Pro Plan'!$N:$N,'Color detail'!$F204,'2.Pro Plan'!$U:$U,'Color detail'!Q$3))</f>
        <v>0</v>
      </c>
      <c r="R204" s="25">
        <f>+IF(R$3=0,0,COUNTIFS('2.Pro Plan'!$K:$K,'Color detail'!$E204,'2.Pro Plan'!$N:$N,'Color detail'!$F204,'2.Pro Plan'!$U:$U,'Color detail'!R$3))</f>
        <v>0</v>
      </c>
      <c r="S204" s="25">
        <f>+IF(S$3=0,0,COUNTIFS('2.Pro Plan'!$K:$K,'Color detail'!$E204,'2.Pro Plan'!$N:$N,'Color detail'!$F204,'2.Pro Plan'!$U:$U,'Color detail'!S$3))</f>
        <v>0</v>
      </c>
      <c r="T204" s="25">
        <f>+IF(T$3=0,0,COUNTIFS('2.Pro Plan'!$K:$K,'Color detail'!$E204,'2.Pro Plan'!$N:$N,'Color detail'!$F204,'2.Pro Plan'!$U:$U,'Color detail'!T$3))</f>
        <v>0</v>
      </c>
      <c r="U204" s="25">
        <f>+IF(U$3=0,0,COUNTIFS('2.Pro Plan'!$K:$K,'Color detail'!$E204,'2.Pro Plan'!$N:$N,'Color detail'!$F204,'2.Pro Plan'!$U:$U,'Color detail'!U$3))</f>
        <v>0</v>
      </c>
      <c r="V204" s="25">
        <f>+IF(V$3=0,0,COUNTIFS('2.Pro Plan'!$K:$K,'Color detail'!$E204,'2.Pro Plan'!$N:$N,'Color detail'!$F204,'2.Pro Plan'!$U:$U,'Color detail'!V$3))</f>
        <v>0</v>
      </c>
      <c r="W204" s="25">
        <f>+IF(W$3=0,0,COUNTIFS('2.Pro Plan'!$K:$K,'Color detail'!$E204,'2.Pro Plan'!$N:$N,'Color detail'!$F204,'2.Pro Plan'!$U:$U,'Color detail'!W$3))</f>
        <v>0</v>
      </c>
      <c r="X204" s="25">
        <f>+IF(X$3=0,0,COUNTIFS('2.Pro Plan'!$K:$K,'Color detail'!$E204,'2.Pro Plan'!$N:$N,'Color detail'!$F204,'2.Pro Plan'!$U:$U,'Color detail'!X$3))</f>
        <v>0</v>
      </c>
      <c r="Y204" s="25">
        <f>+IF(Y$3=0,0,COUNTIFS('2.Pro Plan'!$K:$K,'Color detail'!$E204,'2.Pro Plan'!$N:$N,'Color detail'!$F204,'2.Pro Plan'!$U:$U,'Color detail'!Y$3))</f>
        <v>0</v>
      </c>
      <c r="Z204" s="25">
        <f>+IF(Z$3=0,0,COUNTIFS('2.Pro Plan'!$K:$K,'Color detail'!$E204,'2.Pro Plan'!$N:$N,'Color detail'!$F204,'2.Pro Plan'!$U:$U,'Color detail'!Z$3))</f>
        <v>0</v>
      </c>
      <c r="AA204" s="25">
        <f>+IF(AA$3=0,0,COUNTIFS('2.Pro Plan'!$K:$K,'Color detail'!$E204,'2.Pro Plan'!$N:$N,'Color detail'!$F204,'2.Pro Plan'!$U:$U,'Color detail'!AA$3))</f>
        <v>0</v>
      </c>
      <c r="AB204" s="25">
        <f>+IF(AB$3=0,0,COUNTIFS('2.Pro Plan'!$K:$K,'Color detail'!$E204,'2.Pro Plan'!$N:$N,'Color detail'!$F204,'2.Pro Plan'!$U:$U,'Color detail'!AB$3))</f>
        <v>0</v>
      </c>
      <c r="AC204" s="25">
        <f>+IF(AC$3=0,0,COUNTIFS('2.Pro Plan'!$K:$K,'Color detail'!$E204,'2.Pro Plan'!$N:$N,'Color detail'!$F204,'2.Pro Plan'!$U:$U,'Color detail'!AC$3))</f>
        <v>0</v>
      </c>
      <c r="AD204" s="25">
        <f>+IF(AD$3=0,0,COUNTIFS('2.Pro Plan'!$K:$K,'Color detail'!$E204,'2.Pro Plan'!$N:$N,'Color detail'!$F204,'2.Pro Plan'!$U:$U,'Color detail'!AD$3))</f>
        <v>0</v>
      </c>
      <c r="AE204" s="25">
        <f>+IF(AE$3=0,0,COUNTIFS('2.Pro Plan'!$K:$K,'Color detail'!$E204,'2.Pro Plan'!$N:$N,'Color detail'!$F204,'2.Pro Plan'!$U:$U,'Color detail'!AE$3))</f>
        <v>0</v>
      </c>
      <c r="AF204" s="25">
        <f>+IF(AF$3=0,0,COUNTIFS('2.Pro Plan'!$K:$K,'Color detail'!$E204,'2.Pro Plan'!$N:$N,'Color detail'!$F204,'2.Pro Plan'!$U:$U,'Color detail'!AF$3))</f>
        <v>0</v>
      </c>
      <c r="AG204" s="25">
        <f>+IF(AG$3=0,0,COUNTIFS('2.Pro Plan'!$K:$K,'Color detail'!$E204,'2.Pro Plan'!$N:$N,'Color detail'!$F204,'2.Pro Plan'!$U:$U,'Color detail'!AG$3))</f>
        <v>0</v>
      </c>
      <c r="AH204" s="25">
        <f>+IF(AH$3=0,0,COUNTIFS('2.Pro Plan'!$K:$K,'Color detail'!$E204,'2.Pro Plan'!$N:$N,'Color detail'!$F204,'2.Pro Plan'!$U:$U,'Color detail'!AH$3))</f>
        <v>0</v>
      </c>
      <c r="AI204" s="25">
        <f>+IF(AI$3=0,0,COUNTIFS('2.Pro Plan'!$K:$K,'Color detail'!$E204,'2.Pro Plan'!$N:$N,'Color detail'!$F204,'2.Pro Plan'!$U:$U,'Color detail'!AI$3))</f>
        <v>0</v>
      </c>
      <c r="AJ204" s="25">
        <f>+IF(AJ$3=0,0,COUNTIFS('2.Pro Plan'!$K:$K,'Color detail'!$E204,'2.Pro Plan'!$N:$N,'Color detail'!$F204,'2.Pro Plan'!$U:$U,'Color detail'!AJ$3))</f>
        <v>0</v>
      </c>
      <c r="AK204" s="25">
        <f>+IF(AK$3=0,0,COUNTIFS('2.Pro Plan'!$K:$K,'Color detail'!$E204,'2.Pro Plan'!$N:$N,'Color detail'!$F204,'2.Pro Plan'!$U:$U,'Color detail'!AK$3))</f>
        <v>0</v>
      </c>
      <c r="AL204" s="25">
        <f>+IF(AL$3=0,0,COUNTIFS('2.Pro Plan'!$K:$K,'Color detail'!$E204,'2.Pro Plan'!$N:$N,'Color detail'!$F204,'2.Pro Plan'!$U:$U,'Color detail'!AL$3))</f>
        <v>0</v>
      </c>
      <c r="AM204" s="25">
        <f>+IF(AM$3=0,0,COUNTIFS('2.Pro Plan'!$K:$K,'Color detail'!$E204,'2.Pro Plan'!$N:$N,'Color detail'!$F204,'2.Pro Plan'!$U:$U,'Color detail'!AM$3))</f>
        <v>0</v>
      </c>
      <c r="AN204" s="25">
        <f>+IF(AN$3=0,0,COUNTIFS('2.Pro Plan'!$K:$K,'Color detail'!$E204,'2.Pro Plan'!$N:$N,'Color detail'!$F204,'2.Pro Plan'!$U:$U,'Color detail'!AN$3))</f>
        <v>0</v>
      </c>
      <c r="AO204" s="25">
        <f>+IF(AO$3=0,0,COUNTIFS('2.Pro Plan'!$K:$K,'Color detail'!$E204,'2.Pro Plan'!$N:$N,'Color detail'!$F204,'2.Pro Plan'!$U:$U,'Color detail'!AO$3))</f>
        <v>0</v>
      </c>
      <c r="AP204" s="25">
        <f>+IF(AP$3=0,0,COUNTIFS('2.Pro Plan'!$K:$K,'Color detail'!$E204,'2.Pro Plan'!$N:$N,'Color detail'!$F204,'2.Pro Plan'!$U:$U,'Color detail'!AP$3))</f>
        <v>0</v>
      </c>
      <c r="AQ204" s="25">
        <f>+IF(AQ$3=0,0,COUNTIFS('2.Pro Plan'!$K:$K,'Color detail'!$E204,'2.Pro Plan'!$N:$N,'Color detail'!$F204,'2.Pro Plan'!$U:$U,'Color detail'!AQ$3))</f>
        <v>0</v>
      </c>
      <c r="AR204" s="25">
        <f>+IF(AR$3=0,0,COUNTIFS('2.Pro Plan'!$K:$K,'Color detail'!$E204,'2.Pro Plan'!$N:$N,'Color detail'!$F204,'2.Pro Plan'!$U:$U,'Color detail'!AR$3))</f>
        <v>0</v>
      </c>
      <c r="AS204" s="25">
        <f t="shared" si="47"/>
        <v>0</v>
      </c>
    </row>
    <row r="205" spans="2:45" hidden="1">
      <c r="B205" s="25">
        <f t="shared" si="43"/>
        <v>0</v>
      </c>
      <c r="C205" s="25">
        <f t="shared" si="44"/>
        <v>0</v>
      </c>
      <c r="E205" s="25"/>
      <c r="F205" s="25"/>
      <c r="H205" s="25">
        <f t="shared" si="45"/>
        <v>0</v>
      </c>
      <c r="I205" s="25">
        <f>+IF(C205=0,0,SUMIF('Color FC'!$F:$F,'Color detail'!$C205,'Color FC'!H:H))</f>
        <v>0</v>
      </c>
      <c r="J205" s="25">
        <f>+IF(E205=0,0,SUMIF('Color FC'!$F:$F,'Color detail'!$C205,'Color FC'!I:I))</f>
        <v>0</v>
      </c>
      <c r="K205" s="25">
        <f>+IF(F205=0,0,SUMIF('Color FC'!$F:$F,'Color detail'!$C205,'Color FC'!J:J))</f>
        <v>0</v>
      </c>
      <c r="M205" s="267"/>
      <c r="N205" s="267"/>
      <c r="O205" s="147">
        <f t="shared" si="48"/>
        <v>0</v>
      </c>
      <c r="Q205" s="25">
        <f>+IF(Q$3=0,0,COUNTIFS('2.Pro Plan'!$K:$K,'Color detail'!$E205,'2.Pro Plan'!$N:$N,'Color detail'!$F205,'2.Pro Plan'!$U:$U,'Color detail'!Q$3))</f>
        <v>0</v>
      </c>
      <c r="R205" s="25">
        <f>+IF(R$3=0,0,COUNTIFS('2.Pro Plan'!$K:$K,'Color detail'!$E205,'2.Pro Plan'!$N:$N,'Color detail'!$F205,'2.Pro Plan'!$U:$U,'Color detail'!R$3))</f>
        <v>0</v>
      </c>
      <c r="S205" s="25">
        <f>+IF(S$3=0,0,COUNTIFS('2.Pro Plan'!$K:$K,'Color detail'!$E205,'2.Pro Plan'!$N:$N,'Color detail'!$F205,'2.Pro Plan'!$U:$U,'Color detail'!S$3))</f>
        <v>0</v>
      </c>
      <c r="T205" s="25">
        <f>+IF(T$3=0,0,COUNTIFS('2.Pro Plan'!$K:$K,'Color detail'!$E205,'2.Pro Plan'!$N:$N,'Color detail'!$F205,'2.Pro Plan'!$U:$U,'Color detail'!T$3))</f>
        <v>0</v>
      </c>
      <c r="U205" s="25">
        <f>+IF(U$3=0,0,COUNTIFS('2.Pro Plan'!$K:$K,'Color detail'!$E205,'2.Pro Plan'!$N:$N,'Color detail'!$F205,'2.Pro Plan'!$U:$U,'Color detail'!U$3))</f>
        <v>0</v>
      </c>
      <c r="V205" s="25">
        <f>+IF(V$3=0,0,COUNTIFS('2.Pro Plan'!$K:$K,'Color detail'!$E205,'2.Pro Plan'!$N:$N,'Color detail'!$F205,'2.Pro Plan'!$U:$U,'Color detail'!V$3))</f>
        <v>0</v>
      </c>
      <c r="W205" s="25">
        <f>+IF(W$3=0,0,COUNTIFS('2.Pro Plan'!$K:$K,'Color detail'!$E205,'2.Pro Plan'!$N:$N,'Color detail'!$F205,'2.Pro Plan'!$U:$U,'Color detail'!W$3))</f>
        <v>0</v>
      </c>
      <c r="X205" s="25">
        <f>+IF(X$3=0,0,COUNTIFS('2.Pro Plan'!$K:$K,'Color detail'!$E205,'2.Pro Plan'!$N:$N,'Color detail'!$F205,'2.Pro Plan'!$U:$U,'Color detail'!X$3))</f>
        <v>0</v>
      </c>
      <c r="Y205" s="25">
        <f>+IF(Y$3=0,0,COUNTIFS('2.Pro Plan'!$K:$K,'Color detail'!$E205,'2.Pro Plan'!$N:$N,'Color detail'!$F205,'2.Pro Plan'!$U:$U,'Color detail'!Y$3))</f>
        <v>0</v>
      </c>
      <c r="Z205" s="25">
        <f>+IF(Z$3=0,0,COUNTIFS('2.Pro Plan'!$K:$K,'Color detail'!$E205,'2.Pro Plan'!$N:$N,'Color detail'!$F205,'2.Pro Plan'!$U:$U,'Color detail'!Z$3))</f>
        <v>0</v>
      </c>
      <c r="AA205" s="25">
        <f>+IF(AA$3=0,0,COUNTIFS('2.Pro Plan'!$K:$K,'Color detail'!$E205,'2.Pro Plan'!$N:$N,'Color detail'!$F205,'2.Pro Plan'!$U:$U,'Color detail'!AA$3))</f>
        <v>0</v>
      </c>
      <c r="AB205" s="25">
        <f>+IF(AB$3=0,0,COUNTIFS('2.Pro Plan'!$K:$K,'Color detail'!$E205,'2.Pro Plan'!$N:$N,'Color detail'!$F205,'2.Pro Plan'!$U:$U,'Color detail'!AB$3))</f>
        <v>0</v>
      </c>
      <c r="AC205" s="25">
        <f>+IF(AC$3=0,0,COUNTIFS('2.Pro Plan'!$K:$K,'Color detail'!$E205,'2.Pro Plan'!$N:$N,'Color detail'!$F205,'2.Pro Plan'!$U:$U,'Color detail'!AC$3))</f>
        <v>0</v>
      </c>
      <c r="AD205" s="25">
        <f>+IF(AD$3=0,0,COUNTIFS('2.Pro Plan'!$K:$K,'Color detail'!$E205,'2.Pro Plan'!$N:$N,'Color detail'!$F205,'2.Pro Plan'!$U:$U,'Color detail'!AD$3))</f>
        <v>0</v>
      </c>
      <c r="AE205" s="25">
        <f>+IF(AE$3=0,0,COUNTIFS('2.Pro Plan'!$K:$K,'Color detail'!$E205,'2.Pro Plan'!$N:$N,'Color detail'!$F205,'2.Pro Plan'!$U:$U,'Color detail'!AE$3))</f>
        <v>0</v>
      </c>
      <c r="AF205" s="25">
        <f>+IF(AF$3=0,0,COUNTIFS('2.Pro Plan'!$K:$K,'Color detail'!$E205,'2.Pro Plan'!$N:$N,'Color detail'!$F205,'2.Pro Plan'!$U:$U,'Color detail'!AF$3))</f>
        <v>0</v>
      </c>
      <c r="AG205" s="25">
        <f>+IF(AG$3=0,0,COUNTIFS('2.Pro Plan'!$K:$K,'Color detail'!$E205,'2.Pro Plan'!$N:$N,'Color detail'!$F205,'2.Pro Plan'!$U:$U,'Color detail'!AG$3))</f>
        <v>0</v>
      </c>
      <c r="AH205" s="25">
        <f>+IF(AH$3=0,0,COUNTIFS('2.Pro Plan'!$K:$K,'Color detail'!$E205,'2.Pro Plan'!$N:$N,'Color detail'!$F205,'2.Pro Plan'!$U:$U,'Color detail'!AH$3))</f>
        <v>0</v>
      </c>
      <c r="AI205" s="25">
        <f>+IF(AI$3=0,0,COUNTIFS('2.Pro Plan'!$K:$K,'Color detail'!$E205,'2.Pro Plan'!$N:$N,'Color detail'!$F205,'2.Pro Plan'!$U:$U,'Color detail'!AI$3))</f>
        <v>0</v>
      </c>
      <c r="AJ205" s="25">
        <f>+IF(AJ$3=0,0,COUNTIFS('2.Pro Plan'!$K:$K,'Color detail'!$E205,'2.Pro Plan'!$N:$N,'Color detail'!$F205,'2.Pro Plan'!$U:$U,'Color detail'!AJ$3))</f>
        <v>0</v>
      </c>
      <c r="AK205" s="25">
        <f>+IF(AK$3=0,0,COUNTIFS('2.Pro Plan'!$K:$K,'Color detail'!$E205,'2.Pro Plan'!$N:$N,'Color detail'!$F205,'2.Pro Plan'!$U:$U,'Color detail'!AK$3))</f>
        <v>0</v>
      </c>
      <c r="AL205" s="25">
        <f>+IF(AL$3=0,0,COUNTIFS('2.Pro Plan'!$K:$K,'Color detail'!$E205,'2.Pro Plan'!$N:$N,'Color detail'!$F205,'2.Pro Plan'!$U:$U,'Color detail'!AL$3))</f>
        <v>0</v>
      </c>
      <c r="AM205" s="25">
        <f>+IF(AM$3=0,0,COUNTIFS('2.Pro Plan'!$K:$K,'Color detail'!$E205,'2.Pro Plan'!$N:$N,'Color detail'!$F205,'2.Pro Plan'!$U:$U,'Color detail'!AM$3))</f>
        <v>0</v>
      </c>
      <c r="AN205" s="25">
        <f>+IF(AN$3=0,0,COUNTIFS('2.Pro Plan'!$K:$K,'Color detail'!$E205,'2.Pro Plan'!$N:$N,'Color detail'!$F205,'2.Pro Plan'!$U:$U,'Color detail'!AN$3))</f>
        <v>0</v>
      </c>
      <c r="AO205" s="25">
        <f>+IF(AO$3=0,0,COUNTIFS('2.Pro Plan'!$K:$K,'Color detail'!$E205,'2.Pro Plan'!$N:$N,'Color detail'!$F205,'2.Pro Plan'!$U:$U,'Color detail'!AO$3))</f>
        <v>0</v>
      </c>
      <c r="AP205" s="25">
        <f>+IF(AP$3=0,0,COUNTIFS('2.Pro Plan'!$K:$K,'Color detail'!$E205,'2.Pro Plan'!$N:$N,'Color detail'!$F205,'2.Pro Plan'!$U:$U,'Color detail'!AP$3))</f>
        <v>0</v>
      </c>
      <c r="AQ205" s="25">
        <f>+IF(AQ$3=0,0,COUNTIFS('2.Pro Plan'!$K:$K,'Color detail'!$E205,'2.Pro Plan'!$N:$N,'Color detail'!$F205,'2.Pro Plan'!$U:$U,'Color detail'!AQ$3))</f>
        <v>0</v>
      </c>
      <c r="AR205" s="25">
        <f>+IF(AR$3=0,0,COUNTIFS('2.Pro Plan'!$K:$K,'Color detail'!$E205,'2.Pro Plan'!$N:$N,'Color detail'!$F205,'2.Pro Plan'!$U:$U,'Color detail'!AR$3))</f>
        <v>0</v>
      </c>
      <c r="AS205" s="25">
        <f t="shared" si="47"/>
        <v>0</v>
      </c>
    </row>
    <row r="206" spans="2:45" hidden="1">
      <c r="B206" s="25">
        <f t="shared" ref="B206:B221" si="49">+IF(C206&lt;&gt;0,B205+1,0)</f>
        <v>0</v>
      </c>
      <c r="C206" s="25">
        <f t="shared" ref="C206:C221" si="50">+IF(E206=0,0,E206&amp;F206)</f>
        <v>0</v>
      </c>
      <c r="E206" s="25"/>
      <c r="F206" s="25"/>
      <c r="H206" s="25">
        <f t="shared" ref="H206:H221" si="51">+AS206</f>
        <v>0</v>
      </c>
      <c r="I206" s="25">
        <f>+IF(C206=0,0,SUMIF('Color FC'!$F:$F,'Color detail'!$C206,'Color FC'!H:H))</f>
        <v>0</v>
      </c>
      <c r="J206" s="25">
        <f>+IF(E206=0,0,SUMIF('Color FC'!$F:$F,'Color detail'!$C206,'Color FC'!I:I))</f>
        <v>0</v>
      </c>
      <c r="K206" s="25">
        <f>+IF(F206=0,0,SUMIF('Color FC'!$F:$F,'Color detail'!$C206,'Color FC'!J:J))</f>
        <v>0</v>
      </c>
      <c r="M206" s="267"/>
      <c r="N206" s="267"/>
      <c r="O206" s="147">
        <f t="shared" si="48"/>
        <v>0</v>
      </c>
      <c r="Q206" s="25">
        <f>+IF(Q$3=0,0,COUNTIFS('2.Pro Plan'!$K:$K,'Color detail'!$E206,'2.Pro Plan'!$N:$N,'Color detail'!$F206,'2.Pro Plan'!$U:$U,'Color detail'!Q$3))</f>
        <v>0</v>
      </c>
      <c r="R206" s="25">
        <f>+IF(R$3=0,0,COUNTIFS('2.Pro Plan'!$K:$K,'Color detail'!$E206,'2.Pro Plan'!$N:$N,'Color detail'!$F206,'2.Pro Plan'!$U:$U,'Color detail'!R$3))</f>
        <v>0</v>
      </c>
      <c r="S206" s="25">
        <f>+IF(S$3=0,0,COUNTIFS('2.Pro Plan'!$K:$K,'Color detail'!$E206,'2.Pro Plan'!$N:$N,'Color detail'!$F206,'2.Pro Plan'!$U:$U,'Color detail'!S$3))</f>
        <v>0</v>
      </c>
      <c r="T206" s="25">
        <f>+IF(T$3=0,0,COUNTIFS('2.Pro Plan'!$K:$K,'Color detail'!$E206,'2.Pro Plan'!$N:$N,'Color detail'!$F206,'2.Pro Plan'!$U:$U,'Color detail'!T$3))</f>
        <v>0</v>
      </c>
      <c r="U206" s="25">
        <f>+IF(U$3=0,0,COUNTIFS('2.Pro Plan'!$K:$K,'Color detail'!$E206,'2.Pro Plan'!$N:$N,'Color detail'!$F206,'2.Pro Plan'!$U:$U,'Color detail'!U$3))</f>
        <v>0</v>
      </c>
      <c r="V206" s="25">
        <f>+IF(V$3=0,0,COUNTIFS('2.Pro Plan'!$K:$K,'Color detail'!$E206,'2.Pro Plan'!$N:$N,'Color detail'!$F206,'2.Pro Plan'!$U:$U,'Color detail'!V$3))</f>
        <v>0</v>
      </c>
      <c r="W206" s="25">
        <f>+IF(W$3=0,0,COUNTIFS('2.Pro Plan'!$K:$K,'Color detail'!$E206,'2.Pro Plan'!$N:$N,'Color detail'!$F206,'2.Pro Plan'!$U:$U,'Color detail'!W$3))</f>
        <v>0</v>
      </c>
      <c r="X206" s="25">
        <f>+IF(X$3=0,0,COUNTIFS('2.Pro Plan'!$K:$K,'Color detail'!$E206,'2.Pro Plan'!$N:$N,'Color detail'!$F206,'2.Pro Plan'!$U:$U,'Color detail'!X$3))</f>
        <v>0</v>
      </c>
      <c r="Y206" s="25">
        <f>+IF(Y$3=0,0,COUNTIFS('2.Pro Plan'!$K:$K,'Color detail'!$E206,'2.Pro Plan'!$N:$N,'Color detail'!$F206,'2.Pro Plan'!$U:$U,'Color detail'!Y$3))</f>
        <v>0</v>
      </c>
      <c r="Z206" s="25">
        <f>+IF(Z$3=0,0,COUNTIFS('2.Pro Plan'!$K:$K,'Color detail'!$E206,'2.Pro Plan'!$N:$N,'Color detail'!$F206,'2.Pro Plan'!$U:$U,'Color detail'!Z$3))</f>
        <v>0</v>
      </c>
      <c r="AA206" s="25">
        <f>+IF(AA$3=0,0,COUNTIFS('2.Pro Plan'!$K:$K,'Color detail'!$E206,'2.Pro Plan'!$N:$N,'Color detail'!$F206,'2.Pro Plan'!$U:$U,'Color detail'!AA$3))</f>
        <v>0</v>
      </c>
      <c r="AB206" s="25">
        <f>+IF(AB$3=0,0,COUNTIFS('2.Pro Plan'!$K:$K,'Color detail'!$E206,'2.Pro Plan'!$N:$N,'Color detail'!$F206,'2.Pro Plan'!$U:$U,'Color detail'!AB$3))</f>
        <v>0</v>
      </c>
      <c r="AC206" s="25">
        <f>+IF(AC$3=0,0,COUNTIFS('2.Pro Plan'!$K:$K,'Color detail'!$E206,'2.Pro Plan'!$N:$N,'Color detail'!$F206,'2.Pro Plan'!$U:$U,'Color detail'!AC$3))</f>
        <v>0</v>
      </c>
      <c r="AD206" s="25">
        <f>+IF(AD$3=0,0,COUNTIFS('2.Pro Plan'!$K:$K,'Color detail'!$E206,'2.Pro Plan'!$N:$N,'Color detail'!$F206,'2.Pro Plan'!$U:$U,'Color detail'!AD$3))</f>
        <v>0</v>
      </c>
      <c r="AE206" s="25">
        <f>+IF(AE$3=0,0,COUNTIFS('2.Pro Plan'!$K:$K,'Color detail'!$E206,'2.Pro Plan'!$N:$N,'Color detail'!$F206,'2.Pro Plan'!$U:$U,'Color detail'!AE$3))</f>
        <v>0</v>
      </c>
      <c r="AF206" s="25">
        <f>+IF(AF$3=0,0,COUNTIFS('2.Pro Plan'!$K:$K,'Color detail'!$E206,'2.Pro Plan'!$N:$N,'Color detail'!$F206,'2.Pro Plan'!$U:$U,'Color detail'!AF$3))</f>
        <v>0</v>
      </c>
      <c r="AG206" s="25">
        <f>+IF(AG$3=0,0,COUNTIFS('2.Pro Plan'!$K:$K,'Color detail'!$E206,'2.Pro Plan'!$N:$N,'Color detail'!$F206,'2.Pro Plan'!$U:$U,'Color detail'!AG$3))</f>
        <v>0</v>
      </c>
      <c r="AH206" s="25">
        <f>+IF(AH$3=0,0,COUNTIFS('2.Pro Plan'!$K:$K,'Color detail'!$E206,'2.Pro Plan'!$N:$N,'Color detail'!$F206,'2.Pro Plan'!$U:$U,'Color detail'!AH$3))</f>
        <v>0</v>
      </c>
      <c r="AI206" s="25">
        <f>+IF(AI$3=0,0,COUNTIFS('2.Pro Plan'!$K:$K,'Color detail'!$E206,'2.Pro Plan'!$N:$N,'Color detail'!$F206,'2.Pro Plan'!$U:$U,'Color detail'!AI$3))</f>
        <v>0</v>
      </c>
      <c r="AJ206" s="25">
        <f>+IF(AJ$3=0,0,COUNTIFS('2.Pro Plan'!$K:$K,'Color detail'!$E206,'2.Pro Plan'!$N:$N,'Color detail'!$F206,'2.Pro Plan'!$U:$U,'Color detail'!AJ$3))</f>
        <v>0</v>
      </c>
      <c r="AK206" s="25">
        <f>+IF(AK$3=0,0,COUNTIFS('2.Pro Plan'!$K:$K,'Color detail'!$E206,'2.Pro Plan'!$N:$N,'Color detail'!$F206,'2.Pro Plan'!$U:$U,'Color detail'!AK$3))</f>
        <v>0</v>
      </c>
      <c r="AL206" s="25">
        <f>+IF(AL$3=0,0,COUNTIFS('2.Pro Plan'!$K:$K,'Color detail'!$E206,'2.Pro Plan'!$N:$N,'Color detail'!$F206,'2.Pro Plan'!$U:$U,'Color detail'!AL$3))</f>
        <v>0</v>
      </c>
      <c r="AM206" s="25">
        <f>+IF(AM$3=0,0,COUNTIFS('2.Pro Plan'!$K:$K,'Color detail'!$E206,'2.Pro Plan'!$N:$N,'Color detail'!$F206,'2.Pro Plan'!$U:$U,'Color detail'!AM$3))</f>
        <v>0</v>
      </c>
      <c r="AN206" s="25">
        <f>+IF(AN$3=0,0,COUNTIFS('2.Pro Plan'!$K:$K,'Color detail'!$E206,'2.Pro Plan'!$N:$N,'Color detail'!$F206,'2.Pro Plan'!$U:$U,'Color detail'!AN$3))</f>
        <v>0</v>
      </c>
      <c r="AO206" s="25">
        <f>+IF(AO$3=0,0,COUNTIFS('2.Pro Plan'!$K:$K,'Color detail'!$E206,'2.Pro Plan'!$N:$N,'Color detail'!$F206,'2.Pro Plan'!$U:$U,'Color detail'!AO$3))</f>
        <v>0</v>
      </c>
      <c r="AP206" s="25">
        <f>+IF(AP$3=0,0,COUNTIFS('2.Pro Plan'!$K:$K,'Color detail'!$E206,'2.Pro Plan'!$N:$N,'Color detail'!$F206,'2.Pro Plan'!$U:$U,'Color detail'!AP$3))</f>
        <v>0</v>
      </c>
      <c r="AQ206" s="25">
        <f>+IF(AQ$3=0,0,COUNTIFS('2.Pro Plan'!$K:$K,'Color detail'!$E206,'2.Pro Plan'!$N:$N,'Color detail'!$F206,'2.Pro Plan'!$U:$U,'Color detail'!AQ$3))</f>
        <v>0</v>
      </c>
      <c r="AR206" s="25">
        <f>+IF(AR$3=0,0,COUNTIFS('2.Pro Plan'!$K:$K,'Color detail'!$E206,'2.Pro Plan'!$N:$N,'Color detail'!$F206,'2.Pro Plan'!$U:$U,'Color detail'!AR$3))</f>
        <v>0</v>
      </c>
      <c r="AS206" s="25">
        <f t="shared" ref="AS206:AS221" si="52">+SUM(Q206:AR206)</f>
        <v>0</v>
      </c>
    </row>
    <row r="207" spans="2:45" hidden="1">
      <c r="B207" s="25">
        <f t="shared" si="49"/>
        <v>0</v>
      </c>
      <c r="C207" s="25">
        <f t="shared" si="50"/>
        <v>0</v>
      </c>
      <c r="E207" s="25"/>
      <c r="F207" s="25"/>
      <c r="H207" s="25">
        <f t="shared" si="51"/>
        <v>0</v>
      </c>
      <c r="I207" s="25">
        <f>+IF(C207=0,0,SUMIF('Color FC'!$F:$F,'Color detail'!$C207,'Color FC'!H:H))</f>
        <v>0</v>
      </c>
      <c r="J207" s="25">
        <f>+IF(E207=0,0,SUMIF('Color FC'!$F:$F,'Color detail'!$C207,'Color FC'!I:I))</f>
        <v>0</v>
      </c>
      <c r="K207" s="25">
        <f>+IF(F207=0,0,SUMIF('Color FC'!$F:$F,'Color detail'!$C207,'Color FC'!J:J))</f>
        <v>0</v>
      </c>
      <c r="M207" s="267"/>
      <c r="N207" s="267"/>
      <c r="O207" s="147">
        <f t="shared" si="48"/>
        <v>0</v>
      </c>
      <c r="Q207" s="25">
        <f>+IF(Q$3=0,0,COUNTIFS('2.Pro Plan'!$K:$K,'Color detail'!$E207,'2.Pro Plan'!$N:$N,'Color detail'!$F207,'2.Pro Plan'!$U:$U,'Color detail'!Q$3))</f>
        <v>0</v>
      </c>
      <c r="R207" s="25">
        <f>+IF(R$3=0,0,COUNTIFS('2.Pro Plan'!$K:$K,'Color detail'!$E207,'2.Pro Plan'!$N:$N,'Color detail'!$F207,'2.Pro Plan'!$U:$U,'Color detail'!R$3))</f>
        <v>0</v>
      </c>
      <c r="S207" s="25">
        <f>+IF(S$3=0,0,COUNTIFS('2.Pro Plan'!$K:$K,'Color detail'!$E207,'2.Pro Plan'!$N:$N,'Color detail'!$F207,'2.Pro Plan'!$U:$U,'Color detail'!S$3))</f>
        <v>0</v>
      </c>
      <c r="T207" s="25">
        <f>+IF(T$3=0,0,COUNTIFS('2.Pro Plan'!$K:$K,'Color detail'!$E207,'2.Pro Plan'!$N:$N,'Color detail'!$F207,'2.Pro Plan'!$U:$U,'Color detail'!T$3))</f>
        <v>0</v>
      </c>
      <c r="U207" s="25">
        <f>+IF(U$3=0,0,COUNTIFS('2.Pro Plan'!$K:$K,'Color detail'!$E207,'2.Pro Plan'!$N:$N,'Color detail'!$F207,'2.Pro Plan'!$U:$U,'Color detail'!U$3))</f>
        <v>0</v>
      </c>
      <c r="V207" s="25">
        <f>+IF(V$3=0,0,COUNTIFS('2.Pro Plan'!$K:$K,'Color detail'!$E207,'2.Pro Plan'!$N:$N,'Color detail'!$F207,'2.Pro Plan'!$U:$U,'Color detail'!V$3))</f>
        <v>0</v>
      </c>
      <c r="W207" s="25">
        <f>+IF(W$3=0,0,COUNTIFS('2.Pro Plan'!$K:$K,'Color detail'!$E207,'2.Pro Plan'!$N:$N,'Color detail'!$F207,'2.Pro Plan'!$U:$U,'Color detail'!W$3))</f>
        <v>0</v>
      </c>
      <c r="X207" s="25">
        <f>+IF(X$3=0,0,COUNTIFS('2.Pro Plan'!$K:$K,'Color detail'!$E207,'2.Pro Plan'!$N:$N,'Color detail'!$F207,'2.Pro Plan'!$U:$U,'Color detail'!X$3))</f>
        <v>0</v>
      </c>
      <c r="Y207" s="25">
        <f>+IF(Y$3=0,0,COUNTIFS('2.Pro Plan'!$K:$K,'Color detail'!$E207,'2.Pro Plan'!$N:$N,'Color detail'!$F207,'2.Pro Plan'!$U:$U,'Color detail'!Y$3))</f>
        <v>0</v>
      </c>
      <c r="Z207" s="25">
        <f>+IF(Z$3=0,0,COUNTIFS('2.Pro Plan'!$K:$K,'Color detail'!$E207,'2.Pro Plan'!$N:$N,'Color detail'!$F207,'2.Pro Plan'!$U:$U,'Color detail'!Z$3))</f>
        <v>0</v>
      </c>
      <c r="AA207" s="25">
        <f>+IF(AA$3=0,0,COUNTIFS('2.Pro Plan'!$K:$K,'Color detail'!$E207,'2.Pro Plan'!$N:$N,'Color detail'!$F207,'2.Pro Plan'!$U:$U,'Color detail'!AA$3))</f>
        <v>0</v>
      </c>
      <c r="AB207" s="25">
        <f>+IF(AB$3=0,0,COUNTIFS('2.Pro Plan'!$K:$K,'Color detail'!$E207,'2.Pro Plan'!$N:$N,'Color detail'!$F207,'2.Pro Plan'!$U:$U,'Color detail'!AB$3))</f>
        <v>0</v>
      </c>
      <c r="AC207" s="25">
        <f>+IF(AC$3=0,0,COUNTIFS('2.Pro Plan'!$K:$K,'Color detail'!$E207,'2.Pro Plan'!$N:$N,'Color detail'!$F207,'2.Pro Plan'!$U:$U,'Color detail'!AC$3))</f>
        <v>0</v>
      </c>
      <c r="AD207" s="25">
        <f>+IF(AD$3=0,0,COUNTIFS('2.Pro Plan'!$K:$K,'Color detail'!$E207,'2.Pro Plan'!$N:$N,'Color detail'!$F207,'2.Pro Plan'!$U:$U,'Color detail'!AD$3))</f>
        <v>0</v>
      </c>
      <c r="AE207" s="25">
        <f>+IF(AE$3=0,0,COUNTIFS('2.Pro Plan'!$K:$K,'Color detail'!$E207,'2.Pro Plan'!$N:$N,'Color detail'!$F207,'2.Pro Plan'!$U:$U,'Color detail'!AE$3))</f>
        <v>0</v>
      </c>
      <c r="AF207" s="25">
        <f>+IF(AF$3=0,0,COUNTIFS('2.Pro Plan'!$K:$K,'Color detail'!$E207,'2.Pro Plan'!$N:$N,'Color detail'!$F207,'2.Pro Plan'!$U:$U,'Color detail'!AF$3))</f>
        <v>0</v>
      </c>
      <c r="AG207" s="25">
        <f>+IF(AG$3=0,0,COUNTIFS('2.Pro Plan'!$K:$K,'Color detail'!$E207,'2.Pro Plan'!$N:$N,'Color detail'!$F207,'2.Pro Plan'!$U:$U,'Color detail'!AG$3))</f>
        <v>0</v>
      </c>
      <c r="AH207" s="25">
        <f>+IF(AH$3=0,0,COUNTIFS('2.Pro Plan'!$K:$K,'Color detail'!$E207,'2.Pro Plan'!$N:$N,'Color detail'!$F207,'2.Pro Plan'!$U:$U,'Color detail'!AH$3))</f>
        <v>0</v>
      </c>
      <c r="AI207" s="25">
        <f>+IF(AI$3=0,0,COUNTIFS('2.Pro Plan'!$K:$K,'Color detail'!$E207,'2.Pro Plan'!$N:$N,'Color detail'!$F207,'2.Pro Plan'!$U:$U,'Color detail'!AI$3))</f>
        <v>0</v>
      </c>
      <c r="AJ207" s="25">
        <f>+IF(AJ$3=0,0,COUNTIFS('2.Pro Plan'!$K:$K,'Color detail'!$E207,'2.Pro Plan'!$N:$N,'Color detail'!$F207,'2.Pro Plan'!$U:$U,'Color detail'!AJ$3))</f>
        <v>0</v>
      </c>
      <c r="AK207" s="25">
        <f>+IF(AK$3=0,0,COUNTIFS('2.Pro Plan'!$K:$K,'Color detail'!$E207,'2.Pro Plan'!$N:$N,'Color detail'!$F207,'2.Pro Plan'!$U:$U,'Color detail'!AK$3))</f>
        <v>0</v>
      </c>
      <c r="AL207" s="25">
        <f>+IF(AL$3=0,0,COUNTIFS('2.Pro Plan'!$K:$K,'Color detail'!$E207,'2.Pro Plan'!$N:$N,'Color detail'!$F207,'2.Pro Plan'!$U:$U,'Color detail'!AL$3))</f>
        <v>0</v>
      </c>
      <c r="AM207" s="25">
        <f>+IF(AM$3=0,0,COUNTIFS('2.Pro Plan'!$K:$K,'Color detail'!$E207,'2.Pro Plan'!$N:$N,'Color detail'!$F207,'2.Pro Plan'!$U:$U,'Color detail'!AM$3))</f>
        <v>0</v>
      </c>
      <c r="AN207" s="25">
        <f>+IF(AN$3=0,0,COUNTIFS('2.Pro Plan'!$K:$K,'Color detail'!$E207,'2.Pro Plan'!$N:$N,'Color detail'!$F207,'2.Pro Plan'!$U:$U,'Color detail'!AN$3))</f>
        <v>0</v>
      </c>
      <c r="AO207" s="25">
        <f>+IF(AO$3=0,0,COUNTIFS('2.Pro Plan'!$K:$K,'Color detail'!$E207,'2.Pro Plan'!$N:$N,'Color detail'!$F207,'2.Pro Plan'!$U:$U,'Color detail'!AO$3))</f>
        <v>0</v>
      </c>
      <c r="AP207" s="25">
        <f>+IF(AP$3=0,0,COUNTIFS('2.Pro Plan'!$K:$K,'Color detail'!$E207,'2.Pro Plan'!$N:$N,'Color detail'!$F207,'2.Pro Plan'!$U:$U,'Color detail'!AP$3))</f>
        <v>0</v>
      </c>
      <c r="AQ207" s="25">
        <f>+IF(AQ$3=0,0,COUNTIFS('2.Pro Plan'!$K:$K,'Color detail'!$E207,'2.Pro Plan'!$N:$N,'Color detail'!$F207,'2.Pro Plan'!$U:$U,'Color detail'!AQ$3))</f>
        <v>0</v>
      </c>
      <c r="AR207" s="25">
        <f>+IF(AR$3=0,0,COUNTIFS('2.Pro Plan'!$K:$K,'Color detail'!$E207,'2.Pro Plan'!$N:$N,'Color detail'!$F207,'2.Pro Plan'!$U:$U,'Color detail'!AR$3))</f>
        <v>0</v>
      </c>
      <c r="AS207" s="25">
        <f t="shared" si="52"/>
        <v>0</v>
      </c>
    </row>
    <row r="208" spans="2:45" hidden="1">
      <c r="B208" s="25">
        <f t="shared" si="49"/>
        <v>0</v>
      </c>
      <c r="C208" s="25">
        <f t="shared" si="50"/>
        <v>0</v>
      </c>
      <c r="E208" s="25"/>
      <c r="F208" s="25"/>
      <c r="H208" s="25">
        <f t="shared" si="51"/>
        <v>0</v>
      </c>
      <c r="I208" s="25">
        <f>+IF(C208=0,0,SUMIF('Color FC'!$F:$F,'Color detail'!$C208,'Color FC'!H:H))</f>
        <v>0</v>
      </c>
      <c r="J208" s="25">
        <f>+IF(E208=0,0,SUMIF('Color FC'!$F:$F,'Color detail'!$C208,'Color FC'!I:I))</f>
        <v>0</v>
      </c>
      <c r="K208" s="25">
        <f>+IF(F208=0,0,SUMIF('Color FC'!$F:$F,'Color detail'!$C208,'Color FC'!J:J))</f>
        <v>0</v>
      </c>
      <c r="M208" s="267"/>
      <c r="N208" s="267"/>
      <c r="O208" s="147">
        <f t="shared" si="48"/>
        <v>0</v>
      </c>
      <c r="Q208" s="25">
        <f>+IF(Q$3=0,0,COUNTIFS('2.Pro Plan'!$K:$K,'Color detail'!$E208,'2.Pro Plan'!$N:$N,'Color detail'!$F208,'2.Pro Plan'!$U:$U,'Color detail'!Q$3))</f>
        <v>0</v>
      </c>
      <c r="R208" s="25">
        <f>+IF(R$3=0,0,COUNTIFS('2.Pro Plan'!$K:$K,'Color detail'!$E208,'2.Pro Plan'!$N:$N,'Color detail'!$F208,'2.Pro Plan'!$U:$U,'Color detail'!R$3))</f>
        <v>0</v>
      </c>
      <c r="S208" s="25">
        <f>+IF(S$3=0,0,COUNTIFS('2.Pro Plan'!$K:$K,'Color detail'!$E208,'2.Pro Plan'!$N:$N,'Color detail'!$F208,'2.Pro Plan'!$U:$U,'Color detail'!S$3))</f>
        <v>0</v>
      </c>
      <c r="T208" s="25">
        <f>+IF(T$3=0,0,COUNTIFS('2.Pro Plan'!$K:$K,'Color detail'!$E208,'2.Pro Plan'!$N:$N,'Color detail'!$F208,'2.Pro Plan'!$U:$U,'Color detail'!T$3))</f>
        <v>0</v>
      </c>
      <c r="U208" s="25">
        <f>+IF(U$3=0,0,COUNTIFS('2.Pro Plan'!$K:$K,'Color detail'!$E208,'2.Pro Plan'!$N:$N,'Color detail'!$F208,'2.Pro Plan'!$U:$U,'Color detail'!U$3))</f>
        <v>0</v>
      </c>
      <c r="V208" s="25">
        <f>+IF(V$3=0,0,COUNTIFS('2.Pro Plan'!$K:$K,'Color detail'!$E208,'2.Pro Plan'!$N:$N,'Color detail'!$F208,'2.Pro Plan'!$U:$U,'Color detail'!V$3))</f>
        <v>0</v>
      </c>
      <c r="W208" s="25">
        <f>+IF(W$3=0,0,COUNTIFS('2.Pro Plan'!$K:$K,'Color detail'!$E208,'2.Pro Plan'!$N:$N,'Color detail'!$F208,'2.Pro Plan'!$U:$U,'Color detail'!W$3))</f>
        <v>0</v>
      </c>
      <c r="X208" s="25">
        <f>+IF(X$3=0,0,COUNTIFS('2.Pro Plan'!$K:$K,'Color detail'!$E208,'2.Pro Plan'!$N:$N,'Color detail'!$F208,'2.Pro Plan'!$U:$U,'Color detail'!X$3))</f>
        <v>0</v>
      </c>
      <c r="Y208" s="25">
        <f>+IF(Y$3=0,0,COUNTIFS('2.Pro Plan'!$K:$K,'Color detail'!$E208,'2.Pro Plan'!$N:$N,'Color detail'!$F208,'2.Pro Plan'!$U:$U,'Color detail'!Y$3))</f>
        <v>0</v>
      </c>
      <c r="Z208" s="25">
        <f>+IF(Z$3=0,0,COUNTIFS('2.Pro Plan'!$K:$K,'Color detail'!$E208,'2.Pro Plan'!$N:$N,'Color detail'!$F208,'2.Pro Plan'!$U:$U,'Color detail'!Z$3))</f>
        <v>0</v>
      </c>
      <c r="AA208" s="25">
        <f>+IF(AA$3=0,0,COUNTIFS('2.Pro Plan'!$K:$K,'Color detail'!$E208,'2.Pro Plan'!$N:$N,'Color detail'!$F208,'2.Pro Plan'!$U:$U,'Color detail'!AA$3))</f>
        <v>0</v>
      </c>
      <c r="AB208" s="25">
        <f>+IF(AB$3=0,0,COUNTIFS('2.Pro Plan'!$K:$K,'Color detail'!$E208,'2.Pro Plan'!$N:$N,'Color detail'!$F208,'2.Pro Plan'!$U:$U,'Color detail'!AB$3))</f>
        <v>0</v>
      </c>
      <c r="AC208" s="25">
        <f>+IF(AC$3=0,0,COUNTIFS('2.Pro Plan'!$K:$K,'Color detail'!$E208,'2.Pro Plan'!$N:$N,'Color detail'!$F208,'2.Pro Plan'!$U:$U,'Color detail'!AC$3))</f>
        <v>0</v>
      </c>
      <c r="AD208" s="25">
        <f>+IF(AD$3=0,0,COUNTIFS('2.Pro Plan'!$K:$K,'Color detail'!$E208,'2.Pro Plan'!$N:$N,'Color detail'!$F208,'2.Pro Plan'!$U:$U,'Color detail'!AD$3))</f>
        <v>0</v>
      </c>
      <c r="AE208" s="25">
        <f>+IF(AE$3=0,0,COUNTIFS('2.Pro Plan'!$K:$K,'Color detail'!$E208,'2.Pro Plan'!$N:$N,'Color detail'!$F208,'2.Pro Plan'!$U:$U,'Color detail'!AE$3))</f>
        <v>0</v>
      </c>
      <c r="AF208" s="25">
        <f>+IF(AF$3=0,0,COUNTIFS('2.Pro Plan'!$K:$K,'Color detail'!$E208,'2.Pro Plan'!$N:$N,'Color detail'!$F208,'2.Pro Plan'!$U:$U,'Color detail'!AF$3))</f>
        <v>0</v>
      </c>
      <c r="AG208" s="25">
        <f>+IF(AG$3=0,0,COUNTIFS('2.Pro Plan'!$K:$K,'Color detail'!$E208,'2.Pro Plan'!$N:$N,'Color detail'!$F208,'2.Pro Plan'!$U:$U,'Color detail'!AG$3))</f>
        <v>0</v>
      </c>
      <c r="AH208" s="25">
        <f>+IF(AH$3=0,0,COUNTIFS('2.Pro Plan'!$K:$K,'Color detail'!$E208,'2.Pro Plan'!$N:$N,'Color detail'!$F208,'2.Pro Plan'!$U:$U,'Color detail'!AH$3))</f>
        <v>0</v>
      </c>
      <c r="AI208" s="25">
        <f>+IF(AI$3=0,0,COUNTIFS('2.Pro Plan'!$K:$K,'Color detail'!$E208,'2.Pro Plan'!$N:$N,'Color detail'!$F208,'2.Pro Plan'!$U:$U,'Color detail'!AI$3))</f>
        <v>0</v>
      </c>
      <c r="AJ208" s="25">
        <f>+IF(AJ$3=0,0,COUNTIFS('2.Pro Plan'!$K:$K,'Color detail'!$E208,'2.Pro Plan'!$N:$N,'Color detail'!$F208,'2.Pro Plan'!$U:$U,'Color detail'!AJ$3))</f>
        <v>0</v>
      </c>
      <c r="AK208" s="25">
        <f>+IF(AK$3=0,0,COUNTIFS('2.Pro Plan'!$K:$K,'Color detail'!$E208,'2.Pro Plan'!$N:$N,'Color detail'!$F208,'2.Pro Plan'!$U:$U,'Color detail'!AK$3))</f>
        <v>0</v>
      </c>
      <c r="AL208" s="25">
        <f>+IF(AL$3=0,0,COUNTIFS('2.Pro Plan'!$K:$K,'Color detail'!$E208,'2.Pro Plan'!$N:$N,'Color detail'!$F208,'2.Pro Plan'!$U:$U,'Color detail'!AL$3))</f>
        <v>0</v>
      </c>
      <c r="AM208" s="25">
        <f>+IF(AM$3=0,0,COUNTIFS('2.Pro Plan'!$K:$K,'Color detail'!$E208,'2.Pro Plan'!$N:$N,'Color detail'!$F208,'2.Pro Plan'!$U:$U,'Color detail'!AM$3))</f>
        <v>0</v>
      </c>
      <c r="AN208" s="25">
        <f>+IF(AN$3=0,0,COUNTIFS('2.Pro Plan'!$K:$K,'Color detail'!$E208,'2.Pro Plan'!$N:$N,'Color detail'!$F208,'2.Pro Plan'!$U:$U,'Color detail'!AN$3))</f>
        <v>0</v>
      </c>
      <c r="AO208" s="25">
        <f>+IF(AO$3=0,0,COUNTIFS('2.Pro Plan'!$K:$K,'Color detail'!$E208,'2.Pro Plan'!$N:$N,'Color detail'!$F208,'2.Pro Plan'!$U:$U,'Color detail'!AO$3))</f>
        <v>0</v>
      </c>
      <c r="AP208" s="25">
        <f>+IF(AP$3=0,0,COUNTIFS('2.Pro Plan'!$K:$K,'Color detail'!$E208,'2.Pro Plan'!$N:$N,'Color detail'!$F208,'2.Pro Plan'!$U:$U,'Color detail'!AP$3))</f>
        <v>0</v>
      </c>
      <c r="AQ208" s="25">
        <f>+IF(AQ$3=0,0,COUNTIFS('2.Pro Plan'!$K:$K,'Color detail'!$E208,'2.Pro Plan'!$N:$N,'Color detail'!$F208,'2.Pro Plan'!$U:$U,'Color detail'!AQ$3))</f>
        <v>0</v>
      </c>
      <c r="AR208" s="25">
        <f>+IF(AR$3=0,0,COUNTIFS('2.Pro Plan'!$K:$K,'Color detail'!$E208,'2.Pro Plan'!$N:$N,'Color detail'!$F208,'2.Pro Plan'!$U:$U,'Color detail'!AR$3))</f>
        <v>0</v>
      </c>
      <c r="AS208" s="25">
        <f t="shared" si="52"/>
        <v>0</v>
      </c>
    </row>
    <row r="209" spans="1:45" hidden="1">
      <c r="B209" s="25">
        <f t="shared" si="49"/>
        <v>0</v>
      </c>
      <c r="C209" s="25">
        <f t="shared" si="50"/>
        <v>0</v>
      </c>
      <c r="E209" s="25"/>
      <c r="F209" s="25"/>
      <c r="H209" s="25">
        <f t="shared" si="51"/>
        <v>0</v>
      </c>
      <c r="I209" s="25">
        <f>+IF(C209=0,0,SUMIF('Color FC'!$F:$F,'Color detail'!$C209,'Color FC'!H:H))</f>
        <v>0</v>
      </c>
      <c r="J209" s="25">
        <f>+IF(E209=0,0,SUMIF('Color FC'!$F:$F,'Color detail'!$C209,'Color FC'!I:I))</f>
        <v>0</v>
      </c>
      <c r="K209" s="25">
        <f>+IF(F209=0,0,SUMIF('Color FC'!$F:$F,'Color detail'!$C209,'Color FC'!J:J))</f>
        <v>0</v>
      </c>
      <c r="M209" s="267"/>
      <c r="N209" s="267"/>
      <c r="O209" s="147">
        <f t="shared" si="48"/>
        <v>0</v>
      </c>
      <c r="Q209" s="25">
        <f>+IF(Q$3=0,0,COUNTIFS('2.Pro Plan'!$K:$K,'Color detail'!$E209,'2.Pro Plan'!$N:$N,'Color detail'!$F209,'2.Pro Plan'!$U:$U,'Color detail'!Q$3))</f>
        <v>0</v>
      </c>
      <c r="R209" s="25">
        <f>+IF(R$3=0,0,COUNTIFS('2.Pro Plan'!$K:$K,'Color detail'!$E209,'2.Pro Plan'!$N:$N,'Color detail'!$F209,'2.Pro Plan'!$U:$U,'Color detail'!R$3))</f>
        <v>0</v>
      </c>
      <c r="S209" s="25">
        <f>+IF(S$3=0,0,COUNTIFS('2.Pro Plan'!$K:$K,'Color detail'!$E209,'2.Pro Plan'!$N:$N,'Color detail'!$F209,'2.Pro Plan'!$U:$U,'Color detail'!S$3))</f>
        <v>0</v>
      </c>
      <c r="T209" s="25">
        <f>+IF(T$3=0,0,COUNTIFS('2.Pro Plan'!$K:$K,'Color detail'!$E209,'2.Pro Plan'!$N:$N,'Color detail'!$F209,'2.Pro Plan'!$U:$U,'Color detail'!T$3))</f>
        <v>0</v>
      </c>
      <c r="U209" s="25">
        <f>+IF(U$3=0,0,COUNTIFS('2.Pro Plan'!$K:$K,'Color detail'!$E209,'2.Pro Plan'!$N:$N,'Color detail'!$F209,'2.Pro Plan'!$U:$U,'Color detail'!U$3))</f>
        <v>0</v>
      </c>
      <c r="V209" s="25">
        <f>+IF(V$3=0,0,COUNTIFS('2.Pro Plan'!$K:$K,'Color detail'!$E209,'2.Pro Plan'!$N:$N,'Color detail'!$F209,'2.Pro Plan'!$U:$U,'Color detail'!V$3))</f>
        <v>0</v>
      </c>
      <c r="W209" s="25">
        <f>+IF(W$3=0,0,COUNTIFS('2.Pro Plan'!$K:$K,'Color detail'!$E209,'2.Pro Plan'!$N:$N,'Color detail'!$F209,'2.Pro Plan'!$U:$U,'Color detail'!W$3))</f>
        <v>0</v>
      </c>
      <c r="X209" s="25">
        <f>+IF(X$3=0,0,COUNTIFS('2.Pro Plan'!$K:$K,'Color detail'!$E209,'2.Pro Plan'!$N:$N,'Color detail'!$F209,'2.Pro Plan'!$U:$U,'Color detail'!X$3))</f>
        <v>0</v>
      </c>
      <c r="Y209" s="25">
        <f>+IF(Y$3=0,0,COUNTIFS('2.Pro Plan'!$K:$K,'Color detail'!$E209,'2.Pro Plan'!$N:$N,'Color detail'!$F209,'2.Pro Plan'!$U:$U,'Color detail'!Y$3))</f>
        <v>0</v>
      </c>
      <c r="Z209" s="25">
        <f>+IF(Z$3=0,0,COUNTIFS('2.Pro Plan'!$K:$K,'Color detail'!$E209,'2.Pro Plan'!$N:$N,'Color detail'!$F209,'2.Pro Plan'!$U:$U,'Color detail'!Z$3))</f>
        <v>0</v>
      </c>
      <c r="AA209" s="25">
        <f>+IF(AA$3=0,0,COUNTIFS('2.Pro Plan'!$K:$K,'Color detail'!$E209,'2.Pro Plan'!$N:$N,'Color detail'!$F209,'2.Pro Plan'!$U:$U,'Color detail'!AA$3))</f>
        <v>0</v>
      </c>
      <c r="AB209" s="25">
        <f>+IF(AB$3=0,0,COUNTIFS('2.Pro Plan'!$K:$K,'Color detail'!$E209,'2.Pro Plan'!$N:$N,'Color detail'!$F209,'2.Pro Plan'!$U:$U,'Color detail'!AB$3))</f>
        <v>0</v>
      </c>
      <c r="AC209" s="25">
        <f>+IF(AC$3=0,0,COUNTIFS('2.Pro Plan'!$K:$K,'Color detail'!$E209,'2.Pro Plan'!$N:$N,'Color detail'!$F209,'2.Pro Plan'!$U:$U,'Color detail'!AC$3))</f>
        <v>0</v>
      </c>
      <c r="AD209" s="25">
        <f>+IF(AD$3=0,0,COUNTIFS('2.Pro Plan'!$K:$K,'Color detail'!$E209,'2.Pro Plan'!$N:$N,'Color detail'!$F209,'2.Pro Plan'!$U:$U,'Color detail'!AD$3))</f>
        <v>0</v>
      </c>
      <c r="AE209" s="25">
        <f>+IF(AE$3=0,0,COUNTIFS('2.Pro Plan'!$K:$K,'Color detail'!$E209,'2.Pro Plan'!$N:$N,'Color detail'!$F209,'2.Pro Plan'!$U:$U,'Color detail'!AE$3))</f>
        <v>0</v>
      </c>
      <c r="AF209" s="25">
        <f>+IF(AF$3=0,0,COUNTIFS('2.Pro Plan'!$K:$K,'Color detail'!$E209,'2.Pro Plan'!$N:$N,'Color detail'!$F209,'2.Pro Plan'!$U:$U,'Color detail'!AF$3))</f>
        <v>0</v>
      </c>
      <c r="AG209" s="25">
        <f>+IF(AG$3=0,0,COUNTIFS('2.Pro Plan'!$K:$K,'Color detail'!$E209,'2.Pro Plan'!$N:$N,'Color detail'!$F209,'2.Pro Plan'!$U:$U,'Color detail'!AG$3))</f>
        <v>0</v>
      </c>
      <c r="AH209" s="25">
        <f>+IF(AH$3=0,0,COUNTIFS('2.Pro Plan'!$K:$K,'Color detail'!$E209,'2.Pro Plan'!$N:$N,'Color detail'!$F209,'2.Pro Plan'!$U:$U,'Color detail'!AH$3))</f>
        <v>0</v>
      </c>
      <c r="AI209" s="25">
        <f>+IF(AI$3=0,0,COUNTIFS('2.Pro Plan'!$K:$K,'Color detail'!$E209,'2.Pro Plan'!$N:$N,'Color detail'!$F209,'2.Pro Plan'!$U:$U,'Color detail'!AI$3))</f>
        <v>0</v>
      </c>
      <c r="AJ209" s="25">
        <f>+IF(AJ$3=0,0,COUNTIFS('2.Pro Plan'!$K:$K,'Color detail'!$E209,'2.Pro Plan'!$N:$N,'Color detail'!$F209,'2.Pro Plan'!$U:$U,'Color detail'!AJ$3))</f>
        <v>0</v>
      </c>
      <c r="AK209" s="25">
        <f>+IF(AK$3=0,0,COUNTIFS('2.Pro Plan'!$K:$K,'Color detail'!$E209,'2.Pro Plan'!$N:$N,'Color detail'!$F209,'2.Pro Plan'!$U:$U,'Color detail'!AK$3))</f>
        <v>0</v>
      </c>
      <c r="AL209" s="25">
        <f>+IF(AL$3=0,0,COUNTIFS('2.Pro Plan'!$K:$K,'Color detail'!$E209,'2.Pro Plan'!$N:$N,'Color detail'!$F209,'2.Pro Plan'!$U:$U,'Color detail'!AL$3))</f>
        <v>0</v>
      </c>
      <c r="AM209" s="25">
        <f>+IF(AM$3=0,0,COUNTIFS('2.Pro Plan'!$K:$K,'Color detail'!$E209,'2.Pro Plan'!$N:$N,'Color detail'!$F209,'2.Pro Plan'!$U:$U,'Color detail'!AM$3))</f>
        <v>0</v>
      </c>
      <c r="AN209" s="25">
        <f>+IF(AN$3=0,0,COUNTIFS('2.Pro Plan'!$K:$K,'Color detail'!$E209,'2.Pro Plan'!$N:$N,'Color detail'!$F209,'2.Pro Plan'!$U:$U,'Color detail'!AN$3))</f>
        <v>0</v>
      </c>
      <c r="AO209" s="25">
        <f>+IF(AO$3=0,0,COUNTIFS('2.Pro Plan'!$K:$K,'Color detail'!$E209,'2.Pro Plan'!$N:$N,'Color detail'!$F209,'2.Pro Plan'!$U:$U,'Color detail'!AO$3))</f>
        <v>0</v>
      </c>
      <c r="AP209" s="25">
        <f>+IF(AP$3=0,0,COUNTIFS('2.Pro Plan'!$K:$K,'Color detail'!$E209,'2.Pro Plan'!$N:$N,'Color detail'!$F209,'2.Pro Plan'!$U:$U,'Color detail'!AP$3))</f>
        <v>0</v>
      </c>
      <c r="AQ209" s="25">
        <f>+IF(AQ$3=0,0,COUNTIFS('2.Pro Plan'!$K:$K,'Color detail'!$E209,'2.Pro Plan'!$N:$N,'Color detail'!$F209,'2.Pro Plan'!$U:$U,'Color detail'!AQ$3))</f>
        <v>0</v>
      </c>
      <c r="AR209" s="25">
        <f>+IF(AR$3=0,0,COUNTIFS('2.Pro Plan'!$K:$K,'Color detail'!$E209,'2.Pro Plan'!$N:$N,'Color detail'!$F209,'2.Pro Plan'!$U:$U,'Color detail'!AR$3))</f>
        <v>0</v>
      </c>
      <c r="AS209" s="25">
        <f t="shared" si="52"/>
        <v>0</v>
      </c>
    </row>
    <row r="210" spans="1:45" hidden="1">
      <c r="B210" s="25">
        <f t="shared" si="49"/>
        <v>0</v>
      </c>
      <c r="C210" s="25">
        <f t="shared" si="50"/>
        <v>0</v>
      </c>
      <c r="E210" s="25"/>
      <c r="F210" s="25"/>
      <c r="H210" s="25">
        <f t="shared" si="51"/>
        <v>0</v>
      </c>
      <c r="I210" s="25">
        <f>+IF(C210=0,0,SUMIF('Color FC'!$F:$F,'Color detail'!$C210,'Color FC'!H:H))</f>
        <v>0</v>
      </c>
      <c r="J210" s="25">
        <f>+IF(E210=0,0,SUMIF('Color FC'!$F:$F,'Color detail'!$C210,'Color FC'!I:I))</f>
        <v>0</v>
      </c>
      <c r="K210" s="25">
        <f>+IF(F210=0,0,SUMIF('Color FC'!$F:$F,'Color detail'!$C210,'Color FC'!J:J))</f>
        <v>0</v>
      </c>
      <c r="M210" s="267"/>
      <c r="N210" s="267"/>
      <c r="O210" s="147">
        <f t="shared" si="48"/>
        <v>0</v>
      </c>
      <c r="Q210" s="25">
        <f>+IF(Q$3=0,0,COUNTIFS('2.Pro Plan'!$K:$K,'Color detail'!$E210,'2.Pro Plan'!$N:$N,'Color detail'!$F210,'2.Pro Plan'!$U:$U,'Color detail'!Q$3))</f>
        <v>0</v>
      </c>
      <c r="R210" s="25">
        <f>+IF(R$3=0,0,COUNTIFS('2.Pro Plan'!$K:$K,'Color detail'!$E210,'2.Pro Plan'!$N:$N,'Color detail'!$F210,'2.Pro Plan'!$U:$U,'Color detail'!R$3))</f>
        <v>0</v>
      </c>
      <c r="S210" s="25">
        <f>+IF(S$3=0,0,COUNTIFS('2.Pro Plan'!$K:$K,'Color detail'!$E210,'2.Pro Plan'!$N:$N,'Color detail'!$F210,'2.Pro Plan'!$U:$U,'Color detail'!S$3))</f>
        <v>0</v>
      </c>
      <c r="T210" s="25">
        <f>+IF(T$3=0,0,COUNTIFS('2.Pro Plan'!$K:$K,'Color detail'!$E210,'2.Pro Plan'!$N:$N,'Color detail'!$F210,'2.Pro Plan'!$U:$U,'Color detail'!T$3))</f>
        <v>0</v>
      </c>
      <c r="U210" s="25">
        <f>+IF(U$3=0,0,COUNTIFS('2.Pro Plan'!$K:$K,'Color detail'!$E210,'2.Pro Plan'!$N:$N,'Color detail'!$F210,'2.Pro Plan'!$U:$U,'Color detail'!U$3))</f>
        <v>0</v>
      </c>
      <c r="V210" s="25">
        <f>+IF(V$3=0,0,COUNTIFS('2.Pro Plan'!$K:$K,'Color detail'!$E210,'2.Pro Plan'!$N:$N,'Color detail'!$F210,'2.Pro Plan'!$U:$U,'Color detail'!V$3))</f>
        <v>0</v>
      </c>
      <c r="W210" s="25">
        <f>+IF(W$3=0,0,COUNTIFS('2.Pro Plan'!$K:$K,'Color detail'!$E210,'2.Pro Plan'!$N:$N,'Color detail'!$F210,'2.Pro Plan'!$U:$U,'Color detail'!W$3))</f>
        <v>0</v>
      </c>
      <c r="X210" s="25">
        <f>+IF(X$3=0,0,COUNTIFS('2.Pro Plan'!$K:$K,'Color detail'!$E210,'2.Pro Plan'!$N:$N,'Color detail'!$F210,'2.Pro Plan'!$U:$U,'Color detail'!X$3))</f>
        <v>0</v>
      </c>
      <c r="Y210" s="25">
        <f>+IF(Y$3=0,0,COUNTIFS('2.Pro Plan'!$K:$K,'Color detail'!$E210,'2.Pro Plan'!$N:$N,'Color detail'!$F210,'2.Pro Plan'!$U:$U,'Color detail'!Y$3))</f>
        <v>0</v>
      </c>
      <c r="Z210" s="25">
        <f>+IF(Z$3=0,0,COUNTIFS('2.Pro Plan'!$K:$K,'Color detail'!$E210,'2.Pro Plan'!$N:$N,'Color detail'!$F210,'2.Pro Plan'!$U:$U,'Color detail'!Z$3))</f>
        <v>0</v>
      </c>
      <c r="AA210" s="25">
        <f>+IF(AA$3=0,0,COUNTIFS('2.Pro Plan'!$K:$K,'Color detail'!$E210,'2.Pro Plan'!$N:$N,'Color detail'!$F210,'2.Pro Plan'!$U:$U,'Color detail'!AA$3))</f>
        <v>0</v>
      </c>
      <c r="AB210" s="25">
        <f>+IF(AB$3=0,0,COUNTIFS('2.Pro Plan'!$K:$K,'Color detail'!$E210,'2.Pro Plan'!$N:$N,'Color detail'!$F210,'2.Pro Plan'!$U:$U,'Color detail'!AB$3))</f>
        <v>0</v>
      </c>
      <c r="AC210" s="25">
        <f>+IF(AC$3=0,0,COUNTIFS('2.Pro Plan'!$K:$K,'Color detail'!$E210,'2.Pro Plan'!$N:$N,'Color detail'!$F210,'2.Pro Plan'!$U:$U,'Color detail'!AC$3))</f>
        <v>0</v>
      </c>
      <c r="AD210" s="25">
        <f>+IF(AD$3=0,0,COUNTIFS('2.Pro Plan'!$K:$K,'Color detail'!$E210,'2.Pro Plan'!$N:$N,'Color detail'!$F210,'2.Pro Plan'!$U:$U,'Color detail'!AD$3))</f>
        <v>0</v>
      </c>
      <c r="AE210" s="25">
        <f>+IF(AE$3=0,0,COUNTIFS('2.Pro Plan'!$K:$K,'Color detail'!$E210,'2.Pro Plan'!$N:$N,'Color detail'!$F210,'2.Pro Plan'!$U:$U,'Color detail'!AE$3))</f>
        <v>0</v>
      </c>
      <c r="AF210" s="25">
        <f>+IF(AF$3=0,0,COUNTIFS('2.Pro Plan'!$K:$K,'Color detail'!$E210,'2.Pro Plan'!$N:$N,'Color detail'!$F210,'2.Pro Plan'!$U:$U,'Color detail'!AF$3))</f>
        <v>0</v>
      </c>
      <c r="AG210" s="25">
        <f>+IF(AG$3=0,0,COUNTIFS('2.Pro Plan'!$K:$K,'Color detail'!$E210,'2.Pro Plan'!$N:$N,'Color detail'!$F210,'2.Pro Plan'!$U:$U,'Color detail'!AG$3))</f>
        <v>0</v>
      </c>
      <c r="AH210" s="25">
        <f>+IF(AH$3=0,0,COUNTIFS('2.Pro Plan'!$K:$K,'Color detail'!$E210,'2.Pro Plan'!$N:$N,'Color detail'!$F210,'2.Pro Plan'!$U:$U,'Color detail'!AH$3))</f>
        <v>0</v>
      </c>
      <c r="AI210" s="25">
        <f>+IF(AI$3=0,0,COUNTIFS('2.Pro Plan'!$K:$K,'Color detail'!$E210,'2.Pro Plan'!$N:$N,'Color detail'!$F210,'2.Pro Plan'!$U:$U,'Color detail'!AI$3))</f>
        <v>0</v>
      </c>
      <c r="AJ210" s="25">
        <f>+IF(AJ$3=0,0,COUNTIFS('2.Pro Plan'!$K:$K,'Color detail'!$E210,'2.Pro Plan'!$N:$N,'Color detail'!$F210,'2.Pro Plan'!$U:$U,'Color detail'!AJ$3))</f>
        <v>0</v>
      </c>
      <c r="AK210" s="25">
        <f>+IF(AK$3=0,0,COUNTIFS('2.Pro Plan'!$K:$K,'Color detail'!$E210,'2.Pro Plan'!$N:$N,'Color detail'!$F210,'2.Pro Plan'!$U:$U,'Color detail'!AK$3))</f>
        <v>0</v>
      </c>
      <c r="AL210" s="25">
        <f>+IF(AL$3=0,0,COUNTIFS('2.Pro Plan'!$K:$K,'Color detail'!$E210,'2.Pro Plan'!$N:$N,'Color detail'!$F210,'2.Pro Plan'!$U:$U,'Color detail'!AL$3))</f>
        <v>0</v>
      </c>
      <c r="AM210" s="25">
        <f>+IF(AM$3=0,0,COUNTIFS('2.Pro Plan'!$K:$K,'Color detail'!$E210,'2.Pro Plan'!$N:$N,'Color detail'!$F210,'2.Pro Plan'!$U:$U,'Color detail'!AM$3))</f>
        <v>0</v>
      </c>
      <c r="AN210" s="25">
        <f>+IF(AN$3=0,0,COUNTIFS('2.Pro Plan'!$K:$K,'Color detail'!$E210,'2.Pro Plan'!$N:$N,'Color detail'!$F210,'2.Pro Plan'!$U:$U,'Color detail'!AN$3))</f>
        <v>0</v>
      </c>
      <c r="AO210" s="25">
        <f>+IF(AO$3=0,0,COUNTIFS('2.Pro Plan'!$K:$K,'Color detail'!$E210,'2.Pro Plan'!$N:$N,'Color detail'!$F210,'2.Pro Plan'!$U:$U,'Color detail'!AO$3))</f>
        <v>0</v>
      </c>
      <c r="AP210" s="25">
        <f>+IF(AP$3=0,0,COUNTIFS('2.Pro Plan'!$K:$K,'Color detail'!$E210,'2.Pro Plan'!$N:$N,'Color detail'!$F210,'2.Pro Plan'!$U:$U,'Color detail'!AP$3))</f>
        <v>0</v>
      </c>
      <c r="AQ210" s="25">
        <f>+IF(AQ$3=0,0,COUNTIFS('2.Pro Plan'!$K:$K,'Color detail'!$E210,'2.Pro Plan'!$N:$N,'Color detail'!$F210,'2.Pro Plan'!$U:$U,'Color detail'!AQ$3))</f>
        <v>0</v>
      </c>
      <c r="AR210" s="25">
        <f>+IF(AR$3=0,0,COUNTIFS('2.Pro Plan'!$K:$K,'Color detail'!$E210,'2.Pro Plan'!$N:$N,'Color detail'!$F210,'2.Pro Plan'!$U:$U,'Color detail'!AR$3))</f>
        <v>0</v>
      </c>
      <c r="AS210" s="25">
        <f t="shared" si="52"/>
        <v>0</v>
      </c>
    </row>
    <row r="211" spans="1:45" hidden="1">
      <c r="B211" s="25">
        <f t="shared" si="49"/>
        <v>0</v>
      </c>
      <c r="C211" s="25">
        <f t="shared" si="50"/>
        <v>0</v>
      </c>
      <c r="E211" s="25"/>
      <c r="F211" s="25"/>
      <c r="H211" s="25">
        <f t="shared" si="51"/>
        <v>0</v>
      </c>
      <c r="I211" s="25">
        <f>+IF(C211=0,0,SUMIF('Color FC'!$F:$F,'Color detail'!$C211,'Color FC'!H:H))</f>
        <v>0</v>
      </c>
      <c r="J211" s="25">
        <f>+IF(E211=0,0,SUMIF('Color FC'!$F:$F,'Color detail'!$C211,'Color FC'!I:I))</f>
        <v>0</v>
      </c>
      <c r="K211" s="25">
        <f>+IF(F211=0,0,SUMIF('Color FC'!$F:$F,'Color detail'!$C211,'Color FC'!J:J))</f>
        <v>0</v>
      </c>
      <c r="M211" s="267"/>
      <c r="N211" s="267"/>
      <c r="O211" s="147">
        <f t="shared" si="48"/>
        <v>0</v>
      </c>
      <c r="Q211" s="25">
        <f>+IF(Q$3=0,0,COUNTIFS('2.Pro Plan'!$K:$K,'Color detail'!$E211,'2.Pro Plan'!$N:$N,'Color detail'!$F211,'2.Pro Plan'!$U:$U,'Color detail'!Q$3))</f>
        <v>0</v>
      </c>
      <c r="R211" s="25">
        <f>+IF(R$3=0,0,COUNTIFS('2.Pro Plan'!$K:$K,'Color detail'!$E211,'2.Pro Plan'!$N:$N,'Color detail'!$F211,'2.Pro Plan'!$U:$U,'Color detail'!R$3))</f>
        <v>0</v>
      </c>
      <c r="S211" s="25">
        <f>+IF(S$3=0,0,COUNTIFS('2.Pro Plan'!$K:$K,'Color detail'!$E211,'2.Pro Plan'!$N:$N,'Color detail'!$F211,'2.Pro Plan'!$U:$U,'Color detail'!S$3))</f>
        <v>0</v>
      </c>
      <c r="T211" s="25">
        <f>+IF(T$3=0,0,COUNTIFS('2.Pro Plan'!$K:$K,'Color detail'!$E211,'2.Pro Plan'!$N:$N,'Color detail'!$F211,'2.Pro Plan'!$U:$U,'Color detail'!T$3))</f>
        <v>0</v>
      </c>
      <c r="U211" s="25">
        <f>+IF(U$3=0,0,COUNTIFS('2.Pro Plan'!$K:$K,'Color detail'!$E211,'2.Pro Plan'!$N:$N,'Color detail'!$F211,'2.Pro Plan'!$U:$U,'Color detail'!U$3))</f>
        <v>0</v>
      </c>
      <c r="V211" s="25">
        <f>+IF(V$3=0,0,COUNTIFS('2.Pro Plan'!$K:$K,'Color detail'!$E211,'2.Pro Plan'!$N:$N,'Color detail'!$F211,'2.Pro Plan'!$U:$U,'Color detail'!V$3))</f>
        <v>0</v>
      </c>
      <c r="W211" s="25">
        <f>+IF(W$3=0,0,COUNTIFS('2.Pro Plan'!$K:$K,'Color detail'!$E211,'2.Pro Plan'!$N:$N,'Color detail'!$F211,'2.Pro Plan'!$U:$U,'Color detail'!W$3))</f>
        <v>0</v>
      </c>
      <c r="X211" s="25">
        <f>+IF(X$3=0,0,COUNTIFS('2.Pro Plan'!$K:$K,'Color detail'!$E211,'2.Pro Plan'!$N:$N,'Color detail'!$F211,'2.Pro Plan'!$U:$U,'Color detail'!X$3))</f>
        <v>0</v>
      </c>
      <c r="Y211" s="25">
        <f>+IF(Y$3=0,0,COUNTIFS('2.Pro Plan'!$K:$K,'Color detail'!$E211,'2.Pro Plan'!$N:$N,'Color detail'!$F211,'2.Pro Plan'!$U:$U,'Color detail'!Y$3))</f>
        <v>0</v>
      </c>
      <c r="Z211" s="25">
        <f>+IF(Z$3=0,0,COUNTIFS('2.Pro Plan'!$K:$K,'Color detail'!$E211,'2.Pro Plan'!$N:$N,'Color detail'!$F211,'2.Pro Plan'!$U:$U,'Color detail'!Z$3))</f>
        <v>0</v>
      </c>
      <c r="AA211" s="25">
        <f>+IF(AA$3=0,0,COUNTIFS('2.Pro Plan'!$K:$K,'Color detail'!$E211,'2.Pro Plan'!$N:$N,'Color detail'!$F211,'2.Pro Plan'!$U:$U,'Color detail'!AA$3))</f>
        <v>0</v>
      </c>
      <c r="AB211" s="25">
        <f>+IF(AB$3=0,0,COUNTIFS('2.Pro Plan'!$K:$K,'Color detail'!$E211,'2.Pro Plan'!$N:$N,'Color detail'!$F211,'2.Pro Plan'!$U:$U,'Color detail'!AB$3))</f>
        <v>0</v>
      </c>
      <c r="AC211" s="25">
        <f>+IF(AC$3=0,0,COUNTIFS('2.Pro Plan'!$K:$K,'Color detail'!$E211,'2.Pro Plan'!$N:$N,'Color detail'!$F211,'2.Pro Plan'!$U:$U,'Color detail'!AC$3))</f>
        <v>0</v>
      </c>
      <c r="AD211" s="25">
        <f>+IF(AD$3=0,0,COUNTIFS('2.Pro Plan'!$K:$K,'Color detail'!$E211,'2.Pro Plan'!$N:$N,'Color detail'!$F211,'2.Pro Plan'!$U:$U,'Color detail'!AD$3))</f>
        <v>0</v>
      </c>
      <c r="AE211" s="25">
        <f>+IF(AE$3=0,0,COUNTIFS('2.Pro Plan'!$K:$K,'Color detail'!$E211,'2.Pro Plan'!$N:$N,'Color detail'!$F211,'2.Pro Plan'!$U:$U,'Color detail'!AE$3))</f>
        <v>0</v>
      </c>
      <c r="AF211" s="25">
        <f>+IF(AF$3=0,0,COUNTIFS('2.Pro Plan'!$K:$K,'Color detail'!$E211,'2.Pro Plan'!$N:$N,'Color detail'!$F211,'2.Pro Plan'!$U:$U,'Color detail'!AF$3))</f>
        <v>0</v>
      </c>
      <c r="AG211" s="25">
        <f>+IF(AG$3=0,0,COUNTIFS('2.Pro Plan'!$K:$K,'Color detail'!$E211,'2.Pro Plan'!$N:$N,'Color detail'!$F211,'2.Pro Plan'!$U:$U,'Color detail'!AG$3))</f>
        <v>0</v>
      </c>
      <c r="AH211" s="25">
        <f>+IF(AH$3=0,0,COUNTIFS('2.Pro Plan'!$K:$K,'Color detail'!$E211,'2.Pro Plan'!$N:$N,'Color detail'!$F211,'2.Pro Plan'!$U:$U,'Color detail'!AH$3))</f>
        <v>0</v>
      </c>
      <c r="AI211" s="25">
        <f>+IF(AI$3=0,0,COUNTIFS('2.Pro Plan'!$K:$K,'Color detail'!$E211,'2.Pro Plan'!$N:$N,'Color detail'!$F211,'2.Pro Plan'!$U:$U,'Color detail'!AI$3))</f>
        <v>0</v>
      </c>
      <c r="AJ211" s="25">
        <f>+IF(AJ$3=0,0,COUNTIFS('2.Pro Plan'!$K:$K,'Color detail'!$E211,'2.Pro Plan'!$N:$N,'Color detail'!$F211,'2.Pro Plan'!$U:$U,'Color detail'!AJ$3))</f>
        <v>0</v>
      </c>
      <c r="AK211" s="25">
        <f>+IF(AK$3=0,0,COUNTIFS('2.Pro Plan'!$K:$K,'Color detail'!$E211,'2.Pro Plan'!$N:$N,'Color detail'!$F211,'2.Pro Plan'!$U:$U,'Color detail'!AK$3))</f>
        <v>0</v>
      </c>
      <c r="AL211" s="25">
        <f>+IF(AL$3=0,0,COUNTIFS('2.Pro Plan'!$K:$K,'Color detail'!$E211,'2.Pro Plan'!$N:$N,'Color detail'!$F211,'2.Pro Plan'!$U:$U,'Color detail'!AL$3))</f>
        <v>0</v>
      </c>
      <c r="AM211" s="25">
        <f>+IF(AM$3=0,0,COUNTIFS('2.Pro Plan'!$K:$K,'Color detail'!$E211,'2.Pro Plan'!$N:$N,'Color detail'!$F211,'2.Pro Plan'!$U:$U,'Color detail'!AM$3))</f>
        <v>0</v>
      </c>
      <c r="AN211" s="25">
        <f>+IF(AN$3=0,0,COUNTIFS('2.Pro Plan'!$K:$K,'Color detail'!$E211,'2.Pro Plan'!$N:$N,'Color detail'!$F211,'2.Pro Plan'!$U:$U,'Color detail'!AN$3))</f>
        <v>0</v>
      </c>
      <c r="AO211" s="25">
        <f>+IF(AO$3=0,0,COUNTIFS('2.Pro Plan'!$K:$K,'Color detail'!$E211,'2.Pro Plan'!$N:$N,'Color detail'!$F211,'2.Pro Plan'!$U:$U,'Color detail'!AO$3))</f>
        <v>0</v>
      </c>
      <c r="AP211" s="25">
        <f>+IF(AP$3=0,0,COUNTIFS('2.Pro Plan'!$K:$K,'Color detail'!$E211,'2.Pro Plan'!$N:$N,'Color detail'!$F211,'2.Pro Plan'!$U:$U,'Color detail'!AP$3))</f>
        <v>0</v>
      </c>
      <c r="AQ211" s="25">
        <f>+IF(AQ$3=0,0,COUNTIFS('2.Pro Plan'!$K:$K,'Color detail'!$E211,'2.Pro Plan'!$N:$N,'Color detail'!$F211,'2.Pro Plan'!$U:$U,'Color detail'!AQ$3))</f>
        <v>0</v>
      </c>
      <c r="AR211" s="25">
        <f>+IF(AR$3=0,0,COUNTIFS('2.Pro Plan'!$K:$K,'Color detail'!$E211,'2.Pro Plan'!$N:$N,'Color detail'!$F211,'2.Pro Plan'!$U:$U,'Color detail'!AR$3))</f>
        <v>0</v>
      </c>
      <c r="AS211" s="25">
        <f t="shared" si="52"/>
        <v>0</v>
      </c>
    </row>
    <row r="212" spans="1:45" hidden="1">
      <c r="B212" s="25">
        <f t="shared" si="49"/>
        <v>0</v>
      </c>
      <c r="C212" s="25">
        <f t="shared" si="50"/>
        <v>0</v>
      </c>
      <c r="E212" s="25"/>
      <c r="F212" s="25"/>
      <c r="H212" s="25">
        <f t="shared" si="51"/>
        <v>0</v>
      </c>
      <c r="I212" s="25">
        <f>+IF(C212=0,0,SUMIF('Color FC'!$F:$F,'Color detail'!$C212,'Color FC'!H:H))</f>
        <v>0</v>
      </c>
      <c r="J212" s="25">
        <f>+IF(E212=0,0,SUMIF('Color FC'!$F:$F,'Color detail'!$C212,'Color FC'!I:I))</f>
        <v>0</v>
      </c>
      <c r="K212" s="25">
        <f>+IF(F212=0,0,SUMIF('Color FC'!$F:$F,'Color detail'!$C212,'Color FC'!J:J))</f>
        <v>0</v>
      </c>
      <c r="M212" s="267"/>
      <c r="N212" s="267"/>
      <c r="O212" s="147">
        <f t="shared" si="48"/>
        <v>0</v>
      </c>
      <c r="Q212" s="25">
        <f>+IF(Q$3=0,0,COUNTIFS('2.Pro Plan'!$K:$K,'Color detail'!$E212,'2.Pro Plan'!$N:$N,'Color detail'!$F212,'2.Pro Plan'!$U:$U,'Color detail'!Q$3))</f>
        <v>0</v>
      </c>
      <c r="R212" s="25">
        <f>+IF(R$3=0,0,COUNTIFS('2.Pro Plan'!$K:$K,'Color detail'!$E212,'2.Pro Plan'!$N:$N,'Color detail'!$F212,'2.Pro Plan'!$U:$U,'Color detail'!R$3))</f>
        <v>0</v>
      </c>
      <c r="S212" s="25">
        <f>+IF(S$3=0,0,COUNTIFS('2.Pro Plan'!$K:$K,'Color detail'!$E212,'2.Pro Plan'!$N:$N,'Color detail'!$F212,'2.Pro Plan'!$U:$U,'Color detail'!S$3))</f>
        <v>0</v>
      </c>
      <c r="T212" s="25">
        <f>+IF(T$3=0,0,COUNTIFS('2.Pro Plan'!$K:$K,'Color detail'!$E212,'2.Pro Plan'!$N:$N,'Color detail'!$F212,'2.Pro Plan'!$U:$U,'Color detail'!T$3))</f>
        <v>0</v>
      </c>
      <c r="U212" s="25">
        <f>+IF(U$3=0,0,COUNTIFS('2.Pro Plan'!$K:$K,'Color detail'!$E212,'2.Pro Plan'!$N:$N,'Color detail'!$F212,'2.Pro Plan'!$U:$U,'Color detail'!U$3))</f>
        <v>0</v>
      </c>
      <c r="V212" s="25">
        <f>+IF(V$3=0,0,COUNTIFS('2.Pro Plan'!$K:$K,'Color detail'!$E212,'2.Pro Plan'!$N:$N,'Color detail'!$F212,'2.Pro Plan'!$U:$U,'Color detail'!V$3))</f>
        <v>0</v>
      </c>
      <c r="W212" s="25">
        <f>+IF(W$3=0,0,COUNTIFS('2.Pro Plan'!$K:$K,'Color detail'!$E212,'2.Pro Plan'!$N:$N,'Color detail'!$F212,'2.Pro Plan'!$U:$U,'Color detail'!W$3))</f>
        <v>0</v>
      </c>
      <c r="X212" s="25">
        <f>+IF(X$3=0,0,COUNTIFS('2.Pro Plan'!$K:$K,'Color detail'!$E212,'2.Pro Plan'!$N:$N,'Color detail'!$F212,'2.Pro Plan'!$U:$U,'Color detail'!X$3))</f>
        <v>0</v>
      </c>
      <c r="Y212" s="25">
        <f>+IF(Y$3=0,0,COUNTIFS('2.Pro Plan'!$K:$K,'Color detail'!$E212,'2.Pro Plan'!$N:$N,'Color detail'!$F212,'2.Pro Plan'!$U:$U,'Color detail'!Y$3))</f>
        <v>0</v>
      </c>
      <c r="Z212" s="25">
        <f>+IF(Z$3=0,0,COUNTIFS('2.Pro Plan'!$K:$K,'Color detail'!$E212,'2.Pro Plan'!$N:$N,'Color detail'!$F212,'2.Pro Plan'!$U:$U,'Color detail'!Z$3))</f>
        <v>0</v>
      </c>
      <c r="AA212" s="25">
        <f>+IF(AA$3=0,0,COUNTIFS('2.Pro Plan'!$K:$K,'Color detail'!$E212,'2.Pro Plan'!$N:$N,'Color detail'!$F212,'2.Pro Plan'!$U:$U,'Color detail'!AA$3))</f>
        <v>0</v>
      </c>
      <c r="AB212" s="25">
        <f>+IF(AB$3=0,0,COUNTIFS('2.Pro Plan'!$K:$K,'Color detail'!$E212,'2.Pro Plan'!$N:$N,'Color detail'!$F212,'2.Pro Plan'!$U:$U,'Color detail'!AB$3))</f>
        <v>0</v>
      </c>
      <c r="AC212" s="25">
        <f>+IF(AC$3=0,0,COUNTIFS('2.Pro Plan'!$K:$K,'Color detail'!$E212,'2.Pro Plan'!$N:$N,'Color detail'!$F212,'2.Pro Plan'!$U:$U,'Color detail'!AC$3))</f>
        <v>0</v>
      </c>
      <c r="AD212" s="25">
        <f>+IF(AD$3=0,0,COUNTIFS('2.Pro Plan'!$K:$K,'Color detail'!$E212,'2.Pro Plan'!$N:$N,'Color detail'!$F212,'2.Pro Plan'!$U:$U,'Color detail'!AD$3))</f>
        <v>0</v>
      </c>
      <c r="AE212" s="25">
        <f>+IF(AE$3=0,0,COUNTIFS('2.Pro Plan'!$K:$K,'Color detail'!$E212,'2.Pro Plan'!$N:$N,'Color detail'!$F212,'2.Pro Plan'!$U:$U,'Color detail'!AE$3))</f>
        <v>0</v>
      </c>
      <c r="AF212" s="25">
        <f>+IF(AF$3=0,0,COUNTIFS('2.Pro Plan'!$K:$K,'Color detail'!$E212,'2.Pro Plan'!$N:$N,'Color detail'!$F212,'2.Pro Plan'!$U:$U,'Color detail'!AF$3))</f>
        <v>0</v>
      </c>
      <c r="AG212" s="25">
        <f>+IF(AG$3=0,0,COUNTIFS('2.Pro Plan'!$K:$K,'Color detail'!$E212,'2.Pro Plan'!$N:$N,'Color detail'!$F212,'2.Pro Plan'!$U:$U,'Color detail'!AG$3))</f>
        <v>0</v>
      </c>
      <c r="AH212" s="25">
        <f>+IF(AH$3=0,0,COUNTIFS('2.Pro Plan'!$K:$K,'Color detail'!$E212,'2.Pro Plan'!$N:$N,'Color detail'!$F212,'2.Pro Plan'!$U:$U,'Color detail'!AH$3))</f>
        <v>0</v>
      </c>
      <c r="AI212" s="25">
        <f>+IF(AI$3=0,0,COUNTIFS('2.Pro Plan'!$K:$K,'Color detail'!$E212,'2.Pro Plan'!$N:$N,'Color detail'!$F212,'2.Pro Plan'!$U:$U,'Color detail'!AI$3))</f>
        <v>0</v>
      </c>
      <c r="AJ212" s="25">
        <f>+IF(AJ$3=0,0,COUNTIFS('2.Pro Plan'!$K:$K,'Color detail'!$E212,'2.Pro Plan'!$N:$N,'Color detail'!$F212,'2.Pro Plan'!$U:$U,'Color detail'!AJ$3))</f>
        <v>0</v>
      </c>
      <c r="AK212" s="25">
        <f>+IF(AK$3=0,0,COUNTIFS('2.Pro Plan'!$K:$K,'Color detail'!$E212,'2.Pro Plan'!$N:$N,'Color detail'!$F212,'2.Pro Plan'!$U:$U,'Color detail'!AK$3))</f>
        <v>0</v>
      </c>
      <c r="AL212" s="25">
        <f>+IF(AL$3=0,0,COUNTIFS('2.Pro Plan'!$K:$K,'Color detail'!$E212,'2.Pro Plan'!$N:$N,'Color detail'!$F212,'2.Pro Plan'!$U:$U,'Color detail'!AL$3))</f>
        <v>0</v>
      </c>
      <c r="AM212" s="25">
        <f>+IF(AM$3=0,0,COUNTIFS('2.Pro Plan'!$K:$K,'Color detail'!$E212,'2.Pro Plan'!$N:$N,'Color detail'!$F212,'2.Pro Plan'!$U:$U,'Color detail'!AM$3))</f>
        <v>0</v>
      </c>
      <c r="AN212" s="25">
        <f>+IF(AN$3=0,0,COUNTIFS('2.Pro Plan'!$K:$K,'Color detail'!$E212,'2.Pro Plan'!$N:$N,'Color detail'!$F212,'2.Pro Plan'!$U:$U,'Color detail'!AN$3))</f>
        <v>0</v>
      </c>
      <c r="AO212" s="25">
        <f>+IF(AO$3=0,0,COUNTIFS('2.Pro Plan'!$K:$K,'Color detail'!$E212,'2.Pro Plan'!$N:$N,'Color detail'!$F212,'2.Pro Plan'!$U:$U,'Color detail'!AO$3))</f>
        <v>0</v>
      </c>
      <c r="AP212" s="25">
        <f>+IF(AP$3=0,0,COUNTIFS('2.Pro Plan'!$K:$K,'Color detail'!$E212,'2.Pro Plan'!$N:$N,'Color detail'!$F212,'2.Pro Plan'!$U:$U,'Color detail'!AP$3))</f>
        <v>0</v>
      </c>
      <c r="AQ212" s="25">
        <f>+IF(AQ$3=0,0,COUNTIFS('2.Pro Plan'!$K:$K,'Color detail'!$E212,'2.Pro Plan'!$N:$N,'Color detail'!$F212,'2.Pro Plan'!$U:$U,'Color detail'!AQ$3))</f>
        <v>0</v>
      </c>
      <c r="AR212" s="25">
        <f>+IF(AR$3=0,0,COUNTIFS('2.Pro Plan'!$K:$K,'Color detail'!$E212,'2.Pro Plan'!$N:$N,'Color detail'!$F212,'2.Pro Plan'!$U:$U,'Color detail'!AR$3))</f>
        <v>0</v>
      </c>
      <c r="AS212" s="25">
        <f t="shared" si="52"/>
        <v>0</v>
      </c>
    </row>
    <row r="213" spans="1:45" hidden="1">
      <c r="B213" s="25">
        <f t="shared" si="49"/>
        <v>0</v>
      </c>
      <c r="C213" s="25">
        <f t="shared" si="50"/>
        <v>0</v>
      </c>
      <c r="E213" s="25"/>
      <c r="F213" s="25"/>
      <c r="H213" s="25">
        <f t="shared" si="51"/>
        <v>0</v>
      </c>
      <c r="I213" s="25">
        <f>+IF(C213=0,0,SUMIF('Color FC'!$F:$F,'Color detail'!$C213,'Color FC'!H:H))</f>
        <v>0</v>
      </c>
      <c r="J213" s="25">
        <f>+IF(E213=0,0,SUMIF('Color FC'!$F:$F,'Color detail'!$C213,'Color FC'!I:I))</f>
        <v>0</v>
      </c>
      <c r="K213" s="25">
        <f>+IF(F213=0,0,SUMIF('Color FC'!$F:$F,'Color detail'!$C213,'Color FC'!J:J))</f>
        <v>0</v>
      </c>
      <c r="M213" s="267"/>
      <c r="N213" s="267"/>
      <c r="O213" s="147">
        <f t="shared" si="48"/>
        <v>0</v>
      </c>
      <c r="Q213" s="25">
        <f>+IF(Q$3=0,0,COUNTIFS('2.Pro Plan'!$K:$K,'Color detail'!$E213,'2.Pro Plan'!$N:$N,'Color detail'!$F213,'2.Pro Plan'!$U:$U,'Color detail'!Q$3))</f>
        <v>0</v>
      </c>
      <c r="R213" s="25">
        <f>+IF(R$3=0,0,COUNTIFS('2.Pro Plan'!$K:$K,'Color detail'!$E213,'2.Pro Plan'!$N:$N,'Color detail'!$F213,'2.Pro Plan'!$U:$U,'Color detail'!R$3))</f>
        <v>0</v>
      </c>
      <c r="S213" s="25">
        <f>+IF(S$3=0,0,COUNTIFS('2.Pro Plan'!$K:$K,'Color detail'!$E213,'2.Pro Plan'!$N:$N,'Color detail'!$F213,'2.Pro Plan'!$U:$U,'Color detail'!S$3))</f>
        <v>0</v>
      </c>
      <c r="T213" s="25">
        <f>+IF(T$3=0,0,COUNTIFS('2.Pro Plan'!$K:$K,'Color detail'!$E213,'2.Pro Plan'!$N:$N,'Color detail'!$F213,'2.Pro Plan'!$U:$U,'Color detail'!T$3))</f>
        <v>0</v>
      </c>
      <c r="U213" s="25">
        <f>+IF(U$3=0,0,COUNTIFS('2.Pro Plan'!$K:$K,'Color detail'!$E213,'2.Pro Plan'!$N:$N,'Color detail'!$F213,'2.Pro Plan'!$U:$U,'Color detail'!U$3))</f>
        <v>0</v>
      </c>
      <c r="V213" s="25">
        <f>+IF(V$3=0,0,COUNTIFS('2.Pro Plan'!$K:$K,'Color detail'!$E213,'2.Pro Plan'!$N:$N,'Color detail'!$F213,'2.Pro Plan'!$U:$U,'Color detail'!V$3))</f>
        <v>0</v>
      </c>
      <c r="W213" s="25">
        <f>+IF(W$3=0,0,COUNTIFS('2.Pro Plan'!$K:$K,'Color detail'!$E213,'2.Pro Plan'!$N:$N,'Color detail'!$F213,'2.Pro Plan'!$U:$U,'Color detail'!W$3))</f>
        <v>0</v>
      </c>
      <c r="X213" s="25">
        <f>+IF(X$3=0,0,COUNTIFS('2.Pro Plan'!$K:$K,'Color detail'!$E213,'2.Pro Plan'!$N:$N,'Color detail'!$F213,'2.Pro Plan'!$U:$U,'Color detail'!X$3))</f>
        <v>0</v>
      </c>
      <c r="Y213" s="25">
        <f>+IF(Y$3=0,0,COUNTIFS('2.Pro Plan'!$K:$K,'Color detail'!$E213,'2.Pro Plan'!$N:$N,'Color detail'!$F213,'2.Pro Plan'!$U:$U,'Color detail'!Y$3))</f>
        <v>0</v>
      </c>
      <c r="Z213" s="25">
        <f>+IF(Z$3=0,0,COUNTIFS('2.Pro Plan'!$K:$K,'Color detail'!$E213,'2.Pro Plan'!$N:$N,'Color detail'!$F213,'2.Pro Plan'!$U:$U,'Color detail'!Z$3))</f>
        <v>0</v>
      </c>
      <c r="AA213" s="25">
        <f>+IF(AA$3=0,0,COUNTIFS('2.Pro Plan'!$K:$K,'Color detail'!$E213,'2.Pro Plan'!$N:$N,'Color detail'!$F213,'2.Pro Plan'!$U:$U,'Color detail'!AA$3))</f>
        <v>0</v>
      </c>
      <c r="AB213" s="25">
        <f>+IF(AB$3=0,0,COUNTIFS('2.Pro Plan'!$K:$K,'Color detail'!$E213,'2.Pro Plan'!$N:$N,'Color detail'!$F213,'2.Pro Plan'!$U:$U,'Color detail'!AB$3))</f>
        <v>0</v>
      </c>
      <c r="AC213" s="25">
        <f>+IF(AC$3=0,0,COUNTIFS('2.Pro Plan'!$K:$K,'Color detail'!$E213,'2.Pro Plan'!$N:$N,'Color detail'!$F213,'2.Pro Plan'!$U:$U,'Color detail'!AC$3))</f>
        <v>0</v>
      </c>
      <c r="AD213" s="25">
        <f>+IF(AD$3=0,0,COUNTIFS('2.Pro Plan'!$K:$K,'Color detail'!$E213,'2.Pro Plan'!$N:$N,'Color detail'!$F213,'2.Pro Plan'!$U:$U,'Color detail'!AD$3))</f>
        <v>0</v>
      </c>
      <c r="AE213" s="25">
        <f>+IF(AE$3=0,0,COUNTIFS('2.Pro Plan'!$K:$K,'Color detail'!$E213,'2.Pro Plan'!$N:$N,'Color detail'!$F213,'2.Pro Plan'!$U:$U,'Color detail'!AE$3))</f>
        <v>0</v>
      </c>
      <c r="AF213" s="25">
        <f>+IF(AF$3=0,0,COUNTIFS('2.Pro Plan'!$K:$K,'Color detail'!$E213,'2.Pro Plan'!$N:$N,'Color detail'!$F213,'2.Pro Plan'!$U:$U,'Color detail'!AF$3))</f>
        <v>0</v>
      </c>
      <c r="AG213" s="25">
        <f>+IF(AG$3=0,0,COUNTIFS('2.Pro Plan'!$K:$K,'Color detail'!$E213,'2.Pro Plan'!$N:$N,'Color detail'!$F213,'2.Pro Plan'!$U:$U,'Color detail'!AG$3))</f>
        <v>0</v>
      </c>
      <c r="AH213" s="25">
        <f>+IF(AH$3=0,0,COUNTIFS('2.Pro Plan'!$K:$K,'Color detail'!$E213,'2.Pro Plan'!$N:$N,'Color detail'!$F213,'2.Pro Plan'!$U:$U,'Color detail'!AH$3))</f>
        <v>0</v>
      </c>
      <c r="AI213" s="25">
        <f>+IF(AI$3=0,0,COUNTIFS('2.Pro Plan'!$K:$K,'Color detail'!$E213,'2.Pro Plan'!$N:$N,'Color detail'!$F213,'2.Pro Plan'!$U:$U,'Color detail'!AI$3))</f>
        <v>0</v>
      </c>
      <c r="AJ213" s="25">
        <f>+IF(AJ$3=0,0,COUNTIFS('2.Pro Plan'!$K:$K,'Color detail'!$E213,'2.Pro Plan'!$N:$N,'Color detail'!$F213,'2.Pro Plan'!$U:$U,'Color detail'!AJ$3))</f>
        <v>0</v>
      </c>
      <c r="AK213" s="25">
        <f>+IF(AK$3=0,0,COUNTIFS('2.Pro Plan'!$K:$K,'Color detail'!$E213,'2.Pro Plan'!$N:$N,'Color detail'!$F213,'2.Pro Plan'!$U:$U,'Color detail'!AK$3))</f>
        <v>0</v>
      </c>
      <c r="AL213" s="25">
        <f>+IF(AL$3=0,0,COUNTIFS('2.Pro Plan'!$K:$K,'Color detail'!$E213,'2.Pro Plan'!$N:$N,'Color detail'!$F213,'2.Pro Plan'!$U:$U,'Color detail'!AL$3))</f>
        <v>0</v>
      </c>
      <c r="AM213" s="25">
        <f>+IF(AM$3=0,0,COUNTIFS('2.Pro Plan'!$K:$K,'Color detail'!$E213,'2.Pro Plan'!$N:$N,'Color detail'!$F213,'2.Pro Plan'!$U:$U,'Color detail'!AM$3))</f>
        <v>0</v>
      </c>
      <c r="AN213" s="25">
        <f>+IF(AN$3=0,0,COUNTIFS('2.Pro Plan'!$K:$K,'Color detail'!$E213,'2.Pro Plan'!$N:$N,'Color detail'!$F213,'2.Pro Plan'!$U:$U,'Color detail'!AN$3))</f>
        <v>0</v>
      </c>
      <c r="AO213" s="25">
        <f>+IF(AO$3=0,0,COUNTIFS('2.Pro Plan'!$K:$K,'Color detail'!$E213,'2.Pro Plan'!$N:$N,'Color detail'!$F213,'2.Pro Plan'!$U:$U,'Color detail'!AO$3))</f>
        <v>0</v>
      </c>
      <c r="AP213" s="25">
        <f>+IF(AP$3=0,0,COUNTIFS('2.Pro Plan'!$K:$K,'Color detail'!$E213,'2.Pro Plan'!$N:$N,'Color detail'!$F213,'2.Pro Plan'!$U:$U,'Color detail'!AP$3))</f>
        <v>0</v>
      </c>
      <c r="AQ213" s="25">
        <f>+IF(AQ$3=0,0,COUNTIFS('2.Pro Plan'!$K:$K,'Color detail'!$E213,'2.Pro Plan'!$N:$N,'Color detail'!$F213,'2.Pro Plan'!$U:$U,'Color detail'!AQ$3))</f>
        <v>0</v>
      </c>
      <c r="AR213" s="25">
        <f>+IF(AR$3=0,0,COUNTIFS('2.Pro Plan'!$K:$K,'Color detail'!$E213,'2.Pro Plan'!$N:$N,'Color detail'!$F213,'2.Pro Plan'!$U:$U,'Color detail'!AR$3))</f>
        <v>0</v>
      </c>
      <c r="AS213" s="25">
        <f t="shared" si="52"/>
        <v>0</v>
      </c>
    </row>
    <row r="214" spans="1:45" hidden="1">
      <c r="B214" s="25">
        <f t="shared" si="49"/>
        <v>0</v>
      </c>
      <c r="C214" s="25">
        <f t="shared" si="50"/>
        <v>0</v>
      </c>
      <c r="E214" s="25"/>
      <c r="F214" s="25"/>
      <c r="H214" s="25">
        <f t="shared" si="51"/>
        <v>0</v>
      </c>
      <c r="I214" s="25">
        <f>+IF(C214=0,0,SUMIF('Color FC'!$F:$F,'Color detail'!$C214,'Color FC'!H:H))</f>
        <v>0</v>
      </c>
      <c r="J214" s="25">
        <f>+IF(E214=0,0,SUMIF('Color FC'!$F:$F,'Color detail'!$C214,'Color FC'!I:I))</f>
        <v>0</v>
      </c>
      <c r="K214" s="25">
        <f>+IF(F214=0,0,SUMIF('Color FC'!$F:$F,'Color detail'!$C214,'Color FC'!J:J))</f>
        <v>0</v>
      </c>
      <c r="M214" s="267"/>
      <c r="N214" s="267"/>
      <c r="O214" s="147">
        <f t="shared" si="48"/>
        <v>0</v>
      </c>
      <c r="Q214" s="25">
        <f>+IF(Q$3=0,0,COUNTIFS('2.Pro Plan'!$K:$K,'Color detail'!$E214,'2.Pro Plan'!$N:$N,'Color detail'!$F214,'2.Pro Plan'!$U:$U,'Color detail'!Q$3))</f>
        <v>0</v>
      </c>
      <c r="R214" s="25">
        <f>+IF(R$3=0,0,COUNTIFS('2.Pro Plan'!$K:$K,'Color detail'!$E214,'2.Pro Plan'!$N:$N,'Color detail'!$F214,'2.Pro Plan'!$U:$U,'Color detail'!R$3))</f>
        <v>0</v>
      </c>
      <c r="S214" s="25">
        <f>+IF(S$3=0,0,COUNTIFS('2.Pro Plan'!$K:$K,'Color detail'!$E214,'2.Pro Plan'!$N:$N,'Color detail'!$F214,'2.Pro Plan'!$U:$U,'Color detail'!S$3))</f>
        <v>0</v>
      </c>
      <c r="T214" s="25">
        <f>+IF(T$3=0,0,COUNTIFS('2.Pro Plan'!$K:$K,'Color detail'!$E214,'2.Pro Plan'!$N:$N,'Color detail'!$F214,'2.Pro Plan'!$U:$U,'Color detail'!T$3))</f>
        <v>0</v>
      </c>
      <c r="U214" s="25">
        <f>+IF(U$3=0,0,COUNTIFS('2.Pro Plan'!$K:$K,'Color detail'!$E214,'2.Pro Plan'!$N:$N,'Color detail'!$F214,'2.Pro Plan'!$U:$U,'Color detail'!U$3))</f>
        <v>0</v>
      </c>
      <c r="V214" s="25">
        <f>+IF(V$3=0,0,COUNTIFS('2.Pro Plan'!$K:$K,'Color detail'!$E214,'2.Pro Plan'!$N:$N,'Color detail'!$F214,'2.Pro Plan'!$U:$U,'Color detail'!V$3))</f>
        <v>0</v>
      </c>
      <c r="W214" s="25">
        <f>+IF(W$3=0,0,COUNTIFS('2.Pro Plan'!$K:$K,'Color detail'!$E214,'2.Pro Plan'!$N:$N,'Color detail'!$F214,'2.Pro Plan'!$U:$U,'Color detail'!W$3))</f>
        <v>0</v>
      </c>
      <c r="X214" s="25">
        <f>+IF(X$3=0,0,COUNTIFS('2.Pro Plan'!$K:$K,'Color detail'!$E214,'2.Pro Plan'!$N:$N,'Color detail'!$F214,'2.Pro Plan'!$U:$U,'Color detail'!X$3))</f>
        <v>0</v>
      </c>
      <c r="Y214" s="25">
        <f>+IF(Y$3=0,0,COUNTIFS('2.Pro Plan'!$K:$K,'Color detail'!$E214,'2.Pro Plan'!$N:$N,'Color detail'!$F214,'2.Pro Plan'!$U:$U,'Color detail'!Y$3))</f>
        <v>0</v>
      </c>
      <c r="Z214" s="25">
        <f>+IF(Z$3=0,0,COUNTIFS('2.Pro Plan'!$K:$K,'Color detail'!$E214,'2.Pro Plan'!$N:$N,'Color detail'!$F214,'2.Pro Plan'!$U:$U,'Color detail'!Z$3))</f>
        <v>0</v>
      </c>
      <c r="AA214" s="25">
        <f>+IF(AA$3=0,0,COUNTIFS('2.Pro Plan'!$K:$K,'Color detail'!$E214,'2.Pro Plan'!$N:$N,'Color detail'!$F214,'2.Pro Plan'!$U:$U,'Color detail'!AA$3))</f>
        <v>0</v>
      </c>
      <c r="AB214" s="25">
        <f>+IF(AB$3=0,0,COUNTIFS('2.Pro Plan'!$K:$K,'Color detail'!$E214,'2.Pro Plan'!$N:$N,'Color detail'!$F214,'2.Pro Plan'!$U:$U,'Color detail'!AB$3))</f>
        <v>0</v>
      </c>
      <c r="AC214" s="25">
        <f>+IF(AC$3=0,0,COUNTIFS('2.Pro Plan'!$K:$K,'Color detail'!$E214,'2.Pro Plan'!$N:$N,'Color detail'!$F214,'2.Pro Plan'!$U:$U,'Color detail'!AC$3))</f>
        <v>0</v>
      </c>
      <c r="AD214" s="25">
        <f>+IF(AD$3=0,0,COUNTIFS('2.Pro Plan'!$K:$K,'Color detail'!$E214,'2.Pro Plan'!$N:$N,'Color detail'!$F214,'2.Pro Plan'!$U:$U,'Color detail'!AD$3))</f>
        <v>0</v>
      </c>
      <c r="AE214" s="25">
        <f>+IF(AE$3=0,0,COUNTIFS('2.Pro Plan'!$K:$K,'Color detail'!$E214,'2.Pro Plan'!$N:$N,'Color detail'!$F214,'2.Pro Plan'!$U:$U,'Color detail'!AE$3))</f>
        <v>0</v>
      </c>
      <c r="AF214" s="25">
        <f>+IF(AF$3=0,0,COUNTIFS('2.Pro Plan'!$K:$K,'Color detail'!$E214,'2.Pro Plan'!$N:$N,'Color detail'!$F214,'2.Pro Plan'!$U:$U,'Color detail'!AF$3))</f>
        <v>0</v>
      </c>
      <c r="AG214" s="25">
        <f>+IF(AG$3=0,0,COUNTIFS('2.Pro Plan'!$K:$K,'Color detail'!$E214,'2.Pro Plan'!$N:$N,'Color detail'!$F214,'2.Pro Plan'!$U:$U,'Color detail'!AG$3))</f>
        <v>0</v>
      </c>
      <c r="AH214" s="25">
        <f>+IF(AH$3=0,0,COUNTIFS('2.Pro Plan'!$K:$K,'Color detail'!$E214,'2.Pro Plan'!$N:$N,'Color detail'!$F214,'2.Pro Plan'!$U:$U,'Color detail'!AH$3))</f>
        <v>0</v>
      </c>
      <c r="AI214" s="25">
        <f>+IF(AI$3=0,0,COUNTIFS('2.Pro Plan'!$K:$K,'Color detail'!$E214,'2.Pro Plan'!$N:$N,'Color detail'!$F214,'2.Pro Plan'!$U:$U,'Color detail'!AI$3))</f>
        <v>0</v>
      </c>
      <c r="AJ214" s="25">
        <f>+IF(AJ$3=0,0,COUNTIFS('2.Pro Plan'!$K:$K,'Color detail'!$E214,'2.Pro Plan'!$N:$N,'Color detail'!$F214,'2.Pro Plan'!$U:$U,'Color detail'!AJ$3))</f>
        <v>0</v>
      </c>
      <c r="AK214" s="25">
        <f>+IF(AK$3=0,0,COUNTIFS('2.Pro Plan'!$K:$K,'Color detail'!$E214,'2.Pro Plan'!$N:$N,'Color detail'!$F214,'2.Pro Plan'!$U:$U,'Color detail'!AK$3))</f>
        <v>0</v>
      </c>
      <c r="AL214" s="25">
        <f>+IF(AL$3=0,0,COUNTIFS('2.Pro Plan'!$K:$K,'Color detail'!$E214,'2.Pro Plan'!$N:$N,'Color detail'!$F214,'2.Pro Plan'!$U:$U,'Color detail'!AL$3))</f>
        <v>0</v>
      </c>
      <c r="AM214" s="25">
        <f>+IF(AM$3=0,0,COUNTIFS('2.Pro Plan'!$K:$K,'Color detail'!$E214,'2.Pro Plan'!$N:$N,'Color detail'!$F214,'2.Pro Plan'!$U:$U,'Color detail'!AM$3))</f>
        <v>0</v>
      </c>
      <c r="AN214" s="25">
        <f>+IF(AN$3=0,0,COUNTIFS('2.Pro Plan'!$K:$K,'Color detail'!$E214,'2.Pro Plan'!$N:$N,'Color detail'!$F214,'2.Pro Plan'!$U:$U,'Color detail'!AN$3))</f>
        <v>0</v>
      </c>
      <c r="AO214" s="25">
        <f>+IF(AO$3=0,0,COUNTIFS('2.Pro Plan'!$K:$K,'Color detail'!$E214,'2.Pro Plan'!$N:$N,'Color detail'!$F214,'2.Pro Plan'!$U:$U,'Color detail'!AO$3))</f>
        <v>0</v>
      </c>
      <c r="AP214" s="25">
        <f>+IF(AP$3=0,0,COUNTIFS('2.Pro Plan'!$K:$K,'Color detail'!$E214,'2.Pro Plan'!$N:$N,'Color detail'!$F214,'2.Pro Plan'!$U:$U,'Color detail'!AP$3))</f>
        <v>0</v>
      </c>
      <c r="AQ214" s="25">
        <f>+IF(AQ$3=0,0,COUNTIFS('2.Pro Plan'!$K:$K,'Color detail'!$E214,'2.Pro Plan'!$N:$N,'Color detail'!$F214,'2.Pro Plan'!$U:$U,'Color detail'!AQ$3))</f>
        <v>0</v>
      </c>
      <c r="AR214" s="25">
        <f>+IF(AR$3=0,0,COUNTIFS('2.Pro Plan'!$K:$K,'Color detail'!$E214,'2.Pro Plan'!$N:$N,'Color detail'!$F214,'2.Pro Plan'!$U:$U,'Color detail'!AR$3))</f>
        <v>0</v>
      </c>
      <c r="AS214" s="25">
        <f t="shared" si="52"/>
        <v>0</v>
      </c>
    </row>
    <row r="215" spans="1:45" hidden="1">
      <c r="B215" s="25">
        <f t="shared" si="49"/>
        <v>0</v>
      </c>
      <c r="C215" s="25">
        <f t="shared" si="50"/>
        <v>0</v>
      </c>
      <c r="E215" s="25"/>
      <c r="F215" s="25"/>
      <c r="H215" s="25">
        <f t="shared" si="51"/>
        <v>0</v>
      </c>
      <c r="I215" s="25">
        <f>+IF(C215=0,0,SUMIF('Color FC'!$F:$F,'Color detail'!$C215,'Color FC'!H:H))</f>
        <v>0</v>
      </c>
      <c r="J215" s="25">
        <f>+IF(E215=0,0,SUMIF('Color FC'!$F:$F,'Color detail'!$C215,'Color FC'!I:I))</f>
        <v>0</v>
      </c>
      <c r="K215" s="25">
        <f>+IF(F215=0,0,SUMIF('Color FC'!$F:$F,'Color detail'!$C215,'Color FC'!J:J))</f>
        <v>0</v>
      </c>
      <c r="M215" s="267"/>
      <c r="N215" s="267"/>
      <c r="O215" s="147">
        <f t="shared" si="48"/>
        <v>0</v>
      </c>
      <c r="Q215" s="25">
        <f>+IF(Q$3=0,0,COUNTIFS('2.Pro Plan'!$K:$K,'Color detail'!$E215,'2.Pro Plan'!$N:$N,'Color detail'!$F215,'2.Pro Plan'!$U:$U,'Color detail'!Q$3))</f>
        <v>0</v>
      </c>
      <c r="R215" s="25">
        <f>+IF(R$3=0,0,COUNTIFS('2.Pro Plan'!$K:$K,'Color detail'!$E215,'2.Pro Plan'!$N:$N,'Color detail'!$F215,'2.Pro Plan'!$U:$U,'Color detail'!R$3))</f>
        <v>0</v>
      </c>
      <c r="S215" s="25">
        <f>+IF(S$3=0,0,COUNTIFS('2.Pro Plan'!$K:$K,'Color detail'!$E215,'2.Pro Plan'!$N:$N,'Color detail'!$F215,'2.Pro Plan'!$U:$U,'Color detail'!S$3))</f>
        <v>0</v>
      </c>
      <c r="T215" s="25">
        <f>+IF(T$3=0,0,COUNTIFS('2.Pro Plan'!$K:$K,'Color detail'!$E215,'2.Pro Plan'!$N:$N,'Color detail'!$F215,'2.Pro Plan'!$U:$U,'Color detail'!T$3))</f>
        <v>0</v>
      </c>
      <c r="U215" s="25">
        <f>+IF(U$3=0,0,COUNTIFS('2.Pro Plan'!$K:$K,'Color detail'!$E215,'2.Pro Plan'!$N:$N,'Color detail'!$F215,'2.Pro Plan'!$U:$U,'Color detail'!U$3))</f>
        <v>0</v>
      </c>
      <c r="V215" s="25">
        <f>+IF(V$3=0,0,COUNTIFS('2.Pro Plan'!$K:$K,'Color detail'!$E215,'2.Pro Plan'!$N:$N,'Color detail'!$F215,'2.Pro Plan'!$U:$U,'Color detail'!V$3))</f>
        <v>0</v>
      </c>
      <c r="W215" s="25">
        <f>+IF(W$3=0,0,COUNTIFS('2.Pro Plan'!$K:$K,'Color detail'!$E215,'2.Pro Plan'!$N:$N,'Color detail'!$F215,'2.Pro Plan'!$U:$U,'Color detail'!W$3))</f>
        <v>0</v>
      </c>
      <c r="X215" s="25">
        <f>+IF(X$3=0,0,COUNTIFS('2.Pro Plan'!$K:$K,'Color detail'!$E215,'2.Pro Plan'!$N:$N,'Color detail'!$F215,'2.Pro Plan'!$U:$U,'Color detail'!X$3))</f>
        <v>0</v>
      </c>
      <c r="Y215" s="25">
        <f>+IF(Y$3=0,0,COUNTIFS('2.Pro Plan'!$K:$K,'Color detail'!$E215,'2.Pro Plan'!$N:$N,'Color detail'!$F215,'2.Pro Plan'!$U:$U,'Color detail'!Y$3))</f>
        <v>0</v>
      </c>
      <c r="Z215" s="25">
        <f>+IF(Z$3=0,0,COUNTIFS('2.Pro Plan'!$K:$K,'Color detail'!$E215,'2.Pro Plan'!$N:$N,'Color detail'!$F215,'2.Pro Plan'!$U:$U,'Color detail'!Z$3))</f>
        <v>0</v>
      </c>
      <c r="AA215" s="25">
        <f>+IF(AA$3=0,0,COUNTIFS('2.Pro Plan'!$K:$K,'Color detail'!$E215,'2.Pro Plan'!$N:$N,'Color detail'!$F215,'2.Pro Plan'!$U:$U,'Color detail'!AA$3))</f>
        <v>0</v>
      </c>
      <c r="AB215" s="25">
        <f>+IF(AB$3=0,0,COUNTIFS('2.Pro Plan'!$K:$K,'Color detail'!$E215,'2.Pro Plan'!$N:$N,'Color detail'!$F215,'2.Pro Plan'!$U:$U,'Color detail'!AB$3))</f>
        <v>0</v>
      </c>
      <c r="AC215" s="25">
        <f>+IF(AC$3=0,0,COUNTIFS('2.Pro Plan'!$K:$K,'Color detail'!$E215,'2.Pro Plan'!$N:$N,'Color detail'!$F215,'2.Pro Plan'!$U:$U,'Color detail'!AC$3))</f>
        <v>0</v>
      </c>
      <c r="AD215" s="25">
        <f>+IF(AD$3=0,0,COUNTIFS('2.Pro Plan'!$K:$K,'Color detail'!$E215,'2.Pro Plan'!$N:$N,'Color detail'!$F215,'2.Pro Plan'!$U:$U,'Color detail'!AD$3))</f>
        <v>0</v>
      </c>
      <c r="AE215" s="25">
        <f>+IF(AE$3=0,0,COUNTIFS('2.Pro Plan'!$K:$K,'Color detail'!$E215,'2.Pro Plan'!$N:$N,'Color detail'!$F215,'2.Pro Plan'!$U:$U,'Color detail'!AE$3))</f>
        <v>0</v>
      </c>
      <c r="AF215" s="25">
        <f>+IF(AF$3=0,0,COUNTIFS('2.Pro Plan'!$K:$K,'Color detail'!$E215,'2.Pro Plan'!$N:$N,'Color detail'!$F215,'2.Pro Plan'!$U:$U,'Color detail'!AF$3))</f>
        <v>0</v>
      </c>
      <c r="AG215" s="25">
        <f>+IF(AG$3=0,0,COUNTIFS('2.Pro Plan'!$K:$K,'Color detail'!$E215,'2.Pro Plan'!$N:$N,'Color detail'!$F215,'2.Pro Plan'!$U:$U,'Color detail'!AG$3))</f>
        <v>0</v>
      </c>
      <c r="AH215" s="25">
        <f>+IF(AH$3=0,0,COUNTIFS('2.Pro Plan'!$K:$K,'Color detail'!$E215,'2.Pro Plan'!$N:$N,'Color detail'!$F215,'2.Pro Plan'!$U:$U,'Color detail'!AH$3))</f>
        <v>0</v>
      </c>
      <c r="AI215" s="25">
        <f>+IF(AI$3=0,0,COUNTIFS('2.Pro Plan'!$K:$K,'Color detail'!$E215,'2.Pro Plan'!$N:$N,'Color detail'!$F215,'2.Pro Plan'!$U:$U,'Color detail'!AI$3))</f>
        <v>0</v>
      </c>
      <c r="AJ215" s="25">
        <f>+IF(AJ$3=0,0,COUNTIFS('2.Pro Plan'!$K:$K,'Color detail'!$E215,'2.Pro Plan'!$N:$N,'Color detail'!$F215,'2.Pro Plan'!$U:$U,'Color detail'!AJ$3))</f>
        <v>0</v>
      </c>
      <c r="AK215" s="25">
        <f>+IF(AK$3=0,0,COUNTIFS('2.Pro Plan'!$K:$K,'Color detail'!$E215,'2.Pro Plan'!$N:$N,'Color detail'!$F215,'2.Pro Plan'!$U:$U,'Color detail'!AK$3))</f>
        <v>0</v>
      </c>
      <c r="AL215" s="25">
        <f>+IF(AL$3=0,0,COUNTIFS('2.Pro Plan'!$K:$K,'Color detail'!$E215,'2.Pro Plan'!$N:$N,'Color detail'!$F215,'2.Pro Plan'!$U:$U,'Color detail'!AL$3))</f>
        <v>0</v>
      </c>
      <c r="AM215" s="25">
        <f>+IF(AM$3=0,0,COUNTIFS('2.Pro Plan'!$K:$K,'Color detail'!$E215,'2.Pro Plan'!$N:$N,'Color detail'!$F215,'2.Pro Plan'!$U:$U,'Color detail'!AM$3))</f>
        <v>0</v>
      </c>
      <c r="AN215" s="25">
        <f>+IF(AN$3=0,0,COUNTIFS('2.Pro Plan'!$K:$K,'Color detail'!$E215,'2.Pro Plan'!$N:$N,'Color detail'!$F215,'2.Pro Plan'!$U:$U,'Color detail'!AN$3))</f>
        <v>0</v>
      </c>
      <c r="AO215" s="25">
        <f>+IF(AO$3=0,0,COUNTIFS('2.Pro Plan'!$K:$K,'Color detail'!$E215,'2.Pro Plan'!$N:$N,'Color detail'!$F215,'2.Pro Plan'!$U:$U,'Color detail'!AO$3))</f>
        <v>0</v>
      </c>
      <c r="AP215" s="25">
        <f>+IF(AP$3=0,0,COUNTIFS('2.Pro Plan'!$K:$K,'Color detail'!$E215,'2.Pro Plan'!$N:$N,'Color detail'!$F215,'2.Pro Plan'!$U:$U,'Color detail'!AP$3))</f>
        <v>0</v>
      </c>
      <c r="AQ215" s="25">
        <f>+IF(AQ$3=0,0,COUNTIFS('2.Pro Plan'!$K:$K,'Color detail'!$E215,'2.Pro Plan'!$N:$N,'Color detail'!$F215,'2.Pro Plan'!$U:$U,'Color detail'!AQ$3))</f>
        <v>0</v>
      </c>
      <c r="AR215" s="25">
        <f>+IF(AR$3=0,0,COUNTIFS('2.Pro Plan'!$K:$K,'Color detail'!$E215,'2.Pro Plan'!$N:$N,'Color detail'!$F215,'2.Pro Plan'!$U:$U,'Color detail'!AR$3))</f>
        <v>0</v>
      </c>
      <c r="AS215" s="25">
        <f t="shared" si="52"/>
        <v>0</v>
      </c>
    </row>
    <row r="216" spans="1:45" hidden="1">
      <c r="B216" s="25">
        <f t="shared" si="49"/>
        <v>0</v>
      </c>
      <c r="C216" s="25">
        <f t="shared" si="50"/>
        <v>0</v>
      </c>
      <c r="E216" s="25"/>
      <c r="F216" s="25"/>
      <c r="H216" s="25">
        <f t="shared" si="51"/>
        <v>0</v>
      </c>
      <c r="I216" s="25">
        <f>+IF(C216=0,0,SUMIF('Color FC'!$F:$F,'Color detail'!$C216,'Color FC'!H:H))</f>
        <v>0</v>
      </c>
      <c r="J216" s="25">
        <f>+IF(E216=0,0,SUMIF('Color FC'!$F:$F,'Color detail'!$C216,'Color FC'!I:I))</f>
        <v>0</v>
      </c>
      <c r="K216" s="25">
        <f>+IF(F216=0,0,SUMIF('Color FC'!$F:$F,'Color detail'!$C216,'Color FC'!J:J))</f>
        <v>0</v>
      </c>
      <c r="M216" s="267"/>
      <c r="N216" s="267"/>
      <c r="O216" s="147">
        <f t="shared" si="48"/>
        <v>0</v>
      </c>
      <c r="Q216" s="25">
        <f>+IF(Q$3=0,0,COUNTIFS('2.Pro Plan'!$K:$K,'Color detail'!$E216,'2.Pro Plan'!$N:$N,'Color detail'!$F216,'2.Pro Plan'!$U:$U,'Color detail'!Q$3))</f>
        <v>0</v>
      </c>
      <c r="R216" s="25">
        <f>+IF(R$3=0,0,COUNTIFS('2.Pro Plan'!$K:$K,'Color detail'!$E216,'2.Pro Plan'!$N:$N,'Color detail'!$F216,'2.Pro Plan'!$U:$U,'Color detail'!R$3))</f>
        <v>0</v>
      </c>
      <c r="S216" s="25">
        <f>+IF(S$3=0,0,COUNTIFS('2.Pro Plan'!$K:$K,'Color detail'!$E216,'2.Pro Plan'!$N:$N,'Color detail'!$F216,'2.Pro Plan'!$U:$U,'Color detail'!S$3))</f>
        <v>0</v>
      </c>
      <c r="T216" s="25">
        <f>+IF(T$3=0,0,COUNTIFS('2.Pro Plan'!$K:$K,'Color detail'!$E216,'2.Pro Plan'!$N:$N,'Color detail'!$F216,'2.Pro Plan'!$U:$U,'Color detail'!T$3))</f>
        <v>0</v>
      </c>
      <c r="U216" s="25">
        <f>+IF(U$3=0,0,COUNTIFS('2.Pro Plan'!$K:$K,'Color detail'!$E216,'2.Pro Plan'!$N:$N,'Color detail'!$F216,'2.Pro Plan'!$U:$U,'Color detail'!U$3))</f>
        <v>0</v>
      </c>
      <c r="V216" s="25">
        <f>+IF(V$3=0,0,COUNTIFS('2.Pro Plan'!$K:$K,'Color detail'!$E216,'2.Pro Plan'!$N:$N,'Color detail'!$F216,'2.Pro Plan'!$U:$U,'Color detail'!V$3))</f>
        <v>0</v>
      </c>
      <c r="W216" s="25">
        <f>+IF(W$3=0,0,COUNTIFS('2.Pro Plan'!$K:$K,'Color detail'!$E216,'2.Pro Plan'!$N:$N,'Color detail'!$F216,'2.Pro Plan'!$U:$U,'Color detail'!W$3))</f>
        <v>0</v>
      </c>
      <c r="X216" s="25">
        <f>+IF(X$3=0,0,COUNTIFS('2.Pro Plan'!$K:$K,'Color detail'!$E216,'2.Pro Plan'!$N:$N,'Color detail'!$F216,'2.Pro Plan'!$U:$U,'Color detail'!X$3))</f>
        <v>0</v>
      </c>
      <c r="Y216" s="25">
        <f>+IF(Y$3=0,0,COUNTIFS('2.Pro Plan'!$K:$K,'Color detail'!$E216,'2.Pro Plan'!$N:$N,'Color detail'!$F216,'2.Pro Plan'!$U:$U,'Color detail'!Y$3))</f>
        <v>0</v>
      </c>
      <c r="Z216" s="25">
        <f>+IF(Z$3=0,0,COUNTIFS('2.Pro Plan'!$K:$K,'Color detail'!$E216,'2.Pro Plan'!$N:$N,'Color detail'!$F216,'2.Pro Plan'!$U:$U,'Color detail'!Z$3))</f>
        <v>0</v>
      </c>
      <c r="AA216" s="25">
        <f>+IF(AA$3=0,0,COUNTIFS('2.Pro Plan'!$K:$K,'Color detail'!$E216,'2.Pro Plan'!$N:$N,'Color detail'!$F216,'2.Pro Plan'!$U:$U,'Color detail'!AA$3))</f>
        <v>0</v>
      </c>
      <c r="AB216" s="25">
        <f>+IF(AB$3=0,0,COUNTIFS('2.Pro Plan'!$K:$K,'Color detail'!$E216,'2.Pro Plan'!$N:$N,'Color detail'!$F216,'2.Pro Plan'!$U:$U,'Color detail'!AB$3))</f>
        <v>0</v>
      </c>
      <c r="AC216" s="25">
        <f>+IF(AC$3=0,0,COUNTIFS('2.Pro Plan'!$K:$K,'Color detail'!$E216,'2.Pro Plan'!$N:$N,'Color detail'!$F216,'2.Pro Plan'!$U:$U,'Color detail'!AC$3))</f>
        <v>0</v>
      </c>
      <c r="AD216" s="25">
        <f>+IF(AD$3=0,0,COUNTIFS('2.Pro Plan'!$K:$K,'Color detail'!$E216,'2.Pro Plan'!$N:$N,'Color detail'!$F216,'2.Pro Plan'!$U:$U,'Color detail'!AD$3))</f>
        <v>0</v>
      </c>
      <c r="AE216" s="25">
        <f>+IF(AE$3=0,0,COUNTIFS('2.Pro Plan'!$K:$K,'Color detail'!$E216,'2.Pro Plan'!$N:$N,'Color detail'!$F216,'2.Pro Plan'!$U:$U,'Color detail'!AE$3))</f>
        <v>0</v>
      </c>
      <c r="AF216" s="25">
        <f>+IF(AF$3=0,0,COUNTIFS('2.Pro Plan'!$K:$K,'Color detail'!$E216,'2.Pro Plan'!$N:$N,'Color detail'!$F216,'2.Pro Plan'!$U:$U,'Color detail'!AF$3))</f>
        <v>0</v>
      </c>
      <c r="AG216" s="25">
        <f>+IF(AG$3=0,0,COUNTIFS('2.Pro Plan'!$K:$K,'Color detail'!$E216,'2.Pro Plan'!$N:$N,'Color detail'!$F216,'2.Pro Plan'!$U:$U,'Color detail'!AG$3))</f>
        <v>0</v>
      </c>
      <c r="AH216" s="25">
        <f>+IF(AH$3=0,0,COUNTIFS('2.Pro Plan'!$K:$K,'Color detail'!$E216,'2.Pro Plan'!$N:$N,'Color detail'!$F216,'2.Pro Plan'!$U:$U,'Color detail'!AH$3))</f>
        <v>0</v>
      </c>
      <c r="AI216" s="25">
        <f>+IF(AI$3=0,0,COUNTIFS('2.Pro Plan'!$K:$K,'Color detail'!$E216,'2.Pro Plan'!$N:$N,'Color detail'!$F216,'2.Pro Plan'!$U:$U,'Color detail'!AI$3))</f>
        <v>0</v>
      </c>
      <c r="AJ216" s="25">
        <f>+IF(AJ$3=0,0,COUNTIFS('2.Pro Plan'!$K:$K,'Color detail'!$E216,'2.Pro Plan'!$N:$N,'Color detail'!$F216,'2.Pro Plan'!$U:$U,'Color detail'!AJ$3))</f>
        <v>0</v>
      </c>
      <c r="AK216" s="25">
        <f>+IF(AK$3=0,0,COUNTIFS('2.Pro Plan'!$K:$K,'Color detail'!$E216,'2.Pro Plan'!$N:$N,'Color detail'!$F216,'2.Pro Plan'!$U:$U,'Color detail'!AK$3))</f>
        <v>0</v>
      </c>
      <c r="AL216" s="25">
        <f>+IF(AL$3=0,0,COUNTIFS('2.Pro Plan'!$K:$K,'Color detail'!$E216,'2.Pro Plan'!$N:$N,'Color detail'!$F216,'2.Pro Plan'!$U:$U,'Color detail'!AL$3))</f>
        <v>0</v>
      </c>
      <c r="AM216" s="25">
        <f>+IF(AM$3=0,0,COUNTIFS('2.Pro Plan'!$K:$K,'Color detail'!$E216,'2.Pro Plan'!$N:$N,'Color detail'!$F216,'2.Pro Plan'!$U:$U,'Color detail'!AM$3))</f>
        <v>0</v>
      </c>
      <c r="AN216" s="25">
        <f>+IF(AN$3=0,0,COUNTIFS('2.Pro Plan'!$K:$K,'Color detail'!$E216,'2.Pro Plan'!$N:$N,'Color detail'!$F216,'2.Pro Plan'!$U:$U,'Color detail'!AN$3))</f>
        <v>0</v>
      </c>
      <c r="AO216" s="25">
        <f>+IF(AO$3=0,0,COUNTIFS('2.Pro Plan'!$K:$K,'Color detail'!$E216,'2.Pro Plan'!$N:$N,'Color detail'!$F216,'2.Pro Plan'!$U:$U,'Color detail'!AO$3))</f>
        <v>0</v>
      </c>
      <c r="AP216" s="25">
        <f>+IF(AP$3=0,0,COUNTIFS('2.Pro Plan'!$K:$K,'Color detail'!$E216,'2.Pro Plan'!$N:$N,'Color detail'!$F216,'2.Pro Plan'!$U:$U,'Color detail'!AP$3))</f>
        <v>0</v>
      </c>
      <c r="AQ216" s="25">
        <f>+IF(AQ$3=0,0,COUNTIFS('2.Pro Plan'!$K:$K,'Color detail'!$E216,'2.Pro Plan'!$N:$N,'Color detail'!$F216,'2.Pro Plan'!$U:$U,'Color detail'!AQ$3))</f>
        <v>0</v>
      </c>
      <c r="AR216" s="25">
        <f>+IF(AR$3=0,0,COUNTIFS('2.Pro Plan'!$K:$K,'Color detail'!$E216,'2.Pro Plan'!$N:$N,'Color detail'!$F216,'2.Pro Plan'!$U:$U,'Color detail'!AR$3))</f>
        <v>0</v>
      </c>
      <c r="AS216" s="25">
        <f t="shared" si="52"/>
        <v>0</v>
      </c>
    </row>
    <row r="217" spans="1:45" hidden="1">
      <c r="B217" s="25">
        <f t="shared" si="49"/>
        <v>0</v>
      </c>
      <c r="C217" s="25">
        <f t="shared" si="50"/>
        <v>0</v>
      </c>
      <c r="E217" s="25"/>
      <c r="F217" s="25"/>
      <c r="H217" s="25">
        <f t="shared" si="51"/>
        <v>0</v>
      </c>
      <c r="I217" s="25">
        <f>+IF(C217=0,0,SUMIF('Color FC'!$F:$F,'Color detail'!$C217,'Color FC'!H:H))</f>
        <v>0</v>
      </c>
      <c r="J217" s="25">
        <f>+IF(E217=0,0,SUMIF('Color FC'!$F:$F,'Color detail'!$C217,'Color FC'!I:I))</f>
        <v>0</v>
      </c>
      <c r="K217" s="25">
        <f>+IF(F217=0,0,SUMIF('Color FC'!$F:$F,'Color detail'!$C217,'Color FC'!J:J))</f>
        <v>0</v>
      </c>
      <c r="M217" s="267"/>
      <c r="N217" s="267"/>
      <c r="O217" s="147">
        <f t="shared" si="48"/>
        <v>0</v>
      </c>
      <c r="Q217" s="25">
        <f>+IF(Q$3=0,0,COUNTIFS('2.Pro Plan'!$K:$K,'Color detail'!$E217,'2.Pro Plan'!$N:$N,'Color detail'!$F217,'2.Pro Plan'!$U:$U,'Color detail'!Q$3))</f>
        <v>0</v>
      </c>
      <c r="R217" s="25">
        <f>+IF(R$3=0,0,COUNTIFS('2.Pro Plan'!$K:$K,'Color detail'!$E217,'2.Pro Plan'!$N:$N,'Color detail'!$F217,'2.Pro Plan'!$U:$U,'Color detail'!R$3))</f>
        <v>0</v>
      </c>
      <c r="S217" s="25">
        <f>+IF(S$3=0,0,COUNTIFS('2.Pro Plan'!$K:$K,'Color detail'!$E217,'2.Pro Plan'!$N:$N,'Color detail'!$F217,'2.Pro Plan'!$U:$U,'Color detail'!S$3))</f>
        <v>0</v>
      </c>
      <c r="T217" s="25">
        <f>+IF(T$3=0,0,COUNTIFS('2.Pro Plan'!$K:$K,'Color detail'!$E217,'2.Pro Plan'!$N:$N,'Color detail'!$F217,'2.Pro Plan'!$U:$U,'Color detail'!T$3))</f>
        <v>0</v>
      </c>
      <c r="U217" s="25">
        <f>+IF(U$3=0,0,COUNTIFS('2.Pro Plan'!$K:$K,'Color detail'!$E217,'2.Pro Plan'!$N:$N,'Color detail'!$F217,'2.Pro Plan'!$U:$U,'Color detail'!U$3))</f>
        <v>0</v>
      </c>
      <c r="V217" s="25">
        <f>+IF(V$3=0,0,COUNTIFS('2.Pro Plan'!$K:$K,'Color detail'!$E217,'2.Pro Plan'!$N:$N,'Color detail'!$F217,'2.Pro Plan'!$U:$U,'Color detail'!V$3))</f>
        <v>0</v>
      </c>
      <c r="W217" s="25">
        <f>+IF(W$3=0,0,COUNTIFS('2.Pro Plan'!$K:$K,'Color detail'!$E217,'2.Pro Plan'!$N:$N,'Color detail'!$F217,'2.Pro Plan'!$U:$U,'Color detail'!W$3))</f>
        <v>0</v>
      </c>
      <c r="X217" s="25">
        <f>+IF(X$3=0,0,COUNTIFS('2.Pro Plan'!$K:$K,'Color detail'!$E217,'2.Pro Plan'!$N:$N,'Color detail'!$F217,'2.Pro Plan'!$U:$U,'Color detail'!X$3))</f>
        <v>0</v>
      </c>
      <c r="Y217" s="25">
        <f>+IF(Y$3=0,0,COUNTIFS('2.Pro Plan'!$K:$K,'Color detail'!$E217,'2.Pro Plan'!$N:$N,'Color detail'!$F217,'2.Pro Plan'!$U:$U,'Color detail'!Y$3))</f>
        <v>0</v>
      </c>
      <c r="Z217" s="25">
        <f>+IF(Z$3=0,0,COUNTIFS('2.Pro Plan'!$K:$K,'Color detail'!$E217,'2.Pro Plan'!$N:$N,'Color detail'!$F217,'2.Pro Plan'!$U:$U,'Color detail'!Z$3))</f>
        <v>0</v>
      </c>
      <c r="AA217" s="25">
        <f>+IF(AA$3=0,0,COUNTIFS('2.Pro Plan'!$K:$K,'Color detail'!$E217,'2.Pro Plan'!$N:$N,'Color detail'!$F217,'2.Pro Plan'!$U:$U,'Color detail'!AA$3))</f>
        <v>0</v>
      </c>
      <c r="AB217" s="25">
        <f>+IF(AB$3=0,0,COUNTIFS('2.Pro Plan'!$K:$K,'Color detail'!$E217,'2.Pro Plan'!$N:$N,'Color detail'!$F217,'2.Pro Plan'!$U:$U,'Color detail'!AB$3))</f>
        <v>0</v>
      </c>
      <c r="AC217" s="25">
        <f>+IF(AC$3=0,0,COUNTIFS('2.Pro Plan'!$K:$K,'Color detail'!$E217,'2.Pro Plan'!$N:$N,'Color detail'!$F217,'2.Pro Plan'!$U:$U,'Color detail'!AC$3))</f>
        <v>0</v>
      </c>
      <c r="AD217" s="25">
        <f>+IF(AD$3=0,0,COUNTIFS('2.Pro Plan'!$K:$K,'Color detail'!$E217,'2.Pro Plan'!$N:$N,'Color detail'!$F217,'2.Pro Plan'!$U:$U,'Color detail'!AD$3))</f>
        <v>0</v>
      </c>
      <c r="AE217" s="25">
        <f>+IF(AE$3=0,0,COUNTIFS('2.Pro Plan'!$K:$K,'Color detail'!$E217,'2.Pro Plan'!$N:$N,'Color detail'!$F217,'2.Pro Plan'!$U:$U,'Color detail'!AE$3))</f>
        <v>0</v>
      </c>
      <c r="AF217" s="25">
        <f>+IF(AF$3=0,0,COUNTIFS('2.Pro Plan'!$K:$K,'Color detail'!$E217,'2.Pro Plan'!$N:$N,'Color detail'!$F217,'2.Pro Plan'!$U:$U,'Color detail'!AF$3))</f>
        <v>0</v>
      </c>
      <c r="AG217" s="25">
        <f>+IF(AG$3=0,0,COUNTIFS('2.Pro Plan'!$K:$K,'Color detail'!$E217,'2.Pro Plan'!$N:$N,'Color detail'!$F217,'2.Pro Plan'!$U:$U,'Color detail'!AG$3))</f>
        <v>0</v>
      </c>
      <c r="AH217" s="25">
        <f>+IF(AH$3=0,0,COUNTIFS('2.Pro Plan'!$K:$K,'Color detail'!$E217,'2.Pro Plan'!$N:$N,'Color detail'!$F217,'2.Pro Plan'!$U:$U,'Color detail'!AH$3))</f>
        <v>0</v>
      </c>
      <c r="AI217" s="25">
        <f>+IF(AI$3=0,0,COUNTIFS('2.Pro Plan'!$K:$K,'Color detail'!$E217,'2.Pro Plan'!$N:$N,'Color detail'!$F217,'2.Pro Plan'!$U:$U,'Color detail'!AI$3))</f>
        <v>0</v>
      </c>
      <c r="AJ217" s="25">
        <f>+IF(AJ$3=0,0,COUNTIFS('2.Pro Plan'!$K:$K,'Color detail'!$E217,'2.Pro Plan'!$N:$N,'Color detail'!$F217,'2.Pro Plan'!$U:$U,'Color detail'!AJ$3))</f>
        <v>0</v>
      </c>
      <c r="AK217" s="25">
        <f>+IF(AK$3=0,0,COUNTIFS('2.Pro Plan'!$K:$K,'Color detail'!$E217,'2.Pro Plan'!$N:$N,'Color detail'!$F217,'2.Pro Plan'!$U:$U,'Color detail'!AK$3))</f>
        <v>0</v>
      </c>
      <c r="AL217" s="25">
        <f>+IF(AL$3=0,0,COUNTIFS('2.Pro Plan'!$K:$K,'Color detail'!$E217,'2.Pro Plan'!$N:$N,'Color detail'!$F217,'2.Pro Plan'!$U:$U,'Color detail'!AL$3))</f>
        <v>0</v>
      </c>
      <c r="AM217" s="25">
        <f>+IF(AM$3=0,0,COUNTIFS('2.Pro Plan'!$K:$K,'Color detail'!$E217,'2.Pro Plan'!$N:$N,'Color detail'!$F217,'2.Pro Plan'!$U:$U,'Color detail'!AM$3))</f>
        <v>0</v>
      </c>
      <c r="AN217" s="25">
        <f>+IF(AN$3=0,0,COUNTIFS('2.Pro Plan'!$K:$K,'Color detail'!$E217,'2.Pro Plan'!$N:$N,'Color detail'!$F217,'2.Pro Plan'!$U:$U,'Color detail'!AN$3))</f>
        <v>0</v>
      </c>
      <c r="AO217" s="25">
        <f>+IF(AO$3=0,0,COUNTIFS('2.Pro Plan'!$K:$K,'Color detail'!$E217,'2.Pro Plan'!$N:$N,'Color detail'!$F217,'2.Pro Plan'!$U:$U,'Color detail'!AO$3))</f>
        <v>0</v>
      </c>
      <c r="AP217" s="25">
        <f>+IF(AP$3=0,0,COUNTIFS('2.Pro Plan'!$K:$K,'Color detail'!$E217,'2.Pro Plan'!$N:$N,'Color detail'!$F217,'2.Pro Plan'!$U:$U,'Color detail'!AP$3))</f>
        <v>0</v>
      </c>
      <c r="AQ217" s="25">
        <f>+IF(AQ$3=0,0,COUNTIFS('2.Pro Plan'!$K:$K,'Color detail'!$E217,'2.Pro Plan'!$N:$N,'Color detail'!$F217,'2.Pro Plan'!$U:$U,'Color detail'!AQ$3))</f>
        <v>0</v>
      </c>
      <c r="AR217" s="25">
        <f>+IF(AR$3=0,0,COUNTIFS('2.Pro Plan'!$K:$K,'Color detail'!$E217,'2.Pro Plan'!$N:$N,'Color detail'!$F217,'2.Pro Plan'!$U:$U,'Color detail'!AR$3))</f>
        <v>0</v>
      </c>
      <c r="AS217" s="25">
        <f t="shared" si="52"/>
        <v>0</v>
      </c>
    </row>
    <row r="218" spans="1:45" hidden="1">
      <c r="B218" s="25">
        <f t="shared" si="49"/>
        <v>0</v>
      </c>
      <c r="C218" s="25">
        <f t="shared" si="50"/>
        <v>0</v>
      </c>
      <c r="E218" s="25"/>
      <c r="F218" s="25"/>
      <c r="H218" s="25">
        <f t="shared" si="51"/>
        <v>0</v>
      </c>
      <c r="I218" s="25">
        <f>+IF(C218=0,0,SUMIF('Color FC'!$F:$F,'Color detail'!$C218,'Color FC'!H:H))</f>
        <v>0</v>
      </c>
      <c r="J218" s="25">
        <f>+IF(E218=0,0,SUMIF('Color FC'!$F:$F,'Color detail'!$C218,'Color FC'!I:I))</f>
        <v>0</v>
      </c>
      <c r="K218" s="25">
        <f>+IF(F218=0,0,SUMIF('Color FC'!$F:$F,'Color detail'!$C218,'Color FC'!J:J))</f>
        <v>0</v>
      </c>
      <c r="M218" s="267"/>
      <c r="N218" s="267"/>
      <c r="O218" s="147">
        <f t="shared" si="48"/>
        <v>0</v>
      </c>
      <c r="Q218" s="25">
        <f>+IF(Q$3=0,0,COUNTIFS('2.Pro Plan'!$K:$K,'Color detail'!$E218,'2.Pro Plan'!$N:$N,'Color detail'!$F218,'2.Pro Plan'!$U:$U,'Color detail'!Q$3))</f>
        <v>0</v>
      </c>
      <c r="R218" s="25">
        <f>+IF(R$3=0,0,COUNTIFS('2.Pro Plan'!$K:$K,'Color detail'!$E218,'2.Pro Plan'!$N:$N,'Color detail'!$F218,'2.Pro Plan'!$U:$U,'Color detail'!R$3))</f>
        <v>0</v>
      </c>
      <c r="S218" s="25">
        <f>+IF(S$3=0,0,COUNTIFS('2.Pro Plan'!$K:$K,'Color detail'!$E218,'2.Pro Plan'!$N:$N,'Color detail'!$F218,'2.Pro Plan'!$U:$U,'Color detail'!S$3))</f>
        <v>0</v>
      </c>
      <c r="T218" s="25">
        <f>+IF(T$3=0,0,COUNTIFS('2.Pro Plan'!$K:$K,'Color detail'!$E218,'2.Pro Plan'!$N:$N,'Color detail'!$F218,'2.Pro Plan'!$U:$U,'Color detail'!T$3))</f>
        <v>0</v>
      </c>
      <c r="U218" s="25">
        <f>+IF(U$3=0,0,COUNTIFS('2.Pro Plan'!$K:$K,'Color detail'!$E218,'2.Pro Plan'!$N:$N,'Color detail'!$F218,'2.Pro Plan'!$U:$U,'Color detail'!U$3))</f>
        <v>0</v>
      </c>
      <c r="V218" s="25">
        <f>+IF(V$3=0,0,COUNTIFS('2.Pro Plan'!$K:$K,'Color detail'!$E218,'2.Pro Plan'!$N:$N,'Color detail'!$F218,'2.Pro Plan'!$U:$U,'Color detail'!V$3))</f>
        <v>0</v>
      </c>
      <c r="W218" s="25">
        <f>+IF(W$3=0,0,COUNTIFS('2.Pro Plan'!$K:$K,'Color detail'!$E218,'2.Pro Plan'!$N:$N,'Color detail'!$F218,'2.Pro Plan'!$U:$U,'Color detail'!W$3))</f>
        <v>0</v>
      </c>
      <c r="X218" s="25">
        <f>+IF(X$3=0,0,COUNTIFS('2.Pro Plan'!$K:$K,'Color detail'!$E218,'2.Pro Plan'!$N:$N,'Color detail'!$F218,'2.Pro Plan'!$U:$U,'Color detail'!X$3))</f>
        <v>0</v>
      </c>
      <c r="Y218" s="25">
        <f>+IF(Y$3=0,0,COUNTIFS('2.Pro Plan'!$K:$K,'Color detail'!$E218,'2.Pro Plan'!$N:$N,'Color detail'!$F218,'2.Pro Plan'!$U:$U,'Color detail'!Y$3))</f>
        <v>0</v>
      </c>
      <c r="Z218" s="25">
        <f>+IF(Z$3=0,0,COUNTIFS('2.Pro Plan'!$K:$K,'Color detail'!$E218,'2.Pro Plan'!$N:$N,'Color detail'!$F218,'2.Pro Plan'!$U:$U,'Color detail'!Z$3))</f>
        <v>0</v>
      </c>
      <c r="AA218" s="25">
        <f>+IF(AA$3=0,0,COUNTIFS('2.Pro Plan'!$K:$K,'Color detail'!$E218,'2.Pro Plan'!$N:$N,'Color detail'!$F218,'2.Pro Plan'!$U:$U,'Color detail'!AA$3))</f>
        <v>0</v>
      </c>
      <c r="AB218" s="25">
        <f>+IF(AB$3=0,0,COUNTIFS('2.Pro Plan'!$K:$K,'Color detail'!$E218,'2.Pro Plan'!$N:$N,'Color detail'!$F218,'2.Pro Plan'!$U:$U,'Color detail'!AB$3))</f>
        <v>0</v>
      </c>
      <c r="AC218" s="25">
        <f>+IF(AC$3=0,0,COUNTIFS('2.Pro Plan'!$K:$K,'Color detail'!$E218,'2.Pro Plan'!$N:$N,'Color detail'!$F218,'2.Pro Plan'!$U:$U,'Color detail'!AC$3))</f>
        <v>0</v>
      </c>
      <c r="AD218" s="25">
        <f>+IF(AD$3=0,0,COUNTIFS('2.Pro Plan'!$K:$K,'Color detail'!$E218,'2.Pro Plan'!$N:$N,'Color detail'!$F218,'2.Pro Plan'!$U:$U,'Color detail'!AD$3))</f>
        <v>0</v>
      </c>
      <c r="AE218" s="25">
        <f>+IF(AE$3=0,0,COUNTIFS('2.Pro Plan'!$K:$K,'Color detail'!$E218,'2.Pro Plan'!$N:$N,'Color detail'!$F218,'2.Pro Plan'!$U:$U,'Color detail'!AE$3))</f>
        <v>0</v>
      </c>
      <c r="AF218" s="25">
        <f>+IF(AF$3=0,0,COUNTIFS('2.Pro Plan'!$K:$K,'Color detail'!$E218,'2.Pro Plan'!$N:$N,'Color detail'!$F218,'2.Pro Plan'!$U:$U,'Color detail'!AF$3))</f>
        <v>0</v>
      </c>
      <c r="AG218" s="25">
        <f>+IF(AG$3=0,0,COUNTIFS('2.Pro Plan'!$K:$K,'Color detail'!$E218,'2.Pro Plan'!$N:$N,'Color detail'!$F218,'2.Pro Plan'!$U:$U,'Color detail'!AG$3))</f>
        <v>0</v>
      </c>
      <c r="AH218" s="25">
        <f>+IF(AH$3=0,0,COUNTIFS('2.Pro Plan'!$K:$K,'Color detail'!$E218,'2.Pro Plan'!$N:$N,'Color detail'!$F218,'2.Pro Plan'!$U:$U,'Color detail'!AH$3))</f>
        <v>0</v>
      </c>
      <c r="AI218" s="25">
        <f>+IF(AI$3=0,0,COUNTIFS('2.Pro Plan'!$K:$K,'Color detail'!$E218,'2.Pro Plan'!$N:$N,'Color detail'!$F218,'2.Pro Plan'!$U:$U,'Color detail'!AI$3))</f>
        <v>0</v>
      </c>
      <c r="AJ218" s="25">
        <f>+IF(AJ$3=0,0,COUNTIFS('2.Pro Plan'!$K:$K,'Color detail'!$E218,'2.Pro Plan'!$N:$N,'Color detail'!$F218,'2.Pro Plan'!$U:$U,'Color detail'!AJ$3))</f>
        <v>0</v>
      </c>
      <c r="AK218" s="25">
        <f>+IF(AK$3=0,0,COUNTIFS('2.Pro Plan'!$K:$K,'Color detail'!$E218,'2.Pro Plan'!$N:$N,'Color detail'!$F218,'2.Pro Plan'!$U:$U,'Color detail'!AK$3))</f>
        <v>0</v>
      </c>
      <c r="AL218" s="25">
        <f>+IF(AL$3=0,0,COUNTIFS('2.Pro Plan'!$K:$K,'Color detail'!$E218,'2.Pro Plan'!$N:$N,'Color detail'!$F218,'2.Pro Plan'!$U:$U,'Color detail'!AL$3))</f>
        <v>0</v>
      </c>
      <c r="AM218" s="25">
        <f>+IF(AM$3=0,0,COUNTIFS('2.Pro Plan'!$K:$K,'Color detail'!$E218,'2.Pro Plan'!$N:$N,'Color detail'!$F218,'2.Pro Plan'!$U:$U,'Color detail'!AM$3))</f>
        <v>0</v>
      </c>
      <c r="AN218" s="25">
        <f>+IF(AN$3=0,0,COUNTIFS('2.Pro Plan'!$K:$K,'Color detail'!$E218,'2.Pro Plan'!$N:$N,'Color detail'!$F218,'2.Pro Plan'!$U:$U,'Color detail'!AN$3))</f>
        <v>0</v>
      </c>
      <c r="AO218" s="25">
        <f>+IF(AO$3=0,0,COUNTIFS('2.Pro Plan'!$K:$K,'Color detail'!$E218,'2.Pro Plan'!$N:$N,'Color detail'!$F218,'2.Pro Plan'!$U:$U,'Color detail'!AO$3))</f>
        <v>0</v>
      </c>
      <c r="AP218" s="25">
        <f>+IF(AP$3=0,0,COUNTIFS('2.Pro Plan'!$K:$K,'Color detail'!$E218,'2.Pro Plan'!$N:$N,'Color detail'!$F218,'2.Pro Plan'!$U:$U,'Color detail'!AP$3))</f>
        <v>0</v>
      </c>
      <c r="AQ218" s="25">
        <f>+IF(AQ$3=0,0,COUNTIFS('2.Pro Plan'!$K:$K,'Color detail'!$E218,'2.Pro Plan'!$N:$N,'Color detail'!$F218,'2.Pro Plan'!$U:$U,'Color detail'!AQ$3))</f>
        <v>0</v>
      </c>
      <c r="AR218" s="25">
        <f>+IF(AR$3=0,0,COUNTIFS('2.Pro Plan'!$K:$K,'Color detail'!$E218,'2.Pro Plan'!$N:$N,'Color detail'!$F218,'2.Pro Plan'!$U:$U,'Color detail'!AR$3))</f>
        <v>0</v>
      </c>
      <c r="AS218" s="25">
        <f t="shared" si="52"/>
        <v>0</v>
      </c>
    </row>
    <row r="219" spans="1:45" hidden="1">
      <c r="B219" s="25">
        <f t="shared" si="49"/>
        <v>0</v>
      </c>
      <c r="C219" s="25">
        <f t="shared" si="50"/>
        <v>0</v>
      </c>
      <c r="E219" s="25"/>
      <c r="F219" s="25"/>
      <c r="H219" s="25">
        <f t="shared" si="51"/>
        <v>0</v>
      </c>
      <c r="I219" s="25">
        <f>+IF(C219=0,0,SUMIF('Color FC'!$F:$F,'Color detail'!$C219,'Color FC'!H:H))</f>
        <v>0</v>
      </c>
      <c r="J219" s="25">
        <f>+IF(E219=0,0,SUMIF('Color FC'!$F:$F,'Color detail'!$C219,'Color FC'!I:I))</f>
        <v>0</v>
      </c>
      <c r="K219" s="25">
        <f>+IF(F219=0,0,SUMIF('Color FC'!$F:$F,'Color detail'!$C219,'Color FC'!J:J))</f>
        <v>0</v>
      </c>
      <c r="M219" s="267"/>
      <c r="N219" s="267"/>
      <c r="O219" s="147">
        <f t="shared" si="48"/>
        <v>0</v>
      </c>
      <c r="Q219" s="25">
        <f>+IF(Q$3=0,0,COUNTIFS('2.Pro Plan'!$K:$K,'Color detail'!$E219,'2.Pro Plan'!$N:$N,'Color detail'!$F219,'2.Pro Plan'!$U:$U,'Color detail'!Q$3))</f>
        <v>0</v>
      </c>
      <c r="R219" s="25">
        <f>+IF(R$3=0,0,COUNTIFS('2.Pro Plan'!$K:$K,'Color detail'!$E219,'2.Pro Plan'!$N:$N,'Color detail'!$F219,'2.Pro Plan'!$U:$U,'Color detail'!R$3))</f>
        <v>0</v>
      </c>
      <c r="S219" s="25">
        <f>+IF(S$3=0,0,COUNTIFS('2.Pro Plan'!$K:$K,'Color detail'!$E219,'2.Pro Plan'!$N:$N,'Color detail'!$F219,'2.Pro Plan'!$U:$U,'Color detail'!S$3))</f>
        <v>0</v>
      </c>
      <c r="T219" s="25">
        <f>+IF(T$3=0,0,COUNTIFS('2.Pro Plan'!$K:$K,'Color detail'!$E219,'2.Pro Plan'!$N:$N,'Color detail'!$F219,'2.Pro Plan'!$U:$U,'Color detail'!T$3))</f>
        <v>0</v>
      </c>
      <c r="U219" s="25">
        <f>+IF(U$3=0,0,COUNTIFS('2.Pro Plan'!$K:$K,'Color detail'!$E219,'2.Pro Plan'!$N:$N,'Color detail'!$F219,'2.Pro Plan'!$U:$U,'Color detail'!U$3))</f>
        <v>0</v>
      </c>
      <c r="V219" s="25">
        <f>+IF(V$3=0,0,COUNTIFS('2.Pro Plan'!$K:$K,'Color detail'!$E219,'2.Pro Plan'!$N:$N,'Color detail'!$F219,'2.Pro Plan'!$U:$U,'Color detail'!V$3))</f>
        <v>0</v>
      </c>
      <c r="W219" s="25">
        <f>+IF(W$3=0,0,COUNTIFS('2.Pro Plan'!$K:$K,'Color detail'!$E219,'2.Pro Plan'!$N:$N,'Color detail'!$F219,'2.Pro Plan'!$U:$U,'Color detail'!W$3))</f>
        <v>0</v>
      </c>
      <c r="X219" s="25">
        <f>+IF(X$3=0,0,COUNTIFS('2.Pro Plan'!$K:$K,'Color detail'!$E219,'2.Pro Plan'!$N:$N,'Color detail'!$F219,'2.Pro Plan'!$U:$U,'Color detail'!X$3))</f>
        <v>0</v>
      </c>
      <c r="Y219" s="25">
        <f>+IF(Y$3=0,0,COUNTIFS('2.Pro Plan'!$K:$K,'Color detail'!$E219,'2.Pro Plan'!$N:$N,'Color detail'!$F219,'2.Pro Plan'!$U:$U,'Color detail'!Y$3))</f>
        <v>0</v>
      </c>
      <c r="Z219" s="25">
        <f>+IF(Z$3=0,0,COUNTIFS('2.Pro Plan'!$K:$K,'Color detail'!$E219,'2.Pro Plan'!$N:$N,'Color detail'!$F219,'2.Pro Plan'!$U:$U,'Color detail'!Z$3))</f>
        <v>0</v>
      </c>
      <c r="AA219" s="25">
        <f>+IF(AA$3=0,0,COUNTIFS('2.Pro Plan'!$K:$K,'Color detail'!$E219,'2.Pro Plan'!$N:$N,'Color detail'!$F219,'2.Pro Plan'!$U:$U,'Color detail'!AA$3))</f>
        <v>0</v>
      </c>
      <c r="AB219" s="25">
        <f>+IF(AB$3=0,0,COUNTIFS('2.Pro Plan'!$K:$K,'Color detail'!$E219,'2.Pro Plan'!$N:$N,'Color detail'!$F219,'2.Pro Plan'!$U:$U,'Color detail'!AB$3))</f>
        <v>0</v>
      </c>
      <c r="AC219" s="25">
        <f>+IF(AC$3=0,0,COUNTIFS('2.Pro Plan'!$K:$K,'Color detail'!$E219,'2.Pro Plan'!$N:$N,'Color detail'!$F219,'2.Pro Plan'!$U:$U,'Color detail'!AC$3))</f>
        <v>0</v>
      </c>
      <c r="AD219" s="25">
        <f>+IF(AD$3=0,0,COUNTIFS('2.Pro Plan'!$K:$K,'Color detail'!$E219,'2.Pro Plan'!$N:$N,'Color detail'!$F219,'2.Pro Plan'!$U:$U,'Color detail'!AD$3))</f>
        <v>0</v>
      </c>
      <c r="AE219" s="25">
        <f>+IF(AE$3=0,0,COUNTIFS('2.Pro Plan'!$K:$K,'Color detail'!$E219,'2.Pro Plan'!$N:$N,'Color detail'!$F219,'2.Pro Plan'!$U:$U,'Color detail'!AE$3))</f>
        <v>0</v>
      </c>
      <c r="AF219" s="25">
        <f>+IF(AF$3=0,0,COUNTIFS('2.Pro Plan'!$K:$K,'Color detail'!$E219,'2.Pro Plan'!$N:$N,'Color detail'!$F219,'2.Pro Plan'!$U:$U,'Color detail'!AF$3))</f>
        <v>0</v>
      </c>
      <c r="AG219" s="25">
        <f>+IF(AG$3=0,0,COUNTIFS('2.Pro Plan'!$K:$K,'Color detail'!$E219,'2.Pro Plan'!$N:$N,'Color detail'!$F219,'2.Pro Plan'!$U:$U,'Color detail'!AG$3))</f>
        <v>0</v>
      </c>
      <c r="AH219" s="25">
        <f>+IF(AH$3=0,0,COUNTIFS('2.Pro Plan'!$K:$K,'Color detail'!$E219,'2.Pro Plan'!$N:$N,'Color detail'!$F219,'2.Pro Plan'!$U:$U,'Color detail'!AH$3))</f>
        <v>0</v>
      </c>
      <c r="AI219" s="25">
        <f>+IF(AI$3=0,0,COUNTIFS('2.Pro Plan'!$K:$K,'Color detail'!$E219,'2.Pro Plan'!$N:$N,'Color detail'!$F219,'2.Pro Plan'!$U:$U,'Color detail'!AI$3))</f>
        <v>0</v>
      </c>
      <c r="AJ219" s="25">
        <f>+IF(AJ$3=0,0,COUNTIFS('2.Pro Plan'!$K:$K,'Color detail'!$E219,'2.Pro Plan'!$N:$N,'Color detail'!$F219,'2.Pro Plan'!$U:$U,'Color detail'!AJ$3))</f>
        <v>0</v>
      </c>
      <c r="AK219" s="25">
        <f>+IF(AK$3=0,0,COUNTIFS('2.Pro Plan'!$K:$K,'Color detail'!$E219,'2.Pro Plan'!$N:$N,'Color detail'!$F219,'2.Pro Plan'!$U:$U,'Color detail'!AK$3))</f>
        <v>0</v>
      </c>
      <c r="AL219" s="25">
        <f>+IF(AL$3=0,0,COUNTIFS('2.Pro Plan'!$K:$K,'Color detail'!$E219,'2.Pro Plan'!$N:$N,'Color detail'!$F219,'2.Pro Plan'!$U:$U,'Color detail'!AL$3))</f>
        <v>0</v>
      </c>
      <c r="AM219" s="25">
        <f>+IF(AM$3=0,0,COUNTIFS('2.Pro Plan'!$K:$K,'Color detail'!$E219,'2.Pro Plan'!$N:$N,'Color detail'!$F219,'2.Pro Plan'!$U:$U,'Color detail'!AM$3))</f>
        <v>0</v>
      </c>
      <c r="AN219" s="25">
        <f>+IF(AN$3=0,0,COUNTIFS('2.Pro Plan'!$K:$K,'Color detail'!$E219,'2.Pro Plan'!$N:$N,'Color detail'!$F219,'2.Pro Plan'!$U:$U,'Color detail'!AN$3))</f>
        <v>0</v>
      </c>
      <c r="AO219" s="25">
        <f>+IF(AO$3=0,0,COUNTIFS('2.Pro Plan'!$K:$K,'Color detail'!$E219,'2.Pro Plan'!$N:$N,'Color detail'!$F219,'2.Pro Plan'!$U:$U,'Color detail'!AO$3))</f>
        <v>0</v>
      </c>
      <c r="AP219" s="25">
        <f>+IF(AP$3=0,0,COUNTIFS('2.Pro Plan'!$K:$K,'Color detail'!$E219,'2.Pro Plan'!$N:$N,'Color detail'!$F219,'2.Pro Plan'!$U:$U,'Color detail'!AP$3))</f>
        <v>0</v>
      </c>
      <c r="AQ219" s="25">
        <f>+IF(AQ$3=0,0,COUNTIFS('2.Pro Plan'!$K:$K,'Color detail'!$E219,'2.Pro Plan'!$N:$N,'Color detail'!$F219,'2.Pro Plan'!$U:$U,'Color detail'!AQ$3))</f>
        <v>0</v>
      </c>
      <c r="AR219" s="25">
        <f>+IF(AR$3=0,0,COUNTIFS('2.Pro Plan'!$K:$K,'Color detail'!$E219,'2.Pro Plan'!$N:$N,'Color detail'!$F219,'2.Pro Plan'!$U:$U,'Color detail'!AR$3))</f>
        <v>0</v>
      </c>
      <c r="AS219" s="25">
        <f t="shared" si="52"/>
        <v>0</v>
      </c>
    </row>
    <row r="220" spans="1:45" hidden="1">
      <c r="B220" s="25">
        <f t="shared" si="49"/>
        <v>0</v>
      </c>
      <c r="C220" s="25">
        <f t="shared" si="50"/>
        <v>0</v>
      </c>
      <c r="E220" s="25"/>
      <c r="F220" s="25"/>
      <c r="H220" s="25">
        <f t="shared" si="51"/>
        <v>0</v>
      </c>
      <c r="I220" s="25">
        <f>+IF(C220=0,0,SUMIF('Color FC'!$F:$F,'Color detail'!$C220,'Color FC'!H:H))</f>
        <v>0</v>
      </c>
      <c r="J220" s="25">
        <f>+IF(E220=0,0,SUMIF('Color FC'!$F:$F,'Color detail'!$C220,'Color FC'!I:I))</f>
        <v>0</v>
      </c>
      <c r="K220" s="25">
        <f>+IF(F220=0,0,SUMIF('Color FC'!$F:$F,'Color detail'!$C220,'Color FC'!J:J))</f>
        <v>0</v>
      </c>
      <c r="M220" s="267"/>
      <c r="N220" s="267"/>
      <c r="O220" s="147">
        <f t="shared" si="48"/>
        <v>0</v>
      </c>
      <c r="Q220" s="25">
        <f>+IF(Q$3=0,0,COUNTIFS('2.Pro Plan'!$K:$K,'Color detail'!$E220,'2.Pro Plan'!$N:$N,'Color detail'!$F220,'2.Pro Plan'!$U:$U,'Color detail'!Q$3))</f>
        <v>0</v>
      </c>
      <c r="R220" s="25">
        <f>+IF(R$3=0,0,COUNTIFS('2.Pro Plan'!$K:$K,'Color detail'!$E220,'2.Pro Plan'!$N:$N,'Color detail'!$F220,'2.Pro Plan'!$U:$U,'Color detail'!R$3))</f>
        <v>0</v>
      </c>
      <c r="S220" s="25">
        <f>+IF(S$3=0,0,COUNTIFS('2.Pro Plan'!$K:$K,'Color detail'!$E220,'2.Pro Plan'!$N:$N,'Color detail'!$F220,'2.Pro Plan'!$U:$U,'Color detail'!S$3))</f>
        <v>0</v>
      </c>
      <c r="T220" s="25">
        <f>+IF(T$3=0,0,COUNTIFS('2.Pro Plan'!$K:$K,'Color detail'!$E220,'2.Pro Plan'!$N:$N,'Color detail'!$F220,'2.Pro Plan'!$U:$U,'Color detail'!T$3))</f>
        <v>0</v>
      </c>
      <c r="U220" s="25">
        <f>+IF(U$3=0,0,COUNTIFS('2.Pro Plan'!$K:$K,'Color detail'!$E220,'2.Pro Plan'!$N:$N,'Color detail'!$F220,'2.Pro Plan'!$U:$U,'Color detail'!U$3))</f>
        <v>0</v>
      </c>
      <c r="V220" s="25">
        <f>+IF(V$3=0,0,COUNTIFS('2.Pro Plan'!$K:$K,'Color detail'!$E220,'2.Pro Plan'!$N:$N,'Color detail'!$F220,'2.Pro Plan'!$U:$U,'Color detail'!V$3))</f>
        <v>0</v>
      </c>
      <c r="W220" s="25">
        <f>+IF(W$3=0,0,COUNTIFS('2.Pro Plan'!$K:$K,'Color detail'!$E220,'2.Pro Plan'!$N:$N,'Color detail'!$F220,'2.Pro Plan'!$U:$U,'Color detail'!W$3))</f>
        <v>0</v>
      </c>
      <c r="X220" s="25">
        <f>+IF(X$3=0,0,COUNTIFS('2.Pro Plan'!$K:$K,'Color detail'!$E220,'2.Pro Plan'!$N:$N,'Color detail'!$F220,'2.Pro Plan'!$U:$U,'Color detail'!X$3))</f>
        <v>0</v>
      </c>
      <c r="Y220" s="25">
        <f>+IF(Y$3=0,0,COUNTIFS('2.Pro Plan'!$K:$K,'Color detail'!$E220,'2.Pro Plan'!$N:$N,'Color detail'!$F220,'2.Pro Plan'!$U:$U,'Color detail'!Y$3))</f>
        <v>0</v>
      </c>
      <c r="Z220" s="25">
        <f>+IF(Z$3=0,0,COUNTIFS('2.Pro Plan'!$K:$K,'Color detail'!$E220,'2.Pro Plan'!$N:$N,'Color detail'!$F220,'2.Pro Plan'!$U:$U,'Color detail'!Z$3))</f>
        <v>0</v>
      </c>
      <c r="AA220" s="25">
        <f>+IF(AA$3=0,0,COUNTIFS('2.Pro Plan'!$K:$K,'Color detail'!$E220,'2.Pro Plan'!$N:$N,'Color detail'!$F220,'2.Pro Plan'!$U:$U,'Color detail'!AA$3))</f>
        <v>0</v>
      </c>
      <c r="AB220" s="25">
        <f>+IF(AB$3=0,0,COUNTIFS('2.Pro Plan'!$K:$K,'Color detail'!$E220,'2.Pro Plan'!$N:$N,'Color detail'!$F220,'2.Pro Plan'!$U:$U,'Color detail'!AB$3))</f>
        <v>0</v>
      </c>
      <c r="AC220" s="25">
        <f>+IF(AC$3=0,0,COUNTIFS('2.Pro Plan'!$K:$K,'Color detail'!$E220,'2.Pro Plan'!$N:$N,'Color detail'!$F220,'2.Pro Plan'!$U:$U,'Color detail'!AC$3))</f>
        <v>0</v>
      </c>
      <c r="AD220" s="25">
        <f>+IF(AD$3=0,0,COUNTIFS('2.Pro Plan'!$K:$K,'Color detail'!$E220,'2.Pro Plan'!$N:$N,'Color detail'!$F220,'2.Pro Plan'!$U:$U,'Color detail'!AD$3))</f>
        <v>0</v>
      </c>
      <c r="AE220" s="25">
        <f>+IF(AE$3=0,0,COUNTIFS('2.Pro Plan'!$K:$K,'Color detail'!$E220,'2.Pro Plan'!$N:$N,'Color detail'!$F220,'2.Pro Plan'!$U:$U,'Color detail'!AE$3))</f>
        <v>0</v>
      </c>
      <c r="AF220" s="25">
        <f>+IF(AF$3=0,0,COUNTIFS('2.Pro Plan'!$K:$K,'Color detail'!$E220,'2.Pro Plan'!$N:$N,'Color detail'!$F220,'2.Pro Plan'!$U:$U,'Color detail'!AF$3))</f>
        <v>0</v>
      </c>
      <c r="AG220" s="25">
        <f>+IF(AG$3=0,0,COUNTIFS('2.Pro Plan'!$K:$K,'Color detail'!$E220,'2.Pro Plan'!$N:$N,'Color detail'!$F220,'2.Pro Plan'!$U:$U,'Color detail'!AG$3))</f>
        <v>0</v>
      </c>
      <c r="AH220" s="25">
        <f>+IF(AH$3=0,0,COUNTIFS('2.Pro Plan'!$K:$K,'Color detail'!$E220,'2.Pro Plan'!$N:$N,'Color detail'!$F220,'2.Pro Plan'!$U:$U,'Color detail'!AH$3))</f>
        <v>0</v>
      </c>
      <c r="AI220" s="25">
        <f>+IF(AI$3=0,0,COUNTIFS('2.Pro Plan'!$K:$K,'Color detail'!$E220,'2.Pro Plan'!$N:$N,'Color detail'!$F220,'2.Pro Plan'!$U:$U,'Color detail'!AI$3))</f>
        <v>0</v>
      </c>
      <c r="AJ220" s="25">
        <f>+IF(AJ$3=0,0,COUNTIFS('2.Pro Plan'!$K:$K,'Color detail'!$E220,'2.Pro Plan'!$N:$N,'Color detail'!$F220,'2.Pro Plan'!$U:$U,'Color detail'!AJ$3))</f>
        <v>0</v>
      </c>
      <c r="AK220" s="25">
        <f>+IF(AK$3=0,0,COUNTIFS('2.Pro Plan'!$K:$K,'Color detail'!$E220,'2.Pro Plan'!$N:$N,'Color detail'!$F220,'2.Pro Plan'!$U:$U,'Color detail'!AK$3))</f>
        <v>0</v>
      </c>
      <c r="AL220" s="25">
        <f>+IF(AL$3=0,0,COUNTIFS('2.Pro Plan'!$K:$K,'Color detail'!$E220,'2.Pro Plan'!$N:$N,'Color detail'!$F220,'2.Pro Plan'!$U:$U,'Color detail'!AL$3))</f>
        <v>0</v>
      </c>
      <c r="AM220" s="25">
        <f>+IF(AM$3=0,0,COUNTIFS('2.Pro Plan'!$K:$K,'Color detail'!$E220,'2.Pro Plan'!$N:$N,'Color detail'!$F220,'2.Pro Plan'!$U:$U,'Color detail'!AM$3))</f>
        <v>0</v>
      </c>
      <c r="AN220" s="25">
        <f>+IF(AN$3=0,0,COUNTIFS('2.Pro Plan'!$K:$K,'Color detail'!$E220,'2.Pro Plan'!$N:$N,'Color detail'!$F220,'2.Pro Plan'!$U:$U,'Color detail'!AN$3))</f>
        <v>0</v>
      </c>
      <c r="AO220" s="25">
        <f>+IF(AO$3=0,0,COUNTIFS('2.Pro Plan'!$K:$K,'Color detail'!$E220,'2.Pro Plan'!$N:$N,'Color detail'!$F220,'2.Pro Plan'!$U:$U,'Color detail'!AO$3))</f>
        <v>0</v>
      </c>
      <c r="AP220" s="25">
        <f>+IF(AP$3=0,0,COUNTIFS('2.Pro Plan'!$K:$K,'Color detail'!$E220,'2.Pro Plan'!$N:$N,'Color detail'!$F220,'2.Pro Plan'!$U:$U,'Color detail'!AP$3))</f>
        <v>0</v>
      </c>
      <c r="AQ220" s="25">
        <f>+IF(AQ$3=0,0,COUNTIFS('2.Pro Plan'!$K:$K,'Color detail'!$E220,'2.Pro Plan'!$N:$N,'Color detail'!$F220,'2.Pro Plan'!$U:$U,'Color detail'!AQ$3))</f>
        <v>0</v>
      </c>
      <c r="AR220" s="25">
        <f>+IF(AR$3=0,0,COUNTIFS('2.Pro Plan'!$K:$K,'Color detail'!$E220,'2.Pro Plan'!$N:$N,'Color detail'!$F220,'2.Pro Plan'!$U:$U,'Color detail'!AR$3))</f>
        <v>0</v>
      </c>
      <c r="AS220" s="25">
        <f t="shared" si="52"/>
        <v>0</v>
      </c>
    </row>
    <row r="221" spans="1:45" hidden="1">
      <c r="B221" s="25">
        <f t="shared" si="49"/>
        <v>0</v>
      </c>
      <c r="C221" s="25">
        <f t="shared" si="50"/>
        <v>0</v>
      </c>
      <c r="E221" s="25"/>
      <c r="F221" s="25"/>
      <c r="H221" s="25">
        <f t="shared" si="51"/>
        <v>0</v>
      </c>
      <c r="I221" s="25">
        <f>+IF(C221=0,0,SUMIF('Color FC'!$F:$F,'Color detail'!$C221,'Color FC'!H:H))</f>
        <v>0</v>
      </c>
      <c r="J221" s="25">
        <f>+IF(E221=0,0,SUMIF('Color FC'!$F:$F,'Color detail'!$C221,'Color FC'!I:I))</f>
        <v>0</v>
      </c>
      <c r="K221" s="25">
        <f>+IF(F221=0,0,SUMIF('Color FC'!$F:$F,'Color detail'!$C221,'Color FC'!J:J))</f>
        <v>0</v>
      </c>
      <c r="M221" s="267"/>
      <c r="N221" s="267"/>
      <c r="O221" s="147">
        <f t="shared" si="48"/>
        <v>0</v>
      </c>
      <c r="Q221" s="25">
        <f>+IF(Q$3=0,0,COUNTIFS('2.Pro Plan'!$K:$K,'Color detail'!$E221,'2.Pro Plan'!$N:$N,'Color detail'!$F221,'2.Pro Plan'!$U:$U,'Color detail'!Q$3))</f>
        <v>0</v>
      </c>
      <c r="R221" s="25">
        <f>+IF(R$3=0,0,COUNTIFS('2.Pro Plan'!$K:$K,'Color detail'!$E221,'2.Pro Plan'!$N:$N,'Color detail'!$F221,'2.Pro Plan'!$U:$U,'Color detail'!R$3))</f>
        <v>0</v>
      </c>
      <c r="S221" s="25">
        <f>+IF(S$3=0,0,COUNTIFS('2.Pro Plan'!$K:$K,'Color detail'!$E221,'2.Pro Plan'!$N:$N,'Color detail'!$F221,'2.Pro Plan'!$U:$U,'Color detail'!S$3))</f>
        <v>0</v>
      </c>
      <c r="T221" s="25">
        <f>+IF(T$3=0,0,COUNTIFS('2.Pro Plan'!$K:$K,'Color detail'!$E221,'2.Pro Plan'!$N:$N,'Color detail'!$F221,'2.Pro Plan'!$U:$U,'Color detail'!T$3))</f>
        <v>0</v>
      </c>
      <c r="U221" s="25">
        <f>+IF(U$3=0,0,COUNTIFS('2.Pro Plan'!$K:$K,'Color detail'!$E221,'2.Pro Plan'!$N:$N,'Color detail'!$F221,'2.Pro Plan'!$U:$U,'Color detail'!U$3))</f>
        <v>0</v>
      </c>
      <c r="V221" s="25">
        <f>+IF(V$3=0,0,COUNTIFS('2.Pro Plan'!$K:$K,'Color detail'!$E221,'2.Pro Plan'!$N:$N,'Color detail'!$F221,'2.Pro Plan'!$U:$U,'Color detail'!V$3))</f>
        <v>0</v>
      </c>
      <c r="W221" s="25">
        <f>+IF(W$3=0,0,COUNTIFS('2.Pro Plan'!$K:$K,'Color detail'!$E221,'2.Pro Plan'!$N:$N,'Color detail'!$F221,'2.Pro Plan'!$U:$U,'Color detail'!W$3))</f>
        <v>0</v>
      </c>
      <c r="X221" s="25">
        <f>+IF(X$3=0,0,COUNTIFS('2.Pro Plan'!$K:$K,'Color detail'!$E221,'2.Pro Plan'!$N:$N,'Color detail'!$F221,'2.Pro Plan'!$U:$U,'Color detail'!X$3))</f>
        <v>0</v>
      </c>
      <c r="Y221" s="25">
        <f>+IF(Y$3=0,0,COUNTIFS('2.Pro Plan'!$K:$K,'Color detail'!$E221,'2.Pro Plan'!$N:$N,'Color detail'!$F221,'2.Pro Plan'!$U:$U,'Color detail'!Y$3))</f>
        <v>0</v>
      </c>
      <c r="Z221" s="25">
        <f>+IF(Z$3=0,0,COUNTIFS('2.Pro Plan'!$K:$K,'Color detail'!$E221,'2.Pro Plan'!$N:$N,'Color detail'!$F221,'2.Pro Plan'!$U:$U,'Color detail'!Z$3))</f>
        <v>0</v>
      </c>
      <c r="AA221" s="25">
        <f>+IF(AA$3=0,0,COUNTIFS('2.Pro Plan'!$K:$K,'Color detail'!$E221,'2.Pro Plan'!$N:$N,'Color detail'!$F221,'2.Pro Plan'!$U:$U,'Color detail'!AA$3))</f>
        <v>0</v>
      </c>
      <c r="AB221" s="25">
        <f>+IF(AB$3=0,0,COUNTIFS('2.Pro Plan'!$K:$K,'Color detail'!$E221,'2.Pro Plan'!$N:$N,'Color detail'!$F221,'2.Pro Plan'!$U:$U,'Color detail'!AB$3))</f>
        <v>0</v>
      </c>
      <c r="AC221" s="25">
        <f>+IF(AC$3=0,0,COUNTIFS('2.Pro Plan'!$K:$K,'Color detail'!$E221,'2.Pro Plan'!$N:$N,'Color detail'!$F221,'2.Pro Plan'!$U:$U,'Color detail'!AC$3))</f>
        <v>0</v>
      </c>
      <c r="AD221" s="25">
        <f>+IF(AD$3=0,0,COUNTIFS('2.Pro Plan'!$K:$K,'Color detail'!$E221,'2.Pro Plan'!$N:$N,'Color detail'!$F221,'2.Pro Plan'!$U:$U,'Color detail'!AD$3))</f>
        <v>0</v>
      </c>
      <c r="AE221" s="25">
        <f>+IF(AE$3=0,0,COUNTIFS('2.Pro Plan'!$K:$K,'Color detail'!$E221,'2.Pro Plan'!$N:$N,'Color detail'!$F221,'2.Pro Plan'!$U:$U,'Color detail'!AE$3))</f>
        <v>0</v>
      </c>
      <c r="AF221" s="25">
        <f>+IF(AF$3=0,0,COUNTIFS('2.Pro Plan'!$K:$K,'Color detail'!$E221,'2.Pro Plan'!$N:$N,'Color detail'!$F221,'2.Pro Plan'!$U:$U,'Color detail'!AF$3))</f>
        <v>0</v>
      </c>
      <c r="AG221" s="25">
        <f>+IF(AG$3=0,0,COUNTIFS('2.Pro Plan'!$K:$K,'Color detail'!$E221,'2.Pro Plan'!$N:$N,'Color detail'!$F221,'2.Pro Plan'!$U:$U,'Color detail'!AG$3))</f>
        <v>0</v>
      </c>
      <c r="AH221" s="25">
        <f>+IF(AH$3=0,0,COUNTIFS('2.Pro Plan'!$K:$K,'Color detail'!$E221,'2.Pro Plan'!$N:$N,'Color detail'!$F221,'2.Pro Plan'!$U:$U,'Color detail'!AH$3))</f>
        <v>0</v>
      </c>
      <c r="AI221" s="25">
        <f>+IF(AI$3=0,0,COUNTIFS('2.Pro Plan'!$K:$K,'Color detail'!$E221,'2.Pro Plan'!$N:$N,'Color detail'!$F221,'2.Pro Plan'!$U:$U,'Color detail'!AI$3))</f>
        <v>0</v>
      </c>
      <c r="AJ221" s="25">
        <f>+IF(AJ$3=0,0,COUNTIFS('2.Pro Plan'!$K:$K,'Color detail'!$E221,'2.Pro Plan'!$N:$N,'Color detail'!$F221,'2.Pro Plan'!$U:$U,'Color detail'!AJ$3))</f>
        <v>0</v>
      </c>
      <c r="AK221" s="25">
        <f>+IF(AK$3=0,0,COUNTIFS('2.Pro Plan'!$K:$K,'Color detail'!$E221,'2.Pro Plan'!$N:$N,'Color detail'!$F221,'2.Pro Plan'!$U:$U,'Color detail'!AK$3))</f>
        <v>0</v>
      </c>
      <c r="AL221" s="25">
        <f>+IF(AL$3=0,0,COUNTIFS('2.Pro Plan'!$K:$K,'Color detail'!$E221,'2.Pro Plan'!$N:$N,'Color detail'!$F221,'2.Pro Plan'!$U:$U,'Color detail'!AL$3))</f>
        <v>0</v>
      </c>
      <c r="AM221" s="25">
        <f>+IF(AM$3=0,0,COUNTIFS('2.Pro Plan'!$K:$K,'Color detail'!$E221,'2.Pro Plan'!$N:$N,'Color detail'!$F221,'2.Pro Plan'!$U:$U,'Color detail'!AM$3))</f>
        <v>0</v>
      </c>
      <c r="AN221" s="25">
        <f>+IF(AN$3=0,0,COUNTIFS('2.Pro Plan'!$K:$K,'Color detail'!$E221,'2.Pro Plan'!$N:$N,'Color detail'!$F221,'2.Pro Plan'!$U:$U,'Color detail'!AN$3))</f>
        <v>0</v>
      </c>
      <c r="AO221" s="25">
        <f>+IF(AO$3=0,0,COUNTIFS('2.Pro Plan'!$K:$K,'Color detail'!$E221,'2.Pro Plan'!$N:$N,'Color detail'!$F221,'2.Pro Plan'!$U:$U,'Color detail'!AO$3))</f>
        <v>0</v>
      </c>
      <c r="AP221" s="25">
        <f>+IF(AP$3=0,0,COUNTIFS('2.Pro Plan'!$K:$K,'Color detail'!$E221,'2.Pro Plan'!$N:$N,'Color detail'!$F221,'2.Pro Plan'!$U:$U,'Color detail'!AP$3))</f>
        <v>0</v>
      </c>
      <c r="AQ221" s="25">
        <f>+IF(AQ$3=0,0,COUNTIFS('2.Pro Plan'!$K:$K,'Color detail'!$E221,'2.Pro Plan'!$N:$N,'Color detail'!$F221,'2.Pro Plan'!$U:$U,'Color detail'!AQ$3))</f>
        <v>0</v>
      </c>
      <c r="AR221" s="25">
        <f>+IF(AR$3=0,0,COUNTIFS('2.Pro Plan'!$K:$K,'Color detail'!$E221,'2.Pro Plan'!$N:$N,'Color detail'!$F221,'2.Pro Plan'!$U:$U,'Color detail'!AR$3))</f>
        <v>0</v>
      </c>
      <c r="AS221" s="25">
        <f t="shared" si="52"/>
        <v>0</v>
      </c>
    </row>
    <row r="222" spans="1:45">
      <c r="M222" s="1"/>
      <c r="N222" s="1"/>
      <c r="O222" s="1"/>
    </row>
    <row r="223" spans="1:45">
      <c r="A223" s="137">
        <f>+MAX(B:B)</f>
        <v>132</v>
      </c>
      <c r="B223" s="223">
        <f>+IF(C223&lt;&gt;0,B207+1,0)</f>
        <v>1</v>
      </c>
      <c r="C223" s="223" t="str">
        <f>+IF(E223=0,0,E223&amp;F223)</f>
        <v>LB218</v>
      </c>
      <c r="E223" s="27" t="str">
        <f>E7</f>
        <v>LB</v>
      </c>
      <c r="F223" s="27">
        <f>F7</f>
        <v>218</v>
      </c>
      <c r="H223" s="223">
        <f>+AS223</f>
        <v>0</v>
      </c>
      <c r="I223" s="223">
        <f>+IF(C223=0,0,SUMIF('Color FC'!$F:$F,'Color detail'!$C223,'Color FC'!H:H))</f>
        <v>0</v>
      </c>
      <c r="J223" s="223">
        <f>+IF(E223=0,0,SUMIF('Color FC'!$F:$F,'Color detail'!$C223,'Color FC'!I:I))</f>
        <v>0</v>
      </c>
      <c r="K223" s="223">
        <f>+IF(F223=0,0,SUMIF('Color FC'!$F:$F,'Color detail'!$C223,'Color FC'!J:J))</f>
        <v>0</v>
      </c>
      <c r="L223" s="1" t="s">
        <v>512</v>
      </c>
      <c r="M223" s="144">
        <f ca="1">+SUMPRODUCT($Q223:$AR223,$Q$5:$AR$5)</f>
        <v>0</v>
      </c>
      <c r="N223" s="144">
        <f ca="1">+SUMPRODUCT($Q$5:$AR$5,$Q7:$AR7)</f>
        <v>0</v>
      </c>
      <c r="O223" s="145">
        <f ca="1">+IF(OR(AND(M223=0,N223&lt;&gt;0),AND(M223&lt;&gt;0,N223=0)),"CHECK",IF(OR(N223=0,M223=0),0,M223/N223))</f>
        <v>0</v>
      </c>
      <c r="Q223" s="223">
        <f>+IF(Q$3=0,0,COUNTIFS('2.Pro Plan'!$K:$K,'Color detail'!$E223,'2.Pro Plan'!$N:$N,'Color detail'!$F223,'2.Pro Plan'!$U:$U,'Color detail'!Q$3))</f>
        <v>0</v>
      </c>
      <c r="R223" s="223">
        <f>+IF(R$3=0,0,COUNTIFS('2.Pro Plan'!$K:$K,'Color detail'!$E223,'2.Pro Plan'!$N:$N,'Color detail'!$F223,'2.Pro Plan'!$U:$U,'Color detail'!R$3))</f>
        <v>0</v>
      </c>
      <c r="S223" s="223">
        <f>+IF(S$3=0,0,COUNTIFS('2.Pro Plan'!$K:$K,'Color detail'!$E223,'2.Pro Plan'!$N:$N,'Color detail'!$F223,'2.Pro Plan'!$U:$U,'Color detail'!S$3))</f>
        <v>0</v>
      </c>
      <c r="T223" s="223">
        <f>+IF(T$3=0,0,COUNTIFS('2.Pro Plan'!$K:$K,'Color detail'!$E223,'2.Pro Plan'!$N:$N,'Color detail'!$F223,'2.Pro Plan'!$U:$U,'Color detail'!T$3))</f>
        <v>0</v>
      </c>
      <c r="U223" s="223">
        <f>+IF(U$3=0,0,COUNTIFS('2.Pro Plan'!$K:$K,'Color detail'!$E223,'2.Pro Plan'!$N:$N,'Color detail'!$F223,'2.Pro Plan'!$U:$U,'Color detail'!U$3))</f>
        <v>0</v>
      </c>
      <c r="V223" s="223">
        <f>+IF(V$3=0,0,COUNTIFS('2.Pro Plan'!$K:$K,'Color detail'!$E223,'2.Pro Plan'!$N:$N,'Color detail'!$F223,'2.Pro Plan'!$U:$U,'Color detail'!V$3))</f>
        <v>0</v>
      </c>
      <c r="W223" s="223">
        <f>+IF(W$3=0,0,COUNTIFS('2.Pro Plan'!$K:$K,'Color detail'!$E223,'2.Pro Plan'!$N:$N,'Color detail'!$F223,'2.Pro Plan'!$U:$U,'Color detail'!W$3))</f>
        <v>0</v>
      </c>
      <c r="X223" s="223">
        <f>+IF(X$3=0,0,COUNTIFS('2.Pro Plan'!$K:$K,'Color detail'!$E223,'2.Pro Plan'!$N:$N,'Color detail'!$F223,'2.Pro Plan'!$U:$U,'Color detail'!X$3))</f>
        <v>0</v>
      </c>
      <c r="Y223" s="223">
        <f>+IF(Y$3=0,0,COUNTIFS('2.Pro Plan'!$K:$K,'Color detail'!$E223,'2.Pro Plan'!$N:$N,'Color detail'!$F223,'2.Pro Plan'!$U:$U,'Color detail'!Y$3))</f>
        <v>0</v>
      </c>
      <c r="Z223" s="223">
        <f>+IF(Z$3=0,0,COUNTIFS('2.Pro Plan'!$K:$K,'Color detail'!$E223,'2.Pro Plan'!$N:$N,'Color detail'!$F223,'2.Pro Plan'!$U:$U,'Color detail'!Z$3))</f>
        <v>0</v>
      </c>
      <c r="AA223" s="223">
        <f>+IF(AA$3=0,0,COUNTIFS('2.Pro Plan'!$K:$K,'Color detail'!$E223,'2.Pro Plan'!$N:$N,'Color detail'!$F223,'2.Pro Plan'!$U:$U,'Color detail'!AA$3))</f>
        <v>0</v>
      </c>
      <c r="AB223" s="223">
        <f>+IF(AB$3=0,0,COUNTIFS('2.Pro Plan'!$K:$K,'Color detail'!$E223,'2.Pro Plan'!$N:$N,'Color detail'!$F223,'2.Pro Plan'!$U:$U,'Color detail'!AB$3))</f>
        <v>0</v>
      </c>
      <c r="AC223" s="223">
        <f>+IF(AC$3=0,0,COUNTIFS('2.Pro Plan'!$K:$K,'Color detail'!$E223,'2.Pro Plan'!$N:$N,'Color detail'!$F223,'2.Pro Plan'!$U:$U,'Color detail'!AC$3))</f>
        <v>0</v>
      </c>
      <c r="AD223" s="223">
        <f>+IF(AD$3=0,0,COUNTIFS('2.Pro Plan'!$K:$K,'Color detail'!$E223,'2.Pro Plan'!$N:$N,'Color detail'!$F223,'2.Pro Plan'!$U:$U,'Color detail'!AD$3))</f>
        <v>0</v>
      </c>
      <c r="AE223" s="223">
        <f>+IF(AE$3=0,0,COUNTIFS('2.Pro Plan'!$K:$K,'Color detail'!$E223,'2.Pro Plan'!$N:$N,'Color detail'!$F223,'2.Pro Plan'!$U:$U,'Color detail'!AE$3))</f>
        <v>0</v>
      </c>
      <c r="AF223" s="223">
        <f>+IF(AF$3=0,0,COUNTIFS('2.Pro Plan'!$K:$K,'Color detail'!$E223,'2.Pro Plan'!$N:$N,'Color detail'!$F223,'2.Pro Plan'!$U:$U,'Color detail'!AF$3))</f>
        <v>0</v>
      </c>
      <c r="AG223" s="223">
        <f>+IF(AG$3=0,0,COUNTIFS('2.Pro Plan'!$K:$K,'Color detail'!$E223,'2.Pro Plan'!$N:$N,'Color detail'!$F223,'2.Pro Plan'!$U:$U,'Color detail'!AG$3))</f>
        <v>0</v>
      </c>
      <c r="AH223" s="223">
        <f>+IF(AH$3=0,0,COUNTIFS('2.Pro Plan'!$K:$K,'Color detail'!$E223,'2.Pro Plan'!$N:$N,'Color detail'!$F223,'2.Pro Plan'!$U:$U,'Color detail'!AH$3))</f>
        <v>0</v>
      </c>
      <c r="AI223" s="223">
        <f>+IF(AI$3=0,0,COUNTIFS('2.Pro Plan'!$K:$K,'Color detail'!$E223,'2.Pro Plan'!$N:$N,'Color detail'!$F223,'2.Pro Plan'!$U:$U,'Color detail'!AI$3))</f>
        <v>0</v>
      </c>
      <c r="AJ223" s="223">
        <f>+IF(AJ$3=0,0,COUNTIFS('2.Pro Plan'!$K:$K,'Color detail'!$E223,'2.Pro Plan'!$N:$N,'Color detail'!$F223,'2.Pro Plan'!$U:$U,'Color detail'!AJ$3))</f>
        <v>0</v>
      </c>
      <c r="AK223" s="223">
        <f>+IF(AK$3=0,0,COUNTIFS('2.Pro Plan'!$K:$K,'Color detail'!$E223,'2.Pro Plan'!$N:$N,'Color detail'!$F223,'2.Pro Plan'!$U:$U,'Color detail'!AK$3))</f>
        <v>0</v>
      </c>
      <c r="AL223" s="223">
        <f>+IF(AL$3=0,0,COUNTIFS('2.Pro Plan'!$K:$K,'Color detail'!$E223,'2.Pro Plan'!$N:$N,'Color detail'!$F223,'2.Pro Plan'!$U:$U,'Color detail'!AL$3))</f>
        <v>0</v>
      </c>
      <c r="AM223" s="223">
        <f>+IF(AM$3=0,0,COUNTIFS('2.Pro Plan'!$K:$K,'Color detail'!$E223,'2.Pro Plan'!$N:$N,'Color detail'!$F223,'2.Pro Plan'!$U:$U,'Color detail'!AM$3))</f>
        <v>0</v>
      </c>
      <c r="AN223" s="223">
        <f>+IF(AN$3=0,0,COUNTIFS('2.Pro Plan'!$K:$K,'Color detail'!$E223,'2.Pro Plan'!$N:$N,'Color detail'!$F223,'2.Pro Plan'!$U:$U,'Color detail'!AN$3))</f>
        <v>0</v>
      </c>
      <c r="AO223" s="223">
        <f>+IF(AO$3=0,0,COUNTIFS('2.Pro Plan'!$K:$K,'Color detail'!$E223,'2.Pro Plan'!$N:$N,'Color detail'!$F223,'2.Pro Plan'!$U:$U,'Color detail'!AO$3))</f>
        <v>0</v>
      </c>
      <c r="AP223" s="223">
        <f>+IF(AP$3=0,0,COUNTIFS('2.Pro Plan'!$K:$K,'Color detail'!$E223,'2.Pro Plan'!$N:$N,'Color detail'!$F223,'2.Pro Plan'!$U:$U,'Color detail'!AP$3))</f>
        <v>0</v>
      </c>
      <c r="AQ223" s="223">
        <f>+IF(AQ$3=0,0,COUNTIFS('2.Pro Plan'!$K:$K,'Color detail'!$E223,'2.Pro Plan'!$N:$N,'Color detail'!$F223,'2.Pro Plan'!$U:$U,'Color detail'!AQ$3))</f>
        <v>0</v>
      </c>
      <c r="AR223" s="223">
        <f>+IF(AR$3=0,0,COUNTIFS('2.Pro Plan'!$K:$K,'Color detail'!$E223,'2.Pro Plan'!$N:$N,'Color detail'!$F223,'2.Pro Plan'!$U:$U,'Color detail'!AR$3))</f>
        <v>0</v>
      </c>
      <c r="AS223" s="223">
        <f>+SUM(Q223:AR223)</f>
        <v>0</v>
      </c>
    </row>
    <row r="224" spans="1:45">
      <c r="A224" s="157">
        <f>+MAX('3.Gentan-i'!E100:EF100)</f>
        <v>9.1518865363527102E-2</v>
      </c>
      <c r="B224" s="25">
        <f t="shared" ref="B224:B260" si="53">+IF(C224&lt;&gt;0,B223+1,0)</f>
        <v>2</v>
      </c>
      <c r="C224" s="25" t="str">
        <f t="shared" ref="C224:C260" si="54">+IF(E224=0,0,E224&amp;F224)</f>
        <v>LB4R0</v>
      </c>
      <c r="E224" s="25" t="str">
        <f t="shared" ref="E224:F224" si="55">E8</f>
        <v>LB</v>
      </c>
      <c r="F224" s="25" t="str">
        <f t="shared" si="55"/>
        <v>4R0</v>
      </c>
      <c r="H224" s="25">
        <f t="shared" ref="H224:H281" si="56">+AS224</f>
        <v>0</v>
      </c>
      <c r="I224" s="25">
        <f>+IF(C224=0,0,SUMIF('Color FC'!$F:$F,'Color detail'!$C224,'Color FC'!H:H))</f>
        <v>0</v>
      </c>
      <c r="J224" s="25">
        <f>+IF(E224=0,0,SUMIF('Color FC'!$F:$F,'Color detail'!$C224,'Color FC'!I:I))</f>
        <v>0</v>
      </c>
      <c r="K224" s="25">
        <f>+IF(F224=0,0,SUMIF('Color FC'!$F:$F,'Color detail'!$C224,'Color FC'!J:J))</f>
        <v>0</v>
      </c>
      <c r="M224" s="146">
        <f t="shared" ref="M224:M305" ca="1" si="57">+SUMPRODUCT($Q224:$AR224,$Q$5:$AR$5)</f>
        <v>0</v>
      </c>
      <c r="N224" s="146">
        <f t="shared" ref="N224:N259" ca="1" si="58">+SUMPRODUCT($Q$5:$AR$5,$Q8:$AR8)</f>
        <v>0</v>
      </c>
      <c r="O224" s="147">
        <f t="shared" ref="O224:O305" ca="1" si="59">+IF(OR(AND(M224=0,N224&lt;&gt;0),AND(M224&lt;&gt;0,N224=0)),"CHECK",IF(OR(N224=0,M224=0),0,M224/N224))</f>
        <v>0</v>
      </c>
      <c r="Q224" s="25">
        <f>+IF(Q$3=0,0,COUNTIFS('2.Pro Plan'!$K:$K,'Color detail'!$E224,'2.Pro Plan'!$N:$N,'Color detail'!$F224,'2.Pro Plan'!$U:$U,'Color detail'!Q$3))</f>
        <v>0</v>
      </c>
      <c r="R224" s="25">
        <f>+IF(R$3=0,0,COUNTIFS('2.Pro Plan'!$K:$K,'Color detail'!$E224,'2.Pro Plan'!$N:$N,'Color detail'!$F224,'2.Pro Plan'!$U:$U,'Color detail'!R$3))</f>
        <v>0</v>
      </c>
      <c r="S224" s="25">
        <f>+IF(S$3=0,0,COUNTIFS('2.Pro Plan'!$K:$K,'Color detail'!$E224,'2.Pro Plan'!$N:$N,'Color detail'!$F224,'2.Pro Plan'!$U:$U,'Color detail'!S$3))</f>
        <v>0</v>
      </c>
      <c r="T224" s="25">
        <f>+IF(T$3=0,0,COUNTIFS('2.Pro Plan'!$K:$K,'Color detail'!$E224,'2.Pro Plan'!$N:$N,'Color detail'!$F224,'2.Pro Plan'!$U:$U,'Color detail'!T$3))</f>
        <v>0</v>
      </c>
      <c r="U224" s="25">
        <f>+IF(U$3=0,0,COUNTIFS('2.Pro Plan'!$K:$K,'Color detail'!$E224,'2.Pro Plan'!$N:$N,'Color detail'!$F224,'2.Pro Plan'!$U:$U,'Color detail'!U$3))</f>
        <v>0</v>
      </c>
      <c r="V224" s="25">
        <f>+IF(V$3=0,0,COUNTIFS('2.Pro Plan'!$K:$K,'Color detail'!$E224,'2.Pro Plan'!$N:$N,'Color detail'!$F224,'2.Pro Plan'!$U:$U,'Color detail'!V$3))</f>
        <v>0</v>
      </c>
      <c r="W224" s="25">
        <f>+IF(W$3=0,0,COUNTIFS('2.Pro Plan'!$K:$K,'Color detail'!$E224,'2.Pro Plan'!$N:$N,'Color detail'!$F224,'2.Pro Plan'!$U:$U,'Color detail'!W$3))</f>
        <v>0</v>
      </c>
      <c r="X224" s="25">
        <f>+IF(X$3=0,0,COUNTIFS('2.Pro Plan'!$K:$K,'Color detail'!$E224,'2.Pro Plan'!$N:$N,'Color detail'!$F224,'2.Pro Plan'!$U:$U,'Color detail'!X$3))</f>
        <v>0</v>
      </c>
      <c r="Y224" s="25">
        <f>+IF(Y$3=0,0,COUNTIFS('2.Pro Plan'!$K:$K,'Color detail'!$E224,'2.Pro Plan'!$N:$N,'Color detail'!$F224,'2.Pro Plan'!$U:$U,'Color detail'!Y$3))</f>
        <v>0</v>
      </c>
      <c r="Z224" s="25">
        <f>+IF(Z$3=0,0,COUNTIFS('2.Pro Plan'!$K:$K,'Color detail'!$E224,'2.Pro Plan'!$N:$N,'Color detail'!$F224,'2.Pro Plan'!$U:$U,'Color detail'!Z$3))</f>
        <v>0</v>
      </c>
      <c r="AA224" s="25">
        <f>+IF(AA$3=0,0,COUNTIFS('2.Pro Plan'!$K:$K,'Color detail'!$E224,'2.Pro Plan'!$N:$N,'Color detail'!$F224,'2.Pro Plan'!$U:$U,'Color detail'!AA$3))</f>
        <v>0</v>
      </c>
      <c r="AB224" s="25">
        <f>+IF(AB$3=0,0,COUNTIFS('2.Pro Plan'!$K:$K,'Color detail'!$E224,'2.Pro Plan'!$N:$N,'Color detail'!$F224,'2.Pro Plan'!$U:$U,'Color detail'!AB$3))</f>
        <v>0</v>
      </c>
      <c r="AC224" s="25">
        <f>+IF(AC$3=0,0,COUNTIFS('2.Pro Plan'!$K:$K,'Color detail'!$E224,'2.Pro Plan'!$N:$N,'Color detail'!$F224,'2.Pro Plan'!$U:$U,'Color detail'!AC$3))</f>
        <v>0</v>
      </c>
      <c r="AD224" s="25">
        <f>+IF(AD$3=0,0,COUNTIFS('2.Pro Plan'!$K:$K,'Color detail'!$E224,'2.Pro Plan'!$N:$N,'Color detail'!$F224,'2.Pro Plan'!$U:$U,'Color detail'!AD$3))</f>
        <v>0</v>
      </c>
      <c r="AE224" s="25">
        <f>+IF(AE$3=0,0,COUNTIFS('2.Pro Plan'!$K:$K,'Color detail'!$E224,'2.Pro Plan'!$N:$N,'Color detail'!$F224,'2.Pro Plan'!$U:$U,'Color detail'!AE$3))</f>
        <v>0</v>
      </c>
      <c r="AF224" s="25">
        <f>+IF(AF$3=0,0,COUNTIFS('2.Pro Plan'!$K:$K,'Color detail'!$E224,'2.Pro Plan'!$N:$N,'Color detail'!$F224,'2.Pro Plan'!$U:$U,'Color detail'!AF$3))</f>
        <v>0</v>
      </c>
      <c r="AG224" s="25">
        <f>+IF(AG$3=0,0,COUNTIFS('2.Pro Plan'!$K:$K,'Color detail'!$E224,'2.Pro Plan'!$N:$N,'Color detail'!$F224,'2.Pro Plan'!$U:$U,'Color detail'!AG$3))</f>
        <v>0</v>
      </c>
      <c r="AH224" s="25">
        <f>+IF(AH$3=0,0,COUNTIFS('2.Pro Plan'!$K:$K,'Color detail'!$E224,'2.Pro Plan'!$N:$N,'Color detail'!$F224,'2.Pro Plan'!$U:$U,'Color detail'!AH$3))</f>
        <v>0</v>
      </c>
      <c r="AI224" s="25">
        <f>+IF(AI$3=0,0,COUNTIFS('2.Pro Plan'!$K:$K,'Color detail'!$E224,'2.Pro Plan'!$N:$N,'Color detail'!$F224,'2.Pro Plan'!$U:$U,'Color detail'!AI$3))</f>
        <v>0</v>
      </c>
      <c r="AJ224" s="25">
        <f>+IF(AJ$3=0,0,COUNTIFS('2.Pro Plan'!$K:$K,'Color detail'!$E224,'2.Pro Plan'!$N:$N,'Color detail'!$F224,'2.Pro Plan'!$U:$U,'Color detail'!AJ$3))</f>
        <v>0</v>
      </c>
      <c r="AK224" s="25">
        <f>+IF(AK$3=0,0,COUNTIFS('2.Pro Plan'!$K:$K,'Color detail'!$E224,'2.Pro Plan'!$N:$N,'Color detail'!$F224,'2.Pro Plan'!$U:$U,'Color detail'!AK$3))</f>
        <v>0</v>
      </c>
      <c r="AL224" s="25">
        <f>+IF(AL$3=0,0,COUNTIFS('2.Pro Plan'!$K:$K,'Color detail'!$E224,'2.Pro Plan'!$N:$N,'Color detail'!$F224,'2.Pro Plan'!$U:$U,'Color detail'!AL$3))</f>
        <v>0</v>
      </c>
      <c r="AM224" s="25">
        <f>+IF(AM$3=0,0,COUNTIFS('2.Pro Plan'!$K:$K,'Color detail'!$E224,'2.Pro Plan'!$N:$N,'Color detail'!$F224,'2.Pro Plan'!$U:$U,'Color detail'!AM$3))</f>
        <v>0</v>
      </c>
      <c r="AN224" s="25">
        <f>+IF(AN$3=0,0,COUNTIFS('2.Pro Plan'!$K:$K,'Color detail'!$E224,'2.Pro Plan'!$N:$N,'Color detail'!$F224,'2.Pro Plan'!$U:$U,'Color detail'!AN$3))</f>
        <v>0</v>
      </c>
      <c r="AO224" s="25">
        <f>+IF(AO$3=0,0,COUNTIFS('2.Pro Plan'!$K:$K,'Color detail'!$E224,'2.Pro Plan'!$N:$N,'Color detail'!$F224,'2.Pro Plan'!$U:$U,'Color detail'!AO$3))</f>
        <v>0</v>
      </c>
      <c r="AP224" s="25">
        <f>+IF(AP$3=0,0,COUNTIFS('2.Pro Plan'!$K:$K,'Color detail'!$E224,'2.Pro Plan'!$N:$N,'Color detail'!$F224,'2.Pro Plan'!$U:$U,'Color detail'!AP$3))</f>
        <v>0</v>
      </c>
      <c r="AQ224" s="25">
        <f>+IF(AQ$3=0,0,COUNTIFS('2.Pro Plan'!$K:$K,'Color detail'!$E224,'2.Pro Plan'!$N:$N,'Color detail'!$F224,'2.Pro Plan'!$U:$U,'Color detail'!AQ$3))</f>
        <v>0</v>
      </c>
      <c r="AR224" s="25">
        <f>+IF(AR$3=0,0,COUNTIFS('2.Pro Plan'!$K:$K,'Color detail'!$E224,'2.Pro Plan'!$N:$N,'Color detail'!$F224,'2.Pro Plan'!$U:$U,'Color detail'!AR$3))</f>
        <v>0</v>
      </c>
      <c r="AS224" s="25">
        <f t="shared" ref="AS224:AS281" si="60">+SUM(Q224:AR224)</f>
        <v>0</v>
      </c>
    </row>
    <row r="225" spans="2:45">
      <c r="B225" s="25">
        <f t="shared" si="53"/>
        <v>3</v>
      </c>
      <c r="C225" s="25" t="str">
        <f t="shared" si="54"/>
        <v>LB040</v>
      </c>
      <c r="E225" s="25" t="str">
        <f t="shared" ref="E225:F225" si="61">E9</f>
        <v>LB</v>
      </c>
      <c r="F225" s="25" t="str">
        <f t="shared" si="61"/>
        <v>040</v>
      </c>
      <c r="H225" s="25">
        <f t="shared" si="56"/>
        <v>0</v>
      </c>
      <c r="I225" s="25">
        <f>+IF(C225=0,0,SUMIF('Color FC'!$F:$F,'Color detail'!$C225,'Color FC'!H:H))</f>
        <v>0</v>
      </c>
      <c r="J225" s="25">
        <f>+IF(E225=0,0,SUMIF('Color FC'!$F:$F,'Color detail'!$C225,'Color FC'!I:I))</f>
        <v>0</v>
      </c>
      <c r="K225" s="25">
        <f>+IF(F225=0,0,SUMIF('Color FC'!$F:$F,'Color detail'!$C225,'Color FC'!J:J))</f>
        <v>0</v>
      </c>
      <c r="M225" s="146">
        <f t="shared" ca="1" si="57"/>
        <v>0</v>
      </c>
      <c r="N225" s="146">
        <f t="shared" ca="1" si="58"/>
        <v>0</v>
      </c>
      <c r="O225" s="147">
        <f t="shared" ca="1" si="59"/>
        <v>0</v>
      </c>
      <c r="Q225" s="25">
        <f>+IF(Q$3=0,0,COUNTIFS('2.Pro Plan'!$K:$K,'Color detail'!$E225,'2.Pro Plan'!$N:$N,'Color detail'!$F225,'2.Pro Plan'!$U:$U,'Color detail'!Q$3))</f>
        <v>0</v>
      </c>
      <c r="R225" s="25">
        <f>+IF(R$3=0,0,COUNTIFS('2.Pro Plan'!$K:$K,'Color detail'!$E225,'2.Pro Plan'!$N:$N,'Color detail'!$F225,'2.Pro Plan'!$U:$U,'Color detail'!R$3))</f>
        <v>0</v>
      </c>
      <c r="S225" s="25">
        <f>+IF(S$3=0,0,COUNTIFS('2.Pro Plan'!$K:$K,'Color detail'!$E225,'2.Pro Plan'!$N:$N,'Color detail'!$F225,'2.Pro Plan'!$U:$U,'Color detail'!S$3))</f>
        <v>0</v>
      </c>
      <c r="T225" s="25">
        <f>+IF(T$3=0,0,COUNTIFS('2.Pro Plan'!$K:$K,'Color detail'!$E225,'2.Pro Plan'!$N:$N,'Color detail'!$F225,'2.Pro Plan'!$U:$U,'Color detail'!T$3))</f>
        <v>0</v>
      </c>
      <c r="U225" s="25">
        <f>+IF(U$3=0,0,COUNTIFS('2.Pro Plan'!$K:$K,'Color detail'!$E225,'2.Pro Plan'!$N:$N,'Color detail'!$F225,'2.Pro Plan'!$U:$U,'Color detail'!U$3))</f>
        <v>0</v>
      </c>
      <c r="V225" s="25">
        <f>+IF(V$3=0,0,COUNTIFS('2.Pro Plan'!$K:$K,'Color detail'!$E225,'2.Pro Plan'!$N:$N,'Color detail'!$F225,'2.Pro Plan'!$U:$U,'Color detail'!V$3))</f>
        <v>0</v>
      </c>
      <c r="W225" s="25">
        <f>+IF(W$3=0,0,COUNTIFS('2.Pro Plan'!$K:$K,'Color detail'!$E225,'2.Pro Plan'!$N:$N,'Color detail'!$F225,'2.Pro Plan'!$U:$U,'Color detail'!W$3))</f>
        <v>0</v>
      </c>
      <c r="X225" s="25">
        <f>+IF(X$3=0,0,COUNTIFS('2.Pro Plan'!$K:$K,'Color detail'!$E225,'2.Pro Plan'!$N:$N,'Color detail'!$F225,'2.Pro Plan'!$U:$U,'Color detail'!X$3))</f>
        <v>0</v>
      </c>
      <c r="Y225" s="25">
        <f>+IF(Y$3=0,0,COUNTIFS('2.Pro Plan'!$K:$K,'Color detail'!$E225,'2.Pro Plan'!$N:$N,'Color detail'!$F225,'2.Pro Plan'!$U:$U,'Color detail'!Y$3))</f>
        <v>0</v>
      </c>
      <c r="Z225" s="25">
        <f>+IF(Z$3=0,0,COUNTIFS('2.Pro Plan'!$K:$K,'Color detail'!$E225,'2.Pro Plan'!$N:$N,'Color detail'!$F225,'2.Pro Plan'!$U:$U,'Color detail'!Z$3))</f>
        <v>0</v>
      </c>
      <c r="AA225" s="25">
        <f>+IF(AA$3=0,0,COUNTIFS('2.Pro Plan'!$K:$K,'Color detail'!$E225,'2.Pro Plan'!$N:$N,'Color detail'!$F225,'2.Pro Plan'!$U:$U,'Color detail'!AA$3))</f>
        <v>0</v>
      </c>
      <c r="AB225" s="25">
        <f>+IF(AB$3=0,0,COUNTIFS('2.Pro Plan'!$K:$K,'Color detail'!$E225,'2.Pro Plan'!$N:$N,'Color detail'!$F225,'2.Pro Plan'!$U:$U,'Color detail'!AB$3))</f>
        <v>0</v>
      </c>
      <c r="AC225" s="25">
        <f>+IF(AC$3=0,0,COUNTIFS('2.Pro Plan'!$K:$K,'Color detail'!$E225,'2.Pro Plan'!$N:$N,'Color detail'!$F225,'2.Pro Plan'!$U:$U,'Color detail'!AC$3))</f>
        <v>0</v>
      </c>
      <c r="AD225" s="25">
        <f>+IF(AD$3=0,0,COUNTIFS('2.Pro Plan'!$K:$K,'Color detail'!$E225,'2.Pro Plan'!$N:$N,'Color detail'!$F225,'2.Pro Plan'!$U:$U,'Color detail'!AD$3))</f>
        <v>0</v>
      </c>
      <c r="AE225" s="25">
        <f>+IF(AE$3=0,0,COUNTIFS('2.Pro Plan'!$K:$K,'Color detail'!$E225,'2.Pro Plan'!$N:$N,'Color detail'!$F225,'2.Pro Plan'!$U:$U,'Color detail'!AE$3))</f>
        <v>0</v>
      </c>
      <c r="AF225" s="25">
        <f>+IF(AF$3=0,0,COUNTIFS('2.Pro Plan'!$K:$K,'Color detail'!$E225,'2.Pro Plan'!$N:$N,'Color detail'!$F225,'2.Pro Plan'!$U:$U,'Color detail'!AF$3))</f>
        <v>0</v>
      </c>
      <c r="AG225" s="25">
        <f>+IF(AG$3=0,0,COUNTIFS('2.Pro Plan'!$K:$K,'Color detail'!$E225,'2.Pro Plan'!$N:$N,'Color detail'!$F225,'2.Pro Plan'!$U:$U,'Color detail'!AG$3))</f>
        <v>0</v>
      </c>
      <c r="AH225" s="25">
        <f>+IF(AH$3=0,0,COUNTIFS('2.Pro Plan'!$K:$K,'Color detail'!$E225,'2.Pro Plan'!$N:$N,'Color detail'!$F225,'2.Pro Plan'!$U:$U,'Color detail'!AH$3))</f>
        <v>0</v>
      </c>
      <c r="AI225" s="25">
        <f>+IF(AI$3=0,0,COUNTIFS('2.Pro Plan'!$K:$K,'Color detail'!$E225,'2.Pro Plan'!$N:$N,'Color detail'!$F225,'2.Pro Plan'!$U:$U,'Color detail'!AI$3))</f>
        <v>0</v>
      </c>
      <c r="AJ225" s="25">
        <f>+IF(AJ$3=0,0,COUNTIFS('2.Pro Plan'!$K:$K,'Color detail'!$E225,'2.Pro Plan'!$N:$N,'Color detail'!$F225,'2.Pro Plan'!$U:$U,'Color detail'!AJ$3))</f>
        <v>0</v>
      </c>
      <c r="AK225" s="25">
        <f>+IF(AK$3=0,0,COUNTIFS('2.Pro Plan'!$K:$K,'Color detail'!$E225,'2.Pro Plan'!$N:$N,'Color detail'!$F225,'2.Pro Plan'!$U:$U,'Color detail'!AK$3))</f>
        <v>0</v>
      </c>
      <c r="AL225" s="25">
        <f>+IF(AL$3=0,0,COUNTIFS('2.Pro Plan'!$K:$K,'Color detail'!$E225,'2.Pro Plan'!$N:$N,'Color detail'!$F225,'2.Pro Plan'!$U:$U,'Color detail'!AL$3))</f>
        <v>0</v>
      </c>
      <c r="AM225" s="25">
        <f>+IF(AM$3=0,0,COUNTIFS('2.Pro Plan'!$K:$K,'Color detail'!$E225,'2.Pro Plan'!$N:$N,'Color detail'!$F225,'2.Pro Plan'!$U:$U,'Color detail'!AM$3))</f>
        <v>0</v>
      </c>
      <c r="AN225" s="25">
        <f>+IF(AN$3=0,0,COUNTIFS('2.Pro Plan'!$K:$K,'Color detail'!$E225,'2.Pro Plan'!$N:$N,'Color detail'!$F225,'2.Pro Plan'!$U:$U,'Color detail'!AN$3))</f>
        <v>0</v>
      </c>
      <c r="AO225" s="25">
        <f>+IF(AO$3=0,0,COUNTIFS('2.Pro Plan'!$K:$K,'Color detail'!$E225,'2.Pro Plan'!$N:$N,'Color detail'!$F225,'2.Pro Plan'!$U:$U,'Color detail'!AO$3))</f>
        <v>0</v>
      </c>
      <c r="AP225" s="25">
        <f>+IF(AP$3=0,0,COUNTIFS('2.Pro Plan'!$K:$K,'Color detail'!$E225,'2.Pro Plan'!$N:$N,'Color detail'!$F225,'2.Pro Plan'!$U:$U,'Color detail'!AP$3))</f>
        <v>0</v>
      </c>
      <c r="AQ225" s="25">
        <f>+IF(AQ$3=0,0,COUNTIFS('2.Pro Plan'!$K:$K,'Color detail'!$E225,'2.Pro Plan'!$N:$N,'Color detail'!$F225,'2.Pro Plan'!$U:$U,'Color detail'!AQ$3))</f>
        <v>0</v>
      </c>
      <c r="AR225" s="25">
        <f>+IF(AR$3=0,0,COUNTIFS('2.Pro Plan'!$K:$K,'Color detail'!$E225,'2.Pro Plan'!$N:$N,'Color detail'!$F225,'2.Pro Plan'!$U:$U,'Color detail'!AR$3))</f>
        <v>0</v>
      </c>
      <c r="AS225" s="25">
        <f t="shared" si="60"/>
        <v>0</v>
      </c>
    </row>
    <row r="226" spans="2:45">
      <c r="B226" s="25">
        <f t="shared" si="53"/>
        <v>4</v>
      </c>
      <c r="C226" s="25" t="str">
        <f t="shared" si="54"/>
        <v>LB1D6</v>
      </c>
      <c r="E226" s="25" t="str">
        <f t="shared" ref="E226:F226" si="62">E10</f>
        <v>LB</v>
      </c>
      <c r="F226" s="25" t="str">
        <f t="shared" si="62"/>
        <v>1D6</v>
      </c>
      <c r="H226" s="25">
        <f t="shared" si="56"/>
        <v>0</v>
      </c>
      <c r="I226" s="25">
        <f>+IF(C226=0,0,SUMIF('Color FC'!$F:$F,'Color detail'!$C226,'Color FC'!H:H))</f>
        <v>0</v>
      </c>
      <c r="J226" s="25">
        <f>+IF(E226=0,0,SUMIF('Color FC'!$F:$F,'Color detail'!$C226,'Color FC'!I:I))</f>
        <v>0</v>
      </c>
      <c r="K226" s="25">
        <f>+IF(F226=0,0,SUMIF('Color FC'!$F:$F,'Color detail'!$C226,'Color FC'!J:J))</f>
        <v>0</v>
      </c>
      <c r="M226" s="146">
        <f t="shared" ca="1" si="57"/>
        <v>0</v>
      </c>
      <c r="N226" s="146">
        <f t="shared" ca="1" si="58"/>
        <v>0</v>
      </c>
      <c r="O226" s="147">
        <f t="shared" ca="1" si="59"/>
        <v>0</v>
      </c>
      <c r="Q226" s="25">
        <f>+IF(Q$3=0,0,COUNTIFS('2.Pro Plan'!$K:$K,'Color detail'!$E226,'2.Pro Plan'!$N:$N,'Color detail'!$F226,'2.Pro Plan'!$U:$U,'Color detail'!Q$3))</f>
        <v>0</v>
      </c>
      <c r="R226" s="25">
        <f>+IF(R$3=0,0,COUNTIFS('2.Pro Plan'!$K:$K,'Color detail'!$E226,'2.Pro Plan'!$N:$N,'Color detail'!$F226,'2.Pro Plan'!$U:$U,'Color detail'!R$3))</f>
        <v>0</v>
      </c>
      <c r="S226" s="25">
        <f>+IF(S$3=0,0,COUNTIFS('2.Pro Plan'!$K:$K,'Color detail'!$E226,'2.Pro Plan'!$N:$N,'Color detail'!$F226,'2.Pro Plan'!$U:$U,'Color detail'!S$3))</f>
        <v>0</v>
      </c>
      <c r="T226" s="25">
        <f>+IF(T$3=0,0,COUNTIFS('2.Pro Plan'!$K:$K,'Color detail'!$E226,'2.Pro Plan'!$N:$N,'Color detail'!$F226,'2.Pro Plan'!$U:$U,'Color detail'!T$3))</f>
        <v>0</v>
      </c>
      <c r="U226" s="25">
        <f>+IF(U$3=0,0,COUNTIFS('2.Pro Plan'!$K:$K,'Color detail'!$E226,'2.Pro Plan'!$N:$N,'Color detail'!$F226,'2.Pro Plan'!$U:$U,'Color detail'!U$3))</f>
        <v>0</v>
      </c>
      <c r="V226" s="25">
        <f>+IF(V$3=0,0,COUNTIFS('2.Pro Plan'!$K:$K,'Color detail'!$E226,'2.Pro Plan'!$N:$N,'Color detail'!$F226,'2.Pro Plan'!$U:$U,'Color detail'!V$3))</f>
        <v>0</v>
      </c>
      <c r="W226" s="25">
        <f>+IF(W$3=0,0,COUNTIFS('2.Pro Plan'!$K:$K,'Color detail'!$E226,'2.Pro Plan'!$N:$N,'Color detail'!$F226,'2.Pro Plan'!$U:$U,'Color detail'!W$3))</f>
        <v>0</v>
      </c>
      <c r="X226" s="25">
        <f>+IF(X$3=0,0,COUNTIFS('2.Pro Plan'!$K:$K,'Color detail'!$E226,'2.Pro Plan'!$N:$N,'Color detail'!$F226,'2.Pro Plan'!$U:$U,'Color detail'!X$3))</f>
        <v>0</v>
      </c>
      <c r="Y226" s="25">
        <f>+IF(Y$3=0,0,COUNTIFS('2.Pro Plan'!$K:$K,'Color detail'!$E226,'2.Pro Plan'!$N:$N,'Color detail'!$F226,'2.Pro Plan'!$U:$U,'Color detail'!Y$3))</f>
        <v>0</v>
      </c>
      <c r="Z226" s="25">
        <f>+IF(Z$3=0,0,COUNTIFS('2.Pro Plan'!$K:$K,'Color detail'!$E226,'2.Pro Plan'!$N:$N,'Color detail'!$F226,'2.Pro Plan'!$U:$U,'Color detail'!Z$3))</f>
        <v>0</v>
      </c>
      <c r="AA226" s="25">
        <f>+IF(AA$3=0,0,COUNTIFS('2.Pro Plan'!$K:$K,'Color detail'!$E226,'2.Pro Plan'!$N:$N,'Color detail'!$F226,'2.Pro Plan'!$U:$U,'Color detail'!AA$3))</f>
        <v>0</v>
      </c>
      <c r="AB226" s="25">
        <f>+IF(AB$3=0,0,COUNTIFS('2.Pro Plan'!$K:$K,'Color detail'!$E226,'2.Pro Plan'!$N:$N,'Color detail'!$F226,'2.Pro Plan'!$U:$U,'Color detail'!AB$3))</f>
        <v>0</v>
      </c>
      <c r="AC226" s="25">
        <f>+IF(AC$3=0,0,COUNTIFS('2.Pro Plan'!$K:$K,'Color detail'!$E226,'2.Pro Plan'!$N:$N,'Color detail'!$F226,'2.Pro Plan'!$U:$U,'Color detail'!AC$3))</f>
        <v>0</v>
      </c>
      <c r="AD226" s="25">
        <f>+IF(AD$3=0,0,COUNTIFS('2.Pro Plan'!$K:$K,'Color detail'!$E226,'2.Pro Plan'!$N:$N,'Color detail'!$F226,'2.Pro Plan'!$U:$U,'Color detail'!AD$3))</f>
        <v>0</v>
      </c>
      <c r="AE226" s="25">
        <f>+IF(AE$3=0,0,COUNTIFS('2.Pro Plan'!$K:$K,'Color detail'!$E226,'2.Pro Plan'!$N:$N,'Color detail'!$F226,'2.Pro Plan'!$U:$U,'Color detail'!AE$3))</f>
        <v>0</v>
      </c>
      <c r="AF226" s="25">
        <f>+IF(AF$3=0,0,COUNTIFS('2.Pro Plan'!$K:$K,'Color detail'!$E226,'2.Pro Plan'!$N:$N,'Color detail'!$F226,'2.Pro Plan'!$U:$U,'Color detail'!AF$3))</f>
        <v>0</v>
      </c>
      <c r="AG226" s="25">
        <f>+IF(AG$3=0,0,COUNTIFS('2.Pro Plan'!$K:$K,'Color detail'!$E226,'2.Pro Plan'!$N:$N,'Color detail'!$F226,'2.Pro Plan'!$U:$U,'Color detail'!AG$3))</f>
        <v>0</v>
      </c>
      <c r="AH226" s="25">
        <f>+IF(AH$3=0,0,COUNTIFS('2.Pro Plan'!$K:$K,'Color detail'!$E226,'2.Pro Plan'!$N:$N,'Color detail'!$F226,'2.Pro Plan'!$U:$U,'Color detail'!AH$3))</f>
        <v>0</v>
      </c>
      <c r="AI226" s="25">
        <f>+IF(AI$3=0,0,COUNTIFS('2.Pro Plan'!$K:$K,'Color detail'!$E226,'2.Pro Plan'!$N:$N,'Color detail'!$F226,'2.Pro Plan'!$U:$U,'Color detail'!AI$3))</f>
        <v>0</v>
      </c>
      <c r="AJ226" s="25">
        <f>+IF(AJ$3=0,0,COUNTIFS('2.Pro Plan'!$K:$K,'Color detail'!$E226,'2.Pro Plan'!$N:$N,'Color detail'!$F226,'2.Pro Plan'!$U:$U,'Color detail'!AJ$3))</f>
        <v>0</v>
      </c>
      <c r="AK226" s="25">
        <f>+IF(AK$3=0,0,COUNTIFS('2.Pro Plan'!$K:$K,'Color detail'!$E226,'2.Pro Plan'!$N:$N,'Color detail'!$F226,'2.Pro Plan'!$U:$U,'Color detail'!AK$3))</f>
        <v>0</v>
      </c>
      <c r="AL226" s="25">
        <f>+IF(AL$3=0,0,COUNTIFS('2.Pro Plan'!$K:$K,'Color detail'!$E226,'2.Pro Plan'!$N:$N,'Color detail'!$F226,'2.Pro Plan'!$U:$U,'Color detail'!AL$3))</f>
        <v>0</v>
      </c>
      <c r="AM226" s="25">
        <f>+IF(AM$3=0,0,COUNTIFS('2.Pro Plan'!$K:$K,'Color detail'!$E226,'2.Pro Plan'!$N:$N,'Color detail'!$F226,'2.Pro Plan'!$U:$U,'Color detail'!AM$3))</f>
        <v>0</v>
      </c>
      <c r="AN226" s="25">
        <f>+IF(AN$3=0,0,COUNTIFS('2.Pro Plan'!$K:$K,'Color detail'!$E226,'2.Pro Plan'!$N:$N,'Color detail'!$F226,'2.Pro Plan'!$U:$U,'Color detail'!AN$3))</f>
        <v>0</v>
      </c>
      <c r="AO226" s="25">
        <f>+IF(AO$3=0,0,COUNTIFS('2.Pro Plan'!$K:$K,'Color detail'!$E226,'2.Pro Plan'!$N:$N,'Color detail'!$F226,'2.Pro Plan'!$U:$U,'Color detail'!AO$3))</f>
        <v>0</v>
      </c>
      <c r="AP226" s="25">
        <f>+IF(AP$3=0,0,COUNTIFS('2.Pro Plan'!$K:$K,'Color detail'!$E226,'2.Pro Plan'!$N:$N,'Color detail'!$F226,'2.Pro Plan'!$U:$U,'Color detail'!AP$3))</f>
        <v>0</v>
      </c>
      <c r="AQ226" s="25">
        <f>+IF(AQ$3=0,0,COUNTIFS('2.Pro Plan'!$K:$K,'Color detail'!$E226,'2.Pro Plan'!$N:$N,'Color detail'!$F226,'2.Pro Plan'!$U:$U,'Color detail'!AQ$3))</f>
        <v>0</v>
      </c>
      <c r="AR226" s="25">
        <f>+IF(AR$3=0,0,COUNTIFS('2.Pro Plan'!$K:$K,'Color detail'!$E226,'2.Pro Plan'!$N:$N,'Color detail'!$F226,'2.Pro Plan'!$U:$U,'Color detail'!AR$3))</f>
        <v>0</v>
      </c>
      <c r="AS226" s="25">
        <f t="shared" si="60"/>
        <v>0</v>
      </c>
    </row>
    <row r="227" spans="2:45">
      <c r="B227" s="25">
        <f t="shared" si="53"/>
        <v>5</v>
      </c>
      <c r="C227" s="25" t="str">
        <f t="shared" si="54"/>
        <v>LB3R3</v>
      </c>
      <c r="E227" s="25" t="str">
        <f t="shared" ref="E227:F227" si="63">E11</f>
        <v>LB</v>
      </c>
      <c r="F227" s="25" t="str">
        <f t="shared" si="63"/>
        <v>3R3</v>
      </c>
      <c r="H227" s="25">
        <f t="shared" si="56"/>
        <v>0</v>
      </c>
      <c r="I227" s="25">
        <f>+IF(C227=0,0,SUMIF('Color FC'!$F:$F,'Color detail'!$C227,'Color FC'!H:H))</f>
        <v>0</v>
      </c>
      <c r="J227" s="25">
        <f>+IF(E227=0,0,SUMIF('Color FC'!$F:$F,'Color detail'!$C227,'Color FC'!I:I))</f>
        <v>0</v>
      </c>
      <c r="K227" s="25">
        <f>+IF(F227=0,0,SUMIF('Color FC'!$F:$F,'Color detail'!$C227,'Color FC'!J:J))</f>
        <v>0</v>
      </c>
      <c r="M227" s="146">
        <f t="shared" ca="1" si="57"/>
        <v>0</v>
      </c>
      <c r="N227" s="146">
        <f t="shared" ca="1" si="58"/>
        <v>0</v>
      </c>
      <c r="O227" s="147">
        <f t="shared" ca="1" si="59"/>
        <v>0</v>
      </c>
      <c r="Q227" s="25">
        <f>+IF(Q$3=0,0,COUNTIFS('2.Pro Plan'!$K:$K,'Color detail'!$E227,'2.Pro Plan'!$N:$N,'Color detail'!$F227,'2.Pro Plan'!$U:$U,'Color detail'!Q$3))</f>
        <v>0</v>
      </c>
      <c r="R227" s="25">
        <f>+IF(R$3=0,0,COUNTIFS('2.Pro Plan'!$K:$K,'Color detail'!$E227,'2.Pro Plan'!$N:$N,'Color detail'!$F227,'2.Pro Plan'!$U:$U,'Color detail'!R$3))</f>
        <v>0</v>
      </c>
      <c r="S227" s="25">
        <f>+IF(S$3=0,0,COUNTIFS('2.Pro Plan'!$K:$K,'Color detail'!$E227,'2.Pro Plan'!$N:$N,'Color detail'!$F227,'2.Pro Plan'!$U:$U,'Color detail'!S$3))</f>
        <v>0</v>
      </c>
      <c r="T227" s="25">
        <f>+IF(T$3=0,0,COUNTIFS('2.Pro Plan'!$K:$K,'Color detail'!$E227,'2.Pro Plan'!$N:$N,'Color detail'!$F227,'2.Pro Plan'!$U:$U,'Color detail'!T$3))</f>
        <v>0</v>
      </c>
      <c r="U227" s="25">
        <f>+IF(U$3=0,0,COUNTIFS('2.Pro Plan'!$K:$K,'Color detail'!$E227,'2.Pro Plan'!$N:$N,'Color detail'!$F227,'2.Pro Plan'!$U:$U,'Color detail'!U$3))</f>
        <v>0</v>
      </c>
      <c r="V227" s="25">
        <f>+IF(V$3=0,0,COUNTIFS('2.Pro Plan'!$K:$K,'Color detail'!$E227,'2.Pro Plan'!$N:$N,'Color detail'!$F227,'2.Pro Plan'!$U:$U,'Color detail'!V$3))</f>
        <v>0</v>
      </c>
      <c r="W227" s="25">
        <f>+IF(W$3=0,0,COUNTIFS('2.Pro Plan'!$K:$K,'Color detail'!$E227,'2.Pro Plan'!$N:$N,'Color detail'!$F227,'2.Pro Plan'!$U:$U,'Color detail'!W$3))</f>
        <v>0</v>
      </c>
      <c r="X227" s="25">
        <f>+IF(X$3=0,0,COUNTIFS('2.Pro Plan'!$K:$K,'Color detail'!$E227,'2.Pro Plan'!$N:$N,'Color detail'!$F227,'2.Pro Plan'!$U:$U,'Color detail'!X$3))</f>
        <v>0</v>
      </c>
      <c r="Y227" s="25">
        <f>+IF(Y$3=0,0,COUNTIFS('2.Pro Plan'!$K:$K,'Color detail'!$E227,'2.Pro Plan'!$N:$N,'Color detail'!$F227,'2.Pro Plan'!$U:$U,'Color detail'!Y$3))</f>
        <v>0</v>
      </c>
      <c r="Z227" s="25">
        <f>+IF(Z$3=0,0,COUNTIFS('2.Pro Plan'!$K:$K,'Color detail'!$E227,'2.Pro Plan'!$N:$N,'Color detail'!$F227,'2.Pro Plan'!$U:$U,'Color detail'!Z$3))</f>
        <v>0</v>
      </c>
      <c r="AA227" s="25">
        <f>+IF(AA$3=0,0,COUNTIFS('2.Pro Plan'!$K:$K,'Color detail'!$E227,'2.Pro Plan'!$N:$N,'Color detail'!$F227,'2.Pro Plan'!$U:$U,'Color detail'!AA$3))</f>
        <v>0</v>
      </c>
      <c r="AB227" s="25">
        <f>+IF(AB$3=0,0,COUNTIFS('2.Pro Plan'!$K:$K,'Color detail'!$E227,'2.Pro Plan'!$N:$N,'Color detail'!$F227,'2.Pro Plan'!$U:$U,'Color detail'!AB$3))</f>
        <v>0</v>
      </c>
      <c r="AC227" s="25">
        <f>+IF(AC$3=0,0,COUNTIFS('2.Pro Plan'!$K:$K,'Color detail'!$E227,'2.Pro Plan'!$N:$N,'Color detail'!$F227,'2.Pro Plan'!$U:$U,'Color detail'!AC$3))</f>
        <v>0</v>
      </c>
      <c r="AD227" s="25">
        <f>+IF(AD$3=0,0,COUNTIFS('2.Pro Plan'!$K:$K,'Color detail'!$E227,'2.Pro Plan'!$N:$N,'Color detail'!$F227,'2.Pro Plan'!$U:$U,'Color detail'!AD$3))</f>
        <v>0</v>
      </c>
      <c r="AE227" s="25">
        <f>+IF(AE$3=0,0,COUNTIFS('2.Pro Plan'!$K:$K,'Color detail'!$E227,'2.Pro Plan'!$N:$N,'Color detail'!$F227,'2.Pro Plan'!$U:$U,'Color detail'!AE$3))</f>
        <v>0</v>
      </c>
      <c r="AF227" s="25">
        <f>+IF(AF$3=0,0,COUNTIFS('2.Pro Plan'!$K:$K,'Color detail'!$E227,'2.Pro Plan'!$N:$N,'Color detail'!$F227,'2.Pro Plan'!$U:$U,'Color detail'!AF$3))</f>
        <v>0</v>
      </c>
      <c r="AG227" s="25">
        <f>+IF(AG$3=0,0,COUNTIFS('2.Pro Plan'!$K:$K,'Color detail'!$E227,'2.Pro Plan'!$N:$N,'Color detail'!$F227,'2.Pro Plan'!$U:$U,'Color detail'!AG$3))</f>
        <v>0</v>
      </c>
      <c r="AH227" s="25">
        <f>+IF(AH$3=0,0,COUNTIFS('2.Pro Plan'!$K:$K,'Color detail'!$E227,'2.Pro Plan'!$N:$N,'Color detail'!$F227,'2.Pro Plan'!$U:$U,'Color detail'!AH$3))</f>
        <v>0</v>
      </c>
      <c r="AI227" s="25">
        <f>+IF(AI$3=0,0,COUNTIFS('2.Pro Plan'!$K:$K,'Color detail'!$E227,'2.Pro Plan'!$N:$N,'Color detail'!$F227,'2.Pro Plan'!$U:$U,'Color detail'!AI$3))</f>
        <v>0</v>
      </c>
      <c r="AJ227" s="25">
        <f>+IF(AJ$3=0,0,COUNTIFS('2.Pro Plan'!$K:$K,'Color detail'!$E227,'2.Pro Plan'!$N:$N,'Color detail'!$F227,'2.Pro Plan'!$U:$U,'Color detail'!AJ$3))</f>
        <v>0</v>
      </c>
      <c r="AK227" s="25">
        <f>+IF(AK$3=0,0,COUNTIFS('2.Pro Plan'!$K:$K,'Color detail'!$E227,'2.Pro Plan'!$N:$N,'Color detail'!$F227,'2.Pro Plan'!$U:$U,'Color detail'!AK$3))</f>
        <v>0</v>
      </c>
      <c r="AL227" s="25">
        <f>+IF(AL$3=0,0,COUNTIFS('2.Pro Plan'!$K:$K,'Color detail'!$E227,'2.Pro Plan'!$N:$N,'Color detail'!$F227,'2.Pro Plan'!$U:$U,'Color detail'!AL$3))</f>
        <v>0</v>
      </c>
      <c r="AM227" s="25">
        <f>+IF(AM$3=0,0,COUNTIFS('2.Pro Plan'!$K:$K,'Color detail'!$E227,'2.Pro Plan'!$N:$N,'Color detail'!$F227,'2.Pro Plan'!$U:$U,'Color detail'!AM$3))</f>
        <v>0</v>
      </c>
      <c r="AN227" s="25">
        <f>+IF(AN$3=0,0,COUNTIFS('2.Pro Plan'!$K:$K,'Color detail'!$E227,'2.Pro Plan'!$N:$N,'Color detail'!$F227,'2.Pro Plan'!$U:$U,'Color detail'!AN$3))</f>
        <v>0</v>
      </c>
      <c r="AO227" s="25">
        <f>+IF(AO$3=0,0,COUNTIFS('2.Pro Plan'!$K:$K,'Color detail'!$E227,'2.Pro Plan'!$N:$N,'Color detail'!$F227,'2.Pro Plan'!$U:$U,'Color detail'!AO$3))</f>
        <v>0</v>
      </c>
      <c r="AP227" s="25">
        <f>+IF(AP$3=0,0,COUNTIFS('2.Pro Plan'!$K:$K,'Color detail'!$E227,'2.Pro Plan'!$N:$N,'Color detail'!$F227,'2.Pro Plan'!$U:$U,'Color detail'!AP$3))</f>
        <v>0</v>
      </c>
      <c r="AQ227" s="25">
        <f>+IF(AQ$3=0,0,COUNTIFS('2.Pro Plan'!$K:$K,'Color detail'!$E227,'2.Pro Plan'!$N:$N,'Color detail'!$F227,'2.Pro Plan'!$U:$U,'Color detail'!AQ$3))</f>
        <v>0</v>
      </c>
      <c r="AR227" s="25">
        <f>+IF(AR$3=0,0,COUNTIFS('2.Pro Plan'!$K:$K,'Color detail'!$E227,'2.Pro Plan'!$N:$N,'Color detail'!$F227,'2.Pro Plan'!$U:$U,'Color detail'!AR$3))</f>
        <v>0</v>
      </c>
      <c r="AS227" s="25">
        <f t="shared" si="60"/>
        <v>0</v>
      </c>
    </row>
    <row r="228" spans="2:45">
      <c r="B228" s="25">
        <f t="shared" si="53"/>
        <v>6</v>
      </c>
      <c r="C228" s="25" t="str">
        <f t="shared" si="54"/>
        <v>LB576</v>
      </c>
      <c r="E228" s="25" t="str">
        <f t="shared" ref="E228:F228" si="64">E12</f>
        <v>LB</v>
      </c>
      <c r="F228" s="25">
        <f t="shared" si="64"/>
        <v>576</v>
      </c>
      <c r="H228" s="25">
        <f t="shared" si="56"/>
        <v>0</v>
      </c>
      <c r="I228" s="25">
        <f>+IF(C228=0,0,SUMIF('Color FC'!$F:$F,'Color detail'!$C228,'Color FC'!H:H))</f>
        <v>0</v>
      </c>
      <c r="J228" s="25">
        <f>+IF(E228=0,0,SUMIF('Color FC'!$F:$F,'Color detail'!$C228,'Color FC'!I:I))</f>
        <v>0</v>
      </c>
      <c r="K228" s="25">
        <f>+IF(F228=0,0,SUMIF('Color FC'!$F:$F,'Color detail'!$C228,'Color FC'!J:J))</f>
        <v>0</v>
      </c>
      <c r="M228" s="146">
        <f t="shared" ca="1" si="57"/>
        <v>0</v>
      </c>
      <c r="N228" s="146">
        <f t="shared" ca="1" si="58"/>
        <v>0</v>
      </c>
      <c r="O228" s="147">
        <f t="shared" ca="1" si="59"/>
        <v>0</v>
      </c>
      <c r="Q228" s="25">
        <f>+IF(Q$3=0,0,COUNTIFS('2.Pro Plan'!$K:$K,'Color detail'!$E228,'2.Pro Plan'!$N:$N,'Color detail'!$F228,'2.Pro Plan'!$U:$U,'Color detail'!Q$3))</f>
        <v>0</v>
      </c>
      <c r="R228" s="25">
        <f>+IF(R$3=0,0,COUNTIFS('2.Pro Plan'!$K:$K,'Color detail'!$E228,'2.Pro Plan'!$N:$N,'Color detail'!$F228,'2.Pro Plan'!$U:$U,'Color detail'!R$3))</f>
        <v>0</v>
      </c>
      <c r="S228" s="25">
        <f>+IF(S$3=0,0,COUNTIFS('2.Pro Plan'!$K:$K,'Color detail'!$E228,'2.Pro Plan'!$N:$N,'Color detail'!$F228,'2.Pro Plan'!$U:$U,'Color detail'!S$3))</f>
        <v>0</v>
      </c>
      <c r="T228" s="25">
        <f>+IF(T$3=0,0,COUNTIFS('2.Pro Plan'!$K:$K,'Color detail'!$E228,'2.Pro Plan'!$N:$N,'Color detail'!$F228,'2.Pro Plan'!$U:$U,'Color detail'!T$3))</f>
        <v>0</v>
      </c>
      <c r="U228" s="25">
        <f>+IF(U$3=0,0,COUNTIFS('2.Pro Plan'!$K:$K,'Color detail'!$E228,'2.Pro Plan'!$N:$N,'Color detail'!$F228,'2.Pro Plan'!$U:$U,'Color detail'!U$3))</f>
        <v>0</v>
      </c>
      <c r="V228" s="25">
        <f>+IF(V$3=0,0,COUNTIFS('2.Pro Plan'!$K:$K,'Color detail'!$E228,'2.Pro Plan'!$N:$N,'Color detail'!$F228,'2.Pro Plan'!$U:$U,'Color detail'!V$3))</f>
        <v>0</v>
      </c>
      <c r="W228" s="25">
        <f>+IF(W$3=0,0,COUNTIFS('2.Pro Plan'!$K:$K,'Color detail'!$E228,'2.Pro Plan'!$N:$N,'Color detail'!$F228,'2.Pro Plan'!$U:$U,'Color detail'!W$3))</f>
        <v>0</v>
      </c>
      <c r="X228" s="25">
        <f>+IF(X$3=0,0,COUNTIFS('2.Pro Plan'!$K:$K,'Color detail'!$E228,'2.Pro Plan'!$N:$N,'Color detail'!$F228,'2.Pro Plan'!$U:$U,'Color detail'!X$3))</f>
        <v>0</v>
      </c>
      <c r="Y228" s="25">
        <f>+IF(Y$3=0,0,COUNTIFS('2.Pro Plan'!$K:$K,'Color detail'!$E228,'2.Pro Plan'!$N:$N,'Color detail'!$F228,'2.Pro Plan'!$U:$U,'Color detail'!Y$3))</f>
        <v>0</v>
      </c>
      <c r="Z228" s="25">
        <f>+IF(Z$3=0,0,COUNTIFS('2.Pro Plan'!$K:$K,'Color detail'!$E228,'2.Pro Plan'!$N:$N,'Color detail'!$F228,'2.Pro Plan'!$U:$U,'Color detail'!Z$3))</f>
        <v>0</v>
      </c>
      <c r="AA228" s="25">
        <f>+IF(AA$3=0,0,COUNTIFS('2.Pro Plan'!$K:$K,'Color detail'!$E228,'2.Pro Plan'!$N:$N,'Color detail'!$F228,'2.Pro Plan'!$U:$U,'Color detail'!AA$3))</f>
        <v>0</v>
      </c>
      <c r="AB228" s="25">
        <f>+IF(AB$3=0,0,COUNTIFS('2.Pro Plan'!$K:$K,'Color detail'!$E228,'2.Pro Plan'!$N:$N,'Color detail'!$F228,'2.Pro Plan'!$U:$U,'Color detail'!AB$3))</f>
        <v>0</v>
      </c>
      <c r="AC228" s="25">
        <f>+IF(AC$3=0,0,COUNTIFS('2.Pro Plan'!$K:$K,'Color detail'!$E228,'2.Pro Plan'!$N:$N,'Color detail'!$F228,'2.Pro Plan'!$U:$U,'Color detail'!AC$3))</f>
        <v>0</v>
      </c>
      <c r="AD228" s="25">
        <f>+IF(AD$3=0,0,COUNTIFS('2.Pro Plan'!$K:$K,'Color detail'!$E228,'2.Pro Plan'!$N:$N,'Color detail'!$F228,'2.Pro Plan'!$U:$U,'Color detail'!AD$3))</f>
        <v>0</v>
      </c>
      <c r="AE228" s="25">
        <f>+IF(AE$3=0,0,COUNTIFS('2.Pro Plan'!$K:$K,'Color detail'!$E228,'2.Pro Plan'!$N:$N,'Color detail'!$F228,'2.Pro Plan'!$U:$U,'Color detail'!AE$3))</f>
        <v>0</v>
      </c>
      <c r="AF228" s="25">
        <f>+IF(AF$3=0,0,COUNTIFS('2.Pro Plan'!$K:$K,'Color detail'!$E228,'2.Pro Plan'!$N:$N,'Color detail'!$F228,'2.Pro Plan'!$U:$U,'Color detail'!AF$3))</f>
        <v>0</v>
      </c>
      <c r="AG228" s="25">
        <f>+IF(AG$3=0,0,COUNTIFS('2.Pro Plan'!$K:$K,'Color detail'!$E228,'2.Pro Plan'!$N:$N,'Color detail'!$F228,'2.Pro Plan'!$U:$U,'Color detail'!AG$3))</f>
        <v>0</v>
      </c>
      <c r="AH228" s="25">
        <f>+IF(AH$3=0,0,COUNTIFS('2.Pro Plan'!$K:$K,'Color detail'!$E228,'2.Pro Plan'!$N:$N,'Color detail'!$F228,'2.Pro Plan'!$U:$U,'Color detail'!AH$3))</f>
        <v>0</v>
      </c>
      <c r="AI228" s="25">
        <f>+IF(AI$3=0,0,COUNTIFS('2.Pro Plan'!$K:$K,'Color detail'!$E228,'2.Pro Plan'!$N:$N,'Color detail'!$F228,'2.Pro Plan'!$U:$U,'Color detail'!AI$3))</f>
        <v>0</v>
      </c>
      <c r="AJ228" s="25">
        <f>+IF(AJ$3=0,0,COUNTIFS('2.Pro Plan'!$K:$K,'Color detail'!$E228,'2.Pro Plan'!$N:$N,'Color detail'!$F228,'2.Pro Plan'!$U:$U,'Color detail'!AJ$3))</f>
        <v>0</v>
      </c>
      <c r="AK228" s="25">
        <f>+IF(AK$3=0,0,COUNTIFS('2.Pro Plan'!$K:$K,'Color detail'!$E228,'2.Pro Plan'!$N:$N,'Color detail'!$F228,'2.Pro Plan'!$U:$U,'Color detail'!AK$3))</f>
        <v>0</v>
      </c>
      <c r="AL228" s="25">
        <f>+IF(AL$3=0,0,COUNTIFS('2.Pro Plan'!$K:$K,'Color detail'!$E228,'2.Pro Plan'!$N:$N,'Color detail'!$F228,'2.Pro Plan'!$U:$U,'Color detail'!AL$3))</f>
        <v>0</v>
      </c>
      <c r="AM228" s="25">
        <f>+IF(AM$3=0,0,COUNTIFS('2.Pro Plan'!$K:$K,'Color detail'!$E228,'2.Pro Plan'!$N:$N,'Color detail'!$F228,'2.Pro Plan'!$U:$U,'Color detail'!AM$3))</f>
        <v>0</v>
      </c>
      <c r="AN228" s="25">
        <f>+IF(AN$3=0,0,COUNTIFS('2.Pro Plan'!$K:$K,'Color detail'!$E228,'2.Pro Plan'!$N:$N,'Color detail'!$F228,'2.Pro Plan'!$U:$U,'Color detail'!AN$3))</f>
        <v>0</v>
      </c>
      <c r="AO228" s="25">
        <f>+IF(AO$3=0,0,COUNTIFS('2.Pro Plan'!$K:$K,'Color detail'!$E228,'2.Pro Plan'!$N:$N,'Color detail'!$F228,'2.Pro Plan'!$U:$U,'Color detail'!AO$3))</f>
        <v>0</v>
      </c>
      <c r="AP228" s="25">
        <f>+IF(AP$3=0,0,COUNTIFS('2.Pro Plan'!$K:$K,'Color detail'!$E228,'2.Pro Plan'!$N:$N,'Color detail'!$F228,'2.Pro Plan'!$U:$U,'Color detail'!AP$3))</f>
        <v>0</v>
      </c>
      <c r="AQ228" s="25">
        <f>+IF(AQ$3=0,0,COUNTIFS('2.Pro Plan'!$K:$K,'Color detail'!$E228,'2.Pro Plan'!$N:$N,'Color detail'!$F228,'2.Pro Plan'!$U:$U,'Color detail'!AQ$3))</f>
        <v>0</v>
      </c>
      <c r="AR228" s="25">
        <f>+IF(AR$3=0,0,COUNTIFS('2.Pro Plan'!$K:$K,'Color detail'!$E228,'2.Pro Plan'!$N:$N,'Color detail'!$F228,'2.Pro Plan'!$U:$U,'Color detail'!AR$3))</f>
        <v>0</v>
      </c>
      <c r="AS228" s="25">
        <f t="shared" si="60"/>
        <v>0</v>
      </c>
    </row>
    <row r="229" spans="2:45">
      <c r="B229" s="25">
        <f t="shared" si="53"/>
        <v>7</v>
      </c>
      <c r="C229" s="25" t="str">
        <f t="shared" si="54"/>
        <v>LB089</v>
      </c>
      <c r="E229" s="25" t="str">
        <f t="shared" ref="E229:F229" si="65">E13</f>
        <v>LB</v>
      </c>
      <c r="F229" s="25" t="str">
        <f t="shared" si="65"/>
        <v>089</v>
      </c>
      <c r="H229" s="25">
        <f t="shared" si="56"/>
        <v>0</v>
      </c>
      <c r="I229" s="25">
        <f>+IF(C229=0,0,SUMIF('Color FC'!$F:$F,'Color detail'!$C229,'Color FC'!H:H))</f>
        <v>0</v>
      </c>
      <c r="J229" s="25">
        <f>+IF(E229=0,0,SUMIF('Color FC'!$F:$F,'Color detail'!$C229,'Color FC'!I:I))</f>
        <v>0</v>
      </c>
      <c r="K229" s="25">
        <f>+IF(F229=0,0,SUMIF('Color FC'!$F:$F,'Color detail'!$C229,'Color FC'!J:J))</f>
        <v>0</v>
      </c>
      <c r="M229" s="146">
        <f t="shared" ca="1" si="57"/>
        <v>0</v>
      </c>
      <c r="N229" s="146">
        <f t="shared" ca="1" si="58"/>
        <v>0</v>
      </c>
      <c r="O229" s="147">
        <f t="shared" ca="1" si="59"/>
        <v>0</v>
      </c>
      <c r="Q229" s="25">
        <f>+IF(Q$3=0,0,COUNTIFS('2.Pro Plan'!$K:$K,'Color detail'!$E229,'2.Pro Plan'!$N:$N,'Color detail'!$F229,'2.Pro Plan'!$U:$U,'Color detail'!Q$3))</f>
        <v>0</v>
      </c>
      <c r="R229" s="25">
        <f>+IF(R$3=0,0,COUNTIFS('2.Pro Plan'!$K:$K,'Color detail'!$E229,'2.Pro Plan'!$N:$N,'Color detail'!$F229,'2.Pro Plan'!$U:$U,'Color detail'!R$3))</f>
        <v>0</v>
      </c>
      <c r="S229" s="25">
        <f>+IF(S$3=0,0,COUNTIFS('2.Pro Plan'!$K:$K,'Color detail'!$E229,'2.Pro Plan'!$N:$N,'Color detail'!$F229,'2.Pro Plan'!$U:$U,'Color detail'!S$3))</f>
        <v>0</v>
      </c>
      <c r="T229" s="25">
        <f>+IF(T$3=0,0,COUNTIFS('2.Pro Plan'!$K:$K,'Color detail'!$E229,'2.Pro Plan'!$N:$N,'Color detail'!$F229,'2.Pro Plan'!$U:$U,'Color detail'!T$3))</f>
        <v>0</v>
      </c>
      <c r="U229" s="25">
        <f>+IF(U$3=0,0,COUNTIFS('2.Pro Plan'!$K:$K,'Color detail'!$E229,'2.Pro Plan'!$N:$N,'Color detail'!$F229,'2.Pro Plan'!$U:$U,'Color detail'!U$3))</f>
        <v>0</v>
      </c>
      <c r="V229" s="25">
        <f>+IF(V$3=0,0,COUNTIFS('2.Pro Plan'!$K:$K,'Color detail'!$E229,'2.Pro Plan'!$N:$N,'Color detail'!$F229,'2.Pro Plan'!$U:$U,'Color detail'!V$3))</f>
        <v>0</v>
      </c>
      <c r="W229" s="25">
        <f>+IF(W$3=0,0,COUNTIFS('2.Pro Plan'!$K:$K,'Color detail'!$E229,'2.Pro Plan'!$N:$N,'Color detail'!$F229,'2.Pro Plan'!$U:$U,'Color detail'!W$3))</f>
        <v>0</v>
      </c>
      <c r="X229" s="25">
        <f>+IF(X$3=0,0,COUNTIFS('2.Pro Plan'!$K:$K,'Color detail'!$E229,'2.Pro Plan'!$N:$N,'Color detail'!$F229,'2.Pro Plan'!$U:$U,'Color detail'!X$3))</f>
        <v>0</v>
      </c>
      <c r="Y229" s="25">
        <f>+IF(Y$3=0,0,COUNTIFS('2.Pro Plan'!$K:$K,'Color detail'!$E229,'2.Pro Plan'!$N:$N,'Color detail'!$F229,'2.Pro Plan'!$U:$U,'Color detail'!Y$3))</f>
        <v>0</v>
      </c>
      <c r="Z229" s="25">
        <f>+IF(Z$3=0,0,COUNTIFS('2.Pro Plan'!$K:$K,'Color detail'!$E229,'2.Pro Plan'!$N:$N,'Color detail'!$F229,'2.Pro Plan'!$U:$U,'Color detail'!Z$3))</f>
        <v>0</v>
      </c>
      <c r="AA229" s="25">
        <f>+IF(AA$3=0,0,COUNTIFS('2.Pro Plan'!$K:$K,'Color detail'!$E229,'2.Pro Plan'!$N:$N,'Color detail'!$F229,'2.Pro Plan'!$U:$U,'Color detail'!AA$3))</f>
        <v>0</v>
      </c>
      <c r="AB229" s="25">
        <f>+IF(AB$3=0,0,COUNTIFS('2.Pro Plan'!$K:$K,'Color detail'!$E229,'2.Pro Plan'!$N:$N,'Color detail'!$F229,'2.Pro Plan'!$U:$U,'Color detail'!AB$3))</f>
        <v>0</v>
      </c>
      <c r="AC229" s="25">
        <f>+IF(AC$3=0,0,COUNTIFS('2.Pro Plan'!$K:$K,'Color detail'!$E229,'2.Pro Plan'!$N:$N,'Color detail'!$F229,'2.Pro Plan'!$U:$U,'Color detail'!AC$3))</f>
        <v>0</v>
      </c>
      <c r="AD229" s="25">
        <f>+IF(AD$3=0,0,COUNTIFS('2.Pro Plan'!$K:$K,'Color detail'!$E229,'2.Pro Plan'!$N:$N,'Color detail'!$F229,'2.Pro Plan'!$U:$U,'Color detail'!AD$3))</f>
        <v>0</v>
      </c>
      <c r="AE229" s="25">
        <f>+IF(AE$3=0,0,COUNTIFS('2.Pro Plan'!$K:$K,'Color detail'!$E229,'2.Pro Plan'!$N:$N,'Color detail'!$F229,'2.Pro Plan'!$U:$U,'Color detail'!AE$3))</f>
        <v>0</v>
      </c>
      <c r="AF229" s="25">
        <f>+IF(AF$3=0,0,COUNTIFS('2.Pro Plan'!$K:$K,'Color detail'!$E229,'2.Pro Plan'!$N:$N,'Color detail'!$F229,'2.Pro Plan'!$U:$U,'Color detail'!AF$3))</f>
        <v>0</v>
      </c>
      <c r="AG229" s="25">
        <f>+IF(AG$3=0,0,COUNTIFS('2.Pro Plan'!$K:$K,'Color detail'!$E229,'2.Pro Plan'!$N:$N,'Color detail'!$F229,'2.Pro Plan'!$U:$U,'Color detail'!AG$3))</f>
        <v>0</v>
      </c>
      <c r="AH229" s="25">
        <f>+IF(AH$3=0,0,COUNTIFS('2.Pro Plan'!$K:$K,'Color detail'!$E229,'2.Pro Plan'!$N:$N,'Color detail'!$F229,'2.Pro Plan'!$U:$U,'Color detail'!AH$3))</f>
        <v>0</v>
      </c>
      <c r="AI229" s="25">
        <f>+IF(AI$3=0,0,COUNTIFS('2.Pro Plan'!$K:$K,'Color detail'!$E229,'2.Pro Plan'!$N:$N,'Color detail'!$F229,'2.Pro Plan'!$U:$U,'Color detail'!AI$3))</f>
        <v>0</v>
      </c>
      <c r="AJ229" s="25">
        <f>+IF(AJ$3=0,0,COUNTIFS('2.Pro Plan'!$K:$K,'Color detail'!$E229,'2.Pro Plan'!$N:$N,'Color detail'!$F229,'2.Pro Plan'!$U:$U,'Color detail'!AJ$3))</f>
        <v>0</v>
      </c>
      <c r="AK229" s="25">
        <f>+IF(AK$3=0,0,COUNTIFS('2.Pro Plan'!$K:$K,'Color detail'!$E229,'2.Pro Plan'!$N:$N,'Color detail'!$F229,'2.Pro Plan'!$U:$U,'Color detail'!AK$3))</f>
        <v>0</v>
      </c>
      <c r="AL229" s="25">
        <f>+IF(AL$3=0,0,COUNTIFS('2.Pro Plan'!$K:$K,'Color detail'!$E229,'2.Pro Plan'!$N:$N,'Color detail'!$F229,'2.Pro Plan'!$U:$U,'Color detail'!AL$3))</f>
        <v>0</v>
      </c>
      <c r="AM229" s="25">
        <f>+IF(AM$3=0,0,COUNTIFS('2.Pro Plan'!$K:$K,'Color detail'!$E229,'2.Pro Plan'!$N:$N,'Color detail'!$F229,'2.Pro Plan'!$U:$U,'Color detail'!AM$3))</f>
        <v>0</v>
      </c>
      <c r="AN229" s="25">
        <f>+IF(AN$3=0,0,COUNTIFS('2.Pro Plan'!$K:$K,'Color detail'!$E229,'2.Pro Plan'!$N:$N,'Color detail'!$F229,'2.Pro Plan'!$U:$U,'Color detail'!AN$3))</f>
        <v>0</v>
      </c>
      <c r="AO229" s="25">
        <f>+IF(AO$3=0,0,COUNTIFS('2.Pro Plan'!$K:$K,'Color detail'!$E229,'2.Pro Plan'!$N:$N,'Color detail'!$F229,'2.Pro Plan'!$U:$U,'Color detail'!AO$3))</f>
        <v>0</v>
      </c>
      <c r="AP229" s="25">
        <f>+IF(AP$3=0,0,COUNTIFS('2.Pro Plan'!$K:$K,'Color detail'!$E229,'2.Pro Plan'!$N:$N,'Color detail'!$F229,'2.Pro Plan'!$U:$U,'Color detail'!AP$3))</f>
        <v>0</v>
      </c>
      <c r="AQ229" s="25">
        <f>+IF(AQ$3=0,0,COUNTIFS('2.Pro Plan'!$K:$K,'Color detail'!$E229,'2.Pro Plan'!$N:$N,'Color detail'!$F229,'2.Pro Plan'!$U:$U,'Color detail'!AQ$3))</f>
        <v>0</v>
      </c>
      <c r="AR229" s="25">
        <f>+IF(AR$3=0,0,COUNTIFS('2.Pro Plan'!$K:$K,'Color detail'!$E229,'2.Pro Plan'!$N:$N,'Color detail'!$F229,'2.Pro Plan'!$U:$U,'Color detail'!AR$3))</f>
        <v>0</v>
      </c>
      <c r="AS229" s="25">
        <f t="shared" si="60"/>
        <v>0</v>
      </c>
    </row>
    <row r="230" spans="2:45">
      <c r="B230" s="25">
        <f t="shared" si="53"/>
        <v>8</v>
      </c>
      <c r="C230" s="25" t="str">
        <f t="shared" si="54"/>
        <v>LB601</v>
      </c>
      <c r="E230" s="25" t="str">
        <f t="shared" ref="E230:F230" si="66">E14</f>
        <v>LB</v>
      </c>
      <c r="F230" s="25">
        <f t="shared" si="66"/>
        <v>601</v>
      </c>
      <c r="H230" s="25">
        <f t="shared" si="56"/>
        <v>0</v>
      </c>
      <c r="I230" s="25">
        <f>+IF(C230=0,0,SUMIF('Color FC'!$F:$F,'Color detail'!$C230,'Color FC'!H:H))</f>
        <v>0</v>
      </c>
      <c r="J230" s="25">
        <f>+IF(E230=0,0,SUMIF('Color FC'!$F:$F,'Color detail'!$C230,'Color FC'!I:I))</f>
        <v>0</v>
      </c>
      <c r="K230" s="25">
        <f>+IF(F230=0,0,SUMIF('Color FC'!$F:$F,'Color detail'!$C230,'Color FC'!J:J))</f>
        <v>0</v>
      </c>
      <c r="M230" s="146">
        <f t="shared" ca="1" si="57"/>
        <v>0</v>
      </c>
      <c r="N230" s="146">
        <f t="shared" ca="1" si="58"/>
        <v>0</v>
      </c>
      <c r="O230" s="147">
        <f t="shared" ca="1" si="59"/>
        <v>0</v>
      </c>
      <c r="Q230" s="25">
        <f>+IF(Q$3=0,0,COUNTIFS('2.Pro Plan'!$K:$K,'Color detail'!$E230,'2.Pro Plan'!$N:$N,'Color detail'!$F230,'2.Pro Plan'!$U:$U,'Color detail'!Q$3))</f>
        <v>0</v>
      </c>
      <c r="R230" s="25">
        <f>+IF(R$3=0,0,COUNTIFS('2.Pro Plan'!$K:$K,'Color detail'!$E230,'2.Pro Plan'!$N:$N,'Color detail'!$F230,'2.Pro Plan'!$U:$U,'Color detail'!R$3))</f>
        <v>0</v>
      </c>
      <c r="S230" s="25">
        <f>+IF(S$3=0,0,COUNTIFS('2.Pro Plan'!$K:$K,'Color detail'!$E230,'2.Pro Plan'!$N:$N,'Color detail'!$F230,'2.Pro Plan'!$U:$U,'Color detail'!S$3))</f>
        <v>0</v>
      </c>
      <c r="T230" s="25">
        <f>+IF(T$3=0,0,COUNTIFS('2.Pro Plan'!$K:$K,'Color detail'!$E230,'2.Pro Plan'!$N:$N,'Color detail'!$F230,'2.Pro Plan'!$U:$U,'Color detail'!T$3))</f>
        <v>0</v>
      </c>
      <c r="U230" s="25">
        <f>+IF(U$3=0,0,COUNTIFS('2.Pro Plan'!$K:$K,'Color detail'!$E230,'2.Pro Plan'!$N:$N,'Color detail'!$F230,'2.Pro Plan'!$U:$U,'Color detail'!U$3))</f>
        <v>0</v>
      </c>
      <c r="V230" s="25">
        <f>+IF(V$3=0,0,COUNTIFS('2.Pro Plan'!$K:$K,'Color detail'!$E230,'2.Pro Plan'!$N:$N,'Color detail'!$F230,'2.Pro Plan'!$U:$U,'Color detail'!V$3))</f>
        <v>0</v>
      </c>
      <c r="W230" s="25">
        <f>+IF(W$3=0,0,COUNTIFS('2.Pro Plan'!$K:$K,'Color detail'!$E230,'2.Pro Plan'!$N:$N,'Color detail'!$F230,'2.Pro Plan'!$U:$U,'Color detail'!W$3))</f>
        <v>0</v>
      </c>
      <c r="X230" s="25">
        <f>+IF(X$3=0,0,COUNTIFS('2.Pro Plan'!$K:$K,'Color detail'!$E230,'2.Pro Plan'!$N:$N,'Color detail'!$F230,'2.Pro Plan'!$U:$U,'Color detail'!X$3))</f>
        <v>0</v>
      </c>
      <c r="Y230" s="25">
        <f>+IF(Y$3=0,0,COUNTIFS('2.Pro Plan'!$K:$K,'Color detail'!$E230,'2.Pro Plan'!$N:$N,'Color detail'!$F230,'2.Pro Plan'!$U:$U,'Color detail'!Y$3))</f>
        <v>0</v>
      </c>
      <c r="Z230" s="25">
        <f>+IF(Z$3=0,0,COUNTIFS('2.Pro Plan'!$K:$K,'Color detail'!$E230,'2.Pro Plan'!$N:$N,'Color detail'!$F230,'2.Pro Plan'!$U:$U,'Color detail'!Z$3))</f>
        <v>0</v>
      </c>
      <c r="AA230" s="25">
        <f>+IF(AA$3=0,0,COUNTIFS('2.Pro Plan'!$K:$K,'Color detail'!$E230,'2.Pro Plan'!$N:$N,'Color detail'!$F230,'2.Pro Plan'!$U:$U,'Color detail'!AA$3))</f>
        <v>0</v>
      </c>
      <c r="AB230" s="25">
        <f>+IF(AB$3=0,0,COUNTIFS('2.Pro Plan'!$K:$K,'Color detail'!$E230,'2.Pro Plan'!$N:$N,'Color detail'!$F230,'2.Pro Plan'!$U:$U,'Color detail'!AB$3))</f>
        <v>0</v>
      </c>
      <c r="AC230" s="25">
        <f>+IF(AC$3=0,0,COUNTIFS('2.Pro Plan'!$K:$K,'Color detail'!$E230,'2.Pro Plan'!$N:$N,'Color detail'!$F230,'2.Pro Plan'!$U:$U,'Color detail'!AC$3))</f>
        <v>0</v>
      </c>
      <c r="AD230" s="25">
        <f>+IF(AD$3=0,0,COUNTIFS('2.Pro Plan'!$K:$K,'Color detail'!$E230,'2.Pro Plan'!$N:$N,'Color detail'!$F230,'2.Pro Plan'!$U:$U,'Color detail'!AD$3))</f>
        <v>0</v>
      </c>
      <c r="AE230" s="25">
        <f>+IF(AE$3=0,0,COUNTIFS('2.Pro Plan'!$K:$K,'Color detail'!$E230,'2.Pro Plan'!$N:$N,'Color detail'!$F230,'2.Pro Plan'!$U:$U,'Color detail'!AE$3))</f>
        <v>0</v>
      </c>
      <c r="AF230" s="25">
        <f>+IF(AF$3=0,0,COUNTIFS('2.Pro Plan'!$K:$K,'Color detail'!$E230,'2.Pro Plan'!$N:$N,'Color detail'!$F230,'2.Pro Plan'!$U:$U,'Color detail'!AF$3))</f>
        <v>0</v>
      </c>
      <c r="AG230" s="25">
        <f>+IF(AG$3=0,0,COUNTIFS('2.Pro Plan'!$K:$K,'Color detail'!$E230,'2.Pro Plan'!$N:$N,'Color detail'!$F230,'2.Pro Plan'!$U:$U,'Color detail'!AG$3))</f>
        <v>0</v>
      </c>
      <c r="AH230" s="25">
        <f>+IF(AH$3=0,0,COUNTIFS('2.Pro Plan'!$K:$K,'Color detail'!$E230,'2.Pro Plan'!$N:$N,'Color detail'!$F230,'2.Pro Plan'!$U:$U,'Color detail'!AH$3))</f>
        <v>0</v>
      </c>
      <c r="AI230" s="25">
        <f>+IF(AI$3=0,0,COUNTIFS('2.Pro Plan'!$K:$K,'Color detail'!$E230,'2.Pro Plan'!$N:$N,'Color detail'!$F230,'2.Pro Plan'!$U:$U,'Color detail'!AI$3))</f>
        <v>0</v>
      </c>
      <c r="AJ230" s="25">
        <f>+IF(AJ$3=0,0,COUNTIFS('2.Pro Plan'!$K:$K,'Color detail'!$E230,'2.Pro Plan'!$N:$N,'Color detail'!$F230,'2.Pro Plan'!$U:$U,'Color detail'!AJ$3))</f>
        <v>0</v>
      </c>
      <c r="AK230" s="25">
        <f>+IF(AK$3=0,0,COUNTIFS('2.Pro Plan'!$K:$K,'Color detail'!$E230,'2.Pro Plan'!$N:$N,'Color detail'!$F230,'2.Pro Plan'!$U:$U,'Color detail'!AK$3))</f>
        <v>0</v>
      </c>
      <c r="AL230" s="25">
        <f>+IF(AL$3=0,0,COUNTIFS('2.Pro Plan'!$K:$K,'Color detail'!$E230,'2.Pro Plan'!$N:$N,'Color detail'!$F230,'2.Pro Plan'!$U:$U,'Color detail'!AL$3))</f>
        <v>0</v>
      </c>
      <c r="AM230" s="25">
        <f>+IF(AM$3=0,0,COUNTIFS('2.Pro Plan'!$K:$K,'Color detail'!$E230,'2.Pro Plan'!$N:$N,'Color detail'!$F230,'2.Pro Plan'!$U:$U,'Color detail'!AM$3))</f>
        <v>0</v>
      </c>
      <c r="AN230" s="25">
        <f>+IF(AN$3=0,0,COUNTIFS('2.Pro Plan'!$K:$K,'Color detail'!$E230,'2.Pro Plan'!$N:$N,'Color detail'!$F230,'2.Pro Plan'!$U:$U,'Color detail'!AN$3))</f>
        <v>0</v>
      </c>
      <c r="AO230" s="25">
        <f>+IF(AO$3=0,0,COUNTIFS('2.Pro Plan'!$K:$K,'Color detail'!$E230,'2.Pro Plan'!$N:$N,'Color detail'!$F230,'2.Pro Plan'!$U:$U,'Color detail'!AO$3))</f>
        <v>0</v>
      </c>
      <c r="AP230" s="25">
        <f>+IF(AP$3=0,0,COUNTIFS('2.Pro Plan'!$K:$K,'Color detail'!$E230,'2.Pro Plan'!$N:$N,'Color detail'!$F230,'2.Pro Plan'!$U:$U,'Color detail'!AP$3))</f>
        <v>0</v>
      </c>
      <c r="AQ230" s="25">
        <f>+IF(AQ$3=0,0,COUNTIFS('2.Pro Plan'!$K:$K,'Color detail'!$E230,'2.Pro Plan'!$N:$N,'Color detail'!$F230,'2.Pro Plan'!$U:$U,'Color detail'!AQ$3))</f>
        <v>0</v>
      </c>
      <c r="AR230" s="25">
        <f>+IF(AR$3=0,0,COUNTIFS('2.Pro Plan'!$K:$K,'Color detail'!$E230,'2.Pro Plan'!$N:$N,'Color detail'!$F230,'2.Pro Plan'!$U:$U,'Color detail'!AR$3))</f>
        <v>0</v>
      </c>
      <c r="AS230" s="25">
        <f t="shared" si="60"/>
        <v>0</v>
      </c>
    </row>
    <row r="231" spans="2:45">
      <c r="B231" s="25">
        <f t="shared" si="53"/>
        <v>9</v>
      </c>
      <c r="C231" s="25" t="str">
        <f t="shared" si="54"/>
        <v>KY218</v>
      </c>
      <c r="E231" s="25" t="str">
        <f t="shared" ref="E231:F231" si="67">E15</f>
        <v>KY</v>
      </c>
      <c r="F231" s="25">
        <f t="shared" si="67"/>
        <v>218</v>
      </c>
      <c r="H231" s="25">
        <f t="shared" si="56"/>
        <v>0</v>
      </c>
      <c r="I231" s="25">
        <f>+IF(C231=0,0,SUMIF('Color FC'!$F:$F,'Color detail'!$C231,'Color FC'!H:H))</f>
        <v>0</v>
      </c>
      <c r="J231" s="25">
        <f>+IF(E231=0,0,SUMIF('Color FC'!$F:$F,'Color detail'!$C231,'Color FC'!I:I))</f>
        <v>0</v>
      </c>
      <c r="K231" s="25">
        <f>+IF(F231=0,0,SUMIF('Color FC'!$F:$F,'Color detail'!$C231,'Color FC'!J:J))</f>
        <v>0</v>
      </c>
      <c r="M231" s="146">
        <f t="shared" ca="1" si="57"/>
        <v>0</v>
      </c>
      <c r="N231" s="146">
        <f t="shared" ca="1" si="58"/>
        <v>0</v>
      </c>
      <c r="O231" s="147">
        <f t="shared" ca="1" si="59"/>
        <v>0</v>
      </c>
      <c r="Q231" s="25">
        <f>+IF(Q$3=0,0,COUNTIFS('2.Pro Plan'!$K:$K,'Color detail'!$E231,'2.Pro Plan'!$N:$N,'Color detail'!$F231,'2.Pro Plan'!$U:$U,'Color detail'!Q$3))</f>
        <v>0</v>
      </c>
      <c r="R231" s="25">
        <f>+IF(R$3=0,0,COUNTIFS('2.Pro Plan'!$K:$K,'Color detail'!$E231,'2.Pro Plan'!$N:$N,'Color detail'!$F231,'2.Pro Plan'!$U:$U,'Color detail'!R$3))</f>
        <v>0</v>
      </c>
      <c r="S231" s="25">
        <f>+IF(S$3=0,0,COUNTIFS('2.Pro Plan'!$K:$K,'Color detail'!$E231,'2.Pro Plan'!$N:$N,'Color detail'!$F231,'2.Pro Plan'!$U:$U,'Color detail'!S$3))</f>
        <v>0</v>
      </c>
      <c r="T231" s="25">
        <f>+IF(T$3=0,0,COUNTIFS('2.Pro Plan'!$K:$K,'Color detail'!$E231,'2.Pro Plan'!$N:$N,'Color detail'!$F231,'2.Pro Plan'!$U:$U,'Color detail'!T$3))</f>
        <v>0</v>
      </c>
      <c r="U231" s="25">
        <f>+IF(U$3=0,0,COUNTIFS('2.Pro Plan'!$K:$K,'Color detail'!$E231,'2.Pro Plan'!$N:$N,'Color detail'!$F231,'2.Pro Plan'!$U:$U,'Color detail'!U$3))</f>
        <v>0</v>
      </c>
      <c r="V231" s="25">
        <f>+IF(V$3=0,0,COUNTIFS('2.Pro Plan'!$K:$K,'Color detail'!$E231,'2.Pro Plan'!$N:$N,'Color detail'!$F231,'2.Pro Plan'!$U:$U,'Color detail'!V$3))</f>
        <v>0</v>
      </c>
      <c r="W231" s="25">
        <f>+IF(W$3=0,0,COUNTIFS('2.Pro Plan'!$K:$K,'Color detail'!$E231,'2.Pro Plan'!$N:$N,'Color detail'!$F231,'2.Pro Plan'!$U:$U,'Color detail'!W$3))</f>
        <v>0</v>
      </c>
      <c r="X231" s="25">
        <f>+IF(X$3=0,0,COUNTIFS('2.Pro Plan'!$K:$K,'Color detail'!$E231,'2.Pro Plan'!$N:$N,'Color detail'!$F231,'2.Pro Plan'!$U:$U,'Color detail'!X$3))</f>
        <v>0</v>
      </c>
      <c r="Y231" s="25">
        <f>+IF(Y$3=0,0,COUNTIFS('2.Pro Plan'!$K:$K,'Color detail'!$E231,'2.Pro Plan'!$N:$N,'Color detail'!$F231,'2.Pro Plan'!$U:$U,'Color detail'!Y$3))</f>
        <v>0</v>
      </c>
      <c r="Z231" s="25">
        <f>+IF(Z$3=0,0,COUNTIFS('2.Pro Plan'!$K:$K,'Color detail'!$E231,'2.Pro Plan'!$N:$N,'Color detail'!$F231,'2.Pro Plan'!$U:$U,'Color detail'!Z$3))</f>
        <v>0</v>
      </c>
      <c r="AA231" s="25">
        <f>+IF(AA$3=0,0,COUNTIFS('2.Pro Plan'!$K:$K,'Color detail'!$E231,'2.Pro Plan'!$N:$N,'Color detail'!$F231,'2.Pro Plan'!$U:$U,'Color detail'!AA$3))</f>
        <v>0</v>
      </c>
      <c r="AB231" s="25">
        <f>+IF(AB$3=0,0,COUNTIFS('2.Pro Plan'!$K:$K,'Color detail'!$E231,'2.Pro Plan'!$N:$N,'Color detail'!$F231,'2.Pro Plan'!$U:$U,'Color detail'!AB$3))</f>
        <v>0</v>
      </c>
      <c r="AC231" s="25">
        <f>+IF(AC$3=0,0,COUNTIFS('2.Pro Plan'!$K:$K,'Color detail'!$E231,'2.Pro Plan'!$N:$N,'Color detail'!$F231,'2.Pro Plan'!$U:$U,'Color detail'!AC$3))</f>
        <v>0</v>
      </c>
      <c r="AD231" s="25">
        <f>+IF(AD$3=0,0,COUNTIFS('2.Pro Plan'!$K:$K,'Color detail'!$E231,'2.Pro Plan'!$N:$N,'Color detail'!$F231,'2.Pro Plan'!$U:$U,'Color detail'!AD$3))</f>
        <v>0</v>
      </c>
      <c r="AE231" s="25">
        <f>+IF(AE$3=0,0,COUNTIFS('2.Pro Plan'!$K:$K,'Color detail'!$E231,'2.Pro Plan'!$N:$N,'Color detail'!$F231,'2.Pro Plan'!$U:$U,'Color detail'!AE$3))</f>
        <v>0</v>
      </c>
      <c r="AF231" s="25">
        <f>+IF(AF$3=0,0,COUNTIFS('2.Pro Plan'!$K:$K,'Color detail'!$E231,'2.Pro Plan'!$N:$N,'Color detail'!$F231,'2.Pro Plan'!$U:$U,'Color detail'!AF$3))</f>
        <v>0</v>
      </c>
      <c r="AG231" s="25">
        <f>+IF(AG$3=0,0,COUNTIFS('2.Pro Plan'!$K:$K,'Color detail'!$E231,'2.Pro Plan'!$N:$N,'Color detail'!$F231,'2.Pro Plan'!$U:$U,'Color detail'!AG$3))</f>
        <v>0</v>
      </c>
      <c r="AH231" s="25">
        <f>+IF(AH$3=0,0,COUNTIFS('2.Pro Plan'!$K:$K,'Color detail'!$E231,'2.Pro Plan'!$N:$N,'Color detail'!$F231,'2.Pro Plan'!$U:$U,'Color detail'!AH$3))</f>
        <v>0</v>
      </c>
      <c r="AI231" s="25">
        <f>+IF(AI$3=0,0,COUNTIFS('2.Pro Plan'!$K:$K,'Color detail'!$E231,'2.Pro Plan'!$N:$N,'Color detail'!$F231,'2.Pro Plan'!$U:$U,'Color detail'!AI$3))</f>
        <v>0</v>
      </c>
      <c r="AJ231" s="25">
        <f>+IF(AJ$3=0,0,COUNTIFS('2.Pro Plan'!$K:$K,'Color detail'!$E231,'2.Pro Plan'!$N:$N,'Color detail'!$F231,'2.Pro Plan'!$U:$U,'Color detail'!AJ$3))</f>
        <v>0</v>
      </c>
      <c r="AK231" s="25">
        <f>+IF(AK$3=0,0,COUNTIFS('2.Pro Plan'!$K:$K,'Color detail'!$E231,'2.Pro Plan'!$N:$N,'Color detail'!$F231,'2.Pro Plan'!$U:$U,'Color detail'!AK$3))</f>
        <v>0</v>
      </c>
      <c r="AL231" s="25">
        <f>+IF(AL$3=0,0,COUNTIFS('2.Pro Plan'!$K:$K,'Color detail'!$E231,'2.Pro Plan'!$N:$N,'Color detail'!$F231,'2.Pro Plan'!$U:$U,'Color detail'!AL$3))</f>
        <v>0</v>
      </c>
      <c r="AM231" s="25">
        <f>+IF(AM$3=0,0,COUNTIFS('2.Pro Plan'!$K:$K,'Color detail'!$E231,'2.Pro Plan'!$N:$N,'Color detail'!$F231,'2.Pro Plan'!$U:$U,'Color detail'!AM$3))</f>
        <v>0</v>
      </c>
      <c r="AN231" s="25">
        <f>+IF(AN$3=0,0,COUNTIFS('2.Pro Plan'!$K:$K,'Color detail'!$E231,'2.Pro Plan'!$N:$N,'Color detail'!$F231,'2.Pro Plan'!$U:$U,'Color detail'!AN$3))</f>
        <v>0</v>
      </c>
      <c r="AO231" s="25">
        <f>+IF(AO$3=0,0,COUNTIFS('2.Pro Plan'!$K:$K,'Color detail'!$E231,'2.Pro Plan'!$N:$N,'Color detail'!$F231,'2.Pro Plan'!$U:$U,'Color detail'!AO$3))</f>
        <v>0</v>
      </c>
      <c r="AP231" s="25">
        <f>+IF(AP$3=0,0,COUNTIFS('2.Pro Plan'!$K:$K,'Color detail'!$E231,'2.Pro Plan'!$N:$N,'Color detail'!$F231,'2.Pro Plan'!$U:$U,'Color detail'!AP$3))</f>
        <v>0</v>
      </c>
      <c r="AQ231" s="25">
        <f>+IF(AQ$3=0,0,COUNTIFS('2.Pro Plan'!$K:$K,'Color detail'!$E231,'2.Pro Plan'!$N:$N,'Color detail'!$F231,'2.Pro Plan'!$U:$U,'Color detail'!AQ$3))</f>
        <v>0</v>
      </c>
      <c r="AR231" s="25">
        <f>+IF(AR$3=0,0,COUNTIFS('2.Pro Plan'!$K:$K,'Color detail'!$E231,'2.Pro Plan'!$N:$N,'Color detail'!$F231,'2.Pro Plan'!$U:$U,'Color detail'!AR$3))</f>
        <v>0</v>
      </c>
      <c r="AS231" s="25">
        <f t="shared" si="60"/>
        <v>0</v>
      </c>
    </row>
    <row r="232" spans="2:45">
      <c r="B232" s="25">
        <f t="shared" si="53"/>
        <v>10</v>
      </c>
      <c r="C232" s="25" t="str">
        <f t="shared" si="54"/>
        <v>KY4R0</v>
      </c>
      <c r="E232" s="25" t="str">
        <f t="shared" ref="E232:F232" si="68">E16</f>
        <v>KY</v>
      </c>
      <c r="F232" s="25" t="str">
        <f t="shared" si="68"/>
        <v>4R0</v>
      </c>
      <c r="H232" s="25">
        <f t="shared" si="56"/>
        <v>0</v>
      </c>
      <c r="I232" s="25">
        <f>+IF(C232=0,0,SUMIF('Color FC'!$F:$F,'Color detail'!$C232,'Color FC'!H:H))</f>
        <v>0</v>
      </c>
      <c r="J232" s="25">
        <f>+IF(E232=0,0,SUMIF('Color FC'!$F:$F,'Color detail'!$C232,'Color FC'!I:I))</f>
        <v>0</v>
      </c>
      <c r="K232" s="25">
        <f>+IF(F232=0,0,SUMIF('Color FC'!$F:$F,'Color detail'!$C232,'Color FC'!J:J))</f>
        <v>0</v>
      </c>
      <c r="M232" s="146">
        <f t="shared" ca="1" si="57"/>
        <v>0</v>
      </c>
      <c r="N232" s="146">
        <f t="shared" ca="1" si="58"/>
        <v>0</v>
      </c>
      <c r="O232" s="147">
        <f t="shared" ca="1" si="59"/>
        <v>0</v>
      </c>
      <c r="Q232" s="25">
        <f>+IF(Q$3=0,0,COUNTIFS('2.Pro Plan'!$K:$K,'Color detail'!$E232,'2.Pro Plan'!$N:$N,'Color detail'!$F232,'2.Pro Plan'!$U:$U,'Color detail'!Q$3))</f>
        <v>0</v>
      </c>
      <c r="R232" s="25">
        <f>+IF(R$3=0,0,COUNTIFS('2.Pro Plan'!$K:$K,'Color detail'!$E232,'2.Pro Plan'!$N:$N,'Color detail'!$F232,'2.Pro Plan'!$U:$U,'Color detail'!R$3))</f>
        <v>0</v>
      </c>
      <c r="S232" s="25">
        <f>+IF(S$3=0,0,COUNTIFS('2.Pro Plan'!$K:$K,'Color detail'!$E232,'2.Pro Plan'!$N:$N,'Color detail'!$F232,'2.Pro Plan'!$U:$U,'Color detail'!S$3))</f>
        <v>0</v>
      </c>
      <c r="T232" s="25">
        <f>+IF(T$3=0,0,COUNTIFS('2.Pro Plan'!$K:$K,'Color detail'!$E232,'2.Pro Plan'!$N:$N,'Color detail'!$F232,'2.Pro Plan'!$U:$U,'Color detail'!T$3))</f>
        <v>0</v>
      </c>
      <c r="U232" s="25">
        <f>+IF(U$3=0,0,COUNTIFS('2.Pro Plan'!$K:$K,'Color detail'!$E232,'2.Pro Plan'!$N:$N,'Color detail'!$F232,'2.Pro Plan'!$U:$U,'Color detail'!U$3))</f>
        <v>0</v>
      </c>
      <c r="V232" s="25">
        <f>+IF(V$3=0,0,COUNTIFS('2.Pro Plan'!$K:$K,'Color detail'!$E232,'2.Pro Plan'!$N:$N,'Color detail'!$F232,'2.Pro Plan'!$U:$U,'Color detail'!V$3))</f>
        <v>0</v>
      </c>
      <c r="W232" s="25">
        <f>+IF(W$3=0,0,COUNTIFS('2.Pro Plan'!$K:$K,'Color detail'!$E232,'2.Pro Plan'!$N:$N,'Color detail'!$F232,'2.Pro Plan'!$U:$U,'Color detail'!W$3))</f>
        <v>0</v>
      </c>
      <c r="X232" s="25">
        <f>+IF(X$3=0,0,COUNTIFS('2.Pro Plan'!$K:$K,'Color detail'!$E232,'2.Pro Plan'!$N:$N,'Color detail'!$F232,'2.Pro Plan'!$U:$U,'Color detail'!X$3))</f>
        <v>0</v>
      </c>
      <c r="Y232" s="25">
        <f>+IF(Y$3=0,0,COUNTIFS('2.Pro Plan'!$K:$K,'Color detail'!$E232,'2.Pro Plan'!$N:$N,'Color detail'!$F232,'2.Pro Plan'!$U:$U,'Color detail'!Y$3))</f>
        <v>0</v>
      </c>
      <c r="Z232" s="25">
        <f>+IF(Z$3=0,0,COUNTIFS('2.Pro Plan'!$K:$K,'Color detail'!$E232,'2.Pro Plan'!$N:$N,'Color detail'!$F232,'2.Pro Plan'!$U:$U,'Color detail'!Z$3))</f>
        <v>0</v>
      </c>
      <c r="AA232" s="25">
        <f>+IF(AA$3=0,0,COUNTIFS('2.Pro Plan'!$K:$K,'Color detail'!$E232,'2.Pro Plan'!$N:$N,'Color detail'!$F232,'2.Pro Plan'!$U:$U,'Color detail'!AA$3))</f>
        <v>0</v>
      </c>
      <c r="AB232" s="25">
        <f>+IF(AB$3=0,0,COUNTIFS('2.Pro Plan'!$K:$K,'Color detail'!$E232,'2.Pro Plan'!$N:$N,'Color detail'!$F232,'2.Pro Plan'!$U:$U,'Color detail'!AB$3))</f>
        <v>0</v>
      </c>
      <c r="AC232" s="25">
        <f>+IF(AC$3=0,0,COUNTIFS('2.Pro Plan'!$K:$K,'Color detail'!$E232,'2.Pro Plan'!$N:$N,'Color detail'!$F232,'2.Pro Plan'!$U:$U,'Color detail'!AC$3))</f>
        <v>0</v>
      </c>
      <c r="AD232" s="25">
        <f>+IF(AD$3=0,0,COUNTIFS('2.Pro Plan'!$K:$K,'Color detail'!$E232,'2.Pro Plan'!$N:$N,'Color detail'!$F232,'2.Pro Plan'!$U:$U,'Color detail'!AD$3))</f>
        <v>0</v>
      </c>
      <c r="AE232" s="25">
        <f>+IF(AE$3=0,0,COUNTIFS('2.Pro Plan'!$K:$K,'Color detail'!$E232,'2.Pro Plan'!$N:$N,'Color detail'!$F232,'2.Pro Plan'!$U:$U,'Color detail'!AE$3))</f>
        <v>0</v>
      </c>
      <c r="AF232" s="25">
        <f>+IF(AF$3=0,0,COUNTIFS('2.Pro Plan'!$K:$K,'Color detail'!$E232,'2.Pro Plan'!$N:$N,'Color detail'!$F232,'2.Pro Plan'!$U:$U,'Color detail'!AF$3))</f>
        <v>0</v>
      </c>
      <c r="AG232" s="25">
        <f>+IF(AG$3=0,0,COUNTIFS('2.Pro Plan'!$K:$K,'Color detail'!$E232,'2.Pro Plan'!$N:$N,'Color detail'!$F232,'2.Pro Plan'!$U:$U,'Color detail'!AG$3))</f>
        <v>0</v>
      </c>
      <c r="AH232" s="25">
        <f>+IF(AH$3=0,0,COUNTIFS('2.Pro Plan'!$K:$K,'Color detail'!$E232,'2.Pro Plan'!$N:$N,'Color detail'!$F232,'2.Pro Plan'!$U:$U,'Color detail'!AH$3))</f>
        <v>0</v>
      </c>
      <c r="AI232" s="25">
        <f>+IF(AI$3=0,0,COUNTIFS('2.Pro Plan'!$K:$K,'Color detail'!$E232,'2.Pro Plan'!$N:$N,'Color detail'!$F232,'2.Pro Plan'!$U:$U,'Color detail'!AI$3))</f>
        <v>0</v>
      </c>
      <c r="AJ232" s="25">
        <f>+IF(AJ$3=0,0,COUNTIFS('2.Pro Plan'!$K:$K,'Color detail'!$E232,'2.Pro Plan'!$N:$N,'Color detail'!$F232,'2.Pro Plan'!$U:$U,'Color detail'!AJ$3))</f>
        <v>0</v>
      </c>
      <c r="AK232" s="25">
        <f>+IF(AK$3=0,0,COUNTIFS('2.Pro Plan'!$K:$K,'Color detail'!$E232,'2.Pro Plan'!$N:$N,'Color detail'!$F232,'2.Pro Plan'!$U:$U,'Color detail'!AK$3))</f>
        <v>0</v>
      </c>
      <c r="AL232" s="25">
        <f>+IF(AL$3=0,0,COUNTIFS('2.Pro Plan'!$K:$K,'Color detail'!$E232,'2.Pro Plan'!$N:$N,'Color detail'!$F232,'2.Pro Plan'!$U:$U,'Color detail'!AL$3))</f>
        <v>0</v>
      </c>
      <c r="AM232" s="25">
        <f>+IF(AM$3=0,0,COUNTIFS('2.Pro Plan'!$K:$K,'Color detail'!$E232,'2.Pro Plan'!$N:$N,'Color detail'!$F232,'2.Pro Plan'!$U:$U,'Color detail'!AM$3))</f>
        <v>0</v>
      </c>
      <c r="AN232" s="25">
        <f>+IF(AN$3=0,0,COUNTIFS('2.Pro Plan'!$K:$K,'Color detail'!$E232,'2.Pro Plan'!$N:$N,'Color detail'!$F232,'2.Pro Plan'!$U:$U,'Color detail'!AN$3))</f>
        <v>0</v>
      </c>
      <c r="AO232" s="25">
        <f>+IF(AO$3=0,0,COUNTIFS('2.Pro Plan'!$K:$K,'Color detail'!$E232,'2.Pro Plan'!$N:$N,'Color detail'!$F232,'2.Pro Plan'!$U:$U,'Color detail'!AO$3))</f>
        <v>0</v>
      </c>
      <c r="AP232" s="25">
        <f>+IF(AP$3=0,0,COUNTIFS('2.Pro Plan'!$K:$K,'Color detail'!$E232,'2.Pro Plan'!$N:$N,'Color detail'!$F232,'2.Pro Plan'!$U:$U,'Color detail'!AP$3))</f>
        <v>0</v>
      </c>
      <c r="AQ232" s="25">
        <f>+IF(AQ$3=0,0,COUNTIFS('2.Pro Plan'!$K:$K,'Color detail'!$E232,'2.Pro Plan'!$N:$N,'Color detail'!$F232,'2.Pro Plan'!$U:$U,'Color detail'!AQ$3))</f>
        <v>0</v>
      </c>
      <c r="AR232" s="25">
        <f>+IF(AR$3=0,0,COUNTIFS('2.Pro Plan'!$K:$K,'Color detail'!$E232,'2.Pro Plan'!$N:$N,'Color detail'!$F232,'2.Pro Plan'!$U:$U,'Color detail'!AR$3))</f>
        <v>0</v>
      </c>
      <c r="AS232" s="25">
        <f t="shared" si="60"/>
        <v>0</v>
      </c>
    </row>
    <row r="233" spans="2:45">
      <c r="B233" s="25">
        <f t="shared" si="53"/>
        <v>11</v>
      </c>
      <c r="C233" s="25" t="str">
        <f t="shared" si="54"/>
        <v>KY089</v>
      </c>
      <c r="E233" s="25" t="str">
        <f t="shared" ref="E233:F233" si="69">E17</f>
        <v>KY</v>
      </c>
      <c r="F233" s="25" t="str">
        <f t="shared" si="69"/>
        <v>089</v>
      </c>
      <c r="H233" s="25">
        <f t="shared" si="56"/>
        <v>0</v>
      </c>
      <c r="I233" s="25">
        <f>+IF(C233=0,0,SUMIF('Color FC'!$F:$F,'Color detail'!$C233,'Color FC'!H:H))</f>
        <v>0</v>
      </c>
      <c r="J233" s="25">
        <f>+IF(E233=0,0,SUMIF('Color FC'!$F:$F,'Color detail'!$C233,'Color FC'!I:I))</f>
        <v>0</v>
      </c>
      <c r="K233" s="25">
        <f>+IF(F233=0,0,SUMIF('Color FC'!$F:$F,'Color detail'!$C233,'Color FC'!J:J))</f>
        <v>0</v>
      </c>
      <c r="M233" s="146">
        <f t="shared" ca="1" si="57"/>
        <v>0</v>
      </c>
      <c r="N233" s="146">
        <f t="shared" ca="1" si="58"/>
        <v>0</v>
      </c>
      <c r="O233" s="147">
        <f t="shared" ca="1" si="59"/>
        <v>0</v>
      </c>
      <c r="Q233" s="25">
        <f>+IF(Q$3=0,0,COUNTIFS('2.Pro Plan'!$K:$K,'Color detail'!$E233,'2.Pro Plan'!$N:$N,'Color detail'!$F233,'2.Pro Plan'!$U:$U,'Color detail'!Q$3))</f>
        <v>0</v>
      </c>
      <c r="R233" s="25">
        <f>+IF(R$3=0,0,COUNTIFS('2.Pro Plan'!$K:$K,'Color detail'!$E233,'2.Pro Plan'!$N:$N,'Color detail'!$F233,'2.Pro Plan'!$U:$U,'Color detail'!R$3))</f>
        <v>0</v>
      </c>
      <c r="S233" s="25">
        <f>+IF(S$3=0,0,COUNTIFS('2.Pro Plan'!$K:$K,'Color detail'!$E233,'2.Pro Plan'!$N:$N,'Color detail'!$F233,'2.Pro Plan'!$U:$U,'Color detail'!S$3))</f>
        <v>0</v>
      </c>
      <c r="T233" s="25">
        <f>+IF(T$3=0,0,COUNTIFS('2.Pro Plan'!$K:$K,'Color detail'!$E233,'2.Pro Plan'!$N:$N,'Color detail'!$F233,'2.Pro Plan'!$U:$U,'Color detail'!T$3))</f>
        <v>0</v>
      </c>
      <c r="U233" s="25">
        <f>+IF(U$3=0,0,COUNTIFS('2.Pro Plan'!$K:$K,'Color detail'!$E233,'2.Pro Plan'!$N:$N,'Color detail'!$F233,'2.Pro Plan'!$U:$U,'Color detail'!U$3))</f>
        <v>0</v>
      </c>
      <c r="V233" s="25">
        <f>+IF(V$3=0,0,COUNTIFS('2.Pro Plan'!$K:$K,'Color detail'!$E233,'2.Pro Plan'!$N:$N,'Color detail'!$F233,'2.Pro Plan'!$U:$U,'Color detail'!V$3))</f>
        <v>0</v>
      </c>
      <c r="W233" s="25">
        <f>+IF(W$3=0,0,COUNTIFS('2.Pro Plan'!$K:$K,'Color detail'!$E233,'2.Pro Plan'!$N:$N,'Color detail'!$F233,'2.Pro Plan'!$U:$U,'Color detail'!W$3))</f>
        <v>0</v>
      </c>
      <c r="X233" s="25">
        <f>+IF(X$3=0,0,COUNTIFS('2.Pro Plan'!$K:$K,'Color detail'!$E233,'2.Pro Plan'!$N:$N,'Color detail'!$F233,'2.Pro Plan'!$U:$U,'Color detail'!X$3))</f>
        <v>0</v>
      </c>
      <c r="Y233" s="25">
        <f>+IF(Y$3=0,0,COUNTIFS('2.Pro Plan'!$K:$K,'Color detail'!$E233,'2.Pro Plan'!$N:$N,'Color detail'!$F233,'2.Pro Plan'!$U:$U,'Color detail'!Y$3))</f>
        <v>0</v>
      </c>
      <c r="Z233" s="25">
        <f>+IF(Z$3=0,0,COUNTIFS('2.Pro Plan'!$K:$K,'Color detail'!$E233,'2.Pro Plan'!$N:$N,'Color detail'!$F233,'2.Pro Plan'!$U:$U,'Color detail'!Z$3))</f>
        <v>0</v>
      </c>
      <c r="AA233" s="25">
        <f>+IF(AA$3=0,0,COUNTIFS('2.Pro Plan'!$K:$K,'Color detail'!$E233,'2.Pro Plan'!$N:$N,'Color detail'!$F233,'2.Pro Plan'!$U:$U,'Color detail'!AA$3))</f>
        <v>0</v>
      </c>
      <c r="AB233" s="25">
        <f>+IF(AB$3=0,0,COUNTIFS('2.Pro Plan'!$K:$K,'Color detail'!$E233,'2.Pro Plan'!$N:$N,'Color detail'!$F233,'2.Pro Plan'!$U:$U,'Color detail'!AB$3))</f>
        <v>0</v>
      </c>
      <c r="AC233" s="25">
        <f>+IF(AC$3=0,0,COUNTIFS('2.Pro Plan'!$K:$K,'Color detail'!$E233,'2.Pro Plan'!$N:$N,'Color detail'!$F233,'2.Pro Plan'!$U:$U,'Color detail'!AC$3))</f>
        <v>0</v>
      </c>
      <c r="AD233" s="25">
        <f>+IF(AD$3=0,0,COUNTIFS('2.Pro Plan'!$K:$K,'Color detail'!$E233,'2.Pro Plan'!$N:$N,'Color detail'!$F233,'2.Pro Plan'!$U:$U,'Color detail'!AD$3))</f>
        <v>0</v>
      </c>
      <c r="AE233" s="25">
        <f>+IF(AE$3=0,0,COUNTIFS('2.Pro Plan'!$K:$K,'Color detail'!$E233,'2.Pro Plan'!$N:$N,'Color detail'!$F233,'2.Pro Plan'!$U:$U,'Color detail'!AE$3))</f>
        <v>0</v>
      </c>
      <c r="AF233" s="25">
        <f>+IF(AF$3=0,0,COUNTIFS('2.Pro Plan'!$K:$K,'Color detail'!$E233,'2.Pro Plan'!$N:$N,'Color detail'!$F233,'2.Pro Plan'!$U:$U,'Color detail'!AF$3))</f>
        <v>0</v>
      </c>
      <c r="AG233" s="25">
        <f>+IF(AG$3=0,0,COUNTIFS('2.Pro Plan'!$K:$K,'Color detail'!$E233,'2.Pro Plan'!$N:$N,'Color detail'!$F233,'2.Pro Plan'!$U:$U,'Color detail'!AG$3))</f>
        <v>0</v>
      </c>
      <c r="AH233" s="25">
        <f>+IF(AH$3=0,0,COUNTIFS('2.Pro Plan'!$K:$K,'Color detail'!$E233,'2.Pro Plan'!$N:$N,'Color detail'!$F233,'2.Pro Plan'!$U:$U,'Color detail'!AH$3))</f>
        <v>0</v>
      </c>
      <c r="AI233" s="25">
        <f>+IF(AI$3=0,0,COUNTIFS('2.Pro Plan'!$K:$K,'Color detail'!$E233,'2.Pro Plan'!$N:$N,'Color detail'!$F233,'2.Pro Plan'!$U:$U,'Color detail'!AI$3))</f>
        <v>0</v>
      </c>
      <c r="AJ233" s="25">
        <f>+IF(AJ$3=0,0,COUNTIFS('2.Pro Plan'!$K:$K,'Color detail'!$E233,'2.Pro Plan'!$N:$N,'Color detail'!$F233,'2.Pro Plan'!$U:$U,'Color detail'!AJ$3))</f>
        <v>0</v>
      </c>
      <c r="AK233" s="25">
        <f>+IF(AK$3=0,0,COUNTIFS('2.Pro Plan'!$K:$K,'Color detail'!$E233,'2.Pro Plan'!$N:$N,'Color detail'!$F233,'2.Pro Plan'!$U:$U,'Color detail'!AK$3))</f>
        <v>0</v>
      </c>
      <c r="AL233" s="25">
        <f>+IF(AL$3=0,0,COUNTIFS('2.Pro Plan'!$K:$K,'Color detail'!$E233,'2.Pro Plan'!$N:$N,'Color detail'!$F233,'2.Pro Plan'!$U:$U,'Color detail'!AL$3))</f>
        <v>0</v>
      </c>
      <c r="AM233" s="25">
        <f>+IF(AM$3=0,0,COUNTIFS('2.Pro Plan'!$K:$K,'Color detail'!$E233,'2.Pro Plan'!$N:$N,'Color detail'!$F233,'2.Pro Plan'!$U:$U,'Color detail'!AM$3))</f>
        <v>0</v>
      </c>
      <c r="AN233" s="25">
        <f>+IF(AN$3=0,0,COUNTIFS('2.Pro Plan'!$K:$K,'Color detail'!$E233,'2.Pro Plan'!$N:$N,'Color detail'!$F233,'2.Pro Plan'!$U:$U,'Color detail'!AN$3))</f>
        <v>0</v>
      </c>
      <c r="AO233" s="25">
        <f>+IF(AO$3=0,0,COUNTIFS('2.Pro Plan'!$K:$K,'Color detail'!$E233,'2.Pro Plan'!$N:$N,'Color detail'!$F233,'2.Pro Plan'!$U:$U,'Color detail'!AO$3))</f>
        <v>0</v>
      </c>
      <c r="AP233" s="25">
        <f>+IF(AP$3=0,0,COUNTIFS('2.Pro Plan'!$K:$K,'Color detail'!$E233,'2.Pro Plan'!$N:$N,'Color detail'!$F233,'2.Pro Plan'!$U:$U,'Color detail'!AP$3))</f>
        <v>0</v>
      </c>
      <c r="AQ233" s="25">
        <f>+IF(AQ$3=0,0,COUNTIFS('2.Pro Plan'!$K:$K,'Color detail'!$E233,'2.Pro Plan'!$N:$N,'Color detail'!$F233,'2.Pro Plan'!$U:$U,'Color detail'!AQ$3))</f>
        <v>0</v>
      </c>
      <c r="AR233" s="25">
        <f>+IF(AR$3=0,0,COUNTIFS('2.Pro Plan'!$K:$K,'Color detail'!$E233,'2.Pro Plan'!$N:$N,'Color detail'!$F233,'2.Pro Plan'!$U:$U,'Color detail'!AR$3))</f>
        <v>0</v>
      </c>
      <c r="AS233" s="25">
        <f t="shared" si="60"/>
        <v>0</v>
      </c>
    </row>
    <row r="234" spans="2:45">
      <c r="B234" s="25">
        <f t="shared" si="53"/>
        <v>12</v>
      </c>
      <c r="C234" s="25" t="str">
        <f t="shared" si="54"/>
        <v>KY040</v>
      </c>
      <c r="E234" s="25" t="str">
        <f t="shared" ref="E234:F234" si="70">E18</f>
        <v>KY</v>
      </c>
      <c r="F234" s="25" t="str">
        <f t="shared" si="70"/>
        <v>040</v>
      </c>
      <c r="H234" s="25">
        <f t="shared" si="56"/>
        <v>0</v>
      </c>
      <c r="I234" s="25">
        <f>+IF(C234=0,0,SUMIF('Color FC'!$F:$F,'Color detail'!$C234,'Color FC'!H:H))</f>
        <v>0</v>
      </c>
      <c r="J234" s="25">
        <f>+IF(E234=0,0,SUMIF('Color FC'!$F:$F,'Color detail'!$C234,'Color FC'!I:I))</f>
        <v>0</v>
      </c>
      <c r="K234" s="25">
        <f>+IF(F234=0,0,SUMIF('Color FC'!$F:$F,'Color detail'!$C234,'Color FC'!J:J))</f>
        <v>0</v>
      </c>
      <c r="M234" s="146">
        <f t="shared" ca="1" si="57"/>
        <v>0</v>
      </c>
      <c r="N234" s="146">
        <f t="shared" ca="1" si="58"/>
        <v>0</v>
      </c>
      <c r="O234" s="147">
        <f t="shared" ca="1" si="59"/>
        <v>0</v>
      </c>
      <c r="Q234" s="25">
        <f>+IF(Q$3=0,0,COUNTIFS('2.Pro Plan'!$K:$K,'Color detail'!$E234,'2.Pro Plan'!$N:$N,'Color detail'!$F234,'2.Pro Plan'!$U:$U,'Color detail'!Q$3))</f>
        <v>0</v>
      </c>
      <c r="R234" s="25">
        <f>+IF(R$3=0,0,COUNTIFS('2.Pro Plan'!$K:$K,'Color detail'!$E234,'2.Pro Plan'!$N:$N,'Color detail'!$F234,'2.Pro Plan'!$U:$U,'Color detail'!R$3))</f>
        <v>0</v>
      </c>
      <c r="S234" s="25">
        <f>+IF(S$3=0,0,COUNTIFS('2.Pro Plan'!$K:$K,'Color detail'!$E234,'2.Pro Plan'!$N:$N,'Color detail'!$F234,'2.Pro Plan'!$U:$U,'Color detail'!S$3))</f>
        <v>0</v>
      </c>
      <c r="T234" s="25">
        <f>+IF(T$3=0,0,COUNTIFS('2.Pro Plan'!$K:$K,'Color detail'!$E234,'2.Pro Plan'!$N:$N,'Color detail'!$F234,'2.Pro Plan'!$U:$U,'Color detail'!T$3))</f>
        <v>0</v>
      </c>
      <c r="U234" s="25">
        <f>+IF(U$3=0,0,COUNTIFS('2.Pro Plan'!$K:$K,'Color detail'!$E234,'2.Pro Plan'!$N:$N,'Color detail'!$F234,'2.Pro Plan'!$U:$U,'Color detail'!U$3))</f>
        <v>0</v>
      </c>
      <c r="V234" s="25">
        <f>+IF(V$3=0,0,COUNTIFS('2.Pro Plan'!$K:$K,'Color detail'!$E234,'2.Pro Plan'!$N:$N,'Color detail'!$F234,'2.Pro Plan'!$U:$U,'Color detail'!V$3))</f>
        <v>0</v>
      </c>
      <c r="W234" s="25">
        <f>+IF(W$3=0,0,COUNTIFS('2.Pro Plan'!$K:$K,'Color detail'!$E234,'2.Pro Plan'!$N:$N,'Color detail'!$F234,'2.Pro Plan'!$U:$U,'Color detail'!W$3))</f>
        <v>0</v>
      </c>
      <c r="X234" s="25">
        <f>+IF(X$3=0,0,COUNTIFS('2.Pro Plan'!$K:$K,'Color detail'!$E234,'2.Pro Plan'!$N:$N,'Color detail'!$F234,'2.Pro Plan'!$U:$U,'Color detail'!X$3))</f>
        <v>0</v>
      </c>
      <c r="Y234" s="25">
        <f>+IF(Y$3=0,0,COUNTIFS('2.Pro Plan'!$K:$K,'Color detail'!$E234,'2.Pro Plan'!$N:$N,'Color detail'!$F234,'2.Pro Plan'!$U:$U,'Color detail'!Y$3))</f>
        <v>0</v>
      </c>
      <c r="Z234" s="25">
        <f>+IF(Z$3=0,0,COUNTIFS('2.Pro Plan'!$K:$K,'Color detail'!$E234,'2.Pro Plan'!$N:$N,'Color detail'!$F234,'2.Pro Plan'!$U:$U,'Color detail'!Z$3))</f>
        <v>0</v>
      </c>
      <c r="AA234" s="25">
        <f>+IF(AA$3=0,0,COUNTIFS('2.Pro Plan'!$K:$K,'Color detail'!$E234,'2.Pro Plan'!$N:$N,'Color detail'!$F234,'2.Pro Plan'!$U:$U,'Color detail'!AA$3))</f>
        <v>0</v>
      </c>
      <c r="AB234" s="25">
        <f>+IF(AB$3=0,0,COUNTIFS('2.Pro Plan'!$K:$K,'Color detail'!$E234,'2.Pro Plan'!$N:$N,'Color detail'!$F234,'2.Pro Plan'!$U:$U,'Color detail'!AB$3))</f>
        <v>0</v>
      </c>
      <c r="AC234" s="25">
        <f>+IF(AC$3=0,0,COUNTIFS('2.Pro Plan'!$K:$K,'Color detail'!$E234,'2.Pro Plan'!$N:$N,'Color detail'!$F234,'2.Pro Plan'!$U:$U,'Color detail'!AC$3))</f>
        <v>0</v>
      </c>
      <c r="AD234" s="25">
        <f>+IF(AD$3=0,0,COUNTIFS('2.Pro Plan'!$K:$K,'Color detail'!$E234,'2.Pro Plan'!$N:$N,'Color detail'!$F234,'2.Pro Plan'!$U:$U,'Color detail'!AD$3))</f>
        <v>0</v>
      </c>
      <c r="AE234" s="25">
        <f>+IF(AE$3=0,0,COUNTIFS('2.Pro Plan'!$K:$K,'Color detail'!$E234,'2.Pro Plan'!$N:$N,'Color detail'!$F234,'2.Pro Plan'!$U:$U,'Color detail'!AE$3))</f>
        <v>0</v>
      </c>
      <c r="AF234" s="25">
        <f>+IF(AF$3=0,0,COUNTIFS('2.Pro Plan'!$K:$K,'Color detail'!$E234,'2.Pro Plan'!$N:$N,'Color detail'!$F234,'2.Pro Plan'!$U:$U,'Color detail'!AF$3))</f>
        <v>0</v>
      </c>
      <c r="AG234" s="25">
        <f>+IF(AG$3=0,0,COUNTIFS('2.Pro Plan'!$K:$K,'Color detail'!$E234,'2.Pro Plan'!$N:$N,'Color detail'!$F234,'2.Pro Plan'!$U:$U,'Color detail'!AG$3))</f>
        <v>0</v>
      </c>
      <c r="AH234" s="25">
        <f>+IF(AH$3=0,0,COUNTIFS('2.Pro Plan'!$K:$K,'Color detail'!$E234,'2.Pro Plan'!$N:$N,'Color detail'!$F234,'2.Pro Plan'!$U:$U,'Color detail'!AH$3))</f>
        <v>0</v>
      </c>
      <c r="AI234" s="25">
        <f>+IF(AI$3=0,0,COUNTIFS('2.Pro Plan'!$K:$K,'Color detail'!$E234,'2.Pro Plan'!$N:$N,'Color detail'!$F234,'2.Pro Plan'!$U:$U,'Color detail'!AI$3))</f>
        <v>0</v>
      </c>
      <c r="AJ234" s="25">
        <f>+IF(AJ$3=0,0,COUNTIFS('2.Pro Plan'!$K:$K,'Color detail'!$E234,'2.Pro Plan'!$N:$N,'Color detail'!$F234,'2.Pro Plan'!$U:$U,'Color detail'!AJ$3))</f>
        <v>0</v>
      </c>
      <c r="AK234" s="25">
        <f>+IF(AK$3=0,0,COUNTIFS('2.Pro Plan'!$K:$K,'Color detail'!$E234,'2.Pro Plan'!$N:$N,'Color detail'!$F234,'2.Pro Plan'!$U:$U,'Color detail'!AK$3))</f>
        <v>0</v>
      </c>
      <c r="AL234" s="25">
        <f>+IF(AL$3=0,0,COUNTIFS('2.Pro Plan'!$K:$K,'Color detail'!$E234,'2.Pro Plan'!$N:$N,'Color detail'!$F234,'2.Pro Plan'!$U:$U,'Color detail'!AL$3))</f>
        <v>0</v>
      </c>
      <c r="AM234" s="25">
        <f>+IF(AM$3=0,0,COUNTIFS('2.Pro Plan'!$K:$K,'Color detail'!$E234,'2.Pro Plan'!$N:$N,'Color detail'!$F234,'2.Pro Plan'!$U:$U,'Color detail'!AM$3))</f>
        <v>0</v>
      </c>
      <c r="AN234" s="25">
        <f>+IF(AN$3=0,0,COUNTIFS('2.Pro Plan'!$K:$K,'Color detail'!$E234,'2.Pro Plan'!$N:$N,'Color detail'!$F234,'2.Pro Plan'!$U:$U,'Color detail'!AN$3))</f>
        <v>0</v>
      </c>
      <c r="AO234" s="25">
        <f>+IF(AO$3=0,0,COUNTIFS('2.Pro Plan'!$K:$K,'Color detail'!$E234,'2.Pro Plan'!$N:$N,'Color detail'!$F234,'2.Pro Plan'!$U:$U,'Color detail'!AO$3))</f>
        <v>0</v>
      </c>
      <c r="AP234" s="25">
        <f>+IF(AP$3=0,0,COUNTIFS('2.Pro Plan'!$K:$K,'Color detail'!$E234,'2.Pro Plan'!$N:$N,'Color detail'!$F234,'2.Pro Plan'!$U:$U,'Color detail'!AP$3))</f>
        <v>0</v>
      </c>
      <c r="AQ234" s="25">
        <f>+IF(AQ$3=0,0,COUNTIFS('2.Pro Plan'!$K:$K,'Color detail'!$E234,'2.Pro Plan'!$N:$N,'Color detail'!$F234,'2.Pro Plan'!$U:$U,'Color detail'!AQ$3))</f>
        <v>0</v>
      </c>
      <c r="AR234" s="25">
        <f>+IF(AR$3=0,0,COUNTIFS('2.Pro Plan'!$K:$K,'Color detail'!$E234,'2.Pro Plan'!$N:$N,'Color detail'!$F234,'2.Pro Plan'!$U:$U,'Color detail'!AR$3))</f>
        <v>0</v>
      </c>
      <c r="AS234" s="25">
        <f t="shared" si="60"/>
        <v>0</v>
      </c>
    </row>
    <row r="235" spans="2:45" ht="15.75" customHeight="1">
      <c r="B235" s="25">
        <f t="shared" si="53"/>
        <v>13</v>
      </c>
      <c r="C235" s="25" t="str">
        <f t="shared" si="54"/>
        <v>KY1D6</v>
      </c>
      <c r="E235" s="25" t="str">
        <f t="shared" ref="E235:F235" si="71">E19</f>
        <v>KY</v>
      </c>
      <c r="F235" s="25" t="str">
        <f t="shared" si="71"/>
        <v>1D6</v>
      </c>
      <c r="H235" s="25">
        <f t="shared" si="56"/>
        <v>0</v>
      </c>
      <c r="I235" s="25">
        <f>+IF(C235=0,0,SUMIF('Color FC'!$F:$F,'Color detail'!$C235,'Color FC'!H:H))</f>
        <v>0</v>
      </c>
      <c r="J235" s="25">
        <f>+IF(E235=0,0,SUMIF('Color FC'!$F:$F,'Color detail'!$C235,'Color FC'!I:I))</f>
        <v>0</v>
      </c>
      <c r="K235" s="25">
        <f>+IF(F235=0,0,SUMIF('Color FC'!$F:$F,'Color detail'!$C235,'Color FC'!J:J))</f>
        <v>0</v>
      </c>
      <c r="M235" s="146">
        <f t="shared" ca="1" si="57"/>
        <v>0</v>
      </c>
      <c r="N235" s="146">
        <f t="shared" ca="1" si="58"/>
        <v>0</v>
      </c>
      <c r="O235" s="147">
        <f t="shared" ca="1" si="59"/>
        <v>0</v>
      </c>
      <c r="Q235" s="25">
        <f>+IF(Q$3=0,0,COUNTIFS('2.Pro Plan'!$K:$K,'Color detail'!$E235,'2.Pro Plan'!$N:$N,'Color detail'!$F235,'2.Pro Plan'!$U:$U,'Color detail'!Q$3))</f>
        <v>0</v>
      </c>
      <c r="R235" s="25">
        <f>+IF(R$3=0,0,COUNTIFS('2.Pro Plan'!$K:$K,'Color detail'!$E235,'2.Pro Plan'!$N:$N,'Color detail'!$F235,'2.Pro Plan'!$U:$U,'Color detail'!R$3))</f>
        <v>0</v>
      </c>
      <c r="S235" s="25">
        <f>+IF(S$3=0,0,COUNTIFS('2.Pro Plan'!$K:$K,'Color detail'!$E235,'2.Pro Plan'!$N:$N,'Color detail'!$F235,'2.Pro Plan'!$U:$U,'Color detail'!S$3))</f>
        <v>0</v>
      </c>
      <c r="T235" s="25">
        <f>+IF(T$3=0,0,COUNTIFS('2.Pro Plan'!$K:$K,'Color detail'!$E235,'2.Pro Plan'!$N:$N,'Color detail'!$F235,'2.Pro Plan'!$U:$U,'Color detail'!T$3))</f>
        <v>0</v>
      </c>
      <c r="U235" s="25">
        <f>+IF(U$3=0,0,COUNTIFS('2.Pro Plan'!$K:$K,'Color detail'!$E235,'2.Pro Plan'!$N:$N,'Color detail'!$F235,'2.Pro Plan'!$U:$U,'Color detail'!U$3))</f>
        <v>0</v>
      </c>
      <c r="V235" s="25">
        <f>+IF(V$3=0,0,COUNTIFS('2.Pro Plan'!$K:$K,'Color detail'!$E235,'2.Pro Plan'!$N:$N,'Color detail'!$F235,'2.Pro Plan'!$U:$U,'Color detail'!V$3))</f>
        <v>0</v>
      </c>
      <c r="W235" s="25">
        <f>+IF(W$3=0,0,COUNTIFS('2.Pro Plan'!$K:$K,'Color detail'!$E235,'2.Pro Plan'!$N:$N,'Color detail'!$F235,'2.Pro Plan'!$U:$U,'Color detail'!W$3))</f>
        <v>0</v>
      </c>
      <c r="X235" s="25">
        <f>+IF(X$3=0,0,COUNTIFS('2.Pro Plan'!$K:$K,'Color detail'!$E235,'2.Pro Plan'!$N:$N,'Color detail'!$F235,'2.Pro Plan'!$U:$U,'Color detail'!X$3))</f>
        <v>0</v>
      </c>
      <c r="Y235" s="25">
        <f>+IF(Y$3=0,0,COUNTIFS('2.Pro Plan'!$K:$K,'Color detail'!$E235,'2.Pro Plan'!$N:$N,'Color detail'!$F235,'2.Pro Plan'!$U:$U,'Color detail'!Y$3))</f>
        <v>0</v>
      </c>
      <c r="Z235" s="25">
        <f>+IF(Z$3=0,0,COUNTIFS('2.Pro Plan'!$K:$K,'Color detail'!$E235,'2.Pro Plan'!$N:$N,'Color detail'!$F235,'2.Pro Plan'!$U:$U,'Color detail'!Z$3))</f>
        <v>0</v>
      </c>
      <c r="AA235" s="25">
        <f>+IF(AA$3=0,0,COUNTIFS('2.Pro Plan'!$K:$K,'Color detail'!$E235,'2.Pro Plan'!$N:$N,'Color detail'!$F235,'2.Pro Plan'!$U:$U,'Color detail'!AA$3))</f>
        <v>0</v>
      </c>
      <c r="AB235" s="25">
        <f>+IF(AB$3=0,0,COUNTIFS('2.Pro Plan'!$K:$K,'Color detail'!$E235,'2.Pro Plan'!$N:$N,'Color detail'!$F235,'2.Pro Plan'!$U:$U,'Color detail'!AB$3))</f>
        <v>0</v>
      </c>
      <c r="AC235" s="25">
        <f>+IF(AC$3=0,0,COUNTIFS('2.Pro Plan'!$K:$K,'Color detail'!$E235,'2.Pro Plan'!$N:$N,'Color detail'!$F235,'2.Pro Plan'!$U:$U,'Color detail'!AC$3))</f>
        <v>0</v>
      </c>
      <c r="AD235" s="25">
        <f>+IF(AD$3=0,0,COUNTIFS('2.Pro Plan'!$K:$K,'Color detail'!$E235,'2.Pro Plan'!$N:$N,'Color detail'!$F235,'2.Pro Plan'!$U:$U,'Color detail'!AD$3))</f>
        <v>0</v>
      </c>
      <c r="AE235" s="25">
        <f>+IF(AE$3=0,0,COUNTIFS('2.Pro Plan'!$K:$K,'Color detail'!$E235,'2.Pro Plan'!$N:$N,'Color detail'!$F235,'2.Pro Plan'!$U:$U,'Color detail'!AE$3))</f>
        <v>0</v>
      </c>
      <c r="AF235" s="25">
        <f>+IF(AF$3=0,0,COUNTIFS('2.Pro Plan'!$K:$K,'Color detail'!$E235,'2.Pro Plan'!$N:$N,'Color detail'!$F235,'2.Pro Plan'!$U:$U,'Color detail'!AF$3))</f>
        <v>0</v>
      </c>
      <c r="AG235" s="25">
        <f>+IF(AG$3=0,0,COUNTIFS('2.Pro Plan'!$K:$K,'Color detail'!$E235,'2.Pro Plan'!$N:$N,'Color detail'!$F235,'2.Pro Plan'!$U:$U,'Color detail'!AG$3))</f>
        <v>0</v>
      </c>
      <c r="AH235" s="25">
        <f>+IF(AH$3=0,0,COUNTIFS('2.Pro Plan'!$K:$K,'Color detail'!$E235,'2.Pro Plan'!$N:$N,'Color detail'!$F235,'2.Pro Plan'!$U:$U,'Color detail'!AH$3))</f>
        <v>0</v>
      </c>
      <c r="AI235" s="25">
        <f>+IF(AI$3=0,0,COUNTIFS('2.Pro Plan'!$K:$K,'Color detail'!$E235,'2.Pro Plan'!$N:$N,'Color detail'!$F235,'2.Pro Plan'!$U:$U,'Color detail'!AI$3))</f>
        <v>0</v>
      </c>
      <c r="AJ235" s="25">
        <f>+IF(AJ$3=0,0,COUNTIFS('2.Pro Plan'!$K:$K,'Color detail'!$E235,'2.Pro Plan'!$N:$N,'Color detail'!$F235,'2.Pro Plan'!$U:$U,'Color detail'!AJ$3))</f>
        <v>0</v>
      </c>
      <c r="AK235" s="25">
        <f>+IF(AK$3=0,0,COUNTIFS('2.Pro Plan'!$K:$K,'Color detail'!$E235,'2.Pro Plan'!$N:$N,'Color detail'!$F235,'2.Pro Plan'!$U:$U,'Color detail'!AK$3))</f>
        <v>0</v>
      </c>
      <c r="AL235" s="25">
        <f>+IF(AL$3=0,0,COUNTIFS('2.Pro Plan'!$K:$K,'Color detail'!$E235,'2.Pro Plan'!$N:$N,'Color detail'!$F235,'2.Pro Plan'!$U:$U,'Color detail'!AL$3))</f>
        <v>0</v>
      </c>
      <c r="AM235" s="25">
        <f>+IF(AM$3=0,0,COUNTIFS('2.Pro Plan'!$K:$K,'Color detail'!$E235,'2.Pro Plan'!$N:$N,'Color detail'!$F235,'2.Pro Plan'!$U:$U,'Color detail'!AM$3))</f>
        <v>0</v>
      </c>
      <c r="AN235" s="25">
        <f>+IF(AN$3=0,0,COUNTIFS('2.Pro Plan'!$K:$K,'Color detail'!$E235,'2.Pro Plan'!$N:$N,'Color detail'!$F235,'2.Pro Plan'!$U:$U,'Color detail'!AN$3))</f>
        <v>0</v>
      </c>
      <c r="AO235" s="25">
        <f>+IF(AO$3=0,0,COUNTIFS('2.Pro Plan'!$K:$K,'Color detail'!$E235,'2.Pro Plan'!$N:$N,'Color detail'!$F235,'2.Pro Plan'!$U:$U,'Color detail'!AO$3))</f>
        <v>0</v>
      </c>
      <c r="AP235" s="25">
        <f>+IF(AP$3=0,0,COUNTIFS('2.Pro Plan'!$K:$K,'Color detail'!$E235,'2.Pro Plan'!$N:$N,'Color detail'!$F235,'2.Pro Plan'!$U:$U,'Color detail'!AP$3))</f>
        <v>0</v>
      </c>
      <c r="AQ235" s="25">
        <f>+IF(AQ$3=0,0,COUNTIFS('2.Pro Plan'!$K:$K,'Color detail'!$E235,'2.Pro Plan'!$N:$N,'Color detail'!$F235,'2.Pro Plan'!$U:$U,'Color detail'!AQ$3))</f>
        <v>0</v>
      </c>
      <c r="AR235" s="25">
        <f>+IF(AR$3=0,0,COUNTIFS('2.Pro Plan'!$K:$K,'Color detail'!$E235,'2.Pro Plan'!$N:$N,'Color detail'!$F235,'2.Pro Plan'!$U:$U,'Color detail'!AR$3))</f>
        <v>0</v>
      </c>
      <c r="AS235" s="25">
        <f t="shared" si="60"/>
        <v>0</v>
      </c>
    </row>
    <row r="236" spans="2:45" ht="15.75" customHeight="1">
      <c r="B236" s="25">
        <f t="shared" si="53"/>
        <v>14</v>
      </c>
      <c r="C236" s="25" t="str">
        <f t="shared" si="54"/>
        <v>KY3R3</v>
      </c>
      <c r="E236" s="25" t="str">
        <f t="shared" ref="E236:F236" si="72">E20</f>
        <v>KY</v>
      </c>
      <c r="F236" s="25" t="str">
        <f t="shared" si="72"/>
        <v>3R3</v>
      </c>
      <c r="H236" s="25">
        <f t="shared" si="56"/>
        <v>0</v>
      </c>
      <c r="I236" s="25">
        <f>+IF(C236=0,0,SUMIF('Color FC'!$F:$F,'Color detail'!$C236,'Color FC'!H:H))</f>
        <v>0</v>
      </c>
      <c r="J236" s="25">
        <f>+IF(E236=0,0,SUMIF('Color FC'!$F:$F,'Color detail'!$C236,'Color FC'!I:I))</f>
        <v>0</v>
      </c>
      <c r="K236" s="25">
        <f>+IF(F236=0,0,SUMIF('Color FC'!$F:$F,'Color detail'!$C236,'Color FC'!J:J))</f>
        <v>0</v>
      </c>
      <c r="M236" s="146">
        <f t="shared" ca="1" si="57"/>
        <v>0</v>
      </c>
      <c r="N236" s="146">
        <f t="shared" ca="1" si="58"/>
        <v>0</v>
      </c>
      <c r="O236" s="147">
        <f t="shared" ca="1" si="59"/>
        <v>0</v>
      </c>
      <c r="Q236" s="25">
        <f>+IF(Q$3=0,0,COUNTIFS('2.Pro Plan'!$K:$K,'Color detail'!$E236,'2.Pro Plan'!$N:$N,'Color detail'!$F236,'2.Pro Plan'!$U:$U,'Color detail'!Q$3))</f>
        <v>0</v>
      </c>
      <c r="R236" s="25">
        <f>+IF(R$3=0,0,COUNTIFS('2.Pro Plan'!$K:$K,'Color detail'!$E236,'2.Pro Plan'!$N:$N,'Color detail'!$F236,'2.Pro Plan'!$U:$U,'Color detail'!R$3))</f>
        <v>0</v>
      </c>
      <c r="S236" s="25">
        <f>+IF(S$3=0,0,COUNTIFS('2.Pro Plan'!$K:$K,'Color detail'!$E236,'2.Pro Plan'!$N:$N,'Color detail'!$F236,'2.Pro Plan'!$U:$U,'Color detail'!S$3))</f>
        <v>0</v>
      </c>
      <c r="T236" s="25">
        <f>+IF(T$3=0,0,COUNTIFS('2.Pro Plan'!$K:$K,'Color detail'!$E236,'2.Pro Plan'!$N:$N,'Color detail'!$F236,'2.Pro Plan'!$U:$U,'Color detail'!T$3))</f>
        <v>0</v>
      </c>
      <c r="U236" s="25">
        <f>+IF(U$3=0,0,COUNTIFS('2.Pro Plan'!$K:$K,'Color detail'!$E236,'2.Pro Plan'!$N:$N,'Color detail'!$F236,'2.Pro Plan'!$U:$U,'Color detail'!U$3))</f>
        <v>0</v>
      </c>
      <c r="V236" s="25">
        <f>+IF(V$3=0,0,COUNTIFS('2.Pro Plan'!$K:$K,'Color detail'!$E236,'2.Pro Plan'!$N:$N,'Color detail'!$F236,'2.Pro Plan'!$U:$U,'Color detail'!V$3))</f>
        <v>0</v>
      </c>
      <c r="W236" s="25">
        <f>+IF(W$3=0,0,COUNTIFS('2.Pro Plan'!$K:$K,'Color detail'!$E236,'2.Pro Plan'!$N:$N,'Color detail'!$F236,'2.Pro Plan'!$U:$U,'Color detail'!W$3))</f>
        <v>0</v>
      </c>
      <c r="X236" s="25">
        <f>+IF(X$3=0,0,COUNTIFS('2.Pro Plan'!$K:$K,'Color detail'!$E236,'2.Pro Plan'!$N:$N,'Color detail'!$F236,'2.Pro Plan'!$U:$U,'Color detail'!X$3))</f>
        <v>0</v>
      </c>
      <c r="Y236" s="25">
        <f>+IF(Y$3=0,0,COUNTIFS('2.Pro Plan'!$K:$K,'Color detail'!$E236,'2.Pro Plan'!$N:$N,'Color detail'!$F236,'2.Pro Plan'!$U:$U,'Color detail'!Y$3))</f>
        <v>0</v>
      </c>
      <c r="Z236" s="25">
        <f>+IF(Z$3=0,0,COUNTIFS('2.Pro Plan'!$K:$K,'Color detail'!$E236,'2.Pro Plan'!$N:$N,'Color detail'!$F236,'2.Pro Plan'!$U:$U,'Color detail'!Z$3))</f>
        <v>0</v>
      </c>
      <c r="AA236" s="25">
        <f>+IF(AA$3=0,0,COUNTIFS('2.Pro Plan'!$K:$K,'Color detail'!$E236,'2.Pro Plan'!$N:$N,'Color detail'!$F236,'2.Pro Plan'!$U:$U,'Color detail'!AA$3))</f>
        <v>0</v>
      </c>
      <c r="AB236" s="25">
        <f>+IF(AB$3=0,0,COUNTIFS('2.Pro Plan'!$K:$K,'Color detail'!$E236,'2.Pro Plan'!$N:$N,'Color detail'!$F236,'2.Pro Plan'!$U:$U,'Color detail'!AB$3))</f>
        <v>0</v>
      </c>
      <c r="AC236" s="25">
        <f>+IF(AC$3=0,0,COUNTIFS('2.Pro Plan'!$K:$K,'Color detail'!$E236,'2.Pro Plan'!$N:$N,'Color detail'!$F236,'2.Pro Plan'!$U:$U,'Color detail'!AC$3))</f>
        <v>0</v>
      </c>
      <c r="AD236" s="25">
        <f>+IF(AD$3=0,0,COUNTIFS('2.Pro Plan'!$K:$K,'Color detail'!$E236,'2.Pro Plan'!$N:$N,'Color detail'!$F236,'2.Pro Plan'!$U:$U,'Color detail'!AD$3))</f>
        <v>0</v>
      </c>
      <c r="AE236" s="25">
        <f>+IF(AE$3=0,0,COUNTIFS('2.Pro Plan'!$K:$K,'Color detail'!$E236,'2.Pro Plan'!$N:$N,'Color detail'!$F236,'2.Pro Plan'!$U:$U,'Color detail'!AE$3))</f>
        <v>0</v>
      </c>
      <c r="AF236" s="25">
        <f>+IF(AF$3=0,0,COUNTIFS('2.Pro Plan'!$K:$K,'Color detail'!$E236,'2.Pro Plan'!$N:$N,'Color detail'!$F236,'2.Pro Plan'!$U:$U,'Color detail'!AF$3))</f>
        <v>0</v>
      </c>
      <c r="AG236" s="25">
        <f>+IF(AG$3=0,0,COUNTIFS('2.Pro Plan'!$K:$K,'Color detail'!$E236,'2.Pro Plan'!$N:$N,'Color detail'!$F236,'2.Pro Plan'!$U:$U,'Color detail'!AG$3))</f>
        <v>0</v>
      </c>
      <c r="AH236" s="25">
        <f>+IF(AH$3=0,0,COUNTIFS('2.Pro Plan'!$K:$K,'Color detail'!$E236,'2.Pro Plan'!$N:$N,'Color detail'!$F236,'2.Pro Plan'!$U:$U,'Color detail'!AH$3))</f>
        <v>0</v>
      </c>
      <c r="AI236" s="25">
        <f>+IF(AI$3=0,0,COUNTIFS('2.Pro Plan'!$K:$K,'Color detail'!$E236,'2.Pro Plan'!$N:$N,'Color detail'!$F236,'2.Pro Plan'!$U:$U,'Color detail'!AI$3))</f>
        <v>0</v>
      </c>
      <c r="AJ236" s="25">
        <f>+IF(AJ$3=0,0,COUNTIFS('2.Pro Plan'!$K:$K,'Color detail'!$E236,'2.Pro Plan'!$N:$N,'Color detail'!$F236,'2.Pro Plan'!$U:$U,'Color detail'!AJ$3))</f>
        <v>0</v>
      </c>
      <c r="AK236" s="25">
        <f>+IF(AK$3=0,0,COUNTIFS('2.Pro Plan'!$K:$K,'Color detail'!$E236,'2.Pro Plan'!$N:$N,'Color detail'!$F236,'2.Pro Plan'!$U:$U,'Color detail'!AK$3))</f>
        <v>0</v>
      </c>
      <c r="AL236" s="25">
        <f>+IF(AL$3=0,0,COUNTIFS('2.Pro Plan'!$K:$K,'Color detail'!$E236,'2.Pro Plan'!$N:$N,'Color detail'!$F236,'2.Pro Plan'!$U:$U,'Color detail'!AL$3))</f>
        <v>0</v>
      </c>
      <c r="AM236" s="25">
        <f>+IF(AM$3=0,0,COUNTIFS('2.Pro Plan'!$K:$K,'Color detail'!$E236,'2.Pro Plan'!$N:$N,'Color detail'!$F236,'2.Pro Plan'!$U:$U,'Color detail'!AM$3))</f>
        <v>0</v>
      </c>
      <c r="AN236" s="25">
        <f>+IF(AN$3=0,0,COUNTIFS('2.Pro Plan'!$K:$K,'Color detail'!$E236,'2.Pro Plan'!$N:$N,'Color detail'!$F236,'2.Pro Plan'!$U:$U,'Color detail'!AN$3))</f>
        <v>0</v>
      </c>
      <c r="AO236" s="25">
        <f>+IF(AO$3=0,0,COUNTIFS('2.Pro Plan'!$K:$K,'Color detail'!$E236,'2.Pro Plan'!$N:$N,'Color detail'!$F236,'2.Pro Plan'!$U:$U,'Color detail'!AO$3))</f>
        <v>0</v>
      </c>
      <c r="AP236" s="25">
        <f>+IF(AP$3=0,0,COUNTIFS('2.Pro Plan'!$K:$K,'Color detail'!$E236,'2.Pro Plan'!$N:$N,'Color detail'!$F236,'2.Pro Plan'!$U:$U,'Color detail'!AP$3))</f>
        <v>0</v>
      </c>
      <c r="AQ236" s="25">
        <f>+IF(AQ$3=0,0,COUNTIFS('2.Pro Plan'!$K:$K,'Color detail'!$E236,'2.Pro Plan'!$N:$N,'Color detail'!$F236,'2.Pro Plan'!$U:$U,'Color detail'!AQ$3))</f>
        <v>0</v>
      </c>
      <c r="AR236" s="25">
        <f>+IF(AR$3=0,0,COUNTIFS('2.Pro Plan'!$K:$K,'Color detail'!$E236,'2.Pro Plan'!$N:$N,'Color detail'!$F236,'2.Pro Plan'!$U:$U,'Color detail'!AR$3))</f>
        <v>0</v>
      </c>
      <c r="AS236" s="25">
        <f t="shared" si="60"/>
        <v>0</v>
      </c>
    </row>
    <row r="237" spans="2:45">
      <c r="B237" s="25">
        <f t="shared" si="53"/>
        <v>15</v>
      </c>
      <c r="C237" s="25" t="str">
        <f t="shared" si="54"/>
        <v>KZ089</v>
      </c>
      <c r="E237" s="25" t="str">
        <f t="shared" ref="E237:F237" si="73">E21</f>
        <v>KZ</v>
      </c>
      <c r="F237" s="25" t="str">
        <f t="shared" si="73"/>
        <v>089</v>
      </c>
      <c r="H237" s="25">
        <f t="shared" si="56"/>
        <v>0</v>
      </c>
      <c r="I237" s="25">
        <f>+IF(C237=0,0,SUMIF('Color FC'!$F:$F,'Color detail'!$C237,'Color FC'!H:H))</f>
        <v>0</v>
      </c>
      <c r="J237" s="25">
        <f>+IF(E237=0,0,SUMIF('Color FC'!$F:$F,'Color detail'!$C237,'Color FC'!I:I))</f>
        <v>0</v>
      </c>
      <c r="K237" s="25">
        <f>+IF(F237=0,0,SUMIF('Color FC'!$F:$F,'Color detail'!$C237,'Color FC'!J:J))</f>
        <v>0</v>
      </c>
      <c r="M237" s="146">
        <f t="shared" ca="1" si="57"/>
        <v>0</v>
      </c>
      <c r="N237" s="146">
        <f t="shared" ca="1" si="58"/>
        <v>0</v>
      </c>
      <c r="O237" s="147">
        <f t="shared" ca="1" si="59"/>
        <v>0</v>
      </c>
      <c r="Q237" s="25">
        <f>+IF(Q$3=0,0,COUNTIFS('2.Pro Plan'!$K:$K,'Color detail'!$E237,'2.Pro Plan'!$N:$N,'Color detail'!$F237,'2.Pro Plan'!$U:$U,'Color detail'!Q$3))</f>
        <v>0</v>
      </c>
      <c r="R237" s="25">
        <f>+IF(R$3=0,0,COUNTIFS('2.Pro Plan'!$K:$K,'Color detail'!$E237,'2.Pro Plan'!$N:$N,'Color detail'!$F237,'2.Pro Plan'!$U:$U,'Color detail'!R$3))</f>
        <v>0</v>
      </c>
      <c r="S237" s="25">
        <f>+IF(S$3=0,0,COUNTIFS('2.Pro Plan'!$K:$K,'Color detail'!$E237,'2.Pro Plan'!$N:$N,'Color detail'!$F237,'2.Pro Plan'!$U:$U,'Color detail'!S$3))</f>
        <v>0</v>
      </c>
      <c r="T237" s="25">
        <f>+IF(T$3=0,0,COUNTIFS('2.Pro Plan'!$K:$K,'Color detail'!$E237,'2.Pro Plan'!$N:$N,'Color detail'!$F237,'2.Pro Plan'!$U:$U,'Color detail'!T$3))</f>
        <v>0</v>
      </c>
      <c r="U237" s="25">
        <f>+IF(U$3=0,0,COUNTIFS('2.Pro Plan'!$K:$K,'Color detail'!$E237,'2.Pro Plan'!$N:$N,'Color detail'!$F237,'2.Pro Plan'!$U:$U,'Color detail'!U$3))</f>
        <v>0</v>
      </c>
      <c r="V237" s="25">
        <f>+IF(V$3=0,0,COUNTIFS('2.Pro Plan'!$K:$K,'Color detail'!$E237,'2.Pro Plan'!$N:$N,'Color detail'!$F237,'2.Pro Plan'!$U:$U,'Color detail'!V$3))</f>
        <v>0</v>
      </c>
      <c r="W237" s="25">
        <f>+IF(W$3=0,0,COUNTIFS('2.Pro Plan'!$K:$K,'Color detail'!$E237,'2.Pro Plan'!$N:$N,'Color detail'!$F237,'2.Pro Plan'!$U:$U,'Color detail'!W$3))</f>
        <v>0</v>
      </c>
      <c r="X237" s="25">
        <f>+IF(X$3=0,0,COUNTIFS('2.Pro Plan'!$K:$K,'Color detail'!$E237,'2.Pro Plan'!$N:$N,'Color detail'!$F237,'2.Pro Plan'!$U:$U,'Color detail'!X$3))</f>
        <v>0</v>
      </c>
      <c r="Y237" s="25">
        <f>+IF(Y$3=0,0,COUNTIFS('2.Pro Plan'!$K:$K,'Color detail'!$E237,'2.Pro Plan'!$N:$N,'Color detail'!$F237,'2.Pro Plan'!$U:$U,'Color detail'!Y$3))</f>
        <v>0</v>
      </c>
      <c r="Z237" s="25">
        <f>+IF(Z$3=0,0,COUNTIFS('2.Pro Plan'!$K:$K,'Color detail'!$E237,'2.Pro Plan'!$N:$N,'Color detail'!$F237,'2.Pro Plan'!$U:$U,'Color detail'!Z$3))</f>
        <v>0</v>
      </c>
      <c r="AA237" s="25">
        <f>+IF(AA$3=0,0,COUNTIFS('2.Pro Plan'!$K:$K,'Color detail'!$E237,'2.Pro Plan'!$N:$N,'Color detail'!$F237,'2.Pro Plan'!$U:$U,'Color detail'!AA$3))</f>
        <v>0</v>
      </c>
      <c r="AB237" s="25">
        <f>+IF(AB$3=0,0,COUNTIFS('2.Pro Plan'!$K:$K,'Color detail'!$E237,'2.Pro Plan'!$N:$N,'Color detail'!$F237,'2.Pro Plan'!$U:$U,'Color detail'!AB$3))</f>
        <v>0</v>
      </c>
      <c r="AC237" s="25">
        <f>+IF(AC$3=0,0,COUNTIFS('2.Pro Plan'!$K:$K,'Color detail'!$E237,'2.Pro Plan'!$N:$N,'Color detail'!$F237,'2.Pro Plan'!$U:$U,'Color detail'!AC$3))</f>
        <v>0</v>
      </c>
      <c r="AD237" s="25">
        <f>+IF(AD$3=0,0,COUNTIFS('2.Pro Plan'!$K:$K,'Color detail'!$E237,'2.Pro Plan'!$N:$N,'Color detail'!$F237,'2.Pro Plan'!$U:$U,'Color detail'!AD$3))</f>
        <v>0</v>
      </c>
      <c r="AE237" s="25">
        <f>+IF(AE$3=0,0,COUNTIFS('2.Pro Plan'!$K:$K,'Color detail'!$E237,'2.Pro Plan'!$N:$N,'Color detail'!$F237,'2.Pro Plan'!$U:$U,'Color detail'!AE$3))</f>
        <v>0</v>
      </c>
      <c r="AF237" s="25">
        <f>+IF(AF$3=0,0,COUNTIFS('2.Pro Plan'!$K:$K,'Color detail'!$E237,'2.Pro Plan'!$N:$N,'Color detail'!$F237,'2.Pro Plan'!$U:$U,'Color detail'!AF$3))</f>
        <v>0</v>
      </c>
      <c r="AG237" s="25">
        <f>+IF(AG$3=0,0,COUNTIFS('2.Pro Plan'!$K:$K,'Color detail'!$E237,'2.Pro Plan'!$N:$N,'Color detail'!$F237,'2.Pro Plan'!$U:$U,'Color detail'!AG$3))</f>
        <v>0</v>
      </c>
      <c r="AH237" s="25">
        <f>+IF(AH$3=0,0,COUNTIFS('2.Pro Plan'!$K:$K,'Color detail'!$E237,'2.Pro Plan'!$N:$N,'Color detail'!$F237,'2.Pro Plan'!$U:$U,'Color detail'!AH$3))</f>
        <v>0</v>
      </c>
      <c r="AI237" s="25">
        <f>+IF(AI$3=0,0,COUNTIFS('2.Pro Plan'!$K:$K,'Color detail'!$E237,'2.Pro Plan'!$N:$N,'Color detail'!$F237,'2.Pro Plan'!$U:$U,'Color detail'!AI$3))</f>
        <v>0</v>
      </c>
      <c r="AJ237" s="25">
        <f>+IF(AJ$3=0,0,COUNTIFS('2.Pro Plan'!$K:$K,'Color detail'!$E237,'2.Pro Plan'!$N:$N,'Color detail'!$F237,'2.Pro Plan'!$U:$U,'Color detail'!AJ$3))</f>
        <v>0</v>
      </c>
      <c r="AK237" s="25">
        <f>+IF(AK$3=0,0,COUNTIFS('2.Pro Plan'!$K:$K,'Color detail'!$E237,'2.Pro Plan'!$N:$N,'Color detail'!$F237,'2.Pro Plan'!$U:$U,'Color detail'!AK$3))</f>
        <v>0</v>
      </c>
      <c r="AL237" s="25">
        <f>+IF(AL$3=0,0,COUNTIFS('2.Pro Plan'!$K:$K,'Color detail'!$E237,'2.Pro Plan'!$N:$N,'Color detail'!$F237,'2.Pro Plan'!$U:$U,'Color detail'!AL$3))</f>
        <v>0</v>
      </c>
      <c r="AM237" s="25">
        <f>+IF(AM$3=0,0,COUNTIFS('2.Pro Plan'!$K:$K,'Color detail'!$E237,'2.Pro Plan'!$N:$N,'Color detail'!$F237,'2.Pro Plan'!$U:$U,'Color detail'!AM$3))</f>
        <v>0</v>
      </c>
      <c r="AN237" s="25">
        <f>+IF(AN$3=0,0,COUNTIFS('2.Pro Plan'!$K:$K,'Color detail'!$E237,'2.Pro Plan'!$N:$N,'Color detail'!$F237,'2.Pro Plan'!$U:$U,'Color detail'!AN$3))</f>
        <v>0</v>
      </c>
      <c r="AO237" s="25">
        <f>+IF(AO$3=0,0,COUNTIFS('2.Pro Plan'!$K:$K,'Color detail'!$E237,'2.Pro Plan'!$N:$N,'Color detail'!$F237,'2.Pro Plan'!$U:$U,'Color detail'!AO$3))</f>
        <v>0</v>
      </c>
      <c r="AP237" s="25">
        <f>+IF(AP$3=0,0,COUNTIFS('2.Pro Plan'!$K:$K,'Color detail'!$E237,'2.Pro Plan'!$N:$N,'Color detail'!$F237,'2.Pro Plan'!$U:$U,'Color detail'!AP$3))</f>
        <v>0</v>
      </c>
      <c r="AQ237" s="25">
        <f>+IF(AQ$3=0,0,COUNTIFS('2.Pro Plan'!$K:$K,'Color detail'!$E237,'2.Pro Plan'!$N:$N,'Color detail'!$F237,'2.Pro Plan'!$U:$U,'Color detail'!AQ$3))</f>
        <v>0</v>
      </c>
      <c r="AR237" s="25">
        <f>+IF(AR$3=0,0,COUNTIFS('2.Pro Plan'!$K:$K,'Color detail'!$E237,'2.Pro Plan'!$N:$N,'Color detail'!$F237,'2.Pro Plan'!$U:$U,'Color detail'!AR$3))</f>
        <v>0</v>
      </c>
      <c r="AS237" s="25">
        <f t="shared" si="60"/>
        <v>0</v>
      </c>
    </row>
    <row r="238" spans="2:45">
      <c r="B238" s="25">
        <f t="shared" si="53"/>
        <v>16</v>
      </c>
      <c r="C238" s="25" t="str">
        <f t="shared" si="54"/>
        <v>KZ218</v>
      </c>
      <c r="E238" s="25" t="str">
        <f t="shared" ref="E238:F238" si="74">E22</f>
        <v>KZ</v>
      </c>
      <c r="F238" s="25">
        <f t="shared" si="74"/>
        <v>218</v>
      </c>
      <c r="H238" s="25">
        <f t="shared" si="56"/>
        <v>0</v>
      </c>
      <c r="I238" s="25">
        <f>+IF(C238=0,0,SUMIF('Color FC'!$F:$F,'Color detail'!$C238,'Color FC'!H:H))</f>
        <v>0</v>
      </c>
      <c r="J238" s="25">
        <f>+IF(E238=0,0,SUMIF('Color FC'!$F:$F,'Color detail'!$C238,'Color FC'!I:I))</f>
        <v>0</v>
      </c>
      <c r="K238" s="25">
        <f>+IF(F238=0,0,SUMIF('Color FC'!$F:$F,'Color detail'!$C238,'Color FC'!J:J))</f>
        <v>0</v>
      </c>
      <c r="M238" s="146">
        <f t="shared" ca="1" si="57"/>
        <v>0</v>
      </c>
      <c r="N238" s="146">
        <f t="shared" ca="1" si="58"/>
        <v>0</v>
      </c>
      <c r="O238" s="147">
        <f t="shared" ca="1" si="59"/>
        <v>0</v>
      </c>
      <c r="Q238" s="25">
        <f>+IF(Q$3=0,0,COUNTIFS('2.Pro Plan'!$K:$K,'Color detail'!$E238,'2.Pro Plan'!$N:$N,'Color detail'!$F238,'2.Pro Plan'!$U:$U,'Color detail'!Q$3))</f>
        <v>0</v>
      </c>
      <c r="R238" s="25">
        <f>+IF(R$3=0,0,COUNTIFS('2.Pro Plan'!$K:$K,'Color detail'!$E238,'2.Pro Plan'!$N:$N,'Color detail'!$F238,'2.Pro Plan'!$U:$U,'Color detail'!R$3))</f>
        <v>0</v>
      </c>
      <c r="S238" s="25">
        <f>+IF(S$3=0,0,COUNTIFS('2.Pro Plan'!$K:$K,'Color detail'!$E238,'2.Pro Plan'!$N:$N,'Color detail'!$F238,'2.Pro Plan'!$U:$U,'Color detail'!S$3))</f>
        <v>0</v>
      </c>
      <c r="T238" s="25">
        <f>+IF(T$3=0,0,COUNTIFS('2.Pro Plan'!$K:$K,'Color detail'!$E238,'2.Pro Plan'!$N:$N,'Color detail'!$F238,'2.Pro Plan'!$U:$U,'Color detail'!T$3))</f>
        <v>0</v>
      </c>
      <c r="U238" s="25">
        <f>+IF(U$3=0,0,COUNTIFS('2.Pro Plan'!$K:$K,'Color detail'!$E238,'2.Pro Plan'!$N:$N,'Color detail'!$F238,'2.Pro Plan'!$U:$U,'Color detail'!U$3))</f>
        <v>0</v>
      </c>
      <c r="V238" s="25">
        <f>+IF(V$3=0,0,COUNTIFS('2.Pro Plan'!$K:$K,'Color detail'!$E238,'2.Pro Plan'!$N:$N,'Color detail'!$F238,'2.Pro Plan'!$U:$U,'Color detail'!V$3))</f>
        <v>0</v>
      </c>
      <c r="W238" s="25">
        <f>+IF(W$3=0,0,COUNTIFS('2.Pro Plan'!$K:$K,'Color detail'!$E238,'2.Pro Plan'!$N:$N,'Color detail'!$F238,'2.Pro Plan'!$U:$U,'Color detail'!W$3))</f>
        <v>0</v>
      </c>
      <c r="X238" s="25">
        <f>+IF(X$3=0,0,COUNTIFS('2.Pro Plan'!$K:$K,'Color detail'!$E238,'2.Pro Plan'!$N:$N,'Color detail'!$F238,'2.Pro Plan'!$U:$U,'Color detail'!X$3))</f>
        <v>0</v>
      </c>
      <c r="Y238" s="25">
        <f>+IF(Y$3=0,0,COUNTIFS('2.Pro Plan'!$K:$K,'Color detail'!$E238,'2.Pro Plan'!$N:$N,'Color detail'!$F238,'2.Pro Plan'!$U:$U,'Color detail'!Y$3))</f>
        <v>0</v>
      </c>
      <c r="Z238" s="25">
        <f>+IF(Z$3=0,0,COUNTIFS('2.Pro Plan'!$K:$K,'Color detail'!$E238,'2.Pro Plan'!$N:$N,'Color detail'!$F238,'2.Pro Plan'!$U:$U,'Color detail'!Z$3))</f>
        <v>0</v>
      </c>
      <c r="AA238" s="25">
        <f>+IF(AA$3=0,0,COUNTIFS('2.Pro Plan'!$K:$K,'Color detail'!$E238,'2.Pro Plan'!$N:$N,'Color detail'!$F238,'2.Pro Plan'!$U:$U,'Color detail'!AA$3))</f>
        <v>0</v>
      </c>
      <c r="AB238" s="25">
        <f>+IF(AB$3=0,0,COUNTIFS('2.Pro Plan'!$K:$K,'Color detail'!$E238,'2.Pro Plan'!$N:$N,'Color detail'!$F238,'2.Pro Plan'!$U:$U,'Color detail'!AB$3))</f>
        <v>0</v>
      </c>
      <c r="AC238" s="25">
        <f>+IF(AC$3=0,0,COUNTIFS('2.Pro Plan'!$K:$K,'Color detail'!$E238,'2.Pro Plan'!$N:$N,'Color detail'!$F238,'2.Pro Plan'!$U:$U,'Color detail'!AC$3))</f>
        <v>0</v>
      </c>
      <c r="AD238" s="25">
        <f>+IF(AD$3=0,0,COUNTIFS('2.Pro Plan'!$K:$K,'Color detail'!$E238,'2.Pro Plan'!$N:$N,'Color detail'!$F238,'2.Pro Plan'!$U:$U,'Color detail'!AD$3))</f>
        <v>0</v>
      </c>
      <c r="AE238" s="25">
        <f>+IF(AE$3=0,0,COUNTIFS('2.Pro Plan'!$K:$K,'Color detail'!$E238,'2.Pro Plan'!$N:$N,'Color detail'!$F238,'2.Pro Plan'!$U:$U,'Color detail'!AE$3))</f>
        <v>0</v>
      </c>
      <c r="AF238" s="25">
        <f>+IF(AF$3=0,0,COUNTIFS('2.Pro Plan'!$K:$K,'Color detail'!$E238,'2.Pro Plan'!$N:$N,'Color detail'!$F238,'2.Pro Plan'!$U:$U,'Color detail'!AF$3))</f>
        <v>0</v>
      </c>
      <c r="AG238" s="25">
        <f>+IF(AG$3=0,0,COUNTIFS('2.Pro Plan'!$K:$K,'Color detail'!$E238,'2.Pro Plan'!$N:$N,'Color detail'!$F238,'2.Pro Plan'!$U:$U,'Color detail'!AG$3))</f>
        <v>0</v>
      </c>
      <c r="AH238" s="25">
        <f>+IF(AH$3=0,0,COUNTIFS('2.Pro Plan'!$K:$K,'Color detail'!$E238,'2.Pro Plan'!$N:$N,'Color detail'!$F238,'2.Pro Plan'!$U:$U,'Color detail'!AH$3))</f>
        <v>0</v>
      </c>
      <c r="AI238" s="25">
        <f>+IF(AI$3=0,0,COUNTIFS('2.Pro Plan'!$K:$K,'Color detail'!$E238,'2.Pro Plan'!$N:$N,'Color detail'!$F238,'2.Pro Plan'!$U:$U,'Color detail'!AI$3))</f>
        <v>0</v>
      </c>
      <c r="AJ238" s="25">
        <f>+IF(AJ$3=0,0,COUNTIFS('2.Pro Plan'!$K:$K,'Color detail'!$E238,'2.Pro Plan'!$N:$N,'Color detail'!$F238,'2.Pro Plan'!$U:$U,'Color detail'!AJ$3))</f>
        <v>0</v>
      </c>
      <c r="AK238" s="25">
        <f>+IF(AK$3=0,0,COUNTIFS('2.Pro Plan'!$K:$K,'Color detail'!$E238,'2.Pro Plan'!$N:$N,'Color detail'!$F238,'2.Pro Plan'!$U:$U,'Color detail'!AK$3))</f>
        <v>0</v>
      </c>
      <c r="AL238" s="25">
        <f>+IF(AL$3=0,0,COUNTIFS('2.Pro Plan'!$K:$K,'Color detail'!$E238,'2.Pro Plan'!$N:$N,'Color detail'!$F238,'2.Pro Plan'!$U:$U,'Color detail'!AL$3))</f>
        <v>0</v>
      </c>
      <c r="AM238" s="25">
        <f>+IF(AM$3=0,0,COUNTIFS('2.Pro Plan'!$K:$K,'Color detail'!$E238,'2.Pro Plan'!$N:$N,'Color detail'!$F238,'2.Pro Plan'!$U:$U,'Color detail'!AM$3))</f>
        <v>0</v>
      </c>
      <c r="AN238" s="25">
        <f>+IF(AN$3=0,0,COUNTIFS('2.Pro Plan'!$K:$K,'Color detail'!$E238,'2.Pro Plan'!$N:$N,'Color detail'!$F238,'2.Pro Plan'!$U:$U,'Color detail'!AN$3))</f>
        <v>0</v>
      </c>
      <c r="AO238" s="25">
        <f>+IF(AO$3=0,0,COUNTIFS('2.Pro Plan'!$K:$K,'Color detail'!$E238,'2.Pro Plan'!$N:$N,'Color detail'!$F238,'2.Pro Plan'!$U:$U,'Color detail'!AO$3))</f>
        <v>0</v>
      </c>
      <c r="AP238" s="25">
        <f>+IF(AP$3=0,0,COUNTIFS('2.Pro Plan'!$K:$K,'Color detail'!$E238,'2.Pro Plan'!$N:$N,'Color detail'!$F238,'2.Pro Plan'!$U:$U,'Color detail'!AP$3))</f>
        <v>0</v>
      </c>
      <c r="AQ238" s="25">
        <f>+IF(AQ$3=0,0,COUNTIFS('2.Pro Plan'!$K:$K,'Color detail'!$E238,'2.Pro Plan'!$N:$N,'Color detail'!$F238,'2.Pro Plan'!$U:$U,'Color detail'!AQ$3))</f>
        <v>0</v>
      </c>
      <c r="AR238" s="25">
        <f>+IF(AR$3=0,0,COUNTIFS('2.Pro Plan'!$K:$K,'Color detail'!$E238,'2.Pro Plan'!$N:$N,'Color detail'!$F238,'2.Pro Plan'!$U:$U,'Color detail'!AR$3))</f>
        <v>0</v>
      </c>
      <c r="AS238" s="25">
        <f t="shared" si="60"/>
        <v>0</v>
      </c>
    </row>
    <row r="239" spans="2:45">
      <c r="B239" s="25">
        <f t="shared" si="53"/>
        <v>17</v>
      </c>
      <c r="C239" s="25" t="str">
        <f t="shared" si="54"/>
        <v>KZ3R3</v>
      </c>
      <c r="E239" s="25" t="str">
        <f t="shared" ref="E239:F239" si="75">E23</f>
        <v>KZ</v>
      </c>
      <c r="F239" s="25" t="str">
        <f t="shared" si="75"/>
        <v>3R3</v>
      </c>
      <c r="H239" s="25">
        <f t="shared" si="56"/>
        <v>0</v>
      </c>
      <c r="I239" s="25">
        <f>+IF(C239=0,0,SUMIF('Color FC'!$F:$F,'Color detail'!$C239,'Color FC'!H:H))</f>
        <v>0</v>
      </c>
      <c r="J239" s="25">
        <f>+IF(E239=0,0,SUMIF('Color FC'!$F:$F,'Color detail'!$C239,'Color FC'!I:I))</f>
        <v>0</v>
      </c>
      <c r="K239" s="25">
        <f>+IF(F239=0,0,SUMIF('Color FC'!$F:$F,'Color detail'!$C239,'Color FC'!J:J))</f>
        <v>0</v>
      </c>
      <c r="M239" s="146">
        <f t="shared" ca="1" si="57"/>
        <v>0</v>
      </c>
      <c r="N239" s="146">
        <f t="shared" ca="1" si="58"/>
        <v>0</v>
      </c>
      <c r="O239" s="147">
        <f t="shared" ca="1" si="59"/>
        <v>0</v>
      </c>
      <c r="Q239" s="25">
        <f>+IF(Q$3=0,0,COUNTIFS('2.Pro Plan'!$K:$K,'Color detail'!$E239,'2.Pro Plan'!$N:$N,'Color detail'!$F239,'2.Pro Plan'!$U:$U,'Color detail'!Q$3))</f>
        <v>0</v>
      </c>
      <c r="R239" s="25">
        <f>+IF(R$3=0,0,COUNTIFS('2.Pro Plan'!$K:$K,'Color detail'!$E239,'2.Pro Plan'!$N:$N,'Color detail'!$F239,'2.Pro Plan'!$U:$U,'Color detail'!R$3))</f>
        <v>0</v>
      </c>
      <c r="S239" s="25">
        <f>+IF(S$3=0,0,COUNTIFS('2.Pro Plan'!$K:$K,'Color detail'!$E239,'2.Pro Plan'!$N:$N,'Color detail'!$F239,'2.Pro Plan'!$U:$U,'Color detail'!S$3))</f>
        <v>0</v>
      </c>
      <c r="T239" s="25">
        <f>+IF(T$3=0,0,COUNTIFS('2.Pro Plan'!$K:$K,'Color detail'!$E239,'2.Pro Plan'!$N:$N,'Color detail'!$F239,'2.Pro Plan'!$U:$U,'Color detail'!T$3))</f>
        <v>0</v>
      </c>
      <c r="U239" s="25">
        <f>+IF(U$3=0,0,COUNTIFS('2.Pro Plan'!$K:$K,'Color detail'!$E239,'2.Pro Plan'!$N:$N,'Color detail'!$F239,'2.Pro Plan'!$U:$U,'Color detail'!U$3))</f>
        <v>0</v>
      </c>
      <c r="V239" s="25">
        <f>+IF(V$3=0,0,COUNTIFS('2.Pro Plan'!$K:$K,'Color detail'!$E239,'2.Pro Plan'!$N:$N,'Color detail'!$F239,'2.Pro Plan'!$U:$U,'Color detail'!V$3))</f>
        <v>0</v>
      </c>
      <c r="W239" s="25">
        <f>+IF(W$3=0,0,COUNTIFS('2.Pro Plan'!$K:$K,'Color detail'!$E239,'2.Pro Plan'!$N:$N,'Color detail'!$F239,'2.Pro Plan'!$U:$U,'Color detail'!W$3))</f>
        <v>0</v>
      </c>
      <c r="X239" s="25">
        <f>+IF(X$3=0,0,COUNTIFS('2.Pro Plan'!$K:$K,'Color detail'!$E239,'2.Pro Plan'!$N:$N,'Color detail'!$F239,'2.Pro Plan'!$U:$U,'Color detail'!X$3))</f>
        <v>0</v>
      </c>
      <c r="Y239" s="25">
        <f>+IF(Y$3=0,0,COUNTIFS('2.Pro Plan'!$K:$K,'Color detail'!$E239,'2.Pro Plan'!$N:$N,'Color detail'!$F239,'2.Pro Plan'!$U:$U,'Color detail'!Y$3))</f>
        <v>0</v>
      </c>
      <c r="Z239" s="25">
        <f>+IF(Z$3=0,0,COUNTIFS('2.Pro Plan'!$K:$K,'Color detail'!$E239,'2.Pro Plan'!$N:$N,'Color detail'!$F239,'2.Pro Plan'!$U:$U,'Color detail'!Z$3))</f>
        <v>0</v>
      </c>
      <c r="AA239" s="25">
        <f>+IF(AA$3=0,0,COUNTIFS('2.Pro Plan'!$K:$K,'Color detail'!$E239,'2.Pro Plan'!$N:$N,'Color detail'!$F239,'2.Pro Plan'!$U:$U,'Color detail'!AA$3))</f>
        <v>0</v>
      </c>
      <c r="AB239" s="25">
        <f>+IF(AB$3=0,0,COUNTIFS('2.Pro Plan'!$K:$K,'Color detail'!$E239,'2.Pro Plan'!$N:$N,'Color detail'!$F239,'2.Pro Plan'!$U:$U,'Color detail'!AB$3))</f>
        <v>0</v>
      </c>
      <c r="AC239" s="25">
        <f>+IF(AC$3=0,0,COUNTIFS('2.Pro Plan'!$K:$K,'Color detail'!$E239,'2.Pro Plan'!$N:$N,'Color detail'!$F239,'2.Pro Plan'!$U:$U,'Color detail'!AC$3))</f>
        <v>0</v>
      </c>
      <c r="AD239" s="25">
        <f>+IF(AD$3=0,0,COUNTIFS('2.Pro Plan'!$K:$K,'Color detail'!$E239,'2.Pro Plan'!$N:$N,'Color detail'!$F239,'2.Pro Plan'!$U:$U,'Color detail'!AD$3))</f>
        <v>0</v>
      </c>
      <c r="AE239" s="25">
        <f>+IF(AE$3=0,0,COUNTIFS('2.Pro Plan'!$K:$K,'Color detail'!$E239,'2.Pro Plan'!$N:$N,'Color detail'!$F239,'2.Pro Plan'!$U:$U,'Color detail'!AE$3))</f>
        <v>0</v>
      </c>
      <c r="AF239" s="25">
        <f>+IF(AF$3=0,0,COUNTIFS('2.Pro Plan'!$K:$K,'Color detail'!$E239,'2.Pro Plan'!$N:$N,'Color detail'!$F239,'2.Pro Plan'!$U:$U,'Color detail'!AF$3))</f>
        <v>0</v>
      </c>
      <c r="AG239" s="25">
        <f>+IF(AG$3=0,0,COUNTIFS('2.Pro Plan'!$K:$K,'Color detail'!$E239,'2.Pro Plan'!$N:$N,'Color detail'!$F239,'2.Pro Plan'!$U:$U,'Color detail'!AG$3))</f>
        <v>0</v>
      </c>
      <c r="AH239" s="25">
        <f>+IF(AH$3=0,0,COUNTIFS('2.Pro Plan'!$K:$K,'Color detail'!$E239,'2.Pro Plan'!$N:$N,'Color detail'!$F239,'2.Pro Plan'!$U:$U,'Color detail'!AH$3))</f>
        <v>0</v>
      </c>
      <c r="AI239" s="25">
        <f>+IF(AI$3=0,0,COUNTIFS('2.Pro Plan'!$K:$K,'Color detail'!$E239,'2.Pro Plan'!$N:$N,'Color detail'!$F239,'2.Pro Plan'!$U:$U,'Color detail'!AI$3))</f>
        <v>0</v>
      </c>
      <c r="AJ239" s="25">
        <f>+IF(AJ$3=0,0,COUNTIFS('2.Pro Plan'!$K:$K,'Color detail'!$E239,'2.Pro Plan'!$N:$N,'Color detail'!$F239,'2.Pro Plan'!$U:$U,'Color detail'!AJ$3))</f>
        <v>0</v>
      </c>
      <c r="AK239" s="25">
        <f>+IF(AK$3=0,0,COUNTIFS('2.Pro Plan'!$K:$K,'Color detail'!$E239,'2.Pro Plan'!$N:$N,'Color detail'!$F239,'2.Pro Plan'!$U:$U,'Color detail'!AK$3))</f>
        <v>0</v>
      </c>
      <c r="AL239" s="25">
        <f>+IF(AL$3=0,0,COUNTIFS('2.Pro Plan'!$K:$K,'Color detail'!$E239,'2.Pro Plan'!$N:$N,'Color detail'!$F239,'2.Pro Plan'!$U:$U,'Color detail'!AL$3))</f>
        <v>0</v>
      </c>
      <c r="AM239" s="25">
        <f>+IF(AM$3=0,0,COUNTIFS('2.Pro Plan'!$K:$K,'Color detail'!$E239,'2.Pro Plan'!$N:$N,'Color detail'!$F239,'2.Pro Plan'!$U:$U,'Color detail'!AM$3))</f>
        <v>0</v>
      </c>
      <c r="AN239" s="25">
        <f>+IF(AN$3=0,0,COUNTIFS('2.Pro Plan'!$K:$K,'Color detail'!$E239,'2.Pro Plan'!$N:$N,'Color detail'!$F239,'2.Pro Plan'!$U:$U,'Color detail'!AN$3))</f>
        <v>0</v>
      </c>
      <c r="AO239" s="25">
        <f>+IF(AO$3=0,0,COUNTIFS('2.Pro Plan'!$K:$K,'Color detail'!$E239,'2.Pro Plan'!$N:$N,'Color detail'!$F239,'2.Pro Plan'!$U:$U,'Color detail'!AO$3))</f>
        <v>0</v>
      </c>
      <c r="AP239" s="25">
        <f>+IF(AP$3=0,0,COUNTIFS('2.Pro Plan'!$K:$K,'Color detail'!$E239,'2.Pro Plan'!$N:$N,'Color detail'!$F239,'2.Pro Plan'!$U:$U,'Color detail'!AP$3))</f>
        <v>0</v>
      </c>
      <c r="AQ239" s="25">
        <f>+IF(AQ$3=0,0,COUNTIFS('2.Pro Plan'!$K:$K,'Color detail'!$E239,'2.Pro Plan'!$N:$N,'Color detail'!$F239,'2.Pro Plan'!$U:$U,'Color detail'!AQ$3))</f>
        <v>0</v>
      </c>
      <c r="AR239" s="25">
        <f>+IF(AR$3=0,0,COUNTIFS('2.Pro Plan'!$K:$K,'Color detail'!$E239,'2.Pro Plan'!$N:$N,'Color detail'!$F239,'2.Pro Plan'!$U:$U,'Color detail'!AR$3))</f>
        <v>0</v>
      </c>
      <c r="AS239" s="25">
        <f t="shared" si="60"/>
        <v>0</v>
      </c>
    </row>
    <row r="240" spans="2:45">
      <c r="B240" s="25">
        <f t="shared" si="53"/>
        <v>18</v>
      </c>
      <c r="C240" s="25" t="str">
        <f t="shared" si="54"/>
        <v>KU218</v>
      </c>
      <c r="E240" s="25" t="str">
        <f t="shared" ref="E240:F240" si="76">E24</f>
        <v>KU</v>
      </c>
      <c r="F240" s="25">
        <f t="shared" si="76"/>
        <v>218</v>
      </c>
      <c r="H240" s="25">
        <f t="shared" si="56"/>
        <v>0</v>
      </c>
      <c r="I240" s="25">
        <f>+IF(C240=0,0,SUMIF('Color FC'!$F:$F,'Color detail'!$C240,'Color FC'!H:H))</f>
        <v>0</v>
      </c>
      <c r="J240" s="25">
        <f>+IF(E240=0,0,SUMIF('Color FC'!$F:$F,'Color detail'!$C240,'Color FC'!I:I))</f>
        <v>0</v>
      </c>
      <c r="K240" s="25">
        <f>+IF(F240=0,0,SUMIF('Color FC'!$F:$F,'Color detail'!$C240,'Color FC'!J:J))</f>
        <v>0</v>
      </c>
      <c r="M240" s="146">
        <f t="shared" ca="1" si="57"/>
        <v>0</v>
      </c>
      <c r="N240" s="146">
        <f t="shared" ca="1" si="58"/>
        <v>0</v>
      </c>
      <c r="O240" s="147">
        <f t="shared" ca="1" si="59"/>
        <v>0</v>
      </c>
      <c r="Q240" s="25">
        <f>+IF(Q$3=0,0,COUNTIFS('2.Pro Plan'!$K:$K,'Color detail'!$E240,'2.Pro Plan'!$N:$N,'Color detail'!$F240,'2.Pro Plan'!$U:$U,'Color detail'!Q$3))</f>
        <v>0</v>
      </c>
      <c r="R240" s="25">
        <f>+IF(R$3=0,0,COUNTIFS('2.Pro Plan'!$K:$K,'Color detail'!$E240,'2.Pro Plan'!$N:$N,'Color detail'!$F240,'2.Pro Plan'!$U:$U,'Color detail'!R$3))</f>
        <v>0</v>
      </c>
      <c r="S240" s="25">
        <f>+IF(S$3=0,0,COUNTIFS('2.Pro Plan'!$K:$K,'Color detail'!$E240,'2.Pro Plan'!$N:$N,'Color detail'!$F240,'2.Pro Plan'!$U:$U,'Color detail'!S$3))</f>
        <v>0</v>
      </c>
      <c r="T240" s="25">
        <f>+IF(T$3=0,0,COUNTIFS('2.Pro Plan'!$K:$K,'Color detail'!$E240,'2.Pro Plan'!$N:$N,'Color detail'!$F240,'2.Pro Plan'!$U:$U,'Color detail'!T$3))</f>
        <v>0</v>
      </c>
      <c r="U240" s="25">
        <f>+IF(U$3=0,0,COUNTIFS('2.Pro Plan'!$K:$K,'Color detail'!$E240,'2.Pro Plan'!$N:$N,'Color detail'!$F240,'2.Pro Plan'!$U:$U,'Color detail'!U$3))</f>
        <v>0</v>
      </c>
      <c r="V240" s="25">
        <f>+IF(V$3=0,0,COUNTIFS('2.Pro Plan'!$K:$K,'Color detail'!$E240,'2.Pro Plan'!$N:$N,'Color detail'!$F240,'2.Pro Plan'!$U:$U,'Color detail'!V$3))</f>
        <v>0</v>
      </c>
      <c r="W240" s="25">
        <f>+IF(W$3=0,0,COUNTIFS('2.Pro Plan'!$K:$K,'Color detail'!$E240,'2.Pro Plan'!$N:$N,'Color detail'!$F240,'2.Pro Plan'!$U:$U,'Color detail'!W$3))</f>
        <v>0</v>
      </c>
      <c r="X240" s="25">
        <f>+IF(X$3=0,0,COUNTIFS('2.Pro Plan'!$K:$K,'Color detail'!$E240,'2.Pro Plan'!$N:$N,'Color detail'!$F240,'2.Pro Plan'!$U:$U,'Color detail'!X$3))</f>
        <v>0</v>
      </c>
      <c r="Y240" s="25">
        <f>+IF(Y$3=0,0,COUNTIFS('2.Pro Plan'!$K:$K,'Color detail'!$E240,'2.Pro Plan'!$N:$N,'Color detail'!$F240,'2.Pro Plan'!$U:$U,'Color detail'!Y$3))</f>
        <v>0</v>
      </c>
      <c r="Z240" s="25">
        <f>+IF(Z$3=0,0,COUNTIFS('2.Pro Plan'!$K:$K,'Color detail'!$E240,'2.Pro Plan'!$N:$N,'Color detail'!$F240,'2.Pro Plan'!$U:$U,'Color detail'!Z$3))</f>
        <v>0</v>
      </c>
      <c r="AA240" s="25">
        <f>+IF(AA$3=0,0,COUNTIFS('2.Pro Plan'!$K:$K,'Color detail'!$E240,'2.Pro Plan'!$N:$N,'Color detail'!$F240,'2.Pro Plan'!$U:$U,'Color detail'!AA$3))</f>
        <v>0</v>
      </c>
      <c r="AB240" s="25">
        <f>+IF(AB$3=0,0,COUNTIFS('2.Pro Plan'!$K:$K,'Color detail'!$E240,'2.Pro Plan'!$N:$N,'Color detail'!$F240,'2.Pro Plan'!$U:$U,'Color detail'!AB$3))</f>
        <v>0</v>
      </c>
      <c r="AC240" s="25">
        <f>+IF(AC$3=0,0,COUNTIFS('2.Pro Plan'!$K:$K,'Color detail'!$E240,'2.Pro Plan'!$N:$N,'Color detail'!$F240,'2.Pro Plan'!$U:$U,'Color detail'!AC$3))</f>
        <v>0</v>
      </c>
      <c r="AD240" s="25">
        <f>+IF(AD$3=0,0,COUNTIFS('2.Pro Plan'!$K:$K,'Color detail'!$E240,'2.Pro Plan'!$N:$N,'Color detail'!$F240,'2.Pro Plan'!$U:$U,'Color detail'!AD$3))</f>
        <v>0</v>
      </c>
      <c r="AE240" s="25">
        <f>+IF(AE$3=0,0,COUNTIFS('2.Pro Plan'!$K:$K,'Color detail'!$E240,'2.Pro Plan'!$N:$N,'Color detail'!$F240,'2.Pro Plan'!$U:$U,'Color detail'!AE$3))</f>
        <v>0</v>
      </c>
      <c r="AF240" s="25">
        <f>+IF(AF$3=0,0,COUNTIFS('2.Pro Plan'!$K:$K,'Color detail'!$E240,'2.Pro Plan'!$N:$N,'Color detail'!$F240,'2.Pro Plan'!$U:$U,'Color detail'!AF$3))</f>
        <v>0</v>
      </c>
      <c r="AG240" s="25">
        <f>+IF(AG$3=0,0,COUNTIFS('2.Pro Plan'!$K:$K,'Color detail'!$E240,'2.Pro Plan'!$N:$N,'Color detail'!$F240,'2.Pro Plan'!$U:$U,'Color detail'!AG$3))</f>
        <v>0</v>
      </c>
      <c r="AH240" s="25">
        <f>+IF(AH$3=0,0,COUNTIFS('2.Pro Plan'!$K:$K,'Color detail'!$E240,'2.Pro Plan'!$N:$N,'Color detail'!$F240,'2.Pro Plan'!$U:$U,'Color detail'!AH$3))</f>
        <v>0</v>
      </c>
      <c r="AI240" s="25">
        <f>+IF(AI$3=0,0,COUNTIFS('2.Pro Plan'!$K:$K,'Color detail'!$E240,'2.Pro Plan'!$N:$N,'Color detail'!$F240,'2.Pro Plan'!$U:$U,'Color detail'!AI$3))</f>
        <v>0</v>
      </c>
      <c r="AJ240" s="25">
        <f>+IF(AJ$3=0,0,COUNTIFS('2.Pro Plan'!$K:$K,'Color detail'!$E240,'2.Pro Plan'!$N:$N,'Color detail'!$F240,'2.Pro Plan'!$U:$U,'Color detail'!AJ$3))</f>
        <v>0</v>
      </c>
      <c r="AK240" s="25">
        <f>+IF(AK$3=0,0,COUNTIFS('2.Pro Plan'!$K:$K,'Color detail'!$E240,'2.Pro Plan'!$N:$N,'Color detail'!$F240,'2.Pro Plan'!$U:$U,'Color detail'!AK$3))</f>
        <v>0</v>
      </c>
      <c r="AL240" s="25">
        <f>+IF(AL$3=0,0,COUNTIFS('2.Pro Plan'!$K:$K,'Color detail'!$E240,'2.Pro Plan'!$N:$N,'Color detail'!$F240,'2.Pro Plan'!$U:$U,'Color detail'!AL$3))</f>
        <v>0</v>
      </c>
      <c r="AM240" s="25">
        <f>+IF(AM$3=0,0,COUNTIFS('2.Pro Plan'!$K:$K,'Color detail'!$E240,'2.Pro Plan'!$N:$N,'Color detail'!$F240,'2.Pro Plan'!$U:$U,'Color detail'!AM$3))</f>
        <v>0</v>
      </c>
      <c r="AN240" s="25">
        <f>+IF(AN$3=0,0,COUNTIFS('2.Pro Plan'!$K:$K,'Color detail'!$E240,'2.Pro Plan'!$N:$N,'Color detail'!$F240,'2.Pro Plan'!$U:$U,'Color detail'!AN$3))</f>
        <v>0</v>
      </c>
      <c r="AO240" s="25">
        <f>+IF(AO$3=0,0,COUNTIFS('2.Pro Plan'!$K:$K,'Color detail'!$E240,'2.Pro Plan'!$N:$N,'Color detail'!$F240,'2.Pro Plan'!$U:$U,'Color detail'!AO$3))</f>
        <v>0</v>
      </c>
      <c r="AP240" s="25">
        <f>+IF(AP$3=0,0,COUNTIFS('2.Pro Plan'!$K:$K,'Color detail'!$E240,'2.Pro Plan'!$N:$N,'Color detail'!$F240,'2.Pro Plan'!$U:$U,'Color detail'!AP$3))</f>
        <v>0</v>
      </c>
      <c r="AQ240" s="25">
        <f>+IF(AQ$3=0,0,COUNTIFS('2.Pro Plan'!$K:$K,'Color detail'!$E240,'2.Pro Plan'!$N:$N,'Color detail'!$F240,'2.Pro Plan'!$U:$U,'Color detail'!AQ$3))</f>
        <v>0</v>
      </c>
      <c r="AR240" s="25">
        <f>+IF(AR$3=0,0,COUNTIFS('2.Pro Plan'!$K:$K,'Color detail'!$E240,'2.Pro Plan'!$N:$N,'Color detail'!$F240,'2.Pro Plan'!$U:$U,'Color detail'!AR$3))</f>
        <v>0</v>
      </c>
      <c r="AS240" s="25">
        <f t="shared" si="60"/>
        <v>0</v>
      </c>
    </row>
    <row r="241" spans="2:45">
      <c r="B241" s="25">
        <f t="shared" si="53"/>
        <v>19</v>
      </c>
      <c r="C241" s="25" t="str">
        <f t="shared" si="54"/>
        <v>KU4R0</v>
      </c>
      <c r="E241" s="25" t="str">
        <f t="shared" ref="E241:F241" si="77">E25</f>
        <v>KU</v>
      </c>
      <c r="F241" s="25" t="str">
        <f t="shared" si="77"/>
        <v>4R0</v>
      </c>
      <c r="H241" s="25">
        <f t="shared" si="56"/>
        <v>0</v>
      </c>
      <c r="I241" s="25">
        <f>+IF(C241=0,0,SUMIF('Color FC'!$F:$F,'Color detail'!$C241,'Color FC'!H:H))</f>
        <v>0</v>
      </c>
      <c r="J241" s="25">
        <f>+IF(E241=0,0,SUMIF('Color FC'!$F:$F,'Color detail'!$C241,'Color FC'!I:I))</f>
        <v>0</v>
      </c>
      <c r="K241" s="25">
        <f>+IF(F241=0,0,SUMIF('Color FC'!$F:$F,'Color detail'!$C241,'Color FC'!J:J))</f>
        <v>0</v>
      </c>
      <c r="M241" s="146">
        <f t="shared" ca="1" si="57"/>
        <v>0</v>
      </c>
      <c r="N241" s="146">
        <f t="shared" ca="1" si="58"/>
        <v>0</v>
      </c>
      <c r="O241" s="147">
        <f t="shared" ca="1" si="59"/>
        <v>0</v>
      </c>
      <c r="Q241" s="25">
        <f>+IF(Q$3=0,0,COUNTIFS('2.Pro Plan'!$K:$K,'Color detail'!$E241,'2.Pro Plan'!$N:$N,'Color detail'!$F241,'2.Pro Plan'!$U:$U,'Color detail'!Q$3))</f>
        <v>0</v>
      </c>
      <c r="R241" s="25">
        <f>+IF(R$3=0,0,COUNTIFS('2.Pro Plan'!$K:$K,'Color detail'!$E241,'2.Pro Plan'!$N:$N,'Color detail'!$F241,'2.Pro Plan'!$U:$U,'Color detail'!R$3))</f>
        <v>0</v>
      </c>
      <c r="S241" s="25">
        <f>+IF(S$3=0,0,COUNTIFS('2.Pro Plan'!$K:$K,'Color detail'!$E241,'2.Pro Plan'!$N:$N,'Color detail'!$F241,'2.Pro Plan'!$U:$U,'Color detail'!S$3))</f>
        <v>0</v>
      </c>
      <c r="T241" s="25">
        <f>+IF(T$3=0,0,COUNTIFS('2.Pro Plan'!$K:$K,'Color detail'!$E241,'2.Pro Plan'!$N:$N,'Color detail'!$F241,'2.Pro Plan'!$U:$U,'Color detail'!T$3))</f>
        <v>0</v>
      </c>
      <c r="U241" s="25">
        <f>+IF(U$3=0,0,COUNTIFS('2.Pro Plan'!$K:$K,'Color detail'!$E241,'2.Pro Plan'!$N:$N,'Color detail'!$F241,'2.Pro Plan'!$U:$U,'Color detail'!U$3))</f>
        <v>0</v>
      </c>
      <c r="V241" s="25">
        <f>+IF(V$3=0,0,COUNTIFS('2.Pro Plan'!$K:$K,'Color detail'!$E241,'2.Pro Plan'!$N:$N,'Color detail'!$F241,'2.Pro Plan'!$U:$U,'Color detail'!V$3))</f>
        <v>0</v>
      </c>
      <c r="W241" s="25">
        <f>+IF(W$3=0,0,COUNTIFS('2.Pro Plan'!$K:$K,'Color detail'!$E241,'2.Pro Plan'!$N:$N,'Color detail'!$F241,'2.Pro Plan'!$U:$U,'Color detail'!W$3))</f>
        <v>0</v>
      </c>
      <c r="X241" s="25">
        <f>+IF(X$3=0,0,COUNTIFS('2.Pro Plan'!$K:$K,'Color detail'!$E241,'2.Pro Plan'!$N:$N,'Color detail'!$F241,'2.Pro Plan'!$U:$U,'Color detail'!X$3))</f>
        <v>0</v>
      </c>
      <c r="Y241" s="25">
        <f>+IF(Y$3=0,0,COUNTIFS('2.Pro Plan'!$K:$K,'Color detail'!$E241,'2.Pro Plan'!$N:$N,'Color detail'!$F241,'2.Pro Plan'!$U:$U,'Color detail'!Y$3))</f>
        <v>0</v>
      </c>
      <c r="Z241" s="25">
        <f>+IF(Z$3=0,0,COUNTIFS('2.Pro Plan'!$K:$K,'Color detail'!$E241,'2.Pro Plan'!$N:$N,'Color detail'!$F241,'2.Pro Plan'!$U:$U,'Color detail'!Z$3))</f>
        <v>0</v>
      </c>
      <c r="AA241" s="25">
        <f>+IF(AA$3=0,0,COUNTIFS('2.Pro Plan'!$K:$K,'Color detail'!$E241,'2.Pro Plan'!$N:$N,'Color detail'!$F241,'2.Pro Plan'!$U:$U,'Color detail'!AA$3))</f>
        <v>0</v>
      </c>
      <c r="AB241" s="25">
        <f>+IF(AB$3=0,0,COUNTIFS('2.Pro Plan'!$K:$K,'Color detail'!$E241,'2.Pro Plan'!$N:$N,'Color detail'!$F241,'2.Pro Plan'!$U:$U,'Color detail'!AB$3))</f>
        <v>0</v>
      </c>
      <c r="AC241" s="25">
        <f>+IF(AC$3=0,0,COUNTIFS('2.Pro Plan'!$K:$K,'Color detail'!$E241,'2.Pro Plan'!$N:$N,'Color detail'!$F241,'2.Pro Plan'!$U:$U,'Color detail'!AC$3))</f>
        <v>0</v>
      </c>
      <c r="AD241" s="25">
        <f>+IF(AD$3=0,0,COUNTIFS('2.Pro Plan'!$K:$K,'Color detail'!$E241,'2.Pro Plan'!$N:$N,'Color detail'!$F241,'2.Pro Plan'!$U:$U,'Color detail'!AD$3))</f>
        <v>0</v>
      </c>
      <c r="AE241" s="25">
        <f>+IF(AE$3=0,0,COUNTIFS('2.Pro Plan'!$K:$K,'Color detail'!$E241,'2.Pro Plan'!$N:$N,'Color detail'!$F241,'2.Pro Plan'!$U:$U,'Color detail'!AE$3))</f>
        <v>0</v>
      </c>
      <c r="AF241" s="25">
        <f>+IF(AF$3=0,0,COUNTIFS('2.Pro Plan'!$K:$K,'Color detail'!$E241,'2.Pro Plan'!$N:$N,'Color detail'!$F241,'2.Pro Plan'!$U:$U,'Color detail'!AF$3))</f>
        <v>0</v>
      </c>
      <c r="AG241" s="25">
        <f>+IF(AG$3=0,0,COUNTIFS('2.Pro Plan'!$K:$K,'Color detail'!$E241,'2.Pro Plan'!$N:$N,'Color detail'!$F241,'2.Pro Plan'!$U:$U,'Color detail'!AG$3))</f>
        <v>0</v>
      </c>
      <c r="AH241" s="25">
        <f>+IF(AH$3=0,0,COUNTIFS('2.Pro Plan'!$K:$K,'Color detail'!$E241,'2.Pro Plan'!$N:$N,'Color detail'!$F241,'2.Pro Plan'!$U:$U,'Color detail'!AH$3))</f>
        <v>0</v>
      </c>
      <c r="AI241" s="25">
        <f>+IF(AI$3=0,0,COUNTIFS('2.Pro Plan'!$K:$K,'Color detail'!$E241,'2.Pro Plan'!$N:$N,'Color detail'!$F241,'2.Pro Plan'!$U:$U,'Color detail'!AI$3))</f>
        <v>0</v>
      </c>
      <c r="AJ241" s="25">
        <f>+IF(AJ$3=0,0,COUNTIFS('2.Pro Plan'!$K:$K,'Color detail'!$E241,'2.Pro Plan'!$N:$N,'Color detail'!$F241,'2.Pro Plan'!$U:$U,'Color detail'!AJ$3))</f>
        <v>0</v>
      </c>
      <c r="AK241" s="25">
        <f>+IF(AK$3=0,0,COUNTIFS('2.Pro Plan'!$K:$K,'Color detail'!$E241,'2.Pro Plan'!$N:$N,'Color detail'!$F241,'2.Pro Plan'!$U:$U,'Color detail'!AK$3))</f>
        <v>0</v>
      </c>
      <c r="AL241" s="25">
        <f>+IF(AL$3=0,0,COUNTIFS('2.Pro Plan'!$K:$K,'Color detail'!$E241,'2.Pro Plan'!$N:$N,'Color detail'!$F241,'2.Pro Plan'!$U:$U,'Color detail'!AL$3))</f>
        <v>0</v>
      </c>
      <c r="AM241" s="25">
        <f>+IF(AM$3=0,0,COUNTIFS('2.Pro Plan'!$K:$K,'Color detail'!$E241,'2.Pro Plan'!$N:$N,'Color detail'!$F241,'2.Pro Plan'!$U:$U,'Color detail'!AM$3))</f>
        <v>0</v>
      </c>
      <c r="AN241" s="25">
        <f>+IF(AN$3=0,0,COUNTIFS('2.Pro Plan'!$K:$K,'Color detail'!$E241,'2.Pro Plan'!$N:$N,'Color detail'!$F241,'2.Pro Plan'!$U:$U,'Color detail'!AN$3))</f>
        <v>0</v>
      </c>
      <c r="AO241" s="25">
        <f>+IF(AO$3=0,0,COUNTIFS('2.Pro Plan'!$K:$K,'Color detail'!$E241,'2.Pro Plan'!$N:$N,'Color detail'!$F241,'2.Pro Plan'!$U:$U,'Color detail'!AO$3))</f>
        <v>0</v>
      </c>
      <c r="AP241" s="25">
        <f>+IF(AP$3=0,0,COUNTIFS('2.Pro Plan'!$K:$K,'Color detail'!$E241,'2.Pro Plan'!$N:$N,'Color detail'!$F241,'2.Pro Plan'!$U:$U,'Color detail'!AP$3))</f>
        <v>0</v>
      </c>
      <c r="AQ241" s="25">
        <f>+IF(AQ$3=0,0,COUNTIFS('2.Pro Plan'!$K:$K,'Color detail'!$E241,'2.Pro Plan'!$N:$N,'Color detail'!$F241,'2.Pro Plan'!$U:$U,'Color detail'!AQ$3))</f>
        <v>0</v>
      </c>
      <c r="AR241" s="25">
        <f>+IF(AR$3=0,0,COUNTIFS('2.Pro Plan'!$K:$K,'Color detail'!$E241,'2.Pro Plan'!$N:$N,'Color detail'!$F241,'2.Pro Plan'!$U:$U,'Color detail'!AR$3))</f>
        <v>0</v>
      </c>
      <c r="AS241" s="25">
        <f t="shared" si="60"/>
        <v>0</v>
      </c>
    </row>
    <row r="242" spans="2:45">
      <c r="B242" s="25">
        <f t="shared" si="53"/>
        <v>20</v>
      </c>
      <c r="C242" s="25" t="str">
        <f t="shared" si="54"/>
        <v>KU089</v>
      </c>
      <c r="E242" s="25" t="str">
        <f t="shared" ref="E242:F242" si="78">E26</f>
        <v>KU</v>
      </c>
      <c r="F242" s="25" t="str">
        <f t="shared" si="78"/>
        <v>089</v>
      </c>
      <c r="H242" s="25">
        <f t="shared" si="56"/>
        <v>0</v>
      </c>
      <c r="I242" s="25">
        <f>+IF(C242=0,0,SUMIF('Color FC'!$F:$F,'Color detail'!$C242,'Color FC'!H:H))</f>
        <v>0</v>
      </c>
      <c r="J242" s="25">
        <f>+IF(E242=0,0,SUMIF('Color FC'!$F:$F,'Color detail'!$C242,'Color FC'!I:I))</f>
        <v>0</v>
      </c>
      <c r="K242" s="25">
        <f>+IF(F242=0,0,SUMIF('Color FC'!$F:$F,'Color detail'!$C242,'Color FC'!J:J))</f>
        <v>0</v>
      </c>
      <c r="M242" s="146">
        <f t="shared" ca="1" si="57"/>
        <v>0</v>
      </c>
      <c r="N242" s="146">
        <f t="shared" ca="1" si="58"/>
        <v>0</v>
      </c>
      <c r="O242" s="147">
        <f t="shared" ca="1" si="59"/>
        <v>0</v>
      </c>
      <c r="Q242" s="25">
        <f>+IF(Q$3=0,0,COUNTIFS('2.Pro Plan'!$K:$K,'Color detail'!$E242,'2.Pro Plan'!$N:$N,'Color detail'!$F242,'2.Pro Plan'!$U:$U,'Color detail'!Q$3))</f>
        <v>0</v>
      </c>
      <c r="R242" s="25">
        <f>+IF(R$3=0,0,COUNTIFS('2.Pro Plan'!$K:$K,'Color detail'!$E242,'2.Pro Plan'!$N:$N,'Color detail'!$F242,'2.Pro Plan'!$U:$U,'Color detail'!R$3))</f>
        <v>0</v>
      </c>
      <c r="S242" s="25">
        <f>+IF(S$3=0,0,COUNTIFS('2.Pro Plan'!$K:$K,'Color detail'!$E242,'2.Pro Plan'!$N:$N,'Color detail'!$F242,'2.Pro Plan'!$U:$U,'Color detail'!S$3))</f>
        <v>0</v>
      </c>
      <c r="T242" s="25">
        <f>+IF(T$3=0,0,COUNTIFS('2.Pro Plan'!$K:$K,'Color detail'!$E242,'2.Pro Plan'!$N:$N,'Color detail'!$F242,'2.Pro Plan'!$U:$U,'Color detail'!T$3))</f>
        <v>0</v>
      </c>
      <c r="U242" s="25">
        <f>+IF(U$3=0,0,COUNTIFS('2.Pro Plan'!$K:$K,'Color detail'!$E242,'2.Pro Plan'!$N:$N,'Color detail'!$F242,'2.Pro Plan'!$U:$U,'Color detail'!U$3))</f>
        <v>0</v>
      </c>
      <c r="V242" s="25">
        <f>+IF(V$3=0,0,COUNTIFS('2.Pro Plan'!$K:$K,'Color detail'!$E242,'2.Pro Plan'!$N:$N,'Color detail'!$F242,'2.Pro Plan'!$U:$U,'Color detail'!V$3))</f>
        <v>0</v>
      </c>
      <c r="W242" s="25">
        <f>+IF(W$3=0,0,COUNTIFS('2.Pro Plan'!$K:$K,'Color detail'!$E242,'2.Pro Plan'!$N:$N,'Color detail'!$F242,'2.Pro Plan'!$U:$U,'Color detail'!W$3))</f>
        <v>0</v>
      </c>
      <c r="X242" s="25">
        <f>+IF(X$3=0,0,COUNTIFS('2.Pro Plan'!$K:$K,'Color detail'!$E242,'2.Pro Plan'!$N:$N,'Color detail'!$F242,'2.Pro Plan'!$U:$U,'Color detail'!X$3))</f>
        <v>0</v>
      </c>
      <c r="Y242" s="25">
        <f>+IF(Y$3=0,0,COUNTIFS('2.Pro Plan'!$K:$K,'Color detail'!$E242,'2.Pro Plan'!$N:$N,'Color detail'!$F242,'2.Pro Plan'!$U:$U,'Color detail'!Y$3))</f>
        <v>0</v>
      </c>
      <c r="Z242" s="25">
        <f>+IF(Z$3=0,0,COUNTIFS('2.Pro Plan'!$K:$K,'Color detail'!$E242,'2.Pro Plan'!$N:$N,'Color detail'!$F242,'2.Pro Plan'!$U:$U,'Color detail'!Z$3))</f>
        <v>0</v>
      </c>
      <c r="AA242" s="25">
        <f>+IF(AA$3=0,0,COUNTIFS('2.Pro Plan'!$K:$K,'Color detail'!$E242,'2.Pro Plan'!$N:$N,'Color detail'!$F242,'2.Pro Plan'!$U:$U,'Color detail'!AA$3))</f>
        <v>0</v>
      </c>
      <c r="AB242" s="25">
        <f>+IF(AB$3=0,0,COUNTIFS('2.Pro Plan'!$K:$K,'Color detail'!$E242,'2.Pro Plan'!$N:$N,'Color detail'!$F242,'2.Pro Plan'!$U:$U,'Color detail'!AB$3))</f>
        <v>0</v>
      </c>
      <c r="AC242" s="25">
        <f>+IF(AC$3=0,0,COUNTIFS('2.Pro Plan'!$K:$K,'Color detail'!$E242,'2.Pro Plan'!$N:$N,'Color detail'!$F242,'2.Pro Plan'!$U:$U,'Color detail'!AC$3))</f>
        <v>0</v>
      </c>
      <c r="AD242" s="25">
        <f>+IF(AD$3=0,0,COUNTIFS('2.Pro Plan'!$K:$K,'Color detail'!$E242,'2.Pro Plan'!$N:$N,'Color detail'!$F242,'2.Pro Plan'!$U:$U,'Color detail'!AD$3))</f>
        <v>0</v>
      </c>
      <c r="AE242" s="25">
        <f>+IF(AE$3=0,0,COUNTIFS('2.Pro Plan'!$K:$K,'Color detail'!$E242,'2.Pro Plan'!$N:$N,'Color detail'!$F242,'2.Pro Plan'!$U:$U,'Color detail'!AE$3))</f>
        <v>0</v>
      </c>
      <c r="AF242" s="25">
        <f>+IF(AF$3=0,0,COUNTIFS('2.Pro Plan'!$K:$K,'Color detail'!$E242,'2.Pro Plan'!$N:$N,'Color detail'!$F242,'2.Pro Plan'!$U:$U,'Color detail'!AF$3))</f>
        <v>0</v>
      </c>
      <c r="AG242" s="25">
        <f>+IF(AG$3=0,0,COUNTIFS('2.Pro Plan'!$K:$K,'Color detail'!$E242,'2.Pro Plan'!$N:$N,'Color detail'!$F242,'2.Pro Plan'!$U:$U,'Color detail'!AG$3))</f>
        <v>0</v>
      </c>
      <c r="AH242" s="25">
        <f>+IF(AH$3=0,0,COUNTIFS('2.Pro Plan'!$K:$K,'Color detail'!$E242,'2.Pro Plan'!$N:$N,'Color detail'!$F242,'2.Pro Plan'!$U:$U,'Color detail'!AH$3))</f>
        <v>0</v>
      </c>
      <c r="AI242" s="25">
        <f>+IF(AI$3=0,0,COUNTIFS('2.Pro Plan'!$K:$K,'Color detail'!$E242,'2.Pro Plan'!$N:$N,'Color detail'!$F242,'2.Pro Plan'!$U:$U,'Color detail'!AI$3))</f>
        <v>0</v>
      </c>
      <c r="AJ242" s="25">
        <f>+IF(AJ$3=0,0,COUNTIFS('2.Pro Plan'!$K:$K,'Color detail'!$E242,'2.Pro Plan'!$N:$N,'Color detail'!$F242,'2.Pro Plan'!$U:$U,'Color detail'!AJ$3))</f>
        <v>0</v>
      </c>
      <c r="AK242" s="25">
        <f>+IF(AK$3=0,0,COUNTIFS('2.Pro Plan'!$K:$K,'Color detail'!$E242,'2.Pro Plan'!$N:$N,'Color detail'!$F242,'2.Pro Plan'!$U:$U,'Color detail'!AK$3))</f>
        <v>0</v>
      </c>
      <c r="AL242" s="25">
        <f>+IF(AL$3=0,0,COUNTIFS('2.Pro Plan'!$K:$K,'Color detail'!$E242,'2.Pro Plan'!$N:$N,'Color detail'!$F242,'2.Pro Plan'!$U:$U,'Color detail'!AL$3))</f>
        <v>0</v>
      </c>
      <c r="AM242" s="25">
        <f>+IF(AM$3=0,0,COUNTIFS('2.Pro Plan'!$K:$K,'Color detail'!$E242,'2.Pro Plan'!$N:$N,'Color detail'!$F242,'2.Pro Plan'!$U:$U,'Color detail'!AM$3))</f>
        <v>0</v>
      </c>
      <c r="AN242" s="25">
        <f>+IF(AN$3=0,0,COUNTIFS('2.Pro Plan'!$K:$K,'Color detail'!$E242,'2.Pro Plan'!$N:$N,'Color detail'!$F242,'2.Pro Plan'!$U:$U,'Color detail'!AN$3))</f>
        <v>0</v>
      </c>
      <c r="AO242" s="25">
        <f>+IF(AO$3=0,0,COUNTIFS('2.Pro Plan'!$K:$K,'Color detail'!$E242,'2.Pro Plan'!$N:$N,'Color detail'!$F242,'2.Pro Plan'!$U:$U,'Color detail'!AO$3))</f>
        <v>0</v>
      </c>
      <c r="AP242" s="25">
        <f>+IF(AP$3=0,0,COUNTIFS('2.Pro Plan'!$K:$K,'Color detail'!$E242,'2.Pro Plan'!$N:$N,'Color detail'!$F242,'2.Pro Plan'!$U:$U,'Color detail'!AP$3))</f>
        <v>0</v>
      </c>
      <c r="AQ242" s="25">
        <f>+IF(AQ$3=0,0,COUNTIFS('2.Pro Plan'!$K:$K,'Color detail'!$E242,'2.Pro Plan'!$N:$N,'Color detail'!$F242,'2.Pro Plan'!$U:$U,'Color detail'!AQ$3))</f>
        <v>0</v>
      </c>
      <c r="AR242" s="25">
        <f>+IF(AR$3=0,0,COUNTIFS('2.Pro Plan'!$K:$K,'Color detail'!$E242,'2.Pro Plan'!$N:$N,'Color detail'!$F242,'2.Pro Plan'!$U:$U,'Color detail'!AR$3))</f>
        <v>0</v>
      </c>
      <c r="AS242" s="25">
        <f t="shared" si="60"/>
        <v>0</v>
      </c>
    </row>
    <row r="243" spans="2:45">
      <c r="B243" s="25">
        <f t="shared" si="53"/>
        <v>21</v>
      </c>
      <c r="C243" s="25" t="str">
        <f t="shared" si="54"/>
        <v>KU576</v>
      </c>
      <c r="E243" s="25" t="str">
        <f t="shared" ref="E243:F243" si="79">E27</f>
        <v>KU</v>
      </c>
      <c r="F243" s="25">
        <f t="shared" si="79"/>
        <v>576</v>
      </c>
      <c r="H243" s="25">
        <f t="shared" si="56"/>
        <v>0</v>
      </c>
      <c r="I243" s="25">
        <f>+IF(C243=0,0,SUMIF('Color FC'!$F:$F,'Color detail'!$C243,'Color FC'!H:H))</f>
        <v>0</v>
      </c>
      <c r="J243" s="25">
        <f>+IF(E243=0,0,SUMIF('Color FC'!$F:$F,'Color detail'!$C243,'Color FC'!I:I))</f>
        <v>0</v>
      </c>
      <c r="K243" s="25">
        <f>+IF(F243=0,0,SUMIF('Color FC'!$F:$F,'Color detail'!$C243,'Color FC'!J:J))</f>
        <v>0</v>
      </c>
      <c r="M243" s="146">
        <f t="shared" ca="1" si="57"/>
        <v>0</v>
      </c>
      <c r="N243" s="146">
        <f t="shared" ca="1" si="58"/>
        <v>0</v>
      </c>
      <c r="O243" s="147">
        <f t="shared" ca="1" si="59"/>
        <v>0</v>
      </c>
      <c r="Q243" s="25">
        <f>+IF(Q$3=0,0,COUNTIFS('2.Pro Plan'!$K:$K,'Color detail'!$E243,'2.Pro Plan'!$N:$N,'Color detail'!$F243,'2.Pro Plan'!$U:$U,'Color detail'!Q$3))</f>
        <v>0</v>
      </c>
      <c r="R243" s="25">
        <f>+IF(R$3=0,0,COUNTIFS('2.Pro Plan'!$K:$K,'Color detail'!$E243,'2.Pro Plan'!$N:$N,'Color detail'!$F243,'2.Pro Plan'!$U:$U,'Color detail'!R$3))</f>
        <v>0</v>
      </c>
      <c r="S243" s="25">
        <f>+IF(S$3=0,0,COUNTIFS('2.Pro Plan'!$K:$K,'Color detail'!$E243,'2.Pro Plan'!$N:$N,'Color detail'!$F243,'2.Pro Plan'!$U:$U,'Color detail'!S$3))</f>
        <v>0</v>
      </c>
      <c r="T243" s="25">
        <f>+IF(T$3=0,0,COUNTIFS('2.Pro Plan'!$K:$K,'Color detail'!$E243,'2.Pro Plan'!$N:$N,'Color detail'!$F243,'2.Pro Plan'!$U:$U,'Color detail'!T$3))</f>
        <v>0</v>
      </c>
      <c r="U243" s="25">
        <f>+IF(U$3=0,0,COUNTIFS('2.Pro Plan'!$K:$K,'Color detail'!$E243,'2.Pro Plan'!$N:$N,'Color detail'!$F243,'2.Pro Plan'!$U:$U,'Color detail'!U$3))</f>
        <v>0</v>
      </c>
      <c r="V243" s="25">
        <f>+IF(V$3=0,0,COUNTIFS('2.Pro Plan'!$K:$K,'Color detail'!$E243,'2.Pro Plan'!$N:$N,'Color detail'!$F243,'2.Pro Plan'!$U:$U,'Color detail'!V$3))</f>
        <v>0</v>
      </c>
      <c r="W243" s="25">
        <f>+IF(W$3=0,0,COUNTIFS('2.Pro Plan'!$K:$K,'Color detail'!$E243,'2.Pro Plan'!$N:$N,'Color detail'!$F243,'2.Pro Plan'!$U:$U,'Color detail'!W$3))</f>
        <v>0</v>
      </c>
      <c r="X243" s="25">
        <f>+IF(X$3=0,0,COUNTIFS('2.Pro Plan'!$K:$K,'Color detail'!$E243,'2.Pro Plan'!$N:$N,'Color detail'!$F243,'2.Pro Plan'!$U:$U,'Color detail'!X$3))</f>
        <v>0</v>
      </c>
      <c r="Y243" s="25">
        <f>+IF(Y$3=0,0,COUNTIFS('2.Pro Plan'!$K:$K,'Color detail'!$E243,'2.Pro Plan'!$N:$N,'Color detail'!$F243,'2.Pro Plan'!$U:$U,'Color detail'!Y$3))</f>
        <v>0</v>
      </c>
      <c r="Z243" s="25">
        <f>+IF(Z$3=0,0,COUNTIFS('2.Pro Plan'!$K:$K,'Color detail'!$E243,'2.Pro Plan'!$N:$N,'Color detail'!$F243,'2.Pro Plan'!$U:$U,'Color detail'!Z$3))</f>
        <v>0</v>
      </c>
      <c r="AA243" s="25">
        <f>+IF(AA$3=0,0,COUNTIFS('2.Pro Plan'!$K:$K,'Color detail'!$E243,'2.Pro Plan'!$N:$N,'Color detail'!$F243,'2.Pro Plan'!$U:$U,'Color detail'!AA$3))</f>
        <v>0</v>
      </c>
      <c r="AB243" s="25">
        <f>+IF(AB$3=0,0,COUNTIFS('2.Pro Plan'!$K:$K,'Color detail'!$E243,'2.Pro Plan'!$N:$N,'Color detail'!$F243,'2.Pro Plan'!$U:$U,'Color detail'!AB$3))</f>
        <v>0</v>
      </c>
      <c r="AC243" s="25">
        <f>+IF(AC$3=0,0,COUNTIFS('2.Pro Plan'!$K:$K,'Color detail'!$E243,'2.Pro Plan'!$N:$N,'Color detail'!$F243,'2.Pro Plan'!$U:$U,'Color detail'!AC$3))</f>
        <v>0</v>
      </c>
      <c r="AD243" s="25">
        <f>+IF(AD$3=0,0,COUNTIFS('2.Pro Plan'!$K:$K,'Color detail'!$E243,'2.Pro Plan'!$N:$N,'Color detail'!$F243,'2.Pro Plan'!$U:$U,'Color detail'!AD$3))</f>
        <v>0</v>
      </c>
      <c r="AE243" s="25">
        <f>+IF(AE$3=0,0,COUNTIFS('2.Pro Plan'!$K:$K,'Color detail'!$E243,'2.Pro Plan'!$N:$N,'Color detail'!$F243,'2.Pro Plan'!$U:$U,'Color detail'!AE$3))</f>
        <v>0</v>
      </c>
      <c r="AF243" s="25">
        <f>+IF(AF$3=0,0,COUNTIFS('2.Pro Plan'!$K:$K,'Color detail'!$E243,'2.Pro Plan'!$N:$N,'Color detail'!$F243,'2.Pro Plan'!$U:$U,'Color detail'!AF$3))</f>
        <v>0</v>
      </c>
      <c r="AG243" s="25">
        <f>+IF(AG$3=0,0,COUNTIFS('2.Pro Plan'!$K:$K,'Color detail'!$E243,'2.Pro Plan'!$N:$N,'Color detail'!$F243,'2.Pro Plan'!$U:$U,'Color detail'!AG$3))</f>
        <v>0</v>
      </c>
      <c r="AH243" s="25">
        <f>+IF(AH$3=0,0,COUNTIFS('2.Pro Plan'!$K:$K,'Color detail'!$E243,'2.Pro Plan'!$N:$N,'Color detail'!$F243,'2.Pro Plan'!$U:$U,'Color detail'!AH$3))</f>
        <v>0</v>
      </c>
      <c r="AI243" s="25">
        <f>+IF(AI$3=0,0,COUNTIFS('2.Pro Plan'!$K:$K,'Color detail'!$E243,'2.Pro Plan'!$N:$N,'Color detail'!$F243,'2.Pro Plan'!$U:$U,'Color detail'!AI$3))</f>
        <v>0</v>
      </c>
      <c r="AJ243" s="25">
        <f>+IF(AJ$3=0,0,COUNTIFS('2.Pro Plan'!$K:$K,'Color detail'!$E243,'2.Pro Plan'!$N:$N,'Color detail'!$F243,'2.Pro Plan'!$U:$U,'Color detail'!AJ$3))</f>
        <v>0</v>
      </c>
      <c r="AK243" s="25">
        <f>+IF(AK$3=0,0,COUNTIFS('2.Pro Plan'!$K:$K,'Color detail'!$E243,'2.Pro Plan'!$N:$N,'Color detail'!$F243,'2.Pro Plan'!$U:$U,'Color detail'!AK$3))</f>
        <v>0</v>
      </c>
      <c r="AL243" s="25">
        <f>+IF(AL$3=0,0,COUNTIFS('2.Pro Plan'!$K:$K,'Color detail'!$E243,'2.Pro Plan'!$N:$N,'Color detail'!$F243,'2.Pro Plan'!$U:$U,'Color detail'!AL$3))</f>
        <v>0</v>
      </c>
      <c r="AM243" s="25">
        <f>+IF(AM$3=0,0,COUNTIFS('2.Pro Plan'!$K:$K,'Color detail'!$E243,'2.Pro Plan'!$N:$N,'Color detail'!$F243,'2.Pro Plan'!$U:$U,'Color detail'!AM$3))</f>
        <v>0</v>
      </c>
      <c r="AN243" s="25">
        <f>+IF(AN$3=0,0,COUNTIFS('2.Pro Plan'!$K:$K,'Color detail'!$E243,'2.Pro Plan'!$N:$N,'Color detail'!$F243,'2.Pro Plan'!$U:$U,'Color detail'!AN$3))</f>
        <v>0</v>
      </c>
      <c r="AO243" s="25">
        <f>+IF(AO$3=0,0,COUNTIFS('2.Pro Plan'!$K:$K,'Color detail'!$E243,'2.Pro Plan'!$N:$N,'Color detail'!$F243,'2.Pro Plan'!$U:$U,'Color detail'!AO$3))</f>
        <v>0</v>
      </c>
      <c r="AP243" s="25">
        <f>+IF(AP$3=0,0,COUNTIFS('2.Pro Plan'!$K:$K,'Color detail'!$E243,'2.Pro Plan'!$N:$N,'Color detail'!$F243,'2.Pro Plan'!$U:$U,'Color detail'!AP$3))</f>
        <v>0</v>
      </c>
      <c r="AQ243" s="25">
        <f>+IF(AQ$3=0,0,COUNTIFS('2.Pro Plan'!$K:$K,'Color detail'!$E243,'2.Pro Plan'!$N:$N,'Color detail'!$F243,'2.Pro Plan'!$U:$U,'Color detail'!AQ$3))</f>
        <v>0</v>
      </c>
      <c r="AR243" s="25">
        <f>+IF(AR$3=0,0,COUNTIFS('2.Pro Plan'!$K:$K,'Color detail'!$E243,'2.Pro Plan'!$N:$N,'Color detail'!$F243,'2.Pro Plan'!$U:$U,'Color detail'!AR$3))</f>
        <v>0</v>
      </c>
      <c r="AS243" s="25">
        <f t="shared" si="60"/>
        <v>0</v>
      </c>
    </row>
    <row r="244" spans="2:45">
      <c r="B244" s="25">
        <f t="shared" si="53"/>
        <v>22</v>
      </c>
      <c r="C244" s="25" t="str">
        <f t="shared" si="54"/>
        <v>KU601</v>
      </c>
      <c r="E244" s="25" t="str">
        <f t="shared" ref="E244:F244" si="80">E28</f>
        <v>KU</v>
      </c>
      <c r="F244" s="25">
        <f t="shared" si="80"/>
        <v>601</v>
      </c>
      <c r="H244" s="25">
        <f t="shared" si="56"/>
        <v>0</v>
      </c>
      <c r="I244" s="25">
        <f>+IF(C244=0,0,SUMIF('Color FC'!$F:$F,'Color detail'!$C244,'Color FC'!H:H))</f>
        <v>0</v>
      </c>
      <c r="J244" s="25">
        <f>+IF(E244=0,0,SUMIF('Color FC'!$F:$F,'Color detail'!$C244,'Color FC'!I:I))</f>
        <v>0</v>
      </c>
      <c r="K244" s="25">
        <f>+IF(F244=0,0,SUMIF('Color FC'!$F:$F,'Color detail'!$C244,'Color FC'!J:J))</f>
        <v>0</v>
      </c>
      <c r="M244" s="146">
        <f t="shared" ca="1" si="57"/>
        <v>0</v>
      </c>
      <c r="N244" s="146">
        <f t="shared" ca="1" si="58"/>
        <v>0</v>
      </c>
      <c r="O244" s="147">
        <f t="shared" ca="1" si="59"/>
        <v>0</v>
      </c>
      <c r="Q244" s="25">
        <f>+IF(Q$3=0,0,COUNTIFS('2.Pro Plan'!$K:$K,'Color detail'!$E244,'2.Pro Plan'!$N:$N,'Color detail'!$F244,'2.Pro Plan'!$U:$U,'Color detail'!Q$3))</f>
        <v>0</v>
      </c>
      <c r="R244" s="25">
        <f>+IF(R$3=0,0,COUNTIFS('2.Pro Plan'!$K:$K,'Color detail'!$E244,'2.Pro Plan'!$N:$N,'Color detail'!$F244,'2.Pro Plan'!$U:$U,'Color detail'!R$3))</f>
        <v>0</v>
      </c>
      <c r="S244" s="25">
        <f>+IF(S$3=0,0,COUNTIFS('2.Pro Plan'!$K:$K,'Color detail'!$E244,'2.Pro Plan'!$N:$N,'Color detail'!$F244,'2.Pro Plan'!$U:$U,'Color detail'!S$3))</f>
        <v>0</v>
      </c>
      <c r="T244" s="25">
        <f>+IF(T$3=0,0,COUNTIFS('2.Pro Plan'!$K:$K,'Color detail'!$E244,'2.Pro Plan'!$N:$N,'Color detail'!$F244,'2.Pro Plan'!$U:$U,'Color detail'!T$3))</f>
        <v>0</v>
      </c>
      <c r="U244" s="25">
        <f>+IF(U$3=0,0,COUNTIFS('2.Pro Plan'!$K:$K,'Color detail'!$E244,'2.Pro Plan'!$N:$N,'Color detail'!$F244,'2.Pro Plan'!$U:$U,'Color detail'!U$3))</f>
        <v>0</v>
      </c>
      <c r="V244" s="25">
        <f>+IF(V$3=0,0,COUNTIFS('2.Pro Plan'!$K:$K,'Color detail'!$E244,'2.Pro Plan'!$N:$N,'Color detail'!$F244,'2.Pro Plan'!$U:$U,'Color detail'!V$3))</f>
        <v>0</v>
      </c>
      <c r="W244" s="25">
        <f>+IF(W$3=0,0,COUNTIFS('2.Pro Plan'!$K:$K,'Color detail'!$E244,'2.Pro Plan'!$N:$N,'Color detail'!$F244,'2.Pro Plan'!$U:$U,'Color detail'!W$3))</f>
        <v>0</v>
      </c>
      <c r="X244" s="25">
        <f>+IF(X$3=0,0,COUNTIFS('2.Pro Plan'!$K:$K,'Color detail'!$E244,'2.Pro Plan'!$N:$N,'Color detail'!$F244,'2.Pro Plan'!$U:$U,'Color detail'!X$3))</f>
        <v>0</v>
      </c>
      <c r="Y244" s="25">
        <f>+IF(Y$3=0,0,COUNTIFS('2.Pro Plan'!$K:$K,'Color detail'!$E244,'2.Pro Plan'!$N:$N,'Color detail'!$F244,'2.Pro Plan'!$U:$U,'Color detail'!Y$3))</f>
        <v>0</v>
      </c>
      <c r="Z244" s="25">
        <f>+IF(Z$3=0,0,COUNTIFS('2.Pro Plan'!$K:$K,'Color detail'!$E244,'2.Pro Plan'!$N:$N,'Color detail'!$F244,'2.Pro Plan'!$U:$U,'Color detail'!Z$3))</f>
        <v>0</v>
      </c>
      <c r="AA244" s="25">
        <f>+IF(AA$3=0,0,COUNTIFS('2.Pro Plan'!$K:$K,'Color detail'!$E244,'2.Pro Plan'!$N:$N,'Color detail'!$F244,'2.Pro Plan'!$U:$U,'Color detail'!AA$3))</f>
        <v>0</v>
      </c>
      <c r="AB244" s="25">
        <f>+IF(AB$3=0,0,COUNTIFS('2.Pro Plan'!$K:$K,'Color detail'!$E244,'2.Pro Plan'!$N:$N,'Color detail'!$F244,'2.Pro Plan'!$U:$U,'Color detail'!AB$3))</f>
        <v>0</v>
      </c>
      <c r="AC244" s="25">
        <f>+IF(AC$3=0,0,COUNTIFS('2.Pro Plan'!$K:$K,'Color detail'!$E244,'2.Pro Plan'!$N:$N,'Color detail'!$F244,'2.Pro Plan'!$U:$U,'Color detail'!AC$3))</f>
        <v>0</v>
      </c>
      <c r="AD244" s="25">
        <f>+IF(AD$3=0,0,COUNTIFS('2.Pro Plan'!$K:$K,'Color detail'!$E244,'2.Pro Plan'!$N:$N,'Color detail'!$F244,'2.Pro Plan'!$U:$U,'Color detail'!AD$3))</f>
        <v>0</v>
      </c>
      <c r="AE244" s="25">
        <f>+IF(AE$3=0,0,COUNTIFS('2.Pro Plan'!$K:$K,'Color detail'!$E244,'2.Pro Plan'!$N:$N,'Color detail'!$F244,'2.Pro Plan'!$U:$U,'Color detail'!AE$3))</f>
        <v>0</v>
      </c>
      <c r="AF244" s="25">
        <f>+IF(AF$3=0,0,COUNTIFS('2.Pro Plan'!$K:$K,'Color detail'!$E244,'2.Pro Plan'!$N:$N,'Color detail'!$F244,'2.Pro Plan'!$U:$U,'Color detail'!AF$3))</f>
        <v>0</v>
      </c>
      <c r="AG244" s="25">
        <f>+IF(AG$3=0,0,COUNTIFS('2.Pro Plan'!$K:$K,'Color detail'!$E244,'2.Pro Plan'!$N:$N,'Color detail'!$F244,'2.Pro Plan'!$U:$U,'Color detail'!AG$3))</f>
        <v>0</v>
      </c>
      <c r="AH244" s="25">
        <f>+IF(AH$3=0,0,COUNTIFS('2.Pro Plan'!$K:$K,'Color detail'!$E244,'2.Pro Plan'!$N:$N,'Color detail'!$F244,'2.Pro Plan'!$U:$U,'Color detail'!AH$3))</f>
        <v>0</v>
      </c>
      <c r="AI244" s="25">
        <f>+IF(AI$3=0,0,COUNTIFS('2.Pro Plan'!$K:$K,'Color detail'!$E244,'2.Pro Plan'!$N:$N,'Color detail'!$F244,'2.Pro Plan'!$U:$U,'Color detail'!AI$3))</f>
        <v>0</v>
      </c>
      <c r="AJ244" s="25">
        <f>+IF(AJ$3=0,0,COUNTIFS('2.Pro Plan'!$K:$K,'Color detail'!$E244,'2.Pro Plan'!$N:$N,'Color detail'!$F244,'2.Pro Plan'!$U:$U,'Color detail'!AJ$3))</f>
        <v>0</v>
      </c>
      <c r="AK244" s="25">
        <f>+IF(AK$3=0,0,COUNTIFS('2.Pro Plan'!$K:$K,'Color detail'!$E244,'2.Pro Plan'!$N:$N,'Color detail'!$F244,'2.Pro Plan'!$U:$U,'Color detail'!AK$3))</f>
        <v>0</v>
      </c>
      <c r="AL244" s="25">
        <f>+IF(AL$3=0,0,COUNTIFS('2.Pro Plan'!$K:$K,'Color detail'!$E244,'2.Pro Plan'!$N:$N,'Color detail'!$F244,'2.Pro Plan'!$U:$U,'Color detail'!AL$3))</f>
        <v>0</v>
      </c>
      <c r="AM244" s="25">
        <f>+IF(AM$3=0,0,COUNTIFS('2.Pro Plan'!$K:$K,'Color detail'!$E244,'2.Pro Plan'!$N:$N,'Color detail'!$F244,'2.Pro Plan'!$U:$U,'Color detail'!AM$3))</f>
        <v>0</v>
      </c>
      <c r="AN244" s="25">
        <f>+IF(AN$3=0,0,COUNTIFS('2.Pro Plan'!$K:$K,'Color detail'!$E244,'2.Pro Plan'!$N:$N,'Color detail'!$F244,'2.Pro Plan'!$U:$U,'Color detail'!AN$3))</f>
        <v>0</v>
      </c>
      <c r="AO244" s="25">
        <f>+IF(AO$3=0,0,COUNTIFS('2.Pro Plan'!$K:$K,'Color detail'!$E244,'2.Pro Plan'!$N:$N,'Color detail'!$F244,'2.Pro Plan'!$U:$U,'Color detail'!AO$3))</f>
        <v>0</v>
      </c>
      <c r="AP244" s="25">
        <f>+IF(AP$3=0,0,COUNTIFS('2.Pro Plan'!$K:$K,'Color detail'!$E244,'2.Pro Plan'!$N:$N,'Color detail'!$F244,'2.Pro Plan'!$U:$U,'Color detail'!AP$3))</f>
        <v>0</v>
      </c>
      <c r="AQ244" s="25">
        <f>+IF(AQ$3=0,0,COUNTIFS('2.Pro Plan'!$K:$K,'Color detail'!$E244,'2.Pro Plan'!$N:$N,'Color detail'!$F244,'2.Pro Plan'!$U:$U,'Color detail'!AQ$3))</f>
        <v>0</v>
      </c>
      <c r="AR244" s="25">
        <f>+IF(AR$3=0,0,COUNTIFS('2.Pro Plan'!$K:$K,'Color detail'!$E244,'2.Pro Plan'!$N:$N,'Color detail'!$F244,'2.Pro Plan'!$U:$U,'Color detail'!AR$3))</f>
        <v>0</v>
      </c>
      <c r="AS244" s="25">
        <f t="shared" si="60"/>
        <v>0</v>
      </c>
    </row>
    <row r="245" spans="2:45">
      <c r="B245" s="25">
        <f t="shared" si="53"/>
        <v>23</v>
      </c>
      <c r="C245" s="25" t="str">
        <f t="shared" si="54"/>
        <v>KU040</v>
      </c>
      <c r="E245" s="25" t="str">
        <f t="shared" ref="E245:F245" si="81">E29</f>
        <v>KU</v>
      </c>
      <c r="F245" s="25" t="str">
        <f t="shared" si="81"/>
        <v>040</v>
      </c>
      <c r="H245" s="25">
        <f t="shared" si="56"/>
        <v>0</v>
      </c>
      <c r="I245" s="25">
        <f>+IF(C245=0,0,SUMIF('Color FC'!$F:$F,'Color detail'!$C245,'Color FC'!H:H))</f>
        <v>0</v>
      </c>
      <c r="J245" s="25">
        <f>+IF(E245=0,0,SUMIF('Color FC'!$F:$F,'Color detail'!$C245,'Color FC'!I:I))</f>
        <v>0</v>
      </c>
      <c r="K245" s="25">
        <f>+IF(F245=0,0,SUMIF('Color FC'!$F:$F,'Color detail'!$C245,'Color FC'!J:J))</f>
        <v>0</v>
      </c>
      <c r="M245" s="146">
        <f t="shared" ca="1" si="57"/>
        <v>0</v>
      </c>
      <c r="N245" s="146">
        <f t="shared" ca="1" si="58"/>
        <v>0</v>
      </c>
      <c r="O245" s="147">
        <f t="shared" ca="1" si="59"/>
        <v>0</v>
      </c>
      <c r="Q245" s="25">
        <f>+IF(Q$3=0,0,COUNTIFS('2.Pro Plan'!$K:$K,'Color detail'!$E245,'2.Pro Plan'!$N:$N,'Color detail'!$F245,'2.Pro Plan'!$U:$U,'Color detail'!Q$3))</f>
        <v>0</v>
      </c>
      <c r="R245" s="25">
        <f>+IF(R$3=0,0,COUNTIFS('2.Pro Plan'!$K:$K,'Color detail'!$E245,'2.Pro Plan'!$N:$N,'Color detail'!$F245,'2.Pro Plan'!$U:$U,'Color detail'!R$3))</f>
        <v>0</v>
      </c>
      <c r="S245" s="25">
        <f>+IF(S$3=0,0,COUNTIFS('2.Pro Plan'!$K:$K,'Color detail'!$E245,'2.Pro Plan'!$N:$N,'Color detail'!$F245,'2.Pro Plan'!$U:$U,'Color detail'!S$3))</f>
        <v>0</v>
      </c>
      <c r="T245" s="25">
        <f>+IF(T$3=0,0,COUNTIFS('2.Pro Plan'!$K:$K,'Color detail'!$E245,'2.Pro Plan'!$N:$N,'Color detail'!$F245,'2.Pro Plan'!$U:$U,'Color detail'!T$3))</f>
        <v>0</v>
      </c>
      <c r="U245" s="25">
        <f>+IF(U$3=0,0,COUNTIFS('2.Pro Plan'!$K:$K,'Color detail'!$E245,'2.Pro Plan'!$N:$N,'Color detail'!$F245,'2.Pro Plan'!$U:$U,'Color detail'!U$3))</f>
        <v>0</v>
      </c>
      <c r="V245" s="25">
        <f>+IF(V$3=0,0,COUNTIFS('2.Pro Plan'!$K:$K,'Color detail'!$E245,'2.Pro Plan'!$N:$N,'Color detail'!$F245,'2.Pro Plan'!$U:$U,'Color detail'!V$3))</f>
        <v>0</v>
      </c>
      <c r="W245" s="25">
        <f>+IF(W$3=0,0,COUNTIFS('2.Pro Plan'!$K:$K,'Color detail'!$E245,'2.Pro Plan'!$N:$N,'Color detail'!$F245,'2.Pro Plan'!$U:$U,'Color detail'!W$3))</f>
        <v>0</v>
      </c>
      <c r="X245" s="25">
        <f>+IF(X$3=0,0,COUNTIFS('2.Pro Plan'!$K:$K,'Color detail'!$E245,'2.Pro Plan'!$N:$N,'Color detail'!$F245,'2.Pro Plan'!$U:$U,'Color detail'!X$3))</f>
        <v>0</v>
      </c>
      <c r="Y245" s="25">
        <f>+IF(Y$3=0,0,COUNTIFS('2.Pro Plan'!$K:$K,'Color detail'!$E245,'2.Pro Plan'!$N:$N,'Color detail'!$F245,'2.Pro Plan'!$U:$U,'Color detail'!Y$3))</f>
        <v>0</v>
      </c>
      <c r="Z245" s="25">
        <f>+IF(Z$3=0,0,COUNTIFS('2.Pro Plan'!$K:$K,'Color detail'!$E245,'2.Pro Plan'!$N:$N,'Color detail'!$F245,'2.Pro Plan'!$U:$U,'Color detail'!Z$3))</f>
        <v>0</v>
      </c>
      <c r="AA245" s="25">
        <f>+IF(AA$3=0,0,COUNTIFS('2.Pro Plan'!$K:$K,'Color detail'!$E245,'2.Pro Plan'!$N:$N,'Color detail'!$F245,'2.Pro Plan'!$U:$U,'Color detail'!AA$3))</f>
        <v>0</v>
      </c>
      <c r="AB245" s="25">
        <f>+IF(AB$3=0,0,COUNTIFS('2.Pro Plan'!$K:$K,'Color detail'!$E245,'2.Pro Plan'!$N:$N,'Color detail'!$F245,'2.Pro Plan'!$U:$U,'Color detail'!AB$3))</f>
        <v>0</v>
      </c>
      <c r="AC245" s="25">
        <f>+IF(AC$3=0,0,COUNTIFS('2.Pro Plan'!$K:$K,'Color detail'!$E245,'2.Pro Plan'!$N:$N,'Color detail'!$F245,'2.Pro Plan'!$U:$U,'Color detail'!AC$3))</f>
        <v>0</v>
      </c>
      <c r="AD245" s="25">
        <f>+IF(AD$3=0,0,COUNTIFS('2.Pro Plan'!$K:$K,'Color detail'!$E245,'2.Pro Plan'!$N:$N,'Color detail'!$F245,'2.Pro Plan'!$U:$U,'Color detail'!AD$3))</f>
        <v>0</v>
      </c>
      <c r="AE245" s="25">
        <f>+IF(AE$3=0,0,COUNTIFS('2.Pro Plan'!$K:$K,'Color detail'!$E245,'2.Pro Plan'!$N:$N,'Color detail'!$F245,'2.Pro Plan'!$U:$U,'Color detail'!AE$3))</f>
        <v>0</v>
      </c>
      <c r="AF245" s="25">
        <f>+IF(AF$3=0,0,COUNTIFS('2.Pro Plan'!$K:$K,'Color detail'!$E245,'2.Pro Plan'!$N:$N,'Color detail'!$F245,'2.Pro Plan'!$U:$U,'Color detail'!AF$3))</f>
        <v>0</v>
      </c>
      <c r="AG245" s="25">
        <f>+IF(AG$3=0,0,COUNTIFS('2.Pro Plan'!$K:$K,'Color detail'!$E245,'2.Pro Plan'!$N:$N,'Color detail'!$F245,'2.Pro Plan'!$U:$U,'Color detail'!AG$3))</f>
        <v>0</v>
      </c>
      <c r="AH245" s="25">
        <f>+IF(AH$3=0,0,COUNTIFS('2.Pro Plan'!$K:$K,'Color detail'!$E245,'2.Pro Plan'!$N:$N,'Color detail'!$F245,'2.Pro Plan'!$U:$U,'Color detail'!AH$3))</f>
        <v>0</v>
      </c>
      <c r="AI245" s="25">
        <f>+IF(AI$3=0,0,COUNTIFS('2.Pro Plan'!$K:$K,'Color detail'!$E245,'2.Pro Plan'!$N:$N,'Color detail'!$F245,'2.Pro Plan'!$U:$U,'Color detail'!AI$3))</f>
        <v>0</v>
      </c>
      <c r="AJ245" s="25">
        <f>+IF(AJ$3=0,0,COUNTIFS('2.Pro Plan'!$K:$K,'Color detail'!$E245,'2.Pro Plan'!$N:$N,'Color detail'!$F245,'2.Pro Plan'!$U:$U,'Color detail'!AJ$3))</f>
        <v>0</v>
      </c>
      <c r="AK245" s="25">
        <f>+IF(AK$3=0,0,COUNTIFS('2.Pro Plan'!$K:$K,'Color detail'!$E245,'2.Pro Plan'!$N:$N,'Color detail'!$F245,'2.Pro Plan'!$U:$U,'Color detail'!AK$3))</f>
        <v>0</v>
      </c>
      <c r="AL245" s="25">
        <f>+IF(AL$3=0,0,COUNTIFS('2.Pro Plan'!$K:$K,'Color detail'!$E245,'2.Pro Plan'!$N:$N,'Color detail'!$F245,'2.Pro Plan'!$U:$U,'Color detail'!AL$3))</f>
        <v>0</v>
      </c>
      <c r="AM245" s="25">
        <f>+IF(AM$3=0,0,COUNTIFS('2.Pro Plan'!$K:$K,'Color detail'!$E245,'2.Pro Plan'!$N:$N,'Color detail'!$F245,'2.Pro Plan'!$U:$U,'Color detail'!AM$3))</f>
        <v>0</v>
      </c>
      <c r="AN245" s="25">
        <f>+IF(AN$3=0,0,COUNTIFS('2.Pro Plan'!$K:$K,'Color detail'!$E245,'2.Pro Plan'!$N:$N,'Color detail'!$F245,'2.Pro Plan'!$U:$U,'Color detail'!AN$3))</f>
        <v>0</v>
      </c>
      <c r="AO245" s="25">
        <f>+IF(AO$3=0,0,COUNTIFS('2.Pro Plan'!$K:$K,'Color detail'!$E245,'2.Pro Plan'!$N:$N,'Color detail'!$F245,'2.Pro Plan'!$U:$U,'Color detail'!AO$3))</f>
        <v>0</v>
      </c>
      <c r="AP245" s="25">
        <f>+IF(AP$3=0,0,COUNTIFS('2.Pro Plan'!$K:$K,'Color detail'!$E245,'2.Pro Plan'!$N:$N,'Color detail'!$F245,'2.Pro Plan'!$U:$U,'Color detail'!AP$3))</f>
        <v>0</v>
      </c>
      <c r="AQ245" s="25">
        <f>+IF(AQ$3=0,0,COUNTIFS('2.Pro Plan'!$K:$K,'Color detail'!$E245,'2.Pro Plan'!$N:$N,'Color detail'!$F245,'2.Pro Plan'!$U:$U,'Color detail'!AQ$3))</f>
        <v>0</v>
      </c>
      <c r="AR245" s="25">
        <f>+IF(AR$3=0,0,COUNTIFS('2.Pro Plan'!$K:$K,'Color detail'!$E245,'2.Pro Plan'!$N:$N,'Color detail'!$F245,'2.Pro Plan'!$U:$U,'Color detail'!AR$3))</f>
        <v>0</v>
      </c>
      <c r="AS245" s="25">
        <f t="shared" si="60"/>
        <v>0</v>
      </c>
    </row>
    <row r="246" spans="2:45">
      <c r="B246" s="25">
        <f t="shared" si="53"/>
        <v>24</v>
      </c>
      <c r="C246" s="25" t="str">
        <f t="shared" si="54"/>
        <v>KU1D6</v>
      </c>
      <c r="E246" s="25" t="str">
        <f t="shared" ref="E246:F246" si="82">E30</f>
        <v>KU</v>
      </c>
      <c r="F246" s="25" t="str">
        <f t="shared" si="82"/>
        <v>1D6</v>
      </c>
      <c r="H246" s="25">
        <f t="shared" si="56"/>
        <v>0</v>
      </c>
      <c r="I246" s="25">
        <f>+IF(C246=0,0,SUMIF('Color FC'!$F:$F,'Color detail'!$C246,'Color FC'!H:H))</f>
        <v>0</v>
      </c>
      <c r="J246" s="25">
        <f>+IF(E246=0,0,SUMIF('Color FC'!$F:$F,'Color detail'!$C246,'Color FC'!I:I))</f>
        <v>0</v>
      </c>
      <c r="K246" s="25">
        <f>+IF(F246=0,0,SUMIF('Color FC'!$F:$F,'Color detail'!$C246,'Color FC'!J:J))</f>
        <v>0</v>
      </c>
      <c r="M246" s="146">
        <f t="shared" ca="1" si="57"/>
        <v>0</v>
      </c>
      <c r="N246" s="146">
        <f t="shared" ca="1" si="58"/>
        <v>0</v>
      </c>
      <c r="O246" s="147">
        <f t="shared" ca="1" si="59"/>
        <v>0</v>
      </c>
      <c r="Q246" s="25">
        <f>+IF(Q$3=0,0,COUNTIFS('2.Pro Plan'!$K:$K,'Color detail'!$E246,'2.Pro Plan'!$N:$N,'Color detail'!$F246,'2.Pro Plan'!$U:$U,'Color detail'!Q$3))</f>
        <v>0</v>
      </c>
      <c r="R246" s="25">
        <f>+IF(R$3=0,0,COUNTIFS('2.Pro Plan'!$K:$K,'Color detail'!$E246,'2.Pro Plan'!$N:$N,'Color detail'!$F246,'2.Pro Plan'!$U:$U,'Color detail'!R$3))</f>
        <v>0</v>
      </c>
      <c r="S246" s="25">
        <f>+IF(S$3=0,0,COUNTIFS('2.Pro Plan'!$K:$K,'Color detail'!$E246,'2.Pro Plan'!$N:$N,'Color detail'!$F246,'2.Pro Plan'!$U:$U,'Color detail'!S$3))</f>
        <v>0</v>
      </c>
      <c r="T246" s="25">
        <f>+IF(T$3=0,0,COUNTIFS('2.Pro Plan'!$K:$K,'Color detail'!$E246,'2.Pro Plan'!$N:$N,'Color detail'!$F246,'2.Pro Plan'!$U:$U,'Color detail'!T$3))</f>
        <v>0</v>
      </c>
      <c r="U246" s="25">
        <f>+IF(U$3=0,0,COUNTIFS('2.Pro Plan'!$K:$K,'Color detail'!$E246,'2.Pro Plan'!$N:$N,'Color detail'!$F246,'2.Pro Plan'!$U:$U,'Color detail'!U$3))</f>
        <v>0</v>
      </c>
      <c r="V246" s="25">
        <f>+IF(V$3=0,0,COUNTIFS('2.Pro Plan'!$K:$K,'Color detail'!$E246,'2.Pro Plan'!$N:$N,'Color detail'!$F246,'2.Pro Plan'!$U:$U,'Color detail'!V$3))</f>
        <v>0</v>
      </c>
      <c r="W246" s="25">
        <f>+IF(W$3=0,0,COUNTIFS('2.Pro Plan'!$K:$K,'Color detail'!$E246,'2.Pro Plan'!$N:$N,'Color detail'!$F246,'2.Pro Plan'!$U:$U,'Color detail'!W$3))</f>
        <v>0</v>
      </c>
      <c r="X246" s="25">
        <f>+IF(X$3=0,0,COUNTIFS('2.Pro Plan'!$K:$K,'Color detail'!$E246,'2.Pro Plan'!$N:$N,'Color detail'!$F246,'2.Pro Plan'!$U:$U,'Color detail'!X$3))</f>
        <v>0</v>
      </c>
      <c r="Y246" s="25">
        <f>+IF(Y$3=0,0,COUNTIFS('2.Pro Plan'!$K:$K,'Color detail'!$E246,'2.Pro Plan'!$N:$N,'Color detail'!$F246,'2.Pro Plan'!$U:$U,'Color detail'!Y$3))</f>
        <v>0</v>
      </c>
      <c r="Z246" s="25">
        <f>+IF(Z$3=0,0,COUNTIFS('2.Pro Plan'!$K:$K,'Color detail'!$E246,'2.Pro Plan'!$N:$N,'Color detail'!$F246,'2.Pro Plan'!$U:$U,'Color detail'!Z$3))</f>
        <v>0</v>
      </c>
      <c r="AA246" s="25">
        <f>+IF(AA$3=0,0,COUNTIFS('2.Pro Plan'!$K:$K,'Color detail'!$E246,'2.Pro Plan'!$N:$N,'Color detail'!$F246,'2.Pro Plan'!$U:$U,'Color detail'!AA$3))</f>
        <v>0</v>
      </c>
      <c r="AB246" s="25">
        <f>+IF(AB$3=0,0,COUNTIFS('2.Pro Plan'!$K:$K,'Color detail'!$E246,'2.Pro Plan'!$N:$N,'Color detail'!$F246,'2.Pro Plan'!$U:$U,'Color detail'!AB$3))</f>
        <v>0</v>
      </c>
      <c r="AC246" s="25">
        <f>+IF(AC$3=0,0,COUNTIFS('2.Pro Plan'!$K:$K,'Color detail'!$E246,'2.Pro Plan'!$N:$N,'Color detail'!$F246,'2.Pro Plan'!$U:$U,'Color detail'!AC$3))</f>
        <v>0</v>
      </c>
      <c r="AD246" s="25">
        <f>+IF(AD$3=0,0,COUNTIFS('2.Pro Plan'!$K:$K,'Color detail'!$E246,'2.Pro Plan'!$N:$N,'Color detail'!$F246,'2.Pro Plan'!$U:$U,'Color detail'!AD$3))</f>
        <v>0</v>
      </c>
      <c r="AE246" s="25">
        <f>+IF(AE$3=0,0,COUNTIFS('2.Pro Plan'!$K:$K,'Color detail'!$E246,'2.Pro Plan'!$N:$N,'Color detail'!$F246,'2.Pro Plan'!$U:$U,'Color detail'!AE$3))</f>
        <v>0</v>
      </c>
      <c r="AF246" s="25">
        <f>+IF(AF$3=0,0,COUNTIFS('2.Pro Plan'!$K:$K,'Color detail'!$E246,'2.Pro Plan'!$N:$N,'Color detail'!$F246,'2.Pro Plan'!$U:$U,'Color detail'!AF$3))</f>
        <v>0</v>
      </c>
      <c r="AG246" s="25">
        <f>+IF(AG$3=0,0,COUNTIFS('2.Pro Plan'!$K:$K,'Color detail'!$E246,'2.Pro Plan'!$N:$N,'Color detail'!$F246,'2.Pro Plan'!$U:$U,'Color detail'!AG$3))</f>
        <v>0</v>
      </c>
      <c r="AH246" s="25">
        <f>+IF(AH$3=0,0,COUNTIFS('2.Pro Plan'!$K:$K,'Color detail'!$E246,'2.Pro Plan'!$N:$N,'Color detail'!$F246,'2.Pro Plan'!$U:$U,'Color detail'!AH$3))</f>
        <v>0</v>
      </c>
      <c r="AI246" s="25">
        <f>+IF(AI$3=0,0,COUNTIFS('2.Pro Plan'!$K:$K,'Color detail'!$E246,'2.Pro Plan'!$N:$N,'Color detail'!$F246,'2.Pro Plan'!$U:$U,'Color detail'!AI$3))</f>
        <v>0</v>
      </c>
      <c r="AJ246" s="25">
        <f>+IF(AJ$3=0,0,COUNTIFS('2.Pro Plan'!$K:$K,'Color detail'!$E246,'2.Pro Plan'!$N:$N,'Color detail'!$F246,'2.Pro Plan'!$U:$U,'Color detail'!AJ$3))</f>
        <v>0</v>
      </c>
      <c r="AK246" s="25">
        <f>+IF(AK$3=0,0,COUNTIFS('2.Pro Plan'!$K:$K,'Color detail'!$E246,'2.Pro Plan'!$N:$N,'Color detail'!$F246,'2.Pro Plan'!$U:$U,'Color detail'!AK$3))</f>
        <v>0</v>
      </c>
      <c r="AL246" s="25">
        <f>+IF(AL$3=0,0,COUNTIFS('2.Pro Plan'!$K:$K,'Color detail'!$E246,'2.Pro Plan'!$N:$N,'Color detail'!$F246,'2.Pro Plan'!$U:$U,'Color detail'!AL$3))</f>
        <v>0</v>
      </c>
      <c r="AM246" s="25">
        <f>+IF(AM$3=0,0,COUNTIFS('2.Pro Plan'!$K:$K,'Color detail'!$E246,'2.Pro Plan'!$N:$N,'Color detail'!$F246,'2.Pro Plan'!$U:$U,'Color detail'!AM$3))</f>
        <v>0</v>
      </c>
      <c r="AN246" s="25">
        <f>+IF(AN$3=0,0,COUNTIFS('2.Pro Plan'!$K:$K,'Color detail'!$E246,'2.Pro Plan'!$N:$N,'Color detail'!$F246,'2.Pro Plan'!$U:$U,'Color detail'!AN$3))</f>
        <v>0</v>
      </c>
      <c r="AO246" s="25">
        <f>+IF(AO$3=0,0,COUNTIFS('2.Pro Plan'!$K:$K,'Color detail'!$E246,'2.Pro Plan'!$N:$N,'Color detail'!$F246,'2.Pro Plan'!$U:$U,'Color detail'!AO$3))</f>
        <v>0</v>
      </c>
      <c r="AP246" s="25">
        <f>+IF(AP$3=0,0,COUNTIFS('2.Pro Plan'!$K:$K,'Color detail'!$E246,'2.Pro Plan'!$N:$N,'Color detail'!$F246,'2.Pro Plan'!$U:$U,'Color detail'!AP$3))</f>
        <v>0</v>
      </c>
      <c r="AQ246" s="25">
        <f>+IF(AQ$3=0,0,COUNTIFS('2.Pro Plan'!$K:$K,'Color detail'!$E246,'2.Pro Plan'!$N:$N,'Color detail'!$F246,'2.Pro Plan'!$U:$U,'Color detail'!AQ$3))</f>
        <v>0</v>
      </c>
      <c r="AR246" s="25">
        <f>+IF(AR$3=0,0,COUNTIFS('2.Pro Plan'!$K:$K,'Color detail'!$E246,'2.Pro Plan'!$N:$N,'Color detail'!$F246,'2.Pro Plan'!$U:$U,'Color detail'!AR$3))</f>
        <v>0</v>
      </c>
      <c r="AS246" s="25">
        <f t="shared" si="60"/>
        <v>0</v>
      </c>
    </row>
    <row r="247" spans="2:45">
      <c r="B247" s="25">
        <f t="shared" si="53"/>
        <v>25</v>
      </c>
      <c r="C247" s="25" t="str">
        <f t="shared" si="54"/>
        <v>KU3R3</v>
      </c>
      <c r="E247" s="25" t="str">
        <f t="shared" ref="E247:F247" si="83">E31</f>
        <v>KU</v>
      </c>
      <c r="F247" s="25" t="str">
        <f t="shared" si="83"/>
        <v>3R3</v>
      </c>
      <c r="H247" s="25">
        <f t="shared" si="56"/>
        <v>0</v>
      </c>
      <c r="I247" s="25">
        <f>+IF(C247=0,0,SUMIF('Color FC'!$F:$F,'Color detail'!$C247,'Color FC'!H:H))</f>
        <v>0</v>
      </c>
      <c r="J247" s="25">
        <f>+IF(E247=0,0,SUMIF('Color FC'!$F:$F,'Color detail'!$C247,'Color FC'!I:I))</f>
        <v>0</v>
      </c>
      <c r="K247" s="25">
        <f>+IF(F247=0,0,SUMIF('Color FC'!$F:$F,'Color detail'!$C247,'Color FC'!J:J))</f>
        <v>0</v>
      </c>
      <c r="M247" s="146">
        <f t="shared" ca="1" si="57"/>
        <v>0</v>
      </c>
      <c r="N247" s="146">
        <f t="shared" ca="1" si="58"/>
        <v>0</v>
      </c>
      <c r="O247" s="147">
        <f t="shared" ca="1" si="59"/>
        <v>0</v>
      </c>
      <c r="Q247" s="25">
        <f>+IF(Q$3=0,0,COUNTIFS('2.Pro Plan'!$K:$K,'Color detail'!$E247,'2.Pro Plan'!$N:$N,'Color detail'!$F247,'2.Pro Plan'!$U:$U,'Color detail'!Q$3))</f>
        <v>0</v>
      </c>
      <c r="R247" s="25">
        <f>+IF(R$3=0,0,COUNTIFS('2.Pro Plan'!$K:$K,'Color detail'!$E247,'2.Pro Plan'!$N:$N,'Color detail'!$F247,'2.Pro Plan'!$U:$U,'Color detail'!R$3))</f>
        <v>0</v>
      </c>
      <c r="S247" s="25">
        <f>+IF(S$3=0,0,COUNTIFS('2.Pro Plan'!$K:$K,'Color detail'!$E247,'2.Pro Plan'!$N:$N,'Color detail'!$F247,'2.Pro Plan'!$U:$U,'Color detail'!S$3))</f>
        <v>0</v>
      </c>
      <c r="T247" s="25">
        <f>+IF(T$3=0,0,COUNTIFS('2.Pro Plan'!$K:$K,'Color detail'!$E247,'2.Pro Plan'!$N:$N,'Color detail'!$F247,'2.Pro Plan'!$U:$U,'Color detail'!T$3))</f>
        <v>0</v>
      </c>
      <c r="U247" s="25">
        <f>+IF(U$3=0,0,COUNTIFS('2.Pro Plan'!$K:$K,'Color detail'!$E247,'2.Pro Plan'!$N:$N,'Color detail'!$F247,'2.Pro Plan'!$U:$U,'Color detail'!U$3))</f>
        <v>0</v>
      </c>
      <c r="V247" s="25">
        <f>+IF(V$3=0,0,COUNTIFS('2.Pro Plan'!$K:$K,'Color detail'!$E247,'2.Pro Plan'!$N:$N,'Color detail'!$F247,'2.Pro Plan'!$U:$U,'Color detail'!V$3))</f>
        <v>0</v>
      </c>
      <c r="W247" s="25">
        <f>+IF(W$3=0,0,COUNTIFS('2.Pro Plan'!$K:$K,'Color detail'!$E247,'2.Pro Plan'!$N:$N,'Color detail'!$F247,'2.Pro Plan'!$U:$U,'Color detail'!W$3))</f>
        <v>0</v>
      </c>
      <c r="X247" s="25">
        <f>+IF(X$3=0,0,COUNTIFS('2.Pro Plan'!$K:$K,'Color detail'!$E247,'2.Pro Plan'!$N:$N,'Color detail'!$F247,'2.Pro Plan'!$U:$U,'Color detail'!X$3))</f>
        <v>0</v>
      </c>
      <c r="Y247" s="25">
        <f>+IF(Y$3=0,0,COUNTIFS('2.Pro Plan'!$K:$K,'Color detail'!$E247,'2.Pro Plan'!$N:$N,'Color detail'!$F247,'2.Pro Plan'!$U:$U,'Color detail'!Y$3))</f>
        <v>0</v>
      </c>
      <c r="Z247" s="25">
        <f>+IF(Z$3=0,0,COUNTIFS('2.Pro Plan'!$K:$K,'Color detail'!$E247,'2.Pro Plan'!$N:$N,'Color detail'!$F247,'2.Pro Plan'!$U:$U,'Color detail'!Z$3))</f>
        <v>0</v>
      </c>
      <c r="AA247" s="25">
        <f>+IF(AA$3=0,0,COUNTIFS('2.Pro Plan'!$K:$K,'Color detail'!$E247,'2.Pro Plan'!$N:$N,'Color detail'!$F247,'2.Pro Plan'!$U:$U,'Color detail'!AA$3))</f>
        <v>0</v>
      </c>
      <c r="AB247" s="25">
        <f>+IF(AB$3=0,0,COUNTIFS('2.Pro Plan'!$K:$K,'Color detail'!$E247,'2.Pro Plan'!$N:$N,'Color detail'!$F247,'2.Pro Plan'!$U:$U,'Color detail'!AB$3))</f>
        <v>0</v>
      </c>
      <c r="AC247" s="25">
        <f>+IF(AC$3=0,0,COUNTIFS('2.Pro Plan'!$K:$K,'Color detail'!$E247,'2.Pro Plan'!$N:$N,'Color detail'!$F247,'2.Pro Plan'!$U:$U,'Color detail'!AC$3))</f>
        <v>0</v>
      </c>
      <c r="AD247" s="25">
        <f>+IF(AD$3=0,0,COUNTIFS('2.Pro Plan'!$K:$K,'Color detail'!$E247,'2.Pro Plan'!$N:$N,'Color detail'!$F247,'2.Pro Plan'!$U:$U,'Color detail'!AD$3))</f>
        <v>0</v>
      </c>
      <c r="AE247" s="25">
        <f>+IF(AE$3=0,0,COUNTIFS('2.Pro Plan'!$K:$K,'Color detail'!$E247,'2.Pro Plan'!$N:$N,'Color detail'!$F247,'2.Pro Plan'!$U:$U,'Color detail'!AE$3))</f>
        <v>0</v>
      </c>
      <c r="AF247" s="25">
        <f>+IF(AF$3=0,0,COUNTIFS('2.Pro Plan'!$K:$K,'Color detail'!$E247,'2.Pro Plan'!$N:$N,'Color detail'!$F247,'2.Pro Plan'!$U:$U,'Color detail'!AF$3))</f>
        <v>0</v>
      </c>
      <c r="AG247" s="25">
        <f>+IF(AG$3=0,0,COUNTIFS('2.Pro Plan'!$K:$K,'Color detail'!$E247,'2.Pro Plan'!$N:$N,'Color detail'!$F247,'2.Pro Plan'!$U:$U,'Color detail'!AG$3))</f>
        <v>0</v>
      </c>
      <c r="AH247" s="25">
        <f>+IF(AH$3=0,0,COUNTIFS('2.Pro Plan'!$K:$K,'Color detail'!$E247,'2.Pro Plan'!$N:$N,'Color detail'!$F247,'2.Pro Plan'!$U:$U,'Color detail'!AH$3))</f>
        <v>0</v>
      </c>
      <c r="AI247" s="25">
        <f>+IF(AI$3=0,0,COUNTIFS('2.Pro Plan'!$K:$K,'Color detail'!$E247,'2.Pro Plan'!$N:$N,'Color detail'!$F247,'2.Pro Plan'!$U:$U,'Color detail'!AI$3))</f>
        <v>0</v>
      </c>
      <c r="AJ247" s="25">
        <f>+IF(AJ$3=0,0,COUNTIFS('2.Pro Plan'!$K:$K,'Color detail'!$E247,'2.Pro Plan'!$N:$N,'Color detail'!$F247,'2.Pro Plan'!$U:$U,'Color detail'!AJ$3))</f>
        <v>0</v>
      </c>
      <c r="AK247" s="25">
        <f>+IF(AK$3=0,0,COUNTIFS('2.Pro Plan'!$K:$K,'Color detail'!$E247,'2.Pro Plan'!$N:$N,'Color detail'!$F247,'2.Pro Plan'!$U:$U,'Color detail'!AK$3))</f>
        <v>0</v>
      </c>
      <c r="AL247" s="25">
        <f>+IF(AL$3=0,0,COUNTIFS('2.Pro Plan'!$K:$K,'Color detail'!$E247,'2.Pro Plan'!$N:$N,'Color detail'!$F247,'2.Pro Plan'!$U:$U,'Color detail'!AL$3))</f>
        <v>0</v>
      </c>
      <c r="AM247" s="25">
        <f>+IF(AM$3=0,0,COUNTIFS('2.Pro Plan'!$K:$K,'Color detail'!$E247,'2.Pro Plan'!$N:$N,'Color detail'!$F247,'2.Pro Plan'!$U:$U,'Color detail'!AM$3))</f>
        <v>0</v>
      </c>
      <c r="AN247" s="25">
        <f>+IF(AN$3=0,0,COUNTIFS('2.Pro Plan'!$K:$K,'Color detail'!$E247,'2.Pro Plan'!$N:$N,'Color detail'!$F247,'2.Pro Plan'!$U:$U,'Color detail'!AN$3))</f>
        <v>0</v>
      </c>
      <c r="AO247" s="25">
        <f>+IF(AO$3=0,0,COUNTIFS('2.Pro Plan'!$K:$K,'Color detail'!$E247,'2.Pro Plan'!$N:$N,'Color detail'!$F247,'2.Pro Plan'!$U:$U,'Color detail'!AO$3))</f>
        <v>0</v>
      </c>
      <c r="AP247" s="25">
        <f>+IF(AP$3=0,0,COUNTIFS('2.Pro Plan'!$K:$K,'Color detail'!$E247,'2.Pro Plan'!$N:$N,'Color detail'!$F247,'2.Pro Plan'!$U:$U,'Color detail'!AP$3))</f>
        <v>0</v>
      </c>
      <c r="AQ247" s="25">
        <f>+IF(AQ$3=0,0,COUNTIFS('2.Pro Plan'!$K:$K,'Color detail'!$E247,'2.Pro Plan'!$N:$N,'Color detail'!$F247,'2.Pro Plan'!$U:$U,'Color detail'!AQ$3))</f>
        <v>0</v>
      </c>
      <c r="AR247" s="25">
        <f>+IF(AR$3=0,0,COUNTIFS('2.Pro Plan'!$K:$K,'Color detail'!$E247,'2.Pro Plan'!$N:$N,'Color detail'!$F247,'2.Pro Plan'!$U:$U,'Color detail'!AR$3))</f>
        <v>0</v>
      </c>
      <c r="AS247" s="25">
        <f t="shared" si="60"/>
        <v>0</v>
      </c>
    </row>
    <row r="248" spans="2:45">
      <c r="B248" s="25">
        <f t="shared" si="53"/>
        <v>26</v>
      </c>
      <c r="C248" s="25" t="str">
        <f t="shared" si="54"/>
        <v>MV218</v>
      </c>
      <c r="E248" s="25" t="str">
        <f t="shared" ref="E248:F248" si="84">E32</f>
        <v>MV</v>
      </c>
      <c r="F248" s="25">
        <f t="shared" si="84"/>
        <v>218</v>
      </c>
      <c r="H248" s="25">
        <f t="shared" si="56"/>
        <v>29</v>
      </c>
      <c r="I248" s="25">
        <f>+IF(C248=0,0,SUMIF('Color FC'!$F:$F,'Color detail'!$C248,'Color FC'!H:H))</f>
        <v>43</v>
      </c>
      <c r="J248" s="25">
        <f>+IF(E248=0,0,SUMIF('Color FC'!$F:$F,'Color detail'!$C248,'Color FC'!I:I))</f>
        <v>29</v>
      </c>
      <c r="K248" s="25">
        <f>+IF(F248=0,0,SUMIF('Color FC'!$F:$F,'Color detail'!$C248,'Color FC'!J:J))</f>
        <v>29</v>
      </c>
      <c r="M248" s="146">
        <f t="shared" ca="1" si="57"/>
        <v>6</v>
      </c>
      <c r="N248" s="146">
        <f t="shared" ca="1" si="58"/>
        <v>6</v>
      </c>
      <c r="O248" s="147">
        <f t="shared" ca="1" si="59"/>
        <v>1</v>
      </c>
      <c r="Q248" s="25">
        <f>+IF(Q$3=0,0,COUNTIFS('2.Pro Plan'!$K:$K,'Color detail'!$E248,'2.Pro Plan'!$N:$N,'Color detail'!$F248,'2.Pro Plan'!$U:$U,'Color detail'!Q$3))</f>
        <v>0</v>
      </c>
      <c r="R248" s="25">
        <f>+IF(R$3=0,0,COUNTIFS('2.Pro Plan'!$K:$K,'Color detail'!$E248,'2.Pro Plan'!$N:$N,'Color detail'!$F248,'2.Pro Plan'!$U:$U,'Color detail'!R$3))</f>
        <v>2</v>
      </c>
      <c r="S248" s="25">
        <f>+IF(S$3=0,0,COUNTIFS('2.Pro Plan'!$K:$K,'Color detail'!$E248,'2.Pro Plan'!$N:$N,'Color detail'!$F248,'2.Pro Plan'!$U:$U,'Color detail'!S$3))</f>
        <v>2</v>
      </c>
      <c r="T248" s="25">
        <f>+IF(T$3=0,0,COUNTIFS('2.Pro Plan'!$K:$K,'Color detail'!$E248,'2.Pro Plan'!$N:$N,'Color detail'!$F248,'2.Pro Plan'!$U:$U,'Color detail'!T$3))</f>
        <v>2</v>
      </c>
      <c r="U248" s="25">
        <f>+IF(U$3=0,0,COUNTIFS('2.Pro Plan'!$K:$K,'Color detail'!$E248,'2.Pro Plan'!$N:$N,'Color detail'!$F248,'2.Pro Plan'!$U:$U,'Color detail'!U$3))</f>
        <v>0</v>
      </c>
      <c r="V248" s="25">
        <f>+IF(V$3=0,0,COUNTIFS('2.Pro Plan'!$K:$K,'Color detail'!$E248,'2.Pro Plan'!$N:$N,'Color detail'!$F248,'2.Pro Plan'!$U:$U,'Color detail'!V$3))</f>
        <v>0</v>
      </c>
      <c r="W248" s="25">
        <f>+IF(W$3=0,0,COUNTIFS('2.Pro Plan'!$K:$K,'Color detail'!$E248,'2.Pro Plan'!$N:$N,'Color detail'!$F248,'2.Pro Plan'!$U:$U,'Color detail'!W$3))</f>
        <v>0</v>
      </c>
      <c r="X248" s="25">
        <f>+IF(X$3=0,0,COUNTIFS('2.Pro Plan'!$K:$K,'Color detail'!$E248,'2.Pro Plan'!$N:$N,'Color detail'!$F248,'2.Pro Plan'!$U:$U,'Color detail'!X$3))</f>
        <v>0</v>
      </c>
      <c r="Y248" s="25">
        <f>+IF(Y$3=0,0,COUNTIFS('2.Pro Plan'!$K:$K,'Color detail'!$E248,'2.Pro Plan'!$N:$N,'Color detail'!$F248,'2.Pro Plan'!$U:$U,'Color detail'!Y$3))</f>
        <v>0</v>
      </c>
      <c r="Z248" s="25">
        <f>+IF(Z$3=0,0,COUNTIFS('2.Pro Plan'!$K:$K,'Color detail'!$E248,'2.Pro Plan'!$N:$N,'Color detail'!$F248,'2.Pro Plan'!$U:$U,'Color detail'!Z$3))</f>
        <v>0</v>
      </c>
      <c r="AA248" s="25">
        <f>+IF(AA$3=0,0,COUNTIFS('2.Pro Plan'!$K:$K,'Color detail'!$E248,'2.Pro Plan'!$N:$N,'Color detail'!$F248,'2.Pro Plan'!$U:$U,'Color detail'!AA$3))</f>
        <v>0</v>
      </c>
      <c r="AB248" s="25">
        <f>+IF(AB$3=0,0,COUNTIFS('2.Pro Plan'!$K:$K,'Color detail'!$E248,'2.Pro Plan'!$N:$N,'Color detail'!$F248,'2.Pro Plan'!$U:$U,'Color detail'!AB$3))</f>
        <v>0</v>
      </c>
      <c r="AC248" s="25">
        <f>+IF(AC$3=0,0,COUNTIFS('2.Pro Plan'!$K:$K,'Color detail'!$E248,'2.Pro Plan'!$N:$N,'Color detail'!$F248,'2.Pro Plan'!$U:$U,'Color detail'!AC$3))</f>
        <v>0</v>
      </c>
      <c r="AD248" s="25">
        <f>+IF(AD$3=0,0,COUNTIFS('2.Pro Plan'!$K:$K,'Color detail'!$E248,'2.Pro Plan'!$N:$N,'Color detail'!$F248,'2.Pro Plan'!$U:$U,'Color detail'!AD$3))</f>
        <v>1</v>
      </c>
      <c r="AE248" s="25">
        <f>+IF(AE$3=0,0,COUNTIFS('2.Pro Plan'!$K:$K,'Color detail'!$E248,'2.Pro Plan'!$N:$N,'Color detail'!$F248,'2.Pro Plan'!$U:$U,'Color detail'!AE$3))</f>
        <v>3</v>
      </c>
      <c r="AF248" s="25">
        <f>+IF(AF$3=0,0,COUNTIFS('2.Pro Plan'!$K:$K,'Color detail'!$E248,'2.Pro Plan'!$N:$N,'Color detail'!$F248,'2.Pro Plan'!$U:$U,'Color detail'!AF$3))</f>
        <v>1</v>
      </c>
      <c r="AG248" s="25">
        <f>+IF(AG$3=0,0,COUNTIFS('2.Pro Plan'!$K:$K,'Color detail'!$E248,'2.Pro Plan'!$N:$N,'Color detail'!$F248,'2.Pro Plan'!$U:$U,'Color detail'!AG$3))</f>
        <v>1</v>
      </c>
      <c r="AH248" s="25">
        <f>+IF(AH$3=0,0,COUNTIFS('2.Pro Plan'!$K:$K,'Color detail'!$E248,'2.Pro Plan'!$N:$N,'Color detail'!$F248,'2.Pro Plan'!$U:$U,'Color detail'!AH$3))</f>
        <v>6</v>
      </c>
      <c r="AI248" s="25">
        <f>+IF(AI$3=0,0,COUNTIFS('2.Pro Plan'!$K:$K,'Color detail'!$E248,'2.Pro Plan'!$N:$N,'Color detail'!$F248,'2.Pro Plan'!$U:$U,'Color detail'!AI$3))</f>
        <v>0</v>
      </c>
      <c r="AJ248" s="25">
        <f>+IF(AJ$3=0,0,COUNTIFS('2.Pro Plan'!$K:$K,'Color detail'!$E248,'2.Pro Plan'!$N:$N,'Color detail'!$F248,'2.Pro Plan'!$U:$U,'Color detail'!AJ$3))</f>
        <v>5</v>
      </c>
      <c r="AK248" s="25">
        <f>+IF(AK$3=0,0,COUNTIFS('2.Pro Plan'!$K:$K,'Color detail'!$E248,'2.Pro Plan'!$N:$N,'Color detail'!$F248,'2.Pro Plan'!$U:$U,'Color detail'!AK$3))</f>
        <v>6</v>
      </c>
      <c r="AL248" s="25">
        <f>+IF(AL$3=0,0,COUNTIFS('2.Pro Plan'!$K:$K,'Color detail'!$E248,'2.Pro Plan'!$N:$N,'Color detail'!$F248,'2.Pro Plan'!$U:$U,'Color detail'!AL$3))</f>
        <v>0</v>
      </c>
      <c r="AM248" s="25">
        <f>+IF(AM$3=0,0,COUNTIFS('2.Pro Plan'!$K:$K,'Color detail'!$E248,'2.Pro Plan'!$N:$N,'Color detail'!$F248,'2.Pro Plan'!$U:$U,'Color detail'!AM$3))</f>
        <v>0</v>
      </c>
      <c r="AN248" s="25">
        <f>+IF(AN$3=0,0,COUNTIFS('2.Pro Plan'!$K:$K,'Color detail'!$E248,'2.Pro Plan'!$N:$N,'Color detail'!$F248,'2.Pro Plan'!$U:$U,'Color detail'!AN$3))</f>
        <v>0</v>
      </c>
      <c r="AO248" s="25">
        <f>+IF(AO$3=0,0,COUNTIFS('2.Pro Plan'!$K:$K,'Color detail'!$E248,'2.Pro Plan'!$N:$N,'Color detail'!$F248,'2.Pro Plan'!$U:$U,'Color detail'!AO$3))</f>
        <v>0</v>
      </c>
      <c r="AP248" s="25">
        <f>+IF(AP$3=0,0,COUNTIFS('2.Pro Plan'!$K:$K,'Color detail'!$E248,'2.Pro Plan'!$N:$N,'Color detail'!$F248,'2.Pro Plan'!$U:$U,'Color detail'!AP$3))</f>
        <v>0</v>
      </c>
      <c r="AQ248" s="25">
        <f>+IF(AQ$3=0,0,COUNTIFS('2.Pro Plan'!$K:$K,'Color detail'!$E248,'2.Pro Plan'!$N:$N,'Color detail'!$F248,'2.Pro Plan'!$U:$U,'Color detail'!AQ$3))</f>
        <v>0</v>
      </c>
      <c r="AR248" s="25">
        <f>+IF(AR$3=0,0,COUNTIFS('2.Pro Plan'!$K:$K,'Color detail'!$E248,'2.Pro Plan'!$N:$N,'Color detail'!$F248,'2.Pro Plan'!$U:$U,'Color detail'!AR$3))</f>
        <v>0</v>
      </c>
      <c r="AS248" s="25">
        <f t="shared" si="60"/>
        <v>29</v>
      </c>
    </row>
    <row r="249" spans="2:45">
      <c r="B249" s="25">
        <f t="shared" si="53"/>
        <v>27</v>
      </c>
      <c r="C249" s="25" t="str">
        <f t="shared" si="54"/>
        <v>MV4R0</v>
      </c>
      <c r="E249" s="25" t="str">
        <f t="shared" ref="E249:F249" si="85">E33</f>
        <v>MV</v>
      </c>
      <c r="F249" s="25" t="str">
        <f t="shared" si="85"/>
        <v>4R0</v>
      </c>
      <c r="H249" s="25">
        <f t="shared" si="56"/>
        <v>106</v>
      </c>
      <c r="I249" s="25">
        <f>+IF(C249=0,0,SUMIF('Color FC'!$F:$F,'Color detail'!$C249,'Color FC'!H:H))</f>
        <v>81</v>
      </c>
      <c r="J249" s="25">
        <f>+IF(E249=0,0,SUMIF('Color FC'!$F:$F,'Color detail'!$C249,'Color FC'!I:I))</f>
        <v>101</v>
      </c>
      <c r="K249" s="25">
        <f>+IF(F249=0,0,SUMIF('Color FC'!$F:$F,'Color detail'!$C249,'Color FC'!J:J))</f>
        <v>101</v>
      </c>
      <c r="M249" s="146">
        <f t="shared" ca="1" si="57"/>
        <v>23</v>
      </c>
      <c r="N249" s="146">
        <f t="shared" ca="1" si="58"/>
        <v>23</v>
      </c>
      <c r="O249" s="147">
        <f t="shared" ca="1" si="59"/>
        <v>1</v>
      </c>
      <c r="Q249" s="25">
        <f>+IF(Q$3=0,0,COUNTIFS('2.Pro Plan'!$K:$K,'Color detail'!$E249,'2.Pro Plan'!$N:$N,'Color detail'!$F249,'2.Pro Plan'!$U:$U,'Color detail'!Q$3))</f>
        <v>3</v>
      </c>
      <c r="R249" s="25">
        <f>+IF(R$3=0,0,COUNTIFS('2.Pro Plan'!$K:$K,'Color detail'!$E249,'2.Pro Plan'!$N:$N,'Color detail'!$F249,'2.Pro Plan'!$U:$U,'Color detail'!R$3))</f>
        <v>4</v>
      </c>
      <c r="S249" s="25">
        <f>+IF(S$3=0,0,COUNTIFS('2.Pro Plan'!$K:$K,'Color detail'!$E249,'2.Pro Plan'!$N:$N,'Color detail'!$F249,'2.Pro Plan'!$U:$U,'Color detail'!S$3))</f>
        <v>3</v>
      </c>
      <c r="T249" s="25">
        <f>+IF(T$3=0,0,COUNTIFS('2.Pro Plan'!$K:$K,'Color detail'!$E249,'2.Pro Plan'!$N:$N,'Color detail'!$F249,'2.Pro Plan'!$U:$U,'Color detail'!T$3))</f>
        <v>5</v>
      </c>
      <c r="U249" s="25">
        <f>+IF(U$3=0,0,COUNTIFS('2.Pro Plan'!$K:$K,'Color detail'!$E249,'2.Pro Plan'!$N:$N,'Color detail'!$F249,'2.Pro Plan'!$U:$U,'Color detail'!U$3))</f>
        <v>5</v>
      </c>
      <c r="V249" s="25">
        <f>+IF(V$3=0,0,COUNTIFS('2.Pro Plan'!$K:$K,'Color detail'!$E249,'2.Pro Plan'!$N:$N,'Color detail'!$F249,'2.Pro Plan'!$U:$U,'Color detail'!V$3))</f>
        <v>3</v>
      </c>
      <c r="W249" s="25">
        <f>+IF(W$3=0,0,COUNTIFS('2.Pro Plan'!$K:$K,'Color detail'!$E249,'2.Pro Plan'!$N:$N,'Color detail'!$F249,'2.Pro Plan'!$U:$U,'Color detail'!W$3))</f>
        <v>5</v>
      </c>
      <c r="X249" s="25">
        <f>+IF(X$3=0,0,COUNTIFS('2.Pro Plan'!$K:$K,'Color detail'!$E249,'2.Pro Plan'!$N:$N,'Color detail'!$F249,'2.Pro Plan'!$U:$U,'Color detail'!X$3))</f>
        <v>7</v>
      </c>
      <c r="Y249" s="25">
        <f>+IF(Y$3=0,0,COUNTIFS('2.Pro Plan'!$K:$K,'Color detail'!$E249,'2.Pro Plan'!$N:$N,'Color detail'!$F249,'2.Pro Plan'!$U:$U,'Color detail'!Y$3))</f>
        <v>1</v>
      </c>
      <c r="Z249" s="25">
        <f>+IF(Z$3=0,0,COUNTIFS('2.Pro Plan'!$K:$K,'Color detail'!$E249,'2.Pro Plan'!$N:$N,'Color detail'!$F249,'2.Pro Plan'!$U:$U,'Color detail'!Z$3))</f>
        <v>0</v>
      </c>
      <c r="AA249" s="25">
        <f>+IF(AA$3=0,0,COUNTIFS('2.Pro Plan'!$K:$K,'Color detail'!$E249,'2.Pro Plan'!$N:$N,'Color detail'!$F249,'2.Pro Plan'!$U:$U,'Color detail'!AA$3))</f>
        <v>1</v>
      </c>
      <c r="AB249" s="25">
        <f>+IF(AB$3=0,0,COUNTIFS('2.Pro Plan'!$K:$K,'Color detail'!$E249,'2.Pro Plan'!$N:$N,'Color detail'!$F249,'2.Pro Plan'!$U:$U,'Color detail'!AB$3))</f>
        <v>1</v>
      </c>
      <c r="AC249" s="25">
        <f>+IF(AC$3=0,0,COUNTIFS('2.Pro Plan'!$K:$K,'Color detail'!$E249,'2.Pro Plan'!$N:$N,'Color detail'!$F249,'2.Pro Plan'!$U:$U,'Color detail'!AC$3))</f>
        <v>0</v>
      </c>
      <c r="AD249" s="25">
        <f>+IF(AD$3=0,0,COUNTIFS('2.Pro Plan'!$K:$K,'Color detail'!$E249,'2.Pro Plan'!$N:$N,'Color detail'!$F249,'2.Pro Plan'!$U:$U,'Color detail'!AD$3))</f>
        <v>0</v>
      </c>
      <c r="AE249" s="25">
        <f>+IF(AE$3=0,0,COUNTIFS('2.Pro Plan'!$K:$K,'Color detail'!$E249,'2.Pro Plan'!$N:$N,'Color detail'!$F249,'2.Pro Plan'!$U:$U,'Color detail'!AE$3))</f>
        <v>9</v>
      </c>
      <c r="AF249" s="25">
        <f>+IF(AF$3=0,0,COUNTIFS('2.Pro Plan'!$K:$K,'Color detail'!$E249,'2.Pro Plan'!$N:$N,'Color detail'!$F249,'2.Pro Plan'!$U:$U,'Color detail'!AF$3))</f>
        <v>10</v>
      </c>
      <c r="AG249" s="25">
        <f>+IF(AG$3=0,0,COUNTIFS('2.Pro Plan'!$K:$K,'Color detail'!$E249,'2.Pro Plan'!$N:$N,'Color detail'!$F249,'2.Pro Plan'!$U:$U,'Color detail'!AG$3))</f>
        <v>14</v>
      </c>
      <c r="AH249" s="25">
        <f>+IF(AH$3=0,0,COUNTIFS('2.Pro Plan'!$K:$K,'Color detail'!$E249,'2.Pro Plan'!$N:$N,'Color detail'!$F249,'2.Pro Plan'!$U:$U,'Color detail'!AH$3))</f>
        <v>6</v>
      </c>
      <c r="AI249" s="25">
        <f>+IF(AI$3=0,0,COUNTIFS('2.Pro Plan'!$K:$K,'Color detail'!$E249,'2.Pro Plan'!$N:$N,'Color detail'!$F249,'2.Pro Plan'!$U:$U,'Color detail'!AI$3))</f>
        <v>10</v>
      </c>
      <c r="AJ249" s="25">
        <f>+IF(AJ$3=0,0,COUNTIFS('2.Pro Plan'!$K:$K,'Color detail'!$E249,'2.Pro Plan'!$N:$N,'Color detail'!$F249,'2.Pro Plan'!$U:$U,'Color detail'!AJ$3))</f>
        <v>11</v>
      </c>
      <c r="AK249" s="25">
        <f>+IF(AK$3=0,0,COUNTIFS('2.Pro Plan'!$K:$K,'Color detail'!$E249,'2.Pro Plan'!$N:$N,'Color detail'!$F249,'2.Pro Plan'!$U:$U,'Color detail'!AK$3))</f>
        <v>8</v>
      </c>
      <c r="AL249" s="25">
        <f>+IF(AL$3=0,0,COUNTIFS('2.Pro Plan'!$K:$K,'Color detail'!$E249,'2.Pro Plan'!$N:$N,'Color detail'!$F249,'2.Pro Plan'!$U:$U,'Color detail'!AL$3))</f>
        <v>0</v>
      </c>
      <c r="AM249" s="25">
        <f>+IF(AM$3=0,0,COUNTIFS('2.Pro Plan'!$K:$K,'Color detail'!$E249,'2.Pro Plan'!$N:$N,'Color detail'!$F249,'2.Pro Plan'!$U:$U,'Color detail'!AM$3))</f>
        <v>0</v>
      </c>
      <c r="AN249" s="25">
        <f>+IF(AN$3=0,0,COUNTIFS('2.Pro Plan'!$K:$K,'Color detail'!$E249,'2.Pro Plan'!$N:$N,'Color detail'!$F249,'2.Pro Plan'!$U:$U,'Color detail'!AN$3))</f>
        <v>0</v>
      </c>
      <c r="AO249" s="25">
        <f>+IF(AO$3=0,0,COUNTIFS('2.Pro Plan'!$K:$K,'Color detail'!$E249,'2.Pro Plan'!$N:$N,'Color detail'!$F249,'2.Pro Plan'!$U:$U,'Color detail'!AO$3))</f>
        <v>0</v>
      </c>
      <c r="AP249" s="25">
        <f>+IF(AP$3=0,0,COUNTIFS('2.Pro Plan'!$K:$K,'Color detail'!$E249,'2.Pro Plan'!$N:$N,'Color detail'!$F249,'2.Pro Plan'!$U:$U,'Color detail'!AP$3))</f>
        <v>0</v>
      </c>
      <c r="AQ249" s="25">
        <f>+IF(AQ$3=0,0,COUNTIFS('2.Pro Plan'!$K:$K,'Color detail'!$E249,'2.Pro Plan'!$N:$N,'Color detail'!$F249,'2.Pro Plan'!$U:$U,'Color detail'!AQ$3))</f>
        <v>0</v>
      </c>
      <c r="AR249" s="25">
        <f>+IF(AR$3=0,0,COUNTIFS('2.Pro Plan'!$K:$K,'Color detail'!$E249,'2.Pro Plan'!$N:$N,'Color detail'!$F249,'2.Pro Plan'!$U:$U,'Color detail'!AR$3))</f>
        <v>0</v>
      </c>
      <c r="AS249" s="25">
        <f t="shared" si="60"/>
        <v>106</v>
      </c>
    </row>
    <row r="250" spans="2:45">
      <c r="B250" s="25">
        <f t="shared" si="53"/>
        <v>28</v>
      </c>
      <c r="C250" s="25" t="str">
        <f t="shared" si="54"/>
        <v>MV040</v>
      </c>
      <c r="E250" s="25" t="str">
        <f t="shared" ref="E250:F250" si="86">E34</f>
        <v>MV</v>
      </c>
      <c r="F250" s="25" t="str">
        <f t="shared" si="86"/>
        <v>040</v>
      </c>
      <c r="H250" s="25">
        <f t="shared" si="56"/>
        <v>93</v>
      </c>
      <c r="I250" s="25">
        <f>+IF(C250=0,0,SUMIF('Color FC'!$F:$F,'Color detail'!$C250,'Color FC'!H:H))</f>
        <v>87</v>
      </c>
      <c r="J250" s="25">
        <f>+IF(E250=0,0,SUMIF('Color FC'!$F:$F,'Color detail'!$C250,'Color FC'!I:I))</f>
        <v>103</v>
      </c>
      <c r="K250" s="25">
        <f>+IF(F250=0,0,SUMIF('Color FC'!$F:$F,'Color detail'!$C250,'Color FC'!J:J))</f>
        <v>103</v>
      </c>
      <c r="M250" s="146">
        <f t="shared" ca="1" si="57"/>
        <v>30</v>
      </c>
      <c r="N250" s="146">
        <f t="shared" ca="1" si="58"/>
        <v>30</v>
      </c>
      <c r="O250" s="147">
        <f t="shared" ca="1" si="59"/>
        <v>1</v>
      </c>
      <c r="Q250" s="25">
        <f>+IF(Q$3=0,0,COUNTIFS('2.Pro Plan'!$K:$K,'Color detail'!$E250,'2.Pro Plan'!$N:$N,'Color detail'!$F250,'2.Pro Plan'!$U:$U,'Color detail'!Q$3))</f>
        <v>2</v>
      </c>
      <c r="R250" s="25">
        <f>+IF(R$3=0,0,COUNTIFS('2.Pro Plan'!$K:$K,'Color detail'!$E250,'2.Pro Plan'!$N:$N,'Color detail'!$F250,'2.Pro Plan'!$U:$U,'Color detail'!R$3))</f>
        <v>6</v>
      </c>
      <c r="S250" s="25">
        <f>+IF(S$3=0,0,COUNTIFS('2.Pro Plan'!$K:$K,'Color detail'!$E250,'2.Pro Plan'!$N:$N,'Color detail'!$F250,'2.Pro Plan'!$U:$U,'Color detail'!S$3))</f>
        <v>3</v>
      </c>
      <c r="T250" s="25">
        <f>+IF(T$3=0,0,COUNTIFS('2.Pro Plan'!$K:$K,'Color detail'!$E250,'2.Pro Plan'!$N:$N,'Color detail'!$F250,'2.Pro Plan'!$U:$U,'Color detail'!T$3))</f>
        <v>7</v>
      </c>
      <c r="U250" s="25">
        <f>+IF(U$3=0,0,COUNTIFS('2.Pro Plan'!$K:$K,'Color detail'!$E250,'2.Pro Plan'!$N:$N,'Color detail'!$F250,'2.Pro Plan'!$U:$U,'Color detail'!U$3))</f>
        <v>6</v>
      </c>
      <c r="V250" s="25">
        <f>+IF(V$3=0,0,COUNTIFS('2.Pro Plan'!$K:$K,'Color detail'!$E250,'2.Pro Plan'!$N:$N,'Color detail'!$F250,'2.Pro Plan'!$U:$U,'Color detail'!V$3))</f>
        <v>6</v>
      </c>
      <c r="W250" s="25">
        <f>+IF(W$3=0,0,COUNTIFS('2.Pro Plan'!$K:$K,'Color detail'!$E250,'2.Pro Plan'!$N:$N,'Color detail'!$F250,'2.Pro Plan'!$U:$U,'Color detail'!W$3))</f>
        <v>6</v>
      </c>
      <c r="X250" s="25">
        <f>+IF(X$3=0,0,COUNTIFS('2.Pro Plan'!$K:$K,'Color detail'!$E250,'2.Pro Plan'!$N:$N,'Color detail'!$F250,'2.Pro Plan'!$U:$U,'Color detail'!X$3))</f>
        <v>1</v>
      </c>
      <c r="Y250" s="25">
        <f>+IF(Y$3=0,0,COUNTIFS('2.Pro Plan'!$K:$K,'Color detail'!$E250,'2.Pro Plan'!$N:$N,'Color detail'!$F250,'2.Pro Plan'!$U:$U,'Color detail'!Y$3))</f>
        <v>0</v>
      </c>
      <c r="Z250" s="25">
        <f>+IF(Z$3=0,0,COUNTIFS('2.Pro Plan'!$K:$K,'Color detail'!$E250,'2.Pro Plan'!$N:$N,'Color detail'!$F250,'2.Pro Plan'!$U:$U,'Color detail'!Z$3))</f>
        <v>1</v>
      </c>
      <c r="AA250" s="25">
        <f>+IF(AA$3=0,0,COUNTIFS('2.Pro Plan'!$K:$K,'Color detail'!$E250,'2.Pro Plan'!$N:$N,'Color detail'!$F250,'2.Pro Plan'!$U:$U,'Color detail'!AA$3))</f>
        <v>0</v>
      </c>
      <c r="AB250" s="25">
        <f>+IF(AB$3=0,0,COUNTIFS('2.Pro Plan'!$K:$K,'Color detail'!$E250,'2.Pro Plan'!$N:$N,'Color detail'!$F250,'2.Pro Plan'!$U:$U,'Color detail'!AB$3))</f>
        <v>0</v>
      </c>
      <c r="AC250" s="25">
        <f>+IF(AC$3=0,0,COUNTIFS('2.Pro Plan'!$K:$K,'Color detail'!$E250,'2.Pro Plan'!$N:$N,'Color detail'!$F250,'2.Pro Plan'!$U:$U,'Color detail'!AC$3))</f>
        <v>0</v>
      </c>
      <c r="AD250" s="25">
        <f>+IF(AD$3=0,0,COUNTIFS('2.Pro Plan'!$K:$K,'Color detail'!$E250,'2.Pro Plan'!$N:$N,'Color detail'!$F250,'2.Pro Plan'!$U:$U,'Color detail'!AD$3))</f>
        <v>0</v>
      </c>
      <c r="AE250" s="25">
        <f>+IF(AE$3=0,0,COUNTIFS('2.Pro Plan'!$K:$K,'Color detail'!$E250,'2.Pro Plan'!$N:$N,'Color detail'!$F250,'2.Pro Plan'!$U:$U,'Color detail'!AE$3))</f>
        <v>1</v>
      </c>
      <c r="AF250" s="25">
        <f>+IF(AF$3=0,0,COUNTIFS('2.Pro Plan'!$K:$K,'Color detail'!$E250,'2.Pro Plan'!$N:$N,'Color detail'!$F250,'2.Pro Plan'!$U:$U,'Color detail'!AF$3))</f>
        <v>15</v>
      </c>
      <c r="AG250" s="25">
        <f>+IF(AG$3=0,0,COUNTIFS('2.Pro Plan'!$K:$K,'Color detail'!$E250,'2.Pro Plan'!$N:$N,'Color detail'!$F250,'2.Pro Plan'!$U:$U,'Color detail'!AG$3))</f>
        <v>8</v>
      </c>
      <c r="AH250" s="25">
        <f>+IF(AH$3=0,0,COUNTIFS('2.Pro Plan'!$K:$K,'Color detail'!$E250,'2.Pro Plan'!$N:$N,'Color detail'!$F250,'2.Pro Plan'!$U:$U,'Color detail'!AH$3))</f>
        <v>8</v>
      </c>
      <c r="AI250" s="25">
        <f>+IF(AI$3=0,0,COUNTIFS('2.Pro Plan'!$K:$K,'Color detail'!$E250,'2.Pro Plan'!$N:$N,'Color detail'!$F250,'2.Pro Plan'!$U:$U,'Color detail'!AI$3))</f>
        <v>4</v>
      </c>
      <c r="AJ250" s="25">
        <f>+IF(AJ$3=0,0,COUNTIFS('2.Pro Plan'!$K:$K,'Color detail'!$E250,'2.Pro Plan'!$N:$N,'Color detail'!$F250,'2.Pro Plan'!$U:$U,'Color detail'!AJ$3))</f>
        <v>9</v>
      </c>
      <c r="AK250" s="25">
        <f>+IF(AK$3=0,0,COUNTIFS('2.Pro Plan'!$K:$K,'Color detail'!$E250,'2.Pro Plan'!$N:$N,'Color detail'!$F250,'2.Pro Plan'!$U:$U,'Color detail'!AK$3))</f>
        <v>10</v>
      </c>
      <c r="AL250" s="25">
        <f>+IF(AL$3=0,0,COUNTIFS('2.Pro Plan'!$K:$K,'Color detail'!$E250,'2.Pro Plan'!$N:$N,'Color detail'!$F250,'2.Pro Plan'!$U:$U,'Color detail'!AL$3))</f>
        <v>0</v>
      </c>
      <c r="AM250" s="25">
        <f>+IF(AM$3=0,0,COUNTIFS('2.Pro Plan'!$K:$K,'Color detail'!$E250,'2.Pro Plan'!$N:$N,'Color detail'!$F250,'2.Pro Plan'!$U:$U,'Color detail'!AM$3))</f>
        <v>0</v>
      </c>
      <c r="AN250" s="25">
        <f>+IF(AN$3=0,0,COUNTIFS('2.Pro Plan'!$K:$K,'Color detail'!$E250,'2.Pro Plan'!$N:$N,'Color detail'!$F250,'2.Pro Plan'!$U:$U,'Color detail'!AN$3))</f>
        <v>0</v>
      </c>
      <c r="AO250" s="25">
        <f>+IF(AO$3=0,0,COUNTIFS('2.Pro Plan'!$K:$K,'Color detail'!$E250,'2.Pro Plan'!$N:$N,'Color detail'!$F250,'2.Pro Plan'!$U:$U,'Color detail'!AO$3))</f>
        <v>0</v>
      </c>
      <c r="AP250" s="25">
        <f>+IF(AP$3=0,0,COUNTIFS('2.Pro Plan'!$K:$K,'Color detail'!$E250,'2.Pro Plan'!$N:$N,'Color detail'!$F250,'2.Pro Plan'!$U:$U,'Color detail'!AP$3))</f>
        <v>0</v>
      </c>
      <c r="AQ250" s="25">
        <f>+IF(AQ$3=0,0,COUNTIFS('2.Pro Plan'!$K:$K,'Color detail'!$E250,'2.Pro Plan'!$N:$N,'Color detail'!$F250,'2.Pro Plan'!$U:$U,'Color detail'!AQ$3))</f>
        <v>0</v>
      </c>
      <c r="AR250" s="25">
        <f>+IF(AR$3=0,0,COUNTIFS('2.Pro Plan'!$K:$K,'Color detail'!$E250,'2.Pro Plan'!$N:$N,'Color detail'!$F250,'2.Pro Plan'!$U:$U,'Color detail'!AR$3))</f>
        <v>0</v>
      </c>
      <c r="AS250" s="25">
        <f t="shared" si="60"/>
        <v>93</v>
      </c>
    </row>
    <row r="251" spans="2:45">
      <c r="B251" s="25">
        <f t="shared" si="53"/>
        <v>29</v>
      </c>
      <c r="C251" s="25" t="str">
        <f t="shared" si="54"/>
        <v>MV1D6</v>
      </c>
      <c r="E251" s="25" t="str">
        <f t="shared" ref="E251:F251" si="87">E35</f>
        <v>MV</v>
      </c>
      <c r="F251" s="25" t="str">
        <f t="shared" si="87"/>
        <v>1D6</v>
      </c>
      <c r="H251" s="25">
        <f t="shared" si="56"/>
        <v>24</v>
      </c>
      <c r="I251" s="25">
        <f>+IF(C251=0,0,SUMIF('Color FC'!$F:$F,'Color detail'!$C251,'Color FC'!H:H))</f>
        <v>34</v>
      </c>
      <c r="J251" s="25">
        <f>+IF(E251=0,0,SUMIF('Color FC'!$F:$F,'Color detail'!$C251,'Color FC'!I:I))</f>
        <v>18</v>
      </c>
      <c r="K251" s="25">
        <f>+IF(F251=0,0,SUMIF('Color FC'!$F:$F,'Color detail'!$C251,'Color FC'!J:J))</f>
        <v>18</v>
      </c>
      <c r="M251" s="146">
        <f t="shared" ca="1" si="57"/>
        <v>10</v>
      </c>
      <c r="N251" s="146">
        <f t="shared" ca="1" si="58"/>
        <v>10</v>
      </c>
      <c r="O251" s="147">
        <f t="shared" ca="1" si="59"/>
        <v>1</v>
      </c>
      <c r="Q251" s="25">
        <f>+IF(Q$3=0,0,COUNTIFS('2.Pro Plan'!$K:$K,'Color detail'!$E251,'2.Pro Plan'!$N:$N,'Color detail'!$F251,'2.Pro Plan'!$U:$U,'Color detail'!Q$3))</f>
        <v>0</v>
      </c>
      <c r="R251" s="25">
        <f>+IF(R$3=0,0,COUNTIFS('2.Pro Plan'!$K:$K,'Color detail'!$E251,'2.Pro Plan'!$N:$N,'Color detail'!$F251,'2.Pro Plan'!$U:$U,'Color detail'!R$3))</f>
        <v>1</v>
      </c>
      <c r="S251" s="25">
        <f>+IF(S$3=0,0,COUNTIFS('2.Pro Plan'!$K:$K,'Color detail'!$E251,'2.Pro Plan'!$N:$N,'Color detail'!$F251,'2.Pro Plan'!$U:$U,'Color detail'!S$3))</f>
        <v>1</v>
      </c>
      <c r="T251" s="25">
        <f>+IF(T$3=0,0,COUNTIFS('2.Pro Plan'!$K:$K,'Color detail'!$E251,'2.Pro Plan'!$N:$N,'Color detail'!$F251,'2.Pro Plan'!$U:$U,'Color detail'!T$3))</f>
        <v>1</v>
      </c>
      <c r="U251" s="25">
        <f>+IF(U$3=0,0,COUNTIFS('2.Pro Plan'!$K:$K,'Color detail'!$E251,'2.Pro Plan'!$N:$N,'Color detail'!$F251,'2.Pro Plan'!$U:$U,'Color detail'!U$3))</f>
        <v>3</v>
      </c>
      <c r="V251" s="25">
        <f>+IF(V$3=0,0,COUNTIFS('2.Pro Plan'!$K:$K,'Color detail'!$E251,'2.Pro Plan'!$N:$N,'Color detail'!$F251,'2.Pro Plan'!$U:$U,'Color detail'!V$3))</f>
        <v>4</v>
      </c>
      <c r="W251" s="25">
        <f>+IF(W$3=0,0,COUNTIFS('2.Pro Plan'!$K:$K,'Color detail'!$E251,'2.Pro Plan'!$N:$N,'Color detail'!$F251,'2.Pro Plan'!$U:$U,'Color detail'!W$3))</f>
        <v>0</v>
      </c>
      <c r="X251" s="25">
        <f>+IF(X$3=0,0,COUNTIFS('2.Pro Plan'!$K:$K,'Color detail'!$E251,'2.Pro Plan'!$N:$N,'Color detail'!$F251,'2.Pro Plan'!$U:$U,'Color detail'!X$3))</f>
        <v>0</v>
      </c>
      <c r="Y251" s="25">
        <f>+IF(Y$3=0,0,COUNTIFS('2.Pro Plan'!$K:$K,'Color detail'!$E251,'2.Pro Plan'!$N:$N,'Color detail'!$F251,'2.Pro Plan'!$U:$U,'Color detail'!Y$3))</f>
        <v>0</v>
      </c>
      <c r="Z251" s="25">
        <f>+IF(Z$3=0,0,COUNTIFS('2.Pro Plan'!$K:$K,'Color detail'!$E251,'2.Pro Plan'!$N:$N,'Color detail'!$F251,'2.Pro Plan'!$U:$U,'Color detail'!Z$3))</f>
        <v>0</v>
      </c>
      <c r="AA251" s="25">
        <f>+IF(AA$3=0,0,COUNTIFS('2.Pro Plan'!$K:$K,'Color detail'!$E251,'2.Pro Plan'!$N:$N,'Color detail'!$F251,'2.Pro Plan'!$U:$U,'Color detail'!AA$3))</f>
        <v>1</v>
      </c>
      <c r="AB251" s="25">
        <f>+IF(AB$3=0,0,COUNTIFS('2.Pro Plan'!$K:$K,'Color detail'!$E251,'2.Pro Plan'!$N:$N,'Color detail'!$F251,'2.Pro Plan'!$U:$U,'Color detail'!AB$3))</f>
        <v>0</v>
      </c>
      <c r="AC251" s="25">
        <f>+IF(AC$3=0,0,COUNTIFS('2.Pro Plan'!$K:$K,'Color detail'!$E251,'2.Pro Plan'!$N:$N,'Color detail'!$F251,'2.Pro Plan'!$U:$U,'Color detail'!AC$3))</f>
        <v>0</v>
      </c>
      <c r="AD251" s="25">
        <f>+IF(AD$3=0,0,COUNTIFS('2.Pro Plan'!$K:$K,'Color detail'!$E251,'2.Pro Plan'!$N:$N,'Color detail'!$F251,'2.Pro Plan'!$U:$U,'Color detail'!AD$3))</f>
        <v>0</v>
      </c>
      <c r="AE251" s="25">
        <f>+IF(AE$3=0,0,COUNTIFS('2.Pro Plan'!$K:$K,'Color detail'!$E251,'2.Pro Plan'!$N:$N,'Color detail'!$F251,'2.Pro Plan'!$U:$U,'Color detail'!AE$3))</f>
        <v>2</v>
      </c>
      <c r="AF251" s="25">
        <f>+IF(AF$3=0,0,COUNTIFS('2.Pro Plan'!$K:$K,'Color detail'!$E251,'2.Pro Plan'!$N:$N,'Color detail'!$F251,'2.Pro Plan'!$U:$U,'Color detail'!AF$3))</f>
        <v>0</v>
      </c>
      <c r="AG251" s="25">
        <f>+IF(AG$3=0,0,COUNTIFS('2.Pro Plan'!$K:$K,'Color detail'!$E251,'2.Pro Plan'!$N:$N,'Color detail'!$F251,'2.Pro Plan'!$U:$U,'Color detail'!AG$3))</f>
        <v>2</v>
      </c>
      <c r="AH251" s="25">
        <f>+IF(AH$3=0,0,COUNTIFS('2.Pro Plan'!$K:$K,'Color detail'!$E251,'2.Pro Plan'!$N:$N,'Color detail'!$F251,'2.Pro Plan'!$U:$U,'Color detail'!AH$3))</f>
        <v>3</v>
      </c>
      <c r="AI251" s="25">
        <f>+IF(AI$3=0,0,COUNTIFS('2.Pro Plan'!$K:$K,'Color detail'!$E251,'2.Pro Plan'!$N:$N,'Color detail'!$F251,'2.Pro Plan'!$U:$U,'Color detail'!AI$3))</f>
        <v>6</v>
      </c>
      <c r="AJ251" s="25">
        <f>+IF(AJ$3=0,0,COUNTIFS('2.Pro Plan'!$K:$K,'Color detail'!$E251,'2.Pro Plan'!$N:$N,'Color detail'!$F251,'2.Pro Plan'!$U:$U,'Color detail'!AJ$3))</f>
        <v>0</v>
      </c>
      <c r="AK251" s="25">
        <f>+IF(AK$3=0,0,COUNTIFS('2.Pro Plan'!$K:$K,'Color detail'!$E251,'2.Pro Plan'!$N:$N,'Color detail'!$F251,'2.Pro Plan'!$U:$U,'Color detail'!AK$3))</f>
        <v>0</v>
      </c>
      <c r="AL251" s="25">
        <f>+IF(AL$3=0,0,COUNTIFS('2.Pro Plan'!$K:$K,'Color detail'!$E251,'2.Pro Plan'!$N:$N,'Color detail'!$F251,'2.Pro Plan'!$U:$U,'Color detail'!AL$3))</f>
        <v>0</v>
      </c>
      <c r="AM251" s="25">
        <f>+IF(AM$3=0,0,COUNTIFS('2.Pro Plan'!$K:$K,'Color detail'!$E251,'2.Pro Plan'!$N:$N,'Color detail'!$F251,'2.Pro Plan'!$U:$U,'Color detail'!AM$3))</f>
        <v>0</v>
      </c>
      <c r="AN251" s="25">
        <f>+IF(AN$3=0,0,COUNTIFS('2.Pro Plan'!$K:$K,'Color detail'!$E251,'2.Pro Plan'!$N:$N,'Color detail'!$F251,'2.Pro Plan'!$U:$U,'Color detail'!AN$3))</f>
        <v>0</v>
      </c>
      <c r="AO251" s="25">
        <f>+IF(AO$3=0,0,COUNTIFS('2.Pro Plan'!$K:$K,'Color detail'!$E251,'2.Pro Plan'!$N:$N,'Color detail'!$F251,'2.Pro Plan'!$U:$U,'Color detail'!AO$3))</f>
        <v>0</v>
      </c>
      <c r="AP251" s="25">
        <f>+IF(AP$3=0,0,COUNTIFS('2.Pro Plan'!$K:$K,'Color detail'!$E251,'2.Pro Plan'!$N:$N,'Color detail'!$F251,'2.Pro Plan'!$U:$U,'Color detail'!AP$3))</f>
        <v>0</v>
      </c>
      <c r="AQ251" s="25">
        <f>+IF(AQ$3=0,0,COUNTIFS('2.Pro Plan'!$K:$K,'Color detail'!$E251,'2.Pro Plan'!$N:$N,'Color detail'!$F251,'2.Pro Plan'!$U:$U,'Color detail'!AQ$3))</f>
        <v>0</v>
      </c>
      <c r="AR251" s="25">
        <f>+IF(AR$3=0,0,COUNTIFS('2.Pro Plan'!$K:$K,'Color detail'!$E251,'2.Pro Plan'!$N:$N,'Color detail'!$F251,'2.Pro Plan'!$U:$U,'Color detail'!AR$3))</f>
        <v>0</v>
      </c>
      <c r="AS251" s="25">
        <f t="shared" si="60"/>
        <v>24</v>
      </c>
    </row>
    <row r="252" spans="2:45">
      <c r="B252" s="25">
        <f t="shared" si="53"/>
        <v>30</v>
      </c>
      <c r="C252" s="25" t="str">
        <f t="shared" si="54"/>
        <v>MV3R3</v>
      </c>
      <c r="E252" s="25" t="str">
        <f t="shared" ref="E252:F252" si="88">E36</f>
        <v>MV</v>
      </c>
      <c r="F252" s="25" t="str">
        <f t="shared" si="88"/>
        <v>3R3</v>
      </c>
      <c r="H252" s="25">
        <f t="shared" si="56"/>
        <v>12</v>
      </c>
      <c r="I252" s="25">
        <f>+IF(C252=0,0,SUMIF('Color FC'!$F:$F,'Color detail'!$C252,'Color FC'!H:H))</f>
        <v>25</v>
      </c>
      <c r="J252" s="25">
        <f>+IF(E252=0,0,SUMIF('Color FC'!$F:$F,'Color detail'!$C252,'Color FC'!I:I))</f>
        <v>10</v>
      </c>
      <c r="K252" s="25">
        <f>+IF(F252=0,0,SUMIF('Color FC'!$F:$F,'Color detail'!$C252,'Color FC'!J:J))</f>
        <v>10</v>
      </c>
      <c r="M252" s="146">
        <f t="shared" ca="1" si="57"/>
        <v>4</v>
      </c>
      <c r="N252" s="146">
        <f t="shared" ca="1" si="58"/>
        <v>4</v>
      </c>
      <c r="O252" s="147">
        <f t="shared" ca="1" si="59"/>
        <v>1</v>
      </c>
      <c r="Q252" s="25">
        <f>+IF(Q$3=0,0,COUNTIFS('2.Pro Plan'!$K:$K,'Color detail'!$E252,'2.Pro Plan'!$N:$N,'Color detail'!$F252,'2.Pro Plan'!$U:$U,'Color detail'!Q$3))</f>
        <v>0</v>
      </c>
      <c r="R252" s="25">
        <f>+IF(R$3=0,0,COUNTIFS('2.Pro Plan'!$K:$K,'Color detail'!$E252,'2.Pro Plan'!$N:$N,'Color detail'!$F252,'2.Pro Plan'!$U:$U,'Color detail'!R$3))</f>
        <v>1</v>
      </c>
      <c r="S252" s="25">
        <f>+IF(S$3=0,0,COUNTIFS('2.Pro Plan'!$K:$K,'Color detail'!$E252,'2.Pro Plan'!$N:$N,'Color detail'!$F252,'2.Pro Plan'!$U:$U,'Color detail'!S$3))</f>
        <v>1</v>
      </c>
      <c r="T252" s="25">
        <f>+IF(T$3=0,0,COUNTIFS('2.Pro Plan'!$K:$K,'Color detail'!$E252,'2.Pro Plan'!$N:$N,'Color detail'!$F252,'2.Pro Plan'!$U:$U,'Color detail'!T$3))</f>
        <v>0</v>
      </c>
      <c r="U252" s="25">
        <f>+IF(U$3=0,0,COUNTIFS('2.Pro Plan'!$K:$K,'Color detail'!$E252,'2.Pro Plan'!$N:$N,'Color detail'!$F252,'2.Pro Plan'!$U:$U,'Color detail'!U$3))</f>
        <v>0</v>
      </c>
      <c r="V252" s="25">
        <f>+IF(V$3=0,0,COUNTIFS('2.Pro Plan'!$K:$K,'Color detail'!$E252,'2.Pro Plan'!$N:$N,'Color detail'!$F252,'2.Pro Plan'!$U:$U,'Color detail'!V$3))</f>
        <v>2</v>
      </c>
      <c r="W252" s="25">
        <f>+IF(W$3=0,0,COUNTIFS('2.Pro Plan'!$K:$K,'Color detail'!$E252,'2.Pro Plan'!$N:$N,'Color detail'!$F252,'2.Pro Plan'!$U:$U,'Color detail'!W$3))</f>
        <v>1</v>
      </c>
      <c r="X252" s="25">
        <f>+IF(X$3=0,0,COUNTIFS('2.Pro Plan'!$K:$K,'Color detail'!$E252,'2.Pro Plan'!$N:$N,'Color detail'!$F252,'2.Pro Plan'!$U:$U,'Color detail'!X$3))</f>
        <v>0</v>
      </c>
      <c r="Y252" s="25">
        <f>+IF(Y$3=0,0,COUNTIFS('2.Pro Plan'!$K:$K,'Color detail'!$E252,'2.Pro Plan'!$N:$N,'Color detail'!$F252,'2.Pro Plan'!$U:$U,'Color detail'!Y$3))</f>
        <v>0</v>
      </c>
      <c r="Z252" s="25">
        <f>+IF(Z$3=0,0,COUNTIFS('2.Pro Plan'!$K:$K,'Color detail'!$E252,'2.Pro Plan'!$N:$N,'Color detail'!$F252,'2.Pro Plan'!$U:$U,'Color detail'!Z$3))</f>
        <v>0</v>
      </c>
      <c r="AA252" s="25">
        <f>+IF(AA$3=0,0,COUNTIFS('2.Pro Plan'!$K:$K,'Color detail'!$E252,'2.Pro Plan'!$N:$N,'Color detail'!$F252,'2.Pro Plan'!$U:$U,'Color detail'!AA$3))</f>
        <v>0</v>
      </c>
      <c r="AB252" s="25">
        <f>+IF(AB$3=0,0,COUNTIFS('2.Pro Plan'!$K:$K,'Color detail'!$E252,'2.Pro Plan'!$N:$N,'Color detail'!$F252,'2.Pro Plan'!$U:$U,'Color detail'!AB$3))</f>
        <v>0</v>
      </c>
      <c r="AC252" s="25">
        <f>+IF(AC$3=0,0,COUNTIFS('2.Pro Plan'!$K:$K,'Color detail'!$E252,'2.Pro Plan'!$N:$N,'Color detail'!$F252,'2.Pro Plan'!$U:$U,'Color detail'!AC$3))</f>
        <v>0</v>
      </c>
      <c r="AD252" s="25">
        <f>+IF(AD$3=0,0,COUNTIFS('2.Pro Plan'!$K:$K,'Color detail'!$E252,'2.Pro Plan'!$N:$N,'Color detail'!$F252,'2.Pro Plan'!$U:$U,'Color detail'!AD$3))</f>
        <v>0</v>
      </c>
      <c r="AE252" s="25">
        <f>+IF(AE$3=0,0,COUNTIFS('2.Pro Plan'!$K:$K,'Color detail'!$E252,'2.Pro Plan'!$N:$N,'Color detail'!$F252,'2.Pro Plan'!$U:$U,'Color detail'!AE$3))</f>
        <v>0</v>
      </c>
      <c r="AF252" s="25">
        <f>+IF(AF$3=0,0,COUNTIFS('2.Pro Plan'!$K:$K,'Color detail'!$E252,'2.Pro Plan'!$N:$N,'Color detail'!$F252,'2.Pro Plan'!$U:$U,'Color detail'!AF$3))</f>
        <v>0</v>
      </c>
      <c r="AG252" s="25">
        <f>+IF(AG$3=0,0,COUNTIFS('2.Pro Plan'!$K:$K,'Color detail'!$E252,'2.Pro Plan'!$N:$N,'Color detail'!$F252,'2.Pro Plan'!$U:$U,'Color detail'!AG$3))</f>
        <v>1</v>
      </c>
      <c r="AH252" s="25">
        <f>+IF(AH$3=0,0,COUNTIFS('2.Pro Plan'!$K:$K,'Color detail'!$E252,'2.Pro Plan'!$N:$N,'Color detail'!$F252,'2.Pro Plan'!$U:$U,'Color detail'!AH$3))</f>
        <v>0</v>
      </c>
      <c r="AI252" s="25">
        <f>+IF(AI$3=0,0,COUNTIFS('2.Pro Plan'!$K:$K,'Color detail'!$E252,'2.Pro Plan'!$N:$N,'Color detail'!$F252,'2.Pro Plan'!$U:$U,'Color detail'!AI$3))</f>
        <v>4</v>
      </c>
      <c r="AJ252" s="25">
        <f>+IF(AJ$3=0,0,COUNTIFS('2.Pro Plan'!$K:$K,'Color detail'!$E252,'2.Pro Plan'!$N:$N,'Color detail'!$F252,'2.Pro Plan'!$U:$U,'Color detail'!AJ$3))</f>
        <v>1</v>
      </c>
      <c r="AK252" s="25">
        <f>+IF(AK$3=0,0,COUNTIFS('2.Pro Plan'!$K:$K,'Color detail'!$E252,'2.Pro Plan'!$N:$N,'Color detail'!$F252,'2.Pro Plan'!$U:$U,'Color detail'!AK$3))</f>
        <v>1</v>
      </c>
      <c r="AL252" s="25">
        <f>+IF(AL$3=0,0,COUNTIFS('2.Pro Plan'!$K:$K,'Color detail'!$E252,'2.Pro Plan'!$N:$N,'Color detail'!$F252,'2.Pro Plan'!$U:$U,'Color detail'!AL$3))</f>
        <v>0</v>
      </c>
      <c r="AM252" s="25">
        <f>+IF(AM$3=0,0,COUNTIFS('2.Pro Plan'!$K:$K,'Color detail'!$E252,'2.Pro Plan'!$N:$N,'Color detail'!$F252,'2.Pro Plan'!$U:$U,'Color detail'!AM$3))</f>
        <v>0</v>
      </c>
      <c r="AN252" s="25">
        <f>+IF(AN$3=0,0,COUNTIFS('2.Pro Plan'!$K:$K,'Color detail'!$E252,'2.Pro Plan'!$N:$N,'Color detail'!$F252,'2.Pro Plan'!$U:$U,'Color detail'!AN$3))</f>
        <v>0</v>
      </c>
      <c r="AO252" s="25">
        <f>+IF(AO$3=0,0,COUNTIFS('2.Pro Plan'!$K:$K,'Color detail'!$E252,'2.Pro Plan'!$N:$N,'Color detail'!$F252,'2.Pro Plan'!$U:$U,'Color detail'!AO$3))</f>
        <v>0</v>
      </c>
      <c r="AP252" s="25">
        <f>+IF(AP$3=0,0,COUNTIFS('2.Pro Plan'!$K:$K,'Color detail'!$E252,'2.Pro Plan'!$N:$N,'Color detail'!$F252,'2.Pro Plan'!$U:$U,'Color detail'!AP$3))</f>
        <v>0</v>
      </c>
      <c r="AQ252" s="25">
        <f>+IF(AQ$3=0,0,COUNTIFS('2.Pro Plan'!$K:$K,'Color detail'!$E252,'2.Pro Plan'!$N:$N,'Color detail'!$F252,'2.Pro Plan'!$U:$U,'Color detail'!AQ$3))</f>
        <v>0</v>
      </c>
      <c r="AR252" s="25">
        <f>+IF(AR$3=0,0,COUNTIFS('2.Pro Plan'!$K:$K,'Color detail'!$E252,'2.Pro Plan'!$N:$N,'Color detail'!$F252,'2.Pro Plan'!$U:$U,'Color detail'!AR$3))</f>
        <v>0</v>
      </c>
      <c r="AS252" s="25">
        <f t="shared" si="60"/>
        <v>12</v>
      </c>
    </row>
    <row r="253" spans="2:45">
      <c r="B253" s="25">
        <f t="shared" si="53"/>
        <v>31</v>
      </c>
      <c r="C253" s="25" t="str">
        <f t="shared" si="54"/>
        <v>MV576</v>
      </c>
      <c r="E253" s="25" t="str">
        <f t="shared" ref="E253:F253" si="89">E37</f>
        <v>MV</v>
      </c>
      <c r="F253" s="25">
        <f t="shared" si="89"/>
        <v>576</v>
      </c>
      <c r="H253" s="25">
        <f t="shared" si="56"/>
        <v>0</v>
      </c>
      <c r="I253" s="25">
        <f>+IF(C253=0,0,SUMIF('Color FC'!$F:$F,'Color detail'!$C253,'Color FC'!H:H))</f>
        <v>3</v>
      </c>
      <c r="J253" s="25">
        <f>+IF(E253=0,0,SUMIF('Color FC'!$F:$F,'Color detail'!$C253,'Color FC'!I:I))</f>
        <v>0</v>
      </c>
      <c r="K253" s="25">
        <f>+IF(F253=0,0,SUMIF('Color FC'!$F:$F,'Color detail'!$C253,'Color FC'!J:J))</f>
        <v>0</v>
      </c>
      <c r="M253" s="146">
        <f t="shared" ca="1" si="57"/>
        <v>0</v>
      </c>
      <c r="N253" s="146">
        <f t="shared" ca="1" si="58"/>
        <v>0</v>
      </c>
      <c r="O253" s="147">
        <f t="shared" ca="1" si="59"/>
        <v>0</v>
      </c>
      <c r="Q253" s="25">
        <f>+IF(Q$3=0,0,COUNTIFS('2.Pro Plan'!$K:$K,'Color detail'!$E253,'2.Pro Plan'!$N:$N,'Color detail'!$F253,'2.Pro Plan'!$U:$U,'Color detail'!Q$3))</f>
        <v>0</v>
      </c>
      <c r="R253" s="25">
        <f>+IF(R$3=0,0,COUNTIFS('2.Pro Plan'!$K:$K,'Color detail'!$E253,'2.Pro Plan'!$N:$N,'Color detail'!$F253,'2.Pro Plan'!$U:$U,'Color detail'!R$3))</f>
        <v>0</v>
      </c>
      <c r="S253" s="25">
        <f>+IF(S$3=0,0,COUNTIFS('2.Pro Plan'!$K:$K,'Color detail'!$E253,'2.Pro Plan'!$N:$N,'Color detail'!$F253,'2.Pro Plan'!$U:$U,'Color detail'!S$3))</f>
        <v>0</v>
      </c>
      <c r="T253" s="25">
        <f>+IF(T$3=0,0,COUNTIFS('2.Pro Plan'!$K:$K,'Color detail'!$E253,'2.Pro Plan'!$N:$N,'Color detail'!$F253,'2.Pro Plan'!$U:$U,'Color detail'!T$3))</f>
        <v>0</v>
      </c>
      <c r="U253" s="25">
        <f>+IF(U$3=0,0,COUNTIFS('2.Pro Plan'!$K:$K,'Color detail'!$E253,'2.Pro Plan'!$N:$N,'Color detail'!$F253,'2.Pro Plan'!$U:$U,'Color detail'!U$3))</f>
        <v>0</v>
      </c>
      <c r="V253" s="25">
        <f>+IF(V$3=0,0,COUNTIFS('2.Pro Plan'!$K:$K,'Color detail'!$E253,'2.Pro Plan'!$N:$N,'Color detail'!$F253,'2.Pro Plan'!$U:$U,'Color detail'!V$3))</f>
        <v>0</v>
      </c>
      <c r="W253" s="25">
        <f>+IF(W$3=0,0,COUNTIFS('2.Pro Plan'!$K:$K,'Color detail'!$E253,'2.Pro Plan'!$N:$N,'Color detail'!$F253,'2.Pro Plan'!$U:$U,'Color detail'!W$3))</f>
        <v>0</v>
      </c>
      <c r="X253" s="25">
        <f>+IF(X$3=0,0,COUNTIFS('2.Pro Plan'!$K:$K,'Color detail'!$E253,'2.Pro Plan'!$N:$N,'Color detail'!$F253,'2.Pro Plan'!$U:$U,'Color detail'!X$3))</f>
        <v>0</v>
      </c>
      <c r="Y253" s="25">
        <f>+IF(Y$3=0,0,COUNTIFS('2.Pro Plan'!$K:$K,'Color detail'!$E253,'2.Pro Plan'!$N:$N,'Color detail'!$F253,'2.Pro Plan'!$U:$U,'Color detail'!Y$3))</f>
        <v>0</v>
      </c>
      <c r="Z253" s="25">
        <f>+IF(Z$3=0,0,COUNTIFS('2.Pro Plan'!$K:$K,'Color detail'!$E253,'2.Pro Plan'!$N:$N,'Color detail'!$F253,'2.Pro Plan'!$U:$U,'Color detail'!Z$3))</f>
        <v>0</v>
      </c>
      <c r="AA253" s="25">
        <f>+IF(AA$3=0,0,COUNTIFS('2.Pro Plan'!$K:$K,'Color detail'!$E253,'2.Pro Plan'!$N:$N,'Color detail'!$F253,'2.Pro Plan'!$U:$U,'Color detail'!AA$3))</f>
        <v>0</v>
      </c>
      <c r="AB253" s="25">
        <f>+IF(AB$3=0,0,COUNTIFS('2.Pro Plan'!$K:$K,'Color detail'!$E253,'2.Pro Plan'!$N:$N,'Color detail'!$F253,'2.Pro Plan'!$U:$U,'Color detail'!AB$3))</f>
        <v>0</v>
      </c>
      <c r="AC253" s="25">
        <f>+IF(AC$3=0,0,COUNTIFS('2.Pro Plan'!$K:$K,'Color detail'!$E253,'2.Pro Plan'!$N:$N,'Color detail'!$F253,'2.Pro Plan'!$U:$U,'Color detail'!AC$3))</f>
        <v>0</v>
      </c>
      <c r="AD253" s="25">
        <f>+IF(AD$3=0,0,COUNTIFS('2.Pro Plan'!$K:$K,'Color detail'!$E253,'2.Pro Plan'!$N:$N,'Color detail'!$F253,'2.Pro Plan'!$U:$U,'Color detail'!AD$3))</f>
        <v>0</v>
      </c>
      <c r="AE253" s="25">
        <f>+IF(AE$3=0,0,COUNTIFS('2.Pro Plan'!$K:$K,'Color detail'!$E253,'2.Pro Plan'!$N:$N,'Color detail'!$F253,'2.Pro Plan'!$U:$U,'Color detail'!AE$3))</f>
        <v>0</v>
      </c>
      <c r="AF253" s="25">
        <f>+IF(AF$3=0,0,COUNTIFS('2.Pro Plan'!$K:$K,'Color detail'!$E253,'2.Pro Plan'!$N:$N,'Color detail'!$F253,'2.Pro Plan'!$U:$U,'Color detail'!AF$3))</f>
        <v>0</v>
      </c>
      <c r="AG253" s="25">
        <f>+IF(AG$3=0,0,COUNTIFS('2.Pro Plan'!$K:$K,'Color detail'!$E253,'2.Pro Plan'!$N:$N,'Color detail'!$F253,'2.Pro Plan'!$U:$U,'Color detail'!AG$3))</f>
        <v>0</v>
      </c>
      <c r="AH253" s="25">
        <f>+IF(AH$3=0,0,COUNTIFS('2.Pro Plan'!$K:$K,'Color detail'!$E253,'2.Pro Plan'!$N:$N,'Color detail'!$F253,'2.Pro Plan'!$U:$U,'Color detail'!AH$3))</f>
        <v>0</v>
      </c>
      <c r="AI253" s="25">
        <f>+IF(AI$3=0,0,COUNTIFS('2.Pro Plan'!$K:$K,'Color detail'!$E253,'2.Pro Plan'!$N:$N,'Color detail'!$F253,'2.Pro Plan'!$U:$U,'Color detail'!AI$3))</f>
        <v>0</v>
      </c>
      <c r="AJ253" s="25">
        <f>+IF(AJ$3=0,0,COUNTIFS('2.Pro Plan'!$K:$K,'Color detail'!$E253,'2.Pro Plan'!$N:$N,'Color detail'!$F253,'2.Pro Plan'!$U:$U,'Color detail'!AJ$3))</f>
        <v>0</v>
      </c>
      <c r="AK253" s="25">
        <f>+IF(AK$3=0,0,COUNTIFS('2.Pro Plan'!$K:$K,'Color detail'!$E253,'2.Pro Plan'!$N:$N,'Color detail'!$F253,'2.Pro Plan'!$U:$U,'Color detail'!AK$3))</f>
        <v>0</v>
      </c>
      <c r="AL253" s="25">
        <f>+IF(AL$3=0,0,COUNTIFS('2.Pro Plan'!$K:$K,'Color detail'!$E253,'2.Pro Plan'!$N:$N,'Color detail'!$F253,'2.Pro Plan'!$U:$U,'Color detail'!AL$3))</f>
        <v>0</v>
      </c>
      <c r="AM253" s="25">
        <f>+IF(AM$3=0,0,COUNTIFS('2.Pro Plan'!$K:$K,'Color detail'!$E253,'2.Pro Plan'!$N:$N,'Color detail'!$F253,'2.Pro Plan'!$U:$U,'Color detail'!AM$3))</f>
        <v>0</v>
      </c>
      <c r="AN253" s="25">
        <f>+IF(AN$3=0,0,COUNTIFS('2.Pro Plan'!$K:$K,'Color detail'!$E253,'2.Pro Plan'!$N:$N,'Color detail'!$F253,'2.Pro Plan'!$U:$U,'Color detail'!AN$3))</f>
        <v>0</v>
      </c>
      <c r="AO253" s="25">
        <f>+IF(AO$3=0,0,COUNTIFS('2.Pro Plan'!$K:$K,'Color detail'!$E253,'2.Pro Plan'!$N:$N,'Color detail'!$F253,'2.Pro Plan'!$U:$U,'Color detail'!AO$3))</f>
        <v>0</v>
      </c>
      <c r="AP253" s="25">
        <f>+IF(AP$3=0,0,COUNTIFS('2.Pro Plan'!$K:$K,'Color detail'!$E253,'2.Pro Plan'!$N:$N,'Color detail'!$F253,'2.Pro Plan'!$U:$U,'Color detail'!AP$3))</f>
        <v>0</v>
      </c>
      <c r="AQ253" s="25">
        <f>+IF(AQ$3=0,0,COUNTIFS('2.Pro Plan'!$K:$K,'Color detail'!$E253,'2.Pro Plan'!$N:$N,'Color detail'!$F253,'2.Pro Plan'!$U:$U,'Color detail'!AQ$3))</f>
        <v>0</v>
      </c>
      <c r="AR253" s="25">
        <f>+IF(AR$3=0,0,COUNTIFS('2.Pro Plan'!$K:$K,'Color detail'!$E253,'2.Pro Plan'!$N:$N,'Color detail'!$F253,'2.Pro Plan'!$U:$U,'Color detail'!AR$3))</f>
        <v>0</v>
      </c>
      <c r="AS253" s="25">
        <f t="shared" si="60"/>
        <v>0</v>
      </c>
    </row>
    <row r="254" spans="2:45">
      <c r="B254" s="25">
        <f t="shared" si="53"/>
        <v>32</v>
      </c>
      <c r="C254" s="25" t="str">
        <f t="shared" si="54"/>
        <v>MV089</v>
      </c>
      <c r="E254" s="25" t="str">
        <f t="shared" ref="E254:F254" si="90">E38</f>
        <v>MV</v>
      </c>
      <c r="F254" s="25" t="str">
        <f t="shared" si="90"/>
        <v>089</v>
      </c>
      <c r="H254" s="25">
        <f t="shared" si="56"/>
        <v>31</v>
      </c>
      <c r="I254" s="25">
        <f>+IF(C254=0,0,SUMIF('Color FC'!$F:$F,'Color detail'!$C254,'Color FC'!H:H))</f>
        <v>28</v>
      </c>
      <c r="J254" s="25">
        <f>+IF(E254=0,0,SUMIF('Color FC'!$F:$F,'Color detail'!$C254,'Color FC'!I:I))</f>
        <v>29</v>
      </c>
      <c r="K254" s="25">
        <f>+IF(F254=0,0,SUMIF('Color FC'!$F:$F,'Color detail'!$C254,'Color FC'!J:J))</f>
        <v>29</v>
      </c>
      <c r="M254" s="146">
        <f t="shared" ca="1" si="57"/>
        <v>4</v>
      </c>
      <c r="N254" s="146">
        <f t="shared" ca="1" si="58"/>
        <v>4</v>
      </c>
      <c r="O254" s="147">
        <f t="shared" ca="1" si="59"/>
        <v>1</v>
      </c>
      <c r="Q254" s="25">
        <f>+IF(Q$3=0,0,COUNTIFS('2.Pro Plan'!$K:$K,'Color detail'!$E254,'2.Pro Plan'!$N:$N,'Color detail'!$F254,'2.Pro Plan'!$U:$U,'Color detail'!Q$3))</f>
        <v>2</v>
      </c>
      <c r="R254" s="25">
        <f>+IF(R$3=0,0,COUNTIFS('2.Pro Plan'!$K:$K,'Color detail'!$E254,'2.Pro Plan'!$N:$N,'Color detail'!$F254,'2.Pro Plan'!$U:$U,'Color detail'!R$3))</f>
        <v>0</v>
      </c>
      <c r="S254" s="25">
        <f>+IF(S$3=0,0,COUNTIFS('2.Pro Plan'!$K:$K,'Color detail'!$E254,'2.Pro Plan'!$N:$N,'Color detail'!$F254,'2.Pro Plan'!$U:$U,'Color detail'!S$3))</f>
        <v>0</v>
      </c>
      <c r="T254" s="25">
        <f>+IF(T$3=0,0,COUNTIFS('2.Pro Plan'!$K:$K,'Color detail'!$E254,'2.Pro Plan'!$N:$N,'Color detail'!$F254,'2.Pro Plan'!$U:$U,'Color detail'!T$3))</f>
        <v>1</v>
      </c>
      <c r="U254" s="25">
        <f>+IF(U$3=0,0,COUNTIFS('2.Pro Plan'!$K:$K,'Color detail'!$E254,'2.Pro Plan'!$N:$N,'Color detail'!$F254,'2.Pro Plan'!$U:$U,'Color detail'!U$3))</f>
        <v>1</v>
      </c>
      <c r="V254" s="25">
        <f>+IF(V$3=0,0,COUNTIFS('2.Pro Plan'!$K:$K,'Color detail'!$E254,'2.Pro Plan'!$N:$N,'Color detail'!$F254,'2.Pro Plan'!$U:$U,'Color detail'!V$3))</f>
        <v>0</v>
      </c>
      <c r="W254" s="25">
        <f>+IF(W$3=0,0,COUNTIFS('2.Pro Plan'!$K:$K,'Color detail'!$E254,'2.Pro Plan'!$N:$N,'Color detail'!$F254,'2.Pro Plan'!$U:$U,'Color detail'!W$3))</f>
        <v>3</v>
      </c>
      <c r="X254" s="25">
        <f>+IF(X$3=0,0,COUNTIFS('2.Pro Plan'!$K:$K,'Color detail'!$E254,'2.Pro Plan'!$N:$N,'Color detail'!$F254,'2.Pro Plan'!$U:$U,'Color detail'!X$3))</f>
        <v>0</v>
      </c>
      <c r="Y254" s="25">
        <f>+IF(Y$3=0,0,COUNTIFS('2.Pro Plan'!$K:$K,'Color detail'!$E254,'2.Pro Plan'!$N:$N,'Color detail'!$F254,'2.Pro Plan'!$U:$U,'Color detail'!Y$3))</f>
        <v>0</v>
      </c>
      <c r="Z254" s="25">
        <f>+IF(Z$3=0,0,COUNTIFS('2.Pro Plan'!$K:$K,'Color detail'!$E254,'2.Pro Plan'!$N:$N,'Color detail'!$F254,'2.Pro Plan'!$U:$U,'Color detail'!Z$3))</f>
        <v>0</v>
      </c>
      <c r="AA254" s="25">
        <f>+IF(AA$3=0,0,COUNTIFS('2.Pro Plan'!$K:$K,'Color detail'!$E254,'2.Pro Plan'!$N:$N,'Color detail'!$F254,'2.Pro Plan'!$U:$U,'Color detail'!AA$3))</f>
        <v>0</v>
      </c>
      <c r="AB254" s="25">
        <f>+IF(AB$3=0,0,COUNTIFS('2.Pro Plan'!$K:$K,'Color detail'!$E254,'2.Pro Plan'!$N:$N,'Color detail'!$F254,'2.Pro Plan'!$U:$U,'Color detail'!AB$3))</f>
        <v>0</v>
      </c>
      <c r="AC254" s="25">
        <f>+IF(AC$3=0,0,COUNTIFS('2.Pro Plan'!$K:$K,'Color detail'!$E254,'2.Pro Plan'!$N:$N,'Color detail'!$F254,'2.Pro Plan'!$U:$U,'Color detail'!AC$3))</f>
        <v>2</v>
      </c>
      <c r="AD254" s="25">
        <f>+IF(AD$3=0,0,COUNTIFS('2.Pro Plan'!$K:$K,'Color detail'!$E254,'2.Pro Plan'!$N:$N,'Color detail'!$F254,'2.Pro Plan'!$U:$U,'Color detail'!AD$3))</f>
        <v>0</v>
      </c>
      <c r="AE254" s="25">
        <f>+IF(AE$3=0,0,COUNTIFS('2.Pro Plan'!$K:$K,'Color detail'!$E254,'2.Pro Plan'!$N:$N,'Color detail'!$F254,'2.Pro Plan'!$U:$U,'Color detail'!AE$3))</f>
        <v>3</v>
      </c>
      <c r="AF254" s="25">
        <f>+IF(AF$3=0,0,COUNTIFS('2.Pro Plan'!$K:$K,'Color detail'!$E254,'2.Pro Plan'!$N:$N,'Color detail'!$F254,'2.Pro Plan'!$U:$U,'Color detail'!AF$3))</f>
        <v>2</v>
      </c>
      <c r="AG254" s="25">
        <f>+IF(AG$3=0,0,COUNTIFS('2.Pro Plan'!$K:$K,'Color detail'!$E254,'2.Pro Plan'!$N:$N,'Color detail'!$F254,'2.Pro Plan'!$U:$U,'Color detail'!AG$3))</f>
        <v>2</v>
      </c>
      <c r="AH254" s="25">
        <f>+IF(AH$3=0,0,COUNTIFS('2.Pro Plan'!$K:$K,'Color detail'!$E254,'2.Pro Plan'!$N:$N,'Color detail'!$F254,'2.Pro Plan'!$U:$U,'Color detail'!AH$3))</f>
        <v>5</v>
      </c>
      <c r="AI254" s="25">
        <f>+IF(AI$3=0,0,COUNTIFS('2.Pro Plan'!$K:$K,'Color detail'!$E254,'2.Pro Plan'!$N:$N,'Color detail'!$F254,'2.Pro Plan'!$U:$U,'Color detail'!AI$3))</f>
        <v>4</v>
      </c>
      <c r="AJ254" s="25">
        <f>+IF(AJ$3=0,0,COUNTIFS('2.Pro Plan'!$K:$K,'Color detail'!$E254,'2.Pro Plan'!$N:$N,'Color detail'!$F254,'2.Pro Plan'!$U:$U,'Color detail'!AJ$3))</f>
        <v>3</v>
      </c>
      <c r="AK254" s="25">
        <f>+IF(AK$3=0,0,COUNTIFS('2.Pro Plan'!$K:$K,'Color detail'!$E254,'2.Pro Plan'!$N:$N,'Color detail'!$F254,'2.Pro Plan'!$U:$U,'Color detail'!AK$3))</f>
        <v>3</v>
      </c>
      <c r="AL254" s="25">
        <f>+IF(AL$3=0,0,COUNTIFS('2.Pro Plan'!$K:$K,'Color detail'!$E254,'2.Pro Plan'!$N:$N,'Color detail'!$F254,'2.Pro Plan'!$U:$U,'Color detail'!AL$3))</f>
        <v>0</v>
      </c>
      <c r="AM254" s="25">
        <f>+IF(AM$3=0,0,COUNTIFS('2.Pro Plan'!$K:$K,'Color detail'!$E254,'2.Pro Plan'!$N:$N,'Color detail'!$F254,'2.Pro Plan'!$U:$U,'Color detail'!AM$3))</f>
        <v>0</v>
      </c>
      <c r="AN254" s="25">
        <f>+IF(AN$3=0,0,COUNTIFS('2.Pro Plan'!$K:$K,'Color detail'!$E254,'2.Pro Plan'!$N:$N,'Color detail'!$F254,'2.Pro Plan'!$U:$U,'Color detail'!AN$3))</f>
        <v>0</v>
      </c>
      <c r="AO254" s="25">
        <f>+IF(AO$3=0,0,COUNTIFS('2.Pro Plan'!$K:$K,'Color detail'!$E254,'2.Pro Plan'!$N:$N,'Color detail'!$F254,'2.Pro Plan'!$U:$U,'Color detail'!AO$3))</f>
        <v>0</v>
      </c>
      <c r="AP254" s="25">
        <f>+IF(AP$3=0,0,COUNTIFS('2.Pro Plan'!$K:$K,'Color detail'!$E254,'2.Pro Plan'!$N:$N,'Color detail'!$F254,'2.Pro Plan'!$U:$U,'Color detail'!AP$3))</f>
        <v>0</v>
      </c>
      <c r="AQ254" s="25">
        <f>+IF(AQ$3=0,0,COUNTIFS('2.Pro Plan'!$K:$K,'Color detail'!$E254,'2.Pro Plan'!$N:$N,'Color detail'!$F254,'2.Pro Plan'!$U:$U,'Color detail'!AQ$3))</f>
        <v>0</v>
      </c>
      <c r="AR254" s="25">
        <f>+IF(AR$3=0,0,COUNTIFS('2.Pro Plan'!$K:$K,'Color detail'!$E254,'2.Pro Plan'!$N:$N,'Color detail'!$F254,'2.Pro Plan'!$U:$U,'Color detail'!AR$3))</f>
        <v>0</v>
      </c>
      <c r="AS254" s="25">
        <f t="shared" si="60"/>
        <v>31</v>
      </c>
    </row>
    <row r="255" spans="2:45">
      <c r="B255" s="25">
        <f t="shared" si="53"/>
        <v>33</v>
      </c>
      <c r="C255" s="25" t="str">
        <f t="shared" si="54"/>
        <v>MV601</v>
      </c>
      <c r="E255" s="25" t="str">
        <f t="shared" ref="E255:F255" si="91">E39</f>
        <v>MV</v>
      </c>
      <c r="F255" s="25">
        <f t="shared" si="91"/>
        <v>601</v>
      </c>
      <c r="H255" s="25">
        <f t="shared" si="56"/>
        <v>0</v>
      </c>
      <c r="I255" s="25">
        <f>+IF(C255=0,0,SUMIF('Color FC'!$F:$F,'Color detail'!$C255,'Color FC'!H:H))</f>
        <v>9</v>
      </c>
      <c r="J255" s="25">
        <f>+IF(E255=0,0,SUMIF('Color FC'!$F:$F,'Color detail'!$C255,'Color FC'!I:I))</f>
        <v>0</v>
      </c>
      <c r="K255" s="25">
        <f>+IF(F255=0,0,SUMIF('Color FC'!$F:$F,'Color detail'!$C255,'Color FC'!J:J))</f>
        <v>0</v>
      </c>
      <c r="M255" s="146">
        <f t="shared" ca="1" si="57"/>
        <v>0</v>
      </c>
      <c r="N255" s="146">
        <f t="shared" ca="1" si="58"/>
        <v>0</v>
      </c>
      <c r="O255" s="147">
        <f t="shared" ca="1" si="59"/>
        <v>0</v>
      </c>
      <c r="Q255" s="25">
        <f>+IF(Q$3=0,0,COUNTIFS('2.Pro Plan'!$K:$K,'Color detail'!$E255,'2.Pro Plan'!$N:$N,'Color detail'!$F255,'2.Pro Plan'!$U:$U,'Color detail'!Q$3))</f>
        <v>0</v>
      </c>
      <c r="R255" s="25">
        <f>+IF(R$3=0,0,COUNTIFS('2.Pro Plan'!$K:$K,'Color detail'!$E255,'2.Pro Plan'!$N:$N,'Color detail'!$F255,'2.Pro Plan'!$U:$U,'Color detail'!R$3))</f>
        <v>0</v>
      </c>
      <c r="S255" s="25">
        <f>+IF(S$3=0,0,COUNTIFS('2.Pro Plan'!$K:$K,'Color detail'!$E255,'2.Pro Plan'!$N:$N,'Color detail'!$F255,'2.Pro Plan'!$U:$U,'Color detail'!S$3))</f>
        <v>0</v>
      </c>
      <c r="T255" s="25">
        <f>+IF(T$3=0,0,COUNTIFS('2.Pro Plan'!$K:$K,'Color detail'!$E255,'2.Pro Plan'!$N:$N,'Color detail'!$F255,'2.Pro Plan'!$U:$U,'Color detail'!T$3))</f>
        <v>0</v>
      </c>
      <c r="U255" s="25">
        <f>+IF(U$3=0,0,COUNTIFS('2.Pro Plan'!$K:$K,'Color detail'!$E255,'2.Pro Plan'!$N:$N,'Color detail'!$F255,'2.Pro Plan'!$U:$U,'Color detail'!U$3))</f>
        <v>0</v>
      </c>
      <c r="V255" s="25">
        <f>+IF(V$3=0,0,COUNTIFS('2.Pro Plan'!$K:$K,'Color detail'!$E255,'2.Pro Plan'!$N:$N,'Color detail'!$F255,'2.Pro Plan'!$U:$U,'Color detail'!V$3))</f>
        <v>0</v>
      </c>
      <c r="W255" s="25">
        <f>+IF(W$3=0,0,COUNTIFS('2.Pro Plan'!$K:$K,'Color detail'!$E255,'2.Pro Plan'!$N:$N,'Color detail'!$F255,'2.Pro Plan'!$U:$U,'Color detail'!W$3))</f>
        <v>0</v>
      </c>
      <c r="X255" s="25">
        <f>+IF(X$3=0,0,COUNTIFS('2.Pro Plan'!$K:$K,'Color detail'!$E255,'2.Pro Plan'!$N:$N,'Color detail'!$F255,'2.Pro Plan'!$U:$U,'Color detail'!X$3))</f>
        <v>0</v>
      </c>
      <c r="Y255" s="25">
        <f>+IF(Y$3=0,0,COUNTIFS('2.Pro Plan'!$K:$K,'Color detail'!$E255,'2.Pro Plan'!$N:$N,'Color detail'!$F255,'2.Pro Plan'!$U:$U,'Color detail'!Y$3))</f>
        <v>0</v>
      </c>
      <c r="Z255" s="25">
        <f>+IF(Z$3=0,0,COUNTIFS('2.Pro Plan'!$K:$K,'Color detail'!$E255,'2.Pro Plan'!$N:$N,'Color detail'!$F255,'2.Pro Plan'!$U:$U,'Color detail'!Z$3))</f>
        <v>0</v>
      </c>
      <c r="AA255" s="25">
        <f>+IF(AA$3=0,0,COUNTIFS('2.Pro Plan'!$K:$K,'Color detail'!$E255,'2.Pro Plan'!$N:$N,'Color detail'!$F255,'2.Pro Plan'!$U:$U,'Color detail'!AA$3))</f>
        <v>0</v>
      </c>
      <c r="AB255" s="25">
        <f>+IF(AB$3=0,0,COUNTIFS('2.Pro Plan'!$K:$K,'Color detail'!$E255,'2.Pro Plan'!$N:$N,'Color detail'!$F255,'2.Pro Plan'!$U:$U,'Color detail'!AB$3))</f>
        <v>0</v>
      </c>
      <c r="AC255" s="25">
        <f>+IF(AC$3=0,0,COUNTIFS('2.Pro Plan'!$K:$K,'Color detail'!$E255,'2.Pro Plan'!$N:$N,'Color detail'!$F255,'2.Pro Plan'!$U:$U,'Color detail'!AC$3))</f>
        <v>0</v>
      </c>
      <c r="AD255" s="25">
        <f>+IF(AD$3=0,0,COUNTIFS('2.Pro Plan'!$K:$K,'Color detail'!$E255,'2.Pro Plan'!$N:$N,'Color detail'!$F255,'2.Pro Plan'!$U:$U,'Color detail'!AD$3))</f>
        <v>0</v>
      </c>
      <c r="AE255" s="25">
        <f>+IF(AE$3=0,0,COUNTIFS('2.Pro Plan'!$K:$K,'Color detail'!$E255,'2.Pro Plan'!$N:$N,'Color detail'!$F255,'2.Pro Plan'!$U:$U,'Color detail'!AE$3))</f>
        <v>0</v>
      </c>
      <c r="AF255" s="25">
        <f>+IF(AF$3=0,0,COUNTIFS('2.Pro Plan'!$K:$K,'Color detail'!$E255,'2.Pro Plan'!$N:$N,'Color detail'!$F255,'2.Pro Plan'!$U:$U,'Color detail'!AF$3))</f>
        <v>0</v>
      </c>
      <c r="AG255" s="25">
        <f>+IF(AG$3=0,0,COUNTIFS('2.Pro Plan'!$K:$K,'Color detail'!$E255,'2.Pro Plan'!$N:$N,'Color detail'!$F255,'2.Pro Plan'!$U:$U,'Color detail'!AG$3))</f>
        <v>0</v>
      </c>
      <c r="AH255" s="25">
        <f>+IF(AH$3=0,0,COUNTIFS('2.Pro Plan'!$K:$K,'Color detail'!$E255,'2.Pro Plan'!$N:$N,'Color detail'!$F255,'2.Pro Plan'!$U:$U,'Color detail'!AH$3))</f>
        <v>0</v>
      </c>
      <c r="AI255" s="25">
        <f>+IF(AI$3=0,0,COUNTIFS('2.Pro Plan'!$K:$K,'Color detail'!$E255,'2.Pro Plan'!$N:$N,'Color detail'!$F255,'2.Pro Plan'!$U:$U,'Color detail'!AI$3))</f>
        <v>0</v>
      </c>
      <c r="AJ255" s="25">
        <f>+IF(AJ$3=0,0,COUNTIFS('2.Pro Plan'!$K:$K,'Color detail'!$E255,'2.Pro Plan'!$N:$N,'Color detail'!$F255,'2.Pro Plan'!$U:$U,'Color detail'!AJ$3))</f>
        <v>0</v>
      </c>
      <c r="AK255" s="25">
        <f>+IF(AK$3=0,0,COUNTIFS('2.Pro Plan'!$K:$K,'Color detail'!$E255,'2.Pro Plan'!$N:$N,'Color detail'!$F255,'2.Pro Plan'!$U:$U,'Color detail'!AK$3))</f>
        <v>0</v>
      </c>
      <c r="AL255" s="25">
        <f>+IF(AL$3=0,0,COUNTIFS('2.Pro Plan'!$K:$K,'Color detail'!$E255,'2.Pro Plan'!$N:$N,'Color detail'!$F255,'2.Pro Plan'!$U:$U,'Color detail'!AL$3))</f>
        <v>0</v>
      </c>
      <c r="AM255" s="25">
        <f>+IF(AM$3=0,0,COUNTIFS('2.Pro Plan'!$K:$K,'Color detail'!$E255,'2.Pro Plan'!$N:$N,'Color detail'!$F255,'2.Pro Plan'!$U:$U,'Color detail'!AM$3))</f>
        <v>0</v>
      </c>
      <c r="AN255" s="25">
        <f>+IF(AN$3=0,0,COUNTIFS('2.Pro Plan'!$K:$K,'Color detail'!$E255,'2.Pro Plan'!$N:$N,'Color detail'!$F255,'2.Pro Plan'!$U:$U,'Color detail'!AN$3))</f>
        <v>0</v>
      </c>
      <c r="AO255" s="25">
        <f>+IF(AO$3=0,0,COUNTIFS('2.Pro Plan'!$K:$K,'Color detail'!$E255,'2.Pro Plan'!$N:$N,'Color detail'!$F255,'2.Pro Plan'!$U:$U,'Color detail'!AO$3))</f>
        <v>0</v>
      </c>
      <c r="AP255" s="25">
        <f>+IF(AP$3=0,0,COUNTIFS('2.Pro Plan'!$K:$K,'Color detail'!$E255,'2.Pro Plan'!$N:$N,'Color detail'!$F255,'2.Pro Plan'!$U:$U,'Color detail'!AP$3))</f>
        <v>0</v>
      </c>
      <c r="AQ255" s="25">
        <f>+IF(AQ$3=0,0,COUNTIFS('2.Pro Plan'!$K:$K,'Color detail'!$E255,'2.Pro Plan'!$N:$N,'Color detail'!$F255,'2.Pro Plan'!$U:$U,'Color detail'!AQ$3))</f>
        <v>0</v>
      </c>
      <c r="AR255" s="25">
        <f>+IF(AR$3=0,0,COUNTIFS('2.Pro Plan'!$K:$K,'Color detail'!$E255,'2.Pro Plan'!$N:$N,'Color detail'!$F255,'2.Pro Plan'!$U:$U,'Color detail'!AR$3))</f>
        <v>0</v>
      </c>
      <c r="AS255" s="25">
        <f t="shared" si="60"/>
        <v>0</v>
      </c>
    </row>
    <row r="256" spans="2:45">
      <c r="B256" s="25">
        <f t="shared" si="53"/>
        <v>34</v>
      </c>
      <c r="C256" s="25" t="str">
        <f t="shared" si="54"/>
        <v>MY218</v>
      </c>
      <c r="E256" s="25" t="str">
        <f t="shared" ref="E256:F256" si="92">E40</f>
        <v>MY</v>
      </c>
      <c r="F256" s="25">
        <f t="shared" si="92"/>
        <v>218</v>
      </c>
      <c r="H256" s="25">
        <f t="shared" si="56"/>
        <v>29</v>
      </c>
      <c r="I256" s="25">
        <f>+IF(C256=0,0,SUMIF('Color FC'!$F:$F,'Color detail'!$C256,'Color FC'!H:H))</f>
        <v>71</v>
      </c>
      <c r="J256" s="25">
        <f>+IF(E256=0,0,SUMIF('Color FC'!$F:$F,'Color detail'!$C256,'Color FC'!I:I))</f>
        <v>32</v>
      </c>
      <c r="K256" s="25">
        <f>+IF(F256=0,0,SUMIF('Color FC'!$F:$F,'Color detail'!$C256,'Color FC'!J:J))</f>
        <v>31</v>
      </c>
      <c r="M256" s="146">
        <f t="shared" ca="1" si="57"/>
        <v>8</v>
      </c>
      <c r="N256" s="146">
        <f t="shared" ca="1" si="58"/>
        <v>8</v>
      </c>
      <c r="O256" s="147">
        <f t="shared" ca="1" si="59"/>
        <v>1</v>
      </c>
      <c r="Q256" s="25">
        <f>+IF(Q$3=0,0,COUNTIFS('2.Pro Plan'!$K:$K,'Color detail'!$E256,'2.Pro Plan'!$N:$N,'Color detail'!$F256,'2.Pro Plan'!$U:$U,'Color detail'!Q$3))</f>
        <v>1</v>
      </c>
      <c r="R256" s="25">
        <f>+IF(R$3=0,0,COUNTIFS('2.Pro Plan'!$K:$K,'Color detail'!$E256,'2.Pro Plan'!$N:$N,'Color detail'!$F256,'2.Pro Plan'!$U:$U,'Color detail'!R$3))</f>
        <v>0</v>
      </c>
      <c r="S256" s="25">
        <f>+IF(S$3=0,0,COUNTIFS('2.Pro Plan'!$K:$K,'Color detail'!$E256,'2.Pro Plan'!$N:$N,'Color detail'!$F256,'2.Pro Plan'!$U:$U,'Color detail'!S$3))</f>
        <v>2</v>
      </c>
      <c r="T256" s="25">
        <f>+IF(T$3=0,0,COUNTIFS('2.Pro Plan'!$K:$K,'Color detail'!$E256,'2.Pro Plan'!$N:$N,'Color detail'!$F256,'2.Pro Plan'!$U:$U,'Color detail'!T$3))</f>
        <v>1</v>
      </c>
      <c r="U256" s="25">
        <f>+IF(U$3=0,0,COUNTIFS('2.Pro Plan'!$K:$K,'Color detail'!$E256,'2.Pro Plan'!$N:$N,'Color detail'!$F256,'2.Pro Plan'!$U:$U,'Color detail'!U$3))</f>
        <v>3</v>
      </c>
      <c r="V256" s="25">
        <f>+IF(V$3=0,0,COUNTIFS('2.Pro Plan'!$K:$K,'Color detail'!$E256,'2.Pro Plan'!$N:$N,'Color detail'!$F256,'2.Pro Plan'!$U:$U,'Color detail'!V$3))</f>
        <v>1</v>
      </c>
      <c r="W256" s="25">
        <f>+IF(W$3=0,0,COUNTIFS('2.Pro Plan'!$K:$K,'Color detail'!$E256,'2.Pro Plan'!$N:$N,'Color detail'!$F256,'2.Pro Plan'!$U:$U,'Color detail'!W$3))</f>
        <v>1</v>
      </c>
      <c r="X256" s="25">
        <f>+IF(X$3=0,0,COUNTIFS('2.Pro Plan'!$K:$K,'Color detail'!$E256,'2.Pro Plan'!$N:$N,'Color detail'!$F256,'2.Pro Plan'!$U:$U,'Color detail'!X$3))</f>
        <v>3</v>
      </c>
      <c r="Y256" s="25">
        <f>+IF(Y$3=0,0,COUNTIFS('2.Pro Plan'!$K:$K,'Color detail'!$E256,'2.Pro Plan'!$N:$N,'Color detail'!$F256,'2.Pro Plan'!$U:$U,'Color detail'!Y$3))</f>
        <v>0</v>
      </c>
      <c r="Z256" s="25">
        <f>+IF(Z$3=0,0,COUNTIFS('2.Pro Plan'!$K:$K,'Color detail'!$E256,'2.Pro Plan'!$N:$N,'Color detail'!$F256,'2.Pro Plan'!$U:$U,'Color detail'!Z$3))</f>
        <v>1</v>
      </c>
      <c r="AA256" s="25">
        <f>+IF(AA$3=0,0,COUNTIFS('2.Pro Plan'!$K:$K,'Color detail'!$E256,'2.Pro Plan'!$N:$N,'Color detail'!$F256,'2.Pro Plan'!$U:$U,'Color detail'!AA$3))</f>
        <v>1</v>
      </c>
      <c r="AB256" s="25">
        <f>+IF(AB$3=0,0,COUNTIFS('2.Pro Plan'!$K:$K,'Color detail'!$E256,'2.Pro Plan'!$N:$N,'Color detail'!$F256,'2.Pro Plan'!$U:$U,'Color detail'!AB$3))</f>
        <v>1</v>
      </c>
      <c r="AC256" s="25">
        <f>+IF(AC$3=0,0,COUNTIFS('2.Pro Plan'!$K:$K,'Color detail'!$E256,'2.Pro Plan'!$N:$N,'Color detail'!$F256,'2.Pro Plan'!$U:$U,'Color detail'!AC$3))</f>
        <v>2</v>
      </c>
      <c r="AD256" s="25">
        <f>+IF(AD$3=0,0,COUNTIFS('2.Pro Plan'!$K:$K,'Color detail'!$E256,'2.Pro Plan'!$N:$N,'Color detail'!$F256,'2.Pro Plan'!$U:$U,'Color detail'!AD$3))</f>
        <v>3</v>
      </c>
      <c r="AE256" s="25">
        <f>+IF(AE$3=0,0,COUNTIFS('2.Pro Plan'!$K:$K,'Color detail'!$E256,'2.Pro Plan'!$N:$N,'Color detail'!$F256,'2.Pro Plan'!$U:$U,'Color detail'!AE$3))</f>
        <v>0</v>
      </c>
      <c r="AF256" s="25">
        <f>+IF(AF$3=0,0,COUNTIFS('2.Pro Plan'!$K:$K,'Color detail'!$E256,'2.Pro Plan'!$N:$N,'Color detail'!$F256,'2.Pro Plan'!$U:$U,'Color detail'!AF$3))</f>
        <v>1</v>
      </c>
      <c r="AG256" s="25">
        <f>+IF(AG$3=0,0,COUNTIFS('2.Pro Plan'!$K:$K,'Color detail'!$E256,'2.Pro Plan'!$N:$N,'Color detail'!$F256,'2.Pro Plan'!$U:$U,'Color detail'!AG$3))</f>
        <v>3</v>
      </c>
      <c r="AH256" s="25">
        <f>+IF(AH$3=0,0,COUNTIFS('2.Pro Plan'!$K:$K,'Color detail'!$E256,'2.Pro Plan'!$N:$N,'Color detail'!$F256,'2.Pro Plan'!$U:$U,'Color detail'!AH$3))</f>
        <v>1</v>
      </c>
      <c r="AI256" s="25">
        <f>+IF(AI$3=0,0,COUNTIFS('2.Pro Plan'!$K:$K,'Color detail'!$E256,'2.Pro Plan'!$N:$N,'Color detail'!$F256,'2.Pro Plan'!$U:$U,'Color detail'!AI$3))</f>
        <v>1</v>
      </c>
      <c r="AJ256" s="25">
        <f>+IF(AJ$3=0,0,COUNTIFS('2.Pro Plan'!$K:$K,'Color detail'!$E256,'2.Pro Plan'!$N:$N,'Color detail'!$F256,'2.Pro Plan'!$U:$U,'Color detail'!AJ$3))</f>
        <v>2</v>
      </c>
      <c r="AK256" s="25">
        <f>+IF(AK$3=0,0,COUNTIFS('2.Pro Plan'!$K:$K,'Color detail'!$E256,'2.Pro Plan'!$N:$N,'Color detail'!$F256,'2.Pro Plan'!$U:$U,'Color detail'!AK$3))</f>
        <v>1</v>
      </c>
      <c r="AL256" s="25">
        <f>+IF(AL$3=0,0,COUNTIFS('2.Pro Plan'!$K:$K,'Color detail'!$E256,'2.Pro Plan'!$N:$N,'Color detail'!$F256,'2.Pro Plan'!$U:$U,'Color detail'!AL$3))</f>
        <v>0</v>
      </c>
      <c r="AM256" s="25">
        <f>+IF(AM$3=0,0,COUNTIFS('2.Pro Plan'!$K:$K,'Color detail'!$E256,'2.Pro Plan'!$N:$N,'Color detail'!$F256,'2.Pro Plan'!$U:$U,'Color detail'!AM$3))</f>
        <v>0</v>
      </c>
      <c r="AN256" s="25">
        <f>+IF(AN$3=0,0,COUNTIFS('2.Pro Plan'!$K:$K,'Color detail'!$E256,'2.Pro Plan'!$N:$N,'Color detail'!$F256,'2.Pro Plan'!$U:$U,'Color detail'!AN$3))</f>
        <v>0</v>
      </c>
      <c r="AO256" s="25">
        <f>+IF(AO$3=0,0,COUNTIFS('2.Pro Plan'!$K:$K,'Color detail'!$E256,'2.Pro Plan'!$N:$N,'Color detail'!$F256,'2.Pro Plan'!$U:$U,'Color detail'!AO$3))</f>
        <v>0</v>
      </c>
      <c r="AP256" s="25">
        <f>+IF(AP$3=0,0,COUNTIFS('2.Pro Plan'!$K:$K,'Color detail'!$E256,'2.Pro Plan'!$N:$N,'Color detail'!$F256,'2.Pro Plan'!$U:$U,'Color detail'!AP$3))</f>
        <v>0</v>
      </c>
      <c r="AQ256" s="25">
        <f>+IF(AQ$3=0,0,COUNTIFS('2.Pro Plan'!$K:$K,'Color detail'!$E256,'2.Pro Plan'!$N:$N,'Color detail'!$F256,'2.Pro Plan'!$U:$U,'Color detail'!AQ$3))</f>
        <v>0</v>
      </c>
      <c r="AR256" s="25">
        <f>+IF(AR$3=0,0,COUNTIFS('2.Pro Plan'!$K:$K,'Color detail'!$E256,'2.Pro Plan'!$N:$N,'Color detail'!$F256,'2.Pro Plan'!$U:$U,'Color detail'!AR$3))</f>
        <v>0</v>
      </c>
      <c r="AS256" s="25">
        <f t="shared" si="60"/>
        <v>29</v>
      </c>
    </row>
    <row r="257" spans="2:45">
      <c r="B257" s="25">
        <f t="shared" si="53"/>
        <v>35</v>
      </c>
      <c r="C257" s="25" t="str">
        <f t="shared" si="54"/>
        <v>MY4R0</v>
      </c>
      <c r="E257" s="25" t="str">
        <f t="shared" ref="E257:F257" si="93">E41</f>
        <v>MY</v>
      </c>
      <c r="F257" s="25" t="str">
        <f t="shared" si="93"/>
        <v>4R0</v>
      </c>
      <c r="H257" s="25">
        <f t="shared" si="56"/>
        <v>84</v>
      </c>
      <c r="I257" s="25">
        <f>+IF(C257=0,0,SUMIF('Color FC'!$F:$F,'Color detail'!$C257,'Color FC'!H:H))</f>
        <v>2</v>
      </c>
      <c r="J257" s="25">
        <f>+IF(E257=0,0,SUMIF('Color FC'!$F:$F,'Color detail'!$C257,'Color FC'!I:I))</f>
        <v>81</v>
      </c>
      <c r="K257" s="25">
        <f>+IF(F257=0,0,SUMIF('Color FC'!$F:$F,'Color detail'!$C257,'Color FC'!J:J))</f>
        <v>77</v>
      </c>
      <c r="M257" s="146">
        <f t="shared" ca="1" si="57"/>
        <v>20</v>
      </c>
      <c r="N257" s="146">
        <f t="shared" ca="1" si="58"/>
        <v>20</v>
      </c>
      <c r="O257" s="147">
        <f t="shared" ca="1" si="59"/>
        <v>1</v>
      </c>
      <c r="Q257" s="25">
        <f>+IF(Q$3=0,0,COUNTIFS('2.Pro Plan'!$K:$K,'Color detail'!$E257,'2.Pro Plan'!$N:$N,'Color detail'!$F257,'2.Pro Plan'!$U:$U,'Color detail'!Q$3))</f>
        <v>2</v>
      </c>
      <c r="R257" s="25">
        <f>+IF(R$3=0,0,COUNTIFS('2.Pro Plan'!$K:$K,'Color detail'!$E257,'2.Pro Plan'!$N:$N,'Color detail'!$F257,'2.Pro Plan'!$U:$U,'Color detail'!R$3))</f>
        <v>5</v>
      </c>
      <c r="S257" s="25">
        <f>+IF(S$3=0,0,COUNTIFS('2.Pro Plan'!$K:$K,'Color detail'!$E257,'2.Pro Plan'!$N:$N,'Color detail'!$F257,'2.Pro Plan'!$U:$U,'Color detail'!S$3))</f>
        <v>2</v>
      </c>
      <c r="T257" s="25">
        <f>+IF(T$3=0,0,COUNTIFS('2.Pro Plan'!$K:$K,'Color detail'!$E257,'2.Pro Plan'!$N:$N,'Color detail'!$F257,'2.Pro Plan'!$U:$U,'Color detail'!T$3))</f>
        <v>4</v>
      </c>
      <c r="U257" s="25">
        <f>+IF(U$3=0,0,COUNTIFS('2.Pro Plan'!$K:$K,'Color detail'!$E257,'2.Pro Plan'!$N:$N,'Color detail'!$F257,'2.Pro Plan'!$U:$U,'Color detail'!U$3))</f>
        <v>3</v>
      </c>
      <c r="V257" s="25">
        <f>+IF(V$3=0,0,COUNTIFS('2.Pro Plan'!$K:$K,'Color detail'!$E257,'2.Pro Plan'!$N:$N,'Color detail'!$F257,'2.Pro Plan'!$U:$U,'Color detail'!V$3))</f>
        <v>4</v>
      </c>
      <c r="W257" s="25">
        <f>+IF(W$3=0,0,COUNTIFS('2.Pro Plan'!$K:$K,'Color detail'!$E257,'2.Pro Plan'!$N:$N,'Color detail'!$F257,'2.Pro Plan'!$U:$U,'Color detail'!W$3))</f>
        <v>3</v>
      </c>
      <c r="X257" s="25">
        <f>+IF(X$3=0,0,COUNTIFS('2.Pro Plan'!$K:$K,'Color detail'!$E257,'2.Pro Plan'!$N:$N,'Color detail'!$F257,'2.Pro Plan'!$U:$U,'Color detail'!X$3))</f>
        <v>5</v>
      </c>
      <c r="Y257" s="25">
        <f>+IF(Y$3=0,0,COUNTIFS('2.Pro Plan'!$K:$K,'Color detail'!$E257,'2.Pro Plan'!$N:$N,'Color detail'!$F257,'2.Pro Plan'!$U:$U,'Color detail'!Y$3))</f>
        <v>6</v>
      </c>
      <c r="Z257" s="25">
        <f>+IF(Z$3=0,0,COUNTIFS('2.Pro Plan'!$K:$K,'Color detail'!$E257,'2.Pro Plan'!$N:$N,'Color detail'!$F257,'2.Pro Plan'!$U:$U,'Color detail'!Z$3))</f>
        <v>5</v>
      </c>
      <c r="AA257" s="25">
        <f>+IF(AA$3=0,0,COUNTIFS('2.Pro Plan'!$K:$K,'Color detail'!$E257,'2.Pro Plan'!$N:$N,'Color detail'!$F257,'2.Pro Plan'!$U:$U,'Color detail'!AA$3))</f>
        <v>5</v>
      </c>
      <c r="AB257" s="25">
        <f>+IF(AB$3=0,0,COUNTIFS('2.Pro Plan'!$K:$K,'Color detail'!$E257,'2.Pro Plan'!$N:$N,'Color detail'!$F257,'2.Pro Plan'!$U:$U,'Color detail'!AB$3))</f>
        <v>7</v>
      </c>
      <c r="AC257" s="25">
        <f>+IF(AC$3=0,0,COUNTIFS('2.Pro Plan'!$K:$K,'Color detail'!$E257,'2.Pro Plan'!$N:$N,'Color detail'!$F257,'2.Pro Plan'!$U:$U,'Color detail'!AC$3))</f>
        <v>7</v>
      </c>
      <c r="AD257" s="25">
        <f>+IF(AD$3=0,0,COUNTIFS('2.Pro Plan'!$K:$K,'Color detail'!$E257,'2.Pro Plan'!$N:$N,'Color detail'!$F257,'2.Pro Plan'!$U:$U,'Color detail'!AD$3))</f>
        <v>3</v>
      </c>
      <c r="AE257" s="25">
        <f>+IF(AE$3=0,0,COUNTIFS('2.Pro Plan'!$K:$K,'Color detail'!$E257,'2.Pro Plan'!$N:$N,'Color detail'!$F257,'2.Pro Plan'!$U:$U,'Color detail'!AE$3))</f>
        <v>4</v>
      </c>
      <c r="AF257" s="25">
        <f>+IF(AF$3=0,0,COUNTIFS('2.Pro Plan'!$K:$K,'Color detail'!$E257,'2.Pro Plan'!$N:$N,'Color detail'!$F257,'2.Pro Plan'!$U:$U,'Color detail'!AF$3))</f>
        <v>5</v>
      </c>
      <c r="AG257" s="25">
        <f>+IF(AG$3=0,0,COUNTIFS('2.Pro Plan'!$K:$K,'Color detail'!$E257,'2.Pro Plan'!$N:$N,'Color detail'!$F257,'2.Pro Plan'!$U:$U,'Color detail'!AG$3))</f>
        <v>4</v>
      </c>
      <c r="AH257" s="25">
        <f>+IF(AH$3=0,0,COUNTIFS('2.Pro Plan'!$K:$K,'Color detail'!$E257,'2.Pro Plan'!$N:$N,'Color detail'!$F257,'2.Pro Plan'!$U:$U,'Color detail'!AH$3))</f>
        <v>2</v>
      </c>
      <c r="AI257" s="25">
        <f>+IF(AI$3=0,0,COUNTIFS('2.Pro Plan'!$K:$K,'Color detail'!$E257,'2.Pro Plan'!$N:$N,'Color detail'!$F257,'2.Pro Plan'!$U:$U,'Color detail'!AI$3))</f>
        <v>3</v>
      </c>
      <c r="AJ257" s="25">
        <f>+IF(AJ$3=0,0,COUNTIFS('2.Pro Plan'!$K:$K,'Color detail'!$E257,'2.Pro Plan'!$N:$N,'Color detail'!$F257,'2.Pro Plan'!$U:$U,'Color detail'!AJ$3))</f>
        <v>2</v>
      </c>
      <c r="AK257" s="25">
        <f>+IF(AK$3=0,0,COUNTIFS('2.Pro Plan'!$K:$K,'Color detail'!$E257,'2.Pro Plan'!$N:$N,'Color detail'!$F257,'2.Pro Plan'!$U:$U,'Color detail'!AK$3))</f>
        <v>3</v>
      </c>
      <c r="AL257" s="25">
        <f>+IF(AL$3=0,0,COUNTIFS('2.Pro Plan'!$K:$K,'Color detail'!$E257,'2.Pro Plan'!$N:$N,'Color detail'!$F257,'2.Pro Plan'!$U:$U,'Color detail'!AL$3))</f>
        <v>0</v>
      </c>
      <c r="AM257" s="25">
        <f>+IF(AM$3=0,0,COUNTIFS('2.Pro Plan'!$K:$K,'Color detail'!$E257,'2.Pro Plan'!$N:$N,'Color detail'!$F257,'2.Pro Plan'!$U:$U,'Color detail'!AM$3))</f>
        <v>0</v>
      </c>
      <c r="AN257" s="25">
        <f>+IF(AN$3=0,0,COUNTIFS('2.Pro Plan'!$K:$K,'Color detail'!$E257,'2.Pro Plan'!$N:$N,'Color detail'!$F257,'2.Pro Plan'!$U:$U,'Color detail'!AN$3))</f>
        <v>0</v>
      </c>
      <c r="AO257" s="25">
        <f>+IF(AO$3=0,0,COUNTIFS('2.Pro Plan'!$K:$K,'Color detail'!$E257,'2.Pro Plan'!$N:$N,'Color detail'!$F257,'2.Pro Plan'!$U:$U,'Color detail'!AO$3))</f>
        <v>0</v>
      </c>
      <c r="AP257" s="25">
        <f>+IF(AP$3=0,0,COUNTIFS('2.Pro Plan'!$K:$K,'Color detail'!$E257,'2.Pro Plan'!$N:$N,'Color detail'!$F257,'2.Pro Plan'!$U:$U,'Color detail'!AP$3))</f>
        <v>0</v>
      </c>
      <c r="AQ257" s="25">
        <f>+IF(AQ$3=0,0,COUNTIFS('2.Pro Plan'!$K:$K,'Color detail'!$E257,'2.Pro Plan'!$N:$N,'Color detail'!$F257,'2.Pro Plan'!$U:$U,'Color detail'!AQ$3))</f>
        <v>0</v>
      </c>
      <c r="AR257" s="25">
        <f>+IF(AR$3=0,0,COUNTIFS('2.Pro Plan'!$K:$K,'Color detail'!$E257,'2.Pro Plan'!$N:$N,'Color detail'!$F257,'2.Pro Plan'!$U:$U,'Color detail'!AR$3))</f>
        <v>0</v>
      </c>
      <c r="AS257" s="25">
        <f t="shared" si="60"/>
        <v>84</v>
      </c>
    </row>
    <row r="258" spans="2:45">
      <c r="B258" s="25">
        <f t="shared" si="53"/>
        <v>36</v>
      </c>
      <c r="C258" s="25" t="str">
        <f t="shared" si="54"/>
        <v>MY089</v>
      </c>
      <c r="E258" s="25" t="str">
        <f t="shared" ref="E258:F258" si="94">E42</f>
        <v>MY</v>
      </c>
      <c r="F258" s="25" t="str">
        <f t="shared" si="94"/>
        <v>089</v>
      </c>
      <c r="H258" s="25">
        <f t="shared" si="56"/>
        <v>44</v>
      </c>
      <c r="I258" s="25">
        <f>+IF(C258=0,0,SUMIF('Color FC'!$F:$F,'Color detail'!$C258,'Color FC'!H:H))</f>
        <v>43</v>
      </c>
      <c r="J258" s="25">
        <f>+IF(E258=0,0,SUMIF('Color FC'!$F:$F,'Color detail'!$C258,'Color FC'!I:I))</f>
        <v>43</v>
      </c>
      <c r="K258" s="25">
        <f>+IF(F258=0,0,SUMIF('Color FC'!$F:$F,'Color detail'!$C258,'Color FC'!J:J))</f>
        <v>42</v>
      </c>
      <c r="M258" s="146">
        <f t="shared" ca="1" si="57"/>
        <v>11</v>
      </c>
      <c r="N258" s="146">
        <f t="shared" ca="1" si="58"/>
        <v>11</v>
      </c>
      <c r="O258" s="147">
        <f t="shared" ca="1" si="59"/>
        <v>1</v>
      </c>
      <c r="Q258" s="25">
        <f>+IF(Q$3=0,0,COUNTIFS('2.Pro Plan'!$K:$K,'Color detail'!$E258,'2.Pro Plan'!$N:$N,'Color detail'!$F258,'2.Pro Plan'!$U:$U,'Color detail'!Q$3))</f>
        <v>2</v>
      </c>
      <c r="R258" s="25">
        <f>+IF(R$3=0,0,COUNTIFS('2.Pro Plan'!$K:$K,'Color detail'!$E258,'2.Pro Plan'!$N:$N,'Color detail'!$F258,'2.Pro Plan'!$U:$U,'Color detail'!R$3))</f>
        <v>0</v>
      </c>
      <c r="S258" s="25">
        <f>+IF(S$3=0,0,COUNTIFS('2.Pro Plan'!$K:$K,'Color detail'!$E258,'2.Pro Plan'!$N:$N,'Color detail'!$F258,'2.Pro Plan'!$U:$U,'Color detail'!S$3))</f>
        <v>2</v>
      </c>
      <c r="T258" s="25">
        <f>+IF(T$3=0,0,COUNTIFS('2.Pro Plan'!$K:$K,'Color detail'!$E258,'2.Pro Plan'!$N:$N,'Color detail'!$F258,'2.Pro Plan'!$U:$U,'Color detail'!T$3))</f>
        <v>2</v>
      </c>
      <c r="U258" s="25">
        <f>+IF(U$3=0,0,COUNTIFS('2.Pro Plan'!$K:$K,'Color detail'!$E258,'2.Pro Plan'!$N:$N,'Color detail'!$F258,'2.Pro Plan'!$U:$U,'Color detail'!U$3))</f>
        <v>3</v>
      </c>
      <c r="V258" s="25">
        <f>+IF(V$3=0,0,COUNTIFS('2.Pro Plan'!$K:$K,'Color detail'!$E258,'2.Pro Plan'!$N:$N,'Color detail'!$F258,'2.Pro Plan'!$U:$U,'Color detail'!V$3))</f>
        <v>2</v>
      </c>
      <c r="W258" s="25">
        <f>+IF(W$3=0,0,COUNTIFS('2.Pro Plan'!$K:$K,'Color detail'!$E258,'2.Pro Plan'!$N:$N,'Color detail'!$F258,'2.Pro Plan'!$U:$U,'Color detail'!W$3))</f>
        <v>2</v>
      </c>
      <c r="X258" s="25">
        <f>+IF(X$3=0,0,COUNTIFS('2.Pro Plan'!$K:$K,'Color detail'!$E258,'2.Pro Plan'!$N:$N,'Color detail'!$F258,'2.Pro Plan'!$U:$U,'Color detail'!X$3))</f>
        <v>2</v>
      </c>
      <c r="Y258" s="25">
        <f>+IF(Y$3=0,0,COUNTIFS('2.Pro Plan'!$K:$K,'Color detail'!$E258,'2.Pro Plan'!$N:$N,'Color detail'!$F258,'2.Pro Plan'!$U:$U,'Color detail'!Y$3))</f>
        <v>5</v>
      </c>
      <c r="Z258" s="25">
        <f>+IF(Z$3=0,0,COUNTIFS('2.Pro Plan'!$K:$K,'Color detail'!$E258,'2.Pro Plan'!$N:$N,'Color detail'!$F258,'2.Pro Plan'!$U:$U,'Color detail'!Z$3))</f>
        <v>4</v>
      </c>
      <c r="AA258" s="25">
        <f>+IF(AA$3=0,0,COUNTIFS('2.Pro Plan'!$K:$K,'Color detail'!$E258,'2.Pro Plan'!$N:$N,'Color detail'!$F258,'2.Pro Plan'!$U:$U,'Color detail'!AA$3))</f>
        <v>3</v>
      </c>
      <c r="AB258" s="25">
        <f>+IF(AB$3=0,0,COUNTIFS('2.Pro Plan'!$K:$K,'Color detail'!$E258,'2.Pro Plan'!$N:$N,'Color detail'!$F258,'2.Pro Plan'!$U:$U,'Color detail'!AB$3))</f>
        <v>2</v>
      </c>
      <c r="AC258" s="25">
        <f>+IF(AC$3=0,0,COUNTIFS('2.Pro Plan'!$K:$K,'Color detail'!$E258,'2.Pro Plan'!$N:$N,'Color detail'!$F258,'2.Pro Plan'!$U:$U,'Color detail'!AC$3))</f>
        <v>2</v>
      </c>
      <c r="AD258" s="25">
        <f>+IF(AD$3=0,0,COUNTIFS('2.Pro Plan'!$K:$K,'Color detail'!$E258,'2.Pro Plan'!$N:$N,'Color detail'!$F258,'2.Pro Plan'!$U:$U,'Color detail'!AD$3))</f>
        <v>3</v>
      </c>
      <c r="AE258" s="25">
        <f>+IF(AE$3=0,0,COUNTIFS('2.Pro Plan'!$K:$K,'Color detail'!$E258,'2.Pro Plan'!$N:$N,'Color detail'!$F258,'2.Pro Plan'!$U:$U,'Color detail'!AE$3))</f>
        <v>2</v>
      </c>
      <c r="AF258" s="25">
        <f>+IF(AF$3=0,0,COUNTIFS('2.Pro Plan'!$K:$K,'Color detail'!$E258,'2.Pro Plan'!$N:$N,'Color detail'!$F258,'2.Pro Plan'!$U:$U,'Color detail'!AF$3))</f>
        <v>1</v>
      </c>
      <c r="AG258" s="25">
        <f>+IF(AG$3=0,0,COUNTIFS('2.Pro Plan'!$K:$K,'Color detail'!$E258,'2.Pro Plan'!$N:$N,'Color detail'!$F258,'2.Pro Plan'!$U:$U,'Color detail'!AG$3))</f>
        <v>1</v>
      </c>
      <c r="AH258" s="25">
        <f>+IF(AH$3=0,0,COUNTIFS('2.Pro Plan'!$K:$K,'Color detail'!$E258,'2.Pro Plan'!$N:$N,'Color detail'!$F258,'2.Pro Plan'!$U:$U,'Color detail'!AH$3))</f>
        <v>2</v>
      </c>
      <c r="AI258" s="25">
        <f>+IF(AI$3=0,0,COUNTIFS('2.Pro Plan'!$K:$K,'Color detail'!$E258,'2.Pro Plan'!$N:$N,'Color detail'!$F258,'2.Pro Plan'!$U:$U,'Color detail'!AI$3))</f>
        <v>1</v>
      </c>
      <c r="AJ258" s="25">
        <f>+IF(AJ$3=0,0,COUNTIFS('2.Pro Plan'!$K:$K,'Color detail'!$E258,'2.Pro Plan'!$N:$N,'Color detail'!$F258,'2.Pro Plan'!$U:$U,'Color detail'!AJ$3))</f>
        <v>1</v>
      </c>
      <c r="AK258" s="25">
        <f>+IF(AK$3=0,0,COUNTIFS('2.Pro Plan'!$K:$K,'Color detail'!$E258,'2.Pro Plan'!$N:$N,'Color detail'!$F258,'2.Pro Plan'!$U:$U,'Color detail'!AK$3))</f>
        <v>2</v>
      </c>
      <c r="AL258" s="25">
        <f>+IF(AL$3=0,0,COUNTIFS('2.Pro Plan'!$K:$K,'Color detail'!$E258,'2.Pro Plan'!$N:$N,'Color detail'!$F258,'2.Pro Plan'!$U:$U,'Color detail'!AL$3))</f>
        <v>0</v>
      </c>
      <c r="AM258" s="25">
        <f>+IF(AM$3=0,0,COUNTIFS('2.Pro Plan'!$K:$K,'Color detail'!$E258,'2.Pro Plan'!$N:$N,'Color detail'!$F258,'2.Pro Plan'!$U:$U,'Color detail'!AM$3))</f>
        <v>0</v>
      </c>
      <c r="AN258" s="25">
        <f>+IF(AN$3=0,0,COUNTIFS('2.Pro Plan'!$K:$K,'Color detail'!$E258,'2.Pro Plan'!$N:$N,'Color detail'!$F258,'2.Pro Plan'!$U:$U,'Color detail'!AN$3))</f>
        <v>0</v>
      </c>
      <c r="AO258" s="25">
        <f>+IF(AO$3=0,0,COUNTIFS('2.Pro Plan'!$K:$K,'Color detail'!$E258,'2.Pro Plan'!$N:$N,'Color detail'!$F258,'2.Pro Plan'!$U:$U,'Color detail'!AO$3))</f>
        <v>0</v>
      </c>
      <c r="AP258" s="25">
        <f>+IF(AP$3=0,0,COUNTIFS('2.Pro Plan'!$K:$K,'Color detail'!$E258,'2.Pro Plan'!$N:$N,'Color detail'!$F258,'2.Pro Plan'!$U:$U,'Color detail'!AP$3))</f>
        <v>0</v>
      </c>
      <c r="AQ258" s="25">
        <f>+IF(AQ$3=0,0,COUNTIFS('2.Pro Plan'!$K:$K,'Color detail'!$E258,'2.Pro Plan'!$N:$N,'Color detail'!$F258,'2.Pro Plan'!$U:$U,'Color detail'!AQ$3))</f>
        <v>0</v>
      </c>
      <c r="AR258" s="25">
        <f>+IF(AR$3=0,0,COUNTIFS('2.Pro Plan'!$K:$K,'Color detail'!$E258,'2.Pro Plan'!$N:$N,'Color detail'!$F258,'2.Pro Plan'!$U:$U,'Color detail'!AR$3))</f>
        <v>0</v>
      </c>
      <c r="AS258" s="25">
        <f t="shared" si="60"/>
        <v>44</v>
      </c>
    </row>
    <row r="259" spans="2:45">
      <c r="B259" s="25">
        <f t="shared" si="53"/>
        <v>37</v>
      </c>
      <c r="C259" s="25" t="str">
        <f t="shared" si="54"/>
        <v>MY576</v>
      </c>
      <c r="E259" s="25" t="str">
        <f t="shared" ref="E259:F259" si="95">E43</f>
        <v>MY</v>
      </c>
      <c r="F259" s="25">
        <f t="shared" si="95"/>
        <v>576</v>
      </c>
      <c r="H259" s="25">
        <f t="shared" si="56"/>
        <v>0</v>
      </c>
      <c r="I259" s="25">
        <f>+IF(C259=0,0,SUMIF('Color FC'!$F:$F,'Color detail'!$C259,'Color FC'!H:H))</f>
        <v>2</v>
      </c>
      <c r="J259" s="25">
        <f>+IF(E259=0,0,SUMIF('Color FC'!$F:$F,'Color detail'!$C259,'Color FC'!I:I))</f>
        <v>0</v>
      </c>
      <c r="K259" s="25">
        <f>+IF(F259=0,0,SUMIF('Color FC'!$F:$F,'Color detail'!$C259,'Color FC'!J:J))</f>
        <v>0</v>
      </c>
      <c r="M259" s="146">
        <f t="shared" ca="1" si="57"/>
        <v>0</v>
      </c>
      <c r="N259" s="146">
        <f t="shared" ca="1" si="58"/>
        <v>0</v>
      </c>
      <c r="O259" s="147">
        <f t="shared" ca="1" si="59"/>
        <v>0</v>
      </c>
      <c r="Q259" s="25">
        <f>+IF(Q$3=0,0,COUNTIFS('2.Pro Plan'!$K:$K,'Color detail'!$E259,'2.Pro Plan'!$N:$N,'Color detail'!$F259,'2.Pro Plan'!$U:$U,'Color detail'!Q$3))</f>
        <v>0</v>
      </c>
      <c r="R259" s="25">
        <f>+IF(R$3=0,0,COUNTIFS('2.Pro Plan'!$K:$K,'Color detail'!$E259,'2.Pro Plan'!$N:$N,'Color detail'!$F259,'2.Pro Plan'!$U:$U,'Color detail'!R$3))</f>
        <v>0</v>
      </c>
      <c r="S259" s="25">
        <f>+IF(S$3=0,0,COUNTIFS('2.Pro Plan'!$K:$K,'Color detail'!$E259,'2.Pro Plan'!$N:$N,'Color detail'!$F259,'2.Pro Plan'!$U:$U,'Color detail'!S$3))</f>
        <v>0</v>
      </c>
      <c r="T259" s="25">
        <f>+IF(T$3=0,0,COUNTIFS('2.Pro Plan'!$K:$K,'Color detail'!$E259,'2.Pro Plan'!$N:$N,'Color detail'!$F259,'2.Pro Plan'!$U:$U,'Color detail'!T$3))</f>
        <v>0</v>
      </c>
      <c r="U259" s="25">
        <f>+IF(U$3=0,0,COUNTIFS('2.Pro Plan'!$K:$K,'Color detail'!$E259,'2.Pro Plan'!$N:$N,'Color detail'!$F259,'2.Pro Plan'!$U:$U,'Color detail'!U$3))</f>
        <v>0</v>
      </c>
      <c r="V259" s="25">
        <f>+IF(V$3=0,0,COUNTIFS('2.Pro Plan'!$K:$K,'Color detail'!$E259,'2.Pro Plan'!$N:$N,'Color detail'!$F259,'2.Pro Plan'!$U:$U,'Color detail'!V$3))</f>
        <v>0</v>
      </c>
      <c r="W259" s="25">
        <f>+IF(W$3=0,0,COUNTIFS('2.Pro Plan'!$K:$K,'Color detail'!$E259,'2.Pro Plan'!$N:$N,'Color detail'!$F259,'2.Pro Plan'!$U:$U,'Color detail'!W$3))</f>
        <v>0</v>
      </c>
      <c r="X259" s="25">
        <f>+IF(X$3=0,0,COUNTIFS('2.Pro Plan'!$K:$K,'Color detail'!$E259,'2.Pro Plan'!$N:$N,'Color detail'!$F259,'2.Pro Plan'!$U:$U,'Color detail'!X$3))</f>
        <v>0</v>
      </c>
      <c r="Y259" s="25">
        <f>+IF(Y$3=0,0,COUNTIFS('2.Pro Plan'!$K:$K,'Color detail'!$E259,'2.Pro Plan'!$N:$N,'Color detail'!$F259,'2.Pro Plan'!$U:$U,'Color detail'!Y$3))</f>
        <v>0</v>
      </c>
      <c r="Z259" s="25">
        <f>+IF(Z$3=0,0,COUNTIFS('2.Pro Plan'!$K:$K,'Color detail'!$E259,'2.Pro Plan'!$N:$N,'Color detail'!$F259,'2.Pro Plan'!$U:$U,'Color detail'!Z$3))</f>
        <v>0</v>
      </c>
      <c r="AA259" s="25">
        <f>+IF(AA$3=0,0,COUNTIFS('2.Pro Plan'!$K:$K,'Color detail'!$E259,'2.Pro Plan'!$N:$N,'Color detail'!$F259,'2.Pro Plan'!$U:$U,'Color detail'!AA$3))</f>
        <v>0</v>
      </c>
      <c r="AB259" s="25">
        <f>+IF(AB$3=0,0,COUNTIFS('2.Pro Plan'!$K:$K,'Color detail'!$E259,'2.Pro Plan'!$N:$N,'Color detail'!$F259,'2.Pro Plan'!$U:$U,'Color detail'!AB$3))</f>
        <v>0</v>
      </c>
      <c r="AC259" s="25">
        <f>+IF(AC$3=0,0,COUNTIFS('2.Pro Plan'!$K:$K,'Color detail'!$E259,'2.Pro Plan'!$N:$N,'Color detail'!$F259,'2.Pro Plan'!$U:$U,'Color detail'!AC$3))</f>
        <v>0</v>
      </c>
      <c r="AD259" s="25">
        <f>+IF(AD$3=0,0,COUNTIFS('2.Pro Plan'!$K:$K,'Color detail'!$E259,'2.Pro Plan'!$N:$N,'Color detail'!$F259,'2.Pro Plan'!$U:$U,'Color detail'!AD$3))</f>
        <v>0</v>
      </c>
      <c r="AE259" s="25">
        <f>+IF(AE$3=0,0,COUNTIFS('2.Pro Plan'!$K:$K,'Color detail'!$E259,'2.Pro Plan'!$N:$N,'Color detail'!$F259,'2.Pro Plan'!$U:$U,'Color detail'!AE$3))</f>
        <v>0</v>
      </c>
      <c r="AF259" s="25">
        <f>+IF(AF$3=0,0,COUNTIFS('2.Pro Plan'!$K:$K,'Color detail'!$E259,'2.Pro Plan'!$N:$N,'Color detail'!$F259,'2.Pro Plan'!$U:$U,'Color detail'!AF$3))</f>
        <v>0</v>
      </c>
      <c r="AG259" s="25">
        <f>+IF(AG$3=0,0,COUNTIFS('2.Pro Plan'!$K:$K,'Color detail'!$E259,'2.Pro Plan'!$N:$N,'Color detail'!$F259,'2.Pro Plan'!$U:$U,'Color detail'!AG$3))</f>
        <v>0</v>
      </c>
      <c r="AH259" s="25">
        <f>+IF(AH$3=0,0,COUNTIFS('2.Pro Plan'!$K:$K,'Color detail'!$E259,'2.Pro Plan'!$N:$N,'Color detail'!$F259,'2.Pro Plan'!$U:$U,'Color detail'!AH$3))</f>
        <v>0</v>
      </c>
      <c r="AI259" s="25">
        <f>+IF(AI$3=0,0,COUNTIFS('2.Pro Plan'!$K:$K,'Color detail'!$E259,'2.Pro Plan'!$N:$N,'Color detail'!$F259,'2.Pro Plan'!$U:$U,'Color detail'!AI$3))</f>
        <v>0</v>
      </c>
      <c r="AJ259" s="25">
        <f>+IF(AJ$3=0,0,COUNTIFS('2.Pro Plan'!$K:$K,'Color detail'!$E259,'2.Pro Plan'!$N:$N,'Color detail'!$F259,'2.Pro Plan'!$U:$U,'Color detail'!AJ$3))</f>
        <v>0</v>
      </c>
      <c r="AK259" s="25">
        <f>+IF(AK$3=0,0,COUNTIFS('2.Pro Plan'!$K:$K,'Color detail'!$E259,'2.Pro Plan'!$N:$N,'Color detail'!$F259,'2.Pro Plan'!$U:$U,'Color detail'!AK$3))</f>
        <v>0</v>
      </c>
      <c r="AL259" s="25">
        <f>+IF(AL$3=0,0,COUNTIFS('2.Pro Plan'!$K:$K,'Color detail'!$E259,'2.Pro Plan'!$N:$N,'Color detail'!$F259,'2.Pro Plan'!$U:$U,'Color detail'!AL$3))</f>
        <v>0</v>
      </c>
      <c r="AM259" s="25">
        <f>+IF(AM$3=0,0,COUNTIFS('2.Pro Plan'!$K:$K,'Color detail'!$E259,'2.Pro Plan'!$N:$N,'Color detail'!$F259,'2.Pro Plan'!$U:$U,'Color detail'!AM$3))</f>
        <v>0</v>
      </c>
      <c r="AN259" s="25">
        <f>+IF(AN$3=0,0,COUNTIFS('2.Pro Plan'!$K:$K,'Color detail'!$E259,'2.Pro Plan'!$N:$N,'Color detail'!$F259,'2.Pro Plan'!$U:$U,'Color detail'!AN$3))</f>
        <v>0</v>
      </c>
      <c r="AO259" s="25">
        <f>+IF(AO$3=0,0,COUNTIFS('2.Pro Plan'!$K:$K,'Color detail'!$E259,'2.Pro Plan'!$N:$N,'Color detail'!$F259,'2.Pro Plan'!$U:$U,'Color detail'!AO$3))</f>
        <v>0</v>
      </c>
      <c r="AP259" s="25">
        <f>+IF(AP$3=0,0,COUNTIFS('2.Pro Plan'!$K:$K,'Color detail'!$E259,'2.Pro Plan'!$N:$N,'Color detail'!$F259,'2.Pro Plan'!$U:$U,'Color detail'!AP$3))</f>
        <v>0</v>
      </c>
      <c r="AQ259" s="25">
        <f>+IF(AQ$3=0,0,COUNTIFS('2.Pro Plan'!$K:$K,'Color detail'!$E259,'2.Pro Plan'!$N:$N,'Color detail'!$F259,'2.Pro Plan'!$U:$U,'Color detail'!AQ$3))</f>
        <v>0</v>
      </c>
      <c r="AR259" s="25">
        <f>+IF(AR$3=0,0,COUNTIFS('2.Pro Plan'!$K:$K,'Color detail'!$E259,'2.Pro Plan'!$N:$N,'Color detail'!$F259,'2.Pro Plan'!$U:$U,'Color detail'!AR$3))</f>
        <v>0</v>
      </c>
      <c r="AS259" s="25">
        <f t="shared" si="60"/>
        <v>0</v>
      </c>
    </row>
    <row r="260" spans="2:45">
      <c r="B260" s="25">
        <f t="shared" si="53"/>
        <v>38</v>
      </c>
      <c r="C260" s="25" t="str">
        <f t="shared" si="54"/>
        <v>MY601</v>
      </c>
      <c r="E260" s="25" t="str">
        <f t="shared" ref="E260:F260" si="96">E44</f>
        <v>MY</v>
      </c>
      <c r="F260" s="25">
        <f t="shared" si="96"/>
        <v>601</v>
      </c>
      <c r="H260" s="25">
        <f t="shared" si="56"/>
        <v>0</v>
      </c>
      <c r="I260" s="25">
        <f>+IF(C260=0,0,SUMIF('Color FC'!$F:$F,'Color detail'!$C260,'Color FC'!H:H))</f>
        <v>38</v>
      </c>
      <c r="J260" s="25">
        <f>+IF(E260=0,0,SUMIF('Color FC'!$F:$F,'Color detail'!$C260,'Color FC'!I:I))</f>
        <v>0</v>
      </c>
      <c r="K260" s="25">
        <f>+IF(F260=0,0,SUMIF('Color FC'!$F:$F,'Color detail'!$C260,'Color FC'!J:J))</f>
        <v>0</v>
      </c>
      <c r="M260" s="146">
        <f t="shared" ca="1" si="57"/>
        <v>0</v>
      </c>
      <c r="N260" s="146">
        <f ca="1">+SUMPRODUCT($Q$5:$AR$5,$Q44:$AR44)</f>
        <v>0</v>
      </c>
      <c r="O260" s="147">
        <f t="shared" ca="1" si="59"/>
        <v>0</v>
      </c>
      <c r="Q260" s="25">
        <f>+IF(Q$3=0,0,COUNTIFS('2.Pro Plan'!$K:$K,'Color detail'!$E260,'2.Pro Plan'!$N:$N,'Color detail'!$F260,'2.Pro Plan'!$U:$U,'Color detail'!Q$3))</f>
        <v>0</v>
      </c>
      <c r="R260" s="25">
        <f>+IF(R$3=0,0,COUNTIFS('2.Pro Plan'!$K:$K,'Color detail'!$E260,'2.Pro Plan'!$N:$N,'Color detail'!$F260,'2.Pro Plan'!$U:$U,'Color detail'!R$3))</f>
        <v>0</v>
      </c>
      <c r="S260" s="25">
        <f>+IF(S$3=0,0,COUNTIFS('2.Pro Plan'!$K:$K,'Color detail'!$E260,'2.Pro Plan'!$N:$N,'Color detail'!$F260,'2.Pro Plan'!$U:$U,'Color detail'!S$3))</f>
        <v>0</v>
      </c>
      <c r="T260" s="25">
        <f>+IF(T$3=0,0,COUNTIFS('2.Pro Plan'!$K:$K,'Color detail'!$E260,'2.Pro Plan'!$N:$N,'Color detail'!$F260,'2.Pro Plan'!$U:$U,'Color detail'!T$3))</f>
        <v>0</v>
      </c>
      <c r="U260" s="25">
        <f>+IF(U$3=0,0,COUNTIFS('2.Pro Plan'!$K:$K,'Color detail'!$E260,'2.Pro Plan'!$N:$N,'Color detail'!$F260,'2.Pro Plan'!$U:$U,'Color detail'!U$3))</f>
        <v>0</v>
      </c>
      <c r="V260" s="25">
        <f>+IF(V$3=0,0,COUNTIFS('2.Pro Plan'!$K:$K,'Color detail'!$E260,'2.Pro Plan'!$N:$N,'Color detail'!$F260,'2.Pro Plan'!$U:$U,'Color detail'!V$3))</f>
        <v>0</v>
      </c>
      <c r="W260" s="25">
        <f>+IF(W$3=0,0,COUNTIFS('2.Pro Plan'!$K:$K,'Color detail'!$E260,'2.Pro Plan'!$N:$N,'Color detail'!$F260,'2.Pro Plan'!$U:$U,'Color detail'!W$3))</f>
        <v>0</v>
      </c>
      <c r="X260" s="25">
        <f>+IF(X$3=0,0,COUNTIFS('2.Pro Plan'!$K:$K,'Color detail'!$E260,'2.Pro Plan'!$N:$N,'Color detail'!$F260,'2.Pro Plan'!$U:$U,'Color detail'!X$3))</f>
        <v>0</v>
      </c>
      <c r="Y260" s="25">
        <f>+IF(Y$3=0,0,COUNTIFS('2.Pro Plan'!$K:$K,'Color detail'!$E260,'2.Pro Plan'!$N:$N,'Color detail'!$F260,'2.Pro Plan'!$U:$U,'Color detail'!Y$3))</f>
        <v>0</v>
      </c>
      <c r="Z260" s="25">
        <f>+IF(Z$3=0,0,COUNTIFS('2.Pro Plan'!$K:$K,'Color detail'!$E260,'2.Pro Plan'!$N:$N,'Color detail'!$F260,'2.Pro Plan'!$U:$U,'Color detail'!Z$3))</f>
        <v>0</v>
      </c>
      <c r="AA260" s="25">
        <f>+IF(AA$3=0,0,COUNTIFS('2.Pro Plan'!$K:$K,'Color detail'!$E260,'2.Pro Plan'!$N:$N,'Color detail'!$F260,'2.Pro Plan'!$U:$U,'Color detail'!AA$3))</f>
        <v>0</v>
      </c>
      <c r="AB260" s="25">
        <f>+IF(AB$3=0,0,COUNTIFS('2.Pro Plan'!$K:$K,'Color detail'!$E260,'2.Pro Plan'!$N:$N,'Color detail'!$F260,'2.Pro Plan'!$U:$U,'Color detail'!AB$3))</f>
        <v>0</v>
      </c>
      <c r="AC260" s="25">
        <f>+IF(AC$3=0,0,COUNTIFS('2.Pro Plan'!$K:$K,'Color detail'!$E260,'2.Pro Plan'!$N:$N,'Color detail'!$F260,'2.Pro Plan'!$U:$U,'Color detail'!AC$3))</f>
        <v>0</v>
      </c>
      <c r="AD260" s="25">
        <f>+IF(AD$3=0,0,COUNTIFS('2.Pro Plan'!$K:$K,'Color detail'!$E260,'2.Pro Plan'!$N:$N,'Color detail'!$F260,'2.Pro Plan'!$U:$U,'Color detail'!AD$3))</f>
        <v>0</v>
      </c>
      <c r="AE260" s="25">
        <f>+IF(AE$3=0,0,COUNTIFS('2.Pro Plan'!$K:$K,'Color detail'!$E260,'2.Pro Plan'!$N:$N,'Color detail'!$F260,'2.Pro Plan'!$U:$U,'Color detail'!AE$3))</f>
        <v>0</v>
      </c>
      <c r="AF260" s="25">
        <f>+IF(AF$3=0,0,COUNTIFS('2.Pro Plan'!$K:$K,'Color detail'!$E260,'2.Pro Plan'!$N:$N,'Color detail'!$F260,'2.Pro Plan'!$U:$U,'Color detail'!AF$3))</f>
        <v>0</v>
      </c>
      <c r="AG260" s="25">
        <f>+IF(AG$3=0,0,COUNTIFS('2.Pro Plan'!$K:$K,'Color detail'!$E260,'2.Pro Plan'!$N:$N,'Color detail'!$F260,'2.Pro Plan'!$U:$U,'Color detail'!AG$3))</f>
        <v>0</v>
      </c>
      <c r="AH260" s="25">
        <f>+IF(AH$3=0,0,COUNTIFS('2.Pro Plan'!$K:$K,'Color detail'!$E260,'2.Pro Plan'!$N:$N,'Color detail'!$F260,'2.Pro Plan'!$U:$U,'Color detail'!AH$3))</f>
        <v>0</v>
      </c>
      <c r="AI260" s="25">
        <f>+IF(AI$3=0,0,COUNTIFS('2.Pro Plan'!$K:$K,'Color detail'!$E260,'2.Pro Plan'!$N:$N,'Color detail'!$F260,'2.Pro Plan'!$U:$U,'Color detail'!AI$3))</f>
        <v>0</v>
      </c>
      <c r="AJ260" s="25">
        <f>+IF(AJ$3=0,0,COUNTIFS('2.Pro Plan'!$K:$K,'Color detail'!$E260,'2.Pro Plan'!$N:$N,'Color detail'!$F260,'2.Pro Plan'!$U:$U,'Color detail'!AJ$3))</f>
        <v>0</v>
      </c>
      <c r="AK260" s="25">
        <f>+IF(AK$3=0,0,COUNTIFS('2.Pro Plan'!$K:$K,'Color detail'!$E260,'2.Pro Plan'!$N:$N,'Color detail'!$F260,'2.Pro Plan'!$U:$U,'Color detail'!AK$3))</f>
        <v>0</v>
      </c>
      <c r="AL260" s="25">
        <f>+IF(AL$3=0,0,COUNTIFS('2.Pro Plan'!$K:$K,'Color detail'!$E260,'2.Pro Plan'!$N:$N,'Color detail'!$F260,'2.Pro Plan'!$U:$U,'Color detail'!AL$3))</f>
        <v>0</v>
      </c>
      <c r="AM260" s="25">
        <f>+IF(AM$3=0,0,COUNTIFS('2.Pro Plan'!$K:$K,'Color detail'!$E260,'2.Pro Plan'!$N:$N,'Color detail'!$F260,'2.Pro Plan'!$U:$U,'Color detail'!AM$3))</f>
        <v>0</v>
      </c>
      <c r="AN260" s="25">
        <f>+IF(AN$3=0,0,COUNTIFS('2.Pro Plan'!$K:$K,'Color detail'!$E260,'2.Pro Plan'!$N:$N,'Color detail'!$F260,'2.Pro Plan'!$U:$U,'Color detail'!AN$3))</f>
        <v>0</v>
      </c>
      <c r="AO260" s="25">
        <f>+IF(AO$3=0,0,COUNTIFS('2.Pro Plan'!$K:$K,'Color detail'!$E260,'2.Pro Plan'!$N:$N,'Color detail'!$F260,'2.Pro Plan'!$U:$U,'Color detail'!AO$3))</f>
        <v>0</v>
      </c>
      <c r="AP260" s="25">
        <f>+IF(AP$3=0,0,COUNTIFS('2.Pro Plan'!$K:$K,'Color detail'!$E260,'2.Pro Plan'!$N:$N,'Color detail'!$F260,'2.Pro Plan'!$U:$U,'Color detail'!AP$3))</f>
        <v>0</v>
      </c>
      <c r="AQ260" s="25">
        <f>+IF(AQ$3=0,0,COUNTIFS('2.Pro Plan'!$K:$K,'Color detail'!$E260,'2.Pro Plan'!$N:$N,'Color detail'!$F260,'2.Pro Plan'!$U:$U,'Color detail'!AQ$3))</f>
        <v>0</v>
      </c>
      <c r="AR260" s="25">
        <f>+IF(AR$3=0,0,COUNTIFS('2.Pro Plan'!$K:$K,'Color detail'!$E260,'2.Pro Plan'!$N:$N,'Color detail'!$F260,'2.Pro Plan'!$U:$U,'Color detail'!AR$3))</f>
        <v>0</v>
      </c>
      <c r="AS260" s="25">
        <f t="shared" si="60"/>
        <v>0</v>
      </c>
    </row>
    <row r="261" spans="2:45">
      <c r="B261" s="25">
        <f t="shared" ref="B261:B324" si="97">+IF(C261&lt;&gt;0,B260+1,0)</f>
        <v>39</v>
      </c>
      <c r="C261" s="25" t="str">
        <f t="shared" ref="C261:C324" si="98">+IF(E261=0,0,E261&amp;F261)</f>
        <v>MY040</v>
      </c>
      <c r="E261" s="25" t="str">
        <f t="shared" ref="E261:F261" si="99">E45</f>
        <v>MY</v>
      </c>
      <c r="F261" s="25" t="str">
        <f t="shared" si="99"/>
        <v>040</v>
      </c>
      <c r="H261" s="25">
        <f t="shared" si="56"/>
        <v>50</v>
      </c>
      <c r="I261" s="25">
        <f>+IF(C261=0,0,SUMIF('Color FC'!$F:$F,'Color detail'!$C261,'Color FC'!H:H))</f>
        <v>12</v>
      </c>
      <c r="J261" s="25">
        <f>+IF(E261=0,0,SUMIF('Color FC'!$F:$F,'Color detail'!$C261,'Color FC'!I:I))</f>
        <v>52</v>
      </c>
      <c r="K261" s="25">
        <f>+IF(F261=0,0,SUMIF('Color FC'!$F:$F,'Color detail'!$C261,'Color FC'!J:J))</f>
        <v>50</v>
      </c>
      <c r="M261" s="146"/>
      <c r="N261" s="146"/>
      <c r="O261" s="147"/>
      <c r="Q261" s="25">
        <f>+IF(Q$3=0,0,COUNTIFS('2.Pro Plan'!$K:$K,'Color detail'!$E261,'2.Pro Plan'!$N:$N,'Color detail'!$F261,'2.Pro Plan'!$U:$U,'Color detail'!Q$3))</f>
        <v>1</v>
      </c>
      <c r="R261" s="25">
        <f>+IF(R$3=0,0,COUNTIFS('2.Pro Plan'!$K:$K,'Color detail'!$E261,'2.Pro Plan'!$N:$N,'Color detail'!$F261,'2.Pro Plan'!$U:$U,'Color detail'!R$3))</f>
        <v>4</v>
      </c>
      <c r="S261" s="25">
        <f>+IF(S$3=0,0,COUNTIFS('2.Pro Plan'!$K:$K,'Color detail'!$E261,'2.Pro Plan'!$N:$N,'Color detail'!$F261,'2.Pro Plan'!$U:$U,'Color detail'!S$3))</f>
        <v>2</v>
      </c>
      <c r="T261" s="25">
        <f>+IF(T$3=0,0,COUNTIFS('2.Pro Plan'!$K:$K,'Color detail'!$E261,'2.Pro Plan'!$N:$N,'Color detail'!$F261,'2.Pro Plan'!$U:$U,'Color detail'!T$3))</f>
        <v>2</v>
      </c>
      <c r="U261" s="25">
        <f>+IF(U$3=0,0,COUNTIFS('2.Pro Plan'!$K:$K,'Color detail'!$E261,'2.Pro Plan'!$N:$N,'Color detail'!$F261,'2.Pro Plan'!$U:$U,'Color detail'!U$3))</f>
        <v>2</v>
      </c>
      <c r="V261" s="25">
        <f>+IF(V$3=0,0,COUNTIFS('2.Pro Plan'!$K:$K,'Color detail'!$E261,'2.Pro Plan'!$N:$N,'Color detail'!$F261,'2.Pro Plan'!$U:$U,'Color detail'!V$3))</f>
        <v>2</v>
      </c>
      <c r="W261" s="25">
        <f>+IF(W$3=0,0,COUNTIFS('2.Pro Plan'!$K:$K,'Color detail'!$E261,'2.Pro Plan'!$N:$N,'Color detail'!$F261,'2.Pro Plan'!$U:$U,'Color detail'!W$3))</f>
        <v>5</v>
      </c>
      <c r="X261" s="25">
        <f>+IF(X$3=0,0,COUNTIFS('2.Pro Plan'!$K:$K,'Color detail'!$E261,'2.Pro Plan'!$N:$N,'Color detail'!$F261,'2.Pro Plan'!$U:$U,'Color detail'!X$3))</f>
        <v>3</v>
      </c>
      <c r="Y261" s="25">
        <f>+IF(Y$3=0,0,COUNTIFS('2.Pro Plan'!$K:$K,'Color detail'!$E261,'2.Pro Plan'!$N:$N,'Color detail'!$F261,'2.Pro Plan'!$U:$U,'Color detail'!Y$3))</f>
        <v>4</v>
      </c>
      <c r="Z261" s="25">
        <f>+IF(Z$3=0,0,COUNTIFS('2.Pro Plan'!$K:$K,'Color detail'!$E261,'2.Pro Plan'!$N:$N,'Color detail'!$F261,'2.Pro Plan'!$U:$U,'Color detail'!Z$3))</f>
        <v>2</v>
      </c>
      <c r="AA261" s="25">
        <f>+IF(AA$3=0,0,COUNTIFS('2.Pro Plan'!$K:$K,'Color detail'!$E261,'2.Pro Plan'!$N:$N,'Color detail'!$F261,'2.Pro Plan'!$U:$U,'Color detail'!AA$3))</f>
        <v>2</v>
      </c>
      <c r="AB261" s="25">
        <f>+IF(AB$3=0,0,COUNTIFS('2.Pro Plan'!$K:$K,'Color detail'!$E261,'2.Pro Plan'!$N:$N,'Color detail'!$F261,'2.Pro Plan'!$U:$U,'Color detail'!AB$3))</f>
        <v>2</v>
      </c>
      <c r="AC261" s="25">
        <f>+IF(AC$3=0,0,COUNTIFS('2.Pro Plan'!$K:$K,'Color detail'!$E261,'2.Pro Plan'!$N:$N,'Color detail'!$F261,'2.Pro Plan'!$U:$U,'Color detail'!AC$3))</f>
        <v>2</v>
      </c>
      <c r="AD261" s="25">
        <f>+IF(AD$3=0,0,COUNTIFS('2.Pro Plan'!$K:$K,'Color detail'!$E261,'2.Pro Plan'!$N:$N,'Color detail'!$F261,'2.Pro Plan'!$U:$U,'Color detail'!AD$3))</f>
        <v>5</v>
      </c>
      <c r="AE261" s="25">
        <f>+IF(AE$3=0,0,COUNTIFS('2.Pro Plan'!$K:$K,'Color detail'!$E261,'2.Pro Plan'!$N:$N,'Color detail'!$F261,'2.Pro Plan'!$U:$U,'Color detail'!AE$3))</f>
        <v>1</v>
      </c>
      <c r="AF261" s="25">
        <f>+IF(AF$3=0,0,COUNTIFS('2.Pro Plan'!$K:$K,'Color detail'!$E261,'2.Pro Plan'!$N:$N,'Color detail'!$F261,'2.Pro Plan'!$U:$U,'Color detail'!AF$3))</f>
        <v>2</v>
      </c>
      <c r="AG261" s="25">
        <f>+IF(AG$3=0,0,COUNTIFS('2.Pro Plan'!$K:$K,'Color detail'!$E261,'2.Pro Plan'!$N:$N,'Color detail'!$F261,'2.Pro Plan'!$U:$U,'Color detail'!AG$3))</f>
        <v>1</v>
      </c>
      <c r="AH261" s="25">
        <f>+IF(AH$3=0,0,COUNTIFS('2.Pro Plan'!$K:$K,'Color detail'!$E261,'2.Pro Plan'!$N:$N,'Color detail'!$F261,'2.Pro Plan'!$U:$U,'Color detail'!AH$3))</f>
        <v>2</v>
      </c>
      <c r="AI261" s="25">
        <f>+IF(AI$3=0,0,COUNTIFS('2.Pro Plan'!$K:$K,'Color detail'!$E261,'2.Pro Plan'!$N:$N,'Color detail'!$F261,'2.Pro Plan'!$U:$U,'Color detail'!AI$3))</f>
        <v>2</v>
      </c>
      <c r="AJ261" s="25">
        <f>+IF(AJ$3=0,0,COUNTIFS('2.Pro Plan'!$K:$K,'Color detail'!$E261,'2.Pro Plan'!$N:$N,'Color detail'!$F261,'2.Pro Plan'!$U:$U,'Color detail'!AJ$3))</f>
        <v>2</v>
      </c>
      <c r="AK261" s="25">
        <f>+IF(AK$3=0,0,COUNTIFS('2.Pro Plan'!$K:$K,'Color detail'!$E261,'2.Pro Plan'!$N:$N,'Color detail'!$F261,'2.Pro Plan'!$U:$U,'Color detail'!AK$3))</f>
        <v>2</v>
      </c>
      <c r="AL261" s="25">
        <f>+IF(AL$3=0,0,COUNTIFS('2.Pro Plan'!$K:$K,'Color detail'!$E261,'2.Pro Plan'!$N:$N,'Color detail'!$F261,'2.Pro Plan'!$U:$U,'Color detail'!AL$3))</f>
        <v>0</v>
      </c>
      <c r="AM261" s="25">
        <f>+IF(AM$3=0,0,COUNTIFS('2.Pro Plan'!$K:$K,'Color detail'!$E261,'2.Pro Plan'!$N:$N,'Color detail'!$F261,'2.Pro Plan'!$U:$U,'Color detail'!AM$3))</f>
        <v>0</v>
      </c>
      <c r="AN261" s="25">
        <f>+IF(AN$3=0,0,COUNTIFS('2.Pro Plan'!$K:$K,'Color detail'!$E261,'2.Pro Plan'!$N:$N,'Color detail'!$F261,'2.Pro Plan'!$U:$U,'Color detail'!AN$3))</f>
        <v>0</v>
      </c>
      <c r="AO261" s="25">
        <f>+IF(AO$3=0,0,COUNTIFS('2.Pro Plan'!$K:$K,'Color detail'!$E261,'2.Pro Plan'!$N:$N,'Color detail'!$F261,'2.Pro Plan'!$U:$U,'Color detail'!AO$3))</f>
        <v>0</v>
      </c>
      <c r="AP261" s="25">
        <f>+IF(AP$3=0,0,COUNTIFS('2.Pro Plan'!$K:$K,'Color detail'!$E261,'2.Pro Plan'!$N:$N,'Color detail'!$F261,'2.Pro Plan'!$U:$U,'Color detail'!AP$3))</f>
        <v>0</v>
      </c>
      <c r="AQ261" s="25">
        <f>+IF(AQ$3=0,0,COUNTIFS('2.Pro Plan'!$K:$K,'Color detail'!$E261,'2.Pro Plan'!$N:$N,'Color detail'!$F261,'2.Pro Plan'!$U:$U,'Color detail'!AQ$3))</f>
        <v>0</v>
      </c>
      <c r="AR261" s="25">
        <f>+IF(AR$3=0,0,COUNTIFS('2.Pro Plan'!$K:$K,'Color detail'!$E261,'2.Pro Plan'!$N:$N,'Color detail'!$F261,'2.Pro Plan'!$U:$U,'Color detail'!AR$3))</f>
        <v>0</v>
      </c>
      <c r="AS261" s="25">
        <f t="shared" si="60"/>
        <v>50</v>
      </c>
    </row>
    <row r="262" spans="2:45">
      <c r="B262" s="25">
        <f t="shared" si="97"/>
        <v>40</v>
      </c>
      <c r="C262" s="25" t="str">
        <f t="shared" si="98"/>
        <v>MY1D6</v>
      </c>
      <c r="E262" s="25" t="str">
        <f t="shared" ref="E262:F262" si="100">E46</f>
        <v>MY</v>
      </c>
      <c r="F262" s="25" t="str">
        <f t="shared" si="100"/>
        <v>1D6</v>
      </c>
      <c r="H262" s="25">
        <f t="shared" si="56"/>
        <v>10</v>
      </c>
      <c r="I262" s="25">
        <f>+IF(C262=0,0,SUMIF('Color FC'!$F:$F,'Color detail'!$C262,'Color FC'!H:H))</f>
        <v>29</v>
      </c>
      <c r="J262" s="25">
        <f>+IF(E262=0,0,SUMIF('Color FC'!$F:$F,'Color detail'!$C262,'Color FC'!I:I))</f>
        <v>10</v>
      </c>
      <c r="K262" s="25">
        <f>+IF(F262=0,0,SUMIF('Color FC'!$F:$F,'Color detail'!$C262,'Color FC'!J:J))</f>
        <v>9</v>
      </c>
      <c r="M262" s="146"/>
      <c r="N262" s="146"/>
      <c r="O262" s="147"/>
      <c r="Q262" s="25">
        <f>+IF(Q$3=0,0,COUNTIFS('2.Pro Plan'!$K:$K,'Color detail'!$E262,'2.Pro Plan'!$N:$N,'Color detail'!$F262,'2.Pro Plan'!$U:$U,'Color detail'!Q$3))</f>
        <v>0</v>
      </c>
      <c r="R262" s="25">
        <f>+IF(R$3=0,0,COUNTIFS('2.Pro Plan'!$K:$K,'Color detail'!$E262,'2.Pro Plan'!$N:$N,'Color detail'!$F262,'2.Pro Plan'!$U:$U,'Color detail'!R$3))</f>
        <v>0</v>
      </c>
      <c r="S262" s="25">
        <f>+IF(S$3=0,0,COUNTIFS('2.Pro Plan'!$K:$K,'Color detail'!$E262,'2.Pro Plan'!$N:$N,'Color detail'!$F262,'2.Pro Plan'!$U:$U,'Color detail'!S$3))</f>
        <v>1</v>
      </c>
      <c r="T262" s="25">
        <f>+IF(T$3=0,0,COUNTIFS('2.Pro Plan'!$K:$K,'Color detail'!$E262,'2.Pro Plan'!$N:$N,'Color detail'!$F262,'2.Pro Plan'!$U:$U,'Color detail'!T$3))</f>
        <v>1</v>
      </c>
      <c r="U262" s="25">
        <f>+IF(U$3=0,0,COUNTIFS('2.Pro Plan'!$K:$K,'Color detail'!$E262,'2.Pro Plan'!$N:$N,'Color detail'!$F262,'2.Pro Plan'!$U:$U,'Color detail'!U$3))</f>
        <v>0</v>
      </c>
      <c r="V262" s="25">
        <f>+IF(V$3=0,0,COUNTIFS('2.Pro Plan'!$K:$K,'Color detail'!$E262,'2.Pro Plan'!$N:$N,'Color detail'!$F262,'2.Pro Plan'!$U:$U,'Color detail'!V$3))</f>
        <v>2</v>
      </c>
      <c r="W262" s="25">
        <f>+IF(W$3=0,0,COUNTIFS('2.Pro Plan'!$K:$K,'Color detail'!$E262,'2.Pro Plan'!$N:$N,'Color detail'!$F262,'2.Pro Plan'!$U:$U,'Color detail'!W$3))</f>
        <v>0</v>
      </c>
      <c r="X262" s="25">
        <f>+IF(X$3=0,0,COUNTIFS('2.Pro Plan'!$K:$K,'Color detail'!$E262,'2.Pro Plan'!$N:$N,'Color detail'!$F262,'2.Pro Plan'!$U:$U,'Color detail'!X$3))</f>
        <v>1</v>
      </c>
      <c r="Y262" s="25">
        <f>+IF(Y$3=0,0,COUNTIFS('2.Pro Plan'!$K:$K,'Color detail'!$E262,'2.Pro Plan'!$N:$N,'Color detail'!$F262,'2.Pro Plan'!$U:$U,'Color detail'!Y$3))</f>
        <v>0</v>
      </c>
      <c r="Z262" s="25">
        <f>+IF(Z$3=0,0,COUNTIFS('2.Pro Plan'!$K:$K,'Color detail'!$E262,'2.Pro Plan'!$N:$N,'Color detail'!$F262,'2.Pro Plan'!$U:$U,'Color detail'!Z$3))</f>
        <v>1</v>
      </c>
      <c r="AA262" s="25">
        <f>+IF(AA$3=0,0,COUNTIFS('2.Pro Plan'!$K:$K,'Color detail'!$E262,'2.Pro Plan'!$N:$N,'Color detail'!$F262,'2.Pro Plan'!$U:$U,'Color detail'!AA$3))</f>
        <v>1</v>
      </c>
      <c r="AB262" s="25">
        <f>+IF(AB$3=0,0,COUNTIFS('2.Pro Plan'!$K:$K,'Color detail'!$E262,'2.Pro Plan'!$N:$N,'Color detail'!$F262,'2.Pro Plan'!$U:$U,'Color detail'!AB$3))</f>
        <v>1</v>
      </c>
      <c r="AC262" s="25">
        <f>+IF(AC$3=0,0,COUNTIFS('2.Pro Plan'!$K:$K,'Color detail'!$E262,'2.Pro Plan'!$N:$N,'Color detail'!$F262,'2.Pro Plan'!$U:$U,'Color detail'!AC$3))</f>
        <v>0</v>
      </c>
      <c r="AD262" s="25">
        <f>+IF(AD$3=0,0,COUNTIFS('2.Pro Plan'!$K:$K,'Color detail'!$E262,'2.Pro Plan'!$N:$N,'Color detail'!$F262,'2.Pro Plan'!$U:$U,'Color detail'!AD$3))</f>
        <v>0</v>
      </c>
      <c r="AE262" s="25">
        <f>+IF(AE$3=0,0,COUNTIFS('2.Pro Plan'!$K:$K,'Color detail'!$E262,'2.Pro Plan'!$N:$N,'Color detail'!$F262,'2.Pro Plan'!$U:$U,'Color detail'!AE$3))</f>
        <v>2</v>
      </c>
      <c r="AF262" s="25">
        <f>+IF(AF$3=0,0,COUNTIFS('2.Pro Plan'!$K:$K,'Color detail'!$E262,'2.Pro Plan'!$N:$N,'Color detail'!$F262,'2.Pro Plan'!$U:$U,'Color detail'!AF$3))</f>
        <v>0</v>
      </c>
      <c r="AG262" s="25">
        <f>+IF(AG$3=0,0,COUNTIFS('2.Pro Plan'!$K:$K,'Color detail'!$E262,'2.Pro Plan'!$N:$N,'Color detail'!$F262,'2.Pro Plan'!$U:$U,'Color detail'!AG$3))</f>
        <v>0</v>
      </c>
      <c r="AH262" s="25">
        <f>+IF(AH$3=0,0,COUNTIFS('2.Pro Plan'!$K:$K,'Color detail'!$E262,'2.Pro Plan'!$N:$N,'Color detail'!$F262,'2.Pro Plan'!$U:$U,'Color detail'!AH$3))</f>
        <v>0</v>
      </c>
      <c r="AI262" s="25">
        <f>+IF(AI$3=0,0,COUNTIFS('2.Pro Plan'!$K:$K,'Color detail'!$E262,'2.Pro Plan'!$N:$N,'Color detail'!$F262,'2.Pro Plan'!$U:$U,'Color detail'!AI$3))</f>
        <v>0</v>
      </c>
      <c r="AJ262" s="25">
        <f>+IF(AJ$3=0,0,COUNTIFS('2.Pro Plan'!$K:$K,'Color detail'!$E262,'2.Pro Plan'!$N:$N,'Color detail'!$F262,'2.Pro Plan'!$U:$U,'Color detail'!AJ$3))</f>
        <v>0</v>
      </c>
      <c r="AK262" s="25">
        <f>+IF(AK$3=0,0,COUNTIFS('2.Pro Plan'!$K:$K,'Color detail'!$E262,'2.Pro Plan'!$N:$N,'Color detail'!$F262,'2.Pro Plan'!$U:$U,'Color detail'!AK$3))</f>
        <v>0</v>
      </c>
      <c r="AL262" s="25">
        <f>+IF(AL$3=0,0,COUNTIFS('2.Pro Plan'!$K:$K,'Color detail'!$E262,'2.Pro Plan'!$N:$N,'Color detail'!$F262,'2.Pro Plan'!$U:$U,'Color detail'!AL$3))</f>
        <v>0</v>
      </c>
      <c r="AM262" s="25">
        <f>+IF(AM$3=0,0,COUNTIFS('2.Pro Plan'!$K:$K,'Color detail'!$E262,'2.Pro Plan'!$N:$N,'Color detail'!$F262,'2.Pro Plan'!$U:$U,'Color detail'!AM$3))</f>
        <v>0</v>
      </c>
      <c r="AN262" s="25">
        <f>+IF(AN$3=0,0,COUNTIFS('2.Pro Plan'!$K:$K,'Color detail'!$E262,'2.Pro Plan'!$N:$N,'Color detail'!$F262,'2.Pro Plan'!$U:$U,'Color detail'!AN$3))</f>
        <v>0</v>
      </c>
      <c r="AO262" s="25">
        <f>+IF(AO$3=0,0,COUNTIFS('2.Pro Plan'!$K:$K,'Color detail'!$E262,'2.Pro Plan'!$N:$N,'Color detail'!$F262,'2.Pro Plan'!$U:$U,'Color detail'!AO$3))</f>
        <v>0</v>
      </c>
      <c r="AP262" s="25">
        <f>+IF(AP$3=0,0,COUNTIFS('2.Pro Plan'!$K:$K,'Color detail'!$E262,'2.Pro Plan'!$N:$N,'Color detail'!$F262,'2.Pro Plan'!$U:$U,'Color detail'!AP$3))</f>
        <v>0</v>
      </c>
      <c r="AQ262" s="25">
        <f>+IF(AQ$3=0,0,COUNTIFS('2.Pro Plan'!$K:$K,'Color detail'!$E262,'2.Pro Plan'!$N:$N,'Color detail'!$F262,'2.Pro Plan'!$U:$U,'Color detail'!AQ$3))</f>
        <v>0</v>
      </c>
      <c r="AR262" s="25">
        <f>+IF(AR$3=0,0,COUNTIFS('2.Pro Plan'!$K:$K,'Color detail'!$E262,'2.Pro Plan'!$N:$N,'Color detail'!$F262,'2.Pro Plan'!$U:$U,'Color detail'!AR$3))</f>
        <v>0</v>
      </c>
      <c r="AS262" s="25">
        <f t="shared" si="60"/>
        <v>10</v>
      </c>
    </row>
    <row r="263" spans="2:45">
      <c r="B263" s="25">
        <f t="shared" si="97"/>
        <v>41</v>
      </c>
      <c r="C263" s="25" t="str">
        <f t="shared" si="98"/>
        <v>MY3R3</v>
      </c>
      <c r="E263" s="25" t="str">
        <f t="shared" ref="E263:F263" si="101">E47</f>
        <v>MY</v>
      </c>
      <c r="F263" s="25" t="str">
        <f t="shared" si="101"/>
        <v>3R3</v>
      </c>
      <c r="H263" s="25">
        <f t="shared" si="56"/>
        <v>23</v>
      </c>
      <c r="I263" s="25">
        <f>+IF(C263=0,0,SUMIF('Color FC'!$F:$F,'Color detail'!$C263,'Color FC'!H:H))</f>
        <v>43</v>
      </c>
      <c r="J263" s="25">
        <f>+IF(E263=0,0,SUMIF('Color FC'!$F:$F,'Color detail'!$C263,'Color FC'!I:I))</f>
        <v>22</v>
      </c>
      <c r="K263" s="25">
        <f>+IF(F263=0,0,SUMIF('Color FC'!$F:$F,'Color detail'!$C263,'Color FC'!J:J))</f>
        <v>21</v>
      </c>
      <c r="M263" s="146"/>
      <c r="N263" s="146"/>
      <c r="O263" s="147"/>
      <c r="Q263" s="25">
        <f>+IF(Q$3=0,0,COUNTIFS('2.Pro Plan'!$K:$K,'Color detail'!$E263,'2.Pro Plan'!$N:$N,'Color detail'!$F263,'2.Pro Plan'!$U:$U,'Color detail'!Q$3))</f>
        <v>0</v>
      </c>
      <c r="R263" s="25">
        <f>+IF(R$3=0,0,COUNTIFS('2.Pro Plan'!$K:$K,'Color detail'!$E263,'2.Pro Plan'!$N:$N,'Color detail'!$F263,'2.Pro Plan'!$U:$U,'Color detail'!R$3))</f>
        <v>2</v>
      </c>
      <c r="S263" s="25">
        <f>+IF(S$3=0,0,COUNTIFS('2.Pro Plan'!$K:$K,'Color detail'!$E263,'2.Pro Plan'!$N:$N,'Color detail'!$F263,'2.Pro Plan'!$U:$U,'Color detail'!S$3))</f>
        <v>0</v>
      </c>
      <c r="T263" s="25">
        <f>+IF(T$3=0,0,COUNTIFS('2.Pro Plan'!$K:$K,'Color detail'!$E263,'2.Pro Plan'!$N:$N,'Color detail'!$F263,'2.Pro Plan'!$U:$U,'Color detail'!T$3))</f>
        <v>2</v>
      </c>
      <c r="U263" s="25">
        <f>+IF(U$3=0,0,COUNTIFS('2.Pro Plan'!$K:$K,'Color detail'!$E263,'2.Pro Plan'!$N:$N,'Color detail'!$F263,'2.Pro Plan'!$U:$U,'Color detail'!U$3))</f>
        <v>1</v>
      </c>
      <c r="V263" s="25">
        <f>+IF(V$3=0,0,COUNTIFS('2.Pro Plan'!$K:$K,'Color detail'!$E263,'2.Pro Plan'!$N:$N,'Color detail'!$F263,'2.Pro Plan'!$U:$U,'Color detail'!V$3))</f>
        <v>1</v>
      </c>
      <c r="W263" s="25">
        <f>+IF(W$3=0,0,COUNTIFS('2.Pro Plan'!$K:$K,'Color detail'!$E263,'2.Pro Plan'!$N:$N,'Color detail'!$F263,'2.Pro Plan'!$U:$U,'Color detail'!W$3))</f>
        <v>1</v>
      </c>
      <c r="X263" s="25">
        <f>+IF(X$3=0,0,COUNTIFS('2.Pro Plan'!$K:$K,'Color detail'!$E263,'2.Pro Plan'!$N:$N,'Color detail'!$F263,'2.Pro Plan'!$U:$U,'Color detail'!X$3))</f>
        <v>0</v>
      </c>
      <c r="Y263" s="25">
        <f>+IF(Y$3=0,0,COUNTIFS('2.Pro Plan'!$K:$K,'Color detail'!$E263,'2.Pro Plan'!$N:$N,'Color detail'!$F263,'2.Pro Plan'!$U:$U,'Color detail'!Y$3))</f>
        <v>2</v>
      </c>
      <c r="Z263" s="25">
        <f>+IF(Z$3=0,0,COUNTIFS('2.Pro Plan'!$K:$K,'Color detail'!$E263,'2.Pro Plan'!$N:$N,'Color detail'!$F263,'2.Pro Plan'!$U:$U,'Color detail'!Z$3))</f>
        <v>0</v>
      </c>
      <c r="AA263" s="25">
        <f>+IF(AA$3=0,0,COUNTIFS('2.Pro Plan'!$K:$K,'Color detail'!$E263,'2.Pro Plan'!$N:$N,'Color detail'!$F263,'2.Pro Plan'!$U:$U,'Color detail'!AA$3))</f>
        <v>2</v>
      </c>
      <c r="AB263" s="25">
        <f>+IF(AB$3=0,0,COUNTIFS('2.Pro Plan'!$K:$K,'Color detail'!$E263,'2.Pro Plan'!$N:$N,'Color detail'!$F263,'2.Pro Plan'!$U:$U,'Color detail'!AB$3))</f>
        <v>3</v>
      </c>
      <c r="AC263" s="25">
        <f>+IF(AC$3=0,0,COUNTIFS('2.Pro Plan'!$K:$K,'Color detail'!$E263,'2.Pro Plan'!$N:$N,'Color detail'!$F263,'2.Pro Plan'!$U:$U,'Color detail'!AC$3))</f>
        <v>0</v>
      </c>
      <c r="AD263" s="25">
        <f>+IF(AD$3=0,0,COUNTIFS('2.Pro Plan'!$K:$K,'Color detail'!$E263,'2.Pro Plan'!$N:$N,'Color detail'!$F263,'2.Pro Plan'!$U:$U,'Color detail'!AD$3))</f>
        <v>1</v>
      </c>
      <c r="AE263" s="25">
        <f>+IF(AE$3=0,0,COUNTIFS('2.Pro Plan'!$K:$K,'Color detail'!$E263,'2.Pro Plan'!$N:$N,'Color detail'!$F263,'2.Pro Plan'!$U:$U,'Color detail'!AE$3))</f>
        <v>3</v>
      </c>
      <c r="AF263" s="25">
        <f>+IF(AF$3=0,0,COUNTIFS('2.Pro Plan'!$K:$K,'Color detail'!$E263,'2.Pro Plan'!$N:$N,'Color detail'!$F263,'2.Pro Plan'!$U:$U,'Color detail'!AF$3))</f>
        <v>0</v>
      </c>
      <c r="AG263" s="25">
        <f>+IF(AG$3=0,0,COUNTIFS('2.Pro Plan'!$K:$K,'Color detail'!$E263,'2.Pro Plan'!$N:$N,'Color detail'!$F263,'2.Pro Plan'!$U:$U,'Color detail'!AG$3))</f>
        <v>0</v>
      </c>
      <c r="AH263" s="25">
        <f>+IF(AH$3=0,0,COUNTIFS('2.Pro Plan'!$K:$K,'Color detail'!$E263,'2.Pro Plan'!$N:$N,'Color detail'!$F263,'2.Pro Plan'!$U:$U,'Color detail'!AH$3))</f>
        <v>1</v>
      </c>
      <c r="AI263" s="25">
        <f>+IF(AI$3=0,0,COUNTIFS('2.Pro Plan'!$K:$K,'Color detail'!$E263,'2.Pro Plan'!$N:$N,'Color detail'!$F263,'2.Pro Plan'!$U:$U,'Color detail'!AI$3))</f>
        <v>2</v>
      </c>
      <c r="AJ263" s="25">
        <f>+IF(AJ$3=0,0,COUNTIFS('2.Pro Plan'!$K:$K,'Color detail'!$E263,'2.Pro Plan'!$N:$N,'Color detail'!$F263,'2.Pro Plan'!$U:$U,'Color detail'!AJ$3))</f>
        <v>1</v>
      </c>
      <c r="AK263" s="25">
        <f>+IF(AK$3=0,0,COUNTIFS('2.Pro Plan'!$K:$K,'Color detail'!$E263,'2.Pro Plan'!$N:$N,'Color detail'!$F263,'2.Pro Plan'!$U:$U,'Color detail'!AK$3))</f>
        <v>1</v>
      </c>
      <c r="AL263" s="25">
        <f>+IF(AL$3=0,0,COUNTIFS('2.Pro Plan'!$K:$K,'Color detail'!$E263,'2.Pro Plan'!$N:$N,'Color detail'!$F263,'2.Pro Plan'!$U:$U,'Color detail'!AL$3))</f>
        <v>0</v>
      </c>
      <c r="AM263" s="25">
        <f>+IF(AM$3=0,0,COUNTIFS('2.Pro Plan'!$K:$K,'Color detail'!$E263,'2.Pro Plan'!$N:$N,'Color detail'!$F263,'2.Pro Plan'!$U:$U,'Color detail'!AM$3))</f>
        <v>0</v>
      </c>
      <c r="AN263" s="25">
        <f>+IF(AN$3=0,0,COUNTIFS('2.Pro Plan'!$K:$K,'Color detail'!$E263,'2.Pro Plan'!$N:$N,'Color detail'!$F263,'2.Pro Plan'!$U:$U,'Color detail'!AN$3))</f>
        <v>0</v>
      </c>
      <c r="AO263" s="25">
        <f>+IF(AO$3=0,0,COUNTIFS('2.Pro Plan'!$K:$K,'Color detail'!$E263,'2.Pro Plan'!$N:$N,'Color detail'!$F263,'2.Pro Plan'!$U:$U,'Color detail'!AO$3))</f>
        <v>0</v>
      </c>
      <c r="AP263" s="25">
        <f>+IF(AP$3=0,0,COUNTIFS('2.Pro Plan'!$K:$K,'Color detail'!$E263,'2.Pro Plan'!$N:$N,'Color detail'!$F263,'2.Pro Plan'!$U:$U,'Color detail'!AP$3))</f>
        <v>0</v>
      </c>
      <c r="AQ263" s="25">
        <f>+IF(AQ$3=0,0,COUNTIFS('2.Pro Plan'!$K:$K,'Color detail'!$E263,'2.Pro Plan'!$N:$N,'Color detail'!$F263,'2.Pro Plan'!$U:$U,'Color detail'!AQ$3))</f>
        <v>0</v>
      </c>
      <c r="AR263" s="25">
        <f>+IF(AR$3=0,0,COUNTIFS('2.Pro Plan'!$K:$K,'Color detail'!$E263,'2.Pro Plan'!$N:$N,'Color detail'!$F263,'2.Pro Plan'!$U:$U,'Color detail'!AR$3))</f>
        <v>0</v>
      </c>
      <c r="AS263" s="25">
        <f t="shared" si="60"/>
        <v>23</v>
      </c>
    </row>
    <row r="264" spans="2:45">
      <c r="B264" s="25">
        <f t="shared" si="97"/>
        <v>42</v>
      </c>
      <c r="C264" s="25" t="str">
        <f t="shared" si="98"/>
        <v>MX218</v>
      </c>
      <c r="E264" s="25" t="str">
        <f t="shared" ref="E264:F264" si="102">E48</f>
        <v>MX</v>
      </c>
      <c r="F264" s="25">
        <f t="shared" si="102"/>
        <v>218</v>
      </c>
      <c r="H264" s="25">
        <f t="shared" si="56"/>
        <v>112</v>
      </c>
      <c r="I264" s="25">
        <f>+IF(C264=0,0,SUMIF('Color FC'!$F:$F,'Color detail'!$C264,'Color FC'!H:H))</f>
        <v>150</v>
      </c>
      <c r="J264" s="25">
        <f>+IF(E264=0,0,SUMIF('Color FC'!$F:$F,'Color detail'!$C264,'Color FC'!I:I))</f>
        <v>107</v>
      </c>
      <c r="K264" s="25">
        <f>+IF(F264=0,0,SUMIF('Color FC'!$F:$F,'Color detail'!$C264,'Color FC'!J:J))</f>
        <v>105</v>
      </c>
      <c r="M264" s="146"/>
      <c r="N264" s="146"/>
      <c r="O264" s="147"/>
      <c r="Q264" s="25">
        <f>+IF(Q$3=0,0,COUNTIFS('2.Pro Plan'!$K:$K,'Color detail'!$E264,'2.Pro Plan'!$N:$N,'Color detail'!$F264,'2.Pro Plan'!$U:$U,'Color detail'!Q$3))</f>
        <v>0</v>
      </c>
      <c r="R264" s="25">
        <f>+IF(R$3=0,0,COUNTIFS('2.Pro Plan'!$K:$K,'Color detail'!$E264,'2.Pro Plan'!$N:$N,'Color detail'!$F264,'2.Pro Plan'!$U:$U,'Color detail'!R$3))</f>
        <v>5</v>
      </c>
      <c r="S264" s="25">
        <f>+IF(S$3=0,0,COUNTIFS('2.Pro Plan'!$K:$K,'Color detail'!$E264,'2.Pro Plan'!$N:$N,'Color detail'!$F264,'2.Pro Plan'!$U:$U,'Color detail'!S$3))</f>
        <v>2</v>
      </c>
      <c r="T264" s="25">
        <f>+IF(T$3=0,0,COUNTIFS('2.Pro Plan'!$K:$K,'Color detail'!$E264,'2.Pro Plan'!$N:$N,'Color detail'!$F264,'2.Pro Plan'!$U:$U,'Color detail'!T$3))</f>
        <v>3</v>
      </c>
      <c r="U264" s="25">
        <f>+IF(U$3=0,0,COUNTIFS('2.Pro Plan'!$K:$K,'Color detail'!$E264,'2.Pro Plan'!$N:$N,'Color detail'!$F264,'2.Pro Plan'!$U:$U,'Color detail'!U$3))</f>
        <v>4</v>
      </c>
      <c r="V264" s="25">
        <f>+IF(V$3=0,0,COUNTIFS('2.Pro Plan'!$K:$K,'Color detail'!$E264,'2.Pro Plan'!$N:$N,'Color detail'!$F264,'2.Pro Plan'!$U:$U,'Color detail'!V$3))</f>
        <v>3</v>
      </c>
      <c r="W264" s="25">
        <f>+IF(W$3=0,0,COUNTIFS('2.Pro Plan'!$K:$K,'Color detail'!$E264,'2.Pro Plan'!$N:$N,'Color detail'!$F264,'2.Pro Plan'!$U:$U,'Color detail'!W$3))</f>
        <v>6</v>
      </c>
      <c r="X264" s="25">
        <f>+IF(X$3=0,0,COUNTIFS('2.Pro Plan'!$K:$K,'Color detail'!$E264,'2.Pro Plan'!$N:$N,'Color detail'!$F264,'2.Pro Plan'!$U:$U,'Color detail'!X$3))</f>
        <v>4</v>
      </c>
      <c r="Y264" s="25">
        <f>+IF(Y$3=0,0,COUNTIFS('2.Pro Plan'!$K:$K,'Color detail'!$E264,'2.Pro Plan'!$N:$N,'Color detail'!$F264,'2.Pro Plan'!$U:$U,'Color detail'!Y$3))</f>
        <v>7</v>
      </c>
      <c r="Z264" s="25">
        <f>+IF(Z$3=0,0,COUNTIFS('2.Pro Plan'!$K:$K,'Color detail'!$E264,'2.Pro Plan'!$N:$N,'Color detail'!$F264,'2.Pro Plan'!$U:$U,'Color detail'!Z$3))</f>
        <v>12</v>
      </c>
      <c r="AA264" s="25">
        <f>+IF(AA$3=0,0,COUNTIFS('2.Pro Plan'!$K:$K,'Color detail'!$E264,'2.Pro Plan'!$N:$N,'Color detail'!$F264,'2.Pro Plan'!$U:$U,'Color detail'!AA$3))</f>
        <v>9</v>
      </c>
      <c r="AB264" s="25">
        <f>+IF(AB$3=0,0,COUNTIFS('2.Pro Plan'!$K:$K,'Color detail'!$E264,'2.Pro Plan'!$N:$N,'Color detail'!$F264,'2.Pro Plan'!$U:$U,'Color detail'!AB$3))</f>
        <v>11</v>
      </c>
      <c r="AC264" s="25">
        <f>+IF(AC$3=0,0,COUNTIFS('2.Pro Plan'!$K:$K,'Color detail'!$E264,'2.Pro Plan'!$N:$N,'Color detail'!$F264,'2.Pro Plan'!$U:$U,'Color detail'!AC$3))</f>
        <v>3</v>
      </c>
      <c r="AD264" s="25">
        <f>+IF(AD$3=0,0,COUNTIFS('2.Pro Plan'!$K:$K,'Color detail'!$E264,'2.Pro Plan'!$N:$N,'Color detail'!$F264,'2.Pro Plan'!$U:$U,'Color detail'!AD$3))</f>
        <v>10</v>
      </c>
      <c r="AE264" s="25">
        <f>+IF(AE$3=0,0,COUNTIFS('2.Pro Plan'!$K:$K,'Color detail'!$E264,'2.Pro Plan'!$N:$N,'Color detail'!$F264,'2.Pro Plan'!$U:$U,'Color detail'!AE$3))</f>
        <v>7</v>
      </c>
      <c r="AF264" s="25">
        <f>+IF(AF$3=0,0,COUNTIFS('2.Pro Plan'!$K:$K,'Color detail'!$E264,'2.Pro Plan'!$N:$N,'Color detail'!$F264,'2.Pro Plan'!$U:$U,'Color detail'!AF$3))</f>
        <v>5</v>
      </c>
      <c r="AG264" s="25">
        <f>+IF(AG$3=0,0,COUNTIFS('2.Pro Plan'!$K:$K,'Color detail'!$E264,'2.Pro Plan'!$N:$N,'Color detail'!$F264,'2.Pro Plan'!$U:$U,'Color detail'!AG$3))</f>
        <v>4</v>
      </c>
      <c r="AH264" s="25">
        <f>+IF(AH$3=0,0,COUNTIFS('2.Pro Plan'!$K:$K,'Color detail'!$E264,'2.Pro Plan'!$N:$N,'Color detail'!$F264,'2.Pro Plan'!$U:$U,'Color detail'!AH$3))</f>
        <v>5</v>
      </c>
      <c r="AI264" s="25">
        <f>+IF(AI$3=0,0,COUNTIFS('2.Pro Plan'!$K:$K,'Color detail'!$E264,'2.Pro Plan'!$N:$N,'Color detail'!$F264,'2.Pro Plan'!$U:$U,'Color detail'!AI$3))</f>
        <v>4</v>
      </c>
      <c r="AJ264" s="25">
        <f>+IF(AJ$3=0,0,COUNTIFS('2.Pro Plan'!$K:$K,'Color detail'!$E264,'2.Pro Plan'!$N:$N,'Color detail'!$F264,'2.Pro Plan'!$U:$U,'Color detail'!AJ$3))</f>
        <v>4</v>
      </c>
      <c r="AK264" s="25">
        <f>+IF(AK$3=0,0,COUNTIFS('2.Pro Plan'!$K:$K,'Color detail'!$E264,'2.Pro Plan'!$N:$N,'Color detail'!$F264,'2.Pro Plan'!$U:$U,'Color detail'!AK$3))</f>
        <v>4</v>
      </c>
      <c r="AL264" s="25">
        <f>+IF(AL$3=0,0,COUNTIFS('2.Pro Plan'!$K:$K,'Color detail'!$E264,'2.Pro Plan'!$N:$N,'Color detail'!$F264,'2.Pro Plan'!$U:$U,'Color detail'!AL$3))</f>
        <v>0</v>
      </c>
      <c r="AM264" s="25">
        <f>+IF(AM$3=0,0,COUNTIFS('2.Pro Plan'!$K:$K,'Color detail'!$E264,'2.Pro Plan'!$N:$N,'Color detail'!$F264,'2.Pro Plan'!$U:$U,'Color detail'!AM$3))</f>
        <v>0</v>
      </c>
      <c r="AN264" s="25">
        <f>+IF(AN$3=0,0,COUNTIFS('2.Pro Plan'!$K:$K,'Color detail'!$E264,'2.Pro Plan'!$N:$N,'Color detail'!$F264,'2.Pro Plan'!$U:$U,'Color detail'!AN$3))</f>
        <v>0</v>
      </c>
      <c r="AO264" s="25">
        <f>+IF(AO$3=0,0,COUNTIFS('2.Pro Plan'!$K:$K,'Color detail'!$E264,'2.Pro Plan'!$N:$N,'Color detail'!$F264,'2.Pro Plan'!$U:$U,'Color detail'!AO$3))</f>
        <v>0</v>
      </c>
      <c r="AP264" s="25">
        <f>+IF(AP$3=0,0,COUNTIFS('2.Pro Plan'!$K:$K,'Color detail'!$E264,'2.Pro Plan'!$N:$N,'Color detail'!$F264,'2.Pro Plan'!$U:$U,'Color detail'!AP$3))</f>
        <v>0</v>
      </c>
      <c r="AQ264" s="25">
        <f>+IF(AQ$3=0,0,COUNTIFS('2.Pro Plan'!$K:$K,'Color detail'!$E264,'2.Pro Plan'!$N:$N,'Color detail'!$F264,'2.Pro Plan'!$U:$U,'Color detail'!AQ$3))</f>
        <v>0</v>
      </c>
      <c r="AR264" s="25">
        <f>+IF(AR$3=0,0,COUNTIFS('2.Pro Plan'!$K:$K,'Color detail'!$E264,'2.Pro Plan'!$N:$N,'Color detail'!$F264,'2.Pro Plan'!$U:$U,'Color detail'!AR$3))</f>
        <v>0</v>
      </c>
      <c r="AS264" s="25">
        <f t="shared" si="60"/>
        <v>112</v>
      </c>
    </row>
    <row r="265" spans="2:45">
      <c r="B265" s="25">
        <f t="shared" si="97"/>
        <v>43</v>
      </c>
      <c r="C265" s="25" t="str">
        <f t="shared" si="98"/>
        <v>MX4R0</v>
      </c>
      <c r="E265" s="25" t="str">
        <f t="shared" ref="E265:F265" si="103">E49</f>
        <v>MX</v>
      </c>
      <c r="F265" s="25" t="str">
        <f t="shared" si="103"/>
        <v>4R0</v>
      </c>
      <c r="H265" s="25">
        <f t="shared" si="56"/>
        <v>193</v>
      </c>
      <c r="I265" s="25">
        <f>+IF(C265=0,0,SUMIF('Color FC'!$F:$F,'Color detail'!$C265,'Color FC'!H:H))</f>
        <v>187</v>
      </c>
      <c r="J265" s="25">
        <f>+IF(E265=0,0,SUMIF('Color FC'!$F:$F,'Color detail'!$C265,'Color FC'!I:I))</f>
        <v>183</v>
      </c>
      <c r="K265" s="25">
        <f>+IF(F265=0,0,SUMIF('Color FC'!$F:$F,'Color detail'!$C265,'Color FC'!J:J))</f>
        <v>179</v>
      </c>
      <c r="M265" s="146"/>
      <c r="N265" s="146"/>
      <c r="O265" s="147"/>
      <c r="Q265" s="25">
        <f>+IF(Q$3=0,0,COUNTIFS('2.Pro Plan'!$K:$K,'Color detail'!$E265,'2.Pro Plan'!$N:$N,'Color detail'!$F265,'2.Pro Plan'!$U:$U,'Color detail'!Q$3))</f>
        <v>7</v>
      </c>
      <c r="R265" s="25">
        <f>+IF(R$3=0,0,COUNTIFS('2.Pro Plan'!$K:$K,'Color detail'!$E265,'2.Pro Plan'!$N:$N,'Color detail'!$F265,'2.Pro Plan'!$U:$U,'Color detail'!R$3))</f>
        <v>10</v>
      </c>
      <c r="S265" s="25">
        <f>+IF(S$3=0,0,COUNTIFS('2.Pro Plan'!$K:$K,'Color detail'!$E265,'2.Pro Plan'!$N:$N,'Color detail'!$F265,'2.Pro Plan'!$U:$U,'Color detail'!S$3))</f>
        <v>6</v>
      </c>
      <c r="T265" s="25">
        <f>+IF(T$3=0,0,COUNTIFS('2.Pro Plan'!$K:$K,'Color detail'!$E265,'2.Pro Plan'!$N:$N,'Color detail'!$F265,'2.Pro Plan'!$U:$U,'Color detail'!T$3))</f>
        <v>5</v>
      </c>
      <c r="U265" s="25">
        <f>+IF(U$3=0,0,COUNTIFS('2.Pro Plan'!$K:$K,'Color detail'!$E265,'2.Pro Plan'!$N:$N,'Color detail'!$F265,'2.Pro Plan'!$U:$U,'Color detail'!U$3))</f>
        <v>13</v>
      </c>
      <c r="V265" s="25">
        <f>+IF(V$3=0,0,COUNTIFS('2.Pro Plan'!$K:$K,'Color detail'!$E265,'2.Pro Plan'!$N:$N,'Color detail'!$F265,'2.Pro Plan'!$U:$U,'Color detail'!V$3))</f>
        <v>8</v>
      </c>
      <c r="W265" s="25">
        <f>+IF(W$3=0,0,COUNTIFS('2.Pro Plan'!$K:$K,'Color detail'!$E265,'2.Pro Plan'!$N:$N,'Color detail'!$F265,'2.Pro Plan'!$U:$U,'Color detail'!W$3))</f>
        <v>13</v>
      </c>
      <c r="X265" s="25">
        <f>+IF(X$3=0,0,COUNTIFS('2.Pro Plan'!$K:$K,'Color detail'!$E265,'2.Pro Plan'!$N:$N,'Color detail'!$F265,'2.Pro Plan'!$U:$U,'Color detail'!X$3))</f>
        <v>10</v>
      </c>
      <c r="Y265" s="25">
        <f>+IF(Y$3=0,0,COUNTIFS('2.Pro Plan'!$K:$K,'Color detail'!$E265,'2.Pro Plan'!$N:$N,'Color detail'!$F265,'2.Pro Plan'!$U:$U,'Color detail'!Y$3))</f>
        <v>18</v>
      </c>
      <c r="Z265" s="25">
        <f>+IF(Z$3=0,0,COUNTIFS('2.Pro Plan'!$K:$K,'Color detail'!$E265,'2.Pro Plan'!$N:$N,'Color detail'!$F265,'2.Pro Plan'!$U:$U,'Color detail'!Z$3))</f>
        <v>9</v>
      </c>
      <c r="AA265" s="25">
        <f>+IF(AA$3=0,0,COUNTIFS('2.Pro Plan'!$K:$K,'Color detail'!$E265,'2.Pro Plan'!$N:$N,'Color detail'!$F265,'2.Pro Plan'!$U:$U,'Color detail'!AA$3))</f>
        <v>18</v>
      </c>
      <c r="AB265" s="25">
        <f>+IF(AB$3=0,0,COUNTIFS('2.Pro Plan'!$K:$K,'Color detail'!$E265,'2.Pro Plan'!$N:$N,'Color detail'!$F265,'2.Pro Plan'!$U:$U,'Color detail'!AB$3))</f>
        <v>8</v>
      </c>
      <c r="AC265" s="25">
        <f>+IF(AC$3=0,0,COUNTIFS('2.Pro Plan'!$K:$K,'Color detail'!$E265,'2.Pro Plan'!$N:$N,'Color detail'!$F265,'2.Pro Plan'!$U:$U,'Color detail'!AC$3))</f>
        <v>11</v>
      </c>
      <c r="AD265" s="25">
        <f>+IF(AD$3=0,0,COUNTIFS('2.Pro Plan'!$K:$K,'Color detail'!$E265,'2.Pro Plan'!$N:$N,'Color detail'!$F265,'2.Pro Plan'!$U:$U,'Color detail'!AD$3))</f>
        <v>18</v>
      </c>
      <c r="AE265" s="25">
        <f>+IF(AE$3=0,0,COUNTIFS('2.Pro Plan'!$K:$K,'Color detail'!$E265,'2.Pro Plan'!$N:$N,'Color detail'!$F265,'2.Pro Plan'!$U:$U,'Color detail'!AE$3))</f>
        <v>7</v>
      </c>
      <c r="AF265" s="25">
        <f>+IF(AF$3=0,0,COUNTIFS('2.Pro Plan'!$K:$K,'Color detail'!$E265,'2.Pro Plan'!$N:$N,'Color detail'!$F265,'2.Pro Plan'!$U:$U,'Color detail'!AF$3))</f>
        <v>5</v>
      </c>
      <c r="AG265" s="25">
        <f>+IF(AG$3=0,0,COUNTIFS('2.Pro Plan'!$K:$K,'Color detail'!$E265,'2.Pro Plan'!$N:$N,'Color detail'!$F265,'2.Pro Plan'!$U:$U,'Color detail'!AG$3))</f>
        <v>6</v>
      </c>
      <c r="AH265" s="25">
        <f>+IF(AH$3=0,0,COUNTIFS('2.Pro Plan'!$K:$K,'Color detail'!$E265,'2.Pro Plan'!$N:$N,'Color detail'!$F265,'2.Pro Plan'!$U:$U,'Color detail'!AH$3))</f>
        <v>5</v>
      </c>
      <c r="AI265" s="25">
        <f>+IF(AI$3=0,0,COUNTIFS('2.Pro Plan'!$K:$K,'Color detail'!$E265,'2.Pro Plan'!$N:$N,'Color detail'!$F265,'2.Pro Plan'!$U:$U,'Color detail'!AI$3))</f>
        <v>5</v>
      </c>
      <c r="AJ265" s="25">
        <f>+IF(AJ$3=0,0,COUNTIFS('2.Pro Plan'!$K:$K,'Color detail'!$E265,'2.Pro Plan'!$N:$N,'Color detail'!$F265,'2.Pro Plan'!$U:$U,'Color detail'!AJ$3))</f>
        <v>5</v>
      </c>
      <c r="AK265" s="25">
        <f>+IF(AK$3=0,0,COUNTIFS('2.Pro Plan'!$K:$K,'Color detail'!$E265,'2.Pro Plan'!$N:$N,'Color detail'!$F265,'2.Pro Plan'!$U:$U,'Color detail'!AK$3))</f>
        <v>6</v>
      </c>
      <c r="AL265" s="25">
        <f>+IF(AL$3=0,0,COUNTIFS('2.Pro Plan'!$K:$K,'Color detail'!$E265,'2.Pro Plan'!$N:$N,'Color detail'!$F265,'2.Pro Plan'!$U:$U,'Color detail'!AL$3))</f>
        <v>0</v>
      </c>
      <c r="AM265" s="25">
        <f>+IF(AM$3=0,0,COUNTIFS('2.Pro Plan'!$K:$K,'Color detail'!$E265,'2.Pro Plan'!$N:$N,'Color detail'!$F265,'2.Pro Plan'!$U:$U,'Color detail'!AM$3))</f>
        <v>0</v>
      </c>
      <c r="AN265" s="25">
        <f>+IF(AN$3=0,0,COUNTIFS('2.Pro Plan'!$K:$K,'Color detail'!$E265,'2.Pro Plan'!$N:$N,'Color detail'!$F265,'2.Pro Plan'!$U:$U,'Color detail'!AN$3))</f>
        <v>0</v>
      </c>
      <c r="AO265" s="25">
        <f>+IF(AO$3=0,0,COUNTIFS('2.Pro Plan'!$K:$K,'Color detail'!$E265,'2.Pro Plan'!$N:$N,'Color detail'!$F265,'2.Pro Plan'!$U:$U,'Color detail'!AO$3))</f>
        <v>0</v>
      </c>
      <c r="AP265" s="25">
        <f>+IF(AP$3=0,0,COUNTIFS('2.Pro Plan'!$K:$K,'Color detail'!$E265,'2.Pro Plan'!$N:$N,'Color detail'!$F265,'2.Pro Plan'!$U:$U,'Color detail'!AP$3))</f>
        <v>0</v>
      </c>
      <c r="AQ265" s="25">
        <f>+IF(AQ$3=0,0,COUNTIFS('2.Pro Plan'!$K:$K,'Color detail'!$E265,'2.Pro Plan'!$N:$N,'Color detail'!$F265,'2.Pro Plan'!$U:$U,'Color detail'!AQ$3))</f>
        <v>0</v>
      </c>
      <c r="AR265" s="25">
        <f>+IF(AR$3=0,0,COUNTIFS('2.Pro Plan'!$K:$K,'Color detail'!$E265,'2.Pro Plan'!$N:$N,'Color detail'!$F265,'2.Pro Plan'!$U:$U,'Color detail'!AR$3))</f>
        <v>0</v>
      </c>
      <c r="AS265" s="25">
        <f t="shared" si="60"/>
        <v>193</v>
      </c>
    </row>
    <row r="266" spans="2:45">
      <c r="B266" s="25">
        <f t="shared" si="97"/>
        <v>44</v>
      </c>
      <c r="C266" s="25" t="str">
        <f t="shared" si="98"/>
        <v>MX089</v>
      </c>
      <c r="E266" s="25" t="str">
        <f t="shared" ref="E266:F266" si="104">E50</f>
        <v>MX</v>
      </c>
      <c r="F266" s="25" t="str">
        <f t="shared" si="104"/>
        <v>089</v>
      </c>
      <c r="H266" s="25">
        <f t="shared" si="56"/>
        <v>168</v>
      </c>
      <c r="I266" s="25">
        <f>+IF(C266=0,0,SUMIF('Color FC'!$F:$F,'Color detail'!$C266,'Color FC'!H:H))</f>
        <v>202</v>
      </c>
      <c r="J266" s="25">
        <f>+IF(E266=0,0,SUMIF('Color FC'!$F:$F,'Color detail'!$C266,'Color FC'!I:I))</f>
        <v>196</v>
      </c>
      <c r="K266" s="25">
        <f>+IF(F266=0,0,SUMIF('Color FC'!$F:$F,'Color detail'!$C266,'Color FC'!J:J))</f>
        <v>193</v>
      </c>
      <c r="M266" s="146"/>
      <c r="N266" s="146"/>
      <c r="O266" s="147"/>
      <c r="Q266" s="25">
        <f>+IF(Q$3=0,0,COUNTIFS('2.Pro Plan'!$K:$K,'Color detail'!$E266,'2.Pro Plan'!$N:$N,'Color detail'!$F266,'2.Pro Plan'!$U:$U,'Color detail'!Q$3))</f>
        <v>9</v>
      </c>
      <c r="R266" s="25">
        <f>+IF(R$3=0,0,COUNTIFS('2.Pro Plan'!$K:$K,'Color detail'!$E266,'2.Pro Plan'!$N:$N,'Color detail'!$F266,'2.Pro Plan'!$U:$U,'Color detail'!R$3))</f>
        <v>6</v>
      </c>
      <c r="S266" s="25">
        <f>+IF(S$3=0,0,COUNTIFS('2.Pro Plan'!$K:$K,'Color detail'!$E266,'2.Pro Plan'!$N:$N,'Color detail'!$F266,'2.Pro Plan'!$U:$U,'Color detail'!S$3))</f>
        <v>9</v>
      </c>
      <c r="T266" s="25">
        <f>+IF(T$3=0,0,COUNTIFS('2.Pro Plan'!$K:$K,'Color detail'!$E266,'2.Pro Plan'!$N:$N,'Color detail'!$F266,'2.Pro Plan'!$U:$U,'Color detail'!T$3))</f>
        <v>13</v>
      </c>
      <c r="U266" s="25">
        <f>+IF(U$3=0,0,COUNTIFS('2.Pro Plan'!$K:$K,'Color detail'!$E266,'2.Pro Plan'!$N:$N,'Color detail'!$F266,'2.Pro Plan'!$U:$U,'Color detail'!U$3))</f>
        <v>8</v>
      </c>
      <c r="V266" s="25">
        <f>+IF(V$3=0,0,COUNTIFS('2.Pro Plan'!$K:$K,'Color detail'!$E266,'2.Pro Plan'!$N:$N,'Color detail'!$F266,'2.Pro Plan'!$U:$U,'Color detail'!V$3))</f>
        <v>9</v>
      </c>
      <c r="W266" s="25">
        <f>+IF(W$3=0,0,COUNTIFS('2.Pro Plan'!$K:$K,'Color detail'!$E266,'2.Pro Plan'!$N:$N,'Color detail'!$F266,'2.Pro Plan'!$U:$U,'Color detail'!W$3))</f>
        <v>4</v>
      </c>
      <c r="X266" s="25">
        <f>+IF(X$3=0,0,COUNTIFS('2.Pro Plan'!$K:$K,'Color detail'!$E266,'2.Pro Plan'!$N:$N,'Color detail'!$F266,'2.Pro Plan'!$U:$U,'Color detail'!X$3))</f>
        <v>12</v>
      </c>
      <c r="Y266" s="25">
        <f>+IF(Y$3=0,0,COUNTIFS('2.Pro Plan'!$K:$K,'Color detail'!$E266,'2.Pro Plan'!$N:$N,'Color detail'!$F266,'2.Pro Plan'!$U:$U,'Color detail'!Y$3))</f>
        <v>9</v>
      </c>
      <c r="Z266" s="25">
        <f>+IF(Z$3=0,0,COUNTIFS('2.Pro Plan'!$K:$K,'Color detail'!$E266,'2.Pro Plan'!$N:$N,'Color detail'!$F266,'2.Pro Plan'!$U:$U,'Color detail'!Z$3))</f>
        <v>6</v>
      </c>
      <c r="AA266" s="25">
        <f>+IF(AA$3=0,0,COUNTIFS('2.Pro Plan'!$K:$K,'Color detail'!$E266,'2.Pro Plan'!$N:$N,'Color detail'!$F266,'2.Pro Plan'!$U:$U,'Color detail'!AA$3))</f>
        <v>9</v>
      </c>
      <c r="AB266" s="25">
        <f>+IF(AB$3=0,0,COUNTIFS('2.Pro Plan'!$K:$K,'Color detail'!$E266,'2.Pro Plan'!$N:$N,'Color detail'!$F266,'2.Pro Plan'!$U:$U,'Color detail'!AB$3))</f>
        <v>10</v>
      </c>
      <c r="AC266" s="25">
        <f>+IF(AC$3=0,0,COUNTIFS('2.Pro Plan'!$K:$K,'Color detail'!$E266,'2.Pro Plan'!$N:$N,'Color detail'!$F266,'2.Pro Plan'!$U:$U,'Color detail'!AC$3))</f>
        <v>13</v>
      </c>
      <c r="AD266" s="25">
        <f>+IF(AD$3=0,0,COUNTIFS('2.Pro Plan'!$K:$K,'Color detail'!$E266,'2.Pro Plan'!$N:$N,'Color detail'!$F266,'2.Pro Plan'!$U:$U,'Color detail'!AD$3))</f>
        <v>7</v>
      </c>
      <c r="AE266" s="25">
        <f>+IF(AE$3=0,0,COUNTIFS('2.Pro Plan'!$K:$K,'Color detail'!$E266,'2.Pro Plan'!$N:$N,'Color detail'!$F266,'2.Pro Plan'!$U:$U,'Color detail'!AE$3))</f>
        <v>5</v>
      </c>
      <c r="AF266" s="25">
        <f>+IF(AF$3=0,0,COUNTIFS('2.Pro Plan'!$K:$K,'Color detail'!$E266,'2.Pro Plan'!$N:$N,'Color detail'!$F266,'2.Pro Plan'!$U:$U,'Color detail'!AF$3))</f>
        <v>6</v>
      </c>
      <c r="AG266" s="25">
        <f>+IF(AG$3=0,0,COUNTIFS('2.Pro Plan'!$K:$K,'Color detail'!$E266,'2.Pro Plan'!$N:$N,'Color detail'!$F266,'2.Pro Plan'!$U:$U,'Color detail'!AG$3))</f>
        <v>6</v>
      </c>
      <c r="AH266" s="25">
        <f>+IF(AH$3=0,0,COUNTIFS('2.Pro Plan'!$K:$K,'Color detail'!$E266,'2.Pro Plan'!$N:$N,'Color detail'!$F266,'2.Pro Plan'!$U:$U,'Color detail'!AH$3))</f>
        <v>7</v>
      </c>
      <c r="AI266" s="25">
        <f>+IF(AI$3=0,0,COUNTIFS('2.Pro Plan'!$K:$K,'Color detail'!$E266,'2.Pro Plan'!$N:$N,'Color detail'!$F266,'2.Pro Plan'!$U:$U,'Color detail'!AI$3))</f>
        <v>7</v>
      </c>
      <c r="AJ266" s="25">
        <f>+IF(AJ$3=0,0,COUNTIFS('2.Pro Plan'!$K:$K,'Color detail'!$E266,'2.Pro Plan'!$N:$N,'Color detail'!$F266,'2.Pro Plan'!$U:$U,'Color detail'!AJ$3))</f>
        <v>7</v>
      </c>
      <c r="AK266" s="25">
        <f>+IF(AK$3=0,0,COUNTIFS('2.Pro Plan'!$K:$K,'Color detail'!$E266,'2.Pro Plan'!$N:$N,'Color detail'!$F266,'2.Pro Plan'!$U:$U,'Color detail'!AK$3))</f>
        <v>6</v>
      </c>
      <c r="AL266" s="25">
        <f>+IF(AL$3=0,0,COUNTIFS('2.Pro Plan'!$K:$K,'Color detail'!$E266,'2.Pro Plan'!$N:$N,'Color detail'!$F266,'2.Pro Plan'!$U:$U,'Color detail'!AL$3))</f>
        <v>0</v>
      </c>
      <c r="AM266" s="25">
        <f>+IF(AM$3=0,0,COUNTIFS('2.Pro Plan'!$K:$K,'Color detail'!$E266,'2.Pro Plan'!$N:$N,'Color detail'!$F266,'2.Pro Plan'!$U:$U,'Color detail'!AM$3))</f>
        <v>0</v>
      </c>
      <c r="AN266" s="25">
        <f>+IF(AN$3=0,0,COUNTIFS('2.Pro Plan'!$K:$K,'Color detail'!$E266,'2.Pro Plan'!$N:$N,'Color detail'!$F266,'2.Pro Plan'!$U:$U,'Color detail'!AN$3))</f>
        <v>0</v>
      </c>
      <c r="AO266" s="25">
        <f>+IF(AO$3=0,0,COUNTIFS('2.Pro Plan'!$K:$K,'Color detail'!$E266,'2.Pro Plan'!$N:$N,'Color detail'!$F266,'2.Pro Plan'!$U:$U,'Color detail'!AO$3))</f>
        <v>0</v>
      </c>
      <c r="AP266" s="25">
        <f>+IF(AP$3=0,0,COUNTIFS('2.Pro Plan'!$K:$K,'Color detail'!$E266,'2.Pro Plan'!$N:$N,'Color detail'!$F266,'2.Pro Plan'!$U:$U,'Color detail'!AP$3))</f>
        <v>0</v>
      </c>
      <c r="AQ266" s="25">
        <f>+IF(AQ$3=0,0,COUNTIFS('2.Pro Plan'!$K:$K,'Color detail'!$E266,'2.Pro Plan'!$N:$N,'Color detail'!$F266,'2.Pro Plan'!$U:$U,'Color detail'!AQ$3))</f>
        <v>0</v>
      </c>
      <c r="AR266" s="25">
        <f>+IF(AR$3=0,0,COUNTIFS('2.Pro Plan'!$K:$K,'Color detail'!$E266,'2.Pro Plan'!$N:$N,'Color detail'!$F266,'2.Pro Plan'!$U:$U,'Color detail'!AR$3))</f>
        <v>0</v>
      </c>
      <c r="AS266" s="25">
        <f t="shared" si="60"/>
        <v>168</v>
      </c>
    </row>
    <row r="267" spans="2:45">
      <c r="B267" s="25">
        <f t="shared" si="97"/>
        <v>45</v>
      </c>
      <c r="C267" s="25" t="str">
        <f t="shared" si="98"/>
        <v>MX040</v>
      </c>
      <c r="E267" s="25" t="str">
        <f t="shared" ref="E267:F267" si="105">E51</f>
        <v>MX</v>
      </c>
      <c r="F267" s="25" t="str">
        <f t="shared" si="105"/>
        <v>040</v>
      </c>
      <c r="H267" s="25">
        <f t="shared" si="56"/>
        <v>56</v>
      </c>
      <c r="I267" s="25">
        <f>+IF(C267=0,0,SUMIF('Color FC'!$F:$F,'Color detail'!$C267,'Color FC'!H:H))</f>
        <v>58</v>
      </c>
      <c r="J267" s="25">
        <f>+IF(E267=0,0,SUMIF('Color FC'!$F:$F,'Color detail'!$C267,'Color FC'!I:I))</f>
        <v>53</v>
      </c>
      <c r="K267" s="25">
        <f>+IF(F267=0,0,SUMIF('Color FC'!$F:$F,'Color detail'!$C267,'Color FC'!J:J))</f>
        <v>53</v>
      </c>
      <c r="M267" s="146"/>
      <c r="N267" s="146"/>
      <c r="O267" s="147"/>
      <c r="Q267" s="25">
        <f>+IF(Q$3=0,0,COUNTIFS('2.Pro Plan'!$K:$K,'Color detail'!$E267,'2.Pro Plan'!$N:$N,'Color detail'!$F267,'2.Pro Plan'!$U:$U,'Color detail'!Q$3))</f>
        <v>2</v>
      </c>
      <c r="R267" s="25">
        <f>+IF(R$3=0,0,COUNTIFS('2.Pro Plan'!$K:$K,'Color detail'!$E267,'2.Pro Plan'!$N:$N,'Color detail'!$F267,'2.Pro Plan'!$U:$U,'Color detail'!R$3))</f>
        <v>3</v>
      </c>
      <c r="S267" s="25">
        <f>+IF(S$3=0,0,COUNTIFS('2.Pro Plan'!$K:$K,'Color detail'!$E267,'2.Pro Plan'!$N:$N,'Color detail'!$F267,'2.Pro Plan'!$U:$U,'Color detail'!S$3))</f>
        <v>2</v>
      </c>
      <c r="T267" s="25">
        <f>+IF(T$3=0,0,COUNTIFS('2.Pro Plan'!$K:$K,'Color detail'!$E267,'2.Pro Plan'!$N:$N,'Color detail'!$F267,'2.Pro Plan'!$U:$U,'Color detail'!T$3))</f>
        <v>3</v>
      </c>
      <c r="U267" s="25">
        <f>+IF(U$3=0,0,COUNTIFS('2.Pro Plan'!$K:$K,'Color detail'!$E267,'2.Pro Plan'!$N:$N,'Color detail'!$F267,'2.Pro Plan'!$U:$U,'Color detail'!U$3))</f>
        <v>1</v>
      </c>
      <c r="V267" s="25">
        <f>+IF(V$3=0,0,COUNTIFS('2.Pro Plan'!$K:$K,'Color detail'!$E267,'2.Pro Plan'!$N:$N,'Color detail'!$F267,'2.Pro Plan'!$U:$U,'Color detail'!V$3))</f>
        <v>6</v>
      </c>
      <c r="W267" s="25">
        <f>+IF(W$3=0,0,COUNTIFS('2.Pro Plan'!$K:$K,'Color detail'!$E267,'2.Pro Plan'!$N:$N,'Color detail'!$F267,'2.Pro Plan'!$U:$U,'Color detail'!W$3))</f>
        <v>2</v>
      </c>
      <c r="X267" s="25">
        <f>+IF(X$3=0,0,COUNTIFS('2.Pro Plan'!$K:$K,'Color detail'!$E267,'2.Pro Plan'!$N:$N,'Color detail'!$F267,'2.Pro Plan'!$U:$U,'Color detail'!X$3))</f>
        <v>5</v>
      </c>
      <c r="Y267" s="25">
        <f>+IF(Y$3=0,0,COUNTIFS('2.Pro Plan'!$K:$K,'Color detail'!$E267,'2.Pro Plan'!$N:$N,'Color detail'!$F267,'2.Pro Plan'!$U:$U,'Color detail'!Y$3))</f>
        <v>3</v>
      </c>
      <c r="Z267" s="25">
        <f>+IF(Z$3=0,0,COUNTIFS('2.Pro Plan'!$K:$K,'Color detail'!$E267,'2.Pro Plan'!$N:$N,'Color detail'!$F267,'2.Pro Plan'!$U:$U,'Color detail'!Z$3))</f>
        <v>2</v>
      </c>
      <c r="AA267" s="25">
        <f>+IF(AA$3=0,0,COUNTIFS('2.Pro Plan'!$K:$K,'Color detail'!$E267,'2.Pro Plan'!$N:$N,'Color detail'!$F267,'2.Pro Plan'!$U:$U,'Color detail'!AA$3))</f>
        <v>3</v>
      </c>
      <c r="AB267" s="25">
        <f>+IF(AB$3=0,0,COUNTIFS('2.Pro Plan'!$K:$K,'Color detail'!$E267,'2.Pro Plan'!$N:$N,'Color detail'!$F267,'2.Pro Plan'!$U:$U,'Color detail'!AB$3))</f>
        <v>6</v>
      </c>
      <c r="AC267" s="25">
        <f>+IF(AC$3=0,0,COUNTIFS('2.Pro Plan'!$K:$K,'Color detail'!$E267,'2.Pro Plan'!$N:$N,'Color detail'!$F267,'2.Pro Plan'!$U:$U,'Color detail'!AC$3))</f>
        <v>3</v>
      </c>
      <c r="AD267" s="25">
        <f>+IF(AD$3=0,0,COUNTIFS('2.Pro Plan'!$K:$K,'Color detail'!$E267,'2.Pro Plan'!$N:$N,'Color detail'!$F267,'2.Pro Plan'!$U:$U,'Color detail'!AD$3))</f>
        <v>1</v>
      </c>
      <c r="AE267" s="25">
        <f>+IF(AE$3=0,0,COUNTIFS('2.Pro Plan'!$K:$K,'Color detail'!$E267,'2.Pro Plan'!$N:$N,'Color detail'!$F267,'2.Pro Plan'!$U:$U,'Color detail'!AE$3))</f>
        <v>2</v>
      </c>
      <c r="AF267" s="25">
        <f>+IF(AF$3=0,0,COUNTIFS('2.Pro Plan'!$K:$K,'Color detail'!$E267,'2.Pro Plan'!$N:$N,'Color detail'!$F267,'2.Pro Plan'!$U:$U,'Color detail'!AF$3))</f>
        <v>2</v>
      </c>
      <c r="AG267" s="25">
        <f>+IF(AG$3=0,0,COUNTIFS('2.Pro Plan'!$K:$K,'Color detail'!$E267,'2.Pro Plan'!$N:$N,'Color detail'!$F267,'2.Pro Plan'!$U:$U,'Color detail'!AG$3))</f>
        <v>1</v>
      </c>
      <c r="AH267" s="25">
        <f>+IF(AH$3=0,0,COUNTIFS('2.Pro Plan'!$K:$K,'Color detail'!$E267,'2.Pro Plan'!$N:$N,'Color detail'!$F267,'2.Pro Plan'!$U:$U,'Color detail'!AH$3))</f>
        <v>3</v>
      </c>
      <c r="AI267" s="25">
        <f>+IF(AI$3=0,0,COUNTIFS('2.Pro Plan'!$K:$K,'Color detail'!$E267,'2.Pro Plan'!$N:$N,'Color detail'!$F267,'2.Pro Plan'!$U:$U,'Color detail'!AI$3))</f>
        <v>2</v>
      </c>
      <c r="AJ267" s="25">
        <f>+IF(AJ$3=0,0,COUNTIFS('2.Pro Plan'!$K:$K,'Color detail'!$E267,'2.Pro Plan'!$N:$N,'Color detail'!$F267,'2.Pro Plan'!$U:$U,'Color detail'!AJ$3))</f>
        <v>2</v>
      </c>
      <c r="AK267" s="25">
        <f>+IF(AK$3=0,0,COUNTIFS('2.Pro Plan'!$K:$K,'Color detail'!$E267,'2.Pro Plan'!$N:$N,'Color detail'!$F267,'2.Pro Plan'!$U:$U,'Color detail'!AK$3))</f>
        <v>2</v>
      </c>
      <c r="AL267" s="25">
        <f>+IF(AL$3=0,0,COUNTIFS('2.Pro Plan'!$K:$K,'Color detail'!$E267,'2.Pro Plan'!$N:$N,'Color detail'!$F267,'2.Pro Plan'!$U:$U,'Color detail'!AL$3))</f>
        <v>0</v>
      </c>
      <c r="AM267" s="25">
        <f>+IF(AM$3=0,0,COUNTIFS('2.Pro Plan'!$K:$K,'Color detail'!$E267,'2.Pro Plan'!$N:$N,'Color detail'!$F267,'2.Pro Plan'!$U:$U,'Color detail'!AM$3))</f>
        <v>0</v>
      </c>
      <c r="AN267" s="25">
        <f>+IF(AN$3=0,0,COUNTIFS('2.Pro Plan'!$K:$K,'Color detail'!$E267,'2.Pro Plan'!$N:$N,'Color detail'!$F267,'2.Pro Plan'!$U:$U,'Color detail'!AN$3))</f>
        <v>0</v>
      </c>
      <c r="AO267" s="25">
        <f>+IF(AO$3=0,0,COUNTIFS('2.Pro Plan'!$K:$K,'Color detail'!$E267,'2.Pro Plan'!$N:$N,'Color detail'!$F267,'2.Pro Plan'!$U:$U,'Color detail'!AO$3))</f>
        <v>0</v>
      </c>
      <c r="AP267" s="25">
        <f>+IF(AP$3=0,0,COUNTIFS('2.Pro Plan'!$K:$K,'Color detail'!$E267,'2.Pro Plan'!$N:$N,'Color detail'!$F267,'2.Pro Plan'!$U:$U,'Color detail'!AP$3))</f>
        <v>0</v>
      </c>
      <c r="AQ267" s="25">
        <f>+IF(AQ$3=0,0,COUNTIFS('2.Pro Plan'!$K:$K,'Color detail'!$E267,'2.Pro Plan'!$N:$N,'Color detail'!$F267,'2.Pro Plan'!$U:$U,'Color detail'!AQ$3))</f>
        <v>0</v>
      </c>
      <c r="AR267" s="25">
        <f>+IF(AR$3=0,0,COUNTIFS('2.Pro Plan'!$K:$K,'Color detail'!$E267,'2.Pro Plan'!$N:$N,'Color detail'!$F267,'2.Pro Plan'!$U:$U,'Color detail'!AR$3))</f>
        <v>0</v>
      </c>
      <c r="AS267" s="25">
        <f t="shared" si="60"/>
        <v>56</v>
      </c>
    </row>
    <row r="268" spans="2:45">
      <c r="B268" s="25">
        <f t="shared" si="97"/>
        <v>46</v>
      </c>
      <c r="C268" s="25" t="str">
        <f t="shared" si="98"/>
        <v>MX1D6</v>
      </c>
      <c r="E268" s="25" t="str">
        <f t="shared" ref="E268:F268" si="106">E52</f>
        <v>MX</v>
      </c>
      <c r="F268" s="25" t="str">
        <f t="shared" si="106"/>
        <v>1D6</v>
      </c>
      <c r="H268" s="25">
        <f t="shared" si="56"/>
        <v>23</v>
      </c>
      <c r="I268" s="25">
        <f>+IF(C268=0,0,SUMIF('Color FC'!$F:$F,'Color detail'!$C268,'Color FC'!H:H))</f>
        <v>22</v>
      </c>
      <c r="J268" s="25">
        <f>+IF(E268=0,0,SUMIF('Color FC'!$F:$F,'Color detail'!$C268,'Color FC'!I:I))</f>
        <v>21</v>
      </c>
      <c r="K268" s="25">
        <f>+IF(F268=0,0,SUMIF('Color FC'!$F:$F,'Color detail'!$C268,'Color FC'!J:J))</f>
        <v>21</v>
      </c>
      <c r="M268" s="146"/>
      <c r="N268" s="146"/>
      <c r="O268" s="147"/>
      <c r="Q268" s="25">
        <f>+IF(Q$3=0,0,COUNTIFS('2.Pro Plan'!$K:$K,'Color detail'!$E268,'2.Pro Plan'!$N:$N,'Color detail'!$F268,'2.Pro Plan'!$U:$U,'Color detail'!Q$3))</f>
        <v>0</v>
      </c>
      <c r="R268" s="25">
        <f>+IF(R$3=0,0,COUNTIFS('2.Pro Plan'!$K:$K,'Color detail'!$E268,'2.Pro Plan'!$N:$N,'Color detail'!$F268,'2.Pro Plan'!$U:$U,'Color detail'!R$3))</f>
        <v>1</v>
      </c>
      <c r="S268" s="25">
        <f>+IF(S$3=0,0,COUNTIFS('2.Pro Plan'!$K:$K,'Color detail'!$E268,'2.Pro Plan'!$N:$N,'Color detail'!$F268,'2.Pro Plan'!$U:$U,'Color detail'!S$3))</f>
        <v>2</v>
      </c>
      <c r="T268" s="25">
        <f>+IF(T$3=0,0,COUNTIFS('2.Pro Plan'!$K:$K,'Color detail'!$E268,'2.Pro Plan'!$N:$N,'Color detail'!$F268,'2.Pro Plan'!$U:$U,'Color detail'!T$3))</f>
        <v>2</v>
      </c>
      <c r="U268" s="25">
        <f>+IF(U$3=0,0,COUNTIFS('2.Pro Plan'!$K:$K,'Color detail'!$E268,'2.Pro Plan'!$N:$N,'Color detail'!$F268,'2.Pro Plan'!$U:$U,'Color detail'!U$3))</f>
        <v>0</v>
      </c>
      <c r="V268" s="25">
        <f>+IF(V$3=0,0,COUNTIFS('2.Pro Plan'!$K:$K,'Color detail'!$E268,'2.Pro Plan'!$N:$N,'Color detail'!$F268,'2.Pro Plan'!$U:$U,'Color detail'!V$3))</f>
        <v>1</v>
      </c>
      <c r="W268" s="25">
        <f>+IF(W$3=0,0,COUNTIFS('2.Pro Plan'!$K:$K,'Color detail'!$E268,'2.Pro Plan'!$N:$N,'Color detail'!$F268,'2.Pro Plan'!$U:$U,'Color detail'!W$3))</f>
        <v>0</v>
      </c>
      <c r="X268" s="25">
        <f>+IF(X$3=0,0,COUNTIFS('2.Pro Plan'!$K:$K,'Color detail'!$E268,'2.Pro Plan'!$N:$N,'Color detail'!$F268,'2.Pro Plan'!$U:$U,'Color detail'!X$3))</f>
        <v>2</v>
      </c>
      <c r="Y268" s="25">
        <f>+IF(Y$3=0,0,COUNTIFS('2.Pro Plan'!$K:$K,'Color detail'!$E268,'2.Pro Plan'!$N:$N,'Color detail'!$F268,'2.Pro Plan'!$U:$U,'Color detail'!Y$3))</f>
        <v>1</v>
      </c>
      <c r="Z268" s="25">
        <f>+IF(Z$3=0,0,COUNTIFS('2.Pro Plan'!$K:$K,'Color detail'!$E268,'2.Pro Plan'!$N:$N,'Color detail'!$F268,'2.Pro Plan'!$U:$U,'Color detail'!Z$3))</f>
        <v>3</v>
      </c>
      <c r="AA268" s="25">
        <f>+IF(AA$3=0,0,COUNTIFS('2.Pro Plan'!$K:$K,'Color detail'!$E268,'2.Pro Plan'!$N:$N,'Color detail'!$F268,'2.Pro Plan'!$U:$U,'Color detail'!AA$3))</f>
        <v>1</v>
      </c>
      <c r="AB268" s="25">
        <f>+IF(AB$3=0,0,COUNTIFS('2.Pro Plan'!$K:$K,'Color detail'!$E268,'2.Pro Plan'!$N:$N,'Color detail'!$F268,'2.Pro Plan'!$U:$U,'Color detail'!AB$3))</f>
        <v>1</v>
      </c>
      <c r="AC268" s="25">
        <f>+IF(AC$3=0,0,COUNTIFS('2.Pro Plan'!$K:$K,'Color detail'!$E268,'2.Pro Plan'!$N:$N,'Color detail'!$F268,'2.Pro Plan'!$U:$U,'Color detail'!AC$3))</f>
        <v>3</v>
      </c>
      <c r="AD268" s="25">
        <f>+IF(AD$3=0,0,COUNTIFS('2.Pro Plan'!$K:$K,'Color detail'!$E268,'2.Pro Plan'!$N:$N,'Color detail'!$F268,'2.Pro Plan'!$U:$U,'Color detail'!AD$3))</f>
        <v>2</v>
      </c>
      <c r="AE268" s="25">
        <f>+IF(AE$3=0,0,COUNTIFS('2.Pro Plan'!$K:$K,'Color detail'!$E268,'2.Pro Plan'!$N:$N,'Color detail'!$F268,'2.Pro Plan'!$U:$U,'Color detail'!AE$3))</f>
        <v>4</v>
      </c>
      <c r="AF268" s="25">
        <f>+IF(AF$3=0,0,COUNTIFS('2.Pro Plan'!$K:$K,'Color detail'!$E268,'2.Pro Plan'!$N:$N,'Color detail'!$F268,'2.Pro Plan'!$U:$U,'Color detail'!AF$3))</f>
        <v>0</v>
      </c>
      <c r="AG268" s="25">
        <f>+IF(AG$3=0,0,COUNTIFS('2.Pro Plan'!$K:$K,'Color detail'!$E268,'2.Pro Plan'!$N:$N,'Color detail'!$F268,'2.Pro Plan'!$U:$U,'Color detail'!AG$3))</f>
        <v>0</v>
      </c>
      <c r="AH268" s="25">
        <f>+IF(AH$3=0,0,COUNTIFS('2.Pro Plan'!$K:$K,'Color detail'!$E268,'2.Pro Plan'!$N:$N,'Color detail'!$F268,'2.Pro Plan'!$U:$U,'Color detail'!AH$3))</f>
        <v>0</v>
      </c>
      <c r="AI268" s="25">
        <f>+IF(AI$3=0,0,COUNTIFS('2.Pro Plan'!$K:$K,'Color detail'!$E268,'2.Pro Plan'!$N:$N,'Color detail'!$F268,'2.Pro Plan'!$U:$U,'Color detail'!AI$3))</f>
        <v>0</v>
      </c>
      <c r="AJ268" s="25">
        <f>+IF(AJ$3=0,0,COUNTIFS('2.Pro Plan'!$K:$K,'Color detail'!$E268,'2.Pro Plan'!$N:$N,'Color detail'!$F268,'2.Pro Plan'!$U:$U,'Color detail'!AJ$3))</f>
        <v>0</v>
      </c>
      <c r="AK268" s="25">
        <f>+IF(AK$3=0,0,COUNTIFS('2.Pro Plan'!$K:$K,'Color detail'!$E268,'2.Pro Plan'!$N:$N,'Color detail'!$F268,'2.Pro Plan'!$U:$U,'Color detail'!AK$3))</f>
        <v>0</v>
      </c>
      <c r="AL268" s="25">
        <f>+IF(AL$3=0,0,COUNTIFS('2.Pro Plan'!$K:$K,'Color detail'!$E268,'2.Pro Plan'!$N:$N,'Color detail'!$F268,'2.Pro Plan'!$U:$U,'Color detail'!AL$3))</f>
        <v>0</v>
      </c>
      <c r="AM268" s="25">
        <f>+IF(AM$3=0,0,COUNTIFS('2.Pro Plan'!$K:$K,'Color detail'!$E268,'2.Pro Plan'!$N:$N,'Color detail'!$F268,'2.Pro Plan'!$U:$U,'Color detail'!AM$3))</f>
        <v>0</v>
      </c>
      <c r="AN268" s="25">
        <f>+IF(AN$3=0,0,COUNTIFS('2.Pro Plan'!$K:$K,'Color detail'!$E268,'2.Pro Plan'!$N:$N,'Color detail'!$F268,'2.Pro Plan'!$U:$U,'Color detail'!AN$3))</f>
        <v>0</v>
      </c>
      <c r="AO268" s="25">
        <f>+IF(AO$3=0,0,COUNTIFS('2.Pro Plan'!$K:$K,'Color detail'!$E268,'2.Pro Plan'!$N:$N,'Color detail'!$F268,'2.Pro Plan'!$U:$U,'Color detail'!AO$3))</f>
        <v>0</v>
      </c>
      <c r="AP268" s="25">
        <f>+IF(AP$3=0,0,COUNTIFS('2.Pro Plan'!$K:$K,'Color detail'!$E268,'2.Pro Plan'!$N:$N,'Color detail'!$F268,'2.Pro Plan'!$U:$U,'Color detail'!AP$3))</f>
        <v>0</v>
      </c>
      <c r="AQ268" s="25">
        <f>+IF(AQ$3=0,0,COUNTIFS('2.Pro Plan'!$K:$K,'Color detail'!$E268,'2.Pro Plan'!$N:$N,'Color detail'!$F268,'2.Pro Plan'!$U:$U,'Color detail'!AQ$3))</f>
        <v>0</v>
      </c>
      <c r="AR268" s="25">
        <f>+IF(AR$3=0,0,COUNTIFS('2.Pro Plan'!$K:$K,'Color detail'!$E268,'2.Pro Plan'!$N:$N,'Color detail'!$F268,'2.Pro Plan'!$U:$U,'Color detail'!AR$3))</f>
        <v>0</v>
      </c>
      <c r="AS268" s="25">
        <f t="shared" si="60"/>
        <v>23</v>
      </c>
    </row>
    <row r="269" spans="2:45">
      <c r="B269" s="25">
        <f t="shared" si="97"/>
        <v>47</v>
      </c>
      <c r="C269" s="25" t="str">
        <f t="shared" si="98"/>
        <v>MX3R3</v>
      </c>
      <c r="E269" s="25" t="str">
        <f t="shared" ref="E269:F269" si="107">E53</f>
        <v>MX</v>
      </c>
      <c r="F269" s="25" t="str">
        <f t="shared" si="107"/>
        <v>3R3</v>
      </c>
      <c r="H269" s="25">
        <f t="shared" si="56"/>
        <v>82</v>
      </c>
      <c r="I269" s="25">
        <f>+IF(C269=0,0,SUMIF('Color FC'!$F:$F,'Color detail'!$C269,'Color FC'!H:H))</f>
        <v>101</v>
      </c>
      <c r="J269" s="25">
        <f>+IF(E269=0,0,SUMIF('Color FC'!$F:$F,'Color detail'!$C269,'Color FC'!I:I))</f>
        <v>80</v>
      </c>
      <c r="K269" s="25">
        <f>+IF(F269=0,0,SUMIF('Color FC'!$F:$F,'Color detail'!$C269,'Color FC'!J:J))</f>
        <v>79</v>
      </c>
      <c r="M269" s="146"/>
      <c r="N269" s="146"/>
      <c r="O269" s="147"/>
      <c r="Q269" s="25">
        <f>+IF(Q$3=0,0,COUNTIFS('2.Pro Plan'!$K:$K,'Color detail'!$E269,'2.Pro Plan'!$N:$N,'Color detail'!$F269,'2.Pro Plan'!$U:$U,'Color detail'!Q$3))</f>
        <v>1</v>
      </c>
      <c r="R269" s="25">
        <f>+IF(R$3=0,0,COUNTIFS('2.Pro Plan'!$K:$K,'Color detail'!$E269,'2.Pro Plan'!$N:$N,'Color detail'!$F269,'2.Pro Plan'!$U:$U,'Color detail'!R$3))</f>
        <v>4</v>
      </c>
      <c r="S269" s="25">
        <f>+IF(S$3=0,0,COUNTIFS('2.Pro Plan'!$K:$K,'Color detail'!$E269,'2.Pro Plan'!$N:$N,'Color detail'!$F269,'2.Pro Plan'!$U:$U,'Color detail'!S$3))</f>
        <v>2</v>
      </c>
      <c r="T269" s="25">
        <f>+IF(T$3=0,0,COUNTIFS('2.Pro Plan'!$K:$K,'Color detail'!$E269,'2.Pro Plan'!$N:$N,'Color detail'!$F269,'2.Pro Plan'!$U:$U,'Color detail'!T$3))</f>
        <v>5</v>
      </c>
      <c r="U269" s="25">
        <f>+IF(U$3=0,0,COUNTIFS('2.Pro Plan'!$K:$K,'Color detail'!$E269,'2.Pro Plan'!$N:$N,'Color detail'!$F269,'2.Pro Plan'!$U:$U,'Color detail'!U$3))</f>
        <v>5</v>
      </c>
      <c r="V269" s="25">
        <f>+IF(V$3=0,0,COUNTIFS('2.Pro Plan'!$K:$K,'Color detail'!$E269,'2.Pro Plan'!$N:$N,'Color detail'!$F269,'2.Pro Plan'!$U:$U,'Color detail'!V$3))</f>
        <v>5</v>
      </c>
      <c r="W269" s="25">
        <f>+IF(W$3=0,0,COUNTIFS('2.Pro Plan'!$K:$K,'Color detail'!$E269,'2.Pro Plan'!$N:$N,'Color detail'!$F269,'2.Pro Plan'!$U:$U,'Color detail'!W$3))</f>
        <v>7</v>
      </c>
      <c r="X269" s="25">
        <f>+IF(X$3=0,0,COUNTIFS('2.Pro Plan'!$K:$K,'Color detail'!$E269,'2.Pro Plan'!$N:$N,'Color detail'!$F269,'2.Pro Plan'!$U:$U,'Color detail'!X$3))</f>
        <v>5</v>
      </c>
      <c r="Y269" s="25">
        <f>+IF(Y$3=0,0,COUNTIFS('2.Pro Plan'!$K:$K,'Color detail'!$E269,'2.Pro Plan'!$N:$N,'Color detail'!$F269,'2.Pro Plan'!$U:$U,'Color detail'!Y$3))</f>
        <v>3</v>
      </c>
      <c r="Z269" s="25">
        <f>+IF(Z$3=0,0,COUNTIFS('2.Pro Plan'!$K:$K,'Color detail'!$E269,'2.Pro Plan'!$N:$N,'Color detail'!$F269,'2.Pro Plan'!$U:$U,'Color detail'!Z$3))</f>
        <v>4</v>
      </c>
      <c r="AA269" s="25">
        <f>+IF(AA$3=0,0,COUNTIFS('2.Pro Plan'!$K:$K,'Color detail'!$E269,'2.Pro Plan'!$N:$N,'Color detail'!$F269,'2.Pro Plan'!$U:$U,'Color detail'!AA$3))</f>
        <v>3</v>
      </c>
      <c r="AB269" s="25">
        <f>+IF(AB$3=0,0,COUNTIFS('2.Pro Plan'!$K:$K,'Color detail'!$E269,'2.Pro Plan'!$N:$N,'Color detail'!$F269,'2.Pro Plan'!$U:$U,'Color detail'!AB$3))</f>
        <v>6</v>
      </c>
      <c r="AC269" s="25">
        <f>+IF(AC$3=0,0,COUNTIFS('2.Pro Plan'!$K:$K,'Color detail'!$E269,'2.Pro Plan'!$N:$N,'Color detail'!$F269,'2.Pro Plan'!$U:$U,'Color detail'!AC$3))</f>
        <v>5</v>
      </c>
      <c r="AD269" s="25">
        <f>+IF(AD$3=0,0,COUNTIFS('2.Pro Plan'!$K:$K,'Color detail'!$E269,'2.Pro Plan'!$N:$N,'Color detail'!$F269,'2.Pro Plan'!$U:$U,'Color detail'!AD$3))</f>
        <v>5</v>
      </c>
      <c r="AE269" s="25">
        <f>+IF(AE$3=0,0,COUNTIFS('2.Pro Plan'!$K:$K,'Color detail'!$E269,'2.Pro Plan'!$N:$N,'Color detail'!$F269,'2.Pro Plan'!$U:$U,'Color detail'!AE$3))</f>
        <v>3</v>
      </c>
      <c r="AF269" s="25">
        <f>+IF(AF$3=0,0,COUNTIFS('2.Pro Plan'!$K:$K,'Color detail'!$E269,'2.Pro Plan'!$N:$N,'Color detail'!$F269,'2.Pro Plan'!$U:$U,'Color detail'!AF$3))</f>
        <v>3</v>
      </c>
      <c r="AG269" s="25">
        <f>+IF(AG$3=0,0,COUNTIFS('2.Pro Plan'!$K:$K,'Color detail'!$E269,'2.Pro Plan'!$N:$N,'Color detail'!$F269,'2.Pro Plan'!$U:$U,'Color detail'!AG$3))</f>
        <v>4</v>
      </c>
      <c r="AH269" s="25">
        <f>+IF(AH$3=0,0,COUNTIFS('2.Pro Plan'!$K:$K,'Color detail'!$E269,'2.Pro Plan'!$N:$N,'Color detail'!$F269,'2.Pro Plan'!$U:$U,'Color detail'!AH$3))</f>
        <v>2</v>
      </c>
      <c r="AI269" s="25">
        <f>+IF(AI$3=0,0,COUNTIFS('2.Pro Plan'!$K:$K,'Color detail'!$E269,'2.Pro Plan'!$N:$N,'Color detail'!$F269,'2.Pro Plan'!$U:$U,'Color detail'!AI$3))</f>
        <v>4</v>
      </c>
      <c r="AJ269" s="25">
        <f>+IF(AJ$3=0,0,COUNTIFS('2.Pro Plan'!$K:$K,'Color detail'!$E269,'2.Pro Plan'!$N:$N,'Color detail'!$F269,'2.Pro Plan'!$U:$U,'Color detail'!AJ$3))</f>
        <v>3</v>
      </c>
      <c r="AK269" s="25">
        <f>+IF(AK$3=0,0,COUNTIFS('2.Pro Plan'!$K:$K,'Color detail'!$E269,'2.Pro Plan'!$N:$N,'Color detail'!$F269,'2.Pro Plan'!$U:$U,'Color detail'!AK$3))</f>
        <v>3</v>
      </c>
      <c r="AL269" s="25">
        <f>+IF(AL$3=0,0,COUNTIFS('2.Pro Plan'!$K:$K,'Color detail'!$E269,'2.Pro Plan'!$N:$N,'Color detail'!$F269,'2.Pro Plan'!$U:$U,'Color detail'!AL$3))</f>
        <v>0</v>
      </c>
      <c r="AM269" s="25">
        <f>+IF(AM$3=0,0,COUNTIFS('2.Pro Plan'!$K:$K,'Color detail'!$E269,'2.Pro Plan'!$N:$N,'Color detail'!$F269,'2.Pro Plan'!$U:$U,'Color detail'!AM$3))</f>
        <v>0</v>
      </c>
      <c r="AN269" s="25">
        <f>+IF(AN$3=0,0,COUNTIFS('2.Pro Plan'!$K:$K,'Color detail'!$E269,'2.Pro Plan'!$N:$N,'Color detail'!$F269,'2.Pro Plan'!$U:$U,'Color detail'!AN$3))</f>
        <v>0</v>
      </c>
      <c r="AO269" s="25">
        <f>+IF(AO$3=0,0,COUNTIFS('2.Pro Plan'!$K:$K,'Color detail'!$E269,'2.Pro Plan'!$N:$N,'Color detail'!$F269,'2.Pro Plan'!$U:$U,'Color detail'!AO$3))</f>
        <v>0</v>
      </c>
      <c r="AP269" s="25">
        <f>+IF(AP$3=0,0,COUNTIFS('2.Pro Plan'!$K:$K,'Color detail'!$E269,'2.Pro Plan'!$N:$N,'Color detail'!$F269,'2.Pro Plan'!$U:$U,'Color detail'!AP$3))</f>
        <v>0</v>
      </c>
      <c r="AQ269" s="25">
        <f>+IF(AQ$3=0,0,COUNTIFS('2.Pro Plan'!$K:$K,'Color detail'!$E269,'2.Pro Plan'!$N:$N,'Color detail'!$F269,'2.Pro Plan'!$U:$U,'Color detail'!AQ$3))</f>
        <v>0</v>
      </c>
      <c r="AR269" s="25">
        <f>+IF(AR$3=0,0,COUNTIFS('2.Pro Plan'!$K:$K,'Color detail'!$E269,'2.Pro Plan'!$N:$N,'Color detail'!$F269,'2.Pro Plan'!$U:$U,'Color detail'!AR$3))</f>
        <v>0</v>
      </c>
      <c r="AS269" s="25">
        <f t="shared" si="60"/>
        <v>82</v>
      </c>
    </row>
    <row r="270" spans="2:45">
      <c r="B270" s="25">
        <f t="shared" si="97"/>
        <v>48</v>
      </c>
      <c r="C270" s="25" t="str">
        <f t="shared" si="98"/>
        <v>LH089</v>
      </c>
      <c r="E270" s="25" t="str">
        <f t="shared" ref="E270:F270" si="108">E54</f>
        <v>LH</v>
      </c>
      <c r="F270" s="25" t="str">
        <f t="shared" si="108"/>
        <v>089</v>
      </c>
      <c r="H270" s="25">
        <f t="shared" si="56"/>
        <v>223</v>
      </c>
      <c r="I270" s="25">
        <f>+IF(C270=0,0,SUMIF('Color FC'!$F:$F,'Color detail'!$C270,'Color FC'!H:H))</f>
        <v>217</v>
      </c>
      <c r="J270" s="25">
        <f>+IF(E270=0,0,SUMIF('Color FC'!$F:$F,'Color detail'!$C270,'Color FC'!I:I))</f>
        <v>187</v>
      </c>
      <c r="K270" s="25">
        <f>+IF(F270=0,0,SUMIF('Color FC'!$F:$F,'Color detail'!$C270,'Color FC'!J:J))</f>
        <v>348</v>
      </c>
      <c r="M270" s="146"/>
      <c r="N270" s="146"/>
      <c r="O270" s="147"/>
      <c r="Q270" s="25">
        <f>+IF(Q$3=0,0,COUNTIFS('2.Pro Plan'!$K:$K,'Color detail'!$E270,'2.Pro Plan'!$N:$N,'Color detail'!$F270,'2.Pro Plan'!$U:$U,'Color detail'!Q$3))</f>
        <v>18</v>
      </c>
      <c r="R270" s="25">
        <f>+IF(R$3=0,0,COUNTIFS('2.Pro Plan'!$K:$K,'Color detail'!$E270,'2.Pro Plan'!$N:$N,'Color detail'!$F270,'2.Pro Plan'!$U:$U,'Color detail'!R$3))</f>
        <v>22</v>
      </c>
      <c r="S270" s="25">
        <f>+IF(S$3=0,0,COUNTIFS('2.Pro Plan'!$K:$K,'Color detail'!$E270,'2.Pro Plan'!$N:$N,'Color detail'!$F270,'2.Pro Plan'!$U:$U,'Color detail'!S$3))</f>
        <v>7</v>
      </c>
      <c r="T270" s="25">
        <f>+IF(T$3=0,0,COUNTIFS('2.Pro Plan'!$K:$K,'Color detail'!$E270,'2.Pro Plan'!$N:$N,'Color detail'!$F270,'2.Pro Plan'!$U:$U,'Color detail'!T$3))</f>
        <v>12</v>
      </c>
      <c r="U270" s="25">
        <f>+IF(U$3=0,0,COUNTIFS('2.Pro Plan'!$K:$K,'Color detail'!$E270,'2.Pro Plan'!$N:$N,'Color detail'!$F270,'2.Pro Plan'!$U:$U,'Color detail'!U$3))</f>
        <v>10</v>
      </c>
      <c r="V270" s="25">
        <f>+IF(V$3=0,0,COUNTIFS('2.Pro Plan'!$K:$K,'Color detail'!$E270,'2.Pro Plan'!$N:$N,'Color detail'!$F270,'2.Pro Plan'!$U:$U,'Color detail'!V$3))</f>
        <v>12</v>
      </c>
      <c r="W270" s="25">
        <f>+IF(W$3=0,0,COUNTIFS('2.Pro Plan'!$K:$K,'Color detail'!$E270,'2.Pro Plan'!$N:$N,'Color detail'!$F270,'2.Pro Plan'!$U:$U,'Color detail'!W$3))</f>
        <v>10</v>
      </c>
      <c r="X270" s="25">
        <f>+IF(X$3=0,0,COUNTIFS('2.Pro Plan'!$K:$K,'Color detail'!$E270,'2.Pro Plan'!$N:$N,'Color detail'!$F270,'2.Pro Plan'!$U:$U,'Color detail'!X$3))</f>
        <v>9</v>
      </c>
      <c r="Y270" s="25">
        <f>+IF(Y$3=0,0,COUNTIFS('2.Pro Plan'!$K:$K,'Color detail'!$E270,'2.Pro Plan'!$N:$N,'Color detail'!$F270,'2.Pro Plan'!$U:$U,'Color detail'!Y$3))</f>
        <v>15</v>
      </c>
      <c r="Z270" s="25">
        <f>+IF(Z$3=0,0,COUNTIFS('2.Pro Plan'!$K:$K,'Color detail'!$E270,'2.Pro Plan'!$N:$N,'Color detail'!$F270,'2.Pro Plan'!$U:$U,'Color detail'!Z$3))</f>
        <v>9</v>
      </c>
      <c r="AA270" s="25">
        <f>+IF(AA$3=0,0,COUNTIFS('2.Pro Plan'!$K:$K,'Color detail'!$E270,'2.Pro Plan'!$N:$N,'Color detail'!$F270,'2.Pro Plan'!$U:$U,'Color detail'!AA$3))</f>
        <v>10</v>
      </c>
      <c r="AB270" s="25">
        <f>+IF(AB$3=0,0,COUNTIFS('2.Pro Plan'!$K:$K,'Color detail'!$E270,'2.Pro Plan'!$N:$N,'Color detail'!$F270,'2.Pro Plan'!$U:$U,'Color detail'!AB$3))</f>
        <v>15</v>
      </c>
      <c r="AC270" s="25">
        <f>+IF(AC$3=0,0,COUNTIFS('2.Pro Plan'!$K:$K,'Color detail'!$E270,'2.Pro Plan'!$N:$N,'Color detail'!$F270,'2.Pro Plan'!$U:$U,'Color detail'!AC$3))</f>
        <v>19</v>
      </c>
      <c r="AD270" s="25">
        <f>+IF(AD$3=0,0,COUNTIFS('2.Pro Plan'!$K:$K,'Color detail'!$E270,'2.Pro Plan'!$N:$N,'Color detail'!$F270,'2.Pro Plan'!$U:$U,'Color detail'!AD$3))</f>
        <v>13</v>
      </c>
      <c r="AE270" s="25">
        <f>+IF(AE$3=0,0,COUNTIFS('2.Pro Plan'!$K:$K,'Color detail'!$E270,'2.Pro Plan'!$N:$N,'Color detail'!$F270,'2.Pro Plan'!$U:$U,'Color detail'!AE$3))</f>
        <v>10</v>
      </c>
      <c r="AF270" s="25">
        <f>+IF(AF$3=0,0,COUNTIFS('2.Pro Plan'!$K:$K,'Color detail'!$E270,'2.Pro Plan'!$N:$N,'Color detail'!$F270,'2.Pro Plan'!$U:$U,'Color detail'!AF$3))</f>
        <v>5</v>
      </c>
      <c r="AG270" s="25">
        <f>+IF(AG$3=0,0,COUNTIFS('2.Pro Plan'!$K:$K,'Color detail'!$E270,'2.Pro Plan'!$N:$N,'Color detail'!$F270,'2.Pro Plan'!$U:$U,'Color detail'!AG$3))</f>
        <v>6</v>
      </c>
      <c r="AH270" s="25">
        <f>+IF(AH$3=0,0,COUNTIFS('2.Pro Plan'!$K:$K,'Color detail'!$E270,'2.Pro Plan'!$N:$N,'Color detail'!$F270,'2.Pro Plan'!$U:$U,'Color detail'!AH$3))</f>
        <v>5</v>
      </c>
      <c r="AI270" s="25">
        <f>+IF(AI$3=0,0,COUNTIFS('2.Pro Plan'!$K:$K,'Color detail'!$E270,'2.Pro Plan'!$N:$N,'Color detail'!$F270,'2.Pro Plan'!$U:$U,'Color detail'!AI$3))</f>
        <v>6</v>
      </c>
      <c r="AJ270" s="25">
        <f>+IF(AJ$3=0,0,COUNTIFS('2.Pro Plan'!$K:$K,'Color detail'!$E270,'2.Pro Plan'!$N:$N,'Color detail'!$F270,'2.Pro Plan'!$U:$U,'Color detail'!AJ$3))</f>
        <v>5</v>
      </c>
      <c r="AK270" s="25">
        <f>+IF(AK$3=0,0,COUNTIFS('2.Pro Plan'!$K:$K,'Color detail'!$E270,'2.Pro Plan'!$N:$N,'Color detail'!$F270,'2.Pro Plan'!$U:$U,'Color detail'!AK$3))</f>
        <v>5</v>
      </c>
      <c r="AL270" s="25">
        <f>+IF(AL$3=0,0,COUNTIFS('2.Pro Plan'!$K:$K,'Color detail'!$E270,'2.Pro Plan'!$N:$N,'Color detail'!$F270,'2.Pro Plan'!$U:$U,'Color detail'!AL$3))</f>
        <v>0</v>
      </c>
      <c r="AM270" s="25">
        <f>+IF(AM$3=0,0,COUNTIFS('2.Pro Plan'!$K:$K,'Color detail'!$E270,'2.Pro Plan'!$N:$N,'Color detail'!$F270,'2.Pro Plan'!$U:$U,'Color detail'!AM$3))</f>
        <v>0</v>
      </c>
      <c r="AN270" s="25">
        <f>+IF(AN$3=0,0,COUNTIFS('2.Pro Plan'!$K:$K,'Color detail'!$E270,'2.Pro Plan'!$N:$N,'Color detail'!$F270,'2.Pro Plan'!$U:$U,'Color detail'!AN$3))</f>
        <v>0</v>
      </c>
      <c r="AO270" s="25">
        <f>+IF(AO$3=0,0,COUNTIFS('2.Pro Plan'!$K:$K,'Color detail'!$E270,'2.Pro Plan'!$N:$N,'Color detail'!$F270,'2.Pro Plan'!$U:$U,'Color detail'!AO$3))</f>
        <v>0</v>
      </c>
      <c r="AP270" s="25">
        <f>+IF(AP$3=0,0,COUNTIFS('2.Pro Plan'!$K:$K,'Color detail'!$E270,'2.Pro Plan'!$N:$N,'Color detail'!$F270,'2.Pro Plan'!$U:$U,'Color detail'!AP$3))</f>
        <v>0</v>
      </c>
      <c r="AQ270" s="25">
        <f>+IF(AQ$3=0,0,COUNTIFS('2.Pro Plan'!$K:$K,'Color detail'!$E270,'2.Pro Plan'!$N:$N,'Color detail'!$F270,'2.Pro Plan'!$U:$U,'Color detail'!AQ$3))</f>
        <v>0</v>
      </c>
      <c r="AR270" s="25">
        <f>+IF(AR$3=0,0,COUNTIFS('2.Pro Plan'!$K:$K,'Color detail'!$E270,'2.Pro Plan'!$N:$N,'Color detail'!$F270,'2.Pro Plan'!$U:$U,'Color detail'!AR$3))</f>
        <v>0</v>
      </c>
      <c r="AS270" s="25">
        <f t="shared" si="60"/>
        <v>223</v>
      </c>
    </row>
    <row r="271" spans="2:45">
      <c r="B271" s="25">
        <f t="shared" si="97"/>
        <v>49</v>
      </c>
      <c r="C271" s="25" t="str">
        <f t="shared" si="98"/>
        <v>LH3Q3</v>
      </c>
      <c r="E271" s="25" t="str">
        <f t="shared" ref="E271:F271" si="109">E55</f>
        <v>LH</v>
      </c>
      <c r="F271" s="25" t="str">
        <f t="shared" si="109"/>
        <v>3Q3</v>
      </c>
      <c r="H271" s="25">
        <f t="shared" si="56"/>
        <v>77</v>
      </c>
      <c r="I271" s="25">
        <f>+IF(C271=0,0,SUMIF('Color FC'!$F:$F,'Color detail'!$C271,'Color FC'!H:H))</f>
        <v>64</v>
      </c>
      <c r="J271" s="25">
        <f>+IF(E271=0,0,SUMIF('Color FC'!$F:$F,'Color detail'!$C271,'Color FC'!I:I))</f>
        <v>55</v>
      </c>
      <c r="K271" s="25">
        <f>+IF(F271=0,0,SUMIF('Color FC'!$F:$F,'Color detail'!$C271,'Color FC'!J:J))</f>
        <v>103</v>
      </c>
      <c r="M271" s="146"/>
      <c r="N271" s="146"/>
      <c r="O271" s="147"/>
      <c r="Q271" s="25">
        <f>+IF(Q$3=0,0,COUNTIFS('2.Pro Plan'!$K:$K,'Color detail'!$E271,'2.Pro Plan'!$N:$N,'Color detail'!$F271,'2.Pro Plan'!$U:$U,'Color detail'!Q$3))</f>
        <v>5</v>
      </c>
      <c r="R271" s="25">
        <f>+IF(R$3=0,0,COUNTIFS('2.Pro Plan'!$K:$K,'Color detail'!$E271,'2.Pro Plan'!$N:$N,'Color detail'!$F271,'2.Pro Plan'!$U:$U,'Color detail'!R$3))</f>
        <v>4</v>
      </c>
      <c r="S271" s="25">
        <f>+IF(S$3=0,0,COUNTIFS('2.Pro Plan'!$K:$K,'Color detail'!$E271,'2.Pro Plan'!$N:$N,'Color detail'!$F271,'2.Pro Plan'!$U:$U,'Color detail'!S$3))</f>
        <v>2</v>
      </c>
      <c r="T271" s="25">
        <f>+IF(T$3=0,0,COUNTIFS('2.Pro Plan'!$K:$K,'Color detail'!$E271,'2.Pro Plan'!$N:$N,'Color detail'!$F271,'2.Pro Plan'!$U:$U,'Color detail'!T$3))</f>
        <v>2</v>
      </c>
      <c r="U271" s="25">
        <f>+IF(U$3=0,0,COUNTIFS('2.Pro Plan'!$K:$K,'Color detail'!$E271,'2.Pro Plan'!$N:$N,'Color detail'!$F271,'2.Pro Plan'!$U:$U,'Color detail'!U$3))</f>
        <v>8</v>
      </c>
      <c r="V271" s="25">
        <f>+IF(V$3=0,0,COUNTIFS('2.Pro Plan'!$K:$K,'Color detail'!$E271,'2.Pro Plan'!$N:$N,'Color detail'!$F271,'2.Pro Plan'!$U:$U,'Color detail'!V$3))</f>
        <v>2</v>
      </c>
      <c r="W271" s="25">
        <f>+IF(W$3=0,0,COUNTIFS('2.Pro Plan'!$K:$K,'Color detail'!$E271,'2.Pro Plan'!$N:$N,'Color detail'!$F271,'2.Pro Plan'!$U:$U,'Color detail'!W$3))</f>
        <v>6</v>
      </c>
      <c r="X271" s="25">
        <f>+IF(X$3=0,0,COUNTIFS('2.Pro Plan'!$K:$K,'Color detail'!$E271,'2.Pro Plan'!$N:$N,'Color detail'!$F271,'2.Pro Plan'!$U:$U,'Color detail'!X$3))</f>
        <v>1</v>
      </c>
      <c r="Y271" s="25">
        <f>+IF(Y$3=0,0,COUNTIFS('2.Pro Plan'!$K:$K,'Color detail'!$E271,'2.Pro Plan'!$N:$N,'Color detail'!$F271,'2.Pro Plan'!$U:$U,'Color detail'!Y$3))</f>
        <v>5</v>
      </c>
      <c r="Z271" s="25">
        <f>+IF(Z$3=0,0,COUNTIFS('2.Pro Plan'!$K:$K,'Color detail'!$E271,'2.Pro Plan'!$N:$N,'Color detail'!$F271,'2.Pro Plan'!$U:$U,'Color detail'!Z$3))</f>
        <v>7</v>
      </c>
      <c r="AA271" s="25">
        <f>+IF(AA$3=0,0,COUNTIFS('2.Pro Plan'!$K:$K,'Color detail'!$E271,'2.Pro Plan'!$N:$N,'Color detail'!$F271,'2.Pro Plan'!$U:$U,'Color detail'!AA$3))</f>
        <v>5</v>
      </c>
      <c r="AB271" s="25">
        <f>+IF(AB$3=0,0,COUNTIFS('2.Pro Plan'!$K:$K,'Color detail'!$E271,'2.Pro Plan'!$N:$N,'Color detail'!$F271,'2.Pro Plan'!$U:$U,'Color detail'!AB$3))</f>
        <v>6</v>
      </c>
      <c r="AC271" s="25">
        <f>+IF(AC$3=0,0,COUNTIFS('2.Pro Plan'!$K:$K,'Color detail'!$E271,'2.Pro Plan'!$N:$N,'Color detail'!$F271,'2.Pro Plan'!$U:$U,'Color detail'!AC$3))</f>
        <v>3</v>
      </c>
      <c r="AD271" s="25">
        <f>+IF(AD$3=0,0,COUNTIFS('2.Pro Plan'!$K:$K,'Color detail'!$E271,'2.Pro Plan'!$N:$N,'Color detail'!$F271,'2.Pro Plan'!$U:$U,'Color detail'!AD$3))</f>
        <v>5</v>
      </c>
      <c r="AE271" s="25">
        <f>+IF(AE$3=0,0,COUNTIFS('2.Pro Plan'!$K:$K,'Color detail'!$E271,'2.Pro Plan'!$N:$N,'Color detail'!$F271,'2.Pro Plan'!$U:$U,'Color detail'!AE$3))</f>
        <v>4</v>
      </c>
      <c r="AF271" s="25">
        <f>+IF(AF$3=0,0,COUNTIFS('2.Pro Plan'!$K:$K,'Color detail'!$E271,'2.Pro Plan'!$N:$N,'Color detail'!$F271,'2.Pro Plan'!$U:$U,'Color detail'!AF$3))</f>
        <v>2</v>
      </c>
      <c r="AG271" s="25">
        <f>+IF(AG$3=0,0,COUNTIFS('2.Pro Plan'!$K:$K,'Color detail'!$E271,'2.Pro Plan'!$N:$N,'Color detail'!$F271,'2.Pro Plan'!$U:$U,'Color detail'!AG$3))</f>
        <v>2</v>
      </c>
      <c r="AH271" s="25">
        <f>+IF(AH$3=0,0,COUNTIFS('2.Pro Plan'!$K:$K,'Color detail'!$E271,'2.Pro Plan'!$N:$N,'Color detail'!$F271,'2.Pro Plan'!$U:$U,'Color detail'!AH$3))</f>
        <v>2</v>
      </c>
      <c r="AI271" s="25">
        <f>+IF(AI$3=0,0,COUNTIFS('2.Pro Plan'!$K:$K,'Color detail'!$E271,'2.Pro Plan'!$N:$N,'Color detail'!$F271,'2.Pro Plan'!$U:$U,'Color detail'!AI$3))</f>
        <v>2</v>
      </c>
      <c r="AJ271" s="25">
        <f>+IF(AJ$3=0,0,COUNTIFS('2.Pro Plan'!$K:$K,'Color detail'!$E271,'2.Pro Plan'!$N:$N,'Color detail'!$F271,'2.Pro Plan'!$U:$U,'Color detail'!AJ$3))</f>
        <v>2</v>
      </c>
      <c r="AK271" s="25">
        <f>+IF(AK$3=0,0,COUNTIFS('2.Pro Plan'!$K:$K,'Color detail'!$E271,'2.Pro Plan'!$N:$N,'Color detail'!$F271,'2.Pro Plan'!$U:$U,'Color detail'!AK$3))</f>
        <v>2</v>
      </c>
      <c r="AL271" s="25">
        <f>+IF(AL$3=0,0,COUNTIFS('2.Pro Plan'!$K:$K,'Color detail'!$E271,'2.Pro Plan'!$N:$N,'Color detail'!$F271,'2.Pro Plan'!$U:$U,'Color detail'!AL$3))</f>
        <v>0</v>
      </c>
      <c r="AM271" s="25">
        <f>+IF(AM$3=0,0,COUNTIFS('2.Pro Plan'!$K:$K,'Color detail'!$E271,'2.Pro Plan'!$N:$N,'Color detail'!$F271,'2.Pro Plan'!$U:$U,'Color detail'!AM$3))</f>
        <v>0</v>
      </c>
      <c r="AN271" s="25">
        <f>+IF(AN$3=0,0,COUNTIFS('2.Pro Plan'!$K:$K,'Color detail'!$E271,'2.Pro Plan'!$N:$N,'Color detail'!$F271,'2.Pro Plan'!$U:$U,'Color detail'!AN$3))</f>
        <v>0</v>
      </c>
      <c r="AO271" s="25">
        <f>+IF(AO$3=0,0,COUNTIFS('2.Pro Plan'!$K:$K,'Color detail'!$E271,'2.Pro Plan'!$N:$N,'Color detail'!$F271,'2.Pro Plan'!$U:$U,'Color detail'!AO$3))</f>
        <v>0</v>
      </c>
      <c r="AP271" s="25">
        <f>+IF(AP$3=0,0,COUNTIFS('2.Pro Plan'!$K:$K,'Color detail'!$E271,'2.Pro Plan'!$N:$N,'Color detail'!$F271,'2.Pro Plan'!$U:$U,'Color detail'!AP$3))</f>
        <v>0</v>
      </c>
      <c r="AQ271" s="25">
        <f>+IF(AQ$3=0,0,COUNTIFS('2.Pro Plan'!$K:$K,'Color detail'!$E271,'2.Pro Plan'!$N:$N,'Color detail'!$F271,'2.Pro Plan'!$U:$U,'Color detail'!AQ$3))</f>
        <v>0</v>
      </c>
      <c r="AR271" s="25">
        <f>+IF(AR$3=0,0,COUNTIFS('2.Pro Plan'!$K:$K,'Color detail'!$E271,'2.Pro Plan'!$N:$N,'Color detail'!$F271,'2.Pro Plan'!$U:$U,'Color detail'!AR$3))</f>
        <v>0</v>
      </c>
      <c r="AS271" s="25">
        <f t="shared" si="60"/>
        <v>77</v>
      </c>
    </row>
    <row r="272" spans="2:45">
      <c r="B272" s="25">
        <f t="shared" si="97"/>
        <v>50</v>
      </c>
      <c r="C272" s="25" t="str">
        <f t="shared" si="98"/>
        <v>LHS28</v>
      </c>
      <c r="E272" s="25" t="str">
        <f t="shared" ref="E272:F272" si="110">E56</f>
        <v>LH</v>
      </c>
      <c r="F272" s="25" t="str">
        <f t="shared" si="110"/>
        <v>S28</v>
      </c>
      <c r="H272" s="25">
        <f t="shared" si="56"/>
        <v>48</v>
      </c>
      <c r="I272" s="25">
        <f>+IF(C272=0,0,SUMIF('Color FC'!$F:$F,'Color detail'!$C272,'Color FC'!H:H))</f>
        <v>35</v>
      </c>
      <c r="J272" s="25">
        <f>+IF(E272=0,0,SUMIF('Color FC'!$F:$F,'Color detail'!$C272,'Color FC'!I:I))</f>
        <v>30</v>
      </c>
      <c r="K272" s="25">
        <f>+IF(F272=0,0,SUMIF('Color FC'!$F:$F,'Color detail'!$C272,'Color FC'!J:J))</f>
        <v>57</v>
      </c>
      <c r="M272" s="146"/>
      <c r="N272" s="146"/>
      <c r="O272" s="147"/>
      <c r="Q272" s="25">
        <f>+IF(Q$3=0,0,COUNTIFS('2.Pro Plan'!$K:$K,'Color detail'!$E272,'2.Pro Plan'!$N:$N,'Color detail'!$F272,'2.Pro Plan'!$U:$U,'Color detail'!Q$3))</f>
        <v>1</v>
      </c>
      <c r="R272" s="25">
        <f>+IF(R$3=0,0,COUNTIFS('2.Pro Plan'!$K:$K,'Color detail'!$E272,'2.Pro Plan'!$N:$N,'Color detail'!$F272,'2.Pro Plan'!$U:$U,'Color detail'!R$3))</f>
        <v>1</v>
      </c>
      <c r="S272" s="25">
        <f>+IF(S$3=0,0,COUNTIFS('2.Pro Plan'!$K:$K,'Color detail'!$E272,'2.Pro Plan'!$N:$N,'Color detail'!$F272,'2.Pro Plan'!$U:$U,'Color detail'!S$3))</f>
        <v>2</v>
      </c>
      <c r="T272" s="25">
        <f>+IF(T$3=0,0,COUNTIFS('2.Pro Plan'!$K:$K,'Color detail'!$E272,'2.Pro Plan'!$N:$N,'Color detail'!$F272,'2.Pro Plan'!$U:$U,'Color detail'!T$3))</f>
        <v>1</v>
      </c>
      <c r="U272" s="25">
        <f>+IF(U$3=0,0,COUNTIFS('2.Pro Plan'!$K:$K,'Color detail'!$E272,'2.Pro Plan'!$N:$N,'Color detail'!$F272,'2.Pro Plan'!$U:$U,'Color detail'!U$3))</f>
        <v>1</v>
      </c>
      <c r="V272" s="25">
        <f>+IF(V$3=0,0,COUNTIFS('2.Pro Plan'!$K:$K,'Color detail'!$E272,'2.Pro Plan'!$N:$N,'Color detail'!$F272,'2.Pro Plan'!$U:$U,'Color detail'!V$3))</f>
        <v>4</v>
      </c>
      <c r="W272" s="25">
        <f>+IF(W$3=0,0,COUNTIFS('2.Pro Plan'!$K:$K,'Color detail'!$E272,'2.Pro Plan'!$N:$N,'Color detail'!$F272,'2.Pro Plan'!$U:$U,'Color detail'!W$3))</f>
        <v>4</v>
      </c>
      <c r="X272" s="25">
        <f>+IF(X$3=0,0,COUNTIFS('2.Pro Plan'!$K:$K,'Color detail'!$E272,'2.Pro Plan'!$N:$N,'Color detail'!$F272,'2.Pro Plan'!$U:$U,'Color detail'!X$3))</f>
        <v>5</v>
      </c>
      <c r="Y272" s="25">
        <f>+IF(Y$3=0,0,COUNTIFS('2.Pro Plan'!$K:$K,'Color detail'!$E272,'2.Pro Plan'!$N:$N,'Color detail'!$F272,'2.Pro Plan'!$U:$U,'Color detail'!Y$3))</f>
        <v>1</v>
      </c>
      <c r="Z272" s="25">
        <f>+IF(Z$3=0,0,COUNTIFS('2.Pro Plan'!$K:$K,'Color detail'!$E272,'2.Pro Plan'!$N:$N,'Color detail'!$F272,'2.Pro Plan'!$U:$U,'Color detail'!Z$3))</f>
        <v>2</v>
      </c>
      <c r="AA272" s="25">
        <f>+IF(AA$3=0,0,COUNTIFS('2.Pro Plan'!$K:$K,'Color detail'!$E272,'2.Pro Plan'!$N:$N,'Color detail'!$F272,'2.Pro Plan'!$U:$U,'Color detail'!AA$3))</f>
        <v>4</v>
      </c>
      <c r="AB272" s="25">
        <f>+IF(AB$3=0,0,COUNTIFS('2.Pro Plan'!$K:$K,'Color detail'!$E272,'2.Pro Plan'!$N:$N,'Color detail'!$F272,'2.Pro Plan'!$U:$U,'Color detail'!AB$3))</f>
        <v>4</v>
      </c>
      <c r="AC272" s="25">
        <f>+IF(AC$3=0,0,COUNTIFS('2.Pro Plan'!$K:$K,'Color detail'!$E272,'2.Pro Plan'!$N:$N,'Color detail'!$F272,'2.Pro Plan'!$U:$U,'Color detail'!AC$3))</f>
        <v>2</v>
      </c>
      <c r="AD272" s="25">
        <f>+IF(AD$3=0,0,COUNTIFS('2.Pro Plan'!$K:$K,'Color detail'!$E272,'2.Pro Plan'!$N:$N,'Color detail'!$F272,'2.Pro Plan'!$U:$U,'Color detail'!AD$3))</f>
        <v>3</v>
      </c>
      <c r="AE272" s="25">
        <f>+IF(AE$3=0,0,COUNTIFS('2.Pro Plan'!$K:$K,'Color detail'!$E272,'2.Pro Plan'!$N:$N,'Color detail'!$F272,'2.Pro Plan'!$U:$U,'Color detail'!AE$3))</f>
        <v>3</v>
      </c>
      <c r="AF272" s="25">
        <f>+IF(AF$3=0,0,COUNTIFS('2.Pro Plan'!$K:$K,'Color detail'!$E272,'2.Pro Plan'!$N:$N,'Color detail'!$F272,'2.Pro Plan'!$U:$U,'Color detail'!AF$3))</f>
        <v>2</v>
      </c>
      <c r="AG272" s="25">
        <f>+IF(AG$3=0,0,COUNTIFS('2.Pro Plan'!$K:$K,'Color detail'!$E272,'2.Pro Plan'!$N:$N,'Color detail'!$F272,'2.Pro Plan'!$U:$U,'Color detail'!AG$3))</f>
        <v>2</v>
      </c>
      <c r="AH272" s="25">
        <f>+IF(AH$3=0,0,COUNTIFS('2.Pro Plan'!$K:$K,'Color detail'!$E272,'2.Pro Plan'!$N:$N,'Color detail'!$F272,'2.Pro Plan'!$U:$U,'Color detail'!AH$3))</f>
        <v>1</v>
      </c>
      <c r="AI272" s="25">
        <f>+IF(AI$3=0,0,COUNTIFS('2.Pro Plan'!$K:$K,'Color detail'!$E272,'2.Pro Plan'!$N:$N,'Color detail'!$F272,'2.Pro Plan'!$U:$U,'Color detail'!AI$3))</f>
        <v>2</v>
      </c>
      <c r="AJ272" s="25">
        <f>+IF(AJ$3=0,0,COUNTIFS('2.Pro Plan'!$K:$K,'Color detail'!$E272,'2.Pro Plan'!$N:$N,'Color detail'!$F272,'2.Pro Plan'!$U:$U,'Color detail'!AJ$3))</f>
        <v>1</v>
      </c>
      <c r="AK272" s="25">
        <f>+IF(AK$3=0,0,COUNTIFS('2.Pro Plan'!$K:$K,'Color detail'!$E272,'2.Pro Plan'!$N:$N,'Color detail'!$F272,'2.Pro Plan'!$U:$U,'Color detail'!AK$3))</f>
        <v>2</v>
      </c>
      <c r="AL272" s="25">
        <f>+IF(AL$3=0,0,COUNTIFS('2.Pro Plan'!$K:$K,'Color detail'!$E272,'2.Pro Plan'!$N:$N,'Color detail'!$F272,'2.Pro Plan'!$U:$U,'Color detail'!AL$3))</f>
        <v>0</v>
      </c>
      <c r="AM272" s="25">
        <f>+IF(AM$3=0,0,COUNTIFS('2.Pro Plan'!$K:$K,'Color detail'!$E272,'2.Pro Plan'!$N:$N,'Color detail'!$F272,'2.Pro Plan'!$U:$U,'Color detail'!AM$3))</f>
        <v>0</v>
      </c>
      <c r="AN272" s="25">
        <f>+IF(AN$3=0,0,COUNTIFS('2.Pro Plan'!$K:$K,'Color detail'!$E272,'2.Pro Plan'!$N:$N,'Color detail'!$F272,'2.Pro Plan'!$U:$U,'Color detail'!AN$3))</f>
        <v>0</v>
      </c>
      <c r="AO272" s="25">
        <f>+IF(AO$3=0,0,COUNTIFS('2.Pro Plan'!$K:$K,'Color detail'!$E272,'2.Pro Plan'!$N:$N,'Color detail'!$F272,'2.Pro Plan'!$U:$U,'Color detail'!AO$3))</f>
        <v>0</v>
      </c>
      <c r="AP272" s="25">
        <f>+IF(AP$3=0,0,COUNTIFS('2.Pro Plan'!$K:$K,'Color detail'!$E272,'2.Pro Plan'!$N:$N,'Color detail'!$F272,'2.Pro Plan'!$U:$U,'Color detail'!AP$3))</f>
        <v>0</v>
      </c>
      <c r="AQ272" s="25">
        <f>+IF(AQ$3=0,0,COUNTIFS('2.Pro Plan'!$K:$K,'Color detail'!$E272,'2.Pro Plan'!$N:$N,'Color detail'!$F272,'2.Pro Plan'!$U:$U,'Color detail'!AQ$3))</f>
        <v>0</v>
      </c>
      <c r="AR272" s="25">
        <f>+IF(AR$3=0,0,COUNTIFS('2.Pro Plan'!$K:$K,'Color detail'!$E272,'2.Pro Plan'!$N:$N,'Color detail'!$F272,'2.Pro Plan'!$U:$U,'Color detail'!AR$3))</f>
        <v>0</v>
      </c>
      <c r="AS272" s="25">
        <f t="shared" si="60"/>
        <v>48</v>
      </c>
    </row>
    <row r="273" spans="2:45">
      <c r="B273" s="25">
        <f t="shared" si="97"/>
        <v>51</v>
      </c>
      <c r="C273" s="25" t="str">
        <f t="shared" si="98"/>
        <v>LHX12</v>
      </c>
      <c r="E273" s="25" t="str">
        <f t="shared" ref="E273:F273" si="111">E57</f>
        <v>LH</v>
      </c>
      <c r="F273" s="25" t="str">
        <f t="shared" si="111"/>
        <v>X12</v>
      </c>
      <c r="H273" s="25">
        <f t="shared" si="56"/>
        <v>112</v>
      </c>
      <c r="I273" s="25">
        <f>+IF(C273=0,0,SUMIF('Color FC'!$F:$F,'Color detail'!$C273,'Color FC'!H:H))</f>
        <v>88</v>
      </c>
      <c r="J273" s="25">
        <f>+IF(E273=0,0,SUMIF('Color FC'!$F:$F,'Color detail'!$C273,'Color FC'!I:I))</f>
        <v>76</v>
      </c>
      <c r="K273" s="25">
        <f>+IF(F273=0,0,SUMIF('Color FC'!$F:$F,'Color detail'!$C273,'Color FC'!J:J))</f>
        <v>143</v>
      </c>
      <c r="M273" s="146"/>
      <c r="N273" s="146"/>
      <c r="O273" s="147"/>
      <c r="Q273" s="25">
        <f>+IF(Q$3=0,0,COUNTIFS('2.Pro Plan'!$K:$K,'Color detail'!$E273,'2.Pro Plan'!$N:$N,'Color detail'!$F273,'2.Pro Plan'!$U:$U,'Color detail'!Q$3))</f>
        <v>8</v>
      </c>
      <c r="R273" s="25">
        <f>+IF(R$3=0,0,COUNTIFS('2.Pro Plan'!$K:$K,'Color detail'!$E273,'2.Pro Plan'!$N:$N,'Color detail'!$F273,'2.Pro Plan'!$U:$U,'Color detail'!R$3))</f>
        <v>4</v>
      </c>
      <c r="S273" s="25">
        <f>+IF(S$3=0,0,COUNTIFS('2.Pro Plan'!$K:$K,'Color detail'!$E273,'2.Pro Plan'!$N:$N,'Color detail'!$F273,'2.Pro Plan'!$U:$U,'Color detail'!S$3))</f>
        <v>2</v>
      </c>
      <c r="T273" s="25">
        <f>+IF(T$3=0,0,COUNTIFS('2.Pro Plan'!$K:$K,'Color detail'!$E273,'2.Pro Plan'!$N:$N,'Color detail'!$F273,'2.Pro Plan'!$U:$U,'Color detail'!T$3))</f>
        <v>4</v>
      </c>
      <c r="U273" s="25">
        <f>+IF(U$3=0,0,COUNTIFS('2.Pro Plan'!$K:$K,'Color detail'!$E273,'2.Pro Plan'!$N:$N,'Color detail'!$F273,'2.Pro Plan'!$U:$U,'Color detail'!U$3))</f>
        <v>4</v>
      </c>
      <c r="V273" s="25">
        <f>+IF(V$3=0,0,COUNTIFS('2.Pro Plan'!$K:$K,'Color detail'!$E273,'2.Pro Plan'!$N:$N,'Color detail'!$F273,'2.Pro Plan'!$U:$U,'Color detail'!V$3))</f>
        <v>4</v>
      </c>
      <c r="W273" s="25">
        <f>+IF(W$3=0,0,COUNTIFS('2.Pro Plan'!$K:$K,'Color detail'!$E273,'2.Pro Plan'!$N:$N,'Color detail'!$F273,'2.Pro Plan'!$U:$U,'Color detail'!W$3))</f>
        <v>3</v>
      </c>
      <c r="X273" s="25">
        <f>+IF(X$3=0,0,COUNTIFS('2.Pro Plan'!$K:$K,'Color detail'!$E273,'2.Pro Plan'!$N:$N,'Color detail'!$F273,'2.Pro Plan'!$U:$U,'Color detail'!X$3))</f>
        <v>4</v>
      </c>
      <c r="Y273" s="25">
        <f>+IF(Y$3=0,0,COUNTIFS('2.Pro Plan'!$K:$K,'Color detail'!$E273,'2.Pro Plan'!$N:$N,'Color detail'!$F273,'2.Pro Plan'!$U:$U,'Color detail'!Y$3))</f>
        <v>4</v>
      </c>
      <c r="Z273" s="25">
        <f>+IF(Z$3=0,0,COUNTIFS('2.Pro Plan'!$K:$K,'Color detail'!$E273,'2.Pro Plan'!$N:$N,'Color detail'!$F273,'2.Pro Plan'!$U:$U,'Color detail'!Z$3))</f>
        <v>7</v>
      </c>
      <c r="AA273" s="25">
        <f>+IF(AA$3=0,0,COUNTIFS('2.Pro Plan'!$K:$K,'Color detail'!$E273,'2.Pro Plan'!$N:$N,'Color detail'!$F273,'2.Pro Plan'!$U:$U,'Color detail'!AA$3))</f>
        <v>12</v>
      </c>
      <c r="AB273" s="25">
        <f>+IF(AB$3=0,0,COUNTIFS('2.Pro Plan'!$K:$K,'Color detail'!$E273,'2.Pro Plan'!$N:$N,'Color detail'!$F273,'2.Pro Plan'!$U:$U,'Color detail'!AB$3))</f>
        <v>7</v>
      </c>
      <c r="AC273" s="25">
        <f>+IF(AC$3=0,0,COUNTIFS('2.Pro Plan'!$K:$K,'Color detail'!$E273,'2.Pro Plan'!$N:$N,'Color detail'!$F273,'2.Pro Plan'!$U:$U,'Color detail'!AC$3))</f>
        <v>4</v>
      </c>
      <c r="AD273" s="25">
        <f>+IF(AD$3=0,0,COUNTIFS('2.Pro Plan'!$K:$K,'Color detail'!$E273,'2.Pro Plan'!$N:$N,'Color detail'!$F273,'2.Pro Plan'!$U:$U,'Color detail'!AD$3))</f>
        <v>12</v>
      </c>
      <c r="AE273" s="25">
        <f>+IF(AE$3=0,0,COUNTIFS('2.Pro Plan'!$K:$K,'Color detail'!$E273,'2.Pro Plan'!$N:$N,'Color detail'!$F273,'2.Pro Plan'!$U:$U,'Color detail'!AE$3))</f>
        <v>8</v>
      </c>
      <c r="AF273" s="25">
        <f>+IF(AF$3=0,0,COUNTIFS('2.Pro Plan'!$K:$K,'Color detail'!$E273,'2.Pro Plan'!$N:$N,'Color detail'!$F273,'2.Pro Plan'!$U:$U,'Color detail'!AF$3))</f>
        <v>4</v>
      </c>
      <c r="AG273" s="25">
        <f>+IF(AG$3=0,0,COUNTIFS('2.Pro Plan'!$K:$K,'Color detail'!$E273,'2.Pro Plan'!$N:$N,'Color detail'!$F273,'2.Pro Plan'!$U:$U,'Color detail'!AG$3))</f>
        <v>4</v>
      </c>
      <c r="AH273" s="25">
        <f>+IF(AH$3=0,0,COUNTIFS('2.Pro Plan'!$K:$K,'Color detail'!$E273,'2.Pro Plan'!$N:$N,'Color detail'!$F273,'2.Pro Plan'!$U:$U,'Color detail'!AH$3))</f>
        <v>5</v>
      </c>
      <c r="AI273" s="25">
        <f>+IF(AI$3=0,0,COUNTIFS('2.Pro Plan'!$K:$K,'Color detail'!$E273,'2.Pro Plan'!$N:$N,'Color detail'!$F273,'2.Pro Plan'!$U:$U,'Color detail'!AI$3))</f>
        <v>4</v>
      </c>
      <c r="AJ273" s="25">
        <f>+IF(AJ$3=0,0,COUNTIFS('2.Pro Plan'!$K:$K,'Color detail'!$E273,'2.Pro Plan'!$N:$N,'Color detail'!$F273,'2.Pro Plan'!$U:$U,'Color detail'!AJ$3))</f>
        <v>4</v>
      </c>
      <c r="AK273" s="25">
        <f>+IF(AK$3=0,0,COUNTIFS('2.Pro Plan'!$K:$K,'Color detail'!$E273,'2.Pro Plan'!$N:$N,'Color detail'!$F273,'2.Pro Plan'!$U:$U,'Color detail'!AK$3))</f>
        <v>4</v>
      </c>
      <c r="AL273" s="25">
        <f>+IF(AL$3=0,0,COUNTIFS('2.Pro Plan'!$K:$K,'Color detail'!$E273,'2.Pro Plan'!$N:$N,'Color detail'!$F273,'2.Pro Plan'!$U:$U,'Color detail'!AL$3))</f>
        <v>0</v>
      </c>
      <c r="AM273" s="25">
        <f>+IF(AM$3=0,0,COUNTIFS('2.Pro Plan'!$K:$K,'Color detail'!$E273,'2.Pro Plan'!$N:$N,'Color detail'!$F273,'2.Pro Plan'!$U:$U,'Color detail'!AM$3))</f>
        <v>0</v>
      </c>
      <c r="AN273" s="25">
        <f>+IF(AN$3=0,0,COUNTIFS('2.Pro Plan'!$K:$K,'Color detail'!$E273,'2.Pro Plan'!$N:$N,'Color detail'!$F273,'2.Pro Plan'!$U:$U,'Color detail'!AN$3))</f>
        <v>0</v>
      </c>
      <c r="AO273" s="25">
        <f>+IF(AO$3=0,0,COUNTIFS('2.Pro Plan'!$K:$K,'Color detail'!$E273,'2.Pro Plan'!$N:$N,'Color detail'!$F273,'2.Pro Plan'!$U:$U,'Color detail'!AO$3))</f>
        <v>0</v>
      </c>
      <c r="AP273" s="25">
        <f>+IF(AP$3=0,0,COUNTIFS('2.Pro Plan'!$K:$K,'Color detail'!$E273,'2.Pro Plan'!$N:$N,'Color detail'!$F273,'2.Pro Plan'!$U:$U,'Color detail'!AP$3))</f>
        <v>0</v>
      </c>
      <c r="AQ273" s="25">
        <f>+IF(AQ$3=0,0,COUNTIFS('2.Pro Plan'!$K:$K,'Color detail'!$E273,'2.Pro Plan'!$N:$N,'Color detail'!$F273,'2.Pro Plan'!$U:$U,'Color detail'!AQ$3))</f>
        <v>0</v>
      </c>
      <c r="AR273" s="25">
        <f>+IF(AR$3=0,0,COUNTIFS('2.Pro Plan'!$K:$K,'Color detail'!$E273,'2.Pro Plan'!$N:$N,'Color detail'!$F273,'2.Pro Plan'!$U:$U,'Color detail'!AR$3))</f>
        <v>0</v>
      </c>
      <c r="AS273" s="25">
        <f t="shared" si="60"/>
        <v>112</v>
      </c>
    </row>
    <row r="274" spans="2:45">
      <c r="B274" s="25">
        <f t="shared" si="97"/>
        <v>52</v>
      </c>
      <c r="C274" s="25" t="str">
        <f t="shared" si="98"/>
        <v>LHP20</v>
      </c>
      <c r="E274" s="25" t="str">
        <f t="shared" ref="E274:F274" si="112">E58</f>
        <v>LH</v>
      </c>
      <c r="F274" s="25" t="str">
        <f t="shared" si="112"/>
        <v>P20</v>
      </c>
      <c r="H274" s="25">
        <f t="shared" si="56"/>
        <v>47</v>
      </c>
      <c r="I274" s="25">
        <f>+IF(C274=0,0,SUMIF('Color FC'!$F:$F,'Color detail'!$C274,'Color FC'!H:H))</f>
        <v>36</v>
      </c>
      <c r="J274" s="25">
        <f>+IF(E274=0,0,SUMIF('Color FC'!$F:$F,'Color detail'!$C274,'Color FC'!I:I))</f>
        <v>32</v>
      </c>
      <c r="K274" s="25">
        <f>+IF(F274=0,0,SUMIF('Color FC'!$F:$F,'Color detail'!$C274,'Color FC'!J:J))</f>
        <v>59</v>
      </c>
      <c r="M274" s="146"/>
      <c r="N274" s="146"/>
      <c r="O274" s="147"/>
      <c r="Q274" s="25">
        <f>+IF(Q$3=0,0,COUNTIFS('2.Pro Plan'!$K:$K,'Color detail'!$E274,'2.Pro Plan'!$N:$N,'Color detail'!$F274,'2.Pro Plan'!$U:$U,'Color detail'!Q$3))</f>
        <v>4</v>
      </c>
      <c r="R274" s="25">
        <f>+IF(R$3=0,0,COUNTIFS('2.Pro Plan'!$K:$K,'Color detail'!$E274,'2.Pro Plan'!$N:$N,'Color detail'!$F274,'2.Pro Plan'!$U:$U,'Color detail'!R$3))</f>
        <v>1</v>
      </c>
      <c r="S274" s="25">
        <f>+IF(S$3=0,0,COUNTIFS('2.Pro Plan'!$K:$K,'Color detail'!$E274,'2.Pro Plan'!$N:$N,'Color detail'!$F274,'2.Pro Plan'!$U:$U,'Color detail'!S$3))</f>
        <v>3</v>
      </c>
      <c r="T274" s="25">
        <f>+IF(T$3=0,0,COUNTIFS('2.Pro Plan'!$K:$K,'Color detail'!$E274,'2.Pro Plan'!$N:$N,'Color detail'!$F274,'2.Pro Plan'!$U:$U,'Color detail'!T$3))</f>
        <v>5</v>
      </c>
      <c r="U274" s="25">
        <f>+IF(U$3=0,0,COUNTIFS('2.Pro Plan'!$K:$K,'Color detail'!$E274,'2.Pro Plan'!$N:$N,'Color detail'!$F274,'2.Pro Plan'!$U:$U,'Color detail'!U$3))</f>
        <v>0</v>
      </c>
      <c r="V274" s="25">
        <f>+IF(V$3=0,0,COUNTIFS('2.Pro Plan'!$K:$K,'Color detail'!$E274,'2.Pro Plan'!$N:$N,'Color detail'!$F274,'2.Pro Plan'!$U:$U,'Color detail'!V$3))</f>
        <v>2</v>
      </c>
      <c r="W274" s="25">
        <f>+IF(W$3=0,0,COUNTIFS('2.Pro Plan'!$K:$K,'Color detail'!$E274,'2.Pro Plan'!$N:$N,'Color detail'!$F274,'2.Pro Plan'!$U:$U,'Color detail'!W$3))</f>
        <v>1</v>
      </c>
      <c r="X274" s="25">
        <f>+IF(X$3=0,0,COUNTIFS('2.Pro Plan'!$K:$K,'Color detail'!$E274,'2.Pro Plan'!$N:$N,'Color detail'!$F274,'2.Pro Plan'!$U:$U,'Color detail'!X$3))</f>
        <v>5</v>
      </c>
      <c r="Y274" s="25">
        <f>+IF(Y$3=0,0,COUNTIFS('2.Pro Plan'!$K:$K,'Color detail'!$E274,'2.Pro Plan'!$N:$N,'Color detail'!$F274,'2.Pro Plan'!$U:$U,'Color detail'!Y$3))</f>
        <v>1</v>
      </c>
      <c r="Z274" s="25">
        <f>+IF(Z$3=0,0,COUNTIFS('2.Pro Plan'!$K:$K,'Color detail'!$E274,'2.Pro Plan'!$N:$N,'Color detail'!$F274,'2.Pro Plan'!$U:$U,'Color detail'!Z$3))</f>
        <v>5</v>
      </c>
      <c r="AA274" s="25">
        <f>+IF(AA$3=0,0,COUNTIFS('2.Pro Plan'!$K:$K,'Color detail'!$E274,'2.Pro Plan'!$N:$N,'Color detail'!$F274,'2.Pro Plan'!$U:$U,'Color detail'!AA$3))</f>
        <v>3</v>
      </c>
      <c r="AB274" s="25">
        <f>+IF(AB$3=0,0,COUNTIFS('2.Pro Plan'!$K:$K,'Color detail'!$E274,'2.Pro Plan'!$N:$N,'Color detail'!$F274,'2.Pro Plan'!$U:$U,'Color detail'!AB$3))</f>
        <v>3</v>
      </c>
      <c r="AC274" s="25">
        <f>+IF(AC$3=0,0,COUNTIFS('2.Pro Plan'!$K:$K,'Color detail'!$E274,'2.Pro Plan'!$N:$N,'Color detail'!$F274,'2.Pro Plan'!$U:$U,'Color detail'!AC$3))</f>
        <v>3</v>
      </c>
      <c r="AD274" s="25">
        <f>+IF(AD$3=0,0,COUNTIFS('2.Pro Plan'!$K:$K,'Color detail'!$E274,'2.Pro Plan'!$N:$N,'Color detail'!$F274,'2.Pro Plan'!$U:$U,'Color detail'!AD$3))</f>
        <v>2</v>
      </c>
      <c r="AE274" s="25">
        <f>+IF(AE$3=0,0,COUNTIFS('2.Pro Plan'!$K:$K,'Color detail'!$E274,'2.Pro Plan'!$N:$N,'Color detail'!$F274,'2.Pro Plan'!$U:$U,'Color detail'!AE$3))</f>
        <v>2</v>
      </c>
      <c r="AF274" s="25">
        <f>+IF(AF$3=0,0,COUNTIFS('2.Pro Plan'!$K:$K,'Color detail'!$E274,'2.Pro Plan'!$N:$N,'Color detail'!$F274,'2.Pro Plan'!$U:$U,'Color detail'!AF$3))</f>
        <v>1</v>
      </c>
      <c r="AG274" s="25">
        <f>+IF(AG$3=0,0,COUNTIFS('2.Pro Plan'!$K:$K,'Color detail'!$E274,'2.Pro Plan'!$N:$N,'Color detail'!$F274,'2.Pro Plan'!$U:$U,'Color detail'!AG$3))</f>
        <v>1</v>
      </c>
      <c r="AH274" s="25">
        <f>+IF(AH$3=0,0,COUNTIFS('2.Pro Plan'!$K:$K,'Color detail'!$E274,'2.Pro Plan'!$N:$N,'Color detail'!$F274,'2.Pro Plan'!$U:$U,'Color detail'!AH$3))</f>
        <v>1</v>
      </c>
      <c r="AI274" s="25">
        <f>+IF(AI$3=0,0,COUNTIFS('2.Pro Plan'!$K:$K,'Color detail'!$E274,'2.Pro Plan'!$N:$N,'Color detail'!$F274,'2.Pro Plan'!$U:$U,'Color detail'!AI$3))</f>
        <v>1</v>
      </c>
      <c r="AJ274" s="25">
        <f>+IF(AJ$3=0,0,COUNTIFS('2.Pro Plan'!$K:$K,'Color detail'!$E274,'2.Pro Plan'!$N:$N,'Color detail'!$F274,'2.Pro Plan'!$U:$U,'Color detail'!AJ$3))</f>
        <v>2</v>
      </c>
      <c r="AK274" s="25">
        <f>+IF(AK$3=0,0,COUNTIFS('2.Pro Plan'!$K:$K,'Color detail'!$E274,'2.Pro Plan'!$N:$N,'Color detail'!$F274,'2.Pro Plan'!$U:$U,'Color detail'!AK$3))</f>
        <v>1</v>
      </c>
      <c r="AL274" s="25">
        <f>+IF(AL$3=0,0,COUNTIFS('2.Pro Plan'!$K:$K,'Color detail'!$E274,'2.Pro Plan'!$N:$N,'Color detail'!$F274,'2.Pro Plan'!$U:$U,'Color detail'!AL$3))</f>
        <v>0</v>
      </c>
      <c r="AM274" s="25">
        <f>+IF(AM$3=0,0,COUNTIFS('2.Pro Plan'!$K:$K,'Color detail'!$E274,'2.Pro Plan'!$N:$N,'Color detail'!$F274,'2.Pro Plan'!$U:$U,'Color detail'!AM$3))</f>
        <v>0</v>
      </c>
      <c r="AN274" s="25">
        <f>+IF(AN$3=0,0,COUNTIFS('2.Pro Plan'!$K:$K,'Color detail'!$E274,'2.Pro Plan'!$N:$N,'Color detail'!$F274,'2.Pro Plan'!$U:$U,'Color detail'!AN$3))</f>
        <v>0</v>
      </c>
      <c r="AO274" s="25">
        <f>+IF(AO$3=0,0,COUNTIFS('2.Pro Plan'!$K:$K,'Color detail'!$E274,'2.Pro Plan'!$N:$N,'Color detail'!$F274,'2.Pro Plan'!$U:$U,'Color detail'!AO$3))</f>
        <v>0</v>
      </c>
      <c r="AP274" s="25">
        <f>+IF(AP$3=0,0,COUNTIFS('2.Pro Plan'!$K:$K,'Color detail'!$E274,'2.Pro Plan'!$N:$N,'Color detail'!$F274,'2.Pro Plan'!$U:$U,'Color detail'!AP$3))</f>
        <v>0</v>
      </c>
      <c r="AQ274" s="25">
        <f>+IF(AQ$3=0,0,COUNTIFS('2.Pro Plan'!$K:$K,'Color detail'!$E274,'2.Pro Plan'!$N:$N,'Color detail'!$F274,'2.Pro Plan'!$U:$U,'Color detail'!AQ$3))</f>
        <v>0</v>
      </c>
      <c r="AR274" s="25">
        <f>+IF(AR$3=0,0,COUNTIFS('2.Pro Plan'!$K:$K,'Color detail'!$E274,'2.Pro Plan'!$N:$N,'Color detail'!$F274,'2.Pro Plan'!$U:$U,'Color detail'!AR$3))</f>
        <v>0</v>
      </c>
      <c r="AS274" s="25">
        <f t="shared" si="60"/>
        <v>47</v>
      </c>
    </row>
    <row r="275" spans="2:45">
      <c r="B275" s="25">
        <f t="shared" si="97"/>
        <v>53</v>
      </c>
      <c r="C275" s="25" t="str">
        <f t="shared" si="98"/>
        <v>LG089</v>
      </c>
      <c r="E275" s="25" t="str">
        <f t="shared" ref="E275:F275" si="113">E59</f>
        <v>LG</v>
      </c>
      <c r="F275" s="25" t="str">
        <f t="shared" si="113"/>
        <v>089</v>
      </c>
      <c r="H275" s="25">
        <f t="shared" si="56"/>
        <v>0</v>
      </c>
      <c r="I275" s="25">
        <f>+IF(C275=0,0,SUMIF('Color FC'!$F:$F,'Color detail'!$C275,'Color FC'!H:H))</f>
        <v>0</v>
      </c>
      <c r="J275" s="25">
        <f>+IF(E275=0,0,SUMIF('Color FC'!$F:$F,'Color detail'!$C275,'Color FC'!I:I))</f>
        <v>0</v>
      </c>
      <c r="K275" s="25">
        <f>+IF(F275=0,0,SUMIF('Color FC'!$F:$F,'Color detail'!$C275,'Color FC'!J:J))</f>
        <v>0</v>
      </c>
      <c r="M275" s="146"/>
      <c r="N275" s="146"/>
      <c r="O275" s="147"/>
      <c r="Q275" s="25">
        <f>+IF(Q$3=0,0,COUNTIFS('2.Pro Plan'!$K:$K,'Color detail'!$E275,'2.Pro Plan'!$N:$N,'Color detail'!$F275,'2.Pro Plan'!$U:$U,'Color detail'!Q$3))</f>
        <v>0</v>
      </c>
      <c r="R275" s="25">
        <f>+IF(R$3=0,0,COUNTIFS('2.Pro Plan'!$K:$K,'Color detail'!$E275,'2.Pro Plan'!$N:$N,'Color detail'!$F275,'2.Pro Plan'!$U:$U,'Color detail'!R$3))</f>
        <v>0</v>
      </c>
      <c r="S275" s="25">
        <f>+IF(S$3=0,0,COUNTIFS('2.Pro Plan'!$K:$K,'Color detail'!$E275,'2.Pro Plan'!$N:$N,'Color detail'!$F275,'2.Pro Plan'!$U:$U,'Color detail'!S$3))</f>
        <v>0</v>
      </c>
      <c r="T275" s="25">
        <f>+IF(T$3=0,0,COUNTIFS('2.Pro Plan'!$K:$K,'Color detail'!$E275,'2.Pro Plan'!$N:$N,'Color detail'!$F275,'2.Pro Plan'!$U:$U,'Color detail'!T$3))</f>
        <v>0</v>
      </c>
      <c r="U275" s="25">
        <f>+IF(U$3=0,0,COUNTIFS('2.Pro Plan'!$K:$K,'Color detail'!$E275,'2.Pro Plan'!$N:$N,'Color detail'!$F275,'2.Pro Plan'!$U:$U,'Color detail'!U$3))</f>
        <v>0</v>
      </c>
      <c r="V275" s="25">
        <f>+IF(V$3=0,0,COUNTIFS('2.Pro Plan'!$K:$K,'Color detail'!$E275,'2.Pro Plan'!$N:$N,'Color detail'!$F275,'2.Pro Plan'!$U:$U,'Color detail'!V$3))</f>
        <v>0</v>
      </c>
      <c r="W275" s="25">
        <f>+IF(W$3=0,0,COUNTIFS('2.Pro Plan'!$K:$K,'Color detail'!$E275,'2.Pro Plan'!$N:$N,'Color detail'!$F275,'2.Pro Plan'!$U:$U,'Color detail'!W$3))</f>
        <v>0</v>
      </c>
      <c r="X275" s="25">
        <f>+IF(X$3=0,0,COUNTIFS('2.Pro Plan'!$K:$K,'Color detail'!$E275,'2.Pro Plan'!$N:$N,'Color detail'!$F275,'2.Pro Plan'!$U:$U,'Color detail'!X$3))</f>
        <v>0</v>
      </c>
      <c r="Y275" s="25">
        <f>+IF(Y$3=0,0,COUNTIFS('2.Pro Plan'!$K:$K,'Color detail'!$E275,'2.Pro Plan'!$N:$N,'Color detail'!$F275,'2.Pro Plan'!$U:$U,'Color detail'!Y$3))</f>
        <v>0</v>
      </c>
      <c r="Z275" s="25">
        <f>+IF(Z$3=0,0,COUNTIFS('2.Pro Plan'!$K:$K,'Color detail'!$E275,'2.Pro Plan'!$N:$N,'Color detail'!$F275,'2.Pro Plan'!$U:$U,'Color detail'!Z$3))</f>
        <v>0</v>
      </c>
      <c r="AA275" s="25">
        <f>+IF(AA$3=0,0,COUNTIFS('2.Pro Plan'!$K:$K,'Color detail'!$E275,'2.Pro Plan'!$N:$N,'Color detail'!$F275,'2.Pro Plan'!$U:$U,'Color detail'!AA$3))</f>
        <v>0</v>
      </c>
      <c r="AB275" s="25">
        <f>+IF(AB$3=0,0,COUNTIFS('2.Pro Plan'!$K:$K,'Color detail'!$E275,'2.Pro Plan'!$N:$N,'Color detail'!$F275,'2.Pro Plan'!$U:$U,'Color detail'!AB$3))</f>
        <v>0</v>
      </c>
      <c r="AC275" s="25">
        <f>+IF(AC$3=0,0,COUNTIFS('2.Pro Plan'!$K:$K,'Color detail'!$E275,'2.Pro Plan'!$N:$N,'Color detail'!$F275,'2.Pro Plan'!$U:$U,'Color detail'!AC$3))</f>
        <v>0</v>
      </c>
      <c r="AD275" s="25">
        <f>+IF(AD$3=0,0,COUNTIFS('2.Pro Plan'!$K:$K,'Color detail'!$E275,'2.Pro Plan'!$N:$N,'Color detail'!$F275,'2.Pro Plan'!$U:$U,'Color detail'!AD$3))</f>
        <v>0</v>
      </c>
      <c r="AE275" s="25">
        <f>+IF(AE$3=0,0,COUNTIFS('2.Pro Plan'!$K:$K,'Color detail'!$E275,'2.Pro Plan'!$N:$N,'Color detail'!$F275,'2.Pro Plan'!$U:$U,'Color detail'!AE$3))</f>
        <v>0</v>
      </c>
      <c r="AF275" s="25">
        <f>+IF(AF$3=0,0,COUNTIFS('2.Pro Plan'!$K:$K,'Color detail'!$E275,'2.Pro Plan'!$N:$N,'Color detail'!$F275,'2.Pro Plan'!$U:$U,'Color detail'!AF$3))</f>
        <v>0</v>
      </c>
      <c r="AG275" s="25">
        <f>+IF(AG$3=0,0,COUNTIFS('2.Pro Plan'!$K:$K,'Color detail'!$E275,'2.Pro Plan'!$N:$N,'Color detail'!$F275,'2.Pro Plan'!$U:$U,'Color detail'!AG$3))</f>
        <v>0</v>
      </c>
      <c r="AH275" s="25">
        <f>+IF(AH$3=0,0,COUNTIFS('2.Pro Plan'!$K:$K,'Color detail'!$E275,'2.Pro Plan'!$N:$N,'Color detail'!$F275,'2.Pro Plan'!$U:$U,'Color detail'!AH$3))</f>
        <v>0</v>
      </c>
      <c r="AI275" s="25">
        <f>+IF(AI$3=0,0,COUNTIFS('2.Pro Plan'!$K:$K,'Color detail'!$E275,'2.Pro Plan'!$N:$N,'Color detail'!$F275,'2.Pro Plan'!$U:$U,'Color detail'!AI$3))</f>
        <v>0</v>
      </c>
      <c r="AJ275" s="25">
        <f>+IF(AJ$3=0,0,COUNTIFS('2.Pro Plan'!$K:$K,'Color detail'!$E275,'2.Pro Plan'!$N:$N,'Color detail'!$F275,'2.Pro Plan'!$U:$U,'Color detail'!AJ$3))</f>
        <v>0</v>
      </c>
      <c r="AK275" s="25">
        <f>+IF(AK$3=0,0,COUNTIFS('2.Pro Plan'!$K:$K,'Color detail'!$E275,'2.Pro Plan'!$N:$N,'Color detail'!$F275,'2.Pro Plan'!$U:$U,'Color detail'!AK$3))</f>
        <v>0</v>
      </c>
      <c r="AL275" s="25">
        <f>+IF(AL$3=0,0,COUNTIFS('2.Pro Plan'!$K:$K,'Color detail'!$E275,'2.Pro Plan'!$N:$N,'Color detail'!$F275,'2.Pro Plan'!$U:$U,'Color detail'!AL$3))</f>
        <v>0</v>
      </c>
      <c r="AM275" s="25">
        <f>+IF(AM$3=0,0,COUNTIFS('2.Pro Plan'!$K:$K,'Color detail'!$E275,'2.Pro Plan'!$N:$N,'Color detail'!$F275,'2.Pro Plan'!$U:$U,'Color detail'!AM$3))</f>
        <v>0</v>
      </c>
      <c r="AN275" s="25">
        <f>+IF(AN$3=0,0,COUNTIFS('2.Pro Plan'!$K:$K,'Color detail'!$E275,'2.Pro Plan'!$N:$N,'Color detail'!$F275,'2.Pro Plan'!$U:$U,'Color detail'!AN$3))</f>
        <v>0</v>
      </c>
      <c r="AO275" s="25">
        <f>+IF(AO$3=0,0,COUNTIFS('2.Pro Plan'!$K:$K,'Color detail'!$E275,'2.Pro Plan'!$N:$N,'Color detail'!$F275,'2.Pro Plan'!$U:$U,'Color detail'!AO$3))</f>
        <v>0</v>
      </c>
      <c r="AP275" s="25">
        <f>+IF(AP$3=0,0,COUNTIFS('2.Pro Plan'!$K:$K,'Color detail'!$E275,'2.Pro Plan'!$N:$N,'Color detail'!$F275,'2.Pro Plan'!$U:$U,'Color detail'!AP$3))</f>
        <v>0</v>
      </c>
      <c r="AQ275" s="25">
        <f>+IF(AQ$3=0,0,COUNTIFS('2.Pro Plan'!$K:$K,'Color detail'!$E275,'2.Pro Plan'!$N:$N,'Color detail'!$F275,'2.Pro Plan'!$U:$U,'Color detail'!AQ$3))</f>
        <v>0</v>
      </c>
      <c r="AR275" s="25">
        <f>+IF(AR$3=0,0,COUNTIFS('2.Pro Plan'!$K:$K,'Color detail'!$E275,'2.Pro Plan'!$N:$N,'Color detail'!$F275,'2.Pro Plan'!$U:$U,'Color detail'!AR$3))</f>
        <v>0</v>
      </c>
      <c r="AS275" s="25">
        <f t="shared" si="60"/>
        <v>0</v>
      </c>
    </row>
    <row r="276" spans="2:45">
      <c r="B276" s="25">
        <f t="shared" si="97"/>
        <v>54</v>
      </c>
      <c r="C276" s="25" t="str">
        <f t="shared" si="98"/>
        <v>LG3Q3</v>
      </c>
      <c r="E276" s="25" t="str">
        <f t="shared" ref="E276:F276" si="114">E60</f>
        <v>LG</v>
      </c>
      <c r="F276" s="25" t="str">
        <f t="shared" si="114"/>
        <v>3Q3</v>
      </c>
      <c r="H276" s="25">
        <f t="shared" si="56"/>
        <v>0</v>
      </c>
      <c r="I276" s="25">
        <f>+IF(C276=0,0,SUMIF('Color FC'!$F:$F,'Color detail'!$C276,'Color FC'!H:H))</f>
        <v>0</v>
      </c>
      <c r="J276" s="25">
        <f>+IF(E276=0,0,SUMIF('Color FC'!$F:$F,'Color detail'!$C276,'Color FC'!I:I))</f>
        <v>0</v>
      </c>
      <c r="K276" s="25">
        <f>+IF(F276=0,0,SUMIF('Color FC'!$F:$F,'Color detail'!$C276,'Color FC'!J:J))</f>
        <v>0</v>
      </c>
      <c r="M276" s="146"/>
      <c r="N276" s="146"/>
      <c r="O276" s="147"/>
      <c r="Q276" s="25">
        <f>+IF(Q$3=0,0,COUNTIFS('2.Pro Plan'!$K:$K,'Color detail'!$E276,'2.Pro Plan'!$N:$N,'Color detail'!$F276,'2.Pro Plan'!$U:$U,'Color detail'!Q$3))</f>
        <v>0</v>
      </c>
      <c r="R276" s="25">
        <f>+IF(R$3=0,0,COUNTIFS('2.Pro Plan'!$K:$K,'Color detail'!$E276,'2.Pro Plan'!$N:$N,'Color detail'!$F276,'2.Pro Plan'!$U:$U,'Color detail'!R$3))</f>
        <v>0</v>
      </c>
      <c r="S276" s="25">
        <f>+IF(S$3=0,0,COUNTIFS('2.Pro Plan'!$K:$K,'Color detail'!$E276,'2.Pro Plan'!$N:$N,'Color detail'!$F276,'2.Pro Plan'!$U:$U,'Color detail'!S$3))</f>
        <v>0</v>
      </c>
      <c r="T276" s="25">
        <f>+IF(T$3=0,0,COUNTIFS('2.Pro Plan'!$K:$K,'Color detail'!$E276,'2.Pro Plan'!$N:$N,'Color detail'!$F276,'2.Pro Plan'!$U:$U,'Color detail'!T$3))</f>
        <v>0</v>
      </c>
      <c r="U276" s="25">
        <f>+IF(U$3=0,0,COUNTIFS('2.Pro Plan'!$K:$K,'Color detail'!$E276,'2.Pro Plan'!$N:$N,'Color detail'!$F276,'2.Pro Plan'!$U:$U,'Color detail'!U$3))</f>
        <v>0</v>
      </c>
      <c r="V276" s="25">
        <f>+IF(V$3=0,0,COUNTIFS('2.Pro Plan'!$K:$K,'Color detail'!$E276,'2.Pro Plan'!$N:$N,'Color detail'!$F276,'2.Pro Plan'!$U:$U,'Color detail'!V$3))</f>
        <v>0</v>
      </c>
      <c r="W276" s="25">
        <f>+IF(W$3=0,0,COUNTIFS('2.Pro Plan'!$K:$K,'Color detail'!$E276,'2.Pro Plan'!$N:$N,'Color detail'!$F276,'2.Pro Plan'!$U:$U,'Color detail'!W$3))</f>
        <v>0</v>
      </c>
      <c r="X276" s="25">
        <f>+IF(X$3=0,0,COUNTIFS('2.Pro Plan'!$K:$K,'Color detail'!$E276,'2.Pro Plan'!$N:$N,'Color detail'!$F276,'2.Pro Plan'!$U:$U,'Color detail'!X$3))</f>
        <v>0</v>
      </c>
      <c r="Y276" s="25">
        <f>+IF(Y$3=0,0,COUNTIFS('2.Pro Plan'!$K:$K,'Color detail'!$E276,'2.Pro Plan'!$N:$N,'Color detail'!$F276,'2.Pro Plan'!$U:$U,'Color detail'!Y$3))</f>
        <v>0</v>
      </c>
      <c r="Z276" s="25">
        <f>+IF(Z$3=0,0,COUNTIFS('2.Pro Plan'!$K:$K,'Color detail'!$E276,'2.Pro Plan'!$N:$N,'Color detail'!$F276,'2.Pro Plan'!$U:$U,'Color detail'!Z$3))</f>
        <v>0</v>
      </c>
      <c r="AA276" s="25">
        <f>+IF(AA$3=0,0,COUNTIFS('2.Pro Plan'!$K:$K,'Color detail'!$E276,'2.Pro Plan'!$N:$N,'Color detail'!$F276,'2.Pro Plan'!$U:$U,'Color detail'!AA$3))</f>
        <v>0</v>
      </c>
      <c r="AB276" s="25">
        <f>+IF(AB$3=0,0,COUNTIFS('2.Pro Plan'!$K:$K,'Color detail'!$E276,'2.Pro Plan'!$N:$N,'Color detail'!$F276,'2.Pro Plan'!$U:$U,'Color detail'!AB$3))</f>
        <v>0</v>
      </c>
      <c r="AC276" s="25">
        <f>+IF(AC$3=0,0,COUNTIFS('2.Pro Plan'!$K:$K,'Color detail'!$E276,'2.Pro Plan'!$N:$N,'Color detail'!$F276,'2.Pro Plan'!$U:$U,'Color detail'!AC$3))</f>
        <v>0</v>
      </c>
      <c r="AD276" s="25">
        <f>+IF(AD$3=0,0,COUNTIFS('2.Pro Plan'!$K:$K,'Color detail'!$E276,'2.Pro Plan'!$N:$N,'Color detail'!$F276,'2.Pro Plan'!$U:$U,'Color detail'!AD$3))</f>
        <v>0</v>
      </c>
      <c r="AE276" s="25">
        <f>+IF(AE$3=0,0,COUNTIFS('2.Pro Plan'!$K:$K,'Color detail'!$E276,'2.Pro Plan'!$N:$N,'Color detail'!$F276,'2.Pro Plan'!$U:$U,'Color detail'!AE$3))</f>
        <v>0</v>
      </c>
      <c r="AF276" s="25">
        <f>+IF(AF$3=0,0,COUNTIFS('2.Pro Plan'!$K:$K,'Color detail'!$E276,'2.Pro Plan'!$N:$N,'Color detail'!$F276,'2.Pro Plan'!$U:$U,'Color detail'!AF$3))</f>
        <v>0</v>
      </c>
      <c r="AG276" s="25">
        <f>+IF(AG$3=0,0,COUNTIFS('2.Pro Plan'!$K:$K,'Color detail'!$E276,'2.Pro Plan'!$N:$N,'Color detail'!$F276,'2.Pro Plan'!$U:$U,'Color detail'!AG$3))</f>
        <v>0</v>
      </c>
      <c r="AH276" s="25">
        <f>+IF(AH$3=0,0,COUNTIFS('2.Pro Plan'!$K:$K,'Color detail'!$E276,'2.Pro Plan'!$N:$N,'Color detail'!$F276,'2.Pro Plan'!$U:$U,'Color detail'!AH$3))</f>
        <v>0</v>
      </c>
      <c r="AI276" s="25">
        <f>+IF(AI$3=0,0,COUNTIFS('2.Pro Plan'!$K:$K,'Color detail'!$E276,'2.Pro Plan'!$N:$N,'Color detail'!$F276,'2.Pro Plan'!$U:$U,'Color detail'!AI$3))</f>
        <v>0</v>
      </c>
      <c r="AJ276" s="25">
        <f>+IF(AJ$3=0,0,COUNTIFS('2.Pro Plan'!$K:$K,'Color detail'!$E276,'2.Pro Plan'!$N:$N,'Color detail'!$F276,'2.Pro Plan'!$U:$U,'Color detail'!AJ$3))</f>
        <v>0</v>
      </c>
      <c r="AK276" s="25">
        <f>+IF(AK$3=0,0,COUNTIFS('2.Pro Plan'!$K:$K,'Color detail'!$E276,'2.Pro Plan'!$N:$N,'Color detail'!$F276,'2.Pro Plan'!$U:$U,'Color detail'!AK$3))</f>
        <v>0</v>
      </c>
      <c r="AL276" s="25">
        <f>+IF(AL$3=0,0,COUNTIFS('2.Pro Plan'!$K:$K,'Color detail'!$E276,'2.Pro Plan'!$N:$N,'Color detail'!$F276,'2.Pro Plan'!$U:$U,'Color detail'!AL$3))</f>
        <v>0</v>
      </c>
      <c r="AM276" s="25">
        <f>+IF(AM$3=0,0,COUNTIFS('2.Pro Plan'!$K:$K,'Color detail'!$E276,'2.Pro Plan'!$N:$N,'Color detail'!$F276,'2.Pro Plan'!$U:$U,'Color detail'!AM$3))</f>
        <v>0</v>
      </c>
      <c r="AN276" s="25">
        <f>+IF(AN$3=0,0,COUNTIFS('2.Pro Plan'!$K:$K,'Color detail'!$E276,'2.Pro Plan'!$N:$N,'Color detail'!$F276,'2.Pro Plan'!$U:$U,'Color detail'!AN$3))</f>
        <v>0</v>
      </c>
      <c r="AO276" s="25">
        <f>+IF(AO$3=0,0,COUNTIFS('2.Pro Plan'!$K:$K,'Color detail'!$E276,'2.Pro Plan'!$N:$N,'Color detail'!$F276,'2.Pro Plan'!$U:$U,'Color detail'!AO$3))</f>
        <v>0</v>
      </c>
      <c r="AP276" s="25">
        <f>+IF(AP$3=0,0,COUNTIFS('2.Pro Plan'!$K:$K,'Color detail'!$E276,'2.Pro Plan'!$N:$N,'Color detail'!$F276,'2.Pro Plan'!$U:$U,'Color detail'!AP$3))</f>
        <v>0</v>
      </c>
      <c r="AQ276" s="25">
        <f>+IF(AQ$3=0,0,COUNTIFS('2.Pro Plan'!$K:$K,'Color detail'!$E276,'2.Pro Plan'!$N:$N,'Color detail'!$F276,'2.Pro Plan'!$U:$U,'Color detail'!AQ$3))</f>
        <v>0</v>
      </c>
      <c r="AR276" s="25">
        <f>+IF(AR$3=0,0,COUNTIFS('2.Pro Plan'!$K:$K,'Color detail'!$E276,'2.Pro Plan'!$N:$N,'Color detail'!$F276,'2.Pro Plan'!$U:$U,'Color detail'!AR$3))</f>
        <v>0</v>
      </c>
      <c r="AS276" s="25">
        <f t="shared" si="60"/>
        <v>0</v>
      </c>
    </row>
    <row r="277" spans="2:45">
      <c r="B277" s="25">
        <f t="shared" si="97"/>
        <v>55</v>
      </c>
      <c r="C277" s="25" t="str">
        <f t="shared" si="98"/>
        <v>LGS28</v>
      </c>
      <c r="E277" s="25" t="str">
        <f t="shared" ref="E277:F277" si="115">E61</f>
        <v>LG</v>
      </c>
      <c r="F277" s="25" t="str">
        <f t="shared" si="115"/>
        <v>S28</v>
      </c>
      <c r="H277" s="25">
        <f t="shared" si="56"/>
        <v>0</v>
      </c>
      <c r="I277" s="25">
        <f>+IF(C277=0,0,SUMIF('Color FC'!$F:$F,'Color detail'!$C277,'Color FC'!H:H))</f>
        <v>0</v>
      </c>
      <c r="J277" s="25">
        <f>+IF(E277=0,0,SUMIF('Color FC'!$F:$F,'Color detail'!$C277,'Color FC'!I:I))</f>
        <v>0</v>
      </c>
      <c r="K277" s="25">
        <f>+IF(F277=0,0,SUMIF('Color FC'!$F:$F,'Color detail'!$C277,'Color FC'!J:J))</f>
        <v>0</v>
      </c>
      <c r="M277" s="146"/>
      <c r="N277" s="146"/>
      <c r="O277" s="147"/>
      <c r="Q277" s="25">
        <f>+IF(Q$3=0,0,COUNTIFS('2.Pro Plan'!$K:$K,'Color detail'!$E277,'2.Pro Plan'!$N:$N,'Color detail'!$F277,'2.Pro Plan'!$U:$U,'Color detail'!Q$3))</f>
        <v>0</v>
      </c>
      <c r="R277" s="25">
        <f>+IF(R$3=0,0,COUNTIFS('2.Pro Plan'!$K:$K,'Color detail'!$E277,'2.Pro Plan'!$N:$N,'Color detail'!$F277,'2.Pro Plan'!$U:$U,'Color detail'!R$3))</f>
        <v>0</v>
      </c>
      <c r="S277" s="25">
        <f>+IF(S$3=0,0,COUNTIFS('2.Pro Plan'!$K:$K,'Color detail'!$E277,'2.Pro Plan'!$N:$N,'Color detail'!$F277,'2.Pro Plan'!$U:$U,'Color detail'!S$3))</f>
        <v>0</v>
      </c>
      <c r="T277" s="25">
        <f>+IF(T$3=0,0,COUNTIFS('2.Pro Plan'!$K:$K,'Color detail'!$E277,'2.Pro Plan'!$N:$N,'Color detail'!$F277,'2.Pro Plan'!$U:$U,'Color detail'!T$3))</f>
        <v>0</v>
      </c>
      <c r="U277" s="25">
        <f>+IF(U$3=0,0,COUNTIFS('2.Pro Plan'!$K:$K,'Color detail'!$E277,'2.Pro Plan'!$N:$N,'Color detail'!$F277,'2.Pro Plan'!$U:$U,'Color detail'!U$3))</f>
        <v>0</v>
      </c>
      <c r="V277" s="25">
        <f>+IF(V$3=0,0,COUNTIFS('2.Pro Plan'!$K:$K,'Color detail'!$E277,'2.Pro Plan'!$N:$N,'Color detail'!$F277,'2.Pro Plan'!$U:$U,'Color detail'!V$3))</f>
        <v>0</v>
      </c>
      <c r="W277" s="25">
        <f>+IF(W$3=0,0,COUNTIFS('2.Pro Plan'!$K:$K,'Color detail'!$E277,'2.Pro Plan'!$N:$N,'Color detail'!$F277,'2.Pro Plan'!$U:$U,'Color detail'!W$3))</f>
        <v>0</v>
      </c>
      <c r="X277" s="25">
        <f>+IF(X$3=0,0,COUNTIFS('2.Pro Plan'!$K:$K,'Color detail'!$E277,'2.Pro Plan'!$N:$N,'Color detail'!$F277,'2.Pro Plan'!$U:$U,'Color detail'!X$3))</f>
        <v>0</v>
      </c>
      <c r="Y277" s="25">
        <f>+IF(Y$3=0,0,COUNTIFS('2.Pro Plan'!$K:$K,'Color detail'!$E277,'2.Pro Plan'!$N:$N,'Color detail'!$F277,'2.Pro Plan'!$U:$U,'Color detail'!Y$3))</f>
        <v>0</v>
      </c>
      <c r="Z277" s="25">
        <f>+IF(Z$3=0,0,COUNTIFS('2.Pro Plan'!$K:$K,'Color detail'!$E277,'2.Pro Plan'!$N:$N,'Color detail'!$F277,'2.Pro Plan'!$U:$U,'Color detail'!Z$3))</f>
        <v>0</v>
      </c>
      <c r="AA277" s="25">
        <f>+IF(AA$3=0,0,COUNTIFS('2.Pro Plan'!$K:$K,'Color detail'!$E277,'2.Pro Plan'!$N:$N,'Color detail'!$F277,'2.Pro Plan'!$U:$U,'Color detail'!AA$3))</f>
        <v>0</v>
      </c>
      <c r="AB277" s="25">
        <f>+IF(AB$3=0,0,COUNTIFS('2.Pro Plan'!$K:$K,'Color detail'!$E277,'2.Pro Plan'!$N:$N,'Color detail'!$F277,'2.Pro Plan'!$U:$U,'Color detail'!AB$3))</f>
        <v>0</v>
      </c>
      <c r="AC277" s="25">
        <f>+IF(AC$3=0,0,COUNTIFS('2.Pro Plan'!$K:$K,'Color detail'!$E277,'2.Pro Plan'!$N:$N,'Color detail'!$F277,'2.Pro Plan'!$U:$U,'Color detail'!AC$3))</f>
        <v>0</v>
      </c>
      <c r="AD277" s="25">
        <f>+IF(AD$3=0,0,COUNTIFS('2.Pro Plan'!$K:$K,'Color detail'!$E277,'2.Pro Plan'!$N:$N,'Color detail'!$F277,'2.Pro Plan'!$U:$U,'Color detail'!AD$3))</f>
        <v>0</v>
      </c>
      <c r="AE277" s="25">
        <f>+IF(AE$3=0,0,COUNTIFS('2.Pro Plan'!$K:$K,'Color detail'!$E277,'2.Pro Plan'!$N:$N,'Color detail'!$F277,'2.Pro Plan'!$U:$U,'Color detail'!AE$3))</f>
        <v>0</v>
      </c>
      <c r="AF277" s="25">
        <f>+IF(AF$3=0,0,COUNTIFS('2.Pro Plan'!$K:$K,'Color detail'!$E277,'2.Pro Plan'!$N:$N,'Color detail'!$F277,'2.Pro Plan'!$U:$U,'Color detail'!AF$3))</f>
        <v>0</v>
      </c>
      <c r="AG277" s="25">
        <f>+IF(AG$3=0,0,COUNTIFS('2.Pro Plan'!$K:$K,'Color detail'!$E277,'2.Pro Plan'!$N:$N,'Color detail'!$F277,'2.Pro Plan'!$U:$U,'Color detail'!AG$3))</f>
        <v>0</v>
      </c>
      <c r="AH277" s="25">
        <f>+IF(AH$3=0,0,COUNTIFS('2.Pro Plan'!$K:$K,'Color detail'!$E277,'2.Pro Plan'!$N:$N,'Color detail'!$F277,'2.Pro Plan'!$U:$U,'Color detail'!AH$3))</f>
        <v>0</v>
      </c>
      <c r="AI277" s="25">
        <f>+IF(AI$3=0,0,COUNTIFS('2.Pro Plan'!$K:$K,'Color detail'!$E277,'2.Pro Plan'!$N:$N,'Color detail'!$F277,'2.Pro Plan'!$U:$U,'Color detail'!AI$3))</f>
        <v>0</v>
      </c>
      <c r="AJ277" s="25">
        <f>+IF(AJ$3=0,0,COUNTIFS('2.Pro Plan'!$K:$K,'Color detail'!$E277,'2.Pro Plan'!$N:$N,'Color detail'!$F277,'2.Pro Plan'!$U:$U,'Color detail'!AJ$3))</f>
        <v>0</v>
      </c>
      <c r="AK277" s="25">
        <f>+IF(AK$3=0,0,COUNTIFS('2.Pro Plan'!$K:$K,'Color detail'!$E277,'2.Pro Plan'!$N:$N,'Color detail'!$F277,'2.Pro Plan'!$U:$U,'Color detail'!AK$3))</f>
        <v>0</v>
      </c>
      <c r="AL277" s="25">
        <f>+IF(AL$3=0,0,COUNTIFS('2.Pro Plan'!$K:$K,'Color detail'!$E277,'2.Pro Plan'!$N:$N,'Color detail'!$F277,'2.Pro Plan'!$U:$U,'Color detail'!AL$3))</f>
        <v>0</v>
      </c>
      <c r="AM277" s="25">
        <f>+IF(AM$3=0,0,COUNTIFS('2.Pro Plan'!$K:$K,'Color detail'!$E277,'2.Pro Plan'!$N:$N,'Color detail'!$F277,'2.Pro Plan'!$U:$U,'Color detail'!AM$3))</f>
        <v>0</v>
      </c>
      <c r="AN277" s="25">
        <f>+IF(AN$3=0,0,COUNTIFS('2.Pro Plan'!$K:$K,'Color detail'!$E277,'2.Pro Plan'!$N:$N,'Color detail'!$F277,'2.Pro Plan'!$U:$U,'Color detail'!AN$3))</f>
        <v>0</v>
      </c>
      <c r="AO277" s="25">
        <f>+IF(AO$3=0,0,COUNTIFS('2.Pro Plan'!$K:$K,'Color detail'!$E277,'2.Pro Plan'!$N:$N,'Color detail'!$F277,'2.Pro Plan'!$U:$U,'Color detail'!AO$3))</f>
        <v>0</v>
      </c>
      <c r="AP277" s="25">
        <f>+IF(AP$3=0,0,COUNTIFS('2.Pro Plan'!$K:$K,'Color detail'!$E277,'2.Pro Plan'!$N:$N,'Color detail'!$F277,'2.Pro Plan'!$U:$U,'Color detail'!AP$3))</f>
        <v>0</v>
      </c>
      <c r="AQ277" s="25">
        <f>+IF(AQ$3=0,0,COUNTIFS('2.Pro Plan'!$K:$K,'Color detail'!$E277,'2.Pro Plan'!$N:$N,'Color detail'!$F277,'2.Pro Plan'!$U:$U,'Color detail'!AQ$3))</f>
        <v>0</v>
      </c>
      <c r="AR277" s="25">
        <f>+IF(AR$3=0,0,COUNTIFS('2.Pro Plan'!$K:$K,'Color detail'!$E277,'2.Pro Plan'!$N:$N,'Color detail'!$F277,'2.Pro Plan'!$U:$U,'Color detail'!AR$3))</f>
        <v>0</v>
      </c>
      <c r="AS277" s="25">
        <f t="shared" si="60"/>
        <v>0</v>
      </c>
    </row>
    <row r="278" spans="2:45">
      <c r="B278" s="25">
        <f t="shared" si="97"/>
        <v>56</v>
      </c>
      <c r="C278" s="25" t="str">
        <f t="shared" si="98"/>
        <v>LGX12</v>
      </c>
      <c r="E278" s="25" t="str">
        <f t="shared" ref="E278:F278" si="116">E62</f>
        <v>LG</v>
      </c>
      <c r="F278" s="25" t="str">
        <f t="shared" si="116"/>
        <v>X12</v>
      </c>
      <c r="H278" s="25">
        <f t="shared" si="56"/>
        <v>0</v>
      </c>
      <c r="I278" s="25">
        <f>+IF(C278=0,0,SUMIF('Color FC'!$F:$F,'Color detail'!$C278,'Color FC'!H:H))</f>
        <v>0</v>
      </c>
      <c r="J278" s="25">
        <f>+IF(E278=0,0,SUMIF('Color FC'!$F:$F,'Color detail'!$C278,'Color FC'!I:I))</f>
        <v>0</v>
      </c>
      <c r="K278" s="25">
        <f>+IF(F278=0,0,SUMIF('Color FC'!$F:$F,'Color detail'!$C278,'Color FC'!J:J))</f>
        <v>0</v>
      </c>
      <c r="M278" s="146"/>
      <c r="N278" s="146"/>
      <c r="O278" s="147"/>
      <c r="Q278" s="25">
        <f>+IF(Q$3=0,0,COUNTIFS('2.Pro Plan'!$K:$K,'Color detail'!$E278,'2.Pro Plan'!$N:$N,'Color detail'!$F278,'2.Pro Plan'!$U:$U,'Color detail'!Q$3))</f>
        <v>0</v>
      </c>
      <c r="R278" s="25">
        <f>+IF(R$3=0,0,COUNTIFS('2.Pro Plan'!$K:$K,'Color detail'!$E278,'2.Pro Plan'!$N:$N,'Color detail'!$F278,'2.Pro Plan'!$U:$U,'Color detail'!R$3))</f>
        <v>0</v>
      </c>
      <c r="S278" s="25">
        <f>+IF(S$3=0,0,COUNTIFS('2.Pro Plan'!$K:$K,'Color detail'!$E278,'2.Pro Plan'!$N:$N,'Color detail'!$F278,'2.Pro Plan'!$U:$U,'Color detail'!S$3))</f>
        <v>0</v>
      </c>
      <c r="T278" s="25">
        <f>+IF(T$3=0,0,COUNTIFS('2.Pro Plan'!$K:$K,'Color detail'!$E278,'2.Pro Plan'!$N:$N,'Color detail'!$F278,'2.Pro Plan'!$U:$U,'Color detail'!T$3))</f>
        <v>0</v>
      </c>
      <c r="U278" s="25">
        <f>+IF(U$3=0,0,COUNTIFS('2.Pro Plan'!$K:$K,'Color detail'!$E278,'2.Pro Plan'!$N:$N,'Color detail'!$F278,'2.Pro Plan'!$U:$U,'Color detail'!U$3))</f>
        <v>0</v>
      </c>
      <c r="V278" s="25">
        <f>+IF(V$3=0,0,COUNTIFS('2.Pro Plan'!$K:$K,'Color detail'!$E278,'2.Pro Plan'!$N:$N,'Color detail'!$F278,'2.Pro Plan'!$U:$U,'Color detail'!V$3))</f>
        <v>0</v>
      </c>
      <c r="W278" s="25">
        <f>+IF(W$3=0,0,COUNTIFS('2.Pro Plan'!$K:$K,'Color detail'!$E278,'2.Pro Plan'!$N:$N,'Color detail'!$F278,'2.Pro Plan'!$U:$U,'Color detail'!W$3))</f>
        <v>0</v>
      </c>
      <c r="X278" s="25">
        <f>+IF(X$3=0,0,COUNTIFS('2.Pro Plan'!$K:$K,'Color detail'!$E278,'2.Pro Plan'!$N:$N,'Color detail'!$F278,'2.Pro Plan'!$U:$U,'Color detail'!X$3))</f>
        <v>0</v>
      </c>
      <c r="Y278" s="25">
        <f>+IF(Y$3=0,0,COUNTIFS('2.Pro Plan'!$K:$K,'Color detail'!$E278,'2.Pro Plan'!$N:$N,'Color detail'!$F278,'2.Pro Plan'!$U:$U,'Color detail'!Y$3))</f>
        <v>0</v>
      </c>
      <c r="Z278" s="25">
        <f>+IF(Z$3=0,0,COUNTIFS('2.Pro Plan'!$K:$K,'Color detail'!$E278,'2.Pro Plan'!$N:$N,'Color detail'!$F278,'2.Pro Plan'!$U:$U,'Color detail'!Z$3))</f>
        <v>0</v>
      </c>
      <c r="AA278" s="25">
        <f>+IF(AA$3=0,0,COUNTIFS('2.Pro Plan'!$K:$K,'Color detail'!$E278,'2.Pro Plan'!$N:$N,'Color detail'!$F278,'2.Pro Plan'!$U:$U,'Color detail'!AA$3))</f>
        <v>0</v>
      </c>
      <c r="AB278" s="25">
        <f>+IF(AB$3=0,0,COUNTIFS('2.Pro Plan'!$K:$K,'Color detail'!$E278,'2.Pro Plan'!$N:$N,'Color detail'!$F278,'2.Pro Plan'!$U:$U,'Color detail'!AB$3))</f>
        <v>0</v>
      </c>
      <c r="AC278" s="25">
        <f>+IF(AC$3=0,0,COUNTIFS('2.Pro Plan'!$K:$K,'Color detail'!$E278,'2.Pro Plan'!$N:$N,'Color detail'!$F278,'2.Pro Plan'!$U:$U,'Color detail'!AC$3))</f>
        <v>0</v>
      </c>
      <c r="AD278" s="25">
        <f>+IF(AD$3=0,0,COUNTIFS('2.Pro Plan'!$K:$K,'Color detail'!$E278,'2.Pro Plan'!$N:$N,'Color detail'!$F278,'2.Pro Plan'!$U:$U,'Color detail'!AD$3))</f>
        <v>0</v>
      </c>
      <c r="AE278" s="25">
        <f>+IF(AE$3=0,0,COUNTIFS('2.Pro Plan'!$K:$K,'Color detail'!$E278,'2.Pro Plan'!$N:$N,'Color detail'!$F278,'2.Pro Plan'!$U:$U,'Color detail'!AE$3))</f>
        <v>0</v>
      </c>
      <c r="AF278" s="25">
        <f>+IF(AF$3=0,0,COUNTIFS('2.Pro Plan'!$K:$K,'Color detail'!$E278,'2.Pro Plan'!$N:$N,'Color detail'!$F278,'2.Pro Plan'!$U:$U,'Color detail'!AF$3))</f>
        <v>0</v>
      </c>
      <c r="AG278" s="25">
        <f>+IF(AG$3=0,0,COUNTIFS('2.Pro Plan'!$K:$K,'Color detail'!$E278,'2.Pro Plan'!$N:$N,'Color detail'!$F278,'2.Pro Plan'!$U:$U,'Color detail'!AG$3))</f>
        <v>0</v>
      </c>
      <c r="AH278" s="25">
        <f>+IF(AH$3=0,0,COUNTIFS('2.Pro Plan'!$K:$K,'Color detail'!$E278,'2.Pro Plan'!$N:$N,'Color detail'!$F278,'2.Pro Plan'!$U:$U,'Color detail'!AH$3))</f>
        <v>0</v>
      </c>
      <c r="AI278" s="25">
        <f>+IF(AI$3=0,0,COUNTIFS('2.Pro Plan'!$K:$K,'Color detail'!$E278,'2.Pro Plan'!$N:$N,'Color detail'!$F278,'2.Pro Plan'!$U:$U,'Color detail'!AI$3))</f>
        <v>0</v>
      </c>
      <c r="AJ278" s="25">
        <f>+IF(AJ$3=0,0,COUNTIFS('2.Pro Plan'!$K:$K,'Color detail'!$E278,'2.Pro Plan'!$N:$N,'Color detail'!$F278,'2.Pro Plan'!$U:$U,'Color detail'!AJ$3))</f>
        <v>0</v>
      </c>
      <c r="AK278" s="25">
        <f>+IF(AK$3=0,0,COUNTIFS('2.Pro Plan'!$K:$K,'Color detail'!$E278,'2.Pro Plan'!$N:$N,'Color detail'!$F278,'2.Pro Plan'!$U:$U,'Color detail'!AK$3))</f>
        <v>0</v>
      </c>
      <c r="AL278" s="25">
        <f>+IF(AL$3=0,0,COUNTIFS('2.Pro Plan'!$K:$K,'Color detail'!$E278,'2.Pro Plan'!$N:$N,'Color detail'!$F278,'2.Pro Plan'!$U:$U,'Color detail'!AL$3))</f>
        <v>0</v>
      </c>
      <c r="AM278" s="25">
        <f>+IF(AM$3=0,0,COUNTIFS('2.Pro Plan'!$K:$K,'Color detail'!$E278,'2.Pro Plan'!$N:$N,'Color detail'!$F278,'2.Pro Plan'!$U:$U,'Color detail'!AM$3))</f>
        <v>0</v>
      </c>
      <c r="AN278" s="25">
        <f>+IF(AN$3=0,0,COUNTIFS('2.Pro Plan'!$K:$K,'Color detail'!$E278,'2.Pro Plan'!$N:$N,'Color detail'!$F278,'2.Pro Plan'!$U:$U,'Color detail'!AN$3))</f>
        <v>0</v>
      </c>
      <c r="AO278" s="25">
        <f>+IF(AO$3=0,0,COUNTIFS('2.Pro Plan'!$K:$K,'Color detail'!$E278,'2.Pro Plan'!$N:$N,'Color detail'!$F278,'2.Pro Plan'!$U:$U,'Color detail'!AO$3))</f>
        <v>0</v>
      </c>
      <c r="AP278" s="25">
        <f>+IF(AP$3=0,0,COUNTIFS('2.Pro Plan'!$K:$K,'Color detail'!$E278,'2.Pro Plan'!$N:$N,'Color detail'!$F278,'2.Pro Plan'!$U:$U,'Color detail'!AP$3))</f>
        <v>0</v>
      </c>
      <c r="AQ278" s="25">
        <f>+IF(AQ$3=0,0,COUNTIFS('2.Pro Plan'!$K:$K,'Color detail'!$E278,'2.Pro Plan'!$N:$N,'Color detail'!$F278,'2.Pro Plan'!$U:$U,'Color detail'!AQ$3))</f>
        <v>0</v>
      </c>
      <c r="AR278" s="25">
        <f>+IF(AR$3=0,0,COUNTIFS('2.Pro Plan'!$K:$K,'Color detail'!$E278,'2.Pro Plan'!$N:$N,'Color detail'!$F278,'2.Pro Plan'!$U:$U,'Color detail'!AR$3))</f>
        <v>0</v>
      </c>
      <c r="AS278" s="25">
        <f t="shared" si="60"/>
        <v>0</v>
      </c>
    </row>
    <row r="279" spans="2:45">
      <c r="B279" s="25">
        <f t="shared" si="97"/>
        <v>57</v>
      </c>
      <c r="C279" s="25" t="str">
        <f t="shared" si="98"/>
        <v>LGP20</v>
      </c>
      <c r="E279" s="25" t="str">
        <f t="shared" ref="E279:F279" si="117">E63</f>
        <v>LG</v>
      </c>
      <c r="F279" s="25" t="str">
        <f t="shared" si="117"/>
        <v>P20</v>
      </c>
      <c r="H279" s="25">
        <f t="shared" si="56"/>
        <v>0</v>
      </c>
      <c r="I279" s="25">
        <f>+IF(C279=0,0,SUMIF('Color FC'!$F:$F,'Color detail'!$C279,'Color FC'!H:H))</f>
        <v>0</v>
      </c>
      <c r="J279" s="25">
        <f>+IF(E279=0,0,SUMIF('Color FC'!$F:$F,'Color detail'!$C279,'Color FC'!I:I))</f>
        <v>0</v>
      </c>
      <c r="K279" s="25">
        <f>+IF(F279=0,0,SUMIF('Color FC'!$F:$F,'Color detail'!$C279,'Color FC'!J:J))</f>
        <v>0</v>
      </c>
      <c r="M279" s="146"/>
      <c r="N279" s="146"/>
      <c r="O279" s="147"/>
      <c r="Q279" s="25">
        <f>+IF(Q$3=0,0,COUNTIFS('2.Pro Plan'!$K:$K,'Color detail'!$E279,'2.Pro Plan'!$N:$N,'Color detail'!$F279,'2.Pro Plan'!$U:$U,'Color detail'!Q$3))</f>
        <v>0</v>
      </c>
      <c r="R279" s="25">
        <f>+IF(R$3=0,0,COUNTIFS('2.Pro Plan'!$K:$K,'Color detail'!$E279,'2.Pro Plan'!$N:$N,'Color detail'!$F279,'2.Pro Plan'!$U:$U,'Color detail'!R$3))</f>
        <v>0</v>
      </c>
      <c r="S279" s="25">
        <f>+IF(S$3=0,0,COUNTIFS('2.Pro Plan'!$K:$K,'Color detail'!$E279,'2.Pro Plan'!$N:$N,'Color detail'!$F279,'2.Pro Plan'!$U:$U,'Color detail'!S$3))</f>
        <v>0</v>
      </c>
      <c r="T279" s="25">
        <f>+IF(T$3=0,0,COUNTIFS('2.Pro Plan'!$K:$K,'Color detail'!$E279,'2.Pro Plan'!$N:$N,'Color detail'!$F279,'2.Pro Plan'!$U:$U,'Color detail'!T$3))</f>
        <v>0</v>
      </c>
      <c r="U279" s="25">
        <f>+IF(U$3=0,0,COUNTIFS('2.Pro Plan'!$K:$K,'Color detail'!$E279,'2.Pro Plan'!$N:$N,'Color detail'!$F279,'2.Pro Plan'!$U:$U,'Color detail'!U$3))</f>
        <v>0</v>
      </c>
      <c r="V279" s="25">
        <f>+IF(V$3=0,0,COUNTIFS('2.Pro Plan'!$K:$K,'Color detail'!$E279,'2.Pro Plan'!$N:$N,'Color detail'!$F279,'2.Pro Plan'!$U:$U,'Color detail'!V$3))</f>
        <v>0</v>
      </c>
      <c r="W279" s="25">
        <f>+IF(W$3=0,0,COUNTIFS('2.Pro Plan'!$K:$K,'Color detail'!$E279,'2.Pro Plan'!$N:$N,'Color detail'!$F279,'2.Pro Plan'!$U:$U,'Color detail'!W$3))</f>
        <v>0</v>
      </c>
      <c r="X279" s="25">
        <f>+IF(X$3=0,0,COUNTIFS('2.Pro Plan'!$K:$K,'Color detail'!$E279,'2.Pro Plan'!$N:$N,'Color detail'!$F279,'2.Pro Plan'!$U:$U,'Color detail'!X$3))</f>
        <v>0</v>
      </c>
      <c r="Y279" s="25">
        <f>+IF(Y$3=0,0,COUNTIFS('2.Pro Plan'!$K:$K,'Color detail'!$E279,'2.Pro Plan'!$N:$N,'Color detail'!$F279,'2.Pro Plan'!$U:$U,'Color detail'!Y$3))</f>
        <v>0</v>
      </c>
      <c r="Z279" s="25">
        <f>+IF(Z$3=0,0,COUNTIFS('2.Pro Plan'!$K:$K,'Color detail'!$E279,'2.Pro Plan'!$N:$N,'Color detail'!$F279,'2.Pro Plan'!$U:$U,'Color detail'!Z$3))</f>
        <v>0</v>
      </c>
      <c r="AA279" s="25">
        <f>+IF(AA$3=0,0,COUNTIFS('2.Pro Plan'!$K:$K,'Color detail'!$E279,'2.Pro Plan'!$N:$N,'Color detail'!$F279,'2.Pro Plan'!$U:$U,'Color detail'!AA$3))</f>
        <v>0</v>
      </c>
      <c r="AB279" s="25">
        <f>+IF(AB$3=0,0,COUNTIFS('2.Pro Plan'!$K:$K,'Color detail'!$E279,'2.Pro Plan'!$N:$N,'Color detail'!$F279,'2.Pro Plan'!$U:$U,'Color detail'!AB$3))</f>
        <v>0</v>
      </c>
      <c r="AC279" s="25">
        <f>+IF(AC$3=0,0,COUNTIFS('2.Pro Plan'!$K:$K,'Color detail'!$E279,'2.Pro Plan'!$N:$N,'Color detail'!$F279,'2.Pro Plan'!$U:$U,'Color detail'!AC$3))</f>
        <v>0</v>
      </c>
      <c r="AD279" s="25">
        <f>+IF(AD$3=0,0,COUNTIFS('2.Pro Plan'!$K:$K,'Color detail'!$E279,'2.Pro Plan'!$N:$N,'Color detail'!$F279,'2.Pro Plan'!$U:$U,'Color detail'!AD$3))</f>
        <v>0</v>
      </c>
      <c r="AE279" s="25">
        <f>+IF(AE$3=0,0,COUNTIFS('2.Pro Plan'!$K:$K,'Color detail'!$E279,'2.Pro Plan'!$N:$N,'Color detail'!$F279,'2.Pro Plan'!$U:$U,'Color detail'!AE$3))</f>
        <v>0</v>
      </c>
      <c r="AF279" s="25">
        <f>+IF(AF$3=0,0,COUNTIFS('2.Pro Plan'!$K:$K,'Color detail'!$E279,'2.Pro Plan'!$N:$N,'Color detail'!$F279,'2.Pro Plan'!$U:$U,'Color detail'!AF$3))</f>
        <v>0</v>
      </c>
      <c r="AG279" s="25">
        <f>+IF(AG$3=0,0,COUNTIFS('2.Pro Plan'!$K:$K,'Color detail'!$E279,'2.Pro Plan'!$N:$N,'Color detail'!$F279,'2.Pro Plan'!$U:$U,'Color detail'!AG$3))</f>
        <v>0</v>
      </c>
      <c r="AH279" s="25">
        <f>+IF(AH$3=0,0,COUNTIFS('2.Pro Plan'!$K:$K,'Color detail'!$E279,'2.Pro Plan'!$N:$N,'Color detail'!$F279,'2.Pro Plan'!$U:$U,'Color detail'!AH$3))</f>
        <v>0</v>
      </c>
      <c r="AI279" s="25">
        <f>+IF(AI$3=0,0,COUNTIFS('2.Pro Plan'!$K:$K,'Color detail'!$E279,'2.Pro Plan'!$N:$N,'Color detail'!$F279,'2.Pro Plan'!$U:$U,'Color detail'!AI$3))</f>
        <v>0</v>
      </c>
      <c r="AJ279" s="25">
        <f>+IF(AJ$3=0,0,COUNTIFS('2.Pro Plan'!$K:$K,'Color detail'!$E279,'2.Pro Plan'!$N:$N,'Color detail'!$F279,'2.Pro Plan'!$U:$U,'Color detail'!AJ$3))</f>
        <v>0</v>
      </c>
      <c r="AK279" s="25">
        <f>+IF(AK$3=0,0,COUNTIFS('2.Pro Plan'!$K:$K,'Color detail'!$E279,'2.Pro Plan'!$N:$N,'Color detail'!$F279,'2.Pro Plan'!$U:$U,'Color detail'!AK$3))</f>
        <v>0</v>
      </c>
      <c r="AL279" s="25">
        <f>+IF(AL$3=0,0,COUNTIFS('2.Pro Plan'!$K:$K,'Color detail'!$E279,'2.Pro Plan'!$N:$N,'Color detail'!$F279,'2.Pro Plan'!$U:$U,'Color detail'!AL$3))</f>
        <v>0</v>
      </c>
      <c r="AM279" s="25">
        <f>+IF(AM$3=0,0,COUNTIFS('2.Pro Plan'!$K:$K,'Color detail'!$E279,'2.Pro Plan'!$N:$N,'Color detail'!$F279,'2.Pro Plan'!$U:$U,'Color detail'!AM$3))</f>
        <v>0</v>
      </c>
      <c r="AN279" s="25">
        <f>+IF(AN$3=0,0,COUNTIFS('2.Pro Plan'!$K:$K,'Color detail'!$E279,'2.Pro Plan'!$N:$N,'Color detail'!$F279,'2.Pro Plan'!$U:$U,'Color detail'!AN$3))</f>
        <v>0</v>
      </c>
      <c r="AO279" s="25">
        <f>+IF(AO$3=0,0,COUNTIFS('2.Pro Plan'!$K:$K,'Color detail'!$E279,'2.Pro Plan'!$N:$N,'Color detail'!$F279,'2.Pro Plan'!$U:$U,'Color detail'!AO$3))</f>
        <v>0</v>
      </c>
      <c r="AP279" s="25">
        <f>+IF(AP$3=0,0,COUNTIFS('2.Pro Plan'!$K:$K,'Color detail'!$E279,'2.Pro Plan'!$N:$N,'Color detail'!$F279,'2.Pro Plan'!$U:$U,'Color detail'!AP$3))</f>
        <v>0</v>
      </c>
      <c r="AQ279" s="25">
        <f>+IF(AQ$3=0,0,COUNTIFS('2.Pro Plan'!$K:$K,'Color detail'!$E279,'2.Pro Plan'!$N:$N,'Color detail'!$F279,'2.Pro Plan'!$U:$U,'Color detail'!AQ$3))</f>
        <v>0</v>
      </c>
      <c r="AR279" s="25">
        <f>+IF(AR$3=0,0,COUNTIFS('2.Pro Plan'!$K:$K,'Color detail'!$E279,'2.Pro Plan'!$N:$N,'Color detail'!$F279,'2.Pro Plan'!$U:$U,'Color detail'!AR$3))</f>
        <v>0</v>
      </c>
      <c r="AS279" s="25">
        <f t="shared" si="60"/>
        <v>0</v>
      </c>
    </row>
    <row r="280" spans="2:45">
      <c r="B280" s="25">
        <f t="shared" si="97"/>
        <v>58</v>
      </c>
      <c r="C280" s="25" t="str">
        <f t="shared" si="98"/>
        <v>HJ089</v>
      </c>
      <c r="E280" s="25" t="str">
        <f t="shared" ref="E280:F280" si="118">E64</f>
        <v>HJ</v>
      </c>
      <c r="F280" s="25" t="str">
        <f t="shared" si="118"/>
        <v>089</v>
      </c>
      <c r="H280" s="25">
        <f t="shared" si="56"/>
        <v>124</v>
      </c>
      <c r="I280" s="25">
        <f>+IF(C280=0,0,SUMIF('Color FC'!$F:$F,'Color detail'!$C280,'Color FC'!H:H))</f>
        <v>208</v>
      </c>
      <c r="J280" s="25">
        <f>+IF(E280=0,0,SUMIF('Color FC'!$F:$F,'Color detail'!$C280,'Color FC'!I:I))</f>
        <v>158</v>
      </c>
      <c r="K280" s="25">
        <f>+IF(F280=0,0,SUMIF('Color FC'!$F:$F,'Color detail'!$C280,'Color FC'!J:J))</f>
        <v>142</v>
      </c>
      <c r="M280" s="146"/>
      <c r="N280" s="146"/>
      <c r="O280" s="147"/>
      <c r="Q280" s="25">
        <f>+IF(Q$3=0,0,COUNTIFS('2.Pro Plan'!$K:$K,'Color detail'!$E280,'2.Pro Plan'!$N:$N,'Color detail'!$F280,'2.Pro Plan'!$U:$U,'Color detail'!Q$3))</f>
        <v>6</v>
      </c>
      <c r="R280" s="25">
        <f>+IF(R$3=0,0,COUNTIFS('2.Pro Plan'!$K:$K,'Color detail'!$E280,'2.Pro Plan'!$N:$N,'Color detail'!$F280,'2.Pro Plan'!$U:$U,'Color detail'!R$3))</f>
        <v>8</v>
      </c>
      <c r="S280" s="25">
        <f>+IF(S$3=0,0,COUNTIFS('2.Pro Plan'!$K:$K,'Color detail'!$E280,'2.Pro Plan'!$N:$N,'Color detail'!$F280,'2.Pro Plan'!$U:$U,'Color detail'!S$3))</f>
        <v>7</v>
      </c>
      <c r="T280" s="25">
        <f>+IF(T$3=0,0,COUNTIFS('2.Pro Plan'!$K:$K,'Color detail'!$E280,'2.Pro Plan'!$N:$N,'Color detail'!$F280,'2.Pro Plan'!$U:$U,'Color detail'!T$3))</f>
        <v>8</v>
      </c>
      <c r="U280" s="25">
        <f>+IF(U$3=0,0,COUNTIFS('2.Pro Plan'!$K:$K,'Color detail'!$E280,'2.Pro Plan'!$N:$N,'Color detail'!$F280,'2.Pro Plan'!$U:$U,'Color detail'!U$3))</f>
        <v>3</v>
      </c>
      <c r="V280" s="25">
        <f>+IF(V$3=0,0,COUNTIFS('2.Pro Plan'!$K:$K,'Color detail'!$E280,'2.Pro Plan'!$N:$N,'Color detail'!$F280,'2.Pro Plan'!$U:$U,'Color detail'!V$3))</f>
        <v>7</v>
      </c>
      <c r="W280" s="25">
        <f>+IF(W$3=0,0,COUNTIFS('2.Pro Plan'!$K:$K,'Color detail'!$E280,'2.Pro Plan'!$N:$N,'Color detail'!$F280,'2.Pro Plan'!$U:$U,'Color detail'!W$3))</f>
        <v>6</v>
      </c>
      <c r="X280" s="25">
        <f>+IF(X$3=0,0,COUNTIFS('2.Pro Plan'!$K:$K,'Color detail'!$E280,'2.Pro Plan'!$N:$N,'Color detail'!$F280,'2.Pro Plan'!$U:$U,'Color detail'!X$3))</f>
        <v>10</v>
      </c>
      <c r="Y280" s="25">
        <f>+IF(Y$3=0,0,COUNTIFS('2.Pro Plan'!$K:$K,'Color detail'!$E280,'2.Pro Plan'!$N:$N,'Color detail'!$F280,'2.Pro Plan'!$U:$U,'Color detail'!Y$3))</f>
        <v>4</v>
      </c>
      <c r="Z280" s="25">
        <f>+IF(Z$3=0,0,COUNTIFS('2.Pro Plan'!$K:$K,'Color detail'!$E280,'2.Pro Plan'!$N:$N,'Color detail'!$F280,'2.Pro Plan'!$U:$U,'Color detail'!Z$3))</f>
        <v>6</v>
      </c>
      <c r="AA280" s="25">
        <f>+IF(AA$3=0,0,COUNTIFS('2.Pro Plan'!$K:$K,'Color detail'!$E280,'2.Pro Plan'!$N:$N,'Color detail'!$F280,'2.Pro Plan'!$U:$U,'Color detail'!AA$3))</f>
        <v>4</v>
      </c>
      <c r="AB280" s="25">
        <f>+IF(AB$3=0,0,COUNTIFS('2.Pro Plan'!$K:$K,'Color detail'!$E280,'2.Pro Plan'!$N:$N,'Color detail'!$F280,'2.Pro Plan'!$U:$U,'Color detail'!AB$3))</f>
        <v>6</v>
      </c>
      <c r="AC280" s="25">
        <f>+IF(AC$3=0,0,COUNTIFS('2.Pro Plan'!$K:$K,'Color detail'!$E280,'2.Pro Plan'!$N:$N,'Color detail'!$F280,'2.Pro Plan'!$U:$U,'Color detail'!AC$3))</f>
        <v>4</v>
      </c>
      <c r="AD280" s="25">
        <f>+IF(AD$3=0,0,COUNTIFS('2.Pro Plan'!$K:$K,'Color detail'!$E280,'2.Pro Plan'!$N:$N,'Color detail'!$F280,'2.Pro Plan'!$U:$U,'Color detail'!AD$3))</f>
        <v>6</v>
      </c>
      <c r="AE280" s="25">
        <f>+IF(AE$3=0,0,COUNTIFS('2.Pro Plan'!$K:$K,'Color detail'!$E280,'2.Pro Plan'!$N:$N,'Color detail'!$F280,'2.Pro Plan'!$U:$U,'Color detail'!AE$3))</f>
        <v>7</v>
      </c>
      <c r="AF280" s="25">
        <f>+IF(AF$3=0,0,COUNTIFS('2.Pro Plan'!$K:$K,'Color detail'!$E280,'2.Pro Plan'!$N:$N,'Color detail'!$F280,'2.Pro Plan'!$U:$U,'Color detail'!AF$3))</f>
        <v>9</v>
      </c>
      <c r="AG280" s="25">
        <f>+IF(AG$3=0,0,COUNTIFS('2.Pro Plan'!$K:$K,'Color detail'!$E280,'2.Pro Plan'!$N:$N,'Color detail'!$F280,'2.Pro Plan'!$U:$U,'Color detail'!AG$3))</f>
        <v>4</v>
      </c>
      <c r="AH280" s="25">
        <f>+IF(AH$3=0,0,COUNTIFS('2.Pro Plan'!$K:$K,'Color detail'!$E280,'2.Pro Plan'!$N:$N,'Color detail'!$F280,'2.Pro Plan'!$U:$U,'Color detail'!AH$3))</f>
        <v>5</v>
      </c>
      <c r="AI280" s="25">
        <f>+IF(AI$3=0,0,COUNTIFS('2.Pro Plan'!$K:$K,'Color detail'!$E280,'2.Pro Plan'!$N:$N,'Color detail'!$F280,'2.Pro Plan'!$U:$U,'Color detail'!AI$3))</f>
        <v>5</v>
      </c>
      <c r="AJ280" s="25">
        <f>+IF(AJ$3=0,0,COUNTIFS('2.Pro Plan'!$K:$K,'Color detail'!$E280,'2.Pro Plan'!$N:$N,'Color detail'!$F280,'2.Pro Plan'!$U:$U,'Color detail'!AJ$3))</f>
        <v>4</v>
      </c>
      <c r="AK280" s="25">
        <f>+IF(AK$3=0,0,COUNTIFS('2.Pro Plan'!$K:$K,'Color detail'!$E280,'2.Pro Plan'!$N:$N,'Color detail'!$F280,'2.Pro Plan'!$U:$U,'Color detail'!AK$3))</f>
        <v>5</v>
      </c>
      <c r="AL280" s="25">
        <f>+IF(AL$3=0,0,COUNTIFS('2.Pro Plan'!$K:$K,'Color detail'!$E280,'2.Pro Plan'!$N:$N,'Color detail'!$F280,'2.Pro Plan'!$U:$U,'Color detail'!AL$3))</f>
        <v>0</v>
      </c>
      <c r="AM280" s="25">
        <f>+IF(AM$3=0,0,COUNTIFS('2.Pro Plan'!$K:$K,'Color detail'!$E280,'2.Pro Plan'!$N:$N,'Color detail'!$F280,'2.Pro Plan'!$U:$U,'Color detail'!AM$3))</f>
        <v>0</v>
      </c>
      <c r="AN280" s="25">
        <f>+IF(AN$3=0,0,COUNTIFS('2.Pro Plan'!$K:$K,'Color detail'!$E280,'2.Pro Plan'!$N:$N,'Color detail'!$F280,'2.Pro Plan'!$U:$U,'Color detail'!AN$3))</f>
        <v>0</v>
      </c>
      <c r="AO280" s="25">
        <f>+IF(AO$3=0,0,COUNTIFS('2.Pro Plan'!$K:$K,'Color detail'!$E280,'2.Pro Plan'!$N:$N,'Color detail'!$F280,'2.Pro Plan'!$U:$U,'Color detail'!AO$3))</f>
        <v>0</v>
      </c>
      <c r="AP280" s="25">
        <f>+IF(AP$3=0,0,COUNTIFS('2.Pro Plan'!$K:$K,'Color detail'!$E280,'2.Pro Plan'!$N:$N,'Color detail'!$F280,'2.Pro Plan'!$U:$U,'Color detail'!AP$3))</f>
        <v>0</v>
      </c>
      <c r="AQ280" s="25">
        <f>+IF(AQ$3=0,0,COUNTIFS('2.Pro Plan'!$K:$K,'Color detail'!$E280,'2.Pro Plan'!$N:$N,'Color detail'!$F280,'2.Pro Plan'!$U:$U,'Color detail'!AQ$3))</f>
        <v>0</v>
      </c>
      <c r="AR280" s="25">
        <f>+IF(AR$3=0,0,COUNTIFS('2.Pro Plan'!$K:$K,'Color detail'!$E280,'2.Pro Plan'!$N:$N,'Color detail'!$F280,'2.Pro Plan'!$U:$U,'Color detail'!AR$3))</f>
        <v>0</v>
      </c>
      <c r="AS280" s="25">
        <f t="shared" si="60"/>
        <v>124</v>
      </c>
    </row>
    <row r="281" spans="2:45">
      <c r="B281" s="25">
        <f t="shared" si="97"/>
        <v>59</v>
      </c>
      <c r="C281" s="25" t="str">
        <f t="shared" si="98"/>
        <v>HJ3Q3</v>
      </c>
      <c r="E281" s="25" t="str">
        <f t="shared" ref="E281:F281" si="119">E65</f>
        <v>HJ</v>
      </c>
      <c r="F281" s="25" t="str">
        <f t="shared" si="119"/>
        <v>3Q3</v>
      </c>
      <c r="H281" s="25">
        <f t="shared" si="56"/>
        <v>27</v>
      </c>
      <c r="I281" s="25">
        <f>+IF(C281=0,0,SUMIF('Color FC'!$F:$F,'Color detail'!$C281,'Color FC'!H:H))</f>
        <v>39</v>
      </c>
      <c r="J281" s="25">
        <f>+IF(E281=0,0,SUMIF('Color FC'!$F:$F,'Color detail'!$C281,'Color FC'!I:I))</f>
        <v>30</v>
      </c>
      <c r="K281" s="25">
        <f>+IF(F281=0,0,SUMIF('Color FC'!$F:$F,'Color detail'!$C281,'Color FC'!J:J))</f>
        <v>27</v>
      </c>
      <c r="M281" s="146"/>
      <c r="N281" s="146"/>
      <c r="O281" s="147"/>
      <c r="Q281" s="25">
        <f>+IF(Q$3=0,0,COUNTIFS('2.Pro Plan'!$K:$K,'Color detail'!$E281,'2.Pro Plan'!$N:$N,'Color detail'!$F281,'2.Pro Plan'!$U:$U,'Color detail'!Q$3))</f>
        <v>1</v>
      </c>
      <c r="R281" s="25">
        <f>+IF(R$3=0,0,COUNTIFS('2.Pro Plan'!$K:$K,'Color detail'!$E281,'2.Pro Plan'!$N:$N,'Color detail'!$F281,'2.Pro Plan'!$U:$U,'Color detail'!R$3))</f>
        <v>2</v>
      </c>
      <c r="S281" s="25">
        <f>+IF(S$3=0,0,COUNTIFS('2.Pro Plan'!$K:$K,'Color detail'!$E281,'2.Pro Plan'!$N:$N,'Color detail'!$F281,'2.Pro Plan'!$U:$U,'Color detail'!S$3))</f>
        <v>1</v>
      </c>
      <c r="T281" s="25">
        <f>+IF(T$3=0,0,COUNTIFS('2.Pro Plan'!$K:$K,'Color detail'!$E281,'2.Pro Plan'!$N:$N,'Color detail'!$F281,'2.Pro Plan'!$U:$U,'Color detail'!T$3))</f>
        <v>0</v>
      </c>
      <c r="U281" s="25">
        <f>+IF(U$3=0,0,COUNTIFS('2.Pro Plan'!$K:$K,'Color detail'!$E281,'2.Pro Plan'!$N:$N,'Color detail'!$F281,'2.Pro Plan'!$U:$U,'Color detail'!U$3))</f>
        <v>2</v>
      </c>
      <c r="V281" s="25">
        <f>+IF(V$3=0,0,COUNTIFS('2.Pro Plan'!$K:$K,'Color detail'!$E281,'2.Pro Plan'!$N:$N,'Color detail'!$F281,'2.Pro Plan'!$U:$U,'Color detail'!V$3))</f>
        <v>2</v>
      </c>
      <c r="W281" s="25">
        <f>+IF(W$3=0,0,COUNTIFS('2.Pro Plan'!$K:$K,'Color detail'!$E281,'2.Pro Plan'!$N:$N,'Color detail'!$F281,'2.Pro Plan'!$U:$U,'Color detail'!W$3))</f>
        <v>1</v>
      </c>
      <c r="X281" s="25">
        <f>+IF(X$3=0,0,COUNTIFS('2.Pro Plan'!$K:$K,'Color detail'!$E281,'2.Pro Plan'!$N:$N,'Color detail'!$F281,'2.Pro Plan'!$U:$U,'Color detail'!X$3))</f>
        <v>1</v>
      </c>
      <c r="Y281" s="25">
        <f>+IF(Y$3=0,0,COUNTIFS('2.Pro Plan'!$K:$K,'Color detail'!$E281,'2.Pro Plan'!$N:$N,'Color detail'!$F281,'2.Pro Plan'!$U:$U,'Color detail'!Y$3))</f>
        <v>2</v>
      </c>
      <c r="Z281" s="25">
        <f>+IF(Z$3=0,0,COUNTIFS('2.Pro Plan'!$K:$K,'Color detail'!$E281,'2.Pro Plan'!$N:$N,'Color detail'!$F281,'2.Pro Plan'!$U:$U,'Color detail'!Z$3))</f>
        <v>0</v>
      </c>
      <c r="AA281" s="25">
        <f>+IF(AA$3=0,0,COUNTIFS('2.Pro Plan'!$K:$K,'Color detail'!$E281,'2.Pro Plan'!$N:$N,'Color detail'!$F281,'2.Pro Plan'!$U:$U,'Color detail'!AA$3))</f>
        <v>1</v>
      </c>
      <c r="AB281" s="25">
        <f>+IF(AB$3=0,0,COUNTIFS('2.Pro Plan'!$K:$K,'Color detail'!$E281,'2.Pro Plan'!$N:$N,'Color detail'!$F281,'2.Pro Plan'!$U:$U,'Color detail'!AB$3))</f>
        <v>4</v>
      </c>
      <c r="AC281" s="25">
        <f>+IF(AC$3=0,0,COUNTIFS('2.Pro Plan'!$K:$K,'Color detail'!$E281,'2.Pro Plan'!$N:$N,'Color detail'!$F281,'2.Pro Plan'!$U:$U,'Color detail'!AC$3))</f>
        <v>3</v>
      </c>
      <c r="AD281" s="25">
        <f>+IF(AD$3=0,0,COUNTIFS('2.Pro Plan'!$K:$K,'Color detail'!$E281,'2.Pro Plan'!$N:$N,'Color detail'!$F281,'2.Pro Plan'!$U:$U,'Color detail'!AD$3))</f>
        <v>0</v>
      </c>
      <c r="AE281" s="25">
        <f>+IF(AE$3=0,0,COUNTIFS('2.Pro Plan'!$K:$K,'Color detail'!$E281,'2.Pro Plan'!$N:$N,'Color detail'!$F281,'2.Pro Plan'!$U:$U,'Color detail'!AE$3))</f>
        <v>1</v>
      </c>
      <c r="AF281" s="25">
        <f>+IF(AF$3=0,0,COUNTIFS('2.Pro Plan'!$K:$K,'Color detail'!$E281,'2.Pro Plan'!$N:$N,'Color detail'!$F281,'2.Pro Plan'!$U:$U,'Color detail'!AF$3))</f>
        <v>0</v>
      </c>
      <c r="AG281" s="25">
        <f>+IF(AG$3=0,0,COUNTIFS('2.Pro Plan'!$K:$K,'Color detail'!$E281,'2.Pro Plan'!$N:$N,'Color detail'!$F281,'2.Pro Plan'!$U:$U,'Color detail'!AG$3))</f>
        <v>1</v>
      </c>
      <c r="AH281" s="25">
        <f>+IF(AH$3=0,0,COUNTIFS('2.Pro Plan'!$K:$K,'Color detail'!$E281,'2.Pro Plan'!$N:$N,'Color detail'!$F281,'2.Pro Plan'!$U:$U,'Color detail'!AH$3))</f>
        <v>2</v>
      </c>
      <c r="AI281" s="25">
        <f>+IF(AI$3=0,0,COUNTIFS('2.Pro Plan'!$K:$K,'Color detail'!$E281,'2.Pro Plan'!$N:$N,'Color detail'!$F281,'2.Pro Plan'!$U:$U,'Color detail'!AI$3))</f>
        <v>1</v>
      </c>
      <c r="AJ281" s="25">
        <f>+IF(AJ$3=0,0,COUNTIFS('2.Pro Plan'!$K:$K,'Color detail'!$E281,'2.Pro Plan'!$N:$N,'Color detail'!$F281,'2.Pro Plan'!$U:$U,'Color detail'!AJ$3))</f>
        <v>1</v>
      </c>
      <c r="AK281" s="25">
        <f>+IF(AK$3=0,0,COUNTIFS('2.Pro Plan'!$K:$K,'Color detail'!$E281,'2.Pro Plan'!$N:$N,'Color detail'!$F281,'2.Pro Plan'!$U:$U,'Color detail'!AK$3))</f>
        <v>1</v>
      </c>
      <c r="AL281" s="25">
        <f>+IF(AL$3=0,0,COUNTIFS('2.Pro Plan'!$K:$K,'Color detail'!$E281,'2.Pro Plan'!$N:$N,'Color detail'!$F281,'2.Pro Plan'!$U:$U,'Color detail'!AL$3))</f>
        <v>0</v>
      </c>
      <c r="AM281" s="25">
        <f>+IF(AM$3=0,0,COUNTIFS('2.Pro Plan'!$K:$K,'Color detail'!$E281,'2.Pro Plan'!$N:$N,'Color detail'!$F281,'2.Pro Plan'!$U:$U,'Color detail'!AM$3))</f>
        <v>0</v>
      </c>
      <c r="AN281" s="25">
        <f>+IF(AN$3=0,0,COUNTIFS('2.Pro Plan'!$K:$K,'Color detail'!$E281,'2.Pro Plan'!$N:$N,'Color detail'!$F281,'2.Pro Plan'!$U:$U,'Color detail'!AN$3))</f>
        <v>0</v>
      </c>
      <c r="AO281" s="25">
        <f>+IF(AO$3=0,0,COUNTIFS('2.Pro Plan'!$K:$K,'Color detail'!$E281,'2.Pro Plan'!$N:$N,'Color detail'!$F281,'2.Pro Plan'!$U:$U,'Color detail'!AO$3))</f>
        <v>0</v>
      </c>
      <c r="AP281" s="25">
        <f>+IF(AP$3=0,0,COUNTIFS('2.Pro Plan'!$K:$K,'Color detail'!$E281,'2.Pro Plan'!$N:$N,'Color detail'!$F281,'2.Pro Plan'!$U:$U,'Color detail'!AP$3))</f>
        <v>0</v>
      </c>
      <c r="AQ281" s="25">
        <f>+IF(AQ$3=0,0,COUNTIFS('2.Pro Plan'!$K:$K,'Color detail'!$E281,'2.Pro Plan'!$N:$N,'Color detail'!$F281,'2.Pro Plan'!$U:$U,'Color detail'!AQ$3))</f>
        <v>0</v>
      </c>
      <c r="AR281" s="25">
        <f>+IF(AR$3=0,0,COUNTIFS('2.Pro Plan'!$K:$K,'Color detail'!$E281,'2.Pro Plan'!$N:$N,'Color detail'!$F281,'2.Pro Plan'!$U:$U,'Color detail'!AR$3))</f>
        <v>0</v>
      </c>
      <c r="AS281" s="25">
        <f t="shared" si="60"/>
        <v>27</v>
      </c>
    </row>
    <row r="282" spans="2:45">
      <c r="B282" s="25">
        <f t="shared" si="97"/>
        <v>60</v>
      </c>
      <c r="C282" s="25" t="str">
        <f t="shared" si="98"/>
        <v>HJS28</v>
      </c>
      <c r="E282" s="25" t="str">
        <f t="shared" ref="E282:F282" si="120">E66</f>
        <v>HJ</v>
      </c>
      <c r="F282" s="25" t="str">
        <f t="shared" si="120"/>
        <v>S28</v>
      </c>
      <c r="H282" s="25">
        <f t="shared" ref="H282:H345" si="121">+AS282</f>
        <v>33</v>
      </c>
      <c r="I282" s="25">
        <f>+IF(C282=0,0,SUMIF('Color FC'!$F:$F,'Color detail'!$C282,'Color FC'!H:H))</f>
        <v>40</v>
      </c>
      <c r="J282" s="25">
        <f>+IF(E282=0,0,SUMIF('Color FC'!$F:$F,'Color detail'!$C282,'Color FC'!I:I))</f>
        <v>31</v>
      </c>
      <c r="K282" s="25">
        <f>+IF(F282=0,0,SUMIF('Color FC'!$F:$F,'Color detail'!$C282,'Color FC'!J:J))</f>
        <v>27</v>
      </c>
      <c r="M282" s="146"/>
      <c r="N282" s="146"/>
      <c r="O282" s="147"/>
      <c r="Q282" s="25">
        <f>+IF(Q$3=0,0,COUNTIFS('2.Pro Plan'!$K:$K,'Color detail'!$E282,'2.Pro Plan'!$N:$N,'Color detail'!$F282,'2.Pro Plan'!$U:$U,'Color detail'!Q$3))</f>
        <v>0</v>
      </c>
      <c r="R282" s="25">
        <f>+IF(R$3=0,0,COUNTIFS('2.Pro Plan'!$K:$K,'Color detail'!$E282,'2.Pro Plan'!$N:$N,'Color detail'!$F282,'2.Pro Plan'!$U:$U,'Color detail'!R$3))</f>
        <v>0</v>
      </c>
      <c r="S282" s="25">
        <f>+IF(S$3=0,0,COUNTIFS('2.Pro Plan'!$K:$K,'Color detail'!$E282,'2.Pro Plan'!$N:$N,'Color detail'!$F282,'2.Pro Plan'!$U:$U,'Color detail'!S$3))</f>
        <v>0</v>
      </c>
      <c r="T282" s="25">
        <f>+IF(T$3=0,0,COUNTIFS('2.Pro Plan'!$K:$K,'Color detail'!$E282,'2.Pro Plan'!$N:$N,'Color detail'!$F282,'2.Pro Plan'!$U:$U,'Color detail'!T$3))</f>
        <v>2</v>
      </c>
      <c r="U282" s="25">
        <f>+IF(U$3=0,0,COUNTIFS('2.Pro Plan'!$K:$K,'Color detail'!$E282,'2.Pro Plan'!$N:$N,'Color detail'!$F282,'2.Pro Plan'!$U:$U,'Color detail'!U$3))</f>
        <v>4</v>
      </c>
      <c r="V282" s="25">
        <f>+IF(V$3=0,0,COUNTIFS('2.Pro Plan'!$K:$K,'Color detail'!$E282,'2.Pro Plan'!$N:$N,'Color detail'!$F282,'2.Pro Plan'!$U:$U,'Color detail'!V$3))</f>
        <v>1</v>
      </c>
      <c r="W282" s="25">
        <f>+IF(W$3=0,0,COUNTIFS('2.Pro Plan'!$K:$K,'Color detail'!$E282,'2.Pro Plan'!$N:$N,'Color detail'!$F282,'2.Pro Plan'!$U:$U,'Color detail'!W$3))</f>
        <v>1</v>
      </c>
      <c r="X282" s="25">
        <f>+IF(X$3=0,0,COUNTIFS('2.Pro Plan'!$K:$K,'Color detail'!$E282,'2.Pro Plan'!$N:$N,'Color detail'!$F282,'2.Pro Plan'!$U:$U,'Color detail'!X$3))</f>
        <v>0</v>
      </c>
      <c r="Y282" s="25">
        <f>+IF(Y$3=0,0,COUNTIFS('2.Pro Plan'!$K:$K,'Color detail'!$E282,'2.Pro Plan'!$N:$N,'Color detail'!$F282,'2.Pro Plan'!$U:$U,'Color detail'!Y$3))</f>
        <v>1</v>
      </c>
      <c r="Z282" s="25">
        <f>+IF(Z$3=0,0,COUNTIFS('2.Pro Plan'!$K:$K,'Color detail'!$E282,'2.Pro Plan'!$N:$N,'Color detail'!$F282,'2.Pro Plan'!$U:$U,'Color detail'!Z$3))</f>
        <v>2</v>
      </c>
      <c r="AA282" s="25">
        <f>+IF(AA$3=0,0,COUNTIFS('2.Pro Plan'!$K:$K,'Color detail'!$E282,'2.Pro Plan'!$N:$N,'Color detail'!$F282,'2.Pro Plan'!$U:$U,'Color detail'!AA$3))</f>
        <v>1</v>
      </c>
      <c r="AB282" s="25">
        <f>+IF(AB$3=0,0,COUNTIFS('2.Pro Plan'!$K:$K,'Color detail'!$E282,'2.Pro Plan'!$N:$N,'Color detail'!$F282,'2.Pro Plan'!$U:$U,'Color detail'!AB$3))</f>
        <v>1</v>
      </c>
      <c r="AC282" s="25">
        <f>+IF(AC$3=0,0,COUNTIFS('2.Pro Plan'!$K:$K,'Color detail'!$E282,'2.Pro Plan'!$N:$N,'Color detail'!$F282,'2.Pro Plan'!$U:$U,'Color detail'!AC$3))</f>
        <v>1</v>
      </c>
      <c r="AD282" s="25">
        <f>+IF(AD$3=0,0,COUNTIFS('2.Pro Plan'!$K:$K,'Color detail'!$E282,'2.Pro Plan'!$N:$N,'Color detail'!$F282,'2.Pro Plan'!$U:$U,'Color detail'!AD$3))</f>
        <v>4</v>
      </c>
      <c r="AE282" s="25">
        <f>+IF(AE$3=0,0,COUNTIFS('2.Pro Plan'!$K:$K,'Color detail'!$E282,'2.Pro Plan'!$N:$N,'Color detail'!$F282,'2.Pro Plan'!$U:$U,'Color detail'!AE$3))</f>
        <v>0</v>
      </c>
      <c r="AF282" s="25">
        <f>+IF(AF$3=0,0,COUNTIFS('2.Pro Plan'!$K:$K,'Color detail'!$E282,'2.Pro Plan'!$N:$N,'Color detail'!$F282,'2.Pro Plan'!$U:$U,'Color detail'!AF$3))</f>
        <v>0</v>
      </c>
      <c r="AG282" s="25">
        <f>+IF(AG$3=0,0,COUNTIFS('2.Pro Plan'!$K:$K,'Color detail'!$E282,'2.Pro Plan'!$N:$N,'Color detail'!$F282,'2.Pro Plan'!$U:$U,'Color detail'!AG$3))</f>
        <v>3</v>
      </c>
      <c r="AH282" s="25">
        <f>+IF(AH$3=0,0,COUNTIFS('2.Pro Plan'!$K:$K,'Color detail'!$E282,'2.Pro Plan'!$N:$N,'Color detail'!$F282,'2.Pro Plan'!$U:$U,'Color detail'!AH$3))</f>
        <v>3</v>
      </c>
      <c r="AI282" s="25">
        <f>+IF(AI$3=0,0,COUNTIFS('2.Pro Plan'!$K:$K,'Color detail'!$E282,'2.Pro Plan'!$N:$N,'Color detail'!$F282,'2.Pro Plan'!$U:$U,'Color detail'!AI$3))</f>
        <v>2</v>
      </c>
      <c r="AJ282" s="25">
        <f>+IF(AJ$3=0,0,COUNTIFS('2.Pro Plan'!$K:$K,'Color detail'!$E282,'2.Pro Plan'!$N:$N,'Color detail'!$F282,'2.Pro Plan'!$U:$U,'Color detail'!AJ$3))</f>
        <v>4</v>
      </c>
      <c r="AK282" s="25">
        <f>+IF(AK$3=0,0,COUNTIFS('2.Pro Plan'!$K:$K,'Color detail'!$E282,'2.Pro Plan'!$N:$N,'Color detail'!$F282,'2.Pro Plan'!$U:$U,'Color detail'!AK$3))</f>
        <v>3</v>
      </c>
      <c r="AL282" s="25">
        <f>+IF(AL$3=0,0,COUNTIFS('2.Pro Plan'!$K:$K,'Color detail'!$E282,'2.Pro Plan'!$N:$N,'Color detail'!$F282,'2.Pro Plan'!$U:$U,'Color detail'!AL$3))</f>
        <v>0</v>
      </c>
      <c r="AM282" s="25">
        <f>+IF(AM$3=0,0,COUNTIFS('2.Pro Plan'!$K:$K,'Color detail'!$E282,'2.Pro Plan'!$N:$N,'Color detail'!$F282,'2.Pro Plan'!$U:$U,'Color detail'!AM$3))</f>
        <v>0</v>
      </c>
      <c r="AN282" s="25">
        <f>+IF(AN$3=0,0,COUNTIFS('2.Pro Plan'!$K:$K,'Color detail'!$E282,'2.Pro Plan'!$N:$N,'Color detail'!$F282,'2.Pro Plan'!$U:$U,'Color detail'!AN$3))</f>
        <v>0</v>
      </c>
      <c r="AO282" s="25">
        <f>+IF(AO$3=0,0,COUNTIFS('2.Pro Plan'!$K:$K,'Color detail'!$E282,'2.Pro Plan'!$N:$N,'Color detail'!$F282,'2.Pro Plan'!$U:$U,'Color detail'!AO$3))</f>
        <v>0</v>
      </c>
      <c r="AP282" s="25">
        <f>+IF(AP$3=0,0,COUNTIFS('2.Pro Plan'!$K:$K,'Color detail'!$E282,'2.Pro Plan'!$N:$N,'Color detail'!$F282,'2.Pro Plan'!$U:$U,'Color detail'!AP$3))</f>
        <v>0</v>
      </c>
      <c r="AQ282" s="25">
        <f>+IF(AQ$3=0,0,COUNTIFS('2.Pro Plan'!$K:$K,'Color detail'!$E282,'2.Pro Plan'!$N:$N,'Color detail'!$F282,'2.Pro Plan'!$U:$U,'Color detail'!AQ$3))</f>
        <v>0</v>
      </c>
      <c r="AR282" s="25">
        <f>+IF(AR$3=0,0,COUNTIFS('2.Pro Plan'!$K:$K,'Color detail'!$E282,'2.Pro Plan'!$N:$N,'Color detail'!$F282,'2.Pro Plan'!$U:$U,'Color detail'!AR$3))</f>
        <v>0</v>
      </c>
      <c r="AS282" s="25">
        <f t="shared" ref="AS282:AS345" si="122">+SUM(Q282:AR282)</f>
        <v>33</v>
      </c>
    </row>
    <row r="283" spans="2:45">
      <c r="B283" s="25">
        <f t="shared" si="97"/>
        <v>61</v>
      </c>
      <c r="C283" s="25" t="str">
        <f t="shared" si="98"/>
        <v>HJX12</v>
      </c>
      <c r="E283" s="25" t="str">
        <f t="shared" ref="E283:F283" si="123">E67</f>
        <v>HJ</v>
      </c>
      <c r="F283" s="25" t="str">
        <f t="shared" si="123"/>
        <v>X12</v>
      </c>
      <c r="H283" s="25">
        <f t="shared" si="121"/>
        <v>40</v>
      </c>
      <c r="I283" s="25">
        <f>+IF(C283=0,0,SUMIF('Color FC'!$F:$F,'Color detail'!$C283,'Color FC'!H:H))</f>
        <v>55</v>
      </c>
      <c r="J283" s="25">
        <f>+IF(E283=0,0,SUMIF('Color FC'!$F:$F,'Color detail'!$C283,'Color FC'!I:I))</f>
        <v>42</v>
      </c>
      <c r="K283" s="25">
        <f>+IF(F283=0,0,SUMIF('Color FC'!$F:$F,'Color detail'!$C283,'Color FC'!J:J))</f>
        <v>38</v>
      </c>
      <c r="M283" s="146"/>
      <c r="N283" s="146"/>
      <c r="O283" s="147"/>
      <c r="Q283" s="25">
        <f>+IF(Q$3=0,0,COUNTIFS('2.Pro Plan'!$K:$K,'Color detail'!$E283,'2.Pro Plan'!$N:$N,'Color detail'!$F283,'2.Pro Plan'!$U:$U,'Color detail'!Q$3))</f>
        <v>2</v>
      </c>
      <c r="R283" s="25">
        <f>+IF(R$3=0,0,COUNTIFS('2.Pro Plan'!$K:$K,'Color detail'!$E283,'2.Pro Plan'!$N:$N,'Color detail'!$F283,'2.Pro Plan'!$U:$U,'Color detail'!R$3))</f>
        <v>1</v>
      </c>
      <c r="S283" s="25">
        <f>+IF(S$3=0,0,COUNTIFS('2.Pro Plan'!$K:$K,'Color detail'!$E283,'2.Pro Plan'!$N:$N,'Color detail'!$F283,'2.Pro Plan'!$U:$U,'Color detail'!S$3))</f>
        <v>0</v>
      </c>
      <c r="T283" s="25">
        <f>+IF(T$3=0,0,COUNTIFS('2.Pro Plan'!$K:$K,'Color detail'!$E283,'2.Pro Plan'!$N:$N,'Color detail'!$F283,'2.Pro Plan'!$U:$U,'Color detail'!T$3))</f>
        <v>1</v>
      </c>
      <c r="U283" s="25">
        <f>+IF(U$3=0,0,COUNTIFS('2.Pro Plan'!$K:$K,'Color detail'!$E283,'2.Pro Plan'!$N:$N,'Color detail'!$F283,'2.Pro Plan'!$U:$U,'Color detail'!U$3))</f>
        <v>3</v>
      </c>
      <c r="V283" s="25">
        <f>+IF(V$3=0,0,COUNTIFS('2.Pro Plan'!$K:$K,'Color detail'!$E283,'2.Pro Plan'!$N:$N,'Color detail'!$F283,'2.Pro Plan'!$U:$U,'Color detail'!V$3))</f>
        <v>0</v>
      </c>
      <c r="W283" s="25">
        <f>+IF(W$3=0,0,COUNTIFS('2.Pro Plan'!$K:$K,'Color detail'!$E283,'2.Pro Plan'!$N:$N,'Color detail'!$F283,'2.Pro Plan'!$U:$U,'Color detail'!W$3))</f>
        <v>3</v>
      </c>
      <c r="X283" s="25">
        <f>+IF(X$3=0,0,COUNTIFS('2.Pro Plan'!$K:$K,'Color detail'!$E283,'2.Pro Plan'!$N:$N,'Color detail'!$F283,'2.Pro Plan'!$U:$U,'Color detail'!X$3))</f>
        <v>1</v>
      </c>
      <c r="Y283" s="25">
        <f>+IF(Y$3=0,0,COUNTIFS('2.Pro Plan'!$K:$K,'Color detail'!$E283,'2.Pro Plan'!$N:$N,'Color detail'!$F283,'2.Pro Plan'!$U:$U,'Color detail'!Y$3))</f>
        <v>5</v>
      </c>
      <c r="Z283" s="25">
        <f>+IF(Z$3=0,0,COUNTIFS('2.Pro Plan'!$K:$K,'Color detail'!$E283,'2.Pro Plan'!$N:$N,'Color detail'!$F283,'2.Pro Plan'!$U:$U,'Color detail'!Z$3))</f>
        <v>2</v>
      </c>
      <c r="AA283" s="25">
        <f>+IF(AA$3=0,0,COUNTIFS('2.Pro Plan'!$K:$K,'Color detail'!$E283,'2.Pro Plan'!$N:$N,'Color detail'!$F283,'2.Pro Plan'!$U:$U,'Color detail'!AA$3))</f>
        <v>3</v>
      </c>
      <c r="AB283" s="25">
        <f>+IF(AB$3=0,0,COUNTIFS('2.Pro Plan'!$K:$K,'Color detail'!$E283,'2.Pro Plan'!$N:$N,'Color detail'!$F283,'2.Pro Plan'!$U:$U,'Color detail'!AB$3))</f>
        <v>1</v>
      </c>
      <c r="AC283" s="25">
        <f>+IF(AC$3=0,0,COUNTIFS('2.Pro Plan'!$K:$K,'Color detail'!$E283,'2.Pro Plan'!$N:$N,'Color detail'!$F283,'2.Pro Plan'!$U:$U,'Color detail'!AC$3))</f>
        <v>3</v>
      </c>
      <c r="AD283" s="25">
        <f>+IF(AD$3=0,0,COUNTIFS('2.Pro Plan'!$K:$K,'Color detail'!$E283,'2.Pro Plan'!$N:$N,'Color detail'!$F283,'2.Pro Plan'!$U:$U,'Color detail'!AD$3))</f>
        <v>0</v>
      </c>
      <c r="AE283" s="25">
        <f>+IF(AE$3=0,0,COUNTIFS('2.Pro Plan'!$K:$K,'Color detail'!$E283,'2.Pro Plan'!$N:$N,'Color detail'!$F283,'2.Pro Plan'!$U:$U,'Color detail'!AE$3))</f>
        <v>1</v>
      </c>
      <c r="AF283" s="25">
        <f>+IF(AF$3=0,0,COUNTIFS('2.Pro Plan'!$K:$K,'Color detail'!$E283,'2.Pro Plan'!$N:$N,'Color detail'!$F283,'2.Pro Plan'!$U:$U,'Color detail'!AF$3))</f>
        <v>1</v>
      </c>
      <c r="AG283" s="25">
        <f>+IF(AG$3=0,0,COUNTIFS('2.Pro Plan'!$K:$K,'Color detail'!$E283,'2.Pro Plan'!$N:$N,'Color detail'!$F283,'2.Pro Plan'!$U:$U,'Color detail'!AG$3))</f>
        <v>3</v>
      </c>
      <c r="AH283" s="25">
        <f>+IF(AH$3=0,0,COUNTIFS('2.Pro Plan'!$K:$K,'Color detail'!$E283,'2.Pro Plan'!$N:$N,'Color detail'!$F283,'2.Pro Plan'!$U:$U,'Color detail'!AH$3))</f>
        <v>2</v>
      </c>
      <c r="AI283" s="25">
        <f>+IF(AI$3=0,0,COUNTIFS('2.Pro Plan'!$K:$K,'Color detail'!$E283,'2.Pro Plan'!$N:$N,'Color detail'!$F283,'2.Pro Plan'!$U:$U,'Color detail'!AI$3))</f>
        <v>3</v>
      </c>
      <c r="AJ283" s="25">
        <f>+IF(AJ$3=0,0,COUNTIFS('2.Pro Plan'!$K:$K,'Color detail'!$E283,'2.Pro Plan'!$N:$N,'Color detail'!$F283,'2.Pro Plan'!$U:$U,'Color detail'!AJ$3))</f>
        <v>3</v>
      </c>
      <c r="AK283" s="25">
        <f>+IF(AK$3=0,0,COUNTIFS('2.Pro Plan'!$K:$K,'Color detail'!$E283,'2.Pro Plan'!$N:$N,'Color detail'!$F283,'2.Pro Plan'!$U:$U,'Color detail'!AK$3))</f>
        <v>2</v>
      </c>
      <c r="AL283" s="25">
        <f>+IF(AL$3=0,0,COUNTIFS('2.Pro Plan'!$K:$K,'Color detail'!$E283,'2.Pro Plan'!$N:$N,'Color detail'!$F283,'2.Pro Plan'!$U:$U,'Color detail'!AL$3))</f>
        <v>0</v>
      </c>
      <c r="AM283" s="25">
        <f>+IF(AM$3=0,0,COUNTIFS('2.Pro Plan'!$K:$K,'Color detail'!$E283,'2.Pro Plan'!$N:$N,'Color detail'!$F283,'2.Pro Plan'!$U:$U,'Color detail'!AM$3))</f>
        <v>0</v>
      </c>
      <c r="AN283" s="25">
        <f>+IF(AN$3=0,0,COUNTIFS('2.Pro Plan'!$K:$K,'Color detail'!$E283,'2.Pro Plan'!$N:$N,'Color detail'!$F283,'2.Pro Plan'!$U:$U,'Color detail'!AN$3))</f>
        <v>0</v>
      </c>
      <c r="AO283" s="25">
        <f>+IF(AO$3=0,0,COUNTIFS('2.Pro Plan'!$K:$K,'Color detail'!$E283,'2.Pro Plan'!$N:$N,'Color detail'!$F283,'2.Pro Plan'!$U:$U,'Color detail'!AO$3))</f>
        <v>0</v>
      </c>
      <c r="AP283" s="25">
        <f>+IF(AP$3=0,0,COUNTIFS('2.Pro Plan'!$K:$K,'Color detail'!$E283,'2.Pro Plan'!$N:$N,'Color detail'!$F283,'2.Pro Plan'!$U:$U,'Color detail'!AP$3))</f>
        <v>0</v>
      </c>
      <c r="AQ283" s="25">
        <f>+IF(AQ$3=0,0,COUNTIFS('2.Pro Plan'!$K:$K,'Color detail'!$E283,'2.Pro Plan'!$N:$N,'Color detail'!$F283,'2.Pro Plan'!$U:$U,'Color detail'!AQ$3))</f>
        <v>0</v>
      </c>
      <c r="AR283" s="25">
        <f>+IF(AR$3=0,0,COUNTIFS('2.Pro Plan'!$K:$K,'Color detail'!$E283,'2.Pro Plan'!$N:$N,'Color detail'!$F283,'2.Pro Plan'!$U:$U,'Color detail'!AR$3))</f>
        <v>0</v>
      </c>
      <c r="AS283" s="25">
        <f t="shared" si="122"/>
        <v>40</v>
      </c>
    </row>
    <row r="284" spans="2:45">
      <c r="B284" s="25">
        <f t="shared" si="97"/>
        <v>62</v>
      </c>
      <c r="C284" s="25" t="str">
        <f t="shared" si="98"/>
        <v>HJP20</v>
      </c>
      <c r="E284" s="25" t="str">
        <f t="shared" ref="E284:F284" si="124">E68</f>
        <v>HJ</v>
      </c>
      <c r="F284" s="25" t="str">
        <f t="shared" si="124"/>
        <v>P20</v>
      </c>
      <c r="H284" s="25">
        <f t="shared" si="121"/>
        <v>26</v>
      </c>
      <c r="I284" s="25">
        <f>+IF(C284=0,0,SUMIF('Color FC'!$F:$F,'Color detail'!$C284,'Color FC'!H:H))</f>
        <v>38</v>
      </c>
      <c r="J284" s="25">
        <f>+IF(E284=0,0,SUMIF('Color FC'!$F:$F,'Color detail'!$C284,'Color FC'!I:I))</f>
        <v>29</v>
      </c>
      <c r="K284" s="25">
        <f>+IF(F284=0,0,SUMIF('Color FC'!$F:$F,'Color detail'!$C284,'Color FC'!J:J))</f>
        <v>26</v>
      </c>
      <c r="M284" s="146"/>
      <c r="N284" s="146"/>
      <c r="O284" s="147"/>
      <c r="Q284" s="25">
        <f>+IF(Q$3=0,0,COUNTIFS('2.Pro Plan'!$K:$K,'Color detail'!$E284,'2.Pro Plan'!$N:$N,'Color detail'!$F284,'2.Pro Plan'!$U:$U,'Color detail'!Q$3))</f>
        <v>1</v>
      </c>
      <c r="R284" s="25">
        <f>+IF(R$3=0,0,COUNTIFS('2.Pro Plan'!$K:$K,'Color detail'!$E284,'2.Pro Plan'!$N:$N,'Color detail'!$F284,'2.Pro Plan'!$U:$U,'Color detail'!R$3))</f>
        <v>3</v>
      </c>
      <c r="S284" s="25">
        <f>+IF(S$3=0,0,COUNTIFS('2.Pro Plan'!$K:$K,'Color detail'!$E284,'2.Pro Plan'!$N:$N,'Color detail'!$F284,'2.Pro Plan'!$U:$U,'Color detail'!S$3))</f>
        <v>1</v>
      </c>
      <c r="T284" s="25">
        <f>+IF(T$3=0,0,COUNTIFS('2.Pro Plan'!$K:$K,'Color detail'!$E284,'2.Pro Plan'!$N:$N,'Color detail'!$F284,'2.Pro Plan'!$U:$U,'Color detail'!T$3))</f>
        <v>1</v>
      </c>
      <c r="U284" s="25">
        <f>+IF(U$3=0,0,COUNTIFS('2.Pro Plan'!$K:$K,'Color detail'!$E284,'2.Pro Plan'!$N:$N,'Color detail'!$F284,'2.Pro Plan'!$U:$U,'Color detail'!U$3))</f>
        <v>0</v>
      </c>
      <c r="V284" s="25">
        <f>+IF(V$3=0,0,COUNTIFS('2.Pro Plan'!$K:$K,'Color detail'!$E284,'2.Pro Plan'!$N:$N,'Color detail'!$F284,'2.Pro Plan'!$U:$U,'Color detail'!V$3))</f>
        <v>2</v>
      </c>
      <c r="W284" s="25">
        <f>+IF(W$3=0,0,COUNTIFS('2.Pro Plan'!$K:$K,'Color detail'!$E284,'2.Pro Plan'!$N:$N,'Color detail'!$F284,'2.Pro Plan'!$U:$U,'Color detail'!W$3))</f>
        <v>2</v>
      </c>
      <c r="X284" s="25">
        <f>+IF(X$3=0,0,COUNTIFS('2.Pro Plan'!$K:$K,'Color detail'!$E284,'2.Pro Plan'!$N:$N,'Color detail'!$F284,'2.Pro Plan'!$U:$U,'Color detail'!X$3))</f>
        <v>0</v>
      </c>
      <c r="Y284" s="25">
        <f>+IF(Y$3=0,0,COUNTIFS('2.Pro Plan'!$K:$K,'Color detail'!$E284,'2.Pro Plan'!$N:$N,'Color detail'!$F284,'2.Pro Plan'!$U:$U,'Color detail'!Y$3))</f>
        <v>0</v>
      </c>
      <c r="Z284" s="25">
        <f>+IF(Z$3=0,0,COUNTIFS('2.Pro Plan'!$K:$K,'Color detail'!$E284,'2.Pro Plan'!$N:$N,'Color detail'!$F284,'2.Pro Plan'!$U:$U,'Color detail'!Z$3))</f>
        <v>1</v>
      </c>
      <c r="AA284" s="25">
        <f>+IF(AA$3=0,0,COUNTIFS('2.Pro Plan'!$K:$K,'Color detail'!$E284,'2.Pro Plan'!$N:$N,'Color detail'!$F284,'2.Pro Plan'!$U:$U,'Color detail'!AA$3))</f>
        <v>2</v>
      </c>
      <c r="AB284" s="25">
        <f>+IF(AB$3=0,0,COUNTIFS('2.Pro Plan'!$K:$K,'Color detail'!$E284,'2.Pro Plan'!$N:$N,'Color detail'!$F284,'2.Pro Plan'!$U:$U,'Color detail'!AB$3))</f>
        <v>1</v>
      </c>
      <c r="AC284" s="25">
        <f>+IF(AC$3=0,0,COUNTIFS('2.Pro Plan'!$K:$K,'Color detail'!$E284,'2.Pro Plan'!$N:$N,'Color detail'!$F284,'2.Pro Plan'!$U:$U,'Color detail'!AC$3))</f>
        <v>0</v>
      </c>
      <c r="AD284" s="25">
        <f>+IF(AD$3=0,0,COUNTIFS('2.Pro Plan'!$K:$K,'Color detail'!$E284,'2.Pro Plan'!$N:$N,'Color detail'!$F284,'2.Pro Plan'!$U:$U,'Color detail'!AD$3))</f>
        <v>2</v>
      </c>
      <c r="AE284" s="25">
        <f>+IF(AE$3=0,0,COUNTIFS('2.Pro Plan'!$K:$K,'Color detail'!$E284,'2.Pro Plan'!$N:$N,'Color detail'!$F284,'2.Pro Plan'!$U:$U,'Color detail'!AE$3))</f>
        <v>4</v>
      </c>
      <c r="AF284" s="25">
        <f>+IF(AF$3=0,0,COUNTIFS('2.Pro Plan'!$K:$K,'Color detail'!$E284,'2.Pro Plan'!$N:$N,'Color detail'!$F284,'2.Pro Plan'!$U:$U,'Color detail'!AF$3))</f>
        <v>2</v>
      </c>
      <c r="AG284" s="25">
        <f>+IF(AG$3=0,0,COUNTIFS('2.Pro Plan'!$K:$K,'Color detail'!$E284,'2.Pro Plan'!$N:$N,'Color detail'!$F284,'2.Pro Plan'!$U:$U,'Color detail'!AG$3))</f>
        <v>1</v>
      </c>
      <c r="AH284" s="25">
        <f>+IF(AH$3=0,0,COUNTIFS('2.Pro Plan'!$K:$K,'Color detail'!$E284,'2.Pro Plan'!$N:$N,'Color detail'!$F284,'2.Pro Plan'!$U:$U,'Color detail'!AH$3))</f>
        <v>0</v>
      </c>
      <c r="AI284" s="25">
        <f>+IF(AI$3=0,0,COUNTIFS('2.Pro Plan'!$K:$K,'Color detail'!$E284,'2.Pro Plan'!$N:$N,'Color detail'!$F284,'2.Pro Plan'!$U:$U,'Color detail'!AI$3))</f>
        <v>1</v>
      </c>
      <c r="AJ284" s="25">
        <f>+IF(AJ$3=0,0,COUNTIFS('2.Pro Plan'!$K:$K,'Color detail'!$E284,'2.Pro Plan'!$N:$N,'Color detail'!$F284,'2.Pro Plan'!$U:$U,'Color detail'!AJ$3))</f>
        <v>1</v>
      </c>
      <c r="AK284" s="25">
        <f>+IF(AK$3=0,0,COUNTIFS('2.Pro Plan'!$K:$K,'Color detail'!$E284,'2.Pro Plan'!$N:$N,'Color detail'!$F284,'2.Pro Plan'!$U:$U,'Color detail'!AK$3))</f>
        <v>1</v>
      </c>
      <c r="AL284" s="25">
        <f>+IF(AL$3=0,0,COUNTIFS('2.Pro Plan'!$K:$K,'Color detail'!$E284,'2.Pro Plan'!$N:$N,'Color detail'!$F284,'2.Pro Plan'!$U:$U,'Color detail'!AL$3))</f>
        <v>0</v>
      </c>
      <c r="AM284" s="25">
        <f>+IF(AM$3=0,0,COUNTIFS('2.Pro Plan'!$K:$K,'Color detail'!$E284,'2.Pro Plan'!$N:$N,'Color detail'!$F284,'2.Pro Plan'!$U:$U,'Color detail'!AM$3))</f>
        <v>0</v>
      </c>
      <c r="AN284" s="25">
        <f>+IF(AN$3=0,0,COUNTIFS('2.Pro Plan'!$K:$K,'Color detail'!$E284,'2.Pro Plan'!$N:$N,'Color detail'!$F284,'2.Pro Plan'!$U:$U,'Color detail'!AN$3))</f>
        <v>0</v>
      </c>
      <c r="AO284" s="25">
        <f>+IF(AO$3=0,0,COUNTIFS('2.Pro Plan'!$K:$K,'Color detail'!$E284,'2.Pro Plan'!$N:$N,'Color detail'!$F284,'2.Pro Plan'!$U:$U,'Color detail'!AO$3))</f>
        <v>0</v>
      </c>
      <c r="AP284" s="25">
        <f>+IF(AP$3=0,0,COUNTIFS('2.Pro Plan'!$K:$K,'Color detail'!$E284,'2.Pro Plan'!$N:$N,'Color detail'!$F284,'2.Pro Plan'!$U:$U,'Color detail'!AP$3))</f>
        <v>0</v>
      </c>
      <c r="AQ284" s="25">
        <f>+IF(AQ$3=0,0,COUNTIFS('2.Pro Plan'!$K:$K,'Color detail'!$E284,'2.Pro Plan'!$N:$N,'Color detail'!$F284,'2.Pro Plan'!$U:$U,'Color detail'!AQ$3))</f>
        <v>0</v>
      </c>
      <c r="AR284" s="25">
        <f>+IF(AR$3=0,0,COUNTIFS('2.Pro Plan'!$K:$K,'Color detail'!$E284,'2.Pro Plan'!$N:$N,'Color detail'!$F284,'2.Pro Plan'!$U:$U,'Color detail'!AR$3))</f>
        <v>0</v>
      </c>
      <c r="AS284" s="25">
        <f t="shared" si="122"/>
        <v>26</v>
      </c>
    </row>
    <row r="285" spans="2:45">
      <c r="B285" s="25">
        <f t="shared" si="97"/>
        <v>63</v>
      </c>
      <c r="C285" s="25" t="str">
        <f t="shared" si="98"/>
        <v>LF576</v>
      </c>
      <c r="E285" s="25" t="str">
        <f t="shared" ref="E285:F285" si="125">E69</f>
        <v>LF</v>
      </c>
      <c r="F285" s="25">
        <f t="shared" si="125"/>
        <v>576</v>
      </c>
      <c r="H285" s="25">
        <f t="shared" si="121"/>
        <v>0</v>
      </c>
      <c r="I285" s="25">
        <f>+IF(C285=0,0,SUMIF('Color FC'!$F:$F,'Color detail'!$C285,'Color FC'!H:H))</f>
        <v>0</v>
      </c>
      <c r="J285" s="25">
        <f>+IF(E285=0,0,SUMIF('Color FC'!$F:$F,'Color detail'!$C285,'Color FC'!I:I))</f>
        <v>0</v>
      </c>
      <c r="K285" s="25">
        <f>+IF(F285=0,0,SUMIF('Color FC'!$F:$F,'Color detail'!$C285,'Color FC'!J:J))</f>
        <v>0</v>
      </c>
      <c r="M285" s="146">
        <f t="shared" ca="1" si="57"/>
        <v>0</v>
      </c>
      <c r="N285" s="146">
        <f t="shared" ref="N285:N316" ca="1" si="126">+SUMPRODUCT($Q$5:$AR$5,$Q45:$AR45)</f>
        <v>13</v>
      </c>
      <c r="O285" s="147" t="str">
        <f ca="1">+IF(OR(AND(M285=0,N285&lt;&gt;0),AND(M285&lt;&gt;0,N285=0)),"CHECK",IF(OR(N285=0,M285=0),0,M285/N285))</f>
        <v>CHECK</v>
      </c>
      <c r="Q285" s="25">
        <f>+IF(Q$3=0,0,COUNTIFS('2.Pro Plan'!$K:$K,'Color detail'!$E285,'2.Pro Plan'!$N:$N,'Color detail'!$F285,'2.Pro Plan'!$U:$U,'Color detail'!Q$3))</f>
        <v>0</v>
      </c>
      <c r="R285" s="25">
        <f>+IF(R$3=0,0,COUNTIFS('2.Pro Plan'!$K:$K,'Color detail'!$E285,'2.Pro Plan'!$N:$N,'Color detail'!$F285,'2.Pro Plan'!$U:$U,'Color detail'!R$3))</f>
        <v>0</v>
      </c>
      <c r="S285" s="25">
        <f>+IF(S$3=0,0,COUNTIFS('2.Pro Plan'!$K:$K,'Color detail'!$E285,'2.Pro Plan'!$N:$N,'Color detail'!$F285,'2.Pro Plan'!$U:$U,'Color detail'!S$3))</f>
        <v>0</v>
      </c>
      <c r="T285" s="25">
        <f>+IF(T$3=0,0,COUNTIFS('2.Pro Plan'!$K:$K,'Color detail'!$E285,'2.Pro Plan'!$N:$N,'Color detail'!$F285,'2.Pro Plan'!$U:$U,'Color detail'!T$3))</f>
        <v>0</v>
      </c>
      <c r="U285" s="25">
        <f>+IF(U$3=0,0,COUNTIFS('2.Pro Plan'!$K:$K,'Color detail'!$E285,'2.Pro Plan'!$N:$N,'Color detail'!$F285,'2.Pro Plan'!$U:$U,'Color detail'!U$3))</f>
        <v>0</v>
      </c>
      <c r="V285" s="25">
        <f>+IF(V$3=0,0,COUNTIFS('2.Pro Plan'!$K:$K,'Color detail'!$E285,'2.Pro Plan'!$N:$N,'Color detail'!$F285,'2.Pro Plan'!$U:$U,'Color detail'!V$3))</f>
        <v>0</v>
      </c>
      <c r="W285" s="25">
        <f>+IF(W$3=0,0,COUNTIFS('2.Pro Plan'!$K:$K,'Color detail'!$E285,'2.Pro Plan'!$N:$N,'Color detail'!$F285,'2.Pro Plan'!$U:$U,'Color detail'!W$3))</f>
        <v>0</v>
      </c>
      <c r="X285" s="25">
        <f>+IF(X$3=0,0,COUNTIFS('2.Pro Plan'!$K:$K,'Color detail'!$E285,'2.Pro Plan'!$N:$N,'Color detail'!$F285,'2.Pro Plan'!$U:$U,'Color detail'!X$3))</f>
        <v>0</v>
      </c>
      <c r="Y285" s="25">
        <f>+IF(Y$3=0,0,COUNTIFS('2.Pro Plan'!$K:$K,'Color detail'!$E285,'2.Pro Plan'!$N:$N,'Color detail'!$F285,'2.Pro Plan'!$U:$U,'Color detail'!Y$3))</f>
        <v>0</v>
      </c>
      <c r="Z285" s="25">
        <f>+IF(Z$3=0,0,COUNTIFS('2.Pro Plan'!$K:$K,'Color detail'!$E285,'2.Pro Plan'!$N:$N,'Color detail'!$F285,'2.Pro Plan'!$U:$U,'Color detail'!Z$3))</f>
        <v>0</v>
      </c>
      <c r="AA285" s="25">
        <f>+IF(AA$3=0,0,COUNTIFS('2.Pro Plan'!$K:$K,'Color detail'!$E285,'2.Pro Plan'!$N:$N,'Color detail'!$F285,'2.Pro Plan'!$U:$U,'Color detail'!AA$3))</f>
        <v>0</v>
      </c>
      <c r="AB285" s="25">
        <f>+IF(AB$3=0,0,COUNTIFS('2.Pro Plan'!$K:$K,'Color detail'!$E285,'2.Pro Plan'!$N:$N,'Color detail'!$F285,'2.Pro Plan'!$U:$U,'Color detail'!AB$3))</f>
        <v>0</v>
      </c>
      <c r="AC285" s="25">
        <f>+IF(AC$3=0,0,COUNTIFS('2.Pro Plan'!$K:$K,'Color detail'!$E285,'2.Pro Plan'!$N:$N,'Color detail'!$F285,'2.Pro Plan'!$U:$U,'Color detail'!AC$3))</f>
        <v>0</v>
      </c>
      <c r="AD285" s="25">
        <f>+IF(AD$3=0,0,COUNTIFS('2.Pro Plan'!$K:$K,'Color detail'!$E285,'2.Pro Plan'!$N:$N,'Color detail'!$F285,'2.Pro Plan'!$U:$U,'Color detail'!AD$3))</f>
        <v>0</v>
      </c>
      <c r="AE285" s="25">
        <f>+IF(AE$3=0,0,COUNTIFS('2.Pro Plan'!$K:$K,'Color detail'!$E285,'2.Pro Plan'!$N:$N,'Color detail'!$F285,'2.Pro Plan'!$U:$U,'Color detail'!AE$3))</f>
        <v>0</v>
      </c>
      <c r="AF285" s="25">
        <f>+IF(AF$3=0,0,COUNTIFS('2.Pro Plan'!$K:$K,'Color detail'!$E285,'2.Pro Plan'!$N:$N,'Color detail'!$F285,'2.Pro Plan'!$U:$U,'Color detail'!AF$3))</f>
        <v>0</v>
      </c>
      <c r="AG285" s="25">
        <f>+IF(AG$3=0,0,COUNTIFS('2.Pro Plan'!$K:$K,'Color detail'!$E285,'2.Pro Plan'!$N:$N,'Color detail'!$F285,'2.Pro Plan'!$U:$U,'Color detail'!AG$3))</f>
        <v>0</v>
      </c>
      <c r="AH285" s="25">
        <f>+IF(AH$3=0,0,COUNTIFS('2.Pro Plan'!$K:$K,'Color detail'!$E285,'2.Pro Plan'!$N:$N,'Color detail'!$F285,'2.Pro Plan'!$U:$U,'Color detail'!AH$3))</f>
        <v>0</v>
      </c>
      <c r="AI285" s="25">
        <f>+IF(AI$3=0,0,COUNTIFS('2.Pro Plan'!$K:$K,'Color detail'!$E285,'2.Pro Plan'!$N:$N,'Color detail'!$F285,'2.Pro Plan'!$U:$U,'Color detail'!AI$3))</f>
        <v>0</v>
      </c>
      <c r="AJ285" s="25">
        <f>+IF(AJ$3=0,0,COUNTIFS('2.Pro Plan'!$K:$K,'Color detail'!$E285,'2.Pro Plan'!$N:$N,'Color detail'!$F285,'2.Pro Plan'!$U:$U,'Color detail'!AJ$3))</f>
        <v>0</v>
      </c>
      <c r="AK285" s="25">
        <f>+IF(AK$3=0,0,COUNTIFS('2.Pro Plan'!$K:$K,'Color detail'!$E285,'2.Pro Plan'!$N:$N,'Color detail'!$F285,'2.Pro Plan'!$U:$U,'Color detail'!AK$3))</f>
        <v>0</v>
      </c>
      <c r="AL285" s="25">
        <f>+IF(AL$3=0,0,COUNTIFS('2.Pro Plan'!$K:$K,'Color detail'!$E285,'2.Pro Plan'!$N:$N,'Color detail'!$F285,'2.Pro Plan'!$U:$U,'Color detail'!AL$3))</f>
        <v>0</v>
      </c>
      <c r="AM285" s="25">
        <f>+IF(AM$3=0,0,COUNTIFS('2.Pro Plan'!$K:$K,'Color detail'!$E285,'2.Pro Plan'!$N:$N,'Color detail'!$F285,'2.Pro Plan'!$U:$U,'Color detail'!AM$3))</f>
        <v>0</v>
      </c>
      <c r="AN285" s="25">
        <f>+IF(AN$3=0,0,COUNTIFS('2.Pro Plan'!$K:$K,'Color detail'!$E285,'2.Pro Plan'!$N:$N,'Color detail'!$F285,'2.Pro Plan'!$U:$U,'Color detail'!AN$3))</f>
        <v>0</v>
      </c>
      <c r="AO285" s="25">
        <f>+IF(AO$3=0,0,COUNTIFS('2.Pro Plan'!$K:$K,'Color detail'!$E285,'2.Pro Plan'!$N:$N,'Color detail'!$F285,'2.Pro Plan'!$U:$U,'Color detail'!AO$3))</f>
        <v>0</v>
      </c>
      <c r="AP285" s="25">
        <f>+IF(AP$3=0,0,COUNTIFS('2.Pro Plan'!$K:$K,'Color detail'!$E285,'2.Pro Plan'!$N:$N,'Color detail'!$F285,'2.Pro Plan'!$U:$U,'Color detail'!AP$3))</f>
        <v>0</v>
      </c>
      <c r="AQ285" s="25">
        <f>+IF(AQ$3=0,0,COUNTIFS('2.Pro Plan'!$K:$K,'Color detail'!$E285,'2.Pro Plan'!$N:$N,'Color detail'!$F285,'2.Pro Plan'!$U:$U,'Color detail'!AQ$3))</f>
        <v>0</v>
      </c>
      <c r="AR285" s="25">
        <f>+IF(AR$3=0,0,COUNTIFS('2.Pro Plan'!$K:$K,'Color detail'!$E285,'2.Pro Plan'!$N:$N,'Color detail'!$F285,'2.Pro Plan'!$U:$U,'Color detail'!AR$3))</f>
        <v>0</v>
      </c>
      <c r="AS285" s="25">
        <f t="shared" si="122"/>
        <v>0</v>
      </c>
    </row>
    <row r="286" spans="2:45">
      <c r="B286" s="25">
        <f t="shared" si="97"/>
        <v>64</v>
      </c>
      <c r="C286" s="25" t="str">
        <f t="shared" si="98"/>
        <v>LF601</v>
      </c>
      <c r="E286" s="25" t="str">
        <f t="shared" ref="E286:F286" si="127">E70</f>
        <v>LF</v>
      </c>
      <c r="F286" s="25">
        <f t="shared" si="127"/>
        <v>601</v>
      </c>
      <c r="H286" s="25">
        <f t="shared" si="121"/>
        <v>0</v>
      </c>
      <c r="I286" s="25">
        <f>+IF(C286=0,0,SUMIF('Color FC'!$F:$F,'Color detail'!$C286,'Color FC'!H:H))</f>
        <v>0</v>
      </c>
      <c r="J286" s="25">
        <f>+IF(E286=0,0,SUMIF('Color FC'!$F:$F,'Color detail'!$C286,'Color FC'!I:I))</f>
        <v>0</v>
      </c>
      <c r="K286" s="25">
        <f>+IF(F286=0,0,SUMIF('Color FC'!$F:$F,'Color detail'!$C286,'Color FC'!J:J))</f>
        <v>0</v>
      </c>
      <c r="M286" s="146">
        <f t="shared" ca="1" si="57"/>
        <v>0</v>
      </c>
      <c r="N286" s="146">
        <f t="shared" ca="1" si="126"/>
        <v>4</v>
      </c>
      <c r="O286" s="147" t="str">
        <f t="shared" ca="1" si="59"/>
        <v>CHECK</v>
      </c>
      <c r="Q286" s="25">
        <f>+IF(Q$3=0,0,COUNTIFS('2.Pro Plan'!$K:$K,'Color detail'!$E286,'2.Pro Plan'!$N:$N,'Color detail'!$F286,'2.Pro Plan'!$U:$U,'Color detail'!Q$3))</f>
        <v>0</v>
      </c>
      <c r="R286" s="25">
        <f>+IF(R$3=0,0,COUNTIFS('2.Pro Plan'!$K:$K,'Color detail'!$E286,'2.Pro Plan'!$N:$N,'Color detail'!$F286,'2.Pro Plan'!$U:$U,'Color detail'!R$3))</f>
        <v>0</v>
      </c>
      <c r="S286" s="25">
        <f>+IF(S$3=0,0,COUNTIFS('2.Pro Plan'!$K:$K,'Color detail'!$E286,'2.Pro Plan'!$N:$N,'Color detail'!$F286,'2.Pro Plan'!$U:$U,'Color detail'!S$3))</f>
        <v>0</v>
      </c>
      <c r="T286" s="25">
        <f>+IF(T$3=0,0,COUNTIFS('2.Pro Plan'!$K:$K,'Color detail'!$E286,'2.Pro Plan'!$N:$N,'Color detail'!$F286,'2.Pro Plan'!$U:$U,'Color detail'!T$3))</f>
        <v>0</v>
      </c>
      <c r="U286" s="25">
        <f>+IF(U$3=0,0,COUNTIFS('2.Pro Plan'!$K:$K,'Color detail'!$E286,'2.Pro Plan'!$N:$N,'Color detail'!$F286,'2.Pro Plan'!$U:$U,'Color detail'!U$3))</f>
        <v>0</v>
      </c>
      <c r="V286" s="25">
        <f>+IF(V$3=0,0,COUNTIFS('2.Pro Plan'!$K:$K,'Color detail'!$E286,'2.Pro Plan'!$N:$N,'Color detail'!$F286,'2.Pro Plan'!$U:$U,'Color detail'!V$3))</f>
        <v>0</v>
      </c>
      <c r="W286" s="25">
        <f>+IF(W$3=0,0,COUNTIFS('2.Pro Plan'!$K:$K,'Color detail'!$E286,'2.Pro Plan'!$N:$N,'Color detail'!$F286,'2.Pro Plan'!$U:$U,'Color detail'!W$3))</f>
        <v>0</v>
      </c>
      <c r="X286" s="25">
        <f>+IF(X$3=0,0,COUNTIFS('2.Pro Plan'!$K:$K,'Color detail'!$E286,'2.Pro Plan'!$N:$N,'Color detail'!$F286,'2.Pro Plan'!$U:$U,'Color detail'!X$3))</f>
        <v>0</v>
      </c>
      <c r="Y286" s="25">
        <f>+IF(Y$3=0,0,COUNTIFS('2.Pro Plan'!$K:$K,'Color detail'!$E286,'2.Pro Plan'!$N:$N,'Color detail'!$F286,'2.Pro Plan'!$U:$U,'Color detail'!Y$3))</f>
        <v>0</v>
      </c>
      <c r="Z286" s="25">
        <f>+IF(Z$3=0,0,COUNTIFS('2.Pro Plan'!$K:$K,'Color detail'!$E286,'2.Pro Plan'!$N:$N,'Color detail'!$F286,'2.Pro Plan'!$U:$U,'Color detail'!Z$3))</f>
        <v>0</v>
      </c>
      <c r="AA286" s="25">
        <f>+IF(AA$3=0,0,COUNTIFS('2.Pro Plan'!$K:$K,'Color detail'!$E286,'2.Pro Plan'!$N:$N,'Color detail'!$F286,'2.Pro Plan'!$U:$U,'Color detail'!AA$3))</f>
        <v>0</v>
      </c>
      <c r="AB286" s="25">
        <f>+IF(AB$3=0,0,COUNTIFS('2.Pro Plan'!$K:$K,'Color detail'!$E286,'2.Pro Plan'!$N:$N,'Color detail'!$F286,'2.Pro Plan'!$U:$U,'Color detail'!AB$3))</f>
        <v>0</v>
      </c>
      <c r="AC286" s="25">
        <f>+IF(AC$3=0,0,COUNTIFS('2.Pro Plan'!$K:$K,'Color detail'!$E286,'2.Pro Plan'!$N:$N,'Color detail'!$F286,'2.Pro Plan'!$U:$U,'Color detail'!AC$3))</f>
        <v>0</v>
      </c>
      <c r="AD286" s="25">
        <f>+IF(AD$3=0,0,COUNTIFS('2.Pro Plan'!$K:$K,'Color detail'!$E286,'2.Pro Plan'!$N:$N,'Color detail'!$F286,'2.Pro Plan'!$U:$U,'Color detail'!AD$3))</f>
        <v>0</v>
      </c>
      <c r="AE286" s="25">
        <f>+IF(AE$3=0,0,COUNTIFS('2.Pro Plan'!$K:$K,'Color detail'!$E286,'2.Pro Plan'!$N:$N,'Color detail'!$F286,'2.Pro Plan'!$U:$U,'Color detail'!AE$3))</f>
        <v>0</v>
      </c>
      <c r="AF286" s="25">
        <f>+IF(AF$3=0,0,COUNTIFS('2.Pro Plan'!$K:$K,'Color detail'!$E286,'2.Pro Plan'!$N:$N,'Color detail'!$F286,'2.Pro Plan'!$U:$U,'Color detail'!AF$3))</f>
        <v>0</v>
      </c>
      <c r="AG286" s="25">
        <f>+IF(AG$3=0,0,COUNTIFS('2.Pro Plan'!$K:$K,'Color detail'!$E286,'2.Pro Plan'!$N:$N,'Color detail'!$F286,'2.Pro Plan'!$U:$U,'Color detail'!AG$3))</f>
        <v>0</v>
      </c>
      <c r="AH286" s="25">
        <f>+IF(AH$3=0,0,COUNTIFS('2.Pro Plan'!$K:$K,'Color detail'!$E286,'2.Pro Plan'!$N:$N,'Color detail'!$F286,'2.Pro Plan'!$U:$U,'Color detail'!AH$3))</f>
        <v>0</v>
      </c>
      <c r="AI286" s="25">
        <f>+IF(AI$3=0,0,COUNTIFS('2.Pro Plan'!$K:$K,'Color detail'!$E286,'2.Pro Plan'!$N:$N,'Color detail'!$F286,'2.Pro Plan'!$U:$U,'Color detail'!AI$3))</f>
        <v>0</v>
      </c>
      <c r="AJ286" s="25">
        <f>+IF(AJ$3=0,0,COUNTIFS('2.Pro Plan'!$K:$K,'Color detail'!$E286,'2.Pro Plan'!$N:$N,'Color detail'!$F286,'2.Pro Plan'!$U:$U,'Color detail'!AJ$3))</f>
        <v>0</v>
      </c>
      <c r="AK286" s="25">
        <f>+IF(AK$3=0,0,COUNTIFS('2.Pro Plan'!$K:$K,'Color detail'!$E286,'2.Pro Plan'!$N:$N,'Color detail'!$F286,'2.Pro Plan'!$U:$U,'Color detail'!AK$3))</f>
        <v>0</v>
      </c>
      <c r="AL286" s="25">
        <f>+IF(AL$3=0,0,COUNTIFS('2.Pro Plan'!$K:$K,'Color detail'!$E286,'2.Pro Plan'!$N:$N,'Color detail'!$F286,'2.Pro Plan'!$U:$U,'Color detail'!AL$3))</f>
        <v>0</v>
      </c>
      <c r="AM286" s="25">
        <f>+IF(AM$3=0,0,COUNTIFS('2.Pro Plan'!$K:$K,'Color detail'!$E286,'2.Pro Plan'!$N:$N,'Color detail'!$F286,'2.Pro Plan'!$U:$U,'Color detail'!AM$3))</f>
        <v>0</v>
      </c>
      <c r="AN286" s="25">
        <f>+IF(AN$3=0,0,COUNTIFS('2.Pro Plan'!$K:$K,'Color detail'!$E286,'2.Pro Plan'!$N:$N,'Color detail'!$F286,'2.Pro Plan'!$U:$U,'Color detail'!AN$3))</f>
        <v>0</v>
      </c>
      <c r="AO286" s="25">
        <f>+IF(AO$3=0,0,COUNTIFS('2.Pro Plan'!$K:$K,'Color detail'!$E286,'2.Pro Plan'!$N:$N,'Color detail'!$F286,'2.Pro Plan'!$U:$U,'Color detail'!AO$3))</f>
        <v>0</v>
      </c>
      <c r="AP286" s="25">
        <f>+IF(AP$3=0,0,COUNTIFS('2.Pro Plan'!$K:$K,'Color detail'!$E286,'2.Pro Plan'!$N:$N,'Color detail'!$F286,'2.Pro Plan'!$U:$U,'Color detail'!AP$3))</f>
        <v>0</v>
      </c>
      <c r="AQ286" s="25">
        <f>+IF(AQ$3=0,0,COUNTIFS('2.Pro Plan'!$K:$K,'Color detail'!$E286,'2.Pro Plan'!$N:$N,'Color detail'!$F286,'2.Pro Plan'!$U:$U,'Color detail'!AQ$3))</f>
        <v>0</v>
      </c>
      <c r="AR286" s="25">
        <f>+IF(AR$3=0,0,COUNTIFS('2.Pro Plan'!$K:$K,'Color detail'!$E286,'2.Pro Plan'!$N:$N,'Color detail'!$F286,'2.Pro Plan'!$U:$U,'Color detail'!AR$3))</f>
        <v>0</v>
      </c>
      <c r="AS286" s="25">
        <f t="shared" si="122"/>
        <v>0</v>
      </c>
    </row>
    <row r="287" spans="2:45">
      <c r="B287" s="25">
        <f t="shared" si="97"/>
        <v>65</v>
      </c>
      <c r="C287" s="25" t="str">
        <f t="shared" si="98"/>
        <v>LFS28</v>
      </c>
      <c r="E287" s="25" t="str">
        <f t="shared" ref="E287:F287" si="128">E71</f>
        <v>LF</v>
      </c>
      <c r="F287" s="25" t="str">
        <f t="shared" si="128"/>
        <v>S28</v>
      </c>
      <c r="H287" s="25">
        <f t="shared" si="121"/>
        <v>0</v>
      </c>
      <c r="I287" s="25">
        <f>+IF(C287=0,0,SUMIF('Color FC'!$F:$F,'Color detail'!$C287,'Color FC'!H:H))</f>
        <v>0</v>
      </c>
      <c r="J287" s="25">
        <f>+IF(E287=0,0,SUMIF('Color FC'!$F:$F,'Color detail'!$C287,'Color FC'!I:I))</f>
        <v>0</v>
      </c>
      <c r="K287" s="25">
        <f>+IF(F287=0,0,SUMIF('Color FC'!$F:$F,'Color detail'!$C287,'Color FC'!J:J))</f>
        <v>0</v>
      </c>
      <c r="M287" s="146">
        <f t="shared" ca="1" si="57"/>
        <v>0</v>
      </c>
      <c r="N287" s="146">
        <f t="shared" ca="1" si="126"/>
        <v>6</v>
      </c>
      <c r="O287" s="147" t="str">
        <f t="shared" ca="1" si="59"/>
        <v>CHECK</v>
      </c>
      <c r="Q287" s="25">
        <f>+IF(Q$3=0,0,COUNTIFS('2.Pro Plan'!$K:$K,'Color detail'!$E287,'2.Pro Plan'!$N:$N,'Color detail'!$F287,'2.Pro Plan'!$U:$U,'Color detail'!Q$3))</f>
        <v>0</v>
      </c>
      <c r="R287" s="25">
        <f>+IF(R$3=0,0,COUNTIFS('2.Pro Plan'!$K:$K,'Color detail'!$E287,'2.Pro Plan'!$N:$N,'Color detail'!$F287,'2.Pro Plan'!$U:$U,'Color detail'!R$3))</f>
        <v>0</v>
      </c>
      <c r="S287" s="25">
        <f>+IF(S$3=0,0,COUNTIFS('2.Pro Plan'!$K:$K,'Color detail'!$E287,'2.Pro Plan'!$N:$N,'Color detail'!$F287,'2.Pro Plan'!$U:$U,'Color detail'!S$3))</f>
        <v>0</v>
      </c>
      <c r="T287" s="25">
        <f>+IF(T$3=0,0,COUNTIFS('2.Pro Plan'!$K:$K,'Color detail'!$E287,'2.Pro Plan'!$N:$N,'Color detail'!$F287,'2.Pro Plan'!$U:$U,'Color detail'!T$3))</f>
        <v>0</v>
      </c>
      <c r="U287" s="25">
        <f>+IF(U$3=0,0,COUNTIFS('2.Pro Plan'!$K:$K,'Color detail'!$E287,'2.Pro Plan'!$N:$N,'Color detail'!$F287,'2.Pro Plan'!$U:$U,'Color detail'!U$3))</f>
        <v>0</v>
      </c>
      <c r="V287" s="25">
        <f>+IF(V$3=0,0,COUNTIFS('2.Pro Plan'!$K:$K,'Color detail'!$E287,'2.Pro Plan'!$N:$N,'Color detail'!$F287,'2.Pro Plan'!$U:$U,'Color detail'!V$3))</f>
        <v>0</v>
      </c>
      <c r="W287" s="25">
        <f>+IF(W$3=0,0,COUNTIFS('2.Pro Plan'!$K:$K,'Color detail'!$E287,'2.Pro Plan'!$N:$N,'Color detail'!$F287,'2.Pro Plan'!$U:$U,'Color detail'!W$3))</f>
        <v>0</v>
      </c>
      <c r="X287" s="25">
        <f>+IF(X$3=0,0,COUNTIFS('2.Pro Plan'!$K:$K,'Color detail'!$E287,'2.Pro Plan'!$N:$N,'Color detail'!$F287,'2.Pro Plan'!$U:$U,'Color detail'!X$3))</f>
        <v>0</v>
      </c>
      <c r="Y287" s="25">
        <f>+IF(Y$3=0,0,COUNTIFS('2.Pro Plan'!$K:$K,'Color detail'!$E287,'2.Pro Plan'!$N:$N,'Color detail'!$F287,'2.Pro Plan'!$U:$U,'Color detail'!Y$3))</f>
        <v>0</v>
      </c>
      <c r="Z287" s="25">
        <f>+IF(Z$3=0,0,COUNTIFS('2.Pro Plan'!$K:$K,'Color detail'!$E287,'2.Pro Plan'!$N:$N,'Color detail'!$F287,'2.Pro Plan'!$U:$U,'Color detail'!Z$3))</f>
        <v>0</v>
      </c>
      <c r="AA287" s="25">
        <f>+IF(AA$3=0,0,COUNTIFS('2.Pro Plan'!$K:$K,'Color detail'!$E287,'2.Pro Plan'!$N:$N,'Color detail'!$F287,'2.Pro Plan'!$U:$U,'Color detail'!AA$3))</f>
        <v>0</v>
      </c>
      <c r="AB287" s="25">
        <f>+IF(AB$3=0,0,COUNTIFS('2.Pro Plan'!$K:$K,'Color detail'!$E287,'2.Pro Plan'!$N:$N,'Color detail'!$F287,'2.Pro Plan'!$U:$U,'Color detail'!AB$3))</f>
        <v>0</v>
      </c>
      <c r="AC287" s="25">
        <f>+IF(AC$3=0,0,COUNTIFS('2.Pro Plan'!$K:$K,'Color detail'!$E287,'2.Pro Plan'!$N:$N,'Color detail'!$F287,'2.Pro Plan'!$U:$U,'Color detail'!AC$3))</f>
        <v>0</v>
      </c>
      <c r="AD287" s="25">
        <f>+IF(AD$3=0,0,COUNTIFS('2.Pro Plan'!$K:$K,'Color detail'!$E287,'2.Pro Plan'!$N:$N,'Color detail'!$F287,'2.Pro Plan'!$U:$U,'Color detail'!AD$3))</f>
        <v>0</v>
      </c>
      <c r="AE287" s="25">
        <f>+IF(AE$3=0,0,COUNTIFS('2.Pro Plan'!$K:$K,'Color detail'!$E287,'2.Pro Plan'!$N:$N,'Color detail'!$F287,'2.Pro Plan'!$U:$U,'Color detail'!AE$3))</f>
        <v>0</v>
      </c>
      <c r="AF287" s="25">
        <f>+IF(AF$3=0,0,COUNTIFS('2.Pro Plan'!$K:$K,'Color detail'!$E287,'2.Pro Plan'!$N:$N,'Color detail'!$F287,'2.Pro Plan'!$U:$U,'Color detail'!AF$3))</f>
        <v>0</v>
      </c>
      <c r="AG287" s="25">
        <f>+IF(AG$3=0,0,COUNTIFS('2.Pro Plan'!$K:$K,'Color detail'!$E287,'2.Pro Plan'!$N:$N,'Color detail'!$F287,'2.Pro Plan'!$U:$U,'Color detail'!AG$3))</f>
        <v>0</v>
      </c>
      <c r="AH287" s="25">
        <f>+IF(AH$3=0,0,COUNTIFS('2.Pro Plan'!$K:$K,'Color detail'!$E287,'2.Pro Plan'!$N:$N,'Color detail'!$F287,'2.Pro Plan'!$U:$U,'Color detail'!AH$3))</f>
        <v>0</v>
      </c>
      <c r="AI287" s="25">
        <f>+IF(AI$3=0,0,COUNTIFS('2.Pro Plan'!$K:$K,'Color detail'!$E287,'2.Pro Plan'!$N:$N,'Color detail'!$F287,'2.Pro Plan'!$U:$U,'Color detail'!AI$3))</f>
        <v>0</v>
      </c>
      <c r="AJ287" s="25">
        <f>+IF(AJ$3=0,0,COUNTIFS('2.Pro Plan'!$K:$K,'Color detail'!$E287,'2.Pro Plan'!$N:$N,'Color detail'!$F287,'2.Pro Plan'!$U:$U,'Color detail'!AJ$3))</f>
        <v>0</v>
      </c>
      <c r="AK287" s="25">
        <f>+IF(AK$3=0,0,COUNTIFS('2.Pro Plan'!$K:$K,'Color detail'!$E287,'2.Pro Plan'!$N:$N,'Color detail'!$F287,'2.Pro Plan'!$U:$U,'Color detail'!AK$3))</f>
        <v>0</v>
      </c>
      <c r="AL287" s="25">
        <f>+IF(AL$3=0,0,COUNTIFS('2.Pro Plan'!$K:$K,'Color detail'!$E287,'2.Pro Plan'!$N:$N,'Color detail'!$F287,'2.Pro Plan'!$U:$U,'Color detail'!AL$3))</f>
        <v>0</v>
      </c>
      <c r="AM287" s="25">
        <f>+IF(AM$3=0,0,COUNTIFS('2.Pro Plan'!$K:$K,'Color detail'!$E287,'2.Pro Plan'!$N:$N,'Color detail'!$F287,'2.Pro Plan'!$U:$U,'Color detail'!AM$3))</f>
        <v>0</v>
      </c>
      <c r="AN287" s="25">
        <f>+IF(AN$3=0,0,COUNTIFS('2.Pro Plan'!$K:$K,'Color detail'!$E287,'2.Pro Plan'!$N:$N,'Color detail'!$F287,'2.Pro Plan'!$U:$U,'Color detail'!AN$3))</f>
        <v>0</v>
      </c>
      <c r="AO287" s="25">
        <f>+IF(AO$3=0,0,COUNTIFS('2.Pro Plan'!$K:$K,'Color detail'!$E287,'2.Pro Plan'!$N:$N,'Color detail'!$F287,'2.Pro Plan'!$U:$U,'Color detail'!AO$3))</f>
        <v>0</v>
      </c>
      <c r="AP287" s="25">
        <f>+IF(AP$3=0,0,COUNTIFS('2.Pro Plan'!$K:$K,'Color detail'!$E287,'2.Pro Plan'!$N:$N,'Color detail'!$F287,'2.Pro Plan'!$U:$U,'Color detail'!AP$3))</f>
        <v>0</v>
      </c>
      <c r="AQ287" s="25">
        <f>+IF(AQ$3=0,0,COUNTIFS('2.Pro Plan'!$K:$K,'Color detail'!$E287,'2.Pro Plan'!$N:$N,'Color detail'!$F287,'2.Pro Plan'!$U:$U,'Color detail'!AQ$3))</f>
        <v>0</v>
      </c>
      <c r="AR287" s="25">
        <f>+IF(AR$3=0,0,COUNTIFS('2.Pro Plan'!$K:$K,'Color detail'!$E287,'2.Pro Plan'!$N:$N,'Color detail'!$F287,'2.Pro Plan'!$U:$U,'Color detail'!AR$3))</f>
        <v>0</v>
      </c>
      <c r="AS287" s="25">
        <f t="shared" si="122"/>
        <v>0</v>
      </c>
    </row>
    <row r="288" spans="2:45">
      <c r="B288" s="25">
        <f t="shared" si="97"/>
        <v>66</v>
      </c>
      <c r="C288" s="25" t="str">
        <f t="shared" si="98"/>
        <v>LFW09</v>
      </c>
      <c r="E288" s="25" t="str">
        <f t="shared" ref="E288:F288" si="129">E72</f>
        <v>LF</v>
      </c>
      <c r="F288" s="25" t="str">
        <f t="shared" si="129"/>
        <v>W09</v>
      </c>
      <c r="H288" s="25">
        <f t="shared" si="121"/>
        <v>0</v>
      </c>
      <c r="I288" s="25">
        <f>+IF(C288=0,0,SUMIF('Color FC'!$F:$F,'Color detail'!$C288,'Color FC'!H:H))</f>
        <v>0</v>
      </c>
      <c r="J288" s="25">
        <f>+IF(E288=0,0,SUMIF('Color FC'!$F:$F,'Color detail'!$C288,'Color FC'!I:I))</f>
        <v>0</v>
      </c>
      <c r="K288" s="25">
        <f>+IF(F288=0,0,SUMIF('Color FC'!$F:$F,'Color detail'!$C288,'Color FC'!J:J))</f>
        <v>0</v>
      </c>
      <c r="M288" s="146">
        <f t="shared" ca="1" si="57"/>
        <v>0</v>
      </c>
      <c r="N288" s="146">
        <f t="shared" ca="1" si="126"/>
        <v>17</v>
      </c>
      <c r="O288" s="147" t="str">
        <f t="shared" ca="1" si="59"/>
        <v>CHECK</v>
      </c>
      <c r="Q288" s="25">
        <f>+IF(Q$3=0,0,COUNTIFS('2.Pro Plan'!$K:$K,'Color detail'!$E288,'2.Pro Plan'!$N:$N,'Color detail'!$F288,'2.Pro Plan'!$U:$U,'Color detail'!Q$3))</f>
        <v>0</v>
      </c>
      <c r="R288" s="25">
        <f>+IF(R$3=0,0,COUNTIFS('2.Pro Plan'!$K:$K,'Color detail'!$E288,'2.Pro Plan'!$N:$N,'Color detail'!$F288,'2.Pro Plan'!$U:$U,'Color detail'!R$3))</f>
        <v>0</v>
      </c>
      <c r="S288" s="25">
        <f>+IF(S$3=0,0,COUNTIFS('2.Pro Plan'!$K:$K,'Color detail'!$E288,'2.Pro Plan'!$N:$N,'Color detail'!$F288,'2.Pro Plan'!$U:$U,'Color detail'!S$3))</f>
        <v>0</v>
      </c>
      <c r="T288" s="25">
        <f>+IF(T$3=0,0,COUNTIFS('2.Pro Plan'!$K:$K,'Color detail'!$E288,'2.Pro Plan'!$N:$N,'Color detail'!$F288,'2.Pro Plan'!$U:$U,'Color detail'!T$3))</f>
        <v>0</v>
      </c>
      <c r="U288" s="25">
        <f>+IF(U$3=0,0,COUNTIFS('2.Pro Plan'!$K:$K,'Color detail'!$E288,'2.Pro Plan'!$N:$N,'Color detail'!$F288,'2.Pro Plan'!$U:$U,'Color detail'!U$3))</f>
        <v>0</v>
      </c>
      <c r="V288" s="25">
        <f>+IF(V$3=0,0,COUNTIFS('2.Pro Plan'!$K:$K,'Color detail'!$E288,'2.Pro Plan'!$N:$N,'Color detail'!$F288,'2.Pro Plan'!$U:$U,'Color detail'!V$3))</f>
        <v>0</v>
      </c>
      <c r="W288" s="25">
        <f>+IF(W$3=0,0,COUNTIFS('2.Pro Plan'!$K:$K,'Color detail'!$E288,'2.Pro Plan'!$N:$N,'Color detail'!$F288,'2.Pro Plan'!$U:$U,'Color detail'!W$3))</f>
        <v>0</v>
      </c>
      <c r="X288" s="25">
        <f>+IF(X$3=0,0,COUNTIFS('2.Pro Plan'!$K:$K,'Color detail'!$E288,'2.Pro Plan'!$N:$N,'Color detail'!$F288,'2.Pro Plan'!$U:$U,'Color detail'!X$3))</f>
        <v>0</v>
      </c>
      <c r="Y288" s="25">
        <f>+IF(Y$3=0,0,COUNTIFS('2.Pro Plan'!$K:$K,'Color detail'!$E288,'2.Pro Plan'!$N:$N,'Color detail'!$F288,'2.Pro Plan'!$U:$U,'Color detail'!Y$3))</f>
        <v>0</v>
      </c>
      <c r="Z288" s="25">
        <f>+IF(Z$3=0,0,COUNTIFS('2.Pro Plan'!$K:$K,'Color detail'!$E288,'2.Pro Plan'!$N:$N,'Color detail'!$F288,'2.Pro Plan'!$U:$U,'Color detail'!Z$3))</f>
        <v>0</v>
      </c>
      <c r="AA288" s="25">
        <f>+IF(AA$3=0,0,COUNTIFS('2.Pro Plan'!$K:$K,'Color detail'!$E288,'2.Pro Plan'!$N:$N,'Color detail'!$F288,'2.Pro Plan'!$U:$U,'Color detail'!AA$3))</f>
        <v>0</v>
      </c>
      <c r="AB288" s="25">
        <f>+IF(AB$3=0,0,COUNTIFS('2.Pro Plan'!$K:$K,'Color detail'!$E288,'2.Pro Plan'!$N:$N,'Color detail'!$F288,'2.Pro Plan'!$U:$U,'Color detail'!AB$3))</f>
        <v>0</v>
      </c>
      <c r="AC288" s="25">
        <f>+IF(AC$3=0,0,COUNTIFS('2.Pro Plan'!$K:$K,'Color detail'!$E288,'2.Pro Plan'!$N:$N,'Color detail'!$F288,'2.Pro Plan'!$U:$U,'Color detail'!AC$3))</f>
        <v>0</v>
      </c>
      <c r="AD288" s="25">
        <f>+IF(AD$3=0,0,COUNTIFS('2.Pro Plan'!$K:$K,'Color detail'!$E288,'2.Pro Plan'!$N:$N,'Color detail'!$F288,'2.Pro Plan'!$U:$U,'Color detail'!AD$3))</f>
        <v>0</v>
      </c>
      <c r="AE288" s="25">
        <f>+IF(AE$3=0,0,COUNTIFS('2.Pro Plan'!$K:$K,'Color detail'!$E288,'2.Pro Plan'!$N:$N,'Color detail'!$F288,'2.Pro Plan'!$U:$U,'Color detail'!AE$3))</f>
        <v>0</v>
      </c>
      <c r="AF288" s="25">
        <f>+IF(AF$3=0,0,COUNTIFS('2.Pro Plan'!$K:$K,'Color detail'!$E288,'2.Pro Plan'!$N:$N,'Color detail'!$F288,'2.Pro Plan'!$U:$U,'Color detail'!AF$3))</f>
        <v>0</v>
      </c>
      <c r="AG288" s="25">
        <f>+IF(AG$3=0,0,COUNTIFS('2.Pro Plan'!$K:$K,'Color detail'!$E288,'2.Pro Plan'!$N:$N,'Color detail'!$F288,'2.Pro Plan'!$U:$U,'Color detail'!AG$3))</f>
        <v>0</v>
      </c>
      <c r="AH288" s="25">
        <f>+IF(AH$3=0,0,COUNTIFS('2.Pro Plan'!$K:$K,'Color detail'!$E288,'2.Pro Plan'!$N:$N,'Color detail'!$F288,'2.Pro Plan'!$U:$U,'Color detail'!AH$3))</f>
        <v>0</v>
      </c>
      <c r="AI288" s="25">
        <f>+IF(AI$3=0,0,COUNTIFS('2.Pro Plan'!$K:$K,'Color detail'!$E288,'2.Pro Plan'!$N:$N,'Color detail'!$F288,'2.Pro Plan'!$U:$U,'Color detail'!AI$3))</f>
        <v>0</v>
      </c>
      <c r="AJ288" s="25">
        <f>+IF(AJ$3=0,0,COUNTIFS('2.Pro Plan'!$K:$K,'Color detail'!$E288,'2.Pro Plan'!$N:$N,'Color detail'!$F288,'2.Pro Plan'!$U:$U,'Color detail'!AJ$3))</f>
        <v>0</v>
      </c>
      <c r="AK288" s="25">
        <f>+IF(AK$3=0,0,COUNTIFS('2.Pro Plan'!$K:$K,'Color detail'!$E288,'2.Pro Plan'!$N:$N,'Color detail'!$F288,'2.Pro Plan'!$U:$U,'Color detail'!AK$3))</f>
        <v>0</v>
      </c>
      <c r="AL288" s="25">
        <f>+IF(AL$3=0,0,COUNTIFS('2.Pro Plan'!$K:$K,'Color detail'!$E288,'2.Pro Plan'!$N:$N,'Color detail'!$F288,'2.Pro Plan'!$U:$U,'Color detail'!AL$3))</f>
        <v>0</v>
      </c>
      <c r="AM288" s="25">
        <f>+IF(AM$3=0,0,COUNTIFS('2.Pro Plan'!$K:$K,'Color detail'!$E288,'2.Pro Plan'!$N:$N,'Color detail'!$F288,'2.Pro Plan'!$U:$U,'Color detail'!AM$3))</f>
        <v>0</v>
      </c>
      <c r="AN288" s="25">
        <f>+IF(AN$3=0,0,COUNTIFS('2.Pro Plan'!$K:$K,'Color detail'!$E288,'2.Pro Plan'!$N:$N,'Color detail'!$F288,'2.Pro Plan'!$U:$U,'Color detail'!AN$3))</f>
        <v>0</v>
      </c>
      <c r="AO288" s="25">
        <f>+IF(AO$3=0,0,COUNTIFS('2.Pro Plan'!$K:$K,'Color detail'!$E288,'2.Pro Plan'!$N:$N,'Color detail'!$F288,'2.Pro Plan'!$U:$U,'Color detail'!AO$3))</f>
        <v>0</v>
      </c>
      <c r="AP288" s="25">
        <f>+IF(AP$3=0,0,COUNTIFS('2.Pro Plan'!$K:$K,'Color detail'!$E288,'2.Pro Plan'!$N:$N,'Color detail'!$F288,'2.Pro Plan'!$U:$U,'Color detail'!AP$3))</f>
        <v>0</v>
      </c>
      <c r="AQ288" s="25">
        <f>+IF(AQ$3=0,0,COUNTIFS('2.Pro Plan'!$K:$K,'Color detail'!$E288,'2.Pro Plan'!$N:$N,'Color detail'!$F288,'2.Pro Plan'!$U:$U,'Color detail'!AQ$3))</f>
        <v>0</v>
      </c>
      <c r="AR288" s="25">
        <f>+IF(AR$3=0,0,COUNTIFS('2.Pro Plan'!$K:$K,'Color detail'!$E288,'2.Pro Plan'!$N:$N,'Color detail'!$F288,'2.Pro Plan'!$U:$U,'Color detail'!AR$3))</f>
        <v>0</v>
      </c>
      <c r="AS288" s="25">
        <f t="shared" si="122"/>
        <v>0</v>
      </c>
    </row>
    <row r="289" spans="2:45">
      <c r="B289" s="25">
        <f t="shared" si="97"/>
        <v>67</v>
      </c>
      <c r="C289" s="25" t="str">
        <f t="shared" si="98"/>
        <v>LFX12</v>
      </c>
      <c r="E289" s="25" t="str">
        <f t="shared" ref="E289:F289" si="130">E73</f>
        <v>LF</v>
      </c>
      <c r="F289" s="25" t="str">
        <f t="shared" si="130"/>
        <v>X12</v>
      </c>
      <c r="H289" s="25">
        <f t="shared" si="121"/>
        <v>0</v>
      </c>
      <c r="I289" s="25">
        <f>+IF(C289=0,0,SUMIF('Color FC'!$F:$F,'Color detail'!$C289,'Color FC'!H:H))</f>
        <v>0</v>
      </c>
      <c r="J289" s="25">
        <f>+IF(E289=0,0,SUMIF('Color FC'!$F:$F,'Color detail'!$C289,'Color FC'!I:I))</f>
        <v>0</v>
      </c>
      <c r="K289" s="25">
        <f>+IF(F289=0,0,SUMIF('Color FC'!$F:$F,'Color detail'!$C289,'Color FC'!J:J))</f>
        <v>0</v>
      </c>
      <c r="M289" s="146">
        <f t="shared" ca="1" si="57"/>
        <v>0</v>
      </c>
      <c r="N289" s="146">
        <f t="shared" ca="1" si="126"/>
        <v>49</v>
      </c>
      <c r="O289" s="147" t="str">
        <f t="shared" ca="1" si="59"/>
        <v>CHECK</v>
      </c>
      <c r="Q289" s="25">
        <f>+IF(Q$3=0,0,COUNTIFS('2.Pro Plan'!$K:$K,'Color detail'!$E289,'2.Pro Plan'!$N:$N,'Color detail'!$F289,'2.Pro Plan'!$U:$U,'Color detail'!Q$3))</f>
        <v>0</v>
      </c>
      <c r="R289" s="25">
        <f>+IF(R$3=0,0,COUNTIFS('2.Pro Plan'!$K:$K,'Color detail'!$E289,'2.Pro Plan'!$N:$N,'Color detail'!$F289,'2.Pro Plan'!$U:$U,'Color detail'!R$3))</f>
        <v>0</v>
      </c>
      <c r="S289" s="25">
        <f>+IF(S$3=0,0,COUNTIFS('2.Pro Plan'!$K:$K,'Color detail'!$E289,'2.Pro Plan'!$N:$N,'Color detail'!$F289,'2.Pro Plan'!$U:$U,'Color detail'!S$3))</f>
        <v>0</v>
      </c>
      <c r="T289" s="25">
        <f>+IF(T$3=0,0,COUNTIFS('2.Pro Plan'!$K:$K,'Color detail'!$E289,'2.Pro Plan'!$N:$N,'Color detail'!$F289,'2.Pro Plan'!$U:$U,'Color detail'!T$3))</f>
        <v>0</v>
      </c>
      <c r="U289" s="25">
        <f>+IF(U$3=0,0,COUNTIFS('2.Pro Plan'!$K:$K,'Color detail'!$E289,'2.Pro Plan'!$N:$N,'Color detail'!$F289,'2.Pro Plan'!$U:$U,'Color detail'!U$3))</f>
        <v>0</v>
      </c>
      <c r="V289" s="25">
        <f>+IF(V$3=0,0,COUNTIFS('2.Pro Plan'!$K:$K,'Color detail'!$E289,'2.Pro Plan'!$N:$N,'Color detail'!$F289,'2.Pro Plan'!$U:$U,'Color detail'!V$3))</f>
        <v>0</v>
      </c>
      <c r="W289" s="25">
        <f>+IF(W$3=0,0,COUNTIFS('2.Pro Plan'!$K:$K,'Color detail'!$E289,'2.Pro Plan'!$N:$N,'Color detail'!$F289,'2.Pro Plan'!$U:$U,'Color detail'!W$3))</f>
        <v>0</v>
      </c>
      <c r="X289" s="25">
        <f>+IF(X$3=0,0,COUNTIFS('2.Pro Plan'!$K:$K,'Color detail'!$E289,'2.Pro Plan'!$N:$N,'Color detail'!$F289,'2.Pro Plan'!$U:$U,'Color detail'!X$3))</f>
        <v>0</v>
      </c>
      <c r="Y289" s="25">
        <f>+IF(Y$3=0,0,COUNTIFS('2.Pro Plan'!$K:$K,'Color detail'!$E289,'2.Pro Plan'!$N:$N,'Color detail'!$F289,'2.Pro Plan'!$U:$U,'Color detail'!Y$3))</f>
        <v>0</v>
      </c>
      <c r="Z289" s="25">
        <f>+IF(Z$3=0,0,COUNTIFS('2.Pro Plan'!$K:$K,'Color detail'!$E289,'2.Pro Plan'!$N:$N,'Color detail'!$F289,'2.Pro Plan'!$U:$U,'Color detail'!Z$3))</f>
        <v>0</v>
      </c>
      <c r="AA289" s="25">
        <f>+IF(AA$3=0,0,COUNTIFS('2.Pro Plan'!$K:$K,'Color detail'!$E289,'2.Pro Plan'!$N:$N,'Color detail'!$F289,'2.Pro Plan'!$U:$U,'Color detail'!AA$3))</f>
        <v>0</v>
      </c>
      <c r="AB289" s="25">
        <f>+IF(AB$3=0,0,COUNTIFS('2.Pro Plan'!$K:$K,'Color detail'!$E289,'2.Pro Plan'!$N:$N,'Color detail'!$F289,'2.Pro Plan'!$U:$U,'Color detail'!AB$3))</f>
        <v>0</v>
      </c>
      <c r="AC289" s="25">
        <f>+IF(AC$3=0,0,COUNTIFS('2.Pro Plan'!$K:$K,'Color detail'!$E289,'2.Pro Plan'!$N:$N,'Color detail'!$F289,'2.Pro Plan'!$U:$U,'Color detail'!AC$3))</f>
        <v>0</v>
      </c>
      <c r="AD289" s="25">
        <f>+IF(AD$3=0,0,COUNTIFS('2.Pro Plan'!$K:$K,'Color detail'!$E289,'2.Pro Plan'!$N:$N,'Color detail'!$F289,'2.Pro Plan'!$U:$U,'Color detail'!AD$3))</f>
        <v>0</v>
      </c>
      <c r="AE289" s="25">
        <f>+IF(AE$3=0,0,COUNTIFS('2.Pro Plan'!$K:$K,'Color detail'!$E289,'2.Pro Plan'!$N:$N,'Color detail'!$F289,'2.Pro Plan'!$U:$U,'Color detail'!AE$3))</f>
        <v>0</v>
      </c>
      <c r="AF289" s="25">
        <f>+IF(AF$3=0,0,COUNTIFS('2.Pro Plan'!$K:$K,'Color detail'!$E289,'2.Pro Plan'!$N:$N,'Color detail'!$F289,'2.Pro Plan'!$U:$U,'Color detail'!AF$3))</f>
        <v>0</v>
      </c>
      <c r="AG289" s="25">
        <f>+IF(AG$3=0,0,COUNTIFS('2.Pro Plan'!$K:$K,'Color detail'!$E289,'2.Pro Plan'!$N:$N,'Color detail'!$F289,'2.Pro Plan'!$U:$U,'Color detail'!AG$3))</f>
        <v>0</v>
      </c>
      <c r="AH289" s="25">
        <f>+IF(AH$3=0,0,COUNTIFS('2.Pro Plan'!$K:$K,'Color detail'!$E289,'2.Pro Plan'!$N:$N,'Color detail'!$F289,'2.Pro Plan'!$U:$U,'Color detail'!AH$3))</f>
        <v>0</v>
      </c>
      <c r="AI289" s="25">
        <f>+IF(AI$3=0,0,COUNTIFS('2.Pro Plan'!$K:$K,'Color detail'!$E289,'2.Pro Plan'!$N:$N,'Color detail'!$F289,'2.Pro Plan'!$U:$U,'Color detail'!AI$3))</f>
        <v>0</v>
      </c>
      <c r="AJ289" s="25">
        <f>+IF(AJ$3=0,0,COUNTIFS('2.Pro Plan'!$K:$K,'Color detail'!$E289,'2.Pro Plan'!$N:$N,'Color detail'!$F289,'2.Pro Plan'!$U:$U,'Color detail'!AJ$3))</f>
        <v>0</v>
      </c>
      <c r="AK289" s="25">
        <f>+IF(AK$3=0,0,COUNTIFS('2.Pro Plan'!$K:$K,'Color detail'!$E289,'2.Pro Plan'!$N:$N,'Color detail'!$F289,'2.Pro Plan'!$U:$U,'Color detail'!AK$3))</f>
        <v>0</v>
      </c>
      <c r="AL289" s="25">
        <f>+IF(AL$3=0,0,COUNTIFS('2.Pro Plan'!$K:$K,'Color detail'!$E289,'2.Pro Plan'!$N:$N,'Color detail'!$F289,'2.Pro Plan'!$U:$U,'Color detail'!AL$3))</f>
        <v>0</v>
      </c>
      <c r="AM289" s="25">
        <f>+IF(AM$3=0,0,COUNTIFS('2.Pro Plan'!$K:$K,'Color detail'!$E289,'2.Pro Plan'!$N:$N,'Color detail'!$F289,'2.Pro Plan'!$U:$U,'Color detail'!AM$3))</f>
        <v>0</v>
      </c>
      <c r="AN289" s="25">
        <f>+IF(AN$3=0,0,COUNTIFS('2.Pro Plan'!$K:$K,'Color detail'!$E289,'2.Pro Plan'!$N:$N,'Color detail'!$F289,'2.Pro Plan'!$U:$U,'Color detail'!AN$3))</f>
        <v>0</v>
      </c>
      <c r="AO289" s="25">
        <f>+IF(AO$3=0,0,COUNTIFS('2.Pro Plan'!$K:$K,'Color detail'!$E289,'2.Pro Plan'!$N:$N,'Color detail'!$F289,'2.Pro Plan'!$U:$U,'Color detail'!AO$3))</f>
        <v>0</v>
      </c>
      <c r="AP289" s="25">
        <f>+IF(AP$3=0,0,COUNTIFS('2.Pro Plan'!$K:$K,'Color detail'!$E289,'2.Pro Plan'!$N:$N,'Color detail'!$F289,'2.Pro Plan'!$U:$U,'Color detail'!AP$3))</f>
        <v>0</v>
      </c>
      <c r="AQ289" s="25">
        <f>+IF(AQ$3=0,0,COUNTIFS('2.Pro Plan'!$K:$K,'Color detail'!$E289,'2.Pro Plan'!$N:$N,'Color detail'!$F289,'2.Pro Plan'!$U:$U,'Color detail'!AQ$3))</f>
        <v>0</v>
      </c>
      <c r="AR289" s="25">
        <f>+IF(AR$3=0,0,COUNTIFS('2.Pro Plan'!$K:$K,'Color detail'!$E289,'2.Pro Plan'!$N:$N,'Color detail'!$F289,'2.Pro Plan'!$U:$U,'Color detail'!AR$3))</f>
        <v>0</v>
      </c>
      <c r="AS289" s="25">
        <f t="shared" si="122"/>
        <v>0</v>
      </c>
    </row>
    <row r="290" spans="2:45">
      <c r="B290" s="25">
        <f t="shared" si="97"/>
        <v>68</v>
      </c>
      <c r="C290" s="25" t="str">
        <f t="shared" si="98"/>
        <v>LFP20</v>
      </c>
      <c r="E290" s="25" t="str">
        <f t="shared" ref="E290:F290" si="131">E74</f>
        <v>LF</v>
      </c>
      <c r="F290" s="25" t="str">
        <f t="shared" si="131"/>
        <v>P20</v>
      </c>
      <c r="H290" s="25">
        <f t="shared" si="121"/>
        <v>0</v>
      </c>
      <c r="I290" s="25">
        <f>+IF(C290=0,0,SUMIF('Color FC'!$F:$F,'Color detail'!$C290,'Color FC'!H:H))</f>
        <v>0</v>
      </c>
      <c r="J290" s="25">
        <f>+IF(E290=0,0,SUMIF('Color FC'!$F:$F,'Color detail'!$C290,'Color FC'!I:I))</f>
        <v>0</v>
      </c>
      <c r="K290" s="25">
        <f>+IF(F290=0,0,SUMIF('Color FC'!$F:$F,'Color detail'!$C290,'Color FC'!J:J))</f>
        <v>0</v>
      </c>
      <c r="M290" s="146">
        <f t="shared" ca="1" si="57"/>
        <v>0</v>
      </c>
      <c r="N290" s="146">
        <f t="shared" ca="1" si="126"/>
        <v>54</v>
      </c>
      <c r="O290" s="147" t="str">
        <f t="shared" ca="1" si="59"/>
        <v>CHECK</v>
      </c>
      <c r="Q290" s="25">
        <f>+IF(Q$3=0,0,COUNTIFS('2.Pro Plan'!$K:$K,'Color detail'!$E290,'2.Pro Plan'!$N:$N,'Color detail'!$F290,'2.Pro Plan'!$U:$U,'Color detail'!Q$3))</f>
        <v>0</v>
      </c>
      <c r="R290" s="25">
        <f>+IF(R$3=0,0,COUNTIFS('2.Pro Plan'!$K:$K,'Color detail'!$E290,'2.Pro Plan'!$N:$N,'Color detail'!$F290,'2.Pro Plan'!$U:$U,'Color detail'!R$3))</f>
        <v>0</v>
      </c>
      <c r="S290" s="25">
        <f>+IF(S$3=0,0,COUNTIFS('2.Pro Plan'!$K:$K,'Color detail'!$E290,'2.Pro Plan'!$N:$N,'Color detail'!$F290,'2.Pro Plan'!$U:$U,'Color detail'!S$3))</f>
        <v>0</v>
      </c>
      <c r="T290" s="25">
        <f>+IF(T$3=0,0,COUNTIFS('2.Pro Plan'!$K:$K,'Color detail'!$E290,'2.Pro Plan'!$N:$N,'Color detail'!$F290,'2.Pro Plan'!$U:$U,'Color detail'!T$3))</f>
        <v>0</v>
      </c>
      <c r="U290" s="25">
        <f>+IF(U$3=0,0,COUNTIFS('2.Pro Plan'!$K:$K,'Color detail'!$E290,'2.Pro Plan'!$N:$N,'Color detail'!$F290,'2.Pro Plan'!$U:$U,'Color detail'!U$3))</f>
        <v>0</v>
      </c>
      <c r="V290" s="25">
        <f>+IF(V$3=0,0,COUNTIFS('2.Pro Plan'!$K:$K,'Color detail'!$E290,'2.Pro Plan'!$N:$N,'Color detail'!$F290,'2.Pro Plan'!$U:$U,'Color detail'!V$3))</f>
        <v>0</v>
      </c>
      <c r="W290" s="25">
        <f>+IF(W$3=0,0,COUNTIFS('2.Pro Plan'!$K:$K,'Color detail'!$E290,'2.Pro Plan'!$N:$N,'Color detail'!$F290,'2.Pro Plan'!$U:$U,'Color detail'!W$3))</f>
        <v>0</v>
      </c>
      <c r="X290" s="25">
        <f>+IF(X$3=0,0,COUNTIFS('2.Pro Plan'!$K:$K,'Color detail'!$E290,'2.Pro Plan'!$N:$N,'Color detail'!$F290,'2.Pro Plan'!$U:$U,'Color detail'!X$3))</f>
        <v>0</v>
      </c>
      <c r="Y290" s="25">
        <f>+IF(Y$3=0,0,COUNTIFS('2.Pro Plan'!$K:$K,'Color detail'!$E290,'2.Pro Plan'!$N:$N,'Color detail'!$F290,'2.Pro Plan'!$U:$U,'Color detail'!Y$3))</f>
        <v>0</v>
      </c>
      <c r="Z290" s="25">
        <f>+IF(Z$3=0,0,COUNTIFS('2.Pro Plan'!$K:$K,'Color detail'!$E290,'2.Pro Plan'!$N:$N,'Color detail'!$F290,'2.Pro Plan'!$U:$U,'Color detail'!Z$3))</f>
        <v>0</v>
      </c>
      <c r="AA290" s="25">
        <f>+IF(AA$3=0,0,COUNTIFS('2.Pro Plan'!$K:$K,'Color detail'!$E290,'2.Pro Plan'!$N:$N,'Color detail'!$F290,'2.Pro Plan'!$U:$U,'Color detail'!AA$3))</f>
        <v>0</v>
      </c>
      <c r="AB290" s="25">
        <f>+IF(AB$3=0,0,COUNTIFS('2.Pro Plan'!$K:$K,'Color detail'!$E290,'2.Pro Plan'!$N:$N,'Color detail'!$F290,'2.Pro Plan'!$U:$U,'Color detail'!AB$3))</f>
        <v>0</v>
      </c>
      <c r="AC290" s="25">
        <f>+IF(AC$3=0,0,COUNTIFS('2.Pro Plan'!$K:$K,'Color detail'!$E290,'2.Pro Plan'!$N:$N,'Color detail'!$F290,'2.Pro Plan'!$U:$U,'Color detail'!AC$3))</f>
        <v>0</v>
      </c>
      <c r="AD290" s="25">
        <f>+IF(AD$3=0,0,COUNTIFS('2.Pro Plan'!$K:$K,'Color detail'!$E290,'2.Pro Plan'!$N:$N,'Color detail'!$F290,'2.Pro Plan'!$U:$U,'Color detail'!AD$3))</f>
        <v>0</v>
      </c>
      <c r="AE290" s="25">
        <f>+IF(AE$3=0,0,COUNTIFS('2.Pro Plan'!$K:$K,'Color detail'!$E290,'2.Pro Plan'!$N:$N,'Color detail'!$F290,'2.Pro Plan'!$U:$U,'Color detail'!AE$3))</f>
        <v>0</v>
      </c>
      <c r="AF290" s="25">
        <f>+IF(AF$3=0,0,COUNTIFS('2.Pro Plan'!$K:$K,'Color detail'!$E290,'2.Pro Plan'!$N:$N,'Color detail'!$F290,'2.Pro Plan'!$U:$U,'Color detail'!AF$3))</f>
        <v>0</v>
      </c>
      <c r="AG290" s="25">
        <f>+IF(AG$3=0,0,COUNTIFS('2.Pro Plan'!$K:$K,'Color detail'!$E290,'2.Pro Plan'!$N:$N,'Color detail'!$F290,'2.Pro Plan'!$U:$U,'Color detail'!AG$3))</f>
        <v>0</v>
      </c>
      <c r="AH290" s="25">
        <f>+IF(AH$3=0,0,COUNTIFS('2.Pro Plan'!$K:$K,'Color detail'!$E290,'2.Pro Plan'!$N:$N,'Color detail'!$F290,'2.Pro Plan'!$U:$U,'Color detail'!AH$3))</f>
        <v>0</v>
      </c>
      <c r="AI290" s="25">
        <f>+IF(AI$3=0,0,COUNTIFS('2.Pro Plan'!$K:$K,'Color detail'!$E290,'2.Pro Plan'!$N:$N,'Color detail'!$F290,'2.Pro Plan'!$U:$U,'Color detail'!AI$3))</f>
        <v>0</v>
      </c>
      <c r="AJ290" s="25">
        <f>+IF(AJ$3=0,0,COUNTIFS('2.Pro Plan'!$K:$K,'Color detail'!$E290,'2.Pro Plan'!$N:$N,'Color detail'!$F290,'2.Pro Plan'!$U:$U,'Color detail'!AJ$3))</f>
        <v>0</v>
      </c>
      <c r="AK290" s="25">
        <f>+IF(AK$3=0,0,COUNTIFS('2.Pro Plan'!$K:$K,'Color detail'!$E290,'2.Pro Plan'!$N:$N,'Color detail'!$F290,'2.Pro Plan'!$U:$U,'Color detail'!AK$3))</f>
        <v>0</v>
      </c>
      <c r="AL290" s="25">
        <f>+IF(AL$3=0,0,COUNTIFS('2.Pro Plan'!$K:$K,'Color detail'!$E290,'2.Pro Plan'!$N:$N,'Color detail'!$F290,'2.Pro Plan'!$U:$U,'Color detail'!AL$3))</f>
        <v>0</v>
      </c>
      <c r="AM290" s="25">
        <f>+IF(AM$3=0,0,COUNTIFS('2.Pro Plan'!$K:$K,'Color detail'!$E290,'2.Pro Plan'!$N:$N,'Color detail'!$F290,'2.Pro Plan'!$U:$U,'Color detail'!AM$3))</f>
        <v>0</v>
      </c>
      <c r="AN290" s="25">
        <f>+IF(AN$3=0,0,COUNTIFS('2.Pro Plan'!$K:$K,'Color detail'!$E290,'2.Pro Plan'!$N:$N,'Color detail'!$F290,'2.Pro Plan'!$U:$U,'Color detail'!AN$3))</f>
        <v>0</v>
      </c>
      <c r="AO290" s="25">
        <f>+IF(AO$3=0,0,COUNTIFS('2.Pro Plan'!$K:$K,'Color detail'!$E290,'2.Pro Plan'!$N:$N,'Color detail'!$F290,'2.Pro Plan'!$U:$U,'Color detail'!AO$3))</f>
        <v>0</v>
      </c>
      <c r="AP290" s="25">
        <f>+IF(AP$3=0,0,COUNTIFS('2.Pro Plan'!$K:$K,'Color detail'!$E290,'2.Pro Plan'!$N:$N,'Color detail'!$F290,'2.Pro Plan'!$U:$U,'Color detail'!AP$3))</f>
        <v>0</v>
      </c>
      <c r="AQ290" s="25">
        <f>+IF(AQ$3=0,0,COUNTIFS('2.Pro Plan'!$K:$K,'Color detail'!$E290,'2.Pro Plan'!$N:$N,'Color detail'!$F290,'2.Pro Plan'!$U:$U,'Color detail'!AQ$3))</f>
        <v>0</v>
      </c>
      <c r="AR290" s="25">
        <f>+IF(AR$3=0,0,COUNTIFS('2.Pro Plan'!$K:$K,'Color detail'!$E290,'2.Pro Plan'!$N:$N,'Color detail'!$F290,'2.Pro Plan'!$U:$U,'Color detail'!AR$3))</f>
        <v>0</v>
      </c>
      <c r="AS290" s="25">
        <f t="shared" si="122"/>
        <v>0</v>
      </c>
    </row>
    <row r="291" spans="2:45">
      <c r="B291" s="25">
        <f t="shared" si="97"/>
        <v>69</v>
      </c>
      <c r="C291" s="25" t="str">
        <f t="shared" si="98"/>
        <v>LJ576</v>
      </c>
      <c r="E291" s="25" t="str">
        <f t="shared" ref="E291:F291" si="132">E75</f>
        <v>LJ</v>
      </c>
      <c r="F291" s="25">
        <f t="shared" si="132"/>
        <v>576</v>
      </c>
      <c r="H291" s="25">
        <f t="shared" si="121"/>
        <v>0</v>
      </c>
      <c r="I291" s="25">
        <f>+IF(C291=0,0,SUMIF('Color FC'!$F:$F,'Color detail'!$C291,'Color FC'!H:H))</f>
        <v>0</v>
      </c>
      <c r="J291" s="25">
        <f>+IF(E291=0,0,SUMIF('Color FC'!$F:$F,'Color detail'!$C291,'Color FC'!I:I))</f>
        <v>0</v>
      </c>
      <c r="K291" s="25">
        <f>+IF(F291=0,0,SUMIF('Color FC'!$F:$F,'Color detail'!$C291,'Color FC'!J:J))</f>
        <v>0</v>
      </c>
      <c r="M291" s="146">
        <f t="shared" ca="1" si="57"/>
        <v>0</v>
      </c>
      <c r="N291" s="146">
        <f t="shared" ca="1" si="126"/>
        <v>17</v>
      </c>
      <c r="O291" s="147" t="str">
        <f t="shared" ca="1" si="59"/>
        <v>CHECK</v>
      </c>
      <c r="Q291" s="25">
        <f>+IF(Q$3=0,0,COUNTIFS('2.Pro Plan'!$K:$K,'Color detail'!$E291,'2.Pro Plan'!$N:$N,'Color detail'!$F291,'2.Pro Plan'!$U:$U,'Color detail'!Q$3))</f>
        <v>0</v>
      </c>
      <c r="R291" s="25">
        <f>+IF(R$3=0,0,COUNTIFS('2.Pro Plan'!$K:$K,'Color detail'!$E291,'2.Pro Plan'!$N:$N,'Color detail'!$F291,'2.Pro Plan'!$U:$U,'Color detail'!R$3))</f>
        <v>0</v>
      </c>
      <c r="S291" s="25">
        <f>+IF(S$3=0,0,COUNTIFS('2.Pro Plan'!$K:$K,'Color detail'!$E291,'2.Pro Plan'!$N:$N,'Color detail'!$F291,'2.Pro Plan'!$U:$U,'Color detail'!S$3))</f>
        <v>0</v>
      </c>
      <c r="T291" s="25">
        <f>+IF(T$3=0,0,COUNTIFS('2.Pro Plan'!$K:$K,'Color detail'!$E291,'2.Pro Plan'!$N:$N,'Color detail'!$F291,'2.Pro Plan'!$U:$U,'Color detail'!T$3))</f>
        <v>0</v>
      </c>
      <c r="U291" s="25">
        <f>+IF(U$3=0,0,COUNTIFS('2.Pro Plan'!$K:$K,'Color detail'!$E291,'2.Pro Plan'!$N:$N,'Color detail'!$F291,'2.Pro Plan'!$U:$U,'Color detail'!U$3))</f>
        <v>0</v>
      </c>
      <c r="V291" s="25">
        <f>+IF(V$3=0,0,COUNTIFS('2.Pro Plan'!$K:$K,'Color detail'!$E291,'2.Pro Plan'!$N:$N,'Color detail'!$F291,'2.Pro Plan'!$U:$U,'Color detail'!V$3))</f>
        <v>0</v>
      </c>
      <c r="W291" s="25">
        <f>+IF(W$3=0,0,COUNTIFS('2.Pro Plan'!$K:$K,'Color detail'!$E291,'2.Pro Plan'!$N:$N,'Color detail'!$F291,'2.Pro Plan'!$U:$U,'Color detail'!W$3))</f>
        <v>0</v>
      </c>
      <c r="X291" s="25">
        <f>+IF(X$3=0,0,COUNTIFS('2.Pro Plan'!$K:$K,'Color detail'!$E291,'2.Pro Plan'!$N:$N,'Color detail'!$F291,'2.Pro Plan'!$U:$U,'Color detail'!X$3))</f>
        <v>0</v>
      </c>
      <c r="Y291" s="25">
        <f>+IF(Y$3=0,0,COUNTIFS('2.Pro Plan'!$K:$K,'Color detail'!$E291,'2.Pro Plan'!$N:$N,'Color detail'!$F291,'2.Pro Plan'!$U:$U,'Color detail'!Y$3))</f>
        <v>0</v>
      </c>
      <c r="Z291" s="25">
        <f>+IF(Z$3=0,0,COUNTIFS('2.Pro Plan'!$K:$K,'Color detail'!$E291,'2.Pro Plan'!$N:$N,'Color detail'!$F291,'2.Pro Plan'!$U:$U,'Color detail'!Z$3))</f>
        <v>0</v>
      </c>
      <c r="AA291" s="25">
        <f>+IF(AA$3=0,0,COUNTIFS('2.Pro Plan'!$K:$K,'Color detail'!$E291,'2.Pro Plan'!$N:$N,'Color detail'!$F291,'2.Pro Plan'!$U:$U,'Color detail'!AA$3))</f>
        <v>0</v>
      </c>
      <c r="AB291" s="25">
        <f>+IF(AB$3=0,0,COUNTIFS('2.Pro Plan'!$K:$K,'Color detail'!$E291,'2.Pro Plan'!$N:$N,'Color detail'!$F291,'2.Pro Plan'!$U:$U,'Color detail'!AB$3))</f>
        <v>0</v>
      </c>
      <c r="AC291" s="25">
        <f>+IF(AC$3=0,0,COUNTIFS('2.Pro Plan'!$K:$K,'Color detail'!$E291,'2.Pro Plan'!$N:$N,'Color detail'!$F291,'2.Pro Plan'!$U:$U,'Color detail'!AC$3))</f>
        <v>0</v>
      </c>
      <c r="AD291" s="25">
        <f>+IF(AD$3=0,0,COUNTIFS('2.Pro Plan'!$K:$K,'Color detail'!$E291,'2.Pro Plan'!$N:$N,'Color detail'!$F291,'2.Pro Plan'!$U:$U,'Color detail'!AD$3))</f>
        <v>0</v>
      </c>
      <c r="AE291" s="25">
        <f>+IF(AE$3=0,0,COUNTIFS('2.Pro Plan'!$K:$K,'Color detail'!$E291,'2.Pro Plan'!$N:$N,'Color detail'!$F291,'2.Pro Plan'!$U:$U,'Color detail'!AE$3))</f>
        <v>0</v>
      </c>
      <c r="AF291" s="25">
        <f>+IF(AF$3=0,0,COUNTIFS('2.Pro Plan'!$K:$K,'Color detail'!$E291,'2.Pro Plan'!$N:$N,'Color detail'!$F291,'2.Pro Plan'!$U:$U,'Color detail'!AF$3))</f>
        <v>0</v>
      </c>
      <c r="AG291" s="25">
        <f>+IF(AG$3=0,0,COUNTIFS('2.Pro Plan'!$K:$K,'Color detail'!$E291,'2.Pro Plan'!$N:$N,'Color detail'!$F291,'2.Pro Plan'!$U:$U,'Color detail'!AG$3))</f>
        <v>0</v>
      </c>
      <c r="AH291" s="25">
        <f>+IF(AH$3=0,0,COUNTIFS('2.Pro Plan'!$K:$K,'Color detail'!$E291,'2.Pro Plan'!$N:$N,'Color detail'!$F291,'2.Pro Plan'!$U:$U,'Color detail'!AH$3))</f>
        <v>0</v>
      </c>
      <c r="AI291" s="25">
        <f>+IF(AI$3=0,0,COUNTIFS('2.Pro Plan'!$K:$K,'Color detail'!$E291,'2.Pro Plan'!$N:$N,'Color detail'!$F291,'2.Pro Plan'!$U:$U,'Color detail'!AI$3))</f>
        <v>0</v>
      </c>
      <c r="AJ291" s="25">
        <f>+IF(AJ$3=0,0,COUNTIFS('2.Pro Plan'!$K:$K,'Color detail'!$E291,'2.Pro Plan'!$N:$N,'Color detail'!$F291,'2.Pro Plan'!$U:$U,'Color detail'!AJ$3))</f>
        <v>0</v>
      </c>
      <c r="AK291" s="25">
        <f>+IF(AK$3=0,0,COUNTIFS('2.Pro Plan'!$K:$K,'Color detail'!$E291,'2.Pro Plan'!$N:$N,'Color detail'!$F291,'2.Pro Plan'!$U:$U,'Color detail'!AK$3))</f>
        <v>0</v>
      </c>
      <c r="AL291" s="25">
        <f>+IF(AL$3=0,0,COUNTIFS('2.Pro Plan'!$K:$K,'Color detail'!$E291,'2.Pro Plan'!$N:$N,'Color detail'!$F291,'2.Pro Plan'!$U:$U,'Color detail'!AL$3))</f>
        <v>0</v>
      </c>
      <c r="AM291" s="25">
        <f>+IF(AM$3=0,0,COUNTIFS('2.Pro Plan'!$K:$K,'Color detail'!$E291,'2.Pro Plan'!$N:$N,'Color detail'!$F291,'2.Pro Plan'!$U:$U,'Color detail'!AM$3))</f>
        <v>0</v>
      </c>
      <c r="AN291" s="25">
        <f>+IF(AN$3=0,0,COUNTIFS('2.Pro Plan'!$K:$K,'Color detail'!$E291,'2.Pro Plan'!$N:$N,'Color detail'!$F291,'2.Pro Plan'!$U:$U,'Color detail'!AN$3))</f>
        <v>0</v>
      </c>
      <c r="AO291" s="25">
        <f>+IF(AO$3=0,0,COUNTIFS('2.Pro Plan'!$K:$K,'Color detail'!$E291,'2.Pro Plan'!$N:$N,'Color detail'!$F291,'2.Pro Plan'!$U:$U,'Color detail'!AO$3))</f>
        <v>0</v>
      </c>
      <c r="AP291" s="25">
        <f>+IF(AP$3=0,0,COUNTIFS('2.Pro Plan'!$K:$K,'Color detail'!$E291,'2.Pro Plan'!$N:$N,'Color detail'!$F291,'2.Pro Plan'!$U:$U,'Color detail'!AP$3))</f>
        <v>0</v>
      </c>
      <c r="AQ291" s="25">
        <f>+IF(AQ$3=0,0,COUNTIFS('2.Pro Plan'!$K:$K,'Color detail'!$E291,'2.Pro Plan'!$N:$N,'Color detail'!$F291,'2.Pro Plan'!$U:$U,'Color detail'!AQ$3))</f>
        <v>0</v>
      </c>
      <c r="AR291" s="25">
        <f>+IF(AR$3=0,0,COUNTIFS('2.Pro Plan'!$K:$K,'Color detail'!$E291,'2.Pro Plan'!$N:$N,'Color detail'!$F291,'2.Pro Plan'!$U:$U,'Color detail'!AR$3))</f>
        <v>0</v>
      </c>
      <c r="AS291" s="25">
        <f t="shared" si="122"/>
        <v>0</v>
      </c>
    </row>
    <row r="292" spans="2:45">
      <c r="B292" s="25">
        <f t="shared" si="97"/>
        <v>70</v>
      </c>
      <c r="C292" s="25" t="str">
        <f t="shared" si="98"/>
        <v>LJ601</v>
      </c>
      <c r="E292" s="25" t="str">
        <f t="shared" ref="E292:F292" si="133">E76</f>
        <v>LJ</v>
      </c>
      <c r="F292" s="25">
        <f t="shared" si="133"/>
        <v>601</v>
      </c>
      <c r="H292" s="25">
        <f t="shared" si="121"/>
        <v>0</v>
      </c>
      <c r="I292" s="25">
        <f>+IF(C292=0,0,SUMIF('Color FC'!$F:$F,'Color detail'!$C292,'Color FC'!H:H))</f>
        <v>0</v>
      </c>
      <c r="J292" s="25">
        <f>+IF(E292=0,0,SUMIF('Color FC'!$F:$F,'Color detail'!$C292,'Color FC'!I:I))</f>
        <v>0</v>
      </c>
      <c r="K292" s="25">
        <f>+IF(F292=0,0,SUMIF('Color FC'!$F:$F,'Color detail'!$C292,'Color FC'!J:J))</f>
        <v>0</v>
      </c>
      <c r="M292" s="146">
        <f t="shared" ca="1" si="57"/>
        <v>0</v>
      </c>
      <c r="N292" s="146">
        <f t="shared" ca="1" si="126"/>
        <v>6</v>
      </c>
      <c r="O292" s="147" t="str">
        <f t="shared" ca="1" si="59"/>
        <v>CHECK</v>
      </c>
      <c r="Q292" s="25">
        <f>+IF(Q$3=0,0,COUNTIFS('2.Pro Plan'!$K:$K,'Color detail'!$E292,'2.Pro Plan'!$N:$N,'Color detail'!$F292,'2.Pro Plan'!$U:$U,'Color detail'!Q$3))</f>
        <v>0</v>
      </c>
      <c r="R292" s="25">
        <f>+IF(R$3=0,0,COUNTIFS('2.Pro Plan'!$K:$K,'Color detail'!$E292,'2.Pro Plan'!$N:$N,'Color detail'!$F292,'2.Pro Plan'!$U:$U,'Color detail'!R$3))</f>
        <v>0</v>
      </c>
      <c r="S292" s="25">
        <f>+IF(S$3=0,0,COUNTIFS('2.Pro Plan'!$K:$K,'Color detail'!$E292,'2.Pro Plan'!$N:$N,'Color detail'!$F292,'2.Pro Plan'!$U:$U,'Color detail'!S$3))</f>
        <v>0</v>
      </c>
      <c r="T292" s="25">
        <f>+IF(T$3=0,0,COUNTIFS('2.Pro Plan'!$K:$K,'Color detail'!$E292,'2.Pro Plan'!$N:$N,'Color detail'!$F292,'2.Pro Plan'!$U:$U,'Color detail'!T$3))</f>
        <v>0</v>
      </c>
      <c r="U292" s="25">
        <f>+IF(U$3=0,0,COUNTIFS('2.Pro Plan'!$K:$K,'Color detail'!$E292,'2.Pro Plan'!$N:$N,'Color detail'!$F292,'2.Pro Plan'!$U:$U,'Color detail'!U$3))</f>
        <v>0</v>
      </c>
      <c r="V292" s="25">
        <f>+IF(V$3=0,0,COUNTIFS('2.Pro Plan'!$K:$K,'Color detail'!$E292,'2.Pro Plan'!$N:$N,'Color detail'!$F292,'2.Pro Plan'!$U:$U,'Color detail'!V$3))</f>
        <v>0</v>
      </c>
      <c r="W292" s="25">
        <f>+IF(W$3=0,0,COUNTIFS('2.Pro Plan'!$K:$K,'Color detail'!$E292,'2.Pro Plan'!$N:$N,'Color detail'!$F292,'2.Pro Plan'!$U:$U,'Color detail'!W$3))</f>
        <v>0</v>
      </c>
      <c r="X292" s="25">
        <f>+IF(X$3=0,0,COUNTIFS('2.Pro Plan'!$K:$K,'Color detail'!$E292,'2.Pro Plan'!$N:$N,'Color detail'!$F292,'2.Pro Plan'!$U:$U,'Color detail'!X$3))</f>
        <v>0</v>
      </c>
      <c r="Y292" s="25">
        <f>+IF(Y$3=0,0,COUNTIFS('2.Pro Plan'!$K:$K,'Color detail'!$E292,'2.Pro Plan'!$N:$N,'Color detail'!$F292,'2.Pro Plan'!$U:$U,'Color detail'!Y$3))</f>
        <v>0</v>
      </c>
      <c r="Z292" s="25">
        <f>+IF(Z$3=0,0,COUNTIFS('2.Pro Plan'!$K:$K,'Color detail'!$E292,'2.Pro Plan'!$N:$N,'Color detail'!$F292,'2.Pro Plan'!$U:$U,'Color detail'!Z$3))</f>
        <v>0</v>
      </c>
      <c r="AA292" s="25">
        <f>+IF(AA$3=0,0,COUNTIFS('2.Pro Plan'!$K:$K,'Color detail'!$E292,'2.Pro Plan'!$N:$N,'Color detail'!$F292,'2.Pro Plan'!$U:$U,'Color detail'!AA$3))</f>
        <v>0</v>
      </c>
      <c r="AB292" s="25">
        <f>+IF(AB$3=0,0,COUNTIFS('2.Pro Plan'!$K:$K,'Color detail'!$E292,'2.Pro Plan'!$N:$N,'Color detail'!$F292,'2.Pro Plan'!$U:$U,'Color detail'!AB$3))</f>
        <v>0</v>
      </c>
      <c r="AC292" s="25">
        <f>+IF(AC$3=0,0,COUNTIFS('2.Pro Plan'!$K:$K,'Color detail'!$E292,'2.Pro Plan'!$N:$N,'Color detail'!$F292,'2.Pro Plan'!$U:$U,'Color detail'!AC$3))</f>
        <v>0</v>
      </c>
      <c r="AD292" s="25">
        <f>+IF(AD$3=0,0,COUNTIFS('2.Pro Plan'!$K:$K,'Color detail'!$E292,'2.Pro Plan'!$N:$N,'Color detail'!$F292,'2.Pro Plan'!$U:$U,'Color detail'!AD$3))</f>
        <v>0</v>
      </c>
      <c r="AE292" s="25">
        <f>+IF(AE$3=0,0,COUNTIFS('2.Pro Plan'!$K:$K,'Color detail'!$E292,'2.Pro Plan'!$N:$N,'Color detail'!$F292,'2.Pro Plan'!$U:$U,'Color detail'!AE$3))</f>
        <v>0</v>
      </c>
      <c r="AF292" s="25">
        <f>+IF(AF$3=0,0,COUNTIFS('2.Pro Plan'!$K:$K,'Color detail'!$E292,'2.Pro Plan'!$N:$N,'Color detail'!$F292,'2.Pro Plan'!$U:$U,'Color detail'!AF$3))</f>
        <v>0</v>
      </c>
      <c r="AG292" s="25">
        <f>+IF(AG$3=0,0,COUNTIFS('2.Pro Plan'!$K:$K,'Color detail'!$E292,'2.Pro Plan'!$N:$N,'Color detail'!$F292,'2.Pro Plan'!$U:$U,'Color detail'!AG$3))</f>
        <v>0</v>
      </c>
      <c r="AH292" s="25">
        <f>+IF(AH$3=0,0,COUNTIFS('2.Pro Plan'!$K:$K,'Color detail'!$E292,'2.Pro Plan'!$N:$N,'Color detail'!$F292,'2.Pro Plan'!$U:$U,'Color detail'!AH$3))</f>
        <v>0</v>
      </c>
      <c r="AI292" s="25">
        <f>+IF(AI$3=0,0,COUNTIFS('2.Pro Plan'!$K:$K,'Color detail'!$E292,'2.Pro Plan'!$N:$N,'Color detail'!$F292,'2.Pro Plan'!$U:$U,'Color detail'!AI$3))</f>
        <v>0</v>
      </c>
      <c r="AJ292" s="25">
        <f>+IF(AJ$3=0,0,COUNTIFS('2.Pro Plan'!$K:$K,'Color detail'!$E292,'2.Pro Plan'!$N:$N,'Color detail'!$F292,'2.Pro Plan'!$U:$U,'Color detail'!AJ$3))</f>
        <v>0</v>
      </c>
      <c r="AK292" s="25">
        <f>+IF(AK$3=0,0,COUNTIFS('2.Pro Plan'!$K:$K,'Color detail'!$E292,'2.Pro Plan'!$N:$N,'Color detail'!$F292,'2.Pro Plan'!$U:$U,'Color detail'!AK$3))</f>
        <v>0</v>
      </c>
      <c r="AL292" s="25">
        <f>+IF(AL$3=0,0,COUNTIFS('2.Pro Plan'!$K:$K,'Color detail'!$E292,'2.Pro Plan'!$N:$N,'Color detail'!$F292,'2.Pro Plan'!$U:$U,'Color detail'!AL$3))</f>
        <v>0</v>
      </c>
      <c r="AM292" s="25">
        <f>+IF(AM$3=0,0,COUNTIFS('2.Pro Plan'!$K:$K,'Color detail'!$E292,'2.Pro Plan'!$N:$N,'Color detail'!$F292,'2.Pro Plan'!$U:$U,'Color detail'!AM$3))</f>
        <v>0</v>
      </c>
      <c r="AN292" s="25">
        <f>+IF(AN$3=0,0,COUNTIFS('2.Pro Plan'!$K:$K,'Color detail'!$E292,'2.Pro Plan'!$N:$N,'Color detail'!$F292,'2.Pro Plan'!$U:$U,'Color detail'!AN$3))</f>
        <v>0</v>
      </c>
      <c r="AO292" s="25">
        <f>+IF(AO$3=0,0,COUNTIFS('2.Pro Plan'!$K:$K,'Color detail'!$E292,'2.Pro Plan'!$N:$N,'Color detail'!$F292,'2.Pro Plan'!$U:$U,'Color detail'!AO$3))</f>
        <v>0</v>
      </c>
      <c r="AP292" s="25">
        <f>+IF(AP$3=0,0,COUNTIFS('2.Pro Plan'!$K:$K,'Color detail'!$E292,'2.Pro Plan'!$N:$N,'Color detail'!$F292,'2.Pro Plan'!$U:$U,'Color detail'!AP$3))</f>
        <v>0</v>
      </c>
      <c r="AQ292" s="25">
        <f>+IF(AQ$3=0,0,COUNTIFS('2.Pro Plan'!$K:$K,'Color detail'!$E292,'2.Pro Plan'!$N:$N,'Color detail'!$F292,'2.Pro Plan'!$U:$U,'Color detail'!AQ$3))</f>
        <v>0</v>
      </c>
      <c r="AR292" s="25">
        <f>+IF(AR$3=0,0,COUNTIFS('2.Pro Plan'!$K:$K,'Color detail'!$E292,'2.Pro Plan'!$N:$N,'Color detail'!$F292,'2.Pro Plan'!$U:$U,'Color detail'!AR$3))</f>
        <v>0</v>
      </c>
      <c r="AS292" s="25">
        <f t="shared" si="122"/>
        <v>0</v>
      </c>
    </row>
    <row r="293" spans="2:45">
      <c r="B293" s="25">
        <f t="shared" si="97"/>
        <v>71</v>
      </c>
      <c r="C293" s="25" t="str">
        <f t="shared" si="98"/>
        <v>LJS28</v>
      </c>
      <c r="E293" s="25" t="str">
        <f t="shared" ref="E293:F293" si="134">E77</f>
        <v>LJ</v>
      </c>
      <c r="F293" s="25" t="str">
        <f t="shared" si="134"/>
        <v>S28</v>
      </c>
      <c r="H293" s="25">
        <f t="shared" si="121"/>
        <v>0</v>
      </c>
      <c r="I293" s="25">
        <f>+IF(C293=0,0,SUMIF('Color FC'!$F:$F,'Color detail'!$C293,'Color FC'!H:H))</f>
        <v>0</v>
      </c>
      <c r="J293" s="25">
        <f>+IF(E293=0,0,SUMIF('Color FC'!$F:$F,'Color detail'!$C293,'Color FC'!I:I))</f>
        <v>0</v>
      </c>
      <c r="K293" s="25">
        <f>+IF(F293=0,0,SUMIF('Color FC'!$F:$F,'Color detail'!$C293,'Color FC'!J:J))</f>
        <v>0</v>
      </c>
      <c r="M293" s="146">
        <f t="shared" ca="1" si="57"/>
        <v>0</v>
      </c>
      <c r="N293" s="146">
        <f t="shared" ca="1" si="126"/>
        <v>22</v>
      </c>
      <c r="O293" s="147" t="str">
        <f t="shared" ca="1" si="59"/>
        <v>CHECK</v>
      </c>
      <c r="Q293" s="25">
        <f>+IF(Q$3=0,0,COUNTIFS('2.Pro Plan'!$K:$K,'Color detail'!$E293,'2.Pro Plan'!$N:$N,'Color detail'!$F293,'2.Pro Plan'!$U:$U,'Color detail'!Q$3))</f>
        <v>0</v>
      </c>
      <c r="R293" s="25">
        <f>+IF(R$3=0,0,COUNTIFS('2.Pro Plan'!$K:$K,'Color detail'!$E293,'2.Pro Plan'!$N:$N,'Color detail'!$F293,'2.Pro Plan'!$U:$U,'Color detail'!R$3))</f>
        <v>0</v>
      </c>
      <c r="S293" s="25">
        <f>+IF(S$3=0,0,COUNTIFS('2.Pro Plan'!$K:$K,'Color detail'!$E293,'2.Pro Plan'!$N:$N,'Color detail'!$F293,'2.Pro Plan'!$U:$U,'Color detail'!S$3))</f>
        <v>0</v>
      </c>
      <c r="T293" s="25">
        <f>+IF(T$3=0,0,COUNTIFS('2.Pro Plan'!$K:$K,'Color detail'!$E293,'2.Pro Plan'!$N:$N,'Color detail'!$F293,'2.Pro Plan'!$U:$U,'Color detail'!T$3))</f>
        <v>0</v>
      </c>
      <c r="U293" s="25">
        <f>+IF(U$3=0,0,COUNTIFS('2.Pro Plan'!$K:$K,'Color detail'!$E293,'2.Pro Plan'!$N:$N,'Color detail'!$F293,'2.Pro Plan'!$U:$U,'Color detail'!U$3))</f>
        <v>0</v>
      </c>
      <c r="V293" s="25">
        <f>+IF(V$3=0,0,COUNTIFS('2.Pro Plan'!$K:$K,'Color detail'!$E293,'2.Pro Plan'!$N:$N,'Color detail'!$F293,'2.Pro Plan'!$U:$U,'Color detail'!V$3))</f>
        <v>0</v>
      </c>
      <c r="W293" s="25">
        <f>+IF(W$3=0,0,COUNTIFS('2.Pro Plan'!$K:$K,'Color detail'!$E293,'2.Pro Plan'!$N:$N,'Color detail'!$F293,'2.Pro Plan'!$U:$U,'Color detail'!W$3))</f>
        <v>0</v>
      </c>
      <c r="X293" s="25">
        <f>+IF(X$3=0,0,COUNTIFS('2.Pro Plan'!$K:$K,'Color detail'!$E293,'2.Pro Plan'!$N:$N,'Color detail'!$F293,'2.Pro Plan'!$U:$U,'Color detail'!X$3))</f>
        <v>0</v>
      </c>
      <c r="Y293" s="25">
        <f>+IF(Y$3=0,0,COUNTIFS('2.Pro Plan'!$K:$K,'Color detail'!$E293,'2.Pro Plan'!$N:$N,'Color detail'!$F293,'2.Pro Plan'!$U:$U,'Color detail'!Y$3))</f>
        <v>0</v>
      </c>
      <c r="Z293" s="25">
        <f>+IF(Z$3=0,0,COUNTIFS('2.Pro Plan'!$K:$K,'Color detail'!$E293,'2.Pro Plan'!$N:$N,'Color detail'!$F293,'2.Pro Plan'!$U:$U,'Color detail'!Z$3))</f>
        <v>0</v>
      </c>
      <c r="AA293" s="25">
        <f>+IF(AA$3=0,0,COUNTIFS('2.Pro Plan'!$K:$K,'Color detail'!$E293,'2.Pro Plan'!$N:$N,'Color detail'!$F293,'2.Pro Plan'!$U:$U,'Color detail'!AA$3))</f>
        <v>0</v>
      </c>
      <c r="AB293" s="25">
        <f>+IF(AB$3=0,0,COUNTIFS('2.Pro Plan'!$K:$K,'Color detail'!$E293,'2.Pro Plan'!$N:$N,'Color detail'!$F293,'2.Pro Plan'!$U:$U,'Color detail'!AB$3))</f>
        <v>0</v>
      </c>
      <c r="AC293" s="25">
        <f>+IF(AC$3=0,0,COUNTIFS('2.Pro Plan'!$K:$K,'Color detail'!$E293,'2.Pro Plan'!$N:$N,'Color detail'!$F293,'2.Pro Plan'!$U:$U,'Color detail'!AC$3))</f>
        <v>0</v>
      </c>
      <c r="AD293" s="25">
        <f>+IF(AD$3=0,0,COUNTIFS('2.Pro Plan'!$K:$K,'Color detail'!$E293,'2.Pro Plan'!$N:$N,'Color detail'!$F293,'2.Pro Plan'!$U:$U,'Color detail'!AD$3))</f>
        <v>0</v>
      </c>
      <c r="AE293" s="25">
        <f>+IF(AE$3=0,0,COUNTIFS('2.Pro Plan'!$K:$K,'Color detail'!$E293,'2.Pro Plan'!$N:$N,'Color detail'!$F293,'2.Pro Plan'!$U:$U,'Color detail'!AE$3))</f>
        <v>0</v>
      </c>
      <c r="AF293" s="25">
        <f>+IF(AF$3=0,0,COUNTIFS('2.Pro Plan'!$K:$K,'Color detail'!$E293,'2.Pro Plan'!$N:$N,'Color detail'!$F293,'2.Pro Plan'!$U:$U,'Color detail'!AF$3))</f>
        <v>0</v>
      </c>
      <c r="AG293" s="25">
        <f>+IF(AG$3=0,0,COUNTIFS('2.Pro Plan'!$K:$K,'Color detail'!$E293,'2.Pro Plan'!$N:$N,'Color detail'!$F293,'2.Pro Plan'!$U:$U,'Color detail'!AG$3))</f>
        <v>0</v>
      </c>
      <c r="AH293" s="25">
        <f>+IF(AH$3=0,0,COUNTIFS('2.Pro Plan'!$K:$K,'Color detail'!$E293,'2.Pro Plan'!$N:$N,'Color detail'!$F293,'2.Pro Plan'!$U:$U,'Color detail'!AH$3))</f>
        <v>0</v>
      </c>
      <c r="AI293" s="25">
        <f>+IF(AI$3=0,0,COUNTIFS('2.Pro Plan'!$K:$K,'Color detail'!$E293,'2.Pro Plan'!$N:$N,'Color detail'!$F293,'2.Pro Plan'!$U:$U,'Color detail'!AI$3))</f>
        <v>0</v>
      </c>
      <c r="AJ293" s="25">
        <f>+IF(AJ$3=0,0,COUNTIFS('2.Pro Plan'!$K:$K,'Color detail'!$E293,'2.Pro Plan'!$N:$N,'Color detail'!$F293,'2.Pro Plan'!$U:$U,'Color detail'!AJ$3))</f>
        <v>0</v>
      </c>
      <c r="AK293" s="25">
        <f>+IF(AK$3=0,0,COUNTIFS('2.Pro Plan'!$K:$K,'Color detail'!$E293,'2.Pro Plan'!$N:$N,'Color detail'!$F293,'2.Pro Plan'!$U:$U,'Color detail'!AK$3))</f>
        <v>0</v>
      </c>
      <c r="AL293" s="25">
        <f>+IF(AL$3=0,0,COUNTIFS('2.Pro Plan'!$K:$K,'Color detail'!$E293,'2.Pro Plan'!$N:$N,'Color detail'!$F293,'2.Pro Plan'!$U:$U,'Color detail'!AL$3))</f>
        <v>0</v>
      </c>
      <c r="AM293" s="25">
        <f>+IF(AM$3=0,0,COUNTIFS('2.Pro Plan'!$K:$K,'Color detail'!$E293,'2.Pro Plan'!$N:$N,'Color detail'!$F293,'2.Pro Plan'!$U:$U,'Color detail'!AM$3))</f>
        <v>0</v>
      </c>
      <c r="AN293" s="25">
        <f>+IF(AN$3=0,0,COUNTIFS('2.Pro Plan'!$K:$K,'Color detail'!$E293,'2.Pro Plan'!$N:$N,'Color detail'!$F293,'2.Pro Plan'!$U:$U,'Color detail'!AN$3))</f>
        <v>0</v>
      </c>
      <c r="AO293" s="25">
        <f>+IF(AO$3=0,0,COUNTIFS('2.Pro Plan'!$K:$K,'Color detail'!$E293,'2.Pro Plan'!$N:$N,'Color detail'!$F293,'2.Pro Plan'!$U:$U,'Color detail'!AO$3))</f>
        <v>0</v>
      </c>
      <c r="AP293" s="25">
        <f>+IF(AP$3=0,0,COUNTIFS('2.Pro Plan'!$K:$K,'Color detail'!$E293,'2.Pro Plan'!$N:$N,'Color detail'!$F293,'2.Pro Plan'!$U:$U,'Color detail'!AP$3))</f>
        <v>0</v>
      </c>
      <c r="AQ293" s="25">
        <f>+IF(AQ$3=0,0,COUNTIFS('2.Pro Plan'!$K:$K,'Color detail'!$E293,'2.Pro Plan'!$N:$N,'Color detail'!$F293,'2.Pro Plan'!$U:$U,'Color detail'!AQ$3))</f>
        <v>0</v>
      </c>
      <c r="AR293" s="25">
        <f>+IF(AR$3=0,0,COUNTIFS('2.Pro Plan'!$K:$K,'Color detail'!$E293,'2.Pro Plan'!$N:$N,'Color detail'!$F293,'2.Pro Plan'!$U:$U,'Color detail'!AR$3))</f>
        <v>0</v>
      </c>
      <c r="AS293" s="25">
        <f t="shared" si="122"/>
        <v>0</v>
      </c>
    </row>
    <row r="294" spans="2:45">
      <c r="B294" s="25">
        <f t="shared" si="97"/>
        <v>72</v>
      </c>
      <c r="C294" s="25" t="str">
        <f t="shared" si="98"/>
        <v>LJW09</v>
      </c>
      <c r="E294" s="25" t="str">
        <f t="shared" ref="E294:F294" si="135">E78</f>
        <v>LJ</v>
      </c>
      <c r="F294" s="25" t="str">
        <f t="shared" si="135"/>
        <v>W09</v>
      </c>
      <c r="H294" s="25">
        <f t="shared" si="121"/>
        <v>0</v>
      </c>
      <c r="I294" s="25">
        <f>+IF(C294=0,0,SUMIF('Color FC'!$F:$F,'Color detail'!$C294,'Color FC'!H:H))</f>
        <v>0</v>
      </c>
      <c r="J294" s="25">
        <f>+IF(E294=0,0,SUMIF('Color FC'!$F:$F,'Color detail'!$C294,'Color FC'!I:I))</f>
        <v>0</v>
      </c>
      <c r="K294" s="25">
        <f>+IF(F294=0,0,SUMIF('Color FC'!$F:$F,'Color detail'!$C294,'Color FC'!J:J))</f>
        <v>0</v>
      </c>
      <c r="M294" s="146">
        <f t="shared" ca="1" si="57"/>
        <v>0</v>
      </c>
      <c r="N294" s="146">
        <f t="shared" ca="1" si="126"/>
        <v>81</v>
      </c>
      <c r="O294" s="147" t="str">
        <f t="shared" ca="1" si="59"/>
        <v>CHECK</v>
      </c>
      <c r="Q294" s="25">
        <f>+IF(Q$3=0,0,COUNTIFS('2.Pro Plan'!$K:$K,'Color detail'!$E294,'2.Pro Plan'!$N:$N,'Color detail'!$F294,'2.Pro Plan'!$U:$U,'Color detail'!Q$3))</f>
        <v>0</v>
      </c>
      <c r="R294" s="25">
        <f>+IF(R$3=0,0,COUNTIFS('2.Pro Plan'!$K:$K,'Color detail'!$E294,'2.Pro Plan'!$N:$N,'Color detail'!$F294,'2.Pro Plan'!$U:$U,'Color detail'!R$3))</f>
        <v>0</v>
      </c>
      <c r="S294" s="25">
        <f>+IF(S$3=0,0,COUNTIFS('2.Pro Plan'!$K:$K,'Color detail'!$E294,'2.Pro Plan'!$N:$N,'Color detail'!$F294,'2.Pro Plan'!$U:$U,'Color detail'!S$3))</f>
        <v>0</v>
      </c>
      <c r="T294" s="25">
        <f>+IF(T$3=0,0,COUNTIFS('2.Pro Plan'!$K:$K,'Color detail'!$E294,'2.Pro Plan'!$N:$N,'Color detail'!$F294,'2.Pro Plan'!$U:$U,'Color detail'!T$3))</f>
        <v>0</v>
      </c>
      <c r="U294" s="25">
        <f>+IF(U$3=0,0,COUNTIFS('2.Pro Plan'!$K:$K,'Color detail'!$E294,'2.Pro Plan'!$N:$N,'Color detail'!$F294,'2.Pro Plan'!$U:$U,'Color detail'!U$3))</f>
        <v>0</v>
      </c>
      <c r="V294" s="25">
        <f>+IF(V$3=0,0,COUNTIFS('2.Pro Plan'!$K:$K,'Color detail'!$E294,'2.Pro Plan'!$N:$N,'Color detail'!$F294,'2.Pro Plan'!$U:$U,'Color detail'!V$3))</f>
        <v>0</v>
      </c>
      <c r="W294" s="25">
        <f>+IF(W$3=0,0,COUNTIFS('2.Pro Plan'!$K:$K,'Color detail'!$E294,'2.Pro Plan'!$N:$N,'Color detail'!$F294,'2.Pro Plan'!$U:$U,'Color detail'!W$3))</f>
        <v>0</v>
      </c>
      <c r="X294" s="25">
        <f>+IF(X$3=0,0,COUNTIFS('2.Pro Plan'!$K:$K,'Color detail'!$E294,'2.Pro Plan'!$N:$N,'Color detail'!$F294,'2.Pro Plan'!$U:$U,'Color detail'!X$3))</f>
        <v>0</v>
      </c>
      <c r="Y294" s="25">
        <f>+IF(Y$3=0,0,COUNTIFS('2.Pro Plan'!$K:$K,'Color detail'!$E294,'2.Pro Plan'!$N:$N,'Color detail'!$F294,'2.Pro Plan'!$U:$U,'Color detail'!Y$3))</f>
        <v>0</v>
      </c>
      <c r="Z294" s="25">
        <f>+IF(Z$3=0,0,COUNTIFS('2.Pro Plan'!$K:$K,'Color detail'!$E294,'2.Pro Plan'!$N:$N,'Color detail'!$F294,'2.Pro Plan'!$U:$U,'Color detail'!Z$3))</f>
        <v>0</v>
      </c>
      <c r="AA294" s="25">
        <f>+IF(AA$3=0,0,COUNTIFS('2.Pro Plan'!$K:$K,'Color detail'!$E294,'2.Pro Plan'!$N:$N,'Color detail'!$F294,'2.Pro Plan'!$U:$U,'Color detail'!AA$3))</f>
        <v>0</v>
      </c>
      <c r="AB294" s="25">
        <f>+IF(AB$3=0,0,COUNTIFS('2.Pro Plan'!$K:$K,'Color detail'!$E294,'2.Pro Plan'!$N:$N,'Color detail'!$F294,'2.Pro Plan'!$U:$U,'Color detail'!AB$3))</f>
        <v>0</v>
      </c>
      <c r="AC294" s="25">
        <f>+IF(AC$3=0,0,COUNTIFS('2.Pro Plan'!$K:$K,'Color detail'!$E294,'2.Pro Plan'!$N:$N,'Color detail'!$F294,'2.Pro Plan'!$U:$U,'Color detail'!AC$3))</f>
        <v>0</v>
      </c>
      <c r="AD294" s="25">
        <f>+IF(AD$3=0,0,COUNTIFS('2.Pro Plan'!$K:$K,'Color detail'!$E294,'2.Pro Plan'!$N:$N,'Color detail'!$F294,'2.Pro Plan'!$U:$U,'Color detail'!AD$3))</f>
        <v>0</v>
      </c>
      <c r="AE294" s="25">
        <f>+IF(AE$3=0,0,COUNTIFS('2.Pro Plan'!$K:$K,'Color detail'!$E294,'2.Pro Plan'!$N:$N,'Color detail'!$F294,'2.Pro Plan'!$U:$U,'Color detail'!AE$3))</f>
        <v>0</v>
      </c>
      <c r="AF294" s="25">
        <f>+IF(AF$3=0,0,COUNTIFS('2.Pro Plan'!$K:$K,'Color detail'!$E294,'2.Pro Plan'!$N:$N,'Color detail'!$F294,'2.Pro Plan'!$U:$U,'Color detail'!AF$3))</f>
        <v>0</v>
      </c>
      <c r="AG294" s="25">
        <f>+IF(AG$3=0,0,COUNTIFS('2.Pro Plan'!$K:$K,'Color detail'!$E294,'2.Pro Plan'!$N:$N,'Color detail'!$F294,'2.Pro Plan'!$U:$U,'Color detail'!AG$3))</f>
        <v>0</v>
      </c>
      <c r="AH294" s="25">
        <f>+IF(AH$3=0,0,COUNTIFS('2.Pro Plan'!$K:$K,'Color detail'!$E294,'2.Pro Plan'!$N:$N,'Color detail'!$F294,'2.Pro Plan'!$U:$U,'Color detail'!AH$3))</f>
        <v>0</v>
      </c>
      <c r="AI294" s="25">
        <f>+IF(AI$3=0,0,COUNTIFS('2.Pro Plan'!$K:$K,'Color detail'!$E294,'2.Pro Plan'!$N:$N,'Color detail'!$F294,'2.Pro Plan'!$U:$U,'Color detail'!AI$3))</f>
        <v>0</v>
      </c>
      <c r="AJ294" s="25">
        <f>+IF(AJ$3=0,0,COUNTIFS('2.Pro Plan'!$K:$K,'Color detail'!$E294,'2.Pro Plan'!$N:$N,'Color detail'!$F294,'2.Pro Plan'!$U:$U,'Color detail'!AJ$3))</f>
        <v>0</v>
      </c>
      <c r="AK294" s="25">
        <f>+IF(AK$3=0,0,COUNTIFS('2.Pro Plan'!$K:$K,'Color detail'!$E294,'2.Pro Plan'!$N:$N,'Color detail'!$F294,'2.Pro Plan'!$U:$U,'Color detail'!AK$3))</f>
        <v>0</v>
      </c>
      <c r="AL294" s="25">
        <f>+IF(AL$3=0,0,COUNTIFS('2.Pro Plan'!$K:$K,'Color detail'!$E294,'2.Pro Plan'!$N:$N,'Color detail'!$F294,'2.Pro Plan'!$U:$U,'Color detail'!AL$3))</f>
        <v>0</v>
      </c>
      <c r="AM294" s="25">
        <f>+IF(AM$3=0,0,COUNTIFS('2.Pro Plan'!$K:$K,'Color detail'!$E294,'2.Pro Plan'!$N:$N,'Color detail'!$F294,'2.Pro Plan'!$U:$U,'Color detail'!AM$3))</f>
        <v>0</v>
      </c>
      <c r="AN294" s="25">
        <f>+IF(AN$3=0,0,COUNTIFS('2.Pro Plan'!$K:$K,'Color detail'!$E294,'2.Pro Plan'!$N:$N,'Color detail'!$F294,'2.Pro Plan'!$U:$U,'Color detail'!AN$3))</f>
        <v>0</v>
      </c>
      <c r="AO294" s="25">
        <f>+IF(AO$3=0,0,COUNTIFS('2.Pro Plan'!$K:$K,'Color detail'!$E294,'2.Pro Plan'!$N:$N,'Color detail'!$F294,'2.Pro Plan'!$U:$U,'Color detail'!AO$3))</f>
        <v>0</v>
      </c>
      <c r="AP294" s="25">
        <f>+IF(AP$3=0,0,COUNTIFS('2.Pro Plan'!$K:$K,'Color detail'!$E294,'2.Pro Plan'!$N:$N,'Color detail'!$F294,'2.Pro Plan'!$U:$U,'Color detail'!AP$3))</f>
        <v>0</v>
      </c>
      <c r="AQ294" s="25">
        <f>+IF(AQ$3=0,0,COUNTIFS('2.Pro Plan'!$K:$K,'Color detail'!$E294,'2.Pro Plan'!$N:$N,'Color detail'!$F294,'2.Pro Plan'!$U:$U,'Color detail'!AQ$3))</f>
        <v>0</v>
      </c>
      <c r="AR294" s="25">
        <f>+IF(AR$3=0,0,COUNTIFS('2.Pro Plan'!$K:$K,'Color detail'!$E294,'2.Pro Plan'!$N:$N,'Color detail'!$F294,'2.Pro Plan'!$U:$U,'Color detail'!AR$3))</f>
        <v>0</v>
      </c>
      <c r="AS294" s="25">
        <f t="shared" si="122"/>
        <v>0</v>
      </c>
    </row>
    <row r="295" spans="2:45">
      <c r="B295" s="25">
        <f t="shared" si="97"/>
        <v>73</v>
      </c>
      <c r="C295" s="25" t="str">
        <f t="shared" si="98"/>
        <v>LJX12</v>
      </c>
      <c r="E295" s="25" t="str">
        <f t="shared" ref="E295:F295" si="136">E79</f>
        <v>LJ</v>
      </c>
      <c r="F295" s="25" t="str">
        <f t="shared" si="136"/>
        <v>X12</v>
      </c>
      <c r="H295" s="25">
        <f t="shared" si="121"/>
        <v>0</v>
      </c>
      <c r="I295" s="25">
        <f>+IF(C295=0,0,SUMIF('Color FC'!$F:$F,'Color detail'!$C295,'Color FC'!H:H))</f>
        <v>0</v>
      </c>
      <c r="J295" s="25">
        <f>+IF(E295=0,0,SUMIF('Color FC'!$F:$F,'Color detail'!$C295,'Color FC'!I:I))</f>
        <v>0</v>
      </c>
      <c r="K295" s="25">
        <f>+IF(F295=0,0,SUMIF('Color FC'!$F:$F,'Color detail'!$C295,'Color FC'!J:J))</f>
        <v>0</v>
      </c>
      <c r="M295" s="146">
        <f t="shared" ca="1" si="57"/>
        <v>0</v>
      </c>
      <c r="N295" s="146">
        <f t="shared" ca="1" si="126"/>
        <v>23</v>
      </c>
      <c r="O295" s="147" t="str">
        <f t="shared" ca="1" si="59"/>
        <v>CHECK</v>
      </c>
      <c r="Q295" s="25">
        <f>+IF(Q$3=0,0,COUNTIFS('2.Pro Plan'!$K:$K,'Color detail'!$E295,'2.Pro Plan'!$N:$N,'Color detail'!$F295,'2.Pro Plan'!$U:$U,'Color detail'!Q$3))</f>
        <v>0</v>
      </c>
      <c r="R295" s="25">
        <f>+IF(R$3=0,0,COUNTIFS('2.Pro Plan'!$K:$K,'Color detail'!$E295,'2.Pro Plan'!$N:$N,'Color detail'!$F295,'2.Pro Plan'!$U:$U,'Color detail'!R$3))</f>
        <v>0</v>
      </c>
      <c r="S295" s="25">
        <f>+IF(S$3=0,0,COUNTIFS('2.Pro Plan'!$K:$K,'Color detail'!$E295,'2.Pro Plan'!$N:$N,'Color detail'!$F295,'2.Pro Plan'!$U:$U,'Color detail'!S$3))</f>
        <v>0</v>
      </c>
      <c r="T295" s="25">
        <f>+IF(T$3=0,0,COUNTIFS('2.Pro Plan'!$K:$K,'Color detail'!$E295,'2.Pro Plan'!$N:$N,'Color detail'!$F295,'2.Pro Plan'!$U:$U,'Color detail'!T$3))</f>
        <v>0</v>
      </c>
      <c r="U295" s="25">
        <f>+IF(U$3=0,0,COUNTIFS('2.Pro Plan'!$K:$K,'Color detail'!$E295,'2.Pro Plan'!$N:$N,'Color detail'!$F295,'2.Pro Plan'!$U:$U,'Color detail'!U$3))</f>
        <v>0</v>
      </c>
      <c r="V295" s="25">
        <f>+IF(V$3=0,0,COUNTIFS('2.Pro Plan'!$K:$K,'Color detail'!$E295,'2.Pro Plan'!$N:$N,'Color detail'!$F295,'2.Pro Plan'!$U:$U,'Color detail'!V$3))</f>
        <v>0</v>
      </c>
      <c r="W295" s="25">
        <f>+IF(W$3=0,0,COUNTIFS('2.Pro Plan'!$K:$K,'Color detail'!$E295,'2.Pro Plan'!$N:$N,'Color detail'!$F295,'2.Pro Plan'!$U:$U,'Color detail'!W$3))</f>
        <v>0</v>
      </c>
      <c r="X295" s="25">
        <f>+IF(X$3=0,0,COUNTIFS('2.Pro Plan'!$K:$K,'Color detail'!$E295,'2.Pro Plan'!$N:$N,'Color detail'!$F295,'2.Pro Plan'!$U:$U,'Color detail'!X$3))</f>
        <v>0</v>
      </c>
      <c r="Y295" s="25">
        <f>+IF(Y$3=0,0,COUNTIFS('2.Pro Plan'!$K:$K,'Color detail'!$E295,'2.Pro Plan'!$N:$N,'Color detail'!$F295,'2.Pro Plan'!$U:$U,'Color detail'!Y$3))</f>
        <v>0</v>
      </c>
      <c r="Z295" s="25">
        <f>+IF(Z$3=0,0,COUNTIFS('2.Pro Plan'!$K:$K,'Color detail'!$E295,'2.Pro Plan'!$N:$N,'Color detail'!$F295,'2.Pro Plan'!$U:$U,'Color detail'!Z$3))</f>
        <v>0</v>
      </c>
      <c r="AA295" s="25">
        <f>+IF(AA$3=0,0,COUNTIFS('2.Pro Plan'!$K:$K,'Color detail'!$E295,'2.Pro Plan'!$N:$N,'Color detail'!$F295,'2.Pro Plan'!$U:$U,'Color detail'!AA$3))</f>
        <v>0</v>
      </c>
      <c r="AB295" s="25">
        <f>+IF(AB$3=0,0,COUNTIFS('2.Pro Plan'!$K:$K,'Color detail'!$E295,'2.Pro Plan'!$N:$N,'Color detail'!$F295,'2.Pro Plan'!$U:$U,'Color detail'!AB$3))</f>
        <v>0</v>
      </c>
      <c r="AC295" s="25">
        <f>+IF(AC$3=0,0,COUNTIFS('2.Pro Plan'!$K:$K,'Color detail'!$E295,'2.Pro Plan'!$N:$N,'Color detail'!$F295,'2.Pro Plan'!$U:$U,'Color detail'!AC$3))</f>
        <v>0</v>
      </c>
      <c r="AD295" s="25">
        <f>+IF(AD$3=0,0,COUNTIFS('2.Pro Plan'!$K:$K,'Color detail'!$E295,'2.Pro Plan'!$N:$N,'Color detail'!$F295,'2.Pro Plan'!$U:$U,'Color detail'!AD$3))</f>
        <v>0</v>
      </c>
      <c r="AE295" s="25">
        <f>+IF(AE$3=0,0,COUNTIFS('2.Pro Plan'!$K:$K,'Color detail'!$E295,'2.Pro Plan'!$N:$N,'Color detail'!$F295,'2.Pro Plan'!$U:$U,'Color detail'!AE$3))</f>
        <v>0</v>
      </c>
      <c r="AF295" s="25">
        <f>+IF(AF$3=0,0,COUNTIFS('2.Pro Plan'!$K:$K,'Color detail'!$E295,'2.Pro Plan'!$N:$N,'Color detail'!$F295,'2.Pro Plan'!$U:$U,'Color detail'!AF$3))</f>
        <v>0</v>
      </c>
      <c r="AG295" s="25">
        <f>+IF(AG$3=0,0,COUNTIFS('2.Pro Plan'!$K:$K,'Color detail'!$E295,'2.Pro Plan'!$N:$N,'Color detail'!$F295,'2.Pro Plan'!$U:$U,'Color detail'!AG$3))</f>
        <v>0</v>
      </c>
      <c r="AH295" s="25">
        <f>+IF(AH$3=0,0,COUNTIFS('2.Pro Plan'!$K:$K,'Color detail'!$E295,'2.Pro Plan'!$N:$N,'Color detail'!$F295,'2.Pro Plan'!$U:$U,'Color detail'!AH$3))</f>
        <v>0</v>
      </c>
      <c r="AI295" s="25">
        <f>+IF(AI$3=0,0,COUNTIFS('2.Pro Plan'!$K:$K,'Color detail'!$E295,'2.Pro Plan'!$N:$N,'Color detail'!$F295,'2.Pro Plan'!$U:$U,'Color detail'!AI$3))</f>
        <v>0</v>
      </c>
      <c r="AJ295" s="25">
        <f>+IF(AJ$3=0,0,COUNTIFS('2.Pro Plan'!$K:$K,'Color detail'!$E295,'2.Pro Plan'!$N:$N,'Color detail'!$F295,'2.Pro Plan'!$U:$U,'Color detail'!AJ$3))</f>
        <v>0</v>
      </c>
      <c r="AK295" s="25">
        <f>+IF(AK$3=0,0,COUNTIFS('2.Pro Plan'!$K:$K,'Color detail'!$E295,'2.Pro Plan'!$N:$N,'Color detail'!$F295,'2.Pro Plan'!$U:$U,'Color detail'!AK$3))</f>
        <v>0</v>
      </c>
      <c r="AL295" s="25">
        <f>+IF(AL$3=0,0,COUNTIFS('2.Pro Plan'!$K:$K,'Color detail'!$E295,'2.Pro Plan'!$N:$N,'Color detail'!$F295,'2.Pro Plan'!$U:$U,'Color detail'!AL$3))</f>
        <v>0</v>
      </c>
      <c r="AM295" s="25">
        <f>+IF(AM$3=0,0,COUNTIFS('2.Pro Plan'!$K:$K,'Color detail'!$E295,'2.Pro Plan'!$N:$N,'Color detail'!$F295,'2.Pro Plan'!$U:$U,'Color detail'!AM$3))</f>
        <v>0</v>
      </c>
      <c r="AN295" s="25">
        <f>+IF(AN$3=0,0,COUNTIFS('2.Pro Plan'!$K:$K,'Color detail'!$E295,'2.Pro Plan'!$N:$N,'Color detail'!$F295,'2.Pro Plan'!$U:$U,'Color detail'!AN$3))</f>
        <v>0</v>
      </c>
      <c r="AO295" s="25">
        <f>+IF(AO$3=0,0,COUNTIFS('2.Pro Plan'!$K:$K,'Color detail'!$E295,'2.Pro Plan'!$N:$N,'Color detail'!$F295,'2.Pro Plan'!$U:$U,'Color detail'!AO$3))</f>
        <v>0</v>
      </c>
      <c r="AP295" s="25">
        <f>+IF(AP$3=0,0,COUNTIFS('2.Pro Plan'!$K:$K,'Color detail'!$E295,'2.Pro Plan'!$N:$N,'Color detail'!$F295,'2.Pro Plan'!$U:$U,'Color detail'!AP$3))</f>
        <v>0</v>
      </c>
      <c r="AQ295" s="25">
        <f>+IF(AQ$3=0,0,COUNTIFS('2.Pro Plan'!$K:$K,'Color detail'!$E295,'2.Pro Plan'!$N:$N,'Color detail'!$F295,'2.Pro Plan'!$U:$U,'Color detail'!AQ$3))</f>
        <v>0</v>
      </c>
      <c r="AR295" s="25">
        <f>+IF(AR$3=0,0,COUNTIFS('2.Pro Plan'!$K:$K,'Color detail'!$E295,'2.Pro Plan'!$N:$N,'Color detail'!$F295,'2.Pro Plan'!$U:$U,'Color detail'!AR$3))</f>
        <v>0</v>
      </c>
      <c r="AS295" s="25">
        <f t="shared" si="122"/>
        <v>0</v>
      </c>
    </row>
    <row r="296" spans="2:45">
      <c r="B296" s="25">
        <f t="shared" si="97"/>
        <v>74</v>
      </c>
      <c r="C296" s="25" t="str">
        <f t="shared" si="98"/>
        <v>LJP20</v>
      </c>
      <c r="E296" s="25" t="str">
        <f t="shared" ref="E296:F296" si="137">E80</f>
        <v>LJ</v>
      </c>
      <c r="F296" s="25" t="str">
        <f t="shared" si="137"/>
        <v>P20</v>
      </c>
      <c r="H296" s="25">
        <f t="shared" si="121"/>
        <v>0</v>
      </c>
      <c r="I296" s="25">
        <f>+IF(C296=0,0,SUMIF('Color FC'!$F:$F,'Color detail'!$C296,'Color FC'!H:H))</f>
        <v>0</v>
      </c>
      <c r="J296" s="25">
        <f>+IF(E296=0,0,SUMIF('Color FC'!$F:$F,'Color detail'!$C296,'Color FC'!I:I))</f>
        <v>0</v>
      </c>
      <c r="K296" s="25">
        <f>+IF(F296=0,0,SUMIF('Color FC'!$F:$F,'Color detail'!$C296,'Color FC'!J:J))</f>
        <v>0</v>
      </c>
      <c r="M296" s="146">
        <f t="shared" ca="1" si="57"/>
        <v>0</v>
      </c>
      <c r="N296" s="146">
        <f t="shared" ca="1" si="126"/>
        <v>10</v>
      </c>
      <c r="O296" s="147" t="str">
        <f t="shared" ca="1" si="59"/>
        <v>CHECK</v>
      </c>
      <c r="Q296" s="25">
        <f>+IF(Q$3=0,0,COUNTIFS('2.Pro Plan'!$K:$K,'Color detail'!$E296,'2.Pro Plan'!$N:$N,'Color detail'!$F296,'2.Pro Plan'!$U:$U,'Color detail'!Q$3))</f>
        <v>0</v>
      </c>
      <c r="R296" s="25">
        <f>+IF(R$3=0,0,COUNTIFS('2.Pro Plan'!$K:$K,'Color detail'!$E296,'2.Pro Plan'!$N:$N,'Color detail'!$F296,'2.Pro Plan'!$U:$U,'Color detail'!R$3))</f>
        <v>0</v>
      </c>
      <c r="S296" s="25">
        <f>+IF(S$3=0,0,COUNTIFS('2.Pro Plan'!$K:$K,'Color detail'!$E296,'2.Pro Plan'!$N:$N,'Color detail'!$F296,'2.Pro Plan'!$U:$U,'Color detail'!S$3))</f>
        <v>0</v>
      </c>
      <c r="T296" s="25">
        <f>+IF(T$3=0,0,COUNTIFS('2.Pro Plan'!$K:$K,'Color detail'!$E296,'2.Pro Plan'!$N:$N,'Color detail'!$F296,'2.Pro Plan'!$U:$U,'Color detail'!T$3))</f>
        <v>0</v>
      </c>
      <c r="U296" s="25">
        <f>+IF(U$3=0,0,COUNTIFS('2.Pro Plan'!$K:$K,'Color detail'!$E296,'2.Pro Plan'!$N:$N,'Color detail'!$F296,'2.Pro Plan'!$U:$U,'Color detail'!U$3))</f>
        <v>0</v>
      </c>
      <c r="V296" s="25">
        <f>+IF(V$3=0,0,COUNTIFS('2.Pro Plan'!$K:$K,'Color detail'!$E296,'2.Pro Plan'!$N:$N,'Color detail'!$F296,'2.Pro Plan'!$U:$U,'Color detail'!V$3))</f>
        <v>0</v>
      </c>
      <c r="W296" s="25">
        <f>+IF(W$3=0,0,COUNTIFS('2.Pro Plan'!$K:$K,'Color detail'!$E296,'2.Pro Plan'!$N:$N,'Color detail'!$F296,'2.Pro Plan'!$U:$U,'Color detail'!W$3))</f>
        <v>0</v>
      </c>
      <c r="X296" s="25">
        <f>+IF(X$3=0,0,COUNTIFS('2.Pro Plan'!$K:$K,'Color detail'!$E296,'2.Pro Plan'!$N:$N,'Color detail'!$F296,'2.Pro Plan'!$U:$U,'Color detail'!X$3))</f>
        <v>0</v>
      </c>
      <c r="Y296" s="25">
        <f>+IF(Y$3=0,0,COUNTIFS('2.Pro Plan'!$K:$K,'Color detail'!$E296,'2.Pro Plan'!$N:$N,'Color detail'!$F296,'2.Pro Plan'!$U:$U,'Color detail'!Y$3))</f>
        <v>0</v>
      </c>
      <c r="Z296" s="25">
        <f>+IF(Z$3=0,0,COUNTIFS('2.Pro Plan'!$K:$K,'Color detail'!$E296,'2.Pro Plan'!$N:$N,'Color detail'!$F296,'2.Pro Plan'!$U:$U,'Color detail'!Z$3))</f>
        <v>0</v>
      </c>
      <c r="AA296" s="25">
        <f>+IF(AA$3=0,0,COUNTIFS('2.Pro Plan'!$K:$K,'Color detail'!$E296,'2.Pro Plan'!$N:$N,'Color detail'!$F296,'2.Pro Plan'!$U:$U,'Color detail'!AA$3))</f>
        <v>0</v>
      </c>
      <c r="AB296" s="25">
        <f>+IF(AB$3=0,0,COUNTIFS('2.Pro Plan'!$K:$K,'Color detail'!$E296,'2.Pro Plan'!$N:$N,'Color detail'!$F296,'2.Pro Plan'!$U:$U,'Color detail'!AB$3))</f>
        <v>0</v>
      </c>
      <c r="AC296" s="25">
        <f>+IF(AC$3=0,0,COUNTIFS('2.Pro Plan'!$K:$K,'Color detail'!$E296,'2.Pro Plan'!$N:$N,'Color detail'!$F296,'2.Pro Plan'!$U:$U,'Color detail'!AC$3))</f>
        <v>0</v>
      </c>
      <c r="AD296" s="25">
        <f>+IF(AD$3=0,0,COUNTIFS('2.Pro Plan'!$K:$K,'Color detail'!$E296,'2.Pro Plan'!$N:$N,'Color detail'!$F296,'2.Pro Plan'!$U:$U,'Color detail'!AD$3))</f>
        <v>0</v>
      </c>
      <c r="AE296" s="25">
        <f>+IF(AE$3=0,0,COUNTIFS('2.Pro Plan'!$K:$K,'Color detail'!$E296,'2.Pro Plan'!$N:$N,'Color detail'!$F296,'2.Pro Plan'!$U:$U,'Color detail'!AE$3))</f>
        <v>0</v>
      </c>
      <c r="AF296" s="25">
        <f>+IF(AF$3=0,0,COUNTIFS('2.Pro Plan'!$K:$K,'Color detail'!$E296,'2.Pro Plan'!$N:$N,'Color detail'!$F296,'2.Pro Plan'!$U:$U,'Color detail'!AF$3))</f>
        <v>0</v>
      </c>
      <c r="AG296" s="25">
        <f>+IF(AG$3=0,0,COUNTIFS('2.Pro Plan'!$K:$K,'Color detail'!$E296,'2.Pro Plan'!$N:$N,'Color detail'!$F296,'2.Pro Plan'!$U:$U,'Color detail'!AG$3))</f>
        <v>0</v>
      </c>
      <c r="AH296" s="25">
        <f>+IF(AH$3=0,0,COUNTIFS('2.Pro Plan'!$K:$K,'Color detail'!$E296,'2.Pro Plan'!$N:$N,'Color detail'!$F296,'2.Pro Plan'!$U:$U,'Color detail'!AH$3))</f>
        <v>0</v>
      </c>
      <c r="AI296" s="25">
        <f>+IF(AI$3=0,0,COUNTIFS('2.Pro Plan'!$K:$K,'Color detail'!$E296,'2.Pro Plan'!$N:$N,'Color detail'!$F296,'2.Pro Plan'!$U:$U,'Color detail'!AI$3))</f>
        <v>0</v>
      </c>
      <c r="AJ296" s="25">
        <f>+IF(AJ$3=0,0,COUNTIFS('2.Pro Plan'!$K:$K,'Color detail'!$E296,'2.Pro Plan'!$N:$N,'Color detail'!$F296,'2.Pro Plan'!$U:$U,'Color detail'!AJ$3))</f>
        <v>0</v>
      </c>
      <c r="AK296" s="25">
        <f>+IF(AK$3=0,0,COUNTIFS('2.Pro Plan'!$K:$K,'Color detail'!$E296,'2.Pro Plan'!$N:$N,'Color detail'!$F296,'2.Pro Plan'!$U:$U,'Color detail'!AK$3))</f>
        <v>0</v>
      </c>
      <c r="AL296" s="25">
        <f>+IF(AL$3=0,0,COUNTIFS('2.Pro Plan'!$K:$K,'Color detail'!$E296,'2.Pro Plan'!$N:$N,'Color detail'!$F296,'2.Pro Plan'!$U:$U,'Color detail'!AL$3))</f>
        <v>0</v>
      </c>
      <c r="AM296" s="25">
        <f>+IF(AM$3=0,0,COUNTIFS('2.Pro Plan'!$K:$K,'Color detail'!$E296,'2.Pro Plan'!$N:$N,'Color detail'!$F296,'2.Pro Plan'!$U:$U,'Color detail'!AM$3))</f>
        <v>0</v>
      </c>
      <c r="AN296" s="25">
        <f>+IF(AN$3=0,0,COUNTIFS('2.Pro Plan'!$K:$K,'Color detail'!$E296,'2.Pro Plan'!$N:$N,'Color detail'!$F296,'2.Pro Plan'!$U:$U,'Color detail'!AN$3))</f>
        <v>0</v>
      </c>
      <c r="AO296" s="25">
        <f>+IF(AO$3=0,0,COUNTIFS('2.Pro Plan'!$K:$K,'Color detail'!$E296,'2.Pro Plan'!$N:$N,'Color detail'!$F296,'2.Pro Plan'!$U:$U,'Color detail'!AO$3))</f>
        <v>0</v>
      </c>
      <c r="AP296" s="25">
        <f>+IF(AP$3=0,0,COUNTIFS('2.Pro Plan'!$K:$K,'Color detail'!$E296,'2.Pro Plan'!$N:$N,'Color detail'!$F296,'2.Pro Plan'!$U:$U,'Color detail'!AP$3))</f>
        <v>0</v>
      </c>
      <c r="AQ296" s="25">
        <f>+IF(AQ$3=0,0,COUNTIFS('2.Pro Plan'!$K:$K,'Color detail'!$E296,'2.Pro Plan'!$N:$N,'Color detail'!$F296,'2.Pro Plan'!$U:$U,'Color detail'!AQ$3))</f>
        <v>0</v>
      </c>
      <c r="AR296" s="25">
        <f>+IF(AR$3=0,0,COUNTIFS('2.Pro Plan'!$K:$K,'Color detail'!$E296,'2.Pro Plan'!$N:$N,'Color detail'!$F296,'2.Pro Plan'!$U:$U,'Color detail'!AR$3))</f>
        <v>0</v>
      </c>
      <c r="AS296" s="25">
        <f t="shared" si="122"/>
        <v>0</v>
      </c>
    </row>
    <row r="297" spans="2:45">
      <c r="B297" s="25">
        <f t="shared" si="97"/>
        <v>75</v>
      </c>
      <c r="C297" s="25" t="str">
        <f t="shared" si="98"/>
        <v>HK576</v>
      </c>
      <c r="E297" s="25" t="str">
        <f t="shared" ref="E297:F297" si="138">E81</f>
        <v>HK</v>
      </c>
      <c r="F297" s="25">
        <f t="shared" si="138"/>
        <v>576</v>
      </c>
      <c r="H297" s="25">
        <f t="shared" si="121"/>
        <v>5</v>
      </c>
      <c r="I297" s="25">
        <f>+IF(C297=0,0,SUMIF('Color FC'!$F:$F,'Color detail'!$C297,'Color FC'!H:H))</f>
        <v>0</v>
      </c>
      <c r="J297" s="25">
        <f>+IF(E297=0,0,SUMIF('Color FC'!$F:$F,'Color detail'!$C297,'Color FC'!I:I))</f>
        <v>0</v>
      </c>
      <c r="K297" s="25">
        <f>+IF(F297=0,0,SUMIF('Color FC'!$F:$F,'Color detail'!$C297,'Color FC'!J:J))</f>
        <v>0</v>
      </c>
      <c r="M297" s="146">
        <f t="shared" ca="1" si="57"/>
        <v>0</v>
      </c>
      <c r="N297" s="146">
        <f t="shared" ca="1" si="126"/>
        <v>26</v>
      </c>
      <c r="O297" s="147" t="str">
        <f t="shared" ca="1" si="59"/>
        <v>CHECK</v>
      </c>
      <c r="Q297" s="25">
        <f>+IF(Q$3=0,0,COUNTIFS('2.Pro Plan'!$K:$K,'Color detail'!$E297,'2.Pro Plan'!$N:$N,'Color detail'!$F297,'2.Pro Plan'!$U:$U,'Color detail'!Q$3))</f>
        <v>0</v>
      </c>
      <c r="R297" s="25">
        <f>+IF(R$3=0,0,COUNTIFS('2.Pro Plan'!$K:$K,'Color detail'!$E297,'2.Pro Plan'!$N:$N,'Color detail'!$F297,'2.Pro Plan'!$U:$U,'Color detail'!R$3))</f>
        <v>0</v>
      </c>
      <c r="S297" s="25">
        <f>+IF(S$3=0,0,COUNTIFS('2.Pro Plan'!$K:$K,'Color detail'!$E297,'2.Pro Plan'!$N:$N,'Color detail'!$F297,'2.Pro Plan'!$U:$U,'Color detail'!S$3))</f>
        <v>0</v>
      </c>
      <c r="T297" s="25">
        <f>+IF(T$3=0,0,COUNTIFS('2.Pro Plan'!$K:$K,'Color detail'!$E297,'2.Pro Plan'!$N:$N,'Color detail'!$F297,'2.Pro Plan'!$U:$U,'Color detail'!T$3))</f>
        <v>0</v>
      </c>
      <c r="U297" s="25">
        <f>+IF(U$3=0,0,COUNTIFS('2.Pro Plan'!$K:$K,'Color detail'!$E297,'2.Pro Plan'!$N:$N,'Color detail'!$F297,'2.Pro Plan'!$U:$U,'Color detail'!U$3))</f>
        <v>0</v>
      </c>
      <c r="V297" s="25">
        <f>+IF(V$3=0,0,COUNTIFS('2.Pro Plan'!$K:$K,'Color detail'!$E297,'2.Pro Plan'!$N:$N,'Color detail'!$F297,'2.Pro Plan'!$U:$U,'Color detail'!V$3))</f>
        <v>0</v>
      </c>
      <c r="W297" s="25">
        <f>+IF(W$3=0,0,COUNTIFS('2.Pro Plan'!$K:$K,'Color detail'!$E297,'2.Pro Plan'!$N:$N,'Color detail'!$F297,'2.Pro Plan'!$U:$U,'Color detail'!W$3))</f>
        <v>0</v>
      </c>
      <c r="X297" s="25">
        <f>+IF(X$3=0,0,COUNTIFS('2.Pro Plan'!$K:$K,'Color detail'!$E297,'2.Pro Plan'!$N:$N,'Color detail'!$F297,'2.Pro Plan'!$U:$U,'Color detail'!X$3))</f>
        <v>0</v>
      </c>
      <c r="Y297" s="25">
        <f>+IF(Y$3=0,0,COUNTIFS('2.Pro Plan'!$K:$K,'Color detail'!$E297,'2.Pro Plan'!$N:$N,'Color detail'!$F297,'2.Pro Plan'!$U:$U,'Color detail'!Y$3))</f>
        <v>1</v>
      </c>
      <c r="Z297" s="25">
        <f>+IF(Z$3=0,0,COUNTIFS('2.Pro Plan'!$K:$K,'Color detail'!$E297,'2.Pro Plan'!$N:$N,'Color detail'!$F297,'2.Pro Plan'!$U:$U,'Color detail'!Z$3))</f>
        <v>0</v>
      </c>
      <c r="AA297" s="25">
        <f>+IF(AA$3=0,0,COUNTIFS('2.Pro Plan'!$K:$K,'Color detail'!$E297,'2.Pro Plan'!$N:$N,'Color detail'!$F297,'2.Pro Plan'!$U:$U,'Color detail'!AA$3))</f>
        <v>0</v>
      </c>
      <c r="AB297" s="25">
        <f>+IF(AB$3=0,0,COUNTIFS('2.Pro Plan'!$K:$K,'Color detail'!$E297,'2.Pro Plan'!$N:$N,'Color detail'!$F297,'2.Pro Plan'!$U:$U,'Color detail'!AB$3))</f>
        <v>0</v>
      </c>
      <c r="AC297" s="25">
        <f>+IF(AC$3=0,0,COUNTIFS('2.Pro Plan'!$K:$K,'Color detail'!$E297,'2.Pro Plan'!$N:$N,'Color detail'!$F297,'2.Pro Plan'!$U:$U,'Color detail'!AC$3))</f>
        <v>0</v>
      </c>
      <c r="AD297" s="25">
        <f>+IF(AD$3=0,0,COUNTIFS('2.Pro Plan'!$K:$K,'Color detail'!$E297,'2.Pro Plan'!$N:$N,'Color detail'!$F297,'2.Pro Plan'!$U:$U,'Color detail'!AD$3))</f>
        <v>0</v>
      </c>
      <c r="AE297" s="25">
        <f>+IF(AE$3=0,0,COUNTIFS('2.Pro Plan'!$K:$K,'Color detail'!$E297,'2.Pro Plan'!$N:$N,'Color detail'!$F297,'2.Pro Plan'!$U:$U,'Color detail'!AE$3))</f>
        <v>0</v>
      </c>
      <c r="AF297" s="25">
        <f>+IF(AF$3=0,0,COUNTIFS('2.Pro Plan'!$K:$K,'Color detail'!$E297,'2.Pro Plan'!$N:$N,'Color detail'!$F297,'2.Pro Plan'!$U:$U,'Color detail'!AF$3))</f>
        <v>1</v>
      </c>
      <c r="AG297" s="25">
        <f>+IF(AG$3=0,0,COUNTIFS('2.Pro Plan'!$K:$K,'Color detail'!$E297,'2.Pro Plan'!$N:$N,'Color detail'!$F297,'2.Pro Plan'!$U:$U,'Color detail'!AG$3))</f>
        <v>0</v>
      </c>
      <c r="AH297" s="25">
        <f>+IF(AH$3=0,0,COUNTIFS('2.Pro Plan'!$K:$K,'Color detail'!$E297,'2.Pro Plan'!$N:$N,'Color detail'!$F297,'2.Pro Plan'!$U:$U,'Color detail'!AH$3))</f>
        <v>2</v>
      </c>
      <c r="AI297" s="25">
        <f>+IF(AI$3=0,0,COUNTIFS('2.Pro Plan'!$K:$K,'Color detail'!$E297,'2.Pro Plan'!$N:$N,'Color detail'!$F297,'2.Pro Plan'!$U:$U,'Color detail'!AI$3))</f>
        <v>1</v>
      </c>
      <c r="AJ297" s="25">
        <f>+IF(AJ$3=0,0,COUNTIFS('2.Pro Plan'!$K:$K,'Color detail'!$E297,'2.Pro Plan'!$N:$N,'Color detail'!$F297,'2.Pro Plan'!$U:$U,'Color detail'!AJ$3))</f>
        <v>0</v>
      </c>
      <c r="AK297" s="25">
        <f>+IF(AK$3=0,0,COUNTIFS('2.Pro Plan'!$K:$K,'Color detail'!$E297,'2.Pro Plan'!$N:$N,'Color detail'!$F297,'2.Pro Plan'!$U:$U,'Color detail'!AK$3))</f>
        <v>0</v>
      </c>
      <c r="AL297" s="25">
        <f>+IF(AL$3=0,0,COUNTIFS('2.Pro Plan'!$K:$K,'Color detail'!$E297,'2.Pro Plan'!$N:$N,'Color detail'!$F297,'2.Pro Plan'!$U:$U,'Color detail'!AL$3))</f>
        <v>0</v>
      </c>
      <c r="AM297" s="25">
        <f>+IF(AM$3=0,0,COUNTIFS('2.Pro Plan'!$K:$K,'Color detail'!$E297,'2.Pro Plan'!$N:$N,'Color detail'!$F297,'2.Pro Plan'!$U:$U,'Color detail'!AM$3))</f>
        <v>0</v>
      </c>
      <c r="AN297" s="25">
        <f>+IF(AN$3=0,0,COUNTIFS('2.Pro Plan'!$K:$K,'Color detail'!$E297,'2.Pro Plan'!$N:$N,'Color detail'!$F297,'2.Pro Plan'!$U:$U,'Color detail'!AN$3))</f>
        <v>0</v>
      </c>
      <c r="AO297" s="25">
        <f>+IF(AO$3=0,0,COUNTIFS('2.Pro Plan'!$K:$K,'Color detail'!$E297,'2.Pro Plan'!$N:$N,'Color detail'!$F297,'2.Pro Plan'!$U:$U,'Color detail'!AO$3))</f>
        <v>0</v>
      </c>
      <c r="AP297" s="25">
        <f>+IF(AP$3=0,0,COUNTIFS('2.Pro Plan'!$K:$K,'Color detail'!$E297,'2.Pro Plan'!$N:$N,'Color detail'!$F297,'2.Pro Plan'!$U:$U,'Color detail'!AP$3))</f>
        <v>0</v>
      </c>
      <c r="AQ297" s="25">
        <f>+IF(AQ$3=0,0,COUNTIFS('2.Pro Plan'!$K:$K,'Color detail'!$E297,'2.Pro Plan'!$N:$N,'Color detail'!$F297,'2.Pro Plan'!$U:$U,'Color detail'!AQ$3))</f>
        <v>0</v>
      </c>
      <c r="AR297" s="25">
        <f>+IF(AR$3=0,0,COUNTIFS('2.Pro Plan'!$K:$K,'Color detail'!$E297,'2.Pro Plan'!$N:$N,'Color detail'!$F297,'2.Pro Plan'!$U:$U,'Color detail'!AR$3))</f>
        <v>0</v>
      </c>
      <c r="AS297" s="25">
        <f t="shared" si="122"/>
        <v>5</v>
      </c>
    </row>
    <row r="298" spans="2:45">
      <c r="B298" s="25">
        <f t="shared" si="97"/>
        <v>76</v>
      </c>
      <c r="C298" s="25" t="str">
        <f t="shared" si="98"/>
        <v>HK601</v>
      </c>
      <c r="E298" s="25" t="str">
        <f t="shared" ref="E298:F298" si="139">E82</f>
        <v>HK</v>
      </c>
      <c r="F298" s="25">
        <f t="shared" si="139"/>
        <v>601</v>
      </c>
      <c r="H298" s="25">
        <f t="shared" si="121"/>
        <v>0</v>
      </c>
      <c r="I298" s="25">
        <f>+IF(C298=0,0,SUMIF('Color FC'!$F:$F,'Color detail'!$C298,'Color FC'!H:H))</f>
        <v>0</v>
      </c>
      <c r="J298" s="25">
        <f>+IF(E298=0,0,SUMIF('Color FC'!$F:$F,'Color detail'!$C298,'Color FC'!I:I))</f>
        <v>0</v>
      </c>
      <c r="K298" s="25">
        <f>+IF(F298=0,0,SUMIF('Color FC'!$F:$F,'Color detail'!$C298,'Color FC'!J:J))</f>
        <v>0</v>
      </c>
      <c r="M298" s="146">
        <f t="shared" ca="1" si="57"/>
        <v>0</v>
      </c>
      <c r="N298" s="146">
        <f t="shared" ca="1" si="126"/>
        <v>15</v>
      </c>
      <c r="O298" s="147" t="str">
        <f t="shared" ca="1" si="59"/>
        <v>CHECK</v>
      </c>
      <c r="Q298" s="25">
        <f>+IF(Q$3=0,0,COUNTIFS('2.Pro Plan'!$K:$K,'Color detail'!$E298,'2.Pro Plan'!$N:$N,'Color detail'!$F298,'2.Pro Plan'!$U:$U,'Color detail'!Q$3))</f>
        <v>0</v>
      </c>
      <c r="R298" s="25">
        <f>+IF(R$3=0,0,COUNTIFS('2.Pro Plan'!$K:$K,'Color detail'!$E298,'2.Pro Plan'!$N:$N,'Color detail'!$F298,'2.Pro Plan'!$U:$U,'Color detail'!R$3))</f>
        <v>0</v>
      </c>
      <c r="S298" s="25">
        <f>+IF(S$3=0,0,COUNTIFS('2.Pro Plan'!$K:$K,'Color detail'!$E298,'2.Pro Plan'!$N:$N,'Color detail'!$F298,'2.Pro Plan'!$U:$U,'Color detail'!S$3))</f>
        <v>0</v>
      </c>
      <c r="T298" s="25">
        <f>+IF(T$3=0,0,COUNTIFS('2.Pro Plan'!$K:$K,'Color detail'!$E298,'2.Pro Plan'!$N:$N,'Color detail'!$F298,'2.Pro Plan'!$U:$U,'Color detail'!T$3))</f>
        <v>0</v>
      </c>
      <c r="U298" s="25">
        <f>+IF(U$3=0,0,COUNTIFS('2.Pro Plan'!$K:$K,'Color detail'!$E298,'2.Pro Plan'!$N:$N,'Color detail'!$F298,'2.Pro Plan'!$U:$U,'Color detail'!U$3))</f>
        <v>0</v>
      </c>
      <c r="V298" s="25">
        <f>+IF(V$3=0,0,COUNTIFS('2.Pro Plan'!$K:$K,'Color detail'!$E298,'2.Pro Plan'!$N:$N,'Color detail'!$F298,'2.Pro Plan'!$U:$U,'Color detail'!V$3))</f>
        <v>0</v>
      </c>
      <c r="W298" s="25">
        <f>+IF(W$3=0,0,COUNTIFS('2.Pro Plan'!$K:$K,'Color detail'!$E298,'2.Pro Plan'!$N:$N,'Color detail'!$F298,'2.Pro Plan'!$U:$U,'Color detail'!W$3))</f>
        <v>0</v>
      </c>
      <c r="X298" s="25">
        <f>+IF(X$3=0,0,COUNTIFS('2.Pro Plan'!$K:$K,'Color detail'!$E298,'2.Pro Plan'!$N:$N,'Color detail'!$F298,'2.Pro Plan'!$U:$U,'Color detail'!X$3))</f>
        <v>0</v>
      </c>
      <c r="Y298" s="25">
        <f>+IF(Y$3=0,0,COUNTIFS('2.Pro Plan'!$K:$K,'Color detail'!$E298,'2.Pro Plan'!$N:$N,'Color detail'!$F298,'2.Pro Plan'!$U:$U,'Color detail'!Y$3))</f>
        <v>0</v>
      </c>
      <c r="Z298" s="25">
        <f>+IF(Z$3=0,0,COUNTIFS('2.Pro Plan'!$K:$K,'Color detail'!$E298,'2.Pro Plan'!$N:$N,'Color detail'!$F298,'2.Pro Plan'!$U:$U,'Color detail'!Z$3))</f>
        <v>0</v>
      </c>
      <c r="AA298" s="25">
        <f>+IF(AA$3=0,0,COUNTIFS('2.Pro Plan'!$K:$K,'Color detail'!$E298,'2.Pro Plan'!$N:$N,'Color detail'!$F298,'2.Pro Plan'!$U:$U,'Color detail'!AA$3))</f>
        <v>0</v>
      </c>
      <c r="AB298" s="25">
        <f>+IF(AB$3=0,0,COUNTIFS('2.Pro Plan'!$K:$K,'Color detail'!$E298,'2.Pro Plan'!$N:$N,'Color detail'!$F298,'2.Pro Plan'!$U:$U,'Color detail'!AB$3))</f>
        <v>0</v>
      </c>
      <c r="AC298" s="25">
        <f>+IF(AC$3=0,0,COUNTIFS('2.Pro Plan'!$K:$K,'Color detail'!$E298,'2.Pro Plan'!$N:$N,'Color detail'!$F298,'2.Pro Plan'!$U:$U,'Color detail'!AC$3))</f>
        <v>0</v>
      </c>
      <c r="AD298" s="25">
        <f>+IF(AD$3=0,0,COUNTIFS('2.Pro Plan'!$K:$K,'Color detail'!$E298,'2.Pro Plan'!$N:$N,'Color detail'!$F298,'2.Pro Plan'!$U:$U,'Color detail'!AD$3))</f>
        <v>0</v>
      </c>
      <c r="AE298" s="25">
        <f>+IF(AE$3=0,0,COUNTIFS('2.Pro Plan'!$K:$K,'Color detail'!$E298,'2.Pro Plan'!$N:$N,'Color detail'!$F298,'2.Pro Plan'!$U:$U,'Color detail'!AE$3))</f>
        <v>0</v>
      </c>
      <c r="AF298" s="25">
        <f>+IF(AF$3=0,0,COUNTIFS('2.Pro Plan'!$K:$K,'Color detail'!$E298,'2.Pro Plan'!$N:$N,'Color detail'!$F298,'2.Pro Plan'!$U:$U,'Color detail'!AF$3))</f>
        <v>0</v>
      </c>
      <c r="AG298" s="25">
        <f>+IF(AG$3=0,0,COUNTIFS('2.Pro Plan'!$K:$K,'Color detail'!$E298,'2.Pro Plan'!$N:$N,'Color detail'!$F298,'2.Pro Plan'!$U:$U,'Color detail'!AG$3))</f>
        <v>0</v>
      </c>
      <c r="AH298" s="25">
        <f>+IF(AH$3=0,0,COUNTIFS('2.Pro Plan'!$K:$K,'Color detail'!$E298,'2.Pro Plan'!$N:$N,'Color detail'!$F298,'2.Pro Plan'!$U:$U,'Color detail'!AH$3))</f>
        <v>0</v>
      </c>
      <c r="AI298" s="25">
        <f>+IF(AI$3=0,0,COUNTIFS('2.Pro Plan'!$K:$K,'Color detail'!$E298,'2.Pro Plan'!$N:$N,'Color detail'!$F298,'2.Pro Plan'!$U:$U,'Color detail'!AI$3))</f>
        <v>0</v>
      </c>
      <c r="AJ298" s="25">
        <f>+IF(AJ$3=0,0,COUNTIFS('2.Pro Plan'!$K:$K,'Color detail'!$E298,'2.Pro Plan'!$N:$N,'Color detail'!$F298,'2.Pro Plan'!$U:$U,'Color detail'!AJ$3))</f>
        <v>0</v>
      </c>
      <c r="AK298" s="25">
        <f>+IF(AK$3=0,0,COUNTIFS('2.Pro Plan'!$K:$K,'Color detail'!$E298,'2.Pro Plan'!$N:$N,'Color detail'!$F298,'2.Pro Plan'!$U:$U,'Color detail'!AK$3))</f>
        <v>0</v>
      </c>
      <c r="AL298" s="25">
        <f>+IF(AL$3=0,0,COUNTIFS('2.Pro Plan'!$K:$K,'Color detail'!$E298,'2.Pro Plan'!$N:$N,'Color detail'!$F298,'2.Pro Plan'!$U:$U,'Color detail'!AL$3))</f>
        <v>0</v>
      </c>
      <c r="AM298" s="25">
        <f>+IF(AM$3=0,0,COUNTIFS('2.Pro Plan'!$K:$K,'Color detail'!$E298,'2.Pro Plan'!$N:$N,'Color detail'!$F298,'2.Pro Plan'!$U:$U,'Color detail'!AM$3))</f>
        <v>0</v>
      </c>
      <c r="AN298" s="25">
        <f>+IF(AN$3=0,0,COUNTIFS('2.Pro Plan'!$K:$K,'Color detail'!$E298,'2.Pro Plan'!$N:$N,'Color detail'!$F298,'2.Pro Plan'!$U:$U,'Color detail'!AN$3))</f>
        <v>0</v>
      </c>
      <c r="AO298" s="25">
        <f>+IF(AO$3=0,0,COUNTIFS('2.Pro Plan'!$K:$K,'Color detail'!$E298,'2.Pro Plan'!$N:$N,'Color detail'!$F298,'2.Pro Plan'!$U:$U,'Color detail'!AO$3))</f>
        <v>0</v>
      </c>
      <c r="AP298" s="25">
        <f>+IF(AP$3=0,0,COUNTIFS('2.Pro Plan'!$K:$K,'Color detail'!$E298,'2.Pro Plan'!$N:$N,'Color detail'!$F298,'2.Pro Plan'!$U:$U,'Color detail'!AP$3))</f>
        <v>0</v>
      </c>
      <c r="AQ298" s="25">
        <f>+IF(AQ$3=0,0,COUNTIFS('2.Pro Plan'!$K:$K,'Color detail'!$E298,'2.Pro Plan'!$N:$N,'Color detail'!$F298,'2.Pro Plan'!$U:$U,'Color detail'!AQ$3))</f>
        <v>0</v>
      </c>
      <c r="AR298" s="25">
        <f>+IF(AR$3=0,0,COUNTIFS('2.Pro Plan'!$K:$K,'Color detail'!$E298,'2.Pro Plan'!$N:$N,'Color detail'!$F298,'2.Pro Plan'!$U:$U,'Color detail'!AR$3))</f>
        <v>0</v>
      </c>
      <c r="AS298" s="25">
        <f t="shared" si="122"/>
        <v>0</v>
      </c>
    </row>
    <row r="299" spans="2:45">
      <c r="B299" s="25">
        <f t="shared" si="97"/>
        <v>77</v>
      </c>
      <c r="C299" s="25" t="str">
        <f t="shared" si="98"/>
        <v>HKS28</v>
      </c>
      <c r="E299" s="25" t="str">
        <f t="shared" ref="E299:F299" si="140">E83</f>
        <v>HK</v>
      </c>
      <c r="F299" s="25" t="str">
        <f t="shared" si="140"/>
        <v>S28</v>
      </c>
      <c r="H299" s="25">
        <f t="shared" si="121"/>
        <v>17</v>
      </c>
      <c r="I299" s="25">
        <f>+IF(C299=0,0,SUMIF('Color FC'!$F:$F,'Color detail'!$C299,'Color FC'!H:H))</f>
        <v>26</v>
      </c>
      <c r="J299" s="25">
        <f>+IF(E299=0,0,SUMIF('Color FC'!$F:$F,'Color detail'!$C299,'Color FC'!I:I))</f>
        <v>14</v>
      </c>
      <c r="K299" s="25">
        <f>+IF(F299=0,0,SUMIF('Color FC'!$F:$F,'Color detail'!$C299,'Color FC'!J:J))</f>
        <v>10</v>
      </c>
      <c r="M299" s="146">
        <f t="shared" ca="1" si="57"/>
        <v>2</v>
      </c>
      <c r="N299" s="146">
        <f t="shared" ca="1" si="126"/>
        <v>0</v>
      </c>
      <c r="O299" s="147" t="str">
        <f t="shared" ca="1" si="59"/>
        <v>CHECK</v>
      </c>
      <c r="Q299" s="25">
        <f>+IF(Q$3=0,0,COUNTIFS('2.Pro Plan'!$K:$K,'Color detail'!$E299,'2.Pro Plan'!$N:$N,'Color detail'!$F299,'2.Pro Plan'!$U:$U,'Color detail'!Q$3))</f>
        <v>0</v>
      </c>
      <c r="R299" s="25">
        <f>+IF(R$3=0,0,COUNTIFS('2.Pro Plan'!$K:$K,'Color detail'!$E299,'2.Pro Plan'!$N:$N,'Color detail'!$F299,'2.Pro Plan'!$U:$U,'Color detail'!R$3))</f>
        <v>0</v>
      </c>
      <c r="S299" s="25">
        <f>+IF(S$3=0,0,COUNTIFS('2.Pro Plan'!$K:$K,'Color detail'!$E299,'2.Pro Plan'!$N:$N,'Color detail'!$F299,'2.Pro Plan'!$U:$U,'Color detail'!S$3))</f>
        <v>0</v>
      </c>
      <c r="T299" s="25">
        <f>+IF(T$3=0,0,COUNTIFS('2.Pro Plan'!$K:$K,'Color detail'!$E299,'2.Pro Plan'!$N:$N,'Color detail'!$F299,'2.Pro Plan'!$U:$U,'Color detail'!T$3))</f>
        <v>0</v>
      </c>
      <c r="U299" s="25">
        <f>+IF(U$3=0,0,COUNTIFS('2.Pro Plan'!$K:$K,'Color detail'!$E299,'2.Pro Plan'!$N:$N,'Color detail'!$F299,'2.Pro Plan'!$U:$U,'Color detail'!U$3))</f>
        <v>1</v>
      </c>
      <c r="V299" s="25">
        <f>+IF(V$3=0,0,COUNTIFS('2.Pro Plan'!$K:$K,'Color detail'!$E299,'2.Pro Plan'!$N:$N,'Color detail'!$F299,'2.Pro Plan'!$U:$U,'Color detail'!V$3))</f>
        <v>1</v>
      </c>
      <c r="W299" s="25">
        <f>+IF(W$3=0,0,COUNTIFS('2.Pro Plan'!$K:$K,'Color detail'!$E299,'2.Pro Plan'!$N:$N,'Color detail'!$F299,'2.Pro Plan'!$U:$U,'Color detail'!W$3))</f>
        <v>1</v>
      </c>
      <c r="X299" s="25">
        <f>+IF(X$3=0,0,COUNTIFS('2.Pro Plan'!$K:$K,'Color detail'!$E299,'2.Pro Plan'!$N:$N,'Color detail'!$F299,'2.Pro Plan'!$U:$U,'Color detail'!X$3))</f>
        <v>1</v>
      </c>
      <c r="Y299" s="25">
        <f>+IF(Y$3=0,0,COUNTIFS('2.Pro Plan'!$K:$K,'Color detail'!$E299,'2.Pro Plan'!$N:$N,'Color detail'!$F299,'2.Pro Plan'!$U:$U,'Color detail'!Y$3))</f>
        <v>1</v>
      </c>
      <c r="Z299" s="25">
        <f>+IF(Z$3=0,0,COUNTIFS('2.Pro Plan'!$K:$K,'Color detail'!$E299,'2.Pro Plan'!$N:$N,'Color detail'!$F299,'2.Pro Plan'!$U:$U,'Color detail'!Z$3))</f>
        <v>0</v>
      </c>
      <c r="AA299" s="25">
        <f>+IF(AA$3=0,0,COUNTIFS('2.Pro Plan'!$K:$K,'Color detail'!$E299,'2.Pro Plan'!$N:$N,'Color detail'!$F299,'2.Pro Plan'!$U:$U,'Color detail'!AA$3))</f>
        <v>0</v>
      </c>
      <c r="AB299" s="25">
        <f>+IF(AB$3=0,0,COUNTIFS('2.Pro Plan'!$K:$K,'Color detail'!$E299,'2.Pro Plan'!$N:$N,'Color detail'!$F299,'2.Pro Plan'!$U:$U,'Color detail'!AB$3))</f>
        <v>0</v>
      </c>
      <c r="AC299" s="25">
        <f>+IF(AC$3=0,0,COUNTIFS('2.Pro Plan'!$K:$K,'Color detail'!$E299,'2.Pro Plan'!$N:$N,'Color detail'!$F299,'2.Pro Plan'!$U:$U,'Color detail'!AC$3))</f>
        <v>0</v>
      </c>
      <c r="AD299" s="25">
        <f>+IF(AD$3=0,0,COUNTIFS('2.Pro Plan'!$K:$K,'Color detail'!$E299,'2.Pro Plan'!$N:$N,'Color detail'!$F299,'2.Pro Plan'!$U:$U,'Color detail'!AD$3))</f>
        <v>0</v>
      </c>
      <c r="AE299" s="25">
        <f>+IF(AE$3=0,0,COUNTIFS('2.Pro Plan'!$K:$K,'Color detail'!$E299,'2.Pro Plan'!$N:$N,'Color detail'!$F299,'2.Pro Plan'!$U:$U,'Color detail'!AE$3))</f>
        <v>0</v>
      </c>
      <c r="AF299" s="25">
        <f>+IF(AF$3=0,0,COUNTIFS('2.Pro Plan'!$K:$K,'Color detail'!$E299,'2.Pro Plan'!$N:$N,'Color detail'!$F299,'2.Pro Plan'!$U:$U,'Color detail'!AF$3))</f>
        <v>3</v>
      </c>
      <c r="AG299" s="25">
        <f>+IF(AG$3=0,0,COUNTIFS('2.Pro Plan'!$K:$K,'Color detail'!$E299,'2.Pro Plan'!$N:$N,'Color detail'!$F299,'2.Pro Plan'!$U:$U,'Color detail'!AG$3))</f>
        <v>7</v>
      </c>
      <c r="AH299" s="25">
        <f>+IF(AH$3=0,0,COUNTIFS('2.Pro Plan'!$K:$K,'Color detail'!$E299,'2.Pro Plan'!$N:$N,'Color detail'!$F299,'2.Pro Plan'!$U:$U,'Color detail'!AH$3))</f>
        <v>1</v>
      </c>
      <c r="AI299" s="25">
        <f>+IF(AI$3=0,0,COUNTIFS('2.Pro Plan'!$K:$K,'Color detail'!$E299,'2.Pro Plan'!$N:$N,'Color detail'!$F299,'2.Pro Plan'!$U:$U,'Color detail'!AI$3))</f>
        <v>1</v>
      </c>
      <c r="AJ299" s="25">
        <f>+IF(AJ$3=0,0,COUNTIFS('2.Pro Plan'!$K:$K,'Color detail'!$E299,'2.Pro Plan'!$N:$N,'Color detail'!$F299,'2.Pro Plan'!$U:$U,'Color detail'!AJ$3))</f>
        <v>0</v>
      </c>
      <c r="AK299" s="25">
        <f>+IF(AK$3=0,0,COUNTIFS('2.Pro Plan'!$K:$K,'Color detail'!$E299,'2.Pro Plan'!$N:$N,'Color detail'!$F299,'2.Pro Plan'!$U:$U,'Color detail'!AK$3))</f>
        <v>0</v>
      </c>
      <c r="AL299" s="25">
        <f>+IF(AL$3=0,0,COUNTIFS('2.Pro Plan'!$K:$K,'Color detail'!$E299,'2.Pro Plan'!$N:$N,'Color detail'!$F299,'2.Pro Plan'!$U:$U,'Color detail'!AL$3))</f>
        <v>0</v>
      </c>
      <c r="AM299" s="25">
        <f>+IF(AM$3=0,0,COUNTIFS('2.Pro Plan'!$K:$K,'Color detail'!$E299,'2.Pro Plan'!$N:$N,'Color detail'!$F299,'2.Pro Plan'!$U:$U,'Color detail'!AM$3))</f>
        <v>0</v>
      </c>
      <c r="AN299" s="25">
        <f>+IF(AN$3=0,0,COUNTIFS('2.Pro Plan'!$K:$K,'Color detail'!$E299,'2.Pro Plan'!$N:$N,'Color detail'!$F299,'2.Pro Plan'!$U:$U,'Color detail'!AN$3))</f>
        <v>0</v>
      </c>
      <c r="AO299" s="25">
        <f>+IF(AO$3=0,0,COUNTIFS('2.Pro Plan'!$K:$K,'Color detail'!$E299,'2.Pro Plan'!$N:$N,'Color detail'!$F299,'2.Pro Plan'!$U:$U,'Color detail'!AO$3))</f>
        <v>0</v>
      </c>
      <c r="AP299" s="25">
        <f>+IF(AP$3=0,0,COUNTIFS('2.Pro Plan'!$K:$K,'Color detail'!$E299,'2.Pro Plan'!$N:$N,'Color detail'!$F299,'2.Pro Plan'!$U:$U,'Color detail'!AP$3))</f>
        <v>0</v>
      </c>
      <c r="AQ299" s="25">
        <f>+IF(AQ$3=0,0,COUNTIFS('2.Pro Plan'!$K:$K,'Color detail'!$E299,'2.Pro Plan'!$N:$N,'Color detail'!$F299,'2.Pro Plan'!$U:$U,'Color detail'!AQ$3))</f>
        <v>0</v>
      </c>
      <c r="AR299" s="25">
        <f>+IF(AR$3=0,0,COUNTIFS('2.Pro Plan'!$K:$K,'Color detail'!$E299,'2.Pro Plan'!$N:$N,'Color detail'!$F299,'2.Pro Plan'!$U:$U,'Color detail'!AR$3))</f>
        <v>0</v>
      </c>
      <c r="AS299" s="25">
        <f t="shared" si="122"/>
        <v>17</v>
      </c>
    </row>
    <row r="300" spans="2:45">
      <c r="B300" s="25">
        <f t="shared" si="97"/>
        <v>78</v>
      </c>
      <c r="C300" s="25" t="str">
        <f t="shared" si="98"/>
        <v>HKW09</v>
      </c>
      <c r="E300" s="25" t="str">
        <f t="shared" ref="E300:F300" si="141">E84</f>
        <v>HK</v>
      </c>
      <c r="F300" s="25" t="str">
        <f t="shared" si="141"/>
        <v>W09</v>
      </c>
      <c r="H300" s="25">
        <f t="shared" si="121"/>
        <v>129</v>
      </c>
      <c r="I300" s="25">
        <f>+IF(C300=0,0,SUMIF('Color FC'!$F:$F,'Color detail'!$C300,'Color FC'!H:H))</f>
        <v>193</v>
      </c>
      <c r="J300" s="25">
        <f>+IF(E300=0,0,SUMIF('Color FC'!$F:$F,'Color detail'!$C300,'Color FC'!I:I))</f>
        <v>104</v>
      </c>
      <c r="K300" s="25">
        <f>+IF(F300=0,0,SUMIF('Color FC'!$F:$F,'Color detail'!$C300,'Color FC'!J:J))</f>
        <v>74</v>
      </c>
      <c r="M300" s="146">
        <f t="shared" ca="1" si="57"/>
        <v>30</v>
      </c>
      <c r="N300" s="146">
        <f t="shared" ca="1" si="126"/>
        <v>0</v>
      </c>
      <c r="O300" s="147" t="str">
        <f t="shared" ca="1" si="59"/>
        <v>CHECK</v>
      </c>
      <c r="Q300" s="25">
        <f>+IF(Q$3=0,0,COUNTIFS('2.Pro Plan'!$K:$K,'Color detail'!$E300,'2.Pro Plan'!$N:$N,'Color detail'!$F300,'2.Pro Plan'!$U:$U,'Color detail'!Q$3))</f>
        <v>0</v>
      </c>
      <c r="R300" s="25">
        <f>+IF(R$3=0,0,COUNTIFS('2.Pro Plan'!$K:$K,'Color detail'!$E300,'2.Pro Plan'!$N:$N,'Color detail'!$F300,'2.Pro Plan'!$U:$U,'Color detail'!R$3))</f>
        <v>5</v>
      </c>
      <c r="S300" s="25">
        <f>+IF(S$3=0,0,COUNTIFS('2.Pro Plan'!$K:$K,'Color detail'!$E300,'2.Pro Plan'!$N:$N,'Color detail'!$F300,'2.Pro Plan'!$U:$U,'Color detail'!S$3))</f>
        <v>5</v>
      </c>
      <c r="T300" s="25">
        <f>+IF(T$3=0,0,COUNTIFS('2.Pro Plan'!$K:$K,'Color detail'!$E300,'2.Pro Plan'!$N:$N,'Color detail'!$F300,'2.Pro Plan'!$U:$U,'Color detail'!T$3))</f>
        <v>8</v>
      </c>
      <c r="U300" s="25">
        <f>+IF(U$3=0,0,COUNTIFS('2.Pro Plan'!$K:$K,'Color detail'!$E300,'2.Pro Plan'!$N:$N,'Color detail'!$F300,'2.Pro Plan'!$U:$U,'Color detail'!U$3))</f>
        <v>6</v>
      </c>
      <c r="V300" s="25">
        <f>+IF(V$3=0,0,COUNTIFS('2.Pro Plan'!$K:$K,'Color detail'!$E300,'2.Pro Plan'!$N:$N,'Color detail'!$F300,'2.Pro Plan'!$U:$U,'Color detail'!V$3))</f>
        <v>6</v>
      </c>
      <c r="W300" s="25">
        <f>+IF(W$3=0,0,COUNTIFS('2.Pro Plan'!$K:$K,'Color detail'!$E300,'2.Pro Plan'!$N:$N,'Color detail'!$F300,'2.Pro Plan'!$U:$U,'Color detail'!W$3))</f>
        <v>8</v>
      </c>
      <c r="X300" s="25">
        <f>+IF(X$3=0,0,COUNTIFS('2.Pro Plan'!$K:$K,'Color detail'!$E300,'2.Pro Plan'!$N:$N,'Color detail'!$F300,'2.Pro Plan'!$U:$U,'Color detail'!X$3))</f>
        <v>6</v>
      </c>
      <c r="Y300" s="25">
        <f>+IF(Y$3=0,0,COUNTIFS('2.Pro Plan'!$K:$K,'Color detail'!$E300,'2.Pro Plan'!$N:$N,'Color detail'!$F300,'2.Pro Plan'!$U:$U,'Color detail'!Y$3))</f>
        <v>4</v>
      </c>
      <c r="Z300" s="25">
        <f>+IF(Z$3=0,0,COUNTIFS('2.Pro Plan'!$K:$K,'Color detail'!$E300,'2.Pro Plan'!$N:$N,'Color detail'!$F300,'2.Pro Plan'!$U:$U,'Color detail'!Z$3))</f>
        <v>1</v>
      </c>
      <c r="AA300" s="25">
        <f>+IF(AA$3=0,0,COUNTIFS('2.Pro Plan'!$K:$K,'Color detail'!$E300,'2.Pro Plan'!$N:$N,'Color detail'!$F300,'2.Pro Plan'!$U:$U,'Color detail'!AA$3))</f>
        <v>0</v>
      </c>
      <c r="AB300" s="25">
        <f>+IF(AB$3=0,0,COUNTIFS('2.Pro Plan'!$K:$K,'Color detail'!$E300,'2.Pro Plan'!$N:$N,'Color detail'!$F300,'2.Pro Plan'!$U:$U,'Color detail'!AB$3))</f>
        <v>0</v>
      </c>
      <c r="AC300" s="25">
        <f>+IF(AC$3=0,0,COUNTIFS('2.Pro Plan'!$K:$K,'Color detail'!$E300,'2.Pro Plan'!$N:$N,'Color detail'!$F300,'2.Pro Plan'!$U:$U,'Color detail'!AC$3))</f>
        <v>0</v>
      </c>
      <c r="AD300" s="25">
        <f>+IF(AD$3=0,0,COUNTIFS('2.Pro Plan'!$K:$K,'Color detail'!$E300,'2.Pro Plan'!$N:$N,'Color detail'!$F300,'2.Pro Plan'!$U:$U,'Color detail'!AD$3))</f>
        <v>0</v>
      </c>
      <c r="AE300" s="25">
        <f>+IF(AE$3=0,0,COUNTIFS('2.Pro Plan'!$K:$K,'Color detail'!$E300,'2.Pro Plan'!$N:$N,'Color detail'!$F300,'2.Pro Plan'!$U:$U,'Color detail'!AE$3))</f>
        <v>5</v>
      </c>
      <c r="AF300" s="25">
        <f>+IF(AF$3=0,0,COUNTIFS('2.Pro Plan'!$K:$K,'Color detail'!$E300,'2.Pro Plan'!$N:$N,'Color detail'!$F300,'2.Pro Plan'!$U:$U,'Color detail'!AF$3))</f>
        <v>12</v>
      </c>
      <c r="AG300" s="25">
        <f>+IF(AG$3=0,0,COUNTIFS('2.Pro Plan'!$K:$K,'Color detail'!$E300,'2.Pro Plan'!$N:$N,'Color detail'!$F300,'2.Pro Plan'!$U:$U,'Color detail'!AG$3))</f>
        <v>9</v>
      </c>
      <c r="AH300" s="25">
        <f>+IF(AH$3=0,0,COUNTIFS('2.Pro Plan'!$K:$K,'Color detail'!$E300,'2.Pro Plan'!$N:$N,'Color detail'!$F300,'2.Pro Plan'!$U:$U,'Color detail'!AH$3))</f>
        <v>11</v>
      </c>
      <c r="AI300" s="25">
        <f>+IF(AI$3=0,0,COUNTIFS('2.Pro Plan'!$K:$K,'Color detail'!$E300,'2.Pro Plan'!$N:$N,'Color detail'!$F300,'2.Pro Plan'!$U:$U,'Color detail'!AI$3))</f>
        <v>11</v>
      </c>
      <c r="AJ300" s="25">
        <f>+IF(AJ$3=0,0,COUNTIFS('2.Pro Plan'!$K:$K,'Color detail'!$E300,'2.Pro Plan'!$N:$N,'Color detail'!$F300,'2.Pro Plan'!$U:$U,'Color detail'!AJ$3))</f>
        <v>15</v>
      </c>
      <c r="AK300" s="25">
        <f>+IF(AK$3=0,0,COUNTIFS('2.Pro Plan'!$K:$K,'Color detail'!$E300,'2.Pro Plan'!$N:$N,'Color detail'!$F300,'2.Pro Plan'!$U:$U,'Color detail'!AK$3))</f>
        <v>17</v>
      </c>
      <c r="AL300" s="25">
        <f>+IF(AL$3=0,0,COUNTIFS('2.Pro Plan'!$K:$K,'Color detail'!$E300,'2.Pro Plan'!$N:$N,'Color detail'!$F300,'2.Pro Plan'!$U:$U,'Color detail'!AL$3))</f>
        <v>0</v>
      </c>
      <c r="AM300" s="25">
        <f>+IF(AM$3=0,0,COUNTIFS('2.Pro Plan'!$K:$K,'Color detail'!$E300,'2.Pro Plan'!$N:$N,'Color detail'!$F300,'2.Pro Plan'!$U:$U,'Color detail'!AM$3))</f>
        <v>0</v>
      </c>
      <c r="AN300" s="25">
        <f>+IF(AN$3=0,0,COUNTIFS('2.Pro Plan'!$K:$K,'Color detail'!$E300,'2.Pro Plan'!$N:$N,'Color detail'!$F300,'2.Pro Plan'!$U:$U,'Color detail'!AN$3))</f>
        <v>0</v>
      </c>
      <c r="AO300" s="25">
        <f>+IF(AO$3=0,0,COUNTIFS('2.Pro Plan'!$K:$K,'Color detail'!$E300,'2.Pro Plan'!$N:$N,'Color detail'!$F300,'2.Pro Plan'!$U:$U,'Color detail'!AO$3))</f>
        <v>0</v>
      </c>
      <c r="AP300" s="25">
        <f>+IF(AP$3=0,0,COUNTIFS('2.Pro Plan'!$K:$K,'Color detail'!$E300,'2.Pro Plan'!$N:$N,'Color detail'!$F300,'2.Pro Plan'!$U:$U,'Color detail'!AP$3))</f>
        <v>0</v>
      </c>
      <c r="AQ300" s="25">
        <f>+IF(AQ$3=0,0,COUNTIFS('2.Pro Plan'!$K:$K,'Color detail'!$E300,'2.Pro Plan'!$N:$N,'Color detail'!$F300,'2.Pro Plan'!$U:$U,'Color detail'!AQ$3))</f>
        <v>0</v>
      </c>
      <c r="AR300" s="25">
        <f>+IF(AR$3=0,0,COUNTIFS('2.Pro Plan'!$K:$K,'Color detail'!$E300,'2.Pro Plan'!$N:$N,'Color detail'!$F300,'2.Pro Plan'!$U:$U,'Color detail'!AR$3))</f>
        <v>0</v>
      </c>
      <c r="AS300" s="25">
        <f t="shared" si="122"/>
        <v>129</v>
      </c>
    </row>
    <row r="301" spans="2:45">
      <c r="B301" s="25">
        <f t="shared" si="97"/>
        <v>79</v>
      </c>
      <c r="C301" s="25" t="str">
        <f t="shared" si="98"/>
        <v>HKX12</v>
      </c>
      <c r="E301" s="25" t="str">
        <f t="shared" ref="E301:F301" si="142">E85</f>
        <v>HK</v>
      </c>
      <c r="F301" s="25" t="str">
        <f t="shared" si="142"/>
        <v>X12</v>
      </c>
      <c r="H301" s="25">
        <f t="shared" si="121"/>
        <v>12</v>
      </c>
      <c r="I301" s="25">
        <f>+IF(C301=0,0,SUMIF('Color FC'!$F:$F,'Color detail'!$C301,'Color FC'!H:H))</f>
        <v>17</v>
      </c>
      <c r="J301" s="25">
        <f>+IF(E301=0,0,SUMIF('Color FC'!$F:$F,'Color detail'!$C301,'Color FC'!I:I))</f>
        <v>9</v>
      </c>
      <c r="K301" s="25">
        <f>+IF(F301=0,0,SUMIF('Color FC'!$F:$F,'Color detail'!$C301,'Color FC'!J:J))</f>
        <v>7</v>
      </c>
      <c r="M301" s="146">
        <f t="shared" ca="1" si="57"/>
        <v>4</v>
      </c>
      <c r="N301" s="146">
        <f t="shared" ca="1" si="126"/>
        <v>0</v>
      </c>
      <c r="O301" s="147" t="str">
        <f t="shared" ca="1" si="59"/>
        <v>CHECK</v>
      </c>
      <c r="Q301" s="25">
        <f>+IF(Q$3=0,0,COUNTIFS('2.Pro Plan'!$K:$K,'Color detail'!$E301,'2.Pro Plan'!$N:$N,'Color detail'!$F301,'2.Pro Plan'!$U:$U,'Color detail'!Q$3))</f>
        <v>0</v>
      </c>
      <c r="R301" s="25">
        <f>+IF(R$3=0,0,COUNTIFS('2.Pro Plan'!$K:$K,'Color detail'!$E301,'2.Pro Plan'!$N:$N,'Color detail'!$F301,'2.Pro Plan'!$U:$U,'Color detail'!R$3))</f>
        <v>1</v>
      </c>
      <c r="S301" s="25">
        <f>+IF(S$3=0,0,COUNTIFS('2.Pro Plan'!$K:$K,'Color detail'!$E301,'2.Pro Plan'!$N:$N,'Color detail'!$F301,'2.Pro Plan'!$U:$U,'Color detail'!S$3))</f>
        <v>0</v>
      </c>
      <c r="T301" s="25">
        <f>+IF(T$3=0,0,COUNTIFS('2.Pro Plan'!$K:$K,'Color detail'!$E301,'2.Pro Plan'!$N:$N,'Color detail'!$F301,'2.Pro Plan'!$U:$U,'Color detail'!T$3))</f>
        <v>0</v>
      </c>
      <c r="U301" s="25">
        <f>+IF(U$3=0,0,COUNTIFS('2.Pro Plan'!$K:$K,'Color detail'!$E301,'2.Pro Plan'!$N:$N,'Color detail'!$F301,'2.Pro Plan'!$U:$U,'Color detail'!U$3))</f>
        <v>2</v>
      </c>
      <c r="V301" s="25">
        <f>+IF(V$3=0,0,COUNTIFS('2.Pro Plan'!$K:$K,'Color detail'!$E301,'2.Pro Plan'!$N:$N,'Color detail'!$F301,'2.Pro Plan'!$U:$U,'Color detail'!V$3))</f>
        <v>1</v>
      </c>
      <c r="W301" s="25">
        <f>+IF(W$3=0,0,COUNTIFS('2.Pro Plan'!$K:$K,'Color detail'!$E301,'2.Pro Plan'!$N:$N,'Color detail'!$F301,'2.Pro Plan'!$U:$U,'Color detail'!W$3))</f>
        <v>0</v>
      </c>
      <c r="X301" s="25">
        <f>+IF(X$3=0,0,COUNTIFS('2.Pro Plan'!$K:$K,'Color detail'!$E301,'2.Pro Plan'!$N:$N,'Color detail'!$F301,'2.Pro Plan'!$U:$U,'Color detail'!X$3))</f>
        <v>0</v>
      </c>
      <c r="Y301" s="25">
        <f>+IF(Y$3=0,0,COUNTIFS('2.Pro Plan'!$K:$K,'Color detail'!$E301,'2.Pro Plan'!$N:$N,'Color detail'!$F301,'2.Pro Plan'!$U:$U,'Color detail'!Y$3))</f>
        <v>1</v>
      </c>
      <c r="Z301" s="25">
        <f>+IF(Z$3=0,0,COUNTIFS('2.Pro Plan'!$K:$K,'Color detail'!$E301,'2.Pro Plan'!$N:$N,'Color detail'!$F301,'2.Pro Plan'!$U:$U,'Color detail'!Z$3))</f>
        <v>0</v>
      </c>
      <c r="AA301" s="25">
        <f>+IF(AA$3=0,0,COUNTIFS('2.Pro Plan'!$K:$K,'Color detail'!$E301,'2.Pro Plan'!$N:$N,'Color detail'!$F301,'2.Pro Plan'!$U:$U,'Color detail'!AA$3))</f>
        <v>0</v>
      </c>
      <c r="AB301" s="25">
        <f>+IF(AB$3=0,0,COUNTIFS('2.Pro Plan'!$K:$K,'Color detail'!$E301,'2.Pro Plan'!$N:$N,'Color detail'!$F301,'2.Pro Plan'!$U:$U,'Color detail'!AB$3))</f>
        <v>0</v>
      </c>
      <c r="AC301" s="25">
        <f>+IF(AC$3=0,0,COUNTIFS('2.Pro Plan'!$K:$K,'Color detail'!$E301,'2.Pro Plan'!$N:$N,'Color detail'!$F301,'2.Pro Plan'!$U:$U,'Color detail'!AC$3))</f>
        <v>0</v>
      </c>
      <c r="AD301" s="25">
        <f>+IF(AD$3=0,0,COUNTIFS('2.Pro Plan'!$K:$K,'Color detail'!$E301,'2.Pro Plan'!$N:$N,'Color detail'!$F301,'2.Pro Plan'!$U:$U,'Color detail'!AD$3))</f>
        <v>0</v>
      </c>
      <c r="AE301" s="25">
        <f>+IF(AE$3=0,0,COUNTIFS('2.Pro Plan'!$K:$K,'Color detail'!$E301,'2.Pro Plan'!$N:$N,'Color detail'!$F301,'2.Pro Plan'!$U:$U,'Color detail'!AE$3))</f>
        <v>1</v>
      </c>
      <c r="AF301" s="25">
        <f>+IF(AF$3=0,0,COUNTIFS('2.Pro Plan'!$K:$K,'Color detail'!$E301,'2.Pro Plan'!$N:$N,'Color detail'!$F301,'2.Pro Plan'!$U:$U,'Color detail'!AF$3))</f>
        <v>0</v>
      </c>
      <c r="AG301" s="25">
        <f>+IF(AG$3=0,0,COUNTIFS('2.Pro Plan'!$K:$K,'Color detail'!$E301,'2.Pro Plan'!$N:$N,'Color detail'!$F301,'2.Pro Plan'!$U:$U,'Color detail'!AG$3))</f>
        <v>1</v>
      </c>
      <c r="AH301" s="25">
        <f>+IF(AH$3=0,0,COUNTIFS('2.Pro Plan'!$K:$K,'Color detail'!$E301,'2.Pro Plan'!$N:$N,'Color detail'!$F301,'2.Pro Plan'!$U:$U,'Color detail'!AH$3))</f>
        <v>2</v>
      </c>
      <c r="AI301" s="25">
        <f>+IF(AI$3=0,0,COUNTIFS('2.Pro Plan'!$K:$K,'Color detail'!$E301,'2.Pro Plan'!$N:$N,'Color detail'!$F301,'2.Pro Plan'!$U:$U,'Color detail'!AI$3))</f>
        <v>2</v>
      </c>
      <c r="AJ301" s="25">
        <f>+IF(AJ$3=0,0,COUNTIFS('2.Pro Plan'!$K:$K,'Color detail'!$E301,'2.Pro Plan'!$N:$N,'Color detail'!$F301,'2.Pro Plan'!$U:$U,'Color detail'!AJ$3))</f>
        <v>1</v>
      </c>
      <c r="AK301" s="25">
        <f>+IF(AK$3=0,0,COUNTIFS('2.Pro Plan'!$K:$K,'Color detail'!$E301,'2.Pro Plan'!$N:$N,'Color detail'!$F301,'2.Pro Plan'!$U:$U,'Color detail'!AK$3))</f>
        <v>0</v>
      </c>
      <c r="AL301" s="25">
        <f>+IF(AL$3=0,0,COUNTIFS('2.Pro Plan'!$K:$K,'Color detail'!$E301,'2.Pro Plan'!$N:$N,'Color detail'!$F301,'2.Pro Plan'!$U:$U,'Color detail'!AL$3))</f>
        <v>0</v>
      </c>
      <c r="AM301" s="25">
        <f>+IF(AM$3=0,0,COUNTIFS('2.Pro Plan'!$K:$K,'Color detail'!$E301,'2.Pro Plan'!$N:$N,'Color detail'!$F301,'2.Pro Plan'!$U:$U,'Color detail'!AM$3))</f>
        <v>0</v>
      </c>
      <c r="AN301" s="25">
        <f>+IF(AN$3=0,0,COUNTIFS('2.Pro Plan'!$K:$K,'Color detail'!$E301,'2.Pro Plan'!$N:$N,'Color detail'!$F301,'2.Pro Plan'!$U:$U,'Color detail'!AN$3))</f>
        <v>0</v>
      </c>
      <c r="AO301" s="25">
        <f>+IF(AO$3=0,0,COUNTIFS('2.Pro Plan'!$K:$K,'Color detail'!$E301,'2.Pro Plan'!$N:$N,'Color detail'!$F301,'2.Pro Plan'!$U:$U,'Color detail'!AO$3))</f>
        <v>0</v>
      </c>
      <c r="AP301" s="25">
        <f>+IF(AP$3=0,0,COUNTIFS('2.Pro Plan'!$K:$K,'Color detail'!$E301,'2.Pro Plan'!$N:$N,'Color detail'!$F301,'2.Pro Plan'!$U:$U,'Color detail'!AP$3))</f>
        <v>0</v>
      </c>
      <c r="AQ301" s="25">
        <f>+IF(AQ$3=0,0,COUNTIFS('2.Pro Plan'!$K:$K,'Color detail'!$E301,'2.Pro Plan'!$N:$N,'Color detail'!$F301,'2.Pro Plan'!$U:$U,'Color detail'!AQ$3))</f>
        <v>0</v>
      </c>
      <c r="AR301" s="25">
        <f>+IF(AR$3=0,0,COUNTIFS('2.Pro Plan'!$K:$K,'Color detail'!$E301,'2.Pro Plan'!$N:$N,'Color detail'!$F301,'2.Pro Plan'!$U:$U,'Color detail'!AR$3))</f>
        <v>0</v>
      </c>
      <c r="AS301" s="25">
        <f t="shared" si="122"/>
        <v>12</v>
      </c>
    </row>
    <row r="302" spans="2:45">
      <c r="B302" s="25">
        <f t="shared" si="97"/>
        <v>80</v>
      </c>
      <c r="C302" s="25" t="str">
        <f t="shared" si="98"/>
        <v>HKP20</v>
      </c>
      <c r="E302" s="25" t="str">
        <f t="shared" ref="E302:F302" si="143">E86</f>
        <v>HK</v>
      </c>
      <c r="F302" s="25" t="str">
        <f t="shared" si="143"/>
        <v>P20</v>
      </c>
      <c r="H302" s="25">
        <f t="shared" si="121"/>
        <v>11</v>
      </c>
      <c r="I302" s="25">
        <f>+IF(C302=0,0,SUMIF('Color FC'!$F:$F,'Color detail'!$C302,'Color FC'!H:H))</f>
        <v>24</v>
      </c>
      <c r="J302" s="25">
        <f>+IF(E302=0,0,SUMIF('Color FC'!$F:$F,'Color detail'!$C302,'Color FC'!I:I))</f>
        <v>13</v>
      </c>
      <c r="K302" s="25">
        <f>+IF(F302=0,0,SUMIF('Color FC'!$F:$F,'Color detail'!$C302,'Color FC'!J:J))</f>
        <v>9</v>
      </c>
      <c r="M302" s="146">
        <f t="shared" ca="1" si="57"/>
        <v>5</v>
      </c>
      <c r="N302" s="146">
        <f t="shared" ca="1" si="126"/>
        <v>0</v>
      </c>
      <c r="O302" s="147" t="str">
        <f t="shared" ca="1" si="59"/>
        <v>CHECK</v>
      </c>
      <c r="Q302" s="25">
        <f>+IF(Q$3=0,0,COUNTIFS('2.Pro Plan'!$K:$K,'Color detail'!$E302,'2.Pro Plan'!$N:$N,'Color detail'!$F302,'2.Pro Plan'!$U:$U,'Color detail'!Q$3))</f>
        <v>0</v>
      </c>
      <c r="R302" s="25">
        <f>+IF(R$3=0,0,COUNTIFS('2.Pro Plan'!$K:$K,'Color detail'!$E302,'2.Pro Plan'!$N:$N,'Color detail'!$F302,'2.Pro Plan'!$U:$U,'Color detail'!R$3))</f>
        <v>0</v>
      </c>
      <c r="S302" s="25">
        <f>+IF(S$3=0,0,COUNTIFS('2.Pro Plan'!$K:$K,'Color detail'!$E302,'2.Pro Plan'!$N:$N,'Color detail'!$F302,'2.Pro Plan'!$U:$U,'Color detail'!S$3))</f>
        <v>1</v>
      </c>
      <c r="T302" s="25">
        <f>+IF(T$3=0,0,COUNTIFS('2.Pro Plan'!$K:$K,'Color detail'!$E302,'2.Pro Plan'!$N:$N,'Color detail'!$F302,'2.Pro Plan'!$U:$U,'Color detail'!T$3))</f>
        <v>1</v>
      </c>
      <c r="U302" s="25">
        <f>+IF(U$3=0,0,COUNTIFS('2.Pro Plan'!$K:$K,'Color detail'!$E302,'2.Pro Plan'!$N:$N,'Color detail'!$F302,'2.Pro Plan'!$U:$U,'Color detail'!U$3))</f>
        <v>1</v>
      </c>
      <c r="V302" s="25">
        <f>+IF(V$3=0,0,COUNTIFS('2.Pro Plan'!$K:$K,'Color detail'!$E302,'2.Pro Plan'!$N:$N,'Color detail'!$F302,'2.Pro Plan'!$U:$U,'Color detail'!V$3))</f>
        <v>2</v>
      </c>
      <c r="W302" s="25">
        <f>+IF(W$3=0,0,COUNTIFS('2.Pro Plan'!$K:$K,'Color detail'!$E302,'2.Pro Plan'!$N:$N,'Color detail'!$F302,'2.Pro Plan'!$U:$U,'Color detail'!W$3))</f>
        <v>0</v>
      </c>
      <c r="X302" s="25">
        <f>+IF(X$3=0,0,COUNTIFS('2.Pro Plan'!$K:$K,'Color detail'!$E302,'2.Pro Plan'!$N:$N,'Color detail'!$F302,'2.Pro Plan'!$U:$U,'Color detail'!X$3))</f>
        <v>2</v>
      </c>
      <c r="Y302" s="25">
        <f>+IF(Y$3=0,0,COUNTIFS('2.Pro Plan'!$K:$K,'Color detail'!$E302,'2.Pro Plan'!$N:$N,'Color detail'!$F302,'2.Pro Plan'!$U:$U,'Color detail'!Y$3))</f>
        <v>1</v>
      </c>
      <c r="Z302" s="25">
        <f>+IF(Z$3=0,0,COUNTIFS('2.Pro Plan'!$K:$K,'Color detail'!$E302,'2.Pro Plan'!$N:$N,'Color detail'!$F302,'2.Pro Plan'!$U:$U,'Color detail'!Z$3))</f>
        <v>0</v>
      </c>
      <c r="AA302" s="25">
        <f>+IF(AA$3=0,0,COUNTIFS('2.Pro Plan'!$K:$K,'Color detail'!$E302,'2.Pro Plan'!$N:$N,'Color detail'!$F302,'2.Pro Plan'!$U:$U,'Color detail'!AA$3))</f>
        <v>0</v>
      </c>
      <c r="AB302" s="25">
        <f>+IF(AB$3=0,0,COUNTIFS('2.Pro Plan'!$K:$K,'Color detail'!$E302,'2.Pro Plan'!$N:$N,'Color detail'!$F302,'2.Pro Plan'!$U:$U,'Color detail'!AB$3))</f>
        <v>0</v>
      </c>
      <c r="AC302" s="25">
        <f>+IF(AC$3=0,0,COUNTIFS('2.Pro Plan'!$K:$K,'Color detail'!$E302,'2.Pro Plan'!$N:$N,'Color detail'!$F302,'2.Pro Plan'!$U:$U,'Color detail'!AC$3))</f>
        <v>0</v>
      </c>
      <c r="AD302" s="25">
        <f>+IF(AD$3=0,0,COUNTIFS('2.Pro Plan'!$K:$K,'Color detail'!$E302,'2.Pro Plan'!$N:$N,'Color detail'!$F302,'2.Pro Plan'!$U:$U,'Color detail'!AD$3))</f>
        <v>0</v>
      </c>
      <c r="AE302" s="25">
        <f>+IF(AE$3=0,0,COUNTIFS('2.Pro Plan'!$K:$K,'Color detail'!$E302,'2.Pro Plan'!$N:$N,'Color detail'!$F302,'2.Pro Plan'!$U:$U,'Color detail'!AE$3))</f>
        <v>0</v>
      </c>
      <c r="AF302" s="25">
        <f>+IF(AF$3=0,0,COUNTIFS('2.Pro Plan'!$K:$K,'Color detail'!$E302,'2.Pro Plan'!$N:$N,'Color detail'!$F302,'2.Pro Plan'!$U:$U,'Color detail'!AF$3))</f>
        <v>1</v>
      </c>
      <c r="AG302" s="25">
        <f>+IF(AG$3=0,0,COUNTIFS('2.Pro Plan'!$K:$K,'Color detail'!$E302,'2.Pro Plan'!$N:$N,'Color detail'!$F302,'2.Pro Plan'!$U:$U,'Color detail'!AG$3))</f>
        <v>0</v>
      </c>
      <c r="AH302" s="25">
        <f>+IF(AH$3=0,0,COUNTIFS('2.Pro Plan'!$K:$K,'Color detail'!$E302,'2.Pro Plan'!$N:$N,'Color detail'!$F302,'2.Pro Plan'!$U:$U,'Color detail'!AH$3))</f>
        <v>0</v>
      </c>
      <c r="AI302" s="25">
        <f>+IF(AI$3=0,0,COUNTIFS('2.Pro Plan'!$K:$K,'Color detail'!$E302,'2.Pro Plan'!$N:$N,'Color detail'!$F302,'2.Pro Plan'!$U:$U,'Color detail'!AI$3))</f>
        <v>1</v>
      </c>
      <c r="AJ302" s="25">
        <f>+IF(AJ$3=0,0,COUNTIFS('2.Pro Plan'!$K:$K,'Color detail'!$E302,'2.Pro Plan'!$N:$N,'Color detail'!$F302,'2.Pro Plan'!$U:$U,'Color detail'!AJ$3))</f>
        <v>1</v>
      </c>
      <c r="AK302" s="25">
        <f>+IF(AK$3=0,0,COUNTIFS('2.Pro Plan'!$K:$K,'Color detail'!$E302,'2.Pro Plan'!$N:$N,'Color detail'!$F302,'2.Pro Plan'!$U:$U,'Color detail'!AK$3))</f>
        <v>0</v>
      </c>
      <c r="AL302" s="25">
        <f>+IF(AL$3=0,0,COUNTIFS('2.Pro Plan'!$K:$K,'Color detail'!$E302,'2.Pro Plan'!$N:$N,'Color detail'!$F302,'2.Pro Plan'!$U:$U,'Color detail'!AL$3))</f>
        <v>0</v>
      </c>
      <c r="AM302" s="25">
        <f>+IF(AM$3=0,0,COUNTIFS('2.Pro Plan'!$K:$K,'Color detail'!$E302,'2.Pro Plan'!$N:$N,'Color detail'!$F302,'2.Pro Plan'!$U:$U,'Color detail'!AM$3))</f>
        <v>0</v>
      </c>
      <c r="AN302" s="25">
        <f>+IF(AN$3=0,0,COUNTIFS('2.Pro Plan'!$K:$K,'Color detail'!$E302,'2.Pro Plan'!$N:$N,'Color detail'!$F302,'2.Pro Plan'!$U:$U,'Color detail'!AN$3))</f>
        <v>0</v>
      </c>
      <c r="AO302" s="25">
        <f>+IF(AO$3=0,0,COUNTIFS('2.Pro Plan'!$K:$K,'Color detail'!$E302,'2.Pro Plan'!$N:$N,'Color detail'!$F302,'2.Pro Plan'!$U:$U,'Color detail'!AO$3))</f>
        <v>0</v>
      </c>
      <c r="AP302" s="25">
        <f>+IF(AP$3=0,0,COUNTIFS('2.Pro Plan'!$K:$K,'Color detail'!$E302,'2.Pro Plan'!$N:$N,'Color detail'!$F302,'2.Pro Plan'!$U:$U,'Color detail'!AP$3))</f>
        <v>0</v>
      </c>
      <c r="AQ302" s="25">
        <f>+IF(AQ$3=0,0,COUNTIFS('2.Pro Plan'!$K:$K,'Color detail'!$E302,'2.Pro Plan'!$N:$N,'Color detail'!$F302,'2.Pro Plan'!$U:$U,'Color detail'!AQ$3))</f>
        <v>0</v>
      </c>
      <c r="AR302" s="25">
        <f>+IF(AR$3=0,0,COUNTIFS('2.Pro Plan'!$K:$K,'Color detail'!$E302,'2.Pro Plan'!$N:$N,'Color detail'!$F302,'2.Pro Plan'!$U:$U,'Color detail'!AR$3))</f>
        <v>0</v>
      </c>
      <c r="AS302" s="25">
        <f t="shared" si="122"/>
        <v>11</v>
      </c>
    </row>
    <row r="303" spans="2:45">
      <c r="B303" s="25">
        <f t="shared" si="97"/>
        <v>81</v>
      </c>
      <c r="C303" s="25" t="str">
        <f t="shared" si="98"/>
        <v>CX576</v>
      </c>
      <c r="E303" s="25" t="str">
        <f t="shared" ref="E303:F303" si="144">E87</f>
        <v>CX</v>
      </c>
      <c r="F303" s="25">
        <f t="shared" si="144"/>
        <v>576</v>
      </c>
      <c r="H303" s="25">
        <f t="shared" si="121"/>
        <v>0</v>
      </c>
      <c r="I303" s="25">
        <f>+IF(C303=0,0,SUMIF('Color FC'!$F:$F,'Color detail'!$C303,'Color FC'!H:H))</f>
        <v>0</v>
      </c>
      <c r="J303" s="25">
        <f>+IF(E303=0,0,SUMIF('Color FC'!$F:$F,'Color detail'!$C303,'Color FC'!I:I))</f>
        <v>0</v>
      </c>
      <c r="K303" s="25">
        <f>+IF(F303=0,0,SUMIF('Color FC'!$F:$F,'Color detail'!$C303,'Color FC'!J:J))</f>
        <v>0</v>
      </c>
      <c r="M303" s="146">
        <f t="shared" ca="1" si="57"/>
        <v>0</v>
      </c>
      <c r="N303" s="146">
        <f t="shared" ca="1" si="126"/>
        <v>0</v>
      </c>
      <c r="O303" s="147">
        <f t="shared" ca="1" si="59"/>
        <v>0</v>
      </c>
      <c r="Q303" s="25">
        <f>+IF(Q$3=0,0,COUNTIFS('2.Pro Plan'!$K:$K,'Color detail'!$E303,'2.Pro Plan'!$N:$N,'Color detail'!$F303,'2.Pro Plan'!$U:$U,'Color detail'!Q$3))</f>
        <v>0</v>
      </c>
      <c r="R303" s="25">
        <f>+IF(R$3=0,0,COUNTIFS('2.Pro Plan'!$K:$K,'Color detail'!$E303,'2.Pro Plan'!$N:$N,'Color detail'!$F303,'2.Pro Plan'!$U:$U,'Color detail'!R$3))</f>
        <v>0</v>
      </c>
      <c r="S303" s="25">
        <f>+IF(S$3=0,0,COUNTIFS('2.Pro Plan'!$K:$K,'Color detail'!$E303,'2.Pro Plan'!$N:$N,'Color detail'!$F303,'2.Pro Plan'!$U:$U,'Color detail'!S$3))</f>
        <v>0</v>
      </c>
      <c r="T303" s="25">
        <f>+IF(T$3=0,0,COUNTIFS('2.Pro Plan'!$K:$K,'Color detail'!$E303,'2.Pro Plan'!$N:$N,'Color detail'!$F303,'2.Pro Plan'!$U:$U,'Color detail'!T$3))</f>
        <v>0</v>
      </c>
      <c r="U303" s="25">
        <f>+IF(U$3=0,0,COUNTIFS('2.Pro Plan'!$K:$K,'Color detail'!$E303,'2.Pro Plan'!$N:$N,'Color detail'!$F303,'2.Pro Plan'!$U:$U,'Color detail'!U$3))</f>
        <v>0</v>
      </c>
      <c r="V303" s="25">
        <f>+IF(V$3=0,0,COUNTIFS('2.Pro Plan'!$K:$K,'Color detail'!$E303,'2.Pro Plan'!$N:$N,'Color detail'!$F303,'2.Pro Plan'!$U:$U,'Color detail'!V$3))</f>
        <v>0</v>
      </c>
      <c r="W303" s="25">
        <f>+IF(W$3=0,0,COUNTIFS('2.Pro Plan'!$K:$K,'Color detail'!$E303,'2.Pro Plan'!$N:$N,'Color detail'!$F303,'2.Pro Plan'!$U:$U,'Color detail'!W$3))</f>
        <v>0</v>
      </c>
      <c r="X303" s="25">
        <f>+IF(X$3=0,0,COUNTIFS('2.Pro Plan'!$K:$K,'Color detail'!$E303,'2.Pro Plan'!$N:$N,'Color detail'!$F303,'2.Pro Plan'!$U:$U,'Color detail'!X$3))</f>
        <v>0</v>
      </c>
      <c r="Y303" s="25">
        <f>+IF(Y$3=0,0,COUNTIFS('2.Pro Plan'!$K:$K,'Color detail'!$E303,'2.Pro Plan'!$N:$N,'Color detail'!$F303,'2.Pro Plan'!$U:$U,'Color detail'!Y$3))</f>
        <v>0</v>
      </c>
      <c r="Z303" s="25">
        <f>+IF(Z$3=0,0,COUNTIFS('2.Pro Plan'!$K:$K,'Color detail'!$E303,'2.Pro Plan'!$N:$N,'Color detail'!$F303,'2.Pro Plan'!$U:$U,'Color detail'!Z$3))</f>
        <v>0</v>
      </c>
      <c r="AA303" s="25">
        <f>+IF(AA$3=0,0,COUNTIFS('2.Pro Plan'!$K:$K,'Color detail'!$E303,'2.Pro Plan'!$N:$N,'Color detail'!$F303,'2.Pro Plan'!$U:$U,'Color detail'!AA$3))</f>
        <v>0</v>
      </c>
      <c r="AB303" s="25">
        <f>+IF(AB$3=0,0,COUNTIFS('2.Pro Plan'!$K:$K,'Color detail'!$E303,'2.Pro Plan'!$N:$N,'Color detail'!$F303,'2.Pro Plan'!$U:$U,'Color detail'!AB$3))</f>
        <v>0</v>
      </c>
      <c r="AC303" s="25">
        <f>+IF(AC$3=0,0,COUNTIFS('2.Pro Plan'!$K:$K,'Color detail'!$E303,'2.Pro Plan'!$N:$N,'Color detail'!$F303,'2.Pro Plan'!$U:$U,'Color detail'!AC$3))</f>
        <v>0</v>
      </c>
      <c r="AD303" s="25">
        <f>+IF(AD$3=0,0,COUNTIFS('2.Pro Plan'!$K:$K,'Color detail'!$E303,'2.Pro Plan'!$N:$N,'Color detail'!$F303,'2.Pro Plan'!$U:$U,'Color detail'!AD$3))</f>
        <v>0</v>
      </c>
      <c r="AE303" s="25">
        <f>+IF(AE$3=0,0,COUNTIFS('2.Pro Plan'!$K:$K,'Color detail'!$E303,'2.Pro Plan'!$N:$N,'Color detail'!$F303,'2.Pro Plan'!$U:$U,'Color detail'!AE$3))</f>
        <v>0</v>
      </c>
      <c r="AF303" s="25">
        <f>+IF(AF$3=0,0,COUNTIFS('2.Pro Plan'!$K:$K,'Color detail'!$E303,'2.Pro Plan'!$N:$N,'Color detail'!$F303,'2.Pro Plan'!$U:$U,'Color detail'!AF$3))</f>
        <v>0</v>
      </c>
      <c r="AG303" s="25">
        <f>+IF(AG$3=0,0,COUNTIFS('2.Pro Plan'!$K:$K,'Color detail'!$E303,'2.Pro Plan'!$N:$N,'Color detail'!$F303,'2.Pro Plan'!$U:$U,'Color detail'!AG$3))</f>
        <v>0</v>
      </c>
      <c r="AH303" s="25">
        <f>+IF(AH$3=0,0,COUNTIFS('2.Pro Plan'!$K:$K,'Color detail'!$E303,'2.Pro Plan'!$N:$N,'Color detail'!$F303,'2.Pro Plan'!$U:$U,'Color detail'!AH$3))</f>
        <v>0</v>
      </c>
      <c r="AI303" s="25">
        <f>+IF(AI$3=0,0,COUNTIFS('2.Pro Plan'!$K:$K,'Color detail'!$E303,'2.Pro Plan'!$N:$N,'Color detail'!$F303,'2.Pro Plan'!$U:$U,'Color detail'!AI$3))</f>
        <v>0</v>
      </c>
      <c r="AJ303" s="25">
        <f>+IF(AJ$3=0,0,COUNTIFS('2.Pro Plan'!$K:$K,'Color detail'!$E303,'2.Pro Plan'!$N:$N,'Color detail'!$F303,'2.Pro Plan'!$U:$U,'Color detail'!AJ$3))</f>
        <v>0</v>
      </c>
      <c r="AK303" s="25">
        <f>+IF(AK$3=0,0,COUNTIFS('2.Pro Plan'!$K:$K,'Color detail'!$E303,'2.Pro Plan'!$N:$N,'Color detail'!$F303,'2.Pro Plan'!$U:$U,'Color detail'!AK$3))</f>
        <v>0</v>
      </c>
      <c r="AL303" s="25">
        <f>+IF(AL$3=0,0,COUNTIFS('2.Pro Plan'!$K:$K,'Color detail'!$E303,'2.Pro Plan'!$N:$N,'Color detail'!$F303,'2.Pro Plan'!$U:$U,'Color detail'!AL$3))</f>
        <v>0</v>
      </c>
      <c r="AM303" s="25">
        <f>+IF(AM$3=0,0,COUNTIFS('2.Pro Plan'!$K:$K,'Color detail'!$E303,'2.Pro Plan'!$N:$N,'Color detail'!$F303,'2.Pro Plan'!$U:$U,'Color detail'!AM$3))</f>
        <v>0</v>
      </c>
      <c r="AN303" s="25">
        <f>+IF(AN$3=0,0,COUNTIFS('2.Pro Plan'!$K:$K,'Color detail'!$E303,'2.Pro Plan'!$N:$N,'Color detail'!$F303,'2.Pro Plan'!$U:$U,'Color detail'!AN$3))</f>
        <v>0</v>
      </c>
      <c r="AO303" s="25">
        <f>+IF(AO$3=0,0,COUNTIFS('2.Pro Plan'!$K:$K,'Color detail'!$E303,'2.Pro Plan'!$N:$N,'Color detail'!$F303,'2.Pro Plan'!$U:$U,'Color detail'!AO$3))</f>
        <v>0</v>
      </c>
      <c r="AP303" s="25">
        <f>+IF(AP$3=0,0,COUNTIFS('2.Pro Plan'!$K:$K,'Color detail'!$E303,'2.Pro Plan'!$N:$N,'Color detail'!$F303,'2.Pro Plan'!$U:$U,'Color detail'!AP$3))</f>
        <v>0</v>
      </c>
      <c r="AQ303" s="25">
        <f>+IF(AQ$3=0,0,COUNTIFS('2.Pro Plan'!$K:$K,'Color detail'!$E303,'2.Pro Plan'!$N:$N,'Color detail'!$F303,'2.Pro Plan'!$U:$U,'Color detail'!AQ$3))</f>
        <v>0</v>
      </c>
      <c r="AR303" s="25">
        <f>+IF(AR$3=0,0,COUNTIFS('2.Pro Plan'!$K:$K,'Color detail'!$E303,'2.Pro Plan'!$N:$N,'Color detail'!$F303,'2.Pro Plan'!$U:$U,'Color detail'!AR$3))</f>
        <v>0</v>
      </c>
      <c r="AS303" s="25">
        <f t="shared" si="122"/>
        <v>0</v>
      </c>
    </row>
    <row r="304" spans="2:45">
      <c r="B304" s="25">
        <f t="shared" si="97"/>
        <v>82</v>
      </c>
      <c r="C304" s="25" t="str">
        <f t="shared" si="98"/>
        <v>CX601</v>
      </c>
      <c r="E304" s="25" t="str">
        <f t="shared" ref="E304:F304" si="145">E88</f>
        <v>CX</v>
      </c>
      <c r="F304" s="25">
        <f t="shared" si="145"/>
        <v>601</v>
      </c>
      <c r="H304" s="25">
        <f t="shared" si="121"/>
        <v>0</v>
      </c>
      <c r="I304" s="25">
        <f>+IF(C304=0,0,SUMIF('Color FC'!$F:$F,'Color detail'!$C304,'Color FC'!H:H))</f>
        <v>0</v>
      </c>
      <c r="J304" s="25">
        <f>+IF(E304=0,0,SUMIF('Color FC'!$F:$F,'Color detail'!$C304,'Color FC'!I:I))</f>
        <v>0</v>
      </c>
      <c r="K304" s="25">
        <f>+IF(F304=0,0,SUMIF('Color FC'!$F:$F,'Color detail'!$C304,'Color FC'!J:J))</f>
        <v>0</v>
      </c>
      <c r="M304" s="146">
        <f t="shared" ca="1" si="57"/>
        <v>0</v>
      </c>
      <c r="N304" s="146">
        <f t="shared" ca="1" si="126"/>
        <v>39</v>
      </c>
      <c r="O304" s="147" t="str">
        <f t="shared" ca="1" si="59"/>
        <v>CHECK</v>
      </c>
      <c r="Q304" s="25">
        <f>+IF(Q$3=0,0,COUNTIFS('2.Pro Plan'!$K:$K,'Color detail'!$E304,'2.Pro Plan'!$N:$N,'Color detail'!$F304,'2.Pro Plan'!$U:$U,'Color detail'!Q$3))</f>
        <v>0</v>
      </c>
      <c r="R304" s="25">
        <f>+IF(R$3=0,0,COUNTIFS('2.Pro Plan'!$K:$K,'Color detail'!$E304,'2.Pro Plan'!$N:$N,'Color detail'!$F304,'2.Pro Plan'!$U:$U,'Color detail'!R$3))</f>
        <v>0</v>
      </c>
      <c r="S304" s="25">
        <f>+IF(S$3=0,0,COUNTIFS('2.Pro Plan'!$K:$K,'Color detail'!$E304,'2.Pro Plan'!$N:$N,'Color detail'!$F304,'2.Pro Plan'!$U:$U,'Color detail'!S$3))</f>
        <v>0</v>
      </c>
      <c r="T304" s="25">
        <f>+IF(T$3=0,0,COUNTIFS('2.Pro Plan'!$K:$K,'Color detail'!$E304,'2.Pro Plan'!$N:$N,'Color detail'!$F304,'2.Pro Plan'!$U:$U,'Color detail'!T$3))</f>
        <v>0</v>
      </c>
      <c r="U304" s="25">
        <f>+IF(U$3=0,0,COUNTIFS('2.Pro Plan'!$K:$K,'Color detail'!$E304,'2.Pro Plan'!$N:$N,'Color detail'!$F304,'2.Pro Plan'!$U:$U,'Color detail'!U$3))</f>
        <v>0</v>
      </c>
      <c r="V304" s="25">
        <f>+IF(V$3=0,0,COUNTIFS('2.Pro Plan'!$K:$K,'Color detail'!$E304,'2.Pro Plan'!$N:$N,'Color detail'!$F304,'2.Pro Plan'!$U:$U,'Color detail'!V$3))</f>
        <v>0</v>
      </c>
      <c r="W304" s="25">
        <f>+IF(W$3=0,0,COUNTIFS('2.Pro Plan'!$K:$K,'Color detail'!$E304,'2.Pro Plan'!$N:$N,'Color detail'!$F304,'2.Pro Plan'!$U:$U,'Color detail'!W$3))</f>
        <v>0</v>
      </c>
      <c r="X304" s="25">
        <f>+IF(X$3=0,0,COUNTIFS('2.Pro Plan'!$K:$K,'Color detail'!$E304,'2.Pro Plan'!$N:$N,'Color detail'!$F304,'2.Pro Plan'!$U:$U,'Color detail'!X$3))</f>
        <v>0</v>
      </c>
      <c r="Y304" s="25">
        <f>+IF(Y$3=0,0,COUNTIFS('2.Pro Plan'!$K:$K,'Color detail'!$E304,'2.Pro Plan'!$N:$N,'Color detail'!$F304,'2.Pro Plan'!$U:$U,'Color detail'!Y$3))</f>
        <v>0</v>
      </c>
      <c r="Z304" s="25">
        <f>+IF(Z$3=0,0,COUNTIFS('2.Pro Plan'!$K:$K,'Color detail'!$E304,'2.Pro Plan'!$N:$N,'Color detail'!$F304,'2.Pro Plan'!$U:$U,'Color detail'!Z$3))</f>
        <v>0</v>
      </c>
      <c r="AA304" s="25">
        <f>+IF(AA$3=0,0,COUNTIFS('2.Pro Plan'!$K:$K,'Color detail'!$E304,'2.Pro Plan'!$N:$N,'Color detail'!$F304,'2.Pro Plan'!$U:$U,'Color detail'!AA$3))</f>
        <v>0</v>
      </c>
      <c r="AB304" s="25">
        <f>+IF(AB$3=0,0,COUNTIFS('2.Pro Plan'!$K:$K,'Color detail'!$E304,'2.Pro Plan'!$N:$N,'Color detail'!$F304,'2.Pro Plan'!$U:$U,'Color detail'!AB$3))</f>
        <v>0</v>
      </c>
      <c r="AC304" s="25">
        <f>+IF(AC$3=0,0,COUNTIFS('2.Pro Plan'!$K:$K,'Color detail'!$E304,'2.Pro Plan'!$N:$N,'Color detail'!$F304,'2.Pro Plan'!$U:$U,'Color detail'!AC$3))</f>
        <v>0</v>
      </c>
      <c r="AD304" s="25">
        <f>+IF(AD$3=0,0,COUNTIFS('2.Pro Plan'!$K:$K,'Color detail'!$E304,'2.Pro Plan'!$N:$N,'Color detail'!$F304,'2.Pro Plan'!$U:$U,'Color detail'!AD$3))</f>
        <v>0</v>
      </c>
      <c r="AE304" s="25">
        <f>+IF(AE$3=0,0,COUNTIFS('2.Pro Plan'!$K:$K,'Color detail'!$E304,'2.Pro Plan'!$N:$N,'Color detail'!$F304,'2.Pro Plan'!$U:$U,'Color detail'!AE$3))</f>
        <v>0</v>
      </c>
      <c r="AF304" s="25">
        <f>+IF(AF$3=0,0,COUNTIFS('2.Pro Plan'!$K:$K,'Color detail'!$E304,'2.Pro Plan'!$N:$N,'Color detail'!$F304,'2.Pro Plan'!$U:$U,'Color detail'!AF$3))</f>
        <v>0</v>
      </c>
      <c r="AG304" s="25">
        <f>+IF(AG$3=0,0,COUNTIFS('2.Pro Plan'!$K:$K,'Color detail'!$E304,'2.Pro Plan'!$N:$N,'Color detail'!$F304,'2.Pro Plan'!$U:$U,'Color detail'!AG$3))</f>
        <v>0</v>
      </c>
      <c r="AH304" s="25">
        <f>+IF(AH$3=0,0,COUNTIFS('2.Pro Plan'!$K:$K,'Color detail'!$E304,'2.Pro Plan'!$N:$N,'Color detail'!$F304,'2.Pro Plan'!$U:$U,'Color detail'!AH$3))</f>
        <v>0</v>
      </c>
      <c r="AI304" s="25">
        <f>+IF(AI$3=0,0,COUNTIFS('2.Pro Plan'!$K:$K,'Color detail'!$E304,'2.Pro Plan'!$N:$N,'Color detail'!$F304,'2.Pro Plan'!$U:$U,'Color detail'!AI$3))</f>
        <v>0</v>
      </c>
      <c r="AJ304" s="25">
        <f>+IF(AJ$3=0,0,COUNTIFS('2.Pro Plan'!$K:$K,'Color detail'!$E304,'2.Pro Plan'!$N:$N,'Color detail'!$F304,'2.Pro Plan'!$U:$U,'Color detail'!AJ$3))</f>
        <v>0</v>
      </c>
      <c r="AK304" s="25">
        <f>+IF(AK$3=0,0,COUNTIFS('2.Pro Plan'!$K:$K,'Color detail'!$E304,'2.Pro Plan'!$N:$N,'Color detail'!$F304,'2.Pro Plan'!$U:$U,'Color detail'!AK$3))</f>
        <v>0</v>
      </c>
      <c r="AL304" s="25">
        <f>+IF(AL$3=0,0,COUNTIFS('2.Pro Plan'!$K:$K,'Color detail'!$E304,'2.Pro Plan'!$N:$N,'Color detail'!$F304,'2.Pro Plan'!$U:$U,'Color detail'!AL$3))</f>
        <v>0</v>
      </c>
      <c r="AM304" s="25">
        <f>+IF(AM$3=0,0,COUNTIFS('2.Pro Plan'!$K:$K,'Color detail'!$E304,'2.Pro Plan'!$N:$N,'Color detail'!$F304,'2.Pro Plan'!$U:$U,'Color detail'!AM$3))</f>
        <v>0</v>
      </c>
      <c r="AN304" s="25">
        <f>+IF(AN$3=0,0,COUNTIFS('2.Pro Plan'!$K:$K,'Color detail'!$E304,'2.Pro Plan'!$N:$N,'Color detail'!$F304,'2.Pro Plan'!$U:$U,'Color detail'!AN$3))</f>
        <v>0</v>
      </c>
      <c r="AO304" s="25">
        <f>+IF(AO$3=0,0,COUNTIFS('2.Pro Plan'!$K:$K,'Color detail'!$E304,'2.Pro Plan'!$N:$N,'Color detail'!$F304,'2.Pro Plan'!$U:$U,'Color detail'!AO$3))</f>
        <v>0</v>
      </c>
      <c r="AP304" s="25">
        <f>+IF(AP$3=0,0,COUNTIFS('2.Pro Plan'!$K:$K,'Color detail'!$E304,'2.Pro Plan'!$N:$N,'Color detail'!$F304,'2.Pro Plan'!$U:$U,'Color detail'!AP$3))</f>
        <v>0</v>
      </c>
      <c r="AQ304" s="25">
        <f>+IF(AQ$3=0,0,COUNTIFS('2.Pro Plan'!$K:$K,'Color detail'!$E304,'2.Pro Plan'!$N:$N,'Color detail'!$F304,'2.Pro Plan'!$U:$U,'Color detail'!AQ$3))</f>
        <v>0</v>
      </c>
      <c r="AR304" s="25">
        <f>+IF(AR$3=0,0,COUNTIFS('2.Pro Plan'!$K:$K,'Color detail'!$E304,'2.Pro Plan'!$N:$N,'Color detail'!$F304,'2.Pro Plan'!$U:$U,'Color detail'!AR$3))</f>
        <v>0</v>
      </c>
      <c r="AS304" s="25">
        <f t="shared" si="122"/>
        <v>0</v>
      </c>
    </row>
    <row r="305" spans="2:45">
      <c r="B305" s="25">
        <f t="shared" si="97"/>
        <v>83</v>
      </c>
      <c r="C305" s="25" t="str">
        <f t="shared" si="98"/>
        <v>CXS28</v>
      </c>
      <c r="E305" s="25" t="str">
        <f t="shared" ref="E305:F305" si="146">E89</f>
        <v>CX</v>
      </c>
      <c r="F305" s="25" t="str">
        <f t="shared" si="146"/>
        <v>S28</v>
      </c>
      <c r="H305" s="25">
        <f t="shared" si="121"/>
        <v>32</v>
      </c>
      <c r="I305" s="25">
        <f>+IF(C305=0,0,SUMIF('Color FC'!$F:$F,'Color detail'!$C305,'Color FC'!H:H))</f>
        <v>27</v>
      </c>
      <c r="J305" s="25">
        <f>+IF(E305=0,0,SUMIF('Color FC'!$F:$F,'Color detail'!$C305,'Color FC'!I:I))</f>
        <v>19</v>
      </c>
      <c r="K305" s="25">
        <f>+IF(F305=0,0,SUMIF('Color FC'!$F:$F,'Color detail'!$C305,'Color FC'!J:J))</f>
        <v>23</v>
      </c>
      <c r="M305" s="146">
        <f t="shared" ca="1" si="57"/>
        <v>5</v>
      </c>
      <c r="N305" s="146">
        <f t="shared" ca="1" si="126"/>
        <v>8</v>
      </c>
      <c r="O305" s="147">
        <f t="shared" ca="1" si="59"/>
        <v>0.625</v>
      </c>
      <c r="Q305" s="25">
        <f>+IF(Q$3=0,0,COUNTIFS('2.Pro Plan'!$K:$K,'Color detail'!$E305,'2.Pro Plan'!$N:$N,'Color detail'!$F305,'2.Pro Plan'!$U:$U,'Color detail'!Q$3))</f>
        <v>0</v>
      </c>
      <c r="R305" s="25">
        <f>+IF(R$3=0,0,COUNTIFS('2.Pro Plan'!$K:$K,'Color detail'!$E305,'2.Pro Plan'!$N:$N,'Color detail'!$F305,'2.Pro Plan'!$U:$U,'Color detail'!R$3))</f>
        <v>1</v>
      </c>
      <c r="S305" s="25">
        <f>+IF(S$3=0,0,COUNTIFS('2.Pro Plan'!$K:$K,'Color detail'!$E305,'2.Pro Plan'!$N:$N,'Color detail'!$F305,'2.Pro Plan'!$U:$U,'Color detail'!S$3))</f>
        <v>2</v>
      </c>
      <c r="T305" s="25">
        <f>+IF(T$3=0,0,COUNTIFS('2.Pro Plan'!$K:$K,'Color detail'!$E305,'2.Pro Plan'!$N:$N,'Color detail'!$F305,'2.Pro Plan'!$U:$U,'Color detail'!T$3))</f>
        <v>1</v>
      </c>
      <c r="U305" s="25">
        <f>+IF(U$3=0,0,COUNTIFS('2.Pro Plan'!$K:$K,'Color detail'!$E305,'2.Pro Plan'!$N:$N,'Color detail'!$F305,'2.Pro Plan'!$U:$U,'Color detail'!U$3))</f>
        <v>1</v>
      </c>
      <c r="V305" s="25">
        <f>+IF(V$3=0,0,COUNTIFS('2.Pro Plan'!$K:$K,'Color detail'!$E305,'2.Pro Plan'!$N:$N,'Color detail'!$F305,'2.Pro Plan'!$U:$U,'Color detail'!V$3))</f>
        <v>0</v>
      </c>
      <c r="W305" s="25">
        <f>+IF(W$3=0,0,COUNTIFS('2.Pro Plan'!$K:$K,'Color detail'!$E305,'2.Pro Plan'!$N:$N,'Color detail'!$F305,'2.Pro Plan'!$U:$U,'Color detail'!W$3))</f>
        <v>2</v>
      </c>
      <c r="X305" s="25">
        <f>+IF(X$3=0,0,COUNTIFS('2.Pro Plan'!$K:$K,'Color detail'!$E305,'2.Pro Plan'!$N:$N,'Color detail'!$F305,'2.Pro Plan'!$U:$U,'Color detail'!X$3))</f>
        <v>2</v>
      </c>
      <c r="Y305" s="25">
        <f>+IF(Y$3=0,0,COUNTIFS('2.Pro Plan'!$K:$K,'Color detail'!$E305,'2.Pro Plan'!$N:$N,'Color detail'!$F305,'2.Pro Plan'!$U:$U,'Color detail'!Y$3))</f>
        <v>1</v>
      </c>
      <c r="Z305" s="25">
        <f>+IF(Z$3=0,0,COUNTIFS('2.Pro Plan'!$K:$K,'Color detail'!$E305,'2.Pro Plan'!$N:$N,'Color detail'!$F305,'2.Pro Plan'!$U:$U,'Color detail'!Z$3))</f>
        <v>1</v>
      </c>
      <c r="AA305" s="25">
        <f>+IF(AA$3=0,0,COUNTIFS('2.Pro Plan'!$K:$K,'Color detail'!$E305,'2.Pro Plan'!$N:$N,'Color detail'!$F305,'2.Pro Plan'!$U:$U,'Color detail'!AA$3))</f>
        <v>2</v>
      </c>
      <c r="AB305" s="25">
        <f>+IF(AB$3=0,0,COUNTIFS('2.Pro Plan'!$K:$K,'Color detail'!$E305,'2.Pro Plan'!$N:$N,'Color detail'!$F305,'2.Pro Plan'!$U:$U,'Color detail'!AB$3))</f>
        <v>0</v>
      </c>
      <c r="AC305" s="25">
        <f>+IF(AC$3=0,0,COUNTIFS('2.Pro Plan'!$K:$K,'Color detail'!$E305,'2.Pro Plan'!$N:$N,'Color detail'!$F305,'2.Pro Plan'!$U:$U,'Color detail'!AC$3))</f>
        <v>1</v>
      </c>
      <c r="AD305" s="25">
        <f>+IF(AD$3=0,0,COUNTIFS('2.Pro Plan'!$K:$K,'Color detail'!$E305,'2.Pro Plan'!$N:$N,'Color detail'!$F305,'2.Pro Plan'!$U:$U,'Color detail'!AD$3))</f>
        <v>0</v>
      </c>
      <c r="AE305" s="25">
        <f>+IF(AE$3=0,0,COUNTIFS('2.Pro Plan'!$K:$K,'Color detail'!$E305,'2.Pro Plan'!$N:$N,'Color detail'!$F305,'2.Pro Plan'!$U:$U,'Color detail'!AE$3))</f>
        <v>2</v>
      </c>
      <c r="AF305" s="25">
        <f>+IF(AF$3=0,0,COUNTIFS('2.Pro Plan'!$K:$K,'Color detail'!$E305,'2.Pro Plan'!$N:$N,'Color detail'!$F305,'2.Pro Plan'!$U:$U,'Color detail'!AF$3))</f>
        <v>4</v>
      </c>
      <c r="AG305" s="25">
        <f>+IF(AG$3=0,0,COUNTIFS('2.Pro Plan'!$K:$K,'Color detail'!$E305,'2.Pro Plan'!$N:$N,'Color detail'!$F305,'2.Pro Plan'!$U:$U,'Color detail'!AG$3))</f>
        <v>1</v>
      </c>
      <c r="AH305" s="25">
        <f>+IF(AH$3=0,0,COUNTIFS('2.Pro Plan'!$K:$K,'Color detail'!$E305,'2.Pro Plan'!$N:$N,'Color detail'!$F305,'2.Pro Plan'!$U:$U,'Color detail'!AH$3))</f>
        <v>3</v>
      </c>
      <c r="AI305" s="25">
        <f>+IF(AI$3=0,0,COUNTIFS('2.Pro Plan'!$K:$K,'Color detail'!$E305,'2.Pro Plan'!$N:$N,'Color detail'!$F305,'2.Pro Plan'!$U:$U,'Color detail'!AI$3))</f>
        <v>3</v>
      </c>
      <c r="AJ305" s="25">
        <f>+IF(AJ$3=0,0,COUNTIFS('2.Pro Plan'!$K:$K,'Color detail'!$E305,'2.Pro Plan'!$N:$N,'Color detail'!$F305,'2.Pro Plan'!$U:$U,'Color detail'!AJ$3))</f>
        <v>3</v>
      </c>
      <c r="AK305" s="25">
        <f>+IF(AK$3=0,0,COUNTIFS('2.Pro Plan'!$K:$K,'Color detail'!$E305,'2.Pro Plan'!$N:$N,'Color detail'!$F305,'2.Pro Plan'!$U:$U,'Color detail'!AK$3))</f>
        <v>2</v>
      </c>
      <c r="AL305" s="25">
        <f>+IF(AL$3=0,0,COUNTIFS('2.Pro Plan'!$K:$K,'Color detail'!$E305,'2.Pro Plan'!$N:$N,'Color detail'!$F305,'2.Pro Plan'!$U:$U,'Color detail'!AL$3))</f>
        <v>0</v>
      </c>
      <c r="AM305" s="25">
        <f>+IF(AM$3=0,0,COUNTIFS('2.Pro Plan'!$K:$K,'Color detail'!$E305,'2.Pro Plan'!$N:$N,'Color detail'!$F305,'2.Pro Plan'!$U:$U,'Color detail'!AM$3))</f>
        <v>0</v>
      </c>
      <c r="AN305" s="25">
        <f>+IF(AN$3=0,0,COUNTIFS('2.Pro Plan'!$K:$K,'Color detail'!$E305,'2.Pro Plan'!$N:$N,'Color detail'!$F305,'2.Pro Plan'!$U:$U,'Color detail'!AN$3))</f>
        <v>0</v>
      </c>
      <c r="AO305" s="25">
        <f>+IF(AO$3=0,0,COUNTIFS('2.Pro Plan'!$K:$K,'Color detail'!$E305,'2.Pro Plan'!$N:$N,'Color detail'!$F305,'2.Pro Plan'!$U:$U,'Color detail'!AO$3))</f>
        <v>0</v>
      </c>
      <c r="AP305" s="25">
        <f>+IF(AP$3=0,0,COUNTIFS('2.Pro Plan'!$K:$K,'Color detail'!$E305,'2.Pro Plan'!$N:$N,'Color detail'!$F305,'2.Pro Plan'!$U:$U,'Color detail'!AP$3))</f>
        <v>0</v>
      </c>
      <c r="AQ305" s="25">
        <f>+IF(AQ$3=0,0,COUNTIFS('2.Pro Plan'!$K:$K,'Color detail'!$E305,'2.Pro Plan'!$N:$N,'Color detail'!$F305,'2.Pro Plan'!$U:$U,'Color detail'!AQ$3))</f>
        <v>0</v>
      </c>
      <c r="AR305" s="25">
        <f>+IF(AR$3=0,0,COUNTIFS('2.Pro Plan'!$K:$K,'Color detail'!$E305,'2.Pro Plan'!$N:$N,'Color detail'!$F305,'2.Pro Plan'!$U:$U,'Color detail'!AR$3))</f>
        <v>0</v>
      </c>
      <c r="AS305" s="25">
        <f t="shared" si="122"/>
        <v>32</v>
      </c>
    </row>
    <row r="306" spans="2:45">
      <c r="B306" s="25">
        <f t="shared" si="97"/>
        <v>84</v>
      </c>
      <c r="C306" s="25" t="str">
        <f t="shared" si="98"/>
        <v>CXW09</v>
      </c>
      <c r="E306" s="25" t="str">
        <f t="shared" ref="E306:F306" si="147">E90</f>
        <v>CX</v>
      </c>
      <c r="F306" s="25" t="str">
        <f t="shared" si="147"/>
        <v>W09</v>
      </c>
      <c r="H306" s="25">
        <f t="shared" si="121"/>
        <v>122</v>
      </c>
      <c r="I306" s="25">
        <f>+IF(C306=0,0,SUMIF('Color FC'!$F:$F,'Color detail'!$C306,'Color FC'!H:H))</f>
        <v>113</v>
      </c>
      <c r="J306" s="25">
        <f>+IF(E306=0,0,SUMIF('Color FC'!$F:$F,'Color detail'!$C306,'Color FC'!I:I))</f>
        <v>79</v>
      </c>
      <c r="K306" s="25">
        <f>+IF(F306=0,0,SUMIF('Color FC'!$F:$F,'Color detail'!$C306,'Color FC'!J:J))</f>
        <v>95</v>
      </c>
      <c r="M306" s="146">
        <f t="shared" ref="M306:M369" ca="1" si="148">+SUMPRODUCT($Q306:$AR306,$Q$5:$AR$5)</f>
        <v>32</v>
      </c>
      <c r="N306" s="146">
        <f t="shared" ca="1" si="126"/>
        <v>7</v>
      </c>
      <c r="O306" s="147">
        <f t="shared" ref="O306:O369" ca="1" si="149">+IF(OR(AND(M306=0,N306&lt;&gt;0),AND(M306&lt;&gt;0,N306=0)),"CHECK",IF(OR(N306=0,M306=0),0,M306/N306))</f>
        <v>4.5714285714285712</v>
      </c>
      <c r="Q306" s="25">
        <f>+IF(Q$3=0,0,COUNTIFS('2.Pro Plan'!$K:$K,'Color detail'!$E306,'2.Pro Plan'!$N:$N,'Color detail'!$F306,'2.Pro Plan'!$U:$U,'Color detail'!Q$3))</f>
        <v>0</v>
      </c>
      <c r="R306" s="25">
        <f>+IF(R$3=0,0,COUNTIFS('2.Pro Plan'!$K:$K,'Color detail'!$E306,'2.Pro Plan'!$N:$N,'Color detail'!$F306,'2.Pro Plan'!$U:$U,'Color detail'!R$3))</f>
        <v>3</v>
      </c>
      <c r="S306" s="25">
        <f>+IF(S$3=0,0,COUNTIFS('2.Pro Plan'!$K:$K,'Color detail'!$E306,'2.Pro Plan'!$N:$N,'Color detail'!$F306,'2.Pro Plan'!$U:$U,'Color detail'!S$3))</f>
        <v>5</v>
      </c>
      <c r="T306" s="25">
        <f>+IF(T$3=0,0,COUNTIFS('2.Pro Plan'!$K:$K,'Color detail'!$E306,'2.Pro Plan'!$N:$N,'Color detail'!$F306,'2.Pro Plan'!$U:$U,'Color detail'!T$3))</f>
        <v>7</v>
      </c>
      <c r="U306" s="25">
        <f>+IF(U$3=0,0,COUNTIFS('2.Pro Plan'!$K:$K,'Color detail'!$E306,'2.Pro Plan'!$N:$N,'Color detail'!$F306,'2.Pro Plan'!$U:$U,'Color detail'!U$3))</f>
        <v>10</v>
      </c>
      <c r="V306" s="25">
        <f>+IF(V$3=0,0,COUNTIFS('2.Pro Plan'!$K:$K,'Color detail'!$E306,'2.Pro Plan'!$N:$N,'Color detail'!$F306,'2.Pro Plan'!$U:$U,'Color detail'!V$3))</f>
        <v>7</v>
      </c>
      <c r="W306" s="25">
        <f>+IF(W$3=0,0,COUNTIFS('2.Pro Plan'!$K:$K,'Color detail'!$E306,'2.Pro Plan'!$N:$N,'Color detail'!$F306,'2.Pro Plan'!$U:$U,'Color detail'!W$3))</f>
        <v>8</v>
      </c>
      <c r="X306" s="25">
        <f>+IF(X$3=0,0,COUNTIFS('2.Pro Plan'!$K:$K,'Color detail'!$E306,'2.Pro Plan'!$N:$N,'Color detail'!$F306,'2.Pro Plan'!$U:$U,'Color detail'!X$3))</f>
        <v>4</v>
      </c>
      <c r="Y306" s="25">
        <f>+IF(Y$3=0,0,COUNTIFS('2.Pro Plan'!$K:$K,'Color detail'!$E306,'2.Pro Plan'!$N:$N,'Color detail'!$F306,'2.Pro Plan'!$U:$U,'Color detail'!Y$3))</f>
        <v>8</v>
      </c>
      <c r="Z306" s="25">
        <f>+IF(Z$3=0,0,COUNTIFS('2.Pro Plan'!$K:$K,'Color detail'!$E306,'2.Pro Plan'!$N:$N,'Color detail'!$F306,'2.Pro Plan'!$U:$U,'Color detail'!Z$3))</f>
        <v>2</v>
      </c>
      <c r="AA306" s="25">
        <f>+IF(AA$3=0,0,COUNTIFS('2.Pro Plan'!$K:$K,'Color detail'!$E306,'2.Pro Plan'!$N:$N,'Color detail'!$F306,'2.Pro Plan'!$U:$U,'Color detail'!AA$3))</f>
        <v>5</v>
      </c>
      <c r="AB306" s="25">
        <f>+IF(AB$3=0,0,COUNTIFS('2.Pro Plan'!$K:$K,'Color detail'!$E306,'2.Pro Plan'!$N:$N,'Color detail'!$F306,'2.Pro Plan'!$U:$U,'Color detail'!AB$3))</f>
        <v>7</v>
      </c>
      <c r="AC306" s="25">
        <f>+IF(AC$3=0,0,COUNTIFS('2.Pro Plan'!$K:$K,'Color detail'!$E306,'2.Pro Plan'!$N:$N,'Color detail'!$F306,'2.Pro Plan'!$U:$U,'Color detail'!AC$3))</f>
        <v>8</v>
      </c>
      <c r="AD306" s="25">
        <f>+IF(AD$3=0,0,COUNTIFS('2.Pro Plan'!$K:$K,'Color detail'!$E306,'2.Pro Plan'!$N:$N,'Color detail'!$F306,'2.Pro Plan'!$U:$U,'Color detail'!AD$3))</f>
        <v>5</v>
      </c>
      <c r="AE306" s="25">
        <f>+IF(AE$3=0,0,COUNTIFS('2.Pro Plan'!$K:$K,'Color detail'!$E306,'2.Pro Plan'!$N:$N,'Color detail'!$F306,'2.Pro Plan'!$U:$U,'Color detail'!AE$3))</f>
        <v>5</v>
      </c>
      <c r="AF306" s="25">
        <f>+IF(AF$3=0,0,COUNTIFS('2.Pro Plan'!$K:$K,'Color detail'!$E306,'2.Pro Plan'!$N:$N,'Color detail'!$F306,'2.Pro Plan'!$U:$U,'Color detail'!AF$3))</f>
        <v>4</v>
      </c>
      <c r="AG306" s="25">
        <f>+IF(AG$3=0,0,COUNTIFS('2.Pro Plan'!$K:$K,'Color detail'!$E306,'2.Pro Plan'!$N:$N,'Color detail'!$F306,'2.Pro Plan'!$U:$U,'Color detail'!AG$3))</f>
        <v>9</v>
      </c>
      <c r="AH306" s="25">
        <f>+IF(AH$3=0,0,COUNTIFS('2.Pro Plan'!$K:$K,'Color detail'!$E306,'2.Pro Plan'!$N:$N,'Color detail'!$F306,'2.Pro Plan'!$U:$U,'Color detail'!AH$3))</f>
        <v>6</v>
      </c>
      <c r="AI306" s="25">
        <f>+IF(AI$3=0,0,COUNTIFS('2.Pro Plan'!$K:$K,'Color detail'!$E306,'2.Pro Plan'!$N:$N,'Color detail'!$F306,'2.Pro Plan'!$U:$U,'Color detail'!AI$3))</f>
        <v>6</v>
      </c>
      <c r="AJ306" s="25">
        <f>+IF(AJ$3=0,0,COUNTIFS('2.Pro Plan'!$K:$K,'Color detail'!$E306,'2.Pro Plan'!$N:$N,'Color detail'!$F306,'2.Pro Plan'!$U:$U,'Color detail'!AJ$3))</f>
        <v>6</v>
      </c>
      <c r="AK306" s="25">
        <f>+IF(AK$3=0,0,COUNTIFS('2.Pro Plan'!$K:$K,'Color detail'!$E306,'2.Pro Plan'!$N:$N,'Color detail'!$F306,'2.Pro Plan'!$U:$U,'Color detail'!AK$3))</f>
        <v>7</v>
      </c>
      <c r="AL306" s="25">
        <f>+IF(AL$3=0,0,COUNTIFS('2.Pro Plan'!$K:$K,'Color detail'!$E306,'2.Pro Plan'!$N:$N,'Color detail'!$F306,'2.Pro Plan'!$U:$U,'Color detail'!AL$3))</f>
        <v>0</v>
      </c>
      <c r="AM306" s="25">
        <f>+IF(AM$3=0,0,COUNTIFS('2.Pro Plan'!$K:$K,'Color detail'!$E306,'2.Pro Plan'!$N:$N,'Color detail'!$F306,'2.Pro Plan'!$U:$U,'Color detail'!AM$3))</f>
        <v>0</v>
      </c>
      <c r="AN306" s="25">
        <f>+IF(AN$3=0,0,COUNTIFS('2.Pro Plan'!$K:$K,'Color detail'!$E306,'2.Pro Plan'!$N:$N,'Color detail'!$F306,'2.Pro Plan'!$U:$U,'Color detail'!AN$3))</f>
        <v>0</v>
      </c>
      <c r="AO306" s="25">
        <f>+IF(AO$3=0,0,COUNTIFS('2.Pro Plan'!$K:$K,'Color detail'!$E306,'2.Pro Plan'!$N:$N,'Color detail'!$F306,'2.Pro Plan'!$U:$U,'Color detail'!AO$3))</f>
        <v>0</v>
      </c>
      <c r="AP306" s="25">
        <f>+IF(AP$3=0,0,COUNTIFS('2.Pro Plan'!$K:$K,'Color detail'!$E306,'2.Pro Plan'!$N:$N,'Color detail'!$F306,'2.Pro Plan'!$U:$U,'Color detail'!AP$3))</f>
        <v>0</v>
      </c>
      <c r="AQ306" s="25">
        <f>+IF(AQ$3=0,0,COUNTIFS('2.Pro Plan'!$K:$K,'Color detail'!$E306,'2.Pro Plan'!$N:$N,'Color detail'!$F306,'2.Pro Plan'!$U:$U,'Color detail'!AQ$3))</f>
        <v>0</v>
      </c>
      <c r="AR306" s="25">
        <f>+IF(AR$3=0,0,COUNTIFS('2.Pro Plan'!$K:$K,'Color detail'!$E306,'2.Pro Plan'!$N:$N,'Color detail'!$F306,'2.Pro Plan'!$U:$U,'Color detail'!AR$3))</f>
        <v>0</v>
      </c>
      <c r="AS306" s="25">
        <f t="shared" si="122"/>
        <v>122</v>
      </c>
    </row>
    <row r="307" spans="2:45">
      <c r="B307" s="25">
        <f t="shared" si="97"/>
        <v>85</v>
      </c>
      <c r="C307" s="25" t="str">
        <f t="shared" si="98"/>
        <v>CXX12</v>
      </c>
      <c r="E307" s="25" t="str">
        <f t="shared" ref="E307:F307" si="150">E91</f>
        <v>CX</v>
      </c>
      <c r="F307" s="25" t="str">
        <f t="shared" si="150"/>
        <v>X12</v>
      </c>
      <c r="H307" s="25">
        <f t="shared" si="121"/>
        <v>39</v>
      </c>
      <c r="I307" s="25">
        <f>+IF(C307=0,0,SUMIF('Color FC'!$F:$F,'Color detail'!$C307,'Color FC'!H:H))</f>
        <v>32</v>
      </c>
      <c r="J307" s="25">
        <f>+IF(E307=0,0,SUMIF('Color FC'!$F:$F,'Color detail'!$C307,'Color FC'!I:I))</f>
        <v>23</v>
      </c>
      <c r="K307" s="25">
        <f>+IF(F307=0,0,SUMIF('Color FC'!$F:$F,'Color detail'!$C307,'Color FC'!J:J))</f>
        <v>28</v>
      </c>
      <c r="M307" s="146">
        <f t="shared" ca="1" si="148"/>
        <v>8</v>
      </c>
      <c r="N307" s="146">
        <f t="shared" ca="1" si="126"/>
        <v>7</v>
      </c>
      <c r="O307" s="147">
        <f t="shared" ca="1" si="149"/>
        <v>1.1428571428571428</v>
      </c>
      <c r="Q307" s="25">
        <f>+IF(Q$3=0,0,COUNTIFS('2.Pro Plan'!$K:$K,'Color detail'!$E307,'2.Pro Plan'!$N:$N,'Color detail'!$F307,'2.Pro Plan'!$U:$U,'Color detail'!Q$3))</f>
        <v>0</v>
      </c>
      <c r="R307" s="25">
        <f>+IF(R$3=0,0,COUNTIFS('2.Pro Plan'!$K:$K,'Color detail'!$E307,'2.Pro Plan'!$N:$N,'Color detail'!$F307,'2.Pro Plan'!$U:$U,'Color detail'!R$3))</f>
        <v>2</v>
      </c>
      <c r="S307" s="25">
        <f>+IF(S$3=0,0,COUNTIFS('2.Pro Plan'!$K:$K,'Color detail'!$E307,'2.Pro Plan'!$N:$N,'Color detail'!$F307,'2.Pro Plan'!$U:$U,'Color detail'!S$3))</f>
        <v>1</v>
      </c>
      <c r="T307" s="25">
        <f>+IF(T$3=0,0,COUNTIFS('2.Pro Plan'!$K:$K,'Color detail'!$E307,'2.Pro Plan'!$N:$N,'Color detail'!$F307,'2.Pro Plan'!$U:$U,'Color detail'!T$3))</f>
        <v>1</v>
      </c>
      <c r="U307" s="25">
        <f>+IF(U$3=0,0,COUNTIFS('2.Pro Plan'!$K:$K,'Color detail'!$E307,'2.Pro Plan'!$N:$N,'Color detail'!$F307,'2.Pro Plan'!$U:$U,'Color detail'!U$3))</f>
        <v>0</v>
      </c>
      <c r="V307" s="25">
        <f>+IF(V$3=0,0,COUNTIFS('2.Pro Plan'!$K:$K,'Color detail'!$E307,'2.Pro Plan'!$N:$N,'Color detail'!$F307,'2.Pro Plan'!$U:$U,'Color detail'!V$3))</f>
        <v>4</v>
      </c>
      <c r="W307" s="25">
        <f>+IF(W$3=0,0,COUNTIFS('2.Pro Plan'!$K:$K,'Color detail'!$E307,'2.Pro Plan'!$N:$N,'Color detail'!$F307,'2.Pro Plan'!$U:$U,'Color detail'!W$3))</f>
        <v>1</v>
      </c>
      <c r="X307" s="25">
        <f>+IF(X$3=0,0,COUNTIFS('2.Pro Plan'!$K:$K,'Color detail'!$E307,'2.Pro Plan'!$N:$N,'Color detail'!$F307,'2.Pro Plan'!$U:$U,'Color detail'!X$3))</f>
        <v>3</v>
      </c>
      <c r="Y307" s="25">
        <f>+IF(Y$3=0,0,COUNTIFS('2.Pro Plan'!$K:$K,'Color detail'!$E307,'2.Pro Plan'!$N:$N,'Color detail'!$F307,'2.Pro Plan'!$U:$U,'Color detail'!Y$3))</f>
        <v>1</v>
      </c>
      <c r="Z307" s="25">
        <f>+IF(Z$3=0,0,COUNTIFS('2.Pro Plan'!$K:$K,'Color detail'!$E307,'2.Pro Plan'!$N:$N,'Color detail'!$F307,'2.Pro Plan'!$U:$U,'Color detail'!Z$3))</f>
        <v>2</v>
      </c>
      <c r="AA307" s="25">
        <f>+IF(AA$3=0,0,COUNTIFS('2.Pro Plan'!$K:$K,'Color detail'!$E307,'2.Pro Plan'!$N:$N,'Color detail'!$F307,'2.Pro Plan'!$U:$U,'Color detail'!AA$3))</f>
        <v>3</v>
      </c>
      <c r="AB307" s="25">
        <f>+IF(AB$3=0,0,COUNTIFS('2.Pro Plan'!$K:$K,'Color detail'!$E307,'2.Pro Plan'!$N:$N,'Color detail'!$F307,'2.Pro Plan'!$U:$U,'Color detail'!AB$3))</f>
        <v>2</v>
      </c>
      <c r="AC307" s="25">
        <f>+IF(AC$3=0,0,COUNTIFS('2.Pro Plan'!$K:$K,'Color detail'!$E307,'2.Pro Plan'!$N:$N,'Color detail'!$F307,'2.Pro Plan'!$U:$U,'Color detail'!AC$3))</f>
        <v>0</v>
      </c>
      <c r="AD307" s="25">
        <f>+IF(AD$3=0,0,COUNTIFS('2.Pro Plan'!$K:$K,'Color detail'!$E307,'2.Pro Plan'!$N:$N,'Color detail'!$F307,'2.Pro Plan'!$U:$U,'Color detail'!AD$3))</f>
        <v>5</v>
      </c>
      <c r="AE307" s="25">
        <f>+IF(AE$3=0,0,COUNTIFS('2.Pro Plan'!$K:$K,'Color detail'!$E307,'2.Pro Plan'!$N:$N,'Color detail'!$F307,'2.Pro Plan'!$U:$U,'Color detail'!AE$3))</f>
        <v>3</v>
      </c>
      <c r="AF307" s="25">
        <f>+IF(AF$3=0,0,COUNTIFS('2.Pro Plan'!$K:$K,'Color detail'!$E307,'2.Pro Plan'!$N:$N,'Color detail'!$F307,'2.Pro Plan'!$U:$U,'Color detail'!AF$3))</f>
        <v>3</v>
      </c>
      <c r="AG307" s="25">
        <f>+IF(AG$3=0,0,COUNTIFS('2.Pro Plan'!$K:$K,'Color detail'!$E307,'2.Pro Plan'!$N:$N,'Color detail'!$F307,'2.Pro Plan'!$U:$U,'Color detail'!AG$3))</f>
        <v>0</v>
      </c>
      <c r="AH307" s="25">
        <f>+IF(AH$3=0,0,COUNTIFS('2.Pro Plan'!$K:$K,'Color detail'!$E307,'2.Pro Plan'!$N:$N,'Color detail'!$F307,'2.Pro Plan'!$U:$U,'Color detail'!AH$3))</f>
        <v>2</v>
      </c>
      <c r="AI307" s="25">
        <f>+IF(AI$3=0,0,COUNTIFS('2.Pro Plan'!$K:$K,'Color detail'!$E307,'2.Pro Plan'!$N:$N,'Color detail'!$F307,'2.Pro Plan'!$U:$U,'Color detail'!AI$3))</f>
        <v>2</v>
      </c>
      <c r="AJ307" s="25">
        <f>+IF(AJ$3=0,0,COUNTIFS('2.Pro Plan'!$K:$K,'Color detail'!$E307,'2.Pro Plan'!$N:$N,'Color detail'!$F307,'2.Pro Plan'!$U:$U,'Color detail'!AJ$3))</f>
        <v>2</v>
      </c>
      <c r="AK307" s="25">
        <f>+IF(AK$3=0,0,COUNTIFS('2.Pro Plan'!$K:$K,'Color detail'!$E307,'2.Pro Plan'!$N:$N,'Color detail'!$F307,'2.Pro Plan'!$U:$U,'Color detail'!AK$3))</f>
        <v>2</v>
      </c>
      <c r="AL307" s="25">
        <f>+IF(AL$3=0,0,COUNTIFS('2.Pro Plan'!$K:$K,'Color detail'!$E307,'2.Pro Plan'!$N:$N,'Color detail'!$F307,'2.Pro Plan'!$U:$U,'Color detail'!AL$3))</f>
        <v>0</v>
      </c>
      <c r="AM307" s="25">
        <f>+IF(AM$3=0,0,COUNTIFS('2.Pro Plan'!$K:$K,'Color detail'!$E307,'2.Pro Plan'!$N:$N,'Color detail'!$F307,'2.Pro Plan'!$U:$U,'Color detail'!AM$3))</f>
        <v>0</v>
      </c>
      <c r="AN307" s="25">
        <f>+IF(AN$3=0,0,COUNTIFS('2.Pro Plan'!$K:$K,'Color detail'!$E307,'2.Pro Plan'!$N:$N,'Color detail'!$F307,'2.Pro Plan'!$U:$U,'Color detail'!AN$3))</f>
        <v>0</v>
      </c>
      <c r="AO307" s="25">
        <f>+IF(AO$3=0,0,COUNTIFS('2.Pro Plan'!$K:$K,'Color detail'!$E307,'2.Pro Plan'!$N:$N,'Color detail'!$F307,'2.Pro Plan'!$U:$U,'Color detail'!AO$3))</f>
        <v>0</v>
      </c>
      <c r="AP307" s="25">
        <f>+IF(AP$3=0,0,COUNTIFS('2.Pro Plan'!$K:$K,'Color detail'!$E307,'2.Pro Plan'!$N:$N,'Color detail'!$F307,'2.Pro Plan'!$U:$U,'Color detail'!AP$3))</f>
        <v>0</v>
      </c>
      <c r="AQ307" s="25">
        <f>+IF(AQ$3=0,0,COUNTIFS('2.Pro Plan'!$K:$K,'Color detail'!$E307,'2.Pro Plan'!$N:$N,'Color detail'!$F307,'2.Pro Plan'!$U:$U,'Color detail'!AQ$3))</f>
        <v>0</v>
      </c>
      <c r="AR307" s="25">
        <f>+IF(AR$3=0,0,COUNTIFS('2.Pro Plan'!$K:$K,'Color detail'!$E307,'2.Pro Plan'!$N:$N,'Color detail'!$F307,'2.Pro Plan'!$U:$U,'Color detail'!AR$3))</f>
        <v>0</v>
      </c>
      <c r="AS307" s="25">
        <f t="shared" si="122"/>
        <v>39</v>
      </c>
    </row>
    <row r="308" spans="2:45">
      <c r="B308" s="25">
        <f t="shared" si="97"/>
        <v>86</v>
      </c>
      <c r="C308" s="25" t="str">
        <f t="shared" si="98"/>
        <v>CXP20</v>
      </c>
      <c r="E308" s="25" t="str">
        <f t="shared" ref="E308:F308" si="151">E92</f>
        <v>CX</v>
      </c>
      <c r="F308" s="25" t="str">
        <f t="shared" si="151"/>
        <v>P20</v>
      </c>
      <c r="H308" s="25">
        <f t="shared" si="121"/>
        <v>23</v>
      </c>
      <c r="I308" s="25">
        <f>+IF(C308=0,0,SUMIF('Color FC'!$F:$F,'Color detail'!$C308,'Color FC'!H:H))</f>
        <v>28</v>
      </c>
      <c r="J308" s="25">
        <f>+IF(E308=0,0,SUMIF('Color FC'!$F:$F,'Color detail'!$C308,'Color FC'!I:I))</f>
        <v>19</v>
      </c>
      <c r="K308" s="25">
        <f>+IF(F308=0,0,SUMIF('Color FC'!$F:$F,'Color detail'!$C308,'Color FC'!J:J))</f>
        <v>24</v>
      </c>
      <c r="M308" s="146">
        <f t="shared" ca="1" si="148"/>
        <v>5</v>
      </c>
      <c r="N308" s="146">
        <f t="shared" ca="1" si="126"/>
        <v>8</v>
      </c>
      <c r="O308" s="147">
        <f t="shared" ca="1" si="149"/>
        <v>0.625</v>
      </c>
      <c r="Q308" s="25">
        <f>+IF(Q$3=0,0,COUNTIFS('2.Pro Plan'!$K:$K,'Color detail'!$E308,'2.Pro Plan'!$N:$N,'Color detail'!$F308,'2.Pro Plan'!$U:$U,'Color detail'!Q$3))</f>
        <v>0</v>
      </c>
      <c r="R308" s="25">
        <f>+IF(R$3=0,0,COUNTIFS('2.Pro Plan'!$K:$K,'Color detail'!$E308,'2.Pro Plan'!$N:$N,'Color detail'!$F308,'2.Pro Plan'!$U:$U,'Color detail'!R$3))</f>
        <v>1</v>
      </c>
      <c r="S308" s="25">
        <f>+IF(S$3=0,0,COUNTIFS('2.Pro Plan'!$K:$K,'Color detail'!$E308,'2.Pro Plan'!$N:$N,'Color detail'!$F308,'2.Pro Plan'!$U:$U,'Color detail'!S$3))</f>
        <v>1</v>
      </c>
      <c r="T308" s="25">
        <f>+IF(T$3=0,0,COUNTIFS('2.Pro Plan'!$K:$K,'Color detail'!$E308,'2.Pro Plan'!$N:$N,'Color detail'!$F308,'2.Pro Plan'!$U:$U,'Color detail'!T$3))</f>
        <v>2</v>
      </c>
      <c r="U308" s="25">
        <f>+IF(U$3=0,0,COUNTIFS('2.Pro Plan'!$K:$K,'Color detail'!$E308,'2.Pro Plan'!$N:$N,'Color detail'!$F308,'2.Pro Plan'!$U:$U,'Color detail'!U$3))</f>
        <v>1</v>
      </c>
      <c r="V308" s="25">
        <f>+IF(V$3=0,0,COUNTIFS('2.Pro Plan'!$K:$K,'Color detail'!$E308,'2.Pro Plan'!$N:$N,'Color detail'!$F308,'2.Pro Plan'!$U:$U,'Color detail'!V$3))</f>
        <v>0</v>
      </c>
      <c r="W308" s="25">
        <f>+IF(W$3=0,0,COUNTIFS('2.Pro Plan'!$K:$K,'Color detail'!$E308,'2.Pro Plan'!$N:$N,'Color detail'!$F308,'2.Pro Plan'!$U:$U,'Color detail'!W$3))</f>
        <v>0</v>
      </c>
      <c r="X308" s="25">
        <f>+IF(X$3=0,0,COUNTIFS('2.Pro Plan'!$K:$K,'Color detail'!$E308,'2.Pro Plan'!$N:$N,'Color detail'!$F308,'2.Pro Plan'!$U:$U,'Color detail'!X$3))</f>
        <v>2</v>
      </c>
      <c r="Y308" s="25">
        <f>+IF(Y$3=0,0,COUNTIFS('2.Pro Plan'!$K:$K,'Color detail'!$E308,'2.Pro Plan'!$N:$N,'Color detail'!$F308,'2.Pro Plan'!$U:$U,'Color detail'!Y$3))</f>
        <v>1</v>
      </c>
      <c r="Z308" s="25">
        <f>+IF(Z$3=0,0,COUNTIFS('2.Pro Plan'!$K:$K,'Color detail'!$E308,'2.Pro Plan'!$N:$N,'Color detail'!$F308,'2.Pro Plan'!$U:$U,'Color detail'!Z$3))</f>
        <v>2</v>
      </c>
      <c r="AA308" s="25">
        <f>+IF(AA$3=0,0,COUNTIFS('2.Pro Plan'!$K:$K,'Color detail'!$E308,'2.Pro Plan'!$N:$N,'Color detail'!$F308,'2.Pro Plan'!$U:$U,'Color detail'!AA$3))</f>
        <v>1</v>
      </c>
      <c r="AB308" s="25">
        <f>+IF(AB$3=0,0,COUNTIFS('2.Pro Plan'!$K:$K,'Color detail'!$E308,'2.Pro Plan'!$N:$N,'Color detail'!$F308,'2.Pro Plan'!$U:$U,'Color detail'!AB$3))</f>
        <v>0</v>
      </c>
      <c r="AC308" s="25">
        <f>+IF(AC$3=0,0,COUNTIFS('2.Pro Plan'!$K:$K,'Color detail'!$E308,'2.Pro Plan'!$N:$N,'Color detail'!$F308,'2.Pro Plan'!$U:$U,'Color detail'!AC$3))</f>
        <v>0</v>
      </c>
      <c r="AD308" s="25">
        <f>+IF(AD$3=0,0,COUNTIFS('2.Pro Plan'!$K:$K,'Color detail'!$E308,'2.Pro Plan'!$N:$N,'Color detail'!$F308,'2.Pro Plan'!$U:$U,'Color detail'!AD$3))</f>
        <v>0</v>
      </c>
      <c r="AE308" s="25">
        <f>+IF(AE$3=0,0,COUNTIFS('2.Pro Plan'!$K:$K,'Color detail'!$E308,'2.Pro Plan'!$N:$N,'Color detail'!$F308,'2.Pro Plan'!$U:$U,'Color detail'!AE$3))</f>
        <v>1</v>
      </c>
      <c r="AF308" s="25">
        <f>+IF(AF$3=0,0,COUNTIFS('2.Pro Plan'!$K:$K,'Color detail'!$E308,'2.Pro Plan'!$N:$N,'Color detail'!$F308,'2.Pro Plan'!$U:$U,'Color detail'!AF$3))</f>
        <v>2</v>
      </c>
      <c r="AG308" s="25">
        <f>+IF(AG$3=0,0,COUNTIFS('2.Pro Plan'!$K:$K,'Color detail'!$E308,'2.Pro Plan'!$N:$N,'Color detail'!$F308,'2.Pro Plan'!$U:$U,'Color detail'!AG$3))</f>
        <v>2</v>
      </c>
      <c r="AH308" s="25">
        <f>+IF(AH$3=0,0,COUNTIFS('2.Pro Plan'!$K:$K,'Color detail'!$E308,'2.Pro Plan'!$N:$N,'Color detail'!$F308,'2.Pro Plan'!$U:$U,'Color detail'!AH$3))</f>
        <v>3</v>
      </c>
      <c r="AI308" s="25">
        <f>+IF(AI$3=0,0,COUNTIFS('2.Pro Plan'!$K:$K,'Color detail'!$E308,'2.Pro Plan'!$N:$N,'Color detail'!$F308,'2.Pro Plan'!$U:$U,'Color detail'!AI$3))</f>
        <v>1</v>
      </c>
      <c r="AJ308" s="25">
        <f>+IF(AJ$3=0,0,COUNTIFS('2.Pro Plan'!$K:$K,'Color detail'!$E308,'2.Pro Plan'!$N:$N,'Color detail'!$F308,'2.Pro Plan'!$U:$U,'Color detail'!AJ$3))</f>
        <v>1</v>
      </c>
      <c r="AK308" s="25">
        <f>+IF(AK$3=0,0,COUNTIFS('2.Pro Plan'!$K:$K,'Color detail'!$E308,'2.Pro Plan'!$N:$N,'Color detail'!$F308,'2.Pro Plan'!$U:$U,'Color detail'!AK$3))</f>
        <v>2</v>
      </c>
      <c r="AL308" s="25">
        <f>+IF(AL$3=0,0,COUNTIFS('2.Pro Plan'!$K:$K,'Color detail'!$E308,'2.Pro Plan'!$N:$N,'Color detail'!$F308,'2.Pro Plan'!$U:$U,'Color detail'!AL$3))</f>
        <v>0</v>
      </c>
      <c r="AM308" s="25">
        <f>+IF(AM$3=0,0,COUNTIFS('2.Pro Plan'!$K:$K,'Color detail'!$E308,'2.Pro Plan'!$N:$N,'Color detail'!$F308,'2.Pro Plan'!$U:$U,'Color detail'!AM$3))</f>
        <v>0</v>
      </c>
      <c r="AN308" s="25">
        <f>+IF(AN$3=0,0,COUNTIFS('2.Pro Plan'!$K:$K,'Color detail'!$E308,'2.Pro Plan'!$N:$N,'Color detail'!$F308,'2.Pro Plan'!$U:$U,'Color detail'!AN$3))</f>
        <v>0</v>
      </c>
      <c r="AO308" s="25">
        <f>+IF(AO$3=0,0,COUNTIFS('2.Pro Plan'!$K:$K,'Color detail'!$E308,'2.Pro Plan'!$N:$N,'Color detail'!$F308,'2.Pro Plan'!$U:$U,'Color detail'!AO$3))</f>
        <v>0</v>
      </c>
      <c r="AP308" s="25">
        <f>+IF(AP$3=0,0,COUNTIFS('2.Pro Plan'!$K:$K,'Color detail'!$E308,'2.Pro Plan'!$N:$N,'Color detail'!$F308,'2.Pro Plan'!$U:$U,'Color detail'!AP$3))</f>
        <v>0</v>
      </c>
      <c r="AQ308" s="25">
        <f>+IF(AQ$3=0,0,COUNTIFS('2.Pro Plan'!$K:$K,'Color detail'!$E308,'2.Pro Plan'!$N:$N,'Color detail'!$F308,'2.Pro Plan'!$U:$U,'Color detail'!AQ$3))</f>
        <v>0</v>
      </c>
      <c r="AR308" s="25">
        <f>+IF(AR$3=0,0,COUNTIFS('2.Pro Plan'!$K:$K,'Color detail'!$E308,'2.Pro Plan'!$N:$N,'Color detail'!$F308,'2.Pro Plan'!$U:$U,'Color detail'!AR$3))</f>
        <v>0</v>
      </c>
      <c r="AS308" s="25">
        <f t="shared" si="122"/>
        <v>23</v>
      </c>
    </row>
    <row r="309" spans="2:45">
      <c r="B309" s="25">
        <f t="shared" si="97"/>
        <v>87</v>
      </c>
      <c r="C309" s="25" t="str">
        <f t="shared" si="98"/>
        <v>LK089</v>
      </c>
      <c r="E309" s="25" t="str">
        <f t="shared" ref="E309:F309" si="152">E93</f>
        <v>LK</v>
      </c>
      <c r="F309" s="25" t="str">
        <f t="shared" si="152"/>
        <v>089</v>
      </c>
      <c r="H309" s="25">
        <f t="shared" si="121"/>
        <v>0</v>
      </c>
      <c r="I309" s="25">
        <f>+IF(C309=0,0,SUMIF('Color FC'!$F:$F,'Color detail'!$C309,'Color FC'!H:H))</f>
        <v>0</v>
      </c>
      <c r="J309" s="25">
        <f>+IF(E309=0,0,SUMIF('Color FC'!$F:$F,'Color detail'!$C309,'Color FC'!I:I))</f>
        <v>0</v>
      </c>
      <c r="K309" s="25">
        <f>+IF(F309=0,0,SUMIF('Color FC'!$F:$F,'Color detail'!$C309,'Color FC'!J:J))</f>
        <v>0</v>
      </c>
      <c r="M309" s="146">
        <f t="shared" ca="1" si="148"/>
        <v>0</v>
      </c>
      <c r="N309" s="146">
        <f t="shared" ca="1" si="126"/>
        <v>0</v>
      </c>
      <c r="O309" s="147">
        <f t="shared" ca="1" si="149"/>
        <v>0</v>
      </c>
      <c r="Q309" s="25">
        <f>+IF(Q$3=0,0,COUNTIFS('2.Pro Plan'!$K:$K,'Color detail'!$E309,'2.Pro Plan'!$N:$N,'Color detail'!$F309,'2.Pro Plan'!$U:$U,'Color detail'!Q$3))</f>
        <v>0</v>
      </c>
      <c r="R309" s="25">
        <f>+IF(R$3=0,0,COUNTIFS('2.Pro Plan'!$K:$K,'Color detail'!$E309,'2.Pro Plan'!$N:$N,'Color detail'!$F309,'2.Pro Plan'!$U:$U,'Color detail'!R$3))</f>
        <v>0</v>
      </c>
      <c r="S309" s="25">
        <f>+IF(S$3=0,0,COUNTIFS('2.Pro Plan'!$K:$K,'Color detail'!$E309,'2.Pro Plan'!$N:$N,'Color detail'!$F309,'2.Pro Plan'!$U:$U,'Color detail'!S$3))</f>
        <v>0</v>
      </c>
      <c r="T309" s="25">
        <f>+IF(T$3=0,0,COUNTIFS('2.Pro Plan'!$K:$K,'Color detail'!$E309,'2.Pro Plan'!$N:$N,'Color detail'!$F309,'2.Pro Plan'!$U:$U,'Color detail'!T$3))</f>
        <v>0</v>
      </c>
      <c r="U309" s="25">
        <f>+IF(U$3=0,0,COUNTIFS('2.Pro Plan'!$K:$K,'Color detail'!$E309,'2.Pro Plan'!$N:$N,'Color detail'!$F309,'2.Pro Plan'!$U:$U,'Color detail'!U$3))</f>
        <v>0</v>
      </c>
      <c r="V309" s="25">
        <f>+IF(V$3=0,0,COUNTIFS('2.Pro Plan'!$K:$K,'Color detail'!$E309,'2.Pro Plan'!$N:$N,'Color detail'!$F309,'2.Pro Plan'!$U:$U,'Color detail'!V$3))</f>
        <v>0</v>
      </c>
      <c r="W309" s="25">
        <f>+IF(W$3=0,0,COUNTIFS('2.Pro Plan'!$K:$K,'Color detail'!$E309,'2.Pro Plan'!$N:$N,'Color detail'!$F309,'2.Pro Plan'!$U:$U,'Color detail'!W$3))</f>
        <v>0</v>
      </c>
      <c r="X309" s="25">
        <f>+IF(X$3=0,0,COUNTIFS('2.Pro Plan'!$K:$K,'Color detail'!$E309,'2.Pro Plan'!$N:$N,'Color detail'!$F309,'2.Pro Plan'!$U:$U,'Color detail'!X$3))</f>
        <v>0</v>
      </c>
      <c r="Y309" s="25">
        <f>+IF(Y$3=0,0,COUNTIFS('2.Pro Plan'!$K:$K,'Color detail'!$E309,'2.Pro Plan'!$N:$N,'Color detail'!$F309,'2.Pro Plan'!$U:$U,'Color detail'!Y$3))</f>
        <v>0</v>
      </c>
      <c r="Z309" s="25">
        <f>+IF(Z$3=0,0,COUNTIFS('2.Pro Plan'!$K:$K,'Color detail'!$E309,'2.Pro Plan'!$N:$N,'Color detail'!$F309,'2.Pro Plan'!$U:$U,'Color detail'!Z$3))</f>
        <v>0</v>
      </c>
      <c r="AA309" s="25">
        <f>+IF(AA$3=0,0,COUNTIFS('2.Pro Plan'!$K:$K,'Color detail'!$E309,'2.Pro Plan'!$N:$N,'Color detail'!$F309,'2.Pro Plan'!$U:$U,'Color detail'!AA$3))</f>
        <v>0</v>
      </c>
      <c r="AB309" s="25">
        <f>+IF(AB$3=0,0,COUNTIFS('2.Pro Plan'!$K:$K,'Color detail'!$E309,'2.Pro Plan'!$N:$N,'Color detail'!$F309,'2.Pro Plan'!$U:$U,'Color detail'!AB$3))</f>
        <v>0</v>
      </c>
      <c r="AC309" s="25">
        <f>+IF(AC$3=0,0,COUNTIFS('2.Pro Plan'!$K:$K,'Color detail'!$E309,'2.Pro Plan'!$N:$N,'Color detail'!$F309,'2.Pro Plan'!$U:$U,'Color detail'!AC$3))</f>
        <v>0</v>
      </c>
      <c r="AD309" s="25">
        <f>+IF(AD$3=0,0,COUNTIFS('2.Pro Plan'!$K:$K,'Color detail'!$E309,'2.Pro Plan'!$N:$N,'Color detail'!$F309,'2.Pro Plan'!$U:$U,'Color detail'!AD$3))</f>
        <v>0</v>
      </c>
      <c r="AE309" s="25">
        <f>+IF(AE$3=0,0,COUNTIFS('2.Pro Plan'!$K:$K,'Color detail'!$E309,'2.Pro Plan'!$N:$N,'Color detail'!$F309,'2.Pro Plan'!$U:$U,'Color detail'!AE$3))</f>
        <v>0</v>
      </c>
      <c r="AF309" s="25">
        <f>+IF(AF$3=0,0,COUNTIFS('2.Pro Plan'!$K:$K,'Color detail'!$E309,'2.Pro Plan'!$N:$N,'Color detail'!$F309,'2.Pro Plan'!$U:$U,'Color detail'!AF$3))</f>
        <v>0</v>
      </c>
      <c r="AG309" s="25">
        <f>+IF(AG$3=0,0,COUNTIFS('2.Pro Plan'!$K:$K,'Color detail'!$E309,'2.Pro Plan'!$N:$N,'Color detail'!$F309,'2.Pro Plan'!$U:$U,'Color detail'!AG$3))</f>
        <v>0</v>
      </c>
      <c r="AH309" s="25">
        <f>+IF(AH$3=0,0,COUNTIFS('2.Pro Plan'!$K:$K,'Color detail'!$E309,'2.Pro Plan'!$N:$N,'Color detail'!$F309,'2.Pro Plan'!$U:$U,'Color detail'!AH$3))</f>
        <v>0</v>
      </c>
      <c r="AI309" s="25">
        <f>+IF(AI$3=0,0,COUNTIFS('2.Pro Plan'!$K:$K,'Color detail'!$E309,'2.Pro Plan'!$N:$N,'Color detail'!$F309,'2.Pro Plan'!$U:$U,'Color detail'!AI$3))</f>
        <v>0</v>
      </c>
      <c r="AJ309" s="25">
        <f>+IF(AJ$3=0,0,COUNTIFS('2.Pro Plan'!$K:$K,'Color detail'!$E309,'2.Pro Plan'!$N:$N,'Color detail'!$F309,'2.Pro Plan'!$U:$U,'Color detail'!AJ$3))</f>
        <v>0</v>
      </c>
      <c r="AK309" s="25">
        <f>+IF(AK$3=0,0,COUNTIFS('2.Pro Plan'!$K:$K,'Color detail'!$E309,'2.Pro Plan'!$N:$N,'Color detail'!$F309,'2.Pro Plan'!$U:$U,'Color detail'!AK$3))</f>
        <v>0</v>
      </c>
      <c r="AL309" s="25">
        <f>+IF(AL$3=0,0,COUNTIFS('2.Pro Plan'!$K:$K,'Color detail'!$E309,'2.Pro Plan'!$N:$N,'Color detail'!$F309,'2.Pro Plan'!$U:$U,'Color detail'!AL$3))</f>
        <v>0</v>
      </c>
      <c r="AM309" s="25">
        <f>+IF(AM$3=0,0,COUNTIFS('2.Pro Plan'!$K:$K,'Color detail'!$E309,'2.Pro Plan'!$N:$N,'Color detail'!$F309,'2.Pro Plan'!$U:$U,'Color detail'!AM$3))</f>
        <v>0</v>
      </c>
      <c r="AN309" s="25">
        <f>+IF(AN$3=0,0,COUNTIFS('2.Pro Plan'!$K:$K,'Color detail'!$E309,'2.Pro Plan'!$N:$N,'Color detail'!$F309,'2.Pro Plan'!$U:$U,'Color detail'!AN$3))</f>
        <v>0</v>
      </c>
      <c r="AO309" s="25">
        <f>+IF(AO$3=0,0,COUNTIFS('2.Pro Plan'!$K:$K,'Color detail'!$E309,'2.Pro Plan'!$N:$N,'Color detail'!$F309,'2.Pro Plan'!$U:$U,'Color detail'!AO$3))</f>
        <v>0</v>
      </c>
      <c r="AP309" s="25">
        <f>+IF(AP$3=0,0,COUNTIFS('2.Pro Plan'!$K:$K,'Color detail'!$E309,'2.Pro Plan'!$N:$N,'Color detail'!$F309,'2.Pro Plan'!$U:$U,'Color detail'!AP$3))</f>
        <v>0</v>
      </c>
      <c r="AQ309" s="25">
        <f>+IF(AQ$3=0,0,COUNTIFS('2.Pro Plan'!$K:$K,'Color detail'!$E309,'2.Pro Plan'!$N:$N,'Color detail'!$F309,'2.Pro Plan'!$U:$U,'Color detail'!AQ$3))</f>
        <v>0</v>
      </c>
      <c r="AR309" s="25">
        <f>+IF(AR$3=0,0,COUNTIFS('2.Pro Plan'!$K:$K,'Color detail'!$E309,'2.Pro Plan'!$N:$N,'Color detail'!$F309,'2.Pro Plan'!$U:$U,'Color detail'!AR$3))</f>
        <v>0</v>
      </c>
      <c r="AS309" s="25">
        <f t="shared" si="122"/>
        <v>0</v>
      </c>
    </row>
    <row r="310" spans="2:45">
      <c r="B310" s="25">
        <f t="shared" si="97"/>
        <v>88</v>
      </c>
      <c r="C310" s="25" t="str">
        <f t="shared" si="98"/>
        <v>LK1D6</v>
      </c>
      <c r="E310" s="25" t="str">
        <f t="shared" ref="E310:F310" si="153">E94</f>
        <v>LK</v>
      </c>
      <c r="F310" s="25" t="str">
        <f t="shared" si="153"/>
        <v>1D6</v>
      </c>
      <c r="H310" s="25">
        <f t="shared" si="121"/>
        <v>0</v>
      </c>
      <c r="I310" s="25">
        <f>+IF(C310=0,0,SUMIF('Color FC'!$F:$F,'Color detail'!$C310,'Color FC'!H:H))</f>
        <v>0</v>
      </c>
      <c r="J310" s="25">
        <f>+IF(E310=0,0,SUMIF('Color FC'!$F:$F,'Color detail'!$C310,'Color FC'!I:I))</f>
        <v>0</v>
      </c>
      <c r="K310" s="25">
        <f>+IF(F310=0,0,SUMIF('Color FC'!$F:$F,'Color detail'!$C310,'Color FC'!J:J))</f>
        <v>0</v>
      </c>
      <c r="M310" s="146">
        <f t="shared" ca="1" si="148"/>
        <v>0</v>
      </c>
      <c r="N310" s="146">
        <f t="shared" ca="1" si="126"/>
        <v>0</v>
      </c>
      <c r="O310" s="147">
        <f t="shared" ca="1" si="149"/>
        <v>0</v>
      </c>
      <c r="Q310" s="25">
        <f>+IF(Q$3=0,0,COUNTIFS('2.Pro Plan'!$K:$K,'Color detail'!$E310,'2.Pro Plan'!$N:$N,'Color detail'!$F310,'2.Pro Plan'!$U:$U,'Color detail'!Q$3))</f>
        <v>0</v>
      </c>
      <c r="R310" s="25">
        <f>+IF(R$3=0,0,COUNTIFS('2.Pro Plan'!$K:$K,'Color detail'!$E310,'2.Pro Plan'!$N:$N,'Color detail'!$F310,'2.Pro Plan'!$U:$U,'Color detail'!R$3))</f>
        <v>0</v>
      </c>
      <c r="S310" s="25">
        <f>+IF(S$3=0,0,COUNTIFS('2.Pro Plan'!$K:$K,'Color detail'!$E310,'2.Pro Plan'!$N:$N,'Color detail'!$F310,'2.Pro Plan'!$U:$U,'Color detail'!S$3))</f>
        <v>0</v>
      </c>
      <c r="T310" s="25">
        <f>+IF(T$3=0,0,COUNTIFS('2.Pro Plan'!$K:$K,'Color detail'!$E310,'2.Pro Plan'!$N:$N,'Color detail'!$F310,'2.Pro Plan'!$U:$U,'Color detail'!T$3))</f>
        <v>0</v>
      </c>
      <c r="U310" s="25">
        <f>+IF(U$3=0,0,COUNTIFS('2.Pro Plan'!$K:$K,'Color detail'!$E310,'2.Pro Plan'!$N:$N,'Color detail'!$F310,'2.Pro Plan'!$U:$U,'Color detail'!U$3))</f>
        <v>0</v>
      </c>
      <c r="V310" s="25">
        <f>+IF(V$3=0,0,COUNTIFS('2.Pro Plan'!$K:$K,'Color detail'!$E310,'2.Pro Plan'!$N:$N,'Color detail'!$F310,'2.Pro Plan'!$U:$U,'Color detail'!V$3))</f>
        <v>0</v>
      </c>
      <c r="W310" s="25">
        <f>+IF(W$3=0,0,COUNTIFS('2.Pro Plan'!$K:$K,'Color detail'!$E310,'2.Pro Plan'!$N:$N,'Color detail'!$F310,'2.Pro Plan'!$U:$U,'Color detail'!W$3))</f>
        <v>0</v>
      </c>
      <c r="X310" s="25">
        <f>+IF(X$3=0,0,COUNTIFS('2.Pro Plan'!$K:$K,'Color detail'!$E310,'2.Pro Plan'!$N:$N,'Color detail'!$F310,'2.Pro Plan'!$U:$U,'Color detail'!X$3))</f>
        <v>0</v>
      </c>
      <c r="Y310" s="25">
        <f>+IF(Y$3=0,0,COUNTIFS('2.Pro Plan'!$K:$K,'Color detail'!$E310,'2.Pro Plan'!$N:$N,'Color detail'!$F310,'2.Pro Plan'!$U:$U,'Color detail'!Y$3))</f>
        <v>0</v>
      </c>
      <c r="Z310" s="25">
        <f>+IF(Z$3=0,0,COUNTIFS('2.Pro Plan'!$K:$K,'Color detail'!$E310,'2.Pro Plan'!$N:$N,'Color detail'!$F310,'2.Pro Plan'!$U:$U,'Color detail'!Z$3))</f>
        <v>0</v>
      </c>
      <c r="AA310" s="25">
        <f>+IF(AA$3=0,0,COUNTIFS('2.Pro Plan'!$K:$K,'Color detail'!$E310,'2.Pro Plan'!$N:$N,'Color detail'!$F310,'2.Pro Plan'!$U:$U,'Color detail'!AA$3))</f>
        <v>0</v>
      </c>
      <c r="AB310" s="25">
        <f>+IF(AB$3=0,0,COUNTIFS('2.Pro Plan'!$K:$K,'Color detail'!$E310,'2.Pro Plan'!$N:$N,'Color detail'!$F310,'2.Pro Plan'!$U:$U,'Color detail'!AB$3))</f>
        <v>0</v>
      </c>
      <c r="AC310" s="25">
        <f>+IF(AC$3=0,0,COUNTIFS('2.Pro Plan'!$K:$K,'Color detail'!$E310,'2.Pro Plan'!$N:$N,'Color detail'!$F310,'2.Pro Plan'!$U:$U,'Color detail'!AC$3))</f>
        <v>0</v>
      </c>
      <c r="AD310" s="25">
        <f>+IF(AD$3=0,0,COUNTIFS('2.Pro Plan'!$K:$K,'Color detail'!$E310,'2.Pro Plan'!$N:$N,'Color detail'!$F310,'2.Pro Plan'!$U:$U,'Color detail'!AD$3))</f>
        <v>0</v>
      </c>
      <c r="AE310" s="25">
        <f>+IF(AE$3=0,0,COUNTIFS('2.Pro Plan'!$K:$K,'Color detail'!$E310,'2.Pro Plan'!$N:$N,'Color detail'!$F310,'2.Pro Plan'!$U:$U,'Color detail'!AE$3))</f>
        <v>0</v>
      </c>
      <c r="AF310" s="25">
        <f>+IF(AF$3=0,0,COUNTIFS('2.Pro Plan'!$K:$K,'Color detail'!$E310,'2.Pro Plan'!$N:$N,'Color detail'!$F310,'2.Pro Plan'!$U:$U,'Color detail'!AF$3))</f>
        <v>0</v>
      </c>
      <c r="AG310" s="25">
        <f>+IF(AG$3=0,0,COUNTIFS('2.Pro Plan'!$K:$K,'Color detail'!$E310,'2.Pro Plan'!$N:$N,'Color detail'!$F310,'2.Pro Plan'!$U:$U,'Color detail'!AG$3))</f>
        <v>0</v>
      </c>
      <c r="AH310" s="25">
        <f>+IF(AH$3=0,0,COUNTIFS('2.Pro Plan'!$K:$K,'Color detail'!$E310,'2.Pro Plan'!$N:$N,'Color detail'!$F310,'2.Pro Plan'!$U:$U,'Color detail'!AH$3))</f>
        <v>0</v>
      </c>
      <c r="AI310" s="25">
        <f>+IF(AI$3=0,0,COUNTIFS('2.Pro Plan'!$K:$K,'Color detail'!$E310,'2.Pro Plan'!$N:$N,'Color detail'!$F310,'2.Pro Plan'!$U:$U,'Color detail'!AI$3))</f>
        <v>0</v>
      </c>
      <c r="AJ310" s="25">
        <f>+IF(AJ$3=0,0,COUNTIFS('2.Pro Plan'!$K:$K,'Color detail'!$E310,'2.Pro Plan'!$N:$N,'Color detail'!$F310,'2.Pro Plan'!$U:$U,'Color detail'!AJ$3))</f>
        <v>0</v>
      </c>
      <c r="AK310" s="25">
        <f>+IF(AK$3=0,0,COUNTIFS('2.Pro Plan'!$K:$K,'Color detail'!$E310,'2.Pro Plan'!$N:$N,'Color detail'!$F310,'2.Pro Plan'!$U:$U,'Color detail'!AK$3))</f>
        <v>0</v>
      </c>
      <c r="AL310" s="25">
        <f>+IF(AL$3=0,0,COUNTIFS('2.Pro Plan'!$K:$K,'Color detail'!$E310,'2.Pro Plan'!$N:$N,'Color detail'!$F310,'2.Pro Plan'!$U:$U,'Color detail'!AL$3))</f>
        <v>0</v>
      </c>
      <c r="AM310" s="25">
        <f>+IF(AM$3=0,0,COUNTIFS('2.Pro Plan'!$K:$K,'Color detail'!$E310,'2.Pro Plan'!$N:$N,'Color detail'!$F310,'2.Pro Plan'!$U:$U,'Color detail'!AM$3))</f>
        <v>0</v>
      </c>
      <c r="AN310" s="25">
        <f>+IF(AN$3=0,0,COUNTIFS('2.Pro Plan'!$K:$K,'Color detail'!$E310,'2.Pro Plan'!$N:$N,'Color detail'!$F310,'2.Pro Plan'!$U:$U,'Color detail'!AN$3))</f>
        <v>0</v>
      </c>
      <c r="AO310" s="25">
        <f>+IF(AO$3=0,0,COUNTIFS('2.Pro Plan'!$K:$K,'Color detail'!$E310,'2.Pro Plan'!$N:$N,'Color detail'!$F310,'2.Pro Plan'!$U:$U,'Color detail'!AO$3))</f>
        <v>0</v>
      </c>
      <c r="AP310" s="25">
        <f>+IF(AP$3=0,0,COUNTIFS('2.Pro Plan'!$K:$K,'Color detail'!$E310,'2.Pro Plan'!$N:$N,'Color detail'!$F310,'2.Pro Plan'!$U:$U,'Color detail'!AP$3))</f>
        <v>0</v>
      </c>
      <c r="AQ310" s="25">
        <f>+IF(AQ$3=0,0,COUNTIFS('2.Pro Plan'!$K:$K,'Color detail'!$E310,'2.Pro Plan'!$N:$N,'Color detail'!$F310,'2.Pro Plan'!$U:$U,'Color detail'!AQ$3))</f>
        <v>0</v>
      </c>
      <c r="AR310" s="25">
        <f>+IF(AR$3=0,0,COUNTIFS('2.Pro Plan'!$K:$K,'Color detail'!$E310,'2.Pro Plan'!$N:$N,'Color detail'!$F310,'2.Pro Plan'!$U:$U,'Color detail'!AR$3))</f>
        <v>0</v>
      </c>
      <c r="AS310" s="25">
        <f t="shared" si="122"/>
        <v>0</v>
      </c>
    </row>
    <row r="311" spans="2:45">
      <c r="B311" s="25">
        <f t="shared" si="97"/>
        <v>89</v>
      </c>
      <c r="C311" s="25" t="str">
        <f t="shared" si="98"/>
        <v>LK218</v>
      </c>
      <c r="E311" s="25" t="str">
        <f t="shared" ref="E311:F311" si="154">E95</f>
        <v>LK</v>
      </c>
      <c r="F311" s="25" t="str">
        <f t="shared" si="154"/>
        <v>218</v>
      </c>
      <c r="H311" s="25">
        <f t="shared" si="121"/>
        <v>0</v>
      </c>
      <c r="I311" s="25">
        <f>+IF(C311=0,0,SUMIF('Color FC'!$F:$F,'Color detail'!$C311,'Color FC'!H:H))</f>
        <v>0</v>
      </c>
      <c r="J311" s="25">
        <f>+IF(E311=0,0,SUMIF('Color FC'!$F:$F,'Color detail'!$C311,'Color FC'!I:I))</f>
        <v>0</v>
      </c>
      <c r="K311" s="25">
        <f>+IF(F311=0,0,SUMIF('Color FC'!$F:$F,'Color detail'!$C311,'Color FC'!J:J))</f>
        <v>0</v>
      </c>
      <c r="M311" s="146">
        <f t="shared" ca="1" si="148"/>
        <v>0</v>
      </c>
      <c r="N311" s="146">
        <f t="shared" ca="1" si="126"/>
        <v>0</v>
      </c>
      <c r="O311" s="147">
        <f t="shared" ca="1" si="149"/>
        <v>0</v>
      </c>
      <c r="Q311" s="25">
        <f>+IF(Q$3=0,0,COUNTIFS('2.Pro Plan'!$K:$K,'Color detail'!$E311,'2.Pro Plan'!$N:$N,'Color detail'!$F311,'2.Pro Plan'!$U:$U,'Color detail'!Q$3))</f>
        <v>0</v>
      </c>
      <c r="R311" s="25">
        <f>+IF(R$3=0,0,COUNTIFS('2.Pro Plan'!$K:$K,'Color detail'!$E311,'2.Pro Plan'!$N:$N,'Color detail'!$F311,'2.Pro Plan'!$U:$U,'Color detail'!R$3))</f>
        <v>0</v>
      </c>
      <c r="S311" s="25">
        <f>+IF(S$3=0,0,COUNTIFS('2.Pro Plan'!$K:$K,'Color detail'!$E311,'2.Pro Plan'!$N:$N,'Color detail'!$F311,'2.Pro Plan'!$U:$U,'Color detail'!S$3))</f>
        <v>0</v>
      </c>
      <c r="T311" s="25">
        <f>+IF(T$3=0,0,COUNTIFS('2.Pro Plan'!$K:$K,'Color detail'!$E311,'2.Pro Plan'!$N:$N,'Color detail'!$F311,'2.Pro Plan'!$U:$U,'Color detail'!T$3))</f>
        <v>0</v>
      </c>
      <c r="U311" s="25">
        <f>+IF(U$3=0,0,COUNTIFS('2.Pro Plan'!$K:$K,'Color detail'!$E311,'2.Pro Plan'!$N:$N,'Color detail'!$F311,'2.Pro Plan'!$U:$U,'Color detail'!U$3))</f>
        <v>0</v>
      </c>
      <c r="V311" s="25">
        <f>+IF(V$3=0,0,COUNTIFS('2.Pro Plan'!$K:$K,'Color detail'!$E311,'2.Pro Plan'!$N:$N,'Color detail'!$F311,'2.Pro Plan'!$U:$U,'Color detail'!V$3))</f>
        <v>0</v>
      </c>
      <c r="W311" s="25">
        <f>+IF(W$3=0,0,COUNTIFS('2.Pro Plan'!$K:$K,'Color detail'!$E311,'2.Pro Plan'!$N:$N,'Color detail'!$F311,'2.Pro Plan'!$U:$U,'Color detail'!W$3))</f>
        <v>0</v>
      </c>
      <c r="X311" s="25">
        <f>+IF(X$3=0,0,COUNTIFS('2.Pro Plan'!$K:$K,'Color detail'!$E311,'2.Pro Plan'!$N:$N,'Color detail'!$F311,'2.Pro Plan'!$U:$U,'Color detail'!X$3))</f>
        <v>0</v>
      </c>
      <c r="Y311" s="25">
        <f>+IF(Y$3=0,0,COUNTIFS('2.Pro Plan'!$K:$K,'Color detail'!$E311,'2.Pro Plan'!$N:$N,'Color detail'!$F311,'2.Pro Plan'!$U:$U,'Color detail'!Y$3))</f>
        <v>0</v>
      </c>
      <c r="Z311" s="25">
        <f>+IF(Z$3=0,0,COUNTIFS('2.Pro Plan'!$K:$K,'Color detail'!$E311,'2.Pro Plan'!$N:$N,'Color detail'!$F311,'2.Pro Plan'!$U:$U,'Color detail'!Z$3))</f>
        <v>0</v>
      </c>
      <c r="AA311" s="25">
        <f>+IF(AA$3=0,0,COUNTIFS('2.Pro Plan'!$K:$K,'Color detail'!$E311,'2.Pro Plan'!$N:$N,'Color detail'!$F311,'2.Pro Plan'!$U:$U,'Color detail'!AA$3))</f>
        <v>0</v>
      </c>
      <c r="AB311" s="25">
        <f>+IF(AB$3=0,0,COUNTIFS('2.Pro Plan'!$K:$K,'Color detail'!$E311,'2.Pro Plan'!$N:$N,'Color detail'!$F311,'2.Pro Plan'!$U:$U,'Color detail'!AB$3))</f>
        <v>0</v>
      </c>
      <c r="AC311" s="25">
        <f>+IF(AC$3=0,0,COUNTIFS('2.Pro Plan'!$K:$K,'Color detail'!$E311,'2.Pro Plan'!$N:$N,'Color detail'!$F311,'2.Pro Plan'!$U:$U,'Color detail'!AC$3))</f>
        <v>0</v>
      </c>
      <c r="AD311" s="25">
        <f>+IF(AD$3=0,0,COUNTIFS('2.Pro Plan'!$K:$K,'Color detail'!$E311,'2.Pro Plan'!$N:$N,'Color detail'!$F311,'2.Pro Plan'!$U:$U,'Color detail'!AD$3))</f>
        <v>0</v>
      </c>
      <c r="AE311" s="25">
        <f>+IF(AE$3=0,0,COUNTIFS('2.Pro Plan'!$K:$K,'Color detail'!$E311,'2.Pro Plan'!$N:$N,'Color detail'!$F311,'2.Pro Plan'!$U:$U,'Color detail'!AE$3))</f>
        <v>0</v>
      </c>
      <c r="AF311" s="25">
        <f>+IF(AF$3=0,0,COUNTIFS('2.Pro Plan'!$K:$K,'Color detail'!$E311,'2.Pro Plan'!$N:$N,'Color detail'!$F311,'2.Pro Plan'!$U:$U,'Color detail'!AF$3))</f>
        <v>0</v>
      </c>
      <c r="AG311" s="25">
        <f>+IF(AG$3=0,0,COUNTIFS('2.Pro Plan'!$K:$K,'Color detail'!$E311,'2.Pro Plan'!$N:$N,'Color detail'!$F311,'2.Pro Plan'!$U:$U,'Color detail'!AG$3))</f>
        <v>0</v>
      </c>
      <c r="AH311" s="25">
        <f>+IF(AH$3=0,0,COUNTIFS('2.Pro Plan'!$K:$K,'Color detail'!$E311,'2.Pro Plan'!$N:$N,'Color detail'!$F311,'2.Pro Plan'!$U:$U,'Color detail'!AH$3))</f>
        <v>0</v>
      </c>
      <c r="AI311" s="25">
        <f>+IF(AI$3=0,0,COUNTIFS('2.Pro Plan'!$K:$K,'Color detail'!$E311,'2.Pro Plan'!$N:$N,'Color detail'!$F311,'2.Pro Plan'!$U:$U,'Color detail'!AI$3))</f>
        <v>0</v>
      </c>
      <c r="AJ311" s="25">
        <f>+IF(AJ$3=0,0,COUNTIFS('2.Pro Plan'!$K:$K,'Color detail'!$E311,'2.Pro Plan'!$N:$N,'Color detail'!$F311,'2.Pro Plan'!$U:$U,'Color detail'!AJ$3))</f>
        <v>0</v>
      </c>
      <c r="AK311" s="25">
        <f>+IF(AK$3=0,0,COUNTIFS('2.Pro Plan'!$K:$K,'Color detail'!$E311,'2.Pro Plan'!$N:$N,'Color detail'!$F311,'2.Pro Plan'!$U:$U,'Color detail'!AK$3))</f>
        <v>0</v>
      </c>
      <c r="AL311" s="25">
        <f>+IF(AL$3=0,0,COUNTIFS('2.Pro Plan'!$K:$K,'Color detail'!$E311,'2.Pro Plan'!$N:$N,'Color detail'!$F311,'2.Pro Plan'!$U:$U,'Color detail'!AL$3))</f>
        <v>0</v>
      </c>
      <c r="AM311" s="25">
        <f>+IF(AM$3=0,0,COUNTIFS('2.Pro Plan'!$K:$K,'Color detail'!$E311,'2.Pro Plan'!$N:$N,'Color detail'!$F311,'2.Pro Plan'!$U:$U,'Color detail'!AM$3))</f>
        <v>0</v>
      </c>
      <c r="AN311" s="25">
        <f>+IF(AN$3=0,0,COUNTIFS('2.Pro Plan'!$K:$K,'Color detail'!$E311,'2.Pro Plan'!$N:$N,'Color detail'!$F311,'2.Pro Plan'!$U:$U,'Color detail'!AN$3))</f>
        <v>0</v>
      </c>
      <c r="AO311" s="25">
        <f>+IF(AO$3=0,0,COUNTIFS('2.Pro Plan'!$K:$K,'Color detail'!$E311,'2.Pro Plan'!$N:$N,'Color detail'!$F311,'2.Pro Plan'!$U:$U,'Color detail'!AO$3))</f>
        <v>0</v>
      </c>
      <c r="AP311" s="25">
        <f>+IF(AP$3=0,0,COUNTIFS('2.Pro Plan'!$K:$K,'Color detail'!$E311,'2.Pro Plan'!$N:$N,'Color detail'!$F311,'2.Pro Plan'!$U:$U,'Color detail'!AP$3))</f>
        <v>0</v>
      </c>
      <c r="AQ311" s="25">
        <f>+IF(AQ$3=0,0,COUNTIFS('2.Pro Plan'!$K:$K,'Color detail'!$E311,'2.Pro Plan'!$N:$N,'Color detail'!$F311,'2.Pro Plan'!$U:$U,'Color detail'!AQ$3))</f>
        <v>0</v>
      </c>
      <c r="AR311" s="25">
        <f>+IF(AR$3=0,0,COUNTIFS('2.Pro Plan'!$K:$K,'Color detail'!$E311,'2.Pro Plan'!$N:$N,'Color detail'!$F311,'2.Pro Plan'!$U:$U,'Color detail'!AR$3))</f>
        <v>0</v>
      </c>
      <c r="AS311" s="25">
        <f t="shared" si="122"/>
        <v>0</v>
      </c>
    </row>
    <row r="312" spans="2:45">
      <c r="B312" s="25">
        <f t="shared" si="97"/>
        <v>90</v>
      </c>
      <c r="C312" s="25" t="str">
        <f t="shared" si="98"/>
        <v>LK4V8</v>
      </c>
      <c r="E312" s="25" t="str">
        <f t="shared" ref="E312:F312" si="155">E96</f>
        <v>LK</v>
      </c>
      <c r="F312" s="25" t="str">
        <f t="shared" si="155"/>
        <v>4V8</v>
      </c>
      <c r="H312" s="25">
        <f t="shared" si="121"/>
        <v>0</v>
      </c>
      <c r="I312" s="25">
        <f>+IF(C312=0,0,SUMIF('Color FC'!$F:$F,'Color detail'!$C312,'Color FC'!H:H))</f>
        <v>0</v>
      </c>
      <c r="J312" s="25">
        <f>+IF(E312=0,0,SUMIF('Color FC'!$F:$F,'Color detail'!$C312,'Color FC'!I:I))</f>
        <v>0</v>
      </c>
      <c r="K312" s="25">
        <f>+IF(F312=0,0,SUMIF('Color FC'!$F:$F,'Color detail'!$C312,'Color FC'!J:J))</f>
        <v>0</v>
      </c>
      <c r="M312" s="146">
        <f t="shared" ca="1" si="148"/>
        <v>0</v>
      </c>
      <c r="N312" s="146">
        <f t="shared" ca="1" si="126"/>
        <v>0</v>
      </c>
      <c r="O312" s="147">
        <f t="shared" ca="1" si="149"/>
        <v>0</v>
      </c>
      <c r="Q312" s="25">
        <f>+IF(Q$3=0,0,COUNTIFS('2.Pro Plan'!$K:$K,'Color detail'!$E312,'2.Pro Plan'!$N:$N,'Color detail'!$F312,'2.Pro Plan'!$U:$U,'Color detail'!Q$3))</f>
        <v>0</v>
      </c>
      <c r="R312" s="25">
        <f>+IF(R$3=0,0,COUNTIFS('2.Pro Plan'!$K:$K,'Color detail'!$E312,'2.Pro Plan'!$N:$N,'Color detail'!$F312,'2.Pro Plan'!$U:$U,'Color detail'!R$3))</f>
        <v>0</v>
      </c>
      <c r="S312" s="25">
        <f>+IF(S$3=0,0,COUNTIFS('2.Pro Plan'!$K:$K,'Color detail'!$E312,'2.Pro Plan'!$N:$N,'Color detail'!$F312,'2.Pro Plan'!$U:$U,'Color detail'!S$3))</f>
        <v>0</v>
      </c>
      <c r="T312" s="25">
        <f>+IF(T$3=0,0,COUNTIFS('2.Pro Plan'!$K:$K,'Color detail'!$E312,'2.Pro Plan'!$N:$N,'Color detail'!$F312,'2.Pro Plan'!$U:$U,'Color detail'!T$3))</f>
        <v>0</v>
      </c>
      <c r="U312" s="25">
        <f>+IF(U$3=0,0,COUNTIFS('2.Pro Plan'!$K:$K,'Color detail'!$E312,'2.Pro Plan'!$N:$N,'Color detail'!$F312,'2.Pro Plan'!$U:$U,'Color detail'!U$3))</f>
        <v>0</v>
      </c>
      <c r="V312" s="25">
        <f>+IF(V$3=0,0,COUNTIFS('2.Pro Plan'!$K:$K,'Color detail'!$E312,'2.Pro Plan'!$N:$N,'Color detail'!$F312,'2.Pro Plan'!$U:$U,'Color detail'!V$3))</f>
        <v>0</v>
      </c>
      <c r="W312" s="25">
        <f>+IF(W$3=0,0,COUNTIFS('2.Pro Plan'!$K:$K,'Color detail'!$E312,'2.Pro Plan'!$N:$N,'Color detail'!$F312,'2.Pro Plan'!$U:$U,'Color detail'!W$3))</f>
        <v>0</v>
      </c>
      <c r="X312" s="25">
        <f>+IF(X$3=0,0,COUNTIFS('2.Pro Plan'!$K:$K,'Color detail'!$E312,'2.Pro Plan'!$N:$N,'Color detail'!$F312,'2.Pro Plan'!$U:$U,'Color detail'!X$3))</f>
        <v>0</v>
      </c>
      <c r="Y312" s="25">
        <f>+IF(Y$3=0,0,COUNTIFS('2.Pro Plan'!$K:$K,'Color detail'!$E312,'2.Pro Plan'!$N:$N,'Color detail'!$F312,'2.Pro Plan'!$U:$U,'Color detail'!Y$3))</f>
        <v>0</v>
      </c>
      <c r="Z312" s="25">
        <f>+IF(Z$3=0,0,COUNTIFS('2.Pro Plan'!$K:$K,'Color detail'!$E312,'2.Pro Plan'!$N:$N,'Color detail'!$F312,'2.Pro Plan'!$U:$U,'Color detail'!Z$3))</f>
        <v>0</v>
      </c>
      <c r="AA312" s="25">
        <f>+IF(AA$3=0,0,COUNTIFS('2.Pro Plan'!$K:$K,'Color detail'!$E312,'2.Pro Plan'!$N:$N,'Color detail'!$F312,'2.Pro Plan'!$U:$U,'Color detail'!AA$3))</f>
        <v>0</v>
      </c>
      <c r="AB312" s="25">
        <f>+IF(AB$3=0,0,COUNTIFS('2.Pro Plan'!$K:$K,'Color detail'!$E312,'2.Pro Plan'!$N:$N,'Color detail'!$F312,'2.Pro Plan'!$U:$U,'Color detail'!AB$3))</f>
        <v>0</v>
      </c>
      <c r="AC312" s="25">
        <f>+IF(AC$3=0,0,COUNTIFS('2.Pro Plan'!$K:$K,'Color detail'!$E312,'2.Pro Plan'!$N:$N,'Color detail'!$F312,'2.Pro Plan'!$U:$U,'Color detail'!AC$3))</f>
        <v>0</v>
      </c>
      <c r="AD312" s="25">
        <f>+IF(AD$3=0,0,COUNTIFS('2.Pro Plan'!$K:$K,'Color detail'!$E312,'2.Pro Plan'!$N:$N,'Color detail'!$F312,'2.Pro Plan'!$U:$U,'Color detail'!AD$3))</f>
        <v>0</v>
      </c>
      <c r="AE312" s="25">
        <f>+IF(AE$3=0,0,COUNTIFS('2.Pro Plan'!$K:$K,'Color detail'!$E312,'2.Pro Plan'!$N:$N,'Color detail'!$F312,'2.Pro Plan'!$U:$U,'Color detail'!AE$3))</f>
        <v>0</v>
      </c>
      <c r="AF312" s="25">
        <f>+IF(AF$3=0,0,COUNTIFS('2.Pro Plan'!$K:$K,'Color detail'!$E312,'2.Pro Plan'!$N:$N,'Color detail'!$F312,'2.Pro Plan'!$U:$U,'Color detail'!AF$3))</f>
        <v>0</v>
      </c>
      <c r="AG312" s="25">
        <f>+IF(AG$3=0,0,COUNTIFS('2.Pro Plan'!$K:$K,'Color detail'!$E312,'2.Pro Plan'!$N:$N,'Color detail'!$F312,'2.Pro Plan'!$U:$U,'Color detail'!AG$3))</f>
        <v>0</v>
      </c>
      <c r="AH312" s="25">
        <f>+IF(AH$3=0,0,COUNTIFS('2.Pro Plan'!$K:$K,'Color detail'!$E312,'2.Pro Plan'!$N:$N,'Color detail'!$F312,'2.Pro Plan'!$U:$U,'Color detail'!AH$3))</f>
        <v>0</v>
      </c>
      <c r="AI312" s="25">
        <f>+IF(AI$3=0,0,COUNTIFS('2.Pro Plan'!$K:$K,'Color detail'!$E312,'2.Pro Plan'!$N:$N,'Color detail'!$F312,'2.Pro Plan'!$U:$U,'Color detail'!AI$3))</f>
        <v>0</v>
      </c>
      <c r="AJ312" s="25">
        <f>+IF(AJ$3=0,0,COUNTIFS('2.Pro Plan'!$K:$K,'Color detail'!$E312,'2.Pro Plan'!$N:$N,'Color detail'!$F312,'2.Pro Plan'!$U:$U,'Color detail'!AJ$3))</f>
        <v>0</v>
      </c>
      <c r="AK312" s="25">
        <f>+IF(AK$3=0,0,COUNTIFS('2.Pro Plan'!$K:$K,'Color detail'!$E312,'2.Pro Plan'!$N:$N,'Color detail'!$F312,'2.Pro Plan'!$U:$U,'Color detail'!AK$3))</f>
        <v>0</v>
      </c>
      <c r="AL312" s="25">
        <f>+IF(AL$3=0,0,COUNTIFS('2.Pro Plan'!$K:$K,'Color detail'!$E312,'2.Pro Plan'!$N:$N,'Color detail'!$F312,'2.Pro Plan'!$U:$U,'Color detail'!AL$3))</f>
        <v>0</v>
      </c>
      <c r="AM312" s="25">
        <f>+IF(AM$3=0,0,COUNTIFS('2.Pro Plan'!$K:$K,'Color detail'!$E312,'2.Pro Plan'!$N:$N,'Color detail'!$F312,'2.Pro Plan'!$U:$U,'Color detail'!AM$3))</f>
        <v>0</v>
      </c>
      <c r="AN312" s="25">
        <f>+IF(AN$3=0,0,COUNTIFS('2.Pro Plan'!$K:$K,'Color detail'!$E312,'2.Pro Plan'!$N:$N,'Color detail'!$F312,'2.Pro Plan'!$U:$U,'Color detail'!AN$3))</f>
        <v>0</v>
      </c>
      <c r="AO312" s="25">
        <f>+IF(AO$3=0,0,COUNTIFS('2.Pro Plan'!$K:$K,'Color detail'!$E312,'2.Pro Plan'!$N:$N,'Color detail'!$F312,'2.Pro Plan'!$U:$U,'Color detail'!AO$3))</f>
        <v>0</v>
      </c>
      <c r="AP312" s="25">
        <f>+IF(AP$3=0,0,COUNTIFS('2.Pro Plan'!$K:$K,'Color detail'!$E312,'2.Pro Plan'!$N:$N,'Color detail'!$F312,'2.Pro Plan'!$U:$U,'Color detail'!AP$3))</f>
        <v>0</v>
      </c>
      <c r="AQ312" s="25">
        <f>+IF(AQ$3=0,0,COUNTIFS('2.Pro Plan'!$K:$K,'Color detail'!$E312,'2.Pro Plan'!$N:$N,'Color detail'!$F312,'2.Pro Plan'!$U:$U,'Color detail'!AQ$3))</f>
        <v>0</v>
      </c>
      <c r="AR312" s="25">
        <f>+IF(AR$3=0,0,COUNTIFS('2.Pro Plan'!$K:$K,'Color detail'!$E312,'2.Pro Plan'!$N:$N,'Color detail'!$F312,'2.Pro Plan'!$U:$U,'Color detail'!AR$3))</f>
        <v>0</v>
      </c>
      <c r="AS312" s="25">
        <f t="shared" si="122"/>
        <v>0</v>
      </c>
    </row>
    <row r="313" spans="2:45">
      <c r="B313" s="25">
        <f t="shared" si="97"/>
        <v>91</v>
      </c>
      <c r="C313" s="25" t="str">
        <f t="shared" si="98"/>
        <v>LN089</v>
      </c>
      <c r="E313" s="25" t="str">
        <f t="shared" ref="E313:F313" si="156">E97</f>
        <v>LN</v>
      </c>
      <c r="F313" s="25" t="str">
        <f t="shared" si="156"/>
        <v>089</v>
      </c>
      <c r="H313" s="25">
        <f t="shared" si="121"/>
        <v>10</v>
      </c>
      <c r="I313" s="25">
        <f>+IF(C313=0,0,SUMIF('Color FC'!$F:$F,'Color detail'!$C313,'Color FC'!H:H))</f>
        <v>10</v>
      </c>
      <c r="J313" s="25">
        <f>+IF(E313=0,0,SUMIF('Color FC'!$F:$F,'Color detail'!$C313,'Color FC'!I:I))</f>
        <v>10</v>
      </c>
      <c r="K313" s="25">
        <f>+IF(F313=0,0,SUMIF('Color FC'!$F:$F,'Color detail'!$C313,'Color FC'!J:J))</f>
        <v>0</v>
      </c>
      <c r="M313" s="146">
        <f t="shared" ca="1" si="148"/>
        <v>4</v>
      </c>
      <c r="N313" s="146">
        <f t="shared" ca="1" si="126"/>
        <v>0</v>
      </c>
      <c r="O313" s="147" t="str">
        <f t="shared" ca="1" si="149"/>
        <v>CHECK</v>
      </c>
      <c r="Q313" s="25">
        <f>+IF(Q$3=0,0,COUNTIFS('2.Pro Plan'!$K:$K,'Color detail'!$E313,'2.Pro Plan'!$N:$N,'Color detail'!$F313,'2.Pro Plan'!$U:$U,'Color detail'!Q$3))</f>
        <v>1</v>
      </c>
      <c r="R313" s="25">
        <f>+IF(R$3=0,0,COUNTIFS('2.Pro Plan'!$K:$K,'Color detail'!$E313,'2.Pro Plan'!$N:$N,'Color detail'!$F313,'2.Pro Plan'!$U:$U,'Color detail'!R$3))</f>
        <v>2</v>
      </c>
      <c r="S313" s="25">
        <f>+IF(S$3=0,0,COUNTIFS('2.Pro Plan'!$K:$K,'Color detail'!$E313,'2.Pro Plan'!$N:$N,'Color detail'!$F313,'2.Pro Plan'!$U:$U,'Color detail'!S$3))</f>
        <v>0</v>
      </c>
      <c r="T313" s="25">
        <f>+IF(T$3=0,0,COUNTIFS('2.Pro Plan'!$K:$K,'Color detail'!$E313,'2.Pro Plan'!$N:$N,'Color detail'!$F313,'2.Pro Plan'!$U:$U,'Color detail'!T$3))</f>
        <v>0</v>
      </c>
      <c r="U313" s="25">
        <f>+IF(U$3=0,0,COUNTIFS('2.Pro Plan'!$K:$K,'Color detail'!$E313,'2.Pro Plan'!$N:$N,'Color detail'!$F313,'2.Pro Plan'!$U:$U,'Color detail'!U$3))</f>
        <v>0</v>
      </c>
      <c r="V313" s="25">
        <f>+IF(V$3=0,0,COUNTIFS('2.Pro Plan'!$K:$K,'Color detail'!$E313,'2.Pro Plan'!$N:$N,'Color detail'!$F313,'2.Pro Plan'!$U:$U,'Color detail'!V$3))</f>
        <v>1</v>
      </c>
      <c r="W313" s="25">
        <f>+IF(W$3=0,0,COUNTIFS('2.Pro Plan'!$K:$K,'Color detail'!$E313,'2.Pro Plan'!$N:$N,'Color detail'!$F313,'2.Pro Plan'!$U:$U,'Color detail'!W$3))</f>
        <v>1</v>
      </c>
      <c r="X313" s="25">
        <f>+IF(X$3=0,0,COUNTIFS('2.Pro Plan'!$K:$K,'Color detail'!$E313,'2.Pro Plan'!$N:$N,'Color detail'!$F313,'2.Pro Plan'!$U:$U,'Color detail'!X$3))</f>
        <v>0</v>
      </c>
      <c r="Y313" s="25">
        <f>+IF(Y$3=0,0,COUNTIFS('2.Pro Plan'!$K:$K,'Color detail'!$E313,'2.Pro Plan'!$N:$N,'Color detail'!$F313,'2.Pro Plan'!$U:$U,'Color detail'!Y$3))</f>
        <v>1</v>
      </c>
      <c r="Z313" s="25">
        <f>+IF(Z$3=0,0,COUNTIFS('2.Pro Plan'!$K:$K,'Color detail'!$E313,'2.Pro Plan'!$N:$N,'Color detail'!$F313,'2.Pro Plan'!$U:$U,'Color detail'!Z$3))</f>
        <v>1</v>
      </c>
      <c r="AA313" s="25">
        <f>+IF(AA$3=0,0,COUNTIFS('2.Pro Plan'!$K:$K,'Color detail'!$E313,'2.Pro Plan'!$N:$N,'Color detail'!$F313,'2.Pro Plan'!$U:$U,'Color detail'!AA$3))</f>
        <v>0</v>
      </c>
      <c r="AB313" s="25">
        <f>+IF(AB$3=0,0,COUNTIFS('2.Pro Plan'!$K:$K,'Color detail'!$E313,'2.Pro Plan'!$N:$N,'Color detail'!$F313,'2.Pro Plan'!$U:$U,'Color detail'!AB$3))</f>
        <v>2</v>
      </c>
      <c r="AC313" s="25">
        <f>+IF(AC$3=0,0,COUNTIFS('2.Pro Plan'!$K:$K,'Color detail'!$E313,'2.Pro Plan'!$N:$N,'Color detail'!$F313,'2.Pro Plan'!$U:$U,'Color detail'!AC$3))</f>
        <v>1</v>
      </c>
      <c r="AD313" s="25">
        <f>+IF(AD$3=0,0,COUNTIFS('2.Pro Plan'!$K:$K,'Color detail'!$E313,'2.Pro Plan'!$N:$N,'Color detail'!$F313,'2.Pro Plan'!$U:$U,'Color detail'!AD$3))</f>
        <v>0</v>
      </c>
      <c r="AE313" s="25">
        <f>+IF(AE$3=0,0,COUNTIFS('2.Pro Plan'!$K:$K,'Color detail'!$E313,'2.Pro Plan'!$N:$N,'Color detail'!$F313,'2.Pro Plan'!$U:$U,'Color detail'!AE$3))</f>
        <v>0</v>
      </c>
      <c r="AF313" s="25">
        <f>+IF(AF$3=0,0,COUNTIFS('2.Pro Plan'!$K:$K,'Color detail'!$E313,'2.Pro Plan'!$N:$N,'Color detail'!$F313,'2.Pro Plan'!$U:$U,'Color detail'!AF$3))</f>
        <v>0</v>
      </c>
      <c r="AG313" s="25">
        <f>+IF(AG$3=0,0,COUNTIFS('2.Pro Plan'!$K:$K,'Color detail'!$E313,'2.Pro Plan'!$N:$N,'Color detail'!$F313,'2.Pro Plan'!$U:$U,'Color detail'!AG$3))</f>
        <v>0</v>
      </c>
      <c r="AH313" s="25">
        <f>+IF(AH$3=0,0,COUNTIFS('2.Pro Plan'!$K:$K,'Color detail'!$E313,'2.Pro Plan'!$N:$N,'Color detail'!$F313,'2.Pro Plan'!$U:$U,'Color detail'!AH$3))</f>
        <v>0</v>
      </c>
      <c r="AI313" s="25">
        <f>+IF(AI$3=0,0,COUNTIFS('2.Pro Plan'!$K:$K,'Color detail'!$E313,'2.Pro Plan'!$N:$N,'Color detail'!$F313,'2.Pro Plan'!$U:$U,'Color detail'!AI$3))</f>
        <v>0</v>
      </c>
      <c r="AJ313" s="25">
        <f>+IF(AJ$3=0,0,COUNTIFS('2.Pro Plan'!$K:$K,'Color detail'!$E313,'2.Pro Plan'!$N:$N,'Color detail'!$F313,'2.Pro Plan'!$U:$U,'Color detail'!AJ$3))</f>
        <v>0</v>
      </c>
      <c r="AK313" s="25">
        <f>+IF(AK$3=0,0,COUNTIFS('2.Pro Plan'!$K:$K,'Color detail'!$E313,'2.Pro Plan'!$N:$N,'Color detail'!$F313,'2.Pro Plan'!$U:$U,'Color detail'!AK$3))</f>
        <v>0</v>
      </c>
      <c r="AL313" s="25">
        <f>+IF(AL$3=0,0,COUNTIFS('2.Pro Plan'!$K:$K,'Color detail'!$E313,'2.Pro Plan'!$N:$N,'Color detail'!$F313,'2.Pro Plan'!$U:$U,'Color detail'!AL$3))</f>
        <v>0</v>
      </c>
      <c r="AM313" s="25">
        <f>+IF(AM$3=0,0,COUNTIFS('2.Pro Plan'!$K:$K,'Color detail'!$E313,'2.Pro Plan'!$N:$N,'Color detail'!$F313,'2.Pro Plan'!$U:$U,'Color detail'!AM$3))</f>
        <v>0</v>
      </c>
      <c r="AN313" s="25">
        <f>+IF(AN$3=0,0,COUNTIFS('2.Pro Plan'!$K:$K,'Color detail'!$E313,'2.Pro Plan'!$N:$N,'Color detail'!$F313,'2.Pro Plan'!$U:$U,'Color detail'!AN$3))</f>
        <v>0</v>
      </c>
      <c r="AO313" s="25">
        <f>+IF(AO$3=0,0,COUNTIFS('2.Pro Plan'!$K:$K,'Color detail'!$E313,'2.Pro Plan'!$N:$N,'Color detail'!$F313,'2.Pro Plan'!$U:$U,'Color detail'!AO$3))</f>
        <v>0</v>
      </c>
      <c r="AP313" s="25">
        <f>+IF(AP$3=0,0,COUNTIFS('2.Pro Plan'!$K:$K,'Color detail'!$E313,'2.Pro Plan'!$N:$N,'Color detail'!$F313,'2.Pro Plan'!$U:$U,'Color detail'!AP$3))</f>
        <v>0</v>
      </c>
      <c r="AQ313" s="25">
        <f>+IF(AQ$3=0,0,COUNTIFS('2.Pro Plan'!$K:$K,'Color detail'!$E313,'2.Pro Plan'!$N:$N,'Color detail'!$F313,'2.Pro Plan'!$U:$U,'Color detail'!AQ$3))</f>
        <v>0</v>
      </c>
      <c r="AR313" s="25">
        <f>+IF(AR$3=0,0,COUNTIFS('2.Pro Plan'!$K:$K,'Color detail'!$E313,'2.Pro Plan'!$N:$N,'Color detail'!$F313,'2.Pro Plan'!$U:$U,'Color detail'!AR$3))</f>
        <v>0</v>
      </c>
      <c r="AS313" s="25">
        <f t="shared" si="122"/>
        <v>10</v>
      </c>
    </row>
    <row r="314" spans="2:45">
      <c r="B314" s="25">
        <f t="shared" si="97"/>
        <v>92</v>
      </c>
      <c r="C314" s="25" t="str">
        <f t="shared" si="98"/>
        <v>LN1D6</v>
      </c>
      <c r="E314" s="25" t="str">
        <f t="shared" ref="E314:F314" si="157">E98</f>
        <v>LN</v>
      </c>
      <c r="F314" s="25" t="str">
        <f t="shared" si="157"/>
        <v>1D6</v>
      </c>
      <c r="H314" s="25">
        <f t="shared" si="121"/>
        <v>1</v>
      </c>
      <c r="I314" s="25">
        <f>+IF(C314=0,0,SUMIF('Color FC'!$F:$F,'Color detail'!$C314,'Color FC'!H:H))</f>
        <v>1</v>
      </c>
      <c r="J314" s="25">
        <f>+IF(E314=0,0,SUMIF('Color FC'!$F:$F,'Color detail'!$C314,'Color FC'!I:I))</f>
        <v>1</v>
      </c>
      <c r="K314" s="25">
        <f>+IF(F314=0,0,SUMIF('Color FC'!$F:$F,'Color detail'!$C314,'Color FC'!J:J))</f>
        <v>0</v>
      </c>
      <c r="M314" s="146">
        <f t="shared" ca="1" si="148"/>
        <v>0</v>
      </c>
      <c r="N314" s="146">
        <f t="shared" ca="1" si="126"/>
        <v>0</v>
      </c>
      <c r="O314" s="147">
        <f t="shared" ca="1" si="149"/>
        <v>0</v>
      </c>
      <c r="Q314" s="25">
        <f>+IF(Q$3=0,0,COUNTIFS('2.Pro Plan'!$K:$K,'Color detail'!$E314,'2.Pro Plan'!$N:$N,'Color detail'!$F314,'2.Pro Plan'!$U:$U,'Color detail'!Q$3))</f>
        <v>0</v>
      </c>
      <c r="R314" s="25">
        <f>+IF(R$3=0,0,COUNTIFS('2.Pro Plan'!$K:$K,'Color detail'!$E314,'2.Pro Plan'!$N:$N,'Color detail'!$F314,'2.Pro Plan'!$U:$U,'Color detail'!R$3))</f>
        <v>0</v>
      </c>
      <c r="S314" s="25">
        <f>+IF(S$3=0,0,COUNTIFS('2.Pro Plan'!$K:$K,'Color detail'!$E314,'2.Pro Plan'!$N:$N,'Color detail'!$F314,'2.Pro Plan'!$U:$U,'Color detail'!S$3))</f>
        <v>0</v>
      </c>
      <c r="T314" s="25">
        <f>+IF(T$3=0,0,COUNTIFS('2.Pro Plan'!$K:$K,'Color detail'!$E314,'2.Pro Plan'!$N:$N,'Color detail'!$F314,'2.Pro Plan'!$U:$U,'Color detail'!T$3))</f>
        <v>0</v>
      </c>
      <c r="U314" s="25">
        <f>+IF(U$3=0,0,COUNTIFS('2.Pro Plan'!$K:$K,'Color detail'!$E314,'2.Pro Plan'!$N:$N,'Color detail'!$F314,'2.Pro Plan'!$U:$U,'Color detail'!U$3))</f>
        <v>0</v>
      </c>
      <c r="V314" s="25">
        <f>+IF(V$3=0,0,COUNTIFS('2.Pro Plan'!$K:$K,'Color detail'!$E314,'2.Pro Plan'!$N:$N,'Color detail'!$F314,'2.Pro Plan'!$U:$U,'Color detail'!V$3))</f>
        <v>0</v>
      </c>
      <c r="W314" s="25">
        <f>+IF(W$3=0,0,COUNTIFS('2.Pro Plan'!$K:$K,'Color detail'!$E314,'2.Pro Plan'!$N:$N,'Color detail'!$F314,'2.Pro Plan'!$U:$U,'Color detail'!W$3))</f>
        <v>0</v>
      </c>
      <c r="X314" s="25">
        <f>+IF(X$3=0,0,COUNTIFS('2.Pro Plan'!$K:$K,'Color detail'!$E314,'2.Pro Plan'!$N:$N,'Color detail'!$F314,'2.Pro Plan'!$U:$U,'Color detail'!X$3))</f>
        <v>0</v>
      </c>
      <c r="Y314" s="25">
        <f>+IF(Y$3=0,0,COUNTIFS('2.Pro Plan'!$K:$K,'Color detail'!$E314,'2.Pro Plan'!$N:$N,'Color detail'!$F314,'2.Pro Plan'!$U:$U,'Color detail'!Y$3))</f>
        <v>0</v>
      </c>
      <c r="Z314" s="25">
        <f>+IF(Z$3=0,0,COUNTIFS('2.Pro Plan'!$K:$K,'Color detail'!$E314,'2.Pro Plan'!$N:$N,'Color detail'!$F314,'2.Pro Plan'!$U:$U,'Color detail'!Z$3))</f>
        <v>0</v>
      </c>
      <c r="AA314" s="25">
        <f>+IF(AA$3=0,0,COUNTIFS('2.Pro Plan'!$K:$K,'Color detail'!$E314,'2.Pro Plan'!$N:$N,'Color detail'!$F314,'2.Pro Plan'!$U:$U,'Color detail'!AA$3))</f>
        <v>0</v>
      </c>
      <c r="AB314" s="25">
        <f>+IF(AB$3=0,0,COUNTIFS('2.Pro Plan'!$K:$K,'Color detail'!$E314,'2.Pro Plan'!$N:$N,'Color detail'!$F314,'2.Pro Plan'!$U:$U,'Color detail'!AB$3))</f>
        <v>0</v>
      </c>
      <c r="AC314" s="25">
        <f>+IF(AC$3=0,0,COUNTIFS('2.Pro Plan'!$K:$K,'Color detail'!$E314,'2.Pro Plan'!$N:$N,'Color detail'!$F314,'2.Pro Plan'!$U:$U,'Color detail'!AC$3))</f>
        <v>0</v>
      </c>
      <c r="AD314" s="25">
        <f>+IF(AD$3=0,0,COUNTIFS('2.Pro Plan'!$K:$K,'Color detail'!$E314,'2.Pro Plan'!$N:$N,'Color detail'!$F314,'2.Pro Plan'!$U:$U,'Color detail'!AD$3))</f>
        <v>0</v>
      </c>
      <c r="AE314" s="25">
        <f>+IF(AE$3=0,0,COUNTIFS('2.Pro Plan'!$K:$K,'Color detail'!$E314,'2.Pro Plan'!$N:$N,'Color detail'!$F314,'2.Pro Plan'!$U:$U,'Color detail'!AE$3))</f>
        <v>1</v>
      </c>
      <c r="AF314" s="25">
        <f>+IF(AF$3=0,0,COUNTIFS('2.Pro Plan'!$K:$K,'Color detail'!$E314,'2.Pro Plan'!$N:$N,'Color detail'!$F314,'2.Pro Plan'!$U:$U,'Color detail'!AF$3))</f>
        <v>0</v>
      </c>
      <c r="AG314" s="25">
        <f>+IF(AG$3=0,0,COUNTIFS('2.Pro Plan'!$K:$K,'Color detail'!$E314,'2.Pro Plan'!$N:$N,'Color detail'!$F314,'2.Pro Plan'!$U:$U,'Color detail'!AG$3))</f>
        <v>0</v>
      </c>
      <c r="AH314" s="25">
        <f>+IF(AH$3=0,0,COUNTIFS('2.Pro Plan'!$K:$K,'Color detail'!$E314,'2.Pro Plan'!$N:$N,'Color detail'!$F314,'2.Pro Plan'!$U:$U,'Color detail'!AH$3))</f>
        <v>0</v>
      </c>
      <c r="AI314" s="25">
        <f>+IF(AI$3=0,0,COUNTIFS('2.Pro Plan'!$K:$K,'Color detail'!$E314,'2.Pro Plan'!$N:$N,'Color detail'!$F314,'2.Pro Plan'!$U:$U,'Color detail'!AI$3))</f>
        <v>0</v>
      </c>
      <c r="AJ314" s="25">
        <f>+IF(AJ$3=0,0,COUNTIFS('2.Pro Plan'!$K:$K,'Color detail'!$E314,'2.Pro Plan'!$N:$N,'Color detail'!$F314,'2.Pro Plan'!$U:$U,'Color detail'!AJ$3))</f>
        <v>0</v>
      </c>
      <c r="AK314" s="25">
        <f>+IF(AK$3=0,0,COUNTIFS('2.Pro Plan'!$K:$K,'Color detail'!$E314,'2.Pro Plan'!$N:$N,'Color detail'!$F314,'2.Pro Plan'!$U:$U,'Color detail'!AK$3))</f>
        <v>0</v>
      </c>
      <c r="AL314" s="25">
        <f>+IF(AL$3=0,0,COUNTIFS('2.Pro Plan'!$K:$K,'Color detail'!$E314,'2.Pro Plan'!$N:$N,'Color detail'!$F314,'2.Pro Plan'!$U:$U,'Color detail'!AL$3))</f>
        <v>0</v>
      </c>
      <c r="AM314" s="25">
        <f>+IF(AM$3=0,0,COUNTIFS('2.Pro Plan'!$K:$K,'Color detail'!$E314,'2.Pro Plan'!$N:$N,'Color detail'!$F314,'2.Pro Plan'!$U:$U,'Color detail'!AM$3))</f>
        <v>0</v>
      </c>
      <c r="AN314" s="25">
        <f>+IF(AN$3=0,0,COUNTIFS('2.Pro Plan'!$K:$K,'Color detail'!$E314,'2.Pro Plan'!$N:$N,'Color detail'!$F314,'2.Pro Plan'!$U:$U,'Color detail'!AN$3))</f>
        <v>0</v>
      </c>
      <c r="AO314" s="25">
        <f>+IF(AO$3=0,0,COUNTIFS('2.Pro Plan'!$K:$K,'Color detail'!$E314,'2.Pro Plan'!$N:$N,'Color detail'!$F314,'2.Pro Plan'!$U:$U,'Color detail'!AO$3))</f>
        <v>0</v>
      </c>
      <c r="AP314" s="25">
        <f>+IF(AP$3=0,0,COUNTIFS('2.Pro Plan'!$K:$K,'Color detail'!$E314,'2.Pro Plan'!$N:$N,'Color detail'!$F314,'2.Pro Plan'!$U:$U,'Color detail'!AP$3))</f>
        <v>0</v>
      </c>
      <c r="AQ314" s="25">
        <f>+IF(AQ$3=0,0,COUNTIFS('2.Pro Plan'!$K:$K,'Color detail'!$E314,'2.Pro Plan'!$N:$N,'Color detail'!$F314,'2.Pro Plan'!$U:$U,'Color detail'!AQ$3))</f>
        <v>0</v>
      </c>
      <c r="AR314" s="25">
        <f>+IF(AR$3=0,0,COUNTIFS('2.Pro Plan'!$K:$K,'Color detail'!$E314,'2.Pro Plan'!$N:$N,'Color detail'!$F314,'2.Pro Plan'!$U:$U,'Color detail'!AR$3))</f>
        <v>0</v>
      </c>
      <c r="AS314" s="25">
        <f t="shared" si="122"/>
        <v>1</v>
      </c>
    </row>
    <row r="315" spans="2:45">
      <c r="B315" s="25">
        <f t="shared" si="97"/>
        <v>93</v>
      </c>
      <c r="C315" s="25" t="str">
        <f t="shared" si="98"/>
        <v>LN218</v>
      </c>
      <c r="E315" s="25" t="str">
        <f t="shared" ref="E315:F315" si="158">E99</f>
        <v>LN</v>
      </c>
      <c r="F315" s="25" t="str">
        <f t="shared" si="158"/>
        <v>218</v>
      </c>
      <c r="H315" s="25">
        <f t="shared" si="121"/>
        <v>6</v>
      </c>
      <c r="I315" s="25">
        <f>+IF(C315=0,0,SUMIF('Color FC'!$F:$F,'Color detail'!$C315,'Color FC'!H:H))</f>
        <v>7</v>
      </c>
      <c r="J315" s="25">
        <f>+IF(E315=0,0,SUMIF('Color FC'!$F:$F,'Color detail'!$C315,'Color FC'!I:I))</f>
        <v>7</v>
      </c>
      <c r="K315" s="25">
        <f>+IF(F315=0,0,SUMIF('Color FC'!$F:$F,'Color detail'!$C315,'Color FC'!J:J))</f>
        <v>0</v>
      </c>
      <c r="M315" s="146">
        <f t="shared" ca="1" si="148"/>
        <v>2</v>
      </c>
      <c r="N315" s="146">
        <f t="shared" ca="1" si="126"/>
        <v>0</v>
      </c>
      <c r="O315" s="147" t="str">
        <f t="shared" ca="1" si="149"/>
        <v>CHECK</v>
      </c>
      <c r="Q315" s="25">
        <f>+IF(Q$3=0,0,COUNTIFS('2.Pro Plan'!$K:$K,'Color detail'!$E315,'2.Pro Plan'!$N:$N,'Color detail'!$F315,'2.Pro Plan'!$U:$U,'Color detail'!Q$3))</f>
        <v>0</v>
      </c>
      <c r="R315" s="25">
        <f>+IF(R$3=0,0,COUNTIFS('2.Pro Plan'!$K:$K,'Color detail'!$E315,'2.Pro Plan'!$N:$N,'Color detail'!$F315,'2.Pro Plan'!$U:$U,'Color detail'!R$3))</f>
        <v>1</v>
      </c>
      <c r="S315" s="25">
        <f>+IF(S$3=0,0,COUNTIFS('2.Pro Plan'!$K:$K,'Color detail'!$E315,'2.Pro Plan'!$N:$N,'Color detail'!$F315,'2.Pro Plan'!$U:$U,'Color detail'!S$3))</f>
        <v>0</v>
      </c>
      <c r="T315" s="25">
        <f>+IF(T$3=0,0,COUNTIFS('2.Pro Plan'!$K:$K,'Color detail'!$E315,'2.Pro Plan'!$N:$N,'Color detail'!$F315,'2.Pro Plan'!$U:$U,'Color detail'!T$3))</f>
        <v>1</v>
      </c>
      <c r="U315" s="25">
        <f>+IF(U$3=0,0,COUNTIFS('2.Pro Plan'!$K:$K,'Color detail'!$E315,'2.Pro Plan'!$N:$N,'Color detail'!$F315,'2.Pro Plan'!$U:$U,'Color detail'!U$3))</f>
        <v>0</v>
      </c>
      <c r="V315" s="25">
        <f>+IF(V$3=0,0,COUNTIFS('2.Pro Plan'!$K:$K,'Color detail'!$E315,'2.Pro Plan'!$N:$N,'Color detail'!$F315,'2.Pro Plan'!$U:$U,'Color detail'!V$3))</f>
        <v>0</v>
      </c>
      <c r="W315" s="25">
        <f>+IF(W$3=0,0,COUNTIFS('2.Pro Plan'!$K:$K,'Color detail'!$E315,'2.Pro Plan'!$N:$N,'Color detail'!$F315,'2.Pro Plan'!$U:$U,'Color detail'!W$3))</f>
        <v>0</v>
      </c>
      <c r="X315" s="25">
        <f>+IF(X$3=0,0,COUNTIFS('2.Pro Plan'!$K:$K,'Color detail'!$E315,'2.Pro Plan'!$N:$N,'Color detail'!$F315,'2.Pro Plan'!$U:$U,'Color detail'!X$3))</f>
        <v>1</v>
      </c>
      <c r="Y315" s="25">
        <f>+IF(Y$3=0,0,COUNTIFS('2.Pro Plan'!$K:$K,'Color detail'!$E315,'2.Pro Plan'!$N:$N,'Color detail'!$F315,'2.Pro Plan'!$U:$U,'Color detail'!Y$3))</f>
        <v>0</v>
      </c>
      <c r="Z315" s="25">
        <f>+IF(Z$3=0,0,COUNTIFS('2.Pro Plan'!$K:$K,'Color detail'!$E315,'2.Pro Plan'!$N:$N,'Color detail'!$F315,'2.Pro Plan'!$U:$U,'Color detail'!Z$3))</f>
        <v>0</v>
      </c>
      <c r="AA315" s="25">
        <f>+IF(AA$3=0,0,COUNTIFS('2.Pro Plan'!$K:$K,'Color detail'!$E315,'2.Pro Plan'!$N:$N,'Color detail'!$F315,'2.Pro Plan'!$U:$U,'Color detail'!AA$3))</f>
        <v>1</v>
      </c>
      <c r="AB315" s="25">
        <f>+IF(AB$3=0,0,COUNTIFS('2.Pro Plan'!$K:$K,'Color detail'!$E315,'2.Pro Plan'!$N:$N,'Color detail'!$F315,'2.Pro Plan'!$U:$U,'Color detail'!AB$3))</f>
        <v>0</v>
      </c>
      <c r="AC315" s="25">
        <f>+IF(AC$3=0,0,COUNTIFS('2.Pro Plan'!$K:$K,'Color detail'!$E315,'2.Pro Plan'!$N:$N,'Color detail'!$F315,'2.Pro Plan'!$U:$U,'Color detail'!AC$3))</f>
        <v>1</v>
      </c>
      <c r="AD315" s="25">
        <f>+IF(AD$3=0,0,COUNTIFS('2.Pro Plan'!$K:$K,'Color detail'!$E315,'2.Pro Plan'!$N:$N,'Color detail'!$F315,'2.Pro Plan'!$U:$U,'Color detail'!AD$3))</f>
        <v>1</v>
      </c>
      <c r="AE315" s="25">
        <f>+IF(AE$3=0,0,COUNTIFS('2.Pro Plan'!$K:$K,'Color detail'!$E315,'2.Pro Plan'!$N:$N,'Color detail'!$F315,'2.Pro Plan'!$U:$U,'Color detail'!AE$3))</f>
        <v>0</v>
      </c>
      <c r="AF315" s="25">
        <f>+IF(AF$3=0,0,COUNTIFS('2.Pro Plan'!$K:$K,'Color detail'!$E315,'2.Pro Plan'!$N:$N,'Color detail'!$F315,'2.Pro Plan'!$U:$U,'Color detail'!AF$3))</f>
        <v>0</v>
      </c>
      <c r="AG315" s="25">
        <f>+IF(AG$3=0,0,COUNTIFS('2.Pro Plan'!$K:$K,'Color detail'!$E315,'2.Pro Plan'!$N:$N,'Color detail'!$F315,'2.Pro Plan'!$U:$U,'Color detail'!AG$3))</f>
        <v>0</v>
      </c>
      <c r="AH315" s="25">
        <f>+IF(AH$3=0,0,COUNTIFS('2.Pro Plan'!$K:$K,'Color detail'!$E315,'2.Pro Plan'!$N:$N,'Color detail'!$F315,'2.Pro Plan'!$U:$U,'Color detail'!AH$3))</f>
        <v>0</v>
      </c>
      <c r="AI315" s="25">
        <f>+IF(AI$3=0,0,COUNTIFS('2.Pro Plan'!$K:$K,'Color detail'!$E315,'2.Pro Plan'!$N:$N,'Color detail'!$F315,'2.Pro Plan'!$U:$U,'Color detail'!AI$3))</f>
        <v>0</v>
      </c>
      <c r="AJ315" s="25">
        <f>+IF(AJ$3=0,0,COUNTIFS('2.Pro Plan'!$K:$K,'Color detail'!$E315,'2.Pro Plan'!$N:$N,'Color detail'!$F315,'2.Pro Plan'!$U:$U,'Color detail'!AJ$3))</f>
        <v>0</v>
      </c>
      <c r="AK315" s="25">
        <f>+IF(AK$3=0,0,COUNTIFS('2.Pro Plan'!$K:$K,'Color detail'!$E315,'2.Pro Plan'!$N:$N,'Color detail'!$F315,'2.Pro Plan'!$U:$U,'Color detail'!AK$3))</f>
        <v>0</v>
      </c>
      <c r="AL315" s="25">
        <f>+IF(AL$3=0,0,COUNTIFS('2.Pro Plan'!$K:$K,'Color detail'!$E315,'2.Pro Plan'!$N:$N,'Color detail'!$F315,'2.Pro Plan'!$U:$U,'Color detail'!AL$3))</f>
        <v>0</v>
      </c>
      <c r="AM315" s="25">
        <f>+IF(AM$3=0,0,COUNTIFS('2.Pro Plan'!$K:$K,'Color detail'!$E315,'2.Pro Plan'!$N:$N,'Color detail'!$F315,'2.Pro Plan'!$U:$U,'Color detail'!AM$3))</f>
        <v>0</v>
      </c>
      <c r="AN315" s="25">
        <f>+IF(AN$3=0,0,COUNTIFS('2.Pro Plan'!$K:$K,'Color detail'!$E315,'2.Pro Plan'!$N:$N,'Color detail'!$F315,'2.Pro Plan'!$U:$U,'Color detail'!AN$3))</f>
        <v>0</v>
      </c>
      <c r="AO315" s="25">
        <f>+IF(AO$3=0,0,COUNTIFS('2.Pro Plan'!$K:$K,'Color detail'!$E315,'2.Pro Plan'!$N:$N,'Color detail'!$F315,'2.Pro Plan'!$U:$U,'Color detail'!AO$3))</f>
        <v>0</v>
      </c>
      <c r="AP315" s="25">
        <f>+IF(AP$3=0,0,COUNTIFS('2.Pro Plan'!$K:$K,'Color detail'!$E315,'2.Pro Plan'!$N:$N,'Color detail'!$F315,'2.Pro Plan'!$U:$U,'Color detail'!AP$3))</f>
        <v>0</v>
      </c>
      <c r="AQ315" s="25">
        <f>+IF(AQ$3=0,0,COUNTIFS('2.Pro Plan'!$K:$K,'Color detail'!$E315,'2.Pro Plan'!$N:$N,'Color detail'!$F315,'2.Pro Plan'!$U:$U,'Color detail'!AQ$3))</f>
        <v>0</v>
      </c>
      <c r="AR315" s="25">
        <f>+IF(AR$3=0,0,COUNTIFS('2.Pro Plan'!$K:$K,'Color detail'!$E315,'2.Pro Plan'!$N:$N,'Color detail'!$F315,'2.Pro Plan'!$U:$U,'Color detail'!AR$3))</f>
        <v>0</v>
      </c>
      <c r="AS315" s="25">
        <f t="shared" si="122"/>
        <v>6</v>
      </c>
    </row>
    <row r="316" spans="2:45">
      <c r="B316" s="25">
        <f t="shared" si="97"/>
        <v>94</v>
      </c>
      <c r="C316" s="25" t="str">
        <f t="shared" si="98"/>
        <v>LN4V8</v>
      </c>
      <c r="E316" s="25" t="str">
        <f t="shared" ref="E316:F316" si="159">E100</f>
        <v>LN</v>
      </c>
      <c r="F316" s="25" t="str">
        <f t="shared" si="159"/>
        <v>4V8</v>
      </c>
      <c r="H316" s="25">
        <f t="shared" si="121"/>
        <v>2</v>
      </c>
      <c r="I316" s="25">
        <f>+IF(C316=0,0,SUMIF('Color FC'!$F:$F,'Color detail'!$C316,'Color FC'!H:H))</f>
        <v>2</v>
      </c>
      <c r="J316" s="25">
        <f>+IF(E316=0,0,SUMIF('Color FC'!$F:$F,'Color detail'!$C316,'Color FC'!I:I))</f>
        <v>2</v>
      </c>
      <c r="K316" s="25">
        <f>+IF(F316=0,0,SUMIF('Color FC'!$F:$F,'Color detail'!$C316,'Color FC'!J:J))</f>
        <v>0</v>
      </c>
      <c r="M316" s="146">
        <f t="shared" ca="1" si="148"/>
        <v>0</v>
      </c>
      <c r="N316" s="146">
        <f t="shared" ca="1" si="126"/>
        <v>0</v>
      </c>
      <c r="O316" s="147">
        <f t="shared" ca="1" si="149"/>
        <v>0</v>
      </c>
      <c r="Q316" s="25">
        <f>+IF(Q$3=0,0,COUNTIFS('2.Pro Plan'!$K:$K,'Color detail'!$E316,'2.Pro Plan'!$N:$N,'Color detail'!$F316,'2.Pro Plan'!$U:$U,'Color detail'!Q$3))</f>
        <v>0</v>
      </c>
      <c r="R316" s="25">
        <f>+IF(R$3=0,0,COUNTIFS('2.Pro Plan'!$K:$K,'Color detail'!$E316,'2.Pro Plan'!$N:$N,'Color detail'!$F316,'2.Pro Plan'!$U:$U,'Color detail'!R$3))</f>
        <v>0</v>
      </c>
      <c r="S316" s="25">
        <f>+IF(S$3=0,0,COUNTIFS('2.Pro Plan'!$K:$K,'Color detail'!$E316,'2.Pro Plan'!$N:$N,'Color detail'!$F316,'2.Pro Plan'!$U:$U,'Color detail'!S$3))</f>
        <v>0</v>
      </c>
      <c r="T316" s="25">
        <f>+IF(T$3=0,0,COUNTIFS('2.Pro Plan'!$K:$K,'Color detail'!$E316,'2.Pro Plan'!$N:$N,'Color detail'!$F316,'2.Pro Plan'!$U:$U,'Color detail'!T$3))</f>
        <v>0</v>
      </c>
      <c r="U316" s="25">
        <f>+IF(U$3=0,0,COUNTIFS('2.Pro Plan'!$K:$K,'Color detail'!$E316,'2.Pro Plan'!$N:$N,'Color detail'!$F316,'2.Pro Plan'!$U:$U,'Color detail'!U$3))</f>
        <v>0</v>
      </c>
      <c r="V316" s="25">
        <f>+IF(V$3=0,0,COUNTIFS('2.Pro Plan'!$K:$K,'Color detail'!$E316,'2.Pro Plan'!$N:$N,'Color detail'!$F316,'2.Pro Plan'!$U:$U,'Color detail'!V$3))</f>
        <v>0</v>
      </c>
      <c r="W316" s="25">
        <f>+IF(W$3=0,0,COUNTIFS('2.Pro Plan'!$K:$K,'Color detail'!$E316,'2.Pro Plan'!$N:$N,'Color detail'!$F316,'2.Pro Plan'!$U:$U,'Color detail'!W$3))</f>
        <v>0</v>
      </c>
      <c r="X316" s="25">
        <f>+IF(X$3=0,0,COUNTIFS('2.Pro Plan'!$K:$K,'Color detail'!$E316,'2.Pro Plan'!$N:$N,'Color detail'!$F316,'2.Pro Plan'!$U:$U,'Color detail'!X$3))</f>
        <v>0</v>
      </c>
      <c r="Y316" s="25">
        <f>+IF(Y$3=0,0,COUNTIFS('2.Pro Plan'!$K:$K,'Color detail'!$E316,'2.Pro Plan'!$N:$N,'Color detail'!$F316,'2.Pro Plan'!$U:$U,'Color detail'!Y$3))</f>
        <v>1</v>
      </c>
      <c r="Z316" s="25">
        <f>+IF(Z$3=0,0,COUNTIFS('2.Pro Plan'!$K:$K,'Color detail'!$E316,'2.Pro Plan'!$N:$N,'Color detail'!$F316,'2.Pro Plan'!$U:$U,'Color detail'!Z$3))</f>
        <v>0</v>
      </c>
      <c r="AA316" s="25">
        <f>+IF(AA$3=0,0,COUNTIFS('2.Pro Plan'!$K:$K,'Color detail'!$E316,'2.Pro Plan'!$N:$N,'Color detail'!$F316,'2.Pro Plan'!$U:$U,'Color detail'!AA$3))</f>
        <v>0</v>
      </c>
      <c r="AB316" s="25">
        <f>+IF(AB$3=0,0,COUNTIFS('2.Pro Plan'!$K:$K,'Color detail'!$E316,'2.Pro Plan'!$N:$N,'Color detail'!$F316,'2.Pro Plan'!$U:$U,'Color detail'!AB$3))</f>
        <v>0</v>
      </c>
      <c r="AC316" s="25">
        <f>+IF(AC$3=0,0,COUNTIFS('2.Pro Plan'!$K:$K,'Color detail'!$E316,'2.Pro Plan'!$N:$N,'Color detail'!$F316,'2.Pro Plan'!$U:$U,'Color detail'!AC$3))</f>
        <v>0</v>
      </c>
      <c r="AD316" s="25">
        <f>+IF(AD$3=0,0,COUNTIFS('2.Pro Plan'!$K:$K,'Color detail'!$E316,'2.Pro Plan'!$N:$N,'Color detail'!$F316,'2.Pro Plan'!$U:$U,'Color detail'!AD$3))</f>
        <v>0</v>
      </c>
      <c r="AE316" s="25">
        <f>+IF(AE$3=0,0,COUNTIFS('2.Pro Plan'!$K:$K,'Color detail'!$E316,'2.Pro Plan'!$N:$N,'Color detail'!$F316,'2.Pro Plan'!$U:$U,'Color detail'!AE$3))</f>
        <v>1</v>
      </c>
      <c r="AF316" s="25">
        <f>+IF(AF$3=0,0,COUNTIFS('2.Pro Plan'!$K:$K,'Color detail'!$E316,'2.Pro Plan'!$N:$N,'Color detail'!$F316,'2.Pro Plan'!$U:$U,'Color detail'!AF$3))</f>
        <v>0</v>
      </c>
      <c r="AG316" s="25">
        <f>+IF(AG$3=0,0,COUNTIFS('2.Pro Plan'!$K:$K,'Color detail'!$E316,'2.Pro Plan'!$N:$N,'Color detail'!$F316,'2.Pro Plan'!$U:$U,'Color detail'!AG$3))</f>
        <v>0</v>
      </c>
      <c r="AH316" s="25">
        <f>+IF(AH$3=0,0,COUNTIFS('2.Pro Plan'!$K:$K,'Color detail'!$E316,'2.Pro Plan'!$N:$N,'Color detail'!$F316,'2.Pro Plan'!$U:$U,'Color detail'!AH$3))</f>
        <v>0</v>
      </c>
      <c r="AI316" s="25">
        <f>+IF(AI$3=0,0,COUNTIFS('2.Pro Plan'!$K:$K,'Color detail'!$E316,'2.Pro Plan'!$N:$N,'Color detail'!$F316,'2.Pro Plan'!$U:$U,'Color detail'!AI$3))</f>
        <v>0</v>
      </c>
      <c r="AJ316" s="25">
        <f>+IF(AJ$3=0,0,COUNTIFS('2.Pro Plan'!$K:$K,'Color detail'!$E316,'2.Pro Plan'!$N:$N,'Color detail'!$F316,'2.Pro Plan'!$U:$U,'Color detail'!AJ$3))</f>
        <v>0</v>
      </c>
      <c r="AK316" s="25">
        <f>+IF(AK$3=0,0,COUNTIFS('2.Pro Plan'!$K:$K,'Color detail'!$E316,'2.Pro Plan'!$N:$N,'Color detail'!$F316,'2.Pro Plan'!$U:$U,'Color detail'!AK$3))</f>
        <v>0</v>
      </c>
      <c r="AL316" s="25">
        <f>+IF(AL$3=0,0,COUNTIFS('2.Pro Plan'!$K:$K,'Color detail'!$E316,'2.Pro Plan'!$N:$N,'Color detail'!$F316,'2.Pro Plan'!$U:$U,'Color detail'!AL$3))</f>
        <v>0</v>
      </c>
      <c r="AM316" s="25">
        <f>+IF(AM$3=0,0,COUNTIFS('2.Pro Plan'!$K:$K,'Color detail'!$E316,'2.Pro Plan'!$N:$N,'Color detail'!$F316,'2.Pro Plan'!$U:$U,'Color detail'!AM$3))</f>
        <v>0</v>
      </c>
      <c r="AN316" s="25">
        <f>+IF(AN$3=0,0,COUNTIFS('2.Pro Plan'!$K:$K,'Color detail'!$E316,'2.Pro Plan'!$N:$N,'Color detail'!$F316,'2.Pro Plan'!$U:$U,'Color detail'!AN$3))</f>
        <v>0</v>
      </c>
      <c r="AO316" s="25">
        <f>+IF(AO$3=0,0,COUNTIFS('2.Pro Plan'!$K:$K,'Color detail'!$E316,'2.Pro Plan'!$N:$N,'Color detail'!$F316,'2.Pro Plan'!$U:$U,'Color detail'!AO$3))</f>
        <v>0</v>
      </c>
      <c r="AP316" s="25">
        <f>+IF(AP$3=0,0,COUNTIFS('2.Pro Plan'!$K:$K,'Color detail'!$E316,'2.Pro Plan'!$N:$N,'Color detail'!$F316,'2.Pro Plan'!$U:$U,'Color detail'!AP$3))</f>
        <v>0</v>
      </c>
      <c r="AQ316" s="25">
        <f>+IF(AQ$3=0,0,COUNTIFS('2.Pro Plan'!$K:$K,'Color detail'!$E316,'2.Pro Plan'!$N:$N,'Color detail'!$F316,'2.Pro Plan'!$U:$U,'Color detail'!AQ$3))</f>
        <v>0</v>
      </c>
      <c r="AR316" s="25">
        <f>+IF(AR$3=0,0,COUNTIFS('2.Pro Plan'!$K:$K,'Color detail'!$E316,'2.Pro Plan'!$N:$N,'Color detail'!$F316,'2.Pro Plan'!$U:$U,'Color detail'!AR$3))</f>
        <v>0</v>
      </c>
      <c r="AS316" s="25">
        <f t="shared" si="122"/>
        <v>2</v>
      </c>
    </row>
    <row r="317" spans="2:45">
      <c r="B317" s="25">
        <f t="shared" si="97"/>
        <v>95</v>
      </c>
      <c r="C317" s="25" t="str">
        <f t="shared" si="98"/>
        <v>LS089</v>
      </c>
      <c r="E317" s="25" t="str">
        <f t="shared" ref="E317:F317" si="160">E101</f>
        <v>LS</v>
      </c>
      <c r="F317" s="25" t="str">
        <f t="shared" si="160"/>
        <v>089</v>
      </c>
      <c r="H317" s="25">
        <f t="shared" si="121"/>
        <v>14</v>
      </c>
      <c r="I317" s="25">
        <f>+IF(C317=0,0,SUMIF('Color FC'!$F:$F,'Color detail'!$C317,'Color FC'!H:H))</f>
        <v>50</v>
      </c>
      <c r="J317" s="25">
        <f>+IF(E317=0,0,SUMIF('Color FC'!$F:$F,'Color detail'!$C317,'Color FC'!I:I))</f>
        <v>72</v>
      </c>
      <c r="K317" s="25">
        <f>+IF(F317=0,0,SUMIF('Color FC'!$F:$F,'Color detail'!$C317,'Color FC'!J:J))</f>
        <v>0</v>
      </c>
      <c r="M317" s="146">
        <f t="shared" ca="1" si="148"/>
        <v>5</v>
      </c>
      <c r="N317" s="146">
        <f t="shared" ref="N317:N348" ca="1" si="161">+SUMPRODUCT($Q$5:$AR$5,$Q77:$AR77)</f>
        <v>0</v>
      </c>
      <c r="O317" s="147" t="str">
        <f t="shared" ca="1" si="149"/>
        <v>CHECK</v>
      </c>
      <c r="Q317" s="25">
        <f>+IF(Q$3=0,0,COUNTIFS('2.Pro Plan'!$K:$K,'Color detail'!$E317,'2.Pro Plan'!$N:$N,'Color detail'!$F317,'2.Pro Plan'!$U:$U,'Color detail'!Q$3))</f>
        <v>2</v>
      </c>
      <c r="R317" s="25">
        <f>+IF(R$3=0,0,COUNTIFS('2.Pro Plan'!$K:$K,'Color detail'!$E317,'2.Pro Plan'!$N:$N,'Color detail'!$F317,'2.Pro Plan'!$U:$U,'Color detail'!R$3))</f>
        <v>0</v>
      </c>
      <c r="S317" s="25">
        <f>+IF(S$3=0,0,COUNTIFS('2.Pro Plan'!$K:$K,'Color detail'!$E317,'2.Pro Plan'!$N:$N,'Color detail'!$F317,'2.Pro Plan'!$U:$U,'Color detail'!S$3))</f>
        <v>0</v>
      </c>
      <c r="T317" s="25">
        <f>+IF(T$3=0,0,COUNTIFS('2.Pro Plan'!$K:$K,'Color detail'!$E317,'2.Pro Plan'!$N:$N,'Color detail'!$F317,'2.Pro Plan'!$U:$U,'Color detail'!T$3))</f>
        <v>1</v>
      </c>
      <c r="U317" s="25">
        <f>+IF(U$3=0,0,COUNTIFS('2.Pro Plan'!$K:$K,'Color detail'!$E317,'2.Pro Plan'!$N:$N,'Color detail'!$F317,'2.Pro Plan'!$U:$U,'Color detail'!U$3))</f>
        <v>1</v>
      </c>
      <c r="V317" s="25">
        <f>+IF(V$3=0,0,COUNTIFS('2.Pro Plan'!$K:$K,'Color detail'!$E317,'2.Pro Plan'!$N:$N,'Color detail'!$F317,'2.Pro Plan'!$U:$U,'Color detail'!V$3))</f>
        <v>1</v>
      </c>
      <c r="W317" s="25">
        <f>+IF(W$3=0,0,COUNTIFS('2.Pro Plan'!$K:$K,'Color detail'!$E317,'2.Pro Plan'!$N:$N,'Color detail'!$F317,'2.Pro Plan'!$U:$U,'Color detail'!W$3))</f>
        <v>0</v>
      </c>
      <c r="X317" s="25">
        <f>+IF(X$3=0,0,COUNTIFS('2.Pro Plan'!$K:$K,'Color detail'!$E317,'2.Pro Plan'!$N:$N,'Color detail'!$F317,'2.Pro Plan'!$U:$U,'Color detail'!X$3))</f>
        <v>0</v>
      </c>
      <c r="Y317" s="25">
        <f>+IF(Y$3=0,0,COUNTIFS('2.Pro Plan'!$K:$K,'Color detail'!$E317,'2.Pro Plan'!$N:$N,'Color detail'!$F317,'2.Pro Plan'!$U:$U,'Color detail'!Y$3))</f>
        <v>0</v>
      </c>
      <c r="Z317" s="25">
        <f>+IF(Z$3=0,0,COUNTIFS('2.Pro Plan'!$K:$K,'Color detail'!$E317,'2.Pro Plan'!$N:$N,'Color detail'!$F317,'2.Pro Plan'!$U:$U,'Color detail'!Z$3))</f>
        <v>2</v>
      </c>
      <c r="AA317" s="25">
        <f>+IF(AA$3=0,0,COUNTIFS('2.Pro Plan'!$K:$K,'Color detail'!$E317,'2.Pro Plan'!$N:$N,'Color detail'!$F317,'2.Pro Plan'!$U:$U,'Color detail'!AA$3))</f>
        <v>0</v>
      </c>
      <c r="AB317" s="25">
        <f>+IF(AB$3=0,0,COUNTIFS('2.Pro Plan'!$K:$K,'Color detail'!$E317,'2.Pro Plan'!$N:$N,'Color detail'!$F317,'2.Pro Plan'!$U:$U,'Color detail'!AB$3))</f>
        <v>2</v>
      </c>
      <c r="AC317" s="25">
        <f>+IF(AC$3=0,0,COUNTIFS('2.Pro Plan'!$K:$K,'Color detail'!$E317,'2.Pro Plan'!$N:$N,'Color detail'!$F317,'2.Pro Plan'!$U:$U,'Color detail'!AC$3))</f>
        <v>3</v>
      </c>
      <c r="AD317" s="25">
        <f>+IF(AD$3=0,0,COUNTIFS('2.Pro Plan'!$K:$K,'Color detail'!$E317,'2.Pro Plan'!$N:$N,'Color detail'!$F317,'2.Pro Plan'!$U:$U,'Color detail'!AD$3))</f>
        <v>1</v>
      </c>
      <c r="AE317" s="25">
        <f>+IF(AE$3=0,0,COUNTIFS('2.Pro Plan'!$K:$K,'Color detail'!$E317,'2.Pro Plan'!$N:$N,'Color detail'!$F317,'2.Pro Plan'!$U:$U,'Color detail'!AE$3))</f>
        <v>1</v>
      </c>
      <c r="AF317" s="25">
        <f>+IF(AF$3=0,0,COUNTIFS('2.Pro Plan'!$K:$K,'Color detail'!$E317,'2.Pro Plan'!$N:$N,'Color detail'!$F317,'2.Pro Plan'!$U:$U,'Color detail'!AF$3))</f>
        <v>0</v>
      </c>
      <c r="AG317" s="25">
        <f>+IF(AG$3=0,0,COUNTIFS('2.Pro Plan'!$K:$K,'Color detail'!$E317,'2.Pro Plan'!$N:$N,'Color detail'!$F317,'2.Pro Plan'!$U:$U,'Color detail'!AG$3))</f>
        <v>0</v>
      </c>
      <c r="AH317" s="25">
        <f>+IF(AH$3=0,0,COUNTIFS('2.Pro Plan'!$K:$K,'Color detail'!$E317,'2.Pro Plan'!$N:$N,'Color detail'!$F317,'2.Pro Plan'!$U:$U,'Color detail'!AH$3))</f>
        <v>0</v>
      </c>
      <c r="AI317" s="25">
        <f>+IF(AI$3=0,0,COUNTIFS('2.Pro Plan'!$K:$K,'Color detail'!$E317,'2.Pro Plan'!$N:$N,'Color detail'!$F317,'2.Pro Plan'!$U:$U,'Color detail'!AI$3))</f>
        <v>0</v>
      </c>
      <c r="AJ317" s="25">
        <f>+IF(AJ$3=0,0,COUNTIFS('2.Pro Plan'!$K:$K,'Color detail'!$E317,'2.Pro Plan'!$N:$N,'Color detail'!$F317,'2.Pro Plan'!$U:$U,'Color detail'!AJ$3))</f>
        <v>0</v>
      </c>
      <c r="AK317" s="25">
        <f>+IF(AK$3=0,0,COUNTIFS('2.Pro Plan'!$K:$K,'Color detail'!$E317,'2.Pro Plan'!$N:$N,'Color detail'!$F317,'2.Pro Plan'!$U:$U,'Color detail'!AK$3))</f>
        <v>0</v>
      </c>
      <c r="AL317" s="25">
        <f>+IF(AL$3=0,0,COUNTIFS('2.Pro Plan'!$K:$K,'Color detail'!$E317,'2.Pro Plan'!$N:$N,'Color detail'!$F317,'2.Pro Plan'!$U:$U,'Color detail'!AL$3))</f>
        <v>0</v>
      </c>
      <c r="AM317" s="25">
        <f>+IF(AM$3=0,0,COUNTIFS('2.Pro Plan'!$K:$K,'Color detail'!$E317,'2.Pro Plan'!$N:$N,'Color detail'!$F317,'2.Pro Plan'!$U:$U,'Color detail'!AM$3))</f>
        <v>0</v>
      </c>
      <c r="AN317" s="25">
        <f>+IF(AN$3=0,0,COUNTIFS('2.Pro Plan'!$K:$K,'Color detail'!$E317,'2.Pro Plan'!$N:$N,'Color detail'!$F317,'2.Pro Plan'!$U:$U,'Color detail'!AN$3))</f>
        <v>0</v>
      </c>
      <c r="AO317" s="25">
        <f>+IF(AO$3=0,0,COUNTIFS('2.Pro Plan'!$K:$K,'Color detail'!$E317,'2.Pro Plan'!$N:$N,'Color detail'!$F317,'2.Pro Plan'!$U:$U,'Color detail'!AO$3))</f>
        <v>0</v>
      </c>
      <c r="AP317" s="25">
        <f>+IF(AP$3=0,0,COUNTIFS('2.Pro Plan'!$K:$K,'Color detail'!$E317,'2.Pro Plan'!$N:$N,'Color detail'!$F317,'2.Pro Plan'!$U:$U,'Color detail'!AP$3))</f>
        <v>0</v>
      </c>
      <c r="AQ317" s="25">
        <f>+IF(AQ$3=0,0,COUNTIFS('2.Pro Plan'!$K:$K,'Color detail'!$E317,'2.Pro Plan'!$N:$N,'Color detail'!$F317,'2.Pro Plan'!$U:$U,'Color detail'!AQ$3))</f>
        <v>0</v>
      </c>
      <c r="AR317" s="25">
        <f>+IF(AR$3=0,0,COUNTIFS('2.Pro Plan'!$K:$K,'Color detail'!$E317,'2.Pro Plan'!$N:$N,'Color detail'!$F317,'2.Pro Plan'!$U:$U,'Color detail'!AR$3))</f>
        <v>0</v>
      </c>
      <c r="AS317" s="25">
        <f t="shared" si="122"/>
        <v>14</v>
      </c>
    </row>
    <row r="318" spans="2:45">
      <c r="B318" s="25">
        <f t="shared" si="97"/>
        <v>96</v>
      </c>
      <c r="C318" s="25" t="str">
        <f t="shared" si="98"/>
        <v>LS1D6</v>
      </c>
      <c r="E318" s="25" t="str">
        <f t="shared" ref="E318:F318" si="162">E102</f>
        <v>LS</v>
      </c>
      <c r="F318" s="25" t="str">
        <f t="shared" si="162"/>
        <v>1D6</v>
      </c>
      <c r="H318" s="25">
        <f t="shared" si="121"/>
        <v>1</v>
      </c>
      <c r="I318" s="25">
        <f>+IF(C318=0,0,SUMIF('Color FC'!$F:$F,'Color detail'!$C318,'Color FC'!H:H))</f>
        <v>1</v>
      </c>
      <c r="J318" s="25">
        <f>+IF(E318=0,0,SUMIF('Color FC'!$F:$F,'Color detail'!$C318,'Color FC'!I:I))</f>
        <v>1</v>
      </c>
      <c r="K318" s="25">
        <f>+IF(F318=0,0,SUMIF('Color FC'!$F:$F,'Color detail'!$C318,'Color FC'!J:J))</f>
        <v>0</v>
      </c>
      <c r="M318" s="146">
        <f t="shared" ca="1" si="148"/>
        <v>0</v>
      </c>
      <c r="N318" s="146">
        <f t="shared" ca="1" si="161"/>
        <v>0</v>
      </c>
      <c r="O318" s="147">
        <f t="shared" ca="1" si="149"/>
        <v>0</v>
      </c>
      <c r="Q318" s="25">
        <f>+IF(Q$3=0,0,COUNTIFS('2.Pro Plan'!$K:$K,'Color detail'!$E318,'2.Pro Plan'!$N:$N,'Color detail'!$F318,'2.Pro Plan'!$U:$U,'Color detail'!Q$3))</f>
        <v>0</v>
      </c>
      <c r="R318" s="25">
        <f>+IF(R$3=0,0,COUNTIFS('2.Pro Plan'!$K:$K,'Color detail'!$E318,'2.Pro Plan'!$N:$N,'Color detail'!$F318,'2.Pro Plan'!$U:$U,'Color detail'!R$3))</f>
        <v>0</v>
      </c>
      <c r="S318" s="25">
        <f>+IF(S$3=0,0,COUNTIFS('2.Pro Plan'!$K:$K,'Color detail'!$E318,'2.Pro Plan'!$N:$N,'Color detail'!$F318,'2.Pro Plan'!$U:$U,'Color detail'!S$3))</f>
        <v>0</v>
      </c>
      <c r="T318" s="25">
        <f>+IF(T$3=0,0,COUNTIFS('2.Pro Plan'!$K:$K,'Color detail'!$E318,'2.Pro Plan'!$N:$N,'Color detail'!$F318,'2.Pro Plan'!$U:$U,'Color detail'!T$3))</f>
        <v>0</v>
      </c>
      <c r="U318" s="25">
        <f>+IF(U$3=0,0,COUNTIFS('2.Pro Plan'!$K:$K,'Color detail'!$E318,'2.Pro Plan'!$N:$N,'Color detail'!$F318,'2.Pro Plan'!$U:$U,'Color detail'!U$3))</f>
        <v>0</v>
      </c>
      <c r="V318" s="25">
        <f>+IF(V$3=0,0,COUNTIFS('2.Pro Plan'!$K:$K,'Color detail'!$E318,'2.Pro Plan'!$N:$N,'Color detail'!$F318,'2.Pro Plan'!$U:$U,'Color detail'!V$3))</f>
        <v>0</v>
      </c>
      <c r="W318" s="25">
        <f>+IF(W$3=0,0,COUNTIFS('2.Pro Plan'!$K:$K,'Color detail'!$E318,'2.Pro Plan'!$N:$N,'Color detail'!$F318,'2.Pro Plan'!$U:$U,'Color detail'!W$3))</f>
        <v>0</v>
      </c>
      <c r="X318" s="25">
        <f>+IF(X$3=0,0,COUNTIFS('2.Pro Plan'!$K:$K,'Color detail'!$E318,'2.Pro Plan'!$N:$N,'Color detail'!$F318,'2.Pro Plan'!$U:$U,'Color detail'!X$3))</f>
        <v>0</v>
      </c>
      <c r="Y318" s="25">
        <f>+IF(Y$3=0,0,COUNTIFS('2.Pro Plan'!$K:$K,'Color detail'!$E318,'2.Pro Plan'!$N:$N,'Color detail'!$F318,'2.Pro Plan'!$U:$U,'Color detail'!Y$3))</f>
        <v>0</v>
      </c>
      <c r="Z318" s="25">
        <f>+IF(Z$3=0,0,COUNTIFS('2.Pro Plan'!$K:$K,'Color detail'!$E318,'2.Pro Plan'!$N:$N,'Color detail'!$F318,'2.Pro Plan'!$U:$U,'Color detail'!Z$3))</f>
        <v>0</v>
      </c>
      <c r="AA318" s="25">
        <f>+IF(AA$3=0,0,COUNTIFS('2.Pro Plan'!$K:$K,'Color detail'!$E318,'2.Pro Plan'!$N:$N,'Color detail'!$F318,'2.Pro Plan'!$U:$U,'Color detail'!AA$3))</f>
        <v>1</v>
      </c>
      <c r="AB318" s="25">
        <f>+IF(AB$3=0,0,COUNTIFS('2.Pro Plan'!$K:$K,'Color detail'!$E318,'2.Pro Plan'!$N:$N,'Color detail'!$F318,'2.Pro Plan'!$U:$U,'Color detail'!AB$3))</f>
        <v>0</v>
      </c>
      <c r="AC318" s="25">
        <f>+IF(AC$3=0,0,COUNTIFS('2.Pro Plan'!$K:$K,'Color detail'!$E318,'2.Pro Plan'!$N:$N,'Color detail'!$F318,'2.Pro Plan'!$U:$U,'Color detail'!AC$3))</f>
        <v>0</v>
      </c>
      <c r="AD318" s="25">
        <f>+IF(AD$3=0,0,COUNTIFS('2.Pro Plan'!$K:$K,'Color detail'!$E318,'2.Pro Plan'!$N:$N,'Color detail'!$F318,'2.Pro Plan'!$U:$U,'Color detail'!AD$3))</f>
        <v>0</v>
      </c>
      <c r="AE318" s="25">
        <f>+IF(AE$3=0,0,COUNTIFS('2.Pro Plan'!$K:$K,'Color detail'!$E318,'2.Pro Plan'!$N:$N,'Color detail'!$F318,'2.Pro Plan'!$U:$U,'Color detail'!AE$3))</f>
        <v>0</v>
      </c>
      <c r="AF318" s="25">
        <f>+IF(AF$3=0,0,COUNTIFS('2.Pro Plan'!$K:$K,'Color detail'!$E318,'2.Pro Plan'!$N:$N,'Color detail'!$F318,'2.Pro Plan'!$U:$U,'Color detail'!AF$3))</f>
        <v>0</v>
      </c>
      <c r="AG318" s="25">
        <f>+IF(AG$3=0,0,COUNTIFS('2.Pro Plan'!$K:$K,'Color detail'!$E318,'2.Pro Plan'!$N:$N,'Color detail'!$F318,'2.Pro Plan'!$U:$U,'Color detail'!AG$3))</f>
        <v>0</v>
      </c>
      <c r="AH318" s="25">
        <f>+IF(AH$3=0,0,COUNTIFS('2.Pro Plan'!$K:$K,'Color detail'!$E318,'2.Pro Plan'!$N:$N,'Color detail'!$F318,'2.Pro Plan'!$U:$U,'Color detail'!AH$3))</f>
        <v>0</v>
      </c>
      <c r="AI318" s="25">
        <f>+IF(AI$3=0,0,COUNTIFS('2.Pro Plan'!$K:$K,'Color detail'!$E318,'2.Pro Plan'!$N:$N,'Color detail'!$F318,'2.Pro Plan'!$U:$U,'Color detail'!AI$3))</f>
        <v>0</v>
      </c>
      <c r="AJ318" s="25">
        <f>+IF(AJ$3=0,0,COUNTIFS('2.Pro Plan'!$K:$K,'Color detail'!$E318,'2.Pro Plan'!$N:$N,'Color detail'!$F318,'2.Pro Plan'!$U:$U,'Color detail'!AJ$3))</f>
        <v>0</v>
      </c>
      <c r="AK318" s="25">
        <f>+IF(AK$3=0,0,COUNTIFS('2.Pro Plan'!$K:$K,'Color detail'!$E318,'2.Pro Plan'!$N:$N,'Color detail'!$F318,'2.Pro Plan'!$U:$U,'Color detail'!AK$3))</f>
        <v>0</v>
      </c>
      <c r="AL318" s="25">
        <f>+IF(AL$3=0,0,COUNTIFS('2.Pro Plan'!$K:$K,'Color detail'!$E318,'2.Pro Plan'!$N:$N,'Color detail'!$F318,'2.Pro Plan'!$U:$U,'Color detail'!AL$3))</f>
        <v>0</v>
      </c>
      <c r="AM318" s="25">
        <f>+IF(AM$3=0,0,COUNTIFS('2.Pro Plan'!$K:$K,'Color detail'!$E318,'2.Pro Plan'!$N:$N,'Color detail'!$F318,'2.Pro Plan'!$U:$U,'Color detail'!AM$3))</f>
        <v>0</v>
      </c>
      <c r="AN318" s="25">
        <f>+IF(AN$3=0,0,COUNTIFS('2.Pro Plan'!$K:$K,'Color detail'!$E318,'2.Pro Plan'!$N:$N,'Color detail'!$F318,'2.Pro Plan'!$U:$U,'Color detail'!AN$3))</f>
        <v>0</v>
      </c>
      <c r="AO318" s="25">
        <f>+IF(AO$3=0,0,COUNTIFS('2.Pro Plan'!$K:$K,'Color detail'!$E318,'2.Pro Plan'!$N:$N,'Color detail'!$F318,'2.Pro Plan'!$U:$U,'Color detail'!AO$3))</f>
        <v>0</v>
      </c>
      <c r="AP318" s="25">
        <f>+IF(AP$3=0,0,COUNTIFS('2.Pro Plan'!$K:$K,'Color detail'!$E318,'2.Pro Plan'!$N:$N,'Color detail'!$F318,'2.Pro Plan'!$U:$U,'Color detail'!AP$3))</f>
        <v>0</v>
      </c>
      <c r="AQ318" s="25">
        <f>+IF(AQ$3=0,0,COUNTIFS('2.Pro Plan'!$K:$K,'Color detail'!$E318,'2.Pro Plan'!$N:$N,'Color detail'!$F318,'2.Pro Plan'!$U:$U,'Color detail'!AQ$3))</f>
        <v>0</v>
      </c>
      <c r="AR318" s="25">
        <f>+IF(AR$3=0,0,COUNTIFS('2.Pro Plan'!$K:$K,'Color detail'!$E318,'2.Pro Plan'!$N:$N,'Color detail'!$F318,'2.Pro Plan'!$U:$U,'Color detail'!AR$3))</f>
        <v>0</v>
      </c>
      <c r="AS318" s="25">
        <f t="shared" si="122"/>
        <v>1</v>
      </c>
    </row>
    <row r="319" spans="2:45">
      <c r="B319" s="25">
        <f t="shared" si="97"/>
        <v>97</v>
      </c>
      <c r="C319" s="25" t="str">
        <f t="shared" si="98"/>
        <v>LS218</v>
      </c>
      <c r="E319" s="25" t="str">
        <f t="shared" ref="E319:F319" si="163">E103</f>
        <v>LS</v>
      </c>
      <c r="F319" s="25" t="str">
        <f t="shared" si="163"/>
        <v>218</v>
      </c>
      <c r="H319" s="25">
        <f t="shared" si="121"/>
        <v>3</v>
      </c>
      <c r="I319" s="25">
        <f>+IF(C319=0,0,SUMIF('Color FC'!$F:$F,'Color detail'!$C319,'Color FC'!H:H))</f>
        <v>18</v>
      </c>
      <c r="J319" s="25">
        <f>+IF(E319=0,0,SUMIF('Color FC'!$F:$F,'Color detail'!$C319,'Color FC'!I:I))</f>
        <v>26</v>
      </c>
      <c r="K319" s="25">
        <f>+IF(F319=0,0,SUMIF('Color FC'!$F:$F,'Color detail'!$C319,'Color FC'!J:J))</f>
        <v>0</v>
      </c>
      <c r="M319" s="146">
        <f t="shared" ca="1" si="148"/>
        <v>0</v>
      </c>
      <c r="N319" s="146">
        <f t="shared" ca="1" si="161"/>
        <v>0</v>
      </c>
      <c r="O319" s="147">
        <f t="shared" ca="1" si="149"/>
        <v>0</v>
      </c>
      <c r="Q319" s="25">
        <f>+IF(Q$3=0,0,COUNTIFS('2.Pro Plan'!$K:$K,'Color detail'!$E319,'2.Pro Plan'!$N:$N,'Color detail'!$F319,'2.Pro Plan'!$U:$U,'Color detail'!Q$3))</f>
        <v>0</v>
      </c>
      <c r="R319" s="25">
        <f>+IF(R$3=0,0,COUNTIFS('2.Pro Plan'!$K:$K,'Color detail'!$E319,'2.Pro Plan'!$N:$N,'Color detail'!$F319,'2.Pro Plan'!$U:$U,'Color detail'!R$3))</f>
        <v>0</v>
      </c>
      <c r="S319" s="25">
        <f>+IF(S$3=0,0,COUNTIFS('2.Pro Plan'!$K:$K,'Color detail'!$E319,'2.Pro Plan'!$N:$N,'Color detail'!$F319,'2.Pro Plan'!$U:$U,'Color detail'!S$3))</f>
        <v>0</v>
      </c>
      <c r="T319" s="25">
        <f>+IF(T$3=0,0,COUNTIFS('2.Pro Plan'!$K:$K,'Color detail'!$E319,'2.Pro Plan'!$N:$N,'Color detail'!$F319,'2.Pro Plan'!$U:$U,'Color detail'!T$3))</f>
        <v>0</v>
      </c>
      <c r="U319" s="25">
        <f>+IF(U$3=0,0,COUNTIFS('2.Pro Plan'!$K:$K,'Color detail'!$E319,'2.Pro Plan'!$N:$N,'Color detail'!$F319,'2.Pro Plan'!$U:$U,'Color detail'!U$3))</f>
        <v>0</v>
      </c>
      <c r="V319" s="25">
        <f>+IF(V$3=0,0,COUNTIFS('2.Pro Plan'!$K:$K,'Color detail'!$E319,'2.Pro Plan'!$N:$N,'Color detail'!$F319,'2.Pro Plan'!$U:$U,'Color detail'!V$3))</f>
        <v>0</v>
      </c>
      <c r="W319" s="25">
        <f>+IF(W$3=0,0,COUNTIFS('2.Pro Plan'!$K:$K,'Color detail'!$E319,'2.Pro Plan'!$N:$N,'Color detail'!$F319,'2.Pro Plan'!$U:$U,'Color detail'!W$3))</f>
        <v>1</v>
      </c>
      <c r="X319" s="25">
        <f>+IF(X$3=0,0,COUNTIFS('2.Pro Plan'!$K:$K,'Color detail'!$E319,'2.Pro Plan'!$N:$N,'Color detail'!$F319,'2.Pro Plan'!$U:$U,'Color detail'!X$3))</f>
        <v>1</v>
      </c>
      <c r="Y319" s="25">
        <f>+IF(Y$3=0,0,COUNTIFS('2.Pro Plan'!$K:$K,'Color detail'!$E319,'2.Pro Plan'!$N:$N,'Color detail'!$F319,'2.Pro Plan'!$U:$U,'Color detail'!Y$3))</f>
        <v>0</v>
      </c>
      <c r="Z319" s="25">
        <f>+IF(Z$3=0,0,COUNTIFS('2.Pro Plan'!$K:$K,'Color detail'!$E319,'2.Pro Plan'!$N:$N,'Color detail'!$F319,'2.Pro Plan'!$U:$U,'Color detail'!Z$3))</f>
        <v>0</v>
      </c>
      <c r="AA319" s="25">
        <f>+IF(AA$3=0,0,COUNTIFS('2.Pro Plan'!$K:$K,'Color detail'!$E319,'2.Pro Plan'!$N:$N,'Color detail'!$F319,'2.Pro Plan'!$U:$U,'Color detail'!AA$3))</f>
        <v>0</v>
      </c>
      <c r="AB319" s="25">
        <f>+IF(AB$3=0,0,COUNTIFS('2.Pro Plan'!$K:$K,'Color detail'!$E319,'2.Pro Plan'!$N:$N,'Color detail'!$F319,'2.Pro Plan'!$U:$U,'Color detail'!AB$3))</f>
        <v>0</v>
      </c>
      <c r="AC319" s="25">
        <f>+IF(AC$3=0,0,COUNTIFS('2.Pro Plan'!$K:$K,'Color detail'!$E319,'2.Pro Plan'!$N:$N,'Color detail'!$F319,'2.Pro Plan'!$U:$U,'Color detail'!AC$3))</f>
        <v>0</v>
      </c>
      <c r="AD319" s="25">
        <f>+IF(AD$3=0,0,COUNTIFS('2.Pro Plan'!$K:$K,'Color detail'!$E319,'2.Pro Plan'!$N:$N,'Color detail'!$F319,'2.Pro Plan'!$U:$U,'Color detail'!AD$3))</f>
        <v>0</v>
      </c>
      <c r="AE319" s="25">
        <f>+IF(AE$3=0,0,COUNTIFS('2.Pro Plan'!$K:$K,'Color detail'!$E319,'2.Pro Plan'!$N:$N,'Color detail'!$F319,'2.Pro Plan'!$U:$U,'Color detail'!AE$3))</f>
        <v>1</v>
      </c>
      <c r="AF319" s="25">
        <f>+IF(AF$3=0,0,COUNTIFS('2.Pro Plan'!$K:$K,'Color detail'!$E319,'2.Pro Plan'!$N:$N,'Color detail'!$F319,'2.Pro Plan'!$U:$U,'Color detail'!AF$3))</f>
        <v>0</v>
      </c>
      <c r="AG319" s="25">
        <f>+IF(AG$3=0,0,COUNTIFS('2.Pro Plan'!$K:$K,'Color detail'!$E319,'2.Pro Plan'!$N:$N,'Color detail'!$F319,'2.Pro Plan'!$U:$U,'Color detail'!AG$3))</f>
        <v>0</v>
      </c>
      <c r="AH319" s="25">
        <f>+IF(AH$3=0,0,COUNTIFS('2.Pro Plan'!$K:$K,'Color detail'!$E319,'2.Pro Plan'!$N:$N,'Color detail'!$F319,'2.Pro Plan'!$U:$U,'Color detail'!AH$3))</f>
        <v>0</v>
      </c>
      <c r="AI319" s="25">
        <f>+IF(AI$3=0,0,COUNTIFS('2.Pro Plan'!$K:$K,'Color detail'!$E319,'2.Pro Plan'!$N:$N,'Color detail'!$F319,'2.Pro Plan'!$U:$U,'Color detail'!AI$3))</f>
        <v>0</v>
      </c>
      <c r="AJ319" s="25">
        <f>+IF(AJ$3=0,0,COUNTIFS('2.Pro Plan'!$K:$K,'Color detail'!$E319,'2.Pro Plan'!$N:$N,'Color detail'!$F319,'2.Pro Plan'!$U:$U,'Color detail'!AJ$3))</f>
        <v>0</v>
      </c>
      <c r="AK319" s="25">
        <f>+IF(AK$3=0,0,COUNTIFS('2.Pro Plan'!$K:$K,'Color detail'!$E319,'2.Pro Plan'!$N:$N,'Color detail'!$F319,'2.Pro Plan'!$U:$U,'Color detail'!AK$3))</f>
        <v>0</v>
      </c>
      <c r="AL319" s="25">
        <f>+IF(AL$3=0,0,COUNTIFS('2.Pro Plan'!$K:$K,'Color detail'!$E319,'2.Pro Plan'!$N:$N,'Color detail'!$F319,'2.Pro Plan'!$U:$U,'Color detail'!AL$3))</f>
        <v>0</v>
      </c>
      <c r="AM319" s="25">
        <f>+IF(AM$3=0,0,COUNTIFS('2.Pro Plan'!$K:$K,'Color detail'!$E319,'2.Pro Plan'!$N:$N,'Color detail'!$F319,'2.Pro Plan'!$U:$U,'Color detail'!AM$3))</f>
        <v>0</v>
      </c>
      <c r="AN319" s="25">
        <f>+IF(AN$3=0,0,COUNTIFS('2.Pro Plan'!$K:$K,'Color detail'!$E319,'2.Pro Plan'!$N:$N,'Color detail'!$F319,'2.Pro Plan'!$U:$U,'Color detail'!AN$3))</f>
        <v>0</v>
      </c>
      <c r="AO319" s="25">
        <f>+IF(AO$3=0,0,COUNTIFS('2.Pro Plan'!$K:$K,'Color detail'!$E319,'2.Pro Plan'!$N:$N,'Color detail'!$F319,'2.Pro Plan'!$U:$U,'Color detail'!AO$3))</f>
        <v>0</v>
      </c>
      <c r="AP319" s="25">
        <f>+IF(AP$3=0,0,COUNTIFS('2.Pro Plan'!$K:$K,'Color detail'!$E319,'2.Pro Plan'!$N:$N,'Color detail'!$F319,'2.Pro Plan'!$U:$U,'Color detail'!AP$3))</f>
        <v>0</v>
      </c>
      <c r="AQ319" s="25">
        <f>+IF(AQ$3=0,0,COUNTIFS('2.Pro Plan'!$K:$K,'Color detail'!$E319,'2.Pro Plan'!$N:$N,'Color detail'!$F319,'2.Pro Plan'!$U:$U,'Color detail'!AQ$3))</f>
        <v>0</v>
      </c>
      <c r="AR319" s="25">
        <f>+IF(AR$3=0,0,COUNTIFS('2.Pro Plan'!$K:$K,'Color detail'!$E319,'2.Pro Plan'!$N:$N,'Color detail'!$F319,'2.Pro Plan'!$U:$U,'Color detail'!AR$3))</f>
        <v>0</v>
      </c>
      <c r="AS319" s="25">
        <f t="shared" si="122"/>
        <v>3</v>
      </c>
    </row>
    <row r="320" spans="2:45">
      <c r="B320" s="25">
        <f t="shared" si="97"/>
        <v>98</v>
      </c>
      <c r="C320" s="25" t="str">
        <f t="shared" si="98"/>
        <v>LS4V8</v>
      </c>
      <c r="E320" s="25" t="str">
        <f t="shared" ref="E320:F320" si="164">E104</f>
        <v>LS</v>
      </c>
      <c r="F320" s="25" t="str">
        <f t="shared" si="164"/>
        <v>4V8</v>
      </c>
      <c r="H320" s="25">
        <f t="shared" si="121"/>
        <v>1</v>
      </c>
      <c r="I320" s="25">
        <f>+IF(C320=0,0,SUMIF('Color FC'!$F:$F,'Color detail'!$C320,'Color FC'!H:H))</f>
        <v>1</v>
      </c>
      <c r="J320" s="25">
        <f>+IF(E320=0,0,SUMIF('Color FC'!$F:$F,'Color detail'!$C320,'Color FC'!I:I))</f>
        <v>1</v>
      </c>
      <c r="K320" s="25">
        <f>+IF(F320=0,0,SUMIF('Color FC'!$F:$F,'Color detail'!$C320,'Color FC'!J:J))</f>
        <v>0</v>
      </c>
      <c r="M320" s="146">
        <f t="shared" ca="1" si="148"/>
        <v>0</v>
      </c>
      <c r="N320" s="146">
        <f t="shared" ca="1" si="161"/>
        <v>0</v>
      </c>
      <c r="O320" s="147">
        <f t="shared" ca="1" si="149"/>
        <v>0</v>
      </c>
      <c r="Q320" s="25">
        <f>+IF(Q$3=0,0,COUNTIFS('2.Pro Plan'!$K:$K,'Color detail'!$E320,'2.Pro Plan'!$N:$N,'Color detail'!$F320,'2.Pro Plan'!$U:$U,'Color detail'!Q$3))</f>
        <v>0</v>
      </c>
      <c r="R320" s="25">
        <f>+IF(R$3=0,0,COUNTIFS('2.Pro Plan'!$K:$K,'Color detail'!$E320,'2.Pro Plan'!$N:$N,'Color detail'!$F320,'2.Pro Plan'!$U:$U,'Color detail'!R$3))</f>
        <v>0</v>
      </c>
      <c r="S320" s="25">
        <f>+IF(S$3=0,0,COUNTIFS('2.Pro Plan'!$K:$K,'Color detail'!$E320,'2.Pro Plan'!$N:$N,'Color detail'!$F320,'2.Pro Plan'!$U:$U,'Color detail'!S$3))</f>
        <v>0</v>
      </c>
      <c r="T320" s="25">
        <f>+IF(T$3=0,0,COUNTIFS('2.Pro Plan'!$K:$K,'Color detail'!$E320,'2.Pro Plan'!$N:$N,'Color detail'!$F320,'2.Pro Plan'!$U:$U,'Color detail'!T$3))</f>
        <v>0</v>
      </c>
      <c r="U320" s="25">
        <f>+IF(U$3=0,0,COUNTIFS('2.Pro Plan'!$K:$K,'Color detail'!$E320,'2.Pro Plan'!$N:$N,'Color detail'!$F320,'2.Pro Plan'!$U:$U,'Color detail'!U$3))</f>
        <v>0</v>
      </c>
      <c r="V320" s="25">
        <f>+IF(V$3=0,0,COUNTIFS('2.Pro Plan'!$K:$K,'Color detail'!$E320,'2.Pro Plan'!$N:$N,'Color detail'!$F320,'2.Pro Plan'!$U:$U,'Color detail'!V$3))</f>
        <v>0</v>
      </c>
      <c r="W320" s="25">
        <f>+IF(W$3=0,0,COUNTIFS('2.Pro Plan'!$K:$K,'Color detail'!$E320,'2.Pro Plan'!$N:$N,'Color detail'!$F320,'2.Pro Plan'!$U:$U,'Color detail'!W$3))</f>
        <v>0</v>
      </c>
      <c r="X320" s="25">
        <f>+IF(X$3=0,0,COUNTIFS('2.Pro Plan'!$K:$K,'Color detail'!$E320,'2.Pro Plan'!$N:$N,'Color detail'!$F320,'2.Pro Plan'!$U:$U,'Color detail'!X$3))</f>
        <v>0</v>
      </c>
      <c r="Y320" s="25">
        <f>+IF(Y$3=0,0,COUNTIFS('2.Pro Plan'!$K:$K,'Color detail'!$E320,'2.Pro Plan'!$N:$N,'Color detail'!$F320,'2.Pro Plan'!$U:$U,'Color detail'!Y$3))</f>
        <v>1</v>
      </c>
      <c r="Z320" s="25">
        <f>+IF(Z$3=0,0,COUNTIFS('2.Pro Plan'!$K:$K,'Color detail'!$E320,'2.Pro Plan'!$N:$N,'Color detail'!$F320,'2.Pro Plan'!$U:$U,'Color detail'!Z$3))</f>
        <v>0</v>
      </c>
      <c r="AA320" s="25">
        <f>+IF(AA$3=0,0,COUNTIFS('2.Pro Plan'!$K:$K,'Color detail'!$E320,'2.Pro Plan'!$N:$N,'Color detail'!$F320,'2.Pro Plan'!$U:$U,'Color detail'!AA$3))</f>
        <v>0</v>
      </c>
      <c r="AB320" s="25">
        <f>+IF(AB$3=0,0,COUNTIFS('2.Pro Plan'!$K:$K,'Color detail'!$E320,'2.Pro Plan'!$N:$N,'Color detail'!$F320,'2.Pro Plan'!$U:$U,'Color detail'!AB$3))</f>
        <v>0</v>
      </c>
      <c r="AC320" s="25">
        <f>+IF(AC$3=0,0,COUNTIFS('2.Pro Plan'!$K:$K,'Color detail'!$E320,'2.Pro Plan'!$N:$N,'Color detail'!$F320,'2.Pro Plan'!$U:$U,'Color detail'!AC$3))</f>
        <v>0</v>
      </c>
      <c r="AD320" s="25">
        <f>+IF(AD$3=0,0,COUNTIFS('2.Pro Plan'!$K:$K,'Color detail'!$E320,'2.Pro Plan'!$N:$N,'Color detail'!$F320,'2.Pro Plan'!$U:$U,'Color detail'!AD$3))</f>
        <v>0</v>
      </c>
      <c r="AE320" s="25">
        <f>+IF(AE$3=0,0,COUNTIFS('2.Pro Plan'!$K:$K,'Color detail'!$E320,'2.Pro Plan'!$N:$N,'Color detail'!$F320,'2.Pro Plan'!$U:$U,'Color detail'!AE$3))</f>
        <v>0</v>
      </c>
      <c r="AF320" s="25">
        <f>+IF(AF$3=0,0,COUNTIFS('2.Pro Plan'!$K:$K,'Color detail'!$E320,'2.Pro Plan'!$N:$N,'Color detail'!$F320,'2.Pro Plan'!$U:$U,'Color detail'!AF$3))</f>
        <v>0</v>
      </c>
      <c r="AG320" s="25">
        <f>+IF(AG$3=0,0,COUNTIFS('2.Pro Plan'!$K:$K,'Color detail'!$E320,'2.Pro Plan'!$N:$N,'Color detail'!$F320,'2.Pro Plan'!$U:$U,'Color detail'!AG$3))</f>
        <v>0</v>
      </c>
      <c r="AH320" s="25">
        <f>+IF(AH$3=0,0,COUNTIFS('2.Pro Plan'!$K:$K,'Color detail'!$E320,'2.Pro Plan'!$N:$N,'Color detail'!$F320,'2.Pro Plan'!$U:$U,'Color detail'!AH$3))</f>
        <v>0</v>
      </c>
      <c r="AI320" s="25">
        <f>+IF(AI$3=0,0,COUNTIFS('2.Pro Plan'!$K:$K,'Color detail'!$E320,'2.Pro Plan'!$N:$N,'Color detail'!$F320,'2.Pro Plan'!$U:$U,'Color detail'!AI$3))</f>
        <v>0</v>
      </c>
      <c r="AJ320" s="25">
        <f>+IF(AJ$3=0,0,COUNTIFS('2.Pro Plan'!$K:$K,'Color detail'!$E320,'2.Pro Plan'!$N:$N,'Color detail'!$F320,'2.Pro Plan'!$U:$U,'Color detail'!AJ$3))</f>
        <v>0</v>
      </c>
      <c r="AK320" s="25">
        <f>+IF(AK$3=0,0,COUNTIFS('2.Pro Plan'!$K:$K,'Color detail'!$E320,'2.Pro Plan'!$N:$N,'Color detail'!$F320,'2.Pro Plan'!$U:$U,'Color detail'!AK$3))</f>
        <v>0</v>
      </c>
      <c r="AL320" s="25">
        <f>+IF(AL$3=0,0,COUNTIFS('2.Pro Plan'!$K:$K,'Color detail'!$E320,'2.Pro Plan'!$N:$N,'Color detail'!$F320,'2.Pro Plan'!$U:$U,'Color detail'!AL$3))</f>
        <v>0</v>
      </c>
      <c r="AM320" s="25">
        <f>+IF(AM$3=0,0,COUNTIFS('2.Pro Plan'!$K:$K,'Color detail'!$E320,'2.Pro Plan'!$N:$N,'Color detail'!$F320,'2.Pro Plan'!$U:$U,'Color detail'!AM$3))</f>
        <v>0</v>
      </c>
      <c r="AN320" s="25">
        <f>+IF(AN$3=0,0,COUNTIFS('2.Pro Plan'!$K:$K,'Color detail'!$E320,'2.Pro Plan'!$N:$N,'Color detail'!$F320,'2.Pro Plan'!$U:$U,'Color detail'!AN$3))</f>
        <v>0</v>
      </c>
      <c r="AO320" s="25">
        <f>+IF(AO$3=0,0,COUNTIFS('2.Pro Plan'!$K:$K,'Color detail'!$E320,'2.Pro Plan'!$N:$N,'Color detail'!$F320,'2.Pro Plan'!$U:$U,'Color detail'!AO$3))</f>
        <v>0</v>
      </c>
      <c r="AP320" s="25">
        <f>+IF(AP$3=0,0,COUNTIFS('2.Pro Plan'!$K:$K,'Color detail'!$E320,'2.Pro Plan'!$N:$N,'Color detail'!$F320,'2.Pro Plan'!$U:$U,'Color detail'!AP$3))</f>
        <v>0</v>
      </c>
      <c r="AQ320" s="25">
        <f>+IF(AQ$3=0,0,COUNTIFS('2.Pro Plan'!$K:$K,'Color detail'!$E320,'2.Pro Plan'!$N:$N,'Color detail'!$F320,'2.Pro Plan'!$U:$U,'Color detail'!AQ$3))</f>
        <v>0</v>
      </c>
      <c r="AR320" s="25">
        <f>+IF(AR$3=0,0,COUNTIFS('2.Pro Plan'!$K:$K,'Color detail'!$E320,'2.Pro Plan'!$N:$N,'Color detail'!$F320,'2.Pro Plan'!$U:$U,'Color detail'!AR$3))</f>
        <v>0</v>
      </c>
      <c r="AS320" s="25">
        <f t="shared" si="122"/>
        <v>1</v>
      </c>
    </row>
    <row r="321" spans="2:45">
      <c r="B321" s="25">
        <f t="shared" si="97"/>
        <v>99</v>
      </c>
      <c r="C321" s="25" t="str">
        <f t="shared" si="98"/>
        <v>LT089</v>
      </c>
      <c r="E321" s="25" t="str">
        <f t="shared" ref="E321:F321" si="165">E105</f>
        <v>LT</v>
      </c>
      <c r="F321" s="25" t="str">
        <f t="shared" si="165"/>
        <v>089</v>
      </c>
      <c r="H321" s="25">
        <f t="shared" si="121"/>
        <v>65</v>
      </c>
      <c r="I321" s="25">
        <f>+IF(C321=0,0,SUMIF('Color FC'!$F:$F,'Color detail'!$C321,'Color FC'!H:H))</f>
        <v>123</v>
      </c>
      <c r="J321" s="25">
        <f>+IF(E321=0,0,SUMIF('Color FC'!$F:$F,'Color detail'!$C321,'Color FC'!I:I))</f>
        <v>130</v>
      </c>
      <c r="K321" s="25">
        <f>+IF(F321=0,0,SUMIF('Color FC'!$F:$F,'Color detail'!$C321,'Color FC'!J:J))</f>
        <v>0</v>
      </c>
      <c r="M321" s="146">
        <f t="shared" ca="1" si="148"/>
        <v>20</v>
      </c>
      <c r="N321" s="146">
        <f t="shared" ca="1" si="161"/>
        <v>0</v>
      </c>
      <c r="O321" s="147" t="str">
        <f t="shared" ca="1" si="149"/>
        <v>CHECK</v>
      </c>
      <c r="Q321" s="25">
        <f>+IF(Q$3=0,0,COUNTIFS('2.Pro Plan'!$K:$K,'Color detail'!$E321,'2.Pro Plan'!$N:$N,'Color detail'!$F321,'2.Pro Plan'!$U:$U,'Color detail'!Q$3))</f>
        <v>0</v>
      </c>
      <c r="R321" s="25">
        <f>+IF(R$3=0,0,COUNTIFS('2.Pro Plan'!$K:$K,'Color detail'!$E321,'2.Pro Plan'!$N:$N,'Color detail'!$F321,'2.Pro Plan'!$U:$U,'Color detail'!R$3))</f>
        <v>3</v>
      </c>
      <c r="S321" s="25">
        <f>+IF(S$3=0,0,COUNTIFS('2.Pro Plan'!$K:$K,'Color detail'!$E321,'2.Pro Plan'!$N:$N,'Color detail'!$F321,'2.Pro Plan'!$U:$U,'Color detail'!S$3))</f>
        <v>1</v>
      </c>
      <c r="T321" s="25">
        <f>+IF(T$3=0,0,COUNTIFS('2.Pro Plan'!$K:$K,'Color detail'!$E321,'2.Pro Plan'!$N:$N,'Color detail'!$F321,'2.Pro Plan'!$U:$U,'Color detail'!T$3))</f>
        <v>6</v>
      </c>
      <c r="U321" s="25">
        <f>+IF(U$3=0,0,COUNTIFS('2.Pro Plan'!$K:$K,'Color detail'!$E321,'2.Pro Plan'!$N:$N,'Color detail'!$F321,'2.Pro Plan'!$U:$U,'Color detail'!U$3))</f>
        <v>4</v>
      </c>
      <c r="V321" s="25">
        <f>+IF(V$3=0,0,COUNTIFS('2.Pro Plan'!$K:$K,'Color detail'!$E321,'2.Pro Plan'!$N:$N,'Color detail'!$F321,'2.Pro Plan'!$U:$U,'Color detail'!V$3))</f>
        <v>6</v>
      </c>
      <c r="W321" s="25">
        <f>+IF(W$3=0,0,COUNTIFS('2.Pro Plan'!$K:$K,'Color detail'!$E321,'2.Pro Plan'!$N:$N,'Color detail'!$F321,'2.Pro Plan'!$U:$U,'Color detail'!W$3))</f>
        <v>6</v>
      </c>
      <c r="X321" s="25">
        <f>+IF(X$3=0,0,COUNTIFS('2.Pro Plan'!$K:$K,'Color detail'!$E321,'2.Pro Plan'!$N:$N,'Color detail'!$F321,'2.Pro Plan'!$U:$U,'Color detail'!X$3))</f>
        <v>6</v>
      </c>
      <c r="Y321" s="25">
        <f>+IF(Y$3=0,0,COUNTIFS('2.Pro Plan'!$K:$K,'Color detail'!$E321,'2.Pro Plan'!$N:$N,'Color detail'!$F321,'2.Pro Plan'!$U:$U,'Color detail'!Y$3))</f>
        <v>6</v>
      </c>
      <c r="Z321" s="25">
        <f>+IF(Z$3=0,0,COUNTIFS('2.Pro Plan'!$K:$K,'Color detail'!$E321,'2.Pro Plan'!$N:$N,'Color detail'!$F321,'2.Pro Plan'!$U:$U,'Color detail'!Z$3))</f>
        <v>6</v>
      </c>
      <c r="AA321" s="25">
        <f>+IF(AA$3=0,0,COUNTIFS('2.Pro Plan'!$K:$K,'Color detail'!$E321,'2.Pro Plan'!$N:$N,'Color detail'!$F321,'2.Pro Plan'!$U:$U,'Color detail'!AA$3))</f>
        <v>4</v>
      </c>
      <c r="AB321" s="25">
        <f>+IF(AB$3=0,0,COUNTIFS('2.Pro Plan'!$K:$K,'Color detail'!$E321,'2.Pro Plan'!$N:$N,'Color detail'!$F321,'2.Pro Plan'!$U:$U,'Color detail'!AB$3))</f>
        <v>5</v>
      </c>
      <c r="AC321" s="25">
        <f>+IF(AC$3=0,0,COUNTIFS('2.Pro Plan'!$K:$K,'Color detail'!$E321,'2.Pro Plan'!$N:$N,'Color detail'!$F321,'2.Pro Plan'!$U:$U,'Color detail'!AC$3))</f>
        <v>4</v>
      </c>
      <c r="AD321" s="25">
        <f>+IF(AD$3=0,0,COUNTIFS('2.Pro Plan'!$K:$K,'Color detail'!$E321,'2.Pro Plan'!$N:$N,'Color detail'!$F321,'2.Pro Plan'!$U:$U,'Color detail'!AD$3))</f>
        <v>6</v>
      </c>
      <c r="AE321" s="25">
        <f>+IF(AE$3=0,0,COUNTIFS('2.Pro Plan'!$K:$K,'Color detail'!$E321,'2.Pro Plan'!$N:$N,'Color detail'!$F321,'2.Pro Plan'!$U:$U,'Color detail'!AE$3))</f>
        <v>2</v>
      </c>
      <c r="AF321" s="25">
        <f>+IF(AF$3=0,0,COUNTIFS('2.Pro Plan'!$K:$K,'Color detail'!$E321,'2.Pro Plan'!$N:$N,'Color detail'!$F321,'2.Pro Plan'!$U:$U,'Color detail'!AF$3))</f>
        <v>0</v>
      </c>
      <c r="AG321" s="25">
        <f>+IF(AG$3=0,0,COUNTIFS('2.Pro Plan'!$K:$K,'Color detail'!$E321,'2.Pro Plan'!$N:$N,'Color detail'!$F321,'2.Pro Plan'!$U:$U,'Color detail'!AG$3))</f>
        <v>0</v>
      </c>
      <c r="AH321" s="25">
        <f>+IF(AH$3=0,0,COUNTIFS('2.Pro Plan'!$K:$K,'Color detail'!$E321,'2.Pro Plan'!$N:$N,'Color detail'!$F321,'2.Pro Plan'!$U:$U,'Color detail'!AH$3))</f>
        <v>0</v>
      </c>
      <c r="AI321" s="25">
        <f>+IF(AI$3=0,0,COUNTIFS('2.Pro Plan'!$K:$K,'Color detail'!$E321,'2.Pro Plan'!$N:$N,'Color detail'!$F321,'2.Pro Plan'!$U:$U,'Color detail'!AI$3))</f>
        <v>0</v>
      </c>
      <c r="AJ321" s="25">
        <f>+IF(AJ$3=0,0,COUNTIFS('2.Pro Plan'!$K:$K,'Color detail'!$E321,'2.Pro Plan'!$N:$N,'Color detail'!$F321,'2.Pro Plan'!$U:$U,'Color detail'!AJ$3))</f>
        <v>0</v>
      </c>
      <c r="AK321" s="25">
        <f>+IF(AK$3=0,0,COUNTIFS('2.Pro Plan'!$K:$K,'Color detail'!$E321,'2.Pro Plan'!$N:$N,'Color detail'!$F321,'2.Pro Plan'!$U:$U,'Color detail'!AK$3))</f>
        <v>0</v>
      </c>
      <c r="AL321" s="25">
        <f>+IF(AL$3=0,0,COUNTIFS('2.Pro Plan'!$K:$K,'Color detail'!$E321,'2.Pro Plan'!$N:$N,'Color detail'!$F321,'2.Pro Plan'!$U:$U,'Color detail'!AL$3))</f>
        <v>0</v>
      </c>
      <c r="AM321" s="25">
        <f>+IF(AM$3=0,0,COUNTIFS('2.Pro Plan'!$K:$K,'Color detail'!$E321,'2.Pro Plan'!$N:$N,'Color detail'!$F321,'2.Pro Plan'!$U:$U,'Color detail'!AM$3))</f>
        <v>0</v>
      </c>
      <c r="AN321" s="25">
        <f>+IF(AN$3=0,0,COUNTIFS('2.Pro Plan'!$K:$K,'Color detail'!$E321,'2.Pro Plan'!$N:$N,'Color detail'!$F321,'2.Pro Plan'!$U:$U,'Color detail'!AN$3))</f>
        <v>0</v>
      </c>
      <c r="AO321" s="25">
        <f>+IF(AO$3=0,0,COUNTIFS('2.Pro Plan'!$K:$K,'Color detail'!$E321,'2.Pro Plan'!$N:$N,'Color detail'!$F321,'2.Pro Plan'!$U:$U,'Color detail'!AO$3))</f>
        <v>0</v>
      </c>
      <c r="AP321" s="25">
        <f>+IF(AP$3=0,0,COUNTIFS('2.Pro Plan'!$K:$K,'Color detail'!$E321,'2.Pro Plan'!$N:$N,'Color detail'!$F321,'2.Pro Plan'!$U:$U,'Color detail'!AP$3))</f>
        <v>0</v>
      </c>
      <c r="AQ321" s="25">
        <f>+IF(AQ$3=0,0,COUNTIFS('2.Pro Plan'!$K:$K,'Color detail'!$E321,'2.Pro Plan'!$N:$N,'Color detail'!$F321,'2.Pro Plan'!$U:$U,'Color detail'!AQ$3))</f>
        <v>0</v>
      </c>
      <c r="AR321" s="25">
        <f>+IF(AR$3=0,0,COUNTIFS('2.Pro Plan'!$K:$K,'Color detail'!$E321,'2.Pro Plan'!$N:$N,'Color detail'!$F321,'2.Pro Plan'!$U:$U,'Color detail'!AR$3))</f>
        <v>0</v>
      </c>
      <c r="AS321" s="25">
        <f t="shared" si="122"/>
        <v>65</v>
      </c>
    </row>
    <row r="322" spans="2:45">
      <c r="B322" s="25">
        <f t="shared" si="97"/>
        <v>100</v>
      </c>
      <c r="C322" s="25" t="str">
        <f t="shared" si="98"/>
        <v>LT1D6</v>
      </c>
      <c r="E322" s="25" t="str">
        <f t="shared" ref="E322:F322" si="166">E106</f>
        <v>LT</v>
      </c>
      <c r="F322" s="25" t="str">
        <f t="shared" si="166"/>
        <v>1D6</v>
      </c>
      <c r="H322" s="25">
        <f t="shared" si="121"/>
        <v>8</v>
      </c>
      <c r="I322" s="25">
        <f>+IF(C322=0,0,SUMIF('Color FC'!$F:$F,'Color detail'!$C322,'Color FC'!H:H))</f>
        <v>8</v>
      </c>
      <c r="J322" s="25">
        <f>+IF(E322=0,0,SUMIF('Color FC'!$F:$F,'Color detail'!$C322,'Color FC'!I:I))</f>
        <v>8</v>
      </c>
      <c r="K322" s="25">
        <f>+IF(F322=0,0,SUMIF('Color FC'!$F:$F,'Color detail'!$C322,'Color FC'!J:J))</f>
        <v>0</v>
      </c>
      <c r="M322" s="146">
        <f t="shared" ca="1" si="148"/>
        <v>1</v>
      </c>
      <c r="N322" s="146">
        <f t="shared" ca="1" si="161"/>
        <v>0</v>
      </c>
      <c r="O322" s="147" t="str">
        <f t="shared" ca="1" si="149"/>
        <v>CHECK</v>
      </c>
      <c r="Q322" s="25">
        <f>+IF(Q$3=0,0,COUNTIFS('2.Pro Plan'!$K:$K,'Color detail'!$E322,'2.Pro Plan'!$N:$N,'Color detail'!$F322,'2.Pro Plan'!$U:$U,'Color detail'!Q$3))</f>
        <v>1</v>
      </c>
      <c r="R322" s="25">
        <f>+IF(R$3=0,0,COUNTIFS('2.Pro Plan'!$K:$K,'Color detail'!$E322,'2.Pro Plan'!$N:$N,'Color detail'!$F322,'2.Pro Plan'!$U:$U,'Color detail'!R$3))</f>
        <v>0</v>
      </c>
      <c r="S322" s="25">
        <f>+IF(S$3=0,0,COUNTIFS('2.Pro Plan'!$K:$K,'Color detail'!$E322,'2.Pro Plan'!$N:$N,'Color detail'!$F322,'2.Pro Plan'!$U:$U,'Color detail'!S$3))</f>
        <v>0</v>
      </c>
      <c r="T322" s="25">
        <f>+IF(T$3=0,0,COUNTIFS('2.Pro Plan'!$K:$K,'Color detail'!$E322,'2.Pro Plan'!$N:$N,'Color detail'!$F322,'2.Pro Plan'!$U:$U,'Color detail'!T$3))</f>
        <v>0</v>
      </c>
      <c r="U322" s="25">
        <f>+IF(U$3=0,0,COUNTIFS('2.Pro Plan'!$K:$K,'Color detail'!$E322,'2.Pro Plan'!$N:$N,'Color detail'!$F322,'2.Pro Plan'!$U:$U,'Color detail'!U$3))</f>
        <v>0</v>
      </c>
      <c r="V322" s="25">
        <f>+IF(V$3=0,0,COUNTIFS('2.Pro Plan'!$K:$K,'Color detail'!$E322,'2.Pro Plan'!$N:$N,'Color detail'!$F322,'2.Pro Plan'!$U:$U,'Color detail'!V$3))</f>
        <v>0</v>
      </c>
      <c r="W322" s="25">
        <f>+IF(W$3=0,0,COUNTIFS('2.Pro Plan'!$K:$K,'Color detail'!$E322,'2.Pro Plan'!$N:$N,'Color detail'!$F322,'2.Pro Plan'!$U:$U,'Color detail'!W$3))</f>
        <v>1</v>
      </c>
      <c r="X322" s="25">
        <f>+IF(X$3=0,0,COUNTIFS('2.Pro Plan'!$K:$K,'Color detail'!$E322,'2.Pro Plan'!$N:$N,'Color detail'!$F322,'2.Pro Plan'!$U:$U,'Color detail'!X$3))</f>
        <v>1</v>
      </c>
      <c r="Y322" s="25">
        <f>+IF(Y$3=0,0,COUNTIFS('2.Pro Plan'!$K:$K,'Color detail'!$E322,'2.Pro Plan'!$N:$N,'Color detail'!$F322,'2.Pro Plan'!$U:$U,'Color detail'!Y$3))</f>
        <v>1</v>
      </c>
      <c r="Z322" s="25">
        <f>+IF(Z$3=0,0,COUNTIFS('2.Pro Plan'!$K:$K,'Color detail'!$E322,'2.Pro Plan'!$N:$N,'Color detail'!$F322,'2.Pro Plan'!$U:$U,'Color detail'!Z$3))</f>
        <v>0</v>
      </c>
      <c r="AA322" s="25">
        <f>+IF(AA$3=0,0,COUNTIFS('2.Pro Plan'!$K:$K,'Color detail'!$E322,'2.Pro Plan'!$N:$N,'Color detail'!$F322,'2.Pro Plan'!$U:$U,'Color detail'!AA$3))</f>
        <v>0</v>
      </c>
      <c r="AB322" s="25">
        <f>+IF(AB$3=0,0,COUNTIFS('2.Pro Plan'!$K:$K,'Color detail'!$E322,'2.Pro Plan'!$N:$N,'Color detail'!$F322,'2.Pro Plan'!$U:$U,'Color detail'!AB$3))</f>
        <v>1</v>
      </c>
      <c r="AC322" s="25">
        <f>+IF(AC$3=0,0,COUNTIFS('2.Pro Plan'!$K:$K,'Color detail'!$E322,'2.Pro Plan'!$N:$N,'Color detail'!$F322,'2.Pro Plan'!$U:$U,'Color detail'!AC$3))</f>
        <v>1</v>
      </c>
      <c r="AD322" s="25">
        <f>+IF(AD$3=0,0,COUNTIFS('2.Pro Plan'!$K:$K,'Color detail'!$E322,'2.Pro Plan'!$N:$N,'Color detail'!$F322,'2.Pro Plan'!$U:$U,'Color detail'!AD$3))</f>
        <v>1</v>
      </c>
      <c r="AE322" s="25">
        <f>+IF(AE$3=0,0,COUNTIFS('2.Pro Plan'!$K:$K,'Color detail'!$E322,'2.Pro Plan'!$N:$N,'Color detail'!$F322,'2.Pro Plan'!$U:$U,'Color detail'!AE$3))</f>
        <v>1</v>
      </c>
      <c r="AF322" s="25">
        <f>+IF(AF$3=0,0,COUNTIFS('2.Pro Plan'!$K:$K,'Color detail'!$E322,'2.Pro Plan'!$N:$N,'Color detail'!$F322,'2.Pro Plan'!$U:$U,'Color detail'!AF$3))</f>
        <v>0</v>
      </c>
      <c r="AG322" s="25">
        <f>+IF(AG$3=0,0,COUNTIFS('2.Pro Plan'!$K:$K,'Color detail'!$E322,'2.Pro Plan'!$N:$N,'Color detail'!$F322,'2.Pro Plan'!$U:$U,'Color detail'!AG$3))</f>
        <v>0</v>
      </c>
      <c r="AH322" s="25">
        <f>+IF(AH$3=0,0,COUNTIFS('2.Pro Plan'!$K:$K,'Color detail'!$E322,'2.Pro Plan'!$N:$N,'Color detail'!$F322,'2.Pro Plan'!$U:$U,'Color detail'!AH$3))</f>
        <v>0</v>
      </c>
      <c r="AI322" s="25">
        <f>+IF(AI$3=0,0,COUNTIFS('2.Pro Plan'!$K:$K,'Color detail'!$E322,'2.Pro Plan'!$N:$N,'Color detail'!$F322,'2.Pro Plan'!$U:$U,'Color detail'!AI$3))</f>
        <v>0</v>
      </c>
      <c r="AJ322" s="25">
        <f>+IF(AJ$3=0,0,COUNTIFS('2.Pro Plan'!$K:$K,'Color detail'!$E322,'2.Pro Plan'!$N:$N,'Color detail'!$F322,'2.Pro Plan'!$U:$U,'Color detail'!AJ$3))</f>
        <v>0</v>
      </c>
      <c r="AK322" s="25">
        <f>+IF(AK$3=0,0,COUNTIFS('2.Pro Plan'!$K:$K,'Color detail'!$E322,'2.Pro Plan'!$N:$N,'Color detail'!$F322,'2.Pro Plan'!$U:$U,'Color detail'!AK$3))</f>
        <v>0</v>
      </c>
      <c r="AL322" s="25">
        <f>+IF(AL$3=0,0,COUNTIFS('2.Pro Plan'!$K:$K,'Color detail'!$E322,'2.Pro Plan'!$N:$N,'Color detail'!$F322,'2.Pro Plan'!$U:$U,'Color detail'!AL$3))</f>
        <v>0</v>
      </c>
      <c r="AM322" s="25">
        <f>+IF(AM$3=0,0,COUNTIFS('2.Pro Plan'!$K:$K,'Color detail'!$E322,'2.Pro Plan'!$N:$N,'Color detail'!$F322,'2.Pro Plan'!$U:$U,'Color detail'!AM$3))</f>
        <v>0</v>
      </c>
      <c r="AN322" s="25">
        <f>+IF(AN$3=0,0,COUNTIFS('2.Pro Plan'!$K:$K,'Color detail'!$E322,'2.Pro Plan'!$N:$N,'Color detail'!$F322,'2.Pro Plan'!$U:$U,'Color detail'!AN$3))</f>
        <v>0</v>
      </c>
      <c r="AO322" s="25">
        <f>+IF(AO$3=0,0,COUNTIFS('2.Pro Plan'!$K:$K,'Color detail'!$E322,'2.Pro Plan'!$N:$N,'Color detail'!$F322,'2.Pro Plan'!$U:$U,'Color detail'!AO$3))</f>
        <v>0</v>
      </c>
      <c r="AP322" s="25">
        <f>+IF(AP$3=0,0,COUNTIFS('2.Pro Plan'!$K:$K,'Color detail'!$E322,'2.Pro Plan'!$N:$N,'Color detail'!$F322,'2.Pro Plan'!$U:$U,'Color detail'!AP$3))</f>
        <v>0</v>
      </c>
      <c r="AQ322" s="25">
        <f>+IF(AQ$3=0,0,COUNTIFS('2.Pro Plan'!$K:$K,'Color detail'!$E322,'2.Pro Plan'!$N:$N,'Color detail'!$F322,'2.Pro Plan'!$U:$U,'Color detail'!AQ$3))</f>
        <v>0</v>
      </c>
      <c r="AR322" s="25">
        <f>+IF(AR$3=0,0,COUNTIFS('2.Pro Plan'!$K:$K,'Color detail'!$E322,'2.Pro Plan'!$N:$N,'Color detail'!$F322,'2.Pro Plan'!$U:$U,'Color detail'!AR$3))</f>
        <v>0</v>
      </c>
      <c r="AS322" s="25">
        <f t="shared" si="122"/>
        <v>8</v>
      </c>
    </row>
    <row r="323" spans="2:45">
      <c r="B323" s="25">
        <f t="shared" si="97"/>
        <v>101</v>
      </c>
      <c r="C323" s="25" t="str">
        <f t="shared" si="98"/>
        <v>LT218</v>
      </c>
      <c r="E323" s="25" t="str">
        <f t="shared" ref="E323:F323" si="167">E107</f>
        <v>LT</v>
      </c>
      <c r="F323" s="25" t="str">
        <f t="shared" si="167"/>
        <v>218</v>
      </c>
      <c r="H323" s="25">
        <f t="shared" si="121"/>
        <v>34</v>
      </c>
      <c r="I323" s="25">
        <f>+IF(C323=0,0,SUMIF('Color FC'!$F:$F,'Color detail'!$C323,'Color FC'!H:H))</f>
        <v>59</v>
      </c>
      <c r="J323" s="25">
        <f>+IF(E323=0,0,SUMIF('Color FC'!$F:$F,'Color detail'!$C323,'Color FC'!I:I))</f>
        <v>62</v>
      </c>
      <c r="K323" s="25">
        <f>+IF(F323=0,0,SUMIF('Color FC'!$F:$F,'Color detail'!$C323,'Color FC'!J:J))</f>
        <v>0</v>
      </c>
      <c r="M323" s="146">
        <f t="shared" ca="1" si="148"/>
        <v>12</v>
      </c>
      <c r="N323" s="146">
        <f t="shared" ca="1" si="161"/>
        <v>2</v>
      </c>
      <c r="O323" s="147">
        <f t="shared" ca="1" si="149"/>
        <v>6</v>
      </c>
      <c r="Q323" s="25">
        <f>+IF(Q$3=0,0,COUNTIFS('2.Pro Plan'!$K:$K,'Color detail'!$E323,'2.Pro Plan'!$N:$N,'Color detail'!$F323,'2.Pro Plan'!$U:$U,'Color detail'!Q$3))</f>
        <v>0</v>
      </c>
      <c r="R323" s="25">
        <f>+IF(R$3=0,0,COUNTIFS('2.Pro Plan'!$K:$K,'Color detail'!$E323,'2.Pro Plan'!$N:$N,'Color detail'!$F323,'2.Pro Plan'!$U:$U,'Color detail'!R$3))</f>
        <v>1</v>
      </c>
      <c r="S323" s="25">
        <f>+IF(S$3=0,0,COUNTIFS('2.Pro Plan'!$K:$K,'Color detail'!$E323,'2.Pro Plan'!$N:$N,'Color detail'!$F323,'2.Pro Plan'!$U:$U,'Color detail'!S$3))</f>
        <v>2</v>
      </c>
      <c r="T323" s="25">
        <f>+IF(T$3=0,0,COUNTIFS('2.Pro Plan'!$K:$K,'Color detail'!$E323,'2.Pro Plan'!$N:$N,'Color detail'!$F323,'2.Pro Plan'!$U:$U,'Color detail'!T$3))</f>
        <v>2</v>
      </c>
      <c r="U323" s="25">
        <f>+IF(U$3=0,0,COUNTIFS('2.Pro Plan'!$K:$K,'Color detail'!$E323,'2.Pro Plan'!$N:$N,'Color detail'!$F323,'2.Pro Plan'!$U:$U,'Color detail'!U$3))</f>
        <v>5</v>
      </c>
      <c r="V323" s="25">
        <f>+IF(V$3=0,0,COUNTIFS('2.Pro Plan'!$K:$K,'Color detail'!$E323,'2.Pro Plan'!$N:$N,'Color detail'!$F323,'2.Pro Plan'!$U:$U,'Color detail'!V$3))</f>
        <v>2</v>
      </c>
      <c r="W323" s="25">
        <f>+IF(W$3=0,0,COUNTIFS('2.Pro Plan'!$K:$K,'Color detail'!$E323,'2.Pro Plan'!$N:$N,'Color detail'!$F323,'2.Pro Plan'!$U:$U,'Color detail'!W$3))</f>
        <v>1</v>
      </c>
      <c r="X323" s="25">
        <f>+IF(X$3=0,0,COUNTIFS('2.Pro Plan'!$K:$K,'Color detail'!$E323,'2.Pro Plan'!$N:$N,'Color detail'!$F323,'2.Pro Plan'!$U:$U,'Color detail'!X$3))</f>
        <v>1</v>
      </c>
      <c r="Y323" s="25">
        <f>+IF(Y$3=0,0,COUNTIFS('2.Pro Plan'!$K:$K,'Color detail'!$E323,'2.Pro Plan'!$N:$N,'Color detail'!$F323,'2.Pro Plan'!$U:$U,'Color detail'!Y$3))</f>
        <v>2</v>
      </c>
      <c r="Z323" s="25">
        <f>+IF(Z$3=0,0,COUNTIFS('2.Pro Plan'!$K:$K,'Color detail'!$E323,'2.Pro Plan'!$N:$N,'Color detail'!$F323,'2.Pro Plan'!$U:$U,'Color detail'!Z$3))</f>
        <v>3</v>
      </c>
      <c r="AA323" s="25">
        <f>+IF(AA$3=0,0,COUNTIFS('2.Pro Plan'!$K:$K,'Color detail'!$E323,'2.Pro Plan'!$N:$N,'Color detail'!$F323,'2.Pro Plan'!$U:$U,'Color detail'!AA$3))</f>
        <v>7</v>
      </c>
      <c r="AB323" s="25">
        <f>+IF(AB$3=0,0,COUNTIFS('2.Pro Plan'!$K:$K,'Color detail'!$E323,'2.Pro Plan'!$N:$N,'Color detail'!$F323,'2.Pro Plan'!$U:$U,'Color detail'!AB$3))</f>
        <v>3</v>
      </c>
      <c r="AC323" s="25">
        <f>+IF(AC$3=0,0,COUNTIFS('2.Pro Plan'!$K:$K,'Color detail'!$E323,'2.Pro Plan'!$N:$N,'Color detail'!$F323,'2.Pro Plan'!$U:$U,'Color detail'!AC$3))</f>
        <v>2</v>
      </c>
      <c r="AD323" s="25">
        <f>+IF(AD$3=0,0,COUNTIFS('2.Pro Plan'!$K:$K,'Color detail'!$E323,'2.Pro Plan'!$N:$N,'Color detail'!$F323,'2.Pro Plan'!$U:$U,'Color detail'!AD$3))</f>
        <v>2</v>
      </c>
      <c r="AE323" s="25">
        <f>+IF(AE$3=0,0,COUNTIFS('2.Pro Plan'!$K:$K,'Color detail'!$E323,'2.Pro Plan'!$N:$N,'Color detail'!$F323,'2.Pro Plan'!$U:$U,'Color detail'!AE$3))</f>
        <v>1</v>
      </c>
      <c r="AF323" s="25">
        <f>+IF(AF$3=0,0,COUNTIFS('2.Pro Plan'!$K:$K,'Color detail'!$E323,'2.Pro Plan'!$N:$N,'Color detail'!$F323,'2.Pro Plan'!$U:$U,'Color detail'!AF$3))</f>
        <v>0</v>
      </c>
      <c r="AG323" s="25">
        <f>+IF(AG$3=0,0,COUNTIFS('2.Pro Plan'!$K:$K,'Color detail'!$E323,'2.Pro Plan'!$N:$N,'Color detail'!$F323,'2.Pro Plan'!$U:$U,'Color detail'!AG$3))</f>
        <v>0</v>
      </c>
      <c r="AH323" s="25">
        <f>+IF(AH$3=0,0,COUNTIFS('2.Pro Plan'!$K:$K,'Color detail'!$E323,'2.Pro Plan'!$N:$N,'Color detail'!$F323,'2.Pro Plan'!$U:$U,'Color detail'!AH$3))</f>
        <v>0</v>
      </c>
      <c r="AI323" s="25">
        <f>+IF(AI$3=0,0,COUNTIFS('2.Pro Plan'!$K:$K,'Color detail'!$E323,'2.Pro Plan'!$N:$N,'Color detail'!$F323,'2.Pro Plan'!$U:$U,'Color detail'!AI$3))</f>
        <v>0</v>
      </c>
      <c r="AJ323" s="25">
        <f>+IF(AJ$3=0,0,COUNTIFS('2.Pro Plan'!$K:$K,'Color detail'!$E323,'2.Pro Plan'!$N:$N,'Color detail'!$F323,'2.Pro Plan'!$U:$U,'Color detail'!AJ$3))</f>
        <v>0</v>
      </c>
      <c r="AK323" s="25">
        <f>+IF(AK$3=0,0,COUNTIFS('2.Pro Plan'!$K:$K,'Color detail'!$E323,'2.Pro Plan'!$N:$N,'Color detail'!$F323,'2.Pro Plan'!$U:$U,'Color detail'!AK$3))</f>
        <v>0</v>
      </c>
      <c r="AL323" s="25">
        <f>+IF(AL$3=0,0,COUNTIFS('2.Pro Plan'!$K:$K,'Color detail'!$E323,'2.Pro Plan'!$N:$N,'Color detail'!$F323,'2.Pro Plan'!$U:$U,'Color detail'!AL$3))</f>
        <v>0</v>
      </c>
      <c r="AM323" s="25">
        <f>+IF(AM$3=0,0,COUNTIFS('2.Pro Plan'!$K:$K,'Color detail'!$E323,'2.Pro Plan'!$N:$N,'Color detail'!$F323,'2.Pro Plan'!$U:$U,'Color detail'!AM$3))</f>
        <v>0</v>
      </c>
      <c r="AN323" s="25">
        <f>+IF(AN$3=0,0,COUNTIFS('2.Pro Plan'!$K:$K,'Color detail'!$E323,'2.Pro Plan'!$N:$N,'Color detail'!$F323,'2.Pro Plan'!$U:$U,'Color detail'!AN$3))</f>
        <v>0</v>
      </c>
      <c r="AO323" s="25">
        <f>+IF(AO$3=0,0,COUNTIFS('2.Pro Plan'!$K:$K,'Color detail'!$E323,'2.Pro Plan'!$N:$N,'Color detail'!$F323,'2.Pro Plan'!$U:$U,'Color detail'!AO$3))</f>
        <v>0</v>
      </c>
      <c r="AP323" s="25">
        <f>+IF(AP$3=0,0,COUNTIFS('2.Pro Plan'!$K:$K,'Color detail'!$E323,'2.Pro Plan'!$N:$N,'Color detail'!$F323,'2.Pro Plan'!$U:$U,'Color detail'!AP$3))</f>
        <v>0</v>
      </c>
      <c r="AQ323" s="25">
        <f>+IF(AQ$3=0,0,COUNTIFS('2.Pro Plan'!$K:$K,'Color detail'!$E323,'2.Pro Plan'!$N:$N,'Color detail'!$F323,'2.Pro Plan'!$U:$U,'Color detail'!AQ$3))</f>
        <v>0</v>
      </c>
      <c r="AR323" s="25">
        <f>+IF(AR$3=0,0,COUNTIFS('2.Pro Plan'!$K:$K,'Color detail'!$E323,'2.Pro Plan'!$N:$N,'Color detail'!$F323,'2.Pro Plan'!$U:$U,'Color detail'!AR$3))</f>
        <v>0</v>
      </c>
      <c r="AS323" s="25">
        <f t="shared" si="122"/>
        <v>34</v>
      </c>
    </row>
    <row r="324" spans="2:45">
      <c r="B324" s="25">
        <f t="shared" si="97"/>
        <v>102</v>
      </c>
      <c r="C324" s="25" t="str">
        <f t="shared" si="98"/>
        <v>LT4V8</v>
      </c>
      <c r="E324" s="25" t="str">
        <f t="shared" ref="E324:F324" si="168">E108</f>
        <v>LT</v>
      </c>
      <c r="F324" s="25" t="str">
        <f t="shared" si="168"/>
        <v>4V8</v>
      </c>
      <c r="H324" s="25">
        <f t="shared" si="121"/>
        <v>10</v>
      </c>
      <c r="I324" s="25">
        <f>+IF(C324=0,0,SUMIF('Color FC'!$F:$F,'Color detail'!$C324,'Color FC'!H:H))</f>
        <v>10</v>
      </c>
      <c r="J324" s="25">
        <f>+IF(E324=0,0,SUMIF('Color FC'!$F:$F,'Color detail'!$C324,'Color FC'!I:I))</f>
        <v>10</v>
      </c>
      <c r="K324" s="25">
        <f>+IF(F324=0,0,SUMIF('Color FC'!$F:$F,'Color detail'!$C324,'Color FC'!J:J))</f>
        <v>0</v>
      </c>
      <c r="M324" s="146">
        <f t="shared" ca="1" si="148"/>
        <v>3</v>
      </c>
      <c r="N324" s="146">
        <f t="shared" ca="1" si="161"/>
        <v>30</v>
      </c>
      <c r="O324" s="147">
        <f t="shared" ca="1" si="149"/>
        <v>0.1</v>
      </c>
      <c r="Q324" s="25">
        <f>+IF(Q$3=0,0,COUNTIFS('2.Pro Plan'!$K:$K,'Color detail'!$E324,'2.Pro Plan'!$N:$N,'Color detail'!$F324,'2.Pro Plan'!$U:$U,'Color detail'!Q$3))</f>
        <v>0</v>
      </c>
      <c r="R324" s="25">
        <f>+IF(R$3=0,0,COUNTIFS('2.Pro Plan'!$K:$K,'Color detail'!$E324,'2.Pro Plan'!$N:$N,'Color detail'!$F324,'2.Pro Plan'!$U:$U,'Color detail'!R$3))</f>
        <v>2</v>
      </c>
      <c r="S324" s="25">
        <f>+IF(S$3=0,0,COUNTIFS('2.Pro Plan'!$K:$K,'Color detail'!$E324,'2.Pro Plan'!$N:$N,'Color detail'!$F324,'2.Pro Plan'!$U:$U,'Color detail'!S$3))</f>
        <v>1</v>
      </c>
      <c r="T324" s="25">
        <f>+IF(T$3=0,0,COUNTIFS('2.Pro Plan'!$K:$K,'Color detail'!$E324,'2.Pro Plan'!$N:$N,'Color detail'!$F324,'2.Pro Plan'!$U:$U,'Color detail'!T$3))</f>
        <v>0</v>
      </c>
      <c r="U324" s="25">
        <f>+IF(U$3=0,0,COUNTIFS('2.Pro Plan'!$K:$K,'Color detail'!$E324,'2.Pro Plan'!$N:$N,'Color detail'!$F324,'2.Pro Plan'!$U:$U,'Color detail'!U$3))</f>
        <v>0</v>
      </c>
      <c r="V324" s="25">
        <f>+IF(V$3=0,0,COUNTIFS('2.Pro Plan'!$K:$K,'Color detail'!$E324,'2.Pro Plan'!$N:$N,'Color detail'!$F324,'2.Pro Plan'!$U:$U,'Color detail'!V$3))</f>
        <v>0</v>
      </c>
      <c r="W324" s="25">
        <f>+IF(W$3=0,0,COUNTIFS('2.Pro Plan'!$K:$K,'Color detail'!$E324,'2.Pro Plan'!$N:$N,'Color detail'!$F324,'2.Pro Plan'!$U:$U,'Color detail'!W$3))</f>
        <v>0</v>
      </c>
      <c r="X324" s="25">
        <f>+IF(X$3=0,0,COUNTIFS('2.Pro Plan'!$K:$K,'Color detail'!$E324,'2.Pro Plan'!$N:$N,'Color detail'!$F324,'2.Pro Plan'!$U:$U,'Color detail'!X$3))</f>
        <v>2</v>
      </c>
      <c r="Y324" s="25">
        <f>+IF(Y$3=0,0,COUNTIFS('2.Pro Plan'!$K:$K,'Color detail'!$E324,'2.Pro Plan'!$N:$N,'Color detail'!$F324,'2.Pro Plan'!$U:$U,'Color detail'!Y$3))</f>
        <v>1</v>
      </c>
      <c r="Z324" s="25">
        <f>+IF(Z$3=0,0,COUNTIFS('2.Pro Plan'!$K:$K,'Color detail'!$E324,'2.Pro Plan'!$N:$N,'Color detail'!$F324,'2.Pro Plan'!$U:$U,'Color detail'!Z$3))</f>
        <v>0</v>
      </c>
      <c r="AA324" s="25">
        <f>+IF(AA$3=0,0,COUNTIFS('2.Pro Plan'!$K:$K,'Color detail'!$E324,'2.Pro Plan'!$N:$N,'Color detail'!$F324,'2.Pro Plan'!$U:$U,'Color detail'!AA$3))</f>
        <v>0</v>
      </c>
      <c r="AB324" s="25">
        <f>+IF(AB$3=0,0,COUNTIFS('2.Pro Plan'!$K:$K,'Color detail'!$E324,'2.Pro Plan'!$N:$N,'Color detail'!$F324,'2.Pro Plan'!$U:$U,'Color detail'!AB$3))</f>
        <v>1</v>
      </c>
      <c r="AC324" s="25">
        <f>+IF(AC$3=0,0,COUNTIFS('2.Pro Plan'!$K:$K,'Color detail'!$E324,'2.Pro Plan'!$N:$N,'Color detail'!$F324,'2.Pro Plan'!$U:$U,'Color detail'!AC$3))</f>
        <v>1</v>
      </c>
      <c r="AD324" s="25">
        <f>+IF(AD$3=0,0,COUNTIFS('2.Pro Plan'!$K:$K,'Color detail'!$E324,'2.Pro Plan'!$N:$N,'Color detail'!$F324,'2.Pro Plan'!$U:$U,'Color detail'!AD$3))</f>
        <v>1</v>
      </c>
      <c r="AE324" s="25">
        <f>+IF(AE$3=0,0,COUNTIFS('2.Pro Plan'!$K:$K,'Color detail'!$E324,'2.Pro Plan'!$N:$N,'Color detail'!$F324,'2.Pro Plan'!$U:$U,'Color detail'!AE$3))</f>
        <v>1</v>
      </c>
      <c r="AF324" s="25">
        <f>+IF(AF$3=0,0,COUNTIFS('2.Pro Plan'!$K:$K,'Color detail'!$E324,'2.Pro Plan'!$N:$N,'Color detail'!$F324,'2.Pro Plan'!$U:$U,'Color detail'!AF$3))</f>
        <v>0</v>
      </c>
      <c r="AG324" s="25">
        <f>+IF(AG$3=0,0,COUNTIFS('2.Pro Plan'!$K:$K,'Color detail'!$E324,'2.Pro Plan'!$N:$N,'Color detail'!$F324,'2.Pro Plan'!$U:$U,'Color detail'!AG$3))</f>
        <v>0</v>
      </c>
      <c r="AH324" s="25">
        <f>+IF(AH$3=0,0,COUNTIFS('2.Pro Plan'!$K:$K,'Color detail'!$E324,'2.Pro Plan'!$N:$N,'Color detail'!$F324,'2.Pro Plan'!$U:$U,'Color detail'!AH$3))</f>
        <v>0</v>
      </c>
      <c r="AI324" s="25">
        <f>+IF(AI$3=0,0,COUNTIFS('2.Pro Plan'!$K:$K,'Color detail'!$E324,'2.Pro Plan'!$N:$N,'Color detail'!$F324,'2.Pro Plan'!$U:$U,'Color detail'!AI$3))</f>
        <v>0</v>
      </c>
      <c r="AJ324" s="25">
        <f>+IF(AJ$3=0,0,COUNTIFS('2.Pro Plan'!$K:$K,'Color detail'!$E324,'2.Pro Plan'!$N:$N,'Color detail'!$F324,'2.Pro Plan'!$U:$U,'Color detail'!AJ$3))</f>
        <v>0</v>
      </c>
      <c r="AK324" s="25">
        <f>+IF(AK$3=0,0,COUNTIFS('2.Pro Plan'!$K:$K,'Color detail'!$E324,'2.Pro Plan'!$N:$N,'Color detail'!$F324,'2.Pro Plan'!$U:$U,'Color detail'!AK$3))</f>
        <v>0</v>
      </c>
      <c r="AL324" s="25">
        <f>+IF(AL$3=0,0,COUNTIFS('2.Pro Plan'!$K:$K,'Color detail'!$E324,'2.Pro Plan'!$N:$N,'Color detail'!$F324,'2.Pro Plan'!$U:$U,'Color detail'!AL$3))</f>
        <v>0</v>
      </c>
      <c r="AM324" s="25">
        <f>+IF(AM$3=0,0,COUNTIFS('2.Pro Plan'!$K:$K,'Color detail'!$E324,'2.Pro Plan'!$N:$N,'Color detail'!$F324,'2.Pro Plan'!$U:$U,'Color detail'!AM$3))</f>
        <v>0</v>
      </c>
      <c r="AN324" s="25">
        <f>+IF(AN$3=0,0,COUNTIFS('2.Pro Plan'!$K:$K,'Color detail'!$E324,'2.Pro Plan'!$N:$N,'Color detail'!$F324,'2.Pro Plan'!$U:$U,'Color detail'!AN$3))</f>
        <v>0</v>
      </c>
      <c r="AO324" s="25">
        <f>+IF(AO$3=0,0,COUNTIFS('2.Pro Plan'!$K:$K,'Color detail'!$E324,'2.Pro Plan'!$N:$N,'Color detail'!$F324,'2.Pro Plan'!$U:$U,'Color detail'!AO$3))</f>
        <v>0</v>
      </c>
      <c r="AP324" s="25">
        <f>+IF(AP$3=0,0,COUNTIFS('2.Pro Plan'!$K:$K,'Color detail'!$E324,'2.Pro Plan'!$N:$N,'Color detail'!$F324,'2.Pro Plan'!$U:$U,'Color detail'!AP$3))</f>
        <v>0</v>
      </c>
      <c r="AQ324" s="25">
        <f>+IF(AQ$3=0,0,COUNTIFS('2.Pro Plan'!$K:$K,'Color detail'!$E324,'2.Pro Plan'!$N:$N,'Color detail'!$F324,'2.Pro Plan'!$U:$U,'Color detail'!AQ$3))</f>
        <v>0</v>
      </c>
      <c r="AR324" s="25">
        <f>+IF(AR$3=0,0,COUNTIFS('2.Pro Plan'!$K:$K,'Color detail'!$E324,'2.Pro Plan'!$N:$N,'Color detail'!$F324,'2.Pro Plan'!$U:$U,'Color detail'!AR$3))</f>
        <v>0</v>
      </c>
      <c r="AS324" s="25">
        <f t="shared" si="122"/>
        <v>10</v>
      </c>
    </row>
    <row r="325" spans="2:45">
      <c r="B325" s="25">
        <f t="shared" ref="B325:B352" si="169">+IF(C325&lt;&gt;0,B324+1,0)</f>
        <v>103</v>
      </c>
      <c r="C325" s="25" t="str">
        <f t="shared" ref="C325:C352" si="170">+IF(E325=0,0,E325&amp;F325)</f>
        <v>LP040</v>
      </c>
      <c r="E325" s="25" t="str">
        <f t="shared" ref="E325:F325" si="171">E109</f>
        <v>LP</v>
      </c>
      <c r="F325" s="25" t="str">
        <f t="shared" si="171"/>
        <v>040</v>
      </c>
      <c r="H325" s="25">
        <f t="shared" si="121"/>
        <v>63</v>
      </c>
      <c r="I325" s="25">
        <f>+IF(C325=0,0,SUMIF('Color FC'!$F:$F,'Color detail'!$C325,'Color FC'!H:H))</f>
        <v>35</v>
      </c>
      <c r="J325" s="25">
        <f>+IF(E325=0,0,SUMIF('Color FC'!$F:$F,'Color detail'!$C325,'Color FC'!I:I))</f>
        <v>41</v>
      </c>
      <c r="K325" s="25">
        <f>+IF(F325=0,0,SUMIF('Color FC'!$F:$F,'Color detail'!$C325,'Color FC'!J:J))</f>
        <v>0</v>
      </c>
      <c r="M325" s="146">
        <f t="shared" ca="1" si="148"/>
        <v>18</v>
      </c>
      <c r="N325" s="146">
        <f t="shared" ca="1" si="161"/>
        <v>4</v>
      </c>
      <c r="O325" s="147">
        <f t="shared" ca="1" si="149"/>
        <v>4.5</v>
      </c>
      <c r="Q325" s="25">
        <f>+IF(Q$3=0,0,COUNTIFS('2.Pro Plan'!$K:$K,'Color detail'!$E325,'2.Pro Plan'!$N:$N,'Color detail'!$F325,'2.Pro Plan'!$U:$U,'Color detail'!Q$3))</f>
        <v>0</v>
      </c>
      <c r="R325" s="25">
        <f>+IF(R$3=0,0,COUNTIFS('2.Pro Plan'!$K:$K,'Color detail'!$E325,'2.Pro Plan'!$N:$N,'Color detail'!$F325,'2.Pro Plan'!$U:$U,'Color detail'!R$3))</f>
        <v>4</v>
      </c>
      <c r="S325" s="25">
        <f>+IF(S$3=0,0,COUNTIFS('2.Pro Plan'!$K:$K,'Color detail'!$E325,'2.Pro Plan'!$N:$N,'Color detail'!$F325,'2.Pro Plan'!$U:$U,'Color detail'!S$3))</f>
        <v>4</v>
      </c>
      <c r="T325" s="25">
        <f>+IF(T$3=0,0,COUNTIFS('2.Pro Plan'!$K:$K,'Color detail'!$E325,'2.Pro Plan'!$N:$N,'Color detail'!$F325,'2.Pro Plan'!$U:$U,'Color detail'!T$3))</f>
        <v>5</v>
      </c>
      <c r="U325" s="25">
        <f>+IF(U$3=0,0,COUNTIFS('2.Pro Plan'!$K:$K,'Color detail'!$E325,'2.Pro Plan'!$N:$N,'Color detail'!$F325,'2.Pro Plan'!$U:$U,'Color detail'!U$3))</f>
        <v>1</v>
      </c>
      <c r="V325" s="25">
        <f>+IF(V$3=0,0,COUNTIFS('2.Pro Plan'!$K:$K,'Color detail'!$E325,'2.Pro Plan'!$N:$N,'Color detail'!$F325,'2.Pro Plan'!$U:$U,'Color detail'!V$3))</f>
        <v>4</v>
      </c>
      <c r="W325" s="25">
        <f>+IF(W$3=0,0,COUNTIFS('2.Pro Plan'!$K:$K,'Color detail'!$E325,'2.Pro Plan'!$N:$N,'Color detail'!$F325,'2.Pro Plan'!$U:$U,'Color detail'!W$3))</f>
        <v>5</v>
      </c>
      <c r="X325" s="25">
        <f>+IF(X$3=0,0,COUNTIFS('2.Pro Plan'!$K:$K,'Color detail'!$E325,'2.Pro Plan'!$N:$N,'Color detail'!$F325,'2.Pro Plan'!$U:$U,'Color detail'!X$3))</f>
        <v>5</v>
      </c>
      <c r="Y325" s="25">
        <f>+IF(Y$3=0,0,COUNTIFS('2.Pro Plan'!$K:$K,'Color detail'!$E325,'2.Pro Plan'!$N:$N,'Color detail'!$F325,'2.Pro Plan'!$U:$U,'Color detail'!Y$3))</f>
        <v>6</v>
      </c>
      <c r="Z325" s="25">
        <f>+IF(Z$3=0,0,COUNTIFS('2.Pro Plan'!$K:$K,'Color detail'!$E325,'2.Pro Plan'!$N:$N,'Color detail'!$F325,'2.Pro Plan'!$U:$U,'Color detail'!Z$3))</f>
        <v>4</v>
      </c>
      <c r="AA325" s="25">
        <f>+IF(AA$3=0,0,COUNTIFS('2.Pro Plan'!$K:$K,'Color detail'!$E325,'2.Pro Plan'!$N:$N,'Color detail'!$F325,'2.Pro Plan'!$U:$U,'Color detail'!AA$3))</f>
        <v>5</v>
      </c>
      <c r="AB325" s="25">
        <f>+IF(AB$3=0,0,COUNTIFS('2.Pro Plan'!$K:$K,'Color detail'!$E325,'2.Pro Plan'!$N:$N,'Color detail'!$F325,'2.Pro Plan'!$U:$U,'Color detail'!AB$3))</f>
        <v>6</v>
      </c>
      <c r="AC325" s="25">
        <f>+IF(AC$3=0,0,COUNTIFS('2.Pro Plan'!$K:$K,'Color detail'!$E325,'2.Pro Plan'!$N:$N,'Color detail'!$F325,'2.Pro Plan'!$U:$U,'Color detail'!AC$3))</f>
        <v>4</v>
      </c>
      <c r="AD325" s="25">
        <f>+IF(AD$3=0,0,COUNTIFS('2.Pro Plan'!$K:$K,'Color detail'!$E325,'2.Pro Plan'!$N:$N,'Color detail'!$F325,'2.Pro Plan'!$U:$U,'Color detail'!AD$3))</f>
        <v>6</v>
      </c>
      <c r="AE325" s="25">
        <f>+IF(AE$3=0,0,COUNTIFS('2.Pro Plan'!$K:$K,'Color detail'!$E325,'2.Pro Plan'!$N:$N,'Color detail'!$F325,'2.Pro Plan'!$U:$U,'Color detail'!AE$3))</f>
        <v>4</v>
      </c>
      <c r="AF325" s="25">
        <f>+IF(AF$3=0,0,COUNTIFS('2.Pro Plan'!$K:$K,'Color detail'!$E325,'2.Pro Plan'!$N:$N,'Color detail'!$F325,'2.Pro Plan'!$U:$U,'Color detail'!AF$3))</f>
        <v>0</v>
      </c>
      <c r="AG325" s="25">
        <f>+IF(AG$3=0,0,COUNTIFS('2.Pro Plan'!$K:$K,'Color detail'!$E325,'2.Pro Plan'!$N:$N,'Color detail'!$F325,'2.Pro Plan'!$U:$U,'Color detail'!AG$3))</f>
        <v>0</v>
      </c>
      <c r="AH325" s="25">
        <f>+IF(AH$3=0,0,COUNTIFS('2.Pro Plan'!$K:$K,'Color detail'!$E325,'2.Pro Plan'!$N:$N,'Color detail'!$F325,'2.Pro Plan'!$U:$U,'Color detail'!AH$3))</f>
        <v>0</v>
      </c>
      <c r="AI325" s="25">
        <f>+IF(AI$3=0,0,COUNTIFS('2.Pro Plan'!$K:$K,'Color detail'!$E325,'2.Pro Plan'!$N:$N,'Color detail'!$F325,'2.Pro Plan'!$U:$U,'Color detail'!AI$3))</f>
        <v>0</v>
      </c>
      <c r="AJ325" s="25">
        <f>+IF(AJ$3=0,0,COUNTIFS('2.Pro Plan'!$K:$K,'Color detail'!$E325,'2.Pro Plan'!$N:$N,'Color detail'!$F325,'2.Pro Plan'!$U:$U,'Color detail'!AJ$3))</f>
        <v>0</v>
      </c>
      <c r="AK325" s="25">
        <f>+IF(AK$3=0,0,COUNTIFS('2.Pro Plan'!$K:$K,'Color detail'!$E325,'2.Pro Plan'!$N:$N,'Color detail'!$F325,'2.Pro Plan'!$U:$U,'Color detail'!AK$3))</f>
        <v>0</v>
      </c>
      <c r="AL325" s="25">
        <f>+IF(AL$3=0,0,COUNTIFS('2.Pro Plan'!$K:$K,'Color detail'!$E325,'2.Pro Plan'!$N:$N,'Color detail'!$F325,'2.Pro Plan'!$U:$U,'Color detail'!AL$3))</f>
        <v>0</v>
      </c>
      <c r="AM325" s="25">
        <f>+IF(AM$3=0,0,COUNTIFS('2.Pro Plan'!$K:$K,'Color detail'!$E325,'2.Pro Plan'!$N:$N,'Color detail'!$F325,'2.Pro Plan'!$U:$U,'Color detail'!AM$3))</f>
        <v>0</v>
      </c>
      <c r="AN325" s="25">
        <f>+IF(AN$3=0,0,COUNTIFS('2.Pro Plan'!$K:$K,'Color detail'!$E325,'2.Pro Plan'!$N:$N,'Color detail'!$F325,'2.Pro Plan'!$U:$U,'Color detail'!AN$3))</f>
        <v>0</v>
      </c>
      <c r="AO325" s="25">
        <f>+IF(AO$3=0,0,COUNTIFS('2.Pro Plan'!$K:$K,'Color detail'!$E325,'2.Pro Plan'!$N:$N,'Color detail'!$F325,'2.Pro Plan'!$U:$U,'Color detail'!AO$3))</f>
        <v>0</v>
      </c>
      <c r="AP325" s="25">
        <f>+IF(AP$3=0,0,COUNTIFS('2.Pro Plan'!$K:$K,'Color detail'!$E325,'2.Pro Plan'!$N:$N,'Color detail'!$F325,'2.Pro Plan'!$U:$U,'Color detail'!AP$3))</f>
        <v>0</v>
      </c>
      <c r="AQ325" s="25">
        <f>+IF(AQ$3=0,0,COUNTIFS('2.Pro Plan'!$K:$K,'Color detail'!$E325,'2.Pro Plan'!$N:$N,'Color detail'!$F325,'2.Pro Plan'!$U:$U,'Color detail'!AQ$3))</f>
        <v>0</v>
      </c>
      <c r="AR325" s="25">
        <f>+IF(AR$3=0,0,COUNTIFS('2.Pro Plan'!$K:$K,'Color detail'!$E325,'2.Pro Plan'!$N:$N,'Color detail'!$F325,'2.Pro Plan'!$U:$U,'Color detail'!AR$3))</f>
        <v>0</v>
      </c>
      <c r="AS325" s="25">
        <f t="shared" si="122"/>
        <v>63</v>
      </c>
    </row>
    <row r="326" spans="2:45">
      <c r="B326" s="25">
        <f t="shared" si="169"/>
        <v>104</v>
      </c>
      <c r="C326" s="25" t="str">
        <f t="shared" si="170"/>
        <v>LP1D6</v>
      </c>
      <c r="E326" s="25" t="str">
        <f t="shared" ref="E326:F326" si="172">E110</f>
        <v>LP</v>
      </c>
      <c r="F326" s="25" t="str">
        <f t="shared" si="172"/>
        <v>1D6</v>
      </c>
      <c r="H326" s="25">
        <f t="shared" si="121"/>
        <v>21</v>
      </c>
      <c r="I326" s="25">
        <f>+IF(C326=0,0,SUMIF('Color FC'!$F:$F,'Color detail'!$C326,'Color FC'!H:H))</f>
        <v>11</v>
      </c>
      <c r="J326" s="25">
        <f>+IF(E326=0,0,SUMIF('Color FC'!$F:$F,'Color detail'!$C326,'Color FC'!I:I))</f>
        <v>13</v>
      </c>
      <c r="K326" s="25">
        <f>+IF(F326=0,0,SUMIF('Color FC'!$F:$F,'Color detail'!$C326,'Color FC'!J:J))</f>
        <v>0</v>
      </c>
      <c r="M326" s="146">
        <f t="shared" ca="1" si="148"/>
        <v>5</v>
      </c>
      <c r="N326" s="146">
        <f t="shared" ca="1" si="161"/>
        <v>5</v>
      </c>
      <c r="O326" s="147">
        <f t="shared" ca="1" si="149"/>
        <v>1</v>
      </c>
      <c r="Q326" s="25">
        <f>+IF(Q$3=0,0,COUNTIFS('2.Pro Plan'!$K:$K,'Color detail'!$E326,'2.Pro Plan'!$N:$N,'Color detail'!$F326,'2.Pro Plan'!$U:$U,'Color detail'!Q$3))</f>
        <v>0</v>
      </c>
      <c r="R326" s="25">
        <f>+IF(R$3=0,0,COUNTIFS('2.Pro Plan'!$K:$K,'Color detail'!$E326,'2.Pro Plan'!$N:$N,'Color detail'!$F326,'2.Pro Plan'!$U:$U,'Color detail'!R$3))</f>
        <v>0</v>
      </c>
      <c r="S326" s="25">
        <f>+IF(S$3=0,0,COUNTIFS('2.Pro Plan'!$K:$K,'Color detail'!$E326,'2.Pro Plan'!$N:$N,'Color detail'!$F326,'2.Pro Plan'!$U:$U,'Color detail'!S$3))</f>
        <v>0</v>
      </c>
      <c r="T326" s="25">
        <f>+IF(T$3=0,0,COUNTIFS('2.Pro Plan'!$K:$K,'Color detail'!$E326,'2.Pro Plan'!$N:$N,'Color detail'!$F326,'2.Pro Plan'!$U:$U,'Color detail'!T$3))</f>
        <v>0</v>
      </c>
      <c r="U326" s="25">
        <f>+IF(U$3=0,0,COUNTIFS('2.Pro Plan'!$K:$K,'Color detail'!$E326,'2.Pro Plan'!$N:$N,'Color detail'!$F326,'2.Pro Plan'!$U:$U,'Color detail'!U$3))</f>
        <v>4</v>
      </c>
      <c r="V326" s="25">
        <f>+IF(V$3=0,0,COUNTIFS('2.Pro Plan'!$K:$K,'Color detail'!$E326,'2.Pro Plan'!$N:$N,'Color detail'!$F326,'2.Pro Plan'!$U:$U,'Color detail'!V$3))</f>
        <v>1</v>
      </c>
      <c r="W326" s="25">
        <f>+IF(W$3=0,0,COUNTIFS('2.Pro Plan'!$K:$K,'Color detail'!$E326,'2.Pro Plan'!$N:$N,'Color detail'!$F326,'2.Pro Plan'!$U:$U,'Color detail'!W$3))</f>
        <v>2</v>
      </c>
      <c r="X326" s="25">
        <f>+IF(X$3=0,0,COUNTIFS('2.Pro Plan'!$K:$K,'Color detail'!$E326,'2.Pro Plan'!$N:$N,'Color detail'!$F326,'2.Pro Plan'!$U:$U,'Color detail'!X$3))</f>
        <v>1</v>
      </c>
      <c r="Y326" s="25">
        <f>+IF(Y$3=0,0,COUNTIFS('2.Pro Plan'!$K:$K,'Color detail'!$E326,'2.Pro Plan'!$N:$N,'Color detail'!$F326,'2.Pro Plan'!$U:$U,'Color detail'!Y$3))</f>
        <v>2</v>
      </c>
      <c r="Z326" s="25">
        <f>+IF(Z$3=0,0,COUNTIFS('2.Pro Plan'!$K:$K,'Color detail'!$E326,'2.Pro Plan'!$N:$N,'Color detail'!$F326,'2.Pro Plan'!$U:$U,'Color detail'!Z$3))</f>
        <v>2</v>
      </c>
      <c r="AA326" s="25">
        <f>+IF(AA$3=0,0,COUNTIFS('2.Pro Plan'!$K:$K,'Color detail'!$E326,'2.Pro Plan'!$N:$N,'Color detail'!$F326,'2.Pro Plan'!$U:$U,'Color detail'!AA$3))</f>
        <v>1</v>
      </c>
      <c r="AB326" s="25">
        <f>+IF(AB$3=0,0,COUNTIFS('2.Pro Plan'!$K:$K,'Color detail'!$E326,'2.Pro Plan'!$N:$N,'Color detail'!$F326,'2.Pro Plan'!$U:$U,'Color detail'!AB$3))</f>
        <v>2</v>
      </c>
      <c r="AC326" s="25">
        <f>+IF(AC$3=0,0,COUNTIFS('2.Pro Plan'!$K:$K,'Color detail'!$E326,'2.Pro Plan'!$N:$N,'Color detail'!$F326,'2.Pro Plan'!$U:$U,'Color detail'!AC$3))</f>
        <v>2</v>
      </c>
      <c r="AD326" s="25">
        <f>+IF(AD$3=0,0,COUNTIFS('2.Pro Plan'!$K:$K,'Color detail'!$E326,'2.Pro Plan'!$N:$N,'Color detail'!$F326,'2.Pro Plan'!$U:$U,'Color detail'!AD$3))</f>
        <v>2</v>
      </c>
      <c r="AE326" s="25">
        <f>+IF(AE$3=0,0,COUNTIFS('2.Pro Plan'!$K:$K,'Color detail'!$E326,'2.Pro Plan'!$N:$N,'Color detail'!$F326,'2.Pro Plan'!$U:$U,'Color detail'!AE$3))</f>
        <v>2</v>
      </c>
      <c r="AF326" s="25">
        <f>+IF(AF$3=0,0,COUNTIFS('2.Pro Plan'!$K:$K,'Color detail'!$E326,'2.Pro Plan'!$N:$N,'Color detail'!$F326,'2.Pro Plan'!$U:$U,'Color detail'!AF$3))</f>
        <v>0</v>
      </c>
      <c r="AG326" s="25">
        <f>+IF(AG$3=0,0,COUNTIFS('2.Pro Plan'!$K:$K,'Color detail'!$E326,'2.Pro Plan'!$N:$N,'Color detail'!$F326,'2.Pro Plan'!$U:$U,'Color detail'!AG$3))</f>
        <v>0</v>
      </c>
      <c r="AH326" s="25">
        <f>+IF(AH$3=0,0,COUNTIFS('2.Pro Plan'!$K:$K,'Color detail'!$E326,'2.Pro Plan'!$N:$N,'Color detail'!$F326,'2.Pro Plan'!$U:$U,'Color detail'!AH$3))</f>
        <v>0</v>
      </c>
      <c r="AI326" s="25">
        <f>+IF(AI$3=0,0,COUNTIFS('2.Pro Plan'!$K:$K,'Color detail'!$E326,'2.Pro Plan'!$N:$N,'Color detail'!$F326,'2.Pro Plan'!$U:$U,'Color detail'!AI$3))</f>
        <v>0</v>
      </c>
      <c r="AJ326" s="25">
        <f>+IF(AJ$3=0,0,COUNTIFS('2.Pro Plan'!$K:$K,'Color detail'!$E326,'2.Pro Plan'!$N:$N,'Color detail'!$F326,'2.Pro Plan'!$U:$U,'Color detail'!AJ$3))</f>
        <v>0</v>
      </c>
      <c r="AK326" s="25">
        <f>+IF(AK$3=0,0,COUNTIFS('2.Pro Plan'!$K:$K,'Color detail'!$E326,'2.Pro Plan'!$N:$N,'Color detail'!$F326,'2.Pro Plan'!$U:$U,'Color detail'!AK$3))</f>
        <v>0</v>
      </c>
      <c r="AL326" s="25">
        <f>+IF(AL$3=0,0,COUNTIFS('2.Pro Plan'!$K:$K,'Color detail'!$E326,'2.Pro Plan'!$N:$N,'Color detail'!$F326,'2.Pro Plan'!$U:$U,'Color detail'!AL$3))</f>
        <v>0</v>
      </c>
      <c r="AM326" s="25">
        <f>+IF(AM$3=0,0,COUNTIFS('2.Pro Plan'!$K:$K,'Color detail'!$E326,'2.Pro Plan'!$N:$N,'Color detail'!$F326,'2.Pro Plan'!$U:$U,'Color detail'!AM$3))</f>
        <v>0</v>
      </c>
      <c r="AN326" s="25">
        <f>+IF(AN$3=0,0,COUNTIFS('2.Pro Plan'!$K:$K,'Color detail'!$E326,'2.Pro Plan'!$N:$N,'Color detail'!$F326,'2.Pro Plan'!$U:$U,'Color detail'!AN$3))</f>
        <v>0</v>
      </c>
      <c r="AO326" s="25">
        <f>+IF(AO$3=0,0,COUNTIFS('2.Pro Plan'!$K:$K,'Color detail'!$E326,'2.Pro Plan'!$N:$N,'Color detail'!$F326,'2.Pro Plan'!$U:$U,'Color detail'!AO$3))</f>
        <v>0</v>
      </c>
      <c r="AP326" s="25">
        <f>+IF(AP$3=0,0,COUNTIFS('2.Pro Plan'!$K:$K,'Color detail'!$E326,'2.Pro Plan'!$N:$N,'Color detail'!$F326,'2.Pro Plan'!$U:$U,'Color detail'!AP$3))</f>
        <v>0</v>
      </c>
      <c r="AQ326" s="25">
        <f>+IF(AQ$3=0,0,COUNTIFS('2.Pro Plan'!$K:$K,'Color detail'!$E326,'2.Pro Plan'!$N:$N,'Color detail'!$F326,'2.Pro Plan'!$U:$U,'Color detail'!AQ$3))</f>
        <v>0</v>
      </c>
      <c r="AR326" s="25">
        <f>+IF(AR$3=0,0,COUNTIFS('2.Pro Plan'!$K:$K,'Color detail'!$E326,'2.Pro Plan'!$N:$N,'Color detail'!$F326,'2.Pro Plan'!$U:$U,'Color detail'!AR$3))</f>
        <v>0</v>
      </c>
      <c r="AS326" s="25">
        <f t="shared" si="122"/>
        <v>21</v>
      </c>
    </row>
    <row r="327" spans="2:45">
      <c r="B327" s="25">
        <f t="shared" si="169"/>
        <v>105</v>
      </c>
      <c r="C327" s="25" t="str">
        <f t="shared" si="170"/>
        <v>LP218</v>
      </c>
      <c r="E327" s="25" t="str">
        <f t="shared" ref="E327:F327" si="173">E111</f>
        <v>LP</v>
      </c>
      <c r="F327" s="25" t="str">
        <f t="shared" si="173"/>
        <v>218</v>
      </c>
      <c r="H327" s="25">
        <f t="shared" si="121"/>
        <v>8</v>
      </c>
      <c r="I327" s="25">
        <f>+IF(C327=0,0,SUMIF('Color FC'!$F:$F,'Color detail'!$C327,'Color FC'!H:H))</f>
        <v>4</v>
      </c>
      <c r="J327" s="25">
        <f>+IF(E327=0,0,SUMIF('Color FC'!$F:$F,'Color detail'!$C327,'Color FC'!I:I))</f>
        <v>4</v>
      </c>
      <c r="K327" s="25">
        <f>+IF(F327=0,0,SUMIF('Color FC'!$F:$F,'Color detail'!$C327,'Color FC'!J:J))</f>
        <v>0</v>
      </c>
      <c r="M327" s="146">
        <f t="shared" ca="1" si="148"/>
        <v>1</v>
      </c>
      <c r="N327" s="146">
        <f t="shared" ca="1" si="161"/>
        <v>0</v>
      </c>
      <c r="O327" s="147" t="str">
        <f t="shared" ca="1" si="149"/>
        <v>CHECK</v>
      </c>
      <c r="Q327" s="25">
        <f>+IF(Q$3=0,0,COUNTIFS('2.Pro Plan'!$K:$K,'Color detail'!$E327,'2.Pro Plan'!$N:$N,'Color detail'!$F327,'2.Pro Plan'!$U:$U,'Color detail'!Q$3))</f>
        <v>0</v>
      </c>
      <c r="R327" s="25">
        <f>+IF(R$3=0,0,COUNTIFS('2.Pro Plan'!$K:$K,'Color detail'!$E327,'2.Pro Plan'!$N:$N,'Color detail'!$F327,'2.Pro Plan'!$U:$U,'Color detail'!R$3))</f>
        <v>0</v>
      </c>
      <c r="S327" s="25">
        <f>+IF(S$3=0,0,COUNTIFS('2.Pro Plan'!$K:$K,'Color detail'!$E327,'2.Pro Plan'!$N:$N,'Color detail'!$F327,'2.Pro Plan'!$U:$U,'Color detail'!S$3))</f>
        <v>0</v>
      </c>
      <c r="T327" s="25">
        <f>+IF(T$3=0,0,COUNTIFS('2.Pro Plan'!$K:$K,'Color detail'!$E327,'2.Pro Plan'!$N:$N,'Color detail'!$F327,'2.Pro Plan'!$U:$U,'Color detail'!T$3))</f>
        <v>0</v>
      </c>
      <c r="U327" s="25">
        <f>+IF(U$3=0,0,COUNTIFS('2.Pro Plan'!$K:$K,'Color detail'!$E327,'2.Pro Plan'!$N:$N,'Color detail'!$F327,'2.Pro Plan'!$U:$U,'Color detail'!U$3))</f>
        <v>1</v>
      </c>
      <c r="V327" s="25">
        <f>+IF(V$3=0,0,COUNTIFS('2.Pro Plan'!$K:$K,'Color detail'!$E327,'2.Pro Plan'!$N:$N,'Color detail'!$F327,'2.Pro Plan'!$U:$U,'Color detail'!V$3))</f>
        <v>0</v>
      </c>
      <c r="W327" s="25">
        <f>+IF(W$3=0,0,COUNTIFS('2.Pro Plan'!$K:$K,'Color detail'!$E327,'2.Pro Plan'!$N:$N,'Color detail'!$F327,'2.Pro Plan'!$U:$U,'Color detail'!W$3))</f>
        <v>1</v>
      </c>
      <c r="X327" s="25">
        <f>+IF(X$3=0,0,COUNTIFS('2.Pro Plan'!$K:$K,'Color detail'!$E327,'2.Pro Plan'!$N:$N,'Color detail'!$F327,'2.Pro Plan'!$U:$U,'Color detail'!X$3))</f>
        <v>1</v>
      </c>
      <c r="Y327" s="25">
        <f>+IF(Y$3=0,0,COUNTIFS('2.Pro Plan'!$K:$K,'Color detail'!$E327,'2.Pro Plan'!$N:$N,'Color detail'!$F327,'2.Pro Plan'!$U:$U,'Color detail'!Y$3))</f>
        <v>1</v>
      </c>
      <c r="Z327" s="25">
        <f>+IF(Z$3=0,0,COUNTIFS('2.Pro Plan'!$K:$K,'Color detail'!$E327,'2.Pro Plan'!$N:$N,'Color detail'!$F327,'2.Pro Plan'!$U:$U,'Color detail'!Z$3))</f>
        <v>0</v>
      </c>
      <c r="AA327" s="25">
        <f>+IF(AA$3=0,0,COUNTIFS('2.Pro Plan'!$K:$K,'Color detail'!$E327,'2.Pro Plan'!$N:$N,'Color detail'!$F327,'2.Pro Plan'!$U:$U,'Color detail'!AA$3))</f>
        <v>2</v>
      </c>
      <c r="AB327" s="25">
        <f>+IF(AB$3=0,0,COUNTIFS('2.Pro Plan'!$K:$K,'Color detail'!$E327,'2.Pro Plan'!$N:$N,'Color detail'!$F327,'2.Pro Plan'!$U:$U,'Color detail'!AB$3))</f>
        <v>0</v>
      </c>
      <c r="AC327" s="25">
        <f>+IF(AC$3=0,0,COUNTIFS('2.Pro Plan'!$K:$K,'Color detail'!$E327,'2.Pro Plan'!$N:$N,'Color detail'!$F327,'2.Pro Plan'!$U:$U,'Color detail'!AC$3))</f>
        <v>1</v>
      </c>
      <c r="AD327" s="25">
        <f>+IF(AD$3=0,0,COUNTIFS('2.Pro Plan'!$K:$K,'Color detail'!$E327,'2.Pro Plan'!$N:$N,'Color detail'!$F327,'2.Pro Plan'!$U:$U,'Color detail'!AD$3))</f>
        <v>1</v>
      </c>
      <c r="AE327" s="25">
        <f>+IF(AE$3=0,0,COUNTIFS('2.Pro Plan'!$K:$K,'Color detail'!$E327,'2.Pro Plan'!$N:$N,'Color detail'!$F327,'2.Pro Plan'!$U:$U,'Color detail'!AE$3))</f>
        <v>0</v>
      </c>
      <c r="AF327" s="25">
        <f>+IF(AF$3=0,0,COUNTIFS('2.Pro Plan'!$K:$K,'Color detail'!$E327,'2.Pro Plan'!$N:$N,'Color detail'!$F327,'2.Pro Plan'!$U:$U,'Color detail'!AF$3))</f>
        <v>0</v>
      </c>
      <c r="AG327" s="25">
        <f>+IF(AG$3=0,0,COUNTIFS('2.Pro Plan'!$K:$K,'Color detail'!$E327,'2.Pro Plan'!$N:$N,'Color detail'!$F327,'2.Pro Plan'!$U:$U,'Color detail'!AG$3))</f>
        <v>0</v>
      </c>
      <c r="AH327" s="25">
        <f>+IF(AH$3=0,0,COUNTIFS('2.Pro Plan'!$K:$K,'Color detail'!$E327,'2.Pro Plan'!$N:$N,'Color detail'!$F327,'2.Pro Plan'!$U:$U,'Color detail'!AH$3))</f>
        <v>0</v>
      </c>
      <c r="AI327" s="25">
        <f>+IF(AI$3=0,0,COUNTIFS('2.Pro Plan'!$K:$K,'Color detail'!$E327,'2.Pro Plan'!$N:$N,'Color detail'!$F327,'2.Pro Plan'!$U:$U,'Color detail'!AI$3))</f>
        <v>0</v>
      </c>
      <c r="AJ327" s="25">
        <f>+IF(AJ$3=0,0,COUNTIFS('2.Pro Plan'!$K:$K,'Color detail'!$E327,'2.Pro Plan'!$N:$N,'Color detail'!$F327,'2.Pro Plan'!$U:$U,'Color detail'!AJ$3))</f>
        <v>0</v>
      </c>
      <c r="AK327" s="25">
        <f>+IF(AK$3=0,0,COUNTIFS('2.Pro Plan'!$K:$K,'Color detail'!$E327,'2.Pro Plan'!$N:$N,'Color detail'!$F327,'2.Pro Plan'!$U:$U,'Color detail'!AK$3))</f>
        <v>0</v>
      </c>
      <c r="AL327" s="25">
        <f>+IF(AL$3=0,0,COUNTIFS('2.Pro Plan'!$K:$K,'Color detail'!$E327,'2.Pro Plan'!$N:$N,'Color detail'!$F327,'2.Pro Plan'!$U:$U,'Color detail'!AL$3))</f>
        <v>0</v>
      </c>
      <c r="AM327" s="25">
        <f>+IF(AM$3=0,0,COUNTIFS('2.Pro Plan'!$K:$K,'Color detail'!$E327,'2.Pro Plan'!$N:$N,'Color detail'!$F327,'2.Pro Plan'!$U:$U,'Color detail'!AM$3))</f>
        <v>0</v>
      </c>
      <c r="AN327" s="25">
        <f>+IF(AN$3=0,0,COUNTIFS('2.Pro Plan'!$K:$K,'Color detail'!$E327,'2.Pro Plan'!$N:$N,'Color detail'!$F327,'2.Pro Plan'!$U:$U,'Color detail'!AN$3))</f>
        <v>0</v>
      </c>
      <c r="AO327" s="25">
        <f>+IF(AO$3=0,0,COUNTIFS('2.Pro Plan'!$K:$K,'Color detail'!$E327,'2.Pro Plan'!$N:$N,'Color detail'!$F327,'2.Pro Plan'!$U:$U,'Color detail'!AO$3))</f>
        <v>0</v>
      </c>
      <c r="AP327" s="25">
        <f>+IF(AP$3=0,0,COUNTIFS('2.Pro Plan'!$K:$K,'Color detail'!$E327,'2.Pro Plan'!$N:$N,'Color detail'!$F327,'2.Pro Plan'!$U:$U,'Color detail'!AP$3))</f>
        <v>0</v>
      </c>
      <c r="AQ327" s="25">
        <f>+IF(AQ$3=0,0,COUNTIFS('2.Pro Plan'!$K:$K,'Color detail'!$E327,'2.Pro Plan'!$N:$N,'Color detail'!$F327,'2.Pro Plan'!$U:$U,'Color detail'!AQ$3))</f>
        <v>0</v>
      </c>
      <c r="AR327" s="25">
        <f>+IF(AR$3=0,0,COUNTIFS('2.Pro Plan'!$K:$K,'Color detail'!$E327,'2.Pro Plan'!$N:$N,'Color detail'!$F327,'2.Pro Plan'!$U:$U,'Color detail'!AR$3))</f>
        <v>0</v>
      </c>
      <c r="AS327" s="25">
        <f t="shared" si="122"/>
        <v>8</v>
      </c>
    </row>
    <row r="328" spans="2:45">
      <c r="B328" s="25">
        <f t="shared" si="169"/>
        <v>106</v>
      </c>
      <c r="C328" s="25" t="str">
        <f t="shared" si="170"/>
        <v>LP4V8</v>
      </c>
      <c r="E328" s="25" t="str">
        <f t="shared" ref="E328:F328" si="174">E112</f>
        <v>LP</v>
      </c>
      <c r="F328" s="25" t="str">
        <f t="shared" si="174"/>
        <v>4V8</v>
      </c>
      <c r="H328" s="25">
        <f t="shared" si="121"/>
        <v>14</v>
      </c>
      <c r="I328" s="25">
        <f>+IF(C328=0,0,SUMIF('Color FC'!$F:$F,'Color detail'!$C328,'Color FC'!H:H))</f>
        <v>10</v>
      </c>
      <c r="J328" s="25">
        <f>+IF(E328=0,0,SUMIF('Color FC'!$F:$F,'Color detail'!$C328,'Color FC'!I:I))</f>
        <v>12</v>
      </c>
      <c r="K328" s="25">
        <f>+IF(F328=0,0,SUMIF('Color FC'!$F:$F,'Color detail'!$C328,'Color FC'!J:J))</f>
        <v>0</v>
      </c>
      <c r="M328" s="146">
        <f t="shared" ca="1" si="148"/>
        <v>3</v>
      </c>
      <c r="N328" s="146">
        <f t="shared" ca="1" si="161"/>
        <v>0</v>
      </c>
      <c r="O328" s="147" t="str">
        <f t="shared" ca="1" si="149"/>
        <v>CHECK</v>
      </c>
      <c r="Q328" s="25">
        <f>+IF(Q$3=0,0,COUNTIFS('2.Pro Plan'!$K:$K,'Color detail'!$E328,'2.Pro Plan'!$N:$N,'Color detail'!$F328,'2.Pro Plan'!$U:$U,'Color detail'!Q$3))</f>
        <v>1</v>
      </c>
      <c r="R328" s="25">
        <f>+IF(R$3=0,0,COUNTIFS('2.Pro Plan'!$K:$K,'Color detail'!$E328,'2.Pro Plan'!$N:$N,'Color detail'!$F328,'2.Pro Plan'!$U:$U,'Color detail'!R$3))</f>
        <v>0</v>
      </c>
      <c r="S328" s="25">
        <f>+IF(S$3=0,0,COUNTIFS('2.Pro Plan'!$K:$K,'Color detail'!$E328,'2.Pro Plan'!$N:$N,'Color detail'!$F328,'2.Pro Plan'!$U:$U,'Color detail'!S$3))</f>
        <v>0</v>
      </c>
      <c r="T328" s="25">
        <f>+IF(T$3=0,0,COUNTIFS('2.Pro Plan'!$K:$K,'Color detail'!$E328,'2.Pro Plan'!$N:$N,'Color detail'!$F328,'2.Pro Plan'!$U:$U,'Color detail'!T$3))</f>
        <v>1</v>
      </c>
      <c r="U328" s="25">
        <f>+IF(U$3=0,0,COUNTIFS('2.Pro Plan'!$K:$K,'Color detail'!$E328,'2.Pro Plan'!$N:$N,'Color detail'!$F328,'2.Pro Plan'!$U:$U,'Color detail'!U$3))</f>
        <v>0</v>
      </c>
      <c r="V328" s="25">
        <f>+IF(V$3=0,0,COUNTIFS('2.Pro Plan'!$K:$K,'Color detail'!$E328,'2.Pro Plan'!$N:$N,'Color detail'!$F328,'2.Pro Plan'!$U:$U,'Color detail'!V$3))</f>
        <v>1</v>
      </c>
      <c r="W328" s="25">
        <f>+IF(W$3=0,0,COUNTIFS('2.Pro Plan'!$K:$K,'Color detail'!$E328,'2.Pro Plan'!$N:$N,'Color detail'!$F328,'2.Pro Plan'!$U:$U,'Color detail'!W$3))</f>
        <v>1</v>
      </c>
      <c r="X328" s="25">
        <f>+IF(X$3=0,0,COUNTIFS('2.Pro Plan'!$K:$K,'Color detail'!$E328,'2.Pro Plan'!$N:$N,'Color detail'!$F328,'2.Pro Plan'!$U:$U,'Color detail'!X$3))</f>
        <v>2</v>
      </c>
      <c r="Y328" s="25">
        <f>+IF(Y$3=0,0,COUNTIFS('2.Pro Plan'!$K:$K,'Color detail'!$E328,'2.Pro Plan'!$N:$N,'Color detail'!$F328,'2.Pro Plan'!$U:$U,'Color detail'!Y$3))</f>
        <v>1</v>
      </c>
      <c r="Z328" s="25">
        <f>+IF(Z$3=0,0,COUNTIFS('2.Pro Plan'!$K:$K,'Color detail'!$E328,'2.Pro Plan'!$N:$N,'Color detail'!$F328,'2.Pro Plan'!$U:$U,'Color detail'!Z$3))</f>
        <v>1</v>
      </c>
      <c r="AA328" s="25">
        <f>+IF(AA$3=0,0,COUNTIFS('2.Pro Plan'!$K:$K,'Color detail'!$E328,'2.Pro Plan'!$N:$N,'Color detail'!$F328,'2.Pro Plan'!$U:$U,'Color detail'!AA$3))</f>
        <v>2</v>
      </c>
      <c r="AB328" s="25">
        <f>+IF(AB$3=0,0,COUNTIFS('2.Pro Plan'!$K:$K,'Color detail'!$E328,'2.Pro Plan'!$N:$N,'Color detail'!$F328,'2.Pro Plan'!$U:$U,'Color detail'!AB$3))</f>
        <v>1</v>
      </c>
      <c r="AC328" s="25">
        <f>+IF(AC$3=0,0,COUNTIFS('2.Pro Plan'!$K:$K,'Color detail'!$E328,'2.Pro Plan'!$N:$N,'Color detail'!$F328,'2.Pro Plan'!$U:$U,'Color detail'!AC$3))</f>
        <v>1</v>
      </c>
      <c r="AD328" s="25">
        <f>+IF(AD$3=0,0,COUNTIFS('2.Pro Plan'!$K:$K,'Color detail'!$E328,'2.Pro Plan'!$N:$N,'Color detail'!$F328,'2.Pro Plan'!$U:$U,'Color detail'!AD$3))</f>
        <v>1</v>
      </c>
      <c r="AE328" s="25">
        <f>+IF(AE$3=0,0,COUNTIFS('2.Pro Plan'!$K:$K,'Color detail'!$E328,'2.Pro Plan'!$N:$N,'Color detail'!$F328,'2.Pro Plan'!$U:$U,'Color detail'!AE$3))</f>
        <v>1</v>
      </c>
      <c r="AF328" s="25">
        <f>+IF(AF$3=0,0,COUNTIFS('2.Pro Plan'!$K:$K,'Color detail'!$E328,'2.Pro Plan'!$N:$N,'Color detail'!$F328,'2.Pro Plan'!$U:$U,'Color detail'!AF$3))</f>
        <v>0</v>
      </c>
      <c r="AG328" s="25">
        <f>+IF(AG$3=0,0,COUNTIFS('2.Pro Plan'!$K:$K,'Color detail'!$E328,'2.Pro Plan'!$N:$N,'Color detail'!$F328,'2.Pro Plan'!$U:$U,'Color detail'!AG$3))</f>
        <v>0</v>
      </c>
      <c r="AH328" s="25">
        <f>+IF(AH$3=0,0,COUNTIFS('2.Pro Plan'!$K:$K,'Color detail'!$E328,'2.Pro Plan'!$N:$N,'Color detail'!$F328,'2.Pro Plan'!$U:$U,'Color detail'!AH$3))</f>
        <v>0</v>
      </c>
      <c r="AI328" s="25">
        <f>+IF(AI$3=0,0,COUNTIFS('2.Pro Plan'!$K:$K,'Color detail'!$E328,'2.Pro Plan'!$N:$N,'Color detail'!$F328,'2.Pro Plan'!$U:$U,'Color detail'!AI$3))</f>
        <v>0</v>
      </c>
      <c r="AJ328" s="25">
        <f>+IF(AJ$3=0,0,COUNTIFS('2.Pro Plan'!$K:$K,'Color detail'!$E328,'2.Pro Plan'!$N:$N,'Color detail'!$F328,'2.Pro Plan'!$U:$U,'Color detail'!AJ$3))</f>
        <v>0</v>
      </c>
      <c r="AK328" s="25">
        <f>+IF(AK$3=0,0,COUNTIFS('2.Pro Plan'!$K:$K,'Color detail'!$E328,'2.Pro Plan'!$N:$N,'Color detail'!$F328,'2.Pro Plan'!$U:$U,'Color detail'!AK$3))</f>
        <v>0</v>
      </c>
      <c r="AL328" s="25">
        <f>+IF(AL$3=0,0,COUNTIFS('2.Pro Plan'!$K:$K,'Color detail'!$E328,'2.Pro Plan'!$N:$N,'Color detail'!$F328,'2.Pro Plan'!$U:$U,'Color detail'!AL$3))</f>
        <v>0</v>
      </c>
      <c r="AM328" s="25">
        <f>+IF(AM$3=0,0,COUNTIFS('2.Pro Plan'!$K:$K,'Color detail'!$E328,'2.Pro Plan'!$N:$N,'Color detail'!$F328,'2.Pro Plan'!$U:$U,'Color detail'!AM$3))</f>
        <v>0</v>
      </c>
      <c r="AN328" s="25">
        <f>+IF(AN$3=0,0,COUNTIFS('2.Pro Plan'!$K:$K,'Color detail'!$E328,'2.Pro Plan'!$N:$N,'Color detail'!$F328,'2.Pro Plan'!$U:$U,'Color detail'!AN$3))</f>
        <v>0</v>
      </c>
      <c r="AO328" s="25">
        <f>+IF(AO$3=0,0,COUNTIFS('2.Pro Plan'!$K:$K,'Color detail'!$E328,'2.Pro Plan'!$N:$N,'Color detail'!$F328,'2.Pro Plan'!$U:$U,'Color detail'!AO$3))</f>
        <v>0</v>
      </c>
      <c r="AP328" s="25">
        <f>+IF(AP$3=0,0,COUNTIFS('2.Pro Plan'!$K:$K,'Color detail'!$E328,'2.Pro Plan'!$N:$N,'Color detail'!$F328,'2.Pro Plan'!$U:$U,'Color detail'!AP$3))</f>
        <v>0</v>
      </c>
      <c r="AQ328" s="25">
        <f>+IF(AQ$3=0,0,COUNTIFS('2.Pro Plan'!$K:$K,'Color detail'!$E328,'2.Pro Plan'!$N:$N,'Color detail'!$F328,'2.Pro Plan'!$U:$U,'Color detail'!AQ$3))</f>
        <v>0</v>
      </c>
      <c r="AR328" s="25">
        <f>+IF(AR$3=0,0,COUNTIFS('2.Pro Plan'!$K:$K,'Color detail'!$E328,'2.Pro Plan'!$N:$N,'Color detail'!$F328,'2.Pro Plan'!$U:$U,'Color detail'!AR$3))</f>
        <v>0</v>
      </c>
      <c r="AS328" s="25">
        <f t="shared" si="122"/>
        <v>14</v>
      </c>
    </row>
    <row r="329" spans="2:45">
      <c r="B329" s="25">
        <f t="shared" si="169"/>
        <v>107</v>
      </c>
      <c r="C329" s="25" t="str">
        <f t="shared" si="170"/>
        <v>JH1D6</v>
      </c>
      <c r="E329" s="25" t="str">
        <f t="shared" ref="E329:F329" si="175">E113</f>
        <v>JH</v>
      </c>
      <c r="F329" s="25" t="str">
        <f t="shared" si="175"/>
        <v>1D6</v>
      </c>
      <c r="H329" s="25">
        <f t="shared" si="121"/>
        <v>43</v>
      </c>
      <c r="I329" s="25">
        <f>+IF(C329=0,0,SUMIF('Color FC'!$F:$F,'Color detail'!$C329,'Color FC'!H:H))</f>
        <v>32</v>
      </c>
      <c r="J329" s="25">
        <f>+IF(E329=0,0,SUMIF('Color FC'!$F:$F,'Color detail'!$C329,'Color FC'!I:I))</f>
        <v>12</v>
      </c>
      <c r="K329" s="25">
        <f>+IF(F329=0,0,SUMIF('Color FC'!$F:$F,'Color detail'!$C329,'Color FC'!J:J))</f>
        <v>10</v>
      </c>
      <c r="M329" s="146">
        <f t="shared" ca="1" si="148"/>
        <v>6</v>
      </c>
      <c r="N329" s="146">
        <f t="shared" ca="1" si="161"/>
        <v>5</v>
      </c>
      <c r="O329" s="147">
        <f t="shared" ca="1" si="149"/>
        <v>1.2</v>
      </c>
      <c r="Q329" s="25">
        <f>+IF(Q$3=0,0,COUNTIFS('2.Pro Plan'!$K:$K,'Color detail'!$E329,'2.Pro Plan'!$N:$N,'Color detail'!$F329,'2.Pro Plan'!$U:$U,'Color detail'!Q$3))</f>
        <v>1</v>
      </c>
      <c r="R329" s="25">
        <f>+IF(R$3=0,0,COUNTIFS('2.Pro Plan'!$K:$K,'Color detail'!$E329,'2.Pro Plan'!$N:$N,'Color detail'!$F329,'2.Pro Plan'!$U:$U,'Color detail'!R$3))</f>
        <v>0</v>
      </c>
      <c r="S329" s="25">
        <f>+IF(S$3=0,0,COUNTIFS('2.Pro Plan'!$K:$K,'Color detail'!$E329,'2.Pro Plan'!$N:$N,'Color detail'!$F329,'2.Pro Plan'!$U:$U,'Color detail'!S$3))</f>
        <v>1</v>
      </c>
      <c r="T329" s="25">
        <f>+IF(T$3=0,0,COUNTIFS('2.Pro Plan'!$K:$K,'Color detail'!$E329,'2.Pro Plan'!$N:$N,'Color detail'!$F329,'2.Pro Plan'!$U:$U,'Color detail'!T$3))</f>
        <v>1</v>
      </c>
      <c r="U329" s="25">
        <f>+IF(U$3=0,0,COUNTIFS('2.Pro Plan'!$K:$K,'Color detail'!$E329,'2.Pro Plan'!$N:$N,'Color detail'!$F329,'2.Pro Plan'!$U:$U,'Color detail'!U$3))</f>
        <v>1</v>
      </c>
      <c r="V329" s="25">
        <f>+IF(V$3=0,0,COUNTIFS('2.Pro Plan'!$K:$K,'Color detail'!$E329,'2.Pro Plan'!$N:$N,'Color detail'!$F329,'2.Pro Plan'!$U:$U,'Color detail'!V$3))</f>
        <v>2</v>
      </c>
      <c r="W329" s="25">
        <f>+IF(W$3=0,0,COUNTIFS('2.Pro Plan'!$K:$K,'Color detail'!$E329,'2.Pro Plan'!$N:$N,'Color detail'!$F329,'2.Pro Plan'!$U:$U,'Color detail'!W$3))</f>
        <v>1</v>
      </c>
      <c r="X329" s="25">
        <f>+IF(X$3=0,0,COUNTIFS('2.Pro Plan'!$K:$K,'Color detail'!$E329,'2.Pro Plan'!$N:$N,'Color detail'!$F329,'2.Pro Plan'!$U:$U,'Color detail'!X$3))</f>
        <v>1</v>
      </c>
      <c r="Y329" s="25">
        <f>+IF(Y$3=0,0,COUNTIFS('2.Pro Plan'!$K:$K,'Color detail'!$E329,'2.Pro Plan'!$N:$N,'Color detail'!$F329,'2.Pro Plan'!$U:$U,'Color detail'!Y$3))</f>
        <v>0</v>
      </c>
      <c r="Z329" s="25">
        <f>+IF(Z$3=0,0,COUNTIFS('2.Pro Plan'!$K:$K,'Color detail'!$E329,'2.Pro Plan'!$N:$N,'Color detail'!$F329,'2.Pro Plan'!$U:$U,'Color detail'!Z$3))</f>
        <v>0</v>
      </c>
      <c r="AA329" s="25">
        <f>+IF(AA$3=0,0,COUNTIFS('2.Pro Plan'!$K:$K,'Color detail'!$E329,'2.Pro Plan'!$N:$N,'Color detail'!$F329,'2.Pro Plan'!$U:$U,'Color detail'!AA$3))</f>
        <v>1</v>
      </c>
      <c r="AB329" s="25">
        <f>+IF(AB$3=0,0,COUNTIFS('2.Pro Plan'!$K:$K,'Color detail'!$E329,'2.Pro Plan'!$N:$N,'Color detail'!$F329,'2.Pro Plan'!$U:$U,'Color detail'!AB$3))</f>
        <v>0</v>
      </c>
      <c r="AC329" s="25">
        <f>+IF(AC$3=0,0,COUNTIFS('2.Pro Plan'!$K:$K,'Color detail'!$E329,'2.Pro Plan'!$N:$N,'Color detail'!$F329,'2.Pro Plan'!$U:$U,'Color detail'!AC$3))</f>
        <v>0</v>
      </c>
      <c r="AD329" s="25">
        <f>+IF(AD$3=0,0,COUNTIFS('2.Pro Plan'!$K:$K,'Color detail'!$E329,'2.Pro Plan'!$N:$N,'Color detail'!$F329,'2.Pro Plan'!$U:$U,'Color detail'!AD$3))</f>
        <v>0</v>
      </c>
      <c r="AE329" s="25">
        <f>+IF(AE$3=0,0,COUNTIFS('2.Pro Plan'!$K:$K,'Color detail'!$E329,'2.Pro Plan'!$N:$N,'Color detail'!$F329,'2.Pro Plan'!$U:$U,'Color detail'!AE$3))</f>
        <v>2</v>
      </c>
      <c r="AF329" s="25">
        <f>+IF(AF$3=0,0,COUNTIFS('2.Pro Plan'!$K:$K,'Color detail'!$E329,'2.Pro Plan'!$N:$N,'Color detail'!$F329,'2.Pro Plan'!$U:$U,'Color detail'!AF$3))</f>
        <v>4</v>
      </c>
      <c r="AG329" s="25">
        <f>+IF(AG$3=0,0,COUNTIFS('2.Pro Plan'!$K:$K,'Color detail'!$E329,'2.Pro Plan'!$N:$N,'Color detail'!$F329,'2.Pro Plan'!$U:$U,'Color detail'!AG$3))</f>
        <v>3</v>
      </c>
      <c r="AH329" s="25">
        <f>+IF(AH$3=0,0,COUNTIFS('2.Pro Plan'!$K:$K,'Color detail'!$E329,'2.Pro Plan'!$N:$N,'Color detail'!$F329,'2.Pro Plan'!$U:$U,'Color detail'!AH$3))</f>
        <v>5</v>
      </c>
      <c r="AI329" s="25">
        <f>+IF(AI$3=0,0,COUNTIFS('2.Pro Plan'!$K:$K,'Color detail'!$E329,'2.Pro Plan'!$N:$N,'Color detail'!$F329,'2.Pro Plan'!$U:$U,'Color detail'!AI$3))</f>
        <v>8</v>
      </c>
      <c r="AJ329" s="25">
        <f>+IF(AJ$3=0,0,COUNTIFS('2.Pro Plan'!$K:$K,'Color detail'!$E329,'2.Pro Plan'!$N:$N,'Color detail'!$F329,'2.Pro Plan'!$U:$U,'Color detail'!AJ$3))</f>
        <v>6</v>
      </c>
      <c r="AK329" s="25">
        <f>+IF(AK$3=0,0,COUNTIFS('2.Pro Plan'!$K:$K,'Color detail'!$E329,'2.Pro Plan'!$N:$N,'Color detail'!$F329,'2.Pro Plan'!$U:$U,'Color detail'!AK$3))</f>
        <v>6</v>
      </c>
      <c r="AL329" s="25">
        <f>+IF(AL$3=0,0,COUNTIFS('2.Pro Plan'!$K:$K,'Color detail'!$E329,'2.Pro Plan'!$N:$N,'Color detail'!$F329,'2.Pro Plan'!$U:$U,'Color detail'!AL$3))</f>
        <v>0</v>
      </c>
      <c r="AM329" s="25">
        <f>+IF(AM$3=0,0,COUNTIFS('2.Pro Plan'!$K:$K,'Color detail'!$E329,'2.Pro Plan'!$N:$N,'Color detail'!$F329,'2.Pro Plan'!$U:$U,'Color detail'!AM$3))</f>
        <v>0</v>
      </c>
      <c r="AN329" s="25">
        <f>+IF(AN$3=0,0,COUNTIFS('2.Pro Plan'!$K:$K,'Color detail'!$E329,'2.Pro Plan'!$N:$N,'Color detail'!$F329,'2.Pro Plan'!$U:$U,'Color detail'!AN$3))</f>
        <v>0</v>
      </c>
      <c r="AO329" s="25">
        <f>+IF(AO$3=0,0,COUNTIFS('2.Pro Plan'!$K:$K,'Color detail'!$E329,'2.Pro Plan'!$N:$N,'Color detail'!$F329,'2.Pro Plan'!$U:$U,'Color detail'!AO$3))</f>
        <v>0</v>
      </c>
      <c r="AP329" s="25">
        <f>+IF(AP$3=0,0,COUNTIFS('2.Pro Plan'!$K:$K,'Color detail'!$E329,'2.Pro Plan'!$N:$N,'Color detail'!$F329,'2.Pro Plan'!$U:$U,'Color detail'!AP$3))</f>
        <v>0</v>
      </c>
      <c r="AQ329" s="25">
        <f>+IF(AQ$3=0,0,COUNTIFS('2.Pro Plan'!$K:$K,'Color detail'!$E329,'2.Pro Plan'!$N:$N,'Color detail'!$F329,'2.Pro Plan'!$U:$U,'Color detail'!AQ$3))</f>
        <v>0</v>
      </c>
      <c r="AR329" s="25">
        <f>+IF(AR$3=0,0,COUNTIFS('2.Pro Plan'!$K:$K,'Color detail'!$E329,'2.Pro Plan'!$N:$N,'Color detail'!$F329,'2.Pro Plan'!$U:$U,'Color detail'!AR$3))</f>
        <v>0</v>
      </c>
      <c r="AS329" s="25">
        <f t="shared" si="122"/>
        <v>43</v>
      </c>
    </row>
    <row r="330" spans="2:45">
      <c r="B330" s="25">
        <f t="shared" si="169"/>
        <v>108</v>
      </c>
      <c r="C330" s="25" t="str">
        <f t="shared" si="170"/>
        <v>JH218</v>
      </c>
      <c r="E330" s="25" t="str">
        <f t="shared" ref="E330:F330" si="176">E114</f>
        <v>JH</v>
      </c>
      <c r="F330" s="25">
        <f t="shared" si="176"/>
        <v>218</v>
      </c>
      <c r="H330" s="25">
        <f t="shared" si="121"/>
        <v>0</v>
      </c>
      <c r="I330" s="25">
        <f>+IF(C330=0,0,SUMIF('Color FC'!$F:$F,'Color detail'!$C330,'Color FC'!H:H))</f>
        <v>0</v>
      </c>
      <c r="J330" s="25">
        <f>+IF(E330=0,0,SUMIF('Color FC'!$F:$F,'Color detail'!$C330,'Color FC'!I:I))</f>
        <v>0</v>
      </c>
      <c r="K330" s="25">
        <f>+IF(F330=0,0,SUMIF('Color FC'!$F:$F,'Color detail'!$C330,'Color FC'!J:J))</f>
        <v>0</v>
      </c>
      <c r="M330" s="146">
        <f t="shared" ca="1" si="148"/>
        <v>0</v>
      </c>
      <c r="N330" s="146">
        <f t="shared" ca="1" si="161"/>
        <v>32</v>
      </c>
      <c r="O330" s="147" t="str">
        <f t="shared" ca="1" si="149"/>
        <v>CHECK</v>
      </c>
      <c r="Q330" s="25">
        <f>+IF(Q$3=0,0,COUNTIFS('2.Pro Plan'!$K:$K,'Color detail'!$E330,'2.Pro Plan'!$N:$N,'Color detail'!$F330,'2.Pro Plan'!$U:$U,'Color detail'!Q$3))</f>
        <v>0</v>
      </c>
      <c r="R330" s="25">
        <f>+IF(R$3=0,0,COUNTIFS('2.Pro Plan'!$K:$K,'Color detail'!$E330,'2.Pro Plan'!$N:$N,'Color detail'!$F330,'2.Pro Plan'!$U:$U,'Color detail'!R$3))</f>
        <v>0</v>
      </c>
      <c r="S330" s="25">
        <f>+IF(S$3=0,0,COUNTIFS('2.Pro Plan'!$K:$K,'Color detail'!$E330,'2.Pro Plan'!$N:$N,'Color detail'!$F330,'2.Pro Plan'!$U:$U,'Color detail'!S$3))</f>
        <v>0</v>
      </c>
      <c r="T330" s="25">
        <f>+IF(T$3=0,0,COUNTIFS('2.Pro Plan'!$K:$K,'Color detail'!$E330,'2.Pro Plan'!$N:$N,'Color detail'!$F330,'2.Pro Plan'!$U:$U,'Color detail'!T$3))</f>
        <v>0</v>
      </c>
      <c r="U330" s="25">
        <f>+IF(U$3=0,0,COUNTIFS('2.Pro Plan'!$K:$K,'Color detail'!$E330,'2.Pro Plan'!$N:$N,'Color detail'!$F330,'2.Pro Plan'!$U:$U,'Color detail'!U$3))</f>
        <v>0</v>
      </c>
      <c r="V330" s="25">
        <f>+IF(V$3=0,0,COUNTIFS('2.Pro Plan'!$K:$K,'Color detail'!$E330,'2.Pro Plan'!$N:$N,'Color detail'!$F330,'2.Pro Plan'!$U:$U,'Color detail'!V$3))</f>
        <v>0</v>
      </c>
      <c r="W330" s="25">
        <f>+IF(W$3=0,0,COUNTIFS('2.Pro Plan'!$K:$K,'Color detail'!$E330,'2.Pro Plan'!$N:$N,'Color detail'!$F330,'2.Pro Plan'!$U:$U,'Color detail'!W$3))</f>
        <v>0</v>
      </c>
      <c r="X330" s="25">
        <f>+IF(X$3=0,0,COUNTIFS('2.Pro Plan'!$K:$K,'Color detail'!$E330,'2.Pro Plan'!$N:$N,'Color detail'!$F330,'2.Pro Plan'!$U:$U,'Color detail'!X$3))</f>
        <v>0</v>
      </c>
      <c r="Y330" s="25">
        <f>+IF(Y$3=0,0,COUNTIFS('2.Pro Plan'!$K:$K,'Color detail'!$E330,'2.Pro Plan'!$N:$N,'Color detail'!$F330,'2.Pro Plan'!$U:$U,'Color detail'!Y$3))</f>
        <v>0</v>
      </c>
      <c r="Z330" s="25">
        <f>+IF(Z$3=0,0,COUNTIFS('2.Pro Plan'!$K:$K,'Color detail'!$E330,'2.Pro Plan'!$N:$N,'Color detail'!$F330,'2.Pro Plan'!$U:$U,'Color detail'!Z$3))</f>
        <v>0</v>
      </c>
      <c r="AA330" s="25">
        <f>+IF(AA$3=0,0,COUNTIFS('2.Pro Plan'!$K:$K,'Color detail'!$E330,'2.Pro Plan'!$N:$N,'Color detail'!$F330,'2.Pro Plan'!$U:$U,'Color detail'!AA$3))</f>
        <v>0</v>
      </c>
      <c r="AB330" s="25">
        <f>+IF(AB$3=0,0,COUNTIFS('2.Pro Plan'!$K:$K,'Color detail'!$E330,'2.Pro Plan'!$N:$N,'Color detail'!$F330,'2.Pro Plan'!$U:$U,'Color detail'!AB$3))</f>
        <v>0</v>
      </c>
      <c r="AC330" s="25">
        <f>+IF(AC$3=0,0,COUNTIFS('2.Pro Plan'!$K:$K,'Color detail'!$E330,'2.Pro Plan'!$N:$N,'Color detail'!$F330,'2.Pro Plan'!$U:$U,'Color detail'!AC$3))</f>
        <v>0</v>
      </c>
      <c r="AD330" s="25">
        <f>+IF(AD$3=0,0,COUNTIFS('2.Pro Plan'!$K:$K,'Color detail'!$E330,'2.Pro Plan'!$N:$N,'Color detail'!$F330,'2.Pro Plan'!$U:$U,'Color detail'!AD$3))</f>
        <v>0</v>
      </c>
      <c r="AE330" s="25">
        <f>+IF(AE$3=0,0,COUNTIFS('2.Pro Plan'!$K:$K,'Color detail'!$E330,'2.Pro Plan'!$N:$N,'Color detail'!$F330,'2.Pro Plan'!$U:$U,'Color detail'!AE$3))</f>
        <v>0</v>
      </c>
      <c r="AF330" s="25">
        <f>+IF(AF$3=0,0,COUNTIFS('2.Pro Plan'!$K:$K,'Color detail'!$E330,'2.Pro Plan'!$N:$N,'Color detail'!$F330,'2.Pro Plan'!$U:$U,'Color detail'!AF$3))</f>
        <v>0</v>
      </c>
      <c r="AG330" s="25">
        <f>+IF(AG$3=0,0,COUNTIFS('2.Pro Plan'!$K:$K,'Color detail'!$E330,'2.Pro Plan'!$N:$N,'Color detail'!$F330,'2.Pro Plan'!$U:$U,'Color detail'!AG$3))</f>
        <v>0</v>
      </c>
      <c r="AH330" s="25">
        <f>+IF(AH$3=0,0,COUNTIFS('2.Pro Plan'!$K:$K,'Color detail'!$E330,'2.Pro Plan'!$N:$N,'Color detail'!$F330,'2.Pro Plan'!$U:$U,'Color detail'!AH$3))</f>
        <v>0</v>
      </c>
      <c r="AI330" s="25">
        <f>+IF(AI$3=0,0,COUNTIFS('2.Pro Plan'!$K:$K,'Color detail'!$E330,'2.Pro Plan'!$N:$N,'Color detail'!$F330,'2.Pro Plan'!$U:$U,'Color detail'!AI$3))</f>
        <v>0</v>
      </c>
      <c r="AJ330" s="25">
        <f>+IF(AJ$3=0,0,COUNTIFS('2.Pro Plan'!$K:$K,'Color detail'!$E330,'2.Pro Plan'!$N:$N,'Color detail'!$F330,'2.Pro Plan'!$U:$U,'Color detail'!AJ$3))</f>
        <v>0</v>
      </c>
      <c r="AK330" s="25">
        <f>+IF(AK$3=0,0,COUNTIFS('2.Pro Plan'!$K:$K,'Color detail'!$E330,'2.Pro Plan'!$N:$N,'Color detail'!$F330,'2.Pro Plan'!$U:$U,'Color detail'!AK$3))</f>
        <v>0</v>
      </c>
      <c r="AL330" s="25">
        <f>+IF(AL$3=0,0,COUNTIFS('2.Pro Plan'!$K:$K,'Color detail'!$E330,'2.Pro Plan'!$N:$N,'Color detail'!$F330,'2.Pro Plan'!$U:$U,'Color detail'!AL$3))</f>
        <v>0</v>
      </c>
      <c r="AM330" s="25">
        <f>+IF(AM$3=0,0,COUNTIFS('2.Pro Plan'!$K:$K,'Color detail'!$E330,'2.Pro Plan'!$N:$N,'Color detail'!$F330,'2.Pro Plan'!$U:$U,'Color detail'!AM$3))</f>
        <v>0</v>
      </c>
      <c r="AN330" s="25">
        <f>+IF(AN$3=0,0,COUNTIFS('2.Pro Plan'!$K:$K,'Color detail'!$E330,'2.Pro Plan'!$N:$N,'Color detail'!$F330,'2.Pro Plan'!$U:$U,'Color detail'!AN$3))</f>
        <v>0</v>
      </c>
      <c r="AO330" s="25">
        <f>+IF(AO$3=0,0,COUNTIFS('2.Pro Plan'!$K:$K,'Color detail'!$E330,'2.Pro Plan'!$N:$N,'Color detail'!$F330,'2.Pro Plan'!$U:$U,'Color detail'!AO$3))</f>
        <v>0</v>
      </c>
      <c r="AP330" s="25">
        <f>+IF(AP$3=0,0,COUNTIFS('2.Pro Plan'!$K:$K,'Color detail'!$E330,'2.Pro Plan'!$N:$N,'Color detail'!$F330,'2.Pro Plan'!$U:$U,'Color detail'!AP$3))</f>
        <v>0</v>
      </c>
      <c r="AQ330" s="25">
        <f>+IF(AQ$3=0,0,COUNTIFS('2.Pro Plan'!$K:$K,'Color detail'!$E330,'2.Pro Plan'!$N:$N,'Color detail'!$F330,'2.Pro Plan'!$U:$U,'Color detail'!AQ$3))</f>
        <v>0</v>
      </c>
      <c r="AR330" s="25">
        <f>+IF(AR$3=0,0,COUNTIFS('2.Pro Plan'!$K:$K,'Color detail'!$E330,'2.Pro Plan'!$N:$N,'Color detail'!$F330,'2.Pro Plan'!$U:$U,'Color detail'!AR$3))</f>
        <v>0</v>
      </c>
      <c r="AS330" s="25">
        <f t="shared" si="122"/>
        <v>0</v>
      </c>
    </row>
    <row r="331" spans="2:45">
      <c r="B331" s="25">
        <f t="shared" si="169"/>
        <v>109</v>
      </c>
      <c r="C331" s="25" t="str">
        <f t="shared" si="170"/>
        <v>JH4V8</v>
      </c>
      <c r="E331" s="25" t="str">
        <f t="shared" ref="E331:F331" si="177">E115</f>
        <v>JH</v>
      </c>
      <c r="F331" s="25" t="str">
        <f t="shared" si="177"/>
        <v>4V8</v>
      </c>
      <c r="H331" s="25">
        <f t="shared" si="121"/>
        <v>29</v>
      </c>
      <c r="I331" s="25">
        <f>+IF(C331=0,0,SUMIF('Color FC'!$F:$F,'Color detail'!$C331,'Color FC'!H:H))</f>
        <v>21</v>
      </c>
      <c r="J331" s="25">
        <f>+IF(E331=0,0,SUMIF('Color FC'!$F:$F,'Color detail'!$C331,'Color FC'!I:I))</f>
        <v>5</v>
      </c>
      <c r="K331" s="25">
        <f>+IF(F331=0,0,SUMIF('Color FC'!$F:$F,'Color detail'!$C331,'Color FC'!J:J))</f>
        <v>5</v>
      </c>
      <c r="M331" s="146">
        <f t="shared" ca="1" si="148"/>
        <v>1</v>
      </c>
      <c r="N331" s="146">
        <f t="shared" ca="1" si="161"/>
        <v>8</v>
      </c>
      <c r="O331" s="147">
        <f t="shared" ca="1" si="149"/>
        <v>0.125</v>
      </c>
      <c r="Q331" s="25">
        <f>+IF(Q$3=0,0,COUNTIFS('2.Pro Plan'!$K:$K,'Color detail'!$E331,'2.Pro Plan'!$N:$N,'Color detail'!$F331,'2.Pro Plan'!$U:$U,'Color detail'!Q$3))</f>
        <v>0</v>
      </c>
      <c r="R331" s="25">
        <f>+IF(R$3=0,0,COUNTIFS('2.Pro Plan'!$K:$K,'Color detail'!$E331,'2.Pro Plan'!$N:$N,'Color detail'!$F331,'2.Pro Plan'!$U:$U,'Color detail'!R$3))</f>
        <v>0</v>
      </c>
      <c r="S331" s="25">
        <f>+IF(S$3=0,0,COUNTIFS('2.Pro Plan'!$K:$K,'Color detail'!$E331,'2.Pro Plan'!$N:$N,'Color detail'!$F331,'2.Pro Plan'!$U:$U,'Color detail'!S$3))</f>
        <v>0</v>
      </c>
      <c r="T331" s="25">
        <f>+IF(T$3=0,0,COUNTIFS('2.Pro Plan'!$K:$K,'Color detail'!$E331,'2.Pro Plan'!$N:$N,'Color detail'!$F331,'2.Pro Plan'!$U:$U,'Color detail'!T$3))</f>
        <v>0</v>
      </c>
      <c r="U331" s="25">
        <f>+IF(U$3=0,0,COUNTIFS('2.Pro Plan'!$K:$K,'Color detail'!$E331,'2.Pro Plan'!$N:$N,'Color detail'!$F331,'2.Pro Plan'!$U:$U,'Color detail'!U$3))</f>
        <v>1</v>
      </c>
      <c r="V331" s="25">
        <f>+IF(V$3=0,0,COUNTIFS('2.Pro Plan'!$K:$K,'Color detail'!$E331,'2.Pro Plan'!$N:$N,'Color detail'!$F331,'2.Pro Plan'!$U:$U,'Color detail'!V$3))</f>
        <v>0</v>
      </c>
      <c r="W331" s="25">
        <f>+IF(W$3=0,0,COUNTIFS('2.Pro Plan'!$K:$K,'Color detail'!$E331,'2.Pro Plan'!$N:$N,'Color detail'!$F331,'2.Pro Plan'!$U:$U,'Color detail'!W$3))</f>
        <v>2</v>
      </c>
      <c r="X331" s="25">
        <f>+IF(X$3=0,0,COUNTIFS('2.Pro Plan'!$K:$K,'Color detail'!$E331,'2.Pro Plan'!$N:$N,'Color detail'!$F331,'2.Pro Plan'!$U:$U,'Color detail'!X$3))</f>
        <v>0</v>
      </c>
      <c r="Y331" s="25">
        <f>+IF(Y$3=0,0,COUNTIFS('2.Pro Plan'!$K:$K,'Color detail'!$E331,'2.Pro Plan'!$N:$N,'Color detail'!$F331,'2.Pro Plan'!$U:$U,'Color detail'!Y$3))</f>
        <v>0</v>
      </c>
      <c r="Z331" s="25">
        <f>+IF(Z$3=0,0,COUNTIFS('2.Pro Plan'!$K:$K,'Color detail'!$E331,'2.Pro Plan'!$N:$N,'Color detail'!$F331,'2.Pro Plan'!$U:$U,'Color detail'!Z$3))</f>
        <v>0</v>
      </c>
      <c r="AA331" s="25">
        <f>+IF(AA$3=0,0,COUNTIFS('2.Pro Plan'!$K:$K,'Color detail'!$E331,'2.Pro Plan'!$N:$N,'Color detail'!$F331,'2.Pro Plan'!$U:$U,'Color detail'!AA$3))</f>
        <v>0</v>
      </c>
      <c r="AB331" s="25">
        <f>+IF(AB$3=0,0,COUNTIFS('2.Pro Plan'!$K:$K,'Color detail'!$E331,'2.Pro Plan'!$N:$N,'Color detail'!$F331,'2.Pro Plan'!$U:$U,'Color detail'!AB$3))</f>
        <v>0</v>
      </c>
      <c r="AC331" s="25">
        <f>+IF(AC$3=0,0,COUNTIFS('2.Pro Plan'!$K:$K,'Color detail'!$E331,'2.Pro Plan'!$N:$N,'Color detail'!$F331,'2.Pro Plan'!$U:$U,'Color detail'!AC$3))</f>
        <v>0</v>
      </c>
      <c r="AD331" s="25">
        <f>+IF(AD$3=0,0,COUNTIFS('2.Pro Plan'!$K:$K,'Color detail'!$E331,'2.Pro Plan'!$N:$N,'Color detail'!$F331,'2.Pro Plan'!$U:$U,'Color detail'!AD$3))</f>
        <v>0</v>
      </c>
      <c r="AE331" s="25">
        <f>+IF(AE$3=0,0,COUNTIFS('2.Pro Plan'!$K:$K,'Color detail'!$E331,'2.Pro Plan'!$N:$N,'Color detail'!$F331,'2.Pro Plan'!$U:$U,'Color detail'!AE$3))</f>
        <v>0</v>
      </c>
      <c r="AF331" s="25">
        <f>+IF(AF$3=0,0,COUNTIFS('2.Pro Plan'!$K:$K,'Color detail'!$E331,'2.Pro Plan'!$N:$N,'Color detail'!$F331,'2.Pro Plan'!$U:$U,'Color detail'!AF$3))</f>
        <v>2</v>
      </c>
      <c r="AG331" s="25">
        <f>+IF(AG$3=0,0,COUNTIFS('2.Pro Plan'!$K:$K,'Color detail'!$E331,'2.Pro Plan'!$N:$N,'Color detail'!$F331,'2.Pro Plan'!$U:$U,'Color detail'!AG$3))</f>
        <v>3</v>
      </c>
      <c r="AH331" s="25">
        <f>+IF(AH$3=0,0,COUNTIFS('2.Pro Plan'!$K:$K,'Color detail'!$E331,'2.Pro Plan'!$N:$N,'Color detail'!$F331,'2.Pro Plan'!$U:$U,'Color detail'!AH$3))</f>
        <v>6</v>
      </c>
      <c r="AI331" s="25">
        <f>+IF(AI$3=0,0,COUNTIFS('2.Pro Plan'!$K:$K,'Color detail'!$E331,'2.Pro Plan'!$N:$N,'Color detail'!$F331,'2.Pro Plan'!$U:$U,'Color detail'!AI$3))</f>
        <v>4</v>
      </c>
      <c r="AJ331" s="25">
        <f>+IF(AJ$3=0,0,COUNTIFS('2.Pro Plan'!$K:$K,'Color detail'!$E331,'2.Pro Plan'!$N:$N,'Color detail'!$F331,'2.Pro Plan'!$U:$U,'Color detail'!AJ$3))</f>
        <v>6</v>
      </c>
      <c r="AK331" s="25">
        <f>+IF(AK$3=0,0,COUNTIFS('2.Pro Plan'!$K:$K,'Color detail'!$E331,'2.Pro Plan'!$N:$N,'Color detail'!$F331,'2.Pro Plan'!$U:$U,'Color detail'!AK$3))</f>
        <v>5</v>
      </c>
      <c r="AL331" s="25">
        <f>+IF(AL$3=0,0,COUNTIFS('2.Pro Plan'!$K:$K,'Color detail'!$E331,'2.Pro Plan'!$N:$N,'Color detail'!$F331,'2.Pro Plan'!$U:$U,'Color detail'!AL$3))</f>
        <v>0</v>
      </c>
      <c r="AM331" s="25">
        <f>+IF(AM$3=0,0,COUNTIFS('2.Pro Plan'!$K:$K,'Color detail'!$E331,'2.Pro Plan'!$N:$N,'Color detail'!$F331,'2.Pro Plan'!$U:$U,'Color detail'!AM$3))</f>
        <v>0</v>
      </c>
      <c r="AN331" s="25">
        <f>+IF(AN$3=0,0,COUNTIFS('2.Pro Plan'!$K:$K,'Color detail'!$E331,'2.Pro Plan'!$N:$N,'Color detail'!$F331,'2.Pro Plan'!$U:$U,'Color detail'!AN$3))</f>
        <v>0</v>
      </c>
      <c r="AO331" s="25">
        <f>+IF(AO$3=0,0,COUNTIFS('2.Pro Plan'!$K:$K,'Color detail'!$E331,'2.Pro Plan'!$N:$N,'Color detail'!$F331,'2.Pro Plan'!$U:$U,'Color detail'!AO$3))</f>
        <v>0</v>
      </c>
      <c r="AP331" s="25">
        <f>+IF(AP$3=0,0,COUNTIFS('2.Pro Plan'!$K:$K,'Color detail'!$E331,'2.Pro Plan'!$N:$N,'Color detail'!$F331,'2.Pro Plan'!$U:$U,'Color detail'!AP$3))</f>
        <v>0</v>
      </c>
      <c r="AQ331" s="25">
        <f>+IF(AQ$3=0,0,COUNTIFS('2.Pro Plan'!$K:$K,'Color detail'!$E331,'2.Pro Plan'!$N:$N,'Color detail'!$F331,'2.Pro Plan'!$U:$U,'Color detail'!AQ$3))</f>
        <v>0</v>
      </c>
      <c r="AR331" s="25">
        <f>+IF(AR$3=0,0,COUNTIFS('2.Pro Plan'!$K:$K,'Color detail'!$E331,'2.Pro Plan'!$N:$N,'Color detail'!$F331,'2.Pro Plan'!$U:$U,'Color detail'!AR$3))</f>
        <v>0</v>
      </c>
      <c r="AS331" s="25">
        <f t="shared" si="122"/>
        <v>29</v>
      </c>
    </row>
    <row r="332" spans="2:45">
      <c r="B332" s="25">
        <f t="shared" si="169"/>
        <v>110</v>
      </c>
      <c r="C332" s="25" t="str">
        <f t="shared" si="170"/>
        <v>JH040</v>
      </c>
      <c r="E332" s="25" t="str">
        <f t="shared" ref="E332:F332" si="178">E116</f>
        <v>JH</v>
      </c>
      <c r="F332" s="25" t="str">
        <f t="shared" si="178"/>
        <v>040</v>
      </c>
      <c r="H332" s="25">
        <f t="shared" si="121"/>
        <v>71</v>
      </c>
      <c r="I332" s="25">
        <f>+IF(C332=0,0,SUMIF('Color FC'!$F:$F,'Color detail'!$C332,'Color FC'!H:H))</f>
        <v>77</v>
      </c>
      <c r="J332" s="25">
        <f>+IF(E332=0,0,SUMIF('Color FC'!$F:$F,'Color detail'!$C332,'Color FC'!I:I))</f>
        <v>33</v>
      </c>
      <c r="K332" s="25">
        <f>+IF(F332=0,0,SUMIF('Color FC'!$F:$F,'Color detail'!$C332,'Color FC'!J:J))</f>
        <v>25</v>
      </c>
      <c r="M332" s="146">
        <f t="shared" ca="1" si="148"/>
        <v>31</v>
      </c>
      <c r="N332" s="146">
        <f t="shared" ca="1" si="161"/>
        <v>5</v>
      </c>
      <c r="O332" s="147">
        <f t="shared" ca="1" si="149"/>
        <v>6.2</v>
      </c>
      <c r="Q332" s="25">
        <f>+IF(Q$3=0,0,COUNTIFS('2.Pro Plan'!$K:$K,'Color detail'!$E332,'2.Pro Plan'!$N:$N,'Color detail'!$F332,'2.Pro Plan'!$U:$U,'Color detail'!Q$3))</f>
        <v>8</v>
      </c>
      <c r="R332" s="25">
        <f>+IF(R$3=0,0,COUNTIFS('2.Pro Plan'!$K:$K,'Color detail'!$E332,'2.Pro Plan'!$N:$N,'Color detail'!$F332,'2.Pro Plan'!$U:$U,'Color detail'!R$3))</f>
        <v>3</v>
      </c>
      <c r="S332" s="25">
        <f>+IF(S$3=0,0,COUNTIFS('2.Pro Plan'!$K:$K,'Color detail'!$E332,'2.Pro Plan'!$N:$N,'Color detail'!$F332,'2.Pro Plan'!$U:$U,'Color detail'!S$3))</f>
        <v>4</v>
      </c>
      <c r="T332" s="25">
        <f>+IF(T$3=0,0,COUNTIFS('2.Pro Plan'!$K:$K,'Color detail'!$E332,'2.Pro Plan'!$N:$N,'Color detail'!$F332,'2.Pro Plan'!$U:$U,'Color detail'!T$3))</f>
        <v>5</v>
      </c>
      <c r="U332" s="25">
        <f>+IF(U$3=0,0,COUNTIFS('2.Pro Plan'!$K:$K,'Color detail'!$E332,'2.Pro Plan'!$N:$N,'Color detail'!$F332,'2.Pro Plan'!$U:$U,'Color detail'!U$3))</f>
        <v>6</v>
      </c>
      <c r="V332" s="25">
        <f>+IF(V$3=0,0,COUNTIFS('2.Pro Plan'!$K:$K,'Color detail'!$E332,'2.Pro Plan'!$N:$N,'Color detail'!$F332,'2.Pro Plan'!$U:$U,'Color detail'!V$3))</f>
        <v>5</v>
      </c>
      <c r="W332" s="25">
        <f>+IF(W$3=0,0,COUNTIFS('2.Pro Plan'!$K:$K,'Color detail'!$E332,'2.Pro Plan'!$N:$N,'Color detail'!$F332,'2.Pro Plan'!$U:$U,'Color detail'!W$3))</f>
        <v>1</v>
      </c>
      <c r="X332" s="25">
        <f>+IF(X$3=0,0,COUNTIFS('2.Pro Plan'!$K:$K,'Color detail'!$E332,'2.Pro Plan'!$N:$N,'Color detail'!$F332,'2.Pro Plan'!$U:$U,'Color detail'!X$3))</f>
        <v>1</v>
      </c>
      <c r="Y332" s="25">
        <f>+IF(Y$3=0,0,COUNTIFS('2.Pro Plan'!$K:$K,'Color detail'!$E332,'2.Pro Plan'!$N:$N,'Color detail'!$F332,'2.Pro Plan'!$U:$U,'Color detail'!Y$3))</f>
        <v>0</v>
      </c>
      <c r="Z332" s="25">
        <f>+IF(Z$3=0,0,COUNTIFS('2.Pro Plan'!$K:$K,'Color detail'!$E332,'2.Pro Plan'!$N:$N,'Color detail'!$F332,'2.Pro Plan'!$U:$U,'Color detail'!Z$3))</f>
        <v>0</v>
      </c>
      <c r="AA332" s="25">
        <f>+IF(AA$3=0,0,COUNTIFS('2.Pro Plan'!$K:$K,'Color detail'!$E332,'2.Pro Plan'!$N:$N,'Color detail'!$F332,'2.Pro Plan'!$U:$U,'Color detail'!AA$3))</f>
        <v>0</v>
      </c>
      <c r="AB332" s="25">
        <f>+IF(AB$3=0,0,COUNTIFS('2.Pro Plan'!$K:$K,'Color detail'!$E332,'2.Pro Plan'!$N:$N,'Color detail'!$F332,'2.Pro Plan'!$U:$U,'Color detail'!AB$3))</f>
        <v>0</v>
      </c>
      <c r="AC332" s="25">
        <f>+IF(AC$3=0,0,COUNTIFS('2.Pro Plan'!$K:$K,'Color detail'!$E332,'2.Pro Plan'!$N:$N,'Color detail'!$F332,'2.Pro Plan'!$U:$U,'Color detail'!AC$3))</f>
        <v>0</v>
      </c>
      <c r="AD332" s="25">
        <f>+IF(AD$3=0,0,COUNTIFS('2.Pro Plan'!$K:$K,'Color detail'!$E332,'2.Pro Plan'!$N:$N,'Color detail'!$F332,'2.Pro Plan'!$U:$U,'Color detail'!AD$3))</f>
        <v>1</v>
      </c>
      <c r="AE332" s="25">
        <f>+IF(AE$3=0,0,COUNTIFS('2.Pro Plan'!$K:$K,'Color detail'!$E332,'2.Pro Plan'!$N:$N,'Color detail'!$F332,'2.Pro Plan'!$U:$U,'Color detail'!AE$3))</f>
        <v>2</v>
      </c>
      <c r="AF332" s="25">
        <f>+IF(AF$3=0,0,COUNTIFS('2.Pro Plan'!$K:$K,'Color detail'!$E332,'2.Pro Plan'!$N:$N,'Color detail'!$F332,'2.Pro Plan'!$U:$U,'Color detail'!AF$3))</f>
        <v>14</v>
      </c>
      <c r="AG332" s="25">
        <f>+IF(AG$3=0,0,COUNTIFS('2.Pro Plan'!$K:$K,'Color detail'!$E332,'2.Pro Plan'!$N:$N,'Color detail'!$F332,'2.Pro Plan'!$U:$U,'Color detail'!AG$3))</f>
        <v>10</v>
      </c>
      <c r="AH332" s="25">
        <f>+IF(AH$3=0,0,COUNTIFS('2.Pro Plan'!$K:$K,'Color detail'!$E332,'2.Pro Plan'!$N:$N,'Color detail'!$F332,'2.Pro Plan'!$U:$U,'Color detail'!AH$3))</f>
        <v>2</v>
      </c>
      <c r="AI332" s="25">
        <f>+IF(AI$3=0,0,COUNTIFS('2.Pro Plan'!$K:$K,'Color detail'!$E332,'2.Pro Plan'!$N:$N,'Color detail'!$F332,'2.Pro Plan'!$U:$U,'Color detail'!AI$3))</f>
        <v>3</v>
      </c>
      <c r="AJ332" s="25">
        <f>+IF(AJ$3=0,0,COUNTIFS('2.Pro Plan'!$K:$K,'Color detail'!$E332,'2.Pro Plan'!$N:$N,'Color detail'!$F332,'2.Pro Plan'!$U:$U,'Color detail'!AJ$3))</f>
        <v>3</v>
      </c>
      <c r="AK332" s="25">
        <f>+IF(AK$3=0,0,COUNTIFS('2.Pro Plan'!$K:$K,'Color detail'!$E332,'2.Pro Plan'!$N:$N,'Color detail'!$F332,'2.Pro Plan'!$U:$U,'Color detail'!AK$3))</f>
        <v>3</v>
      </c>
      <c r="AL332" s="25">
        <f>+IF(AL$3=0,0,COUNTIFS('2.Pro Plan'!$K:$K,'Color detail'!$E332,'2.Pro Plan'!$N:$N,'Color detail'!$F332,'2.Pro Plan'!$U:$U,'Color detail'!AL$3))</f>
        <v>0</v>
      </c>
      <c r="AM332" s="25">
        <f>+IF(AM$3=0,0,COUNTIFS('2.Pro Plan'!$K:$K,'Color detail'!$E332,'2.Pro Plan'!$N:$N,'Color detail'!$F332,'2.Pro Plan'!$U:$U,'Color detail'!AM$3))</f>
        <v>0</v>
      </c>
      <c r="AN332" s="25">
        <f>+IF(AN$3=0,0,COUNTIFS('2.Pro Plan'!$K:$K,'Color detail'!$E332,'2.Pro Plan'!$N:$N,'Color detail'!$F332,'2.Pro Plan'!$U:$U,'Color detail'!AN$3))</f>
        <v>0</v>
      </c>
      <c r="AO332" s="25">
        <f>+IF(AO$3=0,0,COUNTIFS('2.Pro Plan'!$K:$K,'Color detail'!$E332,'2.Pro Plan'!$N:$N,'Color detail'!$F332,'2.Pro Plan'!$U:$U,'Color detail'!AO$3))</f>
        <v>0</v>
      </c>
      <c r="AP332" s="25">
        <f>+IF(AP$3=0,0,COUNTIFS('2.Pro Plan'!$K:$K,'Color detail'!$E332,'2.Pro Plan'!$N:$N,'Color detail'!$F332,'2.Pro Plan'!$U:$U,'Color detail'!AP$3))</f>
        <v>0</v>
      </c>
      <c r="AQ332" s="25">
        <f>+IF(AQ$3=0,0,COUNTIFS('2.Pro Plan'!$K:$K,'Color detail'!$E332,'2.Pro Plan'!$N:$N,'Color detail'!$F332,'2.Pro Plan'!$U:$U,'Color detail'!AQ$3))</f>
        <v>0</v>
      </c>
      <c r="AR332" s="25">
        <f>+IF(AR$3=0,0,COUNTIFS('2.Pro Plan'!$K:$K,'Color detail'!$E332,'2.Pro Plan'!$N:$N,'Color detail'!$F332,'2.Pro Plan'!$U:$U,'Color detail'!AR$3))</f>
        <v>0</v>
      </c>
      <c r="AS332" s="25">
        <f t="shared" si="122"/>
        <v>71</v>
      </c>
    </row>
    <row r="333" spans="2:45">
      <c r="B333" s="25">
        <f t="shared" si="169"/>
        <v>111</v>
      </c>
      <c r="C333" s="25" t="str">
        <f t="shared" si="170"/>
        <v>JH601</v>
      </c>
      <c r="E333" s="25" t="str">
        <f t="shared" ref="E333:F333" si="179">E117</f>
        <v>JH</v>
      </c>
      <c r="F333" s="25">
        <f t="shared" si="179"/>
        <v>601</v>
      </c>
      <c r="H333" s="25">
        <f t="shared" si="121"/>
        <v>0</v>
      </c>
      <c r="I333" s="25">
        <f>+IF(C333=0,0,SUMIF('Color FC'!$F:$F,'Color detail'!$C333,'Color FC'!H:H))</f>
        <v>0</v>
      </c>
      <c r="J333" s="25">
        <f>+IF(E333=0,0,SUMIF('Color FC'!$F:$F,'Color detail'!$C333,'Color FC'!I:I))</f>
        <v>0</v>
      </c>
      <c r="K333" s="25">
        <f>+IF(F333=0,0,SUMIF('Color FC'!$F:$F,'Color detail'!$C333,'Color FC'!J:J))</f>
        <v>0</v>
      </c>
      <c r="M333" s="146">
        <f t="shared" ca="1" si="148"/>
        <v>0</v>
      </c>
      <c r="N333" s="146">
        <f t="shared" ca="1" si="161"/>
        <v>0</v>
      </c>
      <c r="O333" s="147">
        <f t="shared" ca="1" si="149"/>
        <v>0</v>
      </c>
      <c r="Q333" s="25">
        <f>+IF(Q$3=0,0,COUNTIFS('2.Pro Plan'!$K:$K,'Color detail'!$E333,'2.Pro Plan'!$N:$N,'Color detail'!$F333,'2.Pro Plan'!$U:$U,'Color detail'!Q$3))</f>
        <v>0</v>
      </c>
      <c r="R333" s="25">
        <f>+IF(R$3=0,0,COUNTIFS('2.Pro Plan'!$K:$K,'Color detail'!$E333,'2.Pro Plan'!$N:$N,'Color detail'!$F333,'2.Pro Plan'!$U:$U,'Color detail'!R$3))</f>
        <v>0</v>
      </c>
      <c r="S333" s="25">
        <f>+IF(S$3=0,0,COUNTIFS('2.Pro Plan'!$K:$K,'Color detail'!$E333,'2.Pro Plan'!$N:$N,'Color detail'!$F333,'2.Pro Plan'!$U:$U,'Color detail'!S$3))</f>
        <v>0</v>
      </c>
      <c r="T333" s="25">
        <f>+IF(T$3=0,0,COUNTIFS('2.Pro Plan'!$K:$K,'Color detail'!$E333,'2.Pro Plan'!$N:$N,'Color detail'!$F333,'2.Pro Plan'!$U:$U,'Color detail'!T$3))</f>
        <v>0</v>
      </c>
      <c r="U333" s="25">
        <f>+IF(U$3=0,0,COUNTIFS('2.Pro Plan'!$K:$K,'Color detail'!$E333,'2.Pro Plan'!$N:$N,'Color detail'!$F333,'2.Pro Plan'!$U:$U,'Color detail'!U$3))</f>
        <v>0</v>
      </c>
      <c r="V333" s="25">
        <f>+IF(V$3=0,0,COUNTIFS('2.Pro Plan'!$K:$K,'Color detail'!$E333,'2.Pro Plan'!$N:$N,'Color detail'!$F333,'2.Pro Plan'!$U:$U,'Color detail'!V$3))</f>
        <v>0</v>
      </c>
      <c r="W333" s="25">
        <f>+IF(W$3=0,0,COUNTIFS('2.Pro Plan'!$K:$K,'Color detail'!$E333,'2.Pro Plan'!$N:$N,'Color detail'!$F333,'2.Pro Plan'!$U:$U,'Color detail'!W$3))</f>
        <v>0</v>
      </c>
      <c r="X333" s="25">
        <f>+IF(X$3=0,0,COUNTIFS('2.Pro Plan'!$K:$K,'Color detail'!$E333,'2.Pro Plan'!$N:$N,'Color detail'!$F333,'2.Pro Plan'!$U:$U,'Color detail'!X$3))</f>
        <v>0</v>
      </c>
      <c r="Y333" s="25">
        <f>+IF(Y$3=0,0,COUNTIFS('2.Pro Plan'!$K:$K,'Color detail'!$E333,'2.Pro Plan'!$N:$N,'Color detail'!$F333,'2.Pro Plan'!$U:$U,'Color detail'!Y$3))</f>
        <v>0</v>
      </c>
      <c r="Z333" s="25">
        <f>+IF(Z$3=0,0,COUNTIFS('2.Pro Plan'!$K:$K,'Color detail'!$E333,'2.Pro Plan'!$N:$N,'Color detail'!$F333,'2.Pro Plan'!$U:$U,'Color detail'!Z$3))</f>
        <v>0</v>
      </c>
      <c r="AA333" s="25">
        <f>+IF(AA$3=0,0,COUNTIFS('2.Pro Plan'!$K:$K,'Color detail'!$E333,'2.Pro Plan'!$N:$N,'Color detail'!$F333,'2.Pro Plan'!$U:$U,'Color detail'!AA$3))</f>
        <v>0</v>
      </c>
      <c r="AB333" s="25">
        <f>+IF(AB$3=0,0,COUNTIFS('2.Pro Plan'!$K:$K,'Color detail'!$E333,'2.Pro Plan'!$N:$N,'Color detail'!$F333,'2.Pro Plan'!$U:$U,'Color detail'!AB$3))</f>
        <v>0</v>
      </c>
      <c r="AC333" s="25">
        <f>+IF(AC$3=0,0,COUNTIFS('2.Pro Plan'!$K:$K,'Color detail'!$E333,'2.Pro Plan'!$N:$N,'Color detail'!$F333,'2.Pro Plan'!$U:$U,'Color detail'!AC$3))</f>
        <v>0</v>
      </c>
      <c r="AD333" s="25">
        <f>+IF(AD$3=0,0,COUNTIFS('2.Pro Plan'!$K:$K,'Color detail'!$E333,'2.Pro Plan'!$N:$N,'Color detail'!$F333,'2.Pro Plan'!$U:$U,'Color detail'!AD$3))</f>
        <v>0</v>
      </c>
      <c r="AE333" s="25">
        <f>+IF(AE$3=0,0,COUNTIFS('2.Pro Plan'!$K:$K,'Color detail'!$E333,'2.Pro Plan'!$N:$N,'Color detail'!$F333,'2.Pro Plan'!$U:$U,'Color detail'!AE$3))</f>
        <v>0</v>
      </c>
      <c r="AF333" s="25">
        <f>+IF(AF$3=0,0,COUNTIFS('2.Pro Plan'!$K:$K,'Color detail'!$E333,'2.Pro Plan'!$N:$N,'Color detail'!$F333,'2.Pro Plan'!$U:$U,'Color detail'!AF$3))</f>
        <v>0</v>
      </c>
      <c r="AG333" s="25">
        <f>+IF(AG$3=0,0,COUNTIFS('2.Pro Plan'!$K:$K,'Color detail'!$E333,'2.Pro Plan'!$N:$N,'Color detail'!$F333,'2.Pro Plan'!$U:$U,'Color detail'!AG$3))</f>
        <v>0</v>
      </c>
      <c r="AH333" s="25">
        <f>+IF(AH$3=0,0,COUNTIFS('2.Pro Plan'!$K:$K,'Color detail'!$E333,'2.Pro Plan'!$N:$N,'Color detail'!$F333,'2.Pro Plan'!$U:$U,'Color detail'!AH$3))</f>
        <v>0</v>
      </c>
      <c r="AI333" s="25">
        <f>+IF(AI$3=0,0,COUNTIFS('2.Pro Plan'!$K:$K,'Color detail'!$E333,'2.Pro Plan'!$N:$N,'Color detail'!$F333,'2.Pro Plan'!$U:$U,'Color detail'!AI$3))</f>
        <v>0</v>
      </c>
      <c r="AJ333" s="25">
        <f>+IF(AJ$3=0,0,COUNTIFS('2.Pro Plan'!$K:$K,'Color detail'!$E333,'2.Pro Plan'!$N:$N,'Color detail'!$F333,'2.Pro Plan'!$U:$U,'Color detail'!AJ$3))</f>
        <v>0</v>
      </c>
      <c r="AK333" s="25">
        <f>+IF(AK$3=0,0,COUNTIFS('2.Pro Plan'!$K:$K,'Color detail'!$E333,'2.Pro Plan'!$N:$N,'Color detail'!$F333,'2.Pro Plan'!$U:$U,'Color detail'!AK$3))</f>
        <v>0</v>
      </c>
      <c r="AL333" s="25">
        <f>+IF(AL$3=0,0,COUNTIFS('2.Pro Plan'!$K:$K,'Color detail'!$E333,'2.Pro Plan'!$N:$N,'Color detail'!$F333,'2.Pro Plan'!$U:$U,'Color detail'!AL$3))</f>
        <v>0</v>
      </c>
      <c r="AM333" s="25">
        <f>+IF(AM$3=0,0,COUNTIFS('2.Pro Plan'!$K:$K,'Color detail'!$E333,'2.Pro Plan'!$N:$N,'Color detail'!$F333,'2.Pro Plan'!$U:$U,'Color detail'!AM$3))</f>
        <v>0</v>
      </c>
      <c r="AN333" s="25">
        <f>+IF(AN$3=0,0,COUNTIFS('2.Pro Plan'!$K:$K,'Color detail'!$E333,'2.Pro Plan'!$N:$N,'Color detail'!$F333,'2.Pro Plan'!$U:$U,'Color detail'!AN$3))</f>
        <v>0</v>
      </c>
      <c r="AO333" s="25">
        <f>+IF(AO$3=0,0,COUNTIFS('2.Pro Plan'!$K:$K,'Color detail'!$E333,'2.Pro Plan'!$N:$N,'Color detail'!$F333,'2.Pro Plan'!$U:$U,'Color detail'!AO$3))</f>
        <v>0</v>
      </c>
      <c r="AP333" s="25">
        <f>+IF(AP$3=0,0,COUNTIFS('2.Pro Plan'!$K:$K,'Color detail'!$E333,'2.Pro Plan'!$N:$N,'Color detail'!$F333,'2.Pro Plan'!$U:$U,'Color detail'!AP$3))</f>
        <v>0</v>
      </c>
      <c r="AQ333" s="25">
        <f>+IF(AQ$3=0,0,COUNTIFS('2.Pro Plan'!$K:$K,'Color detail'!$E333,'2.Pro Plan'!$N:$N,'Color detail'!$F333,'2.Pro Plan'!$U:$U,'Color detail'!AQ$3))</f>
        <v>0</v>
      </c>
      <c r="AR333" s="25">
        <f>+IF(AR$3=0,0,COUNTIFS('2.Pro Plan'!$K:$K,'Color detail'!$E333,'2.Pro Plan'!$N:$N,'Color detail'!$F333,'2.Pro Plan'!$U:$U,'Color detail'!AR$3))</f>
        <v>0</v>
      </c>
      <c r="AS333" s="25">
        <f t="shared" si="122"/>
        <v>0</v>
      </c>
    </row>
    <row r="334" spans="2:45">
      <c r="B334" s="25">
        <f t="shared" si="169"/>
        <v>112</v>
      </c>
      <c r="C334" s="25" t="str">
        <f t="shared" si="170"/>
        <v>JH576</v>
      </c>
      <c r="E334" s="25" t="str">
        <f t="shared" ref="E334:F334" si="180">E118</f>
        <v>JH</v>
      </c>
      <c r="F334" s="25">
        <f t="shared" si="180"/>
        <v>576</v>
      </c>
      <c r="H334" s="25">
        <f t="shared" si="121"/>
        <v>0</v>
      </c>
      <c r="I334" s="25">
        <f>+IF(C334=0,0,SUMIF('Color FC'!$F:$F,'Color detail'!$C334,'Color FC'!H:H))</f>
        <v>0</v>
      </c>
      <c r="J334" s="25">
        <f>+IF(E334=0,0,SUMIF('Color FC'!$F:$F,'Color detail'!$C334,'Color FC'!I:I))</f>
        <v>0</v>
      </c>
      <c r="K334" s="25">
        <f>+IF(F334=0,0,SUMIF('Color FC'!$F:$F,'Color detail'!$C334,'Color FC'!J:J))</f>
        <v>0</v>
      </c>
      <c r="M334" s="146">
        <f t="shared" ca="1" si="148"/>
        <v>0</v>
      </c>
      <c r="N334" s="146">
        <f t="shared" ca="1" si="161"/>
        <v>0</v>
      </c>
      <c r="O334" s="147">
        <f t="shared" ca="1" si="149"/>
        <v>0</v>
      </c>
      <c r="Q334" s="25">
        <f>+IF(Q$3=0,0,COUNTIFS('2.Pro Plan'!$K:$K,'Color detail'!$E334,'2.Pro Plan'!$N:$N,'Color detail'!$F334,'2.Pro Plan'!$U:$U,'Color detail'!Q$3))</f>
        <v>0</v>
      </c>
      <c r="R334" s="25">
        <f>+IF(R$3=0,0,COUNTIFS('2.Pro Plan'!$K:$K,'Color detail'!$E334,'2.Pro Plan'!$N:$N,'Color detail'!$F334,'2.Pro Plan'!$U:$U,'Color detail'!R$3))</f>
        <v>0</v>
      </c>
      <c r="S334" s="25">
        <f>+IF(S$3=0,0,COUNTIFS('2.Pro Plan'!$K:$K,'Color detail'!$E334,'2.Pro Plan'!$N:$N,'Color detail'!$F334,'2.Pro Plan'!$U:$U,'Color detail'!S$3))</f>
        <v>0</v>
      </c>
      <c r="T334" s="25">
        <f>+IF(T$3=0,0,COUNTIFS('2.Pro Plan'!$K:$K,'Color detail'!$E334,'2.Pro Plan'!$N:$N,'Color detail'!$F334,'2.Pro Plan'!$U:$U,'Color detail'!T$3))</f>
        <v>0</v>
      </c>
      <c r="U334" s="25">
        <f>+IF(U$3=0,0,COUNTIFS('2.Pro Plan'!$K:$K,'Color detail'!$E334,'2.Pro Plan'!$N:$N,'Color detail'!$F334,'2.Pro Plan'!$U:$U,'Color detail'!U$3))</f>
        <v>0</v>
      </c>
      <c r="V334" s="25">
        <f>+IF(V$3=0,0,COUNTIFS('2.Pro Plan'!$K:$K,'Color detail'!$E334,'2.Pro Plan'!$N:$N,'Color detail'!$F334,'2.Pro Plan'!$U:$U,'Color detail'!V$3))</f>
        <v>0</v>
      </c>
      <c r="W334" s="25">
        <f>+IF(W$3=0,0,COUNTIFS('2.Pro Plan'!$K:$K,'Color detail'!$E334,'2.Pro Plan'!$N:$N,'Color detail'!$F334,'2.Pro Plan'!$U:$U,'Color detail'!W$3))</f>
        <v>0</v>
      </c>
      <c r="X334" s="25">
        <f>+IF(X$3=0,0,COUNTIFS('2.Pro Plan'!$K:$K,'Color detail'!$E334,'2.Pro Plan'!$N:$N,'Color detail'!$F334,'2.Pro Plan'!$U:$U,'Color detail'!X$3))</f>
        <v>0</v>
      </c>
      <c r="Y334" s="25">
        <f>+IF(Y$3=0,0,COUNTIFS('2.Pro Plan'!$K:$K,'Color detail'!$E334,'2.Pro Plan'!$N:$N,'Color detail'!$F334,'2.Pro Plan'!$U:$U,'Color detail'!Y$3))</f>
        <v>0</v>
      </c>
      <c r="Z334" s="25">
        <f>+IF(Z$3=0,0,COUNTIFS('2.Pro Plan'!$K:$K,'Color detail'!$E334,'2.Pro Plan'!$N:$N,'Color detail'!$F334,'2.Pro Plan'!$U:$U,'Color detail'!Z$3))</f>
        <v>0</v>
      </c>
      <c r="AA334" s="25">
        <f>+IF(AA$3=0,0,COUNTIFS('2.Pro Plan'!$K:$K,'Color detail'!$E334,'2.Pro Plan'!$N:$N,'Color detail'!$F334,'2.Pro Plan'!$U:$U,'Color detail'!AA$3))</f>
        <v>0</v>
      </c>
      <c r="AB334" s="25">
        <f>+IF(AB$3=0,0,COUNTIFS('2.Pro Plan'!$K:$K,'Color detail'!$E334,'2.Pro Plan'!$N:$N,'Color detail'!$F334,'2.Pro Plan'!$U:$U,'Color detail'!AB$3))</f>
        <v>0</v>
      </c>
      <c r="AC334" s="25">
        <f>+IF(AC$3=0,0,COUNTIFS('2.Pro Plan'!$K:$K,'Color detail'!$E334,'2.Pro Plan'!$N:$N,'Color detail'!$F334,'2.Pro Plan'!$U:$U,'Color detail'!AC$3))</f>
        <v>0</v>
      </c>
      <c r="AD334" s="25">
        <f>+IF(AD$3=0,0,COUNTIFS('2.Pro Plan'!$K:$K,'Color detail'!$E334,'2.Pro Plan'!$N:$N,'Color detail'!$F334,'2.Pro Plan'!$U:$U,'Color detail'!AD$3))</f>
        <v>0</v>
      </c>
      <c r="AE334" s="25">
        <f>+IF(AE$3=0,0,COUNTIFS('2.Pro Plan'!$K:$K,'Color detail'!$E334,'2.Pro Plan'!$N:$N,'Color detail'!$F334,'2.Pro Plan'!$U:$U,'Color detail'!AE$3))</f>
        <v>0</v>
      </c>
      <c r="AF334" s="25">
        <f>+IF(AF$3=0,0,COUNTIFS('2.Pro Plan'!$K:$K,'Color detail'!$E334,'2.Pro Plan'!$N:$N,'Color detail'!$F334,'2.Pro Plan'!$U:$U,'Color detail'!AF$3))</f>
        <v>0</v>
      </c>
      <c r="AG334" s="25">
        <f>+IF(AG$3=0,0,COUNTIFS('2.Pro Plan'!$K:$K,'Color detail'!$E334,'2.Pro Plan'!$N:$N,'Color detail'!$F334,'2.Pro Plan'!$U:$U,'Color detail'!AG$3))</f>
        <v>0</v>
      </c>
      <c r="AH334" s="25">
        <f>+IF(AH$3=0,0,COUNTIFS('2.Pro Plan'!$K:$K,'Color detail'!$E334,'2.Pro Plan'!$N:$N,'Color detail'!$F334,'2.Pro Plan'!$U:$U,'Color detail'!AH$3))</f>
        <v>0</v>
      </c>
      <c r="AI334" s="25">
        <f>+IF(AI$3=0,0,COUNTIFS('2.Pro Plan'!$K:$K,'Color detail'!$E334,'2.Pro Plan'!$N:$N,'Color detail'!$F334,'2.Pro Plan'!$U:$U,'Color detail'!AI$3))</f>
        <v>0</v>
      </c>
      <c r="AJ334" s="25">
        <f>+IF(AJ$3=0,0,COUNTIFS('2.Pro Plan'!$K:$K,'Color detail'!$E334,'2.Pro Plan'!$N:$N,'Color detail'!$F334,'2.Pro Plan'!$U:$U,'Color detail'!AJ$3))</f>
        <v>0</v>
      </c>
      <c r="AK334" s="25">
        <f>+IF(AK$3=0,0,COUNTIFS('2.Pro Plan'!$K:$K,'Color detail'!$E334,'2.Pro Plan'!$N:$N,'Color detail'!$F334,'2.Pro Plan'!$U:$U,'Color detail'!AK$3))</f>
        <v>0</v>
      </c>
      <c r="AL334" s="25">
        <f>+IF(AL$3=0,0,COUNTIFS('2.Pro Plan'!$K:$K,'Color detail'!$E334,'2.Pro Plan'!$N:$N,'Color detail'!$F334,'2.Pro Plan'!$U:$U,'Color detail'!AL$3))</f>
        <v>0</v>
      </c>
      <c r="AM334" s="25">
        <f>+IF(AM$3=0,0,COUNTIFS('2.Pro Plan'!$K:$K,'Color detail'!$E334,'2.Pro Plan'!$N:$N,'Color detail'!$F334,'2.Pro Plan'!$U:$U,'Color detail'!AM$3))</f>
        <v>0</v>
      </c>
      <c r="AN334" s="25">
        <f>+IF(AN$3=0,0,COUNTIFS('2.Pro Plan'!$K:$K,'Color detail'!$E334,'2.Pro Plan'!$N:$N,'Color detail'!$F334,'2.Pro Plan'!$U:$U,'Color detail'!AN$3))</f>
        <v>0</v>
      </c>
      <c r="AO334" s="25">
        <f>+IF(AO$3=0,0,COUNTIFS('2.Pro Plan'!$K:$K,'Color detail'!$E334,'2.Pro Plan'!$N:$N,'Color detail'!$F334,'2.Pro Plan'!$U:$U,'Color detail'!AO$3))</f>
        <v>0</v>
      </c>
      <c r="AP334" s="25">
        <f>+IF(AP$3=0,0,COUNTIFS('2.Pro Plan'!$K:$K,'Color detail'!$E334,'2.Pro Plan'!$N:$N,'Color detail'!$F334,'2.Pro Plan'!$U:$U,'Color detail'!AP$3))</f>
        <v>0</v>
      </c>
      <c r="AQ334" s="25">
        <f>+IF(AQ$3=0,0,COUNTIFS('2.Pro Plan'!$K:$K,'Color detail'!$E334,'2.Pro Plan'!$N:$N,'Color detail'!$F334,'2.Pro Plan'!$U:$U,'Color detail'!AQ$3))</f>
        <v>0</v>
      </c>
      <c r="AR334" s="25">
        <f>+IF(AR$3=0,0,COUNTIFS('2.Pro Plan'!$K:$K,'Color detail'!$E334,'2.Pro Plan'!$N:$N,'Color detail'!$F334,'2.Pro Plan'!$U:$U,'Color detail'!AR$3))</f>
        <v>0</v>
      </c>
      <c r="AS334" s="25">
        <f t="shared" si="122"/>
        <v>0</v>
      </c>
    </row>
    <row r="335" spans="2:45">
      <c r="B335" s="25">
        <f t="shared" si="169"/>
        <v>113</v>
      </c>
      <c r="C335" s="25" t="str">
        <f t="shared" si="170"/>
        <v>JJ218</v>
      </c>
      <c r="E335" s="25" t="str">
        <f t="shared" ref="E335:F335" si="181">E119</f>
        <v>JJ</v>
      </c>
      <c r="F335" s="25">
        <f t="shared" si="181"/>
        <v>218</v>
      </c>
      <c r="H335" s="25">
        <f t="shared" si="121"/>
        <v>0</v>
      </c>
      <c r="I335" s="25">
        <f>+IF(C335=0,0,SUMIF('Color FC'!$F:$F,'Color detail'!$C335,'Color FC'!H:H))</f>
        <v>0</v>
      </c>
      <c r="J335" s="25">
        <f>+IF(E335=0,0,SUMIF('Color FC'!$F:$F,'Color detail'!$C335,'Color FC'!I:I))</f>
        <v>0</v>
      </c>
      <c r="K335" s="25">
        <f>+IF(F335=0,0,SUMIF('Color FC'!$F:$F,'Color detail'!$C335,'Color FC'!J:J))</f>
        <v>0</v>
      </c>
      <c r="M335" s="146">
        <f t="shared" ca="1" si="148"/>
        <v>0</v>
      </c>
      <c r="N335" s="146">
        <f t="shared" ca="1" si="161"/>
        <v>0</v>
      </c>
      <c r="O335" s="147">
        <f t="shared" ca="1" si="149"/>
        <v>0</v>
      </c>
      <c r="Q335" s="25">
        <f>+IF(Q$3=0,0,COUNTIFS('2.Pro Plan'!$K:$K,'Color detail'!$E335,'2.Pro Plan'!$N:$N,'Color detail'!$F335,'2.Pro Plan'!$U:$U,'Color detail'!Q$3))</f>
        <v>0</v>
      </c>
      <c r="R335" s="25">
        <f>+IF(R$3=0,0,COUNTIFS('2.Pro Plan'!$K:$K,'Color detail'!$E335,'2.Pro Plan'!$N:$N,'Color detail'!$F335,'2.Pro Plan'!$U:$U,'Color detail'!R$3))</f>
        <v>0</v>
      </c>
      <c r="S335" s="25">
        <f>+IF(S$3=0,0,COUNTIFS('2.Pro Plan'!$K:$K,'Color detail'!$E335,'2.Pro Plan'!$N:$N,'Color detail'!$F335,'2.Pro Plan'!$U:$U,'Color detail'!S$3))</f>
        <v>0</v>
      </c>
      <c r="T335" s="25">
        <f>+IF(T$3=0,0,COUNTIFS('2.Pro Plan'!$K:$K,'Color detail'!$E335,'2.Pro Plan'!$N:$N,'Color detail'!$F335,'2.Pro Plan'!$U:$U,'Color detail'!T$3))</f>
        <v>0</v>
      </c>
      <c r="U335" s="25">
        <f>+IF(U$3=0,0,COUNTIFS('2.Pro Plan'!$K:$K,'Color detail'!$E335,'2.Pro Plan'!$N:$N,'Color detail'!$F335,'2.Pro Plan'!$U:$U,'Color detail'!U$3))</f>
        <v>0</v>
      </c>
      <c r="V335" s="25">
        <f>+IF(V$3=0,0,COUNTIFS('2.Pro Plan'!$K:$K,'Color detail'!$E335,'2.Pro Plan'!$N:$N,'Color detail'!$F335,'2.Pro Plan'!$U:$U,'Color detail'!V$3))</f>
        <v>0</v>
      </c>
      <c r="W335" s="25">
        <f>+IF(W$3=0,0,COUNTIFS('2.Pro Plan'!$K:$K,'Color detail'!$E335,'2.Pro Plan'!$N:$N,'Color detail'!$F335,'2.Pro Plan'!$U:$U,'Color detail'!W$3))</f>
        <v>0</v>
      </c>
      <c r="X335" s="25">
        <f>+IF(X$3=0,0,COUNTIFS('2.Pro Plan'!$K:$K,'Color detail'!$E335,'2.Pro Plan'!$N:$N,'Color detail'!$F335,'2.Pro Plan'!$U:$U,'Color detail'!X$3))</f>
        <v>0</v>
      </c>
      <c r="Y335" s="25">
        <f>+IF(Y$3=0,0,COUNTIFS('2.Pro Plan'!$K:$K,'Color detail'!$E335,'2.Pro Plan'!$N:$N,'Color detail'!$F335,'2.Pro Plan'!$U:$U,'Color detail'!Y$3))</f>
        <v>0</v>
      </c>
      <c r="Z335" s="25">
        <f>+IF(Z$3=0,0,COUNTIFS('2.Pro Plan'!$K:$K,'Color detail'!$E335,'2.Pro Plan'!$N:$N,'Color detail'!$F335,'2.Pro Plan'!$U:$U,'Color detail'!Z$3))</f>
        <v>0</v>
      </c>
      <c r="AA335" s="25">
        <f>+IF(AA$3=0,0,COUNTIFS('2.Pro Plan'!$K:$K,'Color detail'!$E335,'2.Pro Plan'!$N:$N,'Color detail'!$F335,'2.Pro Plan'!$U:$U,'Color detail'!AA$3))</f>
        <v>0</v>
      </c>
      <c r="AB335" s="25">
        <f>+IF(AB$3=0,0,COUNTIFS('2.Pro Plan'!$K:$K,'Color detail'!$E335,'2.Pro Plan'!$N:$N,'Color detail'!$F335,'2.Pro Plan'!$U:$U,'Color detail'!AB$3))</f>
        <v>0</v>
      </c>
      <c r="AC335" s="25">
        <f>+IF(AC$3=0,0,COUNTIFS('2.Pro Plan'!$K:$K,'Color detail'!$E335,'2.Pro Plan'!$N:$N,'Color detail'!$F335,'2.Pro Plan'!$U:$U,'Color detail'!AC$3))</f>
        <v>0</v>
      </c>
      <c r="AD335" s="25">
        <f>+IF(AD$3=0,0,COUNTIFS('2.Pro Plan'!$K:$K,'Color detail'!$E335,'2.Pro Plan'!$N:$N,'Color detail'!$F335,'2.Pro Plan'!$U:$U,'Color detail'!AD$3))</f>
        <v>0</v>
      </c>
      <c r="AE335" s="25">
        <f>+IF(AE$3=0,0,COUNTIFS('2.Pro Plan'!$K:$K,'Color detail'!$E335,'2.Pro Plan'!$N:$N,'Color detail'!$F335,'2.Pro Plan'!$U:$U,'Color detail'!AE$3))</f>
        <v>0</v>
      </c>
      <c r="AF335" s="25">
        <f>+IF(AF$3=0,0,COUNTIFS('2.Pro Plan'!$K:$K,'Color detail'!$E335,'2.Pro Plan'!$N:$N,'Color detail'!$F335,'2.Pro Plan'!$U:$U,'Color detail'!AF$3))</f>
        <v>0</v>
      </c>
      <c r="AG335" s="25">
        <f>+IF(AG$3=0,0,COUNTIFS('2.Pro Plan'!$K:$K,'Color detail'!$E335,'2.Pro Plan'!$N:$N,'Color detail'!$F335,'2.Pro Plan'!$U:$U,'Color detail'!AG$3))</f>
        <v>0</v>
      </c>
      <c r="AH335" s="25">
        <f>+IF(AH$3=0,0,COUNTIFS('2.Pro Plan'!$K:$K,'Color detail'!$E335,'2.Pro Plan'!$N:$N,'Color detail'!$F335,'2.Pro Plan'!$U:$U,'Color detail'!AH$3))</f>
        <v>0</v>
      </c>
      <c r="AI335" s="25">
        <f>+IF(AI$3=0,0,COUNTIFS('2.Pro Plan'!$K:$K,'Color detail'!$E335,'2.Pro Plan'!$N:$N,'Color detail'!$F335,'2.Pro Plan'!$U:$U,'Color detail'!AI$3))</f>
        <v>0</v>
      </c>
      <c r="AJ335" s="25">
        <f>+IF(AJ$3=0,0,COUNTIFS('2.Pro Plan'!$K:$K,'Color detail'!$E335,'2.Pro Plan'!$N:$N,'Color detail'!$F335,'2.Pro Plan'!$U:$U,'Color detail'!AJ$3))</f>
        <v>0</v>
      </c>
      <c r="AK335" s="25">
        <f>+IF(AK$3=0,0,COUNTIFS('2.Pro Plan'!$K:$K,'Color detail'!$E335,'2.Pro Plan'!$N:$N,'Color detail'!$F335,'2.Pro Plan'!$U:$U,'Color detail'!AK$3))</f>
        <v>0</v>
      </c>
      <c r="AL335" s="25">
        <f>+IF(AL$3=0,0,COUNTIFS('2.Pro Plan'!$K:$K,'Color detail'!$E335,'2.Pro Plan'!$N:$N,'Color detail'!$F335,'2.Pro Plan'!$U:$U,'Color detail'!AL$3))</f>
        <v>0</v>
      </c>
      <c r="AM335" s="25">
        <f>+IF(AM$3=0,0,COUNTIFS('2.Pro Plan'!$K:$K,'Color detail'!$E335,'2.Pro Plan'!$N:$N,'Color detail'!$F335,'2.Pro Plan'!$U:$U,'Color detail'!AM$3))</f>
        <v>0</v>
      </c>
      <c r="AN335" s="25">
        <f>+IF(AN$3=0,0,COUNTIFS('2.Pro Plan'!$K:$K,'Color detail'!$E335,'2.Pro Plan'!$N:$N,'Color detail'!$F335,'2.Pro Plan'!$U:$U,'Color detail'!AN$3))</f>
        <v>0</v>
      </c>
      <c r="AO335" s="25">
        <f>+IF(AO$3=0,0,COUNTIFS('2.Pro Plan'!$K:$K,'Color detail'!$E335,'2.Pro Plan'!$N:$N,'Color detail'!$F335,'2.Pro Plan'!$U:$U,'Color detail'!AO$3))</f>
        <v>0</v>
      </c>
      <c r="AP335" s="25">
        <f>+IF(AP$3=0,0,COUNTIFS('2.Pro Plan'!$K:$K,'Color detail'!$E335,'2.Pro Plan'!$N:$N,'Color detail'!$F335,'2.Pro Plan'!$U:$U,'Color detail'!AP$3))</f>
        <v>0</v>
      </c>
      <c r="AQ335" s="25">
        <f>+IF(AQ$3=0,0,COUNTIFS('2.Pro Plan'!$K:$K,'Color detail'!$E335,'2.Pro Plan'!$N:$N,'Color detail'!$F335,'2.Pro Plan'!$U:$U,'Color detail'!AQ$3))</f>
        <v>0</v>
      </c>
      <c r="AR335" s="25">
        <f>+IF(AR$3=0,0,COUNTIFS('2.Pro Plan'!$K:$K,'Color detail'!$E335,'2.Pro Plan'!$N:$N,'Color detail'!$F335,'2.Pro Plan'!$U:$U,'Color detail'!AR$3))</f>
        <v>0</v>
      </c>
      <c r="AS335" s="25">
        <f t="shared" si="122"/>
        <v>0</v>
      </c>
    </row>
    <row r="336" spans="2:45">
      <c r="B336" s="25">
        <f t="shared" si="169"/>
        <v>114</v>
      </c>
      <c r="C336" s="25" t="str">
        <f t="shared" si="170"/>
        <v>JJ1D6</v>
      </c>
      <c r="E336" s="25" t="str">
        <f t="shared" ref="E336:F336" si="182">E120</f>
        <v>JJ</v>
      </c>
      <c r="F336" s="25" t="str">
        <f t="shared" si="182"/>
        <v>1D6</v>
      </c>
      <c r="H336" s="25">
        <f t="shared" si="121"/>
        <v>0</v>
      </c>
      <c r="I336" s="25">
        <f>+IF(C336=0,0,SUMIF('Color FC'!$F:$F,'Color detail'!$C336,'Color FC'!H:H))</f>
        <v>0</v>
      </c>
      <c r="J336" s="25">
        <f>+IF(E336=0,0,SUMIF('Color FC'!$F:$F,'Color detail'!$C336,'Color FC'!I:I))</f>
        <v>0</v>
      </c>
      <c r="K336" s="25">
        <f>+IF(F336=0,0,SUMIF('Color FC'!$F:$F,'Color detail'!$C336,'Color FC'!J:J))</f>
        <v>0</v>
      </c>
      <c r="M336" s="146">
        <f t="shared" ca="1" si="148"/>
        <v>0</v>
      </c>
      <c r="N336" s="146">
        <f t="shared" ca="1" si="161"/>
        <v>0</v>
      </c>
      <c r="O336" s="147">
        <f t="shared" ca="1" si="149"/>
        <v>0</v>
      </c>
      <c r="Q336" s="25">
        <f>+IF(Q$3=0,0,COUNTIFS('2.Pro Plan'!$K:$K,'Color detail'!$E336,'2.Pro Plan'!$N:$N,'Color detail'!$F336,'2.Pro Plan'!$U:$U,'Color detail'!Q$3))</f>
        <v>0</v>
      </c>
      <c r="R336" s="25">
        <f>+IF(R$3=0,0,COUNTIFS('2.Pro Plan'!$K:$K,'Color detail'!$E336,'2.Pro Plan'!$N:$N,'Color detail'!$F336,'2.Pro Plan'!$U:$U,'Color detail'!R$3))</f>
        <v>0</v>
      </c>
      <c r="S336" s="25">
        <f>+IF(S$3=0,0,COUNTIFS('2.Pro Plan'!$K:$K,'Color detail'!$E336,'2.Pro Plan'!$N:$N,'Color detail'!$F336,'2.Pro Plan'!$U:$U,'Color detail'!S$3))</f>
        <v>0</v>
      </c>
      <c r="T336" s="25">
        <f>+IF(T$3=0,0,COUNTIFS('2.Pro Plan'!$K:$K,'Color detail'!$E336,'2.Pro Plan'!$N:$N,'Color detail'!$F336,'2.Pro Plan'!$U:$U,'Color detail'!T$3))</f>
        <v>0</v>
      </c>
      <c r="U336" s="25">
        <f>+IF(U$3=0,0,COUNTIFS('2.Pro Plan'!$K:$K,'Color detail'!$E336,'2.Pro Plan'!$N:$N,'Color detail'!$F336,'2.Pro Plan'!$U:$U,'Color detail'!U$3))</f>
        <v>0</v>
      </c>
      <c r="V336" s="25">
        <f>+IF(V$3=0,0,COUNTIFS('2.Pro Plan'!$K:$K,'Color detail'!$E336,'2.Pro Plan'!$N:$N,'Color detail'!$F336,'2.Pro Plan'!$U:$U,'Color detail'!V$3))</f>
        <v>0</v>
      </c>
      <c r="W336" s="25">
        <f>+IF(W$3=0,0,COUNTIFS('2.Pro Plan'!$K:$K,'Color detail'!$E336,'2.Pro Plan'!$N:$N,'Color detail'!$F336,'2.Pro Plan'!$U:$U,'Color detail'!W$3))</f>
        <v>0</v>
      </c>
      <c r="X336" s="25">
        <f>+IF(X$3=0,0,COUNTIFS('2.Pro Plan'!$K:$K,'Color detail'!$E336,'2.Pro Plan'!$N:$N,'Color detail'!$F336,'2.Pro Plan'!$U:$U,'Color detail'!X$3))</f>
        <v>0</v>
      </c>
      <c r="Y336" s="25">
        <f>+IF(Y$3=0,0,COUNTIFS('2.Pro Plan'!$K:$K,'Color detail'!$E336,'2.Pro Plan'!$N:$N,'Color detail'!$F336,'2.Pro Plan'!$U:$U,'Color detail'!Y$3))</f>
        <v>0</v>
      </c>
      <c r="Z336" s="25">
        <f>+IF(Z$3=0,0,COUNTIFS('2.Pro Plan'!$K:$K,'Color detail'!$E336,'2.Pro Plan'!$N:$N,'Color detail'!$F336,'2.Pro Plan'!$U:$U,'Color detail'!Z$3))</f>
        <v>0</v>
      </c>
      <c r="AA336" s="25">
        <f>+IF(AA$3=0,0,COUNTIFS('2.Pro Plan'!$K:$K,'Color detail'!$E336,'2.Pro Plan'!$N:$N,'Color detail'!$F336,'2.Pro Plan'!$U:$U,'Color detail'!AA$3))</f>
        <v>0</v>
      </c>
      <c r="AB336" s="25">
        <f>+IF(AB$3=0,0,COUNTIFS('2.Pro Plan'!$K:$K,'Color detail'!$E336,'2.Pro Plan'!$N:$N,'Color detail'!$F336,'2.Pro Plan'!$U:$U,'Color detail'!AB$3))</f>
        <v>0</v>
      </c>
      <c r="AC336" s="25">
        <f>+IF(AC$3=0,0,COUNTIFS('2.Pro Plan'!$K:$K,'Color detail'!$E336,'2.Pro Plan'!$N:$N,'Color detail'!$F336,'2.Pro Plan'!$U:$U,'Color detail'!AC$3))</f>
        <v>0</v>
      </c>
      <c r="AD336" s="25">
        <f>+IF(AD$3=0,0,COUNTIFS('2.Pro Plan'!$K:$K,'Color detail'!$E336,'2.Pro Plan'!$N:$N,'Color detail'!$F336,'2.Pro Plan'!$U:$U,'Color detail'!AD$3))</f>
        <v>0</v>
      </c>
      <c r="AE336" s="25">
        <f>+IF(AE$3=0,0,COUNTIFS('2.Pro Plan'!$K:$K,'Color detail'!$E336,'2.Pro Plan'!$N:$N,'Color detail'!$F336,'2.Pro Plan'!$U:$U,'Color detail'!AE$3))</f>
        <v>0</v>
      </c>
      <c r="AF336" s="25">
        <f>+IF(AF$3=0,0,COUNTIFS('2.Pro Plan'!$K:$K,'Color detail'!$E336,'2.Pro Plan'!$N:$N,'Color detail'!$F336,'2.Pro Plan'!$U:$U,'Color detail'!AF$3))</f>
        <v>0</v>
      </c>
      <c r="AG336" s="25">
        <f>+IF(AG$3=0,0,COUNTIFS('2.Pro Plan'!$K:$K,'Color detail'!$E336,'2.Pro Plan'!$N:$N,'Color detail'!$F336,'2.Pro Plan'!$U:$U,'Color detail'!AG$3))</f>
        <v>0</v>
      </c>
      <c r="AH336" s="25">
        <f>+IF(AH$3=0,0,COUNTIFS('2.Pro Plan'!$K:$K,'Color detail'!$E336,'2.Pro Plan'!$N:$N,'Color detail'!$F336,'2.Pro Plan'!$U:$U,'Color detail'!AH$3))</f>
        <v>0</v>
      </c>
      <c r="AI336" s="25">
        <f>+IF(AI$3=0,0,COUNTIFS('2.Pro Plan'!$K:$K,'Color detail'!$E336,'2.Pro Plan'!$N:$N,'Color detail'!$F336,'2.Pro Plan'!$U:$U,'Color detail'!AI$3))</f>
        <v>0</v>
      </c>
      <c r="AJ336" s="25">
        <f>+IF(AJ$3=0,0,COUNTIFS('2.Pro Plan'!$K:$K,'Color detail'!$E336,'2.Pro Plan'!$N:$N,'Color detail'!$F336,'2.Pro Plan'!$U:$U,'Color detail'!AJ$3))</f>
        <v>0</v>
      </c>
      <c r="AK336" s="25">
        <f>+IF(AK$3=0,0,COUNTIFS('2.Pro Plan'!$K:$K,'Color detail'!$E336,'2.Pro Plan'!$N:$N,'Color detail'!$F336,'2.Pro Plan'!$U:$U,'Color detail'!AK$3))</f>
        <v>0</v>
      </c>
      <c r="AL336" s="25">
        <f>+IF(AL$3=0,0,COUNTIFS('2.Pro Plan'!$K:$K,'Color detail'!$E336,'2.Pro Plan'!$N:$N,'Color detail'!$F336,'2.Pro Plan'!$U:$U,'Color detail'!AL$3))</f>
        <v>0</v>
      </c>
      <c r="AM336" s="25">
        <f>+IF(AM$3=0,0,COUNTIFS('2.Pro Plan'!$K:$K,'Color detail'!$E336,'2.Pro Plan'!$N:$N,'Color detail'!$F336,'2.Pro Plan'!$U:$U,'Color detail'!AM$3))</f>
        <v>0</v>
      </c>
      <c r="AN336" s="25">
        <f>+IF(AN$3=0,0,COUNTIFS('2.Pro Plan'!$K:$K,'Color detail'!$E336,'2.Pro Plan'!$N:$N,'Color detail'!$F336,'2.Pro Plan'!$U:$U,'Color detail'!AN$3))</f>
        <v>0</v>
      </c>
      <c r="AO336" s="25">
        <f>+IF(AO$3=0,0,COUNTIFS('2.Pro Plan'!$K:$K,'Color detail'!$E336,'2.Pro Plan'!$N:$N,'Color detail'!$F336,'2.Pro Plan'!$U:$U,'Color detail'!AO$3))</f>
        <v>0</v>
      </c>
      <c r="AP336" s="25">
        <f>+IF(AP$3=0,0,COUNTIFS('2.Pro Plan'!$K:$K,'Color detail'!$E336,'2.Pro Plan'!$N:$N,'Color detail'!$F336,'2.Pro Plan'!$U:$U,'Color detail'!AP$3))</f>
        <v>0</v>
      </c>
      <c r="AQ336" s="25">
        <f>+IF(AQ$3=0,0,COUNTIFS('2.Pro Plan'!$K:$K,'Color detail'!$E336,'2.Pro Plan'!$N:$N,'Color detail'!$F336,'2.Pro Plan'!$U:$U,'Color detail'!AQ$3))</f>
        <v>0</v>
      </c>
      <c r="AR336" s="25">
        <f>+IF(AR$3=0,0,COUNTIFS('2.Pro Plan'!$K:$K,'Color detail'!$E336,'2.Pro Plan'!$N:$N,'Color detail'!$F336,'2.Pro Plan'!$U:$U,'Color detail'!AR$3))</f>
        <v>0</v>
      </c>
      <c r="AS336" s="25">
        <f t="shared" si="122"/>
        <v>0</v>
      </c>
    </row>
    <row r="337" spans="1:45">
      <c r="B337" s="25">
        <f t="shared" si="169"/>
        <v>115</v>
      </c>
      <c r="C337" s="25" t="str">
        <f t="shared" si="170"/>
        <v>JJ4V8</v>
      </c>
      <c r="E337" s="25" t="str">
        <f t="shared" ref="E337:F337" si="183">E121</f>
        <v>JJ</v>
      </c>
      <c r="F337" s="25" t="str">
        <f t="shared" si="183"/>
        <v>4V8</v>
      </c>
      <c r="H337" s="25">
        <f t="shared" si="121"/>
        <v>0</v>
      </c>
      <c r="I337" s="25">
        <f>+IF(C337=0,0,SUMIF('Color FC'!$F:$F,'Color detail'!$C337,'Color FC'!H:H))</f>
        <v>0</v>
      </c>
      <c r="J337" s="25">
        <f>+IF(E337=0,0,SUMIF('Color FC'!$F:$F,'Color detail'!$C337,'Color FC'!I:I))</f>
        <v>0</v>
      </c>
      <c r="K337" s="25">
        <f>+IF(F337=0,0,SUMIF('Color FC'!$F:$F,'Color detail'!$C337,'Color FC'!J:J))</f>
        <v>0</v>
      </c>
      <c r="M337" s="146">
        <f t="shared" ca="1" si="148"/>
        <v>0</v>
      </c>
      <c r="N337" s="146">
        <f t="shared" ca="1" si="161"/>
        <v>4</v>
      </c>
      <c r="O337" s="147" t="str">
        <f t="shared" ca="1" si="149"/>
        <v>CHECK</v>
      </c>
      <c r="Q337" s="25">
        <f>+IF(Q$3=0,0,COUNTIFS('2.Pro Plan'!$K:$K,'Color detail'!$E337,'2.Pro Plan'!$N:$N,'Color detail'!$F337,'2.Pro Plan'!$U:$U,'Color detail'!Q$3))</f>
        <v>0</v>
      </c>
      <c r="R337" s="25">
        <f>+IF(R$3=0,0,COUNTIFS('2.Pro Plan'!$K:$K,'Color detail'!$E337,'2.Pro Plan'!$N:$N,'Color detail'!$F337,'2.Pro Plan'!$U:$U,'Color detail'!R$3))</f>
        <v>0</v>
      </c>
      <c r="S337" s="25">
        <f>+IF(S$3=0,0,COUNTIFS('2.Pro Plan'!$K:$K,'Color detail'!$E337,'2.Pro Plan'!$N:$N,'Color detail'!$F337,'2.Pro Plan'!$U:$U,'Color detail'!S$3))</f>
        <v>0</v>
      </c>
      <c r="T337" s="25">
        <f>+IF(T$3=0,0,COUNTIFS('2.Pro Plan'!$K:$K,'Color detail'!$E337,'2.Pro Plan'!$N:$N,'Color detail'!$F337,'2.Pro Plan'!$U:$U,'Color detail'!T$3))</f>
        <v>0</v>
      </c>
      <c r="U337" s="25">
        <f>+IF(U$3=0,0,COUNTIFS('2.Pro Plan'!$K:$K,'Color detail'!$E337,'2.Pro Plan'!$N:$N,'Color detail'!$F337,'2.Pro Plan'!$U:$U,'Color detail'!U$3))</f>
        <v>0</v>
      </c>
      <c r="V337" s="25">
        <f>+IF(V$3=0,0,COUNTIFS('2.Pro Plan'!$K:$K,'Color detail'!$E337,'2.Pro Plan'!$N:$N,'Color detail'!$F337,'2.Pro Plan'!$U:$U,'Color detail'!V$3))</f>
        <v>0</v>
      </c>
      <c r="W337" s="25">
        <f>+IF(W$3=0,0,COUNTIFS('2.Pro Plan'!$K:$K,'Color detail'!$E337,'2.Pro Plan'!$N:$N,'Color detail'!$F337,'2.Pro Plan'!$U:$U,'Color detail'!W$3))</f>
        <v>0</v>
      </c>
      <c r="X337" s="25">
        <f>+IF(X$3=0,0,COUNTIFS('2.Pro Plan'!$K:$K,'Color detail'!$E337,'2.Pro Plan'!$N:$N,'Color detail'!$F337,'2.Pro Plan'!$U:$U,'Color detail'!X$3))</f>
        <v>0</v>
      </c>
      <c r="Y337" s="25">
        <f>+IF(Y$3=0,0,COUNTIFS('2.Pro Plan'!$K:$K,'Color detail'!$E337,'2.Pro Plan'!$N:$N,'Color detail'!$F337,'2.Pro Plan'!$U:$U,'Color detail'!Y$3))</f>
        <v>0</v>
      </c>
      <c r="Z337" s="25">
        <f>+IF(Z$3=0,0,COUNTIFS('2.Pro Plan'!$K:$K,'Color detail'!$E337,'2.Pro Plan'!$N:$N,'Color detail'!$F337,'2.Pro Plan'!$U:$U,'Color detail'!Z$3))</f>
        <v>0</v>
      </c>
      <c r="AA337" s="25">
        <f>+IF(AA$3=0,0,COUNTIFS('2.Pro Plan'!$K:$K,'Color detail'!$E337,'2.Pro Plan'!$N:$N,'Color detail'!$F337,'2.Pro Plan'!$U:$U,'Color detail'!AA$3))</f>
        <v>0</v>
      </c>
      <c r="AB337" s="25">
        <f>+IF(AB$3=0,0,COUNTIFS('2.Pro Plan'!$K:$K,'Color detail'!$E337,'2.Pro Plan'!$N:$N,'Color detail'!$F337,'2.Pro Plan'!$U:$U,'Color detail'!AB$3))</f>
        <v>0</v>
      </c>
      <c r="AC337" s="25">
        <f>+IF(AC$3=0,0,COUNTIFS('2.Pro Plan'!$K:$K,'Color detail'!$E337,'2.Pro Plan'!$N:$N,'Color detail'!$F337,'2.Pro Plan'!$U:$U,'Color detail'!AC$3))</f>
        <v>0</v>
      </c>
      <c r="AD337" s="25">
        <f>+IF(AD$3=0,0,COUNTIFS('2.Pro Plan'!$K:$K,'Color detail'!$E337,'2.Pro Plan'!$N:$N,'Color detail'!$F337,'2.Pro Plan'!$U:$U,'Color detail'!AD$3))</f>
        <v>0</v>
      </c>
      <c r="AE337" s="25">
        <f>+IF(AE$3=0,0,COUNTIFS('2.Pro Plan'!$K:$K,'Color detail'!$E337,'2.Pro Plan'!$N:$N,'Color detail'!$F337,'2.Pro Plan'!$U:$U,'Color detail'!AE$3))</f>
        <v>0</v>
      </c>
      <c r="AF337" s="25">
        <f>+IF(AF$3=0,0,COUNTIFS('2.Pro Plan'!$K:$K,'Color detail'!$E337,'2.Pro Plan'!$N:$N,'Color detail'!$F337,'2.Pro Plan'!$U:$U,'Color detail'!AF$3))</f>
        <v>0</v>
      </c>
      <c r="AG337" s="25">
        <f>+IF(AG$3=0,0,COUNTIFS('2.Pro Plan'!$K:$K,'Color detail'!$E337,'2.Pro Plan'!$N:$N,'Color detail'!$F337,'2.Pro Plan'!$U:$U,'Color detail'!AG$3))</f>
        <v>0</v>
      </c>
      <c r="AH337" s="25">
        <f>+IF(AH$3=0,0,COUNTIFS('2.Pro Plan'!$K:$K,'Color detail'!$E337,'2.Pro Plan'!$N:$N,'Color detail'!$F337,'2.Pro Plan'!$U:$U,'Color detail'!AH$3))</f>
        <v>0</v>
      </c>
      <c r="AI337" s="25">
        <f>+IF(AI$3=0,0,COUNTIFS('2.Pro Plan'!$K:$K,'Color detail'!$E337,'2.Pro Plan'!$N:$N,'Color detail'!$F337,'2.Pro Plan'!$U:$U,'Color detail'!AI$3))</f>
        <v>0</v>
      </c>
      <c r="AJ337" s="25">
        <f>+IF(AJ$3=0,0,COUNTIFS('2.Pro Plan'!$K:$K,'Color detail'!$E337,'2.Pro Plan'!$N:$N,'Color detail'!$F337,'2.Pro Plan'!$U:$U,'Color detail'!AJ$3))</f>
        <v>0</v>
      </c>
      <c r="AK337" s="25">
        <f>+IF(AK$3=0,0,COUNTIFS('2.Pro Plan'!$K:$K,'Color detail'!$E337,'2.Pro Plan'!$N:$N,'Color detail'!$F337,'2.Pro Plan'!$U:$U,'Color detail'!AK$3))</f>
        <v>0</v>
      </c>
      <c r="AL337" s="25">
        <f>+IF(AL$3=0,0,COUNTIFS('2.Pro Plan'!$K:$K,'Color detail'!$E337,'2.Pro Plan'!$N:$N,'Color detail'!$F337,'2.Pro Plan'!$U:$U,'Color detail'!AL$3))</f>
        <v>0</v>
      </c>
      <c r="AM337" s="25">
        <f>+IF(AM$3=0,0,COUNTIFS('2.Pro Plan'!$K:$K,'Color detail'!$E337,'2.Pro Plan'!$N:$N,'Color detail'!$F337,'2.Pro Plan'!$U:$U,'Color detail'!AM$3))</f>
        <v>0</v>
      </c>
      <c r="AN337" s="25">
        <f>+IF(AN$3=0,0,COUNTIFS('2.Pro Plan'!$K:$K,'Color detail'!$E337,'2.Pro Plan'!$N:$N,'Color detail'!$F337,'2.Pro Plan'!$U:$U,'Color detail'!AN$3))</f>
        <v>0</v>
      </c>
      <c r="AO337" s="25">
        <f>+IF(AO$3=0,0,COUNTIFS('2.Pro Plan'!$K:$K,'Color detail'!$E337,'2.Pro Plan'!$N:$N,'Color detail'!$F337,'2.Pro Plan'!$U:$U,'Color detail'!AO$3))</f>
        <v>0</v>
      </c>
      <c r="AP337" s="25">
        <f>+IF(AP$3=0,0,COUNTIFS('2.Pro Plan'!$K:$K,'Color detail'!$E337,'2.Pro Plan'!$N:$N,'Color detail'!$F337,'2.Pro Plan'!$U:$U,'Color detail'!AP$3))</f>
        <v>0</v>
      </c>
      <c r="AQ337" s="25">
        <f>+IF(AQ$3=0,0,COUNTIFS('2.Pro Plan'!$K:$K,'Color detail'!$E337,'2.Pro Plan'!$N:$N,'Color detail'!$F337,'2.Pro Plan'!$U:$U,'Color detail'!AQ$3))</f>
        <v>0</v>
      </c>
      <c r="AR337" s="25">
        <f>+IF(AR$3=0,0,COUNTIFS('2.Pro Plan'!$K:$K,'Color detail'!$E337,'2.Pro Plan'!$N:$N,'Color detail'!$F337,'2.Pro Plan'!$U:$U,'Color detail'!AR$3))</f>
        <v>0</v>
      </c>
      <c r="AS337" s="25">
        <f t="shared" si="122"/>
        <v>0</v>
      </c>
    </row>
    <row r="338" spans="1:45">
      <c r="B338" s="25">
        <f t="shared" si="169"/>
        <v>116</v>
      </c>
      <c r="C338" s="25" t="str">
        <f t="shared" si="170"/>
        <v>JJ040</v>
      </c>
      <c r="E338" s="25" t="str">
        <f t="shared" ref="E338:F338" si="184">E122</f>
        <v>JJ</v>
      </c>
      <c r="F338" s="25" t="str">
        <f t="shared" si="184"/>
        <v>040</v>
      </c>
      <c r="H338" s="25">
        <f t="shared" si="121"/>
        <v>0</v>
      </c>
      <c r="I338" s="25">
        <f>+IF(C338=0,0,SUMIF('Color FC'!$F:$F,'Color detail'!$C338,'Color FC'!H:H))</f>
        <v>0</v>
      </c>
      <c r="J338" s="25">
        <f>+IF(E338=0,0,SUMIF('Color FC'!$F:$F,'Color detail'!$C338,'Color FC'!I:I))</f>
        <v>0</v>
      </c>
      <c r="K338" s="25">
        <f>+IF(F338=0,0,SUMIF('Color FC'!$F:$F,'Color detail'!$C338,'Color FC'!J:J))</f>
        <v>0</v>
      </c>
      <c r="M338" s="146">
        <f t="shared" ca="1" si="148"/>
        <v>0</v>
      </c>
      <c r="N338" s="146">
        <f t="shared" ca="1" si="161"/>
        <v>0</v>
      </c>
      <c r="O338" s="147">
        <f t="shared" ca="1" si="149"/>
        <v>0</v>
      </c>
      <c r="Q338" s="25">
        <f>+IF(Q$3=0,0,COUNTIFS('2.Pro Plan'!$K:$K,'Color detail'!$E338,'2.Pro Plan'!$N:$N,'Color detail'!$F338,'2.Pro Plan'!$U:$U,'Color detail'!Q$3))</f>
        <v>0</v>
      </c>
      <c r="R338" s="25">
        <f>+IF(R$3=0,0,COUNTIFS('2.Pro Plan'!$K:$K,'Color detail'!$E338,'2.Pro Plan'!$N:$N,'Color detail'!$F338,'2.Pro Plan'!$U:$U,'Color detail'!R$3))</f>
        <v>0</v>
      </c>
      <c r="S338" s="25">
        <f>+IF(S$3=0,0,COUNTIFS('2.Pro Plan'!$K:$K,'Color detail'!$E338,'2.Pro Plan'!$N:$N,'Color detail'!$F338,'2.Pro Plan'!$U:$U,'Color detail'!S$3))</f>
        <v>0</v>
      </c>
      <c r="T338" s="25">
        <f>+IF(T$3=0,0,COUNTIFS('2.Pro Plan'!$K:$K,'Color detail'!$E338,'2.Pro Plan'!$N:$N,'Color detail'!$F338,'2.Pro Plan'!$U:$U,'Color detail'!T$3))</f>
        <v>0</v>
      </c>
      <c r="U338" s="25">
        <f>+IF(U$3=0,0,COUNTIFS('2.Pro Plan'!$K:$K,'Color detail'!$E338,'2.Pro Plan'!$N:$N,'Color detail'!$F338,'2.Pro Plan'!$U:$U,'Color detail'!U$3))</f>
        <v>0</v>
      </c>
      <c r="V338" s="25">
        <f>+IF(V$3=0,0,COUNTIFS('2.Pro Plan'!$K:$K,'Color detail'!$E338,'2.Pro Plan'!$N:$N,'Color detail'!$F338,'2.Pro Plan'!$U:$U,'Color detail'!V$3))</f>
        <v>0</v>
      </c>
      <c r="W338" s="25">
        <f>+IF(W$3=0,0,COUNTIFS('2.Pro Plan'!$K:$K,'Color detail'!$E338,'2.Pro Plan'!$N:$N,'Color detail'!$F338,'2.Pro Plan'!$U:$U,'Color detail'!W$3))</f>
        <v>0</v>
      </c>
      <c r="X338" s="25">
        <f>+IF(X$3=0,0,COUNTIFS('2.Pro Plan'!$K:$K,'Color detail'!$E338,'2.Pro Plan'!$N:$N,'Color detail'!$F338,'2.Pro Plan'!$U:$U,'Color detail'!X$3))</f>
        <v>0</v>
      </c>
      <c r="Y338" s="25">
        <f>+IF(Y$3=0,0,COUNTIFS('2.Pro Plan'!$K:$K,'Color detail'!$E338,'2.Pro Plan'!$N:$N,'Color detail'!$F338,'2.Pro Plan'!$U:$U,'Color detail'!Y$3))</f>
        <v>0</v>
      </c>
      <c r="Z338" s="25">
        <f>+IF(Z$3=0,0,COUNTIFS('2.Pro Plan'!$K:$K,'Color detail'!$E338,'2.Pro Plan'!$N:$N,'Color detail'!$F338,'2.Pro Plan'!$U:$U,'Color detail'!Z$3))</f>
        <v>0</v>
      </c>
      <c r="AA338" s="25">
        <f>+IF(AA$3=0,0,COUNTIFS('2.Pro Plan'!$K:$K,'Color detail'!$E338,'2.Pro Plan'!$N:$N,'Color detail'!$F338,'2.Pro Plan'!$U:$U,'Color detail'!AA$3))</f>
        <v>0</v>
      </c>
      <c r="AB338" s="25">
        <f>+IF(AB$3=0,0,COUNTIFS('2.Pro Plan'!$K:$K,'Color detail'!$E338,'2.Pro Plan'!$N:$N,'Color detail'!$F338,'2.Pro Plan'!$U:$U,'Color detail'!AB$3))</f>
        <v>0</v>
      </c>
      <c r="AC338" s="25">
        <f>+IF(AC$3=0,0,COUNTIFS('2.Pro Plan'!$K:$K,'Color detail'!$E338,'2.Pro Plan'!$N:$N,'Color detail'!$F338,'2.Pro Plan'!$U:$U,'Color detail'!AC$3))</f>
        <v>0</v>
      </c>
      <c r="AD338" s="25">
        <f>+IF(AD$3=0,0,COUNTIFS('2.Pro Plan'!$K:$K,'Color detail'!$E338,'2.Pro Plan'!$N:$N,'Color detail'!$F338,'2.Pro Plan'!$U:$U,'Color detail'!AD$3))</f>
        <v>0</v>
      </c>
      <c r="AE338" s="25">
        <f>+IF(AE$3=0,0,COUNTIFS('2.Pro Plan'!$K:$K,'Color detail'!$E338,'2.Pro Plan'!$N:$N,'Color detail'!$F338,'2.Pro Plan'!$U:$U,'Color detail'!AE$3))</f>
        <v>0</v>
      </c>
      <c r="AF338" s="25">
        <f>+IF(AF$3=0,0,COUNTIFS('2.Pro Plan'!$K:$K,'Color detail'!$E338,'2.Pro Plan'!$N:$N,'Color detail'!$F338,'2.Pro Plan'!$U:$U,'Color detail'!AF$3))</f>
        <v>0</v>
      </c>
      <c r="AG338" s="25">
        <f>+IF(AG$3=0,0,COUNTIFS('2.Pro Plan'!$K:$K,'Color detail'!$E338,'2.Pro Plan'!$N:$N,'Color detail'!$F338,'2.Pro Plan'!$U:$U,'Color detail'!AG$3))</f>
        <v>0</v>
      </c>
      <c r="AH338" s="25">
        <f>+IF(AH$3=0,0,COUNTIFS('2.Pro Plan'!$K:$K,'Color detail'!$E338,'2.Pro Plan'!$N:$N,'Color detail'!$F338,'2.Pro Plan'!$U:$U,'Color detail'!AH$3))</f>
        <v>0</v>
      </c>
      <c r="AI338" s="25">
        <f>+IF(AI$3=0,0,COUNTIFS('2.Pro Plan'!$K:$K,'Color detail'!$E338,'2.Pro Plan'!$N:$N,'Color detail'!$F338,'2.Pro Plan'!$U:$U,'Color detail'!AI$3))</f>
        <v>0</v>
      </c>
      <c r="AJ338" s="25">
        <f>+IF(AJ$3=0,0,COUNTIFS('2.Pro Plan'!$K:$K,'Color detail'!$E338,'2.Pro Plan'!$N:$N,'Color detail'!$F338,'2.Pro Plan'!$U:$U,'Color detail'!AJ$3))</f>
        <v>0</v>
      </c>
      <c r="AK338" s="25">
        <f>+IF(AK$3=0,0,COUNTIFS('2.Pro Plan'!$K:$K,'Color detail'!$E338,'2.Pro Plan'!$N:$N,'Color detail'!$F338,'2.Pro Plan'!$U:$U,'Color detail'!AK$3))</f>
        <v>0</v>
      </c>
      <c r="AL338" s="25">
        <f>+IF(AL$3=0,0,COUNTIFS('2.Pro Plan'!$K:$K,'Color detail'!$E338,'2.Pro Plan'!$N:$N,'Color detail'!$F338,'2.Pro Plan'!$U:$U,'Color detail'!AL$3))</f>
        <v>0</v>
      </c>
      <c r="AM338" s="25">
        <f>+IF(AM$3=0,0,COUNTIFS('2.Pro Plan'!$K:$K,'Color detail'!$E338,'2.Pro Plan'!$N:$N,'Color detail'!$F338,'2.Pro Plan'!$U:$U,'Color detail'!AM$3))</f>
        <v>0</v>
      </c>
      <c r="AN338" s="25">
        <f>+IF(AN$3=0,0,COUNTIFS('2.Pro Plan'!$K:$K,'Color detail'!$E338,'2.Pro Plan'!$N:$N,'Color detail'!$F338,'2.Pro Plan'!$U:$U,'Color detail'!AN$3))</f>
        <v>0</v>
      </c>
      <c r="AO338" s="25">
        <f>+IF(AO$3=0,0,COUNTIFS('2.Pro Plan'!$K:$K,'Color detail'!$E338,'2.Pro Plan'!$N:$N,'Color detail'!$F338,'2.Pro Plan'!$U:$U,'Color detail'!AO$3))</f>
        <v>0</v>
      </c>
      <c r="AP338" s="25">
        <f>+IF(AP$3=0,0,COUNTIFS('2.Pro Plan'!$K:$K,'Color detail'!$E338,'2.Pro Plan'!$N:$N,'Color detail'!$F338,'2.Pro Plan'!$U:$U,'Color detail'!AP$3))</f>
        <v>0</v>
      </c>
      <c r="AQ338" s="25">
        <f>+IF(AQ$3=0,0,COUNTIFS('2.Pro Plan'!$K:$K,'Color detail'!$E338,'2.Pro Plan'!$N:$N,'Color detail'!$F338,'2.Pro Plan'!$U:$U,'Color detail'!AQ$3))</f>
        <v>0</v>
      </c>
      <c r="AR338" s="25">
        <f>+IF(AR$3=0,0,COUNTIFS('2.Pro Plan'!$K:$K,'Color detail'!$E338,'2.Pro Plan'!$N:$N,'Color detail'!$F338,'2.Pro Plan'!$U:$U,'Color detail'!AR$3))</f>
        <v>0</v>
      </c>
      <c r="AS338" s="25">
        <f t="shared" si="122"/>
        <v>0</v>
      </c>
    </row>
    <row r="339" spans="1:45">
      <c r="B339" s="25">
        <f t="shared" si="169"/>
        <v>117</v>
      </c>
      <c r="C339" s="25" t="str">
        <f t="shared" si="170"/>
        <v>JJ601</v>
      </c>
      <c r="E339" s="25" t="str">
        <f t="shared" ref="E339:F339" si="185">E123</f>
        <v>JJ</v>
      </c>
      <c r="F339" s="25">
        <f t="shared" si="185"/>
        <v>601</v>
      </c>
      <c r="H339" s="25">
        <f t="shared" si="121"/>
        <v>0</v>
      </c>
      <c r="I339" s="25">
        <f>+IF(C339=0,0,SUMIF('Color FC'!$F:$F,'Color detail'!$C339,'Color FC'!H:H))</f>
        <v>0</v>
      </c>
      <c r="J339" s="25">
        <f>+IF(E339=0,0,SUMIF('Color FC'!$F:$F,'Color detail'!$C339,'Color FC'!I:I))</f>
        <v>0</v>
      </c>
      <c r="K339" s="25">
        <f>+IF(F339=0,0,SUMIF('Color FC'!$F:$F,'Color detail'!$C339,'Color FC'!J:J))</f>
        <v>0</v>
      </c>
      <c r="M339" s="146">
        <f t="shared" ca="1" si="148"/>
        <v>0</v>
      </c>
      <c r="N339" s="146">
        <f t="shared" ca="1" si="161"/>
        <v>2</v>
      </c>
      <c r="O339" s="147" t="str">
        <f t="shared" ca="1" si="149"/>
        <v>CHECK</v>
      </c>
      <c r="Q339" s="25">
        <f>+IF(Q$3=0,0,COUNTIFS('2.Pro Plan'!$K:$K,'Color detail'!$E339,'2.Pro Plan'!$N:$N,'Color detail'!$F339,'2.Pro Plan'!$U:$U,'Color detail'!Q$3))</f>
        <v>0</v>
      </c>
      <c r="R339" s="25">
        <f>+IF(R$3=0,0,COUNTIFS('2.Pro Plan'!$K:$K,'Color detail'!$E339,'2.Pro Plan'!$N:$N,'Color detail'!$F339,'2.Pro Plan'!$U:$U,'Color detail'!R$3))</f>
        <v>0</v>
      </c>
      <c r="S339" s="25">
        <f>+IF(S$3=0,0,COUNTIFS('2.Pro Plan'!$K:$K,'Color detail'!$E339,'2.Pro Plan'!$N:$N,'Color detail'!$F339,'2.Pro Plan'!$U:$U,'Color detail'!S$3))</f>
        <v>0</v>
      </c>
      <c r="T339" s="25">
        <f>+IF(T$3=0,0,COUNTIFS('2.Pro Plan'!$K:$K,'Color detail'!$E339,'2.Pro Plan'!$N:$N,'Color detail'!$F339,'2.Pro Plan'!$U:$U,'Color detail'!T$3))</f>
        <v>0</v>
      </c>
      <c r="U339" s="25">
        <f>+IF(U$3=0,0,COUNTIFS('2.Pro Plan'!$K:$K,'Color detail'!$E339,'2.Pro Plan'!$N:$N,'Color detail'!$F339,'2.Pro Plan'!$U:$U,'Color detail'!U$3))</f>
        <v>0</v>
      </c>
      <c r="V339" s="25">
        <f>+IF(V$3=0,0,COUNTIFS('2.Pro Plan'!$K:$K,'Color detail'!$E339,'2.Pro Plan'!$N:$N,'Color detail'!$F339,'2.Pro Plan'!$U:$U,'Color detail'!V$3))</f>
        <v>0</v>
      </c>
      <c r="W339" s="25">
        <f>+IF(W$3=0,0,COUNTIFS('2.Pro Plan'!$K:$K,'Color detail'!$E339,'2.Pro Plan'!$N:$N,'Color detail'!$F339,'2.Pro Plan'!$U:$U,'Color detail'!W$3))</f>
        <v>0</v>
      </c>
      <c r="X339" s="25">
        <f>+IF(X$3=0,0,COUNTIFS('2.Pro Plan'!$K:$K,'Color detail'!$E339,'2.Pro Plan'!$N:$N,'Color detail'!$F339,'2.Pro Plan'!$U:$U,'Color detail'!X$3))</f>
        <v>0</v>
      </c>
      <c r="Y339" s="25">
        <f>+IF(Y$3=0,0,COUNTIFS('2.Pro Plan'!$K:$K,'Color detail'!$E339,'2.Pro Plan'!$N:$N,'Color detail'!$F339,'2.Pro Plan'!$U:$U,'Color detail'!Y$3))</f>
        <v>0</v>
      </c>
      <c r="Z339" s="25">
        <f>+IF(Z$3=0,0,COUNTIFS('2.Pro Plan'!$K:$K,'Color detail'!$E339,'2.Pro Plan'!$N:$N,'Color detail'!$F339,'2.Pro Plan'!$U:$U,'Color detail'!Z$3))</f>
        <v>0</v>
      </c>
      <c r="AA339" s="25">
        <f>+IF(AA$3=0,0,COUNTIFS('2.Pro Plan'!$K:$K,'Color detail'!$E339,'2.Pro Plan'!$N:$N,'Color detail'!$F339,'2.Pro Plan'!$U:$U,'Color detail'!AA$3))</f>
        <v>0</v>
      </c>
      <c r="AB339" s="25">
        <f>+IF(AB$3=0,0,COUNTIFS('2.Pro Plan'!$K:$K,'Color detail'!$E339,'2.Pro Plan'!$N:$N,'Color detail'!$F339,'2.Pro Plan'!$U:$U,'Color detail'!AB$3))</f>
        <v>0</v>
      </c>
      <c r="AC339" s="25">
        <f>+IF(AC$3=0,0,COUNTIFS('2.Pro Plan'!$K:$K,'Color detail'!$E339,'2.Pro Plan'!$N:$N,'Color detail'!$F339,'2.Pro Plan'!$U:$U,'Color detail'!AC$3))</f>
        <v>0</v>
      </c>
      <c r="AD339" s="25">
        <f>+IF(AD$3=0,0,COUNTIFS('2.Pro Plan'!$K:$K,'Color detail'!$E339,'2.Pro Plan'!$N:$N,'Color detail'!$F339,'2.Pro Plan'!$U:$U,'Color detail'!AD$3))</f>
        <v>0</v>
      </c>
      <c r="AE339" s="25">
        <f>+IF(AE$3=0,0,COUNTIFS('2.Pro Plan'!$K:$K,'Color detail'!$E339,'2.Pro Plan'!$N:$N,'Color detail'!$F339,'2.Pro Plan'!$U:$U,'Color detail'!AE$3))</f>
        <v>0</v>
      </c>
      <c r="AF339" s="25">
        <f>+IF(AF$3=0,0,COUNTIFS('2.Pro Plan'!$K:$K,'Color detail'!$E339,'2.Pro Plan'!$N:$N,'Color detail'!$F339,'2.Pro Plan'!$U:$U,'Color detail'!AF$3))</f>
        <v>0</v>
      </c>
      <c r="AG339" s="25">
        <f>+IF(AG$3=0,0,COUNTIFS('2.Pro Plan'!$K:$K,'Color detail'!$E339,'2.Pro Plan'!$N:$N,'Color detail'!$F339,'2.Pro Plan'!$U:$U,'Color detail'!AG$3))</f>
        <v>0</v>
      </c>
      <c r="AH339" s="25">
        <f>+IF(AH$3=0,0,COUNTIFS('2.Pro Plan'!$K:$K,'Color detail'!$E339,'2.Pro Plan'!$N:$N,'Color detail'!$F339,'2.Pro Plan'!$U:$U,'Color detail'!AH$3))</f>
        <v>0</v>
      </c>
      <c r="AI339" s="25">
        <f>+IF(AI$3=0,0,COUNTIFS('2.Pro Plan'!$K:$K,'Color detail'!$E339,'2.Pro Plan'!$N:$N,'Color detail'!$F339,'2.Pro Plan'!$U:$U,'Color detail'!AI$3))</f>
        <v>0</v>
      </c>
      <c r="AJ339" s="25">
        <f>+IF(AJ$3=0,0,COUNTIFS('2.Pro Plan'!$K:$K,'Color detail'!$E339,'2.Pro Plan'!$N:$N,'Color detail'!$F339,'2.Pro Plan'!$U:$U,'Color detail'!AJ$3))</f>
        <v>0</v>
      </c>
      <c r="AK339" s="25">
        <f>+IF(AK$3=0,0,COUNTIFS('2.Pro Plan'!$K:$K,'Color detail'!$E339,'2.Pro Plan'!$N:$N,'Color detail'!$F339,'2.Pro Plan'!$U:$U,'Color detail'!AK$3))</f>
        <v>0</v>
      </c>
      <c r="AL339" s="25">
        <f>+IF(AL$3=0,0,COUNTIFS('2.Pro Plan'!$K:$K,'Color detail'!$E339,'2.Pro Plan'!$N:$N,'Color detail'!$F339,'2.Pro Plan'!$U:$U,'Color detail'!AL$3))</f>
        <v>0</v>
      </c>
      <c r="AM339" s="25">
        <f>+IF(AM$3=0,0,COUNTIFS('2.Pro Plan'!$K:$K,'Color detail'!$E339,'2.Pro Plan'!$N:$N,'Color detail'!$F339,'2.Pro Plan'!$U:$U,'Color detail'!AM$3))</f>
        <v>0</v>
      </c>
      <c r="AN339" s="25">
        <f>+IF(AN$3=0,0,COUNTIFS('2.Pro Plan'!$K:$K,'Color detail'!$E339,'2.Pro Plan'!$N:$N,'Color detail'!$F339,'2.Pro Plan'!$U:$U,'Color detail'!AN$3))</f>
        <v>0</v>
      </c>
      <c r="AO339" s="25">
        <f>+IF(AO$3=0,0,COUNTIFS('2.Pro Plan'!$K:$K,'Color detail'!$E339,'2.Pro Plan'!$N:$N,'Color detail'!$F339,'2.Pro Plan'!$U:$U,'Color detail'!AO$3))</f>
        <v>0</v>
      </c>
      <c r="AP339" s="25">
        <f>+IF(AP$3=0,0,COUNTIFS('2.Pro Plan'!$K:$K,'Color detail'!$E339,'2.Pro Plan'!$N:$N,'Color detail'!$F339,'2.Pro Plan'!$U:$U,'Color detail'!AP$3))</f>
        <v>0</v>
      </c>
      <c r="AQ339" s="25">
        <f>+IF(AQ$3=0,0,COUNTIFS('2.Pro Plan'!$K:$K,'Color detail'!$E339,'2.Pro Plan'!$N:$N,'Color detail'!$F339,'2.Pro Plan'!$U:$U,'Color detail'!AQ$3))</f>
        <v>0</v>
      </c>
      <c r="AR339" s="25">
        <f>+IF(AR$3=0,0,COUNTIFS('2.Pro Plan'!$K:$K,'Color detail'!$E339,'2.Pro Plan'!$N:$N,'Color detail'!$F339,'2.Pro Plan'!$U:$U,'Color detail'!AR$3))</f>
        <v>0</v>
      </c>
      <c r="AS339" s="25">
        <f t="shared" si="122"/>
        <v>0</v>
      </c>
    </row>
    <row r="340" spans="1:45">
      <c r="B340" s="25">
        <f t="shared" si="169"/>
        <v>118</v>
      </c>
      <c r="C340" s="25" t="str">
        <f t="shared" si="170"/>
        <v>JJ576</v>
      </c>
      <c r="E340" s="25" t="str">
        <f t="shared" ref="E340:F340" si="186">E124</f>
        <v>JJ</v>
      </c>
      <c r="F340" s="25">
        <f t="shared" si="186"/>
        <v>576</v>
      </c>
      <c r="H340" s="25">
        <f t="shared" si="121"/>
        <v>0</v>
      </c>
      <c r="I340" s="25">
        <f>+IF(C340=0,0,SUMIF('Color FC'!$F:$F,'Color detail'!$C340,'Color FC'!H:H))</f>
        <v>0</v>
      </c>
      <c r="J340" s="25">
        <f>+IF(E340=0,0,SUMIF('Color FC'!$F:$F,'Color detail'!$C340,'Color FC'!I:I))</f>
        <v>0</v>
      </c>
      <c r="K340" s="25">
        <f>+IF(F340=0,0,SUMIF('Color FC'!$F:$F,'Color detail'!$C340,'Color FC'!J:J))</f>
        <v>0</v>
      </c>
      <c r="M340" s="146">
        <f t="shared" ca="1" si="148"/>
        <v>0</v>
      </c>
      <c r="N340" s="146">
        <f t="shared" ca="1" si="161"/>
        <v>0</v>
      </c>
      <c r="O340" s="147">
        <f t="shared" ca="1" si="149"/>
        <v>0</v>
      </c>
      <c r="Q340" s="25">
        <f>+IF(Q$3=0,0,COUNTIFS('2.Pro Plan'!$K:$K,'Color detail'!$E340,'2.Pro Plan'!$N:$N,'Color detail'!$F340,'2.Pro Plan'!$U:$U,'Color detail'!Q$3))</f>
        <v>0</v>
      </c>
      <c r="R340" s="25">
        <f>+IF(R$3=0,0,COUNTIFS('2.Pro Plan'!$K:$K,'Color detail'!$E340,'2.Pro Plan'!$N:$N,'Color detail'!$F340,'2.Pro Plan'!$U:$U,'Color detail'!R$3))</f>
        <v>0</v>
      </c>
      <c r="S340" s="25">
        <f>+IF(S$3=0,0,COUNTIFS('2.Pro Plan'!$K:$K,'Color detail'!$E340,'2.Pro Plan'!$N:$N,'Color detail'!$F340,'2.Pro Plan'!$U:$U,'Color detail'!S$3))</f>
        <v>0</v>
      </c>
      <c r="T340" s="25">
        <f>+IF(T$3=0,0,COUNTIFS('2.Pro Plan'!$K:$K,'Color detail'!$E340,'2.Pro Plan'!$N:$N,'Color detail'!$F340,'2.Pro Plan'!$U:$U,'Color detail'!T$3))</f>
        <v>0</v>
      </c>
      <c r="U340" s="25">
        <f>+IF(U$3=0,0,COUNTIFS('2.Pro Plan'!$K:$K,'Color detail'!$E340,'2.Pro Plan'!$N:$N,'Color detail'!$F340,'2.Pro Plan'!$U:$U,'Color detail'!U$3))</f>
        <v>0</v>
      </c>
      <c r="V340" s="25">
        <f>+IF(V$3=0,0,COUNTIFS('2.Pro Plan'!$K:$K,'Color detail'!$E340,'2.Pro Plan'!$N:$N,'Color detail'!$F340,'2.Pro Plan'!$U:$U,'Color detail'!V$3))</f>
        <v>0</v>
      </c>
      <c r="W340" s="25">
        <f>+IF(W$3=0,0,COUNTIFS('2.Pro Plan'!$K:$K,'Color detail'!$E340,'2.Pro Plan'!$N:$N,'Color detail'!$F340,'2.Pro Plan'!$U:$U,'Color detail'!W$3))</f>
        <v>0</v>
      </c>
      <c r="X340" s="25">
        <f>+IF(X$3=0,0,COUNTIFS('2.Pro Plan'!$K:$K,'Color detail'!$E340,'2.Pro Plan'!$N:$N,'Color detail'!$F340,'2.Pro Plan'!$U:$U,'Color detail'!X$3))</f>
        <v>0</v>
      </c>
      <c r="Y340" s="25">
        <f>+IF(Y$3=0,0,COUNTIFS('2.Pro Plan'!$K:$K,'Color detail'!$E340,'2.Pro Plan'!$N:$N,'Color detail'!$F340,'2.Pro Plan'!$U:$U,'Color detail'!Y$3))</f>
        <v>0</v>
      </c>
      <c r="Z340" s="25">
        <f>+IF(Z$3=0,0,COUNTIFS('2.Pro Plan'!$K:$K,'Color detail'!$E340,'2.Pro Plan'!$N:$N,'Color detail'!$F340,'2.Pro Plan'!$U:$U,'Color detail'!Z$3))</f>
        <v>0</v>
      </c>
      <c r="AA340" s="25">
        <f>+IF(AA$3=0,0,COUNTIFS('2.Pro Plan'!$K:$K,'Color detail'!$E340,'2.Pro Plan'!$N:$N,'Color detail'!$F340,'2.Pro Plan'!$U:$U,'Color detail'!AA$3))</f>
        <v>0</v>
      </c>
      <c r="AB340" s="25">
        <f>+IF(AB$3=0,0,COUNTIFS('2.Pro Plan'!$K:$K,'Color detail'!$E340,'2.Pro Plan'!$N:$N,'Color detail'!$F340,'2.Pro Plan'!$U:$U,'Color detail'!AB$3))</f>
        <v>0</v>
      </c>
      <c r="AC340" s="25">
        <f>+IF(AC$3=0,0,COUNTIFS('2.Pro Plan'!$K:$K,'Color detail'!$E340,'2.Pro Plan'!$N:$N,'Color detail'!$F340,'2.Pro Plan'!$U:$U,'Color detail'!AC$3))</f>
        <v>0</v>
      </c>
      <c r="AD340" s="25">
        <f>+IF(AD$3=0,0,COUNTIFS('2.Pro Plan'!$K:$K,'Color detail'!$E340,'2.Pro Plan'!$N:$N,'Color detail'!$F340,'2.Pro Plan'!$U:$U,'Color detail'!AD$3))</f>
        <v>0</v>
      </c>
      <c r="AE340" s="25">
        <f>+IF(AE$3=0,0,COUNTIFS('2.Pro Plan'!$K:$K,'Color detail'!$E340,'2.Pro Plan'!$N:$N,'Color detail'!$F340,'2.Pro Plan'!$U:$U,'Color detail'!AE$3))</f>
        <v>0</v>
      </c>
      <c r="AF340" s="25">
        <f>+IF(AF$3=0,0,COUNTIFS('2.Pro Plan'!$K:$K,'Color detail'!$E340,'2.Pro Plan'!$N:$N,'Color detail'!$F340,'2.Pro Plan'!$U:$U,'Color detail'!AF$3))</f>
        <v>0</v>
      </c>
      <c r="AG340" s="25">
        <f>+IF(AG$3=0,0,COUNTIFS('2.Pro Plan'!$K:$K,'Color detail'!$E340,'2.Pro Plan'!$N:$N,'Color detail'!$F340,'2.Pro Plan'!$U:$U,'Color detail'!AG$3))</f>
        <v>0</v>
      </c>
      <c r="AH340" s="25">
        <f>+IF(AH$3=0,0,COUNTIFS('2.Pro Plan'!$K:$K,'Color detail'!$E340,'2.Pro Plan'!$N:$N,'Color detail'!$F340,'2.Pro Plan'!$U:$U,'Color detail'!AH$3))</f>
        <v>0</v>
      </c>
      <c r="AI340" s="25">
        <f>+IF(AI$3=0,0,COUNTIFS('2.Pro Plan'!$K:$K,'Color detail'!$E340,'2.Pro Plan'!$N:$N,'Color detail'!$F340,'2.Pro Plan'!$U:$U,'Color detail'!AI$3))</f>
        <v>0</v>
      </c>
      <c r="AJ340" s="25">
        <f>+IF(AJ$3=0,0,COUNTIFS('2.Pro Plan'!$K:$K,'Color detail'!$E340,'2.Pro Plan'!$N:$N,'Color detail'!$F340,'2.Pro Plan'!$U:$U,'Color detail'!AJ$3))</f>
        <v>0</v>
      </c>
      <c r="AK340" s="25">
        <f>+IF(AK$3=0,0,COUNTIFS('2.Pro Plan'!$K:$K,'Color detail'!$E340,'2.Pro Plan'!$N:$N,'Color detail'!$F340,'2.Pro Plan'!$U:$U,'Color detail'!AK$3))</f>
        <v>0</v>
      </c>
      <c r="AL340" s="25">
        <f>+IF(AL$3=0,0,COUNTIFS('2.Pro Plan'!$K:$K,'Color detail'!$E340,'2.Pro Plan'!$N:$N,'Color detail'!$F340,'2.Pro Plan'!$U:$U,'Color detail'!AL$3))</f>
        <v>0</v>
      </c>
      <c r="AM340" s="25">
        <f>+IF(AM$3=0,0,COUNTIFS('2.Pro Plan'!$K:$K,'Color detail'!$E340,'2.Pro Plan'!$N:$N,'Color detail'!$F340,'2.Pro Plan'!$U:$U,'Color detail'!AM$3))</f>
        <v>0</v>
      </c>
      <c r="AN340" s="25">
        <f>+IF(AN$3=0,0,COUNTIFS('2.Pro Plan'!$K:$K,'Color detail'!$E340,'2.Pro Plan'!$N:$N,'Color detail'!$F340,'2.Pro Plan'!$U:$U,'Color detail'!AN$3))</f>
        <v>0</v>
      </c>
      <c r="AO340" s="25">
        <f>+IF(AO$3=0,0,COUNTIFS('2.Pro Plan'!$K:$K,'Color detail'!$E340,'2.Pro Plan'!$N:$N,'Color detail'!$F340,'2.Pro Plan'!$U:$U,'Color detail'!AO$3))</f>
        <v>0</v>
      </c>
      <c r="AP340" s="25">
        <f>+IF(AP$3=0,0,COUNTIFS('2.Pro Plan'!$K:$K,'Color detail'!$E340,'2.Pro Plan'!$N:$N,'Color detail'!$F340,'2.Pro Plan'!$U:$U,'Color detail'!AP$3))</f>
        <v>0</v>
      </c>
      <c r="AQ340" s="25">
        <f>+IF(AQ$3=0,0,COUNTIFS('2.Pro Plan'!$K:$K,'Color detail'!$E340,'2.Pro Plan'!$N:$N,'Color detail'!$F340,'2.Pro Plan'!$U:$U,'Color detail'!AQ$3))</f>
        <v>0</v>
      </c>
      <c r="AR340" s="25">
        <f>+IF(AR$3=0,0,COUNTIFS('2.Pro Plan'!$K:$K,'Color detail'!$E340,'2.Pro Plan'!$N:$N,'Color detail'!$F340,'2.Pro Plan'!$U:$U,'Color detail'!AR$3))</f>
        <v>0</v>
      </c>
      <c r="AS340" s="25">
        <f t="shared" si="122"/>
        <v>0</v>
      </c>
    </row>
    <row r="341" spans="1:45">
      <c r="B341" s="25">
        <f t="shared" si="169"/>
        <v>119</v>
      </c>
      <c r="C341" s="25" t="str">
        <f t="shared" si="170"/>
        <v>JL1D6</v>
      </c>
      <c r="E341" s="25" t="str">
        <f t="shared" ref="E341:F341" si="187">E125</f>
        <v>JL</v>
      </c>
      <c r="F341" s="25" t="str">
        <f t="shared" si="187"/>
        <v>1D6</v>
      </c>
      <c r="H341" s="25">
        <f t="shared" si="121"/>
        <v>19</v>
      </c>
      <c r="I341" s="25">
        <f>+IF(C341=0,0,SUMIF('Color FC'!$F:$F,'Color detail'!$C341,'Color FC'!H:H))</f>
        <v>14</v>
      </c>
      <c r="J341" s="25">
        <f>+IF(E341=0,0,SUMIF('Color FC'!$F:$F,'Color detail'!$C341,'Color FC'!I:I))</f>
        <v>20</v>
      </c>
      <c r="K341" s="25">
        <f>+IF(F341=0,0,SUMIF('Color FC'!$F:$F,'Color detail'!$C341,'Color FC'!J:J))</f>
        <v>9</v>
      </c>
      <c r="M341" s="146">
        <f t="shared" ca="1" si="148"/>
        <v>1</v>
      </c>
      <c r="N341" s="146">
        <f t="shared" ca="1" si="161"/>
        <v>5</v>
      </c>
      <c r="O341" s="147">
        <f t="shared" ca="1" si="149"/>
        <v>0.2</v>
      </c>
      <c r="Q341" s="25">
        <f>+IF(Q$3=0,0,COUNTIFS('2.Pro Plan'!$K:$K,'Color detail'!$E341,'2.Pro Plan'!$N:$N,'Color detail'!$F341,'2.Pro Plan'!$U:$U,'Color detail'!Q$3))</f>
        <v>0</v>
      </c>
      <c r="R341" s="25">
        <f>+IF(R$3=0,0,COUNTIFS('2.Pro Plan'!$K:$K,'Color detail'!$E341,'2.Pro Plan'!$N:$N,'Color detail'!$F341,'2.Pro Plan'!$U:$U,'Color detail'!R$3))</f>
        <v>1</v>
      </c>
      <c r="S341" s="25">
        <f>+IF(S$3=0,0,COUNTIFS('2.Pro Plan'!$K:$K,'Color detail'!$E341,'2.Pro Plan'!$N:$N,'Color detail'!$F341,'2.Pro Plan'!$U:$U,'Color detail'!S$3))</f>
        <v>0</v>
      </c>
      <c r="T341" s="25">
        <f>+IF(T$3=0,0,COUNTIFS('2.Pro Plan'!$K:$K,'Color detail'!$E341,'2.Pro Plan'!$N:$N,'Color detail'!$F341,'2.Pro Plan'!$U:$U,'Color detail'!T$3))</f>
        <v>0</v>
      </c>
      <c r="U341" s="25">
        <f>+IF(U$3=0,0,COUNTIFS('2.Pro Plan'!$K:$K,'Color detail'!$E341,'2.Pro Plan'!$N:$N,'Color detail'!$F341,'2.Pro Plan'!$U:$U,'Color detail'!U$3))</f>
        <v>0</v>
      </c>
      <c r="V341" s="25">
        <f>+IF(V$3=0,0,COUNTIFS('2.Pro Plan'!$K:$K,'Color detail'!$E341,'2.Pro Plan'!$N:$N,'Color detail'!$F341,'2.Pro Plan'!$U:$U,'Color detail'!V$3))</f>
        <v>0</v>
      </c>
      <c r="W341" s="25">
        <f>+IF(W$3=0,0,COUNTIFS('2.Pro Plan'!$K:$K,'Color detail'!$E341,'2.Pro Plan'!$N:$N,'Color detail'!$F341,'2.Pro Plan'!$U:$U,'Color detail'!W$3))</f>
        <v>0</v>
      </c>
      <c r="X341" s="25">
        <f>+IF(X$3=0,0,COUNTIFS('2.Pro Plan'!$K:$K,'Color detail'!$E341,'2.Pro Plan'!$N:$N,'Color detail'!$F341,'2.Pro Plan'!$U:$U,'Color detail'!X$3))</f>
        <v>0</v>
      </c>
      <c r="Y341" s="25">
        <f>+IF(Y$3=0,0,COUNTIFS('2.Pro Plan'!$K:$K,'Color detail'!$E341,'2.Pro Plan'!$N:$N,'Color detail'!$F341,'2.Pro Plan'!$U:$U,'Color detail'!Y$3))</f>
        <v>0</v>
      </c>
      <c r="Z341" s="25">
        <f>+IF(Z$3=0,0,COUNTIFS('2.Pro Plan'!$K:$K,'Color detail'!$E341,'2.Pro Plan'!$N:$N,'Color detail'!$F341,'2.Pro Plan'!$U:$U,'Color detail'!Z$3))</f>
        <v>0</v>
      </c>
      <c r="AA341" s="25">
        <f>+IF(AA$3=0,0,COUNTIFS('2.Pro Plan'!$K:$K,'Color detail'!$E341,'2.Pro Plan'!$N:$N,'Color detail'!$F341,'2.Pro Plan'!$U:$U,'Color detail'!AA$3))</f>
        <v>0</v>
      </c>
      <c r="AB341" s="25">
        <f>+IF(AB$3=0,0,COUNTIFS('2.Pro Plan'!$K:$K,'Color detail'!$E341,'2.Pro Plan'!$N:$N,'Color detail'!$F341,'2.Pro Plan'!$U:$U,'Color detail'!AB$3))</f>
        <v>0</v>
      </c>
      <c r="AC341" s="25">
        <f>+IF(AC$3=0,0,COUNTIFS('2.Pro Plan'!$K:$K,'Color detail'!$E341,'2.Pro Plan'!$N:$N,'Color detail'!$F341,'2.Pro Plan'!$U:$U,'Color detail'!AC$3))</f>
        <v>0</v>
      </c>
      <c r="AD341" s="25">
        <f>+IF(AD$3=0,0,COUNTIFS('2.Pro Plan'!$K:$K,'Color detail'!$E341,'2.Pro Plan'!$N:$N,'Color detail'!$F341,'2.Pro Plan'!$U:$U,'Color detail'!AD$3))</f>
        <v>0</v>
      </c>
      <c r="AE341" s="25">
        <f>+IF(AE$3=0,0,COUNTIFS('2.Pro Plan'!$K:$K,'Color detail'!$E341,'2.Pro Plan'!$N:$N,'Color detail'!$F341,'2.Pro Plan'!$U:$U,'Color detail'!AE$3))</f>
        <v>0</v>
      </c>
      <c r="AF341" s="25">
        <f>+IF(AF$3=0,0,COUNTIFS('2.Pro Plan'!$K:$K,'Color detail'!$E341,'2.Pro Plan'!$N:$N,'Color detail'!$F341,'2.Pro Plan'!$U:$U,'Color detail'!AF$3))</f>
        <v>1</v>
      </c>
      <c r="AG341" s="25">
        <f>+IF(AG$3=0,0,COUNTIFS('2.Pro Plan'!$K:$K,'Color detail'!$E341,'2.Pro Plan'!$N:$N,'Color detail'!$F341,'2.Pro Plan'!$U:$U,'Color detail'!AG$3))</f>
        <v>5</v>
      </c>
      <c r="AH341" s="25">
        <f>+IF(AH$3=0,0,COUNTIFS('2.Pro Plan'!$K:$K,'Color detail'!$E341,'2.Pro Plan'!$N:$N,'Color detail'!$F341,'2.Pro Plan'!$U:$U,'Color detail'!AH$3))</f>
        <v>4</v>
      </c>
      <c r="AI341" s="25">
        <f>+IF(AI$3=0,0,COUNTIFS('2.Pro Plan'!$K:$K,'Color detail'!$E341,'2.Pro Plan'!$N:$N,'Color detail'!$F341,'2.Pro Plan'!$U:$U,'Color detail'!AI$3))</f>
        <v>3</v>
      </c>
      <c r="AJ341" s="25">
        <f>+IF(AJ$3=0,0,COUNTIFS('2.Pro Plan'!$K:$K,'Color detail'!$E341,'2.Pro Plan'!$N:$N,'Color detail'!$F341,'2.Pro Plan'!$U:$U,'Color detail'!AJ$3))</f>
        <v>3</v>
      </c>
      <c r="AK341" s="25">
        <f>+IF(AK$3=0,0,COUNTIFS('2.Pro Plan'!$K:$K,'Color detail'!$E341,'2.Pro Plan'!$N:$N,'Color detail'!$F341,'2.Pro Plan'!$U:$U,'Color detail'!AK$3))</f>
        <v>2</v>
      </c>
      <c r="AL341" s="25">
        <f>+IF(AL$3=0,0,COUNTIFS('2.Pro Plan'!$K:$K,'Color detail'!$E341,'2.Pro Plan'!$N:$N,'Color detail'!$F341,'2.Pro Plan'!$U:$U,'Color detail'!AL$3))</f>
        <v>0</v>
      </c>
      <c r="AM341" s="25">
        <f>+IF(AM$3=0,0,COUNTIFS('2.Pro Plan'!$K:$K,'Color detail'!$E341,'2.Pro Plan'!$N:$N,'Color detail'!$F341,'2.Pro Plan'!$U:$U,'Color detail'!AM$3))</f>
        <v>0</v>
      </c>
      <c r="AN341" s="25">
        <f>+IF(AN$3=0,0,COUNTIFS('2.Pro Plan'!$K:$K,'Color detail'!$E341,'2.Pro Plan'!$N:$N,'Color detail'!$F341,'2.Pro Plan'!$U:$U,'Color detail'!AN$3))</f>
        <v>0</v>
      </c>
      <c r="AO341" s="25">
        <f>+IF(AO$3=0,0,COUNTIFS('2.Pro Plan'!$K:$K,'Color detail'!$E341,'2.Pro Plan'!$N:$N,'Color detail'!$F341,'2.Pro Plan'!$U:$U,'Color detail'!AO$3))</f>
        <v>0</v>
      </c>
      <c r="AP341" s="25">
        <f>+IF(AP$3=0,0,COUNTIFS('2.Pro Plan'!$K:$K,'Color detail'!$E341,'2.Pro Plan'!$N:$N,'Color detail'!$F341,'2.Pro Plan'!$U:$U,'Color detail'!AP$3))</f>
        <v>0</v>
      </c>
      <c r="AQ341" s="25">
        <f>+IF(AQ$3=0,0,COUNTIFS('2.Pro Plan'!$K:$K,'Color detail'!$E341,'2.Pro Plan'!$N:$N,'Color detail'!$F341,'2.Pro Plan'!$U:$U,'Color detail'!AQ$3))</f>
        <v>0</v>
      </c>
      <c r="AR341" s="25">
        <f>+IF(AR$3=0,0,COUNTIFS('2.Pro Plan'!$K:$K,'Color detail'!$E341,'2.Pro Plan'!$N:$N,'Color detail'!$F341,'2.Pro Plan'!$U:$U,'Color detail'!AR$3))</f>
        <v>0</v>
      </c>
      <c r="AS341" s="25">
        <f t="shared" si="122"/>
        <v>19</v>
      </c>
    </row>
    <row r="342" spans="1:45">
      <c r="B342" s="25">
        <f t="shared" si="169"/>
        <v>120</v>
      </c>
      <c r="C342" s="25" t="str">
        <f t="shared" si="170"/>
        <v>JL4V8</v>
      </c>
      <c r="E342" s="25" t="str">
        <f t="shared" ref="E342:F342" si="188">E126</f>
        <v>JL</v>
      </c>
      <c r="F342" s="25" t="str">
        <f t="shared" si="188"/>
        <v>4V8</v>
      </c>
      <c r="H342" s="25">
        <f t="shared" si="121"/>
        <v>11</v>
      </c>
      <c r="I342" s="25">
        <f>+IF(C342=0,0,SUMIF('Color FC'!$F:$F,'Color detail'!$C342,'Color FC'!H:H))</f>
        <v>11</v>
      </c>
      <c r="J342" s="25">
        <f>+IF(E342=0,0,SUMIF('Color FC'!$F:$F,'Color detail'!$C342,'Color FC'!I:I))</f>
        <v>15</v>
      </c>
      <c r="K342" s="25">
        <f>+IF(F342=0,0,SUMIF('Color FC'!$F:$F,'Color detail'!$C342,'Color FC'!J:J))</f>
        <v>8</v>
      </c>
      <c r="M342" s="146">
        <f t="shared" ca="1" si="148"/>
        <v>1</v>
      </c>
      <c r="N342" s="146">
        <f t="shared" ca="1" si="161"/>
        <v>0</v>
      </c>
      <c r="O342" s="147" t="str">
        <f t="shared" ca="1" si="149"/>
        <v>CHECK</v>
      </c>
      <c r="Q342" s="25">
        <f>+IF(Q$3=0,0,COUNTIFS('2.Pro Plan'!$K:$K,'Color detail'!$E342,'2.Pro Plan'!$N:$N,'Color detail'!$F342,'2.Pro Plan'!$U:$U,'Color detail'!Q$3))</f>
        <v>0</v>
      </c>
      <c r="R342" s="25">
        <f>+IF(R$3=0,0,COUNTIFS('2.Pro Plan'!$K:$K,'Color detail'!$E342,'2.Pro Plan'!$N:$N,'Color detail'!$F342,'2.Pro Plan'!$U:$U,'Color detail'!R$3))</f>
        <v>1</v>
      </c>
      <c r="S342" s="25">
        <f>+IF(S$3=0,0,COUNTIFS('2.Pro Plan'!$K:$K,'Color detail'!$E342,'2.Pro Plan'!$N:$N,'Color detail'!$F342,'2.Pro Plan'!$U:$U,'Color detail'!S$3))</f>
        <v>0</v>
      </c>
      <c r="T342" s="25">
        <f>+IF(T$3=0,0,COUNTIFS('2.Pro Plan'!$K:$K,'Color detail'!$E342,'2.Pro Plan'!$N:$N,'Color detail'!$F342,'2.Pro Plan'!$U:$U,'Color detail'!T$3))</f>
        <v>0</v>
      </c>
      <c r="U342" s="25">
        <f>+IF(U$3=0,0,COUNTIFS('2.Pro Plan'!$K:$K,'Color detail'!$E342,'2.Pro Plan'!$N:$N,'Color detail'!$F342,'2.Pro Plan'!$U:$U,'Color detail'!U$3))</f>
        <v>0</v>
      </c>
      <c r="V342" s="25">
        <f>+IF(V$3=0,0,COUNTIFS('2.Pro Plan'!$K:$K,'Color detail'!$E342,'2.Pro Plan'!$N:$N,'Color detail'!$F342,'2.Pro Plan'!$U:$U,'Color detail'!V$3))</f>
        <v>0</v>
      </c>
      <c r="W342" s="25">
        <f>+IF(W$3=0,0,COUNTIFS('2.Pro Plan'!$K:$K,'Color detail'!$E342,'2.Pro Plan'!$N:$N,'Color detail'!$F342,'2.Pro Plan'!$U:$U,'Color detail'!W$3))</f>
        <v>0</v>
      </c>
      <c r="X342" s="25">
        <f>+IF(X$3=0,0,COUNTIFS('2.Pro Plan'!$K:$K,'Color detail'!$E342,'2.Pro Plan'!$N:$N,'Color detail'!$F342,'2.Pro Plan'!$U:$U,'Color detail'!X$3))</f>
        <v>0</v>
      </c>
      <c r="Y342" s="25">
        <f>+IF(Y$3=0,0,COUNTIFS('2.Pro Plan'!$K:$K,'Color detail'!$E342,'2.Pro Plan'!$N:$N,'Color detail'!$F342,'2.Pro Plan'!$U:$U,'Color detail'!Y$3))</f>
        <v>0</v>
      </c>
      <c r="Z342" s="25">
        <f>+IF(Z$3=0,0,COUNTIFS('2.Pro Plan'!$K:$K,'Color detail'!$E342,'2.Pro Plan'!$N:$N,'Color detail'!$F342,'2.Pro Plan'!$U:$U,'Color detail'!Z$3))</f>
        <v>0</v>
      </c>
      <c r="AA342" s="25">
        <f>+IF(AA$3=0,0,COUNTIFS('2.Pro Plan'!$K:$K,'Color detail'!$E342,'2.Pro Plan'!$N:$N,'Color detail'!$F342,'2.Pro Plan'!$U:$U,'Color detail'!AA$3))</f>
        <v>0</v>
      </c>
      <c r="AB342" s="25">
        <f>+IF(AB$3=0,0,COUNTIFS('2.Pro Plan'!$K:$K,'Color detail'!$E342,'2.Pro Plan'!$N:$N,'Color detail'!$F342,'2.Pro Plan'!$U:$U,'Color detail'!AB$3))</f>
        <v>0</v>
      </c>
      <c r="AC342" s="25">
        <f>+IF(AC$3=0,0,COUNTIFS('2.Pro Plan'!$K:$K,'Color detail'!$E342,'2.Pro Plan'!$N:$N,'Color detail'!$F342,'2.Pro Plan'!$U:$U,'Color detail'!AC$3))</f>
        <v>0</v>
      </c>
      <c r="AD342" s="25">
        <f>+IF(AD$3=0,0,COUNTIFS('2.Pro Plan'!$K:$K,'Color detail'!$E342,'2.Pro Plan'!$N:$N,'Color detail'!$F342,'2.Pro Plan'!$U:$U,'Color detail'!AD$3))</f>
        <v>0</v>
      </c>
      <c r="AE342" s="25">
        <f>+IF(AE$3=0,0,COUNTIFS('2.Pro Plan'!$K:$K,'Color detail'!$E342,'2.Pro Plan'!$N:$N,'Color detail'!$F342,'2.Pro Plan'!$U:$U,'Color detail'!AE$3))</f>
        <v>0</v>
      </c>
      <c r="AF342" s="25">
        <f>+IF(AF$3=0,0,COUNTIFS('2.Pro Plan'!$K:$K,'Color detail'!$E342,'2.Pro Plan'!$N:$N,'Color detail'!$F342,'2.Pro Plan'!$U:$U,'Color detail'!AF$3))</f>
        <v>2</v>
      </c>
      <c r="AG342" s="25">
        <f>+IF(AG$3=0,0,COUNTIFS('2.Pro Plan'!$K:$K,'Color detail'!$E342,'2.Pro Plan'!$N:$N,'Color detail'!$F342,'2.Pro Plan'!$U:$U,'Color detail'!AG$3))</f>
        <v>1</v>
      </c>
      <c r="AH342" s="25">
        <f>+IF(AH$3=0,0,COUNTIFS('2.Pro Plan'!$K:$K,'Color detail'!$E342,'2.Pro Plan'!$N:$N,'Color detail'!$F342,'2.Pro Plan'!$U:$U,'Color detail'!AH$3))</f>
        <v>1</v>
      </c>
      <c r="AI342" s="25">
        <f>+IF(AI$3=0,0,COUNTIFS('2.Pro Plan'!$K:$K,'Color detail'!$E342,'2.Pro Plan'!$N:$N,'Color detail'!$F342,'2.Pro Plan'!$U:$U,'Color detail'!AI$3))</f>
        <v>2</v>
      </c>
      <c r="AJ342" s="25">
        <f>+IF(AJ$3=0,0,COUNTIFS('2.Pro Plan'!$K:$K,'Color detail'!$E342,'2.Pro Plan'!$N:$N,'Color detail'!$F342,'2.Pro Plan'!$U:$U,'Color detail'!AJ$3))</f>
        <v>1</v>
      </c>
      <c r="AK342" s="25">
        <f>+IF(AK$3=0,0,COUNTIFS('2.Pro Plan'!$K:$K,'Color detail'!$E342,'2.Pro Plan'!$N:$N,'Color detail'!$F342,'2.Pro Plan'!$U:$U,'Color detail'!AK$3))</f>
        <v>3</v>
      </c>
      <c r="AL342" s="25">
        <f>+IF(AL$3=0,0,COUNTIFS('2.Pro Plan'!$K:$K,'Color detail'!$E342,'2.Pro Plan'!$N:$N,'Color detail'!$F342,'2.Pro Plan'!$U:$U,'Color detail'!AL$3))</f>
        <v>0</v>
      </c>
      <c r="AM342" s="25">
        <f>+IF(AM$3=0,0,COUNTIFS('2.Pro Plan'!$K:$K,'Color detail'!$E342,'2.Pro Plan'!$N:$N,'Color detail'!$F342,'2.Pro Plan'!$U:$U,'Color detail'!AM$3))</f>
        <v>0</v>
      </c>
      <c r="AN342" s="25">
        <f>+IF(AN$3=0,0,COUNTIFS('2.Pro Plan'!$K:$K,'Color detail'!$E342,'2.Pro Plan'!$N:$N,'Color detail'!$F342,'2.Pro Plan'!$U:$U,'Color detail'!AN$3))</f>
        <v>0</v>
      </c>
      <c r="AO342" s="25">
        <f>+IF(AO$3=0,0,COUNTIFS('2.Pro Plan'!$K:$K,'Color detail'!$E342,'2.Pro Plan'!$N:$N,'Color detail'!$F342,'2.Pro Plan'!$U:$U,'Color detail'!AO$3))</f>
        <v>0</v>
      </c>
      <c r="AP342" s="25">
        <f>+IF(AP$3=0,0,COUNTIFS('2.Pro Plan'!$K:$K,'Color detail'!$E342,'2.Pro Plan'!$N:$N,'Color detail'!$F342,'2.Pro Plan'!$U:$U,'Color detail'!AP$3))</f>
        <v>0</v>
      </c>
      <c r="AQ342" s="25">
        <f>+IF(AQ$3=0,0,COUNTIFS('2.Pro Plan'!$K:$K,'Color detail'!$E342,'2.Pro Plan'!$N:$N,'Color detail'!$F342,'2.Pro Plan'!$U:$U,'Color detail'!AQ$3))</f>
        <v>0</v>
      </c>
      <c r="AR342" s="25">
        <f>+IF(AR$3=0,0,COUNTIFS('2.Pro Plan'!$K:$K,'Color detail'!$E342,'2.Pro Plan'!$N:$N,'Color detail'!$F342,'2.Pro Plan'!$U:$U,'Color detail'!AR$3))</f>
        <v>0</v>
      </c>
      <c r="AS342" s="25">
        <f t="shared" si="122"/>
        <v>11</v>
      </c>
    </row>
    <row r="343" spans="1:45">
      <c r="B343" s="25">
        <f t="shared" si="169"/>
        <v>121</v>
      </c>
      <c r="C343" s="25" t="str">
        <f t="shared" si="170"/>
        <v>JL040</v>
      </c>
      <c r="E343" s="25" t="str">
        <f t="shared" ref="E343:F343" si="189">E127</f>
        <v>JL</v>
      </c>
      <c r="F343" s="25" t="str">
        <f t="shared" si="189"/>
        <v>040</v>
      </c>
      <c r="H343" s="25">
        <f t="shared" si="121"/>
        <v>0</v>
      </c>
      <c r="I343" s="25">
        <f>+IF(C343=0,0,SUMIF('Color FC'!$F:$F,'Color detail'!$C343,'Color FC'!H:H))</f>
        <v>0</v>
      </c>
      <c r="J343" s="25">
        <f>+IF(E343=0,0,SUMIF('Color FC'!$F:$F,'Color detail'!$C343,'Color FC'!I:I))</f>
        <v>0</v>
      </c>
      <c r="K343" s="25">
        <f>+IF(F343=0,0,SUMIF('Color FC'!$F:$F,'Color detail'!$C343,'Color FC'!J:J))</f>
        <v>0</v>
      </c>
      <c r="M343" s="146">
        <f t="shared" ca="1" si="148"/>
        <v>0</v>
      </c>
      <c r="N343" s="146">
        <f t="shared" ca="1" si="161"/>
        <v>0</v>
      </c>
      <c r="O343" s="147">
        <f t="shared" ca="1" si="149"/>
        <v>0</v>
      </c>
      <c r="Q343" s="25">
        <f>+IF(Q$3=0,0,COUNTIFS('2.Pro Plan'!$K:$K,'Color detail'!$E343,'2.Pro Plan'!$N:$N,'Color detail'!$F343,'2.Pro Plan'!$U:$U,'Color detail'!Q$3))</f>
        <v>0</v>
      </c>
      <c r="R343" s="25">
        <f>+IF(R$3=0,0,COUNTIFS('2.Pro Plan'!$K:$K,'Color detail'!$E343,'2.Pro Plan'!$N:$N,'Color detail'!$F343,'2.Pro Plan'!$U:$U,'Color detail'!R$3))</f>
        <v>0</v>
      </c>
      <c r="S343" s="25">
        <f>+IF(S$3=0,0,COUNTIFS('2.Pro Plan'!$K:$K,'Color detail'!$E343,'2.Pro Plan'!$N:$N,'Color detail'!$F343,'2.Pro Plan'!$U:$U,'Color detail'!S$3))</f>
        <v>0</v>
      </c>
      <c r="T343" s="25">
        <f>+IF(T$3=0,0,COUNTIFS('2.Pro Plan'!$K:$K,'Color detail'!$E343,'2.Pro Plan'!$N:$N,'Color detail'!$F343,'2.Pro Plan'!$U:$U,'Color detail'!T$3))</f>
        <v>0</v>
      </c>
      <c r="U343" s="25">
        <f>+IF(U$3=0,0,COUNTIFS('2.Pro Plan'!$K:$K,'Color detail'!$E343,'2.Pro Plan'!$N:$N,'Color detail'!$F343,'2.Pro Plan'!$U:$U,'Color detail'!U$3))</f>
        <v>0</v>
      </c>
      <c r="V343" s="25">
        <f>+IF(V$3=0,0,COUNTIFS('2.Pro Plan'!$K:$K,'Color detail'!$E343,'2.Pro Plan'!$N:$N,'Color detail'!$F343,'2.Pro Plan'!$U:$U,'Color detail'!V$3))</f>
        <v>0</v>
      </c>
      <c r="W343" s="25">
        <f>+IF(W$3=0,0,COUNTIFS('2.Pro Plan'!$K:$K,'Color detail'!$E343,'2.Pro Plan'!$N:$N,'Color detail'!$F343,'2.Pro Plan'!$U:$U,'Color detail'!W$3))</f>
        <v>0</v>
      </c>
      <c r="X343" s="25">
        <f>+IF(X$3=0,0,COUNTIFS('2.Pro Plan'!$K:$K,'Color detail'!$E343,'2.Pro Plan'!$N:$N,'Color detail'!$F343,'2.Pro Plan'!$U:$U,'Color detail'!X$3))</f>
        <v>0</v>
      </c>
      <c r="Y343" s="25">
        <f>+IF(Y$3=0,0,COUNTIFS('2.Pro Plan'!$K:$K,'Color detail'!$E343,'2.Pro Plan'!$N:$N,'Color detail'!$F343,'2.Pro Plan'!$U:$U,'Color detail'!Y$3))</f>
        <v>0</v>
      </c>
      <c r="Z343" s="25">
        <f>+IF(Z$3=0,0,COUNTIFS('2.Pro Plan'!$K:$K,'Color detail'!$E343,'2.Pro Plan'!$N:$N,'Color detail'!$F343,'2.Pro Plan'!$U:$U,'Color detail'!Z$3))</f>
        <v>0</v>
      </c>
      <c r="AA343" s="25">
        <f>+IF(AA$3=0,0,COUNTIFS('2.Pro Plan'!$K:$K,'Color detail'!$E343,'2.Pro Plan'!$N:$N,'Color detail'!$F343,'2.Pro Plan'!$U:$U,'Color detail'!AA$3))</f>
        <v>0</v>
      </c>
      <c r="AB343" s="25">
        <f>+IF(AB$3=0,0,COUNTIFS('2.Pro Plan'!$K:$K,'Color detail'!$E343,'2.Pro Plan'!$N:$N,'Color detail'!$F343,'2.Pro Plan'!$U:$U,'Color detail'!AB$3))</f>
        <v>0</v>
      </c>
      <c r="AC343" s="25">
        <f>+IF(AC$3=0,0,COUNTIFS('2.Pro Plan'!$K:$K,'Color detail'!$E343,'2.Pro Plan'!$N:$N,'Color detail'!$F343,'2.Pro Plan'!$U:$U,'Color detail'!AC$3))</f>
        <v>0</v>
      </c>
      <c r="AD343" s="25">
        <f>+IF(AD$3=0,0,COUNTIFS('2.Pro Plan'!$K:$K,'Color detail'!$E343,'2.Pro Plan'!$N:$N,'Color detail'!$F343,'2.Pro Plan'!$U:$U,'Color detail'!AD$3))</f>
        <v>0</v>
      </c>
      <c r="AE343" s="25">
        <f>+IF(AE$3=0,0,COUNTIFS('2.Pro Plan'!$K:$K,'Color detail'!$E343,'2.Pro Plan'!$N:$N,'Color detail'!$F343,'2.Pro Plan'!$U:$U,'Color detail'!AE$3))</f>
        <v>0</v>
      </c>
      <c r="AF343" s="25">
        <f>+IF(AF$3=0,0,COUNTIFS('2.Pro Plan'!$K:$K,'Color detail'!$E343,'2.Pro Plan'!$N:$N,'Color detail'!$F343,'2.Pro Plan'!$U:$U,'Color detail'!AF$3))</f>
        <v>0</v>
      </c>
      <c r="AG343" s="25">
        <f>+IF(AG$3=0,0,COUNTIFS('2.Pro Plan'!$K:$K,'Color detail'!$E343,'2.Pro Plan'!$N:$N,'Color detail'!$F343,'2.Pro Plan'!$U:$U,'Color detail'!AG$3))</f>
        <v>0</v>
      </c>
      <c r="AH343" s="25">
        <f>+IF(AH$3=0,0,COUNTIFS('2.Pro Plan'!$K:$K,'Color detail'!$E343,'2.Pro Plan'!$N:$N,'Color detail'!$F343,'2.Pro Plan'!$U:$U,'Color detail'!AH$3))</f>
        <v>0</v>
      </c>
      <c r="AI343" s="25">
        <f>+IF(AI$3=0,0,COUNTIFS('2.Pro Plan'!$K:$K,'Color detail'!$E343,'2.Pro Plan'!$N:$N,'Color detail'!$F343,'2.Pro Plan'!$U:$U,'Color detail'!AI$3))</f>
        <v>0</v>
      </c>
      <c r="AJ343" s="25">
        <f>+IF(AJ$3=0,0,COUNTIFS('2.Pro Plan'!$K:$K,'Color detail'!$E343,'2.Pro Plan'!$N:$N,'Color detail'!$F343,'2.Pro Plan'!$U:$U,'Color detail'!AJ$3))</f>
        <v>0</v>
      </c>
      <c r="AK343" s="25">
        <f>+IF(AK$3=0,0,COUNTIFS('2.Pro Plan'!$K:$K,'Color detail'!$E343,'2.Pro Plan'!$N:$N,'Color detail'!$F343,'2.Pro Plan'!$U:$U,'Color detail'!AK$3))</f>
        <v>0</v>
      </c>
      <c r="AL343" s="25">
        <f>+IF(AL$3=0,0,COUNTIFS('2.Pro Plan'!$K:$K,'Color detail'!$E343,'2.Pro Plan'!$N:$N,'Color detail'!$F343,'2.Pro Plan'!$U:$U,'Color detail'!AL$3))</f>
        <v>0</v>
      </c>
      <c r="AM343" s="25">
        <f>+IF(AM$3=0,0,COUNTIFS('2.Pro Plan'!$K:$K,'Color detail'!$E343,'2.Pro Plan'!$N:$N,'Color detail'!$F343,'2.Pro Plan'!$U:$U,'Color detail'!AM$3))</f>
        <v>0</v>
      </c>
      <c r="AN343" s="25">
        <f>+IF(AN$3=0,0,COUNTIFS('2.Pro Plan'!$K:$K,'Color detail'!$E343,'2.Pro Plan'!$N:$N,'Color detail'!$F343,'2.Pro Plan'!$U:$U,'Color detail'!AN$3))</f>
        <v>0</v>
      </c>
      <c r="AO343" s="25">
        <f>+IF(AO$3=0,0,COUNTIFS('2.Pro Plan'!$K:$K,'Color detail'!$E343,'2.Pro Plan'!$N:$N,'Color detail'!$F343,'2.Pro Plan'!$U:$U,'Color detail'!AO$3))</f>
        <v>0</v>
      </c>
      <c r="AP343" s="25">
        <f>+IF(AP$3=0,0,COUNTIFS('2.Pro Plan'!$K:$K,'Color detail'!$E343,'2.Pro Plan'!$N:$N,'Color detail'!$F343,'2.Pro Plan'!$U:$U,'Color detail'!AP$3))</f>
        <v>0</v>
      </c>
      <c r="AQ343" s="25">
        <f>+IF(AQ$3=0,0,COUNTIFS('2.Pro Plan'!$K:$K,'Color detail'!$E343,'2.Pro Plan'!$N:$N,'Color detail'!$F343,'2.Pro Plan'!$U:$U,'Color detail'!AQ$3))</f>
        <v>0</v>
      </c>
      <c r="AR343" s="25">
        <f>+IF(AR$3=0,0,COUNTIFS('2.Pro Plan'!$K:$K,'Color detail'!$E343,'2.Pro Plan'!$N:$N,'Color detail'!$F343,'2.Pro Plan'!$U:$U,'Color detail'!AR$3))</f>
        <v>0</v>
      </c>
      <c r="AS343" s="25">
        <f t="shared" si="122"/>
        <v>0</v>
      </c>
    </row>
    <row r="344" spans="1:45">
      <c r="B344" s="25">
        <f t="shared" si="169"/>
        <v>122</v>
      </c>
      <c r="C344" s="25" t="str">
        <f t="shared" si="170"/>
        <v>JL089</v>
      </c>
      <c r="E344" s="25" t="str">
        <f t="shared" ref="E344:F344" si="190">E128</f>
        <v>JL</v>
      </c>
      <c r="F344" s="25" t="str">
        <f t="shared" si="190"/>
        <v>089</v>
      </c>
      <c r="H344" s="25">
        <f t="shared" si="121"/>
        <v>5</v>
      </c>
      <c r="I344" s="25">
        <f>+IF(C344=0,0,SUMIF('Color FC'!$F:$F,'Color detail'!$C344,'Color FC'!H:H))</f>
        <v>5</v>
      </c>
      <c r="J344" s="25">
        <f>+IF(E344=0,0,SUMIF('Color FC'!$F:$F,'Color detail'!$C344,'Color FC'!I:I))</f>
        <v>5</v>
      </c>
      <c r="K344" s="25">
        <f>+IF(F344=0,0,SUMIF('Color FC'!$F:$F,'Color detail'!$C344,'Color FC'!J:J))</f>
        <v>3</v>
      </c>
      <c r="M344" s="146">
        <f t="shared" ca="1" si="148"/>
        <v>0</v>
      </c>
      <c r="N344" s="146">
        <f t="shared" ca="1" si="161"/>
        <v>0</v>
      </c>
      <c r="O344" s="147">
        <f t="shared" ca="1" si="149"/>
        <v>0</v>
      </c>
      <c r="Q344" s="25">
        <f>+IF(Q$3=0,0,COUNTIFS('2.Pro Plan'!$K:$K,'Color detail'!$E344,'2.Pro Plan'!$N:$N,'Color detail'!$F344,'2.Pro Plan'!$U:$U,'Color detail'!Q$3))</f>
        <v>0</v>
      </c>
      <c r="R344" s="25">
        <f>+IF(R$3=0,0,COUNTIFS('2.Pro Plan'!$K:$K,'Color detail'!$E344,'2.Pro Plan'!$N:$N,'Color detail'!$F344,'2.Pro Plan'!$U:$U,'Color detail'!R$3))</f>
        <v>0</v>
      </c>
      <c r="S344" s="25">
        <f>+IF(S$3=0,0,COUNTIFS('2.Pro Plan'!$K:$K,'Color detail'!$E344,'2.Pro Plan'!$N:$N,'Color detail'!$F344,'2.Pro Plan'!$U:$U,'Color detail'!S$3))</f>
        <v>0</v>
      </c>
      <c r="T344" s="25">
        <f>+IF(T$3=0,0,COUNTIFS('2.Pro Plan'!$K:$K,'Color detail'!$E344,'2.Pro Plan'!$N:$N,'Color detail'!$F344,'2.Pro Plan'!$U:$U,'Color detail'!T$3))</f>
        <v>0</v>
      </c>
      <c r="U344" s="25">
        <f>+IF(U$3=0,0,COUNTIFS('2.Pro Plan'!$K:$K,'Color detail'!$E344,'2.Pro Plan'!$N:$N,'Color detail'!$F344,'2.Pro Plan'!$U:$U,'Color detail'!U$3))</f>
        <v>0</v>
      </c>
      <c r="V344" s="25">
        <f>+IF(V$3=0,0,COUNTIFS('2.Pro Plan'!$K:$K,'Color detail'!$E344,'2.Pro Plan'!$N:$N,'Color detail'!$F344,'2.Pro Plan'!$U:$U,'Color detail'!V$3))</f>
        <v>0</v>
      </c>
      <c r="W344" s="25">
        <f>+IF(W$3=0,0,COUNTIFS('2.Pro Plan'!$K:$K,'Color detail'!$E344,'2.Pro Plan'!$N:$N,'Color detail'!$F344,'2.Pro Plan'!$U:$U,'Color detail'!W$3))</f>
        <v>0</v>
      </c>
      <c r="X344" s="25">
        <f>+IF(X$3=0,0,COUNTIFS('2.Pro Plan'!$K:$K,'Color detail'!$E344,'2.Pro Plan'!$N:$N,'Color detail'!$F344,'2.Pro Plan'!$U:$U,'Color detail'!X$3))</f>
        <v>0</v>
      </c>
      <c r="Y344" s="25">
        <f>+IF(Y$3=0,0,COUNTIFS('2.Pro Plan'!$K:$K,'Color detail'!$E344,'2.Pro Plan'!$N:$N,'Color detail'!$F344,'2.Pro Plan'!$U:$U,'Color detail'!Y$3))</f>
        <v>0</v>
      </c>
      <c r="Z344" s="25">
        <f>+IF(Z$3=0,0,COUNTIFS('2.Pro Plan'!$K:$K,'Color detail'!$E344,'2.Pro Plan'!$N:$N,'Color detail'!$F344,'2.Pro Plan'!$U:$U,'Color detail'!Z$3))</f>
        <v>0</v>
      </c>
      <c r="AA344" s="25">
        <f>+IF(AA$3=0,0,COUNTIFS('2.Pro Plan'!$K:$K,'Color detail'!$E344,'2.Pro Plan'!$N:$N,'Color detail'!$F344,'2.Pro Plan'!$U:$U,'Color detail'!AA$3))</f>
        <v>0</v>
      </c>
      <c r="AB344" s="25">
        <f>+IF(AB$3=0,0,COUNTIFS('2.Pro Plan'!$K:$K,'Color detail'!$E344,'2.Pro Plan'!$N:$N,'Color detail'!$F344,'2.Pro Plan'!$U:$U,'Color detail'!AB$3))</f>
        <v>0</v>
      </c>
      <c r="AC344" s="25">
        <f>+IF(AC$3=0,0,COUNTIFS('2.Pro Plan'!$K:$K,'Color detail'!$E344,'2.Pro Plan'!$N:$N,'Color detail'!$F344,'2.Pro Plan'!$U:$U,'Color detail'!AC$3))</f>
        <v>0</v>
      </c>
      <c r="AD344" s="25">
        <f>+IF(AD$3=0,0,COUNTIFS('2.Pro Plan'!$K:$K,'Color detail'!$E344,'2.Pro Plan'!$N:$N,'Color detail'!$F344,'2.Pro Plan'!$U:$U,'Color detail'!AD$3))</f>
        <v>0</v>
      </c>
      <c r="AE344" s="25">
        <f>+IF(AE$3=0,0,COUNTIFS('2.Pro Plan'!$K:$K,'Color detail'!$E344,'2.Pro Plan'!$N:$N,'Color detail'!$F344,'2.Pro Plan'!$U:$U,'Color detail'!AE$3))</f>
        <v>0</v>
      </c>
      <c r="AF344" s="25">
        <f>+IF(AF$3=0,0,COUNTIFS('2.Pro Plan'!$K:$K,'Color detail'!$E344,'2.Pro Plan'!$N:$N,'Color detail'!$F344,'2.Pro Plan'!$U:$U,'Color detail'!AF$3))</f>
        <v>0</v>
      </c>
      <c r="AG344" s="25">
        <f>+IF(AG$3=0,0,COUNTIFS('2.Pro Plan'!$K:$K,'Color detail'!$E344,'2.Pro Plan'!$N:$N,'Color detail'!$F344,'2.Pro Plan'!$U:$U,'Color detail'!AG$3))</f>
        <v>1</v>
      </c>
      <c r="AH344" s="25">
        <f>+IF(AH$3=0,0,COUNTIFS('2.Pro Plan'!$K:$K,'Color detail'!$E344,'2.Pro Plan'!$N:$N,'Color detail'!$F344,'2.Pro Plan'!$U:$U,'Color detail'!AH$3))</f>
        <v>4</v>
      </c>
      <c r="AI344" s="25">
        <f>+IF(AI$3=0,0,COUNTIFS('2.Pro Plan'!$K:$K,'Color detail'!$E344,'2.Pro Plan'!$N:$N,'Color detail'!$F344,'2.Pro Plan'!$U:$U,'Color detail'!AI$3))</f>
        <v>0</v>
      </c>
      <c r="AJ344" s="25">
        <f>+IF(AJ$3=0,0,COUNTIFS('2.Pro Plan'!$K:$K,'Color detail'!$E344,'2.Pro Plan'!$N:$N,'Color detail'!$F344,'2.Pro Plan'!$U:$U,'Color detail'!AJ$3))</f>
        <v>0</v>
      </c>
      <c r="AK344" s="25">
        <f>+IF(AK$3=0,0,COUNTIFS('2.Pro Plan'!$K:$K,'Color detail'!$E344,'2.Pro Plan'!$N:$N,'Color detail'!$F344,'2.Pro Plan'!$U:$U,'Color detail'!AK$3))</f>
        <v>0</v>
      </c>
      <c r="AL344" s="25">
        <f>+IF(AL$3=0,0,COUNTIFS('2.Pro Plan'!$K:$K,'Color detail'!$E344,'2.Pro Plan'!$N:$N,'Color detail'!$F344,'2.Pro Plan'!$U:$U,'Color detail'!AL$3))</f>
        <v>0</v>
      </c>
      <c r="AM344" s="25">
        <f>+IF(AM$3=0,0,COUNTIFS('2.Pro Plan'!$K:$K,'Color detail'!$E344,'2.Pro Plan'!$N:$N,'Color detail'!$F344,'2.Pro Plan'!$U:$U,'Color detail'!AM$3))</f>
        <v>0</v>
      </c>
      <c r="AN344" s="25">
        <f>+IF(AN$3=0,0,COUNTIFS('2.Pro Plan'!$K:$K,'Color detail'!$E344,'2.Pro Plan'!$N:$N,'Color detail'!$F344,'2.Pro Plan'!$U:$U,'Color detail'!AN$3))</f>
        <v>0</v>
      </c>
      <c r="AO344" s="25">
        <f>+IF(AO$3=0,0,COUNTIFS('2.Pro Plan'!$K:$K,'Color detail'!$E344,'2.Pro Plan'!$N:$N,'Color detail'!$F344,'2.Pro Plan'!$U:$U,'Color detail'!AO$3))</f>
        <v>0</v>
      </c>
      <c r="AP344" s="25">
        <f>+IF(AP$3=0,0,COUNTIFS('2.Pro Plan'!$K:$K,'Color detail'!$E344,'2.Pro Plan'!$N:$N,'Color detail'!$F344,'2.Pro Plan'!$U:$U,'Color detail'!AP$3))</f>
        <v>0</v>
      </c>
      <c r="AQ344" s="25">
        <f>+IF(AQ$3=0,0,COUNTIFS('2.Pro Plan'!$K:$K,'Color detail'!$E344,'2.Pro Plan'!$N:$N,'Color detail'!$F344,'2.Pro Plan'!$U:$U,'Color detail'!AQ$3))</f>
        <v>0</v>
      </c>
      <c r="AR344" s="25">
        <f>+IF(AR$3=0,0,COUNTIFS('2.Pro Plan'!$K:$K,'Color detail'!$E344,'2.Pro Plan'!$N:$N,'Color detail'!$F344,'2.Pro Plan'!$U:$U,'Color detail'!AR$3))</f>
        <v>0</v>
      </c>
      <c r="AS344" s="25">
        <f t="shared" si="122"/>
        <v>5</v>
      </c>
    </row>
    <row r="345" spans="1:45">
      <c r="B345" s="25">
        <f t="shared" si="169"/>
        <v>123</v>
      </c>
      <c r="C345" s="25" t="str">
        <f t="shared" si="170"/>
        <v>JL576</v>
      </c>
      <c r="E345" s="25" t="str">
        <f t="shared" ref="E345:F345" si="191">E129</f>
        <v>JL</v>
      </c>
      <c r="F345" s="25">
        <f t="shared" si="191"/>
        <v>576</v>
      </c>
      <c r="H345" s="25">
        <f t="shared" si="121"/>
        <v>0</v>
      </c>
      <c r="I345" s="25">
        <f>+IF(C345=0,0,SUMIF('Color FC'!$F:$F,'Color detail'!$C345,'Color FC'!H:H))</f>
        <v>0</v>
      </c>
      <c r="J345" s="25">
        <f>+IF(E345=0,0,SUMIF('Color FC'!$F:$F,'Color detail'!$C345,'Color FC'!I:I))</f>
        <v>0</v>
      </c>
      <c r="K345" s="25">
        <f>+IF(F345=0,0,SUMIF('Color FC'!$F:$F,'Color detail'!$C345,'Color FC'!J:J))</f>
        <v>0</v>
      </c>
      <c r="M345" s="146">
        <f t="shared" ca="1" si="148"/>
        <v>0</v>
      </c>
      <c r="N345" s="146">
        <f t="shared" ca="1" si="161"/>
        <v>20</v>
      </c>
      <c r="O345" s="147" t="str">
        <f t="shared" ca="1" si="149"/>
        <v>CHECK</v>
      </c>
      <c r="Q345" s="25">
        <f>+IF(Q$3=0,0,COUNTIFS('2.Pro Plan'!$K:$K,'Color detail'!$E345,'2.Pro Plan'!$N:$N,'Color detail'!$F345,'2.Pro Plan'!$U:$U,'Color detail'!Q$3))</f>
        <v>0</v>
      </c>
      <c r="R345" s="25">
        <f>+IF(R$3=0,0,COUNTIFS('2.Pro Plan'!$K:$K,'Color detail'!$E345,'2.Pro Plan'!$N:$N,'Color detail'!$F345,'2.Pro Plan'!$U:$U,'Color detail'!R$3))</f>
        <v>0</v>
      </c>
      <c r="S345" s="25">
        <f>+IF(S$3=0,0,COUNTIFS('2.Pro Plan'!$K:$K,'Color detail'!$E345,'2.Pro Plan'!$N:$N,'Color detail'!$F345,'2.Pro Plan'!$U:$U,'Color detail'!S$3))</f>
        <v>0</v>
      </c>
      <c r="T345" s="25">
        <f>+IF(T$3=0,0,COUNTIFS('2.Pro Plan'!$K:$K,'Color detail'!$E345,'2.Pro Plan'!$N:$N,'Color detail'!$F345,'2.Pro Plan'!$U:$U,'Color detail'!T$3))</f>
        <v>0</v>
      </c>
      <c r="U345" s="25">
        <f>+IF(U$3=0,0,COUNTIFS('2.Pro Plan'!$K:$K,'Color detail'!$E345,'2.Pro Plan'!$N:$N,'Color detail'!$F345,'2.Pro Plan'!$U:$U,'Color detail'!U$3))</f>
        <v>0</v>
      </c>
      <c r="V345" s="25">
        <f>+IF(V$3=0,0,COUNTIFS('2.Pro Plan'!$K:$K,'Color detail'!$E345,'2.Pro Plan'!$N:$N,'Color detail'!$F345,'2.Pro Plan'!$U:$U,'Color detail'!V$3))</f>
        <v>0</v>
      </c>
      <c r="W345" s="25">
        <f>+IF(W$3=0,0,COUNTIFS('2.Pro Plan'!$K:$K,'Color detail'!$E345,'2.Pro Plan'!$N:$N,'Color detail'!$F345,'2.Pro Plan'!$U:$U,'Color detail'!W$3))</f>
        <v>0</v>
      </c>
      <c r="X345" s="25">
        <f>+IF(X$3=0,0,COUNTIFS('2.Pro Plan'!$K:$K,'Color detail'!$E345,'2.Pro Plan'!$N:$N,'Color detail'!$F345,'2.Pro Plan'!$U:$U,'Color detail'!X$3))</f>
        <v>0</v>
      </c>
      <c r="Y345" s="25">
        <f>+IF(Y$3=0,0,COUNTIFS('2.Pro Plan'!$K:$K,'Color detail'!$E345,'2.Pro Plan'!$N:$N,'Color detail'!$F345,'2.Pro Plan'!$U:$U,'Color detail'!Y$3))</f>
        <v>0</v>
      </c>
      <c r="Z345" s="25">
        <f>+IF(Z$3=0,0,COUNTIFS('2.Pro Plan'!$K:$K,'Color detail'!$E345,'2.Pro Plan'!$N:$N,'Color detail'!$F345,'2.Pro Plan'!$U:$U,'Color detail'!Z$3))</f>
        <v>0</v>
      </c>
      <c r="AA345" s="25">
        <f>+IF(AA$3=0,0,COUNTIFS('2.Pro Plan'!$K:$K,'Color detail'!$E345,'2.Pro Plan'!$N:$N,'Color detail'!$F345,'2.Pro Plan'!$U:$U,'Color detail'!AA$3))</f>
        <v>0</v>
      </c>
      <c r="AB345" s="25">
        <f>+IF(AB$3=0,0,COUNTIFS('2.Pro Plan'!$K:$K,'Color detail'!$E345,'2.Pro Plan'!$N:$N,'Color detail'!$F345,'2.Pro Plan'!$U:$U,'Color detail'!AB$3))</f>
        <v>0</v>
      </c>
      <c r="AC345" s="25">
        <f>+IF(AC$3=0,0,COUNTIFS('2.Pro Plan'!$K:$K,'Color detail'!$E345,'2.Pro Plan'!$N:$N,'Color detail'!$F345,'2.Pro Plan'!$U:$U,'Color detail'!AC$3))</f>
        <v>0</v>
      </c>
      <c r="AD345" s="25">
        <f>+IF(AD$3=0,0,COUNTIFS('2.Pro Plan'!$K:$K,'Color detail'!$E345,'2.Pro Plan'!$N:$N,'Color detail'!$F345,'2.Pro Plan'!$U:$U,'Color detail'!AD$3))</f>
        <v>0</v>
      </c>
      <c r="AE345" s="25">
        <f>+IF(AE$3=0,0,COUNTIFS('2.Pro Plan'!$K:$K,'Color detail'!$E345,'2.Pro Plan'!$N:$N,'Color detail'!$F345,'2.Pro Plan'!$U:$U,'Color detail'!AE$3))</f>
        <v>0</v>
      </c>
      <c r="AF345" s="25">
        <f>+IF(AF$3=0,0,COUNTIFS('2.Pro Plan'!$K:$K,'Color detail'!$E345,'2.Pro Plan'!$N:$N,'Color detail'!$F345,'2.Pro Plan'!$U:$U,'Color detail'!AF$3))</f>
        <v>0</v>
      </c>
      <c r="AG345" s="25">
        <f>+IF(AG$3=0,0,COUNTIFS('2.Pro Plan'!$K:$K,'Color detail'!$E345,'2.Pro Plan'!$N:$N,'Color detail'!$F345,'2.Pro Plan'!$U:$U,'Color detail'!AG$3))</f>
        <v>0</v>
      </c>
      <c r="AH345" s="25">
        <f>+IF(AH$3=0,0,COUNTIFS('2.Pro Plan'!$K:$K,'Color detail'!$E345,'2.Pro Plan'!$N:$N,'Color detail'!$F345,'2.Pro Plan'!$U:$U,'Color detail'!AH$3))</f>
        <v>0</v>
      </c>
      <c r="AI345" s="25">
        <f>+IF(AI$3=0,0,COUNTIFS('2.Pro Plan'!$K:$K,'Color detail'!$E345,'2.Pro Plan'!$N:$N,'Color detail'!$F345,'2.Pro Plan'!$U:$U,'Color detail'!AI$3))</f>
        <v>0</v>
      </c>
      <c r="AJ345" s="25">
        <f>+IF(AJ$3=0,0,COUNTIFS('2.Pro Plan'!$K:$K,'Color detail'!$E345,'2.Pro Plan'!$N:$N,'Color detail'!$F345,'2.Pro Plan'!$U:$U,'Color detail'!AJ$3))</f>
        <v>0</v>
      </c>
      <c r="AK345" s="25">
        <f>+IF(AK$3=0,0,COUNTIFS('2.Pro Plan'!$K:$K,'Color detail'!$E345,'2.Pro Plan'!$N:$N,'Color detail'!$F345,'2.Pro Plan'!$U:$U,'Color detail'!AK$3))</f>
        <v>0</v>
      </c>
      <c r="AL345" s="25">
        <f>+IF(AL$3=0,0,COUNTIFS('2.Pro Plan'!$K:$K,'Color detail'!$E345,'2.Pro Plan'!$N:$N,'Color detail'!$F345,'2.Pro Plan'!$U:$U,'Color detail'!AL$3))</f>
        <v>0</v>
      </c>
      <c r="AM345" s="25">
        <f>+IF(AM$3=0,0,COUNTIFS('2.Pro Plan'!$K:$K,'Color detail'!$E345,'2.Pro Plan'!$N:$N,'Color detail'!$F345,'2.Pro Plan'!$U:$U,'Color detail'!AM$3))</f>
        <v>0</v>
      </c>
      <c r="AN345" s="25">
        <f>+IF(AN$3=0,0,COUNTIFS('2.Pro Plan'!$K:$K,'Color detail'!$E345,'2.Pro Plan'!$N:$N,'Color detail'!$F345,'2.Pro Plan'!$U:$U,'Color detail'!AN$3))</f>
        <v>0</v>
      </c>
      <c r="AO345" s="25">
        <f>+IF(AO$3=0,0,COUNTIFS('2.Pro Plan'!$K:$K,'Color detail'!$E345,'2.Pro Plan'!$N:$N,'Color detail'!$F345,'2.Pro Plan'!$U:$U,'Color detail'!AO$3))</f>
        <v>0</v>
      </c>
      <c r="AP345" s="25">
        <f>+IF(AP$3=0,0,COUNTIFS('2.Pro Plan'!$K:$K,'Color detail'!$E345,'2.Pro Plan'!$N:$N,'Color detail'!$F345,'2.Pro Plan'!$U:$U,'Color detail'!AP$3))</f>
        <v>0</v>
      </c>
      <c r="AQ345" s="25">
        <f>+IF(AQ$3=0,0,COUNTIFS('2.Pro Plan'!$K:$K,'Color detail'!$E345,'2.Pro Plan'!$N:$N,'Color detail'!$F345,'2.Pro Plan'!$U:$U,'Color detail'!AQ$3))</f>
        <v>0</v>
      </c>
      <c r="AR345" s="25">
        <f>+IF(AR$3=0,0,COUNTIFS('2.Pro Plan'!$K:$K,'Color detail'!$E345,'2.Pro Plan'!$N:$N,'Color detail'!$F345,'2.Pro Plan'!$U:$U,'Color detail'!AR$3))</f>
        <v>0</v>
      </c>
      <c r="AS345" s="25">
        <f t="shared" si="122"/>
        <v>0</v>
      </c>
    </row>
    <row r="346" spans="1:45">
      <c r="B346" s="25">
        <f t="shared" si="169"/>
        <v>124</v>
      </c>
      <c r="C346" s="25" t="str">
        <f t="shared" si="170"/>
        <v>JK1D6</v>
      </c>
      <c r="E346" s="25" t="str">
        <f t="shared" ref="E346:F346" si="192">E130</f>
        <v>JK</v>
      </c>
      <c r="F346" s="25" t="str">
        <f t="shared" si="192"/>
        <v>1D6</v>
      </c>
      <c r="H346" s="25">
        <f t="shared" ref="H346:H400" si="193">+AS346</f>
        <v>0</v>
      </c>
      <c r="I346" s="25">
        <f>+IF(C346=0,0,SUMIF('Color FC'!$F:$F,'Color detail'!$C346,'Color FC'!H:H))</f>
        <v>0</v>
      </c>
      <c r="J346" s="25">
        <f>+IF(E346=0,0,SUMIF('Color FC'!$F:$F,'Color detail'!$C346,'Color FC'!I:I))</f>
        <v>0</v>
      </c>
      <c r="K346" s="25">
        <f>+IF(F346=0,0,SUMIF('Color FC'!$F:$F,'Color detail'!$C346,'Color FC'!J:J))</f>
        <v>0</v>
      </c>
      <c r="M346" s="146">
        <f t="shared" ca="1" si="148"/>
        <v>0</v>
      </c>
      <c r="N346" s="146">
        <f t="shared" ca="1" si="161"/>
        <v>1</v>
      </c>
      <c r="O346" s="147" t="str">
        <f t="shared" ca="1" si="149"/>
        <v>CHECK</v>
      </c>
      <c r="Q346" s="25">
        <f>+IF(Q$3=0,0,COUNTIFS('2.Pro Plan'!$K:$K,'Color detail'!$E346,'2.Pro Plan'!$N:$N,'Color detail'!$F346,'2.Pro Plan'!$U:$U,'Color detail'!Q$3))</f>
        <v>0</v>
      </c>
      <c r="R346" s="25">
        <f>+IF(R$3=0,0,COUNTIFS('2.Pro Plan'!$K:$K,'Color detail'!$E346,'2.Pro Plan'!$N:$N,'Color detail'!$F346,'2.Pro Plan'!$U:$U,'Color detail'!R$3))</f>
        <v>0</v>
      </c>
      <c r="S346" s="25">
        <f>+IF(S$3=0,0,COUNTIFS('2.Pro Plan'!$K:$K,'Color detail'!$E346,'2.Pro Plan'!$N:$N,'Color detail'!$F346,'2.Pro Plan'!$U:$U,'Color detail'!S$3))</f>
        <v>0</v>
      </c>
      <c r="T346" s="25">
        <f>+IF(T$3=0,0,COUNTIFS('2.Pro Plan'!$K:$K,'Color detail'!$E346,'2.Pro Plan'!$N:$N,'Color detail'!$F346,'2.Pro Plan'!$U:$U,'Color detail'!T$3))</f>
        <v>0</v>
      </c>
      <c r="U346" s="25">
        <f>+IF(U$3=0,0,COUNTIFS('2.Pro Plan'!$K:$K,'Color detail'!$E346,'2.Pro Plan'!$N:$N,'Color detail'!$F346,'2.Pro Plan'!$U:$U,'Color detail'!U$3))</f>
        <v>0</v>
      </c>
      <c r="V346" s="25">
        <f>+IF(V$3=0,0,COUNTIFS('2.Pro Plan'!$K:$K,'Color detail'!$E346,'2.Pro Plan'!$N:$N,'Color detail'!$F346,'2.Pro Plan'!$U:$U,'Color detail'!V$3))</f>
        <v>0</v>
      </c>
      <c r="W346" s="25">
        <f>+IF(W$3=0,0,COUNTIFS('2.Pro Plan'!$K:$K,'Color detail'!$E346,'2.Pro Plan'!$N:$N,'Color detail'!$F346,'2.Pro Plan'!$U:$U,'Color detail'!W$3))</f>
        <v>0</v>
      </c>
      <c r="X346" s="25">
        <f>+IF(X$3=0,0,COUNTIFS('2.Pro Plan'!$K:$K,'Color detail'!$E346,'2.Pro Plan'!$N:$N,'Color detail'!$F346,'2.Pro Plan'!$U:$U,'Color detail'!X$3))</f>
        <v>0</v>
      </c>
      <c r="Y346" s="25">
        <f>+IF(Y$3=0,0,COUNTIFS('2.Pro Plan'!$K:$K,'Color detail'!$E346,'2.Pro Plan'!$N:$N,'Color detail'!$F346,'2.Pro Plan'!$U:$U,'Color detail'!Y$3))</f>
        <v>0</v>
      </c>
      <c r="Z346" s="25">
        <f>+IF(Z$3=0,0,COUNTIFS('2.Pro Plan'!$K:$K,'Color detail'!$E346,'2.Pro Plan'!$N:$N,'Color detail'!$F346,'2.Pro Plan'!$U:$U,'Color detail'!Z$3))</f>
        <v>0</v>
      </c>
      <c r="AA346" s="25">
        <f>+IF(AA$3=0,0,COUNTIFS('2.Pro Plan'!$K:$K,'Color detail'!$E346,'2.Pro Plan'!$N:$N,'Color detail'!$F346,'2.Pro Plan'!$U:$U,'Color detail'!AA$3))</f>
        <v>0</v>
      </c>
      <c r="AB346" s="25">
        <f>+IF(AB$3=0,0,COUNTIFS('2.Pro Plan'!$K:$K,'Color detail'!$E346,'2.Pro Plan'!$N:$N,'Color detail'!$F346,'2.Pro Plan'!$U:$U,'Color detail'!AB$3))</f>
        <v>0</v>
      </c>
      <c r="AC346" s="25">
        <f>+IF(AC$3=0,0,COUNTIFS('2.Pro Plan'!$K:$K,'Color detail'!$E346,'2.Pro Plan'!$N:$N,'Color detail'!$F346,'2.Pro Plan'!$U:$U,'Color detail'!AC$3))</f>
        <v>0</v>
      </c>
      <c r="AD346" s="25">
        <f>+IF(AD$3=0,0,COUNTIFS('2.Pro Plan'!$K:$K,'Color detail'!$E346,'2.Pro Plan'!$N:$N,'Color detail'!$F346,'2.Pro Plan'!$U:$U,'Color detail'!AD$3))</f>
        <v>0</v>
      </c>
      <c r="AE346" s="25">
        <f>+IF(AE$3=0,0,COUNTIFS('2.Pro Plan'!$K:$K,'Color detail'!$E346,'2.Pro Plan'!$N:$N,'Color detail'!$F346,'2.Pro Plan'!$U:$U,'Color detail'!AE$3))</f>
        <v>0</v>
      </c>
      <c r="AF346" s="25">
        <f>+IF(AF$3=0,0,COUNTIFS('2.Pro Plan'!$K:$K,'Color detail'!$E346,'2.Pro Plan'!$N:$N,'Color detail'!$F346,'2.Pro Plan'!$U:$U,'Color detail'!AF$3))</f>
        <v>0</v>
      </c>
      <c r="AG346" s="25">
        <f>+IF(AG$3=0,0,COUNTIFS('2.Pro Plan'!$K:$K,'Color detail'!$E346,'2.Pro Plan'!$N:$N,'Color detail'!$F346,'2.Pro Plan'!$U:$U,'Color detail'!AG$3))</f>
        <v>0</v>
      </c>
      <c r="AH346" s="25">
        <f>+IF(AH$3=0,0,COUNTIFS('2.Pro Plan'!$K:$K,'Color detail'!$E346,'2.Pro Plan'!$N:$N,'Color detail'!$F346,'2.Pro Plan'!$U:$U,'Color detail'!AH$3))</f>
        <v>0</v>
      </c>
      <c r="AI346" s="25">
        <f>+IF(AI$3=0,0,COUNTIFS('2.Pro Plan'!$K:$K,'Color detail'!$E346,'2.Pro Plan'!$N:$N,'Color detail'!$F346,'2.Pro Plan'!$U:$U,'Color detail'!AI$3))</f>
        <v>0</v>
      </c>
      <c r="AJ346" s="25">
        <f>+IF(AJ$3=0,0,COUNTIFS('2.Pro Plan'!$K:$K,'Color detail'!$E346,'2.Pro Plan'!$N:$N,'Color detail'!$F346,'2.Pro Plan'!$U:$U,'Color detail'!AJ$3))</f>
        <v>0</v>
      </c>
      <c r="AK346" s="25">
        <f>+IF(AK$3=0,0,COUNTIFS('2.Pro Plan'!$K:$K,'Color detail'!$E346,'2.Pro Plan'!$N:$N,'Color detail'!$F346,'2.Pro Plan'!$U:$U,'Color detail'!AK$3))</f>
        <v>0</v>
      </c>
      <c r="AL346" s="25">
        <f>+IF(AL$3=0,0,COUNTIFS('2.Pro Plan'!$K:$K,'Color detail'!$E346,'2.Pro Plan'!$N:$N,'Color detail'!$F346,'2.Pro Plan'!$U:$U,'Color detail'!AL$3))</f>
        <v>0</v>
      </c>
      <c r="AM346" s="25">
        <f>+IF(AM$3=0,0,COUNTIFS('2.Pro Plan'!$K:$K,'Color detail'!$E346,'2.Pro Plan'!$N:$N,'Color detail'!$F346,'2.Pro Plan'!$U:$U,'Color detail'!AM$3))</f>
        <v>0</v>
      </c>
      <c r="AN346" s="25">
        <f>+IF(AN$3=0,0,COUNTIFS('2.Pro Plan'!$K:$K,'Color detail'!$E346,'2.Pro Plan'!$N:$N,'Color detail'!$F346,'2.Pro Plan'!$U:$U,'Color detail'!AN$3))</f>
        <v>0</v>
      </c>
      <c r="AO346" s="25">
        <f>+IF(AO$3=0,0,COUNTIFS('2.Pro Plan'!$K:$K,'Color detail'!$E346,'2.Pro Plan'!$N:$N,'Color detail'!$F346,'2.Pro Plan'!$U:$U,'Color detail'!AO$3))</f>
        <v>0</v>
      </c>
      <c r="AP346" s="25">
        <f>+IF(AP$3=0,0,COUNTIFS('2.Pro Plan'!$K:$K,'Color detail'!$E346,'2.Pro Plan'!$N:$N,'Color detail'!$F346,'2.Pro Plan'!$U:$U,'Color detail'!AP$3))</f>
        <v>0</v>
      </c>
      <c r="AQ346" s="25">
        <f>+IF(AQ$3=0,0,COUNTIFS('2.Pro Plan'!$K:$K,'Color detail'!$E346,'2.Pro Plan'!$N:$N,'Color detail'!$F346,'2.Pro Plan'!$U:$U,'Color detail'!AQ$3))</f>
        <v>0</v>
      </c>
      <c r="AR346" s="25">
        <f>+IF(AR$3=0,0,COUNTIFS('2.Pro Plan'!$K:$K,'Color detail'!$E346,'2.Pro Plan'!$N:$N,'Color detail'!$F346,'2.Pro Plan'!$U:$U,'Color detail'!AR$3))</f>
        <v>0</v>
      </c>
      <c r="AS346" s="25">
        <f t="shared" ref="AS346:AS408" si="194">+SUM(Q346:AR346)</f>
        <v>0</v>
      </c>
    </row>
    <row r="347" spans="1:45">
      <c r="B347" s="25">
        <f t="shared" si="169"/>
        <v>125</v>
      </c>
      <c r="C347" s="25" t="str">
        <f t="shared" si="170"/>
        <v>JK4V8</v>
      </c>
      <c r="E347" s="25" t="str">
        <f t="shared" ref="E347:F347" si="195">E131</f>
        <v>JK</v>
      </c>
      <c r="F347" s="25" t="str">
        <f t="shared" si="195"/>
        <v>4V8</v>
      </c>
      <c r="H347" s="25">
        <f t="shared" si="193"/>
        <v>0</v>
      </c>
      <c r="I347" s="25">
        <f>+IF(C347=0,0,SUMIF('Color FC'!$F:$F,'Color detail'!$C347,'Color FC'!H:H))</f>
        <v>0</v>
      </c>
      <c r="J347" s="25">
        <f>+IF(E347=0,0,SUMIF('Color FC'!$F:$F,'Color detail'!$C347,'Color FC'!I:I))</f>
        <v>0</v>
      </c>
      <c r="K347" s="25">
        <f>+IF(F347=0,0,SUMIF('Color FC'!$F:$F,'Color detail'!$C347,'Color FC'!J:J))</f>
        <v>0</v>
      </c>
      <c r="M347" s="146">
        <f t="shared" ca="1" si="148"/>
        <v>0</v>
      </c>
      <c r="N347" s="146">
        <f t="shared" ca="1" si="161"/>
        <v>12</v>
      </c>
      <c r="O347" s="147" t="str">
        <f t="shared" ca="1" si="149"/>
        <v>CHECK</v>
      </c>
      <c r="Q347" s="25">
        <f>+IF(Q$3=0,0,COUNTIFS('2.Pro Plan'!$K:$K,'Color detail'!$E347,'2.Pro Plan'!$N:$N,'Color detail'!$F347,'2.Pro Plan'!$U:$U,'Color detail'!Q$3))</f>
        <v>0</v>
      </c>
      <c r="R347" s="25">
        <f>+IF(R$3=0,0,COUNTIFS('2.Pro Plan'!$K:$K,'Color detail'!$E347,'2.Pro Plan'!$N:$N,'Color detail'!$F347,'2.Pro Plan'!$U:$U,'Color detail'!R$3))</f>
        <v>0</v>
      </c>
      <c r="S347" s="25">
        <f>+IF(S$3=0,0,COUNTIFS('2.Pro Plan'!$K:$K,'Color detail'!$E347,'2.Pro Plan'!$N:$N,'Color detail'!$F347,'2.Pro Plan'!$U:$U,'Color detail'!S$3))</f>
        <v>0</v>
      </c>
      <c r="T347" s="25">
        <f>+IF(T$3=0,0,COUNTIFS('2.Pro Plan'!$K:$K,'Color detail'!$E347,'2.Pro Plan'!$N:$N,'Color detail'!$F347,'2.Pro Plan'!$U:$U,'Color detail'!T$3))</f>
        <v>0</v>
      </c>
      <c r="U347" s="25">
        <f>+IF(U$3=0,0,COUNTIFS('2.Pro Plan'!$K:$K,'Color detail'!$E347,'2.Pro Plan'!$N:$N,'Color detail'!$F347,'2.Pro Plan'!$U:$U,'Color detail'!U$3))</f>
        <v>0</v>
      </c>
      <c r="V347" s="25">
        <f>+IF(V$3=0,0,COUNTIFS('2.Pro Plan'!$K:$K,'Color detail'!$E347,'2.Pro Plan'!$N:$N,'Color detail'!$F347,'2.Pro Plan'!$U:$U,'Color detail'!V$3))</f>
        <v>0</v>
      </c>
      <c r="W347" s="25">
        <f>+IF(W$3=0,0,COUNTIFS('2.Pro Plan'!$K:$K,'Color detail'!$E347,'2.Pro Plan'!$N:$N,'Color detail'!$F347,'2.Pro Plan'!$U:$U,'Color detail'!W$3))</f>
        <v>0</v>
      </c>
      <c r="X347" s="25">
        <f>+IF(X$3=0,0,COUNTIFS('2.Pro Plan'!$K:$K,'Color detail'!$E347,'2.Pro Plan'!$N:$N,'Color detail'!$F347,'2.Pro Plan'!$U:$U,'Color detail'!X$3))</f>
        <v>0</v>
      </c>
      <c r="Y347" s="25">
        <f>+IF(Y$3=0,0,COUNTIFS('2.Pro Plan'!$K:$K,'Color detail'!$E347,'2.Pro Plan'!$N:$N,'Color detail'!$F347,'2.Pro Plan'!$U:$U,'Color detail'!Y$3))</f>
        <v>0</v>
      </c>
      <c r="Z347" s="25">
        <f>+IF(Z$3=0,0,COUNTIFS('2.Pro Plan'!$K:$K,'Color detail'!$E347,'2.Pro Plan'!$N:$N,'Color detail'!$F347,'2.Pro Plan'!$U:$U,'Color detail'!Z$3))</f>
        <v>0</v>
      </c>
      <c r="AA347" s="25">
        <f>+IF(AA$3=0,0,COUNTIFS('2.Pro Plan'!$K:$K,'Color detail'!$E347,'2.Pro Plan'!$N:$N,'Color detail'!$F347,'2.Pro Plan'!$U:$U,'Color detail'!AA$3))</f>
        <v>0</v>
      </c>
      <c r="AB347" s="25">
        <f>+IF(AB$3=0,0,COUNTIFS('2.Pro Plan'!$K:$K,'Color detail'!$E347,'2.Pro Plan'!$N:$N,'Color detail'!$F347,'2.Pro Plan'!$U:$U,'Color detail'!AB$3))</f>
        <v>0</v>
      </c>
      <c r="AC347" s="25">
        <f>+IF(AC$3=0,0,COUNTIFS('2.Pro Plan'!$K:$K,'Color detail'!$E347,'2.Pro Plan'!$N:$N,'Color detail'!$F347,'2.Pro Plan'!$U:$U,'Color detail'!AC$3))</f>
        <v>0</v>
      </c>
      <c r="AD347" s="25">
        <f>+IF(AD$3=0,0,COUNTIFS('2.Pro Plan'!$K:$K,'Color detail'!$E347,'2.Pro Plan'!$N:$N,'Color detail'!$F347,'2.Pro Plan'!$U:$U,'Color detail'!AD$3))</f>
        <v>0</v>
      </c>
      <c r="AE347" s="25">
        <f>+IF(AE$3=0,0,COUNTIFS('2.Pro Plan'!$K:$K,'Color detail'!$E347,'2.Pro Plan'!$N:$N,'Color detail'!$F347,'2.Pro Plan'!$U:$U,'Color detail'!AE$3))</f>
        <v>0</v>
      </c>
      <c r="AF347" s="25">
        <f>+IF(AF$3=0,0,COUNTIFS('2.Pro Plan'!$K:$K,'Color detail'!$E347,'2.Pro Plan'!$N:$N,'Color detail'!$F347,'2.Pro Plan'!$U:$U,'Color detail'!AF$3))</f>
        <v>0</v>
      </c>
      <c r="AG347" s="25">
        <f>+IF(AG$3=0,0,COUNTIFS('2.Pro Plan'!$K:$K,'Color detail'!$E347,'2.Pro Plan'!$N:$N,'Color detail'!$F347,'2.Pro Plan'!$U:$U,'Color detail'!AG$3))</f>
        <v>0</v>
      </c>
      <c r="AH347" s="25">
        <f>+IF(AH$3=0,0,COUNTIFS('2.Pro Plan'!$K:$K,'Color detail'!$E347,'2.Pro Plan'!$N:$N,'Color detail'!$F347,'2.Pro Plan'!$U:$U,'Color detail'!AH$3))</f>
        <v>0</v>
      </c>
      <c r="AI347" s="25">
        <f>+IF(AI$3=0,0,COUNTIFS('2.Pro Plan'!$K:$K,'Color detail'!$E347,'2.Pro Plan'!$N:$N,'Color detail'!$F347,'2.Pro Plan'!$U:$U,'Color detail'!AI$3))</f>
        <v>0</v>
      </c>
      <c r="AJ347" s="25">
        <f>+IF(AJ$3=0,0,COUNTIFS('2.Pro Plan'!$K:$K,'Color detail'!$E347,'2.Pro Plan'!$N:$N,'Color detail'!$F347,'2.Pro Plan'!$U:$U,'Color detail'!AJ$3))</f>
        <v>0</v>
      </c>
      <c r="AK347" s="25">
        <f>+IF(AK$3=0,0,COUNTIFS('2.Pro Plan'!$K:$K,'Color detail'!$E347,'2.Pro Plan'!$N:$N,'Color detail'!$F347,'2.Pro Plan'!$U:$U,'Color detail'!AK$3))</f>
        <v>0</v>
      </c>
      <c r="AL347" s="25">
        <f>+IF(AL$3=0,0,COUNTIFS('2.Pro Plan'!$K:$K,'Color detail'!$E347,'2.Pro Plan'!$N:$N,'Color detail'!$F347,'2.Pro Plan'!$U:$U,'Color detail'!AL$3))</f>
        <v>0</v>
      </c>
      <c r="AM347" s="25">
        <f>+IF(AM$3=0,0,COUNTIFS('2.Pro Plan'!$K:$K,'Color detail'!$E347,'2.Pro Plan'!$N:$N,'Color detail'!$F347,'2.Pro Plan'!$U:$U,'Color detail'!AM$3))</f>
        <v>0</v>
      </c>
      <c r="AN347" s="25">
        <f>+IF(AN$3=0,0,COUNTIFS('2.Pro Plan'!$K:$K,'Color detail'!$E347,'2.Pro Plan'!$N:$N,'Color detail'!$F347,'2.Pro Plan'!$U:$U,'Color detail'!AN$3))</f>
        <v>0</v>
      </c>
      <c r="AO347" s="25">
        <f>+IF(AO$3=0,0,COUNTIFS('2.Pro Plan'!$K:$K,'Color detail'!$E347,'2.Pro Plan'!$N:$N,'Color detail'!$F347,'2.Pro Plan'!$U:$U,'Color detail'!AO$3))</f>
        <v>0</v>
      </c>
      <c r="AP347" s="25">
        <f>+IF(AP$3=0,0,COUNTIFS('2.Pro Plan'!$K:$K,'Color detail'!$E347,'2.Pro Plan'!$N:$N,'Color detail'!$F347,'2.Pro Plan'!$U:$U,'Color detail'!AP$3))</f>
        <v>0</v>
      </c>
      <c r="AQ347" s="25">
        <f>+IF(AQ$3=0,0,COUNTIFS('2.Pro Plan'!$K:$K,'Color detail'!$E347,'2.Pro Plan'!$N:$N,'Color detail'!$F347,'2.Pro Plan'!$U:$U,'Color detail'!AQ$3))</f>
        <v>0</v>
      </c>
      <c r="AR347" s="25">
        <f>+IF(AR$3=0,0,COUNTIFS('2.Pro Plan'!$K:$K,'Color detail'!$E347,'2.Pro Plan'!$N:$N,'Color detail'!$F347,'2.Pro Plan'!$U:$U,'Color detail'!AR$3))</f>
        <v>0</v>
      </c>
      <c r="AS347" s="25">
        <f t="shared" si="194"/>
        <v>0</v>
      </c>
    </row>
    <row r="348" spans="1:45">
      <c r="B348" s="25">
        <f t="shared" si="169"/>
        <v>126</v>
      </c>
      <c r="C348" s="25" t="str">
        <f t="shared" si="170"/>
        <v>JK040</v>
      </c>
      <c r="E348" s="25" t="str">
        <f t="shared" ref="E348:F348" si="196">E132</f>
        <v>JK</v>
      </c>
      <c r="F348" s="25" t="str">
        <f t="shared" si="196"/>
        <v>040</v>
      </c>
      <c r="H348" s="25">
        <f t="shared" si="193"/>
        <v>0</v>
      </c>
      <c r="I348" s="25">
        <f>+IF(C348=0,0,SUMIF('Color FC'!$F:$F,'Color detail'!$C348,'Color FC'!H:H))</f>
        <v>0</v>
      </c>
      <c r="J348" s="25">
        <f>+IF(E348=0,0,SUMIF('Color FC'!$F:$F,'Color detail'!$C348,'Color FC'!I:I))</f>
        <v>0</v>
      </c>
      <c r="K348" s="25">
        <f>+IF(F348=0,0,SUMIF('Color FC'!$F:$F,'Color detail'!$C348,'Color FC'!J:J))</f>
        <v>0</v>
      </c>
      <c r="M348" s="146">
        <f t="shared" ca="1" si="148"/>
        <v>0</v>
      </c>
      <c r="N348" s="146">
        <f t="shared" ca="1" si="161"/>
        <v>3</v>
      </c>
      <c r="O348" s="147" t="str">
        <f t="shared" ca="1" si="149"/>
        <v>CHECK</v>
      </c>
      <c r="Q348" s="25">
        <f>+IF(Q$3=0,0,COUNTIFS('2.Pro Plan'!$K:$K,'Color detail'!$E348,'2.Pro Plan'!$N:$N,'Color detail'!$F348,'2.Pro Plan'!$U:$U,'Color detail'!Q$3))</f>
        <v>0</v>
      </c>
      <c r="R348" s="25">
        <f>+IF(R$3=0,0,COUNTIFS('2.Pro Plan'!$K:$K,'Color detail'!$E348,'2.Pro Plan'!$N:$N,'Color detail'!$F348,'2.Pro Plan'!$U:$U,'Color detail'!R$3))</f>
        <v>0</v>
      </c>
      <c r="S348" s="25">
        <f>+IF(S$3=0,0,COUNTIFS('2.Pro Plan'!$K:$K,'Color detail'!$E348,'2.Pro Plan'!$N:$N,'Color detail'!$F348,'2.Pro Plan'!$U:$U,'Color detail'!S$3))</f>
        <v>0</v>
      </c>
      <c r="T348" s="25">
        <f>+IF(T$3=0,0,COUNTIFS('2.Pro Plan'!$K:$K,'Color detail'!$E348,'2.Pro Plan'!$N:$N,'Color detail'!$F348,'2.Pro Plan'!$U:$U,'Color detail'!T$3))</f>
        <v>0</v>
      </c>
      <c r="U348" s="25">
        <f>+IF(U$3=0,0,COUNTIFS('2.Pro Plan'!$K:$K,'Color detail'!$E348,'2.Pro Plan'!$N:$N,'Color detail'!$F348,'2.Pro Plan'!$U:$U,'Color detail'!U$3))</f>
        <v>0</v>
      </c>
      <c r="V348" s="25">
        <f>+IF(V$3=0,0,COUNTIFS('2.Pro Plan'!$K:$K,'Color detail'!$E348,'2.Pro Plan'!$N:$N,'Color detail'!$F348,'2.Pro Plan'!$U:$U,'Color detail'!V$3))</f>
        <v>0</v>
      </c>
      <c r="W348" s="25">
        <f>+IF(W$3=0,0,COUNTIFS('2.Pro Plan'!$K:$K,'Color detail'!$E348,'2.Pro Plan'!$N:$N,'Color detail'!$F348,'2.Pro Plan'!$U:$U,'Color detail'!W$3))</f>
        <v>0</v>
      </c>
      <c r="X348" s="25">
        <f>+IF(X$3=0,0,COUNTIFS('2.Pro Plan'!$K:$K,'Color detail'!$E348,'2.Pro Plan'!$N:$N,'Color detail'!$F348,'2.Pro Plan'!$U:$U,'Color detail'!X$3))</f>
        <v>0</v>
      </c>
      <c r="Y348" s="25">
        <f>+IF(Y$3=0,0,COUNTIFS('2.Pro Plan'!$K:$K,'Color detail'!$E348,'2.Pro Plan'!$N:$N,'Color detail'!$F348,'2.Pro Plan'!$U:$U,'Color detail'!Y$3))</f>
        <v>0</v>
      </c>
      <c r="Z348" s="25">
        <f>+IF(Z$3=0,0,COUNTIFS('2.Pro Plan'!$K:$K,'Color detail'!$E348,'2.Pro Plan'!$N:$N,'Color detail'!$F348,'2.Pro Plan'!$U:$U,'Color detail'!Z$3))</f>
        <v>0</v>
      </c>
      <c r="AA348" s="25">
        <f>+IF(AA$3=0,0,COUNTIFS('2.Pro Plan'!$K:$K,'Color detail'!$E348,'2.Pro Plan'!$N:$N,'Color detail'!$F348,'2.Pro Plan'!$U:$U,'Color detail'!AA$3))</f>
        <v>0</v>
      </c>
      <c r="AB348" s="25">
        <f>+IF(AB$3=0,0,COUNTIFS('2.Pro Plan'!$K:$K,'Color detail'!$E348,'2.Pro Plan'!$N:$N,'Color detail'!$F348,'2.Pro Plan'!$U:$U,'Color detail'!AB$3))</f>
        <v>0</v>
      </c>
      <c r="AC348" s="25">
        <f>+IF(AC$3=0,0,COUNTIFS('2.Pro Plan'!$K:$K,'Color detail'!$E348,'2.Pro Plan'!$N:$N,'Color detail'!$F348,'2.Pro Plan'!$U:$U,'Color detail'!AC$3))</f>
        <v>0</v>
      </c>
      <c r="AD348" s="25">
        <f>+IF(AD$3=0,0,COUNTIFS('2.Pro Plan'!$K:$K,'Color detail'!$E348,'2.Pro Plan'!$N:$N,'Color detail'!$F348,'2.Pro Plan'!$U:$U,'Color detail'!AD$3))</f>
        <v>0</v>
      </c>
      <c r="AE348" s="25">
        <f>+IF(AE$3=0,0,COUNTIFS('2.Pro Plan'!$K:$K,'Color detail'!$E348,'2.Pro Plan'!$N:$N,'Color detail'!$F348,'2.Pro Plan'!$U:$U,'Color detail'!AE$3))</f>
        <v>0</v>
      </c>
      <c r="AF348" s="25">
        <f>+IF(AF$3=0,0,COUNTIFS('2.Pro Plan'!$K:$K,'Color detail'!$E348,'2.Pro Plan'!$N:$N,'Color detail'!$F348,'2.Pro Plan'!$U:$U,'Color detail'!AF$3))</f>
        <v>0</v>
      </c>
      <c r="AG348" s="25">
        <f>+IF(AG$3=0,0,COUNTIFS('2.Pro Plan'!$K:$K,'Color detail'!$E348,'2.Pro Plan'!$N:$N,'Color detail'!$F348,'2.Pro Plan'!$U:$U,'Color detail'!AG$3))</f>
        <v>0</v>
      </c>
      <c r="AH348" s="25">
        <f>+IF(AH$3=0,0,COUNTIFS('2.Pro Plan'!$K:$K,'Color detail'!$E348,'2.Pro Plan'!$N:$N,'Color detail'!$F348,'2.Pro Plan'!$U:$U,'Color detail'!AH$3))</f>
        <v>0</v>
      </c>
      <c r="AI348" s="25">
        <f>+IF(AI$3=0,0,COUNTIFS('2.Pro Plan'!$K:$K,'Color detail'!$E348,'2.Pro Plan'!$N:$N,'Color detail'!$F348,'2.Pro Plan'!$U:$U,'Color detail'!AI$3))</f>
        <v>0</v>
      </c>
      <c r="AJ348" s="25">
        <f>+IF(AJ$3=0,0,COUNTIFS('2.Pro Plan'!$K:$K,'Color detail'!$E348,'2.Pro Plan'!$N:$N,'Color detail'!$F348,'2.Pro Plan'!$U:$U,'Color detail'!AJ$3))</f>
        <v>0</v>
      </c>
      <c r="AK348" s="25">
        <f>+IF(AK$3=0,0,COUNTIFS('2.Pro Plan'!$K:$K,'Color detail'!$E348,'2.Pro Plan'!$N:$N,'Color detail'!$F348,'2.Pro Plan'!$U:$U,'Color detail'!AK$3))</f>
        <v>0</v>
      </c>
      <c r="AL348" s="25">
        <f>+IF(AL$3=0,0,COUNTIFS('2.Pro Plan'!$K:$K,'Color detail'!$E348,'2.Pro Plan'!$N:$N,'Color detail'!$F348,'2.Pro Plan'!$U:$U,'Color detail'!AL$3))</f>
        <v>0</v>
      </c>
      <c r="AM348" s="25">
        <f>+IF(AM$3=0,0,COUNTIFS('2.Pro Plan'!$K:$K,'Color detail'!$E348,'2.Pro Plan'!$N:$N,'Color detail'!$F348,'2.Pro Plan'!$U:$U,'Color detail'!AM$3))</f>
        <v>0</v>
      </c>
      <c r="AN348" s="25">
        <f>+IF(AN$3=0,0,COUNTIFS('2.Pro Plan'!$K:$K,'Color detail'!$E348,'2.Pro Plan'!$N:$N,'Color detail'!$F348,'2.Pro Plan'!$U:$U,'Color detail'!AN$3))</f>
        <v>0</v>
      </c>
      <c r="AO348" s="25">
        <f>+IF(AO$3=0,0,COUNTIFS('2.Pro Plan'!$K:$K,'Color detail'!$E348,'2.Pro Plan'!$N:$N,'Color detail'!$F348,'2.Pro Plan'!$U:$U,'Color detail'!AO$3))</f>
        <v>0</v>
      </c>
      <c r="AP348" s="25">
        <f>+IF(AP$3=0,0,COUNTIFS('2.Pro Plan'!$K:$K,'Color detail'!$E348,'2.Pro Plan'!$N:$N,'Color detail'!$F348,'2.Pro Plan'!$U:$U,'Color detail'!AP$3))</f>
        <v>0</v>
      </c>
      <c r="AQ348" s="25">
        <f>+IF(AQ$3=0,0,COUNTIFS('2.Pro Plan'!$K:$K,'Color detail'!$E348,'2.Pro Plan'!$N:$N,'Color detail'!$F348,'2.Pro Plan'!$U:$U,'Color detail'!AQ$3))</f>
        <v>0</v>
      </c>
      <c r="AR348" s="25">
        <f>+IF(AR$3=0,0,COUNTIFS('2.Pro Plan'!$K:$K,'Color detail'!$E348,'2.Pro Plan'!$N:$N,'Color detail'!$F348,'2.Pro Plan'!$U:$U,'Color detail'!AR$3))</f>
        <v>0</v>
      </c>
      <c r="AS348" s="25">
        <f t="shared" si="194"/>
        <v>0</v>
      </c>
    </row>
    <row r="349" spans="1:45">
      <c r="B349" s="25">
        <f t="shared" si="169"/>
        <v>127</v>
      </c>
      <c r="C349" s="25" t="str">
        <f t="shared" si="170"/>
        <v>JK089</v>
      </c>
      <c r="E349" s="25" t="str">
        <f t="shared" ref="E349:F349" si="197">E133</f>
        <v>JK</v>
      </c>
      <c r="F349" s="25" t="str">
        <f t="shared" si="197"/>
        <v>089</v>
      </c>
      <c r="H349" s="25">
        <f t="shared" si="193"/>
        <v>0</v>
      </c>
      <c r="I349" s="25">
        <f>+IF(C349=0,0,SUMIF('Color FC'!$F:$F,'Color detail'!$C349,'Color FC'!H:H))</f>
        <v>0</v>
      </c>
      <c r="J349" s="25">
        <f>+IF(E349=0,0,SUMIF('Color FC'!$F:$F,'Color detail'!$C349,'Color FC'!I:I))</f>
        <v>0</v>
      </c>
      <c r="K349" s="25">
        <f>+IF(F349=0,0,SUMIF('Color FC'!$F:$F,'Color detail'!$C349,'Color FC'!J:J))</f>
        <v>0</v>
      </c>
      <c r="M349" s="146">
        <f t="shared" ca="1" si="148"/>
        <v>0</v>
      </c>
      <c r="N349" s="146">
        <f t="shared" ref="N349:N380" ca="1" si="198">+SUMPRODUCT($Q$5:$AR$5,$Q109:$AR109)</f>
        <v>18</v>
      </c>
      <c r="O349" s="147" t="str">
        <f t="shared" ca="1" si="149"/>
        <v>CHECK</v>
      </c>
      <c r="Q349" s="25">
        <f>+IF(Q$3=0,0,COUNTIFS('2.Pro Plan'!$K:$K,'Color detail'!$E349,'2.Pro Plan'!$N:$N,'Color detail'!$F349,'2.Pro Plan'!$U:$U,'Color detail'!Q$3))</f>
        <v>0</v>
      </c>
      <c r="R349" s="25">
        <f>+IF(R$3=0,0,COUNTIFS('2.Pro Plan'!$K:$K,'Color detail'!$E349,'2.Pro Plan'!$N:$N,'Color detail'!$F349,'2.Pro Plan'!$U:$U,'Color detail'!R$3))</f>
        <v>0</v>
      </c>
      <c r="S349" s="25">
        <f>+IF(S$3=0,0,COUNTIFS('2.Pro Plan'!$K:$K,'Color detail'!$E349,'2.Pro Plan'!$N:$N,'Color detail'!$F349,'2.Pro Plan'!$U:$U,'Color detail'!S$3))</f>
        <v>0</v>
      </c>
      <c r="T349" s="25">
        <f>+IF(T$3=0,0,COUNTIFS('2.Pro Plan'!$K:$K,'Color detail'!$E349,'2.Pro Plan'!$N:$N,'Color detail'!$F349,'2.Pro Plan'!$U:$U,'Color detail'!T$3))</f>
        <v>0</v>
      </c>
      <c r="U349" s="25">
        <f>+IF(U$3=0,0,COUNTIFS('2.Pro Plan'!$K:$K,'Color detail'!$E349,'2.Pro Plan'!$N:$N,'Color detail'!$F349,'2.Pro Plan'!$U:$U,'Color detail'!U$3))</f>
        <v>0</v>
      </c>
      <c r="V349" s="25">
        <f>+IF(V$3=0,0,COUNTIFS('2.Pro Plan'!$K:$K,'Color detail'!$E349,'2.Pro Plan'!$N:$N,'Color detail'!$F349,'2.Pro Plan'!$U:$U,'Color detail'!V$3))</f>
        <v>0</v>
      </c>
      <c r="W349" s="25">
        <f>+IF(W$3=0,0,COUNTIFS('2.Pro Plan'!$K:$K,'Color detail'!$E349,'2.Pro Plan'!$N:$N,'Color detail'!$F349,'2.Pro Plan'!$U:$U,'Color detail'!W$3))</f>
        <v>0</v>
      </c>
      <c r="X349" s="25">
        <f>+IF(X$3=0,0,COUNTIFS('2.Pro Plan'!$K:$K,'Color detail'!$E349,'2.Pro Plan'!$N:$N,'Color detail'!$F349,'2.Pro Plan'!$U:$U,'Color detail'!X$3))</f>
        <v>0</v>
      </c>
      <c r="Y349" s="25">
        <f>+IF(Y$3=0,0,COUNTIFS('2.Pro Plan'!$K:$K,'Color detail'!$E349,'2.Pro Plan'!$N:$N,'Color detail'!$F349,'2.Pro Plan'!$U:$U,'Color detail'!Y$3))</f>
        <v>0</v>
      </c>
      <c r="Z349" s="25">
        <f>+IF(Z$3=0,0,COUNTIFS('2.Pro Plan'!$K:$K,'Color detail'!$E349,'2.Pro Plan'!$N:$N,'Color detail'!$F349,'2.Pro Plan'!$U:$U,'Color detail'!Z$3))</f>
        <v>0</v>
      </c>
      <c r="AA349" s="25">
        <f>+IF(AA$3=0,0,COUNTIFS('2.Pro Plan'!$K:$K,'Color detail'!$E349,'2.Pro Plan'!$N:$N,'Color detail'!$F349,'2.Pro Plan'!$U:$U,'Color detail'!AA$3))</f>
        <v>0</v>
      </c>
      <c r="AB349" s="25">
        <f>+IF(AB$3=0,0,COUNTIFS('2.Pro Plan'!$K:$K,'Color detail'!$E349,'2.Pro Plan'!$N:$N,'Color detail'!$F349,'2.Pro Plan'!$U:$U,'Color detail'!AB$3))</f>
        <v>0</v>
      </c>
      <c r="AC349" s="25">
        <f>+IF(AC$3=0,0,COUNTIFS('2.Pro Plan'!$K:$K,'Color detail'!$E349,'2.Pro Plan'!$N:$N,'Color detail'!$F349,'2.Pro Plan'!$U:$U,'Color detail'!AC$3))</f>
        <v>0</v>
      </c>
      <c r="AD349" s="25">
        <f>+IF(AD$3=0,0,COUNTIFS('2.Pro Plan'!$K:$K,'Color detail'!$E349,'2.Pro Plan'!$N:$N,'Color detail'!$F349,'2.Pro Plan'!$U:$U,'Color detail'!AD$3))</f>
        <v>0</v>
      </c>
      <c r="AE349" s="25">
        <f>+IF(AE$3=0,0,COUNTIFS('2.Pro Plan'!$K:$K,'Color detail'!$E349,'2.Pro Plan'!$N:$N,'Color detail'!$F349,'2.Pro Plan'!$U:$U,'Color detail'!AE$3))</f>
        <v>0</v>
      </c>
      <c r="AF349" s="25">
        <f>+IF(AF$3=0,0,COUNTIFS('2.Pro Plan'!$K:$K,'Color detail'!$E349,'2.Pro Plan'!$N:$N,'Color detail'!$F349,'2.Pro Plan'!$U:$U,'Color detail'!AF$3))</f>
        <v>0</v>
      </c>
      <c r="AG349" s="25">
        <f>+IF(AG$3=0,0,COUNTIFS('2.Pro Plan'!$K:$K,'Color detail'!$E349,'2.Pro Plan'!$N:$N,'Color detail'!$F349,'2.Pro Plan'!$U:$U,'Color detail'!AG$3))</f>
        <v>0</v>
      </c>
      <c r="AH349" s="25">
        <f>+IF(AH$3=0,0,COUNTIFS('2.Pro Plan'!$K:$K,'Color detail'!$E349,'2.Pro Plan'!$N:$N,'Color detail'!$F349,'2.Pro Plan'!$U:$U,'Color detail'!AH$3))</f>
        <v>0</v>
      </c>
      <c r="AI349" s="25">
        <f>+IF(AI$3=0,0,COUNTIFS('2.Pro Plan'!$K:$K,'Color detail'!$E349,'2.Pro Plan'!$N:$N,'Color detail'!$F349,'2.Pro Plan'!$U:$U,'Color detail'!AI$3))</f>
        <v>0</v>
      </c>
      <c r="AJ349" s="25">
        <f>+IF(AJ$3=0,0,COUNTIFS('2.Pro Plan'!$K:$K,'Color detail'!$E349,'2.Pro Plan'!$N:$N,'Color detail'!$F349,'2.Pro Plan'!$U:$U,'Color detail'!AJ$3))</f>
        <v>0</v>
      </c>
      <c r="AK349" s="25">
        <f>+IF(AK$3=0,0,COUNTIFS('2.Pro Plan'!$K:$K,'Color detail'!$E349,'2.Pro Plan'!$N:$N,'Color detail'!$F349,'2.Pro Plan'!$U:$U,'Color detail'!AK$3))</f>
        <v>0</v>
      </c>
      <c r="AL349" s="25">
        <f>+IF(AL$3=0,0,COUNTIFS('2.Pro Plan'!$K:$K,'Color detail'!$E349,'2.Pro Plan'!$N:$N,'Color detail'!$F349,'2.Pro Plan'!$U:$U,'Color detail'!AL$3))</f>
        <v>0</v>
      </c>
      <c r="AM349" s="25">
        <f>+IF(AM$3=0,0,COUNTIFS('2.Pro Plan'!$K:$K,'Color detail'!$E349,'2.Pro Plan'!$N:$N,'Color detail'!$F349,'2.Pro Plan'!$U:$U,'Color detail'!AM$3))</f>
        <v>0</v>
      </c>
      <c r="AN349" s="25">
        <f>+IF(AN$3=0,0,COUNTIFS('2.Pro Plan'!$K:$K,'Color detail'!$E349,'2.Pro Plan'!$N:$N,'Color detail'!$F349,'2.Pro Plan'!$U:$U,'Color detail'!AN$3))</f>
        <v>0</v>
      </c>
      <c r="AO349" s="25">
        <f>+IF(AO$3=0,0,COUNTIFS('2.Pro Plan'!$K:$K,'Color detail'!$E349,'2.Pro Plan'!$N:$N,'Color detail'!$F349,'2.Pro Plan'!$U:$U,'Color detail'!AO$3))</f>
        <v>0</v>
      </c>
      <c r="AP349" s="25">
        <f>+IF(AP$3=0,0,COUNTIFS('2.Pro Plan'!$K:$K,'Color detail'!$E349,'2.Pro Plan'!$N:$N,'Color detail'!$F349,'2.Pro Plan'!$U:$U,'Color detail'!AP$3))</f>
        <v>0</v>
      </c>
      <c r="AQ349" s="25">
        <f>+IF(AQ$3=0,0,COUNTIFS('2.Pro Plan'!$K:$K,'Color detail'!$E349,'2.Pro Plan'!$N:$N,'Color detail'!$F349,'2.Pro Plan'!$U:$U,'Color detail'!AQ$3))</f>
        <v>0</v>
      </c>
      <c r="AR349" s="25">
        <f>+IF(AR$3=0,0,COUNTIFS('2.Pro Plan'!$K:$K,'Color detail'!$E349,'2.Pro Plan'!$N:$N,'Color detail'!$F349,'2.Pro Plan'!$U:$U,'Color detail'!AR$3))</f>
        <v>0</v>
      </c>
      <c r="AS349" s="25">
        <f t="shared" si="194"/>
        <v>0</v>
      </c>
    </row>
    <row r="350" spans="1:45">
      <c r="B350" s="25">
        <f t="shared" si="169"/>
        <v>128</v>
      </c>
      <c r="C350" s="25" t="str">
        <f t="shared" si="170"/>
        <v>JK576</v>
      </c>
      <c r="E350" s="25" t="str">
        <f t="shared" ref="E350:F350" si="199">E134</f>
        <v>JK</v>
      </c>
      <c r="F350" s="25">
        <f t="shared" si="199"/>
        <v>576</v>
      </c>
      <c r="H350" s="25">
        <f t="shared" si="193"/>
        <v>0</v>
      </c>
      <c r="I350" s="25">
        <f>+IF(C350=0,0,SUMIF('Color FC'!$F:$F,'Color detail'!$C350,'Color FC'!H:H))</f>
        <v>0</v>
      </c>
      <c r="J350" s="25">
        <f>+IF(E350=0,0,SUMIF('Color FC'!$F:$F,'Color detail'!$C350,'Color FC'!I:I))</f>
        <v>0</v>
      </c>
      <c r="K350" s="25">
        <f>+IF(F350=0,0,SUMIF('Color FC'!$F:$F,'Color detail'!$C350,'Color FC'!J:J))</f>
        <v>0</v>
      </c>
      <c r="M350" s="146">
        <f t="shared" ca="1" si="148"/>
        <v>0</v>
      </c>
      <c r="N350" s="146">
        <f t="shared" ca="1" si="198"/>
        <v>5</v>
      </c>
      <c r="O350" s="147" t="str">
        <f t="shared" ca="1" si="149"/>
        <v>CHECK</v>
      </c>
      <c r="Q350" s="25">
        <f>+IF(Q$3=0,0,COUNTIFS('2.Pro Plan'!$K:$K,'Color detail'!$E350,'2.Pro Plan'!$N:$N,'Color detail'!$F350,'2.Pro Plan'!$U:$U,'Color detail'!Q$3))</f>
        <v>0</v>
      </c>
      <c r="R350" s="25">
        <f>+IF(R$3=0,0,COUNTIFS('2.Pro Plan'!$K:$K,'Color detail'!$E350,'2.Pro Plan'!$N:$N,'Color detail'!$F350,'2.Pro Plan'!$U:$U,'Color detail'!R$3))</f>
        <v>0</v>
      </c>
      <c r="S350" s="25">
        <f>+IF(S$3=0,0,COUNTIFS('2.Pro Plan'!$K:$K,'Color detail'!$E350,'2.Pro Plan'!$N:$N,'Color detail'!$F350,'2.Pro Plan'!$U:$U,'Color detail'!S$3))</f>
        <v>0</v>
      </c>
      <c r="T350" s="25">
        <f>+IF(T$3=0,0,COUNTIFS('2.Pro Plan'!$K:$K,'Color detail'!$E350,'2.Pro Plan'!$N:$N,'Color detail'!$F350,'2.Pro Plan'!$U:$U,'Color detail'!T$3))</f>
        <v>0</v>
      </c>
      <c r="U350" s="25">
        <f>+IF(U$3=0,0,COUNTIFS('2.Pro Plan'!$K:$K,'Color detail'!$E350,'2.Pro Plan'!$N:$N,'Color detail'!$F350,'2.Pro Plan'!$U:$U,'Color detail'!U$3))</f>
        <v>0</v>
      </c>
      <c r="V350" s="25">
        <f>+IF(V$3=0,0,COUNTIFS('2.Pro Plan'!$K:$K,'Color detail'!$E350,'2.Pro Plan'!$N:$N,'Color detail'!$F350,'2.Pro Plan'!$U:$U,'Color detail'!V$3))</f>
        <v>0</v>
      </c>
      <c r="W350" s="25">
        <f>+IF(W$3=0,0,COUNTIFS('2.Pro Plan'!$K:$K,'Color detail'!$E350,'2.Pro Plan'!$N:$N,'Color detail'!$F350,'2.Pro Plan'!$U:$U,'Color detail'!W$3))</f>
        <v>0</v>
      </c>
      <c r="X350" s="25">
        <f>+IF(X$3=0,0,COUNTIFS('2.Pro Plan'!$K:$K,'Color detail'!$E350,'2.Pro Plan'!$N:$N,'Color detail'!$F350,'2.Pro Plan'!$U:$U,'Color detail'!X$3))</f>
        <v>0</v>
      </c>
      <c r="Y350" s="25">
        <f>+IF(Y$3=0,0,COUNTIFS('2.Pro Plan'!$K:$K,'Color detail'!$E350,'2.Pro Plan'!$N:$N,'Color detail'!$F350,'2.Pro Plan'!$U:$U,'Color detail'!Y$3))</f>
        <v>0</v>
      </c>
      <c r="Z350" s="25">
        <f>+IF(Z$3=0,0,COUNTIFS('2.Pro Plan'!$K:$K,'Color detail'!$E350,'2.Pro Plan'!$N:$N,'Color detail'!$F350,'2.Pro Plan'!$U:$U,'Color detail'!Z$3))</f>
        <v>0</v>
      </c>
      <c r="AA350" s="25">
        <f>+IF(AA$3=0,0,COUNTIFS('2.Pro Plan'!$K:$K,'Color detail'!$E350,'2.Pro Plan'!$N:$N,'Color detail'!$F350,'2.Pro Plan'!$U:$U,'Color detail'!AA$3))</f>
        <v>0</v>
      </c>
      <c r="AB350" s="25">
        <f>+IF(AB$3=0,0,COUNTIFS('2.Pro Plan'!$K:$K,'Color detail'!$E350,'2.Pro Plan'!$N:$N,'Color detail'!$F350,'2.Pro Plan'!$U:$U,'Color detail'!AB$3))</f>
        <v>0</v>
      </c>
      <c r="AC350" s="25">
        <f>+IF(AC$3=0,0,COUNTIFS('2.Pro Plan'!$K:$K,'Color detail'!$E350,'2.Pro Plan'!$N:$N,'Color detail'!$F350,'2.Pro Plan'!$U:$U,'Color detail'!AC$3))</f>
        <v>0</v>
      </c>
      <c r="AD350" s="25">
        <f>+IF(AD$3=0,0,COUNTIFS('2.Pro Plan'!$K:$K,'Color detail'!$E350,'2.Pro Plan'!$N:$N,'Color detail'!$F350,'2.Pro Plan'!$U:$U,'Color detail'!AD$3))</f>
        <v>0</v>
      </c>
      <c r="AE350" s="25">
        <f>+IF(AE$3=0,0,COUNTIFS('2.Pro Plan'!$K:$K,'Color detail'!$E350,'2.Pro Plan'!$N:$N,'Color detail'!$F350,'2.Pro Plan'!$U:$U,'Color detail'!AE$3))</f>
        <v>0</v>
      </c>
      <c r="AF350" s="25">
        <f>+IF(AF$3=0,0,COUNTIFS('2.Pro Plan'!$K:$K,'Color detail'!$E350,'2.Pro Plan'!$N:$N,'Color detail'!$F350,'2.Pro Plan'!$U:$U,'Color detail'!AF$3))</f>
        <v>0</v>
      </c>
      <c r="AG350" s="25">
        <f>+IF(AG$3=0,0,COUNTIFS('2.Pro Plan'!$K:$K,'Color detail'!$E350,'2.Pro Plan'!$N:$N,'Color detail'!$F350,'2.Pro Plan'!$U:$U,'Color detail'!AG$3))</f>
        <v>0</v>
      </c>
      <c r="AH350" s="25">
        <f>+IF(AH$3=0,0,COUNTIFS('2.Pro Plan'!$K:$K,'Color detail'!$E350,'2.Pro Plan'!$N:$N,'Color detail'!$F350,'2.Pro Plan'!$U:$U,'Color detail'!AH$3))</f>
        <v>0</v>
      </c>
      <c r="AI350" s="25">
        <f>+IF(AI$3=0,0,COUNTIFS('2.Pro Plan'!$K:$K,'Color detail'!$E350,'2.Pro Plan'!$N:$N,'Color detail'!$F350,'2.Pro Plan'!$U:$U,'Color detail'!AI$3))</f>
        <v>0</v>
      </c>
      <c r="AJ350" s="25">
        <f>+IF(AJ$3=0,0,COUNTIFS('2.Pro Plan'!$K:$K,'Color detail'!$E350,'2.Pro Plan'!$N:$N,'Color detail'!$F350,'2.Pro Plan'!$U:$U,'Color detail'!AJ$3))</f>
        <v>0</v>
      </c>
      <c r="AK350" s="25">
        <f>+IF(AK$3=0,0,COUNTIFS('2.Pro Plan'!$K:$K,'Color detail'!$E350,'2.Pro Plan'!$N:$N,'Color detail'!$F350,'2.Pro Plan'!$U:$U,'Color detail'!AK$3))</f>
        <v>0</v>
      </c>
      <c r="AL350" s="25">
        <f>+IF(AL$3=0,0,COUNTIFS('2.Pro Plan'!$K:$K,'Color detail'!$E350,'2.Pro Plan'!$N:$N,'Color detail'!$F350,'2.Pro Plan'!$U:$U,'Color detail'!AL$3))</f>
        <v>0</v>
      </c>
      <c r="AM350" s="25">
        <f>+IF(AM$3=0,0,COUNTIFS('2.Pro Plan'!$K:$K,'Color detail'!$E350,'2.Pro Plan'!$N:$N,'Color detail'!$F350,'2.Pro Plan'!$U:$U,'Color detail'!AM$3))</f>
        <v>0</v>
      </c>
      <c r="AN350" s="25">
        <f>+IF(AN$3=0,0,COUNTIFS('2.Pro Plan'!$K:$K,'Color detail'!$E350,'2.Pro Plan'!$N:$N,'Color detail'!$F350,'2.Pro Plan'!$U:$U,'Color detail'!AN$3))</f>
        <v>0</v>
      </c>
      <c r="AO350" s="25">
        <f>+IF(AO$3=0,0,COUNTIFS('2.Pro Plan'!$K:$K,'Color detail'!$E350,'2.Pro Plan'!$N:$N,'Color detail'!$F350,'2.Pro Plan'!$U:$U,'Color detail'!AO$3))</f>
        <v>0</v>
      </c>
      <c r="AP350" s="25">
        <f>+IF(AP$3=0,0,COUNTIFS('2.Pro Plan'!$K:$K,'Color detail'!$E350,'2.Pro Plan'!$N:$N,'Color detail'!$F350,'2.Pro Plan'!$U:$U,'Color detail'!AP$3))</f>
        <v>0</v>
      </c>
      <c r="AQ350" s="25">
        <f>+IF(AQ$3=0,0,COUNTIFS('2.Pro Plan'!$K:$K,'Color detail'!$E350,'2.Pro Plan'!$N:$N,'Color detail'!$F350,'2.Pro Plan'!$U:$U,'Color detail'!AQ$3))</f>
        <v>0</v>
      </c>
      <c r="AR350" s="25">
        <f>+IF(AR$3=0,0,COUNTIFS('2.Pro Plan'!$K:$K,'Color detail'!$E350,'2.Pro Plan'!$N:$N,'Color detail'!$F350,'2.Pro Plan'!$U:$U,'Color detail'!AR$3))</f>
        <v>0</v>
      </c>
      <c r="AS350" s="25">
        <f t="shared" si="194"/>
        <v>0</v>
      </c>
    </row>
    <row r="351" spans="1:45">
      <c r="B351" s="25">
        <f t="shared" si="169"/>
        <v>129</v>
      </c>
      <c r="C351" s="25" t="str">
        <f t="shared" si="170"/>
        <v>AA3R3</v>
      </c>
      <c r="E351" s="25" t="str">
        <f t="shared" ref="E351:F351" si="200">E135</f>
        <v>AA</v>
      </c>
      <c r="F351" s="25" t="str">
        <f t="shared" si="200"/>
        <v>3R3</v>
      </c>
      <c r="H351" s="25">
        <f t="shared" si="193"/>
        <v>1</v>
      </c>
      <c r="I351" s="25">
        <f>+IF(C351=0,0,SUMIF('Color FC'!$F:$F,'Color detail'!$C351,'Color FC'!H:H))</f>
        <v>1</v>
      </c>
      <c r="J351" s="25">
        <f>+IF(E351=0,0,SUMIF('Color FC'!$F:$F,'Color detail'!$C351,'Color FC'!I:I))</f>
        <v>0</v>
      </c>
      <c r="K351" s="25">
        <f>+IF(F351=0,0,SUMIF('Color FC'!$F:$F,'Color detail'!$C351,'Color FC'!J:J))</f>
        <v>0</v>
      </c>
      <c r="M351" s="146">
        <f t="shared" ca="1" si="148"/>
        <v>0</v>
      </c>
      <c r="N351" s="146">
        <f t="shared" ca="1" si="198"/>
        <v>1</v>
      </c>
      <c r="O351" s="147" t="str">
        <f t="shared" ca="1" si="149"/>
        <v>CHECK</v>
      </c>
      <c r="Q351" s="25">
        <f>+IF(Q$3=0,0,COUNTIFS('2.Pro Plan'!$K:$K,'Color detail'!$E351,'2.Pro Plan'!$N:$N,'Color detail'!$F351,'2.Pro Plan'!$U:$U,'Color detail'!Q$3))</f>
        <v>0</v>
      </c>
      <c r="R351" s="25">
        <f>+IF(R$3=0,0,COUNTIFS('2.Pro Plan'!$K:$K,'Color detail'!$E351,'2.Pro Plan'!$N:$N,'Color detail'!$F351,'2.Pro Plan'!$U:$U,'Color detail'!R$3))</f>
        <v>0</v>
      </c>
      <c r="S351" s="25">
        <f>+IF(S$3=0,0,COUNTIFS('2.Pro Plan'!$K:$K,'Color detail'!$E351,'2.Pro Plan'!$N:$N,'Color detail'!$F351,'2.Pro Plan'!$U:$U,'Color detail'!S$3))</f>
        <v>0</v>
      </c>
      <c r="T351" s="25">
        <f>+IF(T$3=0,0,COUNTIFS('2.Pro Plan'!$K:$K,'Color detail'!$E351,'2.Pro Plan'!$N:$N,'Color detail'!$F351,'2.Pro Plan'!$U:$U,'Color detail'!T$3))</f>
        <v>0</v>
      </c>
      <c r="U351" s="25">
        <f>+IF(U$3=0,0,COUNTIFS('2.Pro Plan'!$K:$K,'Color detail'!$E351,'2.Pro Plan'!$N:$N,'Color detail'!$F351,'2.Pro Plan'!$U:$U,'Color detail'!U$3))</f>
        <v>0</v>
      </c>
      <c r="V351" s="25">
        <f>+IF(V$3=0,0,COUNTIFS('2.Pro Plan'!$K:$K,'Color detail'!$E351,'2.Pro Plan'!$N:$N,'Color detail'!$F351,'2.Pro Plan'!$U:$U,'Color detail'!V$3))</f>
        <v>0</v>
      </c>
      <c r="W351" s="25">
        <f>+IF(W$3=0,0,COUNTIFS('2.Pro Plan'!$K:$K,'Color detail'!$E351,'2.Pro Plan'!$N:$N,'Color detail'!$F351,'2.Pro Plan'!$U:$U,'Color detail'!W$3))</f>
        <v>0</v>
      </c>
      <c r="X351" s="25">
        <f>+IF(X$3=0,0,COUNTIFS('2.Pro Plan'!$K:$K,'Color detail'!$E351,'2.Pro Plan'!$N:$N,'Color detail'!$F351,'2.Pro Plan'!$U:$U,'Color detail'!X$3))</f>
        <v>0</v>
      </c>
      <c r="Y351" s="25">
        <f>+IF(Y$3=0,0,COUNTIFS('2.Pro Plan'!$K:$K,'Color detail'!$E351,'2.Pro Plan'!$N:$N,'Color detail'!$F351,'2.Pro Plan'!$U:$U,'Color detail'!Y$3))</f>
        <v>0</v>
      </c>
      <c r="Z351" s="25">
        <f>+IF(Z$3=0,0,COUNTIFS('2.Pro Plan'!$K:$K,'Color detail'!$E351,'2.Pro Plan'!$N:$N,'Color detail'!$F351,'2.Pro Plan'!$U:$U,'Color detail'!Z$3))</f>
        <v>0</v>
      </c>
      <c r="AA351" s="25">
        <f>+IF(AA$3=0,0,COUNTIFS('2.Pro Plan'!$K:$K,'Color detail'!$E351,'2.Pro Plan'!$N:$N,'Color detail'!$F351,'2.Pro Plan'!$U:$U,'Color detail'!AA$3))</f>
        <v>0</v>
      </c>
      <c r="AB351" s="25">
        <f>+IF(AB$3=0,0,COUNTIFS('2.Pro Plan'!$K:$K,'Color detail'!$E351,'2.Pro Plan'!$N:$N,'Color detail'!$F351,'2.Pro Plan'!$U:$U,'Color detail'!AB$3))</f>
        <v>0</v>
      </c>
      <c r="AC351" s="25">
        <f>+IF(AC$3=0,0,COUNTIFS('2.Pro Plan'!$K:$K,'Color detail'!$E351,'2.Pro Plan'!$N:$N,'Color detail'!$F351,'2.Pro Plan'!$U:$U,'Color detail'!AC$3))</f>
        <v>0</v>
      </c>
      <c r="AD351" s="25">
        <f>+IF(AD$3=0,0,COUNTIFS('2.Pro Plan'!$K:$K,'Color detail'!$E351,'2.Pro Plan'!$N:$N,'Color detail'!$F351,'2.Pro Plan'!$U:$U,'Color detail'!AD$3))</f>
        <v>0</v>
      </c>
      <c r="AE351" s="25">
        <f>+IF(AE$3=0,0,COUNTIFS('2.Pro Plan'!$K:$K,'Color detail'!$E351,'2.Pro Plan'!$N:$N,'Color detail'!$F351,'2.Pro Plan'!$U:$U,'Color detail'!AE$3))</f>
        <v>0</v>
      </c>
      <c r="AF351" s="25">
        <f>+IF(AF$3=0,0,COUNTIFS('2.Pro Plan'!$K:$K,'Color detail'!$E351,'2.Pro Plan'!$N:$N,'Color detail'!$F351,'2.Pro Plan'!$U:$U,'Color detail'!AF$3))</f>
        <v>0</v>
      </c>
      <c r="AG351" s="25">
        <f>+IF(AG$3=0,0,COUNTIFS('2.Pro Plan'!$K:$K,'Color detail'!$E351,'2.Pro Plan'!$N:$N,'Color detail'!$F351,'2.Pro Plan'!$U:$U,'Color detail'!AG$3))</f>
        <v>0</v>
      </c>
      <c r="AH351" s="25">
        <f>+IF(AH$3=0,0,COUNTIFS('2.Pro Plan'!$K:$K,'Color detail'!$E351,'2.Pro Plan'!$N:$N,'Color detail'!$F351,'2.Pro Plan'!$U:$U,'Color detail'!AH$3))</f>
        <v>0</v>
      </c>
      <c r="AI351" s="25">
        <f>+IF(AI$3=0,0,COUNTIFS('2.Pro Plan'!$K:$K,'Color detail'!$E351,'2.Pro Plan'!$N:$N,'Color detail'!$F351,'2.Pro Plan'!$U:$U,'Color detail'!AI$3))</f>
        <v>0</v>
      </c>
      <c r="AJ351" s="25">
        <f>+IF(AJ$3=0,0,COUNTIFS('2.Pro Plan'!$K:$K,'Color detail'!$E351,'2.Pro Plan'!$N:$N,'Color detail'!$F351,'2.Pro Plan'!$U:$U,'Color detail'!AJ$3))</f>
        <v>1</v>
      </c>
      <c r="AK351" s="25">
        <f>+IF(AK$3=0,0,COUNTIFS('2.Pro Plan'!$K:$K,'Color detail'!$E351,'2.Pro Plan'!$N:$N,'Color detail'!$F351,'2.Pro Plan'!$U:$U,'Color detail'!AK$3))</f>
        <v>0</v>
      </c>
      <c r="AL351" s="25">
        <f>+IF(AL$3=0,0,COUNTIFS('2.Pro Plan'!$K:$K,'Color detail'!$E351,'2.Pro Plan'!$N:$N,'Color detail'!$F351,'2.Pro Plan'!$U:$U,'Color detail'!AL$3))</f>
        <v>0</v>
      </c>
      <c r="AM351" s="25">
        <f>+IF(AM$3=0,0,COUNTIFS('2.Pro Plan'!$K:$K,'Color detail'!$E351,'2.Pro Plan'!$N:$N,'Color detail'!$F351,'2.Pro Plan'!$U:$U,'Color detail'!AM$3))</f>
        <v>0</v>
      </c>
      <c r="AN351" s="25">
        <f>+IF(AN$3=0,0,COUNTIFS('2.Pro Plan'!$K:$K,'Color detail'!$E351,'2.Pro Plan'!$N:$N,'Color detail'!$F351,'2.Pro Plan'!$U:$U,'Color detail'!AN$3))</f>
        <v>0</v>
      </c>
      <c r="AO351" s="25">
        <f>+IF(AO$3=0,0,COUNTIFS('2.Pro Plan'!$K:$K,'Color detail'!$E351,'2.Pro Plan'!$N:$N,'Color detail'!$F351,'2.Pro Plan'!$U:$U,'Color detail'!AO$3))</f>
        <v>0</v>
      </c>
      <c r="AP351" s="25">
        <f>+IF(AP$3=0,0,COUNTIFS('2.Pro Plan'!$K:$K,'Color detail'!$E351,'2.Pro Plan'!$N:$N,'Color detail'!$F351,'2.Pro Plan'!$U:$U,'Color detail'!AP$3))</f>
        <v>0</v>
      </c>
      <c r="AQ351" s="25">
        <f>+IF(AQ$3=0,0,COUNTIFS('2.Pro Plan'!$K:$K,'Color detail'!$E351,'2.Pro Plan'!$N:$N,'Color detail'!$F351,'2.Pro Plan'!$U:$U,'Color detail'!AQ$3))</f>
        <v>0</v>
      </c>
      <c r="AR351" s="25">
        <f>+IF(AR$3=0,0,COUNTIFS('2.Pro Plan'!$K:$K,'Color detail'!$E351,'2.Pro Plan'!$N:$N,'Color detail'!$F351,'2.Pro Plan'!$U:$U,'Color detail'!AR$3))</f>
        <v>0</v>
      </c>
      <c r="AS351" s="25">
        <f t="shared" si="194"/>
        <v>1</v>
      </c>
    </row>
    <row r="352" spans="1:45" s="176" customFormat="1">
      <c r="A352" s="175"/>
      <c r="B352" s="25">
        <f t="shared" si="169"/>
        <v>130</v>
      </c>
      <c r="C352" s="25" t="str">
        <f t="shared" si="170"/>
        <v>AA218</v>
      </c>
      <c r="E352" s="25" t="str">
        <f t="shared" ref="E352:F352" si="201">E136</f>
        <v>AA</v>
      </c>
      <c r="F352" s="25">
        <f t="shared" si="201"/>
        <v>218</v>
      </c>
      <c r="H352" s="25">
        <f t="shared" si="193"/>
        <v>8</v>
      </c>
      <c r="I352" s="25">
        <f>+IF(C352=0,0,SUMIF('Color FC'!$F:$F,'Color detail'!$C352,'Color FC'!H:H))</f>
        <v>4</v>
      </c>
      <c r="J352" s="25">
        <f>+IF(E352=0,0,SUMIF('Color FC'!$F:$F,'Color detail'!$C352,'Color FC'!I:I))</f>
        <v>0</v>
      </c>
      <c r="K352" s="25">
        <f>+IF(F352=0,0,SUMIF('Color FC'!$F:$F,'Color detail'!$C352,'Color FC'!J:J))</f>
        <v>0</v>
      </c>
      <c r="M352" s="177">
        <f t="shared" ca="1" si="148"/>
        <v>4</v>
      </c>
      <c r="N352" s="177">
        <f t="shared" ca="1" si="198"/>
        <v>3</v>
      </c>
      <c r="O352" s="178">
        <f t="shared" ca="1" si="149"/>
        <v>1.3333333333333333</v>
      </c>
      <c r="Q352" s="25">
        <f>+IF(Q$3=0,0,COUNTIFS('2.Pro Plan'!$K:$K,'Color detail'!$E352,'2.Pro Plan'!$N:$N,'Color detail'!$F352,'2.Pro Plan'!$U:$U,'Color detail'!Q$3))</f>
        <v>0</v>
      </c>
      <c r="R352" s="25">
        <f>+IF(R$3=0,0,COUNTIFS('2.Pro Plan'!$K:$K,'Color detail'!$E352,'2.Pro Plan'!$N:$N,'Color detail'!$F352,'2.Pro Plan'!$U:$U,'Color detail'!R$3))</f>
        <v>0</v>
      </c>
      <c r="S352" s="25">
        <f>+IF(S$3=0,0,COUNTIFS('2.Pro Plan'!$K:$K,'Color detail'!$E352,'2.Pro Plan'!$N:$N,'Color detail'!$F352,'2.Pro Plan'!$U:$U,'Color detail'!S$3))</f>
        <v>4</v>
      </c>
      <c r="T352" s="25">
        <f>+IF(T$3=0,0,COUNTIFS('2.Pro Plan'!$K:$K,'Color detail'!$E352,'2.Pro Plan'!$N:$N,'Color detail'!$F352,'2.Pro Plan'!$U:$U,'Color detail'!T$3))</f>
        <v>0</v>
      </c>
      <c r="U352" s="25">
        <f>+IF(U$3=0,0,COUNTIFS('2.Pro Plan'!$K:$K,'Color detail'!$E352,'2.Pro Plan'!$N:$N,'Color detail'!$F352,'2.Pro Plan'!$U:$U,'Color detail'!U$3))</f>
        <v>0</v>
      </c>
      <c r="V352" s="25">
        <f>+IF(V$3=0,0,COUNTIFS('2.Pro Plan'!$K:$K,'Color detail'!$E352,'2.Pro Plan'!$N:$N,'Color detail'!$F352,'2.Pro Plan'!$U:$U,'Color detail'!V$3))</f>
        <v>0</v>
      </c>
      <c r="W352" s="25">
        <f>+IF(W$3=0,0,COUNTIFS('2.Pro Plan'!$K:$K,'Color detail'!$E352,'2.Pro Plan'!$N:$N,'Color detail'!$F352,'2.Pro Plan'!$U:$U,'Color detail'!W$3))</f>
        <v>0</v>
      </c>
      <c r="X352" s="25">
        <f>+IF(X$3=0,0,COUNTIFS('2.Pro Plan'!$K:$K,'Color detail'!$E352,'2.Pro Plan'!$N:$N,'Color detail'!$F352,'2.Pro Plan'!$U:$U,'Color detail'!X$3))</f>
        <v>0</v>
      </c>
      <c r="Y352" s="25">
        <f>+IF(Y$3=0,0,COUNTIFS('2.Pro Plan'!$K:$K,'Color detail'!$E352,'2.Pro Plan'!$N:$N,'Color detail'!$F352,'2.Pro Plan'!$U:$U,'Color detail'!Y$3))</f>
        <v>0</v>
      </c>
      <c r="Z352" s="25">
        <f>+IF(Z$3=0,0,COUNTIFS('2.Pro Plan'!$K:$K,'Color detail'!$E352,'2.Pro Plan'!$N:$N,'Color detail'!$F352,'2.Pro Plan'!$U:$U,'Color detail'!Z$3))</f>
        <v>0</v>
      </c>
      <c r="AA352" s="25">
        <f>+IF(AA$3=0,0,COUNTIFS('2.Pro Plan'!$K:$K,'Color detail'!$E352,'2.Pro Plan'!$N:$N,'Color detail'!$F352,'2.Pro Plan'!$U:$U,'Color detail'!AA$3))</f>
        <v>0</v>
      </c>
      <c r="AB352" s="25">
        <f>+IF(AB$3=0,0,COUNTIFS('2.Pro Plan'!$K:$K,'Color detail'!$E352,'2.Pro Plan'!$N:$N,'Color detail'!$F352,'2.Pro Plan'!$U:$U,'Color detail'!AB$3))</f>
        <v>0</v>
      </c>
      <c r="AC352" s="25">
        <f>+IF(AC$3=0,0,COUNTIFS('2.Pro Plan'!$K:$K,'Color detail'!$E352,'2.Pro Plan'!$N:$N,'Color detail'!$F352,'2.Pro Plan'!$U:$U,'Color detail'!AC$3))</f>
        <v>0</v>
      </c>
      <c r="AD352" s="25">
        <f>+IF(AD$3=0,0,COUNTIFS('2.Pro Plan'!$K:$K,'Color detail'!$E352,'2.Pro Plan'!$N:$N,'Color detail'!$F352,'2.Pro Plan'!$U:$U,'Color detail'!AD$3))</f>
        <v>0</v>
      </c>
      <c r="AE352" s="25">
        <f>+IF(AE$3=0,0,COUNTIFS('2.Pro Plan'!$K:$K,'Color detail'!$E352,'2.Pro Plan'!$N:$N,'Color detail'!$F352,'2.Pro Plan'!$U:$U,'Color detail'!AE$3))</f>
        <v>0</v>
      </c>
      <c r="AF352" s="25">
        <f>+IF(AF$3=0,0,COUNTIFS('2.Pro Plan'!$K:$K,'Color detail'!$E352,'2.Pro Plan'!$N:$N,'Color detail'!$F352,'2.Pro Plan'!$U:$U,'Color detail'!AF$3))</f>
        <v>0</v>
      </c>
      <c r="AG352" s="25">
        <f>+IF(AG$3=0,0,COUNTIFS('2.Pro Plan'!$K:$K,'Color detail'!$E352,'2.Pro Plan'!$N:$N,'Color detail'!$F352,'2.Pro Plan'!$U:$U,'Color detail'!AG$3))</f>
        <v>0</v>
      </c>
      <c r="AH352" s="25">
        <f>+IF(AH$3=0,0,COUNTIFS('2.Pro Plan'!$K:$K,'Color detail'!$E352,'2.Pro Plan'!$N:$N,'Color detail'!$F352,'2.Pro Plan'!$U:$U,'Color detail'!AH$3))</f>
        <v>0</v>
      </c>
      <c r="AI352" s="25">
        <f>+IF(AI$3=0,0,COUNTIFS('2.Pro Plan'!$K:$K,'Color detail'!$E352,'2.Pro Plan'!$N:$N,'Color detail'!$F352,'2.Pro Plan'!$U:$U,'Color detail'!AI$3))</f>
        <v>1</v>
      </c>
      <c r="AJ352" s="25">
        <f>+IF(AJ$3=0,0,COUNTIFS('2.Pro Plan'!$K:$K,'Color detail'!$E352,'2.Pro Plan'!$N:$N,'Color detail'!$F352,'2.Pro Plan'!$U:$U,'Color detail'!AJ$3))</f>
        <v>3</v>
      </c>
      <c r="AK352" s="25">
        <f>+IF(AK$3=0,0,COUNTIFS('2.Pro Plan'!$K:$K,'Color detail'!$E352,'2.Pro Plan'!$N:$N,'Color detail'!$F352,'2.Pro Plan'!$U:$U,'Color detail'!AK$3))</f>
        <v>0</v>
      </c>
      <c r="AL352" s="25">
        <f>+IF(AL$3=0,0,COUNTIFS('2.Pro Plan'!$K:$K,'Color detail'!$E352,'2.Pro Plan'!$N:$N,'Color detail'!$F352,'2.Pro Plan'!$U:$U,'Color detail'!AL$3))</f>
        <v>0</v>
      </c>
      <c r="AM352" s="25">
        <f>+IF(AM$3=0,0,COUNTIFS('2.Pro Plan'!$K:$K,'Color detail'!$E352,'2.Pro Plan'!$N:$N,'Color detail'!$F352,'2.Pro Plan'!$U:$U,'Color detail'!AM$3))</f>
        <v>0</v>
      </c>
      <c r="AN352" s="25">
        <f>+IF(AN$3=0,0,COUNTIFS('2.Pro Plan'!$K:$K,'Color detail'!$E352,'2.Pro Plan'!$N:$N,'Color detail'!$F352,'2.Pro Plan'!$U:$U,'Color detail'!AN$3))</f>
        <v>0</v>
      </c>
      <c r="AO352" s="25">
        <f>+IF(AO$3=0,0,COUNTIFS('2.Pro Plan'!$K:$K,'Color detail'!$E352,'2.Pro Plan'!$N:$N,'Color detail'!$F352,'2.Pro Plan'!$U:$U,'Color detail'!AO$3))</f>
        <v>0</v>
      </c>
      <c r="AP352" s="25">
        <f>+IF(AP$3=0,0,COUNTIFS('2.Pro Plan'!$K:$K,'Color detail'!$E352,'2.Pro Plan'!$N:$N,'Color detail'!$F352,'2.Pro Plan'!$U:$U,'Color detail'!AP$3))</f>
        <v>0</v>
      </c>
      <c r="AQ352" s="25">
        <f>+IF(AQ$3=0,0,COUNTIFS('2.Pro Plan'!$K:$K,'Color detail'!$E352,'2.Pro Plan'!$N:$N,'Color detail'!$F352,'2.Pro Plan'!$U:$U,'Color detail'!AQ$3))</f>
        <v>0</v>
      </c>
      <c r="AR352" s="25">
        <f>+IF(AR$3=0,0,COUNTIFS('2.Pro Plan'!$K:$K,'Color detail'!$E352,'2.Pro Plan'!$N:$N,'Color detail'!$F352,'2.Pro Plan'!$U:$U,'Color detail'!AR$3))</f>
        <v>0</v>
      </c>
      <c r="AS352" s="25">
        <f t="shared" si="194"/>
        <v>8</v>
      </c>
    </row>
    <row r="353" spans="1:45" s="176" customFormat="1">
      <c r="A353" s="175"/>
      <c r="B353" s="25">
        <f t="shared" ref="B353:B381" si="202">+IF(C353&lt;&gt;0,B352+1,0)</f>
        <v>131</v>
      </c>
      <c r="C353" s="25" t="str">
        <f t="shared" ref="C353:C381" si="203">+IF(E353=0,0,E353&amp;F353)</f>
        <v>AA089</v>
      </c>
      <c r="E353" s="25" t="str">
        <f t="shared" ref="E353:F353" si="204">E137</f>
        <v>AA</v>
      </c>
      <c r="F353" s="25" t="str">
        <f t="shared" si="204"/>
        <v>089</v>
      </c>
      <c r="H353" s="25">
        <f t="shared" si="193"/>
        <v>8</v>
      </c>
      <c r="I353" s="25">
        <f>+IF(C353=0,0,SUMIF('Color FC'!$F:$F,'Color detail'!$C353,'Color FC'!H:H))</f>
        <v>5</v>
      </c>
      <c r="J353" s="25">
        <f>+IF(E353=0,0,SUMIF('Color FC'!$F:$F,'Color detail'!$C353,'Color FC'!I:I))</f>
        <v>0</v>
      </c>
      <c r="K353" s="25">
        <f>+IF(F353=0,0,SUMIF('Color FC'!$F:$F,'Color detail'!$C353,'Color FC'!J:J))</f>
        <v>0</v>
      </c>
      <c r="M353" s="177">
        <f t="shared" ca="1" si="148"/>
        <v>2</v>
      </c>
      <c r="N353" s="177">
        <f t="shared" ca="1" si="198"/>
        <v>6</v>
      </c>
      <c r="O353" s="178">
        <f t="shared" ca="1" si="149"/>
        <v>0.33333333333333331</v>
      </c>
      <c r="Q353" s="25">
        <f>+IF(Q$3=0,0,COUNTIFS('2.Pro Plan'!$K:$K,'Color detail'!$E353,'2.Pro Plan'!$N:$N,'Color detail'!$F353,'2.Pro Plan'!$U:$U,'Color detail'!Q$3))</f>
        <v>0</v>
      </c>
      <c r="R353" s="25">
        <f>+IF(R$3=0,0,COUNTIFS('2.Pro Plan'!$K:$K,'Color detail'!$E353,'2.Pro Plan'!$N:$N,'Color detail'!$F353,'2.Pro Plan'!$U:$U,'Color detail'!R$3))</f>
        <v>1</v>
      </c>
      <c r="S353" s="25">
        <f>+IF(S$3=0,0,COUNTIFS('2.Pro Plan'!$K:$K,'Color detail'!$E353,'2.Pro Plan'!$N:$N,'Color detail'!$F353,'2.Pro Plan'!$U:$U,'Color detail'!S$3))</f>
        <v>1</v>
      </c>
      <c r="T353" s="25">
        <f>+IF(T$3=0,0,COUNTIFS('2.Pro Plan'!$K:$K,'Color detail'!$E353,'2.Pro Plan'!$N:$N,'Color detail'!$F353,'2.Pro Plan'!$U:$U,'Color detail'!T$3))</f>
        <v>0</v>
      </c>
      <c r="U353" s="25">
        <f>+IF(U$3=0,0,COUNTIFS('2.Pro Plan'!$K:$K,'Color detail'!$E353,'2.Pro Plan'!$N:$N,'Color detail'!$F353,'2.Pro Plan'!$U:$U,'Color detail'!U$3))</f>
        <v>0</v>
      </c>
      <c r="V353" s="25">
        <f>+IF(V$3=0,0,COUNTIFS('2.Pro Plan'!$K:$K,'Color detail'!$E353,'2.Pro Plan'!$N:$N,'Color detail'!$F353,'2.Pro Plan'!$U:$U,'Color detail'!V$3))</f>
        <v>0</v>
      </c>
      <c r="W353" s="25">
        <f>+IF(W$3=0,0,COUNTIFS('2.Pro Plan'!$K:$K,'Color detail'!$E353,'2.Pro Plan'!$N:$N,'Color detail'!$F353,'2.Pro Plan'!$U:$U,'Color detail'!W$3))</f>
        <v>0</v>
      </c>
      <c r="X353" s="25">
        <f>+IF(X$3=0,0,COUNTIFS('2.Pro Plan'!$K:$K,'Color detail'!$E353,'2.Pro Plan'!$N:$N,'Color detail'!$F353,'2.Pro Plan'!$U:$U,'Color detail'!X$3))</f>
        <v>0</v>
      </c>
      <c r="Y353" s="25">
        <f>+IF(Y$3=0,0,COUNTIFS('2.Pro Plan'!$K:$K,'Color detail'!$E353,'2.Pro Plan'!$N:$N,'Color detail'!$F353,'2.Pro Plan'!$U:$U,'Color detail'!Y$3))</f>
        <v>0</v>
      </c>
      <c r="Z353" s="25">
        <f>+IF(Z$3=0,0,COUNTIFS('2.Pro Plan'!$K:$K,'Color detail'!$E353,'2.Pro Plan'!$N:$N,'Color detail'!$F353,'2.Pro Plan'!$U:$U,'Color detail'!Z$3))</f>
        <v>0</v>
      </c>
      <c r="AA353" s="25">
        <f>+IF(AA$3=0,0,COUNTIFS('2.Pro Plan'!$K:$K,'Color detail'!$E353,'2.Pro Plan'!$N:$N,'Color detail'!$F353,'2.Pro Plan'!$U:$U,'Color detail'!AA$3))</f>
        <v>0</v>
      </c>
      <c r="AB353" s="25">
        <f>+IF(AB$3=0,0,COUNTIFS('2.Pro Plan'!$K:$K,'Color detail'!$E353,'2.Pro Plan'!$N:$N,'Color detail'!$F353,'2.Pro Plan'!$U:$U,'Color detail'!AB$3))</f>
        <v>0</v>
      </c>
      <c r="AC353" s="25">
        <f>+IF(AC$3=0,0,COUNTIFS('2.Pro Plan'!$K:$K,'Color detail'!$E353,'2.Pro Plan'!$N:$N,'Color detail'!$F353,'2.Pro Plan'!$U:$U,'Color detail'!AC$3))</f>
        <v>0</v>
      </c>
      <c r="AD353" s="25">
        <f>+IF(AD$3=0,0,COUNTIFS('2.Pro Plan'!$K:$K,'Color detail'!$E353,'2.Pro Plan'!$N:$N,'Color detail'!$F353,'2.Pro Plan'!$U:$U,'Color detail'!AD$3))</f>
        <v>0</v>
      </c>
      <c r="AE353" s="25">
        <f>+IF(AE$3=0,0,COUNTIFS('2.Pro Plan'!$K:$K,'Color detail'!$E353,'2.Pro Plan'!$N:$N,'Color detail'!$F353,'2.Pro Plan'!$U:$U,'Color detail'!AE$3))</f>
        <v>0</v>
      </c>
      <c r="AF353" s="25">
        <f>+IF(AF$3=0,0,COUNTIFS('2.Pro Plan'!$K:$K,'Color detail'!$E353,'2.Pro Plan'!$N:$N,'Color detail'!$F353,'2.Pro Plan'!$U:$U,'Color detail'!AF$3))</f>
        <v>0</v>
      </c>
      <c r="AG353" s="25">
        <f>+IF(AG$3=0,0,COUNTIFS('2.Pro Plan'!$K:$K,'Color detail'!$E353,'2.Pro Plan'!$N:$N,'Color detail'!$F353,'2.Pro Plan'!$U:$U,'Color detail'!AG$3))</f>
        <v>0</v>
      </c>
      <c r="AH353" s="25">
        <f>+IF(AH$3=0,0,COUNTIFS('2.Pro Plan'!$K:$K,'Color detail'!$E353,'2.Pro Plan'!$N:$N,'Color detail'!$F353,'2.Pro Plan'!$U:$U,'Color detail'!AH$3))</f>
        <v>1</v>
      </c>
      <c r="AI353" s="25">
        <f>+IF(AI$3=0,0,COUNTIFS('2.Pro Plan'!$K:$K,'Color detail'!$E353,'2.Pro Plan'!$N:$N,'Color detail'!$F353,'2.Pro Plan'!$U:$U,'Color detail'!AI$3))</f>
        <v>2</v>
      </c>
      <c r="AJ353" s="25">
        <f>+IF(AJ$3=0,0,COUNTIFS('2.Pro Plan'!$K:$K,'Color detail'!$E353,'2.Pro Plan'!$N:$N,'Color detail'!$F353,'2.Pro Plan'!$U:$U,'Color detail'!AJ$3))</f>
        <v>0</v>
      </c>
      <c r="AK353" s="25">
        <f>+IF(AK$3=0,0,COUNTIFS('2.Pro Plan'!$K:$K,'Color detail'!$E353,'2.Pro Plan'!$N:$N,'Color detail'!$F353,'2.Pro Plan'!$U:$U,'Color detail'!AK$3))</f>
        <v>3</v>
      </c>
      <c r="AL353" s="25">
        <f>+IF(AL$3=0,0,COUNTIFS('2.Pro Plan'!$K:$K,'Color detail'!$E353,'2.Pro Plan'!$N:$N,'Color detail'!$F353,'2.Pro Plan'!$U:$U,'Color detail'!AL$3))</f>
        <v>0</v>
      </c>
      <c r="AM353" s="25">
        <f>+IF(AM$3=0,0,COUNTIFS('2.Pro Plan'!$K:$K,'Color detail'!$E353,'2.Pro Plan'!$N:$N,'Color detail'!$F353,'2.Pro Plan'!$U:$U,'Color detail'!AM$3))</f>
        <v>0</v>
      </c>
      <c r="AN353" s="25">
        <f>+IF(AN$3=0,0,COUNTIFS('2.Pro Plan'!$K:$K,'Color detail'!$E353,'2.Pro Plan'!$N:$N,'Color detail'!$F353,'2.Pro Plan'!$U:$U,'Color detail'!AN$3))</f>
        <v>0</v>
      </c>
      <c r="AO353" s="25">
        <f>+IF(AO$3=0,0,COUNTIFS('2.Pro Plan'!$K:$K,'Color detail'!$E353,'2.Pro Plan'!$N:$N,'Color detail'!$F353,'2.Pro Plan'!$U:$U,'Color detail'!AO$3))</f>
        <v>0</v>
      </c>
      <c r="AP353" s="25">
        <f>+IF(AP$3=0,0,COUNTIFS('2.Pro Plan'!$K:$K,'Color detail'!$E353,'2.Pro Plan'!$N:$N,'Color detail'!$F353,'2.Pro Plan'!$U:$U,'Color detail'!AP$3))</f>
        <v>0</v>
      </c>
      <c r="AQ353" s="25">
        <f>+IF(AQ$3=0,0,COUNTIFS('2.Pro Plan'!$K:$K,'Color detail'!$E353,'2.Pro Plan'!$N:$N,'Color detail'!$F353,'2.Pro Plan'!$U:$U,'Color detail'!AQ$3))</f>
        <v>0</v>
      </c>
      <c r="AR353" s="25">
        <f>+IF(AR$3=0,0,COUNTIFS('2.Pro Plan'!$K:$K,'Color detail'!$E353,'2.Pro Plan'!$N:$N,'Color detail'!$F353,'2.Pro Plan'!$U:$U,'Color detail'!AR$3))</f>
        <v>0</v>
      </c>
      <c r="AS353" s="25">
        <f t="shared" si="194"/>
        <v>8</v>
      </c>
    </row>
    <row r="354" spans="1:45" s="176" customFormat="1">
      <c r="A354" s="175"/>
      <c r="B354" s="25">
        <f t="shared" si="202"/>
        <v>132</v>
      </c>
      <c r="C354" s="25" t="str">
        <f t="shared" si="203"/>
        <v>AA576</v>
      </c>
      <c r="E354" s="25" t="str">
        <f t="shared" ref="E354:F354" si="205">E138</f>
        <v>AA</v>
      </c>
      <c r="F354" s="25">
        <f t="shared" si="205"/>
        <v>576</v>
      </c>
      <c r="H354" s="25">
        <f t="shared" si="193"/>
        <v>0</v>
      </c>
      <c r="I354" s="25">
        <f>+IF(C354=0,0,SUMIF('Color FC'!$F:$F,'Color detail'!$C354,'Color FC'!H:H))</f>
        <v>0</v>
      </c>
      <c r="J354" s="25">
        <f>+IF(E354=0,0,SUMIF('Color FC'!$F:$F,'Color detail'!$C354,'Color FC'!I:I))</f>
        <v>0</v>
      </c>
      <c r="K354" s="25">
        <f>+IF(F354=0,0,SUMIF('Color FC'!$F:$F,'Color detail'!$C354,'Color FC'!J:J))</f>
        <v>0</v>
      </c>
      <c r="M354" s="177">
        <f t="shared" ca="1" si="148"/>
        <v>0</v>
      </c>
      <c r="N354" s="177">
        <f t="shared" ca="1" si="198"/>
        <v>0</v>
      </c>
      <c r="O354" s="178">
        <f t="shared" ca="1" si="149"/>
        <v>0</v>
      </c>
      <c r="Q354" s="25">
        <f>+IF(Q$3=0,0,COUNTIFS('2.Pro Plan'!$K:$K,'Color detail'!$E354,'2.Pro Plan'!$N:$N,'Color detail'!$F354,'2.Pro Plan'!$U:$U,'Color detail'!Q$3))</f>
        <v>0</v>
      </c>
      <c r="R354" s="25">
        <f>+IF(R$3=0,0,COUNTIFS('2.Pro Plan'!$K:$K,'Color detail'!$E354,'2.Pro Plan'!$N:$N,'Color detail'!$F354,'2.Pro Plan'!$U:$U,'Color detail'!R$3))</f>
        <v>0</v>
      </c>
      <c r="S354" s="25">
        <f>+IF(S$3=0,0,COUNTIFS('2.Pro Plan'!$K:$K,'Color detail'!$E354,'2.Pro Plan'!$N:$N,'Color detail'!$F354,'2.Pro Plan'!$U:$U,'Color detail'!S$3))</f>
        <v>0</v>
      </c>
      <c r="T354" s="25">
        <f>+IF(T$3=0,0,COUNTIFS('2.Pro Plan'!$K:$K,'Color detail'!$E354,'2.Pro Plan'!$N:$N,'Color detail'!$F354,'2.Pro Plan'!$U:$U,'Color detail'!T$3))</f>
        <v>0</v>
      </c>
      <c r="U354" s="25">
        <f>+IF(U$3=0,0,COUNTIFS('2.Pro Plan'!$K:$K,'Color detail'!$E354,'2.Pro Plan'!$N:$N,'Color detail'!$F354,'2.Pro Plan'!$U:$U,'Color detail'!U$3))</f>
        <v>0</v>
      </c>
      <c r="V354" s="25">
        <f>+IF(V$3=0,0,COUNTIFS('2.Pro Plan'!$K:$K,'Color detail'!$E354,'2.Pro Plan'!$N:$N,'Color detail'!$F354,'2.Pro Plan'!$U:$U,'Color detail'!V$3))</f>
        <v>0</v>
      </c>
      <c r="W354" s="25">
        <f>+IF(W$3=0,0,COUNTIFS('2.Pro Plan'!$K:$K,'Color detail'!$E354,'2.Pro Plan'!$N:$N,'Color detail'!$F354,'2.Pro Plan'!$U:$U,'Color detail'!W$3))</f>
        <v>0</v>
      </c>
      <c r="X354" s="25">
        <f>+IF(X$3=0,0,COUNTIFS('2.Pro Plan'!$K:$K,'Color detail'!$E354,'2.Pro Plan'!$N:$N,'Color detail'!$F354,'2.Pro Plan'!$U:$U,'Color detail'!X$3))</f>
        <v>0</v>
      </c>
      <c r="Y354" s="25">
        <f>+IF(Y$3=0,0,COUNTIFS('2.Pro Plan'!$K:$K,'Color detail'!$E354,'2.Pro Plan'!$N:$N,'Color detail'!$F354,'2.Pro Plan'!$U:$U,'Color detail'!Y$3))</f>
        <v>0</v>
      </c>
      <c r="Z354" s="25">
        <f>+IF(Z$3=0,0,COUNTIFS('2.Pro Plan'!$K:$K,'Color detail'!$E354,'2.Pro Plan'!$N:$N,'Color detail'!$F354,'2.Pro Plan'!$U:$U,'Color detail'!Z$3))</f>
        <v>0</v>
      </c>
      <c r="AA354" s="25">
        <f>+IF(AA$3=0,0,COUNTIFS('2.Pro Plan'!$K:$K,'Color detail'!$E354,'2.Pro Plan'!$N:$N,'Color detail'!$F354,'2.Pro Plan'!$U:$U,'Color detail'!AA$3))</f>
        <v>0</v>
      </c>
      <c r="AB354" s="25">
        <f>+IF(AB$3=0,0,COUNTIFS('2.Pro Plan'!$K:$K,'Color detail'!$E354,'2.Pro Plan'!$N:$N,'Color detail'!$F354,'2.Pro Plan'!$U:$U,'Color detail'!AB$3))</f>
        <v>0</v>
      </c>
      <c r="AC354" s="25">
        <f>+IF(AC$3=0,0,COUNTIFS('2.Pro Plan'!$K:$K,'Color detail'!$E354,'2.Pro Plan'!$N:$N,'Color detail'!$F354,'2.Pro Plan'!$U:$U,'Color detail'!AC$3))</f>
        <v>0</v>
      </c>
      <c r="AD354" s="25">
        <f>+IF(AD$3=0,0,COUNTIFS('2.Pro Plan'!$K:$K,'Color detail'!$E354,'2.Pro Plan'!$N:$N,'Color detail'!$F354,'2.Pro Plan'!$U:$U,'Color detail'!AD$3))</f>
        <v>0</v>
      </c>
      <c r="AE354" s="25">
        <f>+IF(AE$3=0,0,COUNTIFS('2.Pro Plan'!$K:$K,'Color detail'!$E354,'2.Pro Plan'!$N:$N,'Color detail'!$F354,'2.Pro Plan'!$U:$U,'Color detail'!AE$3))</f>
        <v>0</v>
      </c>
      <c r="AF354" s="25">
        <f>+IF(AF$3=0,0,COUNTIFS('2.Pro Plan'!$K:$K,'Color detail'!$E354,'2.Pro Plan'!$N:$N,'Color detail'!$F354,'2.Pro Plan'!$U:$U,'Color detail'!AF$3))</f>
        <v>0</v>
      </c>
      <c r="AG354" s="25">
        <f>+IF(AG$3=0,0,COUNTIFS('2.Pro Plan'!$K:$K,'Color detail'!$E354,'2.Pro Plan'!$N:$N,'Color detail'!$F354,'2.Pro Plan'!$U:$U,'Color detail'!AG$3))</f>
        <v>0</v>
      </c>
      <c r="AH354" s="25">
        <f>+IF(AH$3=0,0,COUNTIFS('2.Pro Plan'!$K:$K,'Color detail'!$E354,'2.Pro Plan'!$N:$N,'Color detail'!$F354,'2.Pro Plan'!$U:$U,'Color detail'!AH$3))</f>
        <v>0</v>
      </c>
      <c r="AI354" s="25">
        <f>+IF(AI$3=0,0,COUNTIFS('2.Pro Plan'!$K:$K,'Color detail'!$E354,'2.Pro Plan'!$N:$N,'Color detail'!$F354,'2.Pro Plan'!$U:$U,'Color detail'!AI$3))</f>
        <v>0</v>
      </c>
      <c r="AJ354" s="25">
        <f>+IF(AJ$3=0,0,COUNTIFS('2.Pro Plan'!$K:$K,'Color detail'!$E354,'2.Pro Plan'!$N:$N,'Color detail'!$F354,'2.Pro Plan'!$U:$U,'Color detail'!AJ$3))</f>
        <v>0</v>
      </c>
      <c r="AK354" s="25">
        <f>+IF(AK$3=0,0,COUNTIFS('2.Pro Plan'!$K:$K,'Color detail'!$E354,'2.Pro Plan'!$N:$N,'Color detail'!$F354,'2.Pro Plan'!$U:$U,'Color detail'!AK$3))</f>
        <v>0</v>
      </c>
      <c r="AL354" s="25">
        <f>+IF(AL$3=0,0,COUNTIFS('2.Pro Plan'!$K:$K,'Color detail'!$E354,'2.Pro Plan'!$N:$N,'Color detail'!$F354,'2.Pro Plan'!$U:$U,'Color detail'!AL$3))</f>
        <v>0</v>
      </c>
      <c r="AM354" s="25">
        <f>+IF(AM$3=0,0,COUNTIFS('2.Pro Plan'!$K:$K,'Color detail'!$E354,'2.Pro Plan'!$N:$N,'Color detail'!$F354,'2.Pro Plan'!$U:$U,'Color detail'!AM$3))</f>
        <v>0</v>
      </c>
      <c r="AN354" s="25">
        <f>+IF(AN$3=0,0,COUNTIFS('2.Pro Plan'!$K:$K,'Color detail'!$E354,'2.Pro Plan'!$N:$N,'Color detail'!$F354,'2.Pro Plan'!$U:$U,'Color detail'!AN$3))</f>
        <v>0</v>
      </c>
      <c r="AO354" s="25">
        <f>+IF(AO$3=0,0,COUNTIFS('2.Pro Plan'!$K:$K,'Color detail'!$E354,'2.Pro Plan'!$N:$N,'Color detail'!$F354,'2.Pro Plan'!$U:$U,'Color detail'!AO$3))</f>
        <v>0</v>
      </c>
      <c r="AP354" s="25">
        <f>+IF(AP$3=0,0,COUNTIFS('2.Pro Plan'!$K:$K,'Color detail'!$E354,'2.Pro Plan'!$N:$N,'Color detail'!$F354,'2.Pro Plan'!$U:$U,'Color detail'!AP$3))</f>
        <v>0</v>
      </c>
      <c r="AQ354" s="25">
        <f>+IF(AQ$3=0,0,COUNTIFS('2.Pro Plan'!$K:$K,'Color detail'!$E354,'2.Pro Plan'!$N:$N,'Color detail'!$F354,'2.Pro Plan'!$U:$U,'Color detail'!AQ$3))</f>
        <v>0</v>
      </c>
      <c r="AR354" s="25">
        <f>+IF(AR$3=0,0,COUNTIFS('2.Pro Plan'!$K:$K,'Color detail'!$E354,'2.Pro Plan'!$N:$N,'Color detail'!$F354,'2.Pro Plan'!$U:$U,'Color detail'!AR$3))</f>
        <v>0</v>
      </c>
      <c r="AS354" s="25">
        <f t="shared" si="194"/>
        <v>0</v>
      </c>
    </row>
    <row r="355" spans="1:45" s="176" customFormat="1" hidden="1">
      <c r="A355" s="175"/>
      <c r="B355" s="25">
        <f t="shared" si="202"/>
        <v>0</v>
      </c>
      <c r="C355" s="25">
        <f t="shared" si="203"/>
        <v>0</v>
      </c>
      <c r="E355" s="25">
        <f t="shared" ref="E355:F355" si="206">E139</f>
        <v>0</v>
      </c>
      <c r="F355" s="25">
        <f t="shared" si="206"/>
        <v>0</v>
      </c>
      <c r="H355" s="25">
        <f t="shared" si="193"/>
        <v>0</v>
      </c>
      <c r="I355" s="25">
        <f>+IF(C355=0,0,SUMIF('Color FC'!$F:$F,'Color detail'!$C355,'Color FC'!H:H))</f>
        <v>0</v>
      </c>
      <c r="J355" s="25">
        <f>+IF(E355=0,0,SUMIF('Color FC'!$F:$F,'Color detail'!$C355,'Color FC'!I:I))</f>
        <v>0</v>
      </c>
      <c r="K355" s="25">
        <f>+IF(F355=0,0,SUMIF('Color FC'!$F:$F,'Color detail'!$C355,'Color FC'!J:J))</f>
        <v>0</v>
      </c>
      <c r="M355" s="177">
        <f t="shared" ca="1" si="148"/>
        <v>0</v>
      </c>
      <c r="N355" s="177">
        <f t="shared" ca="1" si="198"/>
        <v>1</v>
      </c>
      <c r="O355" s="178" t="str">
        <f t="shared" ca="1" si="149"/>
        <v>CHECK</v>
      </c>
      <c r="Q355" s="25">
        <f>+IF(Q$3=0,0,COUNTIFS('2.Pro Plan'!$K:$K,'Color detail'!$E355,'2.Pro Plan'!$N:$N,'Color detail'!$F355,'2.Pro Plan'!$U:$U,'Color detail'!Q$3))</f>
        <v>0</v>
      </c>
      <c r="R355" s="25">
        <f>+IF(R$3=0,0,COUNTIFS('2.Pro Plan'!$K:$K,'Color detail'!$E355,'2.Pro Plan'!$N:$N,'Color detail'!$F355,'2.Pro Plan'!$U:$U,'Color detail'!R$3))</f>
        <v>0</v>
      </c>
      <c r="S355" s="25">
        <f>+IF(S$3=0,0,COUNTIFS('2.Pro Plan'!$K:$K,'Color detail'!$E355,'2.Pro Plan'!$N:$N,'Color detail'!$F355,'2.Pro Plan'!$U:$U,'Color detail'!S$3))</f>
        <v>0</v>
      </c>
      <c r="T355" s="25">
        <f>+IF(T$3=0,0,COUNTIFS('2.Pro Plan'!$K:$K,'Color detail'!$E355,'2.Pro Plan'!$N:$N,'Color detail'!$F355,'2.Pro Plan'!$U:$U,'Color detail'!T$3))</f>
        <v>0</v>
      </c>
      <c r="U355" s="25">
        <f>+IF(U$3=0,0,COUNTIFS('2.Pro Plan'!$K:$K,'Color detail'!$E355,'2.Pro Plan'!$N:$N,'Color detail'!$F355,'2.Pro Plan'!$U:$U,'Color detail'!U$3))</f>
        <v>0</v>
      </c>
      <c r="V355" s="25">
        <f>+IF(V$3=0,0,COUNTIFS('2.Pro Plan'!$K:$K,'Color detail'!$E355,'2.Pro Plan'!$N:$N,'Color detail'!$F355,'2.Pro Plan'!$U:$U,'Color detail'!V$3))</f>
        <v>0</v>
      </c>
      <c r="W355" s="25">
        <f>+IF(W$3=0,0,COUNTIFS('2.Pro Plan'!$K:$K,'Color detail'!$E355,'2.Pro Plan'!$N:$N,'Color detail'!$F355,'2.Pro Plan'!$U:$U,'Color detail'!W$3))</f>
        <v>0</v>
      </c>
      <c r="X355" s="25">
        <f>+IF(X$3=0,0,COUNTIFS('2.Pro Plan'!$K:$K,'Color detail'!$E355,'2.Pro Plan'!$N:$N,'Color detail'!$F355,'2.Pro Plan'!$U:$U,'Color detail'!X$3))</f>
        <v>0</v>
      </c>
      <c r="Y355" s="25">
        <f>+IF(Y$3=0,0,COUNTIFS('2.Pro Plan'!$K:$K,'Color detail'!$E355,'2.Pro Plan'!$N:$N,'Color detail'!$F355,'2.Pro Plan'!$U:$U,'Color detail'!Y$3))</f>
        <v>0</v>
      </c>
      <c r="Z355" s="25">
        <f>+IF(Z$3=0,0,COUNTIFS('2.Pro Plan'!$K:$K,'Color detail'!$E355,'2.Pro Plan'!$N:$N,'Color detail'!$F355,'2.Pro Plan'!$U:$U,'Color detail'!Z$3))</f>
        <v>0</v>
      </c>
      <c r="AA355" s="25">
        <f>+IF(AA$3=0,0,COUNTIFS('2.Pro Plan'!$K:$K,'Color detail'!$E355,'2.Pro Plan'!$N:$N,'Color detail'!$F355,'2.Pro Plan'!$U:$U,'Color detail'!AA$3))</f>
        <v>0</v>
      </c>
      <c r="AB355" s="25">
        <f>+IF(AB$3=0,0,COUNTIFS('2.Pro Plan'!$K:$K,'Color detail'!$E355,'2.Pro Plan'!$N:$N,'Color detail'!$F355,'2.Pro Plan'!$U:$U,'Color detail'!AB$3))</f>
        <v>0</v>
      </c>
      <c r="AC355" s="25">
        <f>+IF(AC$3=0,0,COUNTIFS('2.Pro Plan'!$K:$K,'Color detail'!$E355,'2.Pro Plan'!$N:$N,'Color detail'!$F355,'2.Pro Plan'!$U:$U,'Color detail'!AC$3))</f>
        <v>0</v>
      </c>
      <c r="AD355" s="25">
        <f>+IF(AD$3=0,0,COUNTIFS('2.Pro Plan'!$K:$K,'Color detail'!$E355,'2.Pro Plan'!$N:$N,'Color detail'!$F355,'2.Pro Plan'!$U:$U,'Color detail'!AD$3))</f>
        <v>0</v>
      </c>
      <c r="AE355" s="25">
        <f>+IF(AE$3=0,0,COUNTIFS('2.Pro Plan'!$K:$K,'Color detail'!$E355,'2.Pro Plan'!$N:$N,'Color detail'!$F355,'2.Pro Plan'!$U:$U,'Color detail'!AE$3))</f>
        <v>0</v>
      </c>
      <c r="AF355" s="25">
        <f>+IF(AF$3=0,0,COUNTIFS('2.Pro Plan'!$K:$K,'Color detail'!$E355,'2.Pro Plan'!$N:$N,'Color detail'!$F355,'2.Pro Plan'!$U:$U,'Color detail'!AF$3))</f>
        <v>0</v>
      </c>
      <c r="AG355" s="25">
        <f>+IF(AG$3=0,0,COUNTIFS('2.Pro Plan'!$K:$K,'Color detail'!$E355,'2.Pro Plan'!$N:$N,'Color detail'!$F355,'2.Pro Plan'!$U:$U,'Color detail'!AG$3))</f>
        <v>0</v>
      </c>
      <c r="AH355" s="25">
        <f>+IF(AH$3=0,0,COUNTIFS('2.Pro Plan'!$K:$K,'Color detail'!$E355,'2.Pro Plan'!$N:$N,'Color detail'!$F355,'2.Pro Plan'!$U:$U,'Color detail'!AH$3))</f>
        <v>0</v>
      </c>
      <c r="AI355" s="25">
        <f>+IF(AI$3=0,0,COUNTIFS('2.Pro Plan'!$K:$K,'Color detail'!$E355,'2.Pro Plan'!$N:$N,'Color detail'!$F355,'2.Pro Plan'!$U:$U,'Color detail'!AI$3))</f>
        <v>0</v>
      </c>
      <c r="AJ355" s="25">
        <f>+IF(AJ$3=0,0,COUNTIFS('2.Pro Plan'!$K:$K,'Color detail'!$E355,'2.Pro Plan'!$N:$N,'Color detail'!$F355,'2.Pro Plan'!$U:$U,'Color detail'!AJ$3))</f>
        <v>0</v>
      </c>
      <c r="AK355" s="25">
        <f>+IF(AK$3=0,0,COUNTIFS('2.Pro Plan'!$K:$K,'Color detail'!$E355,'2.Pro Plan'!$N:$N,'Color detail'!$F355,'2.Pro Plan'!$U:$U,'Color detail'!AK$3))</f>
        <v>0</v>
      </c>
      <c r="AL355" s="25">
        <f>+IF(AL$3=0,0,COUNTIFS('2.Pro Plan'!$K:$K,'Color detail'!$E355,'2.Pro Plan'!$N:$N,'Color detail'!$F355,'2.Pro Plan'!$U:$U,'Color detail'!AL$3))</f>
        <v>0</v>
      </c>
      <c r="AM355" s="25">
        <f>+IF(AM$3=0,0,COUNTIFS('2.Pro Plan'!$K:$K,'Color detail'!$E355,'2.Pro Plan'!$N:$N,'Color detail'!$F355,'2.Pro Plan'!$U:$U,'Color detail'!AM$3))</f>
        <v>0</v>
      </c>
      <c r="AN355" s="25">
        <f>+IF(AN$3=0,0,COUNTIFS('2.Pro Plan'!$K:$K,'Color detail'!$E355,'2.Pro Plan'!$N:$N,'Color detail'!$F355,'2.Pro Plan'!$U:$U,'Color detail'!AN$3))</f>
        <v>0</v>
      </c>
      <c r="AO355" s="25">
        <f>+IF(AO$3=0,0,COUNTIFS('2.Pro Plan'!$K:$K,'Color detail'!$E355,'2.Pro Plan'!$N:$N,'Color detail'!$F355,'2.Pro Plan'!$U:$U,'Color detail'!AO$3))</f>
        <v>0</v>
      </c>
      <c r="AP355" s="25">
        <f>+IF(AP$3=0,0,COUNTIFS('2.Pro Plan'!$K:$K,'Color detail'!$E355,'2.Pro Plan'!$N:$N,'Color detail'!$F355,'2.Pro Plan'!$U:$U,'Color detail'!AP$3))</f>
        <v>0</v>
      </c>
      <c r="AQ355" s="25">
        <f>+IF(AQ$3=0,0,COUNTIFS('2.Pro Plan'!$K:$K,'Color detail'!$E355,'2.Pro Plan'!$N:$N,'Color detail'!$F355,'2.Pro Plan'!$U:$U,'Color detail'!AQ$3))</f>
        <v>0</v>
      </c>
      <c r="AR355" s="25">
        <f>+IF(AR$3=0,0,COUNTIFS('2.Pro Plan'!$K:$K,'Color detail'!$E355,'2.Pro Plan'!$N:$N,'Color detail'!$F355,'2.Pro Plan'!$U:$U,'Color detail'!AR$3))</f>
        <v>0</v>
      </c>
      <c r="AS355" s="25">
        <f t="shared" si="194"/>
        <v>0</v>
      </c>
    </row>
    <row r="356" spans="1:45" s="176" customFormat="1" hidden="1">
      <c r="A356" s="175"/>
      <c r="B356" s="25">
        <f t="shared" si="202"/>
        <v>0</v>
      </c>
      <c r="C356" s="25">
        <f t="shared" si="203"/>
        <v>0</v>
      </c>
      <c r="E356" s="25">
        <f t="shared" ref="E356:F356" si="207">E140</f>
        <v>0</v>
      </c>
      <c r="F356" s="25">
        <f t="shared" si="207"/>
        <v>0</v>
      </c>
      <c r="H356" s="25">
        <f t="shared" si="193"/>
        <v>0</v>
      </c>
      <c r="I356" s="25">
        <f>+IF(C356=0,0,SUMIF('Color FC'!$F:$F,'Color detail'!$C356,'Color FC'!H:H))</f>
        <v>0</v>
      </c>
      <c r="J356" s="25">
        <f>+IF(E356=0,0,SUMIF('Color FC'!$F:$F,'Color detail'!$C356,'Color FC'!I:I))</f>
        <v>0</v>
      </c>
      <c r="K356" s="25">
        <f>+IF(F356=0,0,SUMIF('Color FC'!$F:$F,'Color detail'!$C356,'Color FC'!J:J))</f>
        <v>0</v>
      </c>
      <c r="M356" s="177">
        <f t="shared" ca="1" si="148"/>
        <v>0</v>
      </c>
      <c r="N356" s="177">
        <f t="shared" ca="1" si="198"/>
        <v>31</v>
      </c>
      <c r="O356" s="178" t="str">
        <f t="shared" ca="1" si="149"/>
        <v>CHECK</v>
      </c>
      <c r="Q356" s="25">
        <f>+IF(Q$3=0,0,COUNTIFS('2.Pro Plan'!$K:$K,'Color detail'!$E356,'2.Pro Plan'!$N:$N,'Color detail'!$F356,'2.Pro Plan'!$U:$U,'Color detail'!Q$3))</f>
        <v>0</v>
      </c>
      <c r="R356" s="25">
        <f>+IF(R$3=0,0,COUNTIFS('2.Pro Plan'!$K:$K,'Color detail'!$E356,'2.Pro Plan'!$N:$N,'Color detail'!$F356,'2.Pro Plan'!$U:$U,'Color detail'!R$3))</f>
        <v>0</v>
      </c>
      <c r="S356" s="25">
        <f>+IF(S$3=0,0,COUNTIFS('2.Pro Plan'!$K:$K,'Color detail'!$E356,'2.Pro Plan'!$N:$N,'Color detail'!$F356,'2.Pro Plan'!$U:$U,'Color detail'!S$3))</f>
        <v>0</v>
      </c>
      <c r="T356" s="25">
        <f>+IF(T$3=0,0,COUNTIFS('2.Pro Plan'!$K:$K,'Color detail'!$E356,'2.Pro Plan'!$N:$N,'Color detail'!$F356,'2.Pro Plan'!$U:$U,'Color detail'!T$3))</f>
        <v>0</v>
      </c>
      <c r="U356" s="25">
        <f>+IF(U$3=0,0,COUNTIFS('2.Pro Plan'!$K:$K,'Color detail'!$E356,'2.Pro Plan'!$N:$N,'Color detail'!$F356,'2.Pro Plan'!$U:$U,'Color detail'!U$3))</f>
        <v>0</v>
      </c>
      <c r="V356" s="25">
        <f>+IF(V$3=0,0,COUNTIFS('2.Pro Plan'!$K:$K,'Color detail'!$E356,'2.Pro Plan'!$N:$N,'Color detail'!$F356,'2.Pro Plan'!$U:$U,'Color detail'!V$3))</f>
        <v>0</v>
      </c>
      <c r="W356" s="25">
        <f>+IF(W$3=0,0,COUNTIFS('2.Pro Plan'!$K:$K,'Color detail'!$E356,'2.Pro Plan'!$N:$N,'Color detail'!$F356,'2.Pro Plan'!$U:$U,'Color detail'!W$3))</f>
        <v>0</v>
      </c>
      <c r="X356" s="25">
        <f>+IF(X$3=0,0,COUNTIFS('2.Pro Plan'!$K:$K,'Color detail'!$E356,'2.Pro Plan'!$N:$N,'Color detail'!$F356,'2.Pro Plan'!$U:$U,'Color detail'!X$3))</f>
        <v>0</v>
      </c>
      <c r="Y356" s="25">
        <f>+IF(Y$3=0,0,COUNTIFS('2.Pro Plan'!$K:$K,'Color detail'!$E356,'2.Pro Plan'!$N:$N,'Color detail'!$F356,'2.Pro Plan'!$U:$U,'Color detail'!Y$3))</f>
        <v>0</v>
      </c>
      <c r="Z356" s="25">
        <f>+IF(Z$3=0,0,COUNTIFS('2.Pro Plan'!$K:$K,'Color detail'!$E356,'2.Pro Plan'!$N:$N,'Color detail'!$F356,'2.Pro Plan'!$U:$U,'Color detail'!Z$3))</f>
        <v>0</v>
      </c>
      <c r="AA356" s="25">
        <f>+IF(AA$3=0,0,COUNTIFS('2.Pro Plan'!$K:$K,'Color detail'!$E356,'2.Pro Plan'!$N:$N,'Color detail'!$F356,'2.Pro Plan'!$U:$U,'Color detail'!AA$3))</f>
        <v>0</v>
      </c>
      <c r="AB356" s="25">
        <f>+IF(AB$3=0,0,COUNTIFS('2.Pro Plan'!$K:$K,'Color detail'!$E356,'2.Pro Plan'!$N:$N,'Color detail'!$F356,'2.Pro Plan'!$U:$U,'Color detail'!AB$3))</f>
        <v>0</v>
      </c>
      <c r="AC356" s="25">
        <f>+IF(AC$3=0,0,COUNTIFS('2.Pro Plan'!$K:$K,'Color detail'!$E356,'2.Pro Plan'!$N:$N,'Color detail'!$F356,'2.Pro Plan'!$U:$U,'Color detail'!AC$3))</f>
        <v>0</v>
      </c>
      <c r="AD356" s="25">
        <f>+IF(AD$3=0,0,COUNTIFS('2.Pro Plan'!$K:$K,'Color detail'!$E356,'2.Pro Plan'!$N:$N,'Color detail'!$F356,'2.Pro Plan'!$U:$U,'Color detail'!AD$3))</f>
        <v>0</v>
      </c>
      <c r="AE356" s="25">
        <f>+IF(AE$3=0,0,COUNTIFS('2.Pro Plan'!$K:$K,'Color detail'!$E356,'2.Pro Plan'!$N:$N,'Color detail'!$F356,'2.Pro Plan'!$U:$U,'Color detail'!AE$3))</f>
        <v>0</v>
      </c>
      <c r="AF356" s="25">
        <f>+IF(AF$3=0,0,COUNTIFS('2.Pro Plan'!$K:$K,'Color detail'!$E356,'2.Pro Plan'!$N:$N,'Color detail'!$F356,'2.Pro Plan'!$U:$U,'Color detail'!AF$3))</f>
        <v>0</v>
      </c>
      <c r="AG356" s="25">
        <f>+IF(AG$3=0,0,COUNTIFS('2.Pro Plan'!$K:$K,'Color detail'!$E356,'2.Pro Plan'!$N:$N,'Color detail'!$F356,'2.Pro Plan'!$U:$U,'Color detail'!AG$3))</f>
        <v>0</v>
      </c>
      <c r="AH356" s="25">
        <f>+IF(AH$3=0,0,COUNTIFS('2.Pro Plan'!$K:$K,'Color detail'!$E356,'2.Pro Plan'!$N:$N,'Color detail'!$F356,'2.Pro Plan'!$U:$U,'Color detail'!AH$3))</f>
        <v>0</v>
      </c>
      <c r="AI356" s="25">
        <f>+IF(AI$3=0,0,COUNTIFS('2.Pro Plan'!$K:$K,'Color detail'!$E356,'2.Pro Plan'!$N:$N,'Color detail'!$F356,'2.Pro Plan'!$U:$U,'Color detail'!AI$3))</f>
        <v>0</v>
      </c>
      <c r="AJ356" s="25">
        <f>+IF(AJ$3=0,0,COUNTIFS('2.Pro Plan'!$K:$K,'Color detail'!$E356,'2.Pro Plan'!$N:$N,'Color detail'!$F356,'2.Pro Plan'!$U:$U,'Color detail'!AJ$3))</f>
        <v>0</v>
      </c>
      <c r="AK356" s="25">
        <f>+IF(AK$3=0,0,COUNTIFS('2.Pro Plan'!$K:$K,'Color detail'!$E356,'2.Pro Plan'!$N:$N,'Color detail'!$F356,'2.Pro Plan'!$U:$U,'Color detail'!AK$3))</f>
        <v>0</v>
      </c>
      <c r="AL356" s="25">
        <f>+IF(AL$3=0,0,COUNTIFS('2.Pro Plan'!$K:$K,'Color detail'!$E356,'2.Pro Plan'!$N:$N,'Color detail'!$F356,'2.Pro Plan'!$U:$U,'Color detail'!AL$3))</f>
        <v>0</v>
      </c>
      <c r="AM356" s="25">
        <f>+IF(AM$3=0,0,COUNTIFS('2.Pro Plan'!$K:$K,'Color detail'!$E356,'2.Pro Plan'!$N:$N,'Color detail'!$F356,'2.Pro Plan'!$U:$U,'Color detail'!AM$3))</f>
        <v>0</v>
      </c>
      <c r="AN356" s="25">
        <f>+IF(AN$3=0,0,COUNTIFS('2.Pro Plan'!$K:$K,'Color detail'!$E356,'2.Pro Plan'!$N:$N,'Color detail'!$F356,'2.Pro Plan'!$U:$U,'Color detail'!AN$3))</f>
        <v>0</v>
      </c>
      <c r="AO356" s="25">
        <f>+IF(AO$3=0,0,COUNTIFS('2.Pro Plan'!$K:$K,'Color detail'!$E356,'2.Pro Plan'!$N:$N,'Color detail'!$F356,'2.Pro Plan'!$U:$U,'Color detail'!AO$3))</f>
        <v>0</v>
      </c>
      <c r="AP356" s="25">
        <f>+IF(AP$3=0,0,COUNTIFS('2.Pro Plan'!$K:$K,'Color detail'!$E356,'2.Pro Plan'!$N:$N,'Color detail'!$F356,'2.Pro Plan'!$U:$U,'Color detail'!AP$3))</f>
        <v>0</v>
      </c>
      <c r="AQ356" s="25">
        <f>+IF(AQ$3=0,0,COUNTIFS('2.Pro Plan'!$K:$K,'Color detail'!$E356,'2.Pro Plan'!$N:$N,'Color detail'!$F356,'2.Pro Plan'!$U:$U,'Color detail'!AQ$3))</f>
        <v>0</v>
      </c>
      <c r="AR356" s="25">
        <f>+IF(AR$3=0,0,COUNTIFS('2.Pro Plan'!$K:$K,'Color detail'!$E356,'2.Pro Plan'!$N:$N,'Color detail'!$F356,'2.Pro Plan'!$U:$U,'Color detail'!AR$3))</f>
        <v>0</v>
      </c>
      <c r="AS356" s="25">
        <f t="shared" si="194"/>
        <v>0</v>
      </c>
    </row>
    <row r="357" spans="1:45" s="176" customFormat="1" hidden="1">
      <c r="A357" s="175"/>
      <c r="B357" s="25">
        <f t="shared" si="202"/>
        <v>0</v>
      </c>
      <c r="C357" s="25">
        <f t="shared" si="203"/>
        <v>0</v>
      </c>
      <c r="E357" s="25">
        <f t="shared" ref="E357:F357" si="208">E141</f>
        <v>0</v>
      </c>
      <c r="F357" s="25">
        <f t="shared" si="208"/>
        <v>0</v>
      </c>
      <c r="H357" s="25">
        <f t="shared" si="193"/>
        <v>0</v>
      </c>
      <c r="I357" s="25">
        <f>+IF(C357=0,0,SUMIF('Color FC'!$F:$F,'Color detail'!$C357,'Color FC'!H:H))</f>
        <v>0</v>
      </c>
      <c r="J357" s="25">
        <f>+IF(E357=0,0,SUMIF('Color FC'!$F:$F,'Color detail'!$C357,'Color FC'!I:I))</f>
        <v>0</v>
      </c>
      <c r="K357" s="25">
        <f>+IF(F357=0,0,SUMIF('Color FC'!$F:$F,'Color detail'!$C357,'Color FC'!J:J))</f>
        <v>0</v>
      </c>
      <c r="M357" s="177">
        <f t="shared" ca="1" si="148"/>
        <v>0</v>
      </c>
      <c r="N357" s="177">
        <f t="shared" ca="1" si="198"/>
        <v>0</v>
      </c>
      <c r="O357" s="178">
        <f t="shared" ca="1" si="149"/>
        <v>0</v>
      </c>
      <c r="Q357" s="25">
        <f>+IF(Q$3=0,0,COUNTIFS('2.Pro Plan'!$K:$K,'Color detail'!$E357,'2.Pro Plan'!$N:$N,'Color detail'!$F357,'2.Pro Plan'!$U:$U,'Color detail'!Q$3))</f>
        <v>0</v>
      </c>
      <c r="R357" s="25">
        <f>+IF(R$3=0,0,COUNTIFS('2.Pro Plan'!$K:$K,'Color detail'!$E357,'2.Pro Plan'!$N:$N,'Color detail'!$F357,'2.Pro Plan'!$U:$U,'Color detail'!R$3))</f>
        <v>0</v>
      </c>
      <c r="S357" s="25">
        <f>+IF(S$3=0,0,COUNTIFS('2.Pro Plan'!$K:$K,'Color detail'!$E357,'2.Pro Plan'!$N:$N,'Color detail'!$F357,'2.Pro Plan'!$U:$U,'Color detail'!S$3))</f>
        <v>0</v>
      </c>
      <c r="T357" s="25">
        <f>+IF(T$3=0,0,COUNTIFS('2.Pro Plan'!$K:$K,'Color detail'!$E357,'2.Pro Plan'!$N:$N,'Color detail'!$F357,'2.Pro Plan'!$U:$U,'Color detail'!T$3))</f>
        <v>0</v>
      </c>
      <c r="U357" s="25">
        <f>+IF(U$3=0,0,COUNTIFS('2.Pro Plan'!$K:$K,'Color detail'!$E357,'2.Pro Plan'!$N:$N,'Color detail'!$F357,'2.Pro Plan'!$U:$U,'Color detail'!U$3))</f>
        <v>0</v>
      </c>
      <c r="V357" s="25">
        <f>+IF(V$3=0,0,COUNTIFS('2.Pro Plan'!$K:$K,'Color detail'!$E357,'2.Pro Plan'!$N:$N,'Color detail'!$F357,'2.Pro Plan'!$U:$U,'Color detail'!V$3))</f>
        <v>0</v>
      </c>
      <c r="W357" s="25">
        <f>+IF(W$3=0,0,COUNTIFS('2.Pro Plan'!$K:$K,'Color detail'!$E357,'2.Pro Plan'!$N:$N,'Color detail'!$F357,'2.Pro Plan'!$U:$U,'Color detail'!W$3))</f>
        <v>0</v>
      </c>
      <c r="X357" s="25">
        <f>+IF(X$3=0,0,COUNTIFS('2.Pro Plan'!$K:$K,'Color detail'!$E357,'2.Pro Plan'!$N:$N,'Color detail'!$F357,'2.Pro Plan'!$U:$U,'Color detail'!X$3))</f>
        <v>0</v>
      </c>
      <c r="Y357" s="25">
        <f>+IF(Y$3=0,0,COUNTIFS('2.Pro Plan'!$K:$K,'Color detail'!$E357,'2.Pro Plan'!$N:$N,'Color detail'!$F357,'2.Pro Plan'!$U:$U,'Color detail'!Y$3))</f>
        <v>0</v>
      </c>
      <c r="Z357" s="25">
        <f>+IF(Z$3=0,0,COUNTIFS('2.Pro Plan'!$K:$K,'Color detail'!$E357,'2.Pro Plan'!$N:$N,'Color detail'!$F357,'2.Pro Plan'!$U:$U,'Color detail'!Z$3))</f>
        <v>0</v>
      </c>
      <c r="AA357" s="25">
        <f>+IF(AA$3=0,0,COUNTIFS('2.Pro Plan'!$K:$K,'Color detail'!$E357,'2.Pro Plan'!$N:$N,'Color detail'!$F357,'2.Pro Plan'!$U:$U,'Color detail'!AA$3))</f>
        <v>0</v>
      </c>
      <c r="AB357" s="25">
        <f>+IF(AB$3=0,0,COUNTIFS('2.Pro Plan'!$K:$K,'Color detail'!$E357,'2.Pro Plan'!$N:$N,'Color detail'!$F357,'2.Pro Plan'!$U:$U,'Color detail'!AB$3))</f>
        <v>0</v>
      </c>
      <c r="AC357" s="25">
        <f>+IF(AC$3=0,0,COUNTIFS('2.Pro Plan'!$K:$K,'Color detail'!$E357,'2.Pro Plan'!$N:$N,'Color detail'!$F357,'2.Pro Plan'!$U:$U,'Color detail'!AC$3))</f>
        <v>0</v>
      </c>
      <c r="AD357" s="25">
        <f>+IF(AD$3=0,0,COUNTIFS('2.Pro Plan'!$K:$K,'Color detail'!$E357,'2.Pro Plan'!$N:$N,'Color detail'!$F357,'2.Pro Plan'!$U:$U,'Color detail'!AD$3))</f>
        <v>0</v>
      </c>
      <c r="AE357" s="25">
        <f>+IF(AE$3=0,0,COUNTIFS('2.Pro Plan'!$K:$K,'Color detail'!$E357,'2.Pro Plan'!$N:$N,'Color detail'!$F357,'2.Pro Plan'!$U:$U,'Color detail'!AE$3))</f>
        <v>0</v>
      </c>
      <c r="AF357" s="25">
        <f>+IF(AF$3=0,0,COUNTIFS('2.Pro Plan'!$K:$K,'Color detail'!$E357,'2.Pro Plan'!$N:$N,'Color detail'!$F357,'2.Pro Plan'!$U:$U,'Color detail'!AF$3))</f>
        <v>0</v>
      </c>
      <c r="AG357" s="25">
        <f>+IF(AG$3=0,0,COUNTIFS('2.Pro Plan'!$K:$K,'Color detail'!$E357,'2.Pro Plan'!$N:$N,'Color detail'!$F357,'2.Pro Plan'!$U:$U,'Color detail'!AG$3))</f>
        <v>0</v>
      </c>
      <c r="AH357" s="25">
        <f>+IF(AH$3=0,0,COUNTIFS('2.Pro Plan'!$K:$K,'Color detail'!$E357,'2.Pro Plan'!$N:$N,'Color detail'!$F357,'2.Pro Plan'!$U:$U,'Color detail'!AH$3))</f>
        <v>0</v>
      </c>
      <c r="AI357" s="25">
        <f>+IF(AI$3=0,0,COUNTIFS('2.Pro Plan'!$K:$K,'Color detail'!$E357,'2.Pro Plan'!$N:$N,'Color detail'!$F357,'2.Pro Plan'!$U:$U,'Color detail'!AI$3))</f>
        <v>0</v>
      </c>
      <c r="AJ357" s="25">
        <f>+IF(AJ$3=0,0,COUNTIFS('2.Pro Plan'!$K:$K,'Color detail'!$E357,'2.Pro Plan'!$N:$N,'Color detail'!$F357,'2.Pro Plan'!$U:$U,'Color detail'!AJ$3))</f>
        <v>0</v>
      </c>
      <c r="AK357" s="25">
        <f>+IF(AK$3=0,0,COUNTIFS('2.Pro Plan'!$K:$K,'Color detail'!$E357,'2.Pro Plan'!$N:$N,'Color detail'!$F357,'2.Pro Plan'!$U:$U,'Color detail'!AK$3))</f>
        <v>0</v>
      </c>
      <c r="AL357" s="25">
        <f>+IF(AL$3=0,0,COUNTIFS('2.Pro Plan'!$K:$K,'Color detail'!$E357,'2.Pro Plan'!$N:$N,'Color detail'!$F357,'2.Pro Plan'!$U:$U,'Color detail'!AL$3))</f>
        <v>0</v>
      </c>
      <c r="AM357" s="25">
        <f>+IF(AM$3=0,0,COUNTIFS('2.Pro Plan'!$K:$K,'Color detail'!$E357,'2.Pro Plan'!$N:$N,'Color detail'!$F357,'2.Pro Plan'!$U:$U,'Color detail'!AM$3))</f>
        <v>0</v>
      </c>
      <c r="AN357" s="25">
        <f>+IF(AN$3=0,0,COUNTIFS('2.Pro Plan'!$K:$K,'Color detail'!$E357,'2.Pro Plan'!$N:$N,'Color detail'!$F357,'2.Pro Plan'!$U:$U,'Color detail'!AN$3))</f>
        <v>0</v>
      </c>
      <c r="AO357" s="25">
        <f>+IF(AO$3=0,0,COUNTIFS('2.Pro Plan'!$K:$K,'Color detail'!$E357,'2.Pro Plan'!$N:$N,'Color detail'!$F357,'2.Pro Plan'!$U:$U,'Color detail'!AO$3))</f>
        <v>0</v>
      </c>
      <c r="AP357" s="25">
        <f>+IF(AP$3=0,0,COUNTIFS('2.Pro Plan'!$K:$K,'Color detail'!$E357,'2.Pro Plan'!$N:$N,'Color detail'!$F357,'2.Pro Plan'!$U:$U,'Color detail'!AP$3))</f>
        <v>0</v>
      </c>
      <c r="AQ357" s="25">
        <f>+IF(AQ$3=0,0,COUNTIFS('2.Pro Plan'!$K:$K,'Color detail'!$E357,'2.Pro Plan'!$N:$N,'Color detail'!$F357,'2.Pro Plan'!$U:$U,'Color detail'!AQ$3))</f>
        <v>0</v>
      </c>
      <c r="AR357" s="25">
        <f>+IF(AR$3=0,0,COUNTIFS('2.Pro Plan'!$K:$K,'Color detail'!$E357,'2.Pro Plan'!$N:$N,'Color detail'!$F357,'2.Pro Plan'!$U:$U,'Color detail'!AR$3))</f>
        <v>0</v>
      </c>
      <c r="AS357" s="25">
        <f t="shared" si="194"/>
        <v>0</v>
      </c>
    </row>
    <row r="358" spans="1:45" s="176" customFormat="1" hidden="1">
      <c r="A358" s="175"/>
      <c r="B358" s="25">
        <f t="shared" si="202"/>
        <v>0</v>
      </c>
      <c r="C358" s="25">
        <f t="shared" si="203"/>
        <v>0</v>
      </c>
      <c r="E358" s="25">
        <f t="shared" ref="E358:F358" si="209">E142</f>
        <v>0</v>
      </c>
      <c r="F358" s="25">
        <f t="shared" si="209"/>
        <v>0</v>
      </c>
      <c r="H358" s="25">
        <f t="shared" si="193"/>
        <v>0</v>
      </c>
      <c r="I358" s="25">
        <f>+IF(C358=0,0,SUMIF('Color FC'!$F:$F,'Color detail'!$C358,'Color FC'!H:H))</f>
        <v>0</v>
      </c>
      <c r="J358" s="25">
        <f>+IF(E358=0,0,SUMIF('Color FC'!$F:$F,'Color detail'!$C358,'Color FC'!I:I))</f>
        <v>0</v>
      </c>
      <c r="K358" s="25">
        <f>+IF(F358=0,0,SUMIF('Color FC'!$F:$F,'Color detail'!$C358,'Color FC'!J:J))</f>
        <v>0</v>
      </c>
      <c r="M358" s="177">
        <f t="shared" ca="1" si="148"/>
        <v>0</v>
      </c>
      <c r="N358" s="177">
        <f t="shared" ca="1" si="198"/>
        <v>0</v>
      </c>
      <c r="O358" s="178">
        <f t="shared" ca="1" si="149"/>
        <v>0</v>
      </c>
      <c r="Q358" s="25">
        <f>+IF(Q$3=0,0,COUNTIFS('2.Pro Plan'!$K:$K,'Color detail'!$E358,'2.Pro Plan'!$N:$N,'Color detail'!$F358,'2.Pro Plan'!$U:$U,'Color detail'!Q$3))</f>
        <v>0</v>
      </c>
      <c r="R358" s="25">
        <f>+IF(R$3=0,0,COUNTIFS('2.Pro Plan'!$K:$K,'Color detail'!$E358,'2.Pro Plan'!$N:$N,'Color detail'!$F358,'2.Pro Plan'!$U:$U,'Color detail'!R$3))</f>
        <v>0</v>
      </c>
      <c r="S358" s="25">
        <f>+IF(S$3=0,0,COUNTIFS('2.Pro Plan'!$K:$K,'Color detail'!$E358,'2.Pro Plan'!$N:$N,'Color detail'!$F358,'2.Pro Plan'!$U:$U,'Color detail'!S$3))</f>
        <v>0</v>
      </c>
      <c r="T358" s="25">
        <f>+IF(T$3=0,0,COUNTIFS('2.Pro Plan'!$K:$K,'Color detail'!$E358,'2.Pro Plan'!$N:$N,'Color detail'!$F358,'2.Pro Plan'!$U:$U,'Color detail'!T$3))</f>
        <v>0</v>
      </c>
      <c r="U358" s="25">
        <f>+IF(U$3=0,0,COUNTIFS('2.Pro Plan'!$K:$K,'Color detail'!$E358,'2.Pro Plan'!$N:$N,'Color detail'!$F358,'2.Pro Plan'!$U:$U,'Color detail'!U$3))</f>
        <v>0</v>
      </c>
      <c r="V358" s="25">
        <f>+IF(V$3=0,0,COUNTIFS('2.Pro Plan'!$K:$K,'Color detail'!$E358,'2.Pro Plan'!$N:$N,'Color detail'!$F358,'2.Pro Plan'!$U:$U,'Color detail'!V$3))</f>
        <v>0</v>
      </c>
      <c r="W358" s="25">
        <f>+IF(W$3=0,0,COUNTIFS('2.Pro Plan'!$K:$K,'Color detail'!$E358,'2.Pro Plan'!$N:$N,'Color detail'!$F358,'2.Pro Plan'!$U:$U,'Color detail'!W$3))</f>
        <v>0</v>
      </c>
      <c r="X358" s="25">
        <f>+IF(X$3=0,0,COUNTIFS('2.Pro Plan'!$K:$K,'Color detail'!$E358,'2.Pro Plan'!$N:$N,'Color detail'!$F358,'2.Pro Plan'!$U:$U,'Color detail'!X$3))</f>
        <v>0</v>
      </c>
      <c r="Y358" s="25">
        <f>+IF(Y$3=0,0,COUNTIFS('2.Pro Plan'!$K:$K,'Color detail'!$E358,'2.Pro Plan'!$N:$N,'Color detail'!$F358,'2.Pro Plan'!$U:$U,'Color detail'!Y$3))</f>
        <v>0</v>
      </c>
      <c r="Z358" s="25">
        <f>+IF(Z$3=0,0,COUNTIFS('2.Pro Plan'!$K:$K,'Color detail'!$E358,'2.Pro Plan'!$N:$N,'Color detail'!$F358,'2.Pro Plan'!$U:$U,'Color detail'!Z$3))</f>
        <v>0</v>
      </c>
      <c r="AA358" s="25">
        <f>+IF(AA$3=0,0,COUNTIFS('2.Pro Plan'!$K:$K,'Color detail'!$E358,'2.Pro Plan'!$N:$N,'Color detail'!$F358,'2.Pro Plan'!$U:$U,'Color detail'!AA$3))</f>
        <v>0</v>
      </c>
      <c r="AB358" s="25">
        <f>+IF(AB$3=0,0,COUNTIFS('2.Pro Plan'!$K:$K,'Color detail'!$E358,'2.Pro Plan'!$N:$N,'Color detail'!$F358,'2.Pro Plan'!$U:$U,'Color detail'!AB$3))</f>
        <v>0</v>
      </c>
      <c r="AC358" s="25">
        <f>+IF(AC$3=0,0,COUNTIFS('2.Pro Plan'!$K:$K,'Color detail'!$E358,'2.Pro Plan'!$N:$N,'Color detail'!$F358,'2.Pro Plan'!$U:$U,'Color detail'!AC$3))</f>
        <v>0</v>
      </c>
      <c r="AD358" s="25">
        <f>+IF(AD$3=0,0,COUNTIFS('2.Pro Plan'!$K:$K,'Color detail'!$E358,'2.Pro Plan'!$N:$N,'Color detail'!$F358,'2.Pro Plan'!$U:$U,'Color detail'!AD$3))</f>
        <v>0</v>
      </c>
      <c r="AE358" s="25">
        <f>+IF(AE$3=0,0,COUNTIFS('2.Pro Plan'!$K:$K,'Color detail'!$E358,'2.Pro Plan'!$N:$N,'Color detail'!$F358,'2.Pro Plan'!$U:$U,'Color detail'!AE$3))</f>
        <v>0</v>
      </c>
      <c r="AF358" s="25">
        <f>+IF(AF$3=0,0,COUNTIFS('2.Pro Plan'!$K:$K,'Color detail'!$E358,'2.Pro Plan'!$N:$N,'Color detail'!$F358,'2.Pro Plan'!$U:$U,'Color detail'!AF$3))</f>
        <v>0</v>
      </c>
      <c r="AG358" s="25">
        <f>+IF(AG$3=0,0,COUNTIFS('2.Pro Plan'!$K:$K,'Color detail'!$E358,'2.Pro Plan'!$N:$N,'Color detail'!$F358,'2.Pro Plan'!$U:$U,'Color detail'!AG$3))</f>
        <v>0</v>
      </c>
      <c r="AH358" s="25">
        <f>+IF(AH$3=0,0,COUNTIFS('2.Pro Plan'!$K:$K,'Color detail'!$E358,'2.Pro Plan'!$N:$N,'Color detail'!$F358,'2.Pro Plan'!$U:$U,'Color detail'!AH$3))</f>
        <v>0</v>
      </c>
      <c r="AI358" s="25">
        <f>+IF(AI$3=0,0,COUNTIFS('2.Pro Plan'!$K:$K,'Color detail'!$E358,'2.Pro Plan'!$N:$N,'Color detail'!$F358,'2.Pro Plan'!$U:$U,'Color detail'!AI$3))</f>
        <v>0</v>
      </c>
      <c r="AJ358" s="25">
        <f>+IF(AJ$3=0,0,COUNTIFS('2.Pro Plan'!$K:$K,'Color detail'!$E358,'2.Pro Plan'!$N:$N,'Color detail'!$F358,'2.Pro Plan'!$U:$U,'Color detail'!AJ$3))</f>
        <v>0</v>
      </c>
      <c r="AK358" s="25">
        <f>+IF(AK$3=0,0,COUNTIFS('2.Pro Plan'!$K:$K,'Color detail'!$E358,'2.Pro Plan'!$N:$N,'Color detail'!$F358,'2.Pro Plan'!$U:$U,'Color detail'!AK$3))</f>
        <v>0</v>
      </c>
      <c r="AL358" s="25">
        <f>+IF(AL$3=0,0,COUNTIFS('2.Pro Plan'!$K:$K,'Color detail'!$E358,'2.Pro Plan'!$N:$N,'Color detail'!$F358,'2.Pro Plan'!$U:$U,'Color detail'!AL$3))</f>
        <v>0</v>
      </c>
      <c r="AM358" s="25">
        <f>+IF(AM$3=0,0,COUNTIFS('2.Pro Plan'!$K:$K,'Color detail'!$E358,'2.Pro Plan'!$N:$N,'Color detail'!$F358,'2.Pro Plan'!$U:$U,'Color detail'!AM$3))</f>
        <v>0</v>
      </c>
      <c r="AN358" s="25">
        <f>+IF(AN$3=0,0,COUNTIFS('2.Pro Plan'!$K:$K,'Color detail'!$E358,'2.Pro Plan'!$N:$N,'Color detail'!$F358,'2.Pro Plan'!$U:$U,'Color detail'!AN$3))</f>
        <v>0</v>
      </c>
      <c r="AO358" s="25">
        <f>+IF(AO$3=0,0,COUNTIFS('2.Pro Plan'!$K:$K,'Color detail'!$E358,'2.Pro Plan'!$N:$N,'Color detail'!$F358,'2.Pro Plan'!$U:$U,'Color detail'!AO$3))</f>
        <v>0</v>
      </c>
      <c r="AP358" s="25">
        <f>+IF(AP$3=0,0,COUNTIFS('2.Pro Plan'!$K:$K,'Color detail'!$E358,'2.Pro Plan'!$N:$N,'Color detail'!$F358,'2.Pro Plan'!$U:$U,'Color detail'!AP$3))</f>
        <v>0</v>
      </c>
      <c r="AQ358" s="25">
        <f>+IF(AQ$3=0,0,COUNTIFS('2.Pro Plan'!$K:$K,'Color detail'!$E358,'2.Pro Plan'!$N:$N,'Color detail'!$F358,'2.Pro Plan'!$U:$U,'Color detail'!AQ$3))</f>
        <v>0</v>
      </c>
      <c r="AR358" s="25">
        <f>+IF(AR$3=0,0,COUNTIFS('2.Pro Plan'!$K:$K,'Color detail'!$E358,'2.Pro Plan'!$N:$N,'Color detail'!$F358,'2.Pro Plan'!$U:$U,'Color detail'!AR$3))</f>
        <v>0</v>
      </c>
      <c r="AS358" s="25">
        <f t="shared" si="194"/>
        <v>0</v>
      </c>
    </row>
    <row r="359" spans="1:45" s="176" customFormat="1" hidden="1">
      <c r="A359" s="175"/>
      <c r="B359" s="25">
        <f t="shared" si="202"/>
        <v>0</v>
      </c>
      <c r="C359" s="25">
        <f t="shared" si="203"/>
        <v>0</v>
      </c>
      <c r="E359" s="25">
        <f t="shared" ref="E359:F359" si="210">E143</f>
        <v>0</v>
      </c>
      <c r="F359" s="25">
        <f t="shared" si="210"/>
        <v>0</v>
      </c>
      <c r="H359" s="25">
        <f t="shared" si="193"/>
        <v>0</v>
      </c>
      <c r="I359" s="25">
        <f>+IF(C359=0,0,SUMIF('Color FC'!$F:$F,'Color detail'!$C359,'Color FC'!H:H))</f>
        <v>0</v>
      </c>
      <c r="J359" s="25">
        <f>+IF(E359=0,0,SUMIF('Color FC'!$F:$F,'Color detail'!$C359,'Color FC'!I:I))</f>
        <v>0</v>
      </c>
      <c r="K359" s="25">
        <f>+IF(F359=0,0,SUMIF('Color FC'!$F:$F,'Color detail'!$C359,'Color FC'!J:J))</f>
        <v>0</v>
      </c>
      <c r="M359" s="177">
        <f t="shared" ca="1" si="148"/>
        <v>0</v>
      </c>
      <c r="N359" s="177">
        <f t="shared" ca="1" si="198"/>
        <v>0</v>
      </c>
      <c r="O359" s="178">
        <f t="shared" ca="1" si="149"/>
        <v>0</v>
      </c>
      <c r="Q359" s="25">
        <f>+IF(Q$3=0,0,COUNTIFS('2.Pro Plan'!$K:$K,'Color detail'!$E359,'2.Pro Plan'!$N:$N,'Color detail'!$F359,'2.Pro Plan'!$U:$U,'Color detail'!Q$3))</f>
        <v>0</v>
      </c>
      <c r="R359" s="25">
        <f>+IF(R$3=0,0,COUNTIFS('2.Pro Plan'!$K:$K,'Color detail'!$E359,'2.Pro Plan'!$N:$N,'Color detail'!$F359,'2.Pro Plan'!$U:$U,'Color detail'!R$3))</f>
        <v>0</v>
      </c>
      <c r="S359" s="25">
        <f>+IF(S$3=0,0,COUNTIFS('2.Pro Plan'!$K:$K,'Color detail'!$E359,'2.Pro Plan'!$N:$N,'Color detail'!$F359,'2.Pro Plan'!$U:$U,'Color detail'!S$3))</f>
        <v>0</v>
      </c>
      <c r="T359" s="25">
        <f>+IF(T$3=0,0,COUNTIFS('2.Pro Plan'!$K:$K,'Color detail'!$E359,'2.Pro Plan'!$N:$N,'Color detail'!$F359,'2.Pro Plan'!$U:$U,'Color detail'!T$3))</f>
        <v>0</v>
      </c>
      <c r="U359" s="25">
        <f>+IF(U$3=0,0,COUNTIFS('2.Pro Plan'!$K:$K,'Color detail'!$E359,'2.Pro Plan'!$N:$N,'Color detail'!$F359,'2.Pro Plan'!$U:$U,'Color detail'!U$3))</f>
        <v>0</v>
      </c>
      <c r="V359" s="25">
        <f>+IF(V$3=0,0,COUNTIFS('2.Pro Plan'!$K:$K,'Color detail'!$E359,'2.Pro Plan'!$N:$N,'Color detail'!$F359,'2.Pro Plan'!$U:$U,'Color detail'!V$3))</f>
        <v>0</v>
      </c>
      <c r="W359" s="25">
        <f>+IF(W$3=0,0,COUNTIFS('2.Pro Plan'!$K:$K,'Color detail'!$E359,'2.Pro Plan'!$N:$N,'Color detail'!$F359,'2.Pro Plan'!$U:$U,'Color detail'!W$3))</f>
        <v>0</v>
      </c>
      <c r="X359" s="25">
        <f>+IF(X$3=0,0,COUNTIFS('2.Pro Plan'!$K:$K,'Color detail'!$E359,'2.Pro Plan'!$N:$N,'Color detail'!$F359,'2.Pro Plan'!$U:$U,'Color detail'!X$3))</f>
        <v>0</v>
      </c>
      <c r="Y359" s="25">
        <f>+IF(Y$3=0,0,COUNTIFS('2.Pro Plan'!$K:$K,'Color detail'!$E359,'2.Pro Plan'!$N:$N,'Color detail'!$F359,'2.Pro Plan'!$U:$U,'Color detail'!Y$3))</f>
        <v>0</v>
      </c>
      <c r="Z359" s="25">
        <f>+IF(Z$3=0,0,COUNTIFS('2.Pro Plan'!$K:$K,'Color detail'!$E359,'2.Pro Plan'!$N:$N,'Color detail'!$F359,'2.Pro Plan'!$U:$U,'Color detail'!Z$3))</f>
        <v>0</v>
      </c>
      <c r="AA359" s="25">
        <f>+IF(AA$3=0,0,COUNTIFS('2.Pro Plan'!$K:$K,'Color detail'!$E359,'2.Pro Plan'!$N:$N,'Color detail'!$F359,'2.Pro Plan'!$U:$U,'Color detail'!AA$3))</f>
        <v>0</v>
      </c>
      <c r="AB359" s="25">
        <f>+IF(AB$3=0,0,COUNTIFS('2.Pro Plan'!$K:$K,'Color detail'!$E359,'2.Pro Plan'!$N:$N,'Color detail'!$F359,'2.Pro Plan'!$U:$U,'Color detail'!AB$3))</f>
        <v>0</v>
      </c>
      <c r="AC359" s="25">
        <f>+IF(AC$3=0,0,COUNTIFS('2.Pro Plan'!$K:$K,'Color detail'!$E359,'2.Pro Plan'!$N:$N,'Color detail'!$F359,'2.Pro Plan'!$U:$U,'Color detail'!AC$3))</f>
        <v>0</v>
      </c>
      <c r="AD359" s="25">
        <f>+IF(AD$3=0,0,COUNTIFS('2.Pro Plan'!$K:$K,'Color detail'!$E359,'2.Pro Plan'!$N:$N,'Color detail'!$F359,'2.Pro Plan'!$U:$U,'Color detail'!AD$3))</f>
        <v>0</v>
      </c>
      <c r="AE359" s="25">
        <f>+IF(AE$3=0,0,COUNTIFS('2.Pro Plan'!$K:$K,'Color detail'!$E359,'2.Pro Plan'!$N:$N,'Color detail'!$F359,'2.Pro Plan'!$U:$U,'Color detail'!AE$3))</f>
        <v>0</v>
      </c>
      <c r="AF359" s="25">
        <f>+IF(AF$3=0,0,COUNTIFS('2.Pro Plan'!$K:$K,'Color detail'!$E359,'2.Pro Plan'!$N:$N,'Color detail'!$F359,'2.Pro Plan'!$U:$U,'Color detail'!AF$3))</f>
        <v>0</v>
      </c>
      <c r="AG359" s="25">
        <f>+IF(AG$3=0,0,COUNTIFS('2.Pro Plan'!$K:$K,'Color detail'!$E359,'2.Pro Plan'!$N:$N,'Color detail'!$F359,'2.Pro Plan'!$U:$U,'Color detail'!AG$3))</f>
        <v>0</v>
      </c>
      <c r="AH359" s="25">
        <f>+IF(AH$3=0,0,COUNTIFS('2.Pro Plan'!$K:$K,'Color detail'!$E359,'2.Pro Plan'!$N:$N,'Color detail'!$F359,'2.Pro Plan'!$U:$U,'Color detail'!AH$3))</f>
        <v>0</v>
      </c>
      <c r="AI359" s="25">
        <f>+IF(AI$3=0,0,COUNTIFS('2.Pro Plan'!$K:$K,'Color detail'!$E359,'2.Pro Plan'!$N:$N,'Color detail'!$F359,'2.Pro Plan'!$U:$U,'Color detail'!AI$3))</f>
        <v>0</v>
      </c>
      <c r="AJ359" s="25">
        <f>+IF(AJ$3=0,0,COUNTIFS('2.Pro Plan'!$K:$K,'Color detail'!$E359,'2.Pro Plan'!$N:$N,'Color detail'!$F359,'2.Pro Plan'!$U:$U,'Color detail'!AJ$3))</f>
        <v>0</v>
      </c>
      <c r="AK359" s="25">
        <f>+IF(AK$3=0,0,COUNTIFS('2.Pro Plan'!$K:$K,'Color detail'!$E359,'2.Pro Plan'!$N:$N,'Color detail'!$F359,'2.Pro Plan'!$U:$U,'Color detail'!AK$3))</f>
        <v>0</v>
      </c>
      <c r="AL359" s="25">
        <f>+IF(AL$3=0,0,COUNTIFS('2.Pro Plan'!$K:$K,'Color detail'!$E359,'2.Pro Plan'!$N:$N,'Color detail'!$F359,'2.Pro Plan'!$U:$U,'Color detail'!AL$3))</f>
        <v>0</v>
      </c>
      <c r="AM359" s="25">
        <f>+IF(AM$3=0,0,COUNTIFS('2.Pro Plan'!$K:$K,'Color detail'!$E359,'2.Pro Plan'!$N:$N,'Color detail'!$F359,'2.Pro Plan'!$U:$U,'Color detail'!AM$3))</f>
        <v>0</v>
      </c>
      <c r="AN359" s="25">
        <f>+IF(AN$3=0,0,COUNTIFS('2.Pro Plan'!$K:$K,'Color detail'!$E359,'2.Pro Plan'!$N:$N,'Color detail'!$F359,'2.Pro Plan'!$U:$U,'Color detail'!AN$3))</f>
        <v>0</v>
      </c>
      <c r="AO359" s="25">
        <f>+IF(AO$3=0,0,COUNTIFS('2.Pro Plan'!$K:$K,'Color detail'!$E359,'2.Pro Plan'!$N:$N,'Color detail'!$F359,'2.Pro Plan'!$U:$U,'Color detail'!AO$3))</f>
        <v>0</v>
      </c>
      <c r="AP359" s="25">
        <f>+IF(AP$3=0,0,COUNTIFS('2.Pro Plan'!$K:$K,'Color detail'!$E359,'2.Pro Plan'!$N:$N,'Color detail'!$F359,'2.Pro Plan'!$U:$U,'Color detail'!AP$3))</f>
        <v>0</v>
      </c>
      <c r="AQ359" s="25">
        <f>+IF(AQ$3=0,0,COUNTIFS('2.Pro Plan'!$K:$K,'Color detail'!$E359,'2.Pro Plan'!$N:$N,'Color detail'!$F359,'2.Pro Plan'!$U:$U,'Color detail'!AQ$3))</f>
        <v>0</v>
      </c>
      <c r="AR359" s="25">
        <f>+IF(AR$3=0,0,COUNTIFS('2.Pro Plan'!$K:$K,'Color detail'!$E359,'2.Pro Plan'!$N:$N,'Color detail'!$F359,'2.Pro Plan'!$U:$U,'Color detail'!AR$3))</f>
        <v>0</v>
      </c>
      <c r="AS359" s="25">
        <f t="shared" si="194"/>
        <v>0</v>
      </c>
    </row>
    <row r="360" spans="1:45" s="176" customFormat="1" hidden="1">
      <c r="A360" s="175"/>
      <c r="B360" s="25">
        <f t="shared" si="202"/>
        <v>0</v>
      </c>
      <c r="C360" s="25">
        <f t="shared" si="203"/>
        <v>0</v>
      </c>
      <c r="E360" s="25">
        <f t="shared" ref="E360:F360" si="211">E144</f>
        <v>0</v>
      </c>
      <c r="F360" s="25">
        <f t="shared" si="211"/>
        <v>0</v>
      </c>
      <c r="H360" s="25">
        <f t="shared" si="193"/>
        <v>0</v>
      </c>
      <c r="I360" s="25">
        <f>+IF(C360=0,0,SUMIF('Color FC'!$F:$F,'Color detail'!$C360,'Color FC'!H:H))</f>
        <v>0</v>
      </c>
      <c r="J360" s="25">
        <f>+IF(E360=0,0,SUMIF('Color FC'!$F:$F,'Color detail'!$C360,'Color FC'!I:I))</f>
        <v>0</v>
      </c>
      <c r="K360" s="25">
        <f>+IF(F360=0,0,SUMIF('Color FC'!$F:$F,'Color detail'!$C360,'Color FC'!J:J))</f>
        <v>0</v>
      </c>
      <c r="M360" s="177">
        <f t="shared" ca="1" si="148"/>
        <v>0</v>
      </c>
      <c r="N360" s="177">
        <f t="shared" ca="1" si="198"/>
        <v>0</v>
      </c>
      <c r="O360" s="178">
        <f t="shared" ca="1" si="149"/>
        <v>0</v>
      </c>
      <c r="Q360" s="25">
        <f>+IF(Q$3=0,0,COUNTIFS('2.Pro Plan'!$K:$K,'Color detail'!$E360,'2.Pro Plan'!$N:$N,'Color detail'!$F360,'2.Pro Plan'!$U:$U,'Color detail'!Q$3))</f>
        <v>0</v>
      </c>
      <c r="R360" s="25">
        <f>+IF(R$3=0,0,COUNTIFS('2.Pro Plan'!$K:$K,'Color detail'!$E360,'2.Pro Plan'!$N:$N,'Color detail'!$F360,'2.Pro Plan'!$U:$U,'Color detail'!R$3))</f>
        <v>0</v>
      </c>
      <c r="S360" s="25">
        <f>+IF(S$3=0,0,COUNTIFS('2.Pro Plan'!$K:$K,'Color detail'!$E360,'2.Pro Plan'!$N:$N,'Color detail'!$F360,'2.Pro Plan'!$U:$U,'Color detail'!S$3))</f>
        <v>0</v>
      </c>
      <c r="T360" s="25">
        <f>+IF(T$3=0,0,COUNTIFS('2.Pro Plan'!$K:$K,'Color detail'!$E360,'2.Pro Plan'!$N:$N,'Color detail'!$F360,'2.Pro Plan'!$U:$U,'Color detail'!T$3))</f>
        <v>0</v>
      </c>
      <c r="U360" s="25">
        <f>+IF(U$3=0,0,COUNTIFS('2.Pro Plan'!$K:$K,'Color detail'!$E360,'2.Pro Plan'!$N:$N,'Color detail'!$F360,'2.Pro Plan'!$U:$U,'Color detail'!U$3))</f>
        <v>0</v>
      </c>
      <c r="V360" s="25">
        <f>+IF(V$3=0,0,COUNTIFS('2.Pro Plan'!$K:$K,'Color detail'!$E360,'2.Pro Plan'!$N:$N,'Color detail'!$F360,'2.Pro Plan'!$U:$U,'Color detail'!V$3))</f>
        <v>0</v>
      </c>
      <c r="W360" s="25">
        <f>+IF(W$3=0,0,COUNTIFS('2.Pro Plan'!$K:$K,'Color detail'!$E360,'2.Pro Plan'!$N:$N,'Color detail'!$F360,'2.Pro Plan'!$U:$U,'Color detail'!W$3))</f>
        <v>0</v>
      </c>
      <c r="X360" s="25">
        <f>+IF(X$3=0,0,COUNTIFS('2.Pro Plan'!$K:$K,'Color detail'!$E360,'2.Pro Plan'!$N:$N,'Color detail'!$F360,'2.Pro Plan'!$U:$U,'Color detail'!X$3))</f>
        <v>0</v>
      </c>
      <c r="Y360" s="25">
        <f>+IF(Y$3=0,0,COUNTIFS('2.Pro Plan'!$K:$K,'Color detail'!$E360,'2.Pro Plan'!$N:$N,'Color detail'!$F360,'2.Pro Plan'!$U:$U,'Color detail'!Y$3))</f>
        <v>0</v>
      </c>
      <c r="Z360" s="25">
        <f>+IF(Z$3=0,0,COUNTIFS('2.Pro Plan'!$K:$K,'Color detail'!$E360,'2.Pro Plan'!$N:$N,'Color detail'!$F360,'2.Pro Plan'!$U:$U,'Color detail'!Z$3))</f>
        <v>0</v>
      </c>
      <c r="AA360" s="25">
        <f>+IF(AA$3=0,0,COUNTIFS('2.Pro Plan'!$K:$K,'Color detail'!$E360,'2.Pro Plan'!$N:$N,'Color detail'!$F360,'2.Pro Plan'!$U:$U,'Color detail'!AA$3))</f>
        <v>0</v>
      </c>
      <c r="AB360" s="25">
        <f>+IF(AB$3=0,0,COUNTIFS('2.Pro Plan'!$K:$K,'Color detail'!$E360,'2.Pro Plan'!$N:$N,'Color detail'!$F360,'2.Pro Plan'!$U:$U,'Color detail'!AB$3))</f>
        <v>0</v>
      </c>
      <c r="AC360" s="25">
        <f>+IF(AC$3=0,0,COUNTIFS('2.Pro Plan'!$K:$K,'Color detail'!$E360,'2.Pro Plan'!$N:$N,'Color detail'!$F360,'2.Pro Plan'!$U:$U,'Color detail'!AC$3))</f>
        <v>0</v>
      </c>
      <c r="AD360" s="25">
        <f>+IF(AD$3=0,0,COUNTIFS('2.Pro Plan'!$K:$K,'Color detail'!$E360,'2.Pro Plan'!$N:$N,'Color detail'!$F360,'2.Pro Plan'!$U:$U,'Color detail'!AD$3))</f>
        <v>0</v>
      </c>
      <c r="AE360" s="25">
        <f>+IF(AE$3=0,0,COUNTIFS('2.Pro Plan'!$K:$K,'Color detail'!$E360,'2.Pro Plan'!$N:$N,'Color detail'!$F360,'2.Pro Plan'!$U:$U,'Color detail'!AE$3))</f>
        <v>0</v>
      </c>
      <c r="AF360" s="25">
        <f>+IF(AF$3=0,0,COUNTIFS('2.Pro Plan'!$K:$K,'Color detail'!$E360,'2.Pro Plan'!$N:$N,'Color detail'!$F360,'2.Pro Plan'!$U:$U,'Color detail'!AF$3))</f>
        <v>0</v>
      </c>
      <c r="AG360" s="25">
        <f>+IF(AG$3=0,0,COUNTIFS('2.Pro Plan'!$K:$K,'Color detail'!$E360,'2.Pro Plan'!$N:$N,'Color detail'!$F360,'2.Pro Plan'!$U:$U,'Color detail'!AG$3))</f>
        <v>0</v>
      </c>
      <c r="AH360" s="25">
        <f>+IF(AH$3=0,0,COUNTIFS('2.Pro Plan'!$K:$K,'Color detail'!$E360,'2.Pro Plan'!$N:$N,'Color detail'!$F360,'2.Pro Plan'!$U:$U,'Color detail'!AH$3))</f>
        <v>0</v>
      </c>
      <c r="AI360" s="25">
        <f>+IF(AI$3=0,0,COUNTIFS('2.Pro Plan'!$K:$K,'Color detail'!$E360,'2.Pro Plan'!$N:$N,'Color detail'!$F360,'2.Pro Plan'!$U:$U,'Color detail'!AI$3))</f>
        <v>0</v>
      </c>
      <c r="AJ360" s="25">
        <f>+IF(AJ$3=0,0,COUNTIFS('2.Pro Plan'!$K:$K,'Color detail'!$E360,'2.Pro Plan'!$N:$N,'Color detail'!$F360,'2.Pro Plan'!$U:$U,'Color detail'!AJ$3))</f>
        <v>0</v>
      </c>
      <c r="AK360" s="25">
        <f>+IF(AK$3=0,0,COUNTIFS('2.Pro Plan'!$K:$K,'Color detail'!$E360,'2.Pro Plan'!$N:$N,'Color detail'!$F360,'2.Pro Plan'!$U:$U,'Color detail'!AK$3))</f>
        <v>0</v>
      </c>
      <c r="AL360" s="25">
        <f>+IF(AL$3=0,0,COUNTIFS('2.Pro Plan'!$K:$K,'Color detail'!$E360,'2.Pro Plan'!$N:$N,'Color detail'!$F360,'2.Pro Plan'!$U:$U,'Color detail'!AL$3))</f>
        <v>0</v>
      </c>
      <c r="AM360" s="25">
        <f>+IF(AM$3=0,0,COUNTIFS('2.Pro Plan'!$K:$K,'Color detail'!$E360,'2.Pro Plan'!$N:$N,'Color detail'!$F360,'2.Pro Plan'!$U:$U,'Color detail'!AM$3))</f>
        <v>0</v>
      </c>
      <c r="AN360" s="25">
        <f>+IF(AN$3=0,0,COUNTIFS('2.Pro Plan'!$K:$K,'Color detail'!$E360,'2.Pro Plan'!$N:$N,'Color detail'!$F360,'2.Pro Plan'!$U:$U,'Color detail'!AN$3))</f>
        <v>0</v>
      </c>
      <c r="AO360" s="25">
        <f>+IF(AO$3=0,0,COUNTIFS('2.Pro Plan'!$K:$K,'Color detail'!$E360,'2.Pro Plan'!$N:$N,'Color detail'!$F360,'2.Pro Plan'!$U:$U,'Color detail'!AO$3))</f>
        <v>0</v>
      </c>
      <c r="AP360" s="25">
        <f>+IF(AP$3=0,0,COUNTIFS('2.Pro Plan'!$K:$K,'Color detail'!$E360,'2.Pro Plan'!$N:$N,'Color detail'!$F360,'2.Pro Plan'!$U:$U,'Color detail'!AP$3))</f>
        <v>0</v>
      </c>
      <c r="AQ360" s="25">
        <f>+IF(AQ$3=0,0,COUNTIFS('2.Pro Plan'!$K:$K,'Color detail'!$E360,'2.Pro Plan'!$N:$N,'Color detail'!$F360,'2.Pro Plan'!$U:$U,'Color detail'!AQ$3))</f>
        <v>0</v>
      </c>
      <c r="AR360" s="25">
        <f>+IF(AR$3=0,0,COUNTIFS('2.Pro Plan'!$K:$K,'Color detail'!$E360,'2.Pro Plan'!$N:$N,'Color detail'!$F360,'2.Pro Plan'!$U:$U,'Color detail'!AR$3))</f>
        <v>0</v>
      </c>
      <c r="AS360" s="25">
        <f t="shared" si="194"/>
        <v>0</v>
      </c>
    </row>
    <row r="361" spans="1:45" s="176" customFormat="1" hidden="1">
      <c r="A361" s="175"/>
      <c r="B361" s="25">
        <f t="shared" si="202"/>
        <v>0</v>
      </c>
      <c r="C361" s="25">
        <f t="shared" si="203"/>
        <v>0</v>
      </c>
      <c r="E361" s="25">
        <f t="shared" ref="E361:F361" si="212">E145</f>
        <v>0</v>
      </c>
      <c r="F361" s="25">
        <f t="shared" si="212"/>
        <v>0</v>
      </c>
      <c r="H361" s="25">
        <f t="shared" si="193"/>
        <v>0</v>
      </c>
      <c r="I361" s="25">
        <f>+IF(C361=0,0,SUMIF('Color FC'!$F:$F,'Color detail'!$C361,'Color FC'!H:H))</f>
        <v>0</v>
      </c>
      <c r="J361" s="25">
        <f>+IF(E361=0,0,SUMIF('Color FC'!$F:$F,'Color detail'!$C361,'Color FC'!I:I))</f>
        <v>0</v>
      </c>
      <c r="K361" s="25">
        <f>+IF(F361=0,0,SUMIF('Color FC'!$F:$F,'Color detail'!$C361,'Color FC'!J:J))</f>
        <v>0</v>
      </c>
      <c r="M361" s="177">
        <f t="shared" ca="1" si="148"/>
        <v>0</v>
      </c>
      <c r="N361" s="177">
        <f t="shared" ca="1" si="198"/>
        <v>0</v>
      </c>
      <c r="O361" s="178">
        <f t="shared" ca="1" si="149"/>
        <v>0</v>
      </c>
      <c r="Q361" s="25">
        <f>+IF(Q$3=0,0,COUNTIFS('2.Pro Plan'!$K:$K,'Color detail'!$E361,'2.Pro Plan'!$N:$N,'Color detail'!$F361,'2.Pro Plan'!$U:$U,'Color detail'!Q$3))</f>
        <v>0</v>
      </c>
      <c r="R361" s="25">
        <f>+IF(R$3=0,0,COUNTIFS('2.Pro Plan'!$K:$K,'Color detail'!$E361,'2.Pro Plan'!$N:$N,'Color detail'!$F361,'2.Pro Plan'!$U:$U,'Color detail'!R$3))</f>
        <v>0</v>
      </c>
      <c r="S361" s="25">
        <f>+IF(S$3=0,0,COUNTIFS('2.Pro Plan'!$K:$K,'Color detail'!$E361,'2.Pro Plan'!$N:$N,'Color detail'!$F361,'2.Pro Plan'!$U:$U,'Color detail'!S$3))</f>
        <v>0</v>
      </c>
      <c r="T361" s="25">
        <f>+IF(T$3=0,0,COUNTIFS('2.Pro Plan'!$K:$K,'Color detail'!$E361,'2.Pro Plan'!$N:$N,'Color detail'!$F361,'2.Pro Plan'!$U:$U,'Color detail'!T$3))</f>
        <v>0</v>
      </c>
      <c r="U361" s="25">
        <f>+IF(U$3=0,0,COUNTIFS('2.Pro Plan'!$K:$K,'Color detail'!$E361,'2.Pro Plan'!$N:$N,'Color detail'!$F361,'2.Pro Plan'!$U:$U,'Color detail'!U$3))</f>
        <v>0</v>
      </c>
      <c r="V361" s="25">
        <f>+IF(V$3=0,0,COUNTIFS('2.Pro Plan'!$K:$K,'Color detail'!$E361,'2.Pro Plan'!$N:$N,'Color detail'!$F361,'2.Pro Plan'!$U:$U,'Color detail'!V$3))</f>
        <v>0</v>
      </c>
      <c r="W361" s="25">
        <f>+IF(W$3=0,0,COUNTIFS('2.Pro Plan'!$K:$K,'Color detail'!$E361,'2.Pro Plan'!$N:$N,'Color detail'!$F361,'2.Pro Plan'!$U:$U,'Color detail'!W$3))</f>
        <v>0</v>
      </c>
      <c r="X361" s="25">
        <f>+IF(X$3=0,0,COUNTIFS('2.Pro Plan'!$K:$K,'Color detail'!$E361,'2.Pro Plan'!$N:$N,'Color detail'!$F361,'2.Pro Plan'!$U:$U,'Color detail'!X$3))</f>
        <v>0</v>
      </c>
      <c r="Y361" s="25">
        <f>+IF(Y$3=0,0,COUNTIFS('2.Pro Plan'!$K:$K,'Color detail'!$E361,'2.Pro Plan'!$N:$N,'Color detail'!$F361,'2.Pro Plan'!$U:$U,'Color detail'!Y$3))</f>
        <v>0</v>
      </c>
      <c r="Z361" s="25">
        <f>+IF(Z$3=0,0,COUNTIFS('2.Pro Plan'!$K:$K,'Color detail'!$E361,'2.Pro Plan'!$N:$N,'Color detail'!$F361,'2.Pro Plan'!$U:$U,'Color detail'!Z$3))</f>
        <v>0</v>
      </c>
      <c r="AA361" s="25">
        <f>+IF(AA$3=0,0,COUNTIFS('2.Pro Plan'!$K:$K,'Color detail'!$E361,'2.Pro Plan'!$N:$N,'Color detail'!$F361,'2.Pro Plan'!$U:$U,'Color detail'!AA$3))</f>
        <v>0</v>
      </c>
      <c r="AB361" s="25">
        <f>+IF(AB$3=0,0,COUNTIFS('2.Pro Plan'!$K:$K,'Color detail'!$E361,'2.Pro Plan'!$N:$N,'Color detail'!$F361,'2.Pro Plan'!$U:$U,'Color detail'!AB$3))</f>
        <v>0</v>
      </c>
      <c r="AC361" s="25">
        <f>+IF(AC$3=0,0,COUNTIFS('2.Pro Plan'!$K:$K,'Color detail'!$E361,'2.Pro Plan'!$N:$N,'Color detail'!$F361,'2.Pro Plan'!$U:$U,'Color detail'!AC$3))</f>
        <v>0</v>
      </c>
      <c r="AD361" s="25">
        <f>+IF(AD$3=0,0,COUNTIFS('2.Pro Plan'!$K:$K,'Color detail'!$E361,'2.Pro Plan'!$N:$N,'Color detail'!$F361,'2.Pro Plan'!$U:$U,'Color detail'!AD$3))</f>
        <v>0</v>
      </c>
      <c r="AE361" s="25">
        <f>+IF(AE$3=0,0,COUNTIFS('2.Pro Plan'!$K:$K,'Color detail'!$E361,'2.Pro Plan'!$N:$N,'Color detail'!$F361,'2.Pro Plan'!$U:$U,'Color detail'!AE$3))</f>
        <v>0</v>
      </c>
      <c r="AF361" s="25">
        <f>+IF(AF$3=0,0,COUNTIFS('2.Pro Plan'!$K:$K,'Color detail'!$E361,'2.Pro Plan'!$N:$N,'Color detail'!$F361,'2.Pro Plan'!$U:$U,'Color detail'!AF$3))</f>
        <v>0</v>
      </c>
      <c r="AG361" s="25">
        <f>+IF(AG$3=0,0,COUNTIFS('2.Pro Plan'!$K:$K,'Color detail'!$E361,'2.Pro Plan'!$N:$N,'Color detail'!$F361,'2.Pro Plan'!$U:$U,'Color detail'!AG$3))</f>
        <v>0</v>
      </c>
      <c r="AH361" s="25">
        <f>+IF(AH$3=0,0,COUNTIFS('2.Pro Plan'!$K:$K,'Color detail'!$E361,'2.Pro Plan'!$N:$N,'Color detail'!$F361,'2.Pro Plan'!$U:$U,'Color detail'!AH$3))</f>
        <v>0</v>
      </c>
      <c r="AI361" s="25">
        <f>+IF(AI$3=0,0,COUNTIFS('2.Pro Plan'!$K:$K,'Color detail'!$E361,'2.Pro Plan'!$N:$N,'Color detail'!$F361,'2.Pro Plan'!$U:$U,'Color detail'!AI$3))</f>
        <v>0</v>
      </c>
      <c r="AJ361" s="25">
        <f>+IF(AJ$3=0,0,COUNTIFS('2.Pro Plan'!$K:$K,'Color detail'!$E361,'2.Pro Plan'!$N:$N,'Color detail'!$F361,'2.Pro Plan'!$U:$U,'Color detail'!AJ$3))</f>
        <v>0</v>
      </c>
      <c r="AK361" s="25">
        <f>+IF(AK$3=0,0,COUNTIFS('2.Pro Plan'!$K:$K,'Color detail'!$E361,'2.Pro Plan'!$N:$N,'Color detail'!$F361,'2.Pro Plan'!$U:$U,'Color detail'!AK$3))</f>
        <v>0</v>
      </c>
      <c r="AL361" s="25">
        <f>+IF(AL$3=0,0,COUNTIFS('2.Pro Plan'!$K:$K,'Color detail'!$E361,'2.Pro Plan'!$N:$N,'Color detail'!$F361,'2.Pro Plan'!$U:$U,'Color detail'!AL$3))</f>
        <v>0</v>
      </c>
      <c r="AM361" s="25">
        <f>+IF(AM$3=0,0,COUNTIFS('2.Pro Plan'!$K:$K,'Color detail'!$E361,'2.Pro Plan'!$N:$N,'Color detail'!$F361,'2.Pro Plan'!$U:$U,'Color detail'!AM$3))</f>
        <v>0</v>
      </c>
      <c r="AN361" s="25">
        <f>+IF(AN$3=0,0,COUNTIFS('2.Pro Plan'!$K:$K,'Color detail'!$E361,'2.Pro Plan'!$N:$N,'Color detail'!$F361,'2.Pro Plan'!$U:$U,'Color detail'!AN$3))</f>
        <v>0</v>
      </c>
      <c r="AO361" s="25">
        <f>+IF(AO$3=0,0,COUNTIFS('2.Pro Plan'!$K:$K,'Color detail'!$E361,'2.Pro Plan'!$N:$N,'Color detail'!$F361,'2.Pro Plan'!$U:$U,'Color detail'!AO$3))</f>
        <v>0</v>
      </c>
      <c r="AP361" s="25">
        <f>+IF(AP$3=0,0,COUNTIFS('2.Pro Plan'!$K:$K,'Color detail'!$E361,'2.Pro Plan'!$N:$N,'Color detail'!$F361,'2.Pro Plan'!$U:$U,'Color detail'!AP$3))</f>
        <v>0</v>
      </c>
      <c r="AQ361" s="25">
        <f>+IF(AQ$3=0,0,COUNTIFS('2.Pro Plan'!$K:$K,'Color detail'!$E361,'2.Pro Plan'!$N:$N,'Color detail'!$F361,'2.Pro Plan'!$U:$U,'Color detail'!AQ$3))</f>
        <v>0</v>
      </c>
      <c r="AR361" s="25">
        <f>+IF(AR$3=0,0,COUNTIFS('2.Pro Plan'!$K:$K,'Color detail'!$E361,'2.Pro Plan'!$N:$N,'Color detail'!$F361,'2.Pro Plan'!$U:$U,'Color detail'!AR$3))</f>
        <v>0</v>
      </c>
      <c r="AS361" s="25">
        <f t="shared" si="194"/>
        <v>0</v>
      </c>
    </row>
    <row r="362" spans="1:45" s="176" customFormat="1" hidden="1">
      <c r="A362" s="175"/>
      <c r="B362" s="25">
        <f t="shared" si="202"/>
        <v>0</v>
      </c>
      <c r="C362" s="25">
        <f t="shared" si="203"/>
        <v>0</v>
      </c>
      <c r="E362" s="25">
        <f t="shared" ref="E362:F362" si="213">E146</f>
        <v>0</v>
      </c>
      <c r="F362" s="25">
        <f t="shared" si="213"/>
        <v>0</v>
      </c>
      <c r="H362" s="25">
        <f t="shared" si="193"/>
        <v>0</v>
      </c>
      <c r="I362" s="25">
        <f>+IF(C362=0,0,SUMIF('Color FC'!$F:$F,'Color detail'!$C362,'Color FC'!H:H))</f>
        <v>0</v>
      </c>
      <c r="J362" s="25">
        <f>+IF(E362=0,0,SUMIF('Color FC'!$F:$F,'Color detail'!$C362,'Color FC'!I:I))</f>
        <v>0</v>
      </c>
      <c r="K362" s="25">
        <f>+IF(F362=0,0,SUMIF('Color FC'!$F:$F,'Color detail'!$C362,'Color FC'!J:J))</f>
        <v>0</v>
      </c>
      <c r="M362" s="177">
        <f t="shared" ca="1" si="148"/>
        <v>0</v>
      </c>
      <c r="N362" s="177">
        <f t="shared" ca="1" si="198"/>
        <v>0</v>
      </c>
      <c r="O362" s="178">
        <f t="shared" ca="1" si="149"/>
        <v>0</v>
      </c>
      <c r="Q362" s="25">
        <f>+IF(Q$3=0,0,COUNTIFS('2.Pro Plan'!$K:$K,'Color detail'!$E362,'2.Pro Plan'!$N:$N,'Color detail'!$F362,'2.Pro Plan'!$U:$U,'Color detail'!Q$3))</f>
        <v>0</v>
      </c>
      <c r="R362" s="25">
        <f>+IF(R$3=0,0,COUNTIFS('2.Pro Plan'!$K:$K,'Color detail'!$E362,'2.Pro Plan'!$N:$N,'Color detail'!$F362,'2.Pro Plan'!$U:$U,'Color detail'!R$3))</f>
        <v>0</v>
      </c>
      <c r="S362" s="25">
        <f>+IF(S$3=0,0,COUNTIFS('2.Pro Plan'!$K:$K,'Color detail'!$E362,'2.Pro Plan'!$N:$N,'Color detail'!$F362,'2.Pro Plan'!$U:$U,'Color detail'!S$3))</f>
        <v>0</v>
      </c>
      <c r="T362" s="25">
        <f>+IF(T$3=0,0,COUNTIFS('2.Pro Plan'!$K:$K,'Color detail'!$E362,'2.Pro Plan'!$N:$N,'Color detail'!$F362,'2.Pro Plan'!$U:$U,'Color detail'!T$3))</f>
        <v>0</v>
      </c>
      <c r="U362" s="25">
        <f>+IF(U$3=0,0,COUNTIFS('2.Pro Plan'!$K:$K,'Color detail'!$E362,'2.Pro Plan'!$N:$N,'Color detail'!$F362,'2.Pro Plan'!$U:$U,'Color detail'!U$3))</f>
        <v>0</v>
      </c>
      <c r="V362" s="25">
        <f>+IF(V$3=0,0,COUNTIFS('2.Pro Plan'!$K:$K,'Color detail'!$E362,'2.Pro Plan'!$N:$N,'Color detail'!$F362,'2.Pro Plan'!$U:$U,'Color detail'!V$3))</f>
        <v>0</v>
      </c>
      <c r="W362" s="25">
        <f>+IF(W$3=0,0,COUNTIFS('2.Pro Plan'!$K:$K,'Color detail'!$E362,'2.Pro Plan'!$N:$N,'Color detail'!$F362,'2.Pro Plan'!$U:$U,'Color detail'!W$3))</f>
        <v>0</v>
      </c>
      <c r="X362" s="25">
        <f>+IF(X$3=0,0,COUNTIFS('2.Pro Plan'!$K:$K,'Color detail'!$E362,'2.Pro Plan'!$N:$N,'Color detail'!$F362,'2.Pro Plan'!$U:$U,'Color detail'!X$3))</f>
        <v>0</v>
      </c>
      <c r="Y362" s="25">
        <f>+IF(Y$3=0,0,COUNTIFS('2.Pro Plan'!$K:$K,'Color detail'!$E362,'2.Pro Plan'!$N:$N,'Color detail'!$F362,'2.Pro Plan'!$U:$U,'Color detail'!Y$3))</f>
        <v>0</v>
      </c>
      <c r="Z362" s="25">
        <f>+IF(Z$3=0,0,COUNTIFS('2.Pro Plan'!$K:$K,'Color detail'!$E362,'2.Pro Plan'!$N:$N,'Color detail'!$F362,'2.Pro Plan'!$U:$U,'Color detail'!Z$3))</f>
        <v>0</v>
      </c>
      <c r="AA362" s="25">
        <f>+IF(AA$3=0,0,COUNTIFS('2.Pro Plan'!$K:$K,'Color detail'!$E362,'2.Pro Plan'!$N:$N,'Color detail'!$F362,'2.Pro Plan'!$U:$U,'Color detail'!AA$3))</f>
        <v>0</v>
      </c>
      <c r="AB362" s="25">
        <f>+IF(AB$3=0,0,COUNTIFS('2.Pro Plan'!$K:$K,'Color detail'!$E362,'2.Pro Plan'!$N:$N,'Color detail'!$F362,'2.Pro Plan'!$U:$U,'Color detail'!AB$3))</f>
        <v>0</v>
      </c>
      <c r="AC362" s="25">
        <f>+IF(AC$3=0,0,COUNTIFS('2.Pro Plan'!$K:$K,'Color detail'!$E362,'2.Pro Plan'!$N:$N,'Color detail'!$F362,'2.Pro Plan'!$U:$U,'Color detail'!AC$3))</f>
        <v>0</v>
      </c>
      <c r="AD362" s="25">
        <f>+IF(AD$3=0,0,COUNTIFS('2.Pro Plan'!$K:$K,'Color detail'!$E362,'2.Pro Plan'!$N:$N,'Color detail'!$F362,'2.Pro Plan'!$U:$U,'Color detail'!AD$3))</f>
        <v>0</v>
      </c>
      <c r="AE362" s="25">
        <f>+IF(AE$3=0,0,COUNTIFS('2.Pro Plan'!$K:$K,'Color detail'!$E362,'2.Pro Plan'!$N:$N,'Color detail'!$F362,'2.Pro Plan'!$U:$U,'Color detail'!AE$3))</f>
        <v>0</v>
      </c>
      <c r="AF362" s="25">
        <f>+IF(AF$3=0,0,COUNTIFS('2.Pro Plan'!$K:$K,'Color detail'!$E362,'2.Pro Plan'!$N:$N,'Color detail'!$F362,'2.Pro Plan'!$U:$U,'Color detail'!AF$3))</f>
        <v>0</v>
      </c>
      <c r="AG362" s="25">
        <f>+IF(AG$3=0,0,COUNTIFS('2.Pro Plan'!$K:$K,'Color detail'!$E362,'2.Pro Plan'!$N:$N,'Color detail'!$F362,'2.Pro Plan'!$U:$U,'Color detail'!AG$3))</f>
        <v>0</v>
      </c>
      <c r="AH362" s="25">
        <f>+IF(AH$3=0,0,COUNTIFS('2.Pro Plan'!$K:$K,'Color detail'!$E362,'2.Pro Plan'!$N:$N,'Color detail'!$F362,'2.Pro Plan'!$U:$U,'Color detail'!AH$3))</f>
        <v>0</v>
      </c>
      <c r="AI362" s="25">
        <f>+IF(AI$3=0,0,COUNTIFS('2.Pro Plan'!$K:$K,'Color detail'!$E362,'2.Pro Plan'!$N:$N,'Color detail'!$F362,'2.Pro Plan'!$U:$U,'Color detail'!AI$3))</f>
        <v>0</v>
      </c>
      <c r="AJ362" s="25">
        <f>+IF(AJ$3=0,0,COUNTIFS('2.Pro Plan'!$K:$K,'Color detail'!$E362,'2.Pro Plan'!$N:$N,'Color detail'!$F362,'2.Pro Plan'!$U:$U,'Color detail'!AJ$3))</f>
        <v>0</v>
      </c>
      <c r="AK362" s="25">
        <f>+IF(AK$3=0,0,COUNTIFS('2.Pro Plan'!$K:$K,'Color detail'!$E362,'2.Pro Plan'!$N:$N,'Color detail'!$F362,'2.Pro Plan'!$U:$U,'Color detail'!AK$3))</f>
        <v>0</v>
      </c>
      <c r="AL362" s="25">
        <f>+IF(AL$3=0,0,COUNTIFS('2.Pro Plan'!$K:$K,'Color detail'!$E362,'2.Pro Plan'!$N:$N,'Color detail'!$F362,'2.Pro Plan'!$U:$U,'Color detail'!AL$3))</f>
        <v>0</v>
      </c>
      <c r="AM362" s="25">
        <f>+IF(AM$3=0,0,COUNTIFS('2.Pro Plan'!$K:$K,'Color detail'!$E362,'2.Pro Plan'!$N:$N,'Color detail'!$F362,'2.Pro Plan'!$U:$U,'Color detail'!AM$3))</f>
        <v>0</v>
      </c>
      <c r="AN362" s="25">
        <f>+IF(AN$3=0,0,COUNTIFS('2.Pro Plan'!$K:$K,'Color detail'!$E362,'2.Pro Plan'!$N:$N,'Color detail'!$F362,'2.Pro Plan'!$U:$U,'Color detail'!AN$3))</f>
        <v>0</v>
      </c>
      <c r="AO362" s="25">
        <f>+IF(AO$3=0,0,COUNTIFS('2.Pro Plan'!$K:$K,'Color detail'!$E362,'2.Pro Plan'!$N:$N,'Color detail'!$F362,'2.Pro Plan'!$U:$U,'Color detail'!AO$3))</f>
        <v>0</v>
      </c>
      <c r="AP362" s="25">
        <f>+IF(AP$3=0,0,COUNTIFS('2.Pro Plan'!$K:$K,'Color detail'!$E362,'2.Pro Plan'!$N:$N,'Color detail'!$F362,'2.Pro Plan'!$U:$U,'Color detail'!AP$3))</f>
        <v>0</v>
      </c>
      <c r="AQ362" s="25">
        <f>+IF(AQ$3=0,0,COUNTIFS('2.Pro Plan'!$K:$K,'Color detail'!$E362,'2.Pro Plan'!$N:$N,'Color detail'!$F362,'2.Pro Plan'!$U:$U,'Color detail'!AQ$3))</f>
        <v>0</v>
      </c>
      <c r="AR362" s="25">
        <f>+IF(AR$3=0,0,COUNTIFS('2.Pro Plan'!$K:$K,'Color detail'!$E362,'2.Pro Plan'!$N:$N,'Color detail'!$F362,'2.Pro Plan'!$U:$U,'Color detail'!AR$3))</f>
        <v>0</v>
      </c>
      <c r="AS362" s="25">
        <f t="shared" si="194"/>
        <v>0</v>
      </c>
    </row>
    <row r="363" spans="1:45" s="176" customFormat="1" hidden="1">
      <c r="A363" s="175"/>
      <c r="B363" s="25">
        <f t="shared" si="202"/>
        <v>0</v>
      </c>
      <c r="C363" s="25">
        <f t="shared" si="203"/>
        <v>0</v>
      </c>
      <c r="E363" s="25">
        <f t="shared" ref="E363:F363" si="214">E147</f>
        <v>0</v>
      </c>
      <c r="F363" s="25">
        <f t="shared" si="214"/>
        <v>0</v>
      </c>
      <c r="H363" s="25">
        <f t="shared" si="193"/>
        <v>0</v>
      </c>
      <c r="I363" s="25">
        <f>+IF(C363=0,0,SUMIF('Color FC'!$F:$F,'Color detail'!$C363,'Color FC'!H:H))</f>
        <v>0</v>
      </c>
      <c r="J363" s="25">
        <f>+IF(E363=0,0,SUMIF('Color FC'!$F:$F,'Color detail'!$C363,'Color FC'!I:I))</f>
        <v>0</v>
      </c>
      <c r="K363" s="25">
        <f>+IF(F363=0,0,SUMIF('Color FC'!$F:$F,'Color detail'!$C363,'Color FC'!J:J))</f>
        <v>0</v>
      </c>
      <c r="M363" s="177">
        <f t="shared" ca="1" si="148"/>
        <v>0</v>
      </c>
      <c r="N363" s="177">
        <f t="shared" ca="1" si="198"/>
        <v>0</v>
      </c>
      <c r="O363" s="178">
        <f t="shared" ca="1" si="149"/>
        <v>0</v>
      </c>
      <c r="Q363" s="25">
        <f>+IF(Q$3=0,0,COUNTIFS('2.Pro Plan'!$K:$K,'Color detail'!$E363,'2.Pro Plan'!$N:$N,'Color detail'!$F363,'2.Pro Plan'!$U:$U,'Color detail'!Q$3))</f>
        <v>0</v>
      </c>
      <c r="R363" s="25">
        <f>+IF(R$3=0,0,COUNTIFS('2.Pro Plan'!$K:$K,'Color detail'!$E363,'2.Pro Plan'!$N:$N,'Color detail'!$F363,'2.Pro Plan'!$U:$U,'Color detail'!R$3))</f>
        <v>0</v>
      </c>
      <c r="S363" s="25">
        <f>+IF(S$3=0,0,COUNTIFS('2.Pro Plan'!$K:$K,'Color detail'!$E363,'2.Pro Plan'!$N:$N,'Color detail'!$F363,'2.Pro Plan'!$U:$U,'Color detail'!S$3))</f>
        <v>0</v>
      </c>
      <c r="T363" s="25">
        <f>+IF(T$3=0,0,COUNTIFS('2.Pro Plan'!$K:$K,'Color detail'!$E363,'2.Pro Plan'!$N:$N,'Color detail'!$F363,'2.Pro Plan'!$U:$U,'Color detail'!T$3))</f>
        <v>0</v>
      </c>
      <c r="U363" s="25">
        <f>+IF(U$3=0,0,COUNTIFS('2.Pro Plan'!$K:$K,'Color detail'!$E363,'2.Pro Plan'!$N:$N,'Color detail'!$F363,'2.Pro Plan'!$U:$U,'Color detail'!U$3))</f>
        <v>0</v>
      </c>
      <c r="V363" s="25">
        <f>+IF(V$3=0,0,COUNTIFS('2.Pro Plan'!$K:$K,'Color detail'!$E363,'2.Pro Plan'!$N:$N,'Color detail'!$F363,'2.Pro Plan'!$U:$U,'Color detail'!V$3))</f>
        <v>0</v>
      </c>
      <c r="W363" s="25">
        <f>+IF(W$3=0,0,COUNTIFS('2.Pro Plan'!$K:$K,'Color detail'!$E363,'2.Pro Plan'!$N:$N,'Color detail'!$F363,'2.Pro Plan'!$U:$U,'Color detail'!W$3))</f>
        <v>0</v>
      </c>
      <c r="X363" s="25">
        <f>+IF(X$3=0,0,COUNTIFS('2.Pro Plan'!$K:$K,'Color detail'!$E363,'2.Pro Plan'!$N:$N,'Color detail'!$F363,'2.Pro Plan'!$U:$U,'Color detail'!X$3))</f>
        <v>0</v>
      </c>
      <c r="Y363" s="25">
        <f>+IF(Y$3=0,0,COUNTIFS('2.Pro Plan'!$K:$K,'Color detail'!$E363,'2.Pro Plan'!$N:$N,'Color detail'!$F363,'2.Pro Plan'!$U:$U,'Color detail'!Y$3))</f>
        <v>0</v>
      </c>
      <c r="Z363" s="25">
        <f>+IF(Z$3=0,0,COUNTIFS('2.Pro Plan'!$K:$K,'Color detail'!$E363,'2.Pro Plan'!$N:$N,'Color detail'!$F363,'2.Pro Plan'!$U:$U,'Color detail'!Z$3))</f>
        <v>0</v>
      </c>
      <c r="AA363" s="25">
        <f>+IF(AA$3=0,0,COUNTIFS('2.Pro Plan'!$K:$K,'Color detail'!$E363,'2.Pro Plan'!$N:$N,'Color detail'!$F363,'2.Pro Plan'!$U:$U,'Color detail'!AA$3))</f>
        <v>0</v>
      </c>
      <c r="AB363" s="25">
        <f>+IF(AB$3=0,0,COUNTIFS('2.Pro Plan'!$K:$K,'Color detail'!$E363,'2.Pro Plan'!$N:$N,'Color detail'!$F363,'2.Pro Plan'!$U:$U,'Color detail'!AB$3))</f>
        <v>0</v>
      </c>
      <c r="AC363" s="25">
        <f>+IF(AC$3=0,0,COUNTIFS('2.Pro Plan'!$K:$K,'Color detail'!$E363,'2.Pro Plan'!$N:$N,'Color detail'!$F363,'2.Pro Plan'!$U:$U,'Color detail'!AC$3))</f>
        <v>0</v>
      </c>
      <c r="AD363" s="25">
        <f>+IF(AD$3=0,0,COUNTIFS('2.Pro Plan'!$K:$K,'Color detail'!$E363,'2.Pro Plan'!$N:$N,'Color detail'!$F363,'2.Pro Plan'!$U:$U,'Color detail'!AD$3))</f>
        <v>0</v>
      </c>
      <c r="AE363" s="25">
        <f>+IF(AE$3=0,0,COUNTIFS('2.Pro Plan'!$K:$K,'Color detail'!$E363,'2.Pro Plan'!$N:$N,'Color detail'!$F363,'2.Pro Plan'!$U:$U,'Color detail'!AE$3))</f>
        <v>0</v>
      </c>
      <c r="AF363" s="25">
        <f>+IF(AF$3=0,0,COUNTIFS('2.Pro Plan'!$K:$K,'Color detail'!$E363,'2.Pro Plan'!$N:$N,'Color detail'!$F363,'2.Pro Plan'!$U:$U,'Color detail'!AF$3))</f>
        <v>0</v>
      </c>
      <c r="AG363" s="25">
        <f>+IF(AG$3=0,0,COUNTIFS('2.Pro Plan'!$K:$K,'Color detail'!$E363,'2.Pro Plan'!$N:$N,'Color detail'!$F363,'2.Pro Plan'!$U:$U,'Color detail'!AG$3))</f>
        <v>0</v>
      </c>
      <c r="AH363" s="25">
        <f>+IF(AH$3=0,0,COUNTIFS('2.Pro Plan'!$K:$K,'Color detail'!$E363,'2.Pro Plan'!$N:$N,'Color detail'!$F363,'2.Pro Plan'!$U:$U,'Color detail'!AH$3))</f>
        <v>0</v>
      </c>
      <c r="AI363" s="25">
        <f>+IF(AI$3=0,0,COUNTIFS('2.Pro Plan'!$K:$K,'Color detail'!$E363,'2.Pro Plan'!$N:$N,'Color detail'!$F363,'2.Pro Plan'!$U:$U,'Color detail'!AI$3))</f>
        <v>0</v>
      </c>
      <c r="AJ363" s="25">
        <f>+IF(AJ$3=0,0,COUNTIFS('2.Pro Plan'!$K:$K,'Color detail'!$E363,'2.Pro Plan'!$N:$N,'Color detail'!$F363,'2.Pro Plan'!$U:$U,'Color detail'!AJ$3))</f>
        <v>0</v>
      </c>
      <c r="AK363" s="25">
        <f>+IF(AK$3=0,0,COUNTIFS('2.Pro Plan'!$K:$K,'Color detail'!$E363,'2.Pro Plan'!$N:$N,'Color detail'!$F363,'2.Pro Plan'!$U:$U,'Color detail'!AK$3))</f>
        <v>0</v>
      </c>
      <c r="AL363" s="25">
        <f>+IF(AL$3=0,0,COUNTIFS('2.Pro Plan'!$K:$K,'Color detail'!$E363,'2.Pro Plan'!$N:$N,'Color detail'!$F363,'2.Pro Plan'!$U:$U,'Color detail'!AL$3))</f>
        <v>0</v>
      </c>
      <c r="AM363" s="25">
        <f>+IF(AM$3=0,0,COUNTIFS('2.Pro Plan'!$K:$K,'Color detail'!$E363,'2.Pro Plan'!$N:$N,'Color detail'!$F363,'2.Pro Plan'!$U:$U,'Color detail'!AM$3))</f>
        <v>0</v>
      </c>
      <c r="AN363" s="25">
        <f>+IF(AN$3=0,0,COUNTIFS('2.Pro Plan'!$K:$K,'Color detail'!$E363,'2.Pro Plan'!$N:$N,'Color detail'!$F363,'2.Pro Plan'!$U:$U,'Color detail'!AN$3))</f>
        <v>0</v>
      </c>
      <c r="AO363" s="25">
        <f>+IF(AO$3=0,0,COUNTIFS('2.Pro Plan'!$K:$K,'Color detail'!$E363,'2.Pro Plan'!$N:$N,'Color detail'!$F363,'2.Pro Plan'!$U:$U,'Color detail'!AO$3))</f>
        <v>0</v>
      </c>
      <c r="AP363" s="25">
        <f>+IF(AP$3=0,0,COUNTIFS('2.Pro Plan'!$K:$K,'Color detail'!$E363,'2.Pro Plan'!$N:$N,'Color detail'!$F363,'2.Pro Plan'!$U:$U,'Color detail'!AP$3))</f>
        <v>0</v>
      </c>
      <c r="AQ363" s="25">
        <f>+IF(AQ$3=0,0,COUNTIFS('2.Pro Plan'!$K:$K,'Color detail'!$E363,'2.Pro Plan'!$N:$N,'Color detail'!$F363,'2.Pro Plan'!$U:$U,'Color detail'!AQ$3))</f>
        <v>0</v>
      </c>
      <c r="AR363" s="25">
        <f>+IF(AR$3=0,0,COUNTIFS('2.Pro Plan'!$K:$K,'Color detail'!$E363,'2.Pro Plan'!$N:$N,'Color detail'!$F363,'2.Pro Plan'!$U:$U,'Color detail'!AR$3))</f>
        <v>0</v>
      </c>
      <c r="AS363" s="25">
        <f t="shared" si="194"/>
        <v>0</v>
      </c>
    </row>
    <row r="364" spans="1:45" s="176" customFormat="1" hidden="1">
      <c r="A364" s="175"/>
      <c r="B364" s="25">
        <f t="shared" si="202"/>
        <v>0</v>
      </c>
      <c r="C364" s="25">
        <f t="shared" si="203"/>
        <v>0</v>
      </c>
      <c r="E364" s="25">
        <f t="shared" ref="E364:F364" si="215">E148</f>
        <v>0</v>
      </c>
      <c r="F364" s="25">
        <f t="shared" si="215"/>
        <v>0</v>
      </c>
      <c r="H364" s="25">
        <f t="shared" si="193"/>
        <v>0</v>
      </c>
      <c r="I364" s="25">
        <f>+IF(C364=0,0,SUMIF('Color FC'!$F:$F,'Color detail'!$C364,'Color FC'!H:H))</f>
        <v>0</v>
      </c>
      <c r="J364" s="25">
        <f>+IF(E364=0,0,SUMIF('Color FC'!$F:$F,'Color detail'!$C364,'Color FC'!I:I))</f>
        <v>0</v>
      </c>
      <c r="K364" s="25">
        <f>+IF(F364=0,0,SUMIF('Color FC'!$F:$F,'Color detail'!$C364,'Color FC'!J:J))</f>
        <v>0</v>
      </c>
      <c r="M364" s="177">
        <f t="shared" ca="1" si="148"/>
        <v>0</v>
      </c>
      <c r="N364" s="177">
        <f t="shared" ca="1" si="198"/>
        <v>0</v>
      </c>
      <c r="O364" s="178">
        <f t="shared" ca="1" si="149"/>
        <v>0</v>
      </c>
      <c r="Q364" s="25">
        <f>+IF(Q$3=0,0,COUNTIFS('2.Pro Plan'!$K:$K,'Color detail'!$E364,'2.Pro Plan'!$N:$N,'Color detail'!$F364,'2.Pro Plan'!$U:$U,'Color detail'!Q$3))</f>
        <v>0</v>
      </c>
      <c r="R364" s="25">
        <f>+IF(R$3=0,0,COUNTIFS('2.Pro Plan'!$K:$K,'Color detail'!$E364,'2.Pro Plan'!$N:$N,'Color detail'!$F364,'2.Pro Plan'!$U:$U,'Color detail'!R$3))</f>
        <v>0</v>
      </c>
      <c r="S364" s="25">
        <f>+IF(S$3=0,0,COUNTIFS('2.Pro Plan'!$K:$K,'Color detail'!$E364,'2.Pro Plan'!$N:$N,'Color detail'!$F364,'2.Pro Plan'!$U:$U,'Color detail'!S$3))</f>
        <v>0</v>
      </c>
      <c r="T364" s="25">
        <f>+IF(T$3=0,0,COUNTIFS('2.Pro Plan'!$K:$K,'Color detail'!$E364,'2.Pro Plan'!$N:$N,'Color detail'!$F364,'2.Pro Plan'!$U:$U,'Color detail'!T$3))</f>
        <v>0</v>
      </c>
      <c r="U364" s="25">
        <f>+IF(U$3=0,0,COUNTIFS('2.Pro Plan'!$K:$K,'Color detail'!$E364,'2.Pro Plan'!$N:$N,'Color detail'!$F364,'2.Pro Plan'!$U:$U,'Color detail'!U$3))</f>
        <v>0</v>
      </c>
      <c r="V364" s="25">
        <f>+IF(V$3=0,0,COUNTIFS('2.Pro Plan'!$K:$K,'Color detail'!$E364,'2.Pro Plan'!$N:$N,'Color detail'!$F364,'2.Pro Plan'!$U:$U,'Color detail'!V$3))</f>
        <v>0</v>
      </c>
      <c r="W364" s="25">
        <f>+IF(W$3=0,0,COUNTIFS('2.Pro Plan'!$K:$K,'Color detail'!$E364,'2.Pro Plan'!$N:$N,'Color detail'!$F364,'2.Pro Plan'!$U:$U,'Color detail'!W$3))</f>
        <v>0</v>
      </c>
      <c r="X364" s="25">
        <f>+IF(X$3=0,0,COUNTIFS('2.Pro Plan'!$K:$K,'Color detail'!$E364,'2.Pro Plan'!$N:$N,'Color detail'!$F364,'2.Pro Plan'!$U:$U,'Color detail'!X$3))</f>
        <v>0</v>
      </c>
      <c r="Y364" s="25">
        <f>+IF(Y$3=0,0,COUNTIFS('2.Pro Plan'!$K:$K,'Color detail'!$E364,'2.Pro Plan'!$N:$N,'Color detail'!$F364,'2.Pro Plan'!$U:$U,'Color detail'!Y$3))</f>
        <v>0</v>
      </c>
      <c r="Z364" s="25">
        <f>+IF(Z$3=0,0,COUNTIFS('2.Pro Plan'!$K:$K,'Color detail'!$E364,'2.Pro Plan'!$N:$N,'Color detail'!$F364,'2.Pro Plan'!$U:$U,'Color detail'!Z$3))</f>
        <v>0</v>
      </c>
      <c r="AA364" s="25">
        <f>+IF(AA$3=0,0,COUNTIFS('2.Pro Plan'!$K:$K,'Color detail'!$E364,'2.Pro Plan'!$N:$N,'Color detail'!$F364,'2.Pro Plan'!$U:$U,'Color detail'!AA$3))</f>
        <v>0</v>
      </c>
      <c r="AB364" s="25">
        <f>+IF(AB$3=0,0,COUNTIFS('2.Pro Plan'!$K:$K,'Color detail'!$E364,'2.Pro Plan'!$N:$N,'Color detail'!$F364,'2.Pro Plan'!$U:$U,'Color detail'!AB$3))</f>
        <v>0</v>
      </c>
      <c r="AC364" s="25">
        <f>+IF(AC$3=0,0,COUNTIFS('2.Pro Plan'!$K:$K,'Color detail'!$E364,'2.Pro Plan'!$N:$N,'Color detail'!$F364,'2.Pro Plan'!$U:$U,'Color detail'!AC$3))</f>
        <v>0</v>
      </c>
      <c r="AD364" s="25">
        <f>+IF(AD$3=0,0,COUNTIFS('2.Pro Plan'!$K:$K,'Color detail'!$E364,'2.Pro Plan'!$N:$N,'Color detail'!$F364,'2.Pro Plan'!$U:$U,'Color detail'!AD$3))</f>
        <v>0</v>
      </c>
      <c r="AE364" s="25">
        <f>+IF(AE$3=0,0,COUNTIFS('2.Pro Plan'!$K:$K,'Color detail'!$E364,'2.Pro Plan'!$N:$N,'Color detail'!$F364,'2.Pro Plan'!$U:$U,'Color detail'!AE$3))</f>
        <v>0</v>
      </c>
      <c r="AF364" s="25">
        <f>+IF(AF$3=0,0,COUNTIFS('2.Pro Plan'!$K:$K,'Color detail'!$E364,'2.Pro Plan'!$N:$N,'Color detail'!$F364,'2.Pro Plan'!$U:$U,'Color detail'!AF$3))</f>
        <v>0</v>
      </c>
      <c r="AG364" s="25">
        <f>+IF(AG$3=0,0,COUNTIFS('2.Pro Plan'!$K:$K,'Color detail'!$E364,'2.Pro Plan'!$N:$N,'Color detail'!$F364,'2.Pro Plan'!$U:$U,'Color detail'!AG$3))</f>
        <v>0</v>
      </c>
      <c r="AH364" s="25">
        <f>+IF(AH$3=0,0,COUNTIFS('2.Pro Plan'!$K:$K,'Color detail'!$E364,'2.Pro Plan'!$N:$N,'Color detail'!$F364,'2.Pro Plan'!$U:$U,'Color detail'!AH$3))</f>
        <v>0</v>
      </c>
      <c r="AI364" s="25">
        <f>+IF(AI$3=0,0,COUNTIFS('2.Pro Plan'!$K:$K,'Color detail'!$E364,'2.Pro Plan'!$N:$N,'Color detail'!$F364,'2.Pro Plan'!$U:$U,'Color detail'!AI$3))</f>
        <v>0</v>
      </c>
      <c r="AJ364" s="25">
        <f>+IF(AJ$3=0,0,COUNTIFS('2.Pro Plan'!$K:$K,'Color detail'!$E364,'2.Pro Plan'!$N:$N,'Color detail'!$F364,'2.Pro Plan'!$U:$U,'Color detail'!AJ$3))</f>
        <v>0</v>
      </c>
      <c r="AK364" s="25">
        <f>+IF(AK$3=0,0,COUNTIFS('2.Pro Plan'!$K:$K,'Color detail'!$E364,'2.Pro Plan'!$N:$N,'Color detail'!$F364,'2.Pro Plan'!$U:$U,'Color detail'!AK$3))</f>
        <v>0</v>
      </c>
      <c r="AL364" s="25">
        <f>+IF(AL$3=0,0,COUNTIFS('2.Pro Plan'!$K:$K,'Color detail'!$E364,'2.Pro Plan'!$N:$N,'Color detail'!$F364,'2.Pro Plan'!$U:$U,'Color detail'!AL$3))</f>
        <v>0</v>
      </c>
      <c r="AM364" s="25">
        <f>+IF(AM$3=0,0,COUNTIFS('2.Pro Plan'!$K:$K,'Color detail'!$E364,'2.Pro Plan'!$N:$N,'Color detail'!$F364,'2.Pro Plan'!$U:$U,'Color detail'!AM$3))</f>
        <v>0</v>
      </c>
      <c r="AN364" s="25">
        <f>+IF(AN$3=0,0,COUNTIFS('2.Pro Plan'!$K:$K,'Color detail'!$E364,'2.Pro Plan'!$N:$N,'Color detail'!$F364,'2.Pro Plan'!$U:$U,'Color detail'!AN$3))</f>
        <v>0</v>
      </c>
      <c r="AO364" s="25">
        <f>+IF(AO$3=0,0,COUNTIFS('2.Pro Plan'!$K:$K,'Color detail'!$E364,'2.Pro Plan'!$N:$N,'Color detail'!$F364,'2.Pro Plan'!$U:$U,'Color detail'!AO$3))</f>
        <v>0</v>
      </c>
      <c r="AP364" s="25">
        <f>+IF(AP$3=0,0,COUNTIFS('2.Pro Plan'!$K:$K,'Color detail'!$E364,'2.Pro Plan'!$N:$N,'Color detail'!$F364,'2.Pro Plan'!$U:$U,'Color detail'!AP$3))</f>
        <v>0</v>
      </c>
      <c r="AQ364" s="25">
        <f>+IF(AQ$3=0,0,COUNTIFS('2.Pro Plan'!$K:$K,'Color detail'!$E364,'2.Pro Plan'!$N:$N,'Color detail'!$F364,'2.Pro Plan'!$U:$U,'Color detail'!AQ$3))</f>
        <v>0</v>
      </c>
      <c r="AR364" s="25">
        <f>+IF(AR$3=0,0,COUNTIFS('2.Pro Plan'!$K:$K,'Color detail'!$E364,'2.Pro Plan'!$N:$N,'Color detail'!$F364,'2.Pro Plan'!$U:$U,'Color detail'!AR$3))</f>
        <v>0</v>
      </c>
      <c r="AS364" s="25">
        <f t="shared" si="194"/>
        <v>0</v>
      </c>
    </row>
    <row r="365" spans="1:45" s="176" customFormat="1" hidden="1">
      <c r="A365" s="175"/>
      <c r="B365" s="25">
        <f t="shared" si="202"/>
        <v>0</v>
      </c>
      <c r="C365" s="25">
        <f t="shared" si="203"/>
        <v>0</v>
      </c>
      <c r="E365" s="25">
        <f t="shared" ref="E365:F365" si="216">E149</f>
        <v>0</v>
      </c>
      <c r="F365" s="25">
        <f t="shared" si="216"/>
        <v>0</v>
      </c>
      <c r="H365" s="25">
        <f t="shared" si="193"/>
        <v>0</v>
      </c>
      <c r="I365" s="25">
        <f>+IF(C365=0,0,SUMIF('Color FC'!$F:$F,'Color detail'!$C365,'Color FC'!H:H))</f>
        <v>0</v>
      </c>
      <c r="J365" s="25">
        <f>+IF(E365=0,0,SUMIF('Color FC'!$F:$F,'Color detail'!$C365,'Color FC'!I:I))</f>
        <v>0</v>
      </c>
      <c r="K365" s="25">
        <f>+IF(F365=0,0,SUMIF('Color FC'!$F:$F,'Color detail'!$C365,'Color FC'!J:J))</f>
        <v>0</v>
      </c>
      <c r="M365" s="177">
        <f t="shared" ca="1" si="148"/>
        <v>0</v>
      </c>
      <c r="N365" s="177">
        <f t="shared" ca="1" si="198"/>
        <v>1</v>
      </c>
      <c r="O365" s="178" t="str">
        <f t="shared" ca="1" si="149"/>
        <v>CHECK</v>
      </c>
      <c r="Q365" s="25">
        <f>+IF(Q$3=0,0,COUNTIFS('2.Pro Plan'!$K:$K,'Color detail'!$E365,'2.Pro Plan'!$N:$N,'Color detail'!$F365,'2.Pro Plan'!$U:$U,'Color detail'!Q$3))</f>
        <v>0</v>
      </c>
      <c r="R365" s="25">
        <f>+IF(R$3=0,0,COUNTIFS('2.Pro Plan'!$K:$K,'Color detail'!$E365,'2.Pro Plan'!$N:$N,'Color detail'!$F365,'2.Pro Plan'!$U:$U,'Color detail'!R$3))</f>
        <v>0</v>
      </c>
      <c r="S365" s="25">
        <f>+IF(S$3=0,0,COUNTIFS('2.Pro Plan'!$K:$K,'Color detail'!$E365,'2.Pro Plan'!$N:$N,'Color detail'!$F365,'2.Pro Plan'!$U:$U,'Color detail'!S$3))</f>
        <v>0</v>
      </c>
      <c r="T365" s="25">
        <f>+IF(T$3=0,0,COUNTIFS('2.Pro Plan'!$K:$K,'Color detail'!$E365,'2.Pro Plan'!$N:$N,'Color detail'!$F365,'2.Pro Plan'!$U:$U,'Color detail'!T$3))</f>
        <v>0</v>
      </c>
      <c r="U365" s="25">
        <f>+IF(U$3=0,0,COUNTIFS('2.Pro Plan'!$K:$K,'Color detail'!$E365,'2.Pro Plan'!$N:$N,'Color detail'!$F365,'2.Pro Plan'!$U:$U,'Color detail'!U$3))</f>
        <v>0</v>
      </c>
      <c r="V365" s="25">
        <f>+IF(V$3=0,0,COUNTIFS('2.Pro Plan'!$K:$K,'Color detail'!$E365,'2.Pro Plan'!$N:$N,'Color detail'!$F365,'2.Pro Plan'!$U:$U,'Color detail'!V$3))</f>
        <v>0</v>
      </c>
      <c r="W365" s="25">
        <f>+IF(W$3=0,0,COUNTIFS('2.Pro Plan'!$K:$K,'Color detail'!$E365,'2.Pro Plan'!$N:$N,'Color detail'!$F365,'2.Pro Plan'!$U:$U,'Color detail'!W$3))</f>
        <v>0</v>
      </c>
      <c r="X365" s="25">
        <f>+IF(X$3=0,0,COUNTIFS('2.Pro Plan'!$K:$K,'Color detail'!$E365,'2.Pro Plan'!$N:$N,'Color detail'!$F365,'2.Pro Plan'!$U:$U,'Color detail'!X$3))</f>
        <v>0</v>
      </c>
      <c r="Y365" s="25">
        <f>+IF(Y$3=0,0,COUNTIFS('2.Pro Plan'!$K:$K,'Color detail'!$E365,'2.Pro Plan'!$N:$N,'Color detail'!$F365,'2.Pro Plan'!$U:$U,'Color detail'!Y$3))</f>
        <v>0</v>
      </c>
      <c r="Z365" s="25">
        <f>+IF(Z$3=0,0,COUNTIFS('2.Pro Plan'!$K:$K,'Color detail'!$E365,'2.Pro Plan'!$N:$N,'Color detail'!$F365,'2.Pro Plan'!$U:$U,'Color detail'!Z$3))</f>
        <v>0</v>
      </c>
      <c r="AA365" s="25">
        <f>+IF(AA$3=0,0,COUNTIFS('2.Pro Plan'!$K:$K,'Color detail'!$E365,'2.Pro Plan'!$N:$N,'Color detail'!$F365,'2.Pro Plan'!$U:$U,'Color detail'!AA$3))</f>
        <v>0</v>
      </c>
      <c r="AB365" s="25">
        <f>+IF(AB$3=0,0,COUNTIFS('2.Pro Plan'!$K:$K,'Color detail'!$E365,'2.Pro Plan'!$N:$N,'Color detail'!$F365,'2.Pro Plan'!$U:$U,'Color detail'!AB$3))</f>
        <v>0</v>
      </c>
      <c r="AC365" s="25">
        <f>+IF(AC$3=0,0,COUNTIFS('2.Pro Plan'!$K:$K,'Color detail'!$E365,'2.Pro Plan'!$N:$N,'Color detail'!$F365,'2.Pro Plan'!$U:$U,'Color detail'!AC$3))</f>
        <v>0</v>
      </c>
      <c r="AD365" s="25">
        <f>+IF(AD$3=0,0,COUNTIFS('2.Pro Plan'!$K:$K,'Color detail'!$E365,'2.Pro Plan'!$N:$N,'Color detail'!$F365,'2.Pro Plan'!$U:$U,'Color detail'!AD$3))</f>
        <v>0</v>
      </c>
      <c r="AE365" s="25">
        <f>+IF(AE$3=0,0,COUNTIFS('2.Pro Plan'!$K:$K,'Color detail'!$E365,'2.Pro Plan'!$N:$N,'Color detail'!$F365,'2.Pro Plan'!$U:$U,'Color detail'!AE$3))</f>
        <v>0</v>
      </c>
      <c r="AF365" s="25">
        <f>+IF(AF$3=0,0,COUNTIFS('2.Pro Plan'!$K:$K,'Color detail'!$E365,'2.Pro Plan'!$N:$N,'Color detail'!$F365,'2.Pro Plan'!$U:$U,'Color detail'!AF$3))</f>
        <v>0</v>
      </c>
      <c r="AG365" s="25">
        <f>+IF(AG$3=0,0,COUNTIFS('2.Pro Plan'!$K:$K,'Color detail'!$E365,'2.Pro Plan'!$N:$N,'Color detail'!$F365,'2.Pro Plan'!$U:$U,'Color detail'!AG$3))</f>
        <v>0</v>
      </c>
      <c r="AH365" s="25">
        <f>+IF(AH$3=0,0,COUNTIFS('2.Pro Plan'!$K:$K,'Color detail'!$E365,'2.Pro Plan'!$N:$N,'Color detail'!$F365,'2.Pro Plan'!$U:$U,'Color detail'!AH$3))</f>
        <v>0</v>
      </c>
      <c r="AI365" s="25">
        <f>+IF(AI$3=0,0,COUNTIFS('2.Pro Plan'!$K:$K,'Color detail'!$E365,'2.Pro Plan'!$N:$N,'Color detail'!$F365,'2.Pro Plan'!$U:$U,'Color detail'!AI$3))</f>
        <v>0</v>
      </c>
      <c r="AJ365" s="25">
        <f>+IF(AJ$3=0,0,COUNTIFS('2.Pro Plan'!$K:$K,'Color detail'!$E365,'2.Pro Plan'!$N:$N,'Color detail'!$F365,'2.Pro Plan'!$U:$U,'Color detail'!AJ$3))</f>
        <v>0</v>
      </c>
      <c r="AK365" s="25">
        <f>+IF(AK$3=0,0,COUNTIFS('2.Pro Plan'!$K:$K,'Color detail'!$E365,'2.Pro Plan'!$N:$N,'Color detail'!$F365,'2.Pro Plan'!$U:$U,'Color detail'!AK$3))</f>
        <v>0</v>
      </c>
      <c r="AL365" s="25">
        <f>+IF(AL$3=0,0,COUNTIFS('2.Pro Plan'!$K:$K,'Color detail'!$E365,'2.Pro Plan'!$N:$N,'Color detail'!$F365,'2.Pro Plan'!$U:$U,'Color detail'!AL$3))</f>
        <v>0</v>
      </c>
      <c r="AM365" s="25">
        <f>+IF(AM$3=0,0,COUNTIFS('2.Pro Plan'!$K:$K,'Color detail'!$E365,'2.Pro Plan'!$N:$N,'Color detail'!$F365,'2.Pro Plan'!$U:$U,'Color detail'!AM$3))</f>
        <v>0</v>
      </c>
      <c r="AN365" s="25">
        <f>+IF(AN$3=0,0,COUNTIFS('2.Pro Plan'!$K:$K,'Color detail'!$E365,'2.Pro Plan'!$N:$N,'Color detail'!$F365,'2.Pro Plan'!$U:$U,'Color detail'!AN$3))</f>
        <v>0</v>
      </c>
      <c r="AO365" s="25">
        <f>+IF(AO$3=0,0,COUNTIFS('2.Pro Plan'!$K:$K,'Color detail'!$E365,'2.Pro Plan'!$N:$N,'Color detail'!$F365,'2.Pro Plan'!$U:$U,'Color detail'!AO$3))</f>
        <v>0</v>
      </c>
      <c r="AP365" s="25">
        <f>+IF(AP$3=0,0,COUNTIFS('2.Pro Plan'!$K:$K,'Color detail'!$E365,'2.Pro Plan'!$N:$N,'Color detail'!$F365,'2.Pro Plan'!$U:$U,'Color detail'!AP$3))</f>
        <v>0</v>
      </c>
      <c r="AQ365" s="25">
        <f>+IF(AQ$3=0,0,COUNTIFS('2.Pro Plan'!$K:$K,'Color detail'!$E365,'2.Pro Plan'!$N:$N,'Color detail'!$F365,'2.Pro Plan'!$U:$U,'Color detail'!AQ$3))</f>
        <v>0</v>
      </c>
      <c r="AR365" s="25">
        <f>+IF(AR$3=0,0,COUNTIFS('2.Pro Plan'!$K:$K,'Color detail'!$E365,'2.Pro Plan'!$N:$N,'Color detail'!$F365,'2.Pro Plan'!$U:$U,'Color detail'!AR$3))</f>
        <v>0</v>
      </c>
      <c r="AS365" s="25">
        <f t="shared" si="194"/>
        <v>0</v>
      </c>
    </row>
    <row r="366" spans="1:45" s="176" customFormat="1" hidden="1">
      <c r="A366" s="175"/>
      <c r="B366" s="25">
        <f t="shared" si="202"/>
        <v>0</v>
      </c>
      <c r="C366" s="25">
        <f t="shared" si="203"/>
        <v>0</v>
      </c>
      <c r="E366" s="25">
        <f t="shared" ref="E366:F366" si="217">E150</f>
        <v>0</v>
      </c>
      <c r="F366" s="25">
        <f t="shared" si="217"/>
        <v>0</v>
      </c>
      <c r="H366" s="25">
        <f t="shared" si="193"/>
        <v>0</v>
      </c>
      <c r="I366" s="25">
        <f>+IF(C366=0,0,SUMIF('Color FC'!$F:$F,'Color detail'!$C366,'Color FC'!H:H))</f>
        <v>0</v>
      </c>
      <c r="J366" s="25">
        <f>+IF(E366=0,0,SUMIF('Color FC'!$F:$F,'Color detail'!$C366,'Color FC'!I:I))</f>
        <v>0</v>
      </c>
      <c r="K366" s="25">
        <f>+IF(F366=0,0,SUMIF('Color FC'!$F:$F,'Color detail'!$C366,'Color FC'!J:J))</f>
        <v>0</v>
      </c>
      <c r="M366" s="177">
        <f t="shared" ca="1" si="148"/>
        <v>0</v>
      </c>
      <c r="N366" s="177">
        <f t="shared" ca="1" si="198"/>
        <v>1</v>
      </c>
      <c r="O366" s="178" t="str">
        <f t="shared" ca="1" si="149"/>
        <v>CHECK</v>
      </c>
      <c r="Q366" s="25">
        <f>+IF(Q$3=0,0,COUNTIFS('2.Pro Plan'!$K:$K,'Color detail'!$E366,'2.Pro Plan'!$N:$N,'Color detail'!$F366,'2.Pro Plan'!$U:$U,'Color detail'!Q$3))</f>
        <v>0</v>
      </c>
      <c r="R366" s="25">
        <f>+IF(R$3=0,0,COUNTIFS('2.Pro Plan'!$K:$K,'Color detail'!$E366,'2.Pro Plan'!$N:$N,'Color detail'!$F366,'2.Pro Plan'!$U:$U,'Color detail'!R$3))</f>
        <v>0</v>
      </c>
      <c r="S366" s="25">
        <f>+IF(S$3=0,0,COUNTIFS('2.Pro Plan'!$K:$K,'Color detail'!$E366,'2.Pro Plan'!$N:$N,'Color detail'!$F366,'2.Pro Plan'!$U:$U,'Color detail'!S$3))</f>
        <v>0</v>
      </c>
      <c r="T366" s="25">
        <f>+IF(T$3=0,0,COUNTIFS('2.Pro Plan'!$K:$K,'Color detail'!$E366,'2.Pro Plan'!$N:$N,'Color detail'!$F366,'2.Pro Plan'!$U:$U,'Color detail'!T$3))</f>
        <v>0</v>
      </c>
      <c r="U366" s="25">
        <f>+IF(U$3=0,0,COUNTIFS('2.Pro Plan'!$K:$K,'Color detail'!$E366,'2.Pro Plan'!$N:$N,'Color detail'!$F366,'2.Pro Plan'!$U:$U,'Color detail'!U$3))</f>
        <v>0</v>
      </c>
      <c r="V366" s="25">
        <f>+IF(V$3=0,0,COUNTIFS('2.Pro Plan'!$K:$K,'Color detail'!$E366,'2.Pro Plan'!$N:$N,'Color detail'!$F366,'2.Pro Plan'!$U:$U,'Color detail'!V$3))</f>
        <v>0</v>
      </c>
      <c r="W366" s="25">
        <f>+IF(W$3=0,0,COUNTIFS('2.Pro Plan'!$K:$K,'Color detail'!$E366,'2.Pro Plan'!$N:$N,'Color detail'!$F366,'2.Pro Plan'!$U:$U,'Color detail'!W$3))</f>
        <v>0</v>
      </c>
      <c r="X366" s="25">
        <f>+IF(X$3=0,0,COUNTIFS('2.Pro Plan'!$K:$K,'Color detail'!$E366,'2.Pro Plan'!$N:$N,'Color detail'!$F366,'2.Pro Plan'!$U:$U,'Color detail'!X$3))</f>
        <v>0</v>
      </c>
      <c r="Y366" s="25">
        <f>+IF(Y$3=0,0,COUNTIFS('2.Pro Plan'!$K:$K,'Color detail'!$E366,'2.Pro Plan'!$N:$N,'Color detail'!$F366,'2.Pro Plan'!$U:$U,'Color detail'!Y$3))</f>
        <v>0</v>
      </c>
      <c r="Z366" s="25">
        <f>+IF(Z$3=0,0,COUNTIFS('2.Pro Plan'!$K:$K,'Color detail'!$E366,'2.Pro Plan'!$N:$N,'Color detail'!$F366,'2.Pro Plan'!$U:$U,'Color detail'!Z$3))</f>
        <v>0</v>
      </c>
      <c r="AA366" s="25">
        <f>+IF(AA$3=0,0,COUNTIFS('2.Pro Plan'!$K:$K,'Color detail'!$E366,'2.Pro Plan'!$N:$N,'Color detail'!$F366,'2.Pro Plan'!$U:$U,'Color detail'!AA$3))</f>
        <v>0</v>
      </c>
      <c r="AB366" s="25">
        <f>+IF(AB$3=0,0,COUNTIFS('2.Pro Plan'!$K:$K,'Color detail'!$E366,'2.Pro Plan'!$N:$N,'Color detail'!$F366,'2.Pro Plan'!$U:$U,'Color detail'!AB$3))</f>
        <v>0</v>
      </c>
      <c r="AC366" s="25">
        <f>+IF(AC$3=0,0,COUNTIFS('2.Pro Plan'!$K:$K,'Color detail'!$E366,'2.Pro Plan'!$N:$N,'Color detail'!$F366,'2.Pro Plan'!$U:$U,'Color detail'!AC$3))</f>
        <v>0</v>
      </c>
      <c r="AD366" s="25">
        <f>+IF(AD$3=0,0,COUNTIFS('2.Pro Plan'!$K:$K,'Color detail'!$E366,'2.Pro Plan'!$N:$N,'Color detail'!$F366,'2.Pro Plan'!$U:$U,'Color detail'!AD$3))</f>
        <v>0</v>
      </c>
      <c r="AE366" s="25">
        <f>+IF(AE$3=0,0,COUNTIFS('2.Pro Plan'!$K:$K,'Color detail'!$E366,'2.Pro Plan'!$N:$N,'Color detail'!$F366,'2.Pro Plan'!$U:$U,'Color detail'!AE$3))</f>
        <v>0</v>
      </c>
      <c r="AF366" s="25">
        <f>+IF(AF$3=0,0,COUNTIFS('2.Pro Plan'!$K:$K,'Color detail'!$E366,'2.Pro Plan'!$N:$N,'Color detail'!$F366,'2.Pro Plan'!$U:$U,'Color detail'!AF$3))</f>
        <v>0</v>
      </c>
      <c r="AG366" s="25">
        <f>+IF(AG$3=0,0,COUNTIFS('2.Pro Plan'!$K:$K,'Color detail'!$E366,'2.Pro Plan'!$N:$N,'Color detail'!$F366,'2.Pro Plan'!$U:$U,'Color detail'!AG$3))</f>
        <v>0</v>
      </c>
      <c r="AH366" s="25">
        <f>+IF(AH$3=0,0,COUNTIFS('2.Pro Plan'!$K:$K,'Color detail'!$E366,'2.Pro Plan'!$N:$N,'Color detail'!$F366,'2.Pro Plan'!$U:$U,'Color detail'!AH$3))</f>
        <v>0</v>
      </c>
      <c r="AI366" s="25">
        <f>+IF(AI$3=0,0,COUNTIFS('2.Pro Plan'!$K:$K,'Color detail'!$E366,'2.Pro Plan'!$N:$N,'Color detail'!$F366,'2.Pro Plan'!$U:$U,'Color detail'!AI$3))</f>
        <v>0</v>
      </c>
      <c r="AJ366" s="25">
        <f>+IF(AJ$3=0,0,COUNTIFS('2.Pro Plan'!$K:$K,'Color detail'!$E366,'2.Pro Plan'!$N:$N,'Color detail'!$F366,'2.Pro Plan'!$U:$U,'Color detail'!AJ$3))</f>
        <v>0</v>
      </c>
      <c r="AK366" s="25">
        <f>+IF(AK$3=0,0,COUNTIFS('2.Pro Plan'!$K:$K,'Color detail'!$E366,'2.Pro Plan'!$N:$N,'Color detail'!$F366,'2.Pro Plan'!$U:$U,'Color detail'!AK$3))</f>
        <v>0</v>
      </c>
      <c r="AL366" s="25">
        <f>+IF(AL$3=0,0,COUNTIFS('2.Pro Plan'!$K:$K,'Color detail'!$E366,'2.Pro Plan'!$N:$N,'Color detail'!$F366,'2.Pro Plan'!$U:$U,'Color detail'!AL$3))</f>
        <v>0</v>
      </c>
      <c r="AM366" s="25">
        <f>+IF(AM$3=0,0,COUNTIFS('2.Pro Plan'!$K:$K,'Color detail'!$E366,'2.Pro Plan'!$N:$N,'Color detail'!$F366,'2.Pro Plan'!$U:$U,'Color detail'!AM$3))</f>
        <v>0</v>
      </c>
      <c r="AN366" s="25">
        <f>+IF(AN$3=0,0,COUNTIFS('2.Pro Plan'!$K:$K,'Color detail'!$E366,'2.Pro Plan'!$N:$N,'Color detail'!$F366,'2.Pro Plan'!$U:$U,'Color detail'!AN$3))</f>
        <v>0</v>
      </c>
      <c r="AO366" s="25">
        <f>+IF(AO$3=0,0,COUNTIFS('2.Pro Plan'!$K:$K,'Color detail'!$E366,'2.Pro Plan'!$N:$N,'Color detail'!$F366,'2.Pro Plan'!$U:$U,'Color detail'!AO$3))</f>
        <v>0</v>
      </c>
      <c r="AP366" s="25">
        <f>+IF(AP$3=0,0,COUNTIFS('2.Pro Plan'!$K:$K,'Color detail'!$E366,'2.Pro Plan'!$N:$N,'Color detail'!$F366,'2.Pro Plan'!$U:$U,'Color detail'!AP$3))</f>
        <v>0</v>
      </c>
      <c r="AQ366" s="25">
        <f>+IF(AQ$3=0,0,COUNTIFS('2.Pro Plan'!$K:$K,'Color detail'!$E366,'2.Pro Plan'!$N:$N,'Color detail'!$F366,'2.Pro Plan'!$U:$U,'Color detail'!AQ$3))</f>
        <v>0</v>
      </c>
      <c r="AR366" s="25">
        <f>+IF(AR$3=0,0,COUNTIFS('2.Pro Plan'!$K:$K,'Color detail'!$E366,'2.Pro Plan'!$N:$N,'Color detail'!$F366,'2.Pro Plan'!$U:$U,'Color detail'!AR$3))</f>
        <v>0</v>
      </c>
      <c r="AS366" s="25">
        <f t="shared" si="194"/>
        <v>0</v>
      </c>
    </row>
    <row r="367" spans="1:45" hidden="1">
      <c r="B367" s="25">
        <f t="shared" si="202"/>
        <v>0</v>
      </c>
      <c r="C367" s="25">
        <f t="shared" si="203"/>
        <v>0</v>
      </c>
      <c r="E367" s="25">
        <f t="shared" ref="E367:F367" si="218">E151</f>
        <v>0</v>
      </c>
      <c r="F367" s="25">
        <f t="shared" si="218"/>
        <v>0</v>
      </c>
      <c r="H367" s="25">
        <f t="shared" si="193"/>
        <v>0</v>
      </c>
      <c r="I367" s="25">
        <f>+IF(C367=0,0,SUMIF('Color FC'!$F:$F,'Color detail'!$C367,'Color FC'!H:H))</f>
        <v>0</v>
      </c>
      <c r="J367" s="25">
        <f>+IF(E367=0,0,SUMIF('Color FC'!$F:$F,'Color detail'!$C367,'Color FC'!I:I))</f>
        <v>0</v>
      </c>
      <c r="K367" s="25">
        <f>+IF(F367=0,0,SUMIF('Color FC'!$F:$F,'Color detail'!$C367,'Color FC'!J:J))</f>
        <v>0</v>
      </c>
      <c r="M367" s="146">
        <f t="shared" ca="1" si="148"/>
        <v>0</v>
      </c>
      <c r="N367" s="146">
        <f t="shared" ca="1" si="198"/>
        <v>0</v>
      </c>
      <c r="O367" s="147">
        <f t="shared" ca="1" si="149"/>
        <v>0</v>
      </c>
      <c r="Q367" s="25">
        <f>+IF(Q$3=0,0,COUNTIFS('2.Pro Plan'!$K:$K,'Color detail'!$E367,'2.Pro Plan'!$N:$N,'Color detail'!$F367,'2.Pro Plan'!$U:$U,'Color detail'!Q$3))</f>
        <v>0</v>
      </c>
      <c r="R367" s="25">
        <f>+IF(R$3=0,0,COUNTIFS('2.Pro Plan'!$K:$K,'Color detail'!$E367,'2.Pro Plan'!$N:$N,'Color detail'!$F367,'2.Pro Plan'!$U:$U,'Color detail'!R$3))</f>
        <v>0</v>
      </c>
      <c r="S367" s="25">
        <f>+IF(S$3=0,0,COUNTIFS('2.Pro Plan'!$K:$K,'Color detail'!$E367,'2.Pro Plan'!$N:$N,'Color detail'!$F367,'2.Pro Plan'!$U:$U,'Color detail'!S$3))</f>
        <v>0</v>
      </c>
      <c r="T367" s="25">
        <f>+IF(T$3=0,0,COUNTIFS('2.Pro Plan'!$K:$K,'Color detail'!$E367,'2.Pro Plan'!$N:$N,'Color detail'!$F367,'2.Pro Plan'!$U:$U,'Color detail'!T$3))</f>
        <v>0</v>
      </c>
      <c r="U367" s="25">
        <f>+IF(U$3=0,0,COUNTIFS('2.Pro Plan'!$K:$K,'Color detail'!$E367,'2.Pro Plan'!$N:$N,'Color detail'!$F367,'2.Pro Plan'!$U:$U,'Color detail'!U$3))</f>
        <v>0</v>
      </c>
      <c r="V367" s="25">
        <f>+IF(V$3=0,0,COUNTIFS('2.Pro Plan'!$K:$K,'Color detail'!$E367,'2.Pro Plan'!$N:$N,'Color detail'!$F367,'2.Pro Plan'!$U:$U,'Color detail'!V$3))</f>
        <v>0</v>
      </c>
      <c r="W367" s="25">
        <f>+IF(W$3=0,0,COUNTIFS('2.Pro Plan'!$K:$K,'Color detail'!$E367,'2.Pro Plan'!$N:$N,'Color detail'!$F367,'2.Pro Plan'!$U:$U,'Color detail'!W$3))</f>
        <v>0</v>
      </c>
      <c r="X367" s="25">
        <f>+IF(X$3=0,0,COUNTIFS('2.Pro Plan'!$K:$K,'Color detail'!$E367,'2.Pro Plan'!$N:$N,'Color detail'!$F367,'2.Pro Plan'!$U:$U,'Color detail'!X$3))</f>
        <v>0</v>
      </c>
      <c r="Y367" s="25">
        <f>+IF(Y$3=0,0,COUNTIFS('2.Pro Plan'!$K:$K,'Color detail'!$E367,'2.Pro Plan'!$N:$N,'Color detail'!$F367,'2.Pro Plan'!$U:$U,'Color detail'!Y$3))</f>
        <v>0</v>
      </c>
      <c r="Z367" s="25">
        <f>+IF(Z$3=0,0,COUNTIFS('2.Pro Plan'!$K:$K,'Color detail'!$E367,'2.Pro Plan'!$N:$N,'Color detail'!$F367,'2.Pro Plan'!$U:$U,'Color detail'!Z$3))</f>
        <v>0</v>
      </c>
      <c r="AA367" s="25">
        <f>+IF(AA$3=0,0,COUNTIFS('2.Pro Plan'!$K:$K,'Color detail'!$E367,'2.Pro Plan'!$N:$N,'Color detail'!$F367,'2.Pro Plan'!$U:$U,'Color detail'!AA$3))</f>
        <v>0</v>
      </c>
      <c r="AB367" s="25">
        <f>+IF(AB$3=0,0,COUNTIFS('2.Pro Plan'!$K:$K,'Color detail'!$E367,'2.Pro Plan'!$N:$N,'Color detail'!$F367,'2.Pro Plan'!$U:$U,'Color detail'!AB$3))</f>
        <v>0</v>
      </c>
      <c r="AC367" s="25">
        <f>+IF(AC$3=0,0,COUNTIFS('2.Pro Plan'!$K:$K,'Color detail'!$E367,'2.Pro Plan'!$N:$N,'Color detail'!$F367,'2.Pro Plan'!$U:$U,'Color detail'!AC$3))</f>
        <v>0</v>
      </c>
      <c r="AD367" s="25">
        <f>+IF(AD$3=0,0,COUNTIFS('2.Pro Plan'!$K:$K,'Color detail'!$E367,'2.Pro Plan'!$N:$N,'Color detail'!$F367,'2.Pro Plan'!$U:$U,'Color detail'!AD$3))</f>
        <v>0</v>
      </c>
      <c r="AE367" s="25">
        <f>+IF(AE$3=0,0,COUNTIFS('2.Pro Plan'!$K:$K,'Color detail'!$E367,'2.Pro Plan'!$N:$N,'Color detail'!$F367,'2.Pro Plan'!$U:$U,'Color detail'!AE$3))</f>
        <v>0</v>
      </c>
      <c r="AF367" s="25">
        <f>+IF(AF$3=0,0,COUNTIFS('2.Pro Plan'!$K:$K,'Color detail'!$E367,'2.Pro Plan'!$N:$N,'Color detail'!$F367,'2.Pro Plan'!$U:$U,'Color detail'!AF$3))</f>
        <v>0</v>
      </c>
      <c r="AG367" s="25">
        <f>+IF(AG$3=0,0,COUNTIFS('2.Pro Plan'!$K:$K,'Color detail'!$E367,'2.Pro Plan'!$N:$N,'Color detail'!$F367,'2.Pro Plan'!$U:$U,'Color detail'!AG$3))</f>
        <v>0</v>
      </c>
      <c r="AH367" s="25">
        <f>+IF(AH$3=0,0,COUNTIFS('2.Pro Plan'!$K:$K,'Color detail'!$E367,'2.Pro Plan'!$N:$N,'Color detail'!$F367,'2.Pro Plan'!$U:$U,'Color detail'!AH$3))</f>
        <v>0</v>
      </c>
      <c r="AI367" s="25">
        <f>+IF(AI$3=0,0,COUNTIFS('2.Pro Plan'!$K:$K,'Color detail'!$E367,'2.Pro Plan'!$N:$N,'Color detail'!$F367,'2.Pro Plan'!$U:$U,'Color detail'!AI$3))</f>
        <v>0</v>
      </c>
      <c r="AJ367" s="25">
        <f>+IF(AJ$3=0,0,COUNTIFS('2.Pro Plan'!$K:$K,'Color detail'!$E367,'2.Pro Plan'!$N:$N,'Color detail'!$F367,'2.Pro Plan'!$U:$U,'Color detail'!AJ$3))</f>
        <v>0</v>
      </c>
      <c r="AK367" s="25">
        <f>+IF(AK$3=0,0,COUNTIFS('2.Pro Plan'!$K:$K,'Color detail'!$E367,'2.Pro Plan'!$N:$N,'Color detail'!$F367,'2.Pro Plan'!$U:$U,'Color detail'!AK$3))</f>
        <v>0</v>
      </c>
      <c r="AL367" s="25">
        <f>+IF(AL$3=0,0,COUNTIFS('2.Pro Plan'!$K:$K,'Color detail'!$E367,'2.Pro Plan'!$N:$N,'Color detail'!$F367,'2.Pro Plan'!$U:$U,'Color detail'!AL$3))</f>
        <v>0</v>
      </c>
      <c r="AM367" s="25">
        <f>+IF(AM$3=0,0,COUNTIFS('2.Pro Plan'!$K:$K,'Color detail'!$E367,'2.Pro Plan'!$N:$N,'Color detail'!$F367,'2.Pro Plan'!$U:$U,'Color detail'!AM$3))</f>
        <v>0</v>
      </c>
      <c r="AN367" s="25">
        <f>+IF(AN$3=0,0,COUNTIFS('2.Pro Plan'!$K:$K,'Color detail'!$E367,'2.Pro Plan'!$N:$N,'Color detail'!$F367,'2.Pro Plan'!$U:$U,'Color detail'!AN$3))</f>
        <v>0</v>
      </c>
      <c r="AO367" s="25">
        <f>+IF(AO$3=0,0,COUNTIFS('2.Pro Plan'!$K:$K,'Color detail'!$E367,'2.Pro Plan'!$N:$N,'Color detail'!$F367,'2.Pro Plan'!$U:$U,'Color detail'!AO$3))</f>
        <v>0</v>
      </c>
      <c r="AP367" s="25">
        <f>+IF(AP$3=0,0,COUNTIFS('2.Pro Plan'!$K:$K,'Color detail'!$E367,'2.Pro Plan'!$N:$N,'Color detail'!$F367,'2.Pro Plan'!$U:$U,'Color detail'!AP$3))</f>
        <v>0</v>
      </c>
      <c r="AQ367" s="25">
        <f>+IF(AQ$3=0,0,COUNTIFS('2.Pro Plan'!$K:$K,'Color detail'!$E367,'2.Pro Plan'!$N:$N,'Color detail'!$F367,'2.Pro Plan'!$U:$U,'Color detail'!AQ$3))</f>
        <v>0</v>
      </c>
      <c r="AR367" s="25">
        <f>+IF(AR$3=0,0,COUNTIFS('2.Pro Plan'!$K:$K,'Color detail'!$E367,'2.Pro Plan'!$N:$N,'Color detail'!$F367,'2.Pro Plan'!$U:$U,'Color detail'!AR$3))</f>
        <v>0</v>
      </c>
      <c r="AS367" s="25">
        <f t="shared" si="194"/>
        <v>0</v>
      </c>
    </row>
    <row r="368" spans="1:45" hidden="1">
      <c r="B368" s="25">
        <f t="shared" si="202"/>
        <v>0</v>
      </c>
      <c r="C368" s="25">
        <f t="shared" si="203"/>
        <v>0</v>
      </c>
      <c r="E368" s="25">
        <f t="shared" ref="E368:F368" si="219">E152</f>
        <v>0</v>
      </c>
      <c r="F368" s="25">
        <f t="shared" si="219"/>
        <v>0</v>
      </c>
      <c r="H368" s="25">
        <f t="shared" si="193"/>
        <v>0</v>
      </c>
      <c r="I368" s="25">
        <f>+IF(C368=0,0,SUMIF('Color FC'!$F:$F,'Color detail'!$C368,'Color FC'!H:H))</f>
        <v>0</v>
      </c>
      <c r="J368" s="25">
        <f>+IF(E368=0,0,SUMIF('Color FC'!$F:$F,'Color detail'!$C368,'Color FC'!I:I))</f>
        <v>0</v>
      </c>
      <c r="K368" s="25">
        <f>+IF(F368=0,0,SUMIF('Color FC'!$F:$F,'Color detail'!$C368,'Color FC'!J:J))</f>
        <v>0</v>
      </c>
      <c r="M368" s="146">
        <f t="shared" ca="1" si="148"/>
        <v>0</v>
      </c>
      <c r="N368" s="146">
        <f t="shared" ca="1" si="198"/>
        <v>0</v>
      </c>
      <c r="O368" s="147">
        <f t="shared" ca="1" si="149"/>
        <v>0</v>
      </c>
      <c r="Q368" s="25">
        <f>+IF(Q$3=0,0,COUNTIFS('2.Pro Plan'!$K:$K,'Color detail'!$E368,'2.Pro Plan'!$N:$N,'Color detail'!$F368,'2.Pro Plan'!$U:$U,'Color detail'!Q$3))</f>
        <v>0</v>
      </c>
      <c r="R368" s="25">
        <f>+IF(R$3=0,0,COUNTIFS('2.Pro Plan'!$K:$K,'Color detail'!$E368,'2.Pro Plan'!$N:$N,'Color detail'!$F368,'2.Pro Plan'!$U:$U,'Color detail'!R$3))</f>
        <v>0</v>
      </c>
      <c r="S368" s="25">
        <f>+IF(S$3=0,0,COUNTIFS('2.Pro Plan'!$K:$K,'Color detail'!$E368,'2.Pro Plan'!$N:$N,'Color detail'!$F368,'2.Pro Plan'!$U:$U,'Color detail'!S$3))</f>
        <v>0</v>
      </c>
      <c r="T368" s="25">
        <f>+IF(T$3=0,0,COUNTIFS('2.Pro Plan'!$K:$K,'Color detail'!$E368,'2.Pro Plan'!$N:$N,'Color detail'!$F368,'2.Pro Plan'!$U:$U,'Color detail'!T$3))</f>
        <v>0</v>
      </c>
      <c r="U368" s="25">
        <f>+IF(U$3=0,0,COUNTIFS('2.Pro Plan'!$K:$K,'Color detail'!$E368,'2.Pro Plan'!$N:$N,'Color detail'!$F368,'2.Pro Plan'!$U:$U,'Color detail'!U$3))</f>
        <v>0</v>
      </c>
      <c r="V368" s="25">
        <f>+IF(V$3=0,0,COUNTIFS('2.Pro Plan'!$K:$K,'Color detail'!$E368,'2.Pro Plan'!$N:$N,'Color detail'!$F368,'2.Pro Plan'!$U:$U,'Color detail'!V$3))</f>
        <v>0</v>
      </c>
      <c r="W368" s="25">
        <f>+IF(W$3=0,0,COUNTIFS('2.Pro Plan'!$K:$K,'Color detail'!$E368,'2.Pro Plan'!$N:$N,'Color detail'!$F368,'2.Pro Plan'!$U:$U,'Color detail'!W$3))</f>
        <v>0</v>
      </c>
      <c r="X368" s="25">
        <f>+IF(X$3=0,0,COUNTIFS('2.Pro Plan'!$K:$K,'Color detail'!$E368,'2.Pro Plan'!$N:$N,'Color detail'!$F368,'2.Pro Plan'!$U:$U,'Color detail'!X$3))</f>
        <v>0</v>
      </c>
      <c r="Y368" s="25">
        <f>+IF(Y$3=0,0,COUNTIFS('2.Pro Plan'!$K:$K,'Color detail'!$E368,'2.Pro Plan'!$N:$N,'Color detail'!$F368,'2.Pro Plan'!$U:$U,'Color detail'!Y$3))</f>
        <v>0</v>
      </c>
      <c r="Z368" s="25">
        <f>+IF(Z$3=0,0,COUNTIFS('2.Pro Plan'!$K:$K,'Color detail'!$E368,'2.Pro Plan'!$N:$N,'Color detail'!$F368,'2.Pro Plan'!$U:$U,'Color detail'!Z$3))</f>
        <v>0</v>
      </c>
      <c r="AA368" s="25">
        <f>+IF(AA$3=0,0,COUNTIFS('2.Pro Plan'!$K:$K,'Color detail'!$E368,'2.Pro Plan'!$N:$N,'Color detail'!$F368,'2.Pro Plan'!$U:$U,'Color detail'!AA$3))</f>
        <v>0</v>
      </c>
      <c r="AB368" s="25">
        <f>+IF(AB$3=0,0,COUNTIFS('2.Pro Plan'!$K:$K,'Color detail'!$E368,'2.Pro Plan'!$N:$N,'Color detail'!$F368,'2.Pro Plan'!$U:$U,'Color detail'!AB$3))</f>
        <v>0</v>
      </c>
      <c r="AC368" s="25">
        <f>+IF(AC$3=0,0,COUNTIFS('2.Pro Plan'!$K:$K,'Color detail'!$E368,'2.Pro Plan'!$N:$N,'Color detail'!$F368,'2.Pro Plan'!$U:$U,'Color detail'!AC$3))</f>
        <v>0</v>
      </c>
      <c r="AD368" s="25">
        <f>+IF(AD$3=0,0,COUNTIFS('2.Pro Plan'!$K:$K,'Color detail'!$E368,'2.Pro Plan'!$N:$N,'Color detail'!$F368,'2.Pro Plan'!$U:$U,'Color detail'!AD$3))</f>
        <v>0</v>
      </c>
      <c r="AE368" s="25">
        <f>+IF(AE$3=0,0,COUNTIFS('2.Pro Plan'!$K:$K,'Color detail'!$E368,'2.Pro Plan'!$N:$N,'Color detail'!$F368,'2.Pro Plan'!$U:$U,'Color detail'!AE$3))</f>
        <v>0</v>
      </c>
      <c r="AF368" s="25">
        <f>+IF(AF$3=0,0,COUNTIFS('2.Pro Plan'!$K:$K,'Color detail'!$E368,'2.Pro Plan'!$N:$N,'Color detail'!$F368,'2.Pro Plan'!$U:$U,'Color detail'!AF$3))</f>
        <v>0</v>
      </c>
      <c r="AG368" s="25">
        <f>+IF(AG$3=0,0,COUNTIFS('2.Pro Plan'!$K:$K,'Color detail'!$E368,'2.Pro Plan'!$N:$N,'Color detail'!$F368,'2.Pro Plan'!$U:$U,'Color detail'!AG$3))</f>
        <v>0</v>
      </c>
      <c r="AH368" s="25">
        <f>+IF(AH$3=0,0,COUNTIFS('2.Pro Plan'!$K:$K,'Color detail'!$E368,'2.Pro Plan'!$N:$N,'Color detail'!$F368,'2.Pro Plan'!$U:$U,'Color detail'!AH$3))</f>
        <v>0</v>
      </c>
      <c r="AI368" s="25">
        <f>+IF(AI$3=0,0,COUNTIFS('2.Pro Plan'!$K:$K,'Color detail'!$E368,'2.Pro Plan'!$N:$N,'Color detail'!$F368,'2.Pro Plan'!$U:$U,'Color detail'!AI$3))</f>
        <v>0</v>
      </c>
      <c r="AJ368" s="25">
        <f>+IF(AJ$3=0,0,COUNTIFS('2.Pro Plan'!$K:$K,'Color detail'!$E368,'2.Pro Plan'!$N:$N,'Color detail'!$F368,'2.Pro Plan'!$U:$U,'Color detail'!AJ$3))</f>
        <v>0</v>
      </c>
      <c r="AK368" s="25">
        <f>+IF(AK$3=0,0,COUNTIFS('2.Pro Plan'!$K:$K,'Color detail'!$E368,'2.Pro Plan'!$N:$N,'Color detail'!$F368,'2.Pro Plan'!$U:$U,'Color detail'!AK$3))</f>
        <v>0</v>
      </c>
      <c r="AL368" s="25">
        <f>+IF(AL$3=0,0,COUNTIFS('2.Pro Plan'!$K:$K,'Color detail'!$E368,'2.Pro Plan'!$N:$N,'Color detail'!$F368,'2.Pro Plan'!$U:$U,'Color detail'!AL$3))</f>
        <v>0</v>
      </c>
      <c r="AM368" s="25">
        <f>+IF(AM$3=0,0,COUNTIFS('2.Pro Plan'!$K:$K,'Color detail'!$E368,'2.Pro Plan'!$N:$N,'Color detail'!$F368,'2.Pro Plan'!$U:$U,'Color detail'!AM$3))</f>
        <v>0</v>
      </c>
      <c r="AN368" s="25">
        <f>+IF(AN$3=0,0,COUNTIFS('2.Pro Plan'!$K:$K,'Color detail'!$E368,'2.Pro Plan'!$N:$N,'Color detail'!$F368,'2.Pro Plan'!$U:$U,'Color detail'!AN$3))</f>
        <v>0</v>
      </c>
      <c r="AO368" s="25">
        <f>+IF(AO$3=0,0,COUNTIFS('2.Pro Plan'!$K:$K,'Color detail'!$E368,'2.Pro Plan'!$N:$N,'Color detail'!$F368,'2.Pro Plan'!$U:$U,'Color detail'!AO$3))</f>
        <v>0</v>
      </c>
      <c r="AP368" s="25">
        <f>+IF(AP$3=0,0,COUNTIFS('2.Pro Plan'!$K:$K,'Color detail'!$E368,'2.Pro Plan'!$N:$N,'Color detail'!$F368,'2.Pro Plan'!$U:$U,'Color detail'!AP$3))</f>
        <v>0</v>
      </c>
      <c r="AQ368" s="25">
        <f>+IF(AQ$3=0,0,COUNTIFS('2.Pro Plan'!$K:$K,'Color detail'!$E368,'2.Pro Plan'!$N:$N,'Color detail'!$F368,'2.Pro Plan'!$U:$U,'Color detail'!AQ$3))</f>
        <v>0</v>
      </c>
      <c r="AR368" s="25">
        <f>+IF(AR$3=0,0,COUNTIFS('2.Pro Plan'!$K:$K,'Color detail'!$E368,'2.Pro Plan'!$N:$N,'Color detail'!$F368,'2.Pro Plan'!$U:$U,'Color detail'!AR$3))</f>
        <v>0</v>
      </c>
      <c r="AS368" s="25">
        <f t="shared" si="194"/>
        <v>0</v>
      </c>
    </row>
    <row r="369" spans="2:45" hidden="1">
      <c r="B369" s="25">
        <f t="shared" si="202"/>
        <v>0</v>
      </c>
      <c r="C369" s="25">
        <f t="shared" si="203"/>
        <v>0</v>
      </c>
      <c r="E369" s="25">
        <f t="shared" ref="E369:F369" si="220">E153</f>
        <v>0</v>
      </c>
      <c r="F369" s="25">
        <f t="shared" si="220"/>
        <v>0</v>
      </c>
      <c r="H369" s="25">
        <f t="shared" si="193"/>
        <v>0</v>
      </c>
      <c r="I369" s="25">
        <f>+IF(C369=0,0,SUMIF('Color FC'!$F:$F,'Color detail'!$C369,'Color FC'!H:H))</f>
        <v>0</v>
      </c>
      <c r="J369" s="25">
        <f>+IF(E369=0,0,SUMIF('Color FC'!$F:$F,'Color detail'!$C369,'Color FC'!I:I))</f>
        <v>0</v>
      </c>
      <c r="K369" s="25">
        <f>+IF(F369=0,0,SUMIF('Color FC'!$F:$F,'Color detail'!$C369,'Color FC'!J:J))</f>
        <v>0</v>
      </c>
      <c r="M369" s="146">
        <f t="shared" ca="1" si="148"/>
        <v>0</v>
      </c>
      <c r="N369" s="146">
        <f t="shared" ca="1" si="198"/>
        <v>0</v>
      </c>
      <c r="O369" s="147">
        <f t="shared" ca="1" si="149"/>
        <v>0</v>
      </c>
      <c r="Q369" s="25">
        <f>+IF(Q$3=0,0,COUNTIFS('2.Pro Plan'!$K:$K,'Color detail'!$E369,'2.Pro Plan'!$N:$N,'Color detail'!$F369,'2.Pro Plan'!$U:$U,'Color detail'!Q$3))</f>
        <v>0</v>
      </c>
      <c r="R369" s="25">
        <f>+IF(R$3=0,0,COUNTIFS('2.Pro Plan'!$K:$K,'Color detail'!$E369,'2.Pro Plan'!$N:$N,'Color detail'!$F369,'2.Pro Plan'!$U:$U,'Color detail'!R$3))</f>
        <v>0</v>
      </c>
      <c r="S369" s="25">
        <f>+IF(S$3=0,0,COUNTIFS('2.Pro Plan'!$K:$K,'Color detail'!$E369,'2.Pro Plan'!$N:$N,'Color detail'!$F369,'2.Pro Plan'!$U:$U,'Color detail'!S$3))</f>
        <v>0</v>
      </c>
      <c r="T369" s="25">
        <f>+IF(T$3=0,0,COUNTIFS('2.Pro Plan'!$K:$K,'Color detail'!$E369,'2.Pro Plan'!$N:$N,'Color detail'!$F369,'2.Pro Plan'!$U:$U,'Color detail'!T$3))</f>
        <v>0</v>
      </c>
      <c r="U369" s="25">
        <f>+IF(U$3=0,0,COUNTIFS('2.Pro Plan'!$K:$K,'Color detail'!$E369,'2.Pro Plan'!$N:$N,'Color detail'!$F369,'2.Pro Plan'!$U:$U,'Color detail'!U$3))</f>
        <v>0</v>
      </c>
      <c r="V369" s="25">
        <f>+IF(V$3=0,0,COUNTIFS('2.Pro Plan'!$K:$K,'Color detail'!$E369,'2.Pro Plan'!$N:$N,'Color detail'!$F369,'2.Pro Plan'!$U:$U,'Color detail'!V$3))</f>
        <v>0</v>
      </c>
      <c r="W369" s="25">
        <f>+IF(W$3=0,0,COUNTIFS('2.Pro Plan'!$K:$K,'Color detail'!$E369,'2.Pro Plan'!$N:$N,'Color detail'!$F369,'2.Pro Plan'!$U:$U,'Color detail'!W$3))</f>
        <v>0</v>
      </c>
      <c r="X369" s="25">
        <f>+IF(X$3=0,0,COUNTIFS('2.Pro Plan'!$K:$K,'Color detail'!$E369,'2.Pro Plan'!$N:$N,'Color detail'!$F369,'2.Pro Plan'!$U:$U,'Color detail'!X$3))</f>
        <v>0</v>
      </c>
      <c r="Y369" s="25">
        <f>+IF(Y$3=0,0,COUNTIFS('2.Pro Plan'!$K:$K,'Color detail'!$E369,'2.Pro Plan'!$N:$N,'Color detail'!$F369,'2.Pro Plan'!$U:$U,'Color detail'!Y$3))</f>
        <v>0</v>
      </c>
      <c r="Z369" s="25">
        <f>+IF(Z$3=0,0,COUNTIFS('2.Pro Plan'!$K:$K,'Color detail'!$E369,'2.Pro Plan'!$N:$N,'Color detail'!$F369,'2.Pro Plan'!$U:$U,'Color detail'!Z$3))</f>
        <v>0</v>
      </c>
      <c r="AA369" s="25">
        <f>+IF(AA$3=0,0,COUNTIFS('2.Pro Plan'!$K:$K,'Color detail'!$E369,'2.Pro Plan'!$N:$N,'Color detail'!$F369,'2.Pro Plan'!$U:$U,'Color detail'!AA$3))</f>
        <v>0</v>
      </c>
      <c r="AB369" s="25">
        <f>+IF(AB$3=0,0,COUNTIFS('2.Pro Plan'!$K:$K,'Color detail'!$E369,'2.Pro Plan'!$N:$N,'Color detail'!$F369,'2.Pro Plan'!$U:$U,'Color detail'!AB$3))</f>
        <v>0</v>
      </c>
      <c r="AC369" s="25">
        <f>+IF(AC$3=0,0,COUNTIFS('2.Pro Plan'!$K:$K,'Color detail'!$E369,'2.Pro Plan'!$N:$N,'Color detail'!$F369,'2.Pro Plan'!$U:$U,'Color detail'!AC$3))</f>
        <v>0</v>
      </c>
      <c r="AD369" s="25">
        <f>+IF(AD$3=0,0,COUNTIFS('2.Pro Plan'!$K:$K,'Color detail'!$E369,'2.Pro Plan'!$N:$N,'Color detail'!$F369,'2.Pro Plan'!$U:$U,'Color detail'!AD$3))</f>
        <v>0</v>
      </c>
      <c r="AE369" s="25">
        <f>+IF(AE$3=0,0,COUNTIFS('2.Pro Plan'!$K:$K,'Color detail'!$E369,'2.Pro Plan'!$N:$N,'Color detail'!$F369,'2.Pro Plan'!$U:$U,'Color detail'!AE$3))</f>
        <v>0</v>
      </c>
      <c r="AF369" s="25">
        <f>+IF(AF$3=0,0,COUNTIFS('2.Pro Plan'!$K:$K,'Color detail'!$E369,'2.Pro Plan'!$N:$N,'Color detail'!$F369,'2.Pro Plan'!$U:$U,'Color detail'!AF$3))</f>
        <v>0</v>
      </c>
      <c r="AG369" s="25">
        <f>+IF(AG$3=0,0,COUNTIFS('2.Pro Plan'!$K:$K,'Color detail'!$E369,'2.Pro Plan'!$N:$N,'Color detail'!$F369,'2.Pro Plan'!$U:$U,'Color detail'!AG$3))</f>
        <v>0</v>
      </c>
      <c r="AH369" s="25">
        <f>+IF(AH$3=0,0,COUNTIFS('2.Pro Plan'!$K:$K,'Color detail'!$E369,'2.Pro Plan'!$N:$N,'Color detail'!$F369,'2.Pro Plan'!$U:$U,'Color detail'!AH$3))</f>
        <v>0</v>
      </c>
      <c r="AI369" s="25">
        <f>+IF(AI$3=0,0,COUNTIFS('2.Pro Plan'!$K:$K,'Color detail'!$E369,'2.Pro Plan'!$N:$N,'Color detail'!$F369,'2.Pro Plan'!$U:$U,'Color detail'!AI$3))</f>
        <v>0</v>
      </c>
      <c r="AJ369" s="25">
        <f>+IF(AJ$3=0,0,COUNTIFS('2.Pro Plan'!$K:$K,'Color detail'!$E369,'2.Pro Plan'!$N:$N,'Color detail'!$F369,'2.Pro Plan'!$U:$U,'Color detail'!AJ$3))</f>
        <v>0</v>
      </c>
      <c r="AK369" s="25">
        <f>+IF(AK$3=0,0,COUNTIFS('2.Pro Plan'!$K:$K,'Color detail'!$E369,'2.Pro Plan'!$N:$N,'Color detail'!$F369,'2.Pro Plan'!$U:$U,'Color detail'!AK$3))</f>
        <v>0</v>
      </c>
      <c r="AL369" s="25">
        <f>+IF(AL$3=0,0,COUNTIFS('2.Pro Plan'!$K:$K,'Color detail'!$E369,'2.Pro Plan'!$N:$N,'Color detail'!$F369,'2.Pro Plan'!$U:$U,'Color detail'!AL$3))</f>
        <v>0</v>
      </c>
      <c r="AM369" s="25">
        <f>+IF(AM$3=0,0,COUNTIFS('2.Pro Plan'!$K:$K,'Color detail'!$E369,'2.Pro Plan'!$N:$N,'Color detail'!$F369,'2.Pro Plan'!$U:$U,'Color detail'!AM$3))</f>
        <v>0</v>
      </c>
      <c r="AN369" s="25">
        <f>+IF(AN$3=0,0,COUNTIFS('2.Pro Plan'!$K:$K,'Color detail'!$E369,'2.Pro Plan'!$N:$N,'Color detail'!$F369,'2.Pro Plan'!$U:$U,'Color detail'!AN$3))</f>
        <v>0</v>
      </c>
      <c r="AO369" s="25">
        <f>+IF(AO$3=0,0,COUNTIFS('2.Pro Plan'!$K:$K,'Color detail'!$E369,'2.Pro Plan'!$N:$N,'Color detail'!$F369,'2.Pro Plan'!$U:$U,'Color detail'!AO$3))</f>
        <v>0</v>
      </c>
      <c r="AP369" s="25">
        <f>+IF(AP$3=0,0,COUNTIFS('2.Pro Plan'!$K:$K,'Color detail'!$E369,'2.Pro Plan'!$N:$N,'Color detail'!$F369,'2.Pro Plan'!$U:$U,'Color detail'!AP$3))</f>
        <v>0</v>
      </c>
      <c r="AQ369" s="25">
        <f>+IF(AQ$3=0,0,COUNTIFS('2.Pro Plan'!$K:$K,'Color detail'!$E369,'2.Pro Plan'!$N:$N,'Color detail'!$F369,'2.Pro Plan'!$U:$U,'Color detail'!AQ$3))</f>
        <v>0</v>
      </c>
      <c r="AR369" s="25">
        <f>+IF(AR$3=0,0,COUNTIFS('2.Pro Plan'!$K:$K,'Color detail'!$E369,'2.Pro Plan'!$N:$N,'Color detail'!$F369,'2.Pro Plan'!$U:$U,'Color detail'!AR$3))</f>
        <v>0</v>
      </c>
      <c r="AS369" s="25">
        <f t="shared" si="194"/>
        <v>0</v>
      </c>
    </row>
    <row r="370" spans="2:45" hidden="1">
      <c r="B370" s="25">
        <f t="shared" si="202"/>
        <v>0</v>
      </c>
      <c r="C370" s="25">
        <f t="shared" si="203"/>
        <v>0</v>
      </c>
      <c r="E370" s="25">
        <f t="shared" ref="E370:F370" si="221">E154</f>
        <v>0</v>
      </c>
      <c r="F370" s="25">
        <f t="shared" si="221"/>
        <v>0</v>
      </c>
      <c r="H370" s="25">
        <f t="shared" si="193"/>
        <v>0</v>
      </c>
      <c r="I370" s="25">
        <f>+IF(C370=0,0,SUMIF('Color FC'!$F:$F,'Color detail'!$C370,'Color FC'!H:H))</f>
        <v>0</v>
      </c>
      <c r="J370" s="25">
        <f>+IF(E370=0,0,SUMIF('Color FC'!$F:$F,'Color detail'!$C370,'Color FC'!I:I))</f>
        <v>0</v>
      </c>
      <c r="K370" s="25">
        <f>+IF(F370=0,0,SUMIF('Color FC'!$F:$F,'Color detail'!$C370,'Color FC'!J:J))</f>
        <v>0</v>
      </c>
      <c r="M370" s="146">
        <f t="shared" ref="M370:M381" ca="1" si="222">+SUMPRODUCT($Q370:$AR370,$Q$5:$AR$5)</f>
        <v>0</v>
      </c>
      <c r="N370" s="146">
        <f t="shared" ca="1" si="198"/>
        <v>0</v>
      </c>
      <c r="O370" s="147">
        <f t="shared" ref="O370:O381" ca="1" si="223">+IF(OR(AND(M370=0,N370&lt;&gt;0),AND(M370&lt;&gt;0,N370=0)),"CHECK",IF(OR(N370=0,M370=0),0,M370/N370))</f>
        <v>0</v>
      </c>
      <c r="Q370" s="25">
        <f>+IF(Q$3=0,0,COUNTIFS('2.Pro Plan'!$K:$K,'Color detail'!$E370,'2.Pro Plan'!$N:$N,'Color detail'!$F370,'2.Pro Plan'!$U:$U,'Color detail'!Q$3))</f>
        <v>0</v>
      </c>
      <c r="R370" s="25">
        <f>+IF(R$3=0,0,COUNTIFS('2.Pro Plan'!$K:$K,'Color detail'!$E370,'2.Pro Plan'!$N:$N,'Color detail'!$F370,'2.Pro Plan'!$U:$U,'Color detail'!R$3))</f>
        <v>0</v>
      </c>
      <c r="S370" s="25">
        <f>+IF(S$3=0,0,COUNTIFS('2.Pro Plan'!$K:$K,'Color detail'!$E370,'2.Pro Plan'!$N:$N,'Color detail'!$F370,'2.Pro Plan'!$U:$U,'Color detail'!S$3))</f>
        <v>0</v>
      </c>
      <c r="T370" s="25">
        <f>+IF(T$3=0,0,COUNTIFS('2.Pro Plan'!$K:$K,'Color detail'!$E370,'2.Pro Plan'!$N:$N,'Color detail'!$F370,'2.Pro Plan'!$U:$U,'Color detail'!T$3))</f>
        <v>0</v>
      </c>
      <c r="U370" s="25">
        <f>+IF(U$3=0,0,COUNTIFS('2.Pro Plan'!$K:$K,'Color detail'!$E370,'2.Pro Plan'!$N:$N,'Color detail'!$F370,'2.Pro Plan'!$U:$U,'Color detail'!U$3))</f>
        <v>0</v>
      </c>
      <c r="V370" s="25">
        <f>+IF(V$3=0,0,COUNTIFS('2.Pro Plan'!$K:$K,'Color detail'!$E370,'2.Pro Plan'!$N:$N,'Color detail'!$F370,'2.Pro Plan'!$U:$U,'Color detail'!V$3))</f>
        <v>0</v>
      </c>
      <c r="W370" s="25">
        <f>+IF(W$3=0,0,COUNTIFS('2.Pro Plan'!$K:$K,'Color detail'!$E370,'2.Pro Plan'!$N:$N,'Color detail'!$F370,'2.Pro Plan'!$U:$U,'Color detail'!W$3))</f>
        <v>0</v>
      </c>
      <c r="X370" s="25">
        <f>+IF(X$3=0,0,COUNTIFS('2.Pro Plan'!$K:$K,'Color detail'!$E370,'2.Pro Plan'!$N:$N,'Color detail'!$F370,'2.Pro Plan'!$U:$U,'Color detail'!X$3))</f>
        <v>0</v>
      </c>
      <c r="Y370" s="25">
        <f>+IF(Y$3=0,0,COUNTIFS('2.Pro Plan'!$K:$K,'Color detail'!$E370,'2.Pro Plan'!$N:$N,'Color detail'!$F370,'2.Pro Plan'!$U:$U,'Color detail'!Y$3))</f>
        <v>0</v>
      </c>
      <c r="Z370" s="25">
        <f>+IF(Z$3=0,0,COUNTIFS('2.Pro Plan'!$K:$K,'Color detail'!$E370,'2.Pro Plan'!$N:$N,'Color detail'!$F370,'2.Pro Plan'!$U:$U,'Color detail'!Z$3))</f>
        <v>0</v>
      </c>
      <c r="AA370" s="25">
        <f>+IF(AA$3=0,0,COUNTIFS('2.Pro Plan'!$K:$K,'Color detail'!$E370,'2.Pro Plan'!$N:$N,'Color detail'!$F370,'2.Pro Plan'!$U:$U,'Color detail'!AA$3))</f>
        <v>0</v>
      </c>
      <c r="AB370" s="25">
        <f>+IF(AB$3=0,0,COUNTIFS('2.Pro Plan'!$K:$K,'Color detail'!$E370,'2.Pro Plan'!$N:$N,'Color detail'!$F370,'2.Pro Plan'!$U:$U,'Color detail'!AB$3))</f>
        <v>0</v>
      </c>
      <c r="AC370" s="25">
        <f>+IF(AC$3=0,0,COUNTIFS('2.Pro Plan'!$K:$K,'Color detail'!$E370,'2.Pro Plan'!$N:$N,'Color detail'!$F370,'2.Pro Plan'!$U:$U,'Color detail'!AC$3))</f>
        <v>0</v>
      </c>
      <c r="AD370" s="25">
        <f>+IF(AD$3=0,0,COUNTIFS('2.Pro Plan'!$K:$K,'Color detail'!$E370,'2.Pro Plan'!$N:$N,'Color detail'!$F370,'2.Pro Plan'!$U:$U,'Color detail'!AD$3))</f>
        <v>0</v>
      </c>
      <c r="AE370" s="25">
        <f>+IF(AE$3=0,0,COUNTIFS('2.Pro Plan'!$K:$K,'Color detail'!$E370,'2.Pro Plan'!$N:$N,'Color detail'!$F370,'2.Pro Plan'!$U:$U,'Color detail'!AE$3))</f>
        <v>0</v>
      </c>
      <c r="AF370" s="25">
        <f>+IF(AF$3=0,0,COUNTIFS('2.Pro Plan'!$K:$K,'Color detail'!$E370,'2.Pro Plan'!$N:$N,'Color detail'!$F370,'2.Pro Plan'!$U:$U,'Color detail'!AF$3))</f>
        <v>0</v>
      </c>
      <c r="AG370" s="25">
        <f>+IF(AG$3=0,0,COUNTIFS('2.Pro Plan'!$K:$K,'Color detail'!$E370,'2.Pro Plan'!$N:$N,'Color detail'!$F370,'2.Pro Plan'!$U:$U,'Color detail'!AG$3))</f>
        <v>0</v>
      </c>
      <c r="AH370" s="25">
        <f>+IF(AH$3=0,0,COUNTIFS('2.Pro Plan'!$K:$K,'Color detail'!$E370,'2.Pro Plan'!$N:$N,'Color detail'!$F370,'2.Pro Plan'!$U:$U,'Color detail'!AH$3))</f>
        <v>0</v>
      </c>
      <c r="AI370" s="25">
        <f>+IF(AI$3=0,0,COUNTIFS('2.Pro Plan'!$K:$K,'Color detail'!$E370,'2.Pro Plan'!$N:$N,'Color detail'!$F370,'2.Pro Plan'!$U:$U,'Color detail'!AI$3))</f>
        <v>0</v>
      </c>
      <c r="AJ370" s="25">
        <f>+IF(AJ$3=0,0,COUNTIFS('2.Pro Plan'!$K:$K,'Color detail'!$E370,'2.Pro Plan'!$N:$N,'Color detail'!$F370,'2.Pro Plan'!$U:$U,'Color detail'!AJ$3))</f>
        <v>0</v>
      </c>
      <c r="AK370" s="25">
        <f>+IF(AK$3=0,0,COUNTIFS('2.Pro Plan'!$K:$K,'Color detail'!$E370,'2.Pro Plan'!$N:$N,'Color detail'!$F370,'2.Pro Plan'!$U:$U,'Color detail'!AK$3))</f>
        <v>0</v>
      </c>
      <c r="AL370" s="25">
        <f>+IF(AL$3=0,0,COUNTIFS('2.Pro Plan'!$K:$K,'Color detail'!$E370,'2.Pro Plan'!$N:$N,'Color detail'!$F370,'2.Pro Plan'!$U:$U,'Color detail'!AL$3))</f>
        <v>0</v>
      </c>
      <c r="AM370" s="25">
        <f>+IF(AM$3=0,0,COUNTIFS('2.Pro Plan'!$K:$K,'Color detail'!$E370,'2.Pro Plan'!$N:$N,'Color detail'!$F370,'2.Pro Plan'!$U:$U,'Color detail'!AM$3))</f>
        <v>0</v>
      </c>
      <c r="AN370" s="25">
        <f>+IF(AN$3=0,0,COUNTIFS('2.Pro Plan'!$K:$K,'Color detail'!$E370,'2.Pro Plan'!$N:$N,'Color detail'!$F370,'2.Pro Plan'!$U:$U,'Color detail'!AN$3))</f>
        <v>0</v>
      </c>
      <c r="AO370" s="25">
        <f>+IF(AO$3=0,0,COUNTIFS('2.Pro Plan'!$K:$K,'Color detail'!$E370,'2.Pro Plan'!$N:$N,'Color detail'!$F370,'2.Pro Plan'!$U:$U,'Color detail'!AO$3))</f>
        <v>0</v>
      </c>
      <c r="AP370" s="25">
        <f>+IF(AP$3=0,0,COUNTIFS('2.Pro Plan'!$K:$K,'Color detail'!$E370,'2.Pro Plan'!$N:$N,'Color detail'!$F370,'2.Pro Plan'!$U:$U,'Color detail'!AP$3))</f>
        <v>0</v>
      </c>
      <c r="AQ370" s="25">
        <f>+IF(AQ$3=0,0,COUNTIFS('2.Pro Plan'!$K:$K,'Color detail'!$E370,'2.Pro Plan'!$N:$N,'Color detail'!$F370,'2.Pro Plan'!$U:$U,'Color detail'!AQ$3))</f>
        <v>0</v>
      </c>
      <c r="AR370" s="25">
        <f>+IF(AR$3=0,0,COUNTIFS('2.Pro Plan'!$K:$K,'Color detail'!$E370,'2.Pro Plan'!$N:$N,'Color detail'!$F370,'2.Pro Plan'!$U:$U,'Color detail'!AR$3))</f>
        <v>0</v>
      </c>
      <c r="AS370" s="25">
        <f t="shared" si="194"/>
        <v>0</v>
      </c>
    </row>
    <row r="371" spans="2:45" hidden="1">
      <c r="B371" s="25">
        <f t="shared" si="202"/>
        <v>0</v>
      </c>
      <c r="C371" s="25">
        <f t="shared" si="203"/>
        <v>0</v>
      </c>
      <c r="E371" s="25">
        <f t="shared" ref="E371:F371" si="224">E155</f>
        <v>0</v>
      </c>
      <c r="F371" s="25">
        <f t="shared" si="224"/>
        <v>0</v>
      </c>
      <c r="H371" s="25">
        <f t="shared" si="193"/>
        <v>0</v>
      </c>
      <c r="I371" s="25">
        <f>+IF(C371=0,0,SUMIF('Color FC'!$F:$F,'Color detail'!$C371,'Color FC'!H:H))</f>
        <v>0</v>
      </c>
      <c r="J371" s="25">
        <f>+IF(E371=0,0,SUMIF('Color FC'!$F:$F,'Color detail'!$C371,'Color FC'!I:I))</f>
        <v>0</v>
      </c>
      <c r="K371" s="25">
        <f>+IF(F371=0,0,SUMIF('Color FC'!$F:$F,'Color detail'!$C371,'Color FC'!J:J))</f>
        <v>0</v>
      </c>
      <c r="M371" s="146">
        <f t="shared" ca="1" si="222"/>
        <v>0</v>
      </c>
      <c r="N371" s="146">
        <f t="shared" ca="1" si="198"/>
        <v>0</v>
      </c>
      <c r="O371" s="147">
        <f t="shared" ca="1" si="223"/>
        <v>0</v>
      </c>
      <c r="Q371" s="25">
        <f>+IF(Q$3=0,0,COUNTIFS('2.Pro Plan'!$K:$K,'Color detail'!$E371,'2.Pro Plan'!$N:$N,'Color detail'!$F371,'2.Pro Plan'!$U:$U,'Color detail'!Q$3))</f>
        <v>0</v>
      </c>
      <c r="R371" s="25">
        <f>+IF(R$3=0,0,COUNTIFS('2.Pro Plan'!$K:$K,'Color detail'!$E371,'2.Pro Plan'!$N:$N,'Color detail'!$F371,'2.Pro Plan'!$U:$U,'Color detail'!R$3))</f>
        <v>0</v>
      </c>
      <c r="S371" s="25">
        <f>+IF(S$3=0,0,COUNTIFS('2.Pro Plan'!$K:$K,'Color detail'!$E371,'2.Pro Plan'!$N:$N,'Color detail'!$F371,'2.Pro Plan'!$U:$U,'Color detail'!S$3))</f>
        <v>0</v>
      </c>
      <c r="T371" s="25">
        <f>+IF(T$3=0,0,COUNTIFS('2.Pro Plan'!$K:$K,'Color detail'!$E371,'2.Pro Plan'!$N:$N,'Color detail'!$F371,'2.Pro Plan'!$U:$U,'Color detail'!T$3))</f>
        <v>0</v>
      </c>
      <c r="U371" s="25">
        <f>+IF(U$3=0,0,COUNTIFS('2.Pro Plan'!$K:$K,'Color detail'!$E371,'2.Pro Plan'!$N:$N,'Color detail'!$F371,'2.Pro Plan'!$U:$U,'Color detail'!U$3))</f>
        <v>0</v>
      </c>
      <c r="V371" s="25">
        <f>+IF(V$3=0,0,COUNTIFS('2.Pro Plan'!$K:$K,'Color detail'!$E371,'2.Pro Plan'!$N:$N,'Color detail'!$F371,'2.Pro Plan'!$U:$U,'Color detail'!V$3))</f>
        <v>0</v>
      </c>
      <c r="W371" s="25">
        <f>+IF(W$3=0,0,COUNTIFS('2.Pro Plan'!$K:$K,'Color detail'!$E371,'2.Pro Plan'!$N:$N,'Color detail'!$F371,'2.Pro Plan'!$U:$U,'Color detail'!W$3))</f>
        <v>0</v>
      </c>
      <c r="X371" s="25">
        <f>+IF(X$3=0,0,COUNTIFS('2.Pro Plan'!$K:$K,'Color detail'!$E371,'2.Pro Plan'!$N:$N,'Color detail'!$F371,'2.Pro Plan'!$U:$U,'Color detail'!X$3))</f>
        <v>0</v>
      </c>
      <c r="Y371" s="25">
        <f>+IF(Y$3=0,0,COUNTIFS('2.Pro Plan'!$K:$K,'Color detail'!$E371,'2.Pro Plan'!$N:$N,'Color detail'!$F371,'2.Pro Plan'!$U:$U,'Color detail'!Y$3))</f>
        <v>0</v>
      </c>
      <c r="Z371" s="25">
        <f>+IF(Z$3=0,0,COUNTIFS('2.Pro Plan'!$K:$K,'Color detail'!$E371,'2.Pro Plan'!$N:$N,'Color detail'!$F371,'2.Pro Plan'!$U:$U,'Color detail'!Z$3))</f>
        <v>0</v>
      </c>
      <c r="AA371" s="25">
        <f>+IF(AA$3=0,0,COUNTIFS('2.Pro Plan'!$K:$K,'Color detail'!$E371,'2.Pro Plan'!$N:$N,'Color detail'!$F371,'2.Pro Plan'!$U:$U,'Color detail'!AA$3))</f>
        <v>0</v>
      </c>
      <c r="AB371" s="25">
        <f>+IF(AB$3=0,0,COUNTIFS('2.Pro Plan'!$K:$K,'Color detail'!$E371,'2.Pro Plan'!$N:$N,'Color detail'!$F371,'2.Pro Plan'!$U:$U,'Color detail'!AB$3))</f>
        <v>0</v>
      </c>
      <c r="AC371" s="25">
        <f>+IF(AC$3=0,0,COUNTIFS('2.Pro Plan'!$K:$K,'Color detail'!$E371,'2.Pro Plan'!$N:$N,'Color detail'!$F371,'2.Pro Plan'!$U:$U,'Color detail'!AC$3))</f>
        <v>0</v>
      </c>
      <c r="AD371" s="25">
        <f>+IF(AD$3=0,0,COUNTIFS('2.Pro Plan'!$K:$K,'Color detail'!$E371,'2.Pro Plan'!$N:$N,'Color detail'!$F371,'2.Pro Plan'!$U:$U,'Color detail'!AD$3))</f>
        <v>0</v>
      </c>
      <c r="AE371" s="25">
        <f>+IF(AE$3=0,0,COUNTIFS('2.Pro Plan'!$K:$K,'Color detail'!$E371,'2.Pro Plan'!$N:$N,'Color detail'!$F371,'2.Pro Plan'!$U:$U,'Color detail'!AE$3))</f>
        <v>0</v>
      </c>
      <c r="AF371" s="25">
        <f>+IF(AF$3=0,0,COUNTIFS('2.Pro Plan'!$K:$K,'Color detail'!$E371,'2.Pro Plan'!$N:$N,'Color detail'!$F371,'2.Pro Plan'!$U:$U,'Color detail'!AF$3))</f>
        <v>0</v>
      </c>
      <c r="AG371" s="25">
        <f>+IF(AG$3=0,0,COUNTIFS('2.Pro Plan'!$K:$K,'Color detail'!$E371,'2.Pro Plan'!$N:$N,'Color detail'!$F371,'2.Pro Plan'!$U:$U,'Color detail'!AG$3))</f>
        <v>0</v>
      </c>
      <c r="AH371" s="25">
        <f>+IF(AH$3=0,0,COUNTIFS('2.Pro Plan'!$K:$K,'Color detail'!$E371,'2.Pro Plan'!$N:$N,'Color detail'!$F371,'2.Pro Plan'!$U:$U,'Color detail'!AH$3))</f>
        <v>0</v>
      </c>
      <c r="AI371" s="25">
        <f>+IF(AI$3=0,0,COUNTIFS('2.Pro Plan'!$K:$K,'Color detail'!$E371,'2.Pro Plan'!$N:$N,'Color detail'!$F371,'2.Pro Plan'!$U:$U,'Color detail'!AI$3))</f>
        <v>0</v>
      </c>
      <c r="AJ371" s="25">
        <f>+IF(AJ$3=0,0,COUNTIFS('2.Pro Plan'!$K:$K,'Color detail'!$E371,'2.Pro Plan'!$N:$N,'Color detail'!$F371,'2.Pro Plan'!$U:$U,'Color detail'!AJ$3))</f>
        <v>0</v>
      </c>
      <c r="AK371" s="25">
        <f>+IF(AK$3=0,0,COUNTIFS('2.Pro Plan'!$K:$K,'Color detail'!$E371,'2.Pro Plan'!$N:$N,'Color detail'!$F371,'2.Pro Plan'!$U:$U,'Color detail'!AK$3))</f>
        <v>0</v>
      </c>
      <c r="AL371" s="25">
        <f>+IF(AL$3=0,0,COUNTIFS('2.Pro Plan'!$K:$K,'Color detail'!$E371,'2.Pro Plan'!$N:$N,'Color detail'!$F371,'2.Pro Plan'!$U:$U,'Color detail'!AL$3))</f>
        <v>0</v>
      </c>
      <c r="AM371" s="25">
        <f>+IF(AM$3=0,0,COUNTIFS('2.Pro Plan'!$K:$K,'Color detail'!$E371,'2.Pro Plan'!$N:$N,'Color detail'!$F371,'2.Pro Plan'!$U:$U,'Color detail'!AM$3))</f>
        <v>0</v>
      </c>
      <c r="AN371" s="25">
        <f>+IF(AN$3=0,0,COUNTIFS('2.Pro Plan'!$K:$K,'Color detail'!$E371,'2.Pro Plan'!$N:$N,'Color detail'!$F371,'2.Pro Plan'!$U:$U,'Color detail'!AN$3))</f>
        <v>0</v>
      </c>
      <c r="AO371" s="25">
        <f>+IF(AO$3=0,0,COUNTIFS('2.Pro Plan'!$K:$K,'Color detail'!$E371,'2.Pro Plan'!$N:$N,'Color detail'!$F371,'2.Pro Plan'!$U:$U,'Color detail'!AO$3))</f>
        <v>0</v>
      </c>
      <c r="AP371" s="25">
        <f>+IF(AP$3=0,0,COUNTIFS('2.Pro Plan'!$K:$K,'Color detail'!$E371,'2.Pro Plan'!$N:$N,'Color detail'!$F371,'2.Pro Plan'!$U:$U,'Color detail'!AP$3))</f>
        <v>0</v>
      </c>
      <c r="AQ371" s="25">
        <f>+IF(AQ$3=0,0,COUNTIFS('2.Pro Plan'!$K:$K,'Color detail'!$E371,'2.Pro Plan'!$N:$N,'Color detail'!$F371,'2.Pro Plan'!$U:$U,'Color detail'!AQ$3))</f>
        <v>0</v>
      </c>
      <c r="AR371" s="25">
        <f>+IF(AR$3=0,0,COUNTIFS('2.Pro Plan'!$K:$K,'Color detail'!$E371,'2.Pro Plan'!$N:$N,'Color detail'!$F371,'2.Pro Plan'!$U:$U,'Color detail'!AR$3))</f>
        <v>0</v>
      </c>
      <c r="AS371" s="25">
        <f t="shared" si="194"/>
        <v>0</v>
      </c>
    </row>
    <row r="372" spans="2:45" hidden="1">
      <c r="B372" s="25">
        <f t="shared" si="202"/>
        <v>0</v>
      </c>
      <c r="C372" s="25">
        <f t="shared" si="203"/>
        <v>0</v>
      </c>
      <c r="E372" s="25">
        <f t="shared" ref="E372:F372" si="225">E156</f>
        <v>0</v>
      </c>
      <c r="F372" s="25">
        <f t="shared" si="225"/>
        <v>0</v>
      </c>
      <c r="H372" s="25">
        <f t="shared" si="193"/>
        <v>0</v>
      </c>
      <c r="I372" s="25">
        <f>+IF(C372=0,0,SUMIF('Color FC'!$F:$F,'Color detail'!$C372,'Color FC'!H:H))</f>
        <v>0</v>
      </c>
      <c r="J372" s="25">
        <f>+IF(E372=0,0,SUMIF('Color FC'!$F:$F,'Color detail'!$C372,'Color FC'!I:I))</f>
        <v>0</v>
      </c>
      <c r="K372" s="25">
        <f>+IF(F372=0,0,SUMIF('Color FC'!$F:$F,'Color detail'!$C372,'Color FC'!J:J))</f>
        <v>0</v>
      </c>
      <c r="M372" s="146">
        <f t="shared" ca="1" si="222"/>
        <v>0</v>
      </c>
      <c r="N372" s="146">
        <f t="shared" ca="1" si="198"/>
        <v>0</v>
      </c>
      <c r="O372" s="147">
        <f t="shared" ca="1" si="223"/>
        <v>0</v>
      </c>
      <c r="Q372" s="25">
        <f>+IF(Q$3=0,0,COUNTIFS('2.Pro Plan'!$K:$K,'Color detail'!$E372,'2.Pro Plan'!$N:$N,'Color detail'!$F372,'2.Pro Plan'!$U:$U,'Color detail'!Q$3))</f>
        <v>0</v>
      </c>
      <c r="R372" s="25">
        <f>+IF(R$3=0,0,COUNTIFS('2.Pro Plan'!$K:$K,'Color detail'!$E372,'2.Pro Plan'!$N:$N,'Color detail'!$F372,'2.Pro Plan'!$U:$U,'Color detail'!R$3))</f>
        <v>0</v>
      </c>
      <c r="S372" s="25">
        <f>+IF(S$3=0,0,COUNTIFS('2.Pro Plan'!$K:$K,'Color detail'!$E372,'2.Pro Plan'!$N:$N,'Color detail'!$F372,'2.Pro Plan'!$U:$U,'Color detail'!S$3))</f>
        <v>0</v>
      </c>
      <c r="T372" s="25">
        <f>+IF(T$3=0,0,COUNTIFS('2.Pro Plan'!$K:$K,'Color detail'!$E372,'2.Pro Plan'!$N:$N,'Color detail'!$F372,'2.Pro Plan'!$U:$U,'Color detail'!T$3))</f>
        <v>0</v>
      </c>
      <c r="U372" s="25">
        <f>+IF(U$3=0,0,COUNTIFS('2.Pro Plan'!$K:$K,'Color detail'!$E372,'2.Pro Plan'!$N:$N,'Color detail'!$F372,'2.Pro Plan'!$U:$U,'Color detail'!U$3))</f>
        <v>0</v>
      </c>
      <c r="V372" s="25">
        <f>+IF(V$3=0,0,COUNTIFS('2.Pro Plan'!$K:$K,'Color detail'!$E372,'2.Pro Plan'!$N:$N,'Color detail'!$F372,'2.Pro Plan'!$U:$U,'Color detail'!V$3))</f>
        <v>0</v>
      </c>
      <c r="W372" s="25">
        <f>+IF(W$3=0,0,COUNTIFS('2.Pro Plan'!$K:$K,'Color detail'!$E372,'2.Pro Plan'!$N:$N,'Color detail'!$F372,'2.Pro Plan'!$U:$U,'Color detail'!W$3))</f>
        <v>0</v>
      </c>
      <c r="X372" s="25">
        <f>+IF(X$3=0,0,COUNTIFS('2.Pro Plan'!$K:$K,'Color detail'!$E372,'2.Pro Plan'!$N:$N,'Color detail'!$F372,'2.Pro Plan'!$U:$U,'Color detail'!X$3))</f>
        <v>0</v>
      </c>
      <c r="Y372" s="25">
        <f>+IF(Y$3=0,0,COUNTIFS('2.Pro Plan'!$K:$K,'Color detail'!$E372,'2.Pro Plan'!$N:$N,'Color detail'!$F372,'2.Pro Plan'!$U:$U,'Color detail'!Y$3))</f>
        <v>0</v>
      </c>
      <c r="Z372" s="25">
        <f>+IF(Z$3=0,0,COUNTIFS('2.Pro Plan'!$K:$K,'Color detail'!$E372,'2.Pro Plan'!$N:$N,'Color detail'!$F372,'2.Pro Plan'!$U:$U,'Color detail'!Z$3))</f>
        <v>0</v>
      </c>
      <c r="AA372" s="25">
        <f>+IF(AA$3=0,0,COUNTIFS('2.Pro Plan'!$K:$K,'Color detail'!$E372,'2.Pro Plan'!$N:$N,'Color detail'!$F372,'2.Pro Plan'!$U:$U,'Color detail'!AA$3))</f>
        <v>0</v>
      </c>
      <c r="AB372" s="25">
        <f>+IF(AB$3=0,0,COUNTIFS('2.Pro Plan'!$K:$K,'Color detail'!$E372,'2.Pro Plan'!$N:$N,'Color detail'!$F372,'2.Pro Plan'!$U:$U,'Color detail'!AB$3))</f>
        <v>0</v>
      </c>
      <c r="AC372" s="25">
        <f>+IF(AC$3=0,0,COUNTIFS('2.Pro Plan'!$K:$K,'Color detail'!$E372,'2.Pro Plan'!$N:$N,'Color detail'!$F372,'2.Pro Plan'!$U:$U,'Color detail'!AC$3))</f>
        <v>0</v>
      </c>
      <c r="AD372" s="25">
        <f>+IF(AD$3=0,0,COUNTIFS('2.Pro Plan'!$K:$K,'Color detail'!$E372,'2.Pro Plan'!$N:$N,'Color detail'!$F372,'2.Pro Plan'!$U:$U,'Color detail'!AD$3))</f>
        <v>0</v>
      </c>
      <c r="AE372" s="25">
        <f>+IF(AE$3=0,0,COUNTIFS('2.Pro Plan'!$K:$K,'Color detail'!$E372,'2.Pro Plan'!$N:$N,'Color detail'!$F372,'2.Pro Plan'!$U:$U,'Color detail'!AE$3))</f>
        <v>0</v>
      </c>
      <c r="AF372" s="25">
        <f>+IF(AF$3=0,0,COUNTIFS('2.Pro Plan'!$K:$K,'Color detail'!$E372,'2.Pro Plan'!$N:$N,'Color detail'!$F372,'2.Pro Plan'!$U:$U,'Color detail'!AF$3))</f>
        <v>0</v>
      </c>
      <c r="AG372" s="25">
        <f>+IF(AG$3=0,0,COUNTIFS('2.Pro Plan'!$K:$K,'Color detail'!$E372,'2.Pro Plan'!$N:$N,'Color detail'!$F372,'2.Pro Plan'!$U:$U,'Color detail'!AG$3))</f>
        <v>0</v>
      </c>
      <c r="AH372" s="25">
        <f>+IF(AH$3=0,0,COUNTIFS('2.Pro Plan'!$K:$K,'Color detail'!$E372,'2.Pro Plan'!$N:$N,'Color detail'!$F372,'2.Pro Plan'!$U:$U,'Color detail'!AH$3))</f>
        <v>0</v>
      </c>
      <c r="AI372" s="25">
        <f>+IF(AI$3=0,0,COUNTIFS('2.Pro Plan'!$K:$K,'Color detail'!$E372,'2.Pro Plan'!$N:$N,'Color detail'!$F372,'2.Pro Plan'!$U:$U,'Color detail'!AI$3))</f>
        <v>0</v>
      </c>
      <c r="AJ372" s="25">
        <f>+IF(AJ$3=0,0,COUNTIFS('2.Pro Plan'!$K:$K,'Color detail'!$E372,'2.Pro Plan'!$N:$N,'Color detail'!$F372,'2.Pro Plan'!$U:$U,'Color detail'!AJ$3))</f>
        <v>0</v>
      </c>
      <c r="AK372" s="25">
        <f>+IF(AK$3=0,0,COUNTIFS('2.Pro Plan'!$K:$K,'Color detail'!$E372,'2.Pro Plan'!$N:$N,'Color detail'!$F372,'2.Pro Plan'!$U:$U,'Color detail'!AK$3))</f>
        <v>0</v>
      </c>
      <c r="AL372" s="25">
        <f>+IF(AL$3=0,0,COUNTIFS('2.Pro Plan'!$K:$K,'Color detail'!$E372,'2.Pro Plan'!$N:$N,'Color detail'!$F372,'2.Pro Plan'!$U:$U,'Color detail'!AL$3))</f>
        <v>0</v>
      </c>
      <c r="AM372" s="25">
        <f>+IF(AM$3=0,0,COUNTIFS('2.Pro Plan'!$K:$K,'Color detail'!$E372,'2.Pro Plan'!$N:$N,'Color detail'!$F372,'2.Pro Plan'!$U:$U,'Color detail'!AM$3))</f>
        <v>0</v>
      </c>
      <c r="AN372" s="25">
        <f>+IF(AN$3=0,0,COUNTIFS('2.Pro Plan'!$K:$K,'Color detail'!$E372,'2.Pro Plan'!$N:$N,'Color detail'!$F372,'2.Pro Plan'!$U:$U,'Color detail'!AN$3))</f>
        <v>0</v>
      </c>
      <c r="AO372" s="25">
        <f>+IF(AO$3=0,0,COUNTIFS('2.Pro Plan'!$K:$K,'Color detail'!$E372,'2.Pro Plan'!$N:$N,'Color detail'!$F372,'2.Pro Plan'!$U:$U,'Color detail'!AO$3))</f>
        <v>0</v>
      </c>
      <c r="AP372" s="25">
        <f>+IF(AP$3=0,0,COUNTIFS('2.Pro Plan'!$K:$K,'Color detail'!$E372,'2.Pro Plan'!$N:$N,'Color detail'!$F372,'2.Pro Plan'!$U:$U,'Color detail'!AP$3))</f>
        <v>0</v>
      </c>
      <c r="AQ372" s="25">
        <f>+IF(AQ$3=0,0,COUNTIFS('2.Pro Plan'!$K:$K,'Color detail'!$E372,'2.Pro Plan'!$N:$N,'Color detail'!$F372,'2.Pro Plan'!$U:$U,'Color detail'!AQ$3))</f>
        <v>0</v>
      </c>
      <c r="AR372" s="25">
        <f>+IF(AR$3=0,0,COUNTIFS('2.Pro Plan'!$K:$K,'Color detail'!$E372,'2.Pro Plan'!$N:$N,'Color detail'!$F372,'2.Pro Plan'!$U:$U,'Color detail'!AR$3))</f>
        <v>0</v>
      </c>
      <c r="AS372" s="25">
        <f t="shared" si="194"/>
        <v>0</v>
      </c>
    </row>
    <row r="373" spans="2:45" hidden="1">
      <c r="B373" s="25">
        <f t="shared" si="202"/>
        <v>0</v>
      </c>
      <c r="C373" s="25">
        <f t="shared" si="203"/>
        <v>0</v>
      </c>
      <c r="E373" s="25">
        <f t="shared" ref="E373:F373" si="226">E157</f>
        <v>0</v>
      </c>
      <c r="F373" s="25">
        <f t="shared" si="226"/>
        <v>0</v>
      </c>
      <c r="H373" s="25">
        <f t="shared" si="193"/>
        <v>0</v>
      </c>
      <c r="I373" s="25">
        <f>+IF(C373=0,0,SUMIF('Color FC'!$F:$F,'Color detail'!$C373,'Color FC'!H:H))</f>
        <v>0</v>
      </c>
      <c r="J373" s="25">
        <f>+IF(E373=0,0,SUMIF('Color FC'!$F:$F,'Color detail'!$C373,'Color FC'!I:I))</f>
        <v>0</v>
      </c>
      <c r="K373" s="25">
        <f>+IF(F373=0,0,SUMIF('Color FC'!$F:$F,'Color detail'!$C373,'Color FC'!J:J))</f>
        <v>0</v>
      </c>
      <c r="M373" s="146">
        <f t="shared" ca="1" si="222"/>
        <v>0</v>
      </c>
      <c r="N373" s="146">
        <f t="shared" ca="1" si="198"/>
        <v>0</v>
      </c>
      <c r="O373" s="147">
        <f t="shared" ca="1" si="223"/>
        <v>0</v>
      </c>
      <c r="Q373" s="25">
        <f>+IF(Q$3=0,0,COUNTIFS('2.Pro Plan'!$K:$K,'Color detail'!$E373,'2.Pro Plan'!$N:$N,'Color detail'!$F373,'2.Pro Plan'!$U:$U,'Color detail'!Q$3))</f>
        <v>0</v>
      </c>
      <c r="R373" s="25">
        <f>+IF(R$3=0,0,COUNTIFS('2.Pro Plan'!$K:$K,'Color detail'!$E373,'2.Pro Plan'!$N:$N,'Color detail'!$F373,'2.Pro Plan'!$U:$U,'Color detail'!R$3))</f>
        <v>0</v>
      </c>
      <c r="S373" s="25">
        <f>+IF(S$3=0,0,COUNTIFS('2.Pro Plan'!$K:$K,'Color detail'!$E373,'2.Pro Plan'!$N:$N,'Color detail'!$F373,'2.Pro Plan'!$U:$U,'Color detail'!S$3))</f>
        <v>0</v>
      </c>
      <c r="T373" s="25">
        <f>+IF(T$3=0,0,COUNTIFS('2.Pro Plan'!$K:$K,'Color detail'!$E373,'2.Pro Plan'!$N:$N,'Color detail'!$F373,'2.Pro Plan'!$U:$U,'Color detail'!T$3))</f>
        <v>0</v>
      </c>
      <c r="U373" s="25">
        <f>+IF(U$3=0,0,COUNTIFS('2.Pro Plan'!$K:$K,'Color detail'!$E373,'2.Pro Plan'!$N:$N,'Color detail'!$F373,'2.Pro Plan'!$U:$U,'Color detail'!U$3))</f>
        <v>0</v>
      </c>
      <c r="V373" s="25">
        <f>+IF(V$3=0,0,COUNTIFS('2.Pro Plan'!$K:$K,'Color detail'!$E373,'2.Pro Plan'!$N:$N,'Color detail'!$F373,'2.Pro Plan'!$U:$U,'Color detail'!V$3))</f>
        <v>0</v>
      </c>
      <c r="W373" s="25">
        <f>+IF(W$3=0,0,COUNTIFS('2.Pro Plan'!$K:$K,'Color detail'!$E373,'2.Pro Plan'!$N:$N,'Color detail'!$F373,'2.Pro Plan'!$U:$U,'Color detail'!W$3))</f>
        <v>0</v>
      </c>
      <c r="X373" s="25">
        <f>+IF(X$3=0,0,COUNTIFS('2.Pro Plan'!$K:$K,'Color detail'!$E373,'2.Pro Plan'!$N:$N,'Color detail'!$F373,'2.Pro Plan'!$U:$U,'Color detail'!X$3))</f>
        <v>0</v>
      </c>
      <c r="Y373" s="25">
        <f>+IF(Y$3=0,0,COUNTIFS('2.Pro Plan'!$K:$K,'Color detail'!$E373,'2.Pro Plan'!$N:$N,'Color detail'!$F373,'2.Pro Plan'!$U:$U,'Color detail'!Y$3))</f>
        <v>0</v>
      </c>
      <c r="Z373" s="25">
        <f>+IF(Z$3=0,0,COUNTIFS('2.Pro Plan'!$K:$K,'Color detail'!$E373,'2.Pro Plan'!$N:$N,'Color detail'!$F373,'2.Pro Plan'!$U:$U,'Color detail'!Z$3))</f>
        <v>0</v>
      </c>
      <c r="AA373" s="25">
        <f>+IF(AA$3=0,0,COUNTIFS('2.Pro Plan'!$K:$K,'Color detail'!$E373,'2.Pro Plan'!$N:$N,'Color detail'!$F373,'2.Pro Plan'!$U:$U,'Color detail'!AA$3))</f>
        <v>0</v>
      </c>
      <c r="AB373" s="25">
        <f>+IF(AB$3=0,0,COUNTIFS('2.Pro Plan'!$K:$K,'Color detail'!$E373,'2.Pro Plan'!$N:$N,'Color detail'!$F373,'2.Pro Plan'!$U:$U,'Color detail'!AB$3))</f>
        <v>0</v>
      </c>
      <c r="AC373" s="25">
        <f>+IF(AC$3=0,0,COUNTIFS('2.Pro Plan'!$K:$K,'Color detail'!$E373,'2.Pro Plan'!$N:$N,'Color detail'!$F373,'2.Pro Plan'!$U:$U,'Color detail'!AC$3))</f>
        <v>0</v>
      </c>
      <c r="AD373" s="25">
        <f>+IF(AD$3=0,0,COUNTIFS('2.Pro Plan'!$K:$K,'Color detail'!$E373,'2.Pro Plan'!$N:$N,'Color detail'!$F373,'2.Pro Plan'!$U:$U,'Color detail'!AD$3))</f>
        <v>0</v>
      </c>
      <c r="AE373" s="25">
        <f>+IF(AE$3=0,0,COUNTIFS('2.Pro Plan'!$K:$K,'Color detail'!$E373,'2.Pro Plan'!$N:$N,'Color detail'!$F373,'2.Pro Plan'!$U:$U,'Color detail'!AE$3))</f>
        <v>0</v>
      </c>
      <c r="AF373" s="25">
        <f>+IF(AF$3=0,0,COUNTIFS('2.Pro Plan'!$K:$K,'Color detail'!$E373,'2.Pro Plan'!$N:$N,'Color detail'!$F373,'2.Pro Plan'!$U:$U,'Color detail'!AF$3))</f>
        <v>0</v>
      </c>
      <c r="AG373" s="25">
        <f>+IF(AG$3=0,0,COUNTIFS('2.Pro Plan'!$K:$K,'Color detail'!$E373,'2.Pro Plan'!$N:$N,'Color detail'!$F373,'2.Pro Plan'!$U:$U,'Color detail'!AG$3))</f>
        <v>0</v>
      </c>
      <c r="AH373" s="25">
        <f>+IF(AH$3=0,0,COUNTIFS('2.Pro Plan'!$K:$K,'Color detail'!$E373,'2.Pro Plan'!$N:$N,'Color detail'!$F373,'2.Pro Plan'!$U:$U,'Color detail'!AH$3))</f>
        <v>0</v>
      </c>
      <c r="AI373" s="25">
        <f>+IF(AI$3=0,0,COUNTIFS('2.Pro Plan'!$K:$K,'Color detail'!$E373,'2.Pro Plan'!$N:$N,'Color detail'!$F373,'2.Pro Plan'!$U:$U,'Color detail'!AI$3))</f>
        <v>0</v>
      </c>
      <c r="AJ373" s="25">
        <f>+IF(AJ$3=0,0,COUNTIFS('2.Pro Plan'!$K:$K,'Color detail'!$E373,'2.Pro Plan'!$N:$N,'Color detail'!$F373,'2.Pro Plan'!$U:$U,'Color detail'!AJ$3))</f>
        <v>0</v>
      </c>
      <c r="AK373" s="25">
        <f>+IF(AK$3=0,0,COUNTIFS('2.Pro Plan'!$K:$K,'Color detail'!$E373,'2.Pro Plan'!$N:$N,'Color detail'!$F373,'2.Pro Plan'!$U:$U,'Color detail'!AK$3))</f>
        <v>0</v>
      </c>
      <c r="AL373" s="25">
        <f>+IF(AL$3=0,0,COUNTIFS('2.Pro Plan'!$K:$K,'Color detail'!$E373,'2.Pro Plan'!$N:$N,'Color detail'!$F373,'2.Pro Plan'!$U:$U,'Color detail'!AL$3))</f>
        <v>0</v>
      </c>
      <c r="AM373" s="25">
        <f>+IF(AM$3=0,0,COUNTIFS('2.Pro Plan'!$K:$K,'Color detail'!$E373,'2.Pro Plan'!$N:$N,'Color detail'!$F373,'2.Pro Plan'!$U:$U,'Color detail'!AM$3))</f>
        <v>0</v>
      </c>
      <c r="AN373" s="25">
        <f>+IF(AN$3=0,0,COUNTIFS('2.Pro Plan'!$K:$K,'Color detail'!$E373,'2.Pro Plan'!$N:$N,'Color detail'!$F373,'2.Pro Plan'!$U:$U,'Color detail'!AN$3))</f>
        <v>0</v>
      </c>
      <c r="AO373" s="25">
        <f>+IF(AO$3=0,0,COUNTIFS('2.Pro Plan'!$K:$K,'Color detail'!$E373,'2.Pro Plan'!$N:$N,'Color detail'!$F373,'2.Pro Plan'!$U:$U,'Color detail'!AO$3))</f>
        <v>0</v>
      </c>
      <c r="AP373" s="25">
        <f>+IF(AP$3=0,0,COUNTIFS('2.Pro Plan'!$K:$K,'Color detail'!$E373,'2.Pro Plan'!$N:$N,'Color detail'!$F373,'2.Pro Plan'!$U:$U,'Color detail'!AP$3))</f>
        <v>0</v>
      </c>
      <c r="AQ373" s="25">
        <f>+IF(AQ$3=0,0,COUNTIFS('2.Pro Plan'!$K:$K,'Color detail'!$E373,'2.Pro Plan'!$N:$N,'Color detail'!$F373,'2.Pro Plan'!$U:$U,'Color detail'!AQ$3))</f>
        <v>0</v>
      </c>
      <c r="AR373" s="25">
        <f>+IF(AR$3=0,0,COUNTIFS('2.Pro Plan'!$K:$K,'Color detail'!$E373,'2.Pro Plan'!$N:$N,'Color detail'!$F373,'2.Pro Plan'!$U:$U,'Color detail'!AR$3))</f>
        <v>0</v>
      </c>
      <c r="AS373" s="25">
        <f t="shared" si="194"/>
        <v>0</v>
      </c>
    </row>
    <row r="374" spans="2:45" hidden="1">
      <c r="B374" s="25">
        <f t="shared" si="202"/>
        <v>0</v>
      </c>
      <c r="C374" s="25">
        <f t="shared" si="203"/>
        <v>0</v>
      </c>
      <c r="E374" s="25">
        <f t="shared" ref="E374:F374" si="227">E158</f>
        <v>0</v>
      </c>
      <c r="F374" s="25">
        <f t="shared" si="227"/>
        <v>0</v>
      </c>
      <c r="H374" s="25">
        <f t="shared" si="193"/>
        <v>0</v>
      </c>
      <c r="I374" s="25">
        <f>+IF(C374=0,0,SUMIF('Color FC'!$F:$F,'Color detail'!$C374,'Color FC'!H:H))</f>
        <v>0</v>
      </c>
      <c r="J374" s="25">
        <f>+IF(E374=0,0,SUMIF('Color FC'!$F:$F,'Color detail'!$C374,'Color FC'!I:I))</f>
        <v>0</v>
      </c>
      <c r="K374" s="25">
        <f>+IF(F374=0,0,SUMIF('Color FC'!$F:$F,'Color detail'!$C374,'Color FC'!J:J))</f>
        <v>0</v>
      </c>
      <c r="M374" s="146">
        <f t="shared" ca="1" si="222"/>
        <v>0</v>
      </c>
      <c r="N374" s="146">
        <f t="shared" ca="1" si="198"/>
        <v>0</v>
      </c>
      <c r="O374" s="147">
        <f t="shared" ca="1" si="223"/>
        <v>0</v>
      </c>
      <c r="Q374" s="25">
        <f>+IF(Q$3=0,0,COUNTIFS('2.Pro Plan'!$K:$K,'Color detail'!$E374,'2.Pro Plan'!$N:$N,'Color detail'!$F374,'2.Pro Plan'!$U:$U,'Color detail'!Q$3))</f>
        <v>0</v>
      </c>
      <c r="R374" s="25">
        <f>+IF(R$3=0,0,COUNTIFS('2.Pro Plan'!$K:$K,'Color detail'!$E374,'2.Pro Plan'!$N:$N,'Color detail'!$F374,'2.Pro Plan'!$U:$U,'Color detail'!R$3))</f>
        <v>0</v>
      </c>
      <c r="S374" s="25">
        <f>+IF(S$3=0,0,COUNTIFS('2.Pro Plan'!$K:$K,'Color detail'!$E374,'2.Pro Plan'!$N:$N,'Color detail'!$F374,'2.Pro Plan'!$U:$U,'Color detail'!S$3))</f>
        <v>0</v>
      </c>
      <c r="T374" s="25">
        <f>+IF(T$3=0,0,COUNTIFS('2.Pro Plan'!$K:$K,'Color detail'!$E374,'2.Pro Plan'!$N:$N,'Color detail'!$F374,'2.Pro Plan'!$U:$U,'Color detail'!T$3))</f>
        <v>0</v>
      </c>
      <c r="U374" s="25">
        <f>+IF(U$3=0,0,COUNTIFS('2.Pro Plan'!$K:$K,'Color detail'!$E374,'2.Pro Plan'!$N:$N,'Color detail'!$F374,'2.Pro Plan'!$U:$U,'Color detail'!U$3))</f>
        <v>0</v>
      </c>
      <c r="V374" s="25">
        <f>+IF(V$3=0,0,COUNTIFS('2.Pro Plan'!$K:$K,'Color detail'!$E374,'2.Pro Plan'!$N:$N,'Color detail'!$F374,'2.Pro Plan'!$U:$U,'Color detail'!V$3))</f>
        <v>0</v>
      </c>
      <c r="W374" s="25">
        <f>+IF(W$3=0,0,COUNTIFS('2.Pro Plan'!$K:$K,'Color detail'!$E374,'2.Pro Plan'!$N:$N,'Color detail'!$F374,'2.Pro Plan'!$U:$U,'Color detail'!W$3))</f>
        <v>0</v>
      </c>
      <c r="X374" s="25">
        <f>+IF(X$3=0,0,COUNTIFS('2.Pro Plan'!$K:$K,'Color detail'!$E374,'2.Pro Plan'!$N:$N,'Color detail'!$F374,'2.Pro Plan'!$U:$U,'Color detail'!X$3))</f>
        <v>0</v>
      </c>
      <c r="Y374" s="25">
        <f>+IF(Y$3=0,0,COUNTIFS('2.Pro Plan'!$K:$K,'Color detail'!$E374,'2.Pro Plan'!$N:$N,'Color detail'!$F374,'2.Pro Plan'!$U:$U,'Color detail'!Y$3))</f>
        <v>0</v>
      </c>
      <c r="Z374" s="25">
        <f>+IF(Z$3=0,0,COUNTIFS('2.Pro Plan'!$K:$K,'Color detail'!$E374,'2.Pro Plan'!$N:$N,'Color detail'!$F374,'2.Pro Plan'!$U:$U,'Color detail'!Z$3))</f>
        <v>0</v>
      </c>
      <c r="AA374" s="25">
        <f>+IF(AA$3=0,0,COUNTIFS('2.Pro Plan'!$K:$K,'Color detail'!$E374,'2.Pro Plan'!$N:$N,'Color detail'!$F374,'2.Pro Plan'!$U:$U,'Color detail'!AA$3))</f>
        <v>0</v>
      </c>
      <c r="AB374" s="25">
        <f>+IF(AB$3=0,0,COUNTIFS('2.Pro Plan'!$K:$K,'Color detail'!$E374,'2.Pro Plan'!$N:$N,'Color detail'!$F374,'2.Pro Plan'!$U:$U,'Color detail'!AB$3))</f>
        <v>0</v>
      </c>
      <c r="AC374" s="25">
        <f>+IF(AC$3=0,0,COUNTIFS('2.Pro Plan'!$K:$K,'Color detail'!$E374,'2.Pro Plan'!$N:$N,'Color detail'!$F374,'2.Pro Plan'!$U:$U,'Color detail'!AC$3))</f>
        <v>0</v>
      </c>
      <c r="AD374" s="25">
        <f>+IF(AD$3=0,0,COUNTIFS('2.Pro Plan'!$K:$K,'Color detail'!$E374,'2.Pro Plan'!$N:$N,'Color detail'!$F374,'2.Pro Plan'!$U:$U,'Color detail'!AD$3))</f>
        <v>0</v>
      </c>
      <c r="AE374" s="25">
        <f>+IF(AE$3=0,0,COUNTIFS('2.Pro Plan'!$K:$K,'Color detail'!$E374,'2.Pro Plan'!$N:$N,'Color detail'!$F374,'2.Pro Plan'!$U:$U,'Color detail'!AE$3))</f>
        <v>0</v>
      </c>
      <c r="AF374" s="25">
        <f>+IF(AF$3=0,0,COUNTIFS('2.Pro Plan'!$K:$K,'Color detail'!$E374,'2.Pro Plan'!$N:$N,'Color detail'!$F374,'2.Pro Plan'!$U:$U,'Color detail'!AF$3))</f>
        <v>0</v>
      </c>
      <c r="AG374" s="25">
        <f>+IF(AG$3=0,0,COUNTIFS('2.Pro Plan'!$K:$K,'Color detail'!$E374,'2.Pro Plan'!$N:$N,'Color detail'!$F374,'2.Pro Plan'!$U:$U,'Color detail'!AG$3))</f>
        <v>0</v>
      </c>
      <c r="AH374" s="25">
        <f>+IF(AH$3=0,0,COUNTIFS('2.Pro Plan'!$K:$K,'Color detail'!$E374,'2.Pro Plan'!$N:$N,'Color detail'!$F374,'2.Pro Plan'!$U:$U,'Color detail'!AH$3))</f>
        <v>0</v>
      </c>
      <c r="AI374" s="25">
        <f>+IF(AI$3=0,0,COUNTIFS('2.Pro Plan'!$K:$K,'Color detail'!$E374,'2.Pro Plan'!$N:$N,'Color detail'!$F374,'2.Pro Plan'!$U:$U,'Color detail'!AI$3))</f>
        <v>0</v>
      </c>
      <c r="AJ374" s="25">
        <f>+IF(AJ$3=0,0,COUNTIFS('2.Pro Plan'!$K:$K,'Color detail'!$E374,'2.Pro Plan'!$N:$N,'Color detail'!$F374,'2.Pro Plan'!$U:$U,'Color detail'!AJ$3))</f>
        <v>0</v>
      </c>
      <c r="AK374" s="25">
        <f>+IF(AK$3=0,0,COUNTIFS('2.Pro Plan'!$K:$K,'Color detail'!$E374,'2.Pro Plan'!$N:$N,'Color detail'!$F374,'2.Pro Plan'!$U:$U,'Color detail'!AK$3))</f>
        <v>0</v>
      </c>
      <c r="AL374" s="25">
        <f>+IF(AL$3=0,0,COUNTIFS('2.Pro Plan'!$K:$K,'Color detail'!$E374,'2.Pro Plan'!$N:$N,'Color detail'!$F374,'2.Pro Plan'!$U:$U,'Color detail'!AL$3))</f>
        <v>0</v>
      </c>
      <c r="AM374" s="25">
        <f>+IF(AM$3=0,0,COUNTIFS('2.Pro Plan'!$K:$K,'Color detail'!$E374,'2.Pro Plan'!$N:$N,'Color detail'!$F374,'2.Pro Plan'!$U:$U,'Color detail'!AM$3))</f>
        <v>0</v>
      </c>
      <c r="AN374" s="25">
        <f>+IF(AN$3=0,0,COUNTIFS('2.Pro Plan'!$K:$K,'Color detail'!$E374,'2.Pro Plan'!$N:$N,'Color detail'!$F374,'2.Pro Plan'!$U:$U,'Color detail'!AN$3))</f>
        <v>0</v>
      </c>
      <c r="AO374" s="25">
        <f>+IF(AO$3=0,0,COUNTIFS('2.Pro Plan'!$K:$K,'Color detail'!$E374,'2.Pro Plan'!$N:$N,'Color detail'!$F374,'2.Pro Plan'!$U:$U,'Color detail'!AO$3))</f>
        <v>0</v>
      </c>
      <c r="AP374" s="25">
        <f>+IF(AP$3=0,0,COUNTIFS('2.Pro Plan'!$K:$K,'Color detail'!$E374,'2.Pro Plan'!$N:$N,'Color detail'!$F374,'2.Pro Plan'!$U:$U,'Color detail'!AP$3))</f>
        <v>0</v>
      </c>
      <c r="AQ374" s="25">
        <f>+IF(AQ$3=0,0,COUNTIFS('2.Pro Plan'!$K:$K,'Color detail'!$E374,'2.Pro Plan'!$N:$N,'Color detail'!$F374,'2.Pro Plan'!$U:$U,'Color detail'!AQ$3))</f>
        <v>0</v>
      </c>
      <c r="AR374" s="25">
        <f>+IF(AR$3=0,0,COUNTIFS('2.Pro Plan'!$K:$K,'Color detail'!$E374,'2.Pro Plan'!$N:$N,'Color detail'!$F374,'2.Pro Plan'!$U:$U,'Color detail'!AR$3))</f>
        <v>0</v>
      </c>
      <c r="AS374" s="25">
        <f t="shared" si="194"/>
        <v>0</v>
      </c>
    </row>
    <row r="375" spans="2:45" hidden="1">
      <c r="B375" s="25">
        <f t="shared" si="202"/>
        <v>0</v>
      </c>
      <c r="C375" s="25">
        <f t="shared" si="203"/>
        <v>0</v>
      </c>
      <c r="E375" s="25">
        <f t="shared" ref="E375:F375" si="228">E159</f>
        <v>0</v>
      </c>
      <c r="F375" s="25">
        <f t="shared" si="228"/>
        <v>0</v>
      </c>
      <c r="H375" s="25">
        <f t="shared" si="193"/>
        <v>0</v>
      </c>
      <c r="I375" s="25">
        <f>+IF(C375=0,0,SUMIF('Color FC'!$F:$F,'Color detail'!$C375,'Color FC'!H:H))</f>
        <v>0</v>
      </c>
      <c r="J375" s="25">
        <f>+IF(E375=0,0,SUMIF('Color FC'!$F:$F,'Color detail'!$C375,'Color FC'!I:I))</f>
        <v>0</v>
      </c>
      <c r="K375" s="25">
        <f>+IF(F375=0,0,SUMIF('Color FC'!$F:$F,'Color detail'!$C375,'Color FC'!J:J))</f>
        <v>0</v>
      </c>
      <c r="M375" s="146">
        <f t="shared" ca="1" si="222"/>
        <v>0</v>
      </c>
      <c r="N375" s="146">
        <f t="shared" ca="1" si="198"/>
        <v>0</v>
      </c>
      <c r="O375" s="147">
        <f t="shared" ca="1" si="223"/>
        <v>0</v>
      </c>
      <c r="Q375" s="25">
        <f>+IF(Q$3=0,0,COUNTIFS('2.Pro Plan'!$K:$K,'Color detail'!$E375,'2.Pro Plan'!$N:$N,'Color detail'!$F375,'2.Pro Plan'!$U:$U,'Color detail'!Q$3))</f>
        <v>0</v>
      </c>
      <c r="R375" s="25">
        <f>+IF(R$3=0,0,COUNTIFS('2.Pro Plan'!$K:$K,'Color detail'!$E375,'2.Pro Plan'!$N:$N,'Color detail'!$F375,'2.Pro Plan'!$U:$U,'Color detail'!R$3))</f>
        <v>0</v>
      </c>
      <c r="S375" s="25">
        <f>+IF(S$3=0,0,COUNTIFS('2.Pro Plan'!$K:$K,'Color detail'!$E375,'2.Pro Plan'!$N:$N,'Color detail'!$F375,'2.Pro Plan'!$U:$U,'Color detail'!S$3))</f>
        <v>0</v>
      </c>
      <c r="T375" s="25">
        <f>+IF(T$3=0,0,COUNTIFS('2.Pro Plan'!$K:$K,'Color detail'!$E375,'2.Pro Plan'!$N:$N,'Color detail'!$F375,'2.Pro Plan'!$U:$U,'Color detail'!T$3))</f>
        <v>0</v>
      </c>
      <c r="U375" s="25">
        <f>+IF(U$3=0,0,COUNTIFS('2.Pro Plan'!$K:$K,'Color detail'!$E375,'2.Pro Plan'!$N:$N,'Color detail'!$F375,'2.Pro Plan'!$U:$U,'Color detail'!U$3))</f>
        <v>0</v>
      </c>
      <c r="V375" s="25">
        <f>+IF(V$3=0,0,COUNTIFS('2.Pro Plan'!$K:$K,'Color detail'!$E375,'2.Pro Plan'!$N:$N,'Color detail'!$F375,'2.Pro Plan'!$U:$U,'Color detail'!V$3))</f>
        <v>0</v>
      </c>
      <c r="W375" s="25">
        <f>+IF(W$3=0,0,COUNTIFS('2.Pro Plan'!$K:$K,'Color detail'!$E375,'2.Pro Plan'!$N:$N,'Color detail'!$F375,'2.Pro Plan'!$U:$U,'Color detail'!W$3))</f>
        <v>0</v>
      </c>
      <c r="X375" s="25">
        <f>+IF(X$3=0,0,COUNTIFS('2.Pro Plan'!$K:$K,'Color detail'!$E375,'2.Pro Plan'!$N:$N,'Color detail'!$F375,'2.Pro Plan'!$U:$U,'Color detail'!X$3))</f>
        <v>0</v>
      </c>
      <c r="Y375" s="25">
        <f>+IF(Y$3=0,0,COUNTIFS('2.Pro Plan'!$K:$K,'Color detail'!$E375,'2.Pro Plan'!$N:$N,'Color detail'!$F375,'2.Pro Plan'!$U:$U,'Color detail'!Y$3))</f>
        <v>0</v>
      </c>
      <c r="Z375" s="25">
        <f>+IF(Z$3=0,0,COUNTIFS('2.Pro Plan'!$K:$K,'Color detail'!$E375,'2.Pro Plan'!$N:$N,'Color detail'!$F375,'2.Pro Plan'!$U:$U,'Color detail'!Z$3))</f>
        <v>0</v>
      </c>
      <c r="AA375" s="25">
        <f>+IF(AA$3=0,0,COUNTIFS('2.Pro Plan'!$K:$K,'Color detail'!$E375,'2.Pro Plan'!$N:$N,'Color detail'!$F375,'2.Pro Plan'!$U:$U,'Color detail'!AA$3))</f>
        <v>0</v>
      </c>
      <c r="AB375" s="25">
        <f>+IF(AB$3=0,0,COUNTIFS('2.Pro Plan'!$K:$K,'Color detail'!$E375,'2.Pro Plan'!$N:$N,'Color detail'!$F375,'2.Pro Plan'!$U:$U,'Color detail'!AB$3))</f>
        <v>0</v>
      </c>
      <c r="AC375" s="25">
        <f>+IF(AC$3=0,0,COUNTIFS('2.Pro Plan'!$K:$K,'Color detail'!$E375,'2.Pro Plan'!$N:$N,'Color detail'!$F375,'2.Pro Plan'!$U:$U,'Color detail'!AC$3))</f>
        <v>0</v>
      </c>
      <c r="AD375" s="25">
        <f>+IF(AD$3=0,0,COUNTIFS('2.Pro Plan'!$K:$K,'Color detail'!$E375,'2.Pro Plan'!$N:$N,'Color detail'!$F375,'2.Pro Plan'!$U:$U,'Color detail'!AD$3))</f>
        <v>0</v>
      </c>
      <c r="AE375" s="25">
        <f>+IF(AE$3=0,0,COUNTIFS('2.Pro Plan'!$K:$K,'Color detail'!$E375,'2.Pro Plan'!$N:$N,'Color detail'!$F375,'2.Pro Plan'!$U:$U,'Color detail'!AE$3))</f>
        <v>0</v>
      </c>
      <c r="AF375" s="25">
        <f>+IF(AF$3=0,0,COUNTIFS('2.Pro Plan'!$K:$K,'Color detail'!$E375,'2.Pro Plan'!$N:$N,'Color detail'!$F375,'2.Pro Plan'!$U:$U,'Color detail'!AF$3))</f>
        <v>0</v>
      </c>
      <c r="AG375" s="25">
        <f>+IF(AG$3=0,0,COUNTIFS('2.Pro Plan'!$K:$K,'Color detail'!$E375,'2.Pro Plan'!$N:$N,'Color detail'!$F375,'2.Pro Plan'!$U:$U,'Color detail'!AG$3))</f>
        <v>0</v>
      </c>
      <c r="AH375" s="25">
        <f>+IF(AH$3=0,0,COUNTIFS('2.Pro Plan'!$K:$K,'Color detail'!$E375,'2.Pro Plan'!$N:$N,'Color detail'!$F375,'2.Pro Plan'!$U:$U,'Color detail'!AH$3))</f>
        <v>0</v>
      </c>
      <c r="AI375" s="25">
        <f>+IF(AI$3=0,0,COUNTIFS('2.Pro Plan'!$K:$K,'Color detail'!$E375,'2.Pro Plan'!$N:$N,'Color detail'!$F375,'2.Pro Plan'!$U:$U,'Color detail'!AI$3))</f>
        <v>0</v>
      </c>
      <c r="AJ375" s="25">
        <f>+IF(AJ$3=0,0,COUNTIFS('2.Pro Plan'!$K:$K,'Color detail'!$E375,'2.Pro Plan'!$N:$N,'Color detail'!$F375,'2.Pro Plan'!$U:$U,'Color detail'!AJ$3))</f>
        <v>0</v>
      </c>
      <c r="AK375" s="25">
        <f>+IF(AK$3=0,0,COUNTIFS('2.Pro Plan'!$K:$K,'Color detail'!$E375,'2.Pro Plan'!$N:$N,'Color detail'!$F375,'2.Pro Plan'!$U:$U,'Color detail'!AK$3))</f>
        <v>0</v>
      </c>
      <c r="AL375" s="25">
        <f>+IF(AL$3=0,0,COUNTIFS('2.Pro Plan'!$K:$K,'Color detail'!$E375,'2.Pro Plan'!$N:$N,'Color detail'!$F375,'2.Pro Plan'!$U:$U,'Color detail'!AL$3))</f>
        <v>0</v>
      </c>
      <c r="AM375" s="25">
        <f>+IF(AM$3=0,0,COUNTIFS('2.Pro Plan'!$K:$K,'Color detail'!$E375,'2.Pro Plan'!$N:$N,'Color detail'!$F375,'2.Pro Plan'!$U:$U,'Color detail'!AM$3))</f>
        <v>0</v>
      </c>
      <c r="AN375" s="25">
        <f>+IF(AN$3=0,0,COUNTIFS('2.Pro Plan'!$K:$K,'Color detail'!$E375,'2.Pro Plan'!$N:$N,'Color detail'!$F375,'2.Pro Plan'!$U:$U,'Color detail'!AN$3))</f>
        <v>0</v>
      </c>
      <c r="AO375" s="25">
        <f>+IF(AO$3=0,0,COUNTIFS('2.Pro Plan'!$K:$K,'Color detail'!$E375,'2.Pro Plan'!$N:$N,'Color detail'!$F375,'2.Pro Plan'!$U:$U,'Color detail'!AO$3))</f>
        <v>0</v>
      </c>
      <c r="AP375" s="25">
        <f>+IF(AP$3=0,0,COUNTIFS('2.Pro Plan'!$K:$K,'Color detail'!$E375,'2.Pro Plan'!$N:$N,'Color detail'!$F375,'2.Pro Plan'!$U:$U,'Color detail'!AP$3))</f>
        <v>0</v>
      </c>
      <c r="AQ375" s="25">
        <f>+IF(AQ$3=0,0,COUNTIFS('2.Pro Plan'!$K:$K,'Color detail'!$E375,'2.Pro Plan'!$N:$N,'Color detail'!$F375,'2.Pro Plan'!$U:$U,'Color detail'!AQ$3))</f>
        <v>0</v>
      </c>
      <c r="AR375" s="25">
        <f>+IF(AR$3=0,0,COUNTIFS('2.Pro Plan'!$K:$K,'Color detail'!$E375,'2.Pro Plan'!$N:$N,'Color detail'!$F375,'2.Pro Plan'!$U:$U,'Color detail'!AR$3))</f>
        <v>0</v>
      </c>
      <c r="AS375" s="25">
        <f t="shared" si="194"/>
        <v>0</v>
      </c>
    </row>
    <row r="376" spans="2:45" hidden="1">
      <c r="B376" s="25">
        <f t="shared" si="202"/>
        <v>0</v>
      </c>
      <c r="C376" s="25">
        <f t="shared" si="203"/>
        <v>0</v>
      </c>
      <c r="E376" s="25">
        <f t="shared" ref="E376:F376" si="229">E160</f>
        <v>0</v>
      </c>
      <c r="F376" s="25">
        <f t="shared" si="229"/>
        <v>0</v>
      </c>
      <c r="H376" s="25">
        <f t="shared" si="193"/>
        <v>0</v>
      </c>
      <c r="I376" s="25">
        <f>+IF(C376=0,0,SUMIF('Color FC'!$F:$F,'Color detail'!$C376,'Color FC'!H:H))</f>
        <v>0</v>
      </c>
      <c r="J376" s="25">
        <f>+IF(E376=0,0,SUMIF('Color FC'!$F:$F,'Color detail'!$C376,'Color FC'!I:I))</f>
        <v>0</v>
      </c>
      <c r="K376" s="25">
        <f>+IF(F376=0,0,SUMIF('Color FC'!$F:$F,'Color detail'!$C376,'Color FC'!J:J))</f>
        <v>0</v>
      </c>
      <c r="M376" s="146">
        <f t="shared" ca="1" si="222"/>
        <v>0</v>
      </c>
      <c r="N376" s="146">
        <f t="shared" ca="1" si="198"/>
        <v>4</v>
      </c>
      <c r="O376" s="147" t="str">
        <f t="shared" ca="1" si="223"/>
        <v>CHECK</v>
      </c>
      <c r="Q376" s="25">
        <f>+IF(Q$3=0,0,COUNTIFS('2.Pro Plan'!$K:$K,'Color detail'!$E376,'2.Pro Plan'!$N:$N,'Color detail'!$F376,'2.Pro Plan'!$U:$U,'Color detail'!Q$3))</f>
        <v>0</v>
      </c>
      <c r="R376" s="25">
        <f>+IF(R$3=0,0,COUNTIFS('2.Pro Plan'!$K:$K,'Color detail'!$E376,'2.Pro Plan'!$N:$N,'Color detail'!$F376,'2.Pro Plan'!$U:$U,'Color detail'!R$3))</f>
        <v>0</v>
      </c>
      <c r="S376" s="25">
        <f>+IF(S$3=0,0,COUNTIFS('2.Pro Plan'!$K:$K,'Color detail'!$E376,'2.Pro Plan'!$N:$N,'Color detail'!$F376,'2.Pro Plan'!$U:$U,'Color detail'!S$3))</f>
        <v>0</v>
      </c>
      <c r="T376" s="25">
        <f>+IF(T$3=0,0,COUNTIFS('2.Pro Plan'!$K:$K,'Color detail'!$E376,'2.Pro Plan'!$N:$N,'Color detail'!$F376,'2.Pro Plan'!$U:$U,'Color detail'!T$3))</f>
        <v>0</v>
      </c>
      <c r="U376" s="25">
        <f>+IF(U$3=0,0,COUNTIFS('2.Pro Plan'!$K:$K,'Color detail'!$E376,'2.Pro Plan'!$N:$N,'Color detail'!$F376,'2.Pro Plan'!$U:$U,'Color detail'!U$3))</f>
        <v>0</v>
      </c>
      <c r="V376" s="25">
        <f>+IF(V$3=0,0,COUNTIFS('2.Pro Plan'!$K:$K,'Color detail'!$E376,'2.Pro Plan'!$N:$N,'Color detail'!$F376,'2.Pro Plan'!$U:$U,'Color detail'!V$3))</f>
        <v>0</v>
      </c>
      <c r="W376" s="25">
        <f>+IF(W$3=0,0,COUNTIFS('2.Pro Plan'!$K:$K,'Color detail'!$E376,'2.Pro Plan'!$N:$N,'Color detail'!$F376,'2.Pro Plan'!$U:$U,'Color detail'!W$3))</f>
        <v>0</v>
      </c>
      <c r="X376" s="25">
        <f>+IF(X$3=0,0,COUNTIFS('2.Pro Plan'!$K:$K,'Color detail'!$E376,'2.Pro Plan'!$N:$N,'Color detail'!$F376,'2.Pro Plan'!$U:$U,'Color detail'!X$3))</f>
        <v>0</v>
      </c>
      <c r="Y376" s="25">
        <f>+IF(Y$3=0,0,COUNTIFS('2.Pro Plan'!$K:$K,'Color detail'!$E376,'2.Pro Plan'!$N:$N,'Color detail'!$F376,'2.Pro Plan'!$U:$U,'Color detail'!Y$3))</f>
        <v>0</v>
      </c>
      <c r="Z376" s="25">
        <f>+IF(Z$3=0,0,COUNTIFS('2.Pro Plan'!$K:$K,'Color detail'!$E376,'2.Pro Plan'!$N:$N,'Color detail'!$F376,'2.Pro Plan'!$U:$U,'Color detail'!Z$3))</f>
        <v>0</v>
      </c>
      <c r="AA376" s="25">
        <f>+IF(AA$3=0,0,COUNTIFS('2.Pro Plan'!$K:$K,'Color detail'!$E376,'2.Pro Plan'!$N:$N,'Color detail'!$F376,'2.Pro Plan'!$U:$U,'Color detail'!AA$3))</f>
        <v>0</v>
      </c>
      <c r="AB376" s="25">
        <f>+IF(AB$3=0,0,COUNTIFS('2.Pro Plan'!$K:$K,'Color detail'!$E376,'2.Pro Plan'!$N:$N,'Color detail'!$F376,'2.Pro Plan'!$U:$U,'Color detail'!AB$3))</f>
        <v>0</v>
      </c>
      <c r="AC376" s="25">
        <f>+IF(AC$3=0,0,COUNTIFS('2.Pro Plan'!$K:$K,'Color detail'!$E376,'2.Pro Plan'!$N:$N,'Color detail'!$F376,'2.Pro Plan'!$U:$U,'Color detail'!AC$3))</f>
        <v>0</v>
      </c>
      <c r="AD376" s="25">
        <f>+IF(AD$3=0,0,COUNTIFS('2.Pro Plan'!$K:$K,'Color detail'!$E376,'2.Pro Plan'!$N:$N,'Color detail'!$F376,'2.Pro Plan'!$U:$U,'Color detail'!AD$3))</f>
        <v>0</v>
      </c>
      <c r="AE376" s="25">
        <f>+IF(AE$3=0,0,COUNTIFS('2.Pro Plan'!$K:$K,'Color detail'!$E376,'2.Pro Plan'!$N:$N,'Color detail'!$F376,'2.Pro Plan'!$U:$U,'Color detail'!AE$3))</f>
        <v>0</v>
      </c>
      <c r="AF376" s="25">
        <f>+IF(AF$3=0,0,COUNTIFS('2.Pro Plan'!$K:$K,'Color detail'!$E376,'2.Pro Plan'!$N:$N,'Color detail'!$F376,'2.Pro Plan'!$U:$U,'Color detail'!AF$3))</f>
        <v>0</v>
      </c>
      <c r="AG376" s="25">
        <f>+IF(AG$3=0,0,COUNTIFS('2.Pro Plan'!$K:$K,'Color detail'!$E376,'2.Pro Plan'!$N:$N,'Color detail'!$F376,'2.Pro Plan'!$U:$U,'Color detail'!AG$3))</f>
        <v>0</v>
      </c>
      <c r="AH376" s="25">
        <f>+IF(AH$3=0,0,COUNTIFS('2.Pro Plan'!$K:$K,'Color detail'!$E376,'2.Pro Plan'!$N:$N,'Color detail'!$F376,'2.Pro Plan'!$U:$U,'Color detail'!AH$3))</f>
        <v>0</v>
      </c>
      <c r="AI376" s="25">
        <f>+IF(AI$3=0,0,COUNTIFS('2.Pro Plan'!$K:$K,'Color detail'!$E376,'2.Pro Plan'!$N:$N,'Color detail'!$F376,'2.Pro Plan'!$U:$U,'Color detail'!AI$3))</f>
        <v>0</v>
      </c>
      <c r="AJ376" s="25">
        <f>+IF(AJ$3=0,0,COUNTIFS('2.Pro Plan'!$K:$K,'Color detail'!$E376,'2.Pro Plan'!$N:$N,'Color detail'!$F376,'2.Pro Plan'!$U:$U,'Color detail'!AJ$3))</f>
        <v>0</v>
      </c>
      <c r="AK376" s="25">
        <f>+IF(AK$3=0,0,COUNTIFS('2.Pro Plan'!$K:$K,'Color detail'!$E376,'2.Pro Plan'!$N:$N,'Color detail'!$F376,'2.Pro Plan'!$U:$U,'Color detail'!AK$3))</f>
        <v>0</v>
      </c>
      <c r="AL376" s="25">
        <f>+IF(AL$3=0,0,COUNTIFS('2.Pro Plan'!$K:$K,'Color detail'!$E376,'2.Pro Plan'!$N:$N,'Color detail'!$F376,'2.Pro Plan'!$U:$U,'Color detail'!AL$3))</f>
        <v>0</v>
      </c>
      <c r="AM376" s="25">
        <f>+IF(AM$3=0,0,COUNTIFS('2.Pro Plan'!$K:$K,'Color detail'!$E376,'2.Pro Plan'!$N:$N,'Color detail'!$F376,'2.Pro Plan'!$U:$U,'Color detail'!AM$3))</f>
        <v>0</v>
      </c>
      <c r="AN376" s="25">
        <f>+IF(AN$3=0,0,COUNTIFS('2.Pro Plan'!$K:$K,'Color detail'!$E376,'2.Pro Plan'!$N:$N,'Color detail'!$F376,'2.Pro Plan'!$U:$U,'Color detail'!AN$3))</f>
        <v>0</v>
      </c>
      <c r="AO376" s="25">
        <f>+IF(AO$3=0,0,COUNTIFS('2.Pro Plan'!$K:$K,'Color detail'!$E376,'2.Pro Plan'!$N:$N,'Color detail'!$F376,'2.Pro Plan'!$U:$U,'Color detail'!AO$3))</f>
        <v>0</v>
      </c>
      <c r="AP376" s="25">
        <f>+IF(AP$3=0,0,COUNTIFS('2.Pro Plan'!$K:$K,'Color detail'!$E376,'2.Pro Plan'!$N:$N,'Color detail'!$F376,'2.Pro Plan'!$U:$U,'Color detail'!AP$3))</f>
        <v>0</v>
      </c>
      <c r="AQ376" s="25">
        <f>+IF(AQ$3=0,0,COUNTIFS('2.Pro Plan'!$K:$K,'Color detail'!$E376,'2.Pro Plan'!$N:$N,'Color detail'!$F376,'2.Pro Plan'!$U:$U,'Color detail'!AQ$3))</f>
        <v>0</v>
      </c>
      <c r="AR376" s="25">
        <f>+IF(AR$3=0,0,COUNTIFS('2.Pro Plan'!$K:$K,'Color detail'!$E376,'2.Pro Plan'!$N:$N,'Color detail'!$F376,'2.Pro Plan'!$U:$U,'Color detail'!AR$3))</f>
        <v>0</v>
      </c>
      <c r="AS376" s="25">
        <f t="shared" si="194"/>
        <v>0</v>
      </c>
    </row>
    <row r="377" spans="2:45" hidden="1">
      <c r="B377" s="25">
        <f t="shared" si="202"/>
        <v>0</v>
      </c>
      <c r="C377" s="25">
        <f t="shared" si="203"/>
        <v>0</v>
      </c>
      <c r="E377" s="25">
        <f t="shared" ref="E377:F377" si="230">E161</f>
        <v>0</v>
      </c>
      <c r="F377" s="25">
        <f t="shared" si="230"/>
        <v>0</v>
      </c>
      <c r="H377" s="25">
        <f t="shared" si="193"/>
        <v>0</v>
      </c>
      <c r="I377" s="25">
        <f>+IF(C377=0,0,SUMIF('Color FC'!$F:$F,'Color detail'!$C377,'Color FC'!H:H))</f>
        <v>0</v>
      </c>
      <c r="J377" s="25">
        <f>+IF(E377=0,0,SUMIF('Color FC'!$F:$F,'Color detail'!$C377,'Color FC'!I:I))</f>
        <v>0</v>
      </c>
      <c r="K377" s="25">
        <f>+IF(F377=0,0,SUMIF('Color FC'!$F:$F,'Color detail'!$C377,'Color FC'!J:J))</f>
        <v>0</v>
      </c>
      <c r="M377" s="146">
        <f t="shared" ca="1" si="222"/>
        <v>0</v>
      </c>
      <c r="N377" s="146">
        <f t="shared" ca="1" si="198"/>
        <v>2</v>
      </c>
      <c r="O377" s="147" t="str">
        <f t="shared" ca="1" si="223"/>
        <v>CHECK</v>
      </c>
      <c r="Q377" s="25">
        <f>+IF(Q$3=0,0,COUNTIFS('2.Pro Plan'!$K:$K,'Color detail'!$E377,'2.Pro Plan'!$N:$N,'Color detail'!$F377,'2.Pro Plan'!$U:$U,'Color detail'!Q$3))</f>
        <v>0</v>
      </c>
      <c r="R377" s="25">
        <f>+IF(R$3=0,0,COUNTIFS('2.Pro Plan'!$K:$K,'Color detail'!$E377,'2.Pro Plan'!$N:$N,'Color detail'!$F377,'2.Pro Plan'!$U:$U,'Color detail'!R$3))</f>
        <v>0</v>
      </c>
      <c r="S377" s="25">
        <f>+IF(S$3=0,0,COUNTIFS('2.Pro Plan'!$K:$K,'Color detail'!$E377,'2.Pro Plan'!$N:$N,'Color detail'!$F377,'2.Pro Plan'!$U:$U,'Color detail'!S$3))</f>
        <v>0</v>
      </c>
      <c r="T377" s="25">
        <f>+IF(T$3=0,0,COUNTIFS('2.Pro Plan'!$K:$K,'Color detail'!$E377,'2.Pro Plan'!$N:$N,'Color detail'!$F377,'2.Pro Plan'!$U:$U,'Color detail'!T$3))</f>
        <v>0</v>
      </c>
      <c r="U377" s="25">
        <f>+IF(U$3=0,0,COUNTIFS('2.Pro Plan'!$K:$K,'Color detail'!$E377,'2.Pro Plan'!$N:$N,'Color detail'!$F377,'2.Pro Plan'!$U:$U,'Color detail'!U$3))</f>
        <v>0</v>
      </c>
      <c r="V377" s="25">
        <f>+IF(V$3=0,0,COUNTIFS('2.Pro Plan'!$K:$K,'Color detail'!$E377,'2.Pro Plan'!$N:$N,'Color detail'!$F377,'2.Pro Plan'!$U:$U,'Color detail'!V$3))</f>
        <v>0</v>
      </c>
      <c r="W377" s="25">
        <f>+IF(W$3=0,0,COUNTIFS('2.Pro Plan'!$K:$K,'Color detail'!$E377,'2.Pro Plan'!$N:$N,'Color detail'!$F377,'2.Pro Plan'!$U:$U,'Color detail'!W$3))</f>
        <v>0</v>
      </c>
      <c r="X377" s="25">
        <f>+IF(X$3=0,0,COUNTIFS('2.Pro Plan'!$K:$K,'Color detail'!$E377,'2.Pro Plan'!$N:$N,'Color detail'!$F377,'2.Pro Plan'!$U:$U,'Color detail'!X$3))</f>
        <v>0</v>
      </c>
      <c r="Y377" s="25">
        <f>+IF(Y$3=0,0,COUNTIFS('2.Pro Plan'!$K:$K,'Color detail'!$E377,'2.Pro Plan'!$N:$N,'Color detail'!$F377,'2.Pro Plan'!$U:$U,'Color detail'!Y$3))</f>
        <v>0</v>
      </c>
      <c r="Z377" s="25">
        <f>+IF(Z$3=0,0,COUNTIFS('2.Pro Plan'!$K:$K,'Color detail'!$E377,'2.Pro Plan'!$N:$N,'Color detail'!$F377,'2.Pro Plan'!$U:$U,'Color detail'!Z$3))</f>
        <v>0</v>
      </c>
      <c r="AA377" s="25">
        <f>+IF(AA$3=0,0,COUNTIFS('2.Pro Plan'!$K:$K,'Color detail'!$E377,'2.Pro Plan'!$N:$N,'Color detail'!$F377,'2.Pro Plan'!$U:$U,'Color detail'!AA$3))</f>
        <v>0</v>
      </c>
      <c r="AB377" s="25">
        <f>+IF(AB$3=0,0,COUNTIFS('2.Pro Plan'!$K:$K,'Color detail'!$E377,'2.Pro Plan'!$N:$N,'Color detail'!$F377,'2.Pro Plan'!$U:$U,'Color detail'!AB$3))</f>
        <v>0</v>
      </c>
      <c r="AC377" s="25">
        <f>+IF(AC$3=0,0,COUNTIFS('2.Pro Plan'!$K:$K,'Color detail'!$E377,'2.Pro Plan'!$N:$N,'Color detail'!$F377,'2.Pro Plan'!$U:$U,'Color detail'!AC$3))</f>
        <v>0</v>
      </c>
      <c r="AD377" s="25">
        <f>+IF(AD$3=0,0,COUNTIFS('2.Pro Plan'!$K:$K,'Color detail'!$E377,'2.Pro Plan'!$N:$N,'Color detail'!$F377,'2.Pro Plan'!$U:$U,'Color detail'!AD$3))</f>
        <v>0</v>
      </c>
      <c r="AE377" s="25">
        <f>+IF(AE$3=0,0,COUNTIFS('2.Pro Plan'!$K:$K,'Color detail'!$E377,'2.Pro Plan'!$N:$N,'Color detail'!$F377,'2.Pro Plan'!$U:$U,'Color detail'!AE$3))</f>
        <v>0</v>
      </c>
      <c r="AF377" s="25">
        <f>+IF(AF$3=0,0,COUNTIFS('2.Pro Plan'!$K:$K,'Color detail'!$E377,'2.Pro Plan'!$N:$N,'Color detail'!$F377,'2.Pro Plan'!$U:$U,'Color detail'!AF$3))</f>
        <v>0</v>
      </c>
      <c r="AG377" s="25">
        <f>+IF(AG$3=0,0,COUNTIFS('2.Pro Plan'!$K:$K,'Color detail'!$E377,'2.Pro Plan'!$N:$N,'Color detail'!$F377,'2.Pro Plan'!$U:$U,'Color detail'!AG$3))</f>
        <v>0</v>
      </c>
      <c r="AH377" s="25">
        <f>+IF(AH$3=0,0,COUNTIFS('2.Pro Plan'!$K:$K,'Color detail'!$E377,'2.Pro Plan'!$N:$N,'Color detail'!$F377,'2.Pro Plan'!$U:$U,'Color detail'!AH$3))</f>
        <v>0</v>
      </c>
      <c r="AI377" s="25">
        <f>+IF(AI$3=0,0,COUNTIFS('2.Pro Plan'!$K:$K,'Color detail'!$E377,'2.Pro Plan'!$N:$N,'Color detail'!$F377,'2.Pro Plan'!$U:$U,'Color detail'!AI$3))</f>
        <v>0</v>
      </c>
      <c r="AJ377" s="25">
        <f>+IF(AJ$3=0,0,COUNTIFS('2.Pro Plan'!$K:$K,'Color detail'!$E377,'2.Pro Plan'!$N:$N,'Color detail'!$F377,'2.Pro Plan'!$U:$U,'Color detail'!AJ$3))</f>
        <v>0</v>
      </c>
      <c r="AK377" s="25">
        <f>+IF(AK$3=0,0,COUNTIFS('2.Pro Plan'!$K:$K,'Color detail'!$E377,'2.Pro Plan'!$N:$N,'Color detail'!$F377,'2.Pro Plan'!$U:$U,'Color detail'!AK$3))</f>
        <v>0</v>
      </c>
      <c r="AL377" s="25">
        <f>+IF(AL$3=0,0,COUNTIFS('2.Pro Plan'!$K:$K,'Color detail'!$E377,'2.Pro Plan'!$N:$N,'Color detail'!$F377,'2.Pro Plan'!$U:$U,'Color detail'!AL$3))</f>
        <v>0</v>
      </c>
      <c r="AM377" s="25">
        <f>+IF(AM$3=0,0,COUNTIFS('2.Pro Plan'!$K:$K,'Color detail'!$E377,'2.Pro Plan'!$N:$N,'Color detail'!$F377,'2.Pro Plan'!$U:$U,'Color detail'!AM$3))</f>
        <v>0</v>
      </c>
      <c r="AN377" s="25">
        <f>+IF(AN$3=0,0,COUNTIFS('2.Pro Plan'!$K:$K,'Color detail'!$E377,'2.Pro Plan'!$N:$N,'Color detail'!$F377,'2.Pro Plan'!$U:$U,'Color detail'!AN$3))</f>
        <v>0</v>
      </c>
      <c r="AO377" s="25">
        <f>+IF(AO$3=0,0,COUNTIFS('2.Pro Plan'!$K:$K,'Color detail'!$E377,'2.Pro Plan'!$N:$N,'Color detail'!$F377,'2.Pro Plan'!$U:$U,'Color detail'!AO$3))</f>
        <v>0</v>
      </c>
      <c r="AP377" s="25">
        <f>+IF(AP$3=0,0,COUNTIFS('2.Pro Plan'!$K:$K,'Color detail'!$E377,'2.Pro Plan'!$N:$N,'Color detail'!$F377,'2.Pro Plan'!$U:$U,'Color detail'!AP$3))</f>
        <v>0</v>
      </c>
      <c r="AQ377" s="25">
        <f>+IF(AQ$3=0,0,COUNTIFS('2.Pro Plan'!$K:$K,'Color detail'!$E377,'2.Pro Plan'!$N:$N,'Color detail'!$F377,'2.Pro Plan'!$U:$U,'Color detail'!AQ$3))</f>
        <v>0</v>
      </c>
      <c r="AR377" s="25">
        <f>+IF(AR$3=0,0,COUNTIFS('2.Pro Plan'!$K:$K,'Color detail'!$E377,'2.Pro Plan'!$N:$N,'Color detail'!$F377,'2.Pro Plan'!$U:$U,'Color detail'!AR$3))</f>
        <v>0</v>
      </c>
      <c r="AS377" s="25">
        <f t="shared" si="194"/>
        <v>0</v>
      </c>
    </row>
    <row r="378" spans="2:45" hidden="1">
      <c r="B378" s="25">
        <f t="shared" si="202"/>
        <v>0</v>
      </c>
      <c r="C378" s="25">
        <f t="shared" si="203"/>
        <v>0</v>
      </c>
      <c r="E378" s="25">
        <f t="shared" ref="E378:F378" si="231">E162</f>
        <v>0</v>
      </c>
      <c r="F378" s="25">
        <f t="shared" si="231"/>
        <v>0</v>
      </c>
      <c r="H378" s="25">
        <f t="shared" si="193"/>
        <v>0</v>
      </c>
      <c r="I378" s="25">
        <f>+IF(C378=0,0,SUMIF('Color FC'!$F:$F,'Color detail'!$C378,'Color FC'!H:H))</f>
        <v>0</v>
      </c>
      <c r="J378" s="25">
        <f>+IF(E378=0,0,SUMIF('Color FC'!$F:$F,'Color detail'!$C378,'Color FC'!I:I))</f>
        <v>0</v>
      </c>
      <c r="K378" s="25">
        <f>+IF(F378=0,0,SUMIF('Color FC'!$F:$F,'Color detail'!$C378,'Color FC'!J:J))</f>
        <v>0</v>
      </c>
      <c r="M378" s="249">
        <f t="shared" ca="1" si="222"/>
        <v>0</v>
      </c>
      <c r="N378" s="249">
        <f t="shared" ca="1" si="198"/>
        <v>0</v>
      </c>
      <c r="O378" s="249">
        <f t="shared" ca="1" si="223"/>
        <v>0</v>
      </c>
      <c r="Q378" s="25">
        <f>+IF(Q$3=0,0,COUNTIFS('2.Pro Plan'!$K:$K,'Color detail'!$E378,'2.Pro Plan'!$N:$N,'Color detail'!$F378,'2.Pro Plan'!$U:$U,'Color detail'!Q$3))</f>
        <v>0</v>
      </c>
      <c r="R378" s="25">
        <f>+IF(R$3=0,0,COUNTIFS('2.Pro Plan'!$K:$K,'Color detail'!$E378,'2.Pro Plan'!$N:$N,'Color detail'!$F378,'2.Pro Plan'!$U:$U,'Color detail'!R$3))</f>
        <v>0</v>
      </c>
      <c r="S378" s="25">
        <f>+IF(S$3=0,0,COUNTIFS('2.Pro Plan'!$K:$K,'Color detail'!$E378,'2.Pro Plan'!$N:$N,'Color detail'!$F378,'2.Pro Plan'!$U:$U,'Color detail'!S$3))</f>
        <v>0</v>
      </c>
      <c r="T378" s="25">
        <f>+IF(T$3=0,0,COUNTIFS('2.Pro Plan'!$K:$K,'Color detail'!$E378,'2.Pro Plan'!$N:$N,'Color detail'!$F378,'2.Pro Plan'!$U:$U,'Color detail'!T$3))</f>
        <v>0</v>
      </c>
      <c r="U378" s="25">
        <f>+IF(U$3=0,0,COUNTIFS('2.Pro Plan'!$K:$K,'Color detail'!$E378,'2.Pro Plan'!$N:$N,'Color detail'!$F378,'2.Pro Plan'!$U:$U,'Color detail'!U$3))</f>
        <v>0</v>
      </c>
      <c r="V378" s="25">
        <f>+IF(V$3=0,0,COUNTIFS('2.Pro Plan'!$K:$K,'Color detail'!$E378,'2.Pro Plan'!$N:$N,'Color detail'!$F378,'2.Pro Plan'!$U:$U,'Color detail'!V$3))</f>
        <v>0</v>
      </c>
      <c r="W378" s="25">
        <f>+IF(W$3=0,0,COUNTIFS('2.Pro Plan'!$K:$K,'Color detail'!$E378,'2.Pro Plan'!$N:$N,'Color detail'!$F378,'2.Pro Plan'!$U:$U,'Color detail'!W$3))</f>
        <v>0</v>
      </c>
      <c r="X378" s="25">
        <f>+IF(X$3=0,0,COUNTIFS('2.Pro Plan'!$K:$K,'Color detail'!$E378,'2.Pro Plan'!$N:$N,'Color detail'!$F378,'2.Pro Plan'!$U:$U,'Color detail'!X$3))</f>
        <v>0</v>
      </c>
      <c r="Y378" s="25">
        <f>+IF(Y$3=0,0,COUNTIFS('2.Pro Plan'!$K:$K,'Color detail'!$E378,'2.Pro Plan'!$N:$N,'Color detail'!$F378,'2.Pro Plan'!$U:$U,'Color detail'!Y$3))</f>
        <v>0</v>
      </c>
      <c r="Z378" s="25">
        <f>+IF(Z$3=0,0,COUNTIFS('2.Pro Plan'!$K:$K,'Color detail'!$E378,'2.Pro Plan'!$N:$N,'Color detail'!$F378,'2.Pro Plan'!$U:$U,'Color detail'!Z$3))</f>
        <v>0</v>
      </c>
      <c r="AA378" s="25">
        <f>+IF(AA$3=0,0,COUNTIFS('2.Pro Plan'!$K:$K,'Color detail'!$E378,'2.Pro Plan'!$N:$N,'Color detail'!$F378,'2.Pro Plan'!$U:$U,'Color detail'!AA$3))</f>
        <v>0</v>
      </c>
      <c r="AB378" s="25">
        <f>+IF(AB$3=0,0,COUNTIFS('2.Pro Plan'!$K:$K,'Color detail'!$E378,'2.Pro Plan'!$N:$N,'Color detail'!$F378,'2.Pro Plan'!$U:$U,'Color detail'!AB$3))</f>
        <v>0</v>
      </c>
      <c r="AC378" s="25">
        <f>+IF(AC$3=0,0,COUNTIFS('2.Pro Plan'!$K:$K,'Color detail'!$E378,'2.Pro Plan'!$N:$N,'Color detail'!$F378,'2.Pro Plan'!$U:$U,'Color detail'!AC$3))</f>
        <v>0</v>
      </c>
      <c r="AD378" s="25">
        <f>+IF(AD$3=0,0,COUNTIFS('2.Pro Plan'!$K:$K,'Color detail'!$E378,'2.Pro Plan'!$N:$N,'Color detail'!$F378,'2.Pro Plan'!$U:$U,'Color detail'!AD$3))</f>
        <v>0</v>
      </c>
      <c r="AE378" s="25">
        <f>+IF(AE$3=0,0,COUNTIFS('2.Pro Plan'!$K:$K,'Color detail'!$E378,'2.Pro Plan'!$N:$N,'Color detail'!$F378,'2.Pro Plan'!$U:$U,'Color detail'!AE$3))</f>
        <v>0</v>
      </c>
      <c r="AF378" s="25">
        <f>+IF(AF$3=0,0,COUNTIFS('2.Pro Plan'!$K:$K,'Color detail'!$E378,'2.Pro Plan'!$N:$N,'Color detail'!$F378,'2.Pro Plan'!$U:$U,'Color detail'!AF$3))</f>
        <v>0</v>
      </c>
      <c r="AG378" s="25">
        <f>+IF(AG$3=0,0,COUNTIFS('2.Pro Plan'!$K:$K,'Color detail'!$E378,'2.Pro Plan'!$N:$N,'Color detail'!$F378,'2.Pro Plan'!$U:$U,'Color detail'!AG$3))</f>
        <v>0</v>
      </c>
      <c r="AH378" s="25">
        <f>+IF(AH$3=0,0,COUNTIFS('2.Pro Plan'!$K:$K,'Color detail'!$E378,'2.Pro Plan'!$N:$N,'Color detail'!$F378,'2.Pro Plan'!$U:$U,'Color detail'!AH$3))</f>
        <v>0</v>
      </c>
      <c r="AI378" s="25">
        <f>+IF(AI$3=0,0,COUNTIFS('2.Pro Plan'!$K:$K,'Color detail'!$E378,'2.Pro Plan'!$N:$N,'Color detail'!$F378,'2.Pro Plan'!$U:$U,'Color detail'!AI$3))</f>
        <v>0</v>
      </c>
      <c r="AJ378" s="25">
        <f>+IF(AJ$3=0,0,COUNTIFS('2.Pro Plan'!$K:$K,'Color detail'!$E378,'2.Pro Plan'!$N:$N,'Color detail'!$F378,'2.Pro Plan'!$U:$U,'Color detail'!AJ$3))</f>
        <v>0</v>
      </c>
      <c r="AK378" s="25">
        <f>+IF(AK$3=0,0,COUNTIFS('2.Pro Plan'!$K:$K,'Color detail'!$E378,'2.Pro Plan'!$N:$N,'Color detail'!$F378,'2.Pro Plan'!$U:$U,'Color detail'!AK$3))</f>
        <v>0</v>
      </c>
      <c r="AL378" s="25">
        <f>+IF(AL$3=0,0,COUNTIFS('2.Pro Plan'!$K:$K,'Color detail'!$E378,'2.Pro Plan'!$N:$N,'Color detail'!$F378,'2.Pro Plan'!$U:$U,'Color detail'!AL$3))</f>
        <v>0</v>
      </c>
      <c r="AM378" s="25">
        <f>+IF(AM$3=0,0,COUNTIFS('2.Pro Plan'!$K:$K,'Color detail'!$E378,'2.Pro Plan'!$N:$N,'Color detail'!$F378,'2.Pro Plan'!$U:$U,'Color detail'!AM$3))</f>
        <v>0</v>
      </c>
      <c r="AN378" s="25">
        <f>+IF(AN$3=0,0,COUNTIFS('2.Pro Plan'!$K:$K,'Color detail'!$E378,'2.Pro Plan'!$N:$N,'Color detail'!$F378,'2.Pro Plan'!$U:$U,'Color detail'!AN$3))</f>
        <v>0</v>
      </c>
      <c r="AO378" s="25">
        <f>+IF(AO$3=0,0,COUNTIFS('2.Pro Plan'!$K:$K,'Color detail'!$E378,'2.Pro Plan'!$N:$N,'Color detail'!$F378,'2.Pro Plan'!$U:$U,'Color detail'!AO$3))</f>
        <v>0</v>
      </c>
      <c r="AP378" s="25">
        <f>+IF(AP$3=0,0,COUNTIFS('2.Pro Plan'!$K:$K,'Color detail'!$E378,'2.Pro Plan'!$N:$N,'Color detail'!$F378,'2.Pro Plan'!$U:$U,'Color detail'!AP$3))</f>
        <v>0</v>
      </c>
      <c r="AQ378" s="25">
        <f>+IF(AQ$3=0,0,COUNTIFS('2.Pro Plan'!$K:$K,'Color detail'!$E378,'2.Pro Plan'!$N:$N,'Color detail'!$F378,'2.Pro Plan'!$U:$U,'Color detail'!AQ$3))</f>
        <v>0</v>
      </c>
      <c r="AR378" s="25">
        <f>+IF(AR$3=0,0,COUNTIFS('2.Pro Plan'!$K:$K,'Color detail'!$E378,'2.Pro Plan'!$N:$N,'Color detail'!$F378,'2.Pro Plan'!$U:$U,'Color detail'!AR$3))</f>
        <v>0</v>
      </c>
      <c r="AS378" s="25">
        <f t="shared" si="194"/>
        <v>0</v>
      </c>
    </row>
    <row r="379" spans="2:45" hidden="1">
      <c r="B379" s="25">
        <f t="shared" si="202"/>
        <v>0</v>
      </c>
      <c r="C379" s="25">
        <f t="shared" si="203"/>
        <v>0</v>
      </c>
      <c r="E379" s="25">
        <f t="shared" ref="E379:F379" si="232">E163</f>
        <v>0</v>
      </c>
      <c r="F379" s="25">
        <f t="shared" si="232"/>
        <v>0</v>
      </c>
      <c r="H379" s="25">
        <f t="shared" si="193"/>
        <v>0</v>
      </c>
      <c r="I379" s="25">
        <f>+IF(C379=0,0,SUMIF('Color FC'!$F:$F,'Color detail'!$C379,'Color FC'!H:H))</f>
        <v>0</v>
      </c>
      <c r="J379" s="25">
        <f>+IF(E379=0,0,SUMIF('Color FC'!$F:$F,'Color detail'!$C379,'Color FC'!I:I))</f>
        <v>0</v>
      </c>
      <c r="K379" s="25">
        <f>+IF(F379=0,0,SUMIF('Color FC'!$F:$F,'Color detail'!$C379,'Color FC'!J:J))</f>
        <v>0</v>
      </c>
      <c r="M379" s="249">
        <f t="shared" ca="1" si="222"/>
        <v>0</v>
      </c>
      <c r="N379" s="249">
        <f t="shared" ca="1" si="198"/>
        <v>0</v>
      </c>
      <c r="O379" s="249">
        <f t="shared" ca="1" si="223"/>
        <v>0</v>
      </c>
      <c r="Q379" s="25">
        <f>+IF(Q$3=0,0,COUNTIFS('2.Pro Plan'!$K:$K,'Color detail'!$E379,'2.Pro Plan'!$N:$N,'Color detail'!$F379,'2.Pro Plan'!$U:$U,'Color detail'!Q$3))</f>
        <v>0</v>
      </c>
      <c r="R379" s="25">
        <f>+IF(R$3=0,0,COUNTIFS('2.Pro Plan'!$K:$K,'Color detail'!$E379,'2.Pro Plan'!$N:$N,'Color detail'!$F379,'2.Pro Plan'!$U:$U,'Color detail'!R$3))</f>
        <v>0</v>
      </c>
      <c r="S379" s="25">
        <f>+IF(S$3=0,0,COUNTIFS('2.Pro Plan'!$K:$K,'Color detail'!$E379,'2.Pro Plan'!$N:$N,'Color detail'!$F379,'2.Pro Plan'!$U:$U,'Color detail'!S$3))</f>
        <v>0</v>
      </c>
      <c r="T379" s="25">
        <f>+IF(T$3=0,0,COUNTIFS('2.Pro Plan'!$K:$K,'Color detail'!$E379,'2.Pro Plan'!$N:$N,'Color detail'!$F379,'2.Pro Plan'!$U:$U,'Color detail'!T$3))</f>
        <v>0</v>
      </c>
      <c r="U379" s="25">
        <f>+IF(U$3=0,0,COUNTIFS('2.Pro Plan'!$K:$K,'Color detail'!$E379,'2.Pro Plan'!$N:$N,'Color detail'!$F379,'2.Pro Plan'!$U:$U,'Color detail'!U$3))</f>
        <v>0</v>
      </c>
      <c r="V379" s="25">
        <f>+IF(V$3=0,0,COUNTIFS('2.Pro Plan'!$K:$K,'Color detail'!$E379,'2.Pro Plan'!$N:$N,'Color detail'!$F379,'2.Pro Plan'!$U:$U,'Color detail'!V$3))</f>
        <v>0</v>
      </c>
      <c r="W379" s="25">
        <f>+IF(W$3=0,0,COUNTIFS('2.Pro Plan'!$K:$K,'Color detail'!$E379,'2.Pro Plan'!$N:$N,'Color detail'!$F379,'2.Pro Plan'!$U:$U,'Color detail'!W$3))</f>
        <v>0</v>
      </c>
      <c r="X379" s="25">
        <f>+IF(X$3=0,0,COUNTIFS('2.Pro Plan'!$K:$K,'Color detail'!$E379,'2.Pro Plan'!$N:$N,'Color detail'!$F379,'2.Pro Plan'!$U:$U,'Color detail'!X$3))</f>
        <v>0</v>
      </c>
      <c r="Y379" s="25">
        <f>+IF(Y$3=0,0,COUNTIFS('2.Pro Plan'!$K:$K,'Color detail'!$E379,'2.Pro Plan'!$N:$N,'Color detail'!$F379,'2.Pro Plan'!$U:$U,'Color detail'!Y$3))</f>
        <v>0</v>
      </c>
      <c r="Z379" s="25">
        <f>+IF(Z$3=0,0,COUNTIFS('2.Pro Plan'!$K:$K,'Color detail'!$E379,'2.Pro Plan'!$N:$N,'Color detail'!$F379,'2.Pro Plan'!$U:$U,'Color detail'!Z$3))</f>
        <v>0</v>
      </c>
      <c r="AA379" s="25">
        <f>+IF(AA$3=0,0,COUNTIFS('2.Pro Plan'!$K:$K,'Color detail'!$E379,'2.Pro Plan'!$N:$N,'Color detail'!$F379,'2.Pro Plan'!$U:$U,'Color detail'!AA$3))</f>
        <v>0</v>
      </c>
      <c r="AB379" s="25">
        <f>+IF(AB$3=0,0,COUNTIFS('2.Pro Plan'!$K:$K,'Color detail'!$E379,'2.Pro Plan'!$N:$N,'Color detail'!$F379,'2.Pro Plan'!$U:$U,'Color detail'!AB$3))</f>
        <v>0</v>
      </c>
      <c r="AC379" s="25">
        <f>+IF(AC$3=0,0,COUNTIFS('2.Pro Plan'!$K:$K,'Color detail'!$E379,'2.Pro Plan'!$N:$N,'Color detail'!$F379,'2.Pro Plan'!$U:$U,'Color detail'!AC$3))</f>
        <v>0</v>
      </c>
      <c r="AD379" s="25">
        <f>+IF(AD$3=0,0,COUNTIFS('2.Pro Plan'!$K:$K,'Color detail'!$E379,'2.Pro Plan'!$N:$N,'Color detail'!$F379,'2.Pro Plan'!$U:$U,'Color detail'!AD$3))</f>
        <v>0</v>
      </c>
      <c r="AE379" s="25">
        <f>+IF(AE$3=0,0,COUNTIFS('2.Pro Plan'!$K:$K,'Color detail'!$E379,'2.Pro Plan'!$N:$N,'Color detail'!$F379,'2.Pro Plan'!$U:$U,'Color detail'!AE$3))</f>
        <v>0</v>
      </c>
      <c r="AF379" s="25">
        <f>+IF(AF$3=0,0,COUNTIFS('2.Pro Plan'!$K:$K,'Color detail'!$E379,'2.Pro Plan'!$N:$N,'Color detail'!$F379,'2.Pro Plan'!$U:$U,'Color detail'!AF$3))</f>
        <v>0</v>
      </c>
      <c r="AG379" s="25">
        <f>+IF(AG$3=0,0,COUNTIFS('2.Pro Plan'!$K:$K,'Color detail'!$E379,'2.Pro Plan'!$N:$N,'Color detail'!$F379,'2.Pro Plan'!$U:$U,'Color detail'!AG$3))</f>
        <v>0</v>
      </c>
      <c r="AH379" s="25">
        <f>+IF(AH$3=0,0,COUNTIFS('2.Pro Plan'!$K:$K,'Color detail'!$E379,'2.Pro Plan'!$N:$N,'Color detail'!$F379,'2.Pro Plan'!$U:$U,'Color detail'!AH$3))</f>
        <v>0</v>
      </c>
      <c r="AI379" s="25">
        <f>+IF(AI$3=0,0,COUNTIFS('2.Pro Plan'!$K:$K,'Color detail'!$E379,'2.Pro Plan'!$N:$N,'Color detail'!$F379,'2.Pro Plan'!$U:$U,'Color detail'!AI$3))</f>
        <v>0</v>
      </c>
      <c r="AJ379" s="25">
        <f>+IF(AJ$3=0,0,COUNTIFS('2.Pro Plan'!$K:$K,'Color detail'!$E379,'2.Pro Plan'!$N:$N,'Color detail'!$F379,'2.Pro Plan'!$U:$U,'Color detail'!AJ$3))</f>
        <v>0</v>
      </c>
      <c r="AK379" s="25">
        <f>+IF(AK$3=0,0,COUNTIFS('2.Pro Plan'!$K:$K,'Color detail'!$E379,'2.Pro Plan'!$N:$N,'Color detail'!$F379,'2.Pro Plan'!$U:$U,'Color detail'!AK$3))</f>
        <v>0</v>
      </c>
      <c r="AL379" s="25">
        <f>+IF(AL$3=0,0,COUNTIFS('2.Pro Plan'!$K:$K,'Color detail'!$E379,'2.Pro Plan'!$N:$N,'Color detail'!$F379,'2.Pro Plan'!$U:$U,'Color detail'!AL$3))</f>
        <v>0</v>
      </c>
      <c r="AM379" s="25">
        <f>+IF(AM$3=0,0,COUNTIFS('2.Pro Plan'!$K:$K,'Color detail'!$E379,'2.Pro Plan'!$N:$N,'Color detail'!$F379,'2.Pro Plan'!$U:$U,'Color detail'!AM$3))</f>
        <v>0</v>
      </c>
      <c r="AN379" s="25">
        <f>+IF(AN$3=0,0,COUNTIFS('2.Pro Plan'!$K:$K,'Color detail'!$E379,'2.Pro Plan'!$N:$N,'Color detail'!$F379,'2.Pro Plan'!$U:$U,'Color detail'!AN$3))</f>
        <v>0</v>
      </c>
      <c r="AO379" s="25">
        <f>+IF(AO$3=0,0,COUNTIFS('2.Pro Plan'!$K:$K,'Color detail'!$E379,'2.Pro Plan'!$N:$N,'Color detail'!$F379,'2.Pro Plan'!$U:$U,'Color detail'!AO$3))</f>
        <v>0</v>
      </c>
      <c r="AP379" s="25">
        <f>+IF(AP$3=0,0,COUNTIFS('2.Pro Plan'!$K:$K,'Color detail'!$E379,'2.Pro Plan'!$N:$N,'Color detail'!$F379,'2.Pro Plan'!$U:$U,'Color detail'!AP$3))</f>
        <v>0</v>
      </c>
      <c r="AQ379" s="25">
        <f>+IF(AQ$3=0,0,COUNTIFS('2.Pro Plan'!$K:$K,'Color detail'!$E379,'2.Pro Plan'!$N:$N,'Color detail'!$F379,'2.Pro Plan'!$U:$U,'Color detail'!AQ$3))</f>
        <v>0</v>
      </c>
      <c r="AR379" s="25">
        <f>+IF(AR$3=0,0,COUNTIFS('2.Pro Plan'!$K:$K,'Color detail'!$E379,'2.Pro Plan'!$N:$N,'Color detail'!$F379,'2.Pro Plan'!$U:$U,'Color detail'!AR$3))</f>
        <v>0</v>
      </c>
      <c r="AS379" s="25">
        <f t="shared" si="194"/>
        <v>0</v>
      </c>
    </row>
    <row r="380" spans="2:45" hidden="1">
      <c r="B380" s="25">
        <f t="shared" si="202"/>
        <v>0</v>
      </c>
      <c r="C380" s="25">
        <f t="shared" si="203"/>
        <v>0</v>
      </c>
      <c r="E380" s="25">
        <f t="shared" ref="E380:F380" si="233">E164</f>
        <v>0</v>
      </c>
      <c r="F380" s="25">
        <f t="shared" si="233"/>
        <v>0</v>
      </c>
      <c r="H380" s="25">
        <f t="shared" si="193"/>
        <v>0</v>
      </c>
      <c r="I380" s="25">
        <f>+IF(C380=0,0,SUMIF('Color FC'!$F:$F,'Color detail'!$C380,'Color FC'!H:H))</f>
        <v>0</v>
      </c>
      <c r="J380" s="25">
        <f>+IF(E380=0,0,SUMIF('Color FC'!$F:$F,'Color detail'!$C380,'Color FC'!I:I))</f>
        <v>0</v>
      </c>
      <c r="K380" s="25">
        <f>+IF(F380=0,0,SUMIF('Color FC'!$F:$F,'Color detail'!$C380,'Color FC'!J:J))</f>
        <v>0</v>
      </c>
      <c r="M380" s="249">
        <f t="shared" ca="1" si="222"/>
        <v>0</v>
      </c>
      <c r="N380" s="249">
        <f t="shared" ca="1" si="198"/>
        <v>0</v>
      </c>
      <c r="O380" s="249">
        <f t="shared" ca="1" si="223"/>
        <v>0</v>
      </c>
      <c r="Q380" s="25">
        <f>+IF(Q$3=0,0,COUNTIFS('2.Pro Plan'!$K:$K,'Color detail'!$E380,'2.Pro Plan'!$N:$N,'Color detail'!$F380,'2.Pro Plan'!$U:$U,'Color detail'!Q$3))</f>
        <v>0</v>
      </c>
      <c r="R380" s="25">
        <f>+IF(R$3=0,0,COUNTIFS('2.Pro Plan'!$K:$K,'Color detail'!$E380,'2.Pro Plan'!$N:$N,'Color detail'!$F380,'2.Pro Plan'!$U:$U,'Color detail'!R$3))</f>
        <v>0</v>
      </c>
      <c r="S380" s="25">
        <f>+IF(S$3=0,0,COUNTIFS('2.Pro Plan'!$K:$K,'Color detail'!$E380,'2.Pro Plan'!$N:$N,'Color detail'!$F380,'2.Pro Plan'!$U:$U,'Color detail'!S$3))</f>
        <v>0</v>
      </c>
      <c r="T380" s="25">
        <f>+IF(T$3=0,0,COUNTIFS('2.Pro Plan'!$K:$K,'Color detail'!$E380,'2.Pro Plan'!$N:$N,'Color detail'!$F380,'2.Pro Plan'!$U:$U,'Color detail'!T$3))</f>
        <v>0</v>
      </c>
      <c r="U380" s="25">
        <f>+IF(U$3=0,0,COUNTIFS('2.Pro Plan'!$K:$K,'Color detail'!$E380,'2.Pro Plan'!$N:$N,'Color detail'!$F380,'2.Pro Plan'!$U:$U,'Color detail'!U$3))</f>
        <v>0</v>
      </c>
      <c r="V380" s="25">
        <f>+IF(V$3=0,0,COUNTIFS('2.Pro Plan'!$K:$K,'Color detail'!$E380,'2.Pro Plan'!$N:$N,'Color detail'!$F380,'2.Pro Plan'!$U:$U,'Color detail'!V$3))</f>
        <v>0</v>
      </c>
      <c r="W380" s="25">
        <f>+IF(W$3=0,0,COUNTIFS('2.Pro Plan'!$K:$K,'Color detail'!$E380,'2.Pro Plan'!$N:$N,'Color detail'!$F380,'2.Pro Plan'!$U:$U,'Color detail'!W$3))</f>
        <v>0</v>
      </c>
      <c r="X380" s="25">
        <f>+IF(X$3=0,0,COUNTIFS('2.Pro Plan'!$K:$K,'Color detail'!$E380,'2.Pro Plan'!$N:$N,'Color detail'!$F380,'2.Pro Plan'!$U:$U,'Color detail'!X$3))</f>
        <v>0</v>
      </c>
      <c r="Y380" s="25">
        <f>+IF(Y$3=0,0,COUNTIFS('2.Pro Plan'!$K:$K,'Color detail'!$E380,'2.Pro Plan'!$N:$N,'Color detail'!$F380,'2.Pro Plan'!$U:$U,'Color detail'!Y$3))</f>
        <v>0</v>
      </c>
      <c r="Z380" s="25">
        <f>+IF(Z$3=0,0,COUNTIFS('2.Pro Plan'!$K:$K,'Color detail'!$E380,'2.Pro Plan'!$N:$N,'Color detail'!$F380,'2.Pro Plan'!$U:$U,'Color detail'!Z$3))</f>
        <v>0</v>
      </c>
      <c r="AA380" s="25">
        <f>+IF(AA$3=0,0,COUNTIFS('2.Pro Plan'!$K:$K,'Color detail'!$E380,'2.Pro Plan'!$N:$N,'Color detail'!$F380,'2.Pro Plan'!$U:$U,'Color detail'!AA$3))</f>
        <v>0</v>
      </c>
      <c r="AB380" s="25">
        <f>+IF(AB$3=0,0,COUNTIFS('2.Pro Plan'!$K:$K,'Color detail'!$E380,'2.Pro Plan'!$N:$N,'Color detail'!$F380,'2.Pro Plan'!$U:$U,'Color detail'!AB$3))</f>
        <v>0</v>
      </c>
      <c r="AC380" s="25">
        <f>+IF(AC$3=0,0,COUNTIFS('2.Pro Plan'!$K:$K,'Color detail'!$E380,'2.Pro Plan'!$N:$N,'Color detail'!$F380,'2.Pro Plan'!$U:$U,'Color detail'!AC$3))</f>
        <v>0</v>
      </c>
      <c r="AD380" s="25">
        <f>+IF(AD$3=0,0,COUNTIFS('2.Pro Plan'!$K:$K,'Color detail'!$E380,'2.Pro Plan'!$N:$N,'Color detail'!$F380,'2.Pro Plan'!$U:$U,'Color detail'!AD$3))</f>
        <v>0</v>
      </c>
      <c r="AE380" s="25">
        <f>+IF(AE$3=0,0,COUNTIFS('2.Pro Plan'!$K:$K,'Color detail'!$E380,'2.Pro Plan'!$N:$N,'Color detail'!$F380,'2.Pro Plan'!$U:$U,'Color detail'!AE$3))</f>
        <v>0</v>
      </c>
      <c r="AF380" s="25">
        <f>+IF(AF$3=0,0,COUNTIFS('2.Pro Plan'!$K:$K,'Color detail'!$E380,'2.Pro Plan'!$N:$N,'Color detail'!$F380,'2.Pro Plan'!$U:$U,'Color detail'!AF$3))</f>
        <v>0</v>
      </c>
      <c r="AG380" s="25">
        <f>+IF(AG$3=0,0,COUNTIFS('2.Pro Plan'!$K:$K,'Color detail'!$E380,'2.Pro Plan'!$N:$N,'Color detail'!$F380,'2.Pro Plan'!$U:$U,'Color detail'!AG$3))</f>
        <v>0</v>
      </c>
      <c r="AH380" s="25">
        <f>+IF(AH$3=0,0,COUNTIFS('2.Pro Plan'!$K:$K,'Color detail'!$E380,'2.Pro Plan'!$N:$N,'Color detail'!$F380,'2.Pro Plan'!$U:$U,'Color detail'!AH$3))</f>
        <v>0</v>
      </c>
      <c r="AI380" s="25">
        <f>+IF(AI$3=0,0,COUNTIFS('2.Pro Plan'!$K:$K,'Color detail'!$E380,'2.Pro Plan'!$N:$N,'Color detail'!$F380,'2.Pro Plan'!$U:$U,'Color detail'!AI$3))</f>
        <v>0</v>
      </c>
      <c r="AJ380" s="25">
        <f>+IF(AJ$3=0,0,COUNTIFS('2.Pro Plan'!$K:$K,'Color detail'!$E380,'2.Pro Plan'!$N:$N,'Color detail'!$F380,'2.Pro Plan'!$U:$U,'Color detail'!AJ$3))</f>
        <v>0</v>
      </c>
      <c r="AK380" s="25">
        <f>+IF(AK$3=0,0,COUNTIFS('2.Pro Plan'!$K:$K,'Color detail'!$E380,'2.Pro Plan'!$N:$N,'Color detail'!$F380,'2.Pro Plan'!$U:$U,'Color detail'!AK$3))</f>
        <v>0</v>
      </c>
      <c r="AL380" s="25">
        <f>+IF(AL$3=0,0,COUNTIFS('2.Pro Plan'!$K:$K,'Color detail'!$E380,'2.Pro Plan'!$N:$N,'Color detail'!$F380,'2.Pro Plan'!$U:$U,'Color detail'!AL$3))</f>
        <v>0</v>
      </c>
      <c r="AM380" s="25">
        <f>+IF(AM$3=0,0,COUNTIFS('2.Pro Plan'!$K:$K,'Color detail'!$E380,'2.Pro Plan'!$N:$N,'Color detail'!$F380,'2.Pro Plan'!$U:$U,'Color detail'!AM$3))</f>
        <v>0</v>
      </c>
      <c r="AN380" s="25">
        <f>+IF(AN$3=0,0,COUNTIFS('2.Pro Plan'!$K:$K,'Color detail'!$E380,'2.Pro Plan'!$N:$N,'Color detail'!$F380,'2.Pro Plan'!$U:$U,'Color detail'!AN$3))</f>
        <v>0</v>
      </c>
      <c r="AO380" s="25">
        <f>+IF(AO$3=0,0,COUNTIFS('2.Pro Plan'!$K:$K,'Color detail'!$E380,'2.Pro Plan'!$N:$N,'Color detail'!$F380,'2.Pro Plan'!$U:$U,'Color detail'!AO$3))</f>
        <v>0</v>
      </c>
      <c r="AP380" s="25">
        <f>+IF(AP$3=0,0,COUNTIFS('2.Pro Plan'!$K:$K,'Color detail'!$E380,'2.Pro Plan'!$N:$N,'Color detail'!$F380,'2.Pro Plan'!$U:$U,'Color detail'!AP$3))</f>
        <v>0</v>
      </c>
      <c r="AQ380" s="25">
        <f>+IF(AQ$3=0,0,COUNTIFS('2.Pro Plan'!$K:$K,'Color detail'!$E380,'2.Pro Plan'!$N:$N,'Color detail'!$F380,'2.Pro Plan'!$U:$U,'Color detail'!AQ$3))</f>
        <v>0</v>
      </c>
      <c r="AR380" s="25">
        <f>+IF(AR$3=0,0,COUNTIFS('2.Pro Plan'!$K:$K,'Color detail'!$E380,'2.Pro Plan'!$N:$N,'Color detail'!$F380,'2.Pro Plan'!$U:$U,'Color detail'!AR$3))</f>
        <v>0</v>
      </c>
      <c r="AS380" s="25">
        <f t="shared" si="194"/>
        <v>0</v>
      </c>
    </row>
    <row r="381" spans="2:45" hidden="1">
      <c r="B381" s="25">
        <f t="shared" si="202"/>
        <v>0</v>
      </c>
      <c r="C381" s="25">
        <f t="shared" si="203"/>
        <v>0</v>
      </c>
      <c r="E381" s="25">
        <f t="shared" ref="E381:F381" si="234">E165</f>
        <v>0</v>
      </c>
      <c r="F381" s="25">
        <f t="shared" si="234"/>
        <v>0</v>
      </c>
      <c r="H381" s="25">
        <f t="shared" si="193"/>
        <v>0</v>
      </c>
      <c r="I381" s="25">
        <f>+IF(C381=0,0,SUMIF('Color FC'!$F:$F,'Color detail'!$C381,'Color FC'!H:H))</f>
        <v>0</v>
      </c>
      <c r="J381" s="25">
        <f>+IF(E381=0,0,SUMIF('Color FC'!$F:$F,'Color detail'!$C381,'Color FC'!I:I))</f>
        <v>0</v>
      </c>
      <c r="K381" s="25">
        <f>+IF(F381=0,0,SUMIF('Color FC'!$F:$F,'Color detail'!$C381,'Color FC'!J:J))</f>
        <v>0</v>
      </c>
      <c r="M381" s="249">
        <f t="shared" ca="1" si="222"/>
        <v>0</v>
      </c>
      <c r="N381" s="249">
        <f t="shared" ref="N381" ca="1" si="235">+SUMPRODUCT($Q$5:$AR$5,$Q141:$AR141)</f>
        <v>0</v>
      </c>
      <c r="O381" s="249">
        <f t="shared" ca="1" si="223"/>
        <v>0</v>
      </c>
      <c r="Q381" s="25">
        <f>+IF(Q$3=0,0,COUNTIFS('2.Pro Plan'!$K:$K,'Color detail'!$E381,'2.Pro Plan'!$N:$N,'Color detail'!$F381,'2.Pro Plan'!$U:$U,'Color detail'!Q$3))</f>
        <v>0</v>
      </c>
      <c r="R381" s="25">
        <f>+IF(R$3=0,0,COUNTIFS('2.Pro Plan'!$K:$K,'Color detail'!$E381,'2.Pro Plan'!$N:$N,'Color detail'!$F381,'2.Pro Plan'!$U:$U,'Color detail'!R$3))</f>
        <v>0</v>
      </c>
      <c r="S381" s="25">
        <f>+IF(S$3=0,0,COUNTIFS('2.Pro Plan'!$K:$K,'Color detail'!$E381,'2.Pro Plan'!$N:$N,'Color detail'!$F381,'2.Pro Plan'!$U:$U,'Color detail'!S$3))</f>
        <v>0</v>
      </c>
      <c r="T381" s="25">
        <f>+IF(T$3=0,0,COUNTIFS('2.Pro Plan'!$K:$K,'Color detail'!$E381,'2.Pro Plan'!$N:$N,'Color detail'!$F381,'2.Pro Plan'!$U:$U,'Color detail'!T$3))</f>
        <v>0</v>
      </c>
      <c r="U381" s="25">
        <f>+IF(U$3=0,0,COUNTIFS('2.Pro Plan'!$K:$K,'Color detail'!$E381,'2.Pro Plan'!$N:$N,'Color detail'!$F381,'2.Pro Plan'!$U:$U,'Color detail'!U$3))</f>
        <v>0</v>
      </c>
      <c r="V381" s="25">
        <f>+IF(V$3=0,0,COUNTIFS('2.Pro Plan'!$K:$K,'Color detail'!$E381,'2.Pro Plan'!$N:$N,'Color detail'!$F381,'2.Pro Plan'!$U:$U,'Color detail'!V$3))</f>
        <v>0</v>
      </c>
      <c r="W381" s="25">
        <f>+IF(W$3=0,0,COUNTIFS('2.Pro Plan'!$K:$K,'Color detail'!$E381,'2.Pro Plan'!$N:$N,'Color detail'!$F381,'2.Pro Plan'!$U:$U,'Color detail'!W$3))</f>
        <v>0</v>
      </c>
      <c r="X381" s="25">
        <f>+IF(X$3=0,0,COUNTIFS('2.Pro Plan'!$K:$K,'Color detail'!$E381,'2.Pro Plan'!$N:$N,'Color detail'!$F381,'2.Pro Plan'!$U:$U,'Color detail'!X$3))</f>
        <v>0</v>
      </c>
      <c r="Y381" s="25">
        <f>+IF(Y$3=0,0,COUNTIFS('2.Pro Plan'!$K:$K,'Color detail'!$E381,'2.Pro Plan'!$N:$N,'Color detail'!$F381,'2.Pro Plan'!$U:$U,'Color detail'!Y$3))</f>
        <v>0</v>
      </c>
      <c r="Z381" s="25">
        <f>+IF(Z$3=0,0,COUNTIFS('2.Pro Plan'!$K:$K,'Color detail'!$E381,'2.Pro Plan'!$N:$N,'Color detail'!$F381,'2.Pro Plan'!$U:$U,'Color detail'!Z$3))</f>
        <v>0</v>
      </c>
      <c r="AA381" s="25">
        <f>+IF(AA$3=0,0,COUNTIFS('2.Pro Plan'!$K:$K,'Color detail'!$E381,'2.Pro Plan'!$N:$N,'Color detail'!$F381,'2.Pro Plan'!$U:$U,'Color detail'!AA$3))</f>
        <v>0</v>
      </c>
      <c r="AB381" s="25">
        <f>+IF(AB$3=0,0,COUNTIFS('2.Pro Plan'!$K:$K,'Color detail'!$E381,'2.Pro Plan'!$N:$N,'Color detail'!$F381,'2.Pro Plan'!$U:$U,'Color detail'!AB$3))</f>
        <v>0</v>
      </c>
      <c r="AC381" s="25">
        <f>+IF(AC$3=0,0,COUNTIFS('2.Pro Plan'!$K:$K,'Color detail'!$E381,'2.Pro Plan'!$N:$N,'Color detail'!$F381,'2.Pro Plan'!$U:$U,'Color detail'!AC$3))</f>
        <v>0</v>
      </c>
      <c r="AD381" s="25">
        <f>+IF(AD$3=0,0,COUNTIFS('2.Pro Plan'!$K:$K,'Color detail'!$E381,'2.Pro Plan'!$N:$N,'Color detail'!$F381,'2.Pro Plan'!$U:$U,'Color detail'!AD$3))</f>
        <v>0</v>
      </c>
      <c r="AE381" s="25">
        <f>+IF(AE$3=0,0,COUNTIFS('2.Pro Plan'!$K:$K,'Color detail'!$E381,'2.Pro Plan'!$N:$N,'Color detail'!$F381,'2.Pro Plan'!$U:$U,'Color detail'!AE$3))</f>
        <v>0</v>
      </c>
      <c r="AF381" s="25">
        <f>+IF(AF$3=0,0,COUNTIFS('2.Pro Plan'!$K:$K,'Color detail'!$E381,'2.Pro Plan'!$N:$N,'Color detail'!$F381,'2.Pro Plan'!$U:$U,'Color detail'!AF$3))</f>
        <v>0</v>
      </c>
      <c r="AG381" s="25">
        <f>+IF(AG$3=0,0,COUNTIFS('2.Pro Plan'!$K:$K,'Color detail'!$E381,'2.Pro Plan'!$N:$N,'Color detail'!$F381,'2.Pro Plan'!$U:$U,'Color detail'!AG$3))</f>
        <v>0</v>
      </c>
      <c r="AH381" s="25">
        <f>+IF(AH$3=0,0,COUNTIFS('2.Pro Plan'!$K:$K,'Color detail'!$E381,'2.Pro Plan'!$N:$N,'Color detail'!$F381,'2.Pro Plan'!$U:$U,'Color detail'!AH$3))</f>
        <v>0</v>
      </c>
      <c r="AI381" s="25">
        <f>+IF(AI$3=0,0,COUNTIFS('2.Pro Plan'!$K:$K,'Color detail'!$E381,'2.Pro Plan'!$N:$N,'Color detail'!$F381,'2.Pro Plan'!$U:$U,'Color detail'!AI$3))</f>
        <v>0</v>
      </c>
      <c r="AJ381" s="25">
        <f>+IF(AJ$3=0,0,COUNTIFS('2.Pro Plan'!$K:$K,'Color detail'!$E381,'2.Pro Plan'!$N:$N,'Color detail'!$F381,'2.Pro Plan'!$U:$U,'Color detail'!AJ$3))</f>
        <v>0</v>
      </c>
      <c r="AK381" s="25">
        <f>+IF(AK$3=0,0,COUNTIFS('2.Pro Plan'!$K:$K,'Color detail'!$E381,'2.Pro Plan'!$N:$N,'Color detail'!$F381,'2.Pro Plan'!$U:$U,'Color detail'!AK$3))</f>
        <v>0</v>
      </c>
      <c r="AL381" s="25">
        <f>+IF(AL$3=0,0,COUNTIFS('2.Pro Plan'!$K:$K,'Color detail'!$E381,'2.Pro Plan'!$N:$N,'Color detail'!$F381,'2.Pro Plan'!$U:$U,'Color detail'!AL$3))</f>
        <v>0</v>
      </c>
      <c r="AM381" s="25">
        <f>+IF(AM$3=0,0,COUNTIFS('2.Pro Plan'!$K:$K,'Color detail'!$E381,'2.Pro Plan'!$N:$N,'Color detail'!$F381,'2.Pro Plan'!$U:$U,'Color detail'!AM$3))</f>
        <v>0</v>
      </c>
      <c r="AN381" s="25">
        <f>+IF(AN$3=0,0,COUNTIFS('2.Pro Plan'!$K:$K,'Color detail'!$E381,'2.Pro Plan'!$N:$N,'Color detail'!$F381,'2.Pro Plan'!$U:$U,'Color detail'!AN$3))</f>
        <v>0</v>
      </c>
      <c r="AO381" s="25">
        <f>+IF(AO$3=0,0,COUNTIFS('2.Pro Plan'!$K:$K,'Color detail'!$E381,'2.Pro Plan'!$N:$N,'Color detail'!$F381,'2.Pro Plan'!$U:$U,'Color detail'!AO$3))</f>
        <v>0</v>
      </c>
      <c r="AP381" s="25">
        <f>+IF(AP$3=0,0,COUNTIFS('2.Pro Plan'!$K:$K,'Color detail'!$E381,'2.Pro Plan'!$N:$N,'Color detail'!$F381,'2.Pro Plan'!$U:$U,'Color detail'!AP$3))</f>
        <v>0</v>
      </c>
      <c r="AQ381" s="25">
        <f>+IF(AQ$3=0,0,COUNTIFS('2.Pro Plan'!$K:$K,'Color detail'!$E381,'2.Pro Plan'!$N:$N,'Color detail'!$F381,'2.Pro Plan'!$U:$U,'Color detail'!AQ$3))</f>
        <v>0</v>
      </c>
      <c r="AR381" s="25">
        <f>+IF(AR$3=0,0,COUNTIFS('2.Pro Plan'!$K:$K,'Color detail'!$E381,'2.Pro Plan'!$N:$N,'Color detail'!$F381,'2.Pro Plan'!$U:$U,'Color detail'!AR$3))</f>
        <v>0</v>
      </c>
      <c r="AS381" s="25">
        <f t="shared" si="194"/>
        <v>0</v>
      </c>
    </row>
    <row r="382" spans="2:45" hidden="1">
      <c r="B382" s="25">
        <f t="shared" ref="B382:B408" si="236">+IF(C382&lt;&gt;0,B381+1,0)</f>
        <v>0</v>
      </c>
      <c r="C382" s="25">
        <f t="shared" ref="C382:C408" si="237">+IF(E382=0,0,E382&amp;F382)</f>
        <v>0</v>
      </c>
      <c r="E382" s="25">
        <f t="shared" ref="E382:F382" si="238">E166</f>
        <v>0</v>
      </c>
      <c r="F382" s="25">
        <f t="shared" si="238"/>
        <v>0</v>
      </c>
      <c r="H382" s="25">
        <f t="shared" si="193"/>
        <v>0</v>
      </c>
      <c r="I382" s="25">
        <f>+IF(C382=0,0,SUMIF('Color FC'!$F:$F,'Color detail'!$C382,'Color FC'!H:H))</f>
        <v>0</v>
      </c>
      <c r="J382" s="25">
        <f>+IF(E382=0,0,SUMIF('Color FC'!$F:$F,'Color detail'!$C382,'Color FC'!I:I))</f>
        <v>0</v>
      </c>
      <c r="K382" s="25">
        <f>+IF(F382=0,0,SUMIF('Color FC'!$F:$F,'Color detail'!$C382,'Color FC'!J:J))</f>
        <v>0</v>
      </c>
      <c r="M382" s="249"/>
      <c r="N382" s="249"/>
      <c r="O382" s="249"/>
      <c r="Q382" s="25">
        <f>+IF(Q$3=0,0,COUNTIFS('2.Pro Plan'!$K:$K,'Color detail'!$E382,'2.Pro Plan'!$N:$N,'Color detail'!$F382,'2.Pro Plan'!$U:$U,'Color detail'!Q$3))</f>
        <v>0</v>
      </c>
      <c r="R382" s="25">
        <f>+IF(R$3=0,0,COUNTIFS('2.Pro Plan'!$K:$K,'Color detail'!$E382,'2.Pro Plan'!$N:$N,'Color detail'!$F382,'2.Pro Plan'!$U:$U,'Color detail'!R$3))</f>
        <v>0</v>
      </c>
      <c r="S382" s="25">
        <f>+IF(S$3=0,0,COUNTIFS('2.Pro Plan'!$K:$K,'Color detail'!$E382,'2.Pro Plan'!$N:$N,'Color detail'!$F382,'2.Pro Plan'!$U:$U,'Color detail'!S$3))</f>
        <v>0</v>
      </c>
      <c r="T382" s="25">
        <f>+IF(T$3=0,0,COUNTIFS('2.Pro Plan'!$K:$K,'Color detail'!$E382,'2.Pro Plan'!$N:$N,'Color detail'!$F382,'2.Pro Plan'!$U:$U,'Color detail'!T$3))</f>
        <v>0</v>
      </c>
      <c r="U382" s="25">
        <f>+IF(U$3=0,0,COUNTIFS('2.Pro Plan'!$K:$K,'Color detail'!$E382,'2.Pro Plan'!$N:$N,'Color detail'!$F382,'2.Pro Plan'!$U:$U,'Color detail'!U$3))</f>
        <v>0</v>
      </c>
      <c r="V382" s="25">
        <f>+IF(V$3=0,0,COUNTIFS('2.Pro Plan'!$K:$K,'Color detail'!$E382,'2.Pro Plan'!$N:$N,'Color detail'!$F382,'2.Pro Plan'!$U:$U,'Color detail'!V$3))</f>
        <v>0</v>
      </c>
      <c r="W382" s="25">
        <f>+IF(W$3=0,0,COUNTIFS('2.Pro Plan'!$K:$K,'Color detail'!$E382,'2.Pro Plan'!$N:$N,'Color detail'!$F382,'2.Pro Plan'!$U:$U,'Color detail'!W$3))</f>
        <v>0</v>
      </c>
      <c r="X382" s="25">
        <f>+IF(X$3=0,0,COUNTIFS('2.Pro Plan'!$K:$K,'Color detail'!$E382,'2.Pro Plan'!$N:$N,'Color detail'!$F382,'2.Pro Plan'!$U:$U,'Color detail'!X$3))</f>
        <v>0</v>
      </c>
      <c r="Y382" s="25">
        <f>+IF(Y$3=0,0,COUNTIFS('2.Pro Plan'!$K:$K,'Color detail'!$E382,'2.Pro Plan'!$N:$N,'Color detail'!$F382,'2.Pro Plan'!$U:$U,'Color detail'!Y$3))</f>
        <v>0</v>
      </c>
      <c r="Z382" s="25">
        <f>+IF(Z$3=0,0,COUNTIFS('2.Pro Plan'!$K:$K,'Color detail'!$E382,'2.Pro Plan'!$N:$N,'Color detail'!$F382,'2.Pro Plan'!$U:$U,'Color detail'!Z$3))</f>
        <v>0</v>
      </c>
      <c r="AA382" s="25">
        <f>+IF(AA$3=0,0,COUNTIFS('2.Pro Plan'!$K:$K,'Color detail'!$E382,'2.Pro Plan'!$N:$N,'Color detail'!$F382,'2.Pro Plan'!$U:$U,'Color detail'!AA$3))</f>
        <v>0</v>
      </c>
      <c r="AB382" s="25">
        <f>+IF(AB$3=0,0,COUNTIFS('2.Pro Plan'!$K:$K,'Color detail'!$E382,'2.Pro Plan'!$N:$N,'Color detail'!$F382,'2.Pro Plan'!$U:$U,'Color detail'!AB$3))</f>
        <v>0</v>
      </c>
      <c r="AC382" s="25">
        <f>+IF(AC$3=0,0,COUNTIFS('2.Pro Plan'!$K:$K,'Color detail'!$E382,'2.Pro Plan'!$N:$N,'Color detail'!$F382,'2.Pro Plan'!$U:$U,'Color detail'!AC$3))</f>
        <v>0</v>
      </c>
      <c r="AD382" s="25">
        <f>+IF(AD$3=0,0,COUNTIFS('2.Pro Plan'!$K:$K,'Color detail'!$E382,'2.Pro Plan'!$N:$N,'Color detail'!$F382,'2.Pro Plan'!$U:$U,'Color detail'!AD$3))</f>
        <v>0</v>
      </c>
      <c r="AE382" s="25">
        <f>+IF(AE$3=0,0,COUNTIFS('2.Pro Plan'!$K:$K,'Color detail'!$E382,'2.Pro Plan'!$N:$N,'Color detail'!$F382,'2.Pro Plan'!$U:$U,'Color detail'!AE$3))</f>
        <v>0</v>
      </c>
      <c r="AF382" s="25">
        <f>+IF(AF$3=0,0,COUNTIFS('2.Pro Plan'!$K:$K,'Color detail'!$E382,'2.Pro Plan'!$N:$N,'Color detail'!$F382,'2.Pro Plan'!$U:$U,'Color detail'!AF$3))</f>
        <v>0</v>
      </c>
      <c r="AG382" s="25">
        <f>+IF(AG$3=0,0,COUNTIFS('2.Pro Plan'!$K:$K,'Color detail'!$E382,'2.Pro Plan'!$N:$N,'Color detail'!$F382,'2.Pro Plan'!$U:$U,'Color detail'!AG$3))</f>
        <v>0</v>
      </c>
      <c r="AH382" s="25">
        <f>+IF(AH$3=0,0,COUNTIFS('2.Pro Plan'!$K:$K,'Color detail'!$E382,'2.Pro Plan'!$N:$N,'Color detail'!$F382,'2.Pro Plan'!$U:$U,'Color detail'!AH$3))</f>
        <v>0</v>
      </c>
      <c r="AI382" s="25">
        <f>+IF(AI$3=0,0,COUNTIFS('2.Pro Plan'!$K:$K,'Color detail'!$E382,'2.Pro Plan'!$N:$N,'Color detail'!$F382,'2.Pro Plan'!$U:$U,'Color detail'!AI$3))</f>
        <v>0</v>
      </c>
      <c r="AJ382" s="25">
        <f>+IF(AJ$3=0,0,COUNTIFS('2.Pro Plan'!$K:$K,'Color detail'!$E382,'2.Pro Plan'!$N:$N,'Color detail'!$F382,'2.Pro Plan'!$U:$U,'Color detail'!AJ$3))</f>
        <v>0</v>
      </c>
      <c r="AK382" s="25">
        <f>+IF(AK$3=0,0,COUNTIFS('2.Pro Plan'!$K:$K,'Color detail'!$E382,'2.Pro Plan'!$N:$N,'Color detail'!$F382,'2.Pro Plan'!$U:$U,'Color detail'!AK$3))</f>
        <v>0</v>
      </c>
      <c r="AL382" s="25">
        <f>+IF(AL$3=0,0,COUNTIFS('2.Pro Plan'!$K:$K,'Color detail'!$E382,'2.Pro Plan'!$N:$N,'Color detail'!$F382,'2.Pro Plan'!$U:$U,'Color detail'!AL$3))</f>
        <v>0</v>
      </c>
      <c r="AM382" s="25">
        <f>+IF(AM$3=0,0,COUNTIFS('2.Pro Plan'!$K:$K,'Color detail'!$E382,'2.Pro Plan'!$N:$N,'Color detail'!$F382,'2.Pro Plan'!$U:$U,'Color detail'!AM$3))</f>
        <v>0</v>
      </c>
      <c r="AN382" s="25">
        <f>+IF(AN$3=0,0,COUNTIFS('2.Pro Plan'!$K:$K,'Color detail'!$E382,'2.Pro Plan'!$N:$N,'Color detail'!$F382,'2.Pro Plan'!$U:$U,'Color detail'!AN$3))</f>
        <v>0</v>
      </c>
      <c r="AO382" s="25">
        <f>+IF(AO$3=0,0,COUNTIFS('2.Pro Plan'!$K:$K,'Color detail'!$E382,'2.Pro Plan'!$N:$N,'Color detail'!$F382,'2.Pro Plan'!$U:$U,'Color detail'!AO$3))</f>
        <v>0</v>
      </c>
      <c r="AP382" s="25">
        <f>+IF(AP$3=0,0,COUNTIFS('2.Pro Plan'!$K:$K,'Color detail'!$E382,'2.Pro Plan'!$N:$N,'Color detail'!$F382,'2.Pro Plan'!$U:$U,'Color detail'!AP$3))</f>
        <v>0</v>
      </c>
      <c r="AQ382" s="25">
        <f>+IF(AQ$3=0,0,COUNTIFS('2.Pro Plan'!$K:$K,'Color detail'!$E382,'2.Pro Plan'!$N:$N,'Color detail'!$F382,'2.Pro Plan'!$U:$U,'Color detail'!AQ$3))</f>
        <v>0</v>
      </c>
      <c r="AR382" s="25">
        <f>+IF(AR$3=0,0,COUNTIFS('2.Pro Plan'!$K:$K,'Color detail'!$E382,'2.Pro Plan'!$N:$N,'Color detail'!$F382,'2.Pro Plan'!$U:$U,'Color detail'!AR$3))</f>
        <v>0</v>
      </c>
      <c r="AS382" s="25">
        <f t="shared" si="194"/>
        <v>0</v>
      </c>
    </row>
    <row r="383" spans="2:45" hidden="1">
      <c r="B383" s="25">
        <f t="shared" si="236"/>
        <v>0</v>
      </c>
      <c r="C383" s="25">
        <f t="shared" si="237"/>
        <v>0</v>
      </c>
      <c r="E383" s="25">
        <f t="shared" ref="E383:F383" si="239">E167</f>
        <v>0</v>
      </c>
      <c r="F383" s="25">
        <f t="shared" si="239"/>
        <v>0</v>
      </c>
      <c r="H383" s="25">
        <f t="shared" si="193"/>
        <v>0</v>
      </c>
      <c r="I383" s="25">
        <f>+IF(C383=0,0,SUMIF('Color FC'!$F:$F,'Color detail'!$C383,'Color FC'!H:H))</f>
        <v>0</v>
      </c>
      <c r="J383" s="25">
        <f>+IF(E383=0,0,SUMIF('Color FC'!$F:$F,'Color detail'!$C383,'Color FC'!I:I))</f>
        <v>0</v>
      </c>
      <c r="K383" s="25">
        <f>+IF(F383=0,0,SUMIF('Color FC'!$F:$F,'Color detail'!$C383,'Color FC'!J:J))</f>
        <v>0</v>
      </c>
      <c r="M383" s="249"/>
      <c r="N383" s="249"/>
      <c r="O383" s="249"/>
      <c r="Q383" s="25">
        <f>+IF(Q$3=0,0,COUNTIFS('2.Pro Plan'!$K:$K,'Color detail'!$E383,'2.Pro Plan'!$N:$N,'Color detail'!$F383,'2.Pro Plan'!$U:$U,'Color detail'!Q$3))</f>
        <v>0</v>
      </c>
      <c r="R383" s="25">
        <f>+IF(R$3=0,0,COUNTIFS('2.Pro Plan'!$K:$K,'Color detail'!$E383,'2.Pro Plan'!$N:$N,'Color detail'!$F383,'2.Pro Plan'!$U:$U,'Color detail'!R$3))</f>
        <v>0</v>
      </c>
      <c r="S383" s="25">
        <f>+IF(S$3=0,0,COUNTIFS('2.Pro Plan'!$K:$K,'Color detail'!$E383,'2.Pro Plan'!$N:$N,'Color detail'!$F383,'2.Pro Plan'!$U:$U,'Color detail'!S$3))</f>
        <v>0</v>
      </c>
      <c r="T383" s="25">
        <f>+IF(T$3=0,0,COUNTIFS('2.Pro Plan'!$K:$K,'Color detail'!$E383,'2.Pro Plan'!$N:$N,'Color detail'!$F383,'2.Pro Plan'!$U:$U,'Color detail'!T$3))</f>
        <v>0</v>
      </c>
      <c r="U383" s="25">
        <f>+IF(U$3=0,0,COUNTIFS('2.Pro Plan'!$K:$K,'Color detail'!$E383,'2.Pro Plan'!$N:$N,'Color detail'!$F383,'2.Pro Plan'!$U:$U,'Color detail'!U$3))</f>
        <v>0</v>
      </c>
      <c r="V383" s="25">
        <f>+IF(V$3=0,0,COUNTIFS('2.Pro Plan'!$K:$K,'Color detail'!$E383,'2.Pro Plan'!$N:$N,'Color detail'!$F383,'2.Pro Plan'!$U:$U,'Color detail'!V$3))</f>
        <v>0</v>
      </c>
      <c r="W383" s="25">
        <f>+IF(W$3=0,0,COUNTIFS('2.Pro Plan'!$K:$K,'Color detail'!$E383,'2.Pro Plan'!$N:$N,'Color detail'!$F383,'2.Pro Plan'!$U:$U,'Color detail'!W$3))</f>
        <v>0</v>
      </c>
      <c r="X383" s="25">
        <f>+IF(X$3=0,0,COUNTIFS('2.Pro Plan'!$K:$K,'Color detail'!$E383,'2.Pro Plan'!$N:$N,'Color detail'!$F383,'2.Pro Plan'!$U:$U,'Color detail'!X$3))</f>
        <v>0</v>
      </c>
      <c r="Y383" s="25">
        <f>+IF(Y$3=0,0,COUNTIFS('2.Pro Plan'!$K:$K,'Color detail'!$E383,'2.Pro Plan'!$N:$N,'Color detail'!$F383,'2.Pro Plan'!$U:$U,'Color detail'!Y$3))</f>
        <v>0</v>
      </c>
      <c r="Z383" s="25">
        <f>+IF(Z$3=0,0,COUNTIFS('2.Pro Plan'!$K:$K,'Color detail'!$E383,'2.Pro Plan'!$N:$N,'Color detail'!$F383,'2.Pro Plan'!$U:$U,'Color detail'!Z$3))</f>
        <v>0</v>
      </c>
      <c r="AA383" s="25">
        <f>+IF(AA$3=0,0,COUNTIFS('2.Pro Plan'!$K:$K,'Color detail'!$E383,'2.Pro Plan'!$N:$N,'Color detail'!$F383,'2.Pro Plan'!$U:$U,'Color detail'!AA$3))</f>
        <v>0</v>
      </c>
      <c r="AB383" s="25">
        <f>+IF(AB$3=0,0,COUNTIFS('2.Pro Plan'!$K:$K,'Color detail'!$E383,'2.Pro Plan'!$N:$N,'Color detail'!$F383,'2.Pro Plan'!$U:$U,'Color detail'!AB$3))</f>
        <v>0</v>
      </c>
      <c r="AC383" s="25">
        <f>+IF(AC$3=0,0,COUNTIFS('2.Pro Plan'!$K:$K,'Color detail'!$E383,'2.Pro Plan'!$N:$N,'Color detail'!$F383,'2.Pro Plan'!$U:$U,'Color detail'!AC$3))</f>
        <v>0</v>
      </c>
      <c r="AD383" s="25">
        <f>+IF(AD$3=0,0,COUNTIFS('2.Pro Plan'!$K:$K,'Color detail'!$E383,'2.Pro Plan'!$N:$N,'Color detail'!$F383,'2.Pro Plan'!$U:$U,'Color detail'!AD$3))</f>
        <v>0</v>
      </c>
      <c r="AE383" s="25">
        <f>+IF(AE$3=0,0,COUNTIFS('2.Pro Plan'!$K:$K,'Color detail'!$E383,'2.Pro Plan'!$N:$N,'Color detail'!$F383,'2.Pro Plan'!$U:$U,'Color detail'!AE$3))</f>
        <v>0</v>
      </c>
      <c r="AF383" s="25">
        <f>+IF(AF$3=0,0,COUNTIFS('2.Pro Plan'!$K:$K,'Color detail'!$E383,'2.Pro Plan'!$N:$N,'Color detail'!$F383,'2.Pro Plan'!$U:$U,'Color detail'!AF$3))</f>
        <v>0</v>
      </c>
      <c r="AG383" s="25">
        <f>+IF(AG$3=0,0,COUNTIFS('2.Pro Plan'!$K:$K,'Color detail'!$E383,'2.Pro Plan'!$N:$N,'Color detail'!$F383,'2.Pro Plan'!$U:$U,'Color detail'!AG$3))</f>
        <v>0</v>
      </c>
      <c r="AH383" s="25">
        <f>+IF(AH$3=0,0,COUNTIFS('2.Pro Plan'!$K:$K,'Color detail'!$E383,'2.Pro Plan'!$N:$N,'Color detail'!$F383,'2.Pro Plan'!$U:$U,'Color detail'!AH$3))</f>
        <v>0</v>
      </c>
      <c r="AI383" s="25">
        <f>+IF(AI$3=0,0,COUNTIFS('2.Pro Plan'!$K:$K,'Color detail'!$E383,'2.Pro Plan'!$N:$N,'Color detail'!$F383,'2.Pro Plan'!$U:$U,'Color detail'!AI$3))</f>
        <v>0</v>
      </c>
      <c r="AJ383" s="25">
        <f>+IF(AJ$3=0,0,COUNTIFS('2.Pro Plan'!$K:$K,'Color detail'!$E383,'2.Pro Plan'!$N:$N,'Color detail'!$F383,'2.Pro Plan'!$U:$U,'Color detail'!AJ$3))</f>
        <v>0</v>
      </c>
      <c r="AK383" s="25">
        <f>+IF(AK$3=0,0,COUNTIFS('2.Pro Plan'!$K:$K,'Color detail'!$E383,'2.Pro Plan'!$N:$N,'Color detail'!$F383,'2.Pro Plan'!$U:$U,'Color detail'!AK$3))</f>
        <v>0</v>
      </c>
      <c r="AL383" s="25">
        <f>+IF(AL$3=0,0,COUNTIFS('2.Pro Plan'!$K:$K,'Color detail'!$E383,'2.Pro Plan'!$N:$N,'Color detail'!$F383,'2.Pro Plan'!$U:$U,'Color detail'!AL$3))</f>
        <v>0</v>
      </c>
      <c r="AM383" s="25">
        <f>+IF(AM$3=0,0,COUNTIFS('2.Pro Plan'!$K:$K,'Color detail'!$E383,'2.Pro Plan'!$N:$N,'Color detail'!$F383,'2.Pro Plan'!$U:$U,'Color detail'!AM$3))</f>
        <v>0</v>
      </c>
      <c r="AN383" s="25">
        <f>+IF(AN$3=0,0,COUNTIFS('2.Pro Plan'!$K:$K,'Color detail'!$E383,'2.Pro Plan'!$N:$N,'Color detail'!$F383,'2.Pro Plan'!$U:$U,'Color detail'!AN$3))</f>
        <v>0</v>
      </c>
      <c r="AO383" s="25">
        <f>+IF(AO$3=0,0,COUNTIFS('2.Pro Plan'!$K:$K,'Color detail'!$E383,'2.Pro Plan'!$N:$N,'Color detail'!$F383,'2.Pro Plan'!$U:$U,'Color detail'!AO$3))</f>
        <v>0</v>
      </c>
      <c r="AP383" s="25">
        <f>+IF(AP$3=0,0,COUNTIFS('2.Pro Plan'!$K:$K,'Color detail'!$E383,'2.Pro Plan'!$N:$N,'Color detail'!$F383,'2.Pro Plan'!$U:$U,'Color detail'!AP$3))</f>
        <v>0</v>
      </c>
      <c r="AQ383" s="25">
        <f>+IF(AQ$3=0,0,COUNTIFS('2.Pro Plan'!$K:$K,'Color detail'!$E383,'2.Pro Plan'!$N:$N,'Color detail'!$F383,'2.Pro Plan'!$U:$U,'Color detail'!AQ$3))</f>
        <v>0</v>
      </c>
      <c r="AR383" s="25">
        <f>+IF(AR$3=0,0,COUNTIFS('2.Pro Plan'!$K:$K,'Color detail'!$E383,'2.Pro Plan'!$N:$N,'Color detail'!$F383,'2.Pro Plan'!$U:$U,'Color detail'!AR$3))</f>
        <v>0</v>
      </c>
      <c r="AS383" s="25">
        <f t="shared" si="194"/>
        <v>0</v>
      </c>
    </row>
    <row r="384" spans="2:45" hidden="1">
      <c r="B384" s="25">
        <f t="shared" si="236"/>
        <v>0</v>
      </c>
      <c r="C384" s="25">
        <f t="shared" si="237"/>
        <v>0</v>
      </c>
      <c r="E384" s="25">
        <f t="shared" ref="E384:F384" si="240">E168</f>
        <v>0</v>
      </c>
      <c r="F384" s="25">
        <f t="shared" si="240"/>
        <v>0</v>
      </c>
      <c r="H384" s="25">
        <f t="shared" si="193"/>
        <v>0</v>
      </c>
      <c r="I384" s="25">
        <f>+IF(C384=0,0,SUMIF('Color FC'!$F:$F,'Color detail'!$C384,'Color FC'!H:H))</f>
        <v>0</v>
      </c>
      <c r="J384" s="25">
        <f>+IF(E384=0,0,SUMIF('Color FC'!$F:$F,'Color detail'!$C384,'Color FC'!I:I))</f>
        <v>0</v>
      </c>
      <c r="K384" s="25">
        <f>+IF(F384=0,0,SUMIF('Color FC'!$F:$F,'Color detail'!$C384,'Color FC'!J:J))</f>
        <v>0</v>
      </c>
      <c r="M384" s="249"/>
      <c r="N384" s="249"/>
      <c r="O384" s="249"/>
      <c r="Q384" s="25">
        <f>+IF(Q$3=0,0,COUNTIFS('2.Pro Plan'!$K:$K,'Color detail'!$E384,'2.Pro Plan'!$N:$N,'Color detail'!$F384,'2.Pro Plan'!$U:$U,'Color detail'!Q$3))</f>
        <v>0</v>
      </c>
      <c r="R384" s="25">
        <f>+IF(R$3=0,0,COUNTIFS('2.Pro Plan'!$K:$K,'Color detail'!$E384,'2.Pro Plan'!$N:$N,'Color detail'!$F384,'2.Pro Plan'!$U:$U,'Color detail'!R$3))</f>
        <v>0</v>
      </c>
      <c r="S384" s="25">
        <f>+IF(S$3=0,0,COUNTIFS('2.Pro Plan'!$K:$K,'Color detail'!$E384,'2.Pro Plan'!$N:$N,'Color detail'!$F384,'2.Pro Plan'!$U:$U,'Color detail'!S$3))</f>
        <v>0</v>
      </c>
      <c r="T384" s="25">
        <f>+IF(T$3=0,0,COUNTIFS('2.Pro Plan'!$K:$K,'Color detail'!$E384,'2.Pro Plan'!$N:$N,'Color detail'!$F384,'2.Pro Plan'!$U:$U,'Color detail'!T$3))</f>
        <v>0</v>
      </c>
      <c r="U384" s="25">
        <f>+IF(U$3=0,0,COUNTIFS('2.Pro Plan'!$K:$K,'Color detail'!$E384,'2.Pro Plan'!$N:$N,'Color detail'!$F384,'2.Pro Plan'!$U:$U,'Color detail'!U$3))</f>
        <v>0</v>
      </c>
      <c r="V384" s="25">
        <f>+IF(V$3=0,0,COUNTIFS('2.Pro Plan'!$K:$K,'Color detail'!$E384,'2.Pro Plan'!$N:$N,'Color detail'!$F384,'2.Pro Plan'!$U:$U,'Color detail'!V$3))</f>
        <v>0</v>
      </c>
      <c r="W384" s="25">
        <f>+IF(W$3=0,0,COUNTIFS('2.Pro Plan'!$K:$K,'Color detail'!$E384,'2.Pro Plan'!$N:$N,'Color detail'!$F384,'2.Pro Plan'!$U:$U,'Color detail'!W$3))</f>
        <v>0</v>
      </c>
      <c r="X384" s="25">
        <f>+IF(X$3=0,0,COUNTIFS('2.Pro Plan'!$K:$K,'Color detail'!$E384,'2.Pro Plan'!$N:$N,'Color detail'!$F384,'2.Pro Plan'!$U:$U,'Color detail'!X$3))</f>
        <v>0</v>
      </c>
      <c r="Y384" s="25">
        <f>+IF(Y$3=0,0,COUNTIFS('2.Pro Plan'!$K:$K,'Color detail'!$E384,'2.Pro Plan'!$N:$N,'Color detail'!$F384,'2.Pro Plan'!$U:$U,'Color detail'!Y$3))</f>
        <v>0</v>
      </c>
      <c r="Z384" s="25">
        <f>+IF(Z$3=0,0,COUNTIFS('2.Pro Plan'!$K:$K,'Color detail'!$E384,'2.Pro Plan'!$N:$N,'Color detail'!$F384,'2.Pro Plan'!$U:$U,'Color detail'!Z$3))</f>
        <v>0</v>
      </c>
      <c r="AA384" s="25">
        <f>+IF(AA$3=0,0,COUNTIFS('2.Pro Plan'!$K:$K,'Color detail'!$E384,'2.Pro Plan'!$N:$N,'Color detail'!$F384,'2.Pro Plan'!$U:$U,'Color detail'!AA$3))</f>
        <v>0</v>
      </c>
      <c r="AB384" s="25">
        <f>+IF(AB$3=0,0,COUNTIFS('2.Pro Plan'!$K:$K,'Color detail'!$E384,'2.Pro Plan'!$N:$N,'Color detail'!$F384,'2.Pro Plan'!$U:$U,'Color detail'!AB$3))</f>
        <v>0</v>
      </c>
      <c r="AC384" s="25">
        <f>+IF(AC$3=0,0,COUNTIFS('2.Pro Plan'!$K:$K,'Color detail'!$E384,'2.Pro Plan'!$N:$N,'Color detail'!$F384,'2.Pro Plan'!$U:$U,'Color detail'!AC$3))</f>
        <v>0</v>
      </c>
      <c r="AD384" s="25">
        <f>+IF(AD$3=0,0,COUNTIFS('2.Pro Plan'!$K:$K,'Color detail'!$E384,'2.Pro Plan'!$N:$N,'Color detail'!$F384,'2.Pro Plan'!$U:$U,'Color detail'!AD$3))</f>
        <v>0</v>
      </c>
      <c r="AE384" s="25">
        <f>+IF(AE$3=0,0,COUNTIFS('2.Pro Plan'!$K:$K,'Color detail'!$E384,'2.Pro Plan'!$N:$N,'Color detail'!$F384,'2.Pro Plan'!$U:$U,'Color detail'!AE$3))</f>
        <v>0</v>
      </c>
      <c r="AF384" s="25">
        <f>+IF(AF$3=0,0,COUNTIFS('2.Pro Plan'!$K:$K,'Color detail'!$E384,'2.Pro Plan'!$N:$N,'Color detail'!$F384,'2.Pro Plan'!$U:$U,'Color detail'!AF$3))</f>
        <v>0</v>
      </c>
      <c r="AG384" s="25">
        <f>+IF(AG$3=0,0,COUNTIFS('2.Pro Plan'!$K:$K,'Color detail'!$E384,'2.Pro Plan'!$N:$N,'Color detail'!$F384,'2.Pro Plan'!$U:$U,'Color detail'!AG$3))</f>
        <v>0</v>
      </c>
      <c r="AH384" s="25">
        <f>+IF(AH$3=0,0,COUNTIFS('2.Pro Plan'!$K:$K,'Color detail'!$E384,'2.Pro Plan'!$N:$N,'Color detail'!$F384,'2.Pro Plan'!$U:$U,'Color detail'!AH$3))</f>
        <v>0</v>
      </c>
      <c r="AI384" s="25">
        <f>+IF(AI$3=0,0,COUNTIFS('2.Pro Plan'!$K:$K,'Color detail'!$E384,'2.Pro Plan'!$N:$N,'Color detail'!$F384,'2.Pro Plan'!$U:$U,'Color detail'!AI$3))</f>
        <v>0</v>
      </c>
      <c r="AJ384" s="25">
        <f>+IF(AJ$3=0,0,COUNTIFS('2.Pro Plan'!$K:$K,'Color detail'!$E384,'2.Pro Plan'!$N:$N,'Color detail'!$F384,'2.Pro Plan'!$U:$U,'Color detail'!AJ$3))</f>
        <v>0</v>
      </c>
      <c r="AK384" s="25">
        <f>+IF(AK$3=0,0,COUNTIFS('2.Pro Plan'!$K:$K,'Color detail'!$E384,'2.Pro Plan'!$N:$N,'Color detail'!$F384,'2.Pro Plan'!$U:$U,'Color detail'!AK$3))</f>
        <v>0</v>
      </c>
      <c r="AL384" s="25">
        <f>+IF(AL$3=0,0,COUNTIFS('2.Pro Plan'!$K:$K,'Color detail'!$E384,'2.Pro Plan'!$N:$N,'Color detail'!$F384,'2.Pro Plan'!$U:$U,'Color detail'!AL$3))</f>
        <v>0</v>
      </c>
      <c r="AM384" s="25">
        <f>+IF(AM$3=0,0,COUNTIFS('2.Pro Plan'!$K:$K,'Color detail'!$E384,'2.Pro Plan'!$N:$N,'Color detail'!$F384,'2.Pro Plan'!$U:$U,'Color detail'!AM$3))</f>
        <v>0</v>
      </c>
      <c r="AN384" s="25">
        <f>+IF(AN$3=0,0,COUNTIFS('2.Pro Plan'!$K:$K,'Color detail'!$E384,'2.Pro Plan'!$N:$N,'Color detail'!$F384,'2.Pro Plan'!$U:$U,'Color detail'!AN$3))</f>
        <v>0</v>
      </c>
      <c r="AO384" s="25">
        <f>+IF(AO$3=0,0,COUNTIFS('2.Pro Plan'!$K:$K,'Color detail'!$E384,'2.Pro Plan'!$N:$N,'Color detail'!$F384,'2.Pro Plan'!$U:$U,'Color detail'!AO$3))</f>
        <v>0</v>
      </c>
      <c r="AP384" s="25">
        <f>+IF(AP$3=0,0,COUNTIFS('2.Pro Plan'!$K:$K,'Color detail'!$E384,'2.Pro Plan'!$N:$N,'Color detail'!$F384,'2.Pro Plan'!$U:$U,'Color detail'!AP$3))</f>
        <v>0</v>
      </c>
      <c r="AQ384" s="25">
        <f>+IF(AQ$3=0,0,COUNTIFS('2.Pro Plan'!$K:$K,'Color detail'!$E384,'2.Pro Plan'!$N:$N,'Color detail'!$F384,'2.Pro Plan'!$U:$U,'Color detail'!AQ$3))</f>
        <v>0</v>
      </c>
      <c r="AR384" s="25">
        <f>+IF(AR$3=0,0,COUNTIFS('2.Pro Plan'!$K:$K,'Color detail'!$E384,'2.Pro Plan'!$N:$N,'Color detail'!$F384,'2.Pro Plan'!$U:$U,'Color detail'!AR$3))</f>
        <v>0</v>
      </c>
      <c r="AS384" s="25">
        <f t="shared" si="194"/>
        <v>0</v>
      </c>
    </row>
    <row r="385" spans="2:45" hidden="1">
      <c r="B385" s="25">
        <f t="shared" si="236"/>
        <v>0</v>
      </c>
      <c r="C385" s="25">
        <f t="shared" si="237"/>
        <v>0</v>
      </c>
      <c r="E385" s="25">
        <f t="shared" ref="E385:F385" si="241">E169</f>
        <v>0</v>
      </c>
      <c r="F385" s="25">
        <f t="shared" si="241"/>
        <v>0</v>
      </c>
      <c r="H385" s="25">
        <f t="shared" si="193"/>
        <v>0</v>
      </c>
      <c r="I385" s="25">
        <f>+IF(C385=0,0,SUMIF('Color FC'!$F:$F,'Color detail'!$C385,'Color FC'!H:H))</f>
        <v>0</v>
      </c>
      <c r="J385" s="25">
        <f>+IF(E385=0,0,SUMIF('Color FC'!$F:$F,'Color detail'!$C385,'Color FC'!I:I))</f>
        <v>0</v>
      </c>
      <c r="K385" s="25">
        <f>+IF(F385=0,0,SUMIF('Color FC'!$F:$F,'Color detail'!$C385,'Color FC'!J:J))</f>
        <v>0</v>
      </c>
      <c r="M385" s="249"/>
      <c r="N385" s="249"/>
      <c r="O385" s="249"/>
      <c r="Q385" s="25">
        <f>+IF(Q$3=0,0,COUNTIFS('2.Pro Plan'!$K:$K,'Color detail'!$E385,'2.Pro Plan'!$N:$N,'Color detail'!$F385,'2.Pro Plan'!$U:$U,'Color detail'!Q$3))</f>
        <v>0</v>
      </c>
      <c r="R385" s="25">
        <f>+IF(R$3=0,0,COUNTIFS('2.Pro Plan'!$K:$K,'Color detail'!$E385,'2.Pro Plan'!$N:$N,'Color detail'!$F385,'2.Pro Plan'!$U:$U,'Color detail'!R$3))</f>
        <v>0</v>
      </c>
      <c r="S385" s="25">
        <f>+IF(S$3=0,0,COUNTIFS('2.Pro Plan'!$K:$K,'Color detail'!$E385,'2.Pro Plan'!$N:$N,'Color detail'!$F385,'2.Pro Plan'!$U:$U,'Color detail'!S$3))</f>
        <v>0</v>
      </c>
      <c r="T385" s="25">
        <f>+IF(T$3=0,0,COUNTIFS('2.Pro Plan'!$K:$K,'Color detail'!$E385,'2.Pro Plan'!$N:$N,'Color detail'!$F385,'2.Pro Plan'!$U:$U,'Color detail'!T$3))</f>
        <v>0</v>
      </c>
      <c r="U385" s="25">
        <f>+IF(U$3=0,0,COUNTIFS('2.Pro Plan'!$K:$K,'Color detail'!$E385,'2.Pro Plan'!$N:$N,'Color detail'!$F385,'2.Pro Plan'!$U:$U,'Color detail'!U$3))</f>
        <v>0</v>
      </c>
      <c r="V385" s="25">
        <f>+IF(V$3=0,0,COUNTIFS('2.Pro Plan'!$K:$K,'Color detail'!$E385,'2.Pro Plan'!$N:$N,'Color detail'!$F385,'2.Pro Plan'!$U:$U,'Color detail'!V$3))</f>
        <v>0</v>
      </c>
      <c r="W385" s="25">
        <f>+IF(W$3=0,0,COUNTIFS('2.Pro Plan'!$K:$K,'Color detail'!$E385,'2.Pro Plan'!$N:$N,'Color detail'!$F385,'2.Pro Plan'!$U:$U,'Color detail'!W$3))</f>
        <v>0</v>
      </c>
      <c r="X385" s="25">
        <f>+IF(X$3=0,0,COUNTIFS('2.Pro Plan'!$K:$K,'Color detail'!$E385,'2.Pro Plan'!$N:$N,'Color detail'!$F385,'2.Pro Plan'!$U:$U,'Color detail'!X$3))</f>
        <v>0</v>
      </c>
      <c r="Y385" s="25">
        <f>+IF(Y$3=0,0,COUNTIFS('2.Pro Plan'!$K:$K,'Color detail'!$E385,'2.Pro Plan'!$N:$N,'Color detail'!$F385,'2.Pro Plan'!$U:$U,'Color detail'!Y$3))</f>
        <v>0</v>
      </c>
      <c r="Z385" s="25">
        <f>+IF(Z$3=0,0,COUNTIFS('2.Pro Plan'!$K:$K,'Color detail'!$E385,'2.Pro Plan'!$N:$N,'Color detail'!$F385,'2.Pro Plan'!$U:$U,'Color detail'!Z$3))</f>
        <v>0</v>
      </c>
      <c r="AA385" s="25">
        <f>+IF(AA$3=0,0,COUNTIFS('2.Pro Plan'!$K:$K,'Color detail'!$E385,'2.Pro Plan'!$N:$N,'Color detail'!$F385,'2.Pro Plan'!$U:$U,'Color detail'!AA$3))</f>
        <v>0</v>
      </c>
      <c r="AB385" s="25">
        <f>+IF(AB$3=0,0,COUNTIFS('2.Pro Plan'!$K:$K,'Color detail'!$E385,'2.Pro Plan'!$N:$N,'Color detail'!$F385,'2.Pro Plan'!$U:$U,'Color detail'!AB$3))</f>
        <v>0</v>
      </c>
      <c r="AC385" s="25">
        <f>+IF(AC$3=0,0,COUNTIFS('2.Pro Plan'!$K:$K,'Color detail'!$E385,'2.Pro Plan'!$N:$N,'Color detail'!$F385,'2.Pro Plan'!$U:$U,'Color detail'!AC$3))</f>
        <v>0</v>
      </c>
      <c r="AD385" s="25">
        <f>+IF(AD$3=0,0,COUNTIFS('2.Pro Plan'!$K:$K,'Color detail'!$E385,'2.Pro Plan'!$N:$N,'Color detail'!$F385,'2.Pro Plan'!$U:$U,'Color detail'!AD$3))</f>
        <v>0</v>
      </c>
      <c r="AE385" s="25">
        <f>+IF(AE$3=0,0,COUNTIFS('2.Pro Plan'!$K:$K,'Color detail'!$E385,'2.Pro Plan'!$N:$N,'Color detail'!$F385,'2.Pro Plan'!$U:$U,'Color detail'!AE$3))</f>
        <v>0</v>
      </c>
      <c r="AF385" s="25">
        <f>+IF(AF$3=0,0,COUNTIFS('2.Pro Plan'!$K:$K,'Color detail'!$E385,'2.Pro Plan'!$N:$N,'Color detail'!$F385,'2.Pro Plan'!$U:$U,'Color detail'!AF$3))</f>
        <v>0</v>
      </c>
      <c r="AG385" s="25">
        <f>+IF(AG$3=0,0,COUNTIFS('2.Pro Plan'!$K:$K,'Color detail'!$E385,'2.Pro Plan'!$N:$N,'Color detail'!$F385,'2.Pro Plan'!$U:$U,'Color detail'!AG$3))</f>
        <v>0</v>
      </c>
      <c r="AH385" s="25">
        <f>+IF(AH$3=0,0,COUNTIFS('2.Pro Plan'!$K:$K,'Color detail'!$E385,'2.Pro Plan'!$N:$N,'Color detail'!$F385,'2.Pro Plan'!$U:$U,'Color detail'!AH$3))</f>
        <v>0</v>
      </c>
      <c r="AI385" s="25">
        <f>+IF(AI$3=0,0,COUNTIFS('2.Pro Plan'!$K:$K,'Color detail'!$E385,'2.Pro Plan'!$N:$N,'Color detail'!$F385,'2.Pro Plan'!$U:$U,'Color detail'!AI$3))</f>
        <v>0</v>
      </c>
      <c r="AJ385" s="25">
        <f>+IF(AJ$3=0,0,COUNTIFS('2.Pro Plan'!$K:$K,'Color detail'!$E385,'2.Pro Plan'!$N:$N,'Color detail'!$F385,'2.Pro Plan'!$U:$U,'Color detail'!AJ$3))</f>
        <v>0</v>
      </c>
      <c r="AK385" s="25">
        <f>+IF(AK$3=0,0,COUNTIFS('2.Pro Plan'!$K:$K,'Color detail'!$E385,'2.Pro Plan'!$N:$N,'Color detail'!$F385,'2.Pro Plan'!$U:$U,'Color detail'!AK$3))</f>
        <v>0</v>
      </c>
      <c r="AL385" s="25">
        <f>+IF(AL$3=0,0,COUNTIFS('2.Pro Plan'!$K:$K,'Color detail'!$E385,'2.Pro Plan'!$N:$N,'Color detail'!$F385,'2.Pro Plan'!$U:$U,'Color detail'!AL$3))</f>
        <v>0</v>
      </c>
      <c r="AM385" s="25">
        <f>+IF(AM$3=0,0,COUNTIFS('2.Pro Plan'!$K:$K,'Color detail'!$E385,'2.Pro Plan'!$N:$N,'Color detail'!$F385,'2.Pro Plan'!$U:$U,'Color detail'!AM$3))</f>
        <v>0</v>
      </c>
      <c r="AN385" s="25">
        <f>+IF(AN$3=0,0,COUNTIFS('2.Pro Plan'!$K:$K,'Color detail'!$E385,'2.Pro Plan'!$N:$N,'Color detail'!$F385,'2.Pro Plan'!$U:$U,'Color detail'!AN$3))</f>
        <v>0</v>
      </c>
      <c r="AO385" s="25">
        <f>+IF(AO$3=0,0,COUNTIFS('2.Pro Plan'!$K:$K,'Color detail'!$E385,'2.Pro Plan'!$N:$N,'Color detail'!$F385,'2.Pro Plan'!$U:$U,'Color detail'!AO$3))</f>
        <v>0</v>
      </c>
      <c r="AP385" s="25">
        <f>+IF(AP$3=0,0,COUNTIFS('2.Pro Plan'!$K:$K,'Color detail'!$E385,'2.Pro Plan'!$N:$N,'Color detail'!$F385,'2.Pro Plan'!$U:$U,'Color detail'!AP$3))</f>
        <v>0</v>
      </c>
      <c r="AQ385" s="25">
        <f>+IF(AQ$3=0,0,COUNTIFS('2.Pro Plan'!$K:$K,'Color detail'!$E385,'2.Pro Plan'!$N:$N,'Color detail'!$F385,'2.Pro Plan'!$U:$U,'Color detail'!AQ$3))</f>
        <v>0</v>
      </c>
      <c r="AR385" s="25">
        <f>+IF(AR$3=0,0,COUNTIFS('2.Pro Plan'!$K:$K,'Color detail'!$E385,'2.Pro Plan'!$N:$N,'Color detail'!$F385,'2.Pro Plan'!$U:$U,'Color detail'!AR$3))</f>
        <v>0</v>
      </c>
      <c r="AS385" s="25">
        <f t="shared" si="194"/>
        <v>0</v>
      </c>
    </row>
    <row r="386" spans="2:45" hidden="1">
      <c r="B386" s="25">
        <f t="shared" si="236"/>
        <v>0</v>
      </c>
      <c r="C386" s="25">
        <f t="shared" si="237"/>
        <v>0</v>
      </c>
      <c r="E386" s="25">
        <f t="shared" ref="E386:F386" si="242">E170</f>
        <v>0</v>
      </c>
      <c r="F386" s="25">
        <f t="shared" si="242"/>
        <v>0</v>
      </c>
      <c r="H386" s="25">
        <f t="shared" si="193"/>
        <v>0</v>
      </c>
      <c r="I386" s="25">
        <f>+IF(C386=0,0,SUMIF('Color FC'!$F:$F,'Color detail'!$C386,'Color FC'!H:H))</f>
        <v>0</v>
      </c>
      <c r="J386" s="25">
        <f>+IF(E386=0,0,SUMIF('Color FC'!$F:$F,'Color detail'!$C386,'Color FC'!I:I))</f>
        <v>0</v>
      </c>
      <c r="K386" s="25">
        <f>+IF(F386=0,0,SUMIF('Color FC'!$F:$F,'Color detail'!$C386,'Color FC'!J:J))</f>
        <v>0</v>
      </c>
      <c r="M386" s="249"/>
      <c r="N386" s="249"/>
      <c r="O386" s="249"/>
      <c r="Q386" s="25">
        <f>+IF(Q$3=0,0,COUNTIFS('2.Pro Plan'!$K:$K,'Color detail'!$E386,'2.Pro Plan'!$N:$N,'Color detail'!$F386,'2.Pro Plan'!$U:$U,'Color detail'!Q$3))</f>
        <v>0</v>
      </c>
      <c r="R386" s="25">
        <f>+IF(R$3=0,0,COUNTIFS('2.Pro Plan'!$K:$K,'Color detail'!$E386,'2.Pro Plan'!$N:$N,'Color detail'!$F386,'2.Pro Plan'!$U:$U,'Color detail'!R$3))</f>
        <v>0</v>
      </c>
      <c r="S386" s="25">
        <f>+IF(S$3=0,0,COUNTIFS('2.Pro Plan'!$K:$K,'Color detail'!$E386,'2.Pro Plan'!$N:$N,'Color detail'!$F386,'2.Pro Plan'!$U:$U,'Color detail'!S$3))</f>
        <v>0</v>
      </c>
      <c r="T386" s="25">
        <f>+IF(T$3=0,0,COUNTIFS('2.Pro Plan'!$K:$K,'Color detail'!$E386,'2.Pro Plan'!$N:$N,'Color detail'!$F386,'2.Pro Plan'!$U:$U,'Color detail'!T$3))</f>
        <v>0</v>
      </c>
      <c r="U386" s="25">
        <f>+IF(U$3=0,0,COUNTIFS('2.Pro Plan'!$K:$K,'Color detail'!$E386,'2.Pro Plan'!$N:$N,'Color detail'!$F386,'2.Pro Plan'!$U:$U,'Color detail'!U$3))</f>
        <v>0</v>
      </c>
      <c r="V386" s="25">
        <f>+IF(V$3=0,0,COUNTIFS('2.Pro Plan'!$K:$K,'Color detail'!$E386,'2.Pro Plan'!$N:$N,'Color detail'!$F386,'2.Pro Plan'!$U:$U,'Color detail'!V$3))</f>
        <v>0</v>
      </c>
      <c r="W386" s="25">
        <f>+IF(W$3=0,0,COUNTIFS('2.Pro Plan'!$K:$K,'Color detail'!$E386,'2.Pro Plan'!$N:$N,'Color detail'!$F386,'2.Pro Plan'!$U:$U,'Color detail'!W$3))</f>
        <v>0</v>
      </c>
      <c r="X386" s="25">
        <f>+IF(X$3=0,0,COUNTIFS('2.Pro Plan'!$K:$K,'Color detail'!$E386,'2.Pro Plan'!$N:$N,'Color detail'!$F386,'2.Pro Plan'!$U:$U,'Color detail'!X$3))</f>
        <v>0</v>
      </c>
      <c r="Y386" s="25">
        <f>+IF(Y$3=0,0,COUNTIFS('2.Pro Plan'!$K:$K,'Color detail'!$E386,'2.Pro Plan'!$N:$N,'Color detail'!$F386,'2.Pro Plan'!$U:$U,'Color detail'!Y$3))</f>
        <v>0</v>
      </c>
      <c r="Z386" s="25">
        <f>+IF(Z$3=0,0,COUNTIFS('2.Pro Plan'!$K:$K,'Color detail'!$E386,'2.Pro Plan'!$N:$N,'Color detail'!$F386,'2.Pro Plan'!$U:$U,'Color detail'!Z$3))</f>
        <v>0</v>
      </c>
      <c r="AA386" s="25">
        <f>+IF(AA$3=0,0,COUNTIFS('2.Pro Plan'!$K:$K,'Color detail'!$E386,'2.Pro Plan'!$N:$N,'Color detail'!$F386,'2.Pro Plan'!$U:$U,'Color detail'!AA$3))</f>
        <v>0</v>
      </c>
      <c r="AB386" s="25">
        <f>+IF(AB$3=0,0,COUNTIFS('2.Pro Plan'!$K:$K,'Color detail'!$E386,'2.Pro Plan'!$N:$N,'Color detail'!$F386,'2.Pro Plan'!$U:$U,'Color detail'!AB$3))</f>
        <v>0</v>
      </c>
      <c r="AC386" s="25">
        <f>+IF(AC$3=0,0,COUNTIFS('2.Pro Plan'!$K:$K,'Color detail'!$E386,'2.Pro Plan'!$N:$N,'Color detail'!$F386,'2.Pro Plan'!$U:$U,'Color detail'!AC$3))</f>
        <v>0</v>
      </c>
      <c r="AD386" s="25">
        <f>+IF(AD$3=0,0,COUNTIFS('2.Pro Plan'!$K:$K,'Color detail'!$E386,'2.Pro Plan'!$N:$N,'Color detail'!$F386,'2.Pro Plan'!$U:$U,'Color detail'!AD$3))</f>
        <v>0</v>
      </c>
      <c r="AE386" s="25">
        <f>+IF(AE$3=0,0,COUNTIFS('2.Pro Plan'!$K:$K,'Color detail'!$E386,'2.Pro Plan'!$N:$N,'Color detail'!$F386,'2.Pro Plan'!$U:$U,'Color detail'!AE$3))</f>
        <v>0</v>
      </c>
      <c r="AF386" s="25">
        <f>+IF(AF$3=0,0,COUNTIFS('2.Pro Plan'!$K:$K,'Color detail'!$E386,'2.Pro Plan'!$N:$N,'Color detail'!$F386,'2.Pro Plan'!$U:$U,'Color detail'!AF$3))</f>
        <v>0</v>
      </c>
      <c r="AG386" s="25">
        <f>+IF(AG$3=0,0,COUNTIFS('2.Pro Plan'!$K:$K,'Color detail'!$E386,'2.Pro Plan'!$N:$N,'Color detail'!$F386,'2.Pro Plan'!$U:$U,'Color detail'!AG$3))</f>
        <v>0</v>
      </c>
      <c r="AH386" s="25">
        <f>+IF(AH$3=0,0,COUNTIFS('2.Pro Plan'!$K:$K,'Color detail'!$E386,'2.Pro Plan'!$N:$N,'Color detail'!$F386,'2.Pro Plan'!$U:$U,'Color detail'!AH$3))</f>
        <v>0</v>
      </c>
      <c r="AI386" s="25">
        <f>+IF(AI$3=0,0,COUNTIFS('2.Pro Plan'!$K:$K,'Color detail'!$E386,'2.Pro Plan'!$N:$N,'Color detail'!$F386,'2.Pro Plan'!$U:$U,'Color detail'!AI$3))</f>
        <v>0</v>
      </c>
      <c r="AJ386" s="25">
        <f>+IF(AJ$3=0,0,COUNTIFS('2.Pro Plan'!$K:$K,'Color detail'!$E386,'2.Pro Plan'!$N:$N,'Color detail'!$F386,'2.Pro Plan'!$U:$U,'Color detail'!AJ$3))</f>
        <v>0</v>
      </c>
      <c r="AK386" s="25">
        <f>+IF(AK$3=0,0,COUNTIFS('2.Pro Plan'!$K:$K,'Color detail'!$E386,'2.Pro Plan'!$N:$N,'Color detail'!$F386,'2.Pro Plan'!$U:$U,'Color detail'!AK$3))</f>
        <v>0</v>
      </c>
      <c r="AL386" s="25">
        <f>+IF(AL$3=0,0,COUNTIFS('2.Pro Plan'!$K:$K,'Color detail'!$E386,'2.Pro Plan'!$N:$N,'Color detail'!$F386,'2.Pro Plan'!$U:$U,'Color detail'!AL$3))</f>
        <v>0</v>
      </c>
      <c r="AM386" s="25">
        <f>+IF(AM$3=0,0,COUNTIFS('2.Pro Plan'!$K:$K,'Color detail'!$E386,'2.Pro Plan'!$N:$N,'Color detail'!$F386,'2.Pro Plan'!$U:$U,'Color detail'!AM$3))</f>
        <v>0</v>
      </c>
      <c r="AN386" s="25">
        <f>+IF(AN$3=0,0,COUNTIFS('2.Pro Plan'!$K:$K,'Color detail'!$E386,'2.Pro Plan'!$N:$N,'Color detail'!$F386,'2.Pro Plan'!$U:$U,'Color detail'!AN$3))</f>
        <v>0</v>
      </c>
      <c r="AO386" s="25">
        <f>+IF(AO$3=0,0,COUNTIFS('2.Pro Plan'!$K:$K,'Color detail'!$E386,'2.Pro Plan'!$N:$N,'Color detail'!$F386,'2.Pro Plan'!$U:$U,'Color detail'!AO$3))</f>
        <v>0</v>
      </c>
      <c r="AP386" s="25">
        <f>+IF(AP$3=0,0,COUNTIFS('2.Pro Plan'!$K:$K,'Color detail'!$E386,'2.Pro Plan'!$N:$N,'Color detail'!$F386,'2.Pro Plan'!$U:$U,'Color detail'!AP$3))</f>
        <v>0</v>
      </c>
      <c r="AQ386" s="25">
        <f>+IF(AQ$3=0,0,COUNTIFS('2.Pro Plan'!$K:$K,'Color detail'!$E386,'2.Pro Plan'!$N:$N,'Color detail'!$F386,'2.Pro Plan'!$U:$U,'Color detail'!AQ$3))</f>
        <v>0</v>
      </c>
      <c r="AR386" s="25">
        <f>+IF(AR$3=0,0,COUNTIFS('2.Pro Plan'!$K:$K,'Color detail'!$E386,'2.Pro Plan'!$N:$N,'Color detail'!$F386,'2.Pro Plan'!$U:$U,'Color detail'!AR$3))</f>
        <v>0</v>
      </c>
      <c r="AS386" s="25">
        <f t="shared" si="194"/>
        <v>0</v>
      </c>
    </row>
    <row r="387" spans="2:45" hidden="1">
      <c r="B387" s="25">
        <f t="shared" si="236"/>
        <v>0</v>
      </c>
      <c r="C387" s="25">
        <f t="shared" si="237"/>
        <v>0</v>
      </c>
      <c r="E387" s="25">
        <f t="shared" ref="E387:F387" si="243">E171</f>
        <v>0</v>
      </c>
      <c r="F387" s="25">
        <f t="shared" si="243"/>
        <v>0</v>
      </c>
      <c r="H387" s="25">
        <f t="shared" si="193"/>
        <v>0</v>
      </c>
      <c r="I387" s="25">
        <f>+IF(C387=0,0,SUMIF('Color FC'!$F:$F,'Color detail'!$C387,'Color FC'!H:H))</f>
        <v>0</v>
      </c>
      <c r="J387" s="25">
        <f>+IF(E387=0,0,SUMIF('Color FC'!$F:$F,'Color detail'!$C387,'Color FC'!I:I))</f>
        <v>0</v>
      </c>
      <c r="K387" s="25">
        <f>+IF(F387=0,0,SUMIF('Color FC'!$F:$F,'Color detail'!$C387,'Color FC'!J:J))</f>
        <v>0</v>
      </c>
      <c r="M387" s="249"/>
      <c r="N387" s="249"/>
      <c r="O387" s="249"/>
      <c r="Q387" s="25">
        <f>+IF(Q$3=0,0,COUNTIFS('2.Pro Plan'!$K:$K,'Color detail'!$E387,'2.Pro Plan'!$N:$N,'Color detail'!$F387,'2.Pro Plan'!$U:$U,'Color detail'!Q$3))</f>
        <v>0</v>
      </c>
      <c r="R387" s="25">
        <f>+IF(R$3=0,0,COUNTIFS('2.Pro Plan'!$K:$K,'Color detail'!$E387,'2.Pro Plan'!$N:$N,'Color detail'!$F387,'2.Pro Plan'!$U:$U,'Color detail'!R$3))</f>
        <v>0</v>
      </c>
      <c r="S387" s="25">
        <f>+IF(S$3=0,0,COUNTIFS('2.Pro Plan'!$K:$K,'Color detail'!$E387,'2.Pro Plan'!$N:$N,'Color detail'!$F387,'2.Pro Plan'!$U:$U,'Color detail'!S$3))</f>
        <v>0</v>
      </c>
      <c r="T387" s="25">
        <f>+IF(T$3=0,0,COUNTIFS('2.Pro Plan'!$K:$K,'Color detail'!$E387,'2.Pro Plan'!$N:$N,'Color detail'!$F387,'2.Pro Plan'!$U:$U,'Color detail'!T$3))</f>
        <v>0</v>
      </c>
      <c r="U387" s="25">
        <f>+IF(U$3=0,0,COUNTIFS('2.Pro Plan'!$K:$K,'Color detail'!$E387,'2.Pro Plan'!$N:$N,'Color detail'!$F387,'2.Pro Plan'!$U:$U,'Color detail'!U$3))</f>
        <v>0</v>
      </c>
      <c r="V387" s="25">
        <f>+IF(V$3=0,0,COUNTIFS('2.Pro Plan'!$K:$K,'Color detail'!$E387,'2.Pro Plan'!$N:$N,'Color detail'!$F387,'2.Pro Plan'!$U:$U,'Color detail'!V$3))</f>
        <v>0</v>
      </c>
      <c r="W387" s="25">
        <f>+IF(W$3=0,0,COUNTIFS('2.Pro Plan'!$K:$K,'Color detail'!$E387,'2.Pro Plan'!$N:$N,'Color detail'!$F387,'2.Pro Plan'!$U:$U,'Color detail'!W$3))</f>
        <v>0</v>
      </c>
      <c r="X387" s="25">
        <f>+IF(X$3=0,0,COUNTIFS('2.Pro Plan'!$K:$K,'Color detail'!$E387,'2.Pro Plan'!$N:$N,'Color detail'!$F387,'2.Pro Plan'!$U:$U,'Color detail'!X$3))</f>
        <v>0</v>
      </c>
      <c r="Y387" s="25">
        <f>+IF(Y$3=0,0,COUNTIFS('2.Pro Plan'!$K:$K,'Color detail'!$E387,'2.Pro Plan'!$N:$N,'Color detail'!$F387,'2.Pro Plan'!$U:$U,'Color detail'!Y$3))</f>
        <v>0</v>
      </c>
      <c r="Z387" s="25">
        <f>+IF(Z$3=0,0,COUNTIFS('2.Pro Plan'!$K:$K,'Color detail'!$E387,'2.Pro Plan'!$N:$N,'Color detail'!$F387,'2.Pro Plan'!$U:$U,'Color detail'!Z$3))</f>
        <v>0</v>
      </c>
      <c r="AA387" s="25">
        <f>+IF(AA$3=0,0,COUNTIFS('2.Pro Plan'!$K:$K,'Color detail'!$E387,'2.Pro Plan'!$N:$N,'Color detail'!$F387,'2.Pro Plan'!$U:$U,'Color detail'!AA$3))</f>
        <v>0</v>
      </c>
      <c r="AB387" s="25">
        <f>+IF(AB$3=0,0,COUNTIFS('2.Pro Plan'!$K:$K,'Color detail'!$E387,'2.Pro Plan'!$N:$N,'Color detail'!$F387,'2.Pro Plan'!$U:$U,'Color detail'!AB$3))</f>
        <v>0</v>
      </c>
      <c r="AC387" s="25">
        <f>+IF(AC$3=0,0,COUNTIFS('2.Pro Plan'!$K:$K,'Color detail'!$E387,'2.Pro Plan'!$N:$N,'Color detail'!$F387,'2.Pro Plan'!$U:$U,'Color detail'!AC$3))</f>
        <v>0</v>
      </c>
      <c r="AD387" s="25">
        <f>+IF(AD$3=0,0,COUNTIFS('2.Pro Plan'!$K:$K,'Color detail'!$E387,'2.Pro Plan'!$N:$N,'Color detail'!$F387,'2.Pro Plan'!$U:$U,'Color detail'!AD$3))</f>
        <v>0</v>
      </c>
      <c r="AE387" s="25">
        <f>+IF(AE$3=0,0,COUNTIFS('2.Pro Plan'!$K:$K,'Color detail'!$E387,'2.Pro Plan'!$N:$N,'Color detail'!$F387,'2.Pro Plan'!$U:$U,'Color detail'!AE$3))</f>
        <v>0</v>
      </c>
      <c r="AF387" s="25">
        <f>+IF(AF$3=0,0,COUNTIFS('2.Pro Plan'!$K:$K,'Color detail'!$E387,'2.Pro Plan'!$N:$N,'Color detail'!$F387,'2.Pro Plan'!$U:$U,'Color detail'!AF$3))</f>
        <v>0</v>
      </c>
      <c r="AG387" s="25">
        <f>+IF(AG$3=0,0,COUNTIFS('2.Pro Plan'!$K:$K,'Color detail'!$E387,'2.Pro Plan'!$N:$N,'Color detail'!$F387,'2.Pro Plan'!$U:$U,'Color detail'!AG$3))</f>
        <v>0</v>
      </c>
      <c r="AH387" s="25">
        <f>+IF(AH$3=0,0,COUNTIFS('2.Pro Plan'!$K:$K,'Color detail'!$E387,'2.Pro Plan'!$N:$N,'Color detail'!$F387,'2.Pro Plan'!$U:$U,'Color detail'!AH$3))</f>
        <v>0</v>
      </c>
      <c r="AI387" s="25">
        <f>+IF(AI$3=0,0,COUNTIFS('2.Pro Plan'!$K:$K,'Color detail'!$E387,'2.Pro Plan'!$N:$N,'Color detail'!$F387,'2.Pro Plan'!$U:$U,'Color detail'!AI$3))</f>
        <v>0</v>
      </c>
      <c r="AJ387" s="25">
        <f>+IF(AJ$3=0,0,COUNTIFS('2.Pro Plan'!$K:$K,'Color detail'!$E387,'2.Pro Plan'!$N:$N,'Color detail'!$F387,'2.Pro Plan'!$U:$U,'Color detail'!AJ$3))</f>
        <v>0</v>
      </c>
      <c r="AK387" s="25">
        <f>+IF(AK$3=0,0,COUNTIFS('2.Pro Plan'!$K:$K,'Color detail'!$E387,'2.Pro Plan'!$N:$N,'Color detail'!$F387,'2.Pro Plan'!$U:$U,'Color detail'!AK$3))</f>
        <v>0</v>
      </c>
      <c r="AL387" s="25">
        <f>+IF(AL$3=0,0,COUNTIFS('2.Pro Plan'!$K:$K,'Color detail'!$E387,'2.Pro Plan'!$N:$N,'Color detail'!$F387,'2.Pro Plan'!$U:$U,'Color detail'!AL$3))</f>
        <v>0</v>
      </c>
      <c r="AM387" s="25">
        <f>+IF(AM$3=0,0,COUNTIFS('2.Pro Plan'!$K:$K,'Color detail'!$E387,'2.Pro Plan'!$N:$N,'Color detail'!$F387,'2.Pro Plan'!$U:$U,'Color detail'!AM$3))</f>
        <v>0</v>
      </c>
      <c r="AN387" s="25">
        <f>+IF(AN$3=0,0,COUNTIFS('2.Pro Plan'!$K:$K,'Color detail'!$E387,'2.Pro Plan'!$N:$N,'Color detail'!$F387,'2.Pro Plan'!$U:$U,'Color detail'!AN$3))</f>
        <v>0</v>
      </c>
      <c r="AO387" s="25">
        <f>+IF(AO$3=0,0,COUNTIFS('2.Pro Plan'!$K:$K,'Color detail'!$E387,'2.Pro Plan'!$N:$N,'Color detail'!$F387,'2.Pro Plan'!$U:$U,'Color detail'!AO$3))</f>
        <v>0</v>
      </c>
      <c r="AP387" s="25">
        <f>+IF(AP$3=0,0,COUNTIFS('2.Pro Plan'!$K:$K,'Color detail'!$E387,'2.Pro Plan'!$N:$N,'Color detail'!$F387,'2.Pro Plan'!$U:$U,'Color detail'!AP$3))</f>
        <v>0</v>
      </c>
      <c r="AQ387" s="25">
        <f>+IF(AQ$3=0,0,COUNTIFS('2.Pro Plan'!$K:$K,'Color detail'!$E387,'2.Pro Plan'!$N:$N,'Color detail'!$F387,'2.Pro Plan'!$U:$U,'Color detail'!AQ$3))</f>
        <v>0</v>
      </c>
      <c r="AR387" s="25">
        <f>+IF(AR$3=0,0,COUNTIFS('2.Pro Plan'!$K:$K,'Color detail'!$E387,'2.Pro Plan'!$N:$N,'Color detail'!$F387,'2.Pro Plan'!$U:$U,'Color detail'!AR$3))</f>
        <v>0</v>
      </c>
      <c r="AS387" s="25">
        <f t="shared" si="194"/>
        <v>0</v>
      </c>
    </row>
    <row r="388" spans="2:45" hidden="1">
      <c r="B388" s="25">
        <f t="shared" si="236"/>
        <v>0</v>
      </c>
      <c r="C388" s="25">
        <f t="shared" si="237"/>
        <v>0</v>
      </c>
      <c r="E388" s="25">
        <f t="shared" ref="E388:F388" si="244">E172</f>
        <v>0</v>
      </c>
      <c r="F388" s="25">
        <f t="shared" si="244"/>
        <v>0</v>
      </c>
      <c r="H388" s="25">
        <f t="shared" si="193"/>
        <v>0</v>
      </c>
      <c r="I388" s="25">
        <f>+IF(C388=0,0,SUMIF('Color FC'!$F:$F,'Color detail'!$C388,'Color FC'!H:H))</f>
        <v>0</v>
      </c>
      <c r="J388" s="25">
        <f>+IF(E388=0,0,SUMIF('Color FC'!$F:$F,'Color detail'!$C388,'Color FC'!I:I))</f>
        <v>0</v>
      </c>
      <c r="K388" s="25">
        <f>+IF(F388=0,0,SUMIF('Color FC'!$F:$F,'Color detail'!$C388,'Color FC'!J:J))</f>
        <v>0</v>
      </c>
      <c r="M388" s="249"/>
      <c r="N388" s="249"/>
      <c r="O388" s="249"/>
      <c r="Q388" s="25">
        <f>+IF(Q$3=0,0,COUNTIFS('2.Pro Plan'!$K:$K,'Color detail'!$E388,'2.Pro Plan'!$N:$N,'Color detail'!$F388,'2.Pro Plan'!$U:$U,'Color detail'!Q$3))</f>
        <v>0</v>
      </c>
      <c r="R388" s="25">
        <f>+IF(R$3=0,0,COUNTIFS('2.Pro Plan'!$K:$K,'Color detail'!$E388,'2.Pro Plan'!$N:$N,'Color detail'!$F388,'2.Pro Plan'!$U:$U,'Color detail'!R$3))</f>
        <v>0</v>
      </c>
      <c r="S388" s="25">
        <f>+IF(S$3=0,0,COUNTIFS('2.Pro Plan'!$K:$K,'Color detail'!$E388,'2.Pro Plan'!$N:$N,'Color detail'!$F388,'2.Pro Plan'!$U:$U,'Color detail'!S$3))</f>
        <v>0</v>
      </c>
      <c r="T388" s="25">
        <f>+IF(T$3=0,0,COUNTIFS('2.Pro Plan'!$K:$K,'Color detail'!$E388,'2.Pro Plan'!$N:$N,'Color detail'!$F388,'2.Pro Plan'!$U:$U,'Color detail'!T$3))</f>
        <v>0</v>
      </c>
      <c r="U388" s="25">
        <f>+IF(U$3=0,0,COUNTIFS('2.Pro Plan'!$K:$K,'Color detail'!$E388,'2.Pro Plan'!$N:$N,'Color detail'!$F388,'2.Pro Plan'!$U:$U,'Color detail'!U$3))</f>
        <v>0</v>
      </c>
      <c r="V388" s="25">
        <f>+IF(V$3=0,0,COUNTIFS('2.Pro Plan'!$K:$K,'Color detail'!$E388,'2.Pro Plan'!$N:$N,'Color detail'!$F388,'2.Pro Plan'!$U:$U,'Color detail'!V$3))</f>
        <v>0</v>
      </c>
      <c r="W388" s="25">
        <f>+IF(W$3=0,0,COUNTIFS('2.Pro Plan'!$K:$K,'Color detail'!$E388,'2.Pro Plan'!$N:$N,'Color detail'!$F388,'2.Pro Plan'!$U:$U,'Color detail'!W$3))</f>
        <v>0</v>
      </c>
      <c r="X388" s="25">
        <f>+IF(X$3=0,0,COUNTIFS('2.Pro Plan'!$K:$K,'Color detail'!$E388,'2.Pro Plan'!$N:$N,'Color detail'!$F388,'2.Pro Plan'!$U:$U,'Color detail'!X$3))</f>
        <v>0</v>
      </c>
      <c r="Y388" s="25">
        <f>+IF(Y$3=0,0,COUNTIFS('2.Pro Plan'!$K:$K,'Color detail'!$E388,'2.Pro Plan'!$N:$N,'Color detail'!$F388,'2.Pro Plan'!$U:$U,'Color detail'!Y$3))</f>
        <v>0</v>
      </c>
      <c r="Z388" s="25">
        <f>+IF(Z$3=0,0,COUNTIFS('2.Pro Plan'!$K:$K,'Color detail'!$E388,'2.Pro Plan'!$N:$N,'Color detail'!$F388,'2.Pro Plan'!$U:$U,'Color detail'!Z$3))</f>
        <v>0</v>
      </c>
      <c r="AA388" s="25">
        <f>+IF(AA$3=0,0,COUNTIFS('2.Pro Plan'!$K:$K,'Color detail'!$E388,'2.Pro Plan'!$N:$N,'Color detail'!$F388,'2.Pro Plan'!$U:$U,'Color detail'!AA$3))</f>
        <v>0</v>
      </c>
      <c r="AB388" s="25">
        <f>+IF(AB$3=0,0,COUNTIFS('2.Pro Plan'!$K:$K,'Color detail'!$E388,'2.Pro Plan'!$N:$N,'Color detail'!$F388,'2.Pro Plan'!$U:$U,'Color detail'!AB$3))</f>
        <v>0</v>
      </c>
      <c r="AC388" s="25">
        <f>+IF(AC$3=0,0,COUNTIFS('2.Pro Plan'!$K:$K,'Color detail'!$E388,'2.Pro Plan'!$N:$N,'Color detail'!$F388,'2.Pro Plan'!$U:$U,'Color detail'!AC$3))</f>
        <v>0</v>
      </c>
      <c r="AD388" s="25">
        <f>+IF(AD$3=0,0,COUNTIFS('2.Pro Plan'!$K:$K,'Color detail'!$E388,'2.Pro Plan'!$N:$N,'Color detail'!$F388,'2.Pro Plan'!$U:$U,'Color detail'!AD$3))</f>
        <v>0</v>
      </c>
      <c r="AE388" s="25">
        <f>+IF(AE$3=0,0,COUNTIFS('2.Pro Plan'!$K:$K,'Color detail'!$E388,'2.Pro Plan'!$N:$N,'Color detail'!$F388,'2.Pro Plan'!$U:$U,'Color detail'!AE$3))</f>
        <v>0</v>
      </c>
      <c r="AF388" s="25">
        <f>+IF(AF$3=0,0,COUNTIFS('2.Pro Plan'!$K:$K,'Color detail'!$E388,'2.Pro Plan'!$N:$N,'Color detail'!$F388,'2.Pro Plan'!$U:$U,'Color detail'!AF$3))</f>
        <v>0</v>
      </c>
      <c r="AG388" s="25">
        <f>+IF(AG$3=0,0,COUNTIFS('2.Pro Plan'!$K:$K,'Color detail'!$E388,'2.Pro Plan'!$N:$N,'Color detail'!$F388,'2.Pro Plan'!$U:$U,'Color detail'!AG$3))</f>
        <v>0</v>
      </c>
      <c r="AH388" s="25">
        <f>+IF(AH$3=0,0,COUNTIFS('2.Pro Plan'!$K:$K,'Color detail'!$E388,'2.Pro Plan'!$N:$N,'Color detail'!$F388,'2.Pro Plan'!$U:$U,'Color detail'!AH$3))</f>
        <v>0</v>
      </c>
      <c r="AI388" s="25">
        <f>+IF(AI$3=0,0,COUNTIFS('2.Pro Plan'!$K:$K,'Color detail'!$E388,'2.Pro Plan'!$N:$N,'Color detail'!$F388,'2.Pro Plan'!$U:$U,'Color detail'!AI$3))</f>
        <v>0</v>
      </c>
      <c r="AJ388" s="25">
        <f>+IF(AJ$3=0,0,COUNTIFS('2.Pro Plan'!$K:$K,'Color detail'!$E388,'2.Pro Plan'!$N:$N,'Color detail'!$F388,'2.Pro Plan'!$U:$U,'Color detail'!AJ$3))</f>
        <v>0</v>
      </c>
      <c r="AK388" s="25">
        <f>+IF(AK$3=0,0,COUNTIFS('2.Pro Plan'!$K:$K,'Color detail'!$E388,'2.Pro Plan'!$N:$N,'Color detail'!$F388,'2.Pro Plan'!$U:$U,'Color detail'!AK$3))</f>
        <v>0</v>
      </c>
      <c r="AL388" s="25">
        <f>+IF(AL$3=0,0,COUNTIFS('2.Pro Plan'!$K:$K,'Color detail'!$E388,'2.Pro Plan'!$N:$N,'Color detail'!$F388,'2.Pro Plan'!$U:$U,'Color detail'!AL$3))</f>
        <v>0</v>
      </c>
      <c r="AM388" s="25">
        <f>+IF(AM$3=0,0,COUNTIFS('2.Pro Plan'!$K:$K,'Color detail'!$E388,'2.Pro Plan'!$N:$N,'Color detail'!$F388,'2.Pro Plan'!$U:$U,'Color detail'!AM$3))</f>
        <v>0</v>
      </c>
      <c r="AN388" s="25">
        <f>+IF(AN$3=0,0,COUNTIFS('2.Pro Plan'!$K:$K,'Color detail'!$E388,'2.Pro Plan'!$N:$N,'Color detail'!$F388,'2.Pro Plan'!$U:$U,'Color detail'!AN$3))</f>
        <v>0</v>
      </c>
      <c r="AO388" s="25">
        <f>+IF(AO$3=0,0,COUNTIFS('2.Pro Plan'!$K:$K,'Color detail'!$E388,'2.Pro Plan'!$N:$N,'Color detail'!$F388,'2.Pro Plan'!$U:$U,'Color detail'!AO$3))</f>
        <v>0</v>
      </c>
      <c r="AP388" s="25">
        <f>+IF(AP$3=0,0,COUNTIFS('2.Pro Plan'!$K:$K,'Color detail'!$E388,'2.Pro Plan'!$N:$N,'Color detail'!$F388,'2.Pro Plan'!$U:$U,'Color detail'!AP$3))</f>
        <v>0</v>
      </c>
      <c r="AQ388" s="25">
        <f>+IF(AQ$3=0,0,COUNTIFS('2.Pro Plan'!$K:$K,'Color detail'!$E388,'2.Pro Plan'!$N:$N,'Color detail'!$F388,'2.Pro Plan'!$U:$U,'Color detail'!AQ$3))</f>
        <v>0</v>
      </c>
      <c r="AR388" s="25">
        <f>+IF(AR$3=0,0,COUNTIFS('2.Pro Plan'!$K:$K,'Color detail'!$E388,'2.Pro Plan'!$N:$N,'Color detail'!$F388,'2.Pro Plan'!$U:$U,'Color detail'!AR$3))</f>
        <v>0</v>
      </c>
      <c r="AS388" s="25">
        <f t="shared" si="194"/>
        <v>0</v>
      </c>
    </row>
    <row r="389" spans="2:45" hidden="1">
      <c r="B389" s="25">
        <f t="shared" si="236"/>
        <v>0</v>
      </c>
      <c r="C389" s="25">
        <f t="shared" si="237"/>
        <v>0</v>
      </c>
      <c r="E389" s="25">
        <f t="shared" ref="E389:F389" si="245">E173</f>
        <v>0</v>
      </c>
      <c r="F389" s="25">
        <f t="shared" si="245"/>
        <v>0</v>
      </c>
      <c r="H389" s="25">
        <f t="shared" si="193"/>
        <v>0</v>
      </c>
      <c r="I389" s="25">
        <f>+IF(C389=0,0,SUMIF('Color FC'!$F:$F,'Color detail'!$C389,'Color FC'!H:H))</f>
        <v>0</v>
      </c>
      <c r="J389" s="25">
        <f>+IF(E389=0,0,SUMIF('Color FC'!$F:$F,'Color detail'!$C389,'Color FC'!I:I))</f>
        <v>0</v>
      </c>
      <c r="K389" s="25">
        <f>+IF(F389=0,0,SUMIF('Color FC'!$F:$F,'Color detail'!$C389,'Color FC'!J:J))</f>
        <v>0</v>
      </c>
      <c r="M389" s="249"/>
      <c r="N389" s="249"/>
      <c r="O389" s="249"/>
      <c r="Q389" s="25">
        <f>+IF(Q$3=0,0,COUNTIFS('2.Pro Plan'!$K:$K,'Color detail'!$E389,'2.Pro Plan'!$N:$N,'Color detail'!$F389,'2.Pro Plan'!$U:$U,'Color detail'!Q$3))</f>
        <v>0</v>
      </c>
      <c r="R389" s="25">
        <f>+IF(R$3=0,0,COUNTIFS('2.Pro Plan'!$K:$K,'Color detail'!$E389,'2.Pro Plan'!$N:$N,'Color detail'!$F389,'2.Pro Plan'!$U:$U,'Color detail'!R$3))</f>
        <v>0</v>
      </c>
      <c r="S389" s="25">
        <f>+IF(S$3=0,0,COUNTIFS('2.Pro Plan'!$K:$K,'Color detail'!$E389,'2.Pro Plan'!$N:$N,'Color detail'!$F389,'2.Pro Plan'!$U:$U,'Color detail'!S$3))</f>
        <v>0</v>
      </c>
      <c r="T389" s="25">
        <f>+IF(T$3=0,0,COUNTIFS('2.Pro Plan'!$K:$K,'Color detail'!$E389,'2.Pro Plan'!$N:$N,'Color detail'!$F389,'2.Pro Plan'!$U:$U,'Color detail'!T$3))</f>
        <v>0</v>
      </c>
      <c r="U389" s="25">
        <f>+IF(U$3=0,0,COUNTIFS('2.Pro Plan'!$K:$K,'Color detail'!$E389,'2.Pro Plan'!$N:$N,'Color detail'!$F389,'2.Pro Plan'!$U:$U,'Color detail'!U$3))</f>
        <v>0</v>
      </c>
      <c r="V389" s="25">
        <f>+IF(V$3=0,0,COUNTIFS('2.Pro Plan'!$K:$K,'Color detail'!$E389,'2.Pro Plan'!$N:$N,'Color detail'!$F389,'2.Pro Plan'!$U:$U,'Color detail'!V$3))</f>
        <v>0</v>
      </c>
      <c r="W389" s="25">
        <f>+IF(W$3=0,0,COUNTIFS('2.Pro Plan'!$K:$K,'Color detail'!$E389,'2.Pro Plan'!$N:$N,'Color detail'!$F389,'2.Pro Plan'!$U:$U,'Color detail'!W$3))</f>
        <v>0</v>
      </c>
      <c r="X389" s="25">
        <f>+IF(X$3=0,0,COUNTIFS('2.Pro Plan'!$K:$K,'Color detail'!$E389,'2.Pro Plan'!$N:$N,'Color detail'!$F389,'2.Pro Plan'!$U:$U,'Color detail'!X$3))</f>
        <v>0</v>
      </c>
      <c r="Y389" s="25">
        <f>+IF(Y$3=0,0,COUNTIFS('2.Pro Plan'!$K:$K,'Color detail'!$E389,'2.Pro Plan'!$N:$N,'Color detail'!$F389,'2.Pro Plan'!$U:$U,'Color detail'!Y$3))</f>
        <v>0</v>
      </c>
      <c r="Z389" s="25">
        <f>+IF(Z$3=0,0,COUNTIFS('2.Pro Plan'!$K:$K,'Color detail'!$E389,'2.Pro Plan'!$N:$N,'Color detail'!$F389,'2.Pro Plan'!$U:$U,'Color detail'!Z$3))</f>
        <v>0</v>
      </c>
      <c r="AA389" s="25">
        <f>+IF(AA$3=0,0,COUNTIFS('2.Pro Plan'!$K:$K,'Color detail'!$E389,'2.Pro Plan'!$N:$N,'Color detail'!$F389,'2.Pro Plan'!$U:$U,'Color detail'!AA$3))</f>
        <v>0</v>
      </c>
      <c r="AB389" s="25">
        <f>+IF(AB$3=0,0,COUNTIFS('2.Pro Plan'!$K:$K,'Color detail'!$E389,'2.Pro Plan'!$N:$N,'Color detail'!$F389,'2.Pro Plan'!$U:$U,'Color detail'!AB$3))</f>
        <v>0</v>
      </c>
      <c r="AC389" s="25">
        <f>+IF(AC$3=0,0,COUNTIFS('2.Pro Plan'!$K:$K,'Color detail'!$E389,'2.Pro Plan'!$N:$N,'Color detail'!$F389,'2.Pro Plan'!$U:$U,'Color detail'!AC$3))</f>
        <v>0</v>
      </c>
      <c r="AD389" s="25">
        <f>+IF(AD$3=0,0,COUNTIFS('2.Pro Plan'!$K:$K,'Color detail'!$E389,'2.Pro Plan'!$N:$N,'Color detail'!$F389,'2.Pro Plan'!$U:$U,'Color detail'!AD$3))</f>
        <v>0</v>
      </c>
      <c r="AE389" s="25">
        <f>+IF(AE$3=0,0,COUNTIFS('2.Pro Plan'!$K:$K,'Color detail'!$E389,'2.Pro Plan'!$N:$N,'Color detail'!$F389,'2.Pro Plan'!$U:$U,'Color detail'!AE$3))</f>
        <v>0</v>
      </c>
      <c r="AF389" s="25">
        <f>+IF(AF$3=0,0,COUNTIFS('2.Pro Plan'!$K:$K,'Color detail'!$E389,'2.Pro Plan'!$N:$N,'Color detail'!$F389,'2.Pro Plan'!$U:$U,'Color detail'!AF$3))</f>
        <v>0</v>
      </c>
      <c r="AG389" s="25">
        <f>+IF(AG$3=0,0,COUNTIFS('2.Pro Plan'!$K:$K,'Color detail'!$E389,'2.Pro Plan'!$N:$N,'Color detail'!$F389,'2.Pro Plan'!$U:$U,'Color detail'!AG$3))</f>
        <v>0</v>
      </c>
      <c r="AH389" s="25">
        <f>+IF(AH$3=0,0,COUNTIFS('2.Pro Plan'!$K:$K,'Color detail'!$E389,'2.Pro Plan'!$N:$N,'Color detail'!$F389,'2.Pro Plan'!$U:$U,'Color detail'!AH$3))</f>
        <v>0</v>
      </c>
      <c r="AI389" s="25">
        <f>+IF(AI$3=0,0,COUNTIFS('2.Pro Plan'!$K:$K,'Color detail'!$E389,'2.Pro Plan'!$N:$N,'Color detail'!$F389,'2.Pro Plan'!$U:$U,'Color detail'!AI$3))</f>
        <v>0</v>
      </c>
      <c r="AJ389" s="25">
        <f>+IF(AJ$3=0,0,COUNTIFS('2.Pro Plan'!$K:$K,'Color detail'!$E389,'2.Pro Plan'!$N:$N,'Color detail'!$F389,'2.Pro Plan'!$U:$U,'Color detail'!AJ$3))</f>
        <v>0</v>
      </c>
      <c r="AK389" s="25">
        <f>+IF(AK$3=0,0,COUNTIFS('2.Pro Plan'!$K:$K,'Color detail'!$E389,'2.Pro Plan'!$N:$N,'Color detail'!$F389,'2.Pro Plan'!$U:$U,'Color detail'!AK$3))</f>
        <v>0</v>
      </c>
      <c r="AL389" s="25">
        <f>+IF(AL$3=0,0,COUNTIFS('2.Pro Plan'!$K:$K,'Color detail'!$E389,'2.Pro Plan'!$N:$N,'Color detail'!$F389,'2.Pro Plan'!$U:$U,'Color detail'!AL$3))</f>
        <v>0</v>
      </c>
      <c r="AM389" s="25">
        <f>+IF(AM$3=0,0,COUNTIFS('2.Pro Plan'!$K:$K,'Color detail'!$E389,'2.Pro Plan'!$N:$N,'Color detail'!$F389,'2.Pro Plan'!$U:$U,'Color detail'!AM$3))</f>
        <v>0</v>
      </c>
      <c r="AN389" s="25">
        <f>+IF(AN$3=0,0,COUNTIFS('2.Pro Plan'!$K:$K,'Color detail'!$E389,'2.Pro Plan'!$N:$N,'Color detail'!$F389,'2.Pro Plan'!$U:$U,'Color detail'!AN$3))</f>
        <v>0</v>
      </c>
      <c r="AO389" s="25">
        <f>+IF(AO$3=0,0,COUNTIFS('2.Pro Plan'!$K:$K,'Color detail'!$E389,'2.Pro Plan'!$N:$N,'Color detail'!$F389,'2.Pro Plan'!$U:$U,'Color detail'!AO$3))</f>
        <v>0</v>
      </c>
      <c r="AP389" s="25">
        <f>+IF(AP$3=0,0,COUNTIFS('2.Pro Plan'!$K:$K,'Color detail'!$E389,'2.Pro Plan'!$N:$N,'Color detail'!$F389,'2.Pro Plan'!$U:$U,'Color detail'!AP$3))</f>
        <v>0</v>
      </c>
      <c r="AQ389" s="25">
        <f>+IF(AQ$3=0,0,COUNTIFS('2.Pro Plan'!$K:$K,'Color detail'!$E389,'2.Pro Plan'!$N:$N,'Color detail'!$F389,'2.Pro Plan'!$U:$U,'Color detail'!AQ$3))</f>
        <v>0</v>
      </c>
      <c r="AR389" s="25">
        <f>+IF(AR$3=0,0,COUNTIFS('2.Pro Plan'!$K:$K,'Color detail'!$E389,'2.Pro Plan'!$N:$N,'Color detail'!$F389,'2.Pro Plan'!$U:$U,'Color detail'!AR$3))</f>
        <v>0</v>
      </c>
      <c r="AS389" s="25">
        <f t="shared" si="194"/>
        <v>0</v>
      </c>
    </row>
    <row r="390" spans="2:45" hidden="1">
      <c r="B390" s="25">
        <f t="shared" si="236"/>
        <v>0</v>
      </c>
      <c r="C390" s="25">
        <f t="shared" si="237"/>
        <v>0</v>
      </c>
      <c r="E390" s="25">
        <f t="shared" ref="E390:F390" si="246">E174</f>
        <v>0</v>
      </c>
      <c r="F390" s="25">
        <f t="shared" si="246"/>
        <v>0</v>
      </c>
      <c r="H390" s="25">
        <f t="shared" si="193"/>
        <v>0</v>
      </c>
      <c r="I390" s="25">
        <f>+IF(C390=0,0,SUMIF('Color FC'!$F:$F,'Color detail'!$C390,'Color FC'!H:H))</f>
        <v>0</v>
      </c>
      <c r="J390" s="25">
        <f>+IF(E390=0,0,SUMIF('Color FC'!$F:$F,'Color detail'!$C390,'Color FC'!I:I))</f>
        <v>0</v>
      </c>
      <c r="K390" s="25">
        <f>+IF(F390=0,0,SUMIF('Color FC'!$F:$F,'Color detail'!$C390,'Color FC'!J:J))</f>
        <v>0</v>
      </c>
      <c r="M390" s="249"/>
      <c r="N390" s="249"/>
      <c r="O390" s="249"/>
      <c r="Q390" s="25">
        <f>+IF(Q$3=0,0,COUNTIFS('2.Pro Plan'!$K:$K,'Color detail'!$E390,'2.Pro Plan'!$N:$N,'Color detail'!$F390,'2.Pro Plan'!$U:$U,'Color detail'!Q$3))</f>
        <v>0</v>
      </c>
      <c r="R390" s="25">
        <f>+IF(R$3=0,0,COUNTIFS('2.Pro Plan'!$K:$K,'Color detail'!$E390,'2.Pro Plan'!$N:$N,'Color detail'!$F390,'2.Pro Plan'!$U:$U,'Color detail'!R$3))</f>
        <v>0</v>
      </c>
      <c r="S390" s="25">
        <f>+IF(S$3=0,0,COUNTIFS('2.Pro Plan'!$K:$K,'Color detail'!$E390,'2.Pro Plan'!$N:$N,'Color detail'!$F390,'2.Pro Plan'!$U:$U,'Color detail'!S$3))</f>
        <v>0</v>
      </c>
      <c r="T390" s="25">
        <f>+IF(T$3=0,0,COUNTIFS('2.Pro Plan'!$K:$K,'Color detail'!$E390,'2.Pro Plan'!$N:$N,'Color detail'!$F390,'2.Pro Plan'!$U:$U,'Color detail'!T$3))</f>
        <v>0</v>
      </c>
      <c r="U390" s="25">
        <f>+IF(U$3=0,0,COUNTIFS('2.Pro Plan'!$K:$K,'Color detail'!$E390,'2.Pro Plan'!$N:$N,'Color detail'!$F390,'2.Pro Plan'!$U:$U,'Color detail'!U$3))</f>
        <v>0</v>
      </c>
      <c r="V390" s="25">
        <f>+IF(V$3=0,0,COUNTIFS('2.Pro Plan'!$K:$K,'Color detail'!$E390,'2.Pro Plan'!$N:$N,'Color detail'!$F390,'2.Pro Plan'!$U:$U,'Color detail'!V$3))</f>
        <v>0</v>
      </c>
      <c r="W390" s="25">
        <f>+IF(W$3=0,0,COUNTIFS('2.Pro Plan'!$K:$K,'Color detail'!$E390,'2.Pro Plan'!$N:$N,'Color detail'!$F390,'2.Pro Plan'!$U:$U,'Color detail'!W$3))</f>
        <v>0</v>
      </c>
      <c r="X390" s="25">
        <f>+IF(X$3=0,0,COUNTIFS('2.Pro Plan'!$K:$K,'Color detail'!$E390,'2.Pro Plan'!$N:$N,'Color detail'!$F390,'2.Pro Plan'!$U:$U,'Color detail'!X$3))</f>
        <v>0</v>
      </c>
      <c r="Y390" s="25">
        <f>+IF(Y$3=0,0,COUNTIFS('2.Pro Plan'!$K:$K,'Color detail'!$E390,'2.Pro Plan'!$N:$N,'Color detail'!$F390,'2.Pro Plan'!$U:$U,'Color detail'!Y$3))</f>
        <v>0</v>
      </c>
      <c r="Z390" s="25">
        <f>+IF(Z$3=0,0,COUNTIFS('2.Pro Plan'!$K:$K,'Color detail'!$E390,'2.Pro Plan'!$N:$N,'Color detail'!$F390,'2.Pro Plan'!$U:$U,'Color detail'!Z$3))</f>
        <v>0</v>
      </c>
      <c r="AA390" s="25">
        <f>+IF(AA$3=0,0,COUNTIFS('2.Pro Plan'!$K:$K,'Color detail'!$E390,'2.Pro Plan'!$N:$N,'Color detail'!$F390,'2.Pro Plan'!$U:$U,'Color detail'!AA$3))</f>
        <v>0</v>
      </c>
      <c r="AB390" s="25">
        <f>+IF(AB$3=0,0,COUNTIFS('2.Pro Plan'!$K:$K,'Color detail'!$E390,'2.Pro Plan'!$N:$N,'Color detail'!$F390,'2.Pro Plan'!$U:$U,'Color detail'!AB$3))</f>
        <v>0</v>
      </c>
      <c r="AC390" s="25">
        <f>+IF(AC$3=0,0,COUNTIFS('2.Pro Plan'!$K:$K,'Color detail'!$E390,'2.Pro Plan'!$N:$N,'Color detail'!$F390,'2.Pro Plan'!$U:$U,'Color detail'!AC$3))</f>
        <v>0</v>
      </c>
      <c r="AD390" s="25">
        <f>+IF(AD$3=0,0,COUNTIFS('2.Pro Plan'!$K:$K,'Color detail'!$E390,'2.Pro Plan'!$N:$N,'Color detail'!$F390,'2.Pro Plan'!$U:$U,'Color detail'!AD$3))</f>
        <v>0</v>
      </c>
      <c r="AE390" s="25">
        <f>+IF(AE$3=0,0,COUNTIFS('2.Pro Plan'!$K:$K,'Color detail'!$E390,'2.Pro Plan'!$N:$N,'Color detail'!$F390,'2.Pro Plan'!$U:$U,'Color detail'!AE$3))</f>
        <v>0</v>
      </c>
      <c r="AF390" s="25">
        <f>+IF(AF$3=0,0,COUNTIFS('2.Pro Plan'!$K:$K,'Color detail'!$E390,'2.Pro Plan'!$N:$N,'Color detail'!$F390,'2.Pro Plan'!$U:$U,'Color detail'!AF$3))</f>
        <v>0</v>
      </c>
      <c r="AG390" s="25">
        <f>+IF(AG$3=0,0,COUNTIFS('2.Pro Plan'!$K:$K,'Color detail'!$E390,'2.Pro Plan'!$N:$N,'Color detail'!$F390,'2.Pro Plan'!$U:$U,'Color detail'!AG$3))</f>
        <v>0</v>
      </c>
      <c r="AH390" s="25">
        <f>+IF(AH$3=0,0,COUNTIFS('2.Pro Plan'!$K:$K,'Color detail'!$E390,'2.Pro Plan'!$N:$N,'Color detail'!$F390,'2.Pro Plan'!$U:$U,'Color detail'!AH$3))</f>
        <v>0</v>
      </c>
      <c r="AI390" s="25">
        <f>+IF(AI$3=0,0,COUNTIFS('2.Pro Plan'!$K:$K,'Color detail'!$E390,'2.Pro Plan'!$N:$N,'Color detail'!$F390,'2.Pro Plan'!$U:$U,'Color detail'!AI$3))</f>
        <v>0</v>
      </c>
      <c r="AJ390" s="25">
        <f>+IF(AJ$3=0,0,COUNTIFS('2.Pro Plan'!$K:$K,'Color detail'!$E390,'2.Pro Plan'!$N:$N,'Color detail'!$F390,'2.Pro Plan'!$U:$U,'Color detail'!AJ$3))</f>
        <v>0</v>
      </c>
      <c r="AK390" s="25">
        <f>+IF(AK$3=0,0,COUNTIFS('2.Pro Plan'!$K:$K,'Color detail'!$E390,'2.Pro Plan'!$N:$N,'Color detail'!$F390,'2.Pro Plan'!$U:$U,'Color detail'!AK$3))</f>
        <v>0</v>
      </c>
      <c r="AL390" s="25">
        <f>+IF(AL$3=0,0,COUNTIFS('2.Pro Plan'!$K:$K,'Color detail'!$E390,'2.Pro Plan'!$N:$N,'Color detail'!$F390,'2.Pro Plan'!$U:$U,'Color detail'!AL$3))</f>
        <v>0</v>
      </c>
      <c r="AM390" s="25">
        <f>+IF(AM$3=0,0,COUNTIFS('2.Pro Plan'!$K:$K,'Color detail'!$E390,'2.Pro Plan'!$N:$N,'Color detail'!$F390,'2.Pro Plan'!$U:$U,'Color detail'!AM$3))</f>
        <v>0</v>
      </c>
      <c r="AN390" s="25">
        <f>+IF(AN$3=0,0,COUNTIFS('2.Pro Plan'!$K:$K,'Color detail'!$E390,'2.Pro Plan'!$N:$N,'Color detail'!$F390,'2.Pro Plan'!$U:$U,'Color detail'!AN$3))</f>
        <v>0</v>
      </c>
      <c r="AO390" s="25">
        <f>+IF(AO$3=0,0,COUNTIFS('2.Pro Plan'!$K:$K,'Color detail'!$E390,'2.Pro Plan'!$N:$N,'Color detail'!$F390,'2.Pro Plan'!$U:$U,'Color detail'!AO$3))</f>
        <v>0</v>
      </c>
      <c r="AP390" s="25">
        <f>+IF(AP$3=0,0,COUNTIFS('2.Pro Plan'!$K:$K,'Color detail'!$E390,'2.Pro Plan'!$N:$N,'Color detail'!$F390,'2.Pro Plan'!$U:$U,'Color detail'!AP$3))</f>
        <v>0</v>
      </c>
      <c r="AQ390" s="25">
        <f>+IF(AQ$3=0,0,COUNTIFS('2.Pro Plan'!$K:$K,'Color detail'!$E390,'2.Pro Plan'!$N:$N,'Color detail'!$F390,'2.Pro Plan'!$U:$U,'Color detail'!AQ$3))</f>
        <v>0</v>
      </c>
      <c r="AR390" s="25">
        <f>+IF(AR$3=0,0,COUNTIFS('2.Pro Plan'!$K:$K,'Color detail'!$E390,'2.Pro Plan'!$N:$N,'Color detail'!$F390,'2.Pro Plan'!$U:$U,'Color detail'!AR$3))</f>
        <v>0</v>
      </c>
      <c r="AS390" s="25">
        <f t="shared" si="194"/>
        <v>0</v>
      </c>
    </row>
    <row r="391" spans="2:45" hidden="1">
      <c r="B391" s="25">
        <f t="shared" si="236"/>
        <v>0</v>
      </c>
      <c r="C391" s="25">
        <f t="shared" si="237"/>
        <v>0</v>
      </c>
      <c r="E391" s="25">
        <f t="shared" ref="E391:F391" si="247">E175</f>
        <v>0</v>
      </c>
      <c r="F391" s="25">
        <f t="shared" si="247"/>
        <v>0</v>
      </c>
      <c r="H391" s="25">
        <f t="shared" si="193"/>
        <v>0</v>
      </c>
      <c r="I391" s="25">
        <f>+IF(C391=0,0,SUMIF('Color FC'!$F:$F,'Color detail'!$C391,'Color FC'!H:H))</f>
        <v>0</v>
      </c>
      <c r="J391" s="25">
        <f>+IF(E391=0,0,SUMIF('Color FC'!$F:$F,'Color detail'!$C391,'Color FC'!I:I))</f>
        <v>0</v>
      </c>
      <c r="K391" s="25">
        <f>+IF(F391=0,0,SUMIF('Color FC'!$F:$F,'Color detail'!$C391,'Color FC'!J:J))</f>
        <v>0</v>
      </c>
      <c r="M391" s="249"/>
      <c r="N391" s="249"/>
      <c r="O391" s="249"/>
      <c r="Q391" s="25">
        <f>+IF(Q$3=0,0,COUNTIFS('2.Pro Plan'!$K:$K,'Color detail'!$E391,'2.Pro Plan'!$N:$N,'Color detail'!$F391,'2.Pro Plan'!$U:$U,'Color detail'!Q$3))</f>
        <v>0</v>
      </c>
      <c r="R391" s="25">
        <f>+IF(R$3=0,0,COUNTIFS('2.Pro Plan'!$K:$K,'Color detail'!$E391,'2.Pro Plan'!$N:$N,'Color detail'!$F391,'2.Pro Plan'!$U:$U,'Color detail'!R$3))</f>
        <v>0</v>
      </c>
      <c r="S391" s="25">
        <f>+IF(S$3=0,0,COUNTIFS('2.Pro Plan'!$K:$K,'Color detail'!$E391,'2.Pro Plan'!$N:$N,'Color detail'!$F391,'2.Pro Plan'!$U:$U,'Color detail'!S$3))</f>
        <v>0</v>
      </c>
      <c r="T391" s="25">
        <f>+IF(T$3=0,0,COUNTIFS('2.Pro Plan'!$K:$K,'Color detail'!$E391,'2.Pro Plan'!$N:$N,'Color detail'!$F391,'2.Pro Plan'!$U:$U,'Color detail'!T$3))</f>
        <v>0</v>
      </c>
      <c r="U391" s="25">
        <f>+IF(U$3=0,0,COUNTIFS('2.Pro Plan'!$K:$K,'Color detail'!$E391,'2.Pro Plan'!$N:$N,'Color detail'!$F391,'2.Pro Plan'!$U:$U,'Color detail'!U$3))</f>
        <v>0</v>
      </c>
      <c r="V391" s="25">
        <f>+IF(V$3=0,0,COUNTIFS('2.Pro Plan'!$K:$K,'Color detail'!$E391,'2.Pro Plan'!$N:$N,'Color detail'!$F391,'2.Pro Plan'!$U:$U,'Color detail'!V$3))</f>
        <v>0</v>
      </c>
      <c r="W391" s="25">
        <f>+IF(W$3=0,0,COUNTIFS('2.Pro Plan'!$K:$K,'Color detail'!$E391,'2.Pro Plan'!$N:$N,'Color detail'!$F391,'2.Pro Plan'!$U:$U,'Color detail'!W$3))</f>
        <v>0</v>
      </c>
      <c r="X391" s="25">
        <f>+IF(X$3=0,0,COUNTIFS('2.Pro Plan'!$K:$K,'Color detail'!$E391,'2.Pro Plan'!$N:$N,'Color detail'!$F391,'2.Pro Plan'!$U:$U,'Color detail'!X$3))</f>
        <v>0</v>
      </c>
      <c r="Y391" s="25">
        <f>+IF(Y$3=0,0,COUNTIFS('2.Pro Plan'!$K:$K,'Color detail'!$E391,'2.Pro Plan'!$N:$N,'Color detail'!$F391,'2.Pro Plan'!$U:$U,'Color detail'!Y$3))</f>
        <v>0</v>
      </c>
      <c r="Z391" s="25">
        <f>+IF(Z$3=0,0,COUNTIFS('2.Pro Plan'!$K:$K,'Color detail'!$E391,'2.Pro Plan'!$N:$N,'Color detail'!$F391,'2.Pro Plan'!$U:$U,'Color detail'!Z$3))</f>
        <v>0</v>
      </c>
      <c r="AA391" s="25">
        <f>+IF(AA$3=0,0,COUNTIFS('2.Pro Plan'!$K:$K,'Color detail'!$E391,'2.Pro Plan'!$N:$N,'Color detail'!$F391,'2.Pro Plan'!$U:$U,'Color detail'!AA$3))</f>
        <v>0</v>
      </c>
      <c r="AB391" s="25">
        <f>+IF(AB$3=0,0,COUNTIFS('2.Pro Plan'!$K:$K,'Color detail'!$E391,'2.Pro Plan'!$N:$N,'Color detail'!$F391,'2.Pro Plan'!$U:$U,'Color detail'!AB$3))</f>
        <v>0</v>
      </c>
      <c r="AC391" s="25">
        <f>+IF(AC$3=0,0,COUNTIFS('2.Pro Plan'!$K:$K,'Color detail'!$E391,'2.Pro Plan'!$N:$N,'Color detail'!$F391,'2.Pro Plan'!$U:$U,'Color detail'!AC$3))</f>
        <v>0</v>
      </c>
      <c r="AD391" s="25">
        <f>+IF(AD$3=0,0,COUNTIFS('2.Pro Plan'!$K:$K,'Color detail'!$E391,'2.Pro Plan'!$N:$N,'Color detail'!$F391,'2.Pro Plan'!$U:$U,'Color detail'!AD$3))</f>
        <v>0</v>
      </c>
      <c r="AE391" s="25">
        <f>+IF(AE$3=0,0,COUNTIFS('2.Pro Plan'!$K:$K,'Color detail'!$E391,'2.Pro Plan'!$N:$N,'Color detail'!$F391,'2.Pro Plan'!$U:$U,'Color detail'!AE$3))</f>
        <v>0</v>
      </c>
      <c r="AF391" s="25">
        <f>+IF(AF$3=0,0,COUNTIFS('2.Pro Plan'!$K:$K,'Color detail'!$E391,'2.Pro Plan'!$N:$N,'Color detail'!$F391,'2.Pro Plan'!$U:$U,'Color detail'!AF$3))</f>
        <v>0</v>
      </c>
      <c r="AG391" s="25">
        <f>+IF(AG$3=0,0,COUNTIFS('2.Pro Plan'!$K:$K,'Color detail'!$E391,'2.Pro Plan'!$N:$N,'Color detail'!$F391,'2.Pro Plan'!$U:$U,'Color detail'!AG$3))</f>
        <v>0</v>
      </c>
      <c r="AH391" s="25">
        <f>+IF(AH$3=0,0,COUNTIFS('2.Pro Plan'!$K:$K,'Color detail'!$E391,'2.Pro Plan'!$N:$N,'Color detail'!$F391,'2.Pro Plan'!$U:$U,'Color detail'!AH$3))</f>
        <v>0</v>
      </c>
      <c r="AI391" s="25">
        <f>+IF(AI$3=0,0,COUNTIFS('2.Pro Plan'!$K:$K,'Color detail'!$E391,'2.Pro Plan'!$N:$N,'Color detail'!$F391,'2.Pro Plan'!$U:$U,'Color detail'!AI$3))</f>
        <v>0</v>
      </c>
      <c r="AJ391" s="25">
        <f>+IF(AJ$3=0,0,COUNTIFS('2.Pro Plan'!$K:$K,'Color detail'!$E391,'2.Pro Plan'!$N:$N,'Color detail'!$F391,'2.Pro Plan'!$U:$U,'Color detail'!AJ$3))</f>
        <v>0</v>
      </c>
      <c r="AK391" s="25">
        <f>+IF(AK$3=0,0,COUNTIFS('2.Pro Plan'!$K:$K,'Color detail'!$E391,'2.Pro Plan'!$N:$N,'Color detail'!$F391,'2.Pro Plan'!$U:$U,'Color detail'!AK$3))</f>
        <v>0</v>
      </c>
      <c r="AL391" s="25">
        <f>+IF(AL$3=0,0,COUNTIFS('2.Pro Plan'!$K:$K,'Color detail'!$E391,'2.Pro Plan'!$N:$N,'Color detail'!$F391,'2.Pro Plan'!$U:$U,'Color detail'!AL$3))</f>
        <v>0</v>
      </c>
      <c r="AM391" s="25">
        <f>+IF(AM$3=0,0,COUNTIFS('2.Pro Plan'!$K:$K,'Color detail'!$E391,'2.Pro Plan'!$N:$N,'Color detail'!$F391,'2.Pro Plan'!$U:$U,'Color detail'!AM$3))</f>
        <v>0</v>
      </c>
      <c r="AN391" s="25">
        <f>+IF(AN$3=0,0,COUNTIFS('2.Pro Plan'!$K:$K,'Color detail'!$E391,'2.Pro Plan'!$N:$N,'Color detail'!$F391,'2.Pro Plan'!$U:$U,'Color detail'!AN$3))</f>
        <v>0</v>
      </c>
      <c r="AO391" s="25">
        <f>+IF(AO$3=0,0,COUNTIFS('2.Pro Plan'!$K:$K,'Color detail'!$E391,'2.Pro Plan'!$N:$N,'Color detail'!$F391,'2.Pro Plan'!$U:$U,'Color detail'!AO$3))</f>
        <v>0</v>
      </c>
      <c r="AP391" s="25">
        <f>+IF(AP$3=0,0,COUNTIFS('2.Pro Plan'!$K:$K,'Color detail'!$E391,'2.Pro Plan'!$N:$N,'Color detail'!$F391,'2.Pro Plan'!$U:$U,'Color detail'!AP$3))</f>
        <v>0</v>
      </c>
      <c r="AQ391" s="25">
        <f>+IF(AQ$3=0,0,COUNTIFS('2.Pro Plan'!$K:$K,'Color detail'!$E391,'2.Pro Plan'!$N:$N,'Color detail'!$F391,'2.Pro Plan'!$U:$U,'Color detail'!AQ$3))</f>
        <v>0</v>
      </c>
      <c r="AR391" s="25">
        <f>+IF(AR$3=0,0,COUNTIFS('2.Pro Plan'!$K:$K,'Color detail'!$E391,'2.Pro Plan'!$N:$N,'Color detail'!$F391,'2.Pro Plan'!$U:$U,'Color detail'!AR$3))</f>
        <v>0</v>
      </c>
      <c r="AS391" s="25">
        <f t="shared" si="194"/>
        <v>0</v>
      </c>
    </row>
    <row r="392" spans="2:45" hidden="1">
      <c r="B392" s="25">
        <f t="shared" si="236"/>
        <v>0</v>
      </c>
      <c r="C392" s="25">
        <f t="shared" si="237"/>
        <v>0</v>
      </c>
      <c r="E392" s="25">
        <f t="shared" ref="E392:F392" si="248">E176</f>
        <v>0</v>
      </c>
      <c r="F392" s="25">
        <f t="shared" si="248"/>
        <v>0</v>
      </c>
      <c r="H392" s="25">
        <f t="shared" si="193"/>
        <v>0</v>
      </c>
      <c r="I392" s="25">
        <f>+IF(C392=0,0,SUMIF('Color FC'!$F:$F,'Color detail'!$C392,'Color FC'!H:H))</f>
        <v>0</v>
      </c>
      <c r="J392" s="25">
        <f>+IF(E392=0,0,SUMIF('Color FC'!$F:$F,'Color detail'!$C392,'Color FC'!I:I))</f>
        <v>0</v>
      </c>
      <c r="K392" s="25">
        <f>+IF(F392=0,0,SUMIF('Color FC'!$F:$F,'Color detail'!$C392,'Color FC'!J:J))</f>
        <v>0</v>
      </c>
      <c r="M392" s="249"/>
      <c r="N392" s="249"/>
      <c r="O392" s="249"/>
      <c r="Q392" s="25">
        <f>+IF(Q$3=0,0,COUNTIFS('2.Pro Plan'!$K:$K,'Color detail'!$E392,'2.Pro Plan'!$N:$N,'Color detail'!$F392,'2.Pro Plan'!$U:$U,'Color detail'!Q$3))</f>
        <v>0</v>
      </c>
      <c r="R392" s="25">
        <f>+IF(R$3=0,0,COUNTIFS('2.Pro Plan'!$K:$K,'Color detail'!$E392,'2.Pro Plan'!$N:$N,'Color detail'!$F392,'2.Pro Plan'!$U:$U,'Color detail'!R$3))</f>
        <v>0</v>
      </c>
      <c r="S392" s="25">
        <f>+IF(S$3=0,0,COUNTIFS('2.Pro Plan'!$K:$K,'Color detail'!$E392,'2.Pro Plan'!$N:$N,'Color detail'!$F392,'2.Pro Plan'!$U:$U,'Color detail'!S$3))</f>
        <v>0</v>
      </c>
      <c r="T392" s="25">
        <f>+IF(T$3=0,0,COUNTIFS('2.Pro Plan'!$K:$K,'Color detail'!$E392,'2.Pro Plan'!$N:$N,'Color detail'!$F392,'2.Pro Plan'!$U:$U,'Color detail'!T$3))</f>
        <v>0</v>
      </c>
      <c r="U392" s="25">
        <f>+IF(U$3=0,0,COUNTIFS('2.Pro Plan'!$K:$K,'Color detail'!$E392,'2.Pro Plan'!$N:$N,'Color detail'!$F392,'2.Pro Plan'!$U:$U,'Color detail'!U$3))</f>
        <v>0</v>
      </c>
      <c r="V392" s="25">
        <f>+IF(V$3=0,0,COUNTIFS('2.Pro Plan'!$K:$K,'Color detail'!$E392,'2.Pro Plan'!$N:$N,'Color detail'!$F392,'2.Pro Plan'!$U:$U,'Color detail'!V$3))</f>
        <v>0</v>
      </c>
      <c r="W392" s="25">
        <f>+IF(W$3=0,0,COUNTIFS('2.Pro Plan'!$K:$K,'Color detail'!$E392,'2.Pro Plan'!$N:$N,'Color detail'!$F392,'2.Pro Plan'!$U:$U,'Color detail'!W$3))</f>
        <v>0</v>
      </c>
      <c r="X392" s="25">
        <f>+IF(X$3=0,0,COUNTIFS('2.Pro Plan'!$K:$K,'Color detail'!$E392,'2.Pro Plan'!$N:$N,'Color detail'!$F392,'2.Pro Plan'!$U:$U,'Color detail'!X$3))</f>
        <v>0</v>
      </c>
      <c r="Y392" s="25">
        <f>+IF(Y$3=0,0,COUNTIFS('2.Pro Plan'!$K:$K,'Color detail'!$E392,'2.Pro Plan'!$N:$N,'Color detail'!$F392,'2.Pro Plan'!$U:$U,'Color detail'!Y$3))</f>
        <v>0</v>
      </c>
      <c r="Z392" s="25">
        <f>+IF(Z$3=0,0,COUNTIFS('2.Pro Plan'!$K:$K,'Color detail'!$E392,'2.Pro Plan'!$N:$N,'Color detail'!$F392,'2.Pro Plan'!$U:$U,'Color detail'!Z$3))</f>
        <v>0</v>
      </c>
      <c r="AA392" s="25">
        <f>+IF(AA$3=0,0,COUNTIFS('2.Pro Plan'!$K:$K,'Color detail'!$E392,'2.Pro Plan'!$N:$N,'Color detail'!$F392,'2.Pro Plan'!$U:$U,'Color detail'!AA$3))</f>
        <v>0</v>
      </c>
      <c r="AB392" s="25">
        <f>+IF(AB$3=0,0,COUNTIFS('2.Pro Plan'!$K:$K,'Color detail'!$E392,'2.Pro Plan'!$N:$N,'Color detail'!$F392,'2.Pro Plan'!$U:$U,'Color detail'!AB$3))</f>
        <v>0</v>
      </c>
      <c r="AC392" s="25">
        <f>+IF(AC$3=0,0,COUNTIFS('2.Pro Plan'!$K:$K,'Color detail'!$E392,'2.Pro Plan'!$N:$N,'Color detail'!$F392,'2.Pro Plan'!$U:$U,'Color detail'!AC$3))</f>
        <v>0</v>
      </c>
      <c r="AD392" s="25">
        <f>+IF(AD$3=0,0,COUNTIFS('2.Pro Plan'!$K:$K,'Color detail'!$E392,'2.Pro Plan'!$N:$N,'Color detail'!$F392,'2.Pro Plan'!$U:$U,'Color detail'!AD$3))</f>
        <v>0</v>
      </c>
      <c r="AE392" s="25">
        <f>+IF(AE$3=0,0,COUNTIFS('2.Pro Plan'!$K:$K,'Color detail'!$E392,'2.Pro Plan'!$N:$N,'Color detail'!$F392,'2.Pro Plan'!$U:$U,'Color detail'!AE$3))</f>
        <v>0</v>
      </c>
      <c r="AF392" s="25">
        <f>+IF(AF$3=0,0,COUNTIFS('2.Pro Plan'!$K:$K,'Color detail'!$E392,'2.Pro Plan'!$N:$N,'Color detail'!$F392,'2.Pro Plan'!$U:$U,'Color detail'!AF$3))</f>
        <v>0</v>
      </c>
      <c r="AG392" s="25">
        <f>+IF(AG$3=0,0,COUNTIFS('2.Pro Plan'!$K:$K,'Color detail'!$E392,'2.Pro Plan'!$N:$N,'Color detail'!$F392,'2.Pro Plan'!$U:$U,'Color detail'!AG$3))</f>
        <v>0</v>
      </c>
      <c r="AH392" s="25">
        <f>+IF(AH$3=0,0,COUNTIFS('2.Pro Plan'!$K:$K,'Color detail'!$E392,'2.Pro Plan'!$N:$N,'Color detail'!$F392,'2.Pro Plan'!$U:$U,'Color detail'!AH$3))</f>
        <v>0</v>
      </c>
      <c r="AI392" s="25">
        <f>+IF(AI$3=0,0,COUNTIFS('2.Pro Plan'!$K:$K,'Color detail'!$E392,'2.Pro Plan'!$N:$N,'Color detail'!$F392,'2.Pro Plan'!$U:$U,'Color detail'!AI$3))</f>
        <v>0</v>
      </c>
      <c r="AJ392" s="25">
        <f>+IF(AJ$3=0,0,COUNTIFS('2.Pro Plan'!$K:$K,'Color detail'!$E392,'2.Pro Plan'!$N:$N,'Color detail'!$F392,'2.Pro Plan'!$U:$U,'Color detail'!AJ$3))</f>
        <v>0</v>
      </c>
      <c r="AK392" s="25">
        <f>+IF(AK$3=0,0,COUNTIFS('2.Pro Plan'!$K:$K,'Color detail'!$E392,'2.Pro Plan'!$N:$N,'Color detail'!$F392,'2.Pro Plan'!$U:$U,'Color detail'!AK$3))</f>
        <v>0</v>
      </c>
      <c r="AL392" s="25">
        <f>+IF(AL$3=0,0,COUNTIFS('2.Pro Plan'!$K:$K,'Color detail'!$E392,'2.Pro Plan'!$N:$N,'Color detail'!$F392,'2.Pro Plan'!$U:$U,'Color detail'!AL$3))</f>
        <v>0</v>
      </c>
      <c r="AM392" s="25">
        <f>+IF(AM$3=0,0,COUNTIFS('2.Pro Plan'!$K:$K,'Color detail'!$E392,'2.Pro Plan'!$N:$N,'Color detail'!$F392,'2.Pro Plan'!$U:$U,'Color detail'!AM$3))</f>
        <v>0</v>
      </c>
      <c r="AN392" s="25">
        <f>+IF(AN$3=0,0,COUNTIFS('2.Pro Plan'!$K:$K,'Color detail'!$E392,'2.Pro Plan'!$N:$N,'Color detail'!$F392,'2.Pro Plan'!$U:$U,'Color detail'!AN$3))</f>
        <v>0</v>
      </c>
      <c r="AO392" s="25">
        <f>+IF(AO$3=0,0,COUNTIFS('2.Pro Plan'!$K:$K,'Color detail'!$E392,'2.Pro Plan'!$N:$N,'Color detail'!$F392,'2.Pro Plan'!$U:$U,'Color detail'!AO$3))</f>
        <v>0</v>
      </c>
      <c r="AP392" s="25">
        <f>+IF(AP$3=0,0,COUNTIFS('2.Pro Plan'!$K:$K,'Color detail'!$E392,'2.Pro Plan'!$N:$N,'Color detail'!$F392,'2.Pro Plan'!$U:$U,'Color detail'!AP$3))</f>
        <v>0</v>
      </c>
      <c r="AQ392" s="25">
        <f>+IF(AQ$3=0,0,COUNTIFS('2.Pro Plan'!$K:$K,'Color detail'!$E392,'2.Pro Plan'!$N:$N,'Color detail'!$F392,'2.Pro Plan'!$U:$U,'Color detail'!AQ$3))</f>
        <v>0</v>
      </c>
      <c r="AR392" s="25">
        <f>+IF(AR$3=0,0,COUNTIFS('2.Pro Plan'!$K:$K,'Color detail'!$E392,'2.Pro Plan'!$N:$N,'Color detail'!$F392,'2.Pro Plan'!$U:$U,'Color detail'!AR$3))</f>
        <v>0</v>
      </c>
      <c r="AS392" s="25">
        <f t="shared" si="194"/>
        <v>0</v>
      </c>
    </row>
    <row r="393" spans="2:45" hidden="1">
      <c r="B393" s="25">
        <f t="shared" si="236"/>
        <v>0</v>
      </c>
      <c r="C393" s="25">
        <f t="shared" si="237"/>
        <v>0</v>
      </c>
      <c r="E393" s="25">
        <f t="shared" ref="E393:F393" si="249">E177</f>
        <v>0</v>
      </c>
      <c r="F393" s="25">
        <f t="shared" si="249"/>
        <v>0</v>
      </c>
      <c r="H393" s="25">
        <f t="shared" si="193"/>
        <v>0</v>
      </c>
      <c r="I393" s="25">
        <f>+IF(C393=0,0,SUMIF('Color FC'!$F:$F,'Color detail'!$C393,'Color FC'!H:H))</f>
        <v>0</v>
      </c>
      <c r="J393" s="25">
        <f>+IF(E393=0,0,SUMIF('Color FC'!$F:$F,'Color detail'!$C393,'Color FC'!I:I))</f>
        <v>0</v>
      </c>
      <c r="K393" s="25">
        <f>+IF(F393=0,0,SUMIF('Color FC'!$F:$F,'Color detail'!$C393,'Color FC'!J:J))</f>
        <v>0</v>
      </c>
      <c r="M393" s="249"/>
      <c r="N393" s="249"/>
      <c r="O393" s="249"/>
      <c r="Q393" s="25">
        <f>+IF(Q$3=0,0,COUNTIFS('2.Pro Plan'!$K:$K,'Color detail'!$E393,'2.Pro Plan'!$N:$N,'Color detail'!$F393,'2.Pro Plan'!$U:$U,'Color detail'!Q$3))</f>
        <v>0</v>
      </c>
      <c r="R393" s="25">
        <f>+IF(R$3=0,0,COUNTIFS('2.Pro Plan'!$K:$K,'Color detail'!$E393,'2.Pro Plan'!$N:$N,'Color detail'!$F393,'2.Pro Plan'!$U:$U,'Color detail'!R$3))</f>
        <v>0</v>
      </c>
      <c r="S393" s="25">
        <f>+IF(S$3=0,0,COUNTIFS('2.Pro Plan'!$K:$K,'Color detail'!$E393,'2.Pro Plan'!$N:$N,'Color detail'!$F393,'2.Pro Plan'!$U:$U,'Color detail'!S$3))</f>
        <v>0</v>
      </c>
      <c r="T393" s="25">
        <f>+IF(T$3=0,0,COUNTIFS('2.Pro Plan'!$K:$K,'Color detail'!$E393,'2.Pro Plan'!$N:$N,'Color detail'!$F393,'2.Pro Plan'!$U:$U,'Color detail'!T$3))</f>
        <v>0</v>
      </c>
      <c r="U393" s="25">
        <f>+IF(U$3=0,0,COUNTIFS('2.Pro Plan'!$K:$K,'Color detail'!$E393,'2.Pro Plan'!$N:$N,'Color detail'!$F393,'2.Pro Plan'!$U:$U,'Color detail'!U$3))</f>
        <v>0</v>
      </c>
      <c r="V393" s="25">
        <f>+IF(V$3=0,0,COUNTIFS('2.Pro Plan'!$K:$K,'Color detail'!$E393,'2.Pro Plan'!$N:$N,'Color detail'!$F393,'2.Pro Plan'!$U:$U,'Color detail'!V$3))</f>
        <v>0</v>
      </c>
      <c r="W393" s="25">
        <f>+IF(W$3=0,0,COUNTIFS('2.Pro Plan'!$K:$K,'Color detail'!$E393,'2.Pro Plan'!$N:$N,'Color detail'!$F393,'2.Pro Plan'!$U:$U,'Color detail'!W$3))</f>
        <v>0</v>
      </c>
      <c r="X393" s="25">
        <f>+IF(X$3=0,0,COUNTIFS('2.Pro Plan'!$K:$K,'Color detail'!$E393,'2.Pro Plan'!$N:$N,'Color detail'!$F393,'2.Pro Plan'!$U:$U,'Color detail'!X$3))</f>
        <v>0</v>
      </c>
      <c r="Y393" s="25">
        <f>+IF(Y$3=0,0,COUNTIFS('2.Pro Plan'!$K:$K,'Color detail'!$E393,'2.Pro Plan'!$N:$N,'Color detail'!$F393,'2.Pro Plan'!$U:$U,'Color detail'!Y$3))</f>
        <v>0</v>
      </c>
      <c r="Z393" s="25">
        <f>+IF(Z$3=0,0,COUNTIFS('2.Pro Plan'!$K:$K,'Color detail'!$E393,'2.Pro Plan'!$N:$N,'Color detail'!$F393,'2.Pro Plan'!$U:$U,'Color detail'!Z$3))</f>
        <v>0</v>
      </c>
      <c r="AA393" s="25">
        <f>+IF(AA$3=0,0,COUNTIFS('2.Pro Plan'!$K:$K,'Color detail'!$E393,'2.Pro Plan'!$N:$N,'Color detail'!$F393,'2.Pro Plan'!$U:$U,'Color detail'!AA$3))</f>
        <v>0</v>
      </c>
      <c r="AB393" s="25">
        <f>+IF(AB$3=0,0,COUNTIFS('2.Pro Plan'!$K:$K,'Color detail'!$E393,'2.Pro Plan'!$N:$N,'Color detail'!$F393,'2.Pro Plan'!$U:$U,'Color detail'!AB$3))</f>
        <v>0</v>
      </c>
      <c r="AC393" s="25">
        <f>+IF(AC$3=0,0,COUNTIFS('2.Pro Plan'!$K:$K,'Color detail'!$E393,'2.Pro Plan'!$N:$N,'Color detail'!$F393,'2.Pro Plan'!$U:$U,'Color detail'!AC$3))</f>
        <v>0</v>
      </c>
      <c r="AD393" s="25">
        <f>+IF(AD$3=0,0,COUNTIFS('2.Pro Plan'!$K:$K,'Color detail'!$E393,'2.Pro Plan'!$N:$N,'Color detail'!$F393,'2.Pro Plan'!$U:$U,'Color detail'!AD$3))</f>
        <v>0</v>
      </c>
      <c r="AE393" s="25">
        <f>+IF(AE$3=0,0,COUNTIFS('2.Pro Plan'!$K:$K,'Color detail'!$E393,'2.Pro Plan'!$N:$N,'Color detail'!$F393,'2.Pro Plan'!$U:$U,'Color detail'!AE$3))</f>
        <v>0</v>
      </c>
      <c r="AF393" s="25">
        <f>+IF(AF$3=0,0,COUNTIFS('2.Pro Plan'!$K:$K,'Color detail'!$E393,'2.Pro Plan'!$N:$N,'Color detail'!$F393,'2.Pro Plan'!$U:$U,'Color detail'!AF$3))</f>
        <v>0</v>
      </c>
      <c r="AG393" s="25">
        <f>+IF(AG$3=0,0,COUNTIFS('2.Pro Plan'!$K:$K,'Color detail'!$E393,'2.Pro Plan'!$N:$N,'Color detail'!$F393,'2.Pro Plan'!$U:$U,'Color detail'!AG$3))</f>
        <v>0</v>
      </c>
      <c r="AH393" s="25">
        <f>+IF(AH$3=0,0,COUNTIFS('2.Pro Plan'!$K:$K,'Color detail'!$E393,'2.Pro Plan'!$N:$N,'Color detail'!$F393,'2.Pro Plan'!$U:$U,'Color detail'!AH$3))</f>
        <v>0</v>
      </c>
      <c r="AI393" s="25">
        <f>+IF(AI$3=0,0,COUNTIFS('2.Pro Plan'!$K:$K,'Color detail'!$E393,'2.Pro Plan'!$N:$N,'Color detail'!$F393,'2.Pro Plan'!$U:$U,'Color detail'!AI$3))</f>
        <v>0</v>
      </c>
      <c r="AJ393" s="25">
        <f>+IF(AJ$3=0,0,COUNTIFS('2.Pro Plan'!$K:$K,'Color detail'!$E393,'2.Pro Plan'!$N:$N,'Color detail'!$F393,'2.Pro Plan'!$U:$U,'Color detail'!AJ$3))</f>
        <v>0</v>
      </c>
      <c r="AK393" s="25">
        <f>+IF(AK$3=0,0,COUNTIFS('2.Pro Plan'!$K:$K,'Color detail'!$E393,'2.Pro Plan'!$N:$N,'Color detail'!$F393,'2.Pro Plan'!$U:$U,'Color detail'!AK$3))</f>
        <v>0</v>
      </c>
      <c r="AL393" s="25">
        <f>+IF(AL$3=0,0,COUNTIFS('2.Pro Plan'!$K:$K,'Color detail'!$E393,'2.Pro Plan'!$N:$N,'Color detail'!$F393,'2.Pro Plan'!$U:$U,'Color detail'!AL$3))</f>
        <v>0</v>
      </c>
      <c r="AM393" s="25">
        <f>+IF(AM$3=0,0,COUNTIFS('2.Pro Plan'!$K:$K,'Color detail'!$E393,'2.Pro Plan'!$N:$N,'Color detail'!$F393,'2.Pro Plan'!$U:$U,'Color detail'!AM$3))</f>
        <v>0</v>
      </c>
      <c r="AN393" s="25">
        <f>+IF(AN$3=0,0,COUNTIFS('2.Pro Plan'!$K:$K,'Color detail'!$E393,'2.Pro Plan'!$N:$N,'Color detail'!$F393,'2.Pro Plan'!$U:$U,'Color detail'!AN$3))</f>
        <v>0</v>
      </c>
      <c r="AO393" s="25">
        <f>+IF(AO$3=0,0,COUNTIFS('2.Pro Plan'!$K:$K,'Color detail'!$E393,'2.Pro Plan'!$N:$N,'Color detail'!$F393,'2.Pro Plan'!$U:$U,'Color detail'!AO$3))</f>
        <v>0</v>
      </c>
      <c r="AP393" s="25">
        <f>+IF(AP$3=0,0,COUNTIFS('2.Pro Plan'!$K:$K,'Color detail'!$E393,'2.Pro Plan'!$N:$N,'Color detail'!$F393,'2.Pro Plan'!$U:$U,'Color detail'!AP$3))</f>
        <v>0</v>
      </c>
      <c r="AQ393" s="25">
        <f>+IF(AQ$3=0,0,COUNTIFS('2.Pro Plan'!$K:$K,'Color detail'!$E393,'2.Pro Plan'!$N:$N,'Color detail'!$F393,'2.Pro Plan'!$U:$U,'Color detail'!AQ$3))</f>
        <v>0</v>
      </c>
      <c r="AR393" s="25">
        <f>+IF(AR$3=0,0,COUNTIFS('2.Pro Plan'!$K:$K,'Color detail'!$E393,'2.Pro Plan'!$N:$N,'Color detail'!$F393,'2.Pro Plan'!$U:$U,'Color detail'!AR$3))</f>
        <v>0</v>
      </c>
      <c r="AS393" s="25">
        <f t="shared" si="194"/>
        <v>0</v>
      </c>
    </row>
    <row r="394" spans="2:45" hidden="1">
      <c r="B394" s="25">
        <f t="shared" si="236"/>
        <v>0</v>
      </c>
      <c r="C394" s="25">
        <f t="shared" si="237"/>
        <v>0</v>
      </c>
      <c r="E394" s="25">
        <f t="shared" ref="E394:F394" si="250">E178</f>
        <v>0</v>
      </c>
      <c r="F394" s="25">
        <f t="shared" si="250"/>
        <v>0</v>
      </c>
      <c r="H394" s="25">
        <f t="shared" si="193"/>
        <v>0</v>
      </c>
      <c r="I394" s="25">
        <f>+IF(C394=0,0,SUMIF('Color FC'!$F:$F,'Color detail'!$C394,'Color FC'!H:H))</f>
        <v>0</v>
      </c>
      <c r="J394" s="25">
        <f>+IF(E394=0,0,SUMIF('Color FC'!$F:$F,'Color detail'!$C394,'Color FC'!I:I))</f>
        <v>0</v>
      </c>
      <c r="K394" s="25">
        <f>+IF(F394=0,0,SUMIF('Color FC'!$F:$F,'Color detail'!$C394,'Color FC'!J:J))</f>
        <v>0</v>
      </c>
      <c r="M394" s="249"/>
      <c r="N394" s="249"/>
      <c r="O394" s="249"/>
      <c r="Q394" s="25">
        <f>+IF(Q$3=0,0,COUNTIFS('2.Pro Plan'!$K:$K,'Color detail'!$E394,'2.Pro Plan'!$N:$N,'Color detail'!$F394,'2.Pro Plan'!$U:$U,'Color detail'!Q$3))</f>
        <v>0</v>
      </c>
      <c r="R394" s="25">
        <f>+IF(R$3=0,0,COUNTIFS('2.Pro Plan'!$K:$K,'Color detail'!$E394,'2.Pro Plan'!$N:$N,'Color detail'!$F394,'2.Pro Plan'!$U:$U,'Color detail'!R$3))</f>
        <v>0</v>
      </c>
      <c r="S394" s="25">
        <f>+IF(S$3=0,0,COUNTIFS('2.Pro Plan'!$K:$K,'Color detail'!$E394,'2.Pro Plan'!$N:$N,'Color detail'!$F394,'2.Pro Plan'!$U:$U,'Color detail'!S$3))</f>
        <v>0</v>
      </c>
      <c r="T394" s="25">
        <f>+IF(T$3=0,0,COUNTIFS('2.Pro Plan'!$K:$K,'Color detail'!$E394,'2.Pro Plan'!$N:$N,'Color detail'!$F394,'2.Pro Plan'!$U:$U,'Color detail'!T$3))</f>
        <v>0</v>
      </c>
      <c r="U394" s="25">
        <f>+IF(U$3=0,0,COUNTIFS('2.Pro Plan'!$K:$K,'Color detail'!$E394,'2.Pro Plan'!$N:$N,'Color detail'!$F394,'2.Pro Plan'!$U:$U,'Color detail'!U$3))</f>
        <v>0</v>
      </c>
      <c r="V394" s="25">
        <f>+IF(V$3=0,0,COUNTIFS('2.Pro Plan'!$K:$K,'Color detail'!$E394,'2.Pro Plan'!$N:$N,'Color detail'!$F394,'2.Pro Plan'!$U:$U,'Color detail'!V$3))</f>
        <v>0</v>
      </c>
      <c r="W394" s="25">
        <f>+IF(W$3=0,0,COUNTIFS('2.Pro Plan'!$K:$K,'Color detail'!$E394,'2.Pro Plan'!$N:$N,'Color detail'!$F394,'2.Pro Plan'!$U:$U,'Color detail'!W$3))</f>
        <v>0</v>
      </c>
      <c r="X394" s="25">
        <f>+IF(X$3=0,0,COUNTIFS('2.Pro Plan'!$K:$K,'Color detail'!$E394,'2.Pro Plan'!$N:$N,'Color detail'!$F394,'2.Pro Plan'!$U:$U,'Color detail'!X$3))</f>
        <v>0</v>
      </c>
      <c r="Y394" s="25">
        <f>+IF(Y$3=0,0,COUNTIFS('2.Pro Plan'!$K:$K,'Color detail'!$E394,'2.Pro Plan'!$N:$N,'Color detail'!$F394,'2.Pro Plan'!$U:$U,'Color detail'!Y$3))</f>
        <v>0</v>
      </c>
      <c r="Z394" s="25">
        <f>+IF(Z$3=0,0,COUNTIFS('2.Pro Plan'!$K:$K,'Color detail'!$E394,'2.Pro Plan'!$N:$N,'Color detail'!$F394,'2.Pro Plan'!$U:$U,'Color detail'!Z$3))</f>
        <v>0</v>
      </c>
      <c r="AA394" s="25">
        <f>+IF(AA$3=0,0,COUNTIFS('2.Pro Plan'!$K:$K,'Color detail'!$E394,'2.Pro Plan'!$N:$N,'Color detail'!$F394,'2.Pro Plan'!$U:$U,'Color detail'!AA$3))</f>
        <v>0</v>
      </c>
      <c r="AB394" s="25">
        <f>+IF(AB$3=0,0,COUNTIFS('2.Pro Plan'!$K:$K,'Color detail'!$E394,'2.Pro Plan'!$N:$N,'Color detail'!$F394,'2.Pro Plan'!$U:$U,'Color detail'!AB$3))</f>
        <v>0</v>
      </c>
      <c r="AC394" s="25">
        <f>+IF(AC$3=0,0,COUNTIFS('2.Pro Plan'!$K:$K,'Color detail'!$E394,'2.Pro Plan'!$N:$N,'Color detail'!$F394,'2.Pro Plan'!$U:$U,'Color detail'!AC$3))</f>
        <v>0</v>
      </c>
      <c r="AD394" s="25">
        <f>+IF(AD$3=0,0,COUNTIFS('2.Pro Plan'!$K:$K,'Color detail'!$E394,'2.Pro Plan'!$N:$N,'Color detail'!$F394,'2.Pro Plan'!$U:$U,'Color detail'!AD$3))</f>
        <v>0</v>
      </c>
      <c r="AE394" s="25">
        <f>+IF(AE$3=0,0,COUNTIFS('2.Pro Plan'!$K:$K,'Color detail'!$E394,'2.Pro Plan'!$N:$N,'Color detail'!$F394,'2.Pro Plan'!$U:$U,'Color detail'!AE$3))</f>
        <v>0</v>
      </c>
      <c r="AF394" s="25">
        <f>+IF(AF$3=0,0,COUNTIFS('2.Pro Plan'!$K:$K,'Color detail'!$E394,'2.Pro Plan'!$N:$N,'Color detail'!$F394,'2.Pro Plan'!$U:$U,'Color detail'!AF$3))</f>
        <v>0</v>
      </c>
      <c r="AG394" s="25">
        <f>+IF(AG$3=0,0,COUNTIFS('2.Pro Plan'!$K:$K,'Color detail'!$E394,'2.Pro Plan'!$N:$N,'Color detail'!$F394,'2.Pro Plan'!$U:$U,'Color detail'!AG$3))</f>
        <v>0</v>
      </c>
      <c r="AH394" s="25">
        <f>+IF(AH$3=0,0,COUNTIFS('2.Pro Plan'!$K:$K,'Color detail'!$E394,'2.Pro Plan'!$N:$N,'Color detail'!$F394,'2.Pro Plan'!$U:$U,'Color detail'!AH$3))</f>
        <v>0</v>
      </c>
      <c r="AI394" s="25">
        <f>+IF(AI$3=0,0,COUNTIFS('2.Pro Plan'!$K:$K,'Color detail'!$E394,'2.Pro Plan'!$N:$N,'Color detail'!$F394,'2.Pro Plan'!$U:$U,'Color detail'!AI$3))</f>
        <v>0</v>
      </c>
      <c r="AJ394" s="25">
        <f>+IF(AJ$3=0,0,COUNTIFS('2.Pro Plan'!$K:$K,'Color detail'!$E394,'2.Pro Plan'!$N:$N,'Color detail'!$F394,'2.Pro Plan'!$U:$U,'Color detail'!AJ$3))</f>
        <v>0</v>
      </c>
      <c r="AK394" s="25">
        <f>+IF(AK$3=0,0,COUNTIFS('2.Pro Plan'!$K:$K,'Color detail'!$E394,'2.Pro Plan'!$N:$N,'Color detail'!$F394,'2.Pro Plan'!$U:$U,'Color detail'!AK$3))</f>
        <v>0</v>
      </c>
      <c r="AL394" s="25">
        <f>+IF(AL$3=0,0,COUNTIFS('2.Pro Plan'!$K:$K,'Color detail'!$E394,'2.Pro Plan'!$N:$N,'Color detail'!$F394,'2.Pro Plan'!$U:$U,'Color detail'!AL$3))</f>
        <v>0</v>
      </c>
      <c r="AM394" s="25">
        <f>+IF(AM$3=0,0,COUNTIFS('2.Pro Plan'!$K:$K,'Color detail'!$E394,'2.Pro Plan'!$N:$N,'Color detail'!$F394,'2.Pro Plan'!$U:$U,'Color detail'!AM$3))</f>
        <v>0</v>
      </c>
      <c r="AN394" s="25">
        <f>+IF(AN$3=0,0,COUNTIFS('2.Pro Plan'!$K:$K,'Color detail'!$E394,'2.Pro Plan'!$N:$N,'Color detail'!$F394,'2.Pro Plan'!$U:$U,'Color detail'!AN$3))</f>
        <v>0</v>
      </c>
      <c r="AO394" s="25">
        <f>+IF(AO$3=0,0,COUNTIFS('2.Pro Plan'!$K:$K,'Color detail'!$E394,'2.Pro Plan'!$N:$N,'Color detail'!$F394,'2.Pro Plan'!$U:$U,'Color detail'!AO$3))</f>
        <v>0</v>
      </c>
      <c r="AP394" s="25">
        <f>+IF(AP$3=0,0,COUNTIFS('2.Pro Plan'!$K:$K,'Color detail'!$E394,'2.Pro Plan'!$N:$N,'Color detail'!$F394,'2.Pro Plan'!$U:$U,'Color detail'!AP$3))</f>
        <v>0</v>
      </c>
      <c r="AQ394" s="25">
        <f>+IF(AQ$3=0,0,COUNTIFS('2.Pro Plan'!$K:$K,'Color detail'!$E394,'2.Pro Plan'!$N:$N,'Color detail'!$F394,'2.Pro Plan'!$U:$U,'Color detail'!AQ$3))</f>
        <v>0</v>
      </c>
      <c r="AR394" s="25">
        <f>+IF(AR$3=0,0,COUNTIFS('2.Pro Plan'!$K:$K,'Color detail'!$E394,'2.Pro Plan'!$N:$N,'Color detail'!$F394,'2.Pro Plan'!$U:$U,'Color detail'!AR$3))</f>
        <v>0</v>
      </c>
      <c r="AS394" s="25">
        <f t="shared" si="194"/>
        <v>0</v>
      </c>
    </row>
    <row r="395" spans="2:45" hidden="1">
      <c r="B395" s="25">
        <f t="shared" si="236"/>
        <v>0</v>
      </c>
      <c r="C395" s="25">
        <f t="shared" si="237"/>
        <v>0</v>
      </c>
      <c r="E395" s="25">
        <f t="shared" ref="E395:F395" si="251">E179</f>
        <v>0</v>
      </c>
      <c r="F395" s="25">
        <f t="shared" si="251"/>
        <v>0</v>
      </c>
      <c r="H395" s="25">
        <f t="shared" si="193"/>
        <v>0</v>
      </c>
      <c r="I395" s="25">
        <f>+IF(C395=0,0,SUMIF('Color FC'!$F:$F,'Color detail'!$C395,'Color FC'!H:H))</f>
        <v>0</v>
      </c>
      <c r="J395" s="25">
        <f>+IF(E395=0,0,SUMIF('Color FC'!$F:$F,'Color detail'!$C395,'Color FC'!I:I))</f>
        <v>0</v>
      </c>
      <c r="K395" s="25">
        <f>+IF(F395=0,0,SUMIF('Color FC'!$F:$F,'Color detail'!$C395,'Color FC'!J:J))</f>
        <v>0</v>
      </c>
      <c r="M395" s="249"/>
      <c r="N395" s="249"/>
      <c r="O395" s="249"/>
      <c r="Q395" s="25">
        <f>+IF(Q$3=0,0,COUNTIFS('2.Pro Plan'!$K:$K,'Color detail'!$E395,'2.Pro Plan'!$N:$N,'Color detail'!$F395,'2.Pro Plan'!$U:$U,'Color detail'!Q$3))</f>
        <v>0</v>
      </c>
      <c r="R395" s="25">
        <f>+IF(R$3=0,0,COUNTIFS('2.Pro Plan'!$K:$K,'Color detail'!$E395,'2.Pro Plan'!$N:$N,'Color detail'!$F395,'2.Pro Plan'!$U:$U,'Color detail'!R$3))</f>
        <v>0</v>
      </c>
      <c r="S395" s="25">
        <f>+IF(S$3=0,0,COUNTIFS('2.Pro Plan'!$K:$K,'Color detail'!$E395,'2.Pro Plan'!$N:$N,'Color detail'!$F395,'2.Pro Plan'!$U:$U,'Color detail'!S$3))</f>
        <v>0</v>
      </c>
      <c r="T395" s="25">
        <f>+IF(T$3=0,0,COUNTIFS('2.Pro Plan'!$K:$K,'Color detail'!$E395,'2.Pro Plan'!$N:$N,'Color detail'!$F395,'2.Pro Plan'!$U:$U,'Color detail'!T$3))</f>
        <v>0</v>
      </c>
      <c r="U395" s="25">
        <f>+IF(U$3=0,0,COUNTIFS('2.Pro Plan'!$K:$K,'Color detail'!$E395,'2.Pro Plan'!$N:$N,'Color detail'!$F395,'2.Pro Plan'!$U:$U,'Color detail'!U$3))</f>
        <v>0</v>
      </c>
      <c r="V395" s="25">
        <f>+IF(V$3=0,0,COUNTIFS('2.Pro Plan'!$K:$K,'Color detail'!$E395,'2.Pro Plan'!$N:$N,'Color detail'!$F395,'2.Pro Plan'!$U:$U,'Color detail'!V$3))</f>
        <v>0</v>
      </c>
      <c r="W395" s="25">
        <f>+IF(W$3=0,0,COUNTIFS('2.Pro Plan'!$K:$K,'Color detail'!$E395,'2.Pro Plan'!$N:$N,'Color detail'!$F395,'2.Pro Plan'!$U:$U,'Color detail'!W$3))</f>
        <v>0</v>
      </c>
      <c r="X395" s="25">
        <f>+IF(X$3=0,0,COUNTIFS('2.Pro Plan'!$K:$K,'Color detail'!$E395,'2.Pro Plan'!$N:$N,'Color detail'!$F395,'2.Pro Plan'!$U:$U,'Color detail'!X$3))</f>
        <v>0</v>
      </c>
      <c r="Y395" s="25">
        <f>+IF(Y$3=0,0,COUNTIFS('2.Pro Plan'!$K:$K,'Color detail'!$E395,'2.Pro Plan'!$N:$N,'Color detail'!$F395,'2.Pro Plan'!$U:$U,'Color detail'!Y$3))</f>
        <v>0</v>
      </c>
      <c r="Z395" s="25">
        <f>+IF(Z$3=0,0,COUNTIFS('2.Pro Plan'!$K:$K,'Color detail'!$E395,'2.Pro Plan'!$N:$N,'Color detail'!$F395,'2.Pro Plan'!$U:$U,'Color detail'!Z$3))</f>
        <v>0</v>
      </c>
      <c r="AA395" s="25">
        <f>+IF(AA$3=0,0,COUNTIFS('2.Pro Plan'!$K:$K,'Color detail'!$E395,'2.Pro Plan'!$N:$N,'Color detail'!$F395,'2.Pro Plan'!$U:$U,'Color detail'!AA$3))</f>
        <v>0</v>
      </c>
      <c r="AB395" s="25">
        <f>+IF(AB$3=0,0,COUNTIFS('2.Pro Plan'!$K:$K,'Color detail'!$E395,'2.Pro Plan'!$N:$N,'Color detail'!$F395,'2.Pro Plan'!$U:$U,'Color detail'!AB$3))</f>
        <v>0</v>
      </c>
      <c r="AC395" s="25">
        <f>+IF(AC$3=0,0,COUNTIFS('2.Pro Plan'!$K:$K,'Color detail'!$E395,'2.Pro Plan'!$N:$N,'Color detail'!$F395,'2.Pro Plan'!$U:$U,'Color detail'!AC$3))</f>
        <v>0</v>
      </c>
      <c r="AD395" s="25">
        <f>+IF(AD$3=0,0,COUNTIFS('2.Pro Plan'!$K:$K,'Color detail'!$E395,'2.Pro Plan'!$N:$N,'Color detail'!$F395,'2.Pro Plan'!$U:$U,'Color detail'!AD$3))</f>
        <v>0</v>
      </c>
      <c r="AE395" s="25">
        <f>+IF(AE$3=0,0,COUNTIFS('2.Pro Plan'!$K:$K,'Color detail'!$E395,'2.Pro Plan'!$N:$N,'Color detail'!$F395,'2.Pro Plan'!$U:$U,'Color detail'!AE$3))</f>
        <v>0</v>
      </c>
      <c r="AF395" s="25">
        <f>+IF(AF$3=0,0,COUNTIFS('2.Pro Plan'!$K:$K,'Color detail'!$E395,'2.Pro Plan'!$N:$N,'Color detail'!$F395,'2.Pro Plan'!$U:$U,'Color detail'!AF$3))</f>
        <v>0</v>
      </c>
      <c r="AG395" s="25">
        <f>+IF(AG$3=0,0,COUNTIFS('2.Pro Plan'!$K:$K,'Color detail'!$E395,'2.Pro Plan'!$N:$N,'Color detail'!$F395,'2.Pro Plan'!$U:$U,'Color detail'!AG$3))</f>
        <v>0</v>
      </c>
      <c r="AH395" s="25">
        <f>+IF(AH$3=0,0,COUNTIFS('2.Pro Plan'!$K:$K,'Color detail'!$E395,'2.Pro Plan'!$N:$N,'Color detail'!$F395,'2.Pro Plan'!$U:$U,'Color detail'!AH$3))</f>
        <v>0</v>
      </c>
      <c r="AI395" s="25">
        <f>+IF(AI$3=0,0,COUNTIFS('2.Pro Plan'!$K:$K,'Color detail'!$E395,'2.Pro Plan'!$N:$N,'Color detail'!$F395,'2.Pro Plan'!$U:$U,'Color detail'!AI$3))</f>
        <v>0</v>
      </c>
      <c r="AJ395" s="25">
        <f>+IF(AJ$3=0,0,COUNTIFS('2.Pro Plan'!$K:$K,'Color detail'!$E395,'2.Pro Plan'!$N:$N,'Color detail'!$F395,'2.Pro Plan'!$U:$U,'Color detail'!AJ$3))</f>
        <v>0</v>
      </c>
      <c r="AK395" s="25">
        <f>+IF(AK$3=0,0,COUNTIFS('2.Pro Plan'!$K:$K,'Color detail'!$E395,'2.Pro Plan'!$N:$N,'Color detail'!$F395,'2.Pro Plan'!$U:$U,'Color detail'!AK$3))</f>
        <v>0</v>
      </c>
      <c r="AL395" s="25">
        <f>+IF(AL$3=0,0,COUNTIFS('2.Pro Plan'!$K:$K,'Color detail'!$E395,'2.Pro Plan'!$N:$N,'Color detail'!$F395,'2.Pro Plan'!$U:$U,'Color detail'!AL$3))</f>
        <v>0</v>
      </c>
      <c r="AM395" s="25">
        <f>+IF(AM$3=0,0,COUNTIFS('2.Pro Plan'!$K:$K,'Color detail'!$E395,'2.Pro Plan'!$N:$N,'Color detail'!$F395,'2.Pro Plan'!$U:$U,'Color detail'!AM$3))</f>
        <v>0</v>
      </c>
      <c r="AN395" s="25">
        <f>+IF(AN$3=0,0,COUNTIFS('2.Pro Plan'!$K:$K,'Color detail'!$E395,'2.Pro Plan'!$N:$N,'Color detail'!$F395,'2.Pro Plan'!$U:$U,'Color detail'!AN$3))</f>
        <v>0</v>
      </c>
      <c r="AO395" s="25">
        <f>+IF(AO$3=0,0,COUNTIFS('2.Pro Plan'!$K:$K,'Color detail'!$E395,'2.Pro Plan'!$N:$N,'Color detail'!$F395,'2.Pro Plan'!$U:$U,'Color detail'!AO$3))</f>
        <v>0</v>
      </c>
      <c r="AP395" s="25">
        <f>+IF(AP$3=0,0,COUNTIFS('2.Pro Plan'!$K:$K,'Color detail'!$E395,'2.Pro Plan'!$N:$N,'Color detail'!$F395,'2.Pro Plan'!$U:$U,'Color detail'!AP$3))</f>
        <v>0</v>
      </c>
      <c r="AQ395" s="25">
        <f>+IF(AQ$3=0,0,COUNTIFS('2.Pro Plan'!$K:$K,'Color detail'!$E395,'2.Pro Plan'!$N:$N,'Color detail'!$F395,'2.Pro Plan'!$U:$U,'Color detail'!AQ$3))</f>
        <v>0</v>
      </c>
      <c r="AR395" s="25">
        <f>+IF(AR$3=0,0,COUNTIFS('2.Pro Plan'!$K:$K,'Color detail'!$E395,'2.Pro Plan'!$N:$N,'Color detail'!$F395,'2.Pro Plan'!$U:$U,'Color detail'!AR$3))</f>
        <v>0</v>
      </c>
      <c r="AS395" s="25">
        <f t="shared" si="194"/>
        <v>0</v>
      </c>
    </row>
    <row r="396" spans="2:45" hidden="1">
      <c r="B396" s="25">
        <f t="shared" si="236"/>
        <v>0</v>
      </c>
      <c r="C396" s="25">
        <f t="shared" si="237"/>
        <v>0</v>
      </c>
      <c r="E396" s="25">
        <f t="shared" ref="E396:F396" si="252">E180</f>
        <v>0</v>
      </c>
      <c r="F396" s="25">
        <f t="shared" si="252"/>
        <v>0</v>
      </c>
      <c r="H396" s="25">
        <f t="shared" si="193"/>
        <v>0</v>
      </c>
      <c r="I396" s="25">
        <f>+IF(C396=0,0,SUMIF('Color FC'!$F:$F,'Color detail'!$C396,'Color FC'!H:H))</f>
        <v>0</v>
      </c>
      <c r="J396" s="25">
        <f>+IF(E396=0,0,SUMIF('Color FC'!$F:$F,'Color detail'!$C396,'Color FC'!I:I))</f>
        <v>0</v>
      </c>
      <c r="K396" s="25">
        <f>+IF(F396=0,0,SUMIF('Color FC'!$F:$F,'Color detail'!$C396,'Color FC'!J:J))</f>
        <v>0</v>
      </c>
      <c r="M396" s="249"/>
      <c r="N396" s="249"/>
      <c r="O396" s="249"/>
      <c r="Q396" s="25">
        <f>+IF(Q$3=0,0,COUNTIFS('2.Pro Plan'!$K:$K,'Color detail'!$E396,'2.Pro Plan'!$N:$N,'Color detail'!$F396,'2.Pro Plan'!$U:$U,'Color detail'!Q$3))</f>
        <v>0</v>
      </c>
      <c r="R396" s="25">
        <f>+IF(R$3=0,0,COUNTIFS('2.Pro Plan'!$K:$K,'Color detail'!$E396,'2.Pro Plan'!$N:$N,'Color detail'!$F396,'2.Pro Plan'!$U:$U,'Color detail'!R$3))</f>
        <v>0</v>
      </c>
      <c r="S396" s="25">
        <f>+IF(S$3=0,0,COUNTIFS('2.Pro Plan'!$K:$K,'Color detail'!$E396,'2.Pro Plan'!$N:$N,'Color detail'!$F396,'2.Pro Plan'!$U:$U,'Color detail'!S$3))</f>
        <v>0</v>
      </c>
      <c r="T396" s="25">
        <f>+IF(T$3=0,0,COUNTIFS('2.Pro Plan'!$K:$K,'Color detail'!$E396,'2.Pro Plan'!$N:$N,'Color detail'!$F396,'2.Pro Plan'!$U:$U,'Color detail'!T$3))</f>
        <v>0</v>
      </c>
      <c r="U396" s="25">
        <f>+IF(U$3=0,0,COUNTIFS('2.Pro Plan'!$K:$K,'Color detail'!$E396,'2.Pro Plan'!$N:$N,'Color detail'!$F396,'2.Pro Plan'!$U:$U,'Color detail'!U$3))</f>
        <v>0</v>
      </c>
      <c r="V396" s="25">
        <f>+IF(V$3=0,0,COUNTIFS('2.Pro Plan'!$K:$K,'Color detail'!$E396,'2.Pro Plan'!$N:$N,'Color detail'!$F396,'2.Pro Plan'!$U:$U,'Color detail'!V$3))</f>
        <v>0</v>
      </c>
      <c r="W396" s="25">
        <f>+IF(W$3=0,0,COUNTIFS('2.Pro Plan'!$K:$K,'Color detail'!$E396,'2.Pro Plan'!$N:$N,'Color detail'!$F396,'2.Pro Plan'!$U:$U,'Color detail'!W$3))</f>
        <v>0</v>
      </c>
      <c r="X396" s="25">
        <f>+IF(X$3=0,0,COUNTIFS('2.Pro Plan'!$K:$K,'Color detail'!$E396,'2.Pro Plan'!$N:$N,'Color detail'!$F396,'2.Pro Plan'!$U:$U,'Color detail'!X$3))</f>
        <v>0</v>
      </c>
      <c r="Y396" s="25">
        <f>+IF(Y$3=0,0,COUNTIFS('2.Pro Plan'!$K:$K,'Color detail'!$E396,'2.Pro Plan'!$N:$N,'Color detail'!$F396,'2.Pro Plan'!$U:$U,'Color detail'!Y$3))</f>
        <v>0</v>
      </c>
      <c r="Z396" s="25">
        <f>+IF(Z$3=0,0,COUNTIFS('2.Pro Plan'!$K:$K,'Color detail'!$E396,'2.Pro Plan'!$N:$N,'Color detail'!$F396,'2.Pro Plan'!$U:$U,'Color detail'!Z$3))</f>
        <v>0</v>
      </c>
      <c r="AA396" s="25">
        <f>+IF(AA$3=0,0,COUNTIFS('2.Pro Plan'!$K:$K,'Color detail'!$E396,'2.Pro Plan'!$N:$N,'Color detail'!$F396,'2.Pro Plan'!$U:$U,'Color detail'!AA$3))</f>
        <v>0</v>
      </c>
      <c r="AB396" s="25">
        <f>+IF(AB$3=0,0,COUNTIFS('2.Pro Plan'!$K:$K,'Color detail'!$E396,'2.Pro Plan'!$N:$N,'Color detail'!$F396,'2.Pro Plan'!$U:$U,'Color detail'!AB$3))</f>
        <v>0</v>
      </c>
      <c r="AC396" s="25">
        <f>+IF(AC$3=0,0,COUNTIFS('2.Pro Plan'!$K:$K,'Color detail'!$E396,'2.Pro Plan'!$N:$N,'Color detail'!$F396,'2.Pro Plan'!$U:$U,'Color detail'!AC$3))</f>
        <v>0</v>
      </c>
      <c r="AD396" s="25">
        <f>+IF(AD$3=0,0,COUNTIFS('2.Pro Plan'!$K:$K,'Color detail'!$E396,'2.Pro Plan'!$N:$N,'Color detail'!$F396,'2.Pro Plan'!$U:$U,'Color detail'!AD$3))</f>
        <v>0</v>
      </c>
      <c r="AE396" s="25">
        <f>+IF(AE$3=0,0,COUNTIFS('2.Pro Plan'!$K:$K,'Color detail'!$E396,'2.Pro Plan'!$N:$N,'Color detail'!$F396,'2.Pro Plan'!$U:$U,'Color detail'!AE$3))</f>
        <v>0</v>
      </c>
      <c r="AF396" s="25">
        <f>+IF(AF$3=0,0,COUNTIFS('2.Pro Plan'!$K:$K,'Color detail'!$E396,'2.Pro Plan'!$N:$N,'Color detail'!$F396,'2.Pro Plan'!$U:$U,'Color detail'!AF$3))</f>
        <v>0</v>
      </c>
      <c r="AG396" s="25">
        <f>+IF(AG$3=0,0,COUNTIFS('2.Pro Plan'!$K:$K,'Color detail'!$E396,'2.Pro Plan'!$N:$N,'Color detail'!$F396,'2.Pro Plan'!$U:$U,'Color detail'!AG$3))</f>
        <v>0</v>
      </c>
      <c r="AH396" s="25">
        <f>+IF(AH$3=0,0,COUNTIFS('2.Pro Plan'!$K:$K,'Color detail'!$E396,'2.Pro Plan'!$N:$N,'Color detail'!$F396,'2.Pro Plan'!$U:$U,'Color detail'!AH$3))</f>
        <v>0</v>
      </c>
      <c r="AI396" s="25">
        <f>+IF(AI$3=0,0,COUNTIFS('2.Pro Plan'!$K:$K,'Color detail'!$E396,'2.Pro Plan'!$N:$N,'Color detail'!$F396,'2.Pro Plan'!$U:$U,'Color detail'!AI$3))</f>
        <v>0</v>
      </c>
      <c r="AJ396" s="25">
        <f>+IF(AJ$3=0,0,COUNTIFS('2.Pro Plan'!$K:$K,'Color detail'!$E396,'2.Pro Plan'!$N:$N,'Color detail'!$F396,'2.Pro Plan'!$U:$U,'Color detail'!AJ$3))</f>
        <v>0</v>
      </c>
      <c r="AK396" s="25">
        <f>+IF(AK$3=0,0,COUNTIFS('2.Pro Plan'!$K:$K,'Color detail'!$E396,'2.Pro Plan'!$N:$N,'Color detail'!$F396,'2.Pro Plan'!$U:$U,'Color detail'!AK$3))</f>
        <v>0</v>
      </c>
      <c r="AL396" s="25">
        <f>+IF(AL$3=0,0,COUNTIFS('2.Pro Plan'!$K:$K,'Color detail'!$E396,'2.Pro Plan'!$N:$N,'Color detail'!$F396,'2.Pro Plan'!$U:$U,'Color detail'!AL$3))</f>
        <v>0</v>
      </c>
      <c r="AM396" s="25">
        <f>+IF(AM$3=0,0,COUNTIFS('2.Pro Plan'!$K:$K,'Color detail'!$E396,'2.Pro Plan'!$N:$N,'Color detail'!$F396,'2.Pro Plan'!$U:$U,'Color detail'!AM$3))</f>
        <v>0</v>
      </c>
      <c r="AN396" s="25">
        <f>+IF(AN$3=0,0,COUNTIFS('2.Pro Plan'!$K:$K,'Color detail'!$E396,'2.Pro Plan'!$N:$N,'Color detail'!$F396,'2.Pro Plan'!$U:$U,'Color detail'!AN$3))</f>
        <v>0</v>
      </c>
      <c r="AO396" s="25">
        <f>+IF(AO$3=0,0,COUNTIFS('2.Pro Plan'!$K:$K,'Color detail'!$E396,'2.Pro Plan'!$N:$N,'Color detail'!$F396,'2.Pro Plan'!$U:$U,'Color detail'!AO$3))</f>
        <v>0</v>
      </c>
      <c r="AP396" s="25">
        <f>+IF(AP$3=0,0,COUNTIFS('2.Pro Plan'!$K:$K,'Color detail'!$E396,'2.Pro Plan'!$N:$N,'Color detail'!$F396,'2.Pro Plan'!$U:$U,'Color detail'!AP$3))</f>
        <v>0</v>
      </c>
      <c r="AQ396" s="25">
        <f>+IF(AQ$3=0,0,COUNTIFS('2.Pro Plan'!$K:$K,'Color detail'!$E396,'2.Pro Plan'!$N:$N,'Color detail'!$F396,'2.Pro Plan'!$U:$U,'Color detail'!AQ$3))</f>
        <v>0</v>
      </c>
      <c r="AR396" s="25">
        <f>+IF(AR$3=0,0,COUNTIFS('2.Pro Plan'!$K:$K,'Color detail'!$E396,'2.Pro Plan'!$N:$N,'Color detail'!$F396,'2.Pro Plan'!$U:$U,'Color detail'!AR$3))</f>
        <v>0</v>
      </c>
      <c r="AS396" s="25">
        <f t="shared" si="194"/>
        <v>0</v>
      </c>
    </row>
    <row r="397" spans="2:45" hidden="1">
      <c r="B397" s="25">
        <f t="shared" si="236"/>
        <v>0</v>
      </c>
      <c r="C397" s="25">
        <f t="shared" si="237"/>
        <v>0</v>
      </c>
      <c r="E397" s="25">
        <f t="shared" ref="E397:F397" si="253">E181</f>
        <v>0</v>
      </c>
      <c r="F397" s="25">
        <f t="shared" si="253"/>
        <v>0</v>
      </c>
      <c r="H397" s="25">
        <f t="shared" si="193"/>
        <v>0</v>
      </c>
      <c r="I397" s="25">
        <f>+IF(C397=0,0,SUMIF('Color FC'!$F:$F,'Color detail'!$C397,'Color FC'!H:H))</f>
        <v>0</v>
      </c>
      <c r="J397" s="25">
        <f>+IF(E397=0,0,SUMIF('Color FC'!$F:$F,'Color detail'!$C397,'Color FC'!I:I))</f>
        <v>0</v>
      </c>
      <c r="K397" s="25">
        <f>+IF(F397=0,0,SUMIF('Color FC'!$F:$F,'Color detail'!$C397,'Color FC'!J:J))</f>
        <v>0</v>
      </c>
      <c r="M397" s="249"/>
      <c r="N397" s="249"/>
      <c r="O397" s="249"/>
      <c r="Q397" s="25">
        <f>+IF(Q$3=0,0,COUNTIFS('2.Pro Plan'!$K:$K,'Color detail'!$E397,'2.Pro Plan'!$N:$N,'Color detail'!$F397,'2.Pro Plan'!$U:$U,'Color detail'!Q$3))</f>
        <v>0</v>
      </c>
      <c r="R397" s="25">
        <f>+IF(R$3=0,0,COUNTIFS('2.Pro Plan'!$K:$K,'Color detail'!$E397,'2.Pro Plan'!$N:$N,'Color detail'!$F397,'2.Pro Plan'!$U:$U,'Color detail'!R$3))</f>
        <v>0</v>
      </c>
      <c r="S397" s="25">
        <f>+IF(S$3=0,0,COUNTIFS('2.Pro Plan'!$K:$K,'Color detail'!$E397,'2.Pro Plan'!$N:$N,'Color detail'!$F397,'2.Pro Plan'!$U:$U,'Color detail'!S$3))</f>
        <v>0</v>
      </c>
      <c r="T397" s="25">
        <f>+IF(T$3=0,0,COUNTIFS('2.Pro Plan'!$K:$K,'Color detail'!$E397,'2.Pro Plan'!$N:$N,'Color detail'!$F397,'2.Pro Plan'!$U:$U,'Color detail'!T$3))</f>
        <v>0</v>
      </c>
      <c r="U397" s="25">
        <f>+IF(U$3=0,0,COUNTIFS('2.Pro Plan'!$K:$K,'Color detail'!$E397,'2.Pro Plan'!$N:$N,'Color detail'!$F397,'2.Pro Plan'!$U:$U,'Color detail'!U$3))</f>
        <v>0</v>
      </c>
      <c r="V397" s="25">
        <f>+IF(V$3=0,0,COUNTIFS('2.Pro Plan'!$K:$K,'Color detail'!$E397,'2.Pro Plan'!$N:$N,'Color detail'!$F397,'2.Pro Plan'!$U:$U,'Color detail'!V$3))</f>
        <v>0</v>
      </c>
      <c r="W397" s="25">
        <f>+IF(W$3=0,0,COUNTIFS('2.Pro Plan'!$K:$K,'Color detail'!$E397,'2.Pro Plan'!$N:$N,'Color detail'!$F397,'2.Pro Plan'!$U:$U,'Color detail'!W$3))</f>
        <v>0</v>
      </c>
      <c r="X397" s="25">
        <f>+IF(X$3=0,0,COUNTIFS('2.Pro Plan'!$K:$K,'Color detail'!$E397,'2.Pro Plan'!$N:$N,'Color detail'!$F397,'2.Pro Plan'!$U:$U,'Color detail'!X$3))</f>
        <v>0</v>
      </c>
      <c r="Y397" s="25">
        <f>+IF(Y$3=0,0,COUNTIFS('2.Pro Plan'!$K:$K,'Color detail'!$E397,'2.Pro Plan'!$N:$N,'Color detail'!$F397,'2.Pro Plan'!$U:$U,'Color detail'!Y$3))</f>
        <v>0</v>
      </c>
      <c r="Z397" s="25">
        <f>+IF(Z$3=0,0,COUNTIFS('2.Pro Plan'!$K:$K,'Color detail'!$E397,'2.Pro Plan'!$N:$N,'Color detail'!$F397,'2.Pro Plan'!$U:$U,'Color detail'!Z$3))</f>
        <v>0</v>
      </c>
      <c r="AA397" s="25">
        <f>+IF(AA$3=0,0,COUNTIFS('2.Pro Plan'!$K:$K,'Color detail'!$E397,'2.Pro Plan'!$N:$N,'Color detail'!$F397,'2.Pro Plan'!$U:$U,'Color detail'!AA$3))</f>
        <v>0</v>
      </c>
      <c r="AB397" s="25">
        <f>+IF(AB$3=0,0,COUNTIFS('2.Pro Plan'!$K:$K,'Color detail'!$E397,'2.Pro Plan'!$N:$N,'Color detail'!$F397,'2.Pro Plan'!$U:$U,'Color detail'!AB$3))</f>
        <v>0</v>
      </c>
      <c r="AC397" s="25">
        <f>+IF(AC$3=0,0,COUNTIFS('2.Pro Plan'!$K:$K,'Color detail'!$E397,'2.Pro Plan'!$N:$N,'Color detail'!$F397,'2.Pro Plan'!$U:$U,'Color detail'!AC$3))</f>
        <v>0</v>
      </c>
      <c r="AD397" s="25">
        <f>+IF(AD$3=0,0,COUNTIFS('2.Pro Plan'!$K:$K,'Color detail'!$E397,'2.Pro Plan'!$N:$N,'Color detail'!$F397,'2.Pro Plan'!$U:$U,'Color detail'!AD$3))</f>
        <v>0</v>
      </c>
      <c r="AE397" s="25">
        <f>+IF(AE$3=0,0,COUNTIFS('2.Pro Plan'!$K:$K,'Color detail'!$E397,'2.Pro Plan'!$N:$N,'Color detail'!$F397,'2.Pro Plan'!$U:$U,'Color detail'!AE$3))</f>
        <v>0</v>
      </c>
      <c r="AF397" s="25">
        <f>+IF(AF$3=0,0,COUNTIFS('2.Pro Plan'!$K:$K,'Color detail'!$E397,'2.Pro Plan'!$N:$N,'Color detail'!$F397,'2.Pro Plan'!$U:$U,'Color detail'!AF$3))</f>
        <v>0</v>
      </c>
      <c r="AG397" s="25">
        <f>+IF(AG$3=0,0,COUNTIFS('2.Pro Plan'!$K:$K,'Color detail'!$E397,'2.Pro Plan'!$N:$N,'Color detail'!$F397,'2.Pro Plan'!$U:$U,'Color detail'!AG$3))</f>
        <v>0</v>
      </c>
      <c r="AH397" s="25">
        <f>+IF(AH$3=0,0,COUNTIFS('2.Pro Plan'!$K:$K,'Color detail'!$E397,'2.Pro Plan'!$N:$N,'Color detail'!$F397,'2.Pro Plan'!$U:$U,'Color detail'!AH$3))</f>
        <v>0</v>
      </c>
      <c r="AI397" s="25">
        <f>+IF(AI$3=0,0,COUNTIFS('2.Pro Plan'!$K:$K,'Color detail'!$E397,'2.Pro Plan'!$N:$N,'Color detail'!$F397,'2.Pro Plan'!$U:$U,'Color detail'!AI$3))</f>
        <v>0</v>
      </c>
      <c r="AJ397" s="25">
        <f>+IF(AJ$3=0,0,COUNTIFS('2.Pro Plan'!$K:$K,'Color detail'!$E397,'2.Pro Plan'!$N:$N,'Color detail'!$F397,'2.Pro Plan'!$U:$U,'Color detail'!AJ$3))</f>
        <v>0</v>
      </c>
      <c r="AK397" s="25">
        <f>+IF(AK$3=0,0,COUNTIFS('2.Pro Plan'!$K:$K,'Color detail'!$E397,'2.Pro Plan'!$N:$N,'Color detail'!$F397,'2.Pro Plan'!$U:$U,'Color detail'!AK$3))</f>
        <v>0</v>
      </c>
      <c r="AL397" s="25">
        <f>+IF(AL$3=0,0,COUNTIFS('2.Pro Plan'!$K:$K,'Color detail'!$E397,'2.Pro Plan'!$N:$N,'Color detail'!$F397,'2.Pro Plan'!$U:$U,'Color detail'!AL$3))</f>
        <v>0</v>
      </c>
      <c r="AM397" s="25">
        <f>+IF(AM$3=0,0,COUNTIFS('2.Pro Plan'!$K:$K,'Color detail'!$E397,'2.Pro Plan'!$N:$N,'Color detail'!$F397,'2.Pro Plan'!$U:$U,'Color detail'!AM$3))</f>
        <v>0</v>
      </c>
      <c r="AN397" s="25">
        <f>+IF(AN$3=0,0,COUNTIFS('2.Pro Plan'!$K:$K,'Color detail'!$E397,'2.Pro Plan'!$N:$N,'Color detail'!$F397,'2.Pro Plan'!$U:$U,'Color detail'!AN$3))</f>
        <v>0</v>
      </c>
      <c r="AO397" s="25">
        <f>+IF(AO$3=0,0,COUNTIFS('2.Pro Plan'!$K:$K,'Color detail'!$E397,'2.Pro Plan'!$N:$N,'Color detail'!$F397,'2.Pro Plan'!$U:$U,'Color detail'!AO$3))</f>
        <v>0</v>
      </c>
      <c r="AP397" s="25">
        <f>+IF(AP$3=0,0,COUNTIFS('2.Pro Plan'!$K:$K,'Color detail'!$E397,'2.Pro Plan'!$N:$N,'Color detail'!$F397,'2.Pro Plan'!$U:$U,'Color detail'!AP$3))</f>
        <v>0</v>
      </c>
      <c r="AQ397" s="25">
        <f>+IF(AQ$3=0,0,COUNTIFS('2.Pro Plan'!$K:$K,'Color detail'!$E397,'2.Pro Plan'!$N:$N,'Color detail'!$F397,'2.Pro Plan'!$U:$U,'Color detail'!AQ$3))</f>
        <v>0</v>
      </c>
      <c r="AR397" s="25">
        <f>+IF(AR$3=0,0,COUNTIFS('2.Pro Plan'!$K:$K,'Color detail'!$E397,'2.Pro Plan'!$N:$N,'Color detail'!$F397,'2.Pro Plan'!$U:$U,'Color detail'!AR$3))</f>
        <v>0</v>
      </c>
      <c r="AS397" s="25">
        <f t="shared" si="194"/>
        <v>0</v>
      </c>
    </row>
    <row r="398" spans="2:45" hidden="1">
      <c r="B398" s="25">
        <f t="shared" si="236"/>
        <v>0</v>
      </c>
      <c r="C398" s="25">
        <f t="shared" si="237"/>
        <v>0</v>
      </c>
      <c r="E398" s="25">
        <f t="shared" ref="E398:F398" si="254">E182</f>
        <v>0</v>
      </c>
      <c r="F398" s="25">
        <f t="shared" si="254"/>
        <v>0</v>
      </c>
      <c r="H398" s="25">
        <f t="shared" si="193"/>
        <v>0</v>
      </c>
      <c r="I398" s="25">
        <f>+IF(C398=0,0,SUMIF('Color FC'!$F:$F,'Color detail'!$C398,'Color FC'!H:H))</f>
        <v>0</v>
      </c>
      <c r="J398" s="25">
        <f>+IF(E398=0,0,SUMIF('Color FC'!$F:$F,'Color detail'!$C398,'Color FC'!I:I))</f>
        <v>0</v>
      </c>
      <c r="K398" s="25">
        <f>+IF(F398=0,0,SUMIF('Color FC'!$F:$F,'Color detail'!$C398,'Color FC'!J:J))</f>
        <v>0</v>
      </c>
      <c r="M398" s="249"/>
      <c r="N398" s="249"/>
      <c r="O398" s="249"/>
      <c r="Q398" s="25">
        <f>+IF(Q$3=0,0,COUNTIFS('2.Pro Plan'!$K:$K,'Color detail'!$E398,'2.Pro Plan'!$N:$N,'Color detail'!$F398,'2.Pro Plan'!$U:$U,'Color detail'!Q$3))</f>
        <v>0</v>
      </c>
      <c r="R398" s="25">
        <f>+IF(R$3=0,0,COUNTIFS('2.Pro Plan'!$K:$K,'Color detail'!$E398,'2.Pro Plan'!$N:$N,'Color detail'!$F398,'2.Pro Plan'!$U:$U,'Color detail'!R$3))</f>
        <v>0</v>
      </c>
      <c r="S398" s="25">
        <f>+IF(S$3=0,0,COUNTIFS('2.Pro Plan'!$K:$K,'Color detail'!$E398,'2.Pro Plan'!$N:$N,'Color detail'!$F398,'2.Pro Plan'!$U:$U,'Color detail'!S$3))</f>
        <v>0</v>
      </c>
      <c r="T398" s="25">
        <f>+IF(T$3=0,0,COUNTIFS('2.Pro Plan'!$K:$K,'Color detail'!$E398,'2.Pro Plan'!$N:$N,'Color detail'!$F398,'2.Pro Plan'!$U:$U,'Color detail'!T$3))</f>
        <v>0</v>
      </c>
      <c r="U398" s="25">
        <f>+IF(U$3=0,0,COUNTIFS('2.Pro Plan'!$K:$K,'Color detail'!$E398,'2.Pro Plan'!$N:$N,'Color detail'!$F398,'2.Pro Plan'!$U:$U,'Color detail'!U$3))</f>
        <v>0</v>
      </c>
      <c r="V398" s="25">
        <f>+IF(V$3=0,0,COUNTIFS('2.Pro Plan'!$K:$K,'Color detail'!$E398,'2.Pro Plan'!$N:$N,'Color detail'!$F398,'2.Pro Plan'!$U:$U,'Color detail'!V$3))</f>
        <v>0</v>
      </c>
      <c r="W398" s="25">
        <f>+IF(W$3=0,0,COUNTIFS('2.Pro Plan'!$K:$K,'Color detail'!$E398,'2.Pro Plan'!$N:$N,'Color detail'!$F398,'2.Pro Plan'!$U:$U,'Color detail'!W$3))</f>
        <v>0</v>
      </c>
      <c r="X398" s="25">
        <f>+IF(X$3=0,0,COUNTIFS('2.Pro Plan'!$K:$K,'Color detail'!$E398,'2.Pro Plan'!$N:$N,'Color detail'!$F398,'2.Pro Plan'!$U:$U,'Color detail'!X$3))</f>
        <v>0</v>
      </c>
      <c r="Y398" s="25">
        <f>+IF(Y$3=0,0,COUNTIFS('2.Pro Plan'!$K:$K,'Color detail'!$E398,'2.Pro Plan'!$N:$N,'Color detail'!$F398,'2.Pro Plan'!$U:$U,'Color detail'!Y$3))</f>
        <v>0</v>
      </c>
      <c r="Z398" s="25">
        <f>+IF(Z$3=0,0,COUNTIFS('2.Pro Plan'!$K:$K,'Color detail'!$E398,'2.Pro Plan'!$N:$N,'Color detail'!$F398,'2.Pro Plan'!$U:$U,'Color detail'!Z$3))</f>
        <v>0</v>
      </c>
      <c r="AA398" s="25">
        <f>+IF(AA$3=0,0,COUNTIFS('2.Pro Plan'!$K:$K,'Color detail'!$E398,'2.Pro Plan'!$N:$N,'Color detail'!$F398,'2.Pro Plan'!$U:$U,'Color detail'!AA$3))</f>
        <v>0</v>
      </c>
      <c r="AB398" s="25">
        <f>+IF(AB$3=0,0,COUNTIFS('2.Pro Plan'!$K:$K,'Color detail'!$E398,'2.Pro Plan'!$N:$N,'Color detail'!$F398,'2.Pro Plan'!$U:$U,'Color detail'!AB$3))</f>
        <v>0</v>
      </c>
      <c r="AC398" s="25">
        <f>+IF(AC$3=0,0,COUNTIFS('2.Pro Plan'!$K:$K,'Color detail'!$E398,'2.Pro Plan'!$N:$N,'Color detail'!$F398,'2.Pro Plan'!$U:$U,'Color detail'!AC$3))</f>
        <v>0</v>
      </c>
      <c r="AD398" s="25">
        <f>+IF(AD$3=0,0,COUNTIFS('2.Pro Plan'!$K:$K,'Color detail'!$E398,'2.Pro Plan'!$N:$N,'Color detail'!$F398,'2.Pro Plan'!$U:$U,'Color detail'!AD$3))</f>
        <v>0</v>
      </c>
      <c r="AE398" s="25">
        <f>+IF(AE$3=0,0,COUNTIFS('2.Pro Plan'!$K:$K,'Color detail'!$E398,'2.Pro Plan'!$N:$N,'Color detail'!$F398,'2.Pro Plan'!$U:$U,'Color detail'!AE$3))</f>
        <v>0</v>
      </c>
      <c r="AF398" s="25">
        <f>+IF(AF$3=0,0,COUNTIFS('2.Pro Plan'!$K:$K,'Color detail'!$E398,'2.Pro Plan'!$N:$N,'Color detail'!$F398,'2.Pro Plan'!$U:$U,'Color detail'!AF$3))</f>
        <v>0</v>
      </c>
      <c r="AG398" s="25">
        <f>+IF(AG$3=0,0,COUNTIFS('2.Pro Plan'!$K:$K,'Color detail'!$E398,'2.Pro Plan'!$N:$N,'Color detail'!$F398,'2.Pro Plan'!$U:$U,'Color detail'!AG$3))</f>
        <v>0</v>
      </c>
      <c r="AH398" s="25">
        <f>+IF(AH$3=0,0,COUNTIFS('2.Pro Plan'!$K:$K,'Color detail'!$E398,'2.Pro Plan'!$N:$N,'Color detail'!$F398,'2.Pro Plan'!$U:$U,'Color detail'!AH$3))</f>
        <v>0</v>
      </c>
      <c r="AI398" s="25">
        <f>+IF(AI$3=0,0,COUNTIFS('2.Pro Plan'!$K:$K,'Color detail'!$E398,'2.Pro Plan'!$N:$N,'Color detail'!$F398,'2.Pro Plan'!$U:$U,'Color detail'!AI$3))</f>
        <v>0</v>
      </c>
      <c r="AJ398" s="25">
        <f>+IF(AJ$3=0,0,COUNTIFS('2.Pro Plan'!$K:$K,'Color detail'!$E398,'2.Pro Plan'!$N:$N,'Color detail'!$F398,'2.Pro Plan'!$U:$U,'Color detail'!AJ$3))</f>
        <v>0</v>
      </c>
      <c r="AK398" s="25">
        <f>+IF(AK$3=0,0,COUNTIFS('2.Pro Plan'!$K:$K,'Color detail'!$E398,'2.Pro Plan'!$N:$N,'Color detail'!$F398,'2.Pro Plan'!$U:$U,'Color detail'!AK$3))</f>
        <v>0</v>
      </c>
      <c r="AL398" s="25">
        <f>+IF(AL$3=0,0,COUNTIFS('2.Pro Plan'!$K:$K,'Color detail'!$E398,'2.Pro Plan'!$N:$N,'Color detail'!$F398,'2.Pro Plan'!$U:$U,'Color detail'!AL$3))</f>
        <v>0</v>
      </c>
      <c r="AM398" s="25">
        <f>+IF(AM$3=0,0,COUNTIFS('2.Pro Plan'!$K:$K,'Color detail'!$E398,'2.Pro Plan'!$N:$N,'Color detail'!$F398,'2.Pro Plan'!$U:$U,'Color detail'!AM$3))</f>
        <v>0</v>
      </c>
      <c r="AN398" s="25">
        <f>+IF(AN$3=0,0,COUNTIFS('2.Pro Plan'!$K:$K,'Color detail'!$E398,'2.Pro Plan'!$N:$N,'Color detail'!$F398,'2.Pro Plan'!$U:$U,'Color detail'!AN$3))</f>
        <v>0</v>
      </c>
      <c r="AO398" s="25">
        <f>+IF(AO$3=0,0,COUNTIFS('2.Pro Plan'!$K:$K,'Color detail'!$E398,'2.Pro Plan'!$N:$N,'Color detail'!$F398,'2.Pro Plan'!$U:$U,'Color detail'!AO$3))</f>
        <v>0</v>
      </c>
      <c r="AP398" s="25">
        <f>+IF(AP$3=0,0,COUNTIFS('2.Pro Plan'!$K:$K,'Color detail'!$E398,'2.Pro Plan'!$N:$N,'Color detail'!$F398,'2.Pro Plan'!$U:$U,'Color detail'!AP$3))</f>
        <v>0</v>
      </c>
      <c r="AQ398" s="25">
        <f>+IF(AQ$3=0,0,COUNTIFS('2.Pro Plan'!$K:$K,'Color detail'!$E398,'2.Pro Plan'!$N:$N,'Color detail'!$F398,'2.Pro Plan'!$U:$U,'Color detail'!AQ$3))</f>
        <v>0</v>
      </c>
      <c r="AR398" s="25">
        <f>+IF(AR$3=0,0,COUNTIFS('2.Pro Plan'!$K:$K,'Color detail'!$E398,'2.Pro Plan'!$N:$N,'Color detail'!$F398,'2.Pro Plan'!$U:$U,'Color detail'!AR$3))</f>
        <v>0</v>
      </c>
      <c r="AS398" s="25">
        <f t="shared" si="194"/>
        <v>0</v>
      </c>
    </row>
    <row r="399" spans="2:45" hidden="1">
      <c r="B399" s="25">
        <f t="shared" si="236"/>
        <v>0</v>
      </c>
      <c r="C399" s="25">
        <f t="shared" si="237"/>
        <v>0</v>
      </c>
      <c r="E399" s="25">
        <f t="shared" ref="E399:F399" si="255">E183</f>
        <v>0</v>
      </c>
      <c r="F399" s="25">
        <f t="shared" si="255"/>
        <v>0</v>
      </c>
      <c r="H399" s="25">
        <f t="shared" si="193"/>
        <v>0</v>
      </c>
      <c r="I399" s="25">
        <f>+IF(C399=0,0,SUMIF('Color FC'!$F:$F,'Color detail'!$C399,'Color FC'!H:H))</f>
        <v>0</v>
      </c>
      <c r="J399" s="25">
        <f>+IF(E399=0,0,SUMIF('Color FC'!$F:$F,'Color detail'!$C399,'Color FC'!I:I))</f>
        <v>0</v>
      </c>
      <c r="K399" s="25">
        <f>+IF(F399=0,0,SUMIF('Color FC'!$F:$F,'Color detail'!$C399,'Color FC'!J:J))</f>
        <v>0</v>
      </c>
      <c r="M399" s="249"/>
      <c r="N399" s="249"/>
      <c r="O399" s="249"/>
      <c r="Q399" s="25">
        <f>+IF(Q$3=0,0,COUNTIFS('2.Pro Plan'!$K:$K,'Color detail'!$E399,'2.Pro Plan'!$N:$N,'Color detail'!$F399,'2.Pro Plan'!$U:$U,'Color detail'!Q$3))</f>
        <v>0</v>
      </c>
      <c r="R399" s="25">
        <f>+IF(R$3=0,0,COUNTIFS('2.Pro Plan'!$K:$K,'Color detail'!$E399,'2.Pro Plan'!$N:$N,'Color detail'!$F399,'2.Pro Plan'!$U:$U,'Color detail'!R$3))</f>
        <v>0</v>
      </c>
      <c r="S399" s="25">
        <f>+IF(S$3=0,0,COUNTIFS('2.Pro Plan'!$K:$K,'Color detail'!$E399,'2.Pro Plan'!$N:$N,'Color detail'!$F399,'2.Pro Plan'!$U:$U,'Color detail'!S$3))</f>
        <v>0</v>
      </c>
      <c r="T399" s="25">
        <f>+IF(T$3=0,0,COUNTIFS('2.Pro Plan'!$K:$K,'Color detail'!$E399,'2.Pro Plan'!$N:$N,'Color detail'!$F399,'2.Pro Plan'!$U:$U,'Color detail'!T$3))</f>
        <v>0</v>
      </c>
      <c r="U399" s="25">
        <f>+IF(U$3=0,0,COUNTIFS('2.Pro Plan'!$K:$K,'Color detail'!$E399,'2.Pro Plan'!$N:$N,'Color detail'!$F399,'2.Pro Plan'!$U:$U,'Color detail'!U$3))</f>
        <v>0</v>
      </c>
      <c r="V399" s="25">
        <f>+IF(V$3=0,0,COUNTIFS('2.Pro Plan'!$K:$K,'Color detail'!$E399,'2.Pro Plan'!$N:$N,'Color detail'!$F399,'2.Pro Plan'!$U:$U,'Color detail'!V$3))</f>
        <v>0</v>
      </c>
      <c r="W399" s="25">
        <f>+IF(W$3=0,0,COUNTIFS('2.Pro Plan'!$K:$K,'Color detail'!$E399,'2.Pro Plan'!$N:$N,'Color detail'!$F399,'2.Pro Plan'!$U:$U,'Color detail'!W$3))</f>
        <v>0</v>
      </c>
      <c r="X399" s="25">
        <f>+IF(X$3=0,0,COUNTIFS('2.Pro Plan'!$K:$K,'Color detail'!$E399,'2.Pro Plan'!$N:$N,'Color detail'!$F399,'2.Pro Plan'!$U:$U,'Color detail'!X$3))</f>
        <v>0</v>
      </c>
      <c r="Y399" s="25">
        <f>+IF(Y$3=0,0,COUNTIFS('2.Pro Plan'!$K:$K,'Color detail'!$E399,'2.Pro Plan'!$N:$N,'Color detail'!$F399,'2.Pro Plan'!$U:$U,'Color detail'!Y$3))</f>
        <v>0</v>
      </c>
      <c r="Z399" s="25">
        <f>+IF(Z$3=0,0,COUNTIFS('2.Pro Plan'!$K:$K,'Color detail'!$E399,'2.Pro Plan'!$N:$N,'Color detail'!$F399,'2.Pro Plan'!$U:$U,'Color detail'!Z$3))</f>
        <v>0</v>
      </c>
      <c r="AA399" s="25">
        <f>+IF(AA$3=0,0,COUNTIFS('2.Pro Plan'!$K:$K,'Color detail'!$E399,'2.Pro Plan'!$N:$N,'Color detail'!$F399,'2.Pro Plan'!$U:$U,'Color detail'!AA$3))</f>
        <v>0</v>
      </c>
      <c r="AB399" s="25">
        <f>+IF(AB$3=0,0,COUNTIFS('2.Pro Plan'!$K:$K,'Color detail'!$E399,'2.Pro Plan'!$N:$N,'Color detail'!$F399,'2.Pro Plan'!$U:$U,'Color detail'!AB$3))</f>
        <v>0</v>
      </c>
      <c r="AC399" s="25">
        <f>+IF(AC$3=0,0,COUNTIFS('2.Pro Plan'!$K:$K,'Color detail'!$E399,'2.Pro Plan'!$N:$N,'Color detail'!$F399,'2.Pro Plan'!$U:$U,'Color detail'!AC$3))</f>
        <v>0</v>
      </c>
      <c r="AD399" s="25">
        <f>+IF(AD$3=0,0,COUNTIFS('2.Pro Plan'!$K:$K,'Color detail'!$E399,'2.Pro Plan'!$N:$N,'Color detail'!$F399,'2.Pro Plan'!$U:$U,'Color detail'!AD$3))</f>
        <v>0</v>
      </c>
      <c r="AE399" s="25">
        <f>+IF(AE$3=0,0,COUNTIFS('2.Pro Plan'!$K:$K,'Color detail'!$E399,'2.Pro Plan'!$N:$N,'Color detail'!$F399,'2.Pro Plan'!$U:$U,'Color detail'!AE$3))</f>
        <v>0</v>
      </c>
      <c r="AF399" s="25">
        <f>+IF(AF$3=0,0,COUNTIFS('2.Pro Plan'!$K:$K,'Color detail'!$E399,'2.Pro Plan'!$N:$N,'Color detail'!$F399,'2.Pro Plan'!$U:$U,'Color detail'!AF$3))</f>
        <v>0</v>
      </c>
      <c r="AG399" s="25">
        <f>+IF(AG$3=0,0,COUNTIFS('2.Pro Plan'!$K:$K,'Color detail'!$E399,'2.Pro Plan'!$N:$N,'Color detail'!$F399,'2.Pro Plan'!$U:$U,'Color detail'!AG$3))</f>
        <v>0</v>
      </c>
      <c r="AH399" s="25">
        <f>+IF(AH$3=0,0,COUNTIFS('2.Pro Plan'!$K:$K,'Color detail'!$E399,'2.Pro Plan'!$N:$N,'Color detail'!$F399,'2.Pro Plan'!$U:$U,'Color detail'!AH$3))</f>
        <v>0</v>
      </c>
      <c r="AI399" s="25">
        <f>+IF(AI$3=0,0,COUNTIFS('2.Pro Plan'!$K:$K,'Color detail'!$E399,'2.Pro Plan'!$N:$N,'Color detail'!$F399,'2.Pro Plan'!$U:$U,'Color detail'!AI$3))</f>
        <v>0</v>
      </c>
      <c r="AJ399" s="25">
        <f>+IF(AJ$3=0,0,COUNTIFS('2.Pro Plan'!$K:$K,'Color detail'!$E399,'2.Pro Plan'!$N:$N,'Color detail'!$F399,'2.Pro Plan'!$U:$U,'Color detail'!AJ$3))</f>
        <v>0</v>
      </c>
      <c r="AK399" s="25">
        <f>+IF(AK$3=0,0,COUNTIFS('2.Pro Plan'!$K:$K,'Color detail'!$E399,'2.Pro Plan'!$N:$N,'Color detail'!$F399,'2.Pro Plan'!$U:$U,'Color detail'!AK$3))</f>
        <v>0</v>
      </c>
      <c r="AL399" s="25">
        <f>+IF(AL$3=0,0,COUNTIFS('2.Pro Plan'!$K:$K,'Color detail'!$E399,'2.Pro Plan'!$N:$N,'Color detail'!$F399,'2.Pro Plan'!$U:$U,'Color detail'!AL$3))</f>
        <v>0</v>
      </c>
      <c r="AM399" s="25">
        <f>+IF(AM$3=0,0,COUNTIFS('2.Pro Plan'!$K:$K,'Color detail'!$E399,'2.Pro Plan'!$N:$N,'Color detail'!$F399,'2.Pro Plan'!$U:$U,'Color detail'!AM$3))</f>
        <v>0</v>
      </c>
      <c r="AN399" s="25">
        <f>+IF(AN$3=0,0,COUNTIFS('2.Pro Plan'!$K:$K,'Color detail'!$E399,'2.Pro Plan'!$N:$N,'Color detail'!$F399,'2.Pro Plan'!$U:$U,'Color detail'!AN$3))</f>
        <v>0</v>
      </c>
      <c r="AO399" s="25">
        <f>+IF(AO$3=0,0,COUNTIFS('2.Pro Plan'!$K:$K,'Color detail'!$E399,'2.Pro Plan'!$N:$N,'Color detail'!$F399,'2.Pro Plan'!$U:$U,'Color detail'!AO$3))</f>
        <v>0</v>
      </c>
      <c r="AP399" s="25">
        <f>+IF(AP$3=0,0,COUNTIFS('2.Pro Plan'!$K:$K,'Color detail'!$E399,'2.Pro Plan'!$N:$N,'Color detail'!$F399,'2.Pro Plan'!$U:$U,'Color detail'!AP$3))</f>
        <v>0</v>
      </c>
      <c r="AQ399" s="25">
        <f>+IF(AQ$3=0,0,COUNTIFS('2.Pro Plan'!$K:$K,'Color detail'!$E399,'2.Pro Plan'!$N:$N,'Color detail'!$F399,'2.Pro Plan'!$U:$U,'Color detail'!AQ$3))</f>
        <v>0</v>
      </c>
      <c r="AR399" s="25">
        <f>+IF(AR$3=0,0,COUNTIFS('2.Pro Plan'!$K:$K,'Color detail'!$E399,'2.Pro Plan'!$N:$N,'Color detail'!$F399,'2.Pro Plan'!$U:$U,'Color detail'!AR$3))</f>
        <v>0</v>
      </c>
      <c r="AS399" s="25">
        <f t="shared" si="194"/>
        <v>0</v>
      </c>
    </row>
    <row r="400" spans="2:45" ht="14" hidden="1" customHeight="1">
      <c r="B400" s="25">
        <f t="shared" si="236"/>
        <v>0</v>
      </c>
      <c r="C400" s="25">
        <f t="shared" si="237"/>
        <v>0</v>
      </c>
      <c r="E400" s="25">
        <f t="shared" ref="E400:F400" si="256">E184</f>
        <v>0</v>
      </c>
      <c r="F400" s="25">
        <f t="shared" si="256"/>
        <v>0</v>
      </c>
      <c r="H400" s="25">
        <f t="shared" si="193"/>
        <v>0</v>
      </c>
      <c r="I400" s="25">
        <f>+IF(C400=0,0,SUMIF('Color FC'!$F:$F,'Color detail'!$C400,'Color FC'!H:H))</f>
        <v>0</v>
      </c>
      <c r="J400" s="25">
        <f>+IF(E400=0,0,SUMIF('Color FC'!$F:$F,'Color detail'!$C400,'Color FC'!I:I))</f>
        <v>0</v>
      </c>
      <c r="K400" s="25">
        <f>+IF(F400=0,0,SUMIF('Color FC'!$F:$F,'Color detail'!$C400,'Color FC'!J:J))</f>
        <v>0</v>
      </c>
      <c r="M400" s="249"/>
      <c r="N400" s="249"/>
      <c r="O400" s="249"/>
      <c r="Q400" s="25">
        <f>+IF(Q$3=0,0,COUNTIFS('2.Pro Plan'!$K:$K,'Color detail'!$E400,'2.Pro Plan'!$N:$N,'Color detail'!$F400,'2.Pro Plan'!$U:$U,'Color detail'!Q$3))</f>
        <v>0</v>
      </c>
      <c r="R400" s="25">
        <f>+IF(R$3=0,0,COUNTIFS('2.Pro Plan'!$K:$K,'Color detail'!$E400,'2.Pro Plan'!$N:$N,'Color detail'!$F400,'2.Pro Plan'!$U:$U,'Color detail'!R$3))</f>
        <v>0</v>
      </c>
      <c r="S400" s="25">
        <f>+IF(S$3=0,0,COUNTIFS('2.Pro Plan'!$K:$K,'Color detail'!$E400,'2.Pro Plan'!$N:$N,'Color detail'!$F400,'2.Pro Plan'!$U:$U,'Color detail'!S$3))</f>
        <v>0</v>
      </c>
      <c r="T400" s="25">
        <f>+IF(T$3=0,0,COUNTIFS('2.Pro Plan'!$K:$K,'Color detail'!$E400,'2.Pro Plan'!$N:$N,'Color detail'!$F400,'2.Pro Plan'!$U:$U,'Color detail'!T$3))</f>
        <v>0</v>
      </c>
      <c r="U400" s="25">
        <f>+IF(U$3=0,0,COUNTIFS('2.Pro Plan'!$K:$K,'Color detail'!$E400,'2.Pro Plan'!$N:$N,'Color detail'!$F400,'2.Pro Plan'!$U:$U,'Color detail'!U$3))</f>
        <v>0</v>
      </c>
      <c r="V400" s="25">
        <f>+IF(V$3=0,0,COUNTIFS('2.Pro Plan'!$K:$K,'Color detail'!$E400,'2.Pro Plan'!$N:$N,'Color detail'!$F400,'2.Pro Plan'!$U:$U,'Color detail'!V$3))</f>
        <v>0</v>
      </c>
      <c r="W400" s="25">
        <f>+IF(W$3=0,0,COUNTIFS('2.Pro Plan'!$K:$K,'Color detail'!$E400,'2.Pro Plan'!$N:$N,'Color detail'!$F400,'2.Pro Plan'!$U:$U,'Color detail'!W$3))</f>
        <v>0</v>
      </c>
      <c r="X400" s="25">
        <f>+IF(X$3=0,0,COUNTIFS('2.Pro Plan'!$K:$K,'Color detail'!$E400,'2.Pro Plan'!$N:$N,'Color detail'!$F400,'2.Pro Plan'!$U:$U,'Color detail'!X$3))</f>
        <v>0</v>
      </c>
      <c r="Y400" s="25">
        <f>+IF(Y$3=0,0,COUNTIFS('2.Pro Plan'!$K:$K,'Color detail'!$E400,'2.Pro Plan'!$N:$N,'Color detail'!$F400,'2.Pro Plan'!$U:$U,'Color detail'!Y$3))</f>
        <v>0</v>
      </c>
      <c r="Z400" s="25">
        <f>+IF(Z$3=0,0,COUNTIFS('2.Pro Plan'!$K:$K,'Color detail'!$E400,'2.Pro Plan'!$N:$N,'Color detail'!$F400,'2.Pro Plan'!$U:$U,'Color detail'!Z$3))</f>
        <v>0</v>
      </c>
      <c r="AA400" s="25">
        <f>+IF(AA$3=0,0,COUNTIFS('2.Pro Plan'!$K:$K,'Color detail'!$E400,'2.Pro Plan'!$N:$N,'Color detail'!$F400,'2.Pro Plan'!$U:$U,'Color detail'!AA$3))</f>
        <v>0</v>
      </c>
      <c r="AB400" s="25">
        <f>+IF(AB$3=0,0,COUNTIFS('2.Pro Plan'!$K:$K,'Color detail'!$E400,'2.Pro Plan'!$N:$N,'Color detail'!$F400,'2.Pro Plan'!$U:$U,'Color detail'!AB$3))</f>
        <v>0</v>
      </c>
      <c r="AC400" s="25">
        <f>+IF(AC$3=0,0,COUNTIFS('2.Pro Plan'!$K:$K,'Color detail'!$E400,'2.Pro Plan'!$N:$N,'Color detail'!$F400,'2.Pro Plan'!$U:$U,'Color detail'!AC$3))</f>
        <v>0</v>
      </c>
      <c r="AD400" s="25">
        <f>+IF(AD$3=0,0,COUNTIFS('2.Pro Plan'!$K:$K,'Color detail'!$E400,'2.Pro Plan'!$N:$N,'Color detail'!$F400,'2.Pro Plan'!$U:$U,'Color detail'!AD$3))</f>
        <v>0</v>
      </c>
      <c r="AE400" s="25">
        <f>+IF(AE$3=0,0,COUNTIFS('2.Pro Plan'!$K:$K,'Color detail'!$E400,'2.Pro Plan'!$N:$N,'Color detail'!$F400,'2.Pro Plan'!$U:$U,'Color detail'!AE$3))</f>
        <v>0</v>
      </c>
      <c r="AF400" s="25">
        <f>+IF(AF$3=0,0,COUNTIFS('2.Pro Plan'!$K:$K,'Color detail'!$E400,'2.Pro Plan'!$N:$N,'Color detail'!$F400,'2.Pro Plan'!$U:$U,'Color detail'!AF$3))</f>
        <v>0</v>
      </c>
      <c r="AG400" s="25">
        <f>+IF(AG$3=0,0,COUNTIFS('2.Pro Plan'!$K:$K,'Color detail'!$E400,'2.Pro Plan'!$N:$N,'Color detail'!$F400,'2.Pro Plan'!$U:$U,'Color detail'!AG$3))</f>
        <v>0</v>
      </c>
      <c r="AH400" s="25">
        <f>+IF(AH$3=0,0,COUNTIFS('2.Pro Plan'!$K:$K,'Color detail'!$E400,'2.Pro Plan'!$N:$N,'Color detail'!$F400,'2.Pro Plan'!$U:$U,'Color detail'!AH$3))</f>
        <v>0</v>
      </c>
      <c r="AI400" s="25">
        <f>+IF(AI$3=0,0,COUNTIFS('2.Pro Plan'!$K:$K,'Color detail'!$E400,'2.Pro Plan'!$N:$N,'Color detail'!$F400,'2.Pro Plan'!$U:$U,'Color detail'!AI$3))</f>
        <v>0</v>
      </c>
      <c r="AJ400" s="25">
        <f>+IF(AJ$3=0,0,COUNTIFS('2.Pro Plan'!$K:$K,'Color detail'!$E400,'2.Pro Plan'!$N:$N,'Color detail'!$F400,'2.Pro Plan'!$U:$U,'Color detail'!AJ$3))</f>
        <v>0</v>
      </c>
      <c r="AK400" s="25">
        <f>+IF(AK$3=0,0,COUNTIFS('2.Pro Plan'!$K:$K,'Color detail'!$E400,'2.Pro Plan'!$N:$N,'Color detail'!$F400,'2.Pro Plan'!$U:$U,'Color detail'!AK$3))</f>
        <v>0</v>
      </c>
      <c r="AL400" s="25">
        <f>+IF(AL$3=0,0,COUNTIFS('2.Pro Plan'!$K:$K,'Color detail'!$E400,'2.Pro Plan'!$N:$N,'Color detail'!$F400,'2.Pro Plan'!$U:$U,'Color detail'!AL$3))</f>
        <v>0</v>
      </c>
      <c r="AM400" s="25">
        <f>+IF(AM$3=0,0,COUNTIFS('2.Pro Plan'!$K:$K,'Color detail'!$E400,'2.Pro Plan'!$N:$N,'Color detail'!$F400,'2.Pro Plan'!$U:$U,'Color detail'!AM$3))</f>
        <v>0</v>
      </c>
      <c r="AN400" s="25">
        <f>+IF(AN$3=0,0,COUNTIFS('2.Pro Plan'!$K:$K,'Color detail'!$E400,'2.Pro Plan'!$N:$N,'Color detail'!$F400,'2.Pro Plan'!$U:$U,'Color detail'!AN$3))</f>
        <v>0</v>
      </c>
      <c r="AO400" s="25">
        <f>+IF(AO$3=0,0,COUNTIFS('2.Pro Plan'!$K:$K,'Color detail'!$E400,'2.Pro Plan'!$N:$N,'Color detail'!$F400,'2.Pro Plan'!$U:$U,'Color detail'!AO$3))</f>
        <v>0</v>
      </c>
      <c r="AP400" s="25">
        <f>+IF(AP$3=0,0,COUNTIFS('2.Pro Plan'!$K:$K,'Color detail'!$E400,'2.Pro Plan'!$N:$N,'Color detail'!$F400,'2.Pro Plan'!$U:$U,'Color detail'!AP$3))</f>
        <v>0</v>
      </c>
      <c r="AQ400" s="25">
        <f>+IF(AQ$3=0,0,COUNTIFS('2.Pro Plan'!$K:$K,'Color detail'!$E400,'2.Pro Plan'!$N:$N,'Color detail'!$F400,'2.Pro Plan'!$U:$U,'Color detail'!AQ$3))</f>
        <v>0</v>
      </c>
      <c r="AR400" s="25">
        <f>+IF(AR$3=0,0,COUNTIFS('2.Pro Plan'!$K:$K,'Color detail'!$E400,'2.Pro Plan'!$N:$N,'Color detail'!$F400,'2.Pro Plan'!$U:$U,'Color detail'!AR$3))</f>
        <v>0</v>
      </c>
      <c r="AS400" s="25">
        <f t="shared" si="194"/>
        <v>0</v>
      </c>
    </row>
    <row r="401" spans="2:45" hidden="1">
      <c r="B401" s="25">
        <f t="shared" si="236"/>
        <v>0</v>
      </c>
      <c r="C401" s="25">
        <f t="shared" si="237"/>
        <v>0</v>
      </c>
      <c r="E401" s="25">
        <f t="shared" ref="E401:F401" si="257">E185</f>
        <v>0</v>
      </c>
      <c r="F401" s="25">
        <f t="shared" si="257"/>
        <v>0</v>
      </c>
      <c r="H401" s="25">
        <f t="shared" ref="H401:H408" si="258">+AS401</f>
        <v>0</v>
      </c>
      <c r="I401" s="25">
        <f>+IF(C401=0,0,SUMIF('Color FC'!$F:$F,'Color detail'!$C401,'Color FC'!H:H))</f>
        <v>0</v>
      </c>
      <c r="J401" s="25">
        <f>+IF(E401=0,0,SUMIF('Color FC'!$F:$F,'Color detail'!$C401,'Color FC'!I:I))</f>
        <v>0</v>
      </c>
      <c r="K401" s="25">
        <f>+IF(F401=0,0,SUMIF('Color FC'!$F:$F,'Color detail'!$C401,'Color FC'!J:J))</f>
        <v>0</v>
      </c>
      <c r="M401" s="249"/>
      <c r="N401" s="249"/>
      <c r="O401" s="249"/>
      <c r="Q401" s="25">
        <f>+IF(Q$3=0,0,COUNTIFS('2.Pro Plan'!$K:$K,'Color detail'!$E401,'2.Pro Plan'!$N:$N,'Color detail'!$F401,'2.Pro Plan'!$U:$U,'Color detail'!Q$3))</f>
        <v>0</v>
      </c>
      <c r="R401" s="25">
        <f>+IF(R$3=0,0,COUNTIFS('2.Pro Plan'!$K:$K,'Color detail'!$E401,'2.Pro Plan'!$N:$N,'Color detail'!$F401,'2.Pro Plan'!$U:$U,'Color detail'!R$3))</f>
        <v>0</v>
      </c>
      <c r="S401" s="25">
        <f>+IF(S$3=0,0,COUNTIFS('2.Pro Plan'!$K:$K,'Color detail'!$E401,'2.Pro Plan'!$N:$N,'Color detail'!$F401,'2.Pro Plan'!$U:$U,'Color detail'!S$3))</f>
        <v>0</v>
      </c>
      <c r="T401" s="25">
        <f>+IF(T$3=0,0,COUNTIFS('2.Pro Plan'!$K:$K,'Color detail'!$E401,'2.Pro Plan'!$N:$N,'Color detail'!$F401,'2.Pro Plan'!$U:$U,'Color detail'!T$3))</f>
        <v>0</v>
      </c>
      <c r="U401" s="25">
        <f>+IF(U$3=0,0,COUNTIFS('2.Pro Plan'!$K:$K,'Color detail'!$E401,'2.Pro Plan'!$N:$N,'Color detail'!$F401,'2.Pro Plan'!$U:$U,'Color detail'!U$3))</f>
        <v>0</v>
      </c>
      <c r="V401" s="25">
        <f>+IF(V$3=0,0,COUNTIFS('2.Pro Plan'!$K:$K,'Color detail'!$E401,'2.Pro Plan'!$N:$N,'Color detail'!$F401,'2.Pro Plan'!$U:$U,'Color detail'!V$3))</f>
        <v>0</v>
      </c>
      <c r="W401" s="25">
        <f>+IF(W$3=0,0,COUNTIFS('2.Pro Plan'!$K:$K,'Color detail'!$E401,'2.Pro Plan'!$N:$N,'Color detail'!$F401,'2.Pro Plan'!$U:$U,'Color detail'!W$3))</f>
        <v>0</v>
      </c>
      <c r="X401" s="25">
        <f>+IF(X$3=0,0,COUNTIFS('2.Pro Plan'!$K:$K,'Color detail'!$E401,'2.Pro Plan'!$N:$N,'Color detail'!$F401,'2.Pro Plan'!$U:$U,'Color detail'!X$3))</f>
        <v>0</v>
      </c>
      <c r="Y401" s="25">
        <f>+IF(Y$3=0,0,COUNTIFS('2.Pro Plan'!$K:$K,'Color detail'!$E401,'2.Pro Plan'!$N:$N,'Color detail'!$F401,'2.Pro Plan'!$U:$U,'Color detail'!Y$3))</f>
        <v>0</v>
      </c>
      <c r="Z401" s="25">
        <f>+IF(Z$3=0,0,COUNTIFS('2.Pro Plan'!$K:$K,'Color detail'!$E401,'2.Pro Plan'!$N:$N,'Color detail'!$F401,'2.Pro Plan'!$U:$U,'Color detail'!Z$3))</f>
        <v>0</v>
      </c>
      <c r="AA401" s="25">
        <f>+IF(AA$3=0,0,COUNTIFS('2.Pro Plan'!$K:$K,'Color detail'!$E401,'2.Pro Plan'!$N:$N,'Color detail'!$F401,'2.Pro Plan'!$U:$U,'Color detail'!AA$3))</f>
        <v>0</v>
      </c>
      <c r="AB401" s="25">
        <f>+IF(AB$3=0,0,COUNTIFS('2.Pro Plan'!$K:$K,'Color detail'!$E401,'2.Pro Plan'!$N:$N,'Color detail'!$F401,'2.Pro Plan'!$U:$U,'Color detail'!AB$3))</f>
        <v>0</v>
      </c>
      <c r="AC401" s="25">
        <f>+IF(AC$3=0,0,COUNTIFS('2.Pro Plan'!$K:$K,'Color detail'!$E401,'2.Pro Plan'!$N:$N,'Color detail'!$F401,'2.Pro Plan'!$U:$U,'Color detail'!AC$3))</f>
        <v>0</v>
      </c>
      <c r="AD401" s="25">
        <f>+IF(AD$3=0,0,COUNTIFS('2.Pro Plan'!$K:$K,'Color detail'!$E401,'2.Pro Plan'!$N:$N,'Color detail'!$F401,'2.Pro Plan'!$U:$U,'Color detail'!AD$3))</f>
        <v>0</v>
      </c>
      <c r="AE401" s="25">
        <f>+IF(AE$3=0,0,COUNTIFS('2.Pro Plan'!$K:$K,'Color detail'!$E401,'2.Pro Plan'!$N:$N,'Color detail'!$F401,'2.Pro Plan'!$U:$U,'Color detail'!AE$3))</f>
        <v>0</v>
      </c>
      <c r="AF401" s="25">
        <f>+IF(AF$3=0,0,COUNTIFS('2.Pro Plan'!$K:$K,'Color detail'!$E401,'2.Pro Plan'!$N:$N,'Color detail'!$F401,'2.Pro Plan'!$U:$U,'Color detail'!AF$3))</f>
        <v>0</v>
      </c>
      <c r="AG401" s="25">
        <f>+IF(AG$3=0,0,COUNTIFS('2.Pro Plan'!$K:$K,'Color detail'!$E401,'2.Pro Plan'!$N:$N,'Color detail'!$F401,'2.Pro Plan'!$U:$U,'Color detail'!AG$3))</f>
        <v>0</v>
      </c>
      <c r="AH401" s="25">
        <f>+IF(AH$3=0,0,COUNTIFS('2.Pro Plan'!$K:$K,'Color detail'!$E401,'2.Pro Plan'!$N:$N,'Color detail'!$F401,'2.Pro Plan'!$U:$U,'Color detail'!AH$3))</f>
        <v>0</v>
      </c>
      <c r="AI401" s="25">
        <f>+IF(AI$3=0,0,COUNTIFS('2.Pro Plan'!$K:$K,'Color detail'!$E401,'2.Pro Plan'!$N:$N,'Color detail'!$F401,'2.Pro Plan'!$U:$U,'Color detail'!AI$3))</f>
        <v>0</v>
      </c>
      <c r="AJ401" s="25">
        <f>+IF(AJ$3=0,0,COUNTIFS('2.Pro Plan'!$K:$K,'Color detail'!$E401,'2.Pro Plan'!$N:$N,'Color detail'!$F401,'2.Pro Plan'!$U:$U,'Color detail'!AJ$3))</f>
        <v>0</v>
      </c>
      <c r="AK401" s="25">
        <f>+IF(AK$3=0,0,COUNTIFS('2.Pro Plan'!$K:$K,'Color detail'!$E401,'2.Pro Plan'!$N:$N,'Color detail'!$F401,'2.Pro Plan'!$U:$U,'Color detail'!AK$3))</f>
        <v>0</v>
      </c>
      <c r="AL401" s="25">
        <f>+IF(AL$3=0,0,COUNTIFS('2.Pro Plan'!$K:$K,'Color detail'!$E401,'2.Pro Plan'!$N:$N,'Color detail'!$F401,'2.Pro Plan'!$U:$U,'Color detail'!AL$3))</f>
        <v>0</v>
      </c>
      <c r="AM401" s="25">
        <f>+IF(AM$3=0,0,COUNTIFS('2.Pro Plan'!$K:$K,'Color detail'!$E401,'2.Pro Plan'!$N:$N,'Color detail'!$F401,'2.Pro Plan'!$U:$U,'Color detail'!AM$3))</f>
        <v>0</v>
      </c>
      <c r="AN401" s="25">
        <f>+IF(AN$3=0,0,COUNTIFS('2.Pro Plan'!$K:$K,'Color detail'!$E401,'2.Pro Plan'!$N:$N,'Color detail'!$F401,'2.Pro Plan'!$U:$U,'Color detail'!AN$3))</f>
        <v>0</v>
      </c>
      <c r="AO401" s="25">
        <f>+IF(AO$3=0,0,COUNTIFS('2.Pro Plan'!$K:$K,'Color detail'!$E401,'2.Pro Plan'!$N:$N,'Color detail'!$F401,'2.Pro Plan'!$U:$U,'Color detail'!AO$3))</f>
        <v>0</v>
      </c>
      <c r="AP401" s="25">
        <f>+IF(AP$3=0,0,COUNTIFS('2.Pro Plan'!$K:$K,'Color detail'!$E401,'2.Pro Plan'!$N:$N,'Color detail'!$F401,'2.Pro Plan'!$U:$U,'Color detail'!AP$3))</f>
        <v>0</v>
      </c>
      <c r="AQ401" s="25">
        <f>+IF(AQ$3=0,0,COUNTIFS('2.Pro Plan'!$K:$K,'Color detail'!$E401,'2.Pro Plan'!$N:$N,'Color detail'!$F401,'2.Pro Plan'!$U:$U,'Color detail'!AQ$3))</f>
        <v>0</v>
      </c>
      <c r="AR401" s="25">
        <f>+IF(AR$3=0,0,COUNTIFS('2.Pro Plan'!$K:$K,'Color detail'!$E401,'2.Pro Plan'!$N:$N,'Color detail'!$F401,'2.Pro Plan'!$U:$U,'Color detail'!AR$3))</f>
        <v>0</v>
      </c>
      <c r="AS401" s="25">
        <f t="shared" si="194"/>
        <v>0</v>
      </c>
    </row>
    <row r="402" spans="2:45" hidden="1">
      <c r="B402" s="25">
        <f t="shared" si="236"/>
        <v>0</v>
      </c>
      <c r="C402" s="25">
        <f t="shared" si="237"/>
        <v>0</v>
      </c>
      <c r="E402" s="25">
        <f t="shared" ref="E402:F402" si="259">E186</f>
        <v>0</v>
      </c>
      <c r="F402" s="25">
        <f t="shared" si="259"/>
        <v>0</v>
      </c>
      <c r="H402" s="25">
        <f t="shared" si="258"/>
        <v>0</v>
      </c>
      <c r="I402" s="25">
        <f>+IF(C402=0,0,SUMIF('Color FC'!$F:$F,'Color detail'!$C402,'Color FC'!H:H))</f>
        <v>0</v>
      </c>
      <c r="J402" s="25">
        <f>+IF(E402=0,0,SUMIF('Color FC'!$F:$F,'Color detail'!$C402,'Color FC'!I:I))</f>
        <v>0</v>
      </c>
      <c r="K402" s="25">
        <f>+IF(F402=0,0,SUMIF('Color FC'!$F:$F,'Color detail'!$C402,'Color FC'!J:J))</f>
        <v>0</v>
      </c>
      <c r="M402" s="249"/>
      <c r="N402" s="249"/>
      <c r="O402" s="249"/>
      <c r="Q402" s="25">
        <f>+IF(Q$3=0,0,COUNTIFS('2.Pro Plan'!$K:$K,'Color detail'!$E402,'2.Pro Plan'!$N:$N,'Color detail'!$F402,'2.Pro Plan'!$U:$U,'Color detail'!Q$3))</f>
        <v>0</v>
      </c>
      <c r="R402" s="25">
        <f>+IF(R$3=0,0,COUNTIFS('2.Pro Plan'!$K:$K,'Color detail'!$E402,'2.Pro Plan'!$N:$N,'Color detail'!$F402,'2.Pro Plan'!$U:$U,'Color detail'!R$3))</f>
        <v>0</v>
      </c>
      <c r="S402" s="25">
        <f>+IF(S$3=0,0,COUNTIFS('2.Pro Plan'!$K:$K,'Color detail'!$E402,'2.Pro Plan'!$N:$N,'Color detail'!$F402,'2.Pro Plan'!$U:$U,'Color detail'!S$3))</f>
        <v>0</v>
      </c>
      <c r="T402" s="25">
        <f>+IF(T$3=0,0,COUNTIFS('2.Pro Plan'!$K:$K,'Color detail'!$E402,'2.Pro Plan'!$N:$N,'Color detail'!$F402,'2.Pro Plan'!$U:$U,'Color detail'!T$3))</f>
        <v>0</v>
      </c>
      <c r="U402" s="25">
        <f>+IF(U$3=0,0,COUNTIFS('2.Pro Plan'!$K:$K,'Color detail'!$E402,'2.Pro Plan'!$N:$N,'Color detail'!$F402,'2.Pro Plan'!$U:$U,'Color detail'!U$3))</f>
        <v>0</v>
      </c>
      <c r="V402" s="25">
        <f>+IF(V$3=0,0,COUNTIFS('2.Pro Plan'!$K:$K,'Color detail'!$E402,'2.Pro Plan'!$N:$N,'Color detail'!$F402,'2.Pro Plan'!$U:$U,'Color detail'!V$3))</f>
        <v>0</v>
      </c>
      <c r="W402" s="25">
        <f>+IF(W$3=0,0,COUNTIFS('2.Pro Plan'!$K:$K,'Color detail'!$E402,'2.Pro Plan'!$N:$N,'Color detail'!$F402,'2.Pro Plan'!$U:$U,'Color detail'!W$3))</f>
        <v>0</v>
      </c>
      <c r="X402" s="25">
        <f>+IF(X$3=0,0,COUNTIFS('2.Pro Plan'!$K:$K,'Color detail'!$E402,'2.Pro Plan'!$N:$N,'Color detail'!$F402,'2.Pro Plan'!$U:$U,'Color detail'!X$3))</f>
        <v>0</v>
      </c>
      <c r="Y402" s="25">
        <f>+IF(Y$3=0,0,COUNTIFS('2.Pro Plan'!$K:$K,'Color detail'!$E402,'2.Pro Plan'!$N:$N,'Color detail'!$F402,'2.Pro Plan'!$U:$U,'Color detail'!Y$3))</f>
        <v>0</v>
      </c>
      <c r="Z402" s="25">
        <f>+IF(Z$3=0,0,COUNTIFS('2.Pro Plan'!$K:$K,'Color detail'!$E402,'2.Pro Plan'!$N:$N,'Color detail'!$F402,'2.Pro Plan'!$U:$U,'Color detail'!Z$3))</f>
        <v>0</v>
      </c>
      <c r="AA402" s="25">
        <f>+IF(AA$3=0,0,COUNTIFS('2.Pro Plan'!$K:$K,'Color detail'!$E402,'2.Pro Plan'!$N:$N,'Color detail'!$F402,'2.Pro Plan'!$U:$U,'Color detail'!AA$3))</f>
        <v>0</v>
      </c>
      <c r="AB402" s="25">
        <f>+IF(AB$3=0,0,COUNTIFS('2.Pro Plan'!$K:$K,'Color detail'!$E402,'2.Pro Plan'!$N:$N,'Color detail'!$F402,'2.Pro Plan'!$U:$U,'Color detail'!AB$3))</f>
        <v>0</v>
      </c>
      <c r="AC402" s="25">
        <f>+IF(AC$3=0,0,COUNTIFS('2.Pro Plan'!$K:$K,'Color detail'!$E402,'2.Pro Plan'!$N:$N,'Color detail'!$F402,'2.Pro Plan'!$U:$U,'Color detail'!AC$3))</f>
        <v>0</v>
      </c>
      <c r="AD402" s="25">
        <f>+IF(AD$3=0,0,COUNTIFS('2.Pro Plan'!$K:$K,'Color detail'!$E402,'2.Pro Plan'!$N:$N,'Color detail'!$F402,'2.Pro Plan'!$U:$U,'Color detail'!AD$3))</f>
        <v>0</v>
      </c>
      <c r="AE402" s="25">
        <f>+IF(AE$3=0,0,COUNTIFS('2.Pro Plan'!$K:$K,'Color detail'!$E402,'2.Pro Plan'!$N:$N,'Color detail'!$F402,'2.Pro Plan'!$U:$U,'Color detail'!AE$3))</f>
        <v>0</v>
      </c>
      <c r="AF402" s="25">
        <f>+IF(AF$3=0,0,COUNTIFS('2.Pro Plan'!$K:$K,'Color detail'!$E402,'2.Pro Plan'!$N:$N,'Color detail'!$F402,'2.Pro Plan'!$U:$U,'Color detail'!AF$3))</f>
        <v>0</v>
      </c>
      <c r="AG402" s="25">
        <f>+IF(AG$3=0,0,COUNTIFS('2.Pro Plan'!$K:$K,'Color detail'!$E402,'2.Pro Plan'!$N:$N,'Color detail'!$F402,'2.Pro Plan'!$U:$U,'Color detail'!AG$3))</f>
        <v>0</v>
      </c>
      <c r="AH402" s="25">
        <f>+IF(AH$3=0,0,COUNTIFS('2.Pro Plan'!$K:$K,'Color detail'!$E402,'2.Pro Plan'!$N:$N,'Color detail'!$F402,'2.Pro Plan'!$U:$U,'Color detail'!AH$3))</f>
        <v>0</v>
      </c>
      <c r="AI402" s="25">
        <f>+IF(AI$3=0,0,COUNTIFS('2.Pro Plan'!$K:$K,'Color detail'!$E402,'2.Pro Plan'!$N:$N,'Color detail'!$F402,'2.Pro Plan'!$U:$U,'Color detail'!AI$3))</f>
        <v>0</v>
      </c>
      <c r="AJ402" s="25">
        <f>+IF(AJ$3=0,0,COUNTIFS('2.Pro Plan'!$K:$K,'Color detail'!$E402,'2.Pro Plan'!$N:$N,'Color detail'!$F402,'2.Pro Plan'!$U:$U,'Color detail'!AJ$3))</f>
        <v>0</v>
      </c>
      <c r="AK402" s="25">
        <f>+IF(AK$3=0,0,COUNTIFS('2.Pro Plan'!$K:$K,'Color detail'!$E402,'2.Pro Plan'!$N:$N,'Color detail'!$F402,'2.Pro Plan'!$U:$U,'Color detail'!AK$3))</f>
        <v>0</v>
      </c>
      <c r="AL402" s="25">
        <f>+IF(AL$3=0,0,COUNTIFS('2.Pro Plan'!$K:$K,'Color detail'!$E402,'2.Pro Plan'!$N:$N,'Color detail'!$F402,'2.Pro Plan'!$U:$U,'Color detail'!AL$3))</f>
        <v>0</v>
      </c>
      <c r="AM402" s="25">
        <f>+IF(AM$3=0,0,COUNTIFS('2.Pro Plan'!$K:$K,'Color detail'!$E402,'2.Pro Plan'!$N:$N,'Color detail'!$F402,'2.Pro Plan'!$U:$U,'Color detail'!AM$3))</f>
        <v>0</v>
      </c>
      <c r="AN402" s="25">
        <f>+IF(AN$3=0,0,COUNTIFS('2.Pro Plan'!$K:$K,'Color detail'!$E402,'2.Pro Plan'!$N:$N,'Color detail'!$F402,'2.Pro Plan'!$U:$U,'Color detail'!AN$3))</f>
        <v>0</v>
      </c>
      <c r="AO402" s="25">
        <f>+IF(AO$3=0,0,COUNTIFS('2.Pro Plan'!$K:$K,'Color detail'!$E402,'2.Pro Plan'!$N:$N,'Color detail'!$F402,'2.Pro Plan'!$U:$U,'Color detail'!AO$3))</f>
        <v>0</v>
      </c>
      <c r="AP402" s="25">
        <f>+IF(AP$3=0,0,COUNTIFS('2.Pro Plan'!$K:$K,'Color detail'!$E402,'2.Pro Plan'!$N:$N,'Color detail'!$F402,'2.Pro Plan'!$U:$U,'Color detail'!AP$3))</f>
        <v>0</v>
      </c>
      <c r="AQ402" s="25">
        <f>+IF(AQ$3=0,0,COUNTIFS('2.Pro Plan'!$K:$K,'Color detail'!$E402,'2.Pro Plan'!$N:$N,'Color detail'!$F402,'2.Pro Plan'!$U:$U,'Color detail'!AQ$3))</f>
        <v>0</v>
      </c>
      <c r="AR402" s="25">
        <f>+IF(AR$3=0,0,COUNTIFS('2.Pro Plan'!$K:$K,'Color detail'!$E402,'2.Pro Plan'!$N:$N,'Color detail'!$F402,'2.Pro Plan'!$U:$U,'Color detail'!AR$3))</f>
        <v>0</v>
      </c>
      <c r="AS402" s="25">
        <f t="shared" si="194"/>
        <v>0</v>
      </c>
    </row>
    <row r="403" spans="2:45" hidden="1">
      <c r="B403" s="25">
        <f t="shared" si="236"/>
        <v>0</v>
      </c>
      <c r="C403" s="25">
        <f t="shared" si="237"/>
        <v>0</v>
      </c>
      <c r="E403" s="25">
        <f t="shared" ref="E403:F403" si="260">E187</f>
        <v>0</v>
      </c>
      <c r="F403" s="25">
        <f t="shared" si="260"/>
        <v>0</v>
      </c>
      <c r="H403" s="25">
        <f t="shared" si="258"/>
        <v>0</v>
      </c>
      <c r="I403" s="25">
        <f>+IF(C403=0,0,SUMIF('Color FC'!$F:$F,'Color detail'!$C403,'Color FC'!H:H))</f>
        <v>0</v>
      </c>
      <c r="J403" s="25">
        <f>+IF(E403=0,0,SUMIF('Color FC'!$F:$F,'Color detail'!$C403,'Color FC'!I:I))</f>
        <v>0</v>
      </c>
      <c r="K403" s="25">
        <f>+IF(F403=0,0,SUMIF('Color FC'!$F:$F,'Color detail'!$C403,'Color FC'!J:J))</f>
        <v>0</v>
      </c>
      <c r="M403" s="249"/>
      <c r="N403" s="249"/>
      <c r="O403" s="249"/>
      <c r="Q403" s="25">
        <f>+IF(Q$3=0,0,COUNTIFS('2.Pro Plan'!$K:$K,'Color detail'!$E403,'2.Pro Plan'!$N:$N,'Color detail'!$F403,'2.Pro Plan'!$U:$U,'Color detail'!Q$3))</f>
        <v>0</v>
      </c>
      <c r="R403" s="25">
        <f>+IF(R$3=0,0,COUNTIFS('2.Pro Plan'!$K:$K,'Color detail'!$E403,'2.Pro Plan'!$N:$N,'Color detail'!$F403,'2.Pro Plan'!$U:$U,'Color detail'!R$3))</f>
        <v>0</v>
      </c>
      <c r="S403" s="25">
        <f>+IF(S$3=0,0,COUNTIFS('2.Pro Plan'!$K:$K,'Color detail'!$E403,'2.Pro Plan'!$N:$N,'Color detail'!$F403,'2.Pro Plan'!$U:$U,'Color detail'!S$3))</f>
        <v>0</v>
      </c>
      <c r="T403" s="25">
        <f>+IF(T$3=0,0,COUNTIFS('2.Pro Plan'!$K:$K,'Color detail'!$E403,'2.Pro Plan'!$N:$N,'Color detail'!$F403,'2.Pro Plan'!$U:$U,'Color detail'!T$3))</f>
        <v>0</v>
      </c>
      <c r="U403" s="25">
        <f>+IF(U$3=0,0,COUNTIFS('2.Pro Plan'!$K:$K,'Color detail'!$E403,'2.Pro Plan'!$N:$N,'Color detail'!$F403,'2.Pro Plan'!$U:$U,'Color detail'!U$3))</f>
        <v>0</v>
      </c>
      <c r="V403" s="25">
        <f>+IF(V$3=0,0,COUNTIFS('2.Pro Plan'!$K:$K,'Color detail'!$E403,'2.Pro Plan'!$N:$N,'Color detail'!$F403,'2.Pro Plan'!$U:$U,'Color detail'!V$3))</f>
        <v>0</v>
      </c>
      <c r="W403" s="25">
        <f>+IF(W$3=0,0,COUNTIFS('2.Pro Plan'!$K:$K,'Color detail'!$E403,'2.Pro Plan'!$N:$N,'Color detail'!$F403,'2.Pro Plan'!$U:$U,'Color detail'!W$3))</f>
        <v>0</v>
      </c>
      <c r="X403" s="25">
        <f>+IF(X$3=0,0,COUNTIFS('2.Pro Plan'!$K:$K,'Color detail'!$E403,'2.Pro Plan'!$N:$N,'Color detail'!$F403,'2.Pro Plan'!$U:$U,'Color detail'!X$3))</f>
        <v>0</v>
      </c>
      <c r="Y403" s="25">
        <f>+IF(Y$3=0,0,COUNTIFS('2.Pro Plan'!$K:$K,'Color detail'!$E403,'2.Pro Plan'!$N:$N,'Color detail'!$F403,'2.Pro Plan'!$U:$U,'Color detail'!Y$3))</f>
        <v>0</v>
      </c>
      <c r="Z403" s="25">
        <f>+IF(Z$3=0,0,COUNTIFS('2.Pro Plan'!$K:$K,'Color detail'!$E403,'2.Pro Plan'!$N:$N,'Color detail'!$F403,'2.Pro Plan'!$U:$U,'Color detail'!Z$3))</f>
        <v>0</v>
      </c>
      <c r="AA403" s="25">
        <f>+IF(AA$3=0,0,COUNTIFS('2.Pro Plan'!$K:$K,'Color detail'!$E403,'2.Pro Plan'!$N:$N,'Color detail'!$F403,'2.Pro Plan'!$U:$U,'Color detail'!AA$3))</f>
        <v>0</v>
      </c>
      <c r="AB403" s="25">
        <f>+IF(AB$3=0,0,COUNTIFS('2.Pro Plan'!$K:$K,'Color detail'!$E403,'2.Pro Plan'!$N:$N,'Color detail'!$F403,'2.Pro Plan'!$U:$U,'Color detail'!AB$3))</f>
        <v>0</v>
      </c>
      <c r="AC403" s="25">
        <f>+IF(AC$3=0,0,COUNTIFS('2.Pro Plan'!$K:$K,'Color detail'!$E403,'2.Pro Plan'!$N:$N,'Color detail'!$F403,'2.Pro Plan'!$U:$U,'Color detail'!AC$3))</f>
        <v>0</v>
      </c>
      <c r="AD403" s="25">
        <f>+IF(AD$3=0,0,COUNTIFS('2.Pro Plan'!$K:$K,'Color detail'!$E403,'2.Pro Plan'!$N:$N,'Color detail'!$F403,'2.Pro Plan'!$U:$U,'Color detail'!AD$3))</f>
        <v>0</v>
      </c>
      <c r="AE403" s="25">
        <f>+IF(AE$3=0,0,COUNTIFS('2.Pro Plan'!$K:$K,'Color detail'!$E403,'2.Pro Plan'!$N:$N,'Color detail'!$F403,'2.Pro Plan'!$U:$U,'Color detail'!AE$3))</f>
        <v>0</v>
      </c>
      <c r="AF403" s="25">
        <f>+IF(AF$3=0,0,COUNTIFS('2.Pro Plan'!$K:$K,'Color detail'!$E403,'2.Pro Plan'!$N:$N,'Color detail'!$F403,'2.Pro Plan'!$U:$U,'Color detail'!AF$3))</f>
        <v>0</v>
      </c>
      <c r="AG403" s="25">
        <f>+IF(AG$3=0,0,COUNTIFS('2.Pro Plan'!$K:$K,'Color detail'!$E403,'2.Pro Plan'!$N:$N,'Color detail'!$F403,'2.Pro Plan'!$U:$U,'Color detail'!AG$3))</f>
        <v>0</v>
      </c>
      <c r="AH403" s="25">
        <f>+IF(AH$3=0,0,COUNTIFS('2.Pro Plan'!$K:$K,'Color detail'!$E403,'2.Pro Plan'!$N:$N,'Color detail'!$F403,'2.Pro Plan'!$U:$U,'Color detail'!AH$3))</f>
        <v>0</v>
      </c>
      <c r="AI403" s="25">
        <f>+IF(AI$3=0,0,COUNTIFS('2.Pro Plan'!$K:$K,'Color detail'!$E403,'2.Pro Plan'!$N:$N,'Color detail'!$F403,'2.Pro Plan'!$U:$U,'Color detail'!AI$3))</f>
        <v>0</v>
      </c>
      <c r="AJ403" s="25">
        <f>+IF(AJ$3=0,0,COUNTIFS('2.Pro Plan'!$K:$K,'Color detail'!$E403,'2.Pro Plan'!$N:$N,'Color detail'!$F403,'2.Pro Plan'!$U:$U,'Color detail'!AJ$3))</f>
        <v>0</v>
      </c>
      <c r="AK403" s="25">
        <f>+IF(AK$3=0,0,COUNTIFS('2.Pro Plan'!$K:$K,'Color detail'!$E403,'2.Pro Plan'!$N:$N,'Color detail'!$F403,'2.Pro Plan'!$U:$U,'Color detail'!AK$3))</f>
        <v>0</v>
      </c>
      <c r="AL403" s="25">
        <f>+IF(AL$3=0,0,COUNTIFS('2.Pro Plan'!$K:$K,'Color detail'!$E403,'2.Pro Plan'!$N:$N,'Color detail'!$F403,'2.Pro Plan'!$U:$U,'Color detail'!AL$3))</f>
        <v>0</v>
      </c>
      <c r="AM403" s="25">
        <f>+IF(AM$3=0,0,COUNTIFS('2.Pro Plan'!$K:$K,'Color detail'!$E403,'2.Pro Plan'!$N:$N,'Color detail'!$F403,'2.Pro Plan'!$U:$U,'Color detail'!AM$3))</f>
        <v>0</v>
      </c>
      <c r="AN403" s="25">
        <f>+IF(AN$3=0,0,COUNTIFS('2.Pro Plan'!$K:$K,'Color detail'!$E403,'2.Pro Plan'!$N:$N,'Color detail'!$F403,'2.Pro Plan'!$U:$U,'Color detail'!AN$3))</f>
        <v>0</v>
      </c>
      <c r="AO403" s="25">
        <f>+IF(AO$3=0,0,COUNTIFS('2.Pro Plan'!$K:$K,'Color detail'!$E403,'2.Pro Plan'!$N:$N,'Color detail'!$F403,'2.Pro Plan'!$U:$U,'Color detail'!AO$3))</f>
        <v>0</v>
      </c>
      <c r="AP403" s="25">
        <f>+IF(AP$3=0,0,COUNTIFS('2.Pro Plan'!$K:$K,'Color detail'!$E403,'2.Pro Plan'!$N:$N,'Color detail'!$F403,'2.Pro Plan'!$U:$U,'Color detail'!AP$3))</f>
        <v>0</v>
      </c>
      <c r="AQ403" s="25">
        <f>+IF(AQ$3=0,0,COUNTIFS('2.Pro Plan'!$K:$K,'Color detail'!$E403,'2.Pro Plan'!$N:$N,'Color detail'!$F403,'2.Pro Plan'!$U:$U,'Color detail'!AQ$3))</f>
        <v>0</v>
      </c>
      <c r="AR403" s="25">
        <f>+IF(AR$3=0,0,COUNTIFS('2.Pro Plan'!$K:$K,'Color detail'!$E403,'2.Pro Plan'!$N:$N,'Color detail'!$F403,'2.Pro Plan'!$U:$U,'Color detail'!AR$3))</f>
        <v>0</v>
      </c>
      <c r="AS403" s="25">
        <f t="shared" si="194"/>
        <v>0</v>
      </c>
    </row>
    <row r="404" spans="2:45" hidden="1">
      <c r="B404" s="25">
        <f t="shared" si="236"/>
        <v>0</v>
      </c>
      <c r="C404" s="25">
        <f t="shared" si="237"/>
        <v>0</v>
      </c>
      <c r="E404" s="25">
        <f t="shared" ref="E404:F404" si="261">E188</f>
        <v>0</v>
      </c>
      <c r="F404" s="25">
        <f t="shared" si="261"/>
        <v>0</v>
      </c>
      <c r="H404" s="25">
        <f t="shared" si="258"/>
        <v>0</v>
      </c>
      <c r="I404" s="25">
        <f>+IF(C404=0,0,SUMIF('Color FC'!$F:$F,'Color detail'!$C404,'Color FC'!H:H))</f>
        <v>0</v>
      </c>
      <c r="J404" s="25">
        <f>+IF(E404=0,0,SUMIF('Color FC'!$F:$F,'Color detail'!$C404,'Color FC'!I:I))</f>
        <v>0</v>
      </c>
      <c r="K404" s="25">
        <f>+IF(F404=0,0,SUMIF('Color FC'!$F:$F,'Color detail'!$C404,'Color FC'!J:J))</f>
        <v>0</v>
      </c>
      <c r="M404" s="249"/>
      <c r="N404" s="249"/>
      <c r="O404" s="249"/>
      <c r="Q404" s="25">
        <f>+IF(Q$3=0,0,COUNTIFS('2.Pro Plan'!$K:$K,'Color detail'!$E404,'2.Pro Plan'!$N:$N,'Color detail'!$F404,'2.Pro Plan'!$U:$U,'Color detail'!Q$3))</f>
        <v>0</v>
      </c>
      <c r="R404" s="25">
        <f>+IF(R$3=0,0,COUNTIFS('2.Pro Plan'!$K:$K,'Color detail'!$E404,'2.Pro Plan'!$N:$N,'Color detail'!$F404,'2.Pro Plan'!$U:$U,'Color detail'!R$3))</f>
        <v>0</v>
      </c>
      <c r="S404" s="25">
        <f>+IF(S$3=0,0,COUNTIFS('2.Pro Plan'!$K:$K,'Color detail'!$E404,'2.Pro Plan'!$N:$N,'Color detail'!$F404,'2.Pro Plan'!$U:$U,'Color detail'!S$3))</f>
        <v>0</v>
      </c>
      <c r="T404" s="25">
        <f>+IF(T$3=0,0,COUNTIFS('2.Pro Plan'!$K:$K,'Color detail'!$E404,'2.Pro Plan'!$N:$N,'Color detail'!$F404,'2.Pro Plan'!$U:$U,'Color detail'!T$3))</f>
        <v>0</v>
      </c>
      <c r="U404" s="25">
        <f>+IF(U$3=0,0,COUNTIFS('2.Pro Plan'!$K:$K,'Color detail'!$E404,'2.Pro Plan'!$N:$N,'Color detail'!$F404,'2.Pro Plan'!$U:$U,'Color detail'!U$3))</f>
        <v>0</v>
      </c>
      <c r="V404" s="25">
        <f>+IF(V$3=0,0,COUNTIFS('2.Pro Plan'!$K:$K,'Color detail'!$E404,'2.Pro Plan'!$N:$N,'Color detail'!$F404,'2.Pro Plan'!$U:$U,'Color detail'!V$3))</f>
        <v>0</v>
      </c>
      <c r="W404" s="25">
        <f>+IF(W$3=0,0,COUNTIFS('2.Pro Plan'!$K:$K,'Color detail'!$E404,'2.Pro Plan'!$N:$N,'Color detail'!$F404,'2.Pro Plan'!$U:$U,'Color detail'!W$3))</f>
        <v>0</v>
      </c>
      <c r="X404" s="25">
        <f>+IF(X$3=0,0,COUNTIFS('2.Pro Plan'!$K:$K,'Color detail'!$E404,'2.Pro Plan'!$N:$N,'Color detail'!$F404,'2.Pro Plan'!$U:$U,'Color detail'!X$3))</f>
        <v>0</v>
      </c>
      <c r="Y404" s="25">
        <f>+IF(Y$3=0,0,COUNTIFS('2.Pro Plan'!$K:$K,'Color detail'!$E404,'2.Pro Plan'!$N:$N,'Color detail'!$F404,'2.Pro Plan'!$U:$U,'Color detail'!Y$3))</f>
        <v>0</v>
      </c>
      <c r="Z404" s="25">
        <f>+IF(Z$3=0,0,COUNTIFS('2.Pro Plan'!$K:$K,'Color detail'!$E404,'2.Pro Plan'!$N:$N,'Color detail'!$F404,'2.Pro Plan'!$U:$U,'Color detail'!Z$3))</f>
        <v>0</v>
      </c>
      <c r="AA404" s="25">
        <f>+IF(AA$3=0,0,COUNTIFS('2.Pro Plan'!$K:$K,'Color detail'!$E404,'2.Pro Plan'!$N:$N,'Color detail'!$F404,'2.Pro Plan'!$U:$U,'Color detail'!AA$3))</f>
        <v>0</v>
      </c>
      <c r="AB404" s="25">
        <f>+IF(AB$3=0,0,COUNTIFS('2.Pro Plan'!$K:$K,'Color detail'!$E404,'2.Pro Plan'!$N:$N,'Color detail'!$F404,'2.Pro Plan'!$U:$U,'Color detail'!AB$3))</f>
        <v>0</v>
      </c>
      <c r="AC404" s="25">
        <f>+IF(AC$3=0,0,COUNTIFS('2.Pro Plan'!$K:$K,'Color detail'!$E404,'2.Pro Plan'!$N:$N,'Color detail'!$F404,'2.Pro Plan'!$U:$U,'Color detail'!AC$3))</f>
        <v>0</v>
      </c>
      <c r="AD404" s="25">
        <f>+IF(AD$3=0,0,COUNTIFS('2.Pro Plan'!$K:$K,'Color detail'!$E404,'2.Pro Plan'!$N:$N,'Color detail'!$F404,'2.Pro Plan'!$U:$U,'Color detail'!AD$3))</f>
        <v>0</v>
      </c>
      <c r="AE404" s="25">
        <f>+IF(AE$3=0,0,COUNTIFS('2.Pro Plan'!$K:$K,'Color detail'!$E404,'2.Pro Plan'!$N:$N,'Color detail'!$F404,'2.Pro Plan'!$U:$U,'Color detail'!AE$3))</f>
        <v>0</v>
      </c>
      <c r="AF404" s="25">
        <f>+IF(AF$3=0,0,COUNTIFS('2.Pro Plan'!$K:$K,'Color detail'!$E404,'2.Pro Plan'!$N:$N,'Color detail'!$F404,'2.Pro Plan'!$U:$U,'Color detail'!AF$3))</f>
        <v>0</v>
      </c>
      <c r="AG404" s="25">
        <f>+IF(AG$3=0,0,COUNTIFS('2.Pro Plan'!$K:$K,'Color detail'!$E404,'2.Pro Plan'!$N:$N,'Color detail'!$F404,'2.Pro Plan'!$U:$U,'Color detail'!AG$3))</f>
        <v>0</v>
      </c>
      <c r="AH404" s="25">
        <f>+IF(AH$3=0,0,COUNTIFS('2.Pro Plan'!$K:$K,'Color detail'!$E404,'2.Pro Plan'!$N:$N,'Color detail'!$F404,'2.Pro Plan'!$U:$U,'Color detail'!AH$3))</f>
        <v>0</v>
      </c>
      <c r="AI404" s="25">
        <f>+IF(AI$3=0,0,COUNTIFS('2.Pro Plan'!$K:$K,'Color detail'!$E404,'2.Pro Plan'!$N:$N,'Color detail'!$F404,'2.Pro Plan'!$U:$U,'Color detail'!AI$3))</f>
        <v>0</v>
      </c>
      <c r="AJ404" s="25">
        <f>+IF(AJ$3=0,0,COUNTIFS('2.Pro Plan'!$K:$K,'Color detail'!$E404,'2.Pro Plan'!$N:$N,'Color detail'!$F404,'2.Pro Plan'!$U:$U,'Color detail'!AJ$3))</f>
        <v>0</v>
      </c>
      <c r="AK404" s="25">
        <f>+IF(AK$3=0,0,COUNTIFS('2.Pro Plan'!$K:$K,'Color detail'!$E404,'2.Pro Plan'!$N:$N,'Color detail'!$F404,'2.Pro Plan'!$U:$U,'Color detail'!AK$3))</f>
        <v>0</v>
      </c>
      <c r="AL404" s="25">
        <f>+IF(AL$3=0,0,COUNTIFS('2.Pro Plan'!$K:$K,'Color detail'!$E404,'2.Pro Plan'!$N:$N,'Color detail'!$F404,'2.Pro Plan'!$U:$U,'Color detail'!AL$3))</f>
        <v>0</v>
      </c>
      <c r="AM404" s="25">
        <f>+IF(AM$3=0,0,COUNTIFS('2.Pro Plan'!$K:$K,'Color detail'!$E404,'2.Pro Plan'!$N:$N,'Color detail'!$F404,'2.Pro Plan'!$U:$U,'Color detail'!AM$3))</f>
        <v>0</v>
      </c>
      <c r="AN404" s="25">
        <f>+IF(AN$3=0,0,COUNTIFS('2.Pro Plan'!$K:$K,'Color detail'!$E404,'2.Pro Plan'!$N:$N,'Color detail'!$F404,'2.Pro Plan'!$U:$U,'Color detail'!AN$3))</f>
        <v>0</v>
      </c>
      <c r="AO404" s="25">
        <f>+IF(AO$3=0,0,COUNTIFS('2.Pro Plan'!$K:$K,'Color detail'!$E404,'2.Pro Plan'!$N:$N,'Color detail'!$F404,'2.Pro Plan'!$U:$U,'Color detail'!AO$3))</f>
        <v>0</v>
      </c>
      <c r="AP404" s="25">
        <f>+IF(AP$3=0,0,COUNTIFS('2.Pro Plan'!$K:$K,'Color detail'!$E404,'2.Pro Plan'!$N:$N,'Color detail'!$F404,'2.Pro Plan'!$U:$U,'Color detail'!AP$3))</f>
        <v>0</v>
      </c>
      <c r="AQ404" s="25">
        <f>+IF(AQ$3=0,0,COUNTIFS('2.Pro Plan'!$K:$K,'Color detail'!$E404,'2.Pro Plan'!$N:$N,'Color detail'!$F404,'2.Pro Plan'!$U:$U,'Color detail'!AQ$3))</f>
        <v>0</v>
      </c>
      <c r="AR404" s="25">
        <f>+IF(AR$3=0,0,COUNTIFS('2.Pro Plan'!$K:$K,'Color detail'!$E404,'2.Pro Plan'!$N:$N,'Color detail'!$F404,'2.Pro Plan'!$U:$U,'Color detail'!AR$3))</f>
        <v>0</v>
      </c>
      <c r="AS404" s="25">
        <f t="shared" si="194"/>
        <v>0</v>
      </c>
    </row>
    <row r="405" spans="2:45" hidden="1">
      <c r="B405" s="25">
        <f t="shared" si="236"/>
        <v>0</v>
      </c>
      <c r="C405" s="25">
        <f t="shared" si="237"/>
        <v>0</v>
      </c>
      <c r="E405" s="25">
        <f t="shared" ref="E405:F405" si="262">E189</f>
        <v>0</v>
      </c>
      <c r="F405" s="25">
        <f t="shared" si="262"/>
        <v>0</v>
      </c>
      <c r="H405" s="25">
        <f t="shared" si="258"/>
        <v>0</v>
      </c>
      <c r="I405" s="25">
        <f>+IF(C405=0,0,SUMIF('Color FC'!$F:$F,'Color detail'!$C405,'Color FC'!H:H))</f>
        <v>0</v>
      </c>
      <c r="J405" s="25">
        <f>+IF(E405=0,0,SUMIF('Color FC'!$F:$F,'Color detail'!$C405,'Color FC'!I:I))</f>
        <v>0</v>
      </c>
      <c r="K405" s="25">
        <f>+IF(F405=0,0,SUMIF('Color FC'!$F:$F,'Color detail'!$C405,'Color FC'!J:J))</f>
        <v>0</v>
      </c>
      <c r="M405" s="249"/>
      <c r="N405" s="249"/>
      <c r="O405" s="249"/>
      <c r="Q405" s="25">
        <f>+IF(Q$3=0,0,COUNTIFS('2.Pro Plan'!$K:$K,'Color detail'!$E405,'2.Pro Plan'!$N:$N,'Color detail'!$F405,'2.Pro Plan'!$U:$U,'Color detail'!Q$3))</f>
        <v>0</v>
      </c>
      <c r="R405" s="25">
        <f>+IF(R$3=0,0,COUNTIFS('2.Pro Plan'!$K:$K,'Color detail'!$E405,'2.Pro Plan'!$N:$N,'Color detail'!$F405,'2.Pro Plan'!$U:$U,'Color detail'!R$3))</f>
        <v>0</v>
      </c>
      <c r="S405" s="25">
        <f>+IF(S$3=0,0,COUNTIFS('2.Pro Plan'!$K:$K,'Color detail'!$E405,'2.Pro Plan'!$N:$N,'Color detail'!$F405,'2.Pro Plan'!$U:$U,'Color detail'!S$3))</f>
        <v>0</v>
      </c>
      <c r="T405" s="25">
        <f>+IF(T$3=0,0,COUNTIFS('2.Pro Plan'!$K:$K,'Color detail'!$E405,'2.Pro Plan'!$N:$N,'Color detail'!$F405,'2.Pro Plan'!$U:$U,'Color detail'!T$3))</f>
        <v>0</v>
      </c>
      <c r="U405" s="25">
        <f>+IF(U$3=0,0,COUNTIFS('2.Pro Plan'!$K:$K,'Color detail'!$E405,'2.Pro Plan'!$N:$N,'Color detail'!$F405,'2.Pro Plan'!$U:$U,'Color detail'!U$3))</f>
        <v>0</v>
      </c>
      <c r="V405" s="25">
        <f>+IF(V$3=0,0,COUNTIFS('2.Pro Plan'!$K:$K,'Color detail'!$E405,'2.Pro Plan'!$N:$N,'Color detail'!$F405,'2.Pro Plan'!$U:$U,'Color detail'!V$3))</f>
        <v>0</v>
      </c>
      <c r="W405" s="25">
        <f>+IF(W$3=0,0,COUNTIFS('2.Pro Plan'!$K:$K,'Color detail'!$E405,'2.Pro Plan'!$N:$N,'Color detail'!$F405,'2.Pro Plan'!$U:$U,'Color detail'!W$3))</f>
        <v>0</v>
      </c>
      <c r="X405" s="25">
        <f>+IF(X$3=0,0,COUNTIFS('2.Pro Plan'!$K:$K,'Color detail'!$E405,'2.Pro Plan'!$N:$N,'Color detail'!$F405,'2.Pro Plan'!$U:$U,'Color detail'!X$3))</f>
        <v>0</v>
      </c>
      <c r="Y405" s="25">
        <f>+IF(Y$3=0,0,COUNTIFS('2.Pro Plan'!$K:$K,'Color detail'!$E405,'2.Pro Plan'!$N:$N,'Color detail'!$F405,'2.Pro Plan'!$U:$U,'Color detail'!Y$3))</f>
        <v>0</v>
      </c>
      <c r="Z405" s="25">
        <f>+IF(Z$3=0,0,COUNTIFS('2.Pro Plan'!$K:$K,'Color detail'!$E405,'2.Pro Plan'!$N:$N,'Color detail'!$F405,'2.Pro Plan'!$U:$U,'Color detail'!Z$3))</f>
        <v>0</v>
      </c>
      <c r="AA405" s="25">
        <f>+IF(AA$3=0,0,COUNTIFS('2.Pro Plan'!$K:$K,'Color detail'!$E405,'2.Pro Plan'!$N:$N,'Color detail'!$F405,'2.Pro Plan'!$U:$U,'Color detail'!AA$3))</f>
        <v>0</v>
      </c>
      <c r="AB405" s="25">
        <f>+IF(AB$3=0,0,COUNTIFS('2.Pro Plan'!$K:$K,'Color detail'!$E405,'2.Pro Plan'!$N:$N,'Color detail'!$F405,'2.Pro Plan'!$U:$U,'Color detail'!AB$3))</f>
        <v>0</v>
      </c>
      <c r="AC405" s="25">
        <f>+IF(AC$3=0,0,COUNTIFS('2.Pro Plan'!$K:$K,'Color detail'!$E405,'2.Pro Plan'!$N:$N,'Color detail'!$F405,'2.Pro Plan'!$U:$U,'Color detail'!AC$3))</f>
        <v>0</v>
      </c>
      <c r="AD405" s="25">
        <f>+IF(AD$3=0,0,COUNTIFS('2.Pro Plan'!$K:$K,'Color detail'!$E405,'2.Pro Plan'!$N:$N,'Color detail'!$F405,'2.Pro Plan'!$U:$U,'Color detail'!AD$3))</f>
        <v>0</v>
      </c>
      <c r="AE405" s="25">
        <f>+IF(AE$3=0,0,COUNTIFS('2.Pro Plan'!$K:$K,'Color detail'!$E405,'2.Pro Plan'!$N:$N,'Color detail'!$F405,'2.Pro Plan'!$U:$U,'Color detail'!AE$3))</f>
        <v>0</v>
      </c>
      <c r="AF405" s="25">
        <f>+IF(AF$3=0,0,COUNTIFS('2.Pro Plan'!$K:$K,'Color detail'!$E405,'2.Pro Plan'!$N:$N,'Color detail'!$F405,'2.Pro Plan'!$U:$U,'Color detail'!AF$3))</f>
        <v>0</v>
      </c>
      <c r="AG405" s="25">
        <f>+IF(AG$3=0,0,COUNTIFS('2.Pro Plan'!$K:$K,'Color detail'!$E405,'2.Pro Plan'!$N:$N,'Color detail'!$F405,'2.Pro Plan'!$U:$U,'Color detail'!AG$3))</f>
        <v>0</v>
      </c>
      <c r="AH405" s="25">
        <f>+IF(AH$3=0,0,COUNTIFS('2.Pro Plan'!$K:$K,'Color detail'!$E405,'2.Pro Plan'!$N:$N,'Color detail'!$F405,'2.Pro Plan'!$U:$U,'Color detail'!AH$3))</f>
        <v>0</v>
      </c>
      <c r="AI405" s="25">
        <f>+IF(AI$3=0,0,COUNTIFS('2.Pro Plan'!$K:$K,'Color detail'!$E405,'2.Pro Plan'!$N:$N,'Color detail'!$F405,'2.Pro Plan'!$U:$U,'Color detail'!AI$3))</f>
        <v>0</v>
      </c>
      <c r="AJ405" s="25">
        <f>+IF(AJ$3=0,0,COUNTIFS('2.Pro Plan'!$K:$K,'Color detail'!$E405,'2.Pro Plan'!$N:$N,'Color detail'!$F405,'2.Pro Plan'!$U:$U,'Color detail'!AJ$3))</f>
        <v>0</v>
      </c>
      <c r="AK405" s="25">
        <f>+IF(AK$3=0,0,COUNTIFS('2.Pro Plan'!$K:$K,'Color detail'!$E405,'2.Pro Plan'!$N:$N,'Color detail'!$F405,'2.Pro Plan'!$U:$U,'Color detail'!AK$3))</f>
        <v>0</v>
      </c>
      <c r="AL405" s="25">
        <f>+IF(AL$3=0,0,COUNTIFS('2.Pro Plan'!$K:$K,'Color detail'!$E405,'2.Pro Plan'!$N:$N,'Color detail'!$F405,'2.Pro Plan'!$U:$U,'Color detail'!AL$3))</f>
        <v>0</v>
      </c>
      <c r="AM405" s="25">
        <f>+IF(AM$3=0,0,COUNTIFS('2.Pro Plan'!$K:$K,'Color detail'!$E405,'2.Pro Plan'!$N:$N,'Color detail'!$F405,'2.Pro Plan'!$U:$U,'Color detail'!AM$3))</f>
        <v>0</v>
      </c>
      <c r="AN405" s="25">
        <f>+IF(AN$3=0,0,COUNTIFS('2.Pro Plan'!$K:$K,'Color detail'!$E405,'2.Pro Plan'!$N:$N,'Color detail'!$F405,'2.Pro Plan'!$U:$U,'Color detail'!AN$3))</f>
        <v>0</v>
      </c>
      <c r="AO405" s="25">
        <f>+IF(AO$3=0,0,COUNTIFS('2.Pro Plan'!$K:$K,'Color detail'!$E405,'2.Pro Plan'!$N:$N,'Color detail'!$F405,'2.Pro Plan'!$U:$U,'Color detail'!AO$3))</f>
        <v>0</v>
      </c>
      <c r="AP405" s="25">
        <f>+IF(AP$3=0,0,COUNTIFS('2.Pro Plan'!$K:$K,'Color detail'!$E405,'2.Pro Plan'!$N:$N,'Color detail'!$F405,'2.Pro Plan'!$U:$U,'Color detail'!AP$3))</f>
        <v>0</v>
      </c>
      <c r="AQ405" s="25">
        <f>+IF(AQ$3=0,0,COUNTIFS('2.Pro Plan'!$K:$K,'Color detail'!$E405,'2.Pro Plan'!$N:$N,'Color detail'!$F405,'2.Pro Plan'!$U:$U,'Color detail'!AQ$3))</f>
        <v>0</v>
      </c>
      <c r="AR405" s="25">
        <f>+IF(AR$3=0,0,COUNTIFS('2.Pro Plan'!$K:$K,'Color detail'!$E405,'2.Pro Plan'!$N:$N,'Color detail'!$F405,'2.Pro Plan'!$U:$U,'Color detail'!AR$3))</f>
        <v>0</v>
      </c>
      <c r="AS405" s="25">
        <f t="shared" si="194"/>
        <v>0</v>
      </c>
    </row>
    <row r="406" spans="2:45" hidden="1">
      <c r="B406" s="25">
        <f t="shared" si="236"/>
        <v>0</v>
      </c>
      <c r="C406" s="25">
        <f t="shared" si="237"/>
        <v>0</v>
      </c>
      <c r="E406" s="25">
        <f t="shared" ref="E406:F406" si="263">E190</f>
        <v>0</v>
      </c>
      <c r="F406" s="25">
        <f t="shared" si="263"/>
        <v>0</v>
      </c>
      <c r="H406" s="25">
        <f t="shared" si="258"/>
        <v>0</v>
      </c>
      <c r="I406" s="25">
        <f>+IF(C406=0,0,SUMIF('Color FC'!$F:$F,'Color detail'!$C406,'Color FC'!H:H))</f>
        <v>0</v>
      </c>
      <c r="J406" s="25">
        <f>+IF(E406=0,0,SUMIF('Color FC'!$F:$F,'Color detail'!$C406,'Color FC'!I:I))</f>
        <v>0</v>
      </c>
      <c r="K406" s="25">
        <f>+IF(F406=0,0,SUMIF('Color FC'!$F:$F,'Color detail'!$C406,'Color FC'!J:J))</f>
        <v>0</v>
      </c>
      <c r="M406" s="249"/>
      <c r="N406" s="249"/>
      <c r="O406" s="249"/>
      <c r="Q406" s="25">
        <f>+IF(Q$3=0,0,COUNTIFS('2.Pro Plan'!$K:$K,'Color detail'!$E406,'2.Pro Plan'!$N:$N,'Color detail'!$F406,'2.Pro Plan'!$U:$U,'Color detail'!Q$3))</f>
        <v>0</v>
      </c>
      <c r="R406" s="25">
        <f>+IF(R$3=0,0,COUNTIFS('2.Pro Plan'!$K:$K,'Color detail'!$E406,'2.Pro Plan'!$N:$N,'Color detail'!$F406,'2.Pro Plan'!$U:$U,'Color detail'!R$3))</f>
        <v>0</v>
      </c>
      <c r="S406" s="25">
        <f>+IF(S$3=0,0,COUNTIFS('2.Pro Plan'!$K:$K,'Color detail'!$E406,'2.Pro Plan'!$N:$N,'Color detail'!$F406,'2.Pro Plan'!$U:$U,'Color detail'!S$3))</f>
        <v>0</v>
      </c>
      <c r="T406" s="25">
        <f>+IF(T$3=0,0,COUNTIFS('2.Pro Plan'!$K:$K,'Color detail'!$E406,'2.Pro Plan'!$N:$N,'Color detail'!$F406,'2.Pro Plan'!$U:$U,'Color detail'!T$3))</f>
        <v>0</v>
      </c>
      <c r="U406" s="25">
        <f>+IF(U$3=0,0,COUNTIFS('2.Pro Plan'!$K:$K,'Color detail'!$E406,'2.Pro Plan'!$N:$N,'Color detail'!$F406,'2.Pro Plan'!$U:$U,'Color detail'!U$3))</f>
        <v>0</v>
      </c>
      <c r="V406" s="25">
        <f>+IF(V$3=0,0,COUNTIFS('2.Pro Plan'!$K:$K,'Color detail'!$E406,'2.Pro Plan'!$N:$N,'Color detail'!$F406,'2.Pro Plan'!$U:$U,'Color detail'!V$3))</f>
        <v>0</v>
      </c>
      <c r="W406" s="25">
        <f>+IF(W$3=0,0,COUNTIFS('2.Pro Plan'!$K:$K,'Color detail'!$E406,'2.Pro Plan'!$N:$N,'Color detail'!$F406,'2.Pro Plan'!$U:$U,'Color detail'!W$3))</f>
        <v>0</v>
      </c>
      <c r="X406" s="25">
        <f>+IF(X$3=0,0,COUNTIFS('2.Pro Plan'!$K:$K,'Color detail'!$E406,'2.Pro Plan'!$N:$N,'Color detail'!$F406,'2.Pro Plan'!$U:$U,'Color detail'!X$3))</f>
        <v>0</v>
      </c>
      <c r="Y406" s="25">
        <f>+IF(Y$3=0,0,COUNTIFS('2.Pro Plan'!$K:$K,'Color detail'!$E406,'2.Pro Plan'!$N:$N,'Color detail'!$F406,'2.Pro Plan'!$U:$U,'Color detail'!Y$3))</f>
        <v>0</v>
      </c>
      <c r="Z406" s="25">
        <f>+IF(Z$3=0,0,COUNTIFS('2.Pro Plan'!$K:$K,'Color detail'!$E406,'2.Pro Plan'!$N:$N,'Color detail'!$F406,'2.Pro Plan'!$U:$U,'Color detail'!Z$3))</f>
        <v>0</v>
      </c>
      <c r="AA406" s="25">
        <f>+IF(AA$3=0,0,COUNTIFS('2.Pro Plan'!$K:$K,'Color detail'!$E406,'2.Pro Plan'!$N:$N,'Color detail'!$F406,'2.Pro Plan'!$U:$U,'Color detail'!AA$3))</f>
        <v>0</v>
      </c>
      <c r="AB406" s="25">
        <f>+IF(AB$3=0,0,COUNTIFS('2.Pro Plan'!$K:$K,'Color detail'!$E406,'2.Pro Plan'!$N:$N,'Color detail'!$F406,'2.Pro Plan'!$U:$U,'Color detail'!AB$3))</f>
        <v>0</v>
      </c>
      <c r="AC406" s="25">
        <f>+IF(AC$3=0,0,COUNTIFS('2.Pro Plan'!$K:$K,'Color detail'!$E406,'2.Pro Plan'!$N:$N,'Color detail'!$F406,'2.Pro Plan'!$U:$U,'Color detail'!AC$3))</f>
        <v>0</v>
      </c>
      <c r="AD406" s="25">
        <f>+IF(AD$3=0,0,COUNTIFS('2.Pro Plan'!$K:$K,'Color detail'!$E406,'2.Pro Plan'!$N:$N,'Color detail'!$F406,'2.Pro Plan'!$U:$U,'Color detail'!AD$3))</f>
        <v>0</v>
      </c>
      <c r="AE406" s="25">
        <f>+IF(AE$3=0,0,COUNTIFS('2.Pro Plan'!$K:$K,'Color detail'!$E406,'2.Pro Plan'!$N:$N,'Color detail'!$F406,'2.Pro Plan'!$U:$U,'Color detail'!AE$3))</f>
        <v>0</v>
      </c>
      <c r="AF406" s="25">
        <f>+IF(AF$3=0,0,COUNTIFS('2.Pro Plan'!$K:$K,'Color detail'!$E406,'2.Pro Plan'!$N:$N,'Color detail'!$F406,'2.Pro Plan'!$U:$U,'Color detail'!AF$3))</f>
        <v>0</v>
      </c>
      <c r="AG406" s="25">
        <f>+IF(AG$3=0,0,COUNTIFS('2.Pro Plan'!$K:$K,'Color detail'!$E406,'2.Pro Plan'!$N:$N,'Color detail'!$F406,'2.Pro Plan'!$U:$U,'Color detail'!AG$3))</f>
        <v>0</v>
      </c>
      <c r="AH406" s="25">
        <f>+IF(AH$3=0,0,COUNTIFS('2.Pro Plan'!$K:$K,'Color detail'!$E406,'2.Pro Plan'!$N:$N,'Color detail'!$F406,'2.Pro Plan'!$U:$U,'Color detail'!AH$3))</f>
        <v>0</v>
      </c>
      <c r="AI406" s="25">
        <f>+IF(AI$3=0,0,COUNTIFS('2.Pro Plan'!$K:$K,'Color detail'!$E406,'2.Pro Plan'!$N:$N,'Color detail'!$F406,'2.Pro Plan'!$U:$U,'Color detail'!AI$3))</f>
        <v>0</v>
      </c>
      <c r="AJ406" s="25">
        <f>+IF(AJ$3=0,0,COUNTIFS('2.Pro Plan'!$K:$K,'Color detail'!$E406,'2.Pro Plan'!$N:$N,'Color detail'!$F406,'2.Pro Plan'!$U:$U,'Color detail'!AJ$3))</f>
        <v>0</v>
      </c>
      <c r="AK406" s="25">
        <f>+IF(AK$3=0,0,COUNTIFS('2.Pro Plan'!$K:$K,'Color detail'!$E406,'2.Pro Plan'!$N:$N,'Color detail'!$F406,'2.Pro Plan'!$U:$U,'Color detail'!AK$3))</f>
        <v>0</v>
      </c>
      <c r="AL406" s="25">
        <f>+IF(AL$3=0,0,COUNTIFS('2.Pro Plan'!$K:$K,'Color detail'!$E406,'2.Pro Plan'!$N:$N,'Color detail'!$F406,'2.Pro Plan'!$U:$U,'Color detail'!AL$3))</f>
        <v>0</v>
      </c>
      <c r="AM406" s="25">
        <f>+IF(AM$3=0,0,COUNTIFS('2.Pro Plan'!$K:$K,'Color detail'!$E406,'2.Pro Plan'!$N:$N,'Color detail'!$F406,'2.Pro Plan'!$U:$U,'Color detail'!AM$3))</f>
        <v>0</v>
      </c>
      <c r="AN406" s="25">
        <f>+IF(AN$3=0,0,COUNTIFS('2.Pro Plan'!$K:$K,'Color detail'!$E406,'2.Pro Plan'!$N:$N,'Color detail'!$F406,'2.Pro Plan'!$U:$U,'Color detail'!AN$3))</f>
        <v>0</v>
      </c>
      <c r="AO406" s="25">
        <f>+IF(AO$3=0,0,COUNTIFS('2.Pro Plan'!$K:$K,'Color detail'!$E406,'2.Pro Plan'!$N:$N,'Color detail'!$F406,'2.Pro Plan'!$U:$U,'Color detail'!AO$3))</f>
        <v>0</v>
      </c>
      <c r="AP406" s="25">
        <f>+IF(AP$3=0,0,COUNTIFS('2.Pro Plan'!$K:$K,'Color detail'!$E406,'2.Pro Plan'!$N:$N,'Color detail'!$F406,'2.Pro Plan'!$U:$U,'Color detail'!AP$3))</f>
        <v>0</v>
      </c>
      <c r="AQ406" s="25">
        <f>+IF(AQ$3=0,0,COUNTIFS('2.Pro Plan'!$K:$K,'Color detail'!$E406,'2.Pro Plan'!$N:$N,'Color detail'!$F406,'2.Pro Plan'!$U:$U,'Color detail'!AQ$3))</f>
        <v>0</v>
      </c>
      <c r="AR406" s="25">
        <f>+IF(AR$3=0,0,COUNTIFS('2.Pro Plan'!$K:$K,'Color detail'!$E406,'2.Pro Plan'!$N:$N,'Color detail'!$F406,'2.Pro Plan'!$U:$U,'Color detail'!AR$3))</f>
        <v>0</v>
      </c>
      <c r="AS406" s="25">
        <f t="shared" si="194"/>
        <v>0</v>
      </c>
    </row>
    <row r="407" spans="2:45" hidden="1">
      <c r="B407" s="25">
        <f t="shared" si="236"/>
        <v>0</v>
      </c>
      <c r="C407" s="25">
        <f t="shared" si="237"/>
        <v>0</v>
      </c>
      <c r="E407" s="25">
        <f t="shared" ref="E407:F407" si="264">E191</f>
        <v>0</v>
      </c>
      <c r="F407" s="25">
        <f t="shared" si="264"/>
        <v>0</v>
      </c>
      <c r="H407" s="25">
        <f t="shared" si="258"/>
        <v>0</v>
      </c>
      <c r="I407" s="25">
        <f>+IF(C407=0,0,SUMIF('Color FC'!$F:$F,'Color detail'!$C407,'Color FC'!H:H))</f>
        <v>0</v>
      </c>
      <c r="J407" s="25">
        <f>+IF(E407=0,0,SUMIF('Color FC'!$F:$F,'Color detail'!$C407,'Color FC'!I:I))</f>
        <v>0</v>
      </c>
      <c r="K407" s="25">
        <f>+IF(F407=0,0,SUMIF('Color FC'!$F:$F,'Color detail'!$C407,'Color FC'!J:J))</f>
        <v>0</v>
      </c>
      <c r="M407" s="249"/>
      <c r="N407" s="249"/>
      <c r="O407" s="249"/>
      <c r="Q407" s="25">
        <f>+IF(Q$3=0,0,COUNTIFS('2.Pro Plan'!$K:$K,'Color detail'!$E407,'2.Pro Plan'!$N:$N,'Color detail'!$F407,'2.Pro Plan'!$U:$U,'Color detail'!Q$3))</f>
        <v>0</v>
      </c>
      <c r="R407" s="25">
        <f>+IF(R$3=0,0,COUNTIFS('2.Pro Plan'!$K:$K,'Color detail'!$E407,'2.Pro Plan'!$N:$N,'Color detail'!$F407,'2.Pro Plan'!$U:$U,'Color detail'!R$3))</f>
        <v>0</v>
      </c>
      <c r="S407" s="25">
        <f>+IF(S$3=0,0,COUNTIFS('2.Pro Plan'!$K:$K,'Color detail'!$E407,'2.Pro Plan'!$N:$N,'Color detail'!$F407,'2.Pro Plan'!$U:$U,'Color detail'!S$3))</f>
        <v>0</v>
      </c>
      <c r="T407" s="25">
        <f>+IF(T$3=0,0,COUNTIFS('2.Pro Plan'!$K:$K,'Color detail'!$E407,'2.Pro Plan'!$N:$N,'Color detail'!$F407,'2.Pro Plan'!$U:$U,'Color detail'!T$3))</f>
        <v>0</v>
      </c>
      <c r="U407" s="25">
        <f>+IF(U$3=0,0,COUNTIFS('2.Pro Plan'!$K:$K,'Color detail'!$E407,'2.Pro Plan'!$N:$N,'Color detail'!$F407,'2.Pro Plan'!$U:$U,'Color detail'!U$3))</f>
        <v>0</v>
      </c>
      <c r="V407" s="25">
        <f>+IF(V$3=0,0,COUNTIFS('2.Pro Plan'!$K:$K,'Color detail'!$E407,'2.Pro Plan'!$N:$N,'Color detail'!$F407,'2.Pro Plan'!$U:$U,'Color detail'!V$3))</f>
        <v>0</v>
      </c>
      <c r="W407" s="25">
        <f>+IF(W$3=0,0,COUNTIFS('2.Pro Plan'!$K:$K,'Color detail'!$E407,'2.Pro Plan'!$N:$N,'Color detail'!$F407,'2.Pro Plan'!$U:$U,'Color detail'!W$3))</f>
        <v>0</v>
      </c>
      <c r="X407" s="25">
        <f>+IF(X$3=0,0,COUNTIFS('2.Pro Plan'!$K:$K,'Color detail'!$E407,'2.Pro Plan'!$N:$N,'Color detail'!$F407,'2.Pro Plan'!$U:$U,'Color detail'!X$3))</f>
        <v>0</v>
      </c>
      <c r="Y407" s="25">
        <f>+IF(Y$3=0,0,COUNTIFS('2.Pro Plan'!$K:$K,'Color detail'!$E407,'2.Pro Plan'!$N:$N,'Color detail'!$F407,'2.Pro Plan'!$U:$U,'Color detail'!Y$3))</f>
        <v>0</v>
      </c>
      <c r="Z407" s="25">
        <f>+IF(Z$3=0,0,COUNTIFS('2.Pro Plan'!$K:$K,'Color detail'!$E407,'2.Pro Plan'!$N:$N,'Color detail'!$F407,'2.Pro Plan'!$U:$U,'Color detail'!Z$3))</f>
        <v>0</v>
      </c>
      <c r="AA407" s="25">
        <f>+IF(AA$3=0,0,COUNTIFS('2.Pro Plan'!$K:$K,'Color detail'!$E407,'2.Pro Plan'!$N:$N,'Color detail'!$F407,'2.Pro Plan'!$U:$U,'Color detail'!AA$3))</f>
        <v>0</v>
      </c>
      <c r="AB407" s="25">
        <f>+IF(AB$3=0,0,COUNTIFS('2.Pro Plan'!$K:$K,'Color detail'!$E407,'2.Pro Plan'!$N:$N,'Color detail'!$F407,'2.Pro Plan'!$U:$U,'Color detail'!AB$3))</f>
        <v>0</v>
      </c>
      <c r="AC407" s="25">
        <f>+IF(AC$3=0,0,COUNTIFS('2.Pro Plan'!$K:$K,'Color detail'!$E407,'2.Pro Plan'!$N:$N,'Color detail'!$F407,'2.Pro Plan'!$U:$U,'Color detail'!AC$3))</f>
        <v>0</v>
      </c>
      <c r="AD407" s="25">
        <f>+IF(AD$3=0,0,COUNTIFS('2.Pro Plan'!$K:$K,'Color detail'!$E407,'2.Pro Plan'!$N:$N,'Color detail'!$F407,'2.Pro Plan'!$U:$U,'Color detail'!AD$3))</f>
        <v>0</v>
      </c>
      <c r="AE407" s="25">
        <f>+IF(AE$3=0,0,COUNTIFS('2.Pro Plan'!$K:$K,'Color detail'!$E407,'2.Pro Plan'!$N:$N,'Color detail'!$F407,'2.Pro Plan'!$U:$U,'Color detail'!AE$3))</f>
        <v>0</v>
      </c>
      <c r="AF407" s="25">
        <f>+IF(AF$3=0,0,COUNTIFS('2.Pro Plan'!$K:$K,'Color detail'!$E407,'2.Pro Plan'!$N:$N,'Color detail'!$F407,'2.Pro Plan'!$U:$U,'Color detail'!AF$3))</f>
        <v>0</v>
      </c>
      <c r="AG407" s="25">
        <f>+IF(AG$3=0,0,COUNTIFS('2.Pro Plan'!$K:$K,'Color detail'!$E407,'2.Pro Plan'!$N:$N,'Color detail'!$F407,'2.Pro Plan'!$U:$U,'Color detail'!AG$3))</f>
        <v>0</v>
      </c>
      <c r="AH407" s="25">
        <f>+IF(AH$3=0,0,COUNTIFS('2.Pro Plan'!$K:$K,'Color detail'!$E407,'2.Pro Plan'!$N:$N,'Color detail'!$F407,'2.Pro Plan'!$U:$U,'Color detail'!AH$3))</f>
        <v>0</v>
      </c>
      <c r="AI407" s="25">
        <f>+IF(AI$3=0,0,COUNTIFS('2.Pro Plan'!$K:$K,'Color detail'!$E407,'2.Pro Plan'!$N:$N,'Color detail'!$F407,'2.Pro Plan'!$U:$U,'Color detail'!AI$3))</f>
        <v>0</v>
      </c>
      <c r="AJ407" s="25">
        <f>+IF(AJ$3=0,0,COUNTIFS('2.Pro Plan'!$K:$K,'Color detail'!$E407,'2.Pro Plan'!$N:$N,'Color detail'!$F407,'2.Pro Plan'!$U:$U,'Color detail'!AJ$3))</f>
        <v>0</v>
      </c>
      <c r="AK407" s="25">
        <f>+IF(AK$3=0,0,COUNTIFS('2.Pro Plan'!$K:$K,'Color detail'!$E407,'2.Pro Plan'!$N:$N,'Color detail'!$F407,'2.Pro Plan'!$U:$U,'Color detail'!AK$3))</f>
        <v>0</v>
      </c>
      <c r="AL407" s="25">
        <f>+IF(AL$3=0,0,COUNTIFS('2.Pro Plan'!$K:$K,'Color detail'!$E407,'2.Pro Plan'!$N:$N,'Color detail'!$F407,'2.Pro Plan'!$U:$U,'Color detail'!AL$3))</f>
        <v>0</v>
      </c>
      <c r="AM407" s="25">
        <f>+IF(AM$3=0,0,COUNTIFS('2.Pro Plan'!$K:$K,'Color detail'!$E407,'2.Pro Plan'!$N:$N,'Color detail'!$F407,'2.Pro Plan'!$U:$U,'Color detail'!AM$3))</f>
        <v>0</v>
      </c>
      <c r="AN407" s="25">
        <f>+IF(AN$3=0,0,COUNTIFS('2.Pro Plan'!$K:$K,'Color detail'!$E407,'2.Pro Plan'!$N:$N,'Color detail'!$F407,'2.Pro Plan'!$U:$U,'Color detail'!AN$3))</f>
        <v>0</v>
      </c>
      <c r="AO407" s="25">
        <f>+IF(AO$3=0,0,COUNTIFS('2.Pro Plan'!$K:$K,'Color detail'!$E407,'2.Pro Plan'!$N:$N,'Color detail'!$F407,'2.Pro Plan'!$U:$U,'Color detail'!AO$3))</f>
        <v>0</v>
      </c>
      <c r="AP407" s="25">
        <f>+IF(AP$3=0,0,COUNTIFS('2.Pro Plan'!$K:$K,'Color detail'!$E407,'2.Pro Plan'!$N:$N,'Color detail'!$F407,'2.Pro Plan'!$U:$U,'Color detail'!AP$3))</f>
        <v>0</v>
      </c>
      <c r="AQ407" s="25">
        <f>+IF(AQ$3=0,0,COUNTIFS('2.Pro Plan'!$K:$K,'Color detail'!$E407,'2.Pro Plan'!$N:$N,'Color detail'!$F407,'2.Pro Plan'!$U:$U,'Color detail'!AQ$3))</f>
        <v>0</v>
      </c>
      <c r="AR407" s="25">
        <f>+IF(AR$3=0,0,COUNTIFS('2.Pro Plan'!$K:$K,'Color detail'!$E407,'2.Pro Plan'!$N:$N,'Color detail'!$F407,'2.Pro Plan'!$U:$U,'Color detail'!AR$3))</f>
        <v>0</v>
      </c>
      <c r="AS407" s="25">
        <f t="shared" si="194"/>
        <v>0</v>
      </c>
    </row>
    <row r="408" spans="2:45" hidden="1">
      <c r="B408" s="25">
        <f t="shared" si="236"/>
        <v>0</v>
      </c>
      <c r="C408" s="25">
        <f t="shared" si="237"/>
        <v>0</v>
      </c>
      <c r="E408" s="25">
        <f t="shared" ref="E408:F408" si="265">E192</f>
        <v>0</v>
      </c>
      <c r="F408" s="25">
        <f t="shared" si="265"/>
        <v>0</v>
      </c>
      <c r="H408" s="25">
        <f t="shared" si="258"/>
        <v>0</v>
      </c>
      <c r="I408" s="25">
        <f>+IF(C408=0,0,SUMIF('Color FC'!$F:$F,'Color detail'!$C408,'Color FC'!H:H))</f>
        <v>0</v>
      </c>
      <c r="J408" s="25">
        <f>+IF(E408=0,0,SUMIF('Color FC'!$F:$F,'Color detail'!$C408,'Color FC'!I:I))</f>
        <v>0</v>
      </c>
      <c r="K408" s="25">
        <f>+IF(F408=0,0,SUMIF('Color FC'!$F:$F,'Color detail'!$C408,'Color FC'!J:J))</f>
        <v>0</v>
      </c>
      <c r="M408" s="249"/>
      <c r="N408" s="249"/>
      <c r="O408" s="249"/>
      <c r="Q408" s="25">
        <f>+IF(Q$3=0,0,COUNTIFS('2.Pro Plan'!$K:$K,'Color detail'!$E408,'2.Pro Plan'!$N:$N,'Color detail'!$F408,'2.Pro Plan'!$U:$U,'Color detail'!Q$3))</f>
        <v>0</v>
      </c>
      <c r="R408" s="25">
        <f>+IF(R$3=0,0,COUNTIFS('2.Pro Plan'!$K:$K,'Color detail'!$E408,'2.Pro Plan'!$N:$N,'Color detail'!$F408,'2.Pro Plan'!$U:$U,'Color detail'!R$3))</f>
        <v>0</v>
      </c>
      <c r="S408" s="25">
        <f>+IF(S$3=0,0,COUNTIFS('2.Pro Plan'!$K:$K,'Color detail'!$E408,'2.Pro Plan'!$N:$N,'Color detail'!$F408,'2.Pro Plan'!$U:$U,'Color detail'!S$3))</f>
        <v>0</v>
      </c>
      <c r="T408" s="25">
        <f>+IF(T$3=0,0,COUNTIFS('2.Pro Plan'!$K:$K,'Color detail'!$E408,'2.Pro Plan'!$N:$N,'Color detail'!$F408,'2.Pro Plan'!$U:$U,'Color detail'!T$3))</f>
        <v>0</v>
      </c>
      <c r="U408" s="25">
        <f>+IF(U$3=0,0,COUNTIFS('2.Pro Plan'!$K:$K,'Color detail'!$E408,'2.Pro Plan'!$N:$N,'Color detail'!$F408,'2.Pro Plan'!$U:$U,'Color detail'!U$3))</f>
        <v>0</v>
      </c>
      <c r="V408" s="25">
        <f>+IF(V$3=0,0,COUNTIFS('2.Pro Plan'!$K:$K,'Color detail'!$E408,'2.Pro Plan'!$N:$N,'Color detail'!$F408,'2.Pro Plan'!$U:$U,'Color detail'!V$3))</f>
        <v>0</v>
      </c>
      <c r="W408" s="25">
        <f>+IF(W$3=0,0,COUNTIFS('2.Pro Plan'!$K:$K,'Color detail'!$E408,'2.Pro Plan'!$N:$N,'Color detail'!$F408,'2.Pro Plan'!$U:$U,'Color detail'!W$3))</f>
        <v>0</v>
      </c>
      <c r="X408" s="25">
        <f>+IF(X$3=0,0,COUNTIFS('2.Pro Plan'!$K:$K,'Color detail'!$E408,'2.Pro Plan'!$N:$N,'Color detail'!$F408,'2.Pro Plan'!$U:$U,'Color detail'!X$3))</f>
        <v>0</v>
      </c>
      <c r="Y408" s="25">
        <f>+IF(Y$3=0,0,COUNTIFS('2.Pro Plan'!$K:$K,'Color detail'!$E408,'2.Pro Plan'!$N:$N,'Color detail'!$F408,'2.Pro Plan'!$U:$U,'Color detail'!Y$3))</f>
        <v>0</v>
      </c>
      <c r="Z408" s="25">
        <f>+IF(Z$3=0,0,COUNTIFS('2.Pro Plan'!$K:$K,'Color detail'!$E408,'2.Pro Plan'!$N:$N,'Color detail'!$F408,'2.Pro Plan'!$U:$U,'Color detail'!Z$3))</f>
        <v>0</v>
      </c>
      <c r="AA408" s="25">
        <f>+IF(AA$3=0,0,COUNTIFS('2.Pro Plan'!$K:$K,'Color detail'!$E408,'2.Pro Plan'!$N:$N,'Color detail'!$F408,'2.Pro Plan'!$U:$U,'Color detail'!AA$3))</f>
        <v>0</v>
      </c>
      <c r="AB408" s="25">
        <f>+IF(AB$3=0,0,COUNTIFS('2.Pro Plan'!$K:$K,'Color detail'!$E408,'2.Pro Plan'!$N:$N,'Color detail'!$F408,'2.Pro Plan'!$U:$U,'Color detail'!AB$3))</f>
        <v>0</v>
      </c>
      <c r="AC408" s="25">
        <f>+IF(AC$3=0,0,COUNTIFS('2.Pro Plan'!$K:$K,'Color detail'!$E408,'2.Pro Plan'!$N:$N,'Color detail'!$F408,'2.Pro Plan'!$U:$U,'Color detail'!AC$3))</f>
        <v>0</v>
      </c>
      <c r="AD408" s="25">
        <f>+IF(AD$3=0,0,COUNTIFS('2.Pro Plan'!$K:$K,'Color detail'!$E408,'2.Pro Plan'!$N:$N,'Color detail'!$F408,'2.Pro Plan'!$U:$U,'Color detail'!AD$3))</f>
        <v>0</v>
      </c>
      <c r="AE408" s="25">
        <f>+IF(AE$3=0,0,COUNTIFS('2.Pro Plan'!$K:$K,'Color detail'!$E408,'2.Pro Plan'!$N:$N,'Color detail'!$F408,'2.Pro Plan'!$U:$U,'Color detail'!AE$3))</f>
        <v>0</v>
      </c>
      <c r="AF408" s="25">
        <f>+IF(AF$3=0,0,COUNTIFS('2.Pro Plan'!$K:$K,'Color detail'!$E408,'2.Pro Plan'!$N:$N,'Color detail'!$F408,'2.Pro Plan'!$U:$U,'Color detail'!AF$3))</f>
        <v>0</v>
      </c>
      <c r="AG408" s="25">
        <f>+IF(AG$3=0,0,COUNTIFS('2.Pro Plan'!$K:$K,'Color detail'!$E408,'2.Pro Plan'!$N:$N,'Color detail'!$F408,'2.Pro Plan'!$U:$U,'Color detail'!AG$3))</f>
        <v>0</v>
      </c>
      <c r="AH408" s="25">
        <f>+IF(AH$3=0,0,COUNTIFS('2.Pro Plan'!$K:$K,'Color detail'!$E408,'2.Pro Plan'!$N:$N,'Color detail'!$F408,'2.Pro Plan'!$U:$U,'Color detail'!AH$3))</f>
        <v>0</v>
      </c>
      <c r="AI408" s="25">
        <f>+IF(AI$3=0,0,COUNTIFS('2.Pro Plan'!$K:$K,'Color detail'!$E408,'2.Pro Plan'!$N:$N,'Color detail'!$F408,'2.Pro Plan'!$U:$U,'Color detail'!AI$3))</f>
        <v>0</v>
      </c>
      <c r="AJ408" s="25">
        <f>+IF(AJ$3=0,0,COUNTIFS('2.Pro Plan'!$K:$K,'Color detail'!$E408,'2.Pro Plan'!$N:$N,'Color detail'!$F408,'2.Pro Plan'!$U:$U,'Color detail'!AJ$3))</f>
        <v>0</v>
      </c>
      <c r="AK408" s="25">
        <f>+IF(AK$3=0,0,COUNTIFS('2.Pro Plan'!$K:$K,'Color detail'!$E408,'2.Pro Plan'!$N:$N,'Color detail'!$F408,'2.Pro Plan'!$U:$U,'Color detail'!AK$3))</f>
        <v>0</v>
      </c>
      <c r="AL408" s="25">
        <f>+IF(AL$3=0,0,COUNTIFS('2.Pro Plan'!$K:$K,'Color detail'!$E408,'2.Pro Plan'!$N:$N,'Color detail'!$F408,'2.Pro Plan'!$U:$U,'Color detail'!AL$3))</f>
        <v>0</v>
      </c>
      <c r="AM408" s="25">
        <f>+IF(AM$3=0,0,COUNTIFS('2.Pro Plan'!$K:$K,'Color detail'!$E408,'2.Pro Plan'!$N:$N,'Color detail'!$F408,'2.Pro Plan'!$U:$U,'Color detail'!AM$3))</f>
        <v>0</v>
      </c>
      <c r="AN408" s="25">
        <f>+IF(AN$3=0,0,COUNTIFS('2.Pro Plan'!$K:$K,'Color detail'!$E408,'2.Pro Plan'!$N:$N,'Color detail'!$F408,'2.Pro Plan'!$U:$U,'Color detail'!AN$3))</f>
        <v>0</v>
      </c>
      <c r="AO408" s="25">
        <f>+IF(AO$3=0,0,COUNTIFS('2.Pro Plan'!$K:$K,'Color detail'!$E408,'2.Pro Plan'!$N:$N,'Color detail'!$F408,'2.Pro Plan'!$U:$U,'Color detail'!AO$3))</f>
        <v>0</v>
      </c>
      <c r="AP408" s="25">
        <f>+IF(AP$3=0,0,COUNTIFS('2.Pro Plan'!$K:$K,'Color detail'!$E408,'2.Pro Plan'!$N:$N,'Color detail'!$F408,'2.Pro Plan'!$U:$U,'Color detail'!AP$3))</f>
        <v>0</v>
      </c>
      <c r="AQ408" s="25">
        <f>+IF(AQ$3=0,0,COUNTIFS('2.Pro Plan'!$K:$K,'Color detail'!$E408,'2.Pro Plan'!$N:$N,'Color detail'!$F408,'2.Pro Plan'!$U:$U,'Color detail'!AQ$3))</f>
        <v>0</v>
      </c>
      <c r="AR408" s="25">
        <f>+IF(AR$3=0,0,COUNTIFS('2.Pro Plan'!$K:$K,'Color detail'!$E408,'2.Pro Plan'!$N:$N,'Color detail'!$F408,'2.Pro Plan'!$U:$U,'Color detail'!AR$3))</f>
        <v>0</v>
      </c>
      <c r="AS408" s="25">
        <f t="shared" si="194"/>
        <v>0</v>
      </c>
    </row>
    <row r="409" spans="2:45" hidden="1">
      <c r="B409" s="25">
        <f t="shared" ref="B409:B430" si="266">+IF(C409&lt;&gt;0,B408+1,0)</f>
        <v>0</v>
      </c>
      <c r="C409" s="25">
        <f t="shared" ref="C409:C430" si="267">+IF(E409=0,0,E409&amp;F409)</f>
        <v>0</v>
      </c>
      <c r="E409" s="25">
        <f t="shared" ref="E409:F409" si="268">E193</f>
        <v>0</v>
      </c>
      <c r="F409" s="25">
        <f t="shared" si="268"/>
        <v>0</v>
      </c>
      <c r="H409" s="25">
        <f t="shared" ref="H409:H430" si="269">+AS409</f>
        <v>0</v>
      </c>
      <c r="I409" s="25">
        <f>+IF(C409=0,0,SUMIF('Color FC'!$F:$F,'Color detail'!$C409,'Color FC'!H:H))</f>
        <v>0</v>
      </c>
      <c r="J409" s="25">
        <f>+IF(E409=0,0,SUMIF('Color FC'!$F:$F,'Color detail'!$C409,'Color FC'!I:I))</f>
        <v>0</v>
      </c>
      <c r="K409" s="25">
        <f>+IF(F409=0,0,SUMIF('Color FC'!$F:$F,'Color detail'!$C409,'Color FC'!J:J))</f>
        <v>0</v>
      </c>
      <c r="M409" s="249"/>
      <c r="N409" s="249"/>
      <c r="O409" s="249"/>
      <c r="Q409" s="25">
        <f>+IF(Q$3=0,0,COUNTIFS('2.Pro Plan'!$K:$K,'Color detail'!$E409,'2.Pro Plan'!$N:$N,'Color detail'!$F409,'2.Pro Plan'!$U:$U,'Color detail'!Q$3))</f>
        <v>0</v>
      </c>
      <c r="R409" s="25">
        <f>+IF(R$3=0,0,COUNTIFS('2.Pro Plan'!$K:$K,'Color detail'!$E409,'2.Pro Plan'!$N:$N,'Color detail'!$F409,'2.Pro Plan'!$U:$U,'Color detail'!R$3))</f>
        <v>0</v>
      </c>
      <c r="S409" s="25">
        <f>+IF(S$3=0,0,COUNTIFS('2.Pro Plan'!$K:$K,'Color detail'!$E409,'2.Pro Plan'!$N:$N,'Color detail'!$F409,'2.Pro Plan'!$U:$U,'Color detail'!S$3))</f>
        <v>0</v>
      </c>
      <c r="T409" s="25">
        <f>+IF(T$3=0,0,COUNTIFS('2.Pro Plan'!$K:$K,'Color detail'!$E409,'2.Pro Plan'!$N:$N,'Color detail'!$F409,'2.Pro Plan'!$U:$U,'Color detail'!T$3))</f>
        <v>0</v>
      </c>
      <c r="U409" s="25">
        <f>+IF(U$3=0,0,COUNTIFS('2.Pro Plan'!$K:$K,'Color detail'!$E409,'2.Pro Plan'!$N:$N,'Color detail'!$F409,'2.Pro Plan'!$U:$U,'Color detail'!U$3))</f>
        <v>0</v>
      </c>
      <c r="V409" s="25">
        <f>+IF(V$3=0,0,COUNTIFS('2.Pro Plan'!$K:$K,'Color detail'!$E409,'2.Pro Plan'!$N:$N,'Color detail'!$F409,'2.Pro Plan'!$U:$U,'Color detail'!V$3))</f>
        <v>0</v>
      </c>
      <c r="W409" s="25">
        <f>+IF(W$3=0,0,COUNTIFS('2.Pro Plan'!$K:$K,'Color detail'!$E409,'2.Pro Plan'!$N:$N,'Color detail'!$F409,'2.Pro Plan'!$U:$U,'Color detail'!W$3))</f>
        <v>0</v>
      </c>
      <c r="X409" s="25">
        <f>+IF(X$3=0,0,COUNTIFS('2.Pro Plan'!$K:$K,'Color detail'!$E409,'2.Pro Plan'!$N:$N,'Color detail'!$F409,'2.Pro Plan'!$U:$U,'Color detail'!X$3))</f>
        <v>0</v>
      </c>
      <c r="Y409" s="25">
        <f>+IF(Y$3=0,0,COUNTIFS('2.Pro Plan'!$K:$K,'Color detail'!$E409,'2.Pro Plan'!$N:$N,'Color detail'!$F409,'2.Pro Plan'!$U:$U,'Color detail'!Y$3))</f>
        <v>0</v>
      </c>
      <c r="Z409" s="25">
        <f>+IF(Z$3=0,0,COUNTIFS('2.Pro Plan'!$K:$K,'Color detail'!$E409,'2.Pro Plan'!$N:$N,'Color detail'!$F409,'2.Pro Plan'!$U:$U,'Color detail'!Z$3))</f>
        <v>0</v>
      </c>
      <c r="AA409" s="25">
        <f>+IF(AA$3=0,0,COUNTIFS('2.Pro Plan'!$K:$K,'Color detail'!$E409,'2.Pro Plan'!$N:$N,'Color detail'!$F409,'2.Pro Plan'!$U:$U,'Color detail'!AA$3))</f>
        <v>0</v>
      </c>
      <c r="AB409" s="25">
        <f>+IF(AB$3=0,0,COUNTIFS('2.Pro Plan'!$K:$K,'Color detail'!$E409,'2.Pro Plan'!$N:$N,'Color detail'!$F409,'2.Pro Plan'!$U:$U,'Color detail'!AB$3))</f>
        <v>0</v>
      </c>
      <c r="AC409" s="25">
        <f>+IF(AC$3=0,0,COUNTIFS('2.Pro Plan'!$K:$K,'Color detail'!$E409,'2.Pro Plan'!$N:$N,'Color detail'!$F409,'2.Pro Plan'!$U:$U,'Color detail'!AC$3))</f>
        <v>0</v>
      </c>
      <c r="AD409" s="25">
        <f>+IF(AD$3=0,0,COUNTIFS('2.Pro Plan'!$K:$K,'Color detail'!$E409,'2.Pro Plan'!$N:$N,'Color detail'!$F409,'2.Pro Plan'!$U:$U,'Color detail'!AD$3))</f>
        <v>0</v>
      </c>
      <c r="AE409" s="25">
        <f>+IF(AE$3=0,0,COUNTIFS('2.Pro Plan'!$K:$K,'Color detail'!$E409,'2.Pro Plan'!$N:$N,'Color detail'!$F409,'2.Pro Plan'!$U:$U,'Color detail'!AE$3))</f>
        <v>0</v>
      </c>
      <c r="AF409" s="25">
        <f>+IF(AF$3=0,0,COUNTIFS('2.Pro Plan'!$K:$K,'Color detail'!$E409,'2.Pro Plan'!$N:$N,'Color detail'!$F409,'2.Pro Plan'!$U:$U,'Color detail'!AF$3))</f>
        <v>0</v>
      </c>
      <c r="AG409" s="25">
        <f>+IF(AG$3=0,0,COUNTIFS('2.Pro Plan'!$K:$K,'Color detail'!$E409,'2.Pro Plan'!$N:$N,'Color detail'!$F409,'2.Pro Plan'!$U:$U,'Color detail'!AG$3))</f>
        <v>0</v>
      </c>
      <c r="AH409" s="25">
        <f>+IF(AH$3=0,0,COUNTIFS('2.Pro Plan'!$K:$K,'Color detail'!$E409,'2.Pro Plan'!$N:$N,'Color detail'!$F409,'2.Pro Plan'!$U:$U,'Color detail'!AH$3))</f>
        <v>0</v>
      </c>
      <c r="AI409" s="25">
        <f>+IF(AI$3=0,0,COUNTIFS('2.Pro Plan'!$K:$K,'Color detail'!$E409,'2.Pro Plan'!$N:$N,'Color detail'!$F409,'2.Pro Plan'!$U:$U,'Color detail'!AI$3))</f>
        <v>0</v>
      </c>
      <c r="AJ409" s="25">
        <f>+IF(AJ$3=0,0,COUNTIFS('2.Pro Plan'!$K:$K,'Color detail'!$E409,'2.Pro Plan'!$N:$N,'Color detail'!$F409,'2.Pro Plan'!$U:$U,'Color detail'!AJ$3))</f>
        <v>0</v>
      </c>
      <c r="AK409" s="25">
        <f>+IF(AK$3=0,0,COUNTIFS('2.Pro Plan'!$K:$K,'Color detail'!$E409,'2.Pro Plan'!$N:$N,'Color detail'!$F409,'2.Pro Plan'!$U:$U,'Color detail'!AK$3))</f>
        <v>0</v>
      </c>
      <c r="AL409" s="25">
        <f>+IF(AL$3=0,0,COUNTIFS('2.Pro Plan'!$K:$K,'Color detail'!$E409,'2.Pro Plan'!$N:$N,'Color detail'!$F409,'2.Pro Plan'!$U:$U,'Color detail'!AL$3))</f>
        <v>0</v>
      </c>
      <c r="AM409" s="25">
        <f>+IF(AM$3=0,0,COUNTIFS('2.Pro Plan'!$K:$K,'Color detail'!$E409,'2.Pro Plan'!$N:$N,'Color detail'!$F409,'2.Pro Plan'!$U:$U,'Color detail'!AM$3))</f>
        <v>0</v>
      </c>
      <c r="AN409" s="25">
        <f>+IF(AN$3=0,0,COUNTIFS('2.Pro Plan'!$K:$K,'Color detail'!$E409,'2.Pro Plan'!$N:$N,'Color detail'!$F409,'2.Pro Plan'!$U:$U,'Color detail'!AN$3))</f>
        <v>0</v>
      </c>
      <c r="AO409" s="25">
        <f>+IF(AO$3=0,0,COUNTIFS('2.Pro Plan'!$K:$K,'Color detail'!$E409,'2.Pro Plan'!$N:$N,'Color detail'!$F409,'2.Pro Plan'!$U:$U,'Color detail'!AO$3))</f>
        <v>0</v>
      </c>
      <c r="AP409" s="25">
        <f>+IF(AP$3=0,0,COUNTIFS('2.Pro Plan'!$K:$K,'Color detail'!$E409,'2.Pro Plan'!$N:$N,'Color detail'!$F409,'2.Pro Plan'!$U:$U,'Color detail'!AP$3))</f>
        <v>0</v>
      </c>
      <c r="AQ409" s="25">
        <f>+IF(AQ$3=0,0,COUNTIFS('2.Pro Plan'!$K:$K,'Color detail'!$E409,'2.Pro Plan'!$N:$N,'Color detail'!$F409,'2.Pro Plan'!$U:$U,'Color detail'!AQ$3))</f>
        <v>0</v>
      </c>
      <c r="AR409" s="25">
        <f>+IF(AR$3=0,0,COUNTIFS('2.Pro Plan'!$K:$K,'Color detail'!$E409,'2.Pro Plan'!$N:$N,'Color detail'!$F409,'2.Pro Plan'!$U:$U,'Color detail'!AR$3))</f>
        <v>0</v>
      </c>
      <c r="AS409" s="25">
        <f t="shared" ref="AS409:AS430" si="270">+SUM(Q409:AR409)</f>
        <v>0</v>
      </c>
    </row>
    <row r="410" spans="2:45" hidden="1">
      <c r="B410" s="25">
        <f t="shared" si="266"/>
        <v>0</v>
      </c>
      <c r="C410" s="25">
        <f t="shared" si="267"/>
        <v>0</v>
      </c>
      <c r="E410" s="25">
        <f t="shared" ref="E410:F410" si="271">E194</f>
        <v>0</v>
      </c>
      <c r="F410" s="25">
        <f t="shared" si="271"/>
        <v>0</v>
      </c>
      <c r="H410" s="25">
        <f t="shared" si="269"/>
        <v>0</v>
      </c>
      <c r="I410" s="25">
        <f>+IF(C410=0,0,SUMIF('Color FC'!$F:$F,'Color detail'!$C410,'Color FC'!H:H))</f>
        <v>0</v>
      </c>
      <c r="J410" s="25">
        <f>+IF(E410=0,0,SUMIF('Color FC'!$F:$F,'Color detail'!$C410,'Color FC'!I:I))</f>
        <v>0</v>
      </c>
      <c r="K410" s="25">
        <f>+IF(F410=0,0,SUMIF('Color FC'!$F:$F,'Color detail'!$C410,'Color FC'!J:J))</f>
        <v>0</v>
      </c>
      <c r="M410" s="249"/>
      <c r="N410" s="249"/>
      <c r="O410" s="249"/>
      <c r="Q410" s="25">
        <f>+IF(Q$3=0,0,COUNTIFS('2.Pro Plan'!$K:$K,'Color detail'!$E410,'2.Pro Plan'!$N:$N,'Color detail'!$F410,'2.Pro Plan'!$U:$U,'Color detail'!Q$3))</f>
        <v>0</v>
      </c>
      <c r="R410" s="25">
        <f>+IF(R$3=0,0,COUNTIFS('2.Pro Plan'!$K:$K,'Color detail'!$E410,'2.Pro Plan'!$N:$N,'Color detail'!$F410,'2.Pro Plan'!$U:$U,'Color detail'!R$3))</f>
        <v>0</v>
      </c>
      <c r="S410" s="25">
        <f>+IF(S$3=0,0,COUNTIFS('2.Pro Plan'!$K:$K,'Color detail'!$E410,'2.Pro Plan'!$N:$N,'Color detail'!$F410,'2.Pro Plan'!$U:$U,'Color detail'!S$3))</f>
        <v>0</v>
      </c>
      <c r="T410" s="25">
        <f>+IF(T$3=0,0,COUNTIFS('2.Pro Plan'!$K:$K,'Color detail'!$E410,'2.Pro Plan'!$N:$N,'Color detail'!$F410,'2.Pro Plan'!$U:$U,'Color detail'!T$3))</f>
        <v>0</v>
      </c>
      <c r="U410" s="25">
        <f>+IF(U$3=0,0,COUNTIFS('2.Pro Plan'!$K:$K,'Color detail'!$E410,'2.Pro Plan'!$N:$N,'Color detail'!$F410,'2.Pro Plan'!$U:$U,'Color detail'!U$3))</f>
        <v>0</v>
      </c>
      <c r="V410" s="25">
        <f>+IF(V$3=0,0,COUNTIFS('2.Pro Plan'!$K:$K,'Color detail'!$E410,'2.Pro Plan'!$N:$N,'Color detail'!$F410,'2.Pro Plan'!$U:$U,'Color detail'!V$3))</f>
        <v>0</v>
      </c>
      <c r="W410" s="25">
        <f>+IF(W$3=0,0,COUNTIFS('2.Pro Plan'!$K:$K,'Color detail'!$E410,'2.Pro Plan'!$N:$N,'Color detail'!$F410,'2.Pro Plan'!$U:$U,'Color detail'!W$3))</f>
        <v>0</v>
      </c>
      <c r="X410" s="25">
        <f>+IF(X$3=0,0,COUNTIFS('2.Pro Plan'!$K:$K,'Color detail'!$E410,'2.Pro Plan'!$N:$N,'Color detail'!$F410,'2.Pro Plan'!$U:$U,'Color detail'!X$3))</f>
        <v>0</v>
      </c>
      <c r="Y410" s="25">
        <f>+IF(Y$3=0,0,COUNTIFS('2.Pro Plan'!$K:$K,'Color detail'!$E410,'2.Pro Plan'!$N:$N,'Color detail'!$F410,'2.Pro Plan'!$U:$U,'Color detail'!Y$3))</f>
        <v>0</v>
      </c>
      <c r="Z410" s="25">
        <f>+IF(Z$3=0,0,COUNTIFS('2.Pro Plan'!$K:$K,'Color detail'!$E410,'2.Pro Plan'!$N:$N,'Color detail'!$F410,'2.Pro Plan'!$U:$U,'Color detail'!Z$3))</f>
        <v>0</v>
      </c>
      <c r="AA410" s="25">
        <f>+IF(AA$3=0,0,COUNTIFS('2.Pro Plan'!$K:$K,'Color detail'!$E410,'2.Pro Plan'!$N:$N,'Color detail'!$F410,'2.Pro Plan'!$U:$U,'Color detail'!AA$3))</f>
        <v>0</v>
      </c>
      <c r="AB410" s="25">
        <f>+IF(AB$3=0,0,COUNTIFS('2.Pro Plan'!$K:$K,'Color detail'!$E410,'2.Pro Plan'!$N:$N,'Color detail'!$F410,'2.Pro Plan'!$U:$U,'Color detail'!AB$3))</f>
        <v>0</v>
      </c>
      <c r="AC410" s="25">
        <f>+IF(AC$3=0,0,COUNTIFS('2.Pro Plan'!$K:$K,'Color detail'!$E410,'2.Pro Plan'!$N:$N,'Color detail'!$F410,'2.Pro Plan'!$U:$U,'Color detail'!AC$3))</f>
        <v>0</v>
      </c>
      <c r="AD410" s="25">
        <f>+IF(AD$3=0,0,COUNTIFS('2.Pro Plan'!$K:$K,'Color detail'!$E410,'2.Pro Plan'!$N:$N,'Color detail'!$F410,'2.Pro Plan'!$U:$U,'Color detail'!AD$3))</f>
        <v>0</v>
      </c>
      <c r="AE410" s="25">
        <f>+IF(AE$3=0,0,COUNTIFS('2.Pro Plan'!$K:$K,'Color detail'!$E410,'2.Pro Plan'!$N:$N,'Color detail'!$F410,'2.Pro Plan'!$U:$U,'Color detail'!AE$3))</f>
        <v>0</v>
      </c>
      <c r="AF410" s="25">
        <f>+IF(AF$3=0,0,COUNTIFS('2.Pro Plan'!$K:$K,'Color detail'!$E410,'2.Pro Plan'!$N:$N,'Color detail'!$F410,'2.Pro Plan'!$U:$U,'Color detail'!AF$3))</f>
        <v>0</v>
      </c>
      <c r="AG410" s="25">
        <f>+IF(AG$3=0,0,COUNTIFS('2.Pro Plan'!$K:$K,'Color detail'!$E410,'2.Pro Plan'!$N:$N,'Color detail'!$F410,'2.Pro Plan'!$U:$U,'Color detail'!AG$3))</f>
        <v>0</v>
      </c>
      <c r="AH410" s="25">
        <f>+IF(AH$3=0,0,COUNTIFS('2.Pro Plan'!$K:$K,'Color detail'!$E410,'2.Pro Plan'!$N:$N,'Color detail'!$F410,'2.Pro Plan'!$U:$U,'Color detail'!AH$3))</f>
        <v>0</v>
      </c>
      <c r="AI410" s="25">
        <f>+IF(AI$3=0,0,COUNTIFS('2.Pro Plan'!$K:$K,'Color detail'!$E410,'2.Pro Plan'!$N:$N,'Color detail'!$F410,'2.Pro Plan'!$U:$U,'Color detail'!AI$3))</f>
        <v>0</v>
      </c>
      <c r="AJ410" s="25">
        <f>+IF(AJ$3=0,0,COUNTIFS('2.Pro Plan'!$K:$K,'Color detail'!$E410,'2.Pro Plan'!$N:$N,'Color detail'!$F410,'2.Pro Plan'!$U:$U,'Color detail'!AJ$3))</f>
        <v>0</v>
      </c>
      <c r="AK410" s="25">
        <f>+IF(AK$3=0,0,COUNTIFS('2.Pro Plan'!$K:$K,'Color detail'!$E410,'2.Pro Plan'!$N:$N,'Color detail'!$F410,'2.Pro Plan'!$U:$U,'Color detail'!AK$3))</f>
        <v>0</v>
      </c>
      <c r="AL410" s="25">
        <f>+IF(AL$3=0,0,COUNTIFS('2.Pro Plan'!$K:$K,'Color detail'!$E410,'2.Pro Plan'!$N:$N,'Color detail'!$F410,'2.Pro Plan'!$U:$U,'Color detail'!AL$3))</f>
        <v>0</v>
      </c>
      <c r="AM410" s="25">
        <f>+IF(AM$3=0,0,COUNTIFS('2.Pro Plan'!$K:$K,'Color detail'!$E410,'2.Pro Plan'!$N:$N,'Color detail'!$F410,'2.Pro Plan'!$U:$U,'Color detail'!AM$3))</f>
        <v>0</v>
      </c>
      <c r="AN410" s="25">
        <f>+IF(AN$3=0,0,COUNTIFS('2.Pro Plan'!$K:$K,'Color detail'!$E410,'2.Pro Plan'!$N:$N,'Color detail'!$F410,'2.Pro Plan'!$U:$U,'Color detail'!AN$3))</f>
        <v>0</v>
      </c>
      <c r="AO410" s="25">
        <f>+IF(AO$3=0,0,COUNTIFS('2.Pro Plan'!$K:$K,'Color detail'!$E410,'2.Pro Plan'!$N:$N,'Color detail'!$F410,'2.Pro Plan'!$U:$U,'Color detail'!AO$3))</f>
        <v>0</v>
      </c>
      <c r="AP410" s="25">
        <f>+IF(AP$3=0,0,COUNTIFS('2.Pro Plan'!$K:$K,'Color detail'!$E410,'2.Pro Plan'!$N:$N,'Color detail'!$F410,'2.Pro Plan'!$U:$U,'Color detail'!AP$3))</f>
        <v>0</v>
      </c>
      <c r="AQ410" s="25">
        <f>+IF(AQ$3=0,0,COUNTIFS('2.Pro Plan'!$K:$K,'Color detail'!$E410,'2.Pro Plan'!$N:$N,'Color detail'!$F410,'2.Pro Plan'!$U:$U,'Color detail'!AQ$3))</f>
        <v>0</v>
      </c>
      <c r="AR410" s="25">
        <f>+IF(AR$3=0,0,COUNTIFS('2.Pro Plan'!$K:$K,'Color detail'!$E410,'2.Pro Plan'!$N:$N,'Color detail'!$F410,'2.Pro Plan'!$U:$U,'Color detail'!AR$3))</f>
        <v>0</v>
      </c>
      <c r="AS410" s="25">
        <f t="shared" si="270"/>
        <v>0</v>
      </c>
    </row>
    <row r="411" spans="2:45" hidden="1">
      <c r="B411" s="25">
        <f t="shared" si="266"/>
        <v>0</v>
      </c>
      <c r="C411" s="25">
        <f t="shared" si="267"/>
        <v>0</v>
      </c>
      <c r="E411" s="25">
        <f t="shared" ref="E411:F411" si="272">E195</f>
        <v>0</v>
      </c>
      <c r="F411" s="25">
        <f t="shared" si="272"/>
        <v>0</v>
      </c>
      <c r="H411" s="25">
        <f t="shared" si="269"/>
        <v>0</v>
      </c>
      <c r="I411" s="25">
        <f>+IF(C411=0,0,SUMIF('Color FC'!$F:$F,'Color detail'!$C411,'Color FC'!H:H))</f>
        <v>0</v>
      </c>
      <c r="J411" s="25">
        <f>+IF(E411=0,0,SUMIF('Color FC'!$F:$F,'Color detail'!$C411,'Color FC'!I:I))</f>
        <v>0</v>
      </c>
      <c r="K411" s="25">
        <f>+IF(F411=0,0,SUMIF('Color FC'!$F:$F,'Color detail'!$C411,'Color FC'!J:J))</f>
        <v>0</v>
      </c>
      <c r="M411" s="249"/>
      <c r="N411" s="249"/>
      <c r="O411" s="249"/>
      <c r="Q411" s="25">
        <f>+IF(Q$3=0,0,COUNTIFS('2.Pro Plan'!$K:$K,'Color detail'!$E411,'2.Pro Plan'!$N:$N,'Color detail'!$F411,'2.Pro Plan'!$U:$U,'Color detail'!Q$3))</f>
        <v>0</v>
      </c>
      <c r="R411" s="25">
        <f>+IF(R$3=0,0,COUNTIFS('2.Pro Plan'!$K:$K,'Color detail'!$E411,'2.Pro Plan'!$N:$N,'Color detail'!$F411,'2.Pro Plan'!$U:$U,'Color detail'!R$3))</f>
        <v>0</v>
      </c>
      <c r="S411" s="25">
        <f>+IF(S$3=0,0,COUNTIFS('2.Pro Plan'!$K:$K,'Color detail'!$E411,'2.Pro Plan'!$N:$N,'Color detail'!$F411,'2.Pro Plan'!$U:$U,'Color detail'!S$3))</f>
        <v>0</v>
      </c>
      <c r="T411" s="25">
        <f>+IF(T$3=0,0,COUNTIFS('2.Pro Plan'!$K:$K,'Color detail'!$E411,'2.Pro Plan'!$N:$N,'Color detail'!$F411,'2.Pro Plan'!$U:$U,'Color detail'!T$3))</f>
        <v>0</v>
      </c>
      <c r="U411" s="25">
        <f>+IF(U$3=0,0,COUNTIFS('2.Pro Plan'!$K:$K,'Color detail'!$E411,'2.Pro Plan'!$N:$N,'Color detail'!$F411,'2.Pro Plan'!$U:$U,'Color detail'!U$3))</f>
        <v>0</v>
      </c>
      <c r="V411" s="25">
        <f>+IF(V$3=0,0,COUNTIFS('2.Pro Plan'!$K:$K,'Color detail'!$E411,'2.Pro Plan'!$N:$N,'Color detail'!$F411,'2.Pro Plan'!$U:$U,'Color detail'!V$3))</f>
        <v>0</v>
      </c>
      <c r="W411" s="25">
        <f>+IF(W$3=0,0,COUNTIFS('2.Pro Plan'!$K:$K,'Color detail'!$E411,'2.Pro Plan'!$N:$N,'Color detail'!$F411,'2.Pro Plan'!$U:$U,'Color detail'!W$3))</f>
        <v>0</v>
      </c>
      <c r="X411" s="25">
        <f>+IF(X$3=0,0,COUNTIFS('2.Pro Plan'!$K:$K,'Color detail'!$E411,'2.Pro Plan'!$N:$N,'Color detail'!$F411,'2.Pro Plan'!$U:$U,'Color detail'!X$3))</f>
        <v>0</v>
      </c>
      <c r="Y411" s="25">
        <f>+IF(Y$3=0,0,COUNTIFS('2.Pro Plan'!$K:$K,'Color detail'!$E411,'2.Pro Plan'!$N:$N,'Color detail'!$F411,'2.Pro Plan'!$U:$U,'Color detail'!Y$3))</f>
        <v>0</v>
      </c>
      <c r="Z411" s="25">
        <f>+IF(Z$3=0,0,COUNTIFS('2.Pro Plan'!$K:$K,'Color detail'!$E411,'2.Pro Plan'!$N:$N,'Color detail'!$F411,'2.Pro Plan'!$U:$U,'Color detail'!Z$3))</f>
        <v>0</v>
      </c>
      <c r="AA411" s="25">
        <f>+IF(AA$3=0,0,COUNTIFS('2.Pro Plan'!$K:$K,'Color detail'!$E411,'2.Pro Plan'!$N:$N,'Color detail'!$F411,'2.Pro Plan'!$U:$U,'Color detail'!AA$3))</f>
        <v>0</v>
      </c>
      <c r="AB411" s="25">
        <f>+IF(AB$3=0,0,COUNTIFS('2.Pro Plan'!$K:$K,'Color detail'!$E411,'2.Pro Plan'!$N:$N,'Color detail'!$F411,'2.Pro Plan'!$U:$U,'Color detail'!AB$3))</f>
        <v>0</v>
      </c>
      <c r="AC411" s="25">
        <f>+IF(AC$3=0,0,COUNTIFS('2.Pro Plan'!$K:$K,'Color detail'!$E411,'2.Pro Plan'!$N:$N,'Color detail'!$F411,'2.Pro Plan'!$U:$U,'Color detail'!AC$3))</f>
        <v>0</v>
      </c>
      <c r="AD411" s="25">
        <f>+IF(AD$3=0,0,COUNTIFS('2.Pro Plan'!$K:$K,'Color detail'!$E411,'2.Pro Plan'!$N:$N,'Color detail'!$F411,'2.Pro Plan'!$U:$U,'Color detail'!AD$3))</f>
        <v>0</v>
      </c>
      <c r="AE411" s="25">
        <f>+IF(AE$3=0,0,COUNTIFS('2.Pro Plan'!$K:$K,'Color detail'!$E411,'2.Pro Plan'!$N:$N,'Color detail'!$F411,'2.Pro Plan'!$U:$U,'Color detail'!AE$3))</f>
        <v>0</v>
      </c>
      <c r="AF411" s="25">
        <f>+IF(AF$3=0,0,COUNTIFS('2.Pro Plan'!$K:$K,'Color detail'!$E411,'2.Pro Plan'!$N:$N,'Color detail'!$F411,'2.Pro Plan'!$U:$U,'Color detail'!AF$3))</f>
        <v>0</v>
      </c>
      <c r="AG411" s="25">
        <f>+IF(AG$3=0,0,COUNTIFS('2.Pro Plan'!$K:$K,'Color detail'!$E411,'2.Pro Plan'!$N:$N,'Color detail'!$F411,'2.Pro Plan'!$U:$U,'Color detail'!AG$3))</f>
        <v>0</v>
      </c>
      <c r="AH411" s="25">
        <f>+IF(AH$3=0,0,COUNTIFS('2.Pro Plan'!$K:$K,'Color detail'!$E411,'2.Pro Plan'!$N:$N,'Color detail'!$F411,'2.Pro Plan'!$U:$U,'Color detail'!AH$3))</f>
        <v>0</v>
      </c>
      <c r="AI411" s="25">
        <f>+IF(AI$3=0,0,COUNTIFS('2.Pro Plan'!$K:$K,'Color detail'!$E411,'2.Pro Plan'!$N:$N,'Color detail'!$F411,'2.Pro Plan'!$U:$U,'Color detail'!AI$3))</f>
        <v>0</v>
      </c>
      <c r="AJ411" s="25">
        <f>+IF(AJ$3=0,0,COUNTIFS('2.Pro Plan'!$K:$K,'Color detail'!$E411,'2.Pro Plan'!$N:$N,'Color detail'!$F411,'2.Pro Plan'!$U:$U,'Color detail'!AJ$3))</f>
        <v>0</v>
      </c>
      <c r="AK411" s="25">
        <f>+IF(AK$3=0,0,COUNTIFS('2.Pro Plan'!$K:$K,'Color detail'!$E411,'2.Pro Plan'!$N:$N,'Color detail'!$F411,'2.Pro Plan'!$U:$U,'Color detail'!AK$3))</f>
        <v>0</v>
      </c>
      <c r="AL411" s="25">
        <f>+IF(AL$3=0,0,COUNTIFS('2.Pro Plan'!$K:$K,'Color detail'!$E411,'2.Pro Plan'!$N:$N,'Color detail'!$F411,'2.Pro Plan'!$U:$U,'Color detail'!AL$3))</f>
        <v>0</v>
      </c>
      <c r="AM411" s="25">
        <f>+IF(AM$3=0,0,COUNTIFS('2.Pro Plan'!$K:$K,'Color detail'!$E411,'2.Pro Plan'!$N:$N,'Color detail'!$F411,'2.Pro Plan'!$U:$U,'Color detail'!AM$3))</f>
        <v>0</v>
      </c>
      <c r="AN411" s="25">
        <f>+IF(AN$3=0,0,COUNTIFS('2.Pro Plan'!$K:$K,'Color detail'!$E411,'2.Pro Plan'!$N:$N,'Color detail'!$F411,'2.Pro Plan'!$U:$U,'Color detail'!AN$3))</f>
        <v>0</v>
      </c>
      <c r="AO411" s="25">
        <f>+IF(AO$3=0,0,COUNTIFS('2.Pro Plan'!$K:$K,'Color detail'!$E411,'2.Pro Plan'!$N:$N,'Color detail'!$F411,'2.Pro Plan'!$U:$U,'Color detail'!AO$3))</f>
        <v>0</v>
      </c>
      <c r="AP411" s="25">
        <f>+IF(AP$3=0,0,COUNTIFS('2.Pro Plan'!$K:$K,'Color detail'!$E411,'2.Pro Plan'!$N:$N,'Color detail'!$F411,'2.Pro Plan'!$U:$U,'Color detail'!AP$3))</f>
        <v>0</v>
      </c>
      <c r="AQ411" s="25">
        <f>+IF(AQ$3=0,0,COUNTIFS('2.Pro Plan'!$K:$K,'Color detail'!$E411,'2.Pro Plan'!$N:$N,'Color detail'!$F411,'2.Pro Plan'!$U:$U,'Color detail'!AQ$3))</f>
        <v>0</v>
      </c>
      <c r="AR411" s="25">
        <f>+IF(AR$3=0,0,COUNTIFS('2.Pro Plan'!$K:$K,'Color detail'!$E411,'2.Pro Plan'!$N:$N,'Color detail'!$F411,'2.Pro Plan'!$U:$U,'Color detail'!AR$3))</f>
        <v>0</v>
      </c>
      <c r="AS411" s="25">
        <f t="shared" si="270"/>
        <v>0</v>
      </c>
    </row>
    <row r="412" spans="2:45" hidden="1">
      <c r="B412" s="25">
        <f t="shared" si="266"/>
        <v>0</v>
      </c>
      <c r="C412" s="25">
        <f t="shared" si="267"/>
        <v>0</v>
      </c>
      <c r="E412" s="25">
        <f t="shared" ref="E412:F412" si="273">E196</f>
        <v>0</v>
      </c>
      <c r="F412" s="25">
        <f t="shared" si="273"/>
        <v>0</v>
      </c>
      <c r="H412" s="25">
        <f t="shared" si="269"/>
        <v>0</v>
      </c>
      <c r="I412" s="25">
        <f>+IF(C412=0,0,SUMIF('Color FC'!$F:$F,'Color detail'!$C412,'Color FC'!H:H))</f>
        <v>0</v>
      </c>
      <c r="J412" s="25">
        <f>+IF(E412=0,0,SUMIF('Color FC'!$F:$F,'Color detail'!$C412,'Color FC'!I:I))</f>
        <v>0</v>
      </c>
      <c r="K412" s="25">
        <f>+IF(F412=0,0,SUMIF('Color FC'!$F:$F,'Color detail'!$C412,'Color FC'!J:J))</f>
        <v>0</v>
      </c>
      <c r="M412" s="249"/>
      <c r="N412" s="249"/>
      <c r="O412" s="249"/>
      <c r="Q412" s="25">
        <f>+IF(Q$3=0,0,COUNTIFS('2.Pro Plan'!$K:$K,'Color detail'!$E412,'2.Pro Plan'!$N:$N,'Color detail'!$F412,'2.Pro Plan'!$U:$U,'Color detail'!Q$3))</f>
        <v>0</v>
      </c>
      <c r="R412" s="25">
        <f>+IF(R$3=0,0,COUNTIFS('2.Pro Plan'!$K:$K,'Color detail'!$E412,'2.Pro Plan'!$N:$N,'Color detail'!$F412,'2.Pro Plan'!$U:$U,'Color detail'!R$3))</f>
        <v>0</v>
      </c>
      <c r="S412" s="25">
        <f>+IF(S$3=0,0,COUNTIFS('2.Pro Plan'!$K:$K,'Color detail'!$E412,'2.Pro Plan'!$N:$N,'Color detail'!$F412,'2.Pro Plan'!$U:$U,'Color detail'!S$3))</f>
        <v>0</v>
      </c>
      <c r="T412" s="25">
        <f>+IF(T$3=0,0,COUNTIFS('2.Pro Plan'!$K:$K,'Color detail'!$E412,'2.Pro Plan'!$N:$N,'Color detail'!$F412,'2.Pro Plan'!$U:$U,'Color detail'!T$3))</f>
        <v>0</v>
      </c>
      <c r="U412" s="25">
        <f>+IF(U$3=0,0,COUNTIFS('2.Pro Plan'!$K:$K,'Color detail'!$E412,'2.Pro Plan'!$N:$N,'Color detail'!$F412,'2.Pro Plan'!$U:$U,'Color detail'!U$3))</f>
        <v>0</v>
      </c>
      <c r="V412" s="25">
        <f>+IF(V$3=0,0,COUNTIFS('2.Pro Plan'!$K:$K,'Color detail'!$E412,'2.Pro Plan'!$N:$N,'Color detail'!$F412,'2.Pro Plan'!$U:$U,'Color detail'!V$3))</f>
        <v>0</v>
      </c>
      <c r="W412" s="25">
        <f>+IF(W$3=0,0,COUNTIFS('2.Pro Plan'!$K:$K,'Color detail'!$E412,'2.Pro Plan'!$N:$N,'Color detail'!$F412,'2.Pro Plan'!$U:$U,'Color detail'!W$3))</f>
        <v>0</v>
      </c>
      <c r="X412" s="25">
        <f>+IF(X$3=0,0,COUNTIFS('2.Pro Plan'!$K:$K,'Color detail'!$E412,'2.Pro Plan'!$N:$N,'Color detail'!$F412,'2.Pro Plan'!$U:$U,'Color detail'!X$3))</f>
        <v>0</v>
      </c>
      <c r="Y412" s="25">
        <f>+IF(Y$3=0,0,COUNTIFS('2.Pro Plan'!$K:$K,'Color detail'!$E412,'2.Pro Plan'!$N:$N,'Color detail'!$F412,'2.Pro Plan'!$U:$U,'Color detail'!Y$3))</f>
        <v>0</v>
      </c>
      <c r="Z412" s="25">
        <f>+IF(Z$3=0,0,COUNTIFS('2.Pro Plan'!$K:$K,'Color detail'!$E412,'2.Pro Plan'!$N:$N,'Color detail'!$F412,'2.Pro Plan'!$U:$U,'Color detail'!Z$3))</f>
        <v>0</v>
      </c>
      <c r="AA412" s="25">
        <f>+IF(AA$3=0,0,COUNTIFS('2.Pro Plan'!$K:$K,'Color detail'!$E412,'2.Pro Plan'!$N:$N,'Color detail'!$F412,'2.Pro Plan'!$U:$U,'Color detail'!AA$3))</f>
        <v>0</v>
      </c>
      <c r="AB412" s="25">
        <f>+IF(AB$3=0,0,COUNTIFS('2.Pro Plan'!$K:$K,'Color detail'!$E412,'2.Pro Plan'!$N:$N,'Color detail'!$F412,'2.Pro Plan'!$U:$U,'Color detail'!AB$3))</f>
        <v>0</v>
      </c>
      <c r="AC412" s="25">
        <f>+IF(AC$3=0,0,COUNTIFS('2.Pro Plan'!$K:$K,'Color detail'!$E412,'2.Pro Plan'!$N:$N,'Color detail'!$F412,'2.Pro Plan'!$U:$U,'Color detail'!AC$3))</f>
        <v>0</v>
      </c>
      <c r="AD412" s="25">
        <f>+IF(AD$3=0,0,COUNTIFS('2.Pro Plan'!$K:$K,'Color detail'!$E412,'2.Pro Plan'!$N:$N,'Color detail'!$F412,'2.Pro Plan'!$U:$U,'Color detail'!AD$3))</f>
        <v>0</v>
      </c>
      <c r="AE412" s="25">
        <f>+IF(AE$3=0,0,COUNTIFS('2.Pro Plan'!$K:$K,'Color detail'!$E412,'2.Pro Plan'!$N:$N,'Color detail'!$F412,'2.Pro Plan'!$U:$U,'Color detail'!AE$3))</f>
        <v>0</v>
      </c>
      <c r="AF412" s="25">
        <f>+IF(AF$3=0,0,COUNTIFS('2.Pro Plan'!$K:$K,'Color detail'!$E412,'2.Pro Plan'!$N:$N,'Color detail'!$F412,'2.Pro Plan'!$U:$U,'Color detail'!AF$3))</f>
        <v>0</v>
      </c>
      <c r="AG412" s="25">
        <f>+IF(AG$3=0,0,COUNTIFS('2.Pro Plan'!$K:$K,'Color detail'!$E412,'2.Pro Plan'!$N:$N,'Color detail'!$F412,'2.Pro Plan'!$U:$U,'Color detail'!AG$3))</f>
        <v>0</v>
      </c>
      <c r="AH412" s="25">
        <f>+IF(AH$3=0,0,COUNTIFS('2.Pro Plan'!$K:$K,'Color detail'!$E412,'2.Pro Plan'!$N:$N,'Color detail'!$F412,'2.Pro Plan'!$U:$U,'Color detail'!AH$3))</f>
        <v>0</v>
      </c>
      <c r="AI412" s="25">
        <f>+IF(AI$3=0,0,COUNTIFS('2.Pro Plan'!$K:$K,'Color detail'!$E412,'2.Pro Plan'!$N:$N,'Color detail'!$F412,'2.Pro Plan'!$U:$U,'Color detail'!AI$3))</f>
        <v>0</v>
      </c>
      <c r="AJ412" s="25">
        <f>+IF(AJ$3=0,0,COUNTIFS('2.Pro Plan'!$K:$K,'Color detail'!$E412,'2.Pro Plan'!$N:$N,'Color detail'!$F412,'2.Pro Plan'!$U:$U,'Color detail'!AJ$3))</f>
        <v>0</v>
      </c>
      <c r="AK412" s="25">
        <f>+IF(AK$3=0,0,COUNTIFS('2.Pro Plan'!$K:$K,'Color detail'!$E412,'2.Pro Plan'!$N:$N,'Color detail'!$F412,'2.Pro Plan'!$U:$U,'Color detail'!AK$3))</f>
        <v>0</v>
      </c>
      <c r="AL412" s="25">
        <f>+IF(AL$3=0,0,COUNTIFS('2.Pro Plan'!$K:$K,'Color detail'!$E412,'2.Pro Plan'!$N:$N,'Color detail'!$F412,'2.Pro Plan'!$U:$U,'Color detail'!AL$3))</f>
        <v>0</v>
      </c>
      <c r="AM412" s="25">
        <f>+IF(AM$3=0,0,COUNTIFS('2.Pro Plan'!$K:$K,'Color detail'!$E412,'2.Pro Plan'!$N:$N,'Color detail'!$F412,'2.Pro Plan'!$U:$U,'Color detail'!AM$3))</f>
        <v>0</v>
      </c>
      <c r="AN412" s="25">
        <f>+IF(AN$3=0,0,COUNTIFS('2.Pro Plan'!$K:$K,'Color detail'!$E412,'2.Pro Plan'!$N:$N,'Color detail'!$F412,'2.Pro Plan'!$U:$U,'Color detail'!AN$3))</f>
        <v>0</v>
      </c>
      <c r="AO412" s="25">
        <f>+IF(AO$3=0,0,COUNTIFS('2.Pro Plan'!$K:$K,'Color detail'!$E412,'2.Pro Plan'!$N:$N,'Color detail'!$F412,'2.Pro Plan'!$U:$U,'Color detail'!AO$3))</f>
        <v>0</v>
      </c>
      <c r="AP412" s="25">
        <f>+IF(AP$3=0,0,COUNTIFS('2.Pro Plan'!$K:$K,'Color detail'!$E412,'2.Pro Plan'!$N:$N,'Color detail'!$F412,'2.Pro Plan'!$U:$U,'Color detail'!AP$3))</f>
        <v>0</v>
      </c>
      <c r="AQ412" s="25">
        <f>+IF(AQ$3=0,0,COUNTIFS('2.Pro Plan'!$K:$K,'Color detail'!$E412,'2.Pro Plan'!$N:$N,'Color detail'!$F412,'2.Pro Plan'!$U:$U,'Color detail'!AQ$3))</f>
        <v>0</v>
      </c>
      <c r="AR412" s="25">
        <f>+IF(AR$3=0,0,COUNTIFS('2.Pro Plan'!$K:$K,'Color detail'!$E412,'2.Pro Plan'!$N:$N,'Color detail'!$F412,'2.Pro Plan'!$U:$U,'Color detail'!AR$3))</f>
        <v>0</v>
      </c>
      <c r="AS412" s="25">
        <f t="shared" si="270"/>
        <v>0</v>
      </c>
    </row>
    <row r="413" spans="2:45" hidden="1">
      <c r="B413" s="25">
        <f t="shared" si="266"/>
        <v>0</v>
      </c>
      <c r="C413" s="25">
        <f t="shared" si="267"/>
        <v>0</v>
      </c>
      <c r="E413" s="25">
        <f t="shared" ref="E413:F413" si="274">E197</f>
        <v>0</v>
      </c>
      <c r="F413" s="25">
        <f t="shared" si="274"/>
        <v>0</v>
      </c>
      <c r="H413" s="25">
        <f t="shared" si="269"/>
        <v>0</v>
      </c>
      <c r="I413" s="25">
        <f>+IF(C413=0,0,SUMIF('Color FC'!$F:$F,'Color detail'!$C413,'Color FC'!H:H))</f>
        <v>0</v>
      </c>
      <c r="J413" s="25">
        <f>+IF(E413=0,0,SUMIF('Color FC'!$F:$F,'Color detail'!$C413,'Color FC'!I:I))</f>
        <v>0</v>
      </c>
      <c r="K413" s="25">
        <f>+IF(F413=0,0,SUMIF('Color FC'!$F:$F,'Color detail'!$C413,'Color FC'!J:J))</f>
        <v>0</v>
      </c>
      <c r="M413" s="249"/>
      <c r="N413" s="249"/>
      <c r="O413" s="249"/>
      <c r="Q413" s="25">
        <f>+IF(Q$3=0,0,COUNTIFS('2.Pro Plan'!$K:$K,'Color detail'!$E413,'2.Pro Plan'!$N:$N,'Color detail'!$F413,'2.Pro Plan'!$U:$U,'Color detail'!Q$3))</f>
        <v>0</v>
      </c>
      <c r="R413" s="25">
        <f>+IF(R$3=0,0,COUNTIFS('2.Pro Plan'!$K:$K,'Color detail'!$E413,'2.Pro Plan'!$N:$N,'Color detail'!$F413,'2.Pro Plan'!$U:$U,'Color detail'!R$3))</f>
        <v>0</v>
      </c>
      <c r="S413" s="25">
        <f>+IF(S$3=0,0,COUNTIFS('2.Pro Plan'!$K:$K,'Color detail'!$E413,'2.Pro Plan'!$N:$N,'Color detail'!$F413,'2.Pro Plan'!$U:$U,'Color detail'!S$3))</f>
        <v>0</v>
      </c>
      <c r="T413" s="25">
        <f>+IF(T$3=0,0,COUNTIFS('2.Pro Plan'!$K:$K,'Color detail'!$E413,'2.Pro Plan'!$N:$N,'Color detail'!$F413,'2.Pro Plan'!$U:$U,'Color detail'!T$3))</f>
        <v>0</v>
      </c>
      <c r="U413" s="25">
        <f>+IF(U$3=0,0,COUNTIFS('2.Pro Plan'!$K:$K,'Color detail'!$E413,'2.Pro Plan'!$N:$N,'Color detail'!$F413,'2.Pro Plan'!$U:$U,'Color detail'!U$3))</f>
        <v>0</v>
      </c>
      <c r="V413" s="25">
        <f>+IF(V$3=0,0,COUNTIFS('2.Pro Plan'!$K:$K,'Color detail'!$E413,'2.Pro Plan'!$N:$N,'Color detail'!$F413,'2.Pro Plan'!$U:$U,'Color detail'!V$3))</f>
        <v>0</v>
      </c>
      <c r="W413" s="25">
        <f>+IF(W$3=0,0,COUNTIFS('2.Pro Plan'!$K:$K,'Color detail'!$E413,'2.Pro Plan'!$N:$N,'Color detail'!$F413,'2.Pro Plan'!$U:$U,'Color detail'!W$3))</f>
        <v>0</v>
      </c>
      <c r="X413" s="25">
        <f>+IF(X$3=0,0,COUNTIFS('2.Pro Plan'!$K:$K,'Color detail'!$E413,'2.Pro Plan'!$N:$N,'Color detail'!$F413,'2.Pro Plan'!$U:$U,'Color detail'!X$3))</f>
        <v>0</v>
      </c>
      <c r="Y413" s="25">
        <f>+IF(Y$3=0,0,COUNTIFS('2.Pro Plan'!$K:$K,'Color detail'!$E413,'2.Pro Plan'!$N:$N,'Color detail'!$F413,'2.Pro Plan'!$U:$U,'Color detail'!Y$3))</f>
        <v>0</v>
      </c>
      <c r="Z413" s="25">
        <f>+IF(Z$3=0,0,COUNTIFS('2.Pro Plan'!$K:$K,'Color detail'!$E413,'2.Pro Plan'!$N:$N,'Color detail'!$F413,'2.Pro Plan'!$U:$U,'Color detail'!Z$3))</f>
        <v>0</v>
      </c>
      <c r="AA413" s="25">
        <f>+IF(AA$3=0,0,COUNTIFS('2.Pro Plan'!$K:$K,'Color detail'!$E413,'2.Pro Plan'!$N:$N,'Color detail'!$F413,'2.Pro Plan'!$U:$U,'Color detail'!AA$3))</f>
        <v>0</v>
      </c>
      <c r="AB413" s="25">
        <f>+IF(AB$3=0,0,COUNTIFS('2.Pro Plan'!$K:$K,'Color detail'!$E413,'2.Pro Plan'!$N:$N,'Color detail'!$F413,'2.Pro Plan'!$U:$U,'Color detail'!AB$3))</f>
        <v>0</v>
      </c>
      <c r="AC413" s="25">
        <f>+IF(AC$3=0,0,COUNTIFS('2.Pro Plan'!$K:$K,'Color detail'!$E413,'2.Pro Plan'!$N:$N,'Color detail'!$F413,'2.Pro Plan'!$U:$U,'Color detail'!AC$3))</f>
        <v>0</v>
      </c>
      <c r="AD413" s="25">
        <f>+IF(AD$3=0,0,COUNTIFS('2.Pro Plan'!$K:$K,'Color detail'!$E413,'2.Pro Plan'!$N:$N,'Color detail'!$F413,'2.Pro Plan'!$U:$U,'Color detail'!AD$3))</f>
        <v>0</v>
      </c>
      <c r="AE413" s="25">
        <f>+IF(AE$3=0,0,COUNTIFS('2.Pro Plan'!$K:$K,'Color detail'!$E413,'2.Pro Plan'!$N:$N,'Color detail'!$F413,'2.Pro Plan'!$U:$U,'Color detail'!AE$3))</f>
        <v>0</v>
      </c>
      <c r="AF413" s="25">
        <f>+IF(AF$3=0,0,COUNTIFS('2.Pro Plan'!$K:$K,'Color detail'!$E413,'2.Pro Plan'!$N:$N,'Color detail'!$F413,'2.Pro Plan'!$U:$U,'Color detail'!AF$3))</f>
        <v>0</v>
      </c>
      <c r="AG413" s="25">
        <f>+IF(AG$3=0,0,COUNTIFS('2.Pro Plan'!$K:$K,'Color detail'!$E413,'2.Pro Plan'!$N:$N,'Color detail'!$F413,'2.Pro Plan'!$U:$U,'Color detail'!AG$3))</f>
        <v>0</v>
      </c>
      <c r="AH413" s="25">
        <f>+IF(AH$3=0,0,COUNTIFS('2.Pro Plan'!$K:$K,'Color detail'!$E413,'2.Pro Plan'!$N:$N,'Color detail'!$F413,'2.Pro Plan'!$U:$U,'Color detail'!AH$3))</f>
        <v>0</v>
      </c>
      <c r="AI413" s="25">
        <f>+IF(AI$3=0,0,COUNTIFS('2.Pro Plan'!$K:$K,'Color detail'!$E413,'2.Pro Plan'!$N:$N,'Color detail'!$F413,'2.Pro Plan'!$U:$U,'Color detail'!AI$3))</f>
        <v>0</v>
      </c>
      <c r="AJ413" s="25">
        <f>+IF(AJ$3=0,0,COUNTIFS('2.Pro Plan'!$K:$K,'Color detail'!$E413,'2.Pro Plan'!$N:$N,'Color detail'!$F413,'2.Pro Plan'!$U:$U,'Color detail'!AJ$3))</f>
        <v>0</v>
      </c>
      <c r="AK413" s="25">
        <f>+IF(AK$3=0,0,COUNTIFS('2.Pro Plan'!$K:$K,'Color detail'!$E413,'2.Pro Plan'!$N:$N,'Color detail'!$F413,'2.Pro Plan'!$U:$U,'Color detail'!AK$3))</f>
        <v>0</v>
      </c>
      <c r="AL413" s="25">
        <f>+IF(AL$3=0,0,COUNTIFS('2.Pro Plan'!$K:$K,'Color detail'!$E413,'2.Pro Plan'!$N:$N,'Color detail'!$F413,'2.Pro Plan'!$U:$U,'Color detail'!AL$3))</f>
        <v>0</v>
      </c>
      <c r="AM413" s="25">
        <f>+IF(AM$3=0,0,COUNTIFS('2.Pro Plan'!$K:$K,'Color detail'!$E413,'2.Pro Plan'!$N:$N,'Color detail'!$F413,'2.Pro Plan'!$U:$U,'Color detail'!AM$3))</f>
        <v>0</v>
      </c>
      <c r="AN413" s="25">
        <f>+IF(AN$3=0,0,COUNTIFS('2.Pro Plan'!$K:$K,'Color detail'!$E413,'2.Pro Plan'!$N:$N,'Color detail'!$F413,'2.Pro Plan'!$U:$U,'Color detail'!AN$3))</f>
        <v>0</v>
      </c>
      <c r="AO413" s="25">
        <f>+IF(AO$3=0,0,COUNTIFS('2.Pro Plan'!$K:$K,'Color detail'!$E413,'2.Pro Plan'!$N:$N,'Color detail'!$F413,'2.Pro Plan'!$U:$U,'Color detail'!AO$3))</f>
        <v>0</v>
      </c>
      <c r="AP413" s="25">
        <f>+IF(AP$3=0,0,COUNTIFS('2.Pro Plan'!$K:$K,'Color detail'!$E413,'2.Pro Plan'!$N:$N,'Color detail'!$F413,'2.Pro Plan'!$U:$U,'Color detail'!AP$3))</f>
        <v>0</v>
      </c>
      <c r="AQ413" s="25">
        <f>+IF(AQ$3=0,0,COUNTIFS('2.Pro Plan'!$K:$K,'Color detail'!$E413,'2.Pro Plan'!$N:$N,'Color detail'!$F413,'2.Pro Plan'!$U:$U,'Color detail'!AQ$3))</f>
        <v>0</v>
      </c>
      <c r="AR413" s="25">
        <f>+IF(AR$3=0,0,COUNTIFS('2.Pro Plan'!$K:$K,'Color detail'!$E413,'2.Pro Plan'!$N:$N,'Color detail'!$F413,'2.Pro Plan'!$U:$U,'Color detail'!AR$3))</f>
        <v>0</v>
      </c>
      <c r="AS413" s="25">
        <f t="shared" si="270"/>
        <v>0</v>
      </c>
    </row>
    <row r="414" spans="2:45" hidden="1">
      <c r="B414" s="25">
        <f t="shared" si="266"/>
        <v>0</v>
      </c>
      <c r="C414" s="25">
        <f t="shared" si="267"/>
        <v>0</v>
      </c>
      <c r="E414" s="25">
        <f t="shared" ref="E414:F414" si="275">E198</f>
        <v>0</v>
      </c>
      <c r="F414" s="25">
        <f t="shared" si="275"/>
        <v>0</v>
      </c>
      <c r="H414" s="25">
        <f t="shared" si="269"/>
        <v>0</v>
      </c>
      <c r="I414" s="25">
        <f>+IF(C414=0,0,SUMIF('Color FC'!$F:$F,'Color detail'!$C414,'Color FC'!H:H))</f>
        <v>0</v>
      </c>
      <c r="J414" s="25">
        <f>+IF(E414=0,0,SUMIF('Color FC'!$F:$F,'Color detail'!$C414,'Color FC'!I:I))</f>
        <v>0</v>
      </c>
      <c r="K414" s="25">
        <f>+IF(F414=0,0,SUMIF('Color FC'!$F:$F,'Color detail'!$C414,'Color FC'!J:J))</f>
        <v>0</v>
      </c>
      <c r="M414" s="249"/>
      <c r="N414" s="249"/>
      <c r="O414" s="249"/>
      <c r="Q414" s="25">
        <f>+IF(Q$3=0,0,COUNTIFS('2.Pro Plan'!$K:$K,'Color detail'!$E414,'2.Pro Plan'!$N:$N,'Color detail'!$F414,'2.Pro Plan'!$U:$U,'Color detail'!Q$3))</f>
        <v>0</v>
      </c>
      <c r="R414" s="25">
        <f>+IF(R$3=0,0,COUNTIFS('2.Pro Plan'!$K:$K,'Color detail'!$E414,'2.Pro Plan'!$N:$N,'Color detail'!$F414,'2.Pro Plan'!$U:$U,'Color detail'!R$3))</f>
        <v>0</v>
      </c>
      <c r="S414" s="25">
        <f>+IF(S$3=0,0,COUNTIFS('2.Pro Plan'!$K:$K,'Color detail'!$E414,'2.Pro Plan'!$N:$N,'Color detail'!$F414,'2.Pro Plan'!$U:$U,'Color detail'!S$3))</f>
        <v>0</v>
      </c>
      <c r="T414" s="25">
        <f>+IF(T$3=0,0,COUNTIFS('2.Pro Plan'!$K:$K,'Color detail'!$E414,'2.Pro Plan'!$N:$N,'Color detail'!$F414,'2.Pro Plan'!$U:$U,'Color detail'!T$3))</f>
        <v>0</v>
      </c>
      <c r="U414" s="25">
        <f>+IF(U$3=0,0,COUNTIFS('2.Pro Plan'!$K:$K,'Color detail'!$E414,'2.Pro Plan'!$N:$N,'Color detail'!$F414,'2.Pro Plan'!$U:$U,'Color detail'!U$3))</f>
        <v>0</v>
      </c>
      <c r="V414" s="25">
        <f>+IF(V$3=0,0,COUNTIFS('2.Pro Plan'!$K:$K,'Color detail'!$E414,'2.Pro Plan'!$N:$N,'Color detail'!$F414,'2.Pro Plan'!$U:$U,'Color detail'!V$3))</f>
        <v>0</v>
      </c>
      <c r="W414" s="25">
        <f>+IF(W$3=0,0,COUNTIFS('2.Pro Plan'!$K:$K,'Color detail'!$E414,'2.Pro Plan'!$N:$N,'Color detail'!$F414,'2.Pro Plan'!$U:$U,'Color detail'!W$3))</f>
        <v>0</v>
      </c>
      <c r="X414" s="25">
        <f>+IF(X$3=0,0,COUNTIFS('2.Pro Plan'!$K:$K,'Color detail'!$E414,'2.Pro Plan'!$N:$N,'Color detail'!$F414,'2.Pro Plan'!$U:$U,'Color detail'!X$3))</f>
        <v>0</v>
      </c>
      <c r="Y414" s="25">
        <f>+IF(Y$3=0,0,COUNTIFS('2.Pro Plan'!$K:$K,'Color detail'!$E414,'2.Pro Plan'!$N:$N,'Color detail'!$F414,'2.Pro Plan'!$U:$U,'Color detail'!Y$3))</f>
        <v>0</v>
      </c>
      <c r="Z414" s="25">
        <f>+IF(Z$3=0,0,COUNTIFS('2.Pro Plan'!$K:$K,'Color detail'!$E414,'2.Pro Plan'!$N:$N,'Color detail'!$F414,'2.Pro Plan'!$U:$U,'Color detail'!Z$3))</f>
        <v>0</v>
      </c>
      <c r="AA414" s="25">
        <f>+IF(AA$3=0,0,COUNTIFS('2.Pro Plan'!$K:$K,'Color detail'!$E414,'2.Pro Plan'!$N:$N,'Color detail'!$F414,'2.Pro Plan'!$U:$U,'Color detail'!AA$3))</f>
        <v>0</v>
      </c>
      <c r="AB414" s="25">
        <f>+IF(AB$3=0,0,COUNTIFS('2.Pro Plan'!$K:$K,'Color detail'!$E414,'2.Pro Plan'!$N:$N,'Color detail'!$F414,'2.Pro Plan'!$U:$U,'Color detail'!AB$3))</f>
        <v>0</v>
      </c>
      <c r="AC414" s="25">
        <f>+IF(AC$3=0,0,COUNTIFS('2.Pro Plan'!$K:$K,'Color detail'!$E414,'2.Pro Plan'!$N:$N,'Color detail'!$F414,'2.Pro Plan'!$U:$U,'Color detail'!AC$3))</f>
        <v>0</v>
      </c>
      <c r="AD414" s="25">
        <f>+IF(AD$3=0,0,COUNTIFS('2.Pro Plan'!$K:$K,'Color detail'!$E414,'2.Pro Plan'!$N:$N,'Color detail'!$F414,'2.Pro Plan'!$U:$U,'Color detail'!AD$3))</f>
        <v>0</v>
      </c>
      <c r="AE414" s="25">
        <f>+IF(AE$3=0,0,COUNTIFS('2.Pro Plan'!$K:$K,'Color detail'!$E414,'2.Pro Plan'!$N:$N,'Color detail'!$F414,'2.Pro Plan'!$U:$U,'Color detail'!AE$3))</f>
        <v>0</v>
      </c>
      <c r="AF414" s="25">
        <f>+IF(AF$3=0,0,COUNTIFS('2.Pro Plan'!$K:$K,'Color detail'!$E414,'2.Pro Plan'!$N:$N,'Color detail'!$F414,'2.Pro Plan'!$U:$U,'Color detail'!AF$3))</f>
        <v>0</v>
      </c>
      <c r="AG414" s="25">
        <f>+IF(AG$3=0,0,COUNTIFS('2.Pro Plan'!$K:$K,'Color detail'!$E414,'2.Pro Plan'!$N:$N,'Color detail'!$F414,'2.Pro Plan'!$U:$U,'Color detail'!AG$3))</f>
        <v>0</v>
      </c>
      <c r="AH414" s="25">
        <f>+IF(AH$3=0,0,COUNTIFS('2.Pro Plan'!$K:$K,'Color detail'!$E414,'2.Pro Plan'!$N:$N,'Color detail'!$F414,'2.Pro Plan'!$U:$U,'Color detail'!AH$3))</f>
        <v>0</v>
      </c>
      <c r="AI414" s="25">
        <f>+IF(AI$3=0,0,COUNTIFS('2.Pro Plan'!$K:$K,'Color detail'!$E414,'2.Pro Plan'!$N:$N,'Color detail'!$F414,'2.Pro Plan'!$U:$U,'Color detail'!AI$3))</f>
        <v>0</v>
      </c>
      <c r="AJ414" s="25">
        <f>+IF(AJ$3=0,0,COUNTIFS('2.Pro Plan'!$K:$K,'Color detail'!$E414,'2.Pro Plan'!$N:$N,'Color detail'!$F414,'2.Pro Plan'!$U:$U,'Color detail'!AJ$3))</f>
        <v>0</v>
      </c>
      <c r="AK414" s="25">
        <f>+IF(AK$3=0,0,COUNTIFS('2.Pro Plan'!$K:$K,'Color detail'!$E414,'2.Pro Plan'!$N:$N,'Color detail'!$F414,'2.Pro Plan'!$U:$U,'Color detail'!AK$3))</f>
        <v>0</v>
      </c>
      <c r="AL414" s="25">
        <f>+IF(AL$3=0,0,COUNTIFS('2.Pro Plan'!$K:$K,'Color detail'!$E414,'2.Pro Plan'!$N:$N,'Color detail'!$F414,'2.Pro Plan'!$U:$U,'Color detail'!AL$3))</f>
        <v>0</v>
      </c>
      <c r="AM414" s="25">
        <f>+IF(AM$3=0,0,COUNTIFS('2.Pro Plan'!$K:$K,'Color detail'!$E414,'2.Pro Plan'!$N:$N,'Color detail'!$F414,'2.Pro Plan'!$U:$U,'Color detail'!AM$3))</f>
        <v>0</v>
      </c>
      <c r="AN414" s="25">
        <f>+IF(AN$3=0,0,COUNTIFS('2.Pro Plan'!$K:$K,'Color detail'!$E414,'2.Pro Plan'!$N:$N,'Color detail'!$F414,'2.Pro Plan'!$U:$U,'Color detail'!AN$3))</f>
        <v>0</v>
      </c>
      <c r="AO414" s="25">
        <f>+IF(AO$3=0,0,COUNTIFS('2.Pro Plan'!$K:$K,'Color detail'!$E414,'2.Pro Plan'!$N:$N,'Color detail'!$F414,'2.Pro Plan'!$U:$U,'Color detail'!AO$3))</f>
        <v>0</v>
      </c>
      <c r="AP414" s="25">
        <f>+IF(AP$3=0,0,COUNTIFS('2.Pro Plan'!$K:$K,'Color detail'!$E414,'2.Pro Plan'!$N:$N,'Color detail'!$F414,'2.Pro Plan'!$U:$U,'Color detail'!AP$3))</f>
        <v>0</v>
      </c>
      <c r="AQ414" s="25">
        <f>+IF(AQ$3=0,0,COUNTIFS('2.Pro Plan'!$K:$K,'Color detail'!$E414,'2.Pro Plan'!$N:$N,'Color detail'!$F414,'2.Pro Plan'!$U:$U,'Color detail'!AQ$3))</f>
        <v>0</v>
      </c>
      <c r="AR414" s="25">
        <f>+IF(AR$3=0,0,COUNTIFS('2.Pro Plan'!$K:$K,'Color detail'!$E414,'2.Pro Plan'!$N:$N,'Color detail'!$F414,'2.Pro Plan'!$U:$U,'Color detail'!AR$3))</f>
        <v>0</v>
      </c>
      <c r="AS414" s="25">
        <f t="shared" si="270"/>
        <v>0</v>
      </c>
    </row>
    <row r="415" spans="2:45" hidden="1">
      <c r="B415" s="25">
        <f t="shared" si="266"/>
        <v>0</v>
      </c>
      <c r="C415" s="25">
        <f t="shared" si="267"/>
        <v>0</v>
      </c>
      <c r="E415" s="25">
        <f t="shared" ref="E415:F415" si="276">E199</f>
        <v>0</v>
      </c>
      <c r="F415" s="25">
        <f t="shared" si="276"/>
        <v>0</v>
      </c>
      <c r="H415" s="25">
        <f t="shared" si="269"/>
        <v>0</v>
      </c>
      <c r="I415" s="25">
        <f>+IF(C415=0,0,SUMIF('Color FC'!$F:$F,'Color detail'!$C415,'Color FC'!H:H))</f>
        <v>0</v>
      </c>
      <c r="J415" s="25">
        <f>+IF(E415=0,0,SUMIF('Color FC'!$F:$F,'Color detail'!$C415,'Color FC'!I:I))</f>
        <v>0</v>
      </c>
      <c r="K415" s="25">
        <f>+IF(F415=0,0,SUMIF('Color FC'!$F:$F,'Color detail'!$C415,'Color FC'!J:J))</f>
        <v>0</v>
      </c>
      <c r="M415" s="249"/>
      <c r="N415" s="249"/>
      <c r="O415" s="249"/>
      <c r="Q415" s="25">
        <f>+IF(Q$3=0,0,COUNTIFS('2.Pro Plan'!$K:$K,'Color detail'!$E415,'2.Pro Plan'!$N:$N,'Color detail'!$F415,'2.Pro Plan'!$U:$U,'Color detail'!Q$3))</f>
        <v>0</v>
      </c>
      <c r="R415" s="25">
        <f>+IF(R$3=0,0,COUNTIFS('2.Pro Plan'!$K:$K,'Color detail'!$E415,'2.Pro Plan'!$N:$N,'Color detail'!$F415,'2.Pro Plan'!$U:$U,'Color detail'!R$3))</f>
        <v>0</v>
      </c>
      <c r="S415" s="25">
        <f>+IF(S$3=0,0,COUNTIFS('2.Pro Plan'!$K:$K,'Color detail'!$E415,'2.Pro Plan'!$N:$N,'Color detail'!$F415,'2.Pro Plan'!$U:$U,'Color detail'!S$3))</f>
        <v>0</v>
      </c>
      <c r="T415" s="25">
        <f>+IF(T$3=0,0,COUNTIFS('2.Pro Plan'!$K:$K,'Color detail'!$E415,'2.Pro Plan'!$N:$N,'Color detail'!$F415,'2.Pro Plan'!$U:$U,'Color detail'!T$3))</f>
        <v>0</v>
      </c>
      <c r="U415" s="25">
        <f>+IF(U$3=0,0,COUNTIFS('2.Pro Plan'!$K:$K,'Color detail'!$E415,'2.Pro Plan'!$N:$N,'Color detail'!$F415,'2.Pro Plan'!$U:$U,'Color detail'!U$3))</f>
        <v>0</v>
      </c>
      <c r="V415" s="25">
        <f>+IF(V$3=0,0,COUNTIFS('2.Pro Plan'!$K:$K,'Color detail'!$E415,'2.Pro Plan'!$N:$N,'Color detail'!$F415,'2.Pro Plan'!$U:$U,'Color detail'!V$3))</f>
        <v>0</v>
      </c>
      <c r="W415" s="25">
        <f>+IF(W$3=0,0,COUNTIFS('2.Pro Plan'!$K:$K,'Color detail'!$E415,'2.Pro Plan'!$N:$N,'Color detail'!$F415,'2.Pro Plan'!$U:$U,'Color detail'!W$3))</f>
        <v>0</v>
      </c>
      <c r="X415" s="25">
        <f>+IF(X$3=0,0,COUNTIFS('2.Pro Plan'!$K:$K,'Color detail'!$E415,'2.Pro Plan'!$N:$N,'Color detail'!$F415,'2.Pro Plan'!$U:$U,'Color detail'!X$3))</f>
        <v>0</v>
      </c>
      <c r="Y415" s="25">
        <f>+IF(Y$3=0,0,COUNTIFS('2.Pro Plan'!$K:$K,'Color detail'!$E415,'2.Pro Plan'!$N:$N,'Color detail'!$F415,'2.Pro Plan'!$U:$U,'Color detail'!Y$3))</f>
        <v>0</v>
      </c>
      <c r="Z415" s="25">
        <f>+IF(Z$3=0,0,COUNTIFS('2.Pro Plan'!$K:$K,'Color detail'!$E415,'2.Pro Plan'!$N:$N,'Color detail'!$F415,'2.Pro Plan'!$U:$U,'Color detail'!Z$3))</f>
        <v>0</v>
      </c>
      <c r="AA415" s="25">
        <f>+IF(AA$3=0,0,COUNTIFS('2.Pro Plan'!$K:$K,'Color detail'!$E415,'2.Pro Plan'!$N:$N,'Color detail'!$F415,'2.Pro Plan'!$U:$U,'Color detail'!AA$3))</f>
        <v>0</v>
      </c>
      <c r="AB415" s="25">
        <f>+IF(AB$3=0,0,COUNTIFS('2.Pro Plan'!$K:$K,'Color detail'!$E415,'2.Pro Plan'!$N:$N,'Color detail'!$F415,'2.Pro Plan'!$U:$U,'Color detail'!AB$3))</f>
        <v>0</v>
      </c>
      <c r="AC415" s="25">
        <f>+IF(AC$3=0,0,COUNTIFS('2.Pro Plan'!$K:$K,'Color detail'!$E415,'2.Pro Plan'!$N:$N,'Color detail'!$F415,'2.Pro Plan'!$U:$U,'Color detail'!AC$3))</f>
        <v>0</v>
      </c>
      <c r="AD415" s="25">
        <f>+IF(AD$3=0,0,COUNTIFS('2.Pro Plan'!$K:$K,'Color detail'!$E415,'2.Pro Plan'!$N:$N,'Color detail'!$F415,'2.Pro Plan'!$U:$U,'Color detail'!AD$3))</f>
        <v>0</v>
      </c>
      <c r="AE415" s="25">
        <f>+IF(AE$3=0,0,COUNTIFS('2.Pro Plan'!$K:$K,'Color detail'!$E415,'2.Pro Plan'!$N:$N,'Color detail'!$F415,'2.Pro Plan'!$U:$U,'Color detail'!AE$3))</f>
        <v>0</v>
      </c>
      <c r="AF415" s="25">
        <f>+IF(AF$3=0,0,COUNTIFS('2.Pro Plan'!$K:$K,'Color detail'!$E415,'2.Pro Plan'!$N:$N,'Color detail'!$F415,'2.Pro Plan'!$U:$U,'Color detail'!AF$3))</f>
        <v>0</v>
      </c>
      <c r="AG415" s="25">
        <f>+IF(AG$3=0,0,COUNTIFS('2.Pro Plan'!$K:$K,'Color detail'!$E415,'2.Pro Plan'!$N:$N,'Color detail'!$F415,'2.Pro Plan'!$U:$U,'Color detail'!AG$3))</f>
        <v>0</v>
      </c>
      <c r="AH415" s="25">
        <f>+IF(AH$3=0,0,COUNTIFS('2.Pro Plan'!$K:$K,'Color detail'!$E415,'2.Pro Plan'!$N:$N,'Color detail'!$F415,'2.Pro Plan'!$U:$U,'Color detail'!AH$3))</f>
        <v>0</v>
      </c>
      <c r="AI415" s="25">
        <f>+IF(AI$3=0,0,COUNTIFS('2.Pro Plan'!$K:$K,'Color detail'!$E415,'2.Pro Plan'!$N:$N,'Color detail'!$F415,'2.Pro Plan'!$U:$U,'Color detail'!AI$3))</f>
        <v>0</v>
      </c>
      <c r="AJ415" s="25">
        <f>+IF(AJ$3=0,0,COUNTIFS('2.Pro Plan'!$K:$K,'Color detail'!$E415,'2.Pro Plan'!$N:$N,'Color detail'!$F415,'2.Pro Plan'!$U:$U,'Color detail'!AJ$3))</f>
        <v>0</v>
      </c>
      <c r="AK415" s="25">
        <f>+IF(AK$3=0,0,COUNTIFS('2.Pro Plan'!$K:$K,'Color detail'!$E415,'2.Pro Plan'!$N:$N,'Color detail'!$F415,'2.Pro Plan'!$U:$U,'Color detail'!AK$3))</f>
        <v>0</v>
      </c>
      <c r="AL415" s="25">
        <f>+IF(AL$3=0,0,COUNTIFS('2.Pro Plan'!$K:$K,'Color detail'!$E415,'2.Pro Plan'!$N:$N,'Color detail'!$F415,'2.Pro Plan'!$U:$U,'Color detail'!AL$3))</f>
        <v>0</v>
      </c>
      <c r="AM415" s="25">
        <f>+IF(AM$3=0,0,COUNTIFS('2.Pro Plan'!$K:$K,'Color detail'!$E415,'2.Pro Plan'!$N:$N,'Color detail'!$F415,'2.Pro Plan'!$U:$U,'Color detail'!AM$3))</f>
        <v>0</v>
      </c>
      <c r="AN415" s="25">
        <f>+IF(AN$3=0,0,COUNTIFS('2.Pro Plan'!$K:$K,'Color detail'!$E415,'2.Pro Plan'!$N:$N,'Color detail'!$F415,'2.Pro Plan'!$U:$U,'Color detail'!AN$3))</f>
        <v>0</v>
      </c>
      <c r="AO415" s="25">
        <f>+IF(AO$3=0,0,COUNTIFS('2.Pro Plan'!$K:$K,'Color detail'!$E415,'2.Pro Plan'!$N:$N,'Color detail'!$F415,'2.Pro Plan'!$U:$U,'Color detail'!AO$3))</f>
        <v>0</v>
      </c>
      <c r="AP415" s="25">
        <f>+IF(AP$3=0,0,COUNTIFS('2.Pro Plan'!$K:$K,'Color detail'!$E415,'2.Pro Plan'!$N:$N,'Color detail'!$F415,'2.Pro Plan'!$U:$U,'Color detail'!AP$3))</f>
        <v>0</v>
      </c>
      <c r="AQ415" s="25">
        <f>+IF(AQ$3=0,0,COUNTIFS('2.Pro Plan'!$K:$K,'Color detail'!$E415,'2.Pro Plan'!$N:$N,'Color detail'!$F415,'2.Pro Plan'!$U:$U,'Color detail'!AQ$3))</f>
        <v>0</v>
      </c>
      <c r="AR415" s="25">
        <f>+IF(AR$3=0,0,COUNTIFS('2.Pro Plan'!$K:$K,'Color detail'!$E415,'2.Pro Plan'!$N:$N,'Color detail'!$F415,'2.Pro Plan'!$U:$U,'Color detail'!AR$3))</f>
        <v>0</v>
      </c>
      <c r="AS415" s="25">
        <f t="shared" si="270"/>
        <v>0</v>
      </c>
    </row>
    <row r="416" spans="2:45" hidden="1">
      <c r="B416" s="25">
        <f t="shared" si="266"/>
        <v>0</v>
      </c>
      <c r="C416" s="25">
        <f t="shared" si="267"/>
        <v>0</v>
      </c>
      <c r="E416" s="25">
        <f t="shared" ref="E416:F416" si="277">E200</f>
        <v>0</v>
      </c>
      <c r="F416" s="25">
        <f t="shared" si="277"/>
        <v>0</v>
      </c>
      <c r="H416" s="25">
        <f t="shared" si="269"/>
        <v>0</v>
      </c>
      <c r="I416" s="25">
        <f>+IF(C416=0,0,SUMIF('Color FC'!$F:$F,'Color detail'!$C416,'Color FC'!H:H))</f>
        <v>0</v>
      </c>
      <c r="J416" s="25">
        <f>+IF(E416=0,0,SUMIF('Color FC'!$F:$F,'Color detail'!$C416,'Color FC'!I:I))</f>
        <v>0</v>
      </c>
      <c r="K416" s="25">
        <f>+IF(F416=0,0,SUMIF('Color FC'!$F:$F,'Color detail'!$C416,'Color FC'!J:J))</f>
        <v>0</v>
      </c>
      <c r="M416" s="249"/>
      <c r="N416" s="249"/>
      <c r="O416" s="249"/>
      <c r="Q416" s="25">
        <f>+IF(Q$3=0,0,COUNTIFS('2.Pro Plan'!$K:$K,'Color detail'!$E416,'2.Pro Plan'!$N:$N,'Color detail'!$F416,'2.Pro Plan'!$U:$U,'Color detail'!Q$3))</f>
        <v>0</v>
      </c>
      <c r="R416" s="25">
        <f>+IF(R$3=0,0,COUNTIFS('2.Pro Plan'!$K:$K,'Color detail'!$E416,'2.Pro Plan'!$N:$N,'Color detail'!$F416,'2.Pro Plan'!$U:$U,'Color detail'!R$3))</f>
        <v>0</v>
      </c>
      <c r="S416" s="25">
        <f>+IF(S$3=0,0,COUNTIFS('2.Pro Plan'!$K:$K,'Color detail'!$E416,'2.Pro Plan'!$N:$N,'Color detail'!$F416,'2.Pro Plan'!$U:$U,'Color detail'!S$3))</f>
        <v>0</v>
      </c>
      <c r="T416" s="25">
        <f>+IF(T$3=0,0,COUNTIFS('2.Pro Plan'!$K:$K,'Color detail'!$E416,'2.Pro Plan'!$N:$N,'Color detail'!$F416,'2.Pro Plan'!$U:$U,'Color detail'!T$3))</f>
        <v>0</v>
      </c>
      <c r="U416" s="25">
        <f>+IF(U$3=0,0,COUNTIFS('2.Pro Plan'!$K:$K,'Color detail'!$E416,'2.Pro Plan'!$N:$N,'Color detail'!$F416,'2.Pro Plan'!$U:$U,'Color detail'!U$3))</f>
        <v>0</v>
      </c>
      <c r="V416" s="25">
        <f>+IF(V$3=0,0,COUNTIFS('2.Pro Plan'!$K:$K,'Color detail'!$E416,'2.Pro Plan'!$N:$N,'Color detail'!$F416,'2.Pro Plan'!$U:$U,'Color detail'!V$3))</f>
        <v>0</v>
      </c>
      <c r="W416" s="25">
        <f>+IF(W$3=0,0,COUNTIFS('2.Pro Plan'!$K:$K,'Color detail'!$E416,'2.Pro Plan'!$N:$N,'Color detail'!$F416,'2.Pro Plan'!$U:$U,'Color detail'!W$3))</f>
        <v>0</v>
      </c>
      <c r="X416" s="25">
        <f>+IF(X$3=0,0,COUNTIFS('2.Pro Plan'!$K:$K,'Color detail'!$E416,'2.Pro Plan'!$N:$N,'Color detail'!$F416,'2.Pro Plan'!$U:$U,'Color detail'!X$3))</f>
        <v>0</v>
      </c>
      <c r="Y416" s="25">
        <f>+IF(Y$3=0,0,COUNTIFS('2.Pro Plan'!$K:$K,'Color detail'!$E416,'2.Pro Plan'!$N:$N,'Color detail'!$F416,'2.Pro Plan'!$U:$U,'Color detail'!Y$3))</f>
        <v>0</v>
      </c>
      <c r="Z416" s="25">
        <f>+IF(Z$3=0,0,COUNTIFS('2.Pro Plan'!$K:$K,'Color detail'!$E416,'2.Pro Plan'!$N:$N,'Color detail'!$F416,'2.Pro Plan'!$U:$U,'Color detail'!Z$3))</f>
        <v>0</v>
      </c>
      <c r="AA416" s="25">
        <f>+IF(AA$3=0,0,COUNTIFS('2.Pro Plan'!$K:$K,'Color detail'!$E416,'2.Pro Plan'!$N:$N,'Color detail'!$F416,'2.Pro Plan'!$U:$U,'Color detail'!AA$3))</f>
        <v>0</v>
      </c>
      <c r="AB416" s="25">
        <f>+IF(AB$3=0,0,COUNTIFS('2.Pro Plan'!$K:$K,'Color detail'!$E416,'2.Pro Plan'!$N:$N,'Color detail'!$F416,'2.Pro Plan'!$U:$U,'Color detail'!AB$3))</f>
        <v>0</v>
      </c>
      <c r="AC416" s="25">
        <f>+IF(AC$3=0,0,COUNTIFS('2.Pro Plan'!$K:$K,'Color detail'!$E416,'2.Pro Plan'!$N:$N,'Color detail'!$F416,'2.Pro Plan'!$U:$U,'Color detail'!AC$3))</f>
        <v>0</v>
      </c>
      <c r="AD416" s="25">
        <f>+IF(AD$3=0,0,COUNTIFS('2.Pro Plan'!$K:$K,'Color detail'!$E416,'2.Pro Plan'!$N:$N,'Color detail'!$F416,'2.Pro Plan'!$U:$U,'Color detail'!AD$3))</f>
        <v>0</v>
      </c>
      <c r="AE416" s="25">
        <f>+IF(AE$3=0,0,COUNTIFS('2.Pro Plan'!$K:$K,'Color detail'!$E416,'2.Pro Plan'!$N:$N,'Color detail'!$F416,'2.Pro Plan'!$U:$U,'Color detail'!AE$3))</f>
        <v>0</v>
      </c>
      <c r="AF416" s="25">
        <f>+IF(AF$3=0,0,COUNTIFS('2.Pro Plan'!$K:$K,'Color detail'!$E416,'2.Pro Plan'!$N:$N,'Color detail'!$F416,'2.Pro Plan'!$U:$U,'Color detail'!AF$3))</f>
        <v>0</v>
      </c>
      <c r="AG416" s="25">
        <f>+IF(AG$3=0,0,COUNTIFS('2.Pro Plan'!$K:$K,'Color detail'!$E416,'2.Pro Plan'!$N:$N,'Color detail'!$F416,'2.Pro Plan'!$U:$U,'Color detail'!AG$3))</f>
        <v>0</v>
      </c>
      <c r="AH416" s="25">
        <f>+IF(AH$3=0,0,COUNTIFS('2.Pro Plan'!$K:$K,'Color detail'!$E416,'2.Pro Plan'!$N:$N,'Color detail'!$F416,'2.Pro Plan'!$U:$U,'Color detail'!AH$3))</f>
        <v>0</v>
      </c>
      <c r="AI416" s="25">
        <f>+IF(AI$3=0,0,COUNTIFS('2.Pro Plan'!$K:$K,'Color detail'!$E416,'2.Pro Plan'!$N:$N,'Color detail'!$F416,'2.Pro Plan'!$U:$U,'Color detail'!AI$3))</f>
        <v>0</v>
      </c>
      <c r="AJ416" s="25">
        <f>+IF(AJ$3=0,0,COUNTIFS('2.Pro Plan'!$K:$K,'Color detail'!$E416,'2.Pro Plan'!$N:$N,'Color detail'!$F416,'2.Pro Plan'!$U:$U,'Color detail'!AJ$3))</f>
        <v>0</v>
      </c>
      <c r="AK416" s="25">
        <f>+IF(AK$3=0,0,COUNTIFS('2.Pro Plan'!$K:$K,'Color detail'!$E416,'2.Pro Plan'!$N:$N,'Color detail'!$F416,'2.Pro Plan'!$U:$U,'Color detail'!AK$3))</f>
        <v>0</v>
      </c>
      <c r="AL416" s="25">
        <f>+IF(AL$3=0,0,COUNTIFS('2.Pro Plan'!$K:$K,'Color detail'!$E416,'2.Pro Plan'!$N:$N,'Color detail'!$F416,'2.Pro Plan'!$U:$U,'Color detail'!AL$3))</f>
        <v>0</v>
      </c>
      <c r="AM416" s="25">
        <f>+IF(AM$3=0,0,COUNTIFS('2.Pro Plan'!$K:$K,'Color detail'!$E416,'2.Pro Plan'!$N:$N,'Color detail'!$F416,'2.Pro Plan'!$U:$U,'Color detail'!AM$3))</f>
        <v>0</v>
      </c>
      <c r="AN416" s="25">
        <f>+IF(AN$3=0,0,COUNTIFS('2.Pro Plan'!$K:$K,'Color detail'!$E416,'2.Pro Plan'!$N:$N,'Color detail'!$F416,'2.Pro Plan'!$U:$U,'Color detail'!AN$3))</f>
        <v>0</v>
      </c>
      <c r="AO416" s="25">
        <f>+IF(AO$3=0,0,COUNTIFS('2.Pro Plan'!$K:$K,'Color detail'!$E416,'2.Pro Plan'!$N:$N,'Color detail'!$F416,'2.Pro Plan'!$U:$U,'Color detail'!AO$3))</f>
        <v>0</v>
      </c>
      <c r="AP416" s="25">
        <f>+IF(AP$3=0,0,COUNTIFS('2.Pro Plan'!$K:$K,'Color detail'!$E416,'2.Pro Plan'!$N:$N,'Color detail'!$F416,'2.Pro Plan'!$U:$U,'Color detail'!AP$3))</f>
        <v>0</v>
      </c>
      <c r="AQ416" s="25">
        <f>+IF(AQ$3=0,0,COUNTIFS('2.Pro Plan'!$K:$K,'Color detail'!$E416,'2.Pro Plan'!$N:$N,'Color detail'!$F416,'2.Pro Plan'!$U:$U,'Color detail'!AQ$3))</f>
        <v>0</v>
      </c>
      <c r="AR416" s="25">
        <f>+IF(AR$3=0,0,COUNTIFS('2.Pro Plan'!$K:$K,'Color detail'!$E416,'2.Pro Plan'!$N:$N,'Color detail'!$F416,'2.Pro Plan'!$U:$U,'Color detail'!AR$3))</f>
        <v>0</v>
      </c>
      <c r="AS416" s="25">
        <f t="shared" si="270"/>
        <v>0</v>
      </c>
    </row>
    <row r="417" spans="1:45" hidden="1">
      <c r="B417" s="25">
        <f t="shared" si="266"/>
        <v>0</v>
      </c>
      <c r="C417" s="25">
        <f t="shared" si="267"/>
        <v>0</v>
      </c>
      <c r="E417" s="25">
        <f t="shared" ref="E417:F417" si="278">E201</f>
        <v>0</v>
      </c>
      <c r="F417" s="25">
        <f t="shared" si="278"/>
        <v>0</v>
      </c>
      <c r="H417" s="25">
        <f t="shared" si="269"/>
        <v>0</v>
      </c>
      <c r="I417" s="25">
        <f>+IF(C417=0,0,SUMIF('Color FC'!$F:$F,'Color detail'!$C417,'Color FC'!H:H))</f>
        <v>0</v>
      </c>
      <c r="J417" s="25">
        <f>+IF(E417=0,0,SUMIF('Color FC'!$F:$F,'Color detail'!$C417,'Color FC'!I:I))</f>
        <v>0</v>
      </c>
      <c r="K417" s="25">
        <f>+IF(F417=0,0,SUMIF('Color FC'!$F:$F,'Color detail'!$C417,'Color FC'!J:J))</f>
        <v>0</v>
      </c>
      <c r="M417" s="249"/>
      <c r="N417" s="249"/>
      <c r="O417" s="249"/>
      <c r="Q417" s="25">
        <f>+IF(Q$3=0,0,COUNTIFS('2.Pro Plan'!$K:$K,'Color detail'!$E417,'2.Pro Plan'!$N:$N,'Color detail'!$F417,'2.Pro Plan'!$U:$U,'Color detail'!Q$3))</f>
        <v>0</v>
      </c>
      <c r="R417" s="25">
        <f>+IF(R$3=0,0,COUNTIFS('2.Pro Plan'!$K:$K,'Color detail'!$E417,'2.Pro Plan'!$N:$N,'Color detail'!$F417,'2.Pro Plan'!$U:$U,'Color detail'!R$3))</f>
        <v>0</v>
      </c>
      <c r="S417" s="25">
        <f>+IF(S$3=0,0,COUNTIFS('2.Pro Plan'!$K:$K,'Color detail'!$E417,'2.Pro Plan'!$N:$N,'Color detail'!$F417,'2.Pro Plan'!$U:$U,'Color detail'!S$3))</f>
        <v>0</v>
      </c>
      <c r="T417" s="25">
        <f>+IF(T$3=0,0,COUNTIFS('2.Pro Plan'!$K:$K,'Color detail'!$E417,'2.Pro Plan'!$N:$N,'Color detail'!$F417,'2.Pro Plan'!$U:$U,'Color detail'!T$3))</f>
        <v>0</v>
      </c>
      <c r="U417" s="25">
        <f>+IF(U$3=0,0,COUNTIFS('2.Pro Plan'!$K:$K,'Color detail'!$E417,'2.Pro Plan'!$N:$N,'Color detail'!$F417,'2.Pro Plan'!$U:$U,'Color detail'!U$3))</f>
        <v>0</v>
      </c>
      <c r="V417" s="25">
        <f>+IF(V$3=0,0,COUNTIFS('2.Pro Plan'!$K:$K,'Color detail'!$E417,'2.Pro Plan'!$N:$N,'Color detail'!$F417,'2.Pro Plan'!$U:$U,'Color detail'!V$3))</f>
        <v>0</v>
      </c>
      <c r="W417" s="25">
        <f>+IF(W$3=0,0,COUNTIFS('2.Pro Plan'!$K:$K,'Color detail'!$E417,'2.Pro Plan'!$N:$N,'Color detail'!$F417,'2.Pro Plan'!$U:$U,'Color detail'!W$3))</f>
        <v>0</v>
      </c>
      <c r="X417" s="25">
        <f>+IF(X$3=0,0,COUNTIFS('2.Pro Plan'!$K:$K,'Color detail'!$E417,'2.Pro Plan'!$N:$N,'Color detail'!$F417,'2.Pro Plan'!$U:$U,'Color detail'!X$3))</f>
        <v>0</v>
      </c>
      <c r="Y417" s="25">
        <f>+IF(Y$3=0,0,COUNTIFS('2.Pro Plan'!$K:$K,'Color detail'!$E417,'2.Pro Plan'!$N:$N,'Color detail'!$F417,'2.Pro Plan'!$U:$U,'Color detail'!Y$3))</f>
        <v>0</v>
      </c>
      <c r="Z417" s="25">
        <f>+IF(Z$3=0,0,COUNTIFS('2.Pro Plan'!$K:$K,'Color detail'!$E417,'2.Pro Plan'!$N:$N,'Color detail'!$F417,'2.Pro Plan'!$U:$U,'Color detail'!Z$3))</f>
        <v>0</v>
      </c>
      <c r="AA417" s="25">
        <f>+IF(AA$3=0,0,COUNTIFS('2.Pro Plan'!$K:$K,'Color detail'!$E417,'2.Pro Plan'!$N:$N,'Color detail'!$F417,'2.Pro Plan'!$U:$U,'Color detail'!AA$3))</f>
        <v>0</v>
      </c>
      <c r="AB417" s="25">
        <f>+IF(AB$3=0,0,COUNTIFS('2.Pro Plan'!$K:$K,'Color detail'!$E417,'2.Pro Plan'!$N:$N,'Color detail'!$F417,'2.Pro Plan'!$U:$U,'Color detail'!AB$3))</f>
        <v>0</v>
      </c>
      <c r="AC417" s="25">
        <f>+IF(AC$3=0,0,COUNTIFS('2.Pro Plan'!$K:$K,'Color detail'!$E417,'2.Pro Plan'!$N:$N,'Color detail'!$F417,'2.Pro Plan'!$U:$U,'Color detail'!AC$3))</f>
        <v>0</v>
      </c>
      <c r="AD417" s="25">
        <f>+IF(AD$3=0,0,COUNTIFS('2.Pro Plan'!$K:$K,'Color detail'!$E417,'2.Pro Plan'!$N:$N,'Color detail'!$F417,'2.Pro Plan'!$U:$U,'Color detail'!AD$3))</f>
        <v>0</v>
      </c>
      <c r="AE417" s="25">
        <f>+IF(AE$3=0,0,COUNTIFS('2.Pro Plan'!$K:$K,'Color detail'!$E417,'2.Pro Plan'!$N:$N,'Color detail'!$F417,'2.Pro Plan'!$U:$U,'Color detail'!AE$3))</f>
        <v>0</v>
      </c>
      <c r="AF417" s="25">
        <f>+IF(AF$3=0,0,COUNTIFS('2.Pro Plan'!$K:$K,'Color detail'!$E417,'2.Pro Plan'!$N:$N,'Color detail'!$F417,'2.Pro Plan'!$U:$U,'Color detail'!AF$3))</f>
        <v>0</v>
      </c>
      <c r="AG417" s="25">
        <f>+IF(AG$3=0,0,COUNTIFS('2.Pro Plan'!$K:$K,'Color detail'!$E417,'2.Pro Plan'!$N:$N,'Color detail'!$F417,'2.Pro Plan'!$U:$U,'Color detail'!AG$3))</f>
        <v>0</v>
      </c>
      <c r="AH417" s="25">
        <f>+IF(AH$3=0,0,COUNTIFS('2.Pro Plan'!$K:$K,'Color detail'!$E417,'2.Pro Plan'!$N:$N,'Color detail'!$F417,'2.Pro Plan'!$U:$U,'Color detail'!AH$3))</f>
        <v>0</v>
      </c>
      <c r="AI417" s="25">
        <f>+IF(AI$3=0,0,COUNTIFS('2.Pro Plan'!$K:$K,'Color detail'!$E417,'2.Pro Plan'!$N:$N,'Color detail'!$F417,'2.Pro Plan'!$U:$U,'Color detail'!AI$3))</f>
        <v>0</v>
      </c>
      <c r="AJ417" s="25">
        <f>+IF(AJ$3=0,0,COUNTIFS('2.Pro Plan'!$K:$K,'Color detail'!$E417,'2.Pro Plan'!$N:$N,'Color detail'!$F417,'2.Pro Plan'!$U:$U,'Color detail'!AJ$3))</f>
        <v>0</v>
      </c>
      <c r="AK417" s="25">
        <f>+IF(AK$3=0,0,COUNTIFS('2.Pro Plan'!$K:$K,'Color detail'!$E417,'2.Pro Plan'!$N:$N,'Color detail'!$F417,'2.Pro Plan'!$U:$U,'Color detail'!AK$3))</f>
        <v>0</v>
      </c>
      <c r="AL417" s="25">
        <f>+IF(AL$3=0,0,COUNTIFS('2.Pro Plan'!$K:$K,'Color detail'!$E417,'2.Pro Plan'!$N:$N,'Color detail'!$F417,'2.Pro Plan'!$U:$U,'Color detail'!AL$3))</f>
        <v>0</v>
      </c>
      <c r="AM417" s="25">
        <f>+IF(AM$3=0,0,COUNTIFS('2.Pro Plan'!$K:$K,'Color detail'!$E417,'2.Pro Plan'!$N:$N,'Color detail'!$F417,'2.Pro Plan'!$U:$U,'Color detail'!AM$3))</f>
        <v>0</v>
      </c>
      <c r="AN417" s="25">
        <f>+IF(AN$3=0,0,COUNTIFS('2.Pro Plan'!$K:$K,'Color detail'!$E417,'2.Pro Plan'!$N:$N,'Color detail'!$F417,'2.Pro Plan'!$U:$U,'Color detail'!AN$3))</f>
        <v>0</v>
      </c>
      <c r="AO417" s="25">
        <f>+IF(AO$3=0,0,COUNTIFS('2.Pro Plan'!$K:$K,'Color detail'!$E417,'2.Pro Plan'!$N:$N,'Color detail'!$F417,'2.Pro Plan'!$U:$U,'Color detail'!AO$3))</f>
        <v>0</v>
      </c>
      <c r="AP417" s="25">
        <f>+IF(AP$3=0,0,COUNTIFS('2.Pro Plan'!$K:$K,'Color detail'!$E417,'2.Pro Plan'!$N:$N,'Color detail'!$F417,'2.Pro Plan'!$U:$U,'Color detail'!AP$3))</f>
        <v>0</v>
      </c>
      <c r="AQ417" s="25">
        <f>+IF(AQ$3=0,0,COUNTIFS('2.Pro Plan'!$K:$K,'Color detail'!$E417,'2.Pro Plan'!$N:$N,'Color detail'!$F417,'2.Pro Plan'!$U:$U,'Color detail'!AQ$3))</f>
        <v>0</v>
      </c>
      <c r="AR417" s="25">
        <f>+IF(AR$3=0,0,COUNTIFS('2.Pro Plan'!$K:$K,'Color detail'!$E417,'2.Pro Plan'!$N:$N,'Color detail'!$F417,'2.Pro Plan'!$U:$U,'Color detail'!AR$3))</f>
        <v>0</v>
      </c>
      <c r="AS417" s="25">
        <f t="shared" si="270"/>
        <v>0</v>
      </c>
    </row>
    <row r="418" spans="1:45" hidden="1">
      <c r="B418" s="25">
        <f t="shared" si="266"/>
        <v>0</v>
      </c>
      <c r="C418" s="25">
        <f t="shared" si="267"/>
        <v>0</v>
      </c>
      <c r="E418" s="25">
        <f t="shared" ref="E418:F418" si="279">E202</f>
        <v>0</v>
      </c>
      <c r="F418" s="25">
        <f t="shared" si="279"/>
        <v>0</v>
      </c>
      <c r="H418" s="25">
        <f t="shared" si="269"/>
        <v>0</v>
      </c>
      <c r="I418" s="25">
        <f>+IF(C418=0,0,SUMIF('Color FC'!$F:$F,'Color detail'!$C418,'Color FC'!H:H))</f>
        <v>0</v>
      </c>
      <c r="J418" s="25">
        <f>+IF(E418=0,0,SUMIF('Color FC'!$F:$F,'Color detail'!$C418,'Color FC'!I:I))</f>
        <v>0</v>
      </c>
      <c r="K418" s="25">
        <f>+IF(F418=0,0,SUMIF('Color FC'!$F:$F,'Color detail'!$C418,'Color FC'!J:J))</f>
        <v>0</v>
      </c>
      <c r="M418" s="249"/>
      <c r="N418" s="249"/>
      <c r="O418" s="249"/>
      <c r="Q418" s="25">
        <f>+IF(Q$3=0,0,COUNTIFS('2.Pro Plan'!$K:$K,'Color detail'!$E418,'2.Pro Plan'!$N:$N,'Color detail'!$F418,'2.Pro Plan'!$U:$U,'Color detail'!Q$3))</f>
        <v>0</v>
      </c>
      <c r="R418" s="25">
        <f>+IF(R$3=0,0,COUNTIFS('2.Pro Plan'!$K:$K,'Color detail'!$E418,'2.Pro Plan'!$N:$N,'Color detail'!$F418,'2.Pro Plan'!$U:$U,'Color detail'!R$3))</f>
        <v>0</v>
      </c>
      <c r="S418" s="25">
        <f>+IF(S$3=0,0,COUNTIFS('2.Pro Plan'!$K:$K,'Color detail'!$E418,'2.Pro Plan'!$N:$N,'Color detail'!$F418,'2.Pro Plan'!$U:$U,'Color detail'!S$3))</f>
        <v>0</v>
      </c>
      <c r="T418" s="25">
        <f>+IF(T$3=0,0,COUNTIFS('2.Pro Plan'!$K:$K,'Color detail'!$E418,'2.Pro Plan'!$N:$N,'Color detail'!$F418,'2.Pro Plan'!$U:$U,'Color detail'!T$3))</f>
        <v>0</v>
      </c>
      <c r="U418" s="25">
        <f>+IF(U$3=0,0,COUNTIFS('2.Pro Plan'!$K:$K,'Color detail'!$E418,'2.Pro Plan'!$N:$N,'Color detail'!$F418,'2.Pro Plan'!$U:$U,'Color detail'!U$3))</f>
        <v>0</v>
      </c>
      <c r="V418" s="25">
        <f>+IF(V$3=0,0,COUNTIFS('2.Pro Plan'!$K:$K,'Color detail'!$E418,'2.Pro Plan'!$N:$N,'Color detail'!$F418,'2.Pro Plan'!$U:$U,'Color detail'!V$3))</f>
        <v>0</v>
      </c>
      <c r="W418" s="25">
        <f>+IF(W$3=0,0,COUNTIFS('2.Pro Plan'!$K:$K,'Color detail'!$E418,'2.Pro Plan'!$N:$N,'Color detail'!$F418,'2.Pro Plan'!$U:$U,'Color detail'!W$3))</f>
        <v>0</v>
      </c>
      <c r="X418" s="25">
        <f>+IF(X$3=0,0,COUNTIFS('2.Pro Plan'!$K:$K,'Color detail'!$E418,'2.Pro Plan'!$N:$N,'Color detail'!$F418,'2.Pro Plan'!$U:$U,'Color detail'!X$3))</f>
        <v>0</v>
      </c>
      <c r="Y418" s="25">
        <f>+IF(Y$3=0,0,COUNTIFS('2.Pro Plan'!$K:$K,'Color detail'!$E418,'2.Pro Plan'!$N:$N,'Color detail'!$F418,'2.Pro Plan'!$U:$U,'Color detail'!Y$3))</f>
        <v>0</v>
      </c>
      <c r="Z418" s="25">
        <f>+IF(Z$3=0,0,COUNTIFS('2.Pro Plan'!$K:$K,'Color detail'!$E418,'2.Pro Plan'!$N:$N,'Color detail'!$F418,'2.Pro Plan'!$U:$U,'Color detail'!Z$3))</f>
        <v>0</v>
      </c>
      <c r="AA418" s="25">
        <f>+IF(AA$3=0,0,COUNTIFS('2.Pro Plan'!$K:$K,'Color detail'!$E418,'2.Pro Plan'!$N:$N,'Color detail'!$F418,'2.Pro Plan'!$U:$U,'Color detail'!AA$3))</f>
        <v>0</v>
      </c>
      <c r="AB418" s="25">
        <f>+IF(AB$3=0,0,COUNTIFS('2.Pro Plan'!$K:$K,'Color detail'!$E418,'2.Pro Plan'!$N:$N,'Color detail'!$F418,'2.Pro Plan'!$U:$U,'Color detail'!AB$3))</f>
        <v>0</v>
      </c>
      <c r="AC418" s="25">
        <f>+IF(AC$3=0,0,COUNTIFS('2.Pro Plan'!$K:$K,'Color detail'!$E418,'2.Pro Plan'!$N:$N,'Color detail'!$F418,'2.Pro Plan'!$U:$U,'Color detail'!AC$3))</f>
        <v>0</v>
      </c>
      <c r="AD418" s="25">
        <f>+IF(AD$3=0,0,COUNTIFS('2.Pro Plan'!$K:$K,'Color detail'!$E418,'2.Pro Plan'!$N:$N,'Color detail'!$F418,'2.Pro Plan'!$U:$U,'Color detail'!AD$3))</f>
        <v>0</v>
      </c>
      <c r="AE418" s="25">
        <f>+IF(AE$3=0,0,COUNTIFS('2.Pro Plan'!$K:$K,'Color detail'!$E418,'2.Pro Plan'!$N:$N,'Color detail'!$F418,'2.Pro Plan'!$U:$U,'Color detail'!AE$3))</f>
        <v>0</v>
      </c>
      <c r="AF418" s="25">
        <f>+IF(AF$3=0,0,COUNTIFS('2.Pro Plan'!$K:$K,'Color detail'!$E418,'2.Pro Plan'!$N:$N,'Color detail'!$F418,'2.Pro Plan'!$U:$U,'Color detail'!AF$3))</f>
        <v>0</v>
      </c>
      <c r="AG418" s="25">
        <f>+IF(AG$3=0,0,COUNTIFS('2.Pro Plan'!$K:$K,'Color detail'!$E418,'2.Pro Plan'!$N:$N,'Color detail'!$F418,'2.Pro Plan'!$U:$U,'Color detail'!AG$3))</f>
        <v>0</v>
      </c>
      <c r="AH418" s="25">
        <f>+IF(AH$3=0,0,COUNTIFS('2.Pro Plan'!$K:$K,'Color detail'!$E418,'2.Pro Plan'!$N:$N,'Color detail'!$F418,'2.Pro Plan'!$U:$U,'Color detail'!AH$3))</f>
        <v>0</v>
      </c>
      <c r="AI418" s="25">
        <f>+IF(AI$3=0,0,COUNTIFS('2.Pro Plan'!$K:$K,'Color detail'!$E418,'2.Pro Plan'!$N:$N,'Color detail'!$F418,'2.Pro Plan'!$U:$U,'Color detail'!AI$3))</f>
        <v>0</v>
      </c>
      <c r="AJ418" s="25">
        <f>+IF(AJ$3=0,0,COUNTIFS('2.Pro Plan'!$K:$K,'Color detail'!$E418,'2.Pro Plan'!$N:$N,'Color detail'!$F418,'2.Pro Plan'!$U:$U,'Color detail'!AJ$3))</f>
        <v>0</v>
      </c>
      <c r="AK418" s="25">
        <f>+IF(AK$3=0,0,COUNTIFS('2.Pro Plan'!$K:$K,'Color detail'!$E418,'2.Pro Plan'!$N:$N,'Color detail'!$F418,'2.Pro Plan'!$U:$U,'Color detail'!AK$3))</f>
        <v>0</v>
      </c>
      <c r="AL418" s="25">
        <f>+IF(AL$3=0,0,COUNTIFS('2.Pro Plan'!$K:$K,'Color detail'!$E418,'2.Pro Plan'!$N:$N,'Color detail'!$F418,'2.Pro Plan'!$U:$U,'Color detail'!AL$3))</f>
        <v>0</v>
      </c>
      <c r="AM418" s="25">
        <f>+IF(AM$3=0,0,COUNTIFS('2.Pro Plan'!$K:$K,'Color detail'!$E418,'2.Pro Plan'!$N:$N,'Color detail'!$F418,'2.Pro Plan'!$U:$U,'Color detail'!AM$3))</f>
        <v>0</v>
      </c>
      <c r="AN418" s="25">
        <f>+IF(AN$3=0,0,COUNTIFS('2.Pro Plan'!$K:$K,'Color detail'!$E418,'2.Pro Plan'!$N:$N,'Color detail'!$F418,'2.Pro Plan'!$U:$U,'Color detail'!AN$3))</f>
        <v>0</v>
      </c>
      <c r="AO418" s="25">
        <f>+IF(AO$3=0,0,COUNTIFS('2.Pro Plan'!$K:$K,'Color detail'!$E418,'2.Pro Plan'!$N:$N,'Color detail'!$F418,'2.Pro Plan'!$U:$U,'Color detail'!AO$3))</f>
        <v>0</v>
      </c>
      <c r="AP418" s="25">
        <f>+IF(AP$3=0,0,COUNTIFS('2.Pro Plan'!$K:$K,'Color detail'!$E418,'2.Pro Plan'!$N:$N,'Color detail'!$F418,'2.Pro Plan'!$U:$U,'Color detail'!AP$3))</f>
        <v>0</v>
      </c>
      <c r="AQ418" s="25">
        <f>+IF(AQ$3=0,0,COUNTIFS('2.Pro Plan'!$K:$K,'Color detail'!$E418,'2.Pro Plan'!$N:$N,'Color detail'!$F418,'2.Pro Plan'!$U:$U,'Color detail'!AQ$3))</f>
        <v>0</v>
      </c>
      <c r="AR418" s="25">
        <f>+IF(AR$3=0,0,COUNTIFS('2.Pro Plan'!$K:$K,'Color detail'!$E418,'2.Pro Plan'!$N:$N,'Color detail'!$F418,'2.Pro Plan'!$U:$U,'Color detail'!AR$3))</f>
        <v>0</v>
      </c>
      <c r="AS418" s="25">
        <f t="shared" si="270"/>
        <v>0</v>
      </c>
    </row>
    <row r="419" spans="1:45" hidden="1">
      <c r="B419" s="25">
        <f t="shared" si="266"/>
        <v>0</v>
      </c>
      <c r="C419" s="25">
        <f t="shared" si="267"/>
        <v>0</v>
      </c>
      <c r="E419" s="25">
        <f t="shared" ref="E419:F419" si="280">E203</f>
        <v>0</v>
      </c>
      <c r="F419" s="25">
        <f t="shared" si="280"/>
        <v>0</v>
      </c>
      <c r="H419" s="25">
        <f t="shared" si="269"/>
        <v>0</v>
      </c>
      <c r="I419" s="25">
        <f>+IF(C419=0,0,SUMIF('Color FC'!$F:$F,'Color detail'!$C419,'Color FC'!H:H))</f>
        <v>0</v>
      </c>
      <c r="J419" s="25">
        <f>+IF(E419=0,0,SUMIF('Color FC'!$F:$F,'Color detail'!$C419,'Color FC'!I:I))</f>
        <v>0</v>
      </c>
      <c r="K419" s="25">
        <f>+IF(F419=0,0,SUMIF('Color FC'!$F:$F,'Color detail'!$C419,'Color FC'!J:J))</f>
        <v>0</v>
      </c>
      <c r="M419" s="249"/>
      <c r="N419" s="249"/>
      <c r="O419" s="249"/>
      <c r="Q419" s="25">
        <f>+IF(Q$3=0,0,COUNTIFS('2.Pro Plan'!$K:$K,'Color detail'!$E419,'2.Pro Plan'!$N:$N,'Color detail'!$F419,'2.Pro Plan'!$U:$U,'Color detail'!Q$3))</f>
        <v>0</v>
      </c>
      <c r="R419" s="25">
        <f>+IF(R$3=0,0,COUNTIFS('2.Pro Plan'!$K:$K,'Color detail'!$E419,'2.Pro Plan'!$N:$N,'Color detail'!$F419,'2.Pro Plan'!$U:$U,'Color detail'!R$3))</f>
        <v>0</v>
      </c>
      <c r="S419" s="25">
        <f>+IF(S$3=0,0,COUNTIFS('2.Pro Plan'!$K:$K,'Color detail'!$E419,'2.Pro Plan'!$N:$N,'Color detail'!$F419,'2.Pro Plan'!$U:$U,'Color detail'!S$3))</f>
        <v>0</v>
      </c>
      <c r="T419" s="25">
        <f>+IF(T$3=0,0,COUNTIFS('2.Pro Plan'!$K:$K,'Color detail'!$E419,'2.Pro Plan'!$N:$N,'Color detail'!$F419,'2.Pro Plan'!$U:$U,'Color detail'!T$3))</f>
        <v>0</v>
      </c>
      <c r="U419" s="25">
        <f>+IF(U$3=0,0,COUNTIFS('2.Pro Plan'!$K:$K,'Color detail'!$E419,'2.Pro Plan'!$N:$N,'Color detail'!$F419,'2.Pro Plan'!$U:$U,'Color detail'!U$3))</f>
        <v>0</v>
      </c>
      <c r="V419" s="25">
        <f>+IF(V$3=0,0,COUNTIFS('2.Pro Plan'!$K:$K,'Color detail'!$E419,'2.Pro Plan'!$N:$N,'Color detail'!$F419,'2.Pro Plan'!$U:$U,'Color detail'!V$3))</f>
        <v>0</v>
      </c>
      <c r="W419" s="25">
        <f>+IF(W$3=0,0,COUNTIFS('2.Pro Plan'!$K:$K,'Color detail'!$E419,'2.Pro Plan'!$N:$N,'Color detail'!$F419,'2.Pro Plan'!$U:$U,'Color detail'!W$3))</f>
        <v>0</v>
      </c>
      <c r="X419" s="25">
        <f>+IF(X$3=0,0,COUNTIFS('2.Pro Plan'!$K:$K,'Color detail'!$E419,'2.Pro Plan'!$N:$N,'Color detail'!$F419,'2.Pro Plan'!$U:$U,'Color detail'!X$3))</f>
        <v>0</v>
      </c>
      <c r="Y419" s="25">
        <f>+IF(Y$3=0,0,COUNTIFS('2.Pro Plan'!$K:$K,'Color detail'!$E419,'2.Pro Plan'!$N:$N,'Color detail'!$F419,'2.Pro Plan'!$U:$U,'Color detail'!Y$3))</f>
        <v>0</v>
      </c>
      <c r="Z419" s="25">
        <f>+IF(Z$3=0,0,COUNTIFS('2.Pro Plan'!$K:$K,'Color detail'!$E419,'2.Pro Plan'!$N:$N,'Color detail'!$F419,'2.Pro Plan'!$U:$U,'Color detail'!Z$3))</f>
        <v>0</v>
      </c>
      <c r="AA419" s="25">
        <f>+IF(AA$3=0,0,COUNTIFS('2.Pro Plan'!$K:$K,'Color detail'!$E419,'2.Pro Plan'!$N:$N,'Color detail'!$F419,'2.Pro Plan'!$U:$U,'Color detail'!AA$3))</f>
        <v>0</v>
      </c>
      <c r="AB419" s="25">
        <f>+IF(AB$3=0,0,COUNTIFS('2.Pro Plan'!$K:$K,'Color detail'!$E419,'2.Pro Plan'!$N:$N,'Color detail'!$F419,'2.Pro Plan'!$U:$U,'Color detail'!AB$3))</f>
        <v>0</v>
      </c>
      <c r="AC419" s="25">
        <f>+IF(AC$3=0,0,COUNTIFS('2.Pro Plan'!$K:$K,'Color detail'!$E419,'2.Pro Plan'!$N:$N,'Color detail'!$F419,'2.Pro Plan'!$U:$U,'Color detail'!AC$3))</f>
        <v>0</v>
      </c>
      <c r="AD419" s="25">
        <f>+IF(AD$3=0,0,COUNTIFS('2.Pro Plan'!$K:$K,'Color detail'!$E419,'2.Pro Plan'!$N:$N,'Color detail'!$F419,'2.Pro Plan'!$U:$U,'Color detail'!AD$3))</f>
        <v>0</v>
      </c>
      <c r="AE419" s="25">
        <f>+IF(AE$3=0,0,COUNTIFS('2.Pro Plan'!$K:$K,'Color detail'!$E419,'2.Pro Plan'!$N:$N,'Color detail'!$F419,'2.Pro Plan'!$U:$U,'Color detail'!AE$3))</f>
        <v>0</v>
      </c>
      <c r="AF419" s="25">
        <f>+IF(AF$3=0,0,COUNTIFS('2.Pro Plan'!$K:$K,'Color detail'!$E419,'2.Pro Plan'!$N:$N,'Color detail'!$F419,'2.Pro Plan'!$U:$U,'Color detail'!AF$3))</f>
        <v>0</v>
      </c>
      <c r="AG419" s="25">
        <f>+IF(AG$3=0,0,COUNTIFS('2.Pro Plan'!$K:$K,'Color detail'!$E419,'2.Pro Plan'!$N:$N,'Color detail'!$F419,'2.Pro Plan'!$U:$U,'Color detail'!AG$3))</f>
        <v>0</v>
      </c>
      <c r="AH419" s="25">
        <f>+IF(AH$3=0,0,COUNTIFS('2.Pro Plan'!$K:$K,'Color detail'!$E419,'2.Pro Plan'!$N:$N,'Color detail'!$F419,'2.Pro Plan'!$U:$U,'Color detail'!AH$3))</f>
        <v>0</v>
      </c>
      <c r="AI419" s="25">
        <f>+IF(AI$3=0,0,COUNTIFS('2.Pro Plan'!$K:$K,'Color detail'!$E419,'2.Pro Plan'!$N:$N,'Color detail'!$F419,'2.Pro Plan'!$U:$U,'Color detail'!AI$3))</f>
        <v>0</v>
      </c>
      <c r="AJ419" s="25">
        <f>+IF(AJ$3=0,0,COUNTIFS('2.Pro Plan'!$K:$K,'Color detail'!$E419,'2.Pro Plan'!$N:$N,'Color detail'!$F419,'2.Pro Plan'!$U:$U,'Color detail'!AJ$3))</f>
        <v>0</v>
      </c>
      <c r="AK419" s="25">
        <f>+IF(AK$3=0,0,COUNTIFS('2.Pro Plan'!$K:$K,'Color detail'!$E419,'2.Pro Plan'!$N:$N,'Color detail'!$F419,'2.Pro Plan'!$U:$U,'Color detail'!AK$3))</f>
        <v>0</v>
      </c>
      <c r="AL419" s="25">
        <f>+IF(AL$3=0,0,COUNTIFS('2.Pro Plan'!$K:$K,'Color detail'!$E419,'2.Pro Plan'!$N:$N,'Color detail'!$F419,'2.Pro Plan'!$U:$U,'Color detail'!AL$3))</f>
        <v>0</v>
      </c>
      <c r="AM419" s="25">
        <f>+IF(AM$3=0,0,COUNTIFS('2.Pro Plan'!$K:$K,'Color detail'!$E419,'2.Pro Plan'!$N:$N,'Color detail'!$F419,'2.Pro Plan'!$U:$U,'Color detail'!AM$3))</f>
        <v>0</v>
      </c>
      <c r="AN419" s="25">
        <f>+IF(AN$3=0,0,COUNTIFS('2.Pro Plan'!$K:$K,'Color detail'!$E419,'2.Pro Plan'!$N:$N,'Color detail'!$F419,'2.Pro Plan'!$U:$U,'Color detail'!AN$3))</f>
        <v>0</v>
      </c>
      <c r="AO419" s="25">
        <f>+IF(AO$3=0,0,COUNTIFS('2.Pro Plan'!$K:$K,'Color detail'!$E419,'2.Pro Plan'!$N:$N,'Color detail'!$F419,'2.Pro Plan'!$U:$U,'Color detail'!AO$3))</f>
        <v>0</v>
      </c>
      <c r="AP419" s="25">
        <f>+IF(AP$3=0,0,COUNTIFS('2.Pro Plan'!$K:$K,'Color detail'!$E419,'2.Pro Plan'!$N:$N,'Color detail'!$F419,'2.Pro Plan'!$U:$U,'Color detail'!AP$3))</f>
        <v>0</v>
      </c>
      <c r="AQ419" s="25">
        <f>+IF(AQ$3=0,0,COUNTIFS('2.Pro Plan'!$K:$K,'Color detail'!$E419,'2.Pro Plan'!$N:$N,'Color detail'!$F419,'2.Pro Plan'!$U:$U,'Color detail'!AQ$3))</f>
        <v>0</v>
      </c>
      <c r="AR419" s="25">
        <f>+IF(AR$3=0,0,COUNTIFS('2.Pro Plan'!$K:$K,'Color detail'!$E419,'2.Pro Plan'!$N:$N,'Color detail'!$F419,'2.Pro Plan'!$U:$U,'Color detail'!AR$3))</f>
        <v>0</v>
      </c>
      <c r="AS419" s="25">
        <f t="shared" si="270"/>
        <v>0</v>
      </c>
    </row>
    <row r="420" spans="1:45" hidden="1">
      <c r="B420" s="25">
        <f t="shared" si="266"/>
        <v>0</v>
      </c>
      <c r="C420" s="25">
        <f t="shared" si="267"/>
        <v>0</v>
      </c>
      <c r="E420" s="25">
        <f t="shared" ref="E420:F420" si="281">E204</f>
        <v>0</v>
      </c>
      <c r="F420" s="25">
        <f t="shared" si="281"/>
        <v>0</v>
      </c>
      <c r="H420" s="25">
        <f t="shared" si="269"/>
        <v>0</v>
      </c>
      <c r="I420" s="25">
        <f>+IF(C420=0,0,SUMIF('Color FC'!$F:$F,'Color detail'!$C420,'Color FC'!H:H))</f>
        <v>0</v>
      </c>
      <c r="J420" s="25">
        <f>+IF(E420=0,0,SUMIF('Color FC'!$F:$F,'Color detail'!$C420,'Color FC'!I:I))</f>
        <v>0</v>
      </c>
      <c r="K420" s="25">
        <f>+IF(F420=0,0,SUMIF('Color FC'!$F:$F,'Color detail'!$C420,'Color FC'!J:J))</f>
        <v>0</v>
      </c>
      <c r="M420" s="249"/>
      <c r="N420" s="249"/>
      <c r="O420" s="249"/>
      <c r="Q420" s="25">
        <f>+IF(Q$3=0,0,COUNTIFS('2.Pro Plan'!$K:$K,'Color detail'!$E420,'2.Pro Plan'!$N:$N,'Color detail'!$F420,'2.Pro Plan'!$U:$U,'Color detail'!Q$3))</f>
        <v>0</v>
      </c>
      <c r="R420" s="25">
        <f>+IF(R$3=0,0,COUNTIFS('2.Pro Plan'!$K:$K,'Color detail'!$E420,'2.Pro Plan'!$N:$N,'Color detail'!$F420,'2.Pro Plan'!$U:$U,'Color detail'!R$3))</f>
        <v>0</v>
      </c>
      <c r="S420" s="25">
        <f>+IF(S$3=0,0,COUNTIFS('2.Pro Plan'!$K:$K,'Color detail'!$E420,'2.Pro Plan'!$N:$N,'Color detail'!$F420,'2.Pro Plan'!$U:$U,'Color detail'!S$3))</f>
        <v>0</v>
      </c>
      <c r="T420" s="25">
        <f>+IF(T$3=0,0,COUNTIFS('2.Pro Plan'!$K:$K,'Color detail'!$E420,'2.Pro Plan'!$N:$N,'Color detail'!$F420,'2.Pro Plan'!$U:$U,'Color detail'!T$3))</f>
        <v>0</v>
      </c>
      <c r="U420" s="25">
        <f>+IF(U$3=0,0,COUNTIFS('2.Pro Plan'!$K:$K,'Color detail'!$E420,'2.Pro Plan'!$N:$N,'Color detail'!$F420,'2.Pro Plan'!$U:$U,'Color detail'!U$3))</f>
        <v>0</v>
      </c>
      <c r="V420" s="25">
        <f>+IF(V$3=0,0,COUNTIFS('2.Pro Plan'!$K:$K,'Color detail'!$E420,'2.Pro Plan'!$N:$N,'Color detail'!$F420,'2.Pro Plan'!$U:$U,'Color detail'!V$3))</f>
        <v>0</v>
      </c>
      <c r="W420" s="25">
        <f>+IF(W$3=0,0,COUNTIFS('2.Pro Plan'!$K:$K,'Color detail'!$E420,'2.Pro Plan'!$N:$N,'Color detail'!$F420,'2.Pro Plan'!$U:$U,'Color detail'!W$3))</f>
        <v>0</v>
      </c>
      <c r="X420" s="25">
        <f>+IF(X$3=0,0,COUNTIFS('2.Pro Plan'!$K:$K,'Color detail'!$E420,'2.Pro Plan'!$N:$N,'Color detail'!$F420,'2.Pro Plan'!$U:$U,'Color detail'!X$3))</f>
        <v>0</v>
      </c>
      <c r="Y420" s="25">
        <f>+IF(Y$3=0,0,COUNTIFS('2.Pro Plan'!$K:$K,'Color detail'!$E420,'2.Pro Plan'!$N:$N,'Color detail'!$F420,'2.Pro Plan'!$U:$U,'Color detail'!Y$3))</f>
        <v>0</v>
      </c>
      <c r="Z420" s="25">
        <f>+IF(Z$3=0,0,COUNTIFS('2.Pro Plan'!$K:$K,'Color detail'!$E420,'2.Pro Plan'!$N:$N,'Color detail'!$F420,'2.Pro Plan'!$U:$U,'Color detail'!Z$3))</f>
        <v>0</v>
      </c>
      <c r="AA420" s="25">
        <f>+IF(AA$3=0,0,COUNTIFS('2.Pro Plan'!$K:$K,'Color detail'!$E420,'2.Pro Plan'!$N:$N,'Color detail'!$F420,'2.Pro Plan'!$U:$U,'Color detail'!AA$3))</f>
        <v>0</v>
      </c>
      <c r="AB420" s="25">
        <f>+IF(AB$3=0,0,COUNTIFS('2.Pro Plan'!$K:$K,'Color detail'!$E420,'2.Pro Plan'!$N:$N,'Color detail'!$F420,'2.Pro Plan'!$U:$U,'Color detail'!AB$3))</f>
        <v>0</v>
      </c>
      <c r="AC420" s="25">
        <f>+IF(AC$3=0,0,COUNTIFS('2.Pro Plan'!$K:$K,'Color detail'!$E420,'2.Pro Plan'!$N:$N,'Color detail'!$F420,'2.Pro Plan'!$U:$U,'Color detail'!AC$3))</f>
        <v>0</v>
      </c>
      <c r="AD420" s="25">
        <f>+IF(AD$3=0,0,COUNTIFS('2.Pro Plan'!$K:$K,'Color detail'!$E420,'2.Pro Plan'!$N:$N,'Color detail'!$F420,'2.Pro Plan'!$U:$U,'Color detail'!AD$3))</f>
        <v>0</v>
      </c>
      <c r="AE420" s="25">
        <f>+IF(AE$3=0,0,COUNTIFS('2.Pro Plan'!$K:$K,'Color detail'!$E420,'2.Pro Plan'!$N:$N,'Color detail'!$F420,'2.Pro Plan'!$U:$U,'Color detail'!AE$3))</f>
        <v>0</v>
      </c>
      <c r="AF420" s="25">
        <f>+IF(AF$3=0,0,COUNTIFS('2.Pro Plan'!$K:$K,'Color detail'!$E420,'2.Pro Plan'!$N:$N,'Color detail'!$F420,'2.Pro Plan'!$U:$U,'Color detail'!AF$3))</f>
        <v>0</v>
      </c>
      <c r="AG420" s="25">
        <f>+IF(AG$3=0,0,COUNTIFS('2.Pro Plan'!$K:$K,'Color detail'!$E420,'2.Pro Plan'!$N:$N,'Color detail'!$F420,'2.Pro Plan'!$U:$U,'Color detail'!AG$3))</f>
        <v>0</v>
      </c>
      <c r="AH420" s="25">
        <f>+IF(AH$3=0,0,COUNTIFS('2.Pro Plan'!$K:$K,'Color detail'!$E420,'2.Pro Plan'!$N:$N,'Color detail'!$F420,'2.Pro Plan'!$U:$U,'Color detail'!AH$3))</f>
        <v>0</v>
      </c>
      <c r="AI420" s="25">
        <f>+IF(AI$3=0,0,COUNTIFS('2.Pro Plan'!$K:$K,'Color detail'!$E420,'2.Pro Plan'!$N:$N,'Color detail'!$F420,'2.Pro Plan'!$U:$U,'Color detail'!AI$3))</f>
        <v>0</v>
      </c>
      <c r="AJ420" s="25">
        <f>+IF(AJ$3=0,0,COUNTIFS('2.Pro Plan'!$K:$K,'Color detail'!$E420,'2.Pro Plan'!$N:$N,'Color detail'!$F420,'2.Pro Plan'!$U:$U,'Color detail'!AJ$3))</f>
        <v>0</v>
      </c>
      <c r="AK420" s="25">
        <f>+IF(AK$3=0,0,COUNTIFS('2.Pro Plan'!$K:$K,'Color detail'!$E420,'2.Pro Plan'!$N:$N,'Color detail'!$F420,'2.Pro Plan'!$U:$U,'Color detail'!AK$3))</f>
        <v>0</v>
      </c>
      <c r="AL420" s="25">
        <f>+IF(AL$3=0,0,COUNTIFS('2.Pro Plan'!$K:$K,'Color detail'!$E420,'2.Pro Plan'!$N:$N,'Color detail'!$F420,'2.Pro Plan'!$U:$U,'Color detail'!AL$3))</f>
        <v>0</v>
      </c>
      <c r="AM420" s="25">
        <f>+IF(AM$3=0,0,COUNTIFS('2.Pro Plan'!$K:$K,'Color detail'!$E420,'2.Pro Plan'!$N:$N,'Color detail'!$F420,'2.Pro Plan'!$U:$U,'Color detail'!AM$3))</f>
        <v>0</v>
      </c>
      <c r="AN420" s="25">
        <f>+IF(AN$3=0,0,COUNTIFS('2.Pro Plan'!$K:$K,'Color detail'!$E420,'2.Pro Plan'!$N:$N,'Color detail'!$F420,'2.Pro Plan'!$U:$U,'Color detail'!AN$3))</f>
        <v>0</v>
      </c>
      <c r="AO420" s="25">
        <f>+IF(AO$3=0,0,COUNTIFS('2.Pro Plan'!$K:$K,'Color detail'!$E420,'2.Pro Plan'!$N:$N,'Color detail'!$F420,'2.Pro Plan'!$U:$U,'Color detail'!AO$3))</f>
        <v>0</v>
      </c>
      <c r="AP420" s="25">
        <f>+IF(AP$3=0,0,COUNTIFS('2.Pro Plan'!$K:$K,'Color detail'!$E420,'2.Pro Plan'!$N:$N,'Color detail'!$F420,'2.Pro Plan'!$U:$U,'Color detail'!AP$3))</f>
        <v>0</v>
      </c>
      <c r="AQ420" s="25">
        <f>+IF(AQ$3=0,0,COUNTIFS('2.Pro Plan'!$K:$K,'Color detail'!$E420,'2.Pro Plan'!$N:$N,'Color detail'!$F420,'2.Pro Plan'!$U:$U,'Color detail'!AQ$3))</f>
        <v>0</v>
      </c>
      <c r="AR420" s="25">
        <f>+IF(AR$3=0,0,COUNTIFS('2.Pro Plan'!$K:$K,'Color detail'!$E420,'2.Pro Plan'!$N:$N,'Color detail'!$F420,'2.Pro Plan'!$U:$U,'Color detail'!AR$3))</f>
        <v>0</v>
      </c>
      <c r="AS420" s="25">
        <f t="shared" si="270"/>
        <v>0</v>
      </c>
    </row>
    <row r="421" spans="1:45" hidden="1">
      <c r="B421" s="25">
        <f t="shared" si="266"/>
        <v>0</v>
      </c>
      <c r="C421" s="25">
        <f t="shared" si="267"/>
        <v>0</v>
      </c>
      <c r="E421" s="25">
        <f t="shared" ref="E421:F421" si="282">E205</f>
        <v>0</v>
      </c>
      <c r="F421" s="25">
        <f t="shared" si="282"/>
        <v>0</v>
      </c>
      <c r="H421" s="25">
        <f t="shared" si="269"/>
        <v>0</v>
      </c>
      <c r="I421" s="25">
        <f>+IF(C421=0,0,SUMIF('Color FC'!$F:$F,'Color detail'!$C421,'Color FC'!H:H))</f>
        <v>0</v>
      </c>
      <c r="J421" s="25">
        <f>+IF(E421=0,0,SUMIF('Color FC'!$F:$F,'Color detail'!$C421,'Color FC'!I:I))</f>
        <v>0</v>
      </c>
      <c r="K421" s="25">
        <f>+IF(F421=0,0,SUMIF('Color FC'!$F:$F,'Color detail'!$C421,'Color FC'!J:J))</f>
        <v>0</v>
      </c>
      <c r="M421" s="249"/>
      <c r="N421" s="249"/>
      <c r="O421" s="249"/>
      <c r="Q421" s="25">
        <f>+IF(Q$3=0,0,COUNTIFS('2.Pro Plan'!$K:$K,'Color detail'!$E421,'2.Pro Plan'!$N:$N,'Color detail'!$F421,'2.Pro Plan'!$U:$U,'Color detail'!Q$3))</f>
        <v>0</v>
      </c>
      <c r="R421" s="25">
        <f>+IF(R$3=0,0,COUNTIFS('2.Pro Plan'!$K:$K,'Color detail'!$E421,'2.Pro Plan'!$N:$N,'Color detail'!$F421,'2.Pro Plan'!$U:$U,'Color detail'!R$3))</f>
        <v>0</v>
      </c>
      <c r="S421" s="25">
        <f>+IF(S$3=0,0,COUNTIFS('2.Pro Plan'!$K:$K,'Color detail'!$E421,'2.Pro Plan'!$N:$N,'Color detail'!$F421,'2.Pro Plan'!$U:$U,'Color detail'!S$3))</f>
        <v>0</v>
      </c>
      <c r="T421" s="25">
        <f>+IF(T$3=0,0,COUNTIFS('2.Pro Plan'!$K:$K,'Color detail'!$E421,'2.Pro Plan'!$N:$N,'Color detail'!$F421,'2.Pro Plan'!$U:$U,'Color detail'!T$3))</f>
        <v>0</v>
      </c>
      <c r="U421" s="25">
        <f>+IF(U$3=0,0,COUNTIFS('2.Pro Plan'!$K:$K,'Color detail'!$E421,'2.Pro Plan'!$N:$N,'Color detail'!$F421,'2.Pro Plan'!$U:$U,'Color detail'!U$3))</f>
        <v>0</v>
      </c>
      <c r="V421" s="25">
        <f>+IF(V$3=0,0,COUNTIFS('2.Pro Plan'!$K:$K,'Color detail'!$E421,'2.Pro Plan'!$N:$N,'Color detail'!$F421,'2.Pro Plan'!$U:$U,'Color detail'!V$3))</f>
        <v>0</v>
      </c>
      <c r="W421" s="25">
        <f>+IF(W$3=0,0,COUNTIFS('2.Pro Plan'!$K:$K,'Color detail'!$E421,'2.Pro Plan'!$N:$N,'Color detail'!$F421,'2.Pro Plan'!$U:$U,'Color detail'!W$3))</f>
        <v>0</v>
      </c>
      <c r="X421" s="25">
        <f>+IF(X$3=0,0,COUNTIFS('2.Pro Plan'!$K:$K,'Color detail'!$E421,'2.Pro Plan'!$N:$N,'Color detail'!$F421,'2.Pro Plan'!$U:$U,'Color detail'!X$3))</f>
        <v>0</v>
      </c>
      <c r="Y421" s="25">
        <f>+IF(Y$3=0,0,COUNTIFS('2.Pro Plan'!$K:$K,'Color detail'!$E421,'2.Pro Plan'!$N:$N,'Color detail'!$F421,'2.Pro Plan'!$U:$U,'Color detail'!Y$3))</f>
        <v>0</v>
      </c>
      <c r="Z421" s="25">
        <f>+IF(Z$3=0,0,COUNTIFS('2.Pro Plan'!$K:$K,'Color detail'!$E421,'2.Pro Plan'!$N:$N,'Color detail'!$F421,'2.Pro Plan'!$U:$U,'Color detail'!Z$3))</f>
        <v>0</v>
      </c>
      <c r="AA421" s="25">
        <f>+IF(AA$3=0,0,COUNTIFS('2.Pro Plan'!$K:$K,'Color detail'!$E421,'2.Pro Plan'!$N:$N,'Color detail'!$F421,'2.Pro Plan'!$U:$U,'Color detail'!AA$3))</f>
        <v>0</v>
      </c>
      <c r="AB421" s="25">
        <f>+IF(AB$3=0,0,COUNTIFS('2.Pro Plan'!$K:$K,'Color detail'!$E421,'2.Pro Plan'!$N:$N,'Color detail'!$F421,'2.Pro Plan'!$U:$U,'Color detail'!AB$3))</f>
        <v>0</v>
      </c>
      <c r="AC421" s="25">
        <f>+IF(AC$3=0,0,COUNTIFS('2.Pro Plan'!$K:$K,'Color detail'!$E421,'2.Pro Plan'!$N:$N,'Color detail'!$F421,'2.Pro Plan'!$U:$U,'Color detail'!AC$3))</f>
        <v>0</v>
      </c>
      <c r="AD421" s="25">
        <f>+IF(AD$3=0,0,COUNTIFS('2.Pro Plan'!$K:$K,'Color detail'!$E421,'2.Pro Plan'!$N:$N,'Color detail'!$F421,'2.Pro Plan'!$U:$U,'Color detail'!AD$3))</f>
        <v>0</v>
      </c>
      <c r="AE421" s="25">
        <f>+IF(AE$3=0,0,COUNTIFS('2.Pro Plan'!$K:$K,'Color detail'!$E421,'2.Pro Plan'!$N:$N,'Color detail'!$F421,'2.Pro Plan'!$U:$U,'Color detail'!AE$3))</f>
        <v>0</v>
      </c>
      <c r="AF421" s="25">
        <f>+IF(AF$3=0,0,COUNTIFS('2.Pro Plan'!$K:$K,'Color detail'!$E421,'2.Pro Plan'!$N:$N,'Color detail'!$F421,'2.Pro Plan'!$U:$U,'Color detail'!AF$3))</f>
        <v>0</v>
      </c>
      <c r="AG421" s="25">
        <f>+IF(AG$3=0,0,COUNTIFS('2.Pro Plan'!$K:$K,'Color detail'!$E421,'2.Pro Plan'!$N:$N,'Color detail'!$F421,'2.Pro Plan'!$U:$U,'Color detail'!AG$3))</f>
        <v>0</v>
      </c>
      <c r="AH421" s="25">
        <f>+IF(AH$3=0,0,COUNTIFS('2.Pro Plan'!$K:$K,'Color detail'!$E421,'2.Pro Plan'!$N:$N,'Color detail'!$F421,'2.Pro Plan'!$U:$U,'Color detail'!AH$3))</f>
        <v>0</v>
      </c>
      <c r="AI421" s="25">
        <f>+IF(AI$3=0,0,COUNTIFS('2.Pro Plan'!$K:$K,'Color detail'!$E421,'2.Pro Plan'!$N:$N,'Color detail'!$F421,'2.Pro Plan'!$U:$U,'Color detail'!AI$3))</f>
        <v>0</v>
      </c>
      <c r="AJ421" s="25">
        <f>+IF(AJ$3=0,0,COUNTIFS('2.Pro Plan'!$K:$K,'Color detail'!$E421,'2.Pro Plan'!$N:$N,'Color detail'!$F421,'2.Pro Plan'!$U:$U,'Color detail'!AJ$3))</f>
        <v>0</v>
      </c>
      <c r="AK421" s="25">
        <f>+IF(AK$3=0,0,COUNTIFS('2.Pro Plan'!$K:$K,'Color detail'!$E421,'2.Pro Plan'!$N:$N,'Color detail'!$F421,'2.Pro Plan'!$U:$U,'Color detail'!AK$3))</f>
        <v>0</v>
      </c>
      <c r="AL421" s="25">
        <f>+IF(AL$3=0,0,COUNTIFS('2.Pro Plan'!$K:$K,'Color detail'!$E421,'2.Pro Plan'!$N:$N,'Color detail'!$F421,'2.Pro Plan'!$U:$U,'Color detail'!AL$3))</f>
        <v>0</v>
      </c>
      <c r="AM421" s="25">
        <f>+IF(AM$3=0,0,COUNTIFS('2.Pro Plan'!$K:$K,'Color detail'!$E421,'2.Pro Plan'!$N:$N,'Color detail'!$F421,'2.Pro Plan'!$U:$U,'Color detail'!AM$3))</f>
        <v>0</v>
      </c>
      <c r="AN421" s="25">
        <f>+IF(AN$3=0,0,COUNTIFS('2.Pro Plan'!$K:$K,'Color detail'!$E421,'2.Pro Plan'!$N:$N,'Color detail'!$F421,'2.Pro Plan'!$U:$U,'Color detail'!AN$3))</f>
        <v>0</v>
      </c>
      <c r="AO421" s="25">
        <f>+IF(AO$3=0,0,COUNTIFS('2.Pro Plan'!$K:$K,'Color detail'!$E421,'2.Pro Plan'!$N:$N,'Color detail'!$F421,'2.Pro Plan'!$U:$U,'Color detail'!AO$3))</f>
        <v>0</v>
      </c>
      <c r="AP421" s="25">
        <f>+IF(AP$3=0,0,COUNTIFS('2.Pro Plan'!$K:$K,'Color detail'!$E421,'2.Pro Plan'!$N:$N,'Color detail'!$F421,'2.Pro Plan'!$U:$U,'Color detail'!AP$3))</f>
        <v>0</v>
      </c>
      <c r="AQ421" s="25">
        <f>+IF(AQ$3=0,0,COUNTIFS('2.Pro Plan'!$K:$K,'Color detail'!$E421,'2.Pro Plan'!$N:$N,'Color detail'!$F421,'2.Pro Plan'!$U:$U,'Color detail'!AQ$3))</f>
        <v>0</v>
      </c>
      <c r="AR421" s="25">
        <f>+IF(AR$3=0,0,COUNTIFS('2.Pro Plan'!$K:$K,'Color detail'!$E421,'2.Pro Plan'!$N:$N,'Color detail'!$F421,'2.Pro Plan'!$U:$U,'Color detail'!AR$3))</f>
        <v>0</v>
      </c>
      <c r="AS421" s="25">
        <f t="shared" si="270"/>
        <v>0</v>
      </c>
    </row>
    <row r="422" spans="1:45" hidden="1">
      <c r="B422" s="25">
        <f t="shared" si="266"/>
        <v>0</v>
      </c>
      <c r="C422" s="25">
        <f t="shared" si="267"/>
        <v>0</v>
      </c>
      <c r="E422" s="25">
        <f t="shared" ref="E422:F422" si="283">E206</f>
        <v>0</v>
      </c>
      <c r="F422" s="25">
        <f t="shared" si="283"/>
        <v>0</v>
      </c>
      <c r="H422" s="25">
        <f t="shared" si="269"/>
        <v>0</v>
      </c>
      <c r="I422" s="25">
        <f>+IF(C422=0,0,SUMIF('Color FC'!$F:$F,'Color detail'!$C422,'Color FC'!H:H))</f>
        <v>0</v>
      </c>
      <c r="J422" s="25">
        <f>+IF(E422=0,0,SUMIF('Color FC'!$F:$F,'Color detail'!$C422,'Color FC'!I:I))</f>
        <v>0</v>
      </c>
      <c r="K422" s="25">
        <f>+IF(F422=0,0,SUMIF('Color FC'!$F:$F,'Color detail'!$C422,'Color FC'!J:J))</f>
        <v>0</v>
      </c>
      <c r="M422" s="249"/>
      <c r="N422" s="249"/>
      <c r="O422" s="249"/>
      <c r="Q422" s="25">
        <f>+IF(Q$3=0,0,COUNTIFS('2.Pro Plan'!$K:$K,'Color detail'!$E422,'2.Pro Plan'!$N:$N,'Color detail'!$F422,'2.Pro Plan'!$U:$U,'Color detail'!Q$3))</f>
        <v>0</v>
      </c>
      <c r="R422" s="25">
        <f>+IF(R$3=0,0,COUNTIFS('2.Pro Plan'!$K:$K,'Color detail'!$E422,'2.Pro Plan'!$N:$N,'Color detail'!$F422,'2.Pro Plan'!$U:$U,'Color detail'!R$3))</f>
        <v>0</v>
      </c>
      <c r="S422" s="25">
        <f>+IF(S$3=0,0,COUNTIFS('2.Pro Plan'!$K:$K,'Color detail'!$E422,'2.Pro Plan'!$N:$N,'Color detail'!$F422,'2.Pro Plan'!$U:$U,'Color detail'!S$3))</f>
        <v>0</v>
      </c>
      <c r="T422" s="25">
        <f>+IF(T$3=0,0,COUNTIFS('2.Pro Plan'!$K:$K,'Color detail'!$E422,'2.Pro Plan'!$N:$N,'Color detail'!$F422,'2.Pro Plan'!$U:$U,'Color detail'!T$3))</f>
        <v>0</v>
      </c>
      <c r="U422" s="25">
        <f>+IF(U$3=0,0,COUNTIFS('2.Pro Plan'!$K:$K,'Color detail'!$E422,'2.Pro Plan'!$N:$N,'Color detail'!$F422,'2.Pro Plan'!$U:$U,'Color detail'!U$3))</f>
        <v>0</v>
      </c>
      <c r="V422" s="25">
        <f>+IF(V$3=0,0,COUNTIFS('2.Pro Plan'!$K:$K,'Color detail'!$E422,'2.Pro Plan'!$N:$N,'Color detail'!$F422,'2.Pro Plan'!$U:$U,'Color detail'!V$3))</f>
        <v>0</v>
      </c>
      <c r="W422" s="25">
        <f>+IF(W$3=0,0,COUNTIFS('2.Pro Plan'!$K:$K,'Color detail'!$E422,'2.Pro Plan'!$N:$N,'Color detail'!$F422,'2.Pro Plan'!$U:$U,'Color detail'!W$3))</f>
        <v>0</v>
      </c>
      <c r="X422" s="25">
        <f>+IF(X$3=0,0,COUNTIFS('2.Pro Plan'!$K:$K,'Color detail'!$E422,'2.Pro Plan'!$N:$N,'Color detail'!$F422,'2.Pro Plan'!$U:$U,'Color detail'!X$3))</f>
        <v>0</v>
      </c>
      <c r="Y422" s="25">
        <f>+IF(Y$3=0,0,COUNTIFS('2.Pro Plan'!$K:$K,'Color detail'!$E422,'2.Pro Plan'!$N:$N,'Color detail'!$F422,'2.Pro Plan'!$U:$U,'Color detail'!Y$3))</f>
        <v>0</v>
      </c>
      <c r="Z422" s="25">
        <f>+IF(Z$3=0,0,COUNTIFS('2.Pro Plan'!$K:$K,'Color detail'!$E422,'2.Pro Plan'!$N:$N,'Color detail'!$F422,'2.Pro Plan'!$U:$U,'Color detail'!Z$3))</f>
        <v>0</v>
      </c>
      <c r="AA422" s="25">
        <f>+IF(AA$3=0,0,COUNTIFS('2.Pro Plan'!$K:$K,'Color detail'!$E422,'2.Pro Plan'!$N:$N,'Color detail'!$F422,'2.Pro Plan'!$U:$U,'Color detail'!AA$3))</f>
        <v>0</v>
      </c>
      <c r="AB422" s="25">
        <f>+IF(AB$3=0,0,COUNTIFS('2.Pro Plan'!$K:$K,'Color detail'!$E422,'2.Pro Plan'!$N:$N,'Color detail'!$F422,'2.Pro Plan'!$U:$U,'Color detail'!AB$3))</f>
        <v>0</v>
      </c>
      <c r="AC422" s="25">
        <f>+IF(AC$3=0,0,COUNTIFS('2.Pro Plan'!$K:$K,'Color detail'!$E422,'2.Pro Plan'!$N:$N,'Color detail'!$F422,'2.Pro Plan'!$U:$U,'Color detail'!AC$3))</f>
        <v>0</v>
      </c>
      <c r="AD422" s="25">
        <f>+IF(AD$3=0,0,COUNTIFS('2.Pro Plan'!$K:$K,'Color detail'!$E422,'2.Pro Plan'!$N:$N,'Color detail'!$F422,'2.Pro Plan'!$U:$U,'Color detail'!AD$3))</f>
        <v>0</v>
      </c>
      <c r="AE422" s="25">
        <f>+IF(AE$3=0,0,COUNTIFS('2.Pro Plan'!$K:$K,'Color detail'!$E422,'2.Pro Plan'!$N:$N,'Color detail'!$F422,'2.Pro Plan'!$U:$U,'Color detail'!AE$3))</f>
        <v>0</v>
      </c>
      <c r="AF422" s="25">
        <f>+IF(AF$3=0,0,COUNTIFS('2.Pro Plan'!$K:$K,'Color detail'!$E422,'2.Pro Plan'!$N:$N,'Color detail'!$F422,'2.Pro Plan'!$U:$U,'Color detail'!AF$3))</f>
        <v>0</v>
      </c>
      <c r="AG422" s="25">
        <f>+IF(AG$3=0,0,COUNTIFS('2.Pro Plan'!$K:$K,'Color detail'!$E422,'2.Pro Plan'!$N:$N,'Color detail'!$F422,'2.Pro Plan'!$U:$U,'Color detail'!AG$3))</f>
        <v>0</v>
      </c>
      <c r="AH422" s="25">
        <f>+IF(AH$3=0,0,COUNTIFS('2.Pro Plan'!$K:$K,'Color detail'!$E422,'2.Pro Plan'!$N:$N,'Color detail'!$F422,'2.Pro Plan'!$U:$U,'Color detail'!AH$3))</f>
        <v>0</v>
      </c>
      <c r="AI422" s="25">
        <f>+IF(AI$3=0,0,COUNTIFS('2.Pro Plan'!$K:$K,'Color detail'!$E422,'2.Pro Plan'!$N:$N,'Color detail'!$F422,'2.Pro Plan'!$U:$U,'Color detail'!AI$3))</f>
        <v>0</v>
      </c>
      <c r="AJ422" s="25">
        <f>+IF(AJ$3=0,0,COUNTIFS('2.Pro Plan'!$K:$K,'Color detail'!$E422,'2.Pro Plan'!$N:$N,'Color detail'!$F422,'2.Pro Plan'!$U:$U,'Color detail'!AJ$3))</f>
        <v>0</v>
      </c>
      <c r="AK422" s="25">
        <f>+IF(AK$3=0,0,COUNTIFS('2.Pro Plan'!$K:$K,'Color detail'!$E422,'2.Pro Plan'!$N:$N,'Color detail'!$F422,'2.Pro Plan'!$U:$U,'Color detail'!AK$3))</f>
        <v>0</v>
      </c>
      <c r="AL422" s="25">
        <f>+IF(AL$3=0,0,COUNTIFS('2.Pro Plan'!$K:$K,'Color detail'!$E422,'2.Pro Plan'!$N:$N,'Color detail'!$F422,'2.Pro Plan'!$U:$U,'Color detail'!AL$3))</f>
        <v>0</v>
      </c>
      <c r="AM422" s="25">
        <f>+IF(AM$3=0,0,COUNTIFS('2.Pro Plan'!$K:$K,'Color detail'!$E422,'2.Pro Plan'!$N:$N,'Color detail'!$F422,'2.Pro Plan'!$U:$U,'Color detail'!AM$3))</f>
        <v>0</v>
      </c>
      <c r="AN422" s="25">
        <f>+IF(AN$3=0,0,COUNTIFS('2.Pro Plan'!$K:$K,'Color detail'!$E422,'2.Pro Plan'!$N:$N,'Color detail'!$F422,'2.Pro Plan'!$U:$U,'Color detail'!AN$3))</f>
        <v>0</v>
      </c>
      <c r="AO422" s="25">
        <f>+IF(AO$3=0,0,COUNTIFS('2.Pro Plan'!$K:$K,'Color detail'!$E422,'2.Pro Plan'!$N:$N,'Color detail'!$F422,'2.Pro Plan'!$U:$U,'Color detail'!AO$3))</f>
        <v>0</v>
      </c>
      <c r="AP422" s="25">
        <f>+IF(AP$3=0,0,COUNTIFS('2.Pro Plan'!$K:$K,'Color detail'!$E422,'2.Pro Plan'!$N:$N,'Color detail'!$F422,'2.Pro Plan'!$U:$U,'Color detail'!AP$3))</f>
        <v>0</v>
      </c>
      <c r="AQ422" s="25">
        <f>+IF(AQ$3=0,0,COUNTIFS('2.Pro Plan'!$K:$K,'Color detail'!$E422,'2.Pro Plan'!$N:$N,'Color detail'!$F422,'2.Pro Plan'!$U:$U,'Color detail'!AQ$3))</f>
        <v>0</v>
      </c>
      <c r="AR422" s="25">
        <f>+IF(AR$3=0,0,COUNTIFS('2.Pro Plan'!$K:$K,'Color detail'!$E422,'2.Pro Plan'!$N:$N,'Color detail'!$F422,'2.Pro Plan'!$U:$U,'Color detail'!AR$3))</f>
        <v>0</v>
      </c>
      <c r="AS422" s="25">
        <f t="shared" si="270"/>
        <v>0</v>
      </c>
    </row>
    <row r="423" spans="1:45" hidden="1">
      <c r="B423" s="25">
        <f t="shared" si="266"/>
        <v>0</v>
      </c>
      <c r="C423" s="25">
        <f t="shared" si="267"/>
        <v>0</v>
      </c>
      <c r="E423" s="25">
        <f t="shared" ref="E423:F423" si="284">E207</f>
        <v>0</v>
      </c>
      <c r="F423" s="25">
        <f t="shared" si="284"/>
        <v>0</v>
      </c>
      <c r="H423" s="25">
        <f t="shared" si="269"/>
        <v>0</v>
      </c>
      <c r="I423" s="25">
        <f>+IF(C423=0,0,SUMIF('Color FC'!$F:$F,'Color detail'!$C423,'Color FC'!H:H))</f>
        <v>0</v>
      </c>
      <c r="J423" s="25">
        <f>+IF(E423=0,0,SUMIF('Color FC'!$F:$F,'Color detail'!$C423,'Color FC'!I:I))</f>
        <v>0</v>
      </c>
      <c r="K423" s="25">
        <f>+IF(F423=0,0,SUMIF('Color FC'!$F:$F,'Color detail'!$C423,'Color FC'!J:J))</f>
        <v>0</v>
      </c>
      <c r="M423" s="249"/>
      <c r="N423" s="249"/>
      <c r="O423" s="249"/>
      <c r="Q423" s="25">
        <f>+IF(Q$3=0,0,COUNTIFS('2.Pro Plan'!$K:$K,'Color detail'!$E423,'2.Pro Plan'!$N:$N,'Color detail'!$F423,'2.Pro Plan'!$U:$U,'Color detail'!Q$3))</f>
        <v>0</v>
      </c>
      <c r="R423" s="25">
        <f>+IF(R$3=0,0,COUNTIFS('2.Pro Plan'!$K:$K,'Color detail'!$E423,'2.Pro Plan'!$N:$N,'Color detail'!$F423,'2.Pro Plan'!$U:$U,'Color detail'!R$3))</f>
        <v>0</v>
      </c>
      <c r="S423" s="25">
        <f>+IF(S$3=0,0,COUNTIFS('2.Pro Plan'!$K:$K,'Color detail'!$E423,'2.Pro Plan'!$N:$N,'Color detail'!$F423,'2.Pro Plan'!$U:$U,'Color detail'!S$3))</f>
        <v>0</v>
      </c>
      <c r="T423" s="25">
        <f>+IF(T$3=0,0,COUNTIFS('2.Pro Plan'!$K:$K,'Color detail'!$E423,'2.Pro Plan'!$N:$N,'Color detail'!$F423,'2.Pro Plan'!$U:$U,'Color detail'!T$3))</f>
        <v>0</v>
      </c>
      <c r="U423" s="25">
        <f>+IF(U$3=0,0,COUNTIFS('2.Pro Plan'!$K:$K,'Color detail'!$E423,'2.Pro Plan'!$N:$N,'Color detail'!$F423,'2.Pro Plan'!$U:$U,'Color detail'!U$3))</f>
        <v>0</v>
      </c>
      <c r="V423" s="25">
        <f>+IF(V$3=0,0,COUNTIFS('2.Pro Plan'!$K:$K,'Color detail'!$E423,'2.Pro Plan'!$N:$N,'Color detail'!$F423,'2.Pro Plan'!$U:$U,'Color detail'!V$3))</f>
        <v>0</v>
      </c>
      <c r="W423" s="25">
        <f>+IF(W$3=0,0,COUNTIFS('2.Pro Plan'!$K:$K,'Color detail'!$E423,'2.Pro Plan'!$N:$N,'Color detail'!$F423,'2.Pro Plan'!$U:$U,'Color detail'!W$3))</f>
        <v>0</v>
      </c>
      <c r="X423" s="25">
        <f>+IF(X$3=0,0,COUNTIFS('2.Pro Plan'!$K:$K,'Color detail'!$E423,'2.Pro Plan'!$N:$N,'Color detail'!$F423,'2.Pro Plan'!$U:$U,'Color detail'!X$3))</f>
        <v>0</v>
      </c>
      <c r="Y423" s="25">
        <f>+IF(Y$3=0,0,COUNTIFS('2.Pro Plan'!$K:$K,'Color detail'!$E423,'2.Pro Plan'!$N:$N,'Color detail'!$F423,'2.Pro Plan'!$U:$U,'Color detail'!Y$3))</f>
        <v>0</v>
      </c>
      <c r="Z423" s="25">
        <f>+IF(Z$3=0,0,COUNTIFS('2.Pro Plan'!$K:$K,'Color detail'!$E423,'2.Pro Plan'!$N:$N,'Color detail'!$F423,'2.Pro Plan'!$U:$U,'Color detail'!Z$3))</f>
        <v>0</v>
      </c>
      <c r="AA423" s="25">
        <f>+IF(AA$3=0,0,COUNTIFS('2.Pro Plan'!$K:$K,'Color detail'!$E423,'2.Pro Plan'!$N:$N,'Color detail'!$F423,'2.Pro Plan'!$U:$U,'Color detail'!AA$3))</f>
        <v>0</v>
      </c>
      <c r="AB423" s="25">
        <f>+IF(AB$3=0,0,COUNTIFS('2.Pro Plan'!$K:$K,'Color detail'!$E423,'2.Pro Plan'!$N:$N,'Color detail'!$F423,'2.Pro Plan'!$U:$U,'Color detail'!AB$3))</f>
        <v>0</v>
      </c>
      <c r="AC423" s="25">
        <f>+IF(AC$3=0,0,COUNTIFS('2.Pro Plan'!$K:$K,'Color detail'!$E423,'2.Pro Plan'!$N:$N,'Color detail'!$F423,'2.Pro Plan'!$U:$U,'Color detail'!AC$3))</f>
        <v>0</v>
      </c>
      <c r="AD423" s="25">
        <f>+IF(AD$3=0,0,COUNTIFS('2.Pro Plan'!$K:$K,'Color detail'!$E423,'2.Pro Plan'!$N:$N,'Color detail'!$F423,'2.Pro Plan'!$U:$U,'Color detail'!AD$3))</f>
        <v>0</v>
      </c>
      <c r="AE423" s="25">
        <f>+IF(AE$3=0,0,COUNTIFS('2.Pro Plan'!$K:$K,'Color detail'!$E423,'2.Pro Plan'!$N:$N,'Color detail'!$F423,'2.Pro Plan'!$U:$U,'Color detail'!AE$3))</f>
        <v>0</v>
      </c>
      <c r="AF423" s="25">
        <f>+IF(AF$3=0,0,COUNTIFS('2.Pro Plan'!$K:$K,'Color detail'!$E423,'2.Pro Plan'!$N:$N,'Color detail'!$F423,'2.Pro Plan'!$U:$U,'Color detail'!AF$3))</f>
        <v>0</v>
      </c>
      <c r="AG423" s="25">
        <f>+IF(AG$3=0,0,COUNTIFS('2.Pro Plan'!$K:$K,'Color detail'!$E423,'2.Pro Plan'!$N:$N,'Color detail'!$F423,'2.Pro Plan'!$U:$U,'Color detail'!AG$3))</f>
        <v>0</v>
      </c>
      <c r="AH423" s="25">
        <f>+IF(AH$3=0,0,COUNTIFS('2.Pro Plan'!$K:$K,'Color detail'!$E423,'2.Pro Plan'!$N:$N,'Color detail'!$F423,'2.Pro Plan'!$U:$U,'Color detail'!AH$3))</f>
        <v>0</v>
      </c>
      <c r="AI423" s="25">
        <f>+IF(AI$3=0,0,COUNTIFS('2.Pro Plan'!$K:$K,'Color detail'!$E423,'2.Pro Plan'!$N:$N,'Color detail'!$F423,'2.Pro Plan'!$U:$U,'Color detail'!AI$3))</f>
        <v>0</v>
      </c>
      <c r="AJ423" s="25">
        <f>+IF(AJ$3=0,0,COUNTIFS('2.Pro Plan'!$K:$K,'Color detail'!$E423,'2.Pro Plan'!$N:$N,'Color detail'!$F423,'2.Pro Plan'!$U:$U,'Color detail'!AJ$3))</f>
        <v>0</v>
      </c>
      <c r="AK423" s="25">
        <f>+IF(AK$3=0,0,COUNTIFS('2.Pro Plan'!$K:$K,'Color detail'!$E423,'2.Pro Plan'!$N:$N,'Color detail'!$F423,'2.Pro Plan'!$U:$U,'Color detail'!AK$3))</f>
        <v>0</v>
      </c>
      <c r="AL423" s="25">
        <f>+IF(AL$3=0,0,COUNTIFS('2.Pro Plan'!$K:$K,'Color detail'!$E423,'2.Pro Plan'!$N:$N,'Color detail'!$F423,'2.Pro Plan'!$U:$U,'Color detail'!AL$3))</f>
        <v>0</v>
      </c>
      <c r="AM423" s="25">
        <f>+IF(AM$3=0,0,COUNTIFS('2.Pro Plan'!$K:$K,'Color detail'!$E423,'2.Pro Plan'!$N:$N,'Color detail'!$F423,'2.Pro Plan'!$U:$U,'Color detail'!AM$3))</f>
        <v>0</v>
      </c>
      <c r="AN423" s="25">
        <f>+IF(AN$3=0,0,COUNTIFS('2.Pro Plan'!$K:$K,'Color detail'!$E423,'2.Pro Plan'!$N:$N,'Color detail'!$F423,'2.Pro Plan'!$U:$U,'Color detail'!AN$3))</f>
        <v>0</v>
      </c>
      <c r="AO423" s="25">
        <f>+IF(AO$3=0,0,COUNTIFS('2.Pro Plan'!$K:$K,'Color detail'!$E423,'2.Pro Plan'!$N:$N,'Color detail'!$F423,'2.Pro Plan'!$U:$U,'Color detail'!AO$3))</f>
        <v>0</v>
      </c>
      <c r="AP423" s="25">
        <f>+IF(AP$3=0,0,COUNTIFS('2.Pro Plan'!$K:$K,'Color detail'!$E423,'2.Pro Plan'!$N:$N,'Color detail'!$F423,'2.Pro Plan'!$U:$U,'Color detail'!AP$3))</f>
        <v>0</v>
      </c>
      <c r="AQ423" s="25">
        <f>+IF(AQ$3=0,0,COUNTIFS('2.Pro Plan'!$K:$K,'Color detail'!$E423,'2.Pro Plan'!$N:$N,'Color detail'!$F423,'2.Pro Plan'!$U:$U,'Color detail'!AQ$3))</f>
        <v>0</v>
      </c>
      <c r="AR423" s="25">
        <f>+IF(AR$3=0,0,COUNTIFS('2.Pro Plan'!$K:$K,'Color detail'!$E423,'2.Pro Plan'!$N:$N,'Color detail'!$F423,'2.Pro Plan'!$U:$U,'Color detail'!AR$3))</f>
        <v>0</v>
      </c>
      <c r="AS423" s="25">
        <f t="shared" si="270"/>
        <v>0</v>
      </c>
    </row>
    <row r="424" spans="1:45" hidden="1">
      <c r="B424" s="25">
        <f t="shared" si="266"/>
        <v>0</v>
      </c>
      <c r="C424" s="25">
        <f t="shared" si="267"/>
        <v>0</v>
      </c>
      <c r="E424" s="25">
        <f t="shared" ref="E424:F424" si="285">E208</f>
        <v>0</v>
      </c>
      <c r="F424" s="25">
        <f t="shared" si="285"/>
        <v>0</v>
      </c>
      <c r="H424" s="25">
        <f t="shared" si="269"/>
        <v>0</v>
      </c>
      <c r="I424" s="25">
        <f>+IF(C424=0,0,SUMIF('Color FC'!$F:$F,'Color detail'!$C424,'Color FC'!H:H))</f>
        <v>0</v>
      </c>
      <c r="J424" s="25">
        <f>+IF(E424=0,0,SUMIF('Color FC'!$F:$F,'Color detail'!$C424,'Color FC'!I:I))</f>
        <v>0</v>
      </c>
      <c r="K424" s="25">
        <f>+IF(F424=0,0,SUMIF('Color FC'!$F:$F,'Color detail'!$C424,'Color FC'!J:J))</f>
        <v>0</v>
      </c>
      <c r="M424" s="249"/>
      <c r="N424" s="249"/>
      <c r="O424" s="249"/>
      <c r="Q424" s="25">
        <f>+IF(Q$3=0,0,COUNTIFS('2.Pro Plan'!$K:$K,'Color detail'!$E424,'2.Pro Plan'!$N:$N,'Color detail'!$F424,'2.Pro Plan'!$U:$U,'Color detail'!Q$3))</f>
        <v>0</v>
      </c>
      <c r="R424" s="25">
        <f>+IF(R$3=0,0,COUNTIFS('2.Pro Plan'!$K:$K,'Color detail'!$E424,'2.Pro Plan'!$N:$N,'Color detail'!$F424,'2.Pro Plan'!$U:$U,'Color detail'!R$3))</f>
        <v>0</v>
      </c>
      <c r="S424" s="25">
        <f>+IF(S$3=0,0,COUNTIFS('2.Pro Plan'!$K:$K,'Color detail'!$E424,'2.Pro Plan'!$N:$N,'Color detail'!$F424,'2.Pro Plan'!$U:$U,'Color detail'!S$3))</f>
        <v>0</v>
      </c>
      <c r="T424" s="25">
        <f>+IF(T$3=0,0,COUNTIFS('2.Pro Plan'!$K:$K,'Color detail'!$E424,'2.Pro Plan'!$N:$N,'Color detail'!$F424,'2.Pro Plan'!$U:$U,'Color detail'!T$3))</f>
        <v>0</v>
      </c>
      <c r="U424" s="25">
        <f>+IF(U$3=0,0,COUNTIFS('2.Pro Plan'!$K:$K,'Color detail'!$E424,'2.Pro Plan'!$N:$N,'Color detail'!$F424,'2.Pro Plan'!$U:$U,'Color detail'!U$3))</f>
        <v>0</v>
      </c>
      <c r="V424" s="25">
        <f>+IF(V$3=0,0,COUNTIFS('2.Pro Plan'!$K:$K,'Color detail'!$E424,'2.Pro Plan'!$N:$N,'Color detail'!$F424,'2.Pro Plan'!$U:$U,'Color detail'!V$3))</f>
        <v>0</v>
      </c>
      <c r="W424" s="25">
        <f>+IF(W$3=0,0,COUNTIFS('2.Pro Plan'!$K:$K,'Color detail'!$E424,'2.Pro Plan'!$N:$N,'Color detail'!$F424,'2.Pro Plan'!$U:$U,'Color detail'!W$3))</f>
        <v>0</v>
      </c>
      <c r="X424" s="25">
        <f>+IF(X$3=0,0,COUNTIFS('2.Pro Plan'!$K:$K,'Color detail'!$E424,'2.Pro Plan'!$N:$N,'Color detail'!$F424,'2.Pro Plan'!$U:$U,'Color detail'!X$3))</f>
        <v>0</v>
      </c>
      <c r="Y424" s="25">
        <f>+IF(Y$3=0,0,COUNTIFS('2.Pro Plan'!$K:$K,'Color detail'!$E424,'2.Pro Plan'!$N:$N,'Color detail'!$F424,'2.Pro Plan'!$U:$U,'Color detail'!Y$3))</f>
        <v>0</v>
      </c>
      <c r="Z424" s="25">
        <f>+IF(Z$3=0,0,COUNTIFS('2.Pro Plan'!$K:$K,'Color detail'!$E424,'2.Pro Plan'!$N:$N,'Color detail'!$F424,'2.Pro Plan'!$U:$U,'Color detail'!Z$3))</f>
        <v>0</v>
      </c>
      <c r="AA424" s="25">
        <f>+IF(AA$3=0,0,COUNTIFS('2.Pro Plan'!$K:$K,'Color detail'!$E424,'2.Pro Plan'!$N:$N,'Color detail'!$F424,'2.Pro Plan'!$U:$U,'Color detail'!AA$3))</f>
        <v>0</v>
      </c>
      <c r="AB424" s="25">
        <f>+IF(AB$3=0,0,COUNTIFS('2.Pro Plan'!$K:$K,'Color detail'!$E424,'2.Pro Plan'!$N:$N,'Color detail'!$F424,'2.Pro Plan'!$U:$U,'Color detail'!AB$3))</f>
        <v>0</v>
      </c>
      <c r="AC424" s="25">
        <f>+IF(AC$3=0,0,COUNTIFS('2.Pro Plan'!$K:$K,'Color detail'!$E424,'2.Pro Plan'!$N:$N,'Color detail'!$F424,'2.Pro Plan'!$U:$U,'Color detail'!AC$3))</f>
        <v>0</v>
      </c>
      <c r="AD424" s="25">
        <f>+IF(AD$3=0,0,COUNTIFS('2.Pro Plan'!$K:$K,'Color detail'!$E424,'2.Pro Plan'!$N:$N,'Color detail'!$F424,'2.Pro Plan'!$U:$U,'Color detail'!AD$3))</f>
        <v>0</v>
      </c>
      <c r="AE424" s="25">
        <f>+IF(AE$3=0,0,COUNTIFS('2.Pro Plan'!$K:$K,'Color detail'!$E424,'2.Pro Plan'!$N:$N,'Color detail'!$F424,'2.Pro Plan'!$U:$U,'Color detail'!AE$3))</f>
        <v>0</v>
      </c>
      <c r="AF424" s="25">
        <f>+IF(AF$3=0,0,COUNTIFS('2.Pro Plan'!$K:$K,'Color detail'!$E424,'2.Pro Plan'!$N:$N,'Color detail'!$F424,'2.Pro Plan'!$U:$U,'Color detail'!AF$3))</f>
        <v>0</v>
      </c>
      <c r="AG424" s="25">
        <f>+IF(AG$3=0,0,COUNTIFS('2.Pro Plan'!$K:$K,'Color detail'!$E424,'2.Pro Plan'!$N:$N,'Color detail'!$F424,'2.Pro Plan'!$U:$U,'Color detail'!AG$3))</f>
        <v>0</v>
      </c>
      <c r="AH424" s="25">
        <f>+IF(AH$3=0,0,COUNTIFS('2.Pro Plan'!$K:$K,'Color detail'!$E424,'2.Pro Plan'!$N:$N,'Color detail'!$F424,'2.Pro Plan'!$U:$U,'Color detail'!AH$3))</f>
        <v>0</v>
      </c>
      <c r="AI424" s="25">
        <f>+IF(AI$3=0,0,COUNTIFS('2.Pro Plan'!$K:$K,'Color detail'!$E424,'2.Pro Plan'!$N:$N,'Color detail'!$F424,'2.Pro Plan'!$U:$U,'Color detail'!AI$3))</f>
        <v>0</v>
      </c>
      <c r="AJ424" s="25">
        <f>+IF(AJ$3=0,0,COUNTIFS('2.Pro Plan'!$K:$K,'Color detail'!$E424,'2.Pro Plan'!$N:$N,'Color detail'!$F424,'2.Pro Plan'!$U:$U,'Color detail'!AJ$3))</f>
        <v>0</v>
      </c>
      <c r="AK424" s="25">
        <f>+IF(AK$3=0,0,COUNTIFS('2.Pro Plan'!$K:$K,'Color detail'!$E424,'2.Pro Plan'!$N:$N,'Color detail'!$F424,'2.Pro Plan'!$U:$U,'Color detail'!AK$3))</f>
        <v>0</v>
      </c>
      <c r="AL424" s="25">
        <f>+IF(AL$3=0,0,COUNTIFS('2.Pro Plan'!$K:$K,'Color detail'!$E424,'2.Pro Plan'!$N:$N,'Color detail'!$F424,'2.Pro Plan'!$U:$U,'Color detail'!AL$3))</f>
        <v>0</v>
      </c>
      <c r="AM424" s="25">
        <f>+IF(AM$3=0,0,COUNTIFS('2.Pro Plan'!$K:$K,'Color detail'!$E424,'2.Pro Plan'!$N:$N,'Color detail'!$F424,'2.Pro Plan'!$U:$U,'Color detail'!AM$3))</f>
        <v>0</v>
      </c>
      <c r="AN424" s="25">
        <f>+IF(AN$3=0,0,COUNTIFS('2.Pro Plan'!$K:$K,'Color detail'!$E424,'2.Pro Plan'!$N:$N,'Color detail'!$F424,'2.Pro Plan'!$U:$U,'Color detail'!AN$3))</f>
        <v>0</v>
      </c>
      <c r="AO424" s="25">
        <f>+IF(AO$3=0,0,COUNTIFS('2.Pro Plan'!$K:$K,'Color detail'!$E424,'2.Pro Plan'!$N:$N,'Color detail'!$F424,'2.Pro Plan'!$U:$U,'Color detail'!AO$3))</f>
        <v>0</v>
      </c>
      <c r="AP424" s="25">
        <f>+IF(AP$3=0,0,COUNTIFS('2.Pro Plan'!$K:$K,'Color detail'!$E424,'2.Pro Plan'!$N:$N,'Color detail'!$F424,'2.Pro Plan'!$U:$U,'Color detail'!AP$3))</f>
        <v>0</v>
      </c>
      <c r="AQ424" s="25">
        <f>+IF(AQ$3=0,0,COUNTIFS('2.Pro Plan'!$K:$K,'Color detail'!$E424,'2.Pro Plan'!$N:$N,'Color detail'!$F424,'2.Pro Plan'!$U:$U,'Color detail'!AQ$3))</f>
        <v>0</v>
      </c>
      <c r="AR424" s="25">
        <f>+IF(AR$3=0,0,COUNTIFS('2.Pro Plan'!$K:$K,'Color detail'!$E424,'2.Pro Plan'!$N:$N,'Color detail'!$F424,'2.Pro Plan'!$U:$U,'Color detail'!AR$3))</f>
        <v>0</v>
      </c>
      <c r="AS424" s="25">
        <f t="shared" si="270"/>
        <v>0</v>
      </c>
    </row>
    <row r="425" spans="1:45" hidden="1">
      <c r="B425" s="25">
        <f t="shared" si="266"/>
        <v>0</v>
      </c>
      <c r="C425" s="25">
        <f t="shared" si="267"/>
        <v>0</v>
      </c>
      <c r="E425" s="25">
        <f t="shared" ref="E425:F425" si="286">E209</f>
        <v>0</v>
      </c>
      <c r="F425" s="25">
        <f t="shared" si="286"/>
        <v>0</v>
      </c>
      <c r="H425" s="25">
        <f t="shared" si="269"/>
        <v>0</v>
      </c>
      <c r="I425" s="25">
        <f>+IF(C425=0,0,SUMIF('Color FC'!$F:$F,'Color detail'!$C425,'Color FC'!H:H))</f>
        <v>0</v>
      </c>
      <c r="J425" s="25">
        <f>+IF(E425=0,0,SUMIF('Color FC'!$F:$F,'Color detail'!$C425,'Color FC'!I:I))</f>
        <v>0</v>
      </c>
      <c r="K425" s="25">
        <f>+IF(F425=0,0,SUMIF('Color FC'!$F:$F,'Color detail'!$C425,'Color FC'!J:J))</f>
        <v>0</v>
      </c>
      <c r="M425" s="249"/>
      <c r="N425" s="249"/>
      <c r="O425" s="249"/>
      <c r="Q425" s="25">
        <f>+IF(Q$3=0,0,COUNTIFS('2.Pro Plan'!$K:$K,'Color detail'!$E425,'2.Pro Plan'!$N:$N,'Color detail'!$F425,'2.Pro Plan'!$U:$U,'Color detail'!Q$3))</f>
        <v>0</v>
      </c>
      <c r="R425" s="25">
        <f>+IF(R$3=0,0,COUNTIFS('2.Pro Plan'!$K:$K,'Color detail'!$E425,'2.Pro Plan'!$N:$N,'Color detail'!$F425,'2.Pro Plan'!$U:$U,'Color detail'!R$3))</f>
        <v>0</v>
      </c>
      <c r="S425" s="25">
        <f>+IF(S$3=0,0,COUNTIFS('2.Pro Plan'!$K:$K,'Color detail'!$E425,'2.Pro Plan'!$N:$N,'Color detail'!$F425,'2.Pro Plan'!$U:$U,'Color detail'!S$3))</f>
        <v>0</v>
      </c>
      <c r="T425" s="25">
        <f>+IF(T$3=0,0,COUNTIFS('2.Pro Plan'!$K:$K,'Color detail'!$E425,'2.Pro Plan'!$N:$N,'Color detail'!$F425,'2.Pro Plan'!$U:$U,'Color detail'!T$3))</f>
        <v>0</v>
      </c>
      <c r="U425" s="25">
        <f>+IF(U$3=0,0,COUNTIFS('2.Pro Plan'!$K:$K,'Color detail'!$E425,'2.Pro Plan'!$N:$N,'Color detail'!$F425,'2.Pro Plan'!$U:$U,'Color detail'!U$3))</f>
        <v>0</v>
      </c>
      <c r="V425" s="25">
        <f>+IF(V$3=0,0,COUNTIFS('2.Pro Plan'!$K:$K,'Color detail'!$E425,'2.Pro Plan'!$N:$N,'Color detail'!$F425,'2.Pro Plan'!$U:$U,'Color detail'!V$3))</f>
        <v>0</v>
      </c>
      <c r="W425" s="25">
        <f>+IF(W$3=0,0,COUNTIFS('2.Pro Plan'!$K:$K,'Color detail'!$E425,'2.Pro Plan'!$N:$N,'Color detail'!$F425,'2.Pro Plan'!$U:$U,'Color detail'!W$3))</f>
        <v>0</v>
      </c>
      <c r="X425" s="25">
        <f>+IF(X$3=0,0,COUNTIFS('2.Pro Plan'!$K:$K,'Color detail'!$E425,'2.Pro Plan'!$N:$N,'Color detail'!$F425,'2.Pro Plan'!$U:$U,'Color detail'!X$3))</f>
        <v>0</v>
      </c>
      <c r="Y425" s="25">
        <f>+IF(Y$3=0,0,COUNTIFS('2.Pro Plan'!$K:$K,'Color detail'!$E425,'2.Pro Plan'!$N:$N,'Color detail'!$F425,'2.Pro Plan'!$U:$U,'Color detail'!Y$3))</f>
        <v>0</v>
      </c>
      <c r="Z425" s="25">
        <f>+IF(Z$3=0,0,COUNTIFS('2.Pro Plan'!$K:$K,'Color detail'!$E425,'2.Pro Plan'!$N:$N,'Color detail'!$F425,'2.Pro Plan'!$U:$U,'Color detail'!Z$3))</f>
        <v>0</v>
      </c>
      <c r="AA425" s="25">
        <f>+IF(AA$3=0,0,COUNTIFS('2.Pro Plan'!$K:$K,'Color detail'!$E425,'2.Pro Plan'!$N:$N,'Color detail'!$F425,'2.Pro Plan'!$U:$U,'Color detail'!AA$3))</f>
        <v>0</v>
      </c>
      <c r="AB425" s="25">
        <f>+IF(AB$3=0,0,COUNTIFS('2.Pro Plan'!$K:$K,'Color detail'!$E425,'2.Pro Plan'!$N:$N,'Color detail'!$F425,'2.Pro Plan'!$U:$U,'Color detail'!AB$3))</f>
        <v>0</v>
      </c>
      <c r="AC425" s="25">
        <f>+IF(AC$3=0,0,COUNTIFS('2.Pro Plan'!$K:$K,'Color detail'!$E425,'2.Pro Plan'!$N:$N,'Color detail'!$F425,'2.Pro Plan'!$U:$U,'Color detail'!AC$3))</f>
        <v>0</v>
      </c>
      <c r="AD425" s="25">
        <f>+IF(AD$3=0,0,COUNTIFS('2.Pro Plan'!$K:$K,'Color detail'!$E425,'2.Pro Plan'!$N:$N,'Color detail'!$F425,'2.Pro Plan'!$U:$U,'Color detail'!AD$3))</f>
        <v>0</v>
      </c>
      <c r="AE425" s="25">
        <f>+IF(AE$3=0,0,COUNTIFS('2.Pro Plan'!$K:$K,'Color detail'!$E425,'2.Pro Plan'!$N:$N,'Color detail'!$F425,'2.Pro Plan'!$U:$U,'Color detail'!AE$3))</f>
        <v>0</v>
      </c>
      <c r="AF425" s="25">
        <f>+IF(AF$3=0,0,COUNTIFS('2.Pro Plan'!$K:$K,'Color detail'!$E425,'2.Pro Plan'!$N:$N,'Color detail'!$F425,'2.Pro Plan'!$U:$U,'Color detail'!AF$3))</f>
        <v>0</v>
      </c>
      <c r="AG425" s="25">
        <f>+IF(AG$3=0,0,COUNTIFS('2.Pro Plan'!$K:$K,'Color detail'!$E425,'2.Pro Plan'!$N:$N,'Color detail'!$F425,'2.Pro Plan'!$U:$U,'Color detail'!AG$3))</f>
        <v>0</v>
      </c>
      <c r="AH425" s="25">
        <f>+IF(AH$3=0,0,COUNTIFS('2.Pro Plan'!$K:$K,'Color detail'!$E425,'2.Pro Plan'!$N:$N,'Color detail'!$F425,'2.Pro Plan'!$U:$U,'Color detail'!AH$3))</f>
        <v>0</v>
      </c>
      <c r="AI425" s="25">
        <f>+IF(AI$3=0,0,COUNTIFS('2.Pro Plan'!$K:$K,'Color detail'!$E425,'2.Pro Plan'!$N:$N,'Color detail'!$F425,'2.Pro Plan'!$U:$U,'Color detail'!AI$3))</f>
        <v>0</v>
      </c>
      <c r="AJ425" s="25">
        <f>+IF(AJ$3=0,0,COUNTIFS('2.Pro Plan'!$K:$K,'Color detail'!$E425,'2.Pro Plan'!$N:$N,'Color detail'!$F425,'2.Pro Plan'!$U:$U,'Color detail'!AJ$3))</f>
        <v>0</v>
      </c>
      <c r="AK425" s="25">
        <f>+IF(AK$3=0,0,COUNTIFS('2.Pro Plan'!$K:$K,'Color detail'!$E425,'2.Pro Plan'!$N:$N,'Color detail'!$F425,'2.Pro Plan'!$U:$U,'Color detail'!AK$3))</f>
        <v>0</v>
      </c>
      <c r="AL425" s="25">
        <f>+IF(AL$3=0,0,COUNTIFS('2.Pro Plan'!$K:$K,'Color detail'!$E425,'2.Pro Plan'!$N:$N,'Color detail'!$F425,'2.Pro Plan'!$U:$U,'Color detail'!AL$3))</f>
        <v>0</v>
      </c>
      <c r="AM425" s="25">
        <f>+IF(AM$3=0,0,COUNTIFS('2.Pro Plan'!$K:$K,'Color detail'!$E425,'2.Pro Plan'!$N:$N,'Color detail'!$F425,'2.Pro Plan'!$U:$U,'Color detail'!AM$3))</f>
        <v>0</v>
      </c>
      <c r="AN425" s="25">
        <f>+IF(AN$3=0,0,COUNTIFS('2.Pro Plan'!$K:$K,'Color detail'!$E425,'2.Pro Plan'!$N:$N,'Color detail'!$F425,'2.Pro Plan'!$U:$U,'Color detail'!AN$3))</f>
        <v>0</v>
      </c>
      <c r="AO425" s="25">
        <f>+IF(AO$3=0,0,COUNTIFS('2.Pro Plan'!$K:$K,'Color detail'!$E425,'2.Pro Plan'!$N:$N,'Color detail'!$F425,'2.Pro Plan'!$U:$U,'Color detail'!AO$3))</f>
        <v>0</v>
      </c>
      <c r="AP425" s="25">
        <f>+IF(AP$3=0,0,COUNTIFS('2.Pro Plan'!$K:$K,'Color detail'!$E425,'2.Pro Plan'!$N:$N,'Color detail'!$F425,'2.Pro Plan'!$U:$U,'Color detail'!AP$3))</f>
        <v>0</v>
      </c>
      <c r="AQ425" s="25">
        <f>+IF(AQ$3=0,0,COUNTIFS('2.Pro Plan'!$K:$K,'Color detail'!$E425,'2.Pro Plan'!$N:$N,'Color detail'!$F425,'2.Pro Plan'!$U:$U,'Color detail'!AQ$3))</f>
        <v>0</v>
      </c>
      <c r="AR425" s="25">
        <f>+IF(AR$3=0,0,COUNTIFS('2.Pro Plan'!$K:$K,'Color detail'!$E425,'2.Pro Plan'!$N:$N,'Color detail'!$F425,'2.Pro Plan'!$U:$U,'Color detail'!AR$3))</f>
        <v>0</v>
      </c>
      <c r="AS425" s="25">
        <f t="shared" si="270"/>
        <v>0</v>
      </c>
    </row>
    <row r="426" spans="1:45" hidden="1">
      <c r="B426" s="25">
        <f t="shared" si="266"/>
        <v>0</v>
      </c>
      <c r="C426" s="25">
        <f t="shared" si="267"/>
        <v>0</v>
      </c>
      <c r="E426" s="25">
        <f t="shared" ref="E426:F426" si="287">E210</f>
        <v>0</v>
      </c>
      <c r="F426" s="25">
        <f t="shared" si="287"/>
        <v>0</v>
      </c>
      <c r="H426" s="25">
        <f t="shared" si="269"/>
        <v>0</v>
      </c>
      <c r="I426" s="25">
        <f>+IF(C426=0,0,SUMIF('Color FC'!$F:$F,'Color detail'!$C426,'Color FC'!H:H))</f>
        <v>0</v>
      </c>
      <c r="J426" s="25">
        <f>+IF(E426=0,0,SUMIF('Color FC'!$F:$F,'Color detail'!$C426,'Color FC'!I:I))</f>
        <v>0</v>
      </c>
      <c r="K426" s="25">
        <f>+IF(F426=0,0,SUMIF('Color FC'!$F:$F,'Color detail'!$C426,'Color FC'!J:J))</f>
        <v>0</v>
      </c>
      <c r="M426" s="249"/>
      <c r="N426" s="249"/>
      <c r="O426" s="249"/>
      <c r="Q426" s="25">
        <f>+IF(Q$3=0,0,COUNTIFS('2.Pro Plan'!$K:$K,'Color detail'!$E426,'2.Pro Plan'!$N:$N,'Color detail'!$F426,'2.Pro Plan'!$U:$U,'Color detail'!Q$3))</f>
        <v>0</v>
      </c>
      <c r="R426" s="25">
        <f>+IF(R$3=0,0,COUNTIFS('2.Pro Plan'!$K:$K,'Color detail'!$E426,'2.Pro Plan'!$N:$N,'Color detail'!$F426,'2.Pro Plan'!$U:$U,'Color detail'!R$3))</f>
        <v>0</v>
      </c>
      <c r="S426" s="25">
        <f>+IF(S$3=0,0,COUNTIFS('2.Pro Plan'!$K:$K,'Color detail'!$E426,'2.Pro Plan'!$N:$N,'Color detail'!$F426,'2.Pro Plan'!$U:$U,'Color detail'!S$3))</f>
        <v>0</v>
      </c>
      <c r="T426" s="25">
        <f>+IF(T$3=0,0,COUNTIFS('2.Pro Plan'!$K:$K,'Color detail'!$E426,'2.Pro Plan'!$N:$N,'Color detail'!$F426,'2.Pro Plan'!$U:$U,'Color detail'!T$3))</f>
        <v>0</v>
      </c>
      <c r="U426" s="25">
        <f>+IF(U$3=0,0,COUNTIFS('2.Pro Plan'!$K:$K,'Color detail'!$E426,'2.Pro Plan'!$N:$N,'Color detail'!$F426,'2.Pro Plan'!$U:$U,'Color detail'!U$3))</f>
        <v>0</v>
      </c>
      <c r="V426" s="25">
        <f>+IF(V$3=0,0,COUNTIFS('2.Pro Plan'!$K:$K,'Color detail'!$E426,'2.Pro Plan'!$N:$N,'Color detail'!$F426,'2.Pro Plan'!$U:$U,'Color detail'!V$3))</f>
        <v>0</v>
      </c>
      <c r="W426" s="25">
        <f>+IF(W$3=0,0,COUNTIFS('2.Pro Plan'!$K:$K,'Color detail'!$E426,'2.Pro Plan'!$N:$N,'Color detail'!$F426,'2.Pro Plan'!$U:$U,'Color detail'!W$3))</f>
        <v>0</v>
      </c>
      <c r="X426" s="25">
        <f>+IF(X$3=0,0,COUNTIFS('2.Pro Plan'!$K:$K,'Color detail'!$E426,'2.Pro Plan'!$N:$N,'Color detail'!$F426,'2.Pro Plan'!$U:$U,'Color detail'!X$3))</f>
        <v>0</v>
      </c>
      <c r="Y426" s="25">
        <f>+IF(Y$3=0,0,COUNTIFS('2.Pro Plan'!$K:$K,'Color detail'!$E426,'2.Pro Plan'!$N:$N,'Color detail'!$F426,'2.Pro Plan'!$U:$U,'Color detail'!Y$3))</f>
        <v>0</v>
      </c>
      <c r="Z426" s="25">
        <f>+IF(Z$3=0,0,COUNTIFS('2.Pro Plan'!$K:$K,'Color detail'!$E426,'2.Pro Plan'!$N:$N,'Color detail'!$F426,'2.Pro Plan'!$U:$U,'Color detail'!Z$3))</f>
        <v>0</v>
      </c>
      <c r="AA426" s="25">
        <f>+IF(AA$3=0,0,COUNTIFS('2.Pro Plan'!$K:$K,'Color detail'!$E426,'2.Pro Plan'!$N:$N,'Color detail'!$F426,'2.Pro Plan'!$U:$U,'Color detail'!AA$3))</f>
        <v>0</v>
      </c>
      <c r="AB426" s="25">
        <f>+IF(AB$3=0,0,COUNTIFS('2.Pro Plan'!$K:$K,'Color detail'!$E426,'2.Pro Plan'!$N:$N,'Color detail'!$F426,'2.Pro Plan'!$U:$U,'Color detail'!AB$3))</f>
        <v>0</v>
      </c>
      <c r="AC426" s="25">
        <f>+IF(AC$3=0,0,COUNTIFS('2.Pro Plan'!$K:$K,'Color detail'!$E426,'2.Pro Plan'!$N:$N,'Color detail'!$F426,'2.Pro Plan'!$U:$U,'Color detail'!AC$3))</f>
        <v>0</v>
      </c>
      <c r="AD426" s="25">
        <f>+IF(AD$3=0,0,COUNTIFS('2.Pro Plan'!$K:$K,'Color detail'!$E426,'2.Pro Plan'!$N:$N,'Color detail'!$F426,'2.Pro Plan'!$U:$U,'Color detail'!AD$3))</f>
        <v>0</v>
      </c>
      <c r="AE426" s="25">
        <f>+IF(AE$3=0,0,COUNTIFS('2.Pro Plan'!$K:$K,'Color detail'!$E426,'2.Pro Plan'!$N:$N,'Color detail'!$F426,'2.Pro Plan'!$U:$U,'Color detail'!AE$3))</f>
        <v>0</v>
      </c>
      <c r="AF426" s="25">
        <f>+IF(AF$3=0,0,COUNTIFS('2.Pro Plan'!$K:$K,'Color detail'!$E426,'2.Pro Plan'!$N:$N,'Color detail'!$F426,'2.Pro Plan'!$U:$U,'Color detail'!AF$3))</f>
        <v>0</v>
      </c>
      <c r="AG426" s="25">
        <f>+IF(AG$3=0,0,COUNTIFS('2.Pro Plan'!$K:$K,'Color detail'!$E426,'2.Pro Plan'!$N:$N,'Color detail'!$F426,'2.Pro Plan'!$U:$U,'Color detail'!AG$3))</f>
        <v>0</v>
      </c>
      <c r="AH426" s="25">
        <f>+IF(AH$3=0,0,COUNTIFS('2.Pro Plan'!$K:$K,'Color detail'!$E426,'2.Pro Plan'!$N:$N,'Color detail'!$F426,'2.Pro Plan'!$U:$U,'Color detail'!AH$3))</f>
        <v>0</v>
      </c>
      <c r="AI426" s="25">
        <f>+IF(AI$3=0,0,COUNTIFS('2.Pro Plan'!$K:$K,'Color detail'!$E426,'2.Pro Plan'!$N:$N,'Color detail'!$F426,'2.Pro Plan'!$U:$U,'Color detail'!AI$3))</f>
        <v>0</v>
      </c>
      <c r="AJ426" s="25">
        <f>+IF(AJ$3=0,0,COUNTIFS('2.Pro Plan'!$K:$K,'Color detail'!$E426,'2.Pro Plan'!$N:$N,'Color detail'!$F426,'2.Pro Plan'!$U:$U,'Color detail'!AJ$3))</f>
        <v>0</v>
      </c>
      <c r="AK426" s="25">
        <f>+IF(AK$3=0,0,COUNTIFS('2.Pro Plan'!$K:$K,'Color detail'!$E426,'2.Pro Plan'!$N:$N,'Color detail'!$F426,'2.Pro Plan'!$U:$U,'Color detail'!AK$3))</f>
        <v>0</v>
      </c>
      <c r="AL426" s="25">
        <f>+IF(AL$3=0,0,COUNTIFS('2.Pro Plan'!$K:$K,'Color detail'!$E426,'2.Pro Plan'!$N:$N,'Color detail'!$F426,'2.Pro Plan'!$U:$U,'Color detail'!AL$3))</f>
        <v>0</v>
      </c>
      <c r="AM426" s="25">
        <f>+IF(AM$3=0,0,COUNTIFS('2.Pro Plan'!$K:$K,'Color detail'!$E426,'2.Pro Plan'!$N:$N,'Color detail'!$F426,'2.Pro Plan'!$U:$U,'Color detail'!AM$3))</f>
        <v>0</v>
      </c>
      <c r="AN426" s="25">
        <f>+IF(AN$3=0,0,COUNTIFS('2.Pro Plan'!$K:$K,'Color detail'!$E426,'2.Pro Plan'!$N:$N,'Color detail'!$F426,'2.Pro Plan'!$U:$U,'Color detail'!AN$3))</f>
        <v>0</v>
      </c>
      <c r="AO426" s="25">
        <f>+IF(AO$3=0,0,COUNTIFS('2.Pro Plan'!$K:$K,'Color detail'!$E426,'2.Pro Plan'!$N:$N,'Color detail'!$F426,'2.Pro Plan'!$U:$U,'Color detail'!AO$3))</f>
        <v>0</v>
      </c>
      <c r="AP426" s="25">
        <f>+IF(AP$3=0,0,COUNTIFS('2.Pro Plan'!$K:$K,'Color detail'!$E426,'2.Pro Plan'!$N:$N,'Color detail'!$F426,'2.Pro Plan'!$U:$U,'Color detail'!AP$3))</f>
        <v>0</v>
      </c>
      <c r="AQ426" s="25">
        <f>+IF(AQ$3=0,0,COUNTIFS('2.Pro Plan'!$K:$K,'Color detail'!$E426,'2.Pro Plan'!$N:$N,'Color detail'!$F426,'2.Pro Plan'!$U:$U,'Color detail'!AQ$3))</f>
        <v>0</v>
      </c>
      <c r="AR426" s="25">
        <f>+IF(AR$3=0,0,COUNTIFS('2.Pro Plan'!$K:$K,'Color detail'!$E426,'2.Pro Plan'!$N:$N,'Color detail'!$F426,'2.Pro Plan'!$U:$U,'Color detail'!AR$3))</f>
        <v>0</v>
      </c>
      <c r="AS426" s="25">
        <f t="shared" si="270"/>
        <v>0</v>
      </c>
    </row>
    <row r="427" spans="1:45" hidden="1">
      <c r="B427" s="25">
        <f t="shared" si="266"/>
        <v>0</v>
      </c>
      <c r="C427" s="25">
        <f t="shared" si="267"/>
        <v>0</v>
      </c>
      <c r="E427" s="25">
        <f t="shared" ref="E427:F427" si="288">E211</f>
        <v>0</v>
      </c>
      <c r="F427" s="25">
        <f t="shared" si="288"/>
        <v>0</v>
      </c>
      <c r="H427" s="25">
        <f t="shared" si="269"/>
        <v>0</v>
      </c>
      <c r="I427" s="25">
        <f>+IF(C427=0,0,SUMIF('Color FC'!$F:$F,'Color detail'!$C427,'Color FC'!H:H))</f>
        <v>0</v>
      </c>
      <c r="J427" s="25">
        <f>+IF(E427=0,0,SUMIF('Color FC'!$F:$F,'Color detail'!$C427,'Color FC'!I:I))</f>
        <v>0</v>
      </c>
      <c r="K427" s="25">
        <f>+IF(F427=0,0,SUMIF('Color FC'!$F:$F,'Color detail'!$C427,'Color FC'!J:J))</f>
        <v>0</v>
      </c>
      <c r="M427" s="249"/>
      <c r="N427" s="249"/>
      <c r="O427" s="249"/>
      <c r="Q427" s="25">
        <f>+IF(Q$3=0,0,COUNTIFS('2.Pro Plan'!$K:$K,'Color detail'!$E427,'2.Pro Plan'!$N:$N,'Color detail'!$F427,'2.Pro Plan'!$U:$U,'Color detail'!Q$3))</f>
        <v>0</v>
      </c>
      <c r="R427" s="25">
        <f>+IF(R$3=0,0,COUNTIFS('2.Pro Plan'!$K:$K,'Color detail'!$E427,'2.Pro Plan'!$N:$N,'Color detail'!$F427,'2.Pro Plan'!$U:$U,'Color detail'!R$3))</f>
        <v>0</v>
      </c>
      <c r="S427" s="25">
        <f>+IF(S$3=0,0,COUNTIFS('2.Pro Plan'!$K:$K,'Color detail'!$E427,'2.Pro Plan'!$N:$N,'Color detail'!$F427,'2.Pro Plan'!$U:$U,'Color detail'!S$3))</f>
        <v>0</v>
      </c>
      <c r="T427" s="25">
        <f>+IF(T$3=0,0,COUNTIFS('2.Pro Plan'!$K:$K,'Color detail'!$E427,'2.Pro Plan'!$N:$N,'Color detail'!$F427,'2.Pro Plan'!$U:$U,'Color detail'!T$3))</f>
        <v>0</v>
      </c>
      <c r="U427" s="25">
        <f>+IF(U$3=0,0,COUNTIFS('2.Pro Plan'!$K:$K,'Color detail'!$E427,'2.Pro Plan'!$N:$N,'Color detail'!$F427,'2.Pro Plan'!$U:$U,'Color detail'!U$3))</f>
        <v>0</v>
      </c>
      <c r="V427" s="25">
        <f>+IF(V$3=0,0,COUNTIFS('2.Pro Plan'!$K:$K,'Color detail'!$E427,'2.Pro Plan'!$N:$N,'Color detail'!$F427,'2.Pro Plan'!$U:$U,'Color detail'!V$3))</f>
        <v>0</v>
      </c>
      <c r="W427" s="25">
        <f>+IF(W$3=0,0,COUNTIFS('2.Pro Plan'!$K:$K,'Color detail'!$E427,'2.Pro Plan'!$N:$N,'Color detail'!$F427,'2.Pro Plan'!$U:$U,'Color detail'!W$3))</f>
        <v>0</v>
      </c>
      <c r="X427" s="25">
        <f>+IF(X$3=0,0,COUNTIFS('2.Pro Plan'!$K:$K,'Color detail'!$E427,'2.Pro Plan'!$N:$N,'Color detail'!$F427,'2.Pro Plan'!$U:$U,'Color detail'!X$3))</f>
        <v>0</v>
      </c>
      <c r="Y427" s="25">
        <f>+IF(Y$3=0,0,COUNTIFS('2.Pro Plan'!$K:$K,'Color detail'!$E427,'2.Pro Plan'!$N:$N,'Color detail'!$F427,'2.Pro Plan'!$U:$U,'Color detail'!Y$3))</f>
        <v>0</v>
      </c>
      <c r="Z427" s="25">
        <f>+IF(Z$3=0,0,COUNTIFS('2.Pro Plan'!$K:$K,'Color detail'!$E427,'2.Pro Plan'!$N:$N,'Color detail'!$F427,'2.Pro Plan'!$U:$U,'Color detail'!Z$3))</f>
        <v>0</v>
      </c>
      <c r="AA427" s="25">
        <f>+IF(AA$3=0,0,COUNTIFS('2.Pro Plan'!$K:$K,'Color detail'!$E427,'2.Pro Plan'!$N:$N,'Color detail'!$F427,'2.Pro Plan'!$U:$U,'Color detail'!AA$3))</f>
        <v>0</v>
      </c>
      <c r="AB427" s="25">
        <f>+IF(AB$3=0,0,COUNTIFS('2.Pro Plan'!$K:$K,'Color detail'!$E427,'2.Pro Plan'!$N:$N,'Color detail'!$F427,'2.Pro Plan'!$U:$U,'Color detail'!AB$3))</f>
        <v>0</v>
      </c>
      <c r="AC427" s="25">
        <f>+IF(AC$3=0,0,COUNTIFS('2.Pro Plan'!$K:$K,'Color detail'!$E427,'2.Pro Plan'!$N:$N,'Color detail'!$F427,'2.Pro Plan'!$U:$U,'Color detail'!AC$3))</f>
        <v>0</v>
      </c>
      <c r="AD427" s="25">
        <f>+IF(AD$3=0,0,COUNTIFS('2.Pro Plan'!$K:$K,'Color detail'!$E427,'2.Pro Plan'!$N:$N,'Color detail'!$F427,'2.Pro Plan'!$U:$U,'Color detail'!AD$3))</f>
        <v>0</v>
      </c>
      <c r="AE427" s="25">
        <f>+IF(AE$3=0,0,COUNTIFS('2.Pro Plan'!$K:$K,'Color detail'!$E427,'2.Pro Plan'!$N:$N,'Color detail'!$F427,'2.Pro Plan'!$U:$U,'Color detail'!AE$3))</f>
        <v>0</v>
      </c>
      <c r="AF427" s="25">
        <f>+IF(AF$3=0,0,COUNTIFS('2.Pro Plan'!$K:$K,'Color detail'!$E427,'2.Pro Plan'!$N:$N,'Color detail'!$F427,'2.Pro Plan'!$U:$U,'Color detail'!AF$3))</f>
        <v>0</v>
      </c>
      <c r="AG427" s="25">
        <f>+IF(AG$3=0,0,COUNTIFS('2.Pro Plan'!$K:$K,'Color detail'!$E427,'2.Pro Plan'!$N:$N,'Color detail'!$F427,'2.Pro Plan'!$U:$U,'Color detail'!AG$3))</f>
        <v>0</v>
      </c>
      <c r="AH427" s="25">
        <f>+IF(AH$3=0,0,COUNTIFS('2.Pro Plan'!$K:$K,'Color detail'!$E427,'2.Pro Plan'!$N:$N,'Color detail'!$F427,'2.Pro Plan'!$U:$U,'Color detail'!AH$3))</f>
        <v>0</v>
      </c>
      <c r="AI427" s="25">
        <f>+IF(AI$3=0,0,COUNTIFS('2.Pro Plan'!$K:$K,'Color detail'!$E427,'2.Pro Plan'!$N:$N,'Color detail'!$F427,'2.Pro Plan'!$U:$U,'Color detail'!AI$3))</f>
        <v>0</v>
      </c>
      <c r="AJ427" s="25">
        <f>+IF(AJ$3=0,0,COUNTIFS('2.Pro Plan'!$K:$K,'Color detail'!$E427,'2.Pro Plan'!$N:$N,'Color detail'!$F427,'2.Pro Plan'!$U:$U,'Color detail'!AJ$3))</f>
        <v>0</v>
      </c>
      <c r="AK427" s="25">
        <f>+IF(AK$3=0,0,COUNTIFS('2.Pro Plan'!$K:$K,'Color detail'!$E427,'2.Pro Plan'!$N:$N,'Color detail'!$F427,'2.Pro Plan'!$U:$U,'Color detail'!AK$3))</f>
        <v>0</v>
      </c>
      <c r="AL427" s="25">
        <f>+IF(AL$3=0,0,COUNTIFS('2.Pro Plan'!$K:$K,'Color detail'!$E427,'2.Pro Plan'!$N:$N,'Color detail'!$F427,'2.Pro Plan'!$U:$U,'Color detail'!AL$3))</f>
        <v>0</v>
      </c>
      <c r="AM427" s="25">
        <f>+IF(AM$3=0,0,COUNTIFS('2.Pro Plan'!$K:$K,'Color detail'!$E427,'2.Pro Plan'!$N:$N,'Color detail'!$F427,'2.Pro Plan'!$U:$U,'Color detail'!AM$3))</f>
        <v>0</v>
      </c>
      <c r="AN427" s="25">
        <f>+IF(AN$3=0,0,COUNTIFS('2.Pro Plan'!$K:$K,'Color detail'!$E427,'2.Pro Plan'!$N:$N,'Color detail'!$F427,'2.Pro Plan'!$U:$U,'Color detail'!AN$3))</f>
        <v>0</v>
      </c>
      <c r="AO427" s="25">
        <f>+IF(AO$3=0,0,COUNTIFS('2.Pro Plan'!$K:$K,'Color detail'!$E427,'2.Pro Plan'!$N:$N,'Color detail'!$F427,'2.Pro Plan'!$U:$U,'Color detail'!AO$3))</f>
        <v>0</v>
      </c>
      <c r="AP427" s="25">
        <f>+IF(AP$3=0,0,COUNTIFS('2.Pro Plan'!$K:$K,'Color detail'!$E427,'2.Pro Plan'!$N:$N,'Color detail'!$F427,'2.Pro Plan'!$U:$U,'Color detail'!AP$3))</f>
        <v>0</v>
      </c>
      <c r="AQ427" s="25">
        <f>+IF(AQ$3=0,0,COUNTIFS('2.Pro Plan'!$K:$K,'Color detail'!$E427,'2.Pro Plan'!$N:$N,'Color detail'!$F427,'2.Pro Plan'!$U:$U,'Color detail'!AQ$3))</f>
        <v>0</v>
      </c>
      <c r="AR427" s="25">
        <f>+IF(AR$3=0,0,COUNTIFS('2.Pro Plan'!$K:$K,'Color detail'!$E427,'2.Pro Plan'!$N:$N,'Color detail'!$F427,'2.Pro Plan'!$U:$U,'Color detail'!AR$3))</f>
        <v>0</v>
      </c>
      <c r="AS427" s="25">
        <f t="shared" si="270"/>
        <v>0</v>
      </c>
    </row>
    <row r="428" spans="1:45" hidden="1">
      <c r="B428" s="25">
        <f t="shared" si="266"/>
        <v>0</v>
      </c>
      <c r="C428" s="25">
        <f t="shared" si="267"/>
        <v>0</v>
      </c>
      <c r="E428" s="25">
        <f t="shared" ref="E428:F428" si="289">E212</f>
        <v>0</v>
      </c>
      <c r="F428" s="25">
        <f t="shared" si="289"/>
        <v>0</v>
      </c>
      <c r="H428" s="25">
        <f t="shared" si="269"/>
        <v>0</v>
      </c>
      <c r="I428" s="25">
        <f>+IF(C428=0,0,SUMIF('Color FC'!$F:$F,'Color detail'!$C428,'Color FC'!H:H))</f>
        <v>0</v>
      </c>
      <c r="J428" s="25">
        <f>+IF(E428=0,0,SUMIF('Color FC'!$F:$F,'Color detail'!$C428,'Color FC'!I:I))</f>
        <v>0</v>
      </c>
      <c r="K428" s="25">
        <f>+IF(F428=0,0,SUMIF('Color FC'!$F:$F,'Color detail'!$C428,'Color FC'!J:J))</f>
        <v>0</v>
      </c>
      <c r="M428" s="249"/>
      <c r="N428" s="249"/>
      <c r="O428" s="249"/>
      <c r="Q428" s="25">
        <f>+IF(Q$3=0,0,COUNTIFS('2.Pro Plan'!$K:$K,'Color detail'!$E428,'2.Pro Plan'!$N:$N,'Color detail'!$F428,'2.Pro Plan'!$U:$U,'Color detail'!Q$3))</f>
        <v>0</v>
      </c>
      <c r="R428" s="25">
        <f>+IF(R$3=0,0,COUNTIFS('2.Pro Plan'!$K:$K,'Color detail'!$E428,'2.Pro Plan'!$N:$N,'Color detail'!$F428,'2.Pro Plan'!$U:$U,'Color detail'!R$3))</f>
        <v>0</v>
      </c>
      <c r="S428" s="25">
        <f>+IF(S$3=0,0,COUNTIFS('2.Pro Plan'!$K:$K,'Color detail'!$E428,'2.Pro Plan'!$N:$N,'Color detail'!$F428,'2.Pro Plan'!$U:$U,'Color detail'!S$3))</f>
        <v>0</v>
      </c>
      <c r="T428" s="25">
        <f>+IF(T$3=0,0,COUNTIFS('2.Pro Plan'!$K:$K,'Color detail'!$E428,'2.Pro Plan'!$N:$N,'Color detail'!$F428,'2.Pro Plan'!$U:$U,'Color detail'!T$3))</f>
        <v>0</v>
      </c>
      <c r="U428" s="25">
        <f>+IF(U$3=0,0,COUNTIFS('2.Pro Plan'!$K:$K,'Color detail'!$E428,'2.Pro Plan'!$N:$N,'Color detail'!$F428,'2.Pro Plan'!$U:$U,'Color detail'!U$3))</f>
        <v>0</v>
      </c>
      <c r="V428" s="25">
        <f>+IF(V$3=0,0,COUNTIFS('2.Pro Plan'!$K:$K,'Color detail'!$E428,'2.Pro Plan'!$N:$N,'Color detail'!$F428,'2.Pro Plan'!$U:$U,'Color detail'!V$3))</f>
        <v>0</v>
      </c>
      <c r="W428" s="25">
        <f>+IF(W$3=0,0,COUNTIFS('2.Pro Plan'!$K:$K,'Color detail'!$E428,'2.Pro Plan'!$N:$N,'Color detail'!$F428,'2.Pro Plan'!$U:$U,'Color detail'!W$3))</f>
        <v>0</v>
      </c>
      <c r="X428" s="25">
        <f>+IF(X$3=0,0,COUNTIFS('2.Pro Plan'!$K:$K,'Color detail'!$E428,'2.Pro Plan'!$N:$N,'Color detail'!$F428,'2.Pro Plan'!$U:$U,'Color detail'!X$3))</f>
        <v>0</v>
      </c>
      <c r="Y428" s="25">
        <f>+IF(Y$3=0,0,COUNTIFS('2.Pro Plan'!$K:$K,'Color detail'!$E428,'2.Pro Plan'!$N:$N,'Color detail'!$F428,'2.Pro Plan'!$U:$U,'Color detail'!Y$3))</f>
        <v>0</v>
      </c>
      <c r="Z428" s="25">
        <f>+IF(Z$3=0,0,COUNTIFS('2.Pro Plan'!$K:$K,'Color detail'!$E428,'2.Pro Plan'!$N:$N,'Color detail'!$F428,'2.Pro Plan'!$U:$U,'Color detail'!Z$3))</f>
        <v>0</v>
      </c>
      <c r="AA428" s="25">
        <f>+IF(AA$3=0,0,COUNTIFS('2.Pro Plan'!$K:$K,'Color detail'!$E428,'2.Pro Plan'!$N:$N,'Color detail'!$F428,'2.Pro Plan'!$U:$U,'Color detail'!AA$3))</f>
        <v>0</v>
      </c>
      <c r="AB428" s="25">
        <f>+IF(AB$3=0,0,COUNTIFS('2.Pro Plan'!$K:$K,'Color detail'!$E428,'2.Pro Plan'!$N:$N,'Color detail'!$F428,'2.Pro Plan'!$U:$U,'Color detail'!AB$3))</f>
        <v>0</v>
      </c>
      <c r="AC428" s="25">
        <f>+IF(AC$3=0,0,COUNTIFS('2.Pro Plan'!$K:$K,'Color detail'!$E428,'2.Pro Plan'!$N:$N,'Color detail'!$F428,'2.Pro Plan'!$U:$U,'Color detail'!AC$3))</f>
        <v>0</v>
      </c>
      <c r="AD428" s="25">
        <f>+IF(AD$3=0,0,COUNTIFS('2.Pro Plan'!$K:$K,'Color detail'!$E428,'2.Pro Plan'!$N:$N,'Color detail'!$F428,'2.Pro Plan'!$U:$U,'Color detail'!AD$3))</f>
        <v>0</v>
      </c>
      <c r="AE428" s="25">
        <f>+IF(AE$3=0,0,COUNTIFS('2.Pro Plan'!$K:$K,'Color detail'!$E428,'2.Pro Plan'!$N:$N,'Color detail'!$F428,'2.Pro Plan'!$U:$U,'Color detail'!AE$3))</f>
        <v>0</v>
      </c>
      <c r="AF428" s="25">
        <f>+IF(AF$3=0,0,COUNTIFS('2.Pro Plan'!$K:$K,'Color detail'!$E428,'2.Pro Plan'!$N:$N,'Color detail'!$F428,'2.Pro Plan'!$U:$U,'Color detail'!AF$3))</f>
        <v>0</v>
      </c>
      <c r="AG428" s="25">
        <f>+IF(AG$3=0,0,COUNTIFS('2.Pro Plan'!$K:$K,'Color detail'!$E428,'2.Pro Plan'!$N:$N,'Color detail'!$F428,'2.Pro Plan'!$U:$U,'Color detail'!AG$3))</f>
        <v>0</v>
      </c>
      <c r="AH428" s="25">
        <f>+IF(AH$3=0,0,COUNTIFS('2.Pro Plan'!$K:$K,'Color detail'!$E428,'2.Pro Plan'!$N:$N,'Color detail'!$F428,'2.Pro Plan'!$U:$U,'Color detail'!AH$3))</f>
        <v>0</v>
      </c>
      <c r="AI428" s="25">
        <f>+IF(AI$3=0,0,COUNTIFS('2.Pro Plan'!$K:$K,'Color detail'!$E428,'2.Pro Plan'!$N:$N,'Color detail'!$F428,'2.Pro Plan'!$U:$U,'Color detail'!AI$3))</f>
        <v>0</v>
      </c>
      <c r="AJ428" s="25">
        <f>+IF(AJ$3=0,0,COUNTIFS('2.Pro Plan'!$K:$K,'Color detail'!$E428,'2.Pro Plan'!$N:$N,'Color detail'!$F428,'2.Pro Plan'!$U:$U,'Color detail'!AJ$3))</f>
        <v>0</v>
      </c>
      <c r="AK428" s="25">
        <f>+IF(AK$3=0,0,COUNTIFS('2.Pro Plan'!$K:$K,'Color detail'!$E428,'2.Pro Plan'!$N:$N,'Color detail'!$F428,'2.Pro Plan'!$U:$U,'Color detail'!AK$3))</f>
        <v>0</v>
      </c>
      <c r="AL428" s="25">
        <f>+IF(AL$3=0,0,COUNTIFS('2.Pro Plan'!$K:$K,'Color detail'!$E428,'2.Pro Plan'!$N:$N,'Color detail'!$F428,'2.Pro Plan'!$U:$U,'Color detail'!AL$3))</f>
        <v>0</v>
      </c>
      <c r="AM428" s="25">
        <f>+IF(AM$3=0,0,COUNTIFS('2.Pro Plan'!$K:$K,'Color detail'!$E428,'2.Pro Plan'!$N:$N,'Color detail'!$F428,'2.Pro Plan'!$U:$U,'Color detail'!AM$3))</f>
        <v>0</v>
      </c>
      <c r="AN428" s="25">
        <f>+IF(AN$3=0,0,COUNTIFS('2.Pro Plan'!$K:$K,'Color detail'!$E428,'2.Pro Plan'!$N:$N,'Color detail'!$F428,'2.Pro Plan'!$U:$U,'Color detail'!AN$3))</f>
        <v>0</v>
      </c>
      <c r="AO428" s="25">
        <f>+IF(AO$3=0,0,COUNTIFS('2.Pro Plan'!$K:$K,'Color detail'!$E428,'2.Pro Plan'!$N:$N,'Color detail'!$F428,'2.Pro Plan'!$U:$U,'Color detail'!AO$3))</f>
        <v>0</v>
      </c>
      <c r="AP428" s="25">
        <f>+IF(AP$3=0,0,COUNTIFS('2.Pro Plan'!$K:$K,'Color detail'!$E428,'2.Pro Plan'!$N:$N,'Color detail'!$F428,'2.Pro Plan'!$U:$U,'Color detail'!AP$3))</f>
        <v>0</v>
      </c>
      <c r="AQ428" s="25">
        <f>+IF(AQ$3=0,0,COUNTIFS('2.Pro Plan'!$K:$K,'Color detail'!$E428,'2.Pro Plan'!$N:$N,'Color detail'!$F428,'2.Pro Plan'!$U:$U,'Color detail'!AQ$3))</f>
        <v>0</v>
      </c>
      <c r="AR428" s="25">
        <f>+IF(AR$3=0,0,COUNTIFS('2.Pro Plan'!$K:$K,'Color detail'!$E428,'2.Pro Plan'!$N:$N,'Color detail'!$F428,'2.Pro Plan'!$U:$U,'Color detail'!AR$3))</f>
        <v>0</v>
      </c>
      <c r="AS428" s="25">
        <f t="shared" si="270"/>
        <v>0</v>
      </c>
    </row>
    <row r="429" spans="1:45" hidden="1">
      <c r="B429" s="25">
        <f t="shared" si="266"/>
        <v>0</v>
      </c>
      <c r="C429" s="25">
        <f t="shared" si="267"/>
        <v>0</v>
      </c>
      <c r="E429" s="25">
        <f t="shared" ref="E429:F429" si="290">E213</f>
        <v>0</v>
      </c>
      <c r="F429" s="25">
        <f t="shared" si="290"/>
        <v>0</v>
      </c>
      <c r="H429" s="25">
        <f t="shared" si="269"/>
        <v>0</v>
      </c>
      <c r="I429" s="25">
        <f>+IF(C429=0,0,SUMIF('Color FC'!$F:$F,'Color detail'!$C429,'Color FC'!H:H))</f>
        <v>0</v>
      </c>
      <c r="J429" s="25">
        <f>+IF(E429=0,0,SUMIF('Color FC'!$F:$F,'Color detail'!$C429,'Color FC'!I:I))</f>
        <v>0</v>
      </c>
      <c r="K429" s="25">
        <f>+IF(F429=0,0,SUMIF('Color FC'!$F:$F,'Color detail'!$C429,'Color FC'!J:J))</f>
        <v>0</v>
      </c>
      <c r="M429" s="249"/>
      <c r="N429" s="249"/>
      <c r="O429" s="249"/>
      <c r="Q429" s="25">
        <f>+IF(Q$3=0,0,COUNTIFS('2.Pro Plan'!$K:$K,'Color detail'!$E429,'2.Pro Plan'!$N:$N,'Color detail'!$F429,'2.Pro Plan'!$U:$U,'Color detail'!Q$3))</f>
        <v>0</v>
      </c>
      <c r="R429" s="25">
        <f>+IF(R$3=0,0,COUNTIFS('2.Pro Plan'!$K:$K,'Color detail'!$E429,'2.Pro Plan'!$N:$N,'Color detail'!$F429,'2.Pro Plan'!$U:$U,'Color detail'!R$3))</f>
        <v>0</v>
      </c>
      <c r="S429" s="25">
        <f>+IF(S$3=0,0,COUNTIFS('2.Pro Plan'!$K:$K,'Color detail'!$E429,'2.Pro Plan'!$N:$N,'Color detail'!$F429,'2.Pro Plan'!$U:$U,'Color detail'!S$3))</f>
        <v>0</v>
      </c>
      <c r="T429" s="25">
        <f>+IF(T$3=0,0,COUNTIFS('2.Pro Plan'!$K:$K,'Color detail'!$E429,'2.Pro Plan'!$N:$N,'Color detail'!$F429,'2.Pro Plan'!$U:$U,'Color detail'!T$3))</f>
        <v>0</v>
      </c>
      <c r="U429" s="25">
        <f>+IF(U$3=0,0,COUNTIFS('2.Pro Plan'!$K:$K,'Color detail'!$E429,'2.Pro Plan'!$N:$N,'Color detail'!$F429,'2.Pro Plan'!$U:$U,'Color detail'!U$3))</f>
        <v>0</v>
      </c>
      <c r="V429" s="25">
        <f>+IF(V$3=0,0,COUNTIFS('2.Pro Plan'!$K:$K,'Color detail'!$E429,'2.Pro Plan'!$N:$N,'Color detail'!$F429,'2.Pro Plan'!$U:$U,'Color detail'!V$3))</f>
        <v>0</v>
      </c>
      <c r="W429" s="25">
        <f>+IF(W$3=0,0,COUNTIFS('2.Pro Plan'!$K:$K,'Color detail'!$E429,'2.Pro Plan'!$N:$N,'Color detail'!$F429,'2.Pro Plan'!$U:$U,'Color detail'!W$3))</f>
        <v>0</v>
      </c>
      <c r="X429" s="25">
        <f>+IF(X$3=0,0,COUNTIFS('2.Pro Plan'!$K:$K,'Color detail'!$E429,'2.Pro Plan'!$N:$N,'Color detail'!$F429,'2.Pro Plan'!$U:$U,'Color detail'!X$3))</f>
        <v>0</v>
      </c>
      <c r="Y429" s="25">
        <f>+IF(Y$3=0,0,COUNTIFS('2.Pro Plan'!$K:$K,'Color detail'!$E429,'2.Pro Plan'!$N:$N,'Color detail'!$F429,'2.Pro Plan'!$U:$U,'Color detail'!Y$3))</f>
        <v>0</v>
      </c>
      <c r="Z429" s="25">
        <f>+IF(Z$3=0,0,COUNTIFS('2.Pro Plan'!$K:$K,'Color detail'!$E429,'2.Pro Plan'!$N:$N,'Color detail'!$F429,'2.Pro Plan'!$U:$U,'Color detail'!Z$3))</f>
        <v>0</v>
      </c>
      <c r="AA429" s="25">
        <f>+IF(AA$3=0,0,COUNTIFS('2.Pro Plan'!$K:$K,'Color detail'!$E429,'2.Pro Plan'!$N:$N,'Color detail'!$F429,'2.Pro Plan'!$U:$U,'Color detail'!AA$3))</f>
        <v>0</v>
      </c>
      <c r="AB429" s="25">
        <f>+IF(AB$3=0,0,COUNTIFS('2.Pro Plan'!$K:$K,'Color detail'!$E429,'2.Pro Plan'!$N:$N,'Color detail'!$F429,'2.Pro Plan'!$U:$U,'Color detail'!AB$3))</f>
        <v>0</v>
      </c>
      <c r="AC429" s="25">
        <f>+IF(AC$3=0,0,COUNTIFS('2.Pro Plan'!$K:$K,'Color detail'!$E429,'2.Pro Plan'!$N:$N,'Color detail'!$F429,'2.Pro Plan'!$U:$U,'Color detail'!AC$3))</f>
        <v>0</v>
      </c>
      <c r="AD429" s="25">
        <f>+IF(AD$3=0,0,COUNTIFS('2.Pro Plan'!$K:$K,'Color detail'!$E429,'2.Pro Plan'!$N:$N,'Color detail'!$F429,'2.Pro Plan'!$U:$U,'Color detail'!AD$3))</f>
        <v>0</v>
      </c>
      <c r="AE429" s="25">
        <f>+IF(AE$3=0,0,COUNTIFS('2.Pro Plan'!$K:$K,'Color detail'!$E429,'2.Pro Plan'!$N:$N,'Color detail'!$F429,'2.Pro Plan'!$U:$U,'Color detail'!AE$3))</f>
        <v>0</v>
      </c>
      <c r="AF429" s="25">
        <f>+IF(AF$3=0,0,COUNTIFS('2.Pro Plan'!$K:$K,'Color detail'!$E429,'2.Pro Plan'!$N:$N,'Color detail'!$F429,'2.Pro Plan'!$U:$U,'Color detail'!AF$3))</f>
        <v>0</v>
      </c>
      <c r="AG429" s="25">
        <f>+IF(AG$3=0,0,COUNTIFS('2.Pro Plan'!$K:$K,'Color detail'!$E429,'2.Pro Plan'!$N:$N,'Color detail'!$F429,'2.Pro Plan'!$U:$U,'Color detail'!AG$3))</f>
        <v>0</v>
      </c>
      <c r="AH429" s="25">
        <f>+IF(AH$3=0,0,COUNTIFS('2.Pro Plan'!$K:$K,'Color detail'!$E429,'2.Pro Plan'!$N:$N,'Color detail'!$F429,'2.Pro Plan'!$U:$U,'Color detail'!AH$3))</f>
        <v>0</v>
      </c>
      <c r="AI429" s="25">
        <f>+IF(AI$3=0,0,COUNTIFS('2.Pro Plan'!$K:$K,'Color detail'!$E429,'2.Pro Plan'!$N:$N,'Color detail'!$F429,'2.Pro Plan'!$U:$U,'Color detail'!AI$3))</f>
        <v>0</v>
      </c>
      <c r="AJ429" s="25">
        <f>+IF(AJ$3=0,0,COUNTIFS('2.Pro Plan'!$K:$K,'Color detail'!$E429,'2.Pro Plan'!$N:$N,'Color detail'!$F429,'2.Pro Plan'!$U:$U,'Color detail'!AJ$3))</f>
        <v>0</v>
      </c>
      <c r="AK429" s="25">
        <f>+IF(AK$3=0,0,COUNTIFS('2.Pro Plan'!$K:$K,'Color detail'!$E429,'2.Pro Plan'!$N:$N,'Color detail'!$F429,'2.Pro Plan'!$U:$U,'Color detail'!AK$3))</f>
        <v>0</v>
      </c>
      <c r="AL429" s="25">
        <f>+IF(AL$3=0,0,COUNTIFS('2.Pro Plan'!$K:$K,'Color detail'!$E429,'2.Pro Plan'!$N:$N,'Color detail'!$F429,'2.Pro Plan'!$U:$U,'Color detail'!AL$3))</f>
        <v>0</v>
      </c>
      <c r="AM429" s="25">
        <f>+IF(AM$3=0,0,COUNTIFS('2.Pro Plan'!$K:$K,'Color detail'!$E429,'2.Pro Plan'!$N:$N,'Color detail'!$F429,'2.Pro Plan'!$U:$U,'Color detail'!AM$3))</f>
        <v>0</v>
      </c>
      <c r="AN429" s="25">
        <f>+IF(AN$3=0,0,COUNTIFS('2.Pro Plan'!$K:$K,'Color detail'!$E429,'2.Pro Plan'!$N:$N,'Color detail'!$F429,'2.Pro Plan'!$U:$U,'Color detail'!AN$3))</f>
        <v>0</v>
      </c>
      <c r="AO429" s="25">
        <f>+IF(AO$3=0,0,COUNTIFS('2.Pro Plan'!$K:$K,'Color detail'!$E429,'2.Pro Plan'!$N:$N,'Color detail'!$F429,'2.Pro Plan'!$U:$U,'Color detail'!AO$3))</f>
        <v>0</v>
      </c>
      <c r="AP429" s="25">
        <f>+IF(AP$3=0,0,COUNTIFS('2.Pro Plan'!$K:$K,'Color detail'!$E429,'2.Pro Plan'!$N:$N,'Color detail'!$F429,'2.Pro Plan'!$U:$U,'Color detail'!AP$3))</f>
        <v>0</v>
      </c>
      <c r="AQ429" s="25">
        <f>+IF(AQ$3=0,0,COUNTIFS('2.Pro Plan'!$K:$K,'Color detail'!$E429,'2.Pro Plan'!$N:$N,'Color detail'!$F429,'2.Pro Plan'!$U:$U,'Color detail'!AQ$3))</f>
        <v>0</v>
      </c>
      <c r="AR429" s="25">
        <f>+IF(AR$3=0,0,COUNTIFS('2.Pro Plan'!$K:$K,'Color detail'!$E429,'2.Pro Plan'!$N:$N,'Color detail'!$F429,'2.Pro Plan'!$U:$U,'Color detail'!AR$3))</f>
        <v>0</v>
      </c>
      <c r="AS429" s="25">
        <f t="shared" si="270"/>
        <v>0</v>
      </c>
    </row>
    <row r="430" spans="1:45" hidden="1">
      <c r="B430" s="25">
        <f t="shared" si="266"/>
        <v>0</v>
      </c>
      <c r="C430" s="25">
        <f t="shared" si="267"/>
        <v>0</v>
      </c>
      <c r="E430" s="25">
        <f t="shared" ref="E430:F430" si="291">E214</f>
        <v>0</v>
      </c>
      <c r="F430" s="25">
        <f t="shared" si="291"/>
        <v>0</v>
      </c>
      <c r="H430" s="25">
        <f t="shared" si="269"/>
        <v>0</v>
      </c>
      <c r="I430" s="25">
        <f>+IF(C430=0,0,SUMIF('Color FC'!$F:$F,'Color detail'!$C430,'Color FC'!H:H))</f>
        <v>0</v>
      </c>
      <c r="J430" s="25">
        <f>+IF(E430=0,0,SUMIF('Color FC'!$F:$F,'Color detail'!$C430,'Color FC'!I:I))</f>
        <v>0</v>
      </c>
      <c r="K430" s="25">
        <f>+IF(F430=0,0,SUMIF('Color FC'!$F:$F,'Color detail'!$C430,'Color FC'!J:J))</f>
        <v>0</v>
      </c>
      <c r="M430" s="164"/>
      <c r="N430" s="164"/>
      <c r="O430" s="164"/>
      <c r="Q430" s="25">
        <f>+IF(Q$3=0,0,COUNTIFS('2.Pro Plan'!$K:$K,'Color detail'!$E430,'2.Pro Plan'!$N:$N,'Color detail'!$F430,'2.Pro Plan'!$U:$U,'Color detail'!Q$3))</f>
        <v>0</v>
      </c>
      <c r="R430" s="25">
        <f>+IF(R$3=0,0,COUNTIFS('2.Pro Plan'!$K:$K,'Color detail'!$E430,'2.Pro Plan'!$N:$N,'Color detail'!$F430,'2.Pro Plan'!$U:$U,'Color detail'!R$3))</f>
        <v>0</v>
      </c>
      <c r="S430" s="25">
        <f>+IF(S$3=0,0,COUNTIFS('2.Pro Plan'!$K:$K,'Color detail'!$E430,'2.Pro Plan'!$N:$N,'Color detail'!$F430,'2.Pro Plan'!$U:$U,'Color detail'!S$3))</f>
        <v>0</v>
      </c>
      <c r="T430" s="25">
        <f>+IF(T$3=0,0,COUNTIFS('2.Pro Plan'!$K:$K,'Color detail'!$E430,'2.Pro Plan'!$N:$N,'Color detail'!$F430,'2.Pro Plan'!$U:$U,'Color detail'!T$3))</f>
        <v>0</v>
      </c>
      <c r="U430" s="25">
        <f>+IF(U$3=0,0,COUNTIFS('2.Pro Plan'!$K:$K,'Color detail'!$E430,'2.Pro Plan'!$N:$N,'Color detail'!$F430,'2.Pro Plan'!$U:$U,'Color detail'!U$3))</f>
        <v>0</v>
      </c>
      <c r="V430" s="25">
        <f>+IF(V$3=0,0,COUNTIFS('2.Pro Plan'!$K:$K,'Color detail'!$E430,'2.Pro Plan'!$N:$N,'Color detail'!$F430,'2.Pro Plan'!$U:$U,'Color detail'!V$3))</f>
        <v>0</v>
      </c>
      <c r="W430" s="25">
        <f>+IF(W$3=0,0,COUNTIFS('2.Pro Plan'!$K:$K,'Color detail'!$E430,'2.Pro Plan'!$N:$N,'Color detail'!$F430,'2.Pro Plan'!$U:$U,'Color detail'!W$3))</f>
        <v>0</v>
      </c>
      <c r="X430" s="25">
        <f>+IF(X$3=0,0,COUNTIFS('2.Pro Plan'!$K:$K,'Color detail'!$E430,'2.Pro Plan'!$N:$N,'Color detail'!$F430,'2.Pro Plan'!$U:$U,'Color detail'!X$3))</f>
        <v>0</v>
      </c>
      <c r="Y430" s="25">
        <f>+IF(Y$3=0,0,COUNTIFS('2.Pro Plan'!$K:$K,'Color detail'!$E430,'2.Pro Plan'!$N:$N,'Color detail'!$F430,'2.Pro Plan'!$U:$U,'Color detail'!Y$3))</f>
        <v>0</v>
      </c>
      <c r="Z430" s="25">
        <f>+IF(Z$3=0,0,COUNTIFS('2.Pro Plan'!$K:$K,'Color detail'!$E430,'2.Pro Plan'!$N:$N,'Color detail'!$F430,'2.Pro Plan'!$U:$U,'Color detail'!Z$3))</f>
        <v>0</v>
      </c>
      <c r="AA430" s="25">
        <f>+IF(AA$3=0,0,COUNTIFS('2.Pro Plan'!$K:$K,'Color detail'!$E430,'2.Pro Plan'!$N:$N,'Color detail'!$F430,'2.Pro Plan'!$U:$U,'Color detail'!AA$3))</f>
        <v>0</v>
      </c>
      <c r="AB430" s="25">
        <f>+IF(AB$3=0,0,COUNTIFS('2.Pro Plan'!$K:$K,'Color detail'!$E430,'2.Pro Plan'!$N:$N,'Color detail'!$F430,'2.Pro Plan'!$U:$U,'Color detail'!AB$3))</f>
        <v>0</v>
      </c>
      <c r="AC430" s="25">
        <f>+IF(AC$3=0,0,COUNTIFS('2.Pro Plan'!$K:$K,'Color detail'!$E430,'2.Pro Plan'!$N:$N,'Color detail'!$F430,'2.Pro Plan'!$U:$U,'Color detail'!AC$3))</f>
        <v>0</v>
      </c>
      <c r="AD430" s="25">
        <f>+IF(AD$3=0,0,COUNTIFS('2.Pro Plan'!$K:$K,'Color detail'!$E430,'2.Pro Plan'!$N:$N,'Color detail'!$F430,'2.Pro Plan'!$U:$U,'Color detail'!AD$3))</f>
        <v>0</v>
      </c>
      <c r="AE430" s="25">
        <f>+IF(AE$3=0,0,COUNTIFS('2.Pro Plan'!$K:$K,'Color detail'!$E430,'2.Pro Plan'!$N:$N,'Color detail'!$F430,'2.Pro Plan'!$U:$U,'Color detail'!AE$3))</f>
        <v>0</v>
      </c>
      <c r="AF430" s="25">
        <f>+IF(AF$3=0,0,COUNTIFS('2.Pro Plan'!$K:$K,'Color detail'!$E430,'2.Pro Plan'!$N:$N,'Color detail'!$F430,'2.Pro Plan'!$U:$U,'Color detail'!AF$3))</f>
        <v>0</v>
      </c>
      <c r="AG430" s="25">
        <f>+IF(AG$3=0,0,COUNTIFS('2.Pro Plan'!$K:$K,'Color detail'!$E430,'2.Pro Plan'!$N:$N,'Color detail'!$F430,'2.Pro Plan'!$U:$U,'Color detail'!AG$3))</f>
        <v>0</v>
      </c>
      <c r="AH430" s="25">
        <f>+IF(AH$3=0,0,COUNTIFS('2.Pro Plan'!$K:$K,'Color detail'!$E430,'2.Pro Plan'!$N:$N,'Color detail'!$F430,'2.Pro Plan'!$U:$U,'Color detail'!AH$3))</f>
        <v>0</v>
      </c>
      <c r="AI430" s="25">
        <f>+IF(AI$3=0,0,COUNTIFS('2.Pro Plan'!$K:$K,'Color detail'!$E430,'2.Pro Plan'!$N:$N,'Color detail'!$F430,'2.Pro Plan'!$U:$U,'Color detail'!AI$3))</f>
        <v>0</v>
      </c>
      <c r="AJ430" s="25">
        <f>+IF(AJ$3=0,0,COUNTIFS('2.Pro Plan'!$K:$K,'Color detail'!$E430,'2.Pro Plan'!$N:$N,'Color detail'!$F430,'2.Pro Plan'!$U:$U,'Color detail'!AJ$3))</f>
        <v>0</v>
      </c>
      <c r="AK430" s="25">
        <f>+IF(AK$3=0,0,COUNTIFS('2.Pro Plan'!$K:$K,'Color detail'!$E430,'2.Pro Plan'!$N:$N,'Color detail'!$F430,'2.Pro Plan'!$U:$U,'Color detail'!AK$3))</f>
        <v>0</v>
      </c>
      <c r="AL430" s="25">
        <f>+IF(AL$3=0,0,COUNTIFS('2.Pro Plan'!$K:$K,'Color detail'!$E430,'2.Pro Plan'!$N:$N,'Color detail'!$F430,'2.Pro Plan'!$U:$U,'Color detail'!AL$3))</f>
        <v>0</v>
      </c>
      <c r="AM430" s="25">
        <f>+IF(AM$3=0,0,COUNTIFS('2.Pro Plan'!$K:$K,'Color detail'!$E430,'2.Pro Plan'!$N:$N,'Color detail'!$F430,'2.Pro Plan'!$U:$U,'Color detail'!AM$3))</f>
        <v>0</v>
      </c>
      <c r="AN430" s="25">
        <f>+IF(AN$3=0,0,COUNTIFS('2.Pro Plan'!$K:$K,'Color detail'!$E430,'2.Pro Plan'!$N:$N,'Color detail'!$F430,'2.Pro Plan'!$U:$U,'Color detail'!AN$3))</f>
        <v>0</v>
      </c>
      <c r="AO430" s="25">
        <f>+IF(AO$3=0,0,COUNTIFS('2.Pro Plan'!$K:$K,'Color detail'!$E430,'2.Pro Plan'!$N:$N,'Color detail'!$F430,'2.Pro Plan'!$U:$U,'Color detail'!AO$3))</f>
        <v>0</v>
      </c>
      <c r="AP430" s="25">
        <f>+IF(AP$3=0,0,COUNTIFS('2.Pro Plan'!$K:$K,'Color detail'!$E430,'2.Pro Plan'!$N:$N,'Color detail'!$F430,'2.Pro Plan'!$U:$U,'Color detail'!AP$3))</f>
        <v>0</v>
      </c>
      <c r="AQ430" s="25">
        <f>+IF(AQ$3=0,0,COUNTIFS('2.Pro Plan'!$K:$K,'Color detail'!$E430,'2.Pro Plan'!$N:$N,'Color detail'!$F430,'2.Pro Plan'!$U:$U,'Color detail'!AQ$3))</f>
        <v>0</v>
      </c>
      <c r="AR430" s="25">
        <f>+IF(AR$3=0,0,COUNTIFS('2.Pro Plan'!$K:$K,'Color detail'!$E430,'2.Pro Plan'!$N:$N,'Color detail'!$F430,'2.Pro Plan'!$U:$U,'Color detail'!AR$3))</f>
        <v>0</v>
      </c>
      <c r="AS430" s="25">
        <f t="shared" si="270"/>
        <v>0</v>
      </c>
    </row>
    <row r="431" spans="1:45">
      <c r="M431" s="1"/>
      <c r="N431" s="1"/>
      <c r="O431" s="1"/>
    </row>
    <row r="432" spans="1:45">
      <c r="A432" s="137">
        <f>+MAX(B:B)</f>
        <v>132</v>
      </c>
      <c r="B432" s="27">
        <f>+IF(C432&lt;&gt;0,B423+1,0)</f>
        <v>1</v>
      </c>
      <c r="C432" s="27" t="str">
        <f>+IF(E432=0,0,E432&amp;F432)</f>
        <v>LB218</v>
      </c>
      <c r="E432" s="27" t="str">
        <f>E223</f>
        <v>LB</v>
      </c>
      <c r="F432" s="27">
        <f t="shared" ref="F432:F495" si="292">F223</f>
        <v>218</v>
      </c>
      <c r="H432" s="27">
        <f>+AS432</f>
        <v>0</v>
      </c>
      <c r="I432" s="27">
        <f>+IF(C432=0,0,SUMIF('Color FC'!$F:$F,'Color detail'!$C432,'Color FC'!H:H))</f>
        <v>0</v>
      </c>
      <c r="J432" s="27">
        <f>+IF(E432=0,0,SUMIF('Color FC'!$F:$F,'Color detail'!$C432,'Color FC'!I:I))</f>
        <v>0</v>
      </c>
      <c r="K432" s="27">
        <f>+IF(F432=0,0,SUMIF('Color FC'!$F:$F,'Color detail'!$C432,'Color FC'!J:J))</f>
        <v>0</v>
      </c>
      <c r="M432" s="146"/>
      <c r="N432" s="146"/>
      <c r="O432" s="147"/>
      <c r="Q432" s="139">
        <f t="shared" ref="Q432:AQ432" si="293">+IF(OR(AND(Q223=0,Q7&lt;&gt;0),AND(Q223&lt;&gt;0,Q7=0)),"CHECK",IF(OR(Q223=0,Q7=0),0,Q223/Q7))</f>
        <v>0</v>
      </c>
      <c r="R432" s="139">
        <f t="shared" si="293"/>
        <v>0</v>
      </c>
      <c r="S432" s="139">
        <f>+IF(OR(AND(S223=0,S7&lt;&gt;0),AND(S223&lt;&gt;0,S7=0)),"CHECK",IF(OR(S223=0,S7=0),0,S223/S7))</f>
        <v>0</v>
      </c>
      <c r="T432" s="139">
        <f t="shared" si="293"/>
        <v>0</v>
      </c>
      <c r="U432" s="139">
        <f t="shared" si="293"/>
        <v>0</v>
      </c>
      <c r="V432" s="139">
        <f t="shared" si="293"/>
        <v>0</v>
      </c>
      <c r="W432" s="139">
        <f t="shared" si="293"/>
        <v>0</v>
      </c>
      <c r="X432" s="139">
        <f t="shared" si="293"/>
        <v>0</v>
      </c>
      <c r="Y432" s="139">
        <f t="shared" si="293"/>
        <v>0</v>
      </c>
      <c r="Z432" s="139">
        <f t="shared" si="293"/>
        <v>0</v>
      </c>
      <c r="AA432" s="139">
        <f t="shared" si="293"/>
        <v>0</v>
      </c>
      <c r="AB432" s="139">
        <f t="shared" si="293"/>
        <v>0</v>
      </c>
      <c r="AC432" s="139">
        <f t="shared" si="293"/>
        <v>0</v>
      </c>
      <c r="AD432" s="139">
        <f t="shared" si="293"/>
        <v>0</v>
      </c>
      <c r="AE432" s="139">
        <f t="shared" si="293"/>
        <v>0</v>
      </c>
      <c r="AF432" s="139">
        <f t="shared" si="293"/>
        <v>0</v>
      </c>
      <c r="AG432" s="139">
        <f t="shared" si="293"/>
        <v>0</v>
      </c>
      <c r="AH432" s="139">
        <f t="shared" si="293"/>
        <v>0</v>
      </c>
      <c r="AI432" s="139">
        <f t="shared" si="293"/>
        <v>0</v>
      </c>
      <c r="AJ432" s="139">
        <f t="shared" si="293"/>
        <v>0</v>
      </c>
      <c r="AK432" s="139">
        <f t="shared" si="293"/>
        <v>0</v>
      </c>
      <c r="AL432" s="139">
        <f t="shared" si="293"/>
        <v>0</v>
      </c>
      <c r="AM432" s="139">
        <f t="shared" si="293"/>
        <v>0</v>
      </c>
      <c r="AN432" s="139">
        <f t="shared" si="293"/>
        <v>0</v>
      </c>
      <c r="AO432" s="139">
        <f t="shared" si="293"/>
        <v>0</v>
      </c>
      <c r="AP432" s="139">
        <f t="shared" si="293"/>
        <v>0</v>
      </c>
      <c r="AQ432" s="139">
        <f t="shared" si="293"/>
        <v>0</v>
      </c>
      <c r="AR432" s="27">
        <f>+IF(AR$3=0,0,COUNTIFS('2.Pro Plan'!$K:$K,'Color detail'!$E432,'2.Pro Plan'!$N:$N,'Color detail'!$F432,'2.Pro Plan'!$U:$U,'Color detail'!AR$3))</f>
        <v>0</v>
      </c>
      <c r="AS432" s="27"/>
    </row>
    <row r="433" spans="1:45">
      <c r="A433" s="138">
        <f>+MAX('3.Gentan-i'!E173:EF173)</f>
        <v>0</v>
      </c>
      <c r="B433" s="25">
        <f t="shared" ref="B433:B490" si="294">+IF(C433&lt;&gt;0,B432+1,0)</f>
        <v>2</v>
      </c>
      <c r="C433" s="25" t="str">
        <f t="shared" ref="C433:C503" si="295">+IF(E433=0,0,E433&amp;F433)</f>
        <v>LB4R0</v>
      </c>
      <c r="E433" s="25" t="str">
        <f t="shared" ref="E433" si="296">E224</f>
        <v>LB</v>
      </c>
      <c r="F433" s="25" t="str">
        <f t="shared" si="292"/>
        <v>4R0</v>
      </c>
      <c r="H433" s="25">
        <f t="shared" ref="H433:H490" si="297">+AS433</f>
        <v>0</v>
      </c>
      <c r="I433" s="25">
        <f>+IF(C433=0,0,SUMIF('Color FC'!$F:$F,'Color detail'!$C433,'Color FC'!H:H))</f>
        <v>0</v>
      </c>
      <c r="J433" s="25">
        <f>+IF(E433=0,0,SUMIF('Color FC'!$F:$F,'Color detail'!$C433,'Color FC'!I:I))</f>
        <v>0</v>
      </c>
      <c r="K433" s="25">
        <f>+IF(F433=0,0,SUMIF('Color FC'!$F:$F,'Color detail'!$C433,'Color FC'!J:J))</f>
        <v>0</v>
      </c>
      <c r="M433" s="146"/>
      <c r="N433" s="146"/>
      <c r="O433" s="147"/>
      <c r="Q433" s="140">
        <f t="shared" ref="Q433:AQ433" si="298">+IF(OR(AND(Q224=0,Q8&lt;&gt;0),AND(Q224&lt;&gt;0,Q8=0)),"CHECK",IF(OR(Q224=0,Q8=0),0,Q224/Q8))</f>
        <v>0</v>
      </c>
      <c r="R433" s="140">
        <f t="shared" si="298"/>
        <v>0</v>
      </c>
      <c r="S433" s="140">
        <f t="shared" si="298"/>
        <v>0</v>
      </c>
      <c r="T433" s="140">
        <f t="shared" si="298"/>
        <v>0</v>
      </c>
      <c r="U433" s="140">
        <f t="shared" si="298"/>
        <v>0</v>
      </c>
      <c r="V433" s="140">
        <f t="shared" si="298"/>
        <v>0</v>
      </c>
      <c r="W433" s="140">
        <f t="shared" si="298"/>
        <v>0</v>
      </c>
      <c r="X433" s="140">
        <f t="shared" si="298"/>
        <v>0</v>
      </c>
      <c r="Y433" s="140">
        <f t="shared" si="298"/>
        <v>0</v>
      </c>
      <c r="Z433" s="140">
        <f t="shared" si="298"/>
        <v>0</v>
      </c>
      <c r="AA433" s="140">
        <f t="shared" si="298"/>
        <v>0</v>
      </c>
      <c r="AB433" s="140">
        <f t="shared" si="298"/>
        <v>0</v>
      </c>
      <c r="AC433" s="140">
        <f t="shared" si="298"/>
        <v>0</v>
      </c>
      <c r="AD433" s="140">
        <f t="shared" si="298"/>
        <v>0</v>
      </c>
      <c r="AE433" s="140">
        <f t="shared" si="298"/>
        <v>0</v>
      </c>
      <c r="AF433" s="140">
        <f t="shared" si="298"/>
        <v>0</v>
      </c>
      <c r="AG433" s="140">
        <f t="shared" si="298"/>
        <v>0</v>
      </c>
      <c r="AH433" s="140">
        <f t="shared" si="298"/>
        <v>0</v>
      </c>
      <c r="AI433" s="140">
        <f t="shared" si="298"/>
        <v>0</v>
      </c>
      <c r="AJ433" s="140">
        <f t="shared" si="298"/>
        <v>0</v>
      </c>
      <c r="AK433" s="140">
        <f t="shared" si="298"/>
        <v>0</v>
      </c>
      <c r="AL433" s="140">
        <f t="shared" si="298"/>
        <v>0</v>
      </c>
      <c r="AM433" s="140">
        <f t="shared" si="298"/>
        <v>0</v>
      </c>
      <c r="AN433" s="140">
        <f t="shared" si="298"/>
        <v>0</v>
      </c>
      <c r="AO433" s="140">
        <f t="shared" si="298"/>
        <v>0</v>
      </c>
      <c r="AP433" s="140">
        <f t="shared" si="298"/>
        <v>0</v>
      </c>
      <c r="AQ433" s="140">
        <f t="shared" si="298"/>
        <v>0</v>
      </c>
      <c r="AR433" s="25">
        <f>+IF(AR$3=0,0,COUNTIFS('2.Pro Plan'!$K:$K,'Color detail'!$E433,'2.Pro Plan'!$N:$N,'Color detail'!$F433,'2.Pro Plan'!$U:$U,'Color detail'!AR$3))</f>
        <v>0</v>
      </c>
      <c r="AS433" s="25"/>
    </row>
    <row r="434" spans="1:45">
      <c r="B434" s="25">
        <f t="shared" si="294"/>
        <v>3</v>
      </c>
      <c r="C434" s="25" t="str">
        <f t="shared" si="295"/>
        <v>LB040</v>
      </c>
      <c r="E434" s="25" t="str">
        <f t="shared" ref="E434" si="299">E225</f>
        <v>LB</v>
      </c>
      <c r="F434" s="25" t="str">
        <f t="shared" si="292"/>
        <v>040</v>
      </c>
      <c r="H434" s="25">
        <f t="shared" si="297"/>
        <v>0</v>
      </c>
      <c r="I434" s="25">
        <f>+IF(C434=0,0,SUMIF('Color FC'!$F:$F,'Color detail'!$C434,'Color FC'!H:H))</f>
        <v>0</v>
      </c>
      <c r="J434" s="25">
        <f>+IF(E434=0,0,SUMIF('Color FC'!$F:$F,'Color detail'!$C434,'Color FC'!I:I))</f>
        <v>0</v>
      </c>
      <c r="K434" s="25">
        <f>+IF(F434=0,0,SUMIF('Color FC'!$F:$F,'Color detail'!$C434,'Color FC'!J:J))</f>
        <v>0</v>
      </c>
      <c r="M434" s="146"/>
      <c r="N434" s="146"/>
      <c r="O434" s="147"/>
      <c r="Q434" s="140">
        <f t="shared" ref="Q434:AQ434" si="300">+IF(OR(AND(Q225=0,Q9&lt;&gt;0),AND(Q225&lt;&gt;0,Q9=0)),"CHECK",IF(OR(Q225=0,Q9=0),0,Q225/Q9))</f>
        <v>0</v>
      </c>
      <c r="R434" s="140">
        <f t="shared" si="300"/>
        <v>0</v>
      </c>
      <c r="S434" s="140">
        <f t="shared" si="300"/>
        <v>0</v>
      </c>
      <c r="T434" s="140">
        <f t="shared" si="300"/>
        <v>0</v>
      </c>
      <c r="U434" s="140">
        <f t="shared" si="300"/>
        <v>0</v>
      </c>
      <c r="V434" s="140">
        <f t="shared" si="300"/>
        <v>0</v>
      </c>
      <c r="W434" s="140">
        <f t="shared" si="300"/>
        <v>0</v>
      </c>
      <c r="X434" s="140">
        <f t="shared" si="300"/>
        <v>0</v>
      </c>
      <c r="Y434" s="140">
        <f t="shared" si="300"/>
        <v>0</v>
      </c>
      <c r="Z434" s="140">
        <f t="shared" si="300"/>
        <v>0</v>
      </c>
      <c r="AA434" s="140">
        <f t="shared" si="300"/>
        <v>0</v>
      </c>
      <c r="AB434" s="140">
        <f t="shared" si="300"/>
        <v>0</v>
      </c>
      <c r="AC434" s="140">
        <f t="shared" si="300"/>
        <v>0</v>
      </c>
      <c r="AD434" s="140">
        <f t="shared" si="300"/>
        <v>0</v>
      </c>
      <c r="AE434" s="140">
        <f t="shared" si="300"/>
        <v>0</v>
      </c>
      <c r="AF434" s="140">
        <f t="shared" si="300"/>
        <v>0</v>
      </c>
      <c r="AG434" s="140">
        <f t="shared" si="300"/>
        <v>0</v>
      </c>
      <c r="AH434" s="140">
        <f t="shared" si="300"/>
        <v>0</v>
      </c>
      <c r="AI434" s="140">
        <f t="shared" si="300"/>
        <v>0</v>
      </c>
      <c r="AJ434" s="140">
        <f t="shared" si="300"/>
        <v>0</v>
      </c>
      <c r="AK434" s="140">
        <f t="shared" si="300"/>
        <v>0</v>
      </c>
      <c r="AL434" s="140">
        <f t="shared" si="300"/>
        <v>0</v>
      </c>
      <c r="AM434" s="140">
        <f t="shared" si="300"/>
        <v>0</v>
      </c>
      <c r="AN434" s="140">
        <f t="shared" si="300"/>
        <v>0</v>
      </c>
      <c r="AO434" s="140">
        <f t="shared" si="300"/>
        <v>0</v>
      </c>
      <c r="AP434" s="140">
        <f t="shared" si="300"/>
        <v>0</v>
      </c>
      <c r="AQ434" s="140">
        <f t="shared" si="300"/>
        <v>0</v>
      </c>
      <c r="AR434" s="25">
        <f>+IF(AR$3=0,0,COUNTIFS('2.Pro Plan'!$K:$K,'Color detail'!$E434,'2.Pro Plan'!$N:$N,'Color detail'!$F434,'2.Pro Plan'!$U:$U,'Color detail'!AR$3))</f>
        <v>0</v>
      </c>
      <c r="AS434" s="25"/>
    </row>
    <row r="435" spans="1:45">
      <c r="B435" s="25">
        <f t="shared" si="294"/>
        <v>4</v>
      </c>
      <c r="C435" s="25" t="str">
        <f t="shared" si="295"/>
        <v>LB1D6</v>
      </c>
      <c r="E435" s="25" t="str">
        <f t="shared" ref="E435" si="301">E226</f>
        <v>LB</v>
      </c>
      <c r="F435" s="25" t="str">
        <f t="shared" si="292"/>
        <v>1D6</v>
      </c>
      <c r="H435" s="25">
        <f t="shared" si="297"/>
        <v>0</v>
      </c>
      <c r="I435" s="25">
        <f>+IF(C435=0,0,SUMIF('Color FC'!$F:$F,'Color detail'!$C435,'Color FC'!H:H))</f>
        <v>0</v>
      </c>
      <c r="J435" s="25">
        <f>+IF(E435=0,0,SUMIF('Color FC'!$F:$F,'Color detail'!$C435,'Color FC'!I:I))</f>
        <v>0</v>
      </c>
      <c r="K435" s="25">
        <f>+IF(F435=0,0,SUMIF('Color FC'!$F:$F,'Color detail'!$C435,'Color FC'!J:J))</f>
        <v>0</v>
      </c>
      <c r="M435" s="146"/>
      <c r="N435" s="146"/>
      <c r="O435" s="147"/>
      <c r="Q435" s="140">
        <f t="shared" ref="Q435:AQ435" si="302">+IF(OR(AND(Q226=0,Q10&lt;&gt;0),AND(Q226&lt;&gt;0,Q10=0)),"CHECK",IF(OR(Q226=0,Q10=0),0,Q226/Q10))</f>
        <v>0</v>
      </c>
      <c r="R435" s="140">
        <f t="shared" si="302"/>
        <v>0</v>
      </c>
      <c r="S435" s="140">
        <f t="shared" si="302"/>
        <v>0</v>
      </c>
      <c r="T435" s="140">
        <f t="shared" si="302"/>
        <v>0</v>
      </c>
      <c r="U435" s="140">
        <f t="shared" si="302"/>
        <v>0</v>
      </c>
      <c r="V435" s="140">
        <f t="shared" si="302"/>
        <v>0</v>
      </c>
      <c r="W435" s="140">
        <f t="shared" si="302"/>
        <v>0</v>
      </c>
      <c r="X435" s="140">
        <f t="shared" si="302"/>
        <v>0</v>
      </c>
      <c r="Y435" s="140">
        <f t="shared" si="302"/>
        <v>0</v>
      </c>
      <c r="Z435" s="140">
        <f t="shared" si="302"/>
        <v>0</v>
      </c>
      <c r="AA435" s="140">
        <f t="shared" si="302"/>
        <v>0</v>
      </c>
      <c r="AB435" s="140">
        <f t="shared" si="302"/>
        <v>0</v>
      </c>
      <c r="AC435" s="140">
        <f t="shared" si="302"/>
        <v>0</v>
      </c>
      <c r="AD435" s="140">
        <f t="shared" si="302"/>
        <v>0</v>
      </c>
      <c r="AE435" s="140">
        <f t="shared" si="302"/>
        <v>0</v>
      </c>
      <c r="AF435" s="140">
        <f t="shared" si="302"/>
        <v>0</v>
      </c>
      <c r="AG435" s="140">
        <f t="shared" si="302"/>
        <v>0</v>
      </c>
      <c r="AH435" s="140">
        <f t="shared" si="302"/>
        <v>0</v>
      </c>
      <c r="AI435" s="140">
        <f t="shared" si="302"/>
        <v>0</v>
      </c>
      <c r="AJ435" s="140">
        <f t="shared" si="302"/>
        <v>0</v>
      </c>
      <c r="AK435" s="140">
        <f t="shared" si="302"/>
        <v>0</v>
      </c>
      <c r="AL435" s="140">
        <f t="shared" si="302"/>
        <v>0</v>
      </c>
      <c r="AM435" s="140">
        <f t="shared" si="302"/>
        <v>0</v>
      </c>
      <c r="AN435" s="140">
        <f t="shared" si="302"/>
        <v>0</v>
      </c>
      <c r="AO435" s="140">
        <f t="shared" si="302"/>
        <v>0</v>
      </c>
      <c r="AP435" s="140">
        <f t="shared" si="302"/>
        <v>0</v>
      </c>
      <c r="AQ435" s="140">
        <f t="shared" si="302"/>
        <v>0</v>
      </c>
      <c r="AR435" s="25">
        <f>+IF(AR$3=0,0,COUNTIFS('2.Pro Plan'!$K:$K,'Color detail'!$E435,'2.Pro Plan'!$N:$N,'Color detail'!$F435,'2.Pro Plan'!$U:$U,'Color detail'!AR$3))</f>
        <v>0</v>
      </c>
      <c r="AS435" s="25"/>
    </row>
    <row r="436" spans="1:45">
      <c r="B436" s="25">
        <f t="shared" si="294"/>
        <v>5</v>
      </c>
      <c r="C436" s="25" t="str">
        <f t="shared" si="295"/>
        <v>LB3R3</v>
      </c>
      <c r="E436" s="25" t="str">
        <f t="shared" ref="E436" si="303">E227</f>
        <v>LB</v>
      </c>
      <c r="F436" s="25" t="str">
        <f t="shared" si="292"/>
        <v>3R3</v>
      </c>
      <c r="H436" s="25">
        <f t="shared" si="297"/>
        <v>0</v>
      </c>
      <c r="I436" s="25">
        <f>+IF(C436=0,0,SUMIF('Color FC'!$F:$F,'Color detail'!$C436,'Color FC'!H:H))</f>
        <v>0</v>
      </c>
      <c r="J436" s="25">
        <f>+IF(E436=0,0,SUMIF('Color FC'!$F:$F,'Color detail'!$C436,'Color FC'!I:I))</f>
        <v>0</v>
      </c>
      <c r="K436" s="25">
        <f>+IF(F436=0,0,SUMIF('Color FC'!$F:$F,'Color detail'!$C436,'Color FC'!J:J))</f>
        <v>0</v>
      </c>
      <c r="M436" s="146"/>
      <c r="N436" s="146"/>
      <c r="O436" s="147"/>
      <c r="Q436" s="140">
        <f t="shared" ref="Q436:AQ436" si="304">+IF(OR(AND(Q227=0,Q11&lt;&gt;0),AND(Q227&lt;&gt;0,Q11=0)),"CHECK",IF(OR(Q227=0,Q11=0),0,Q227/Q11))</f>
        <v>0</v>
      </c>
      <c r="R436" s="140">
        <f t="shared" si="304"/>
        <v>0</v>
      </c>
      <c r="S436" s="140">
        <f t="shared" si="304"/>
        <v>0</v>
      </c>
      <c r="T436" s="140">
        <f t="shared" si="304"/>
        <v>0</v>
      </c>
      <c r="U436" s="140">
        <f t="shared" si="304"/>
        <v>0</v>
      </c>
      <c r="V436" s="140">
        <f t="shared" si="304"/>
        <v>0</v>
      </c>
      <c r="W436" s="140">
        <f t="shared" si="304"/>
        <v>0</v>
      </c>
      <c r="X436" s="140">
        <f t="shared" si="304"/>
        <v>0</v>
      </c>
      <c r="Y436" s="140">
        <f t="shared" si="304"/>
        <v>0</v>
      </c>
      <c r="Z436" s="140">
        <f t="shared" si="304"/>
        <v>0</v>
      </c>
      <c r="AA436" s="140">
        <f t="shared" si="304"/>
        <v>0</v>
      </c>
      <c r="AB436" s="140">
        <f t="shared" si="304"/>
        <v>0</v>
      </c>
      <c r="AC436" s="140">
        <f t="shared" si="304"/>
        <v>0</v>
      </c>
      <c r="AD436" s="140">
        <f t="shared" si="304"/>
        <v>0</v>
      </c>
      <c r="AE436" s="140">
        <f t="shared" si="304"/>
        <v>0</v>
      </c>
      <c r="AF436" s="140">
        <f t="shared" si="304"/>
        <v>0</v>
      </c>
      <c r="AG436" s="140">
        <f t="shared" si="304"/>
        <v>0</v>
      </c>
      <c r="AH436" s="140">
        <f t="shared" si="304"/>
        <v>0</v>
      </c>
      <c r="AI436" s="140">
        <f t="shared" si="304"/>
        <v>0</v>
      </c>
      <c r="AJ436" s="140">
        <f t="shared" si="304"/>
        <v>0</v>
      </c>
      <c r="AK436" s="140">
        <f t="shared" si="304"/>
        <v>0</v>
      </c>
      <c r="AL436" s="140">
        <f t="shared" si="304"/>
        <v>0</v>
      </c>
      <c r="AM436" s="140">
        <f t="shared" si="304"/>
        <v>0</v>
      </c>
      <c r="AN436" s="140">
        <f t="shared" si="304"/>
        <v>0</v>
      </c>
      <c r="AO436" s="140">
        <f t="shared" si="304"/>
        <v>0</v>
      </c>
      <c r="AP436" s="140">
        <f t="shared" si="304"/>
        <v>0</v>
      </c>
      <c r="AQ436" s="140">
        <f t="shared" si="304"/>
        <v>0</v>
      </c>
      <c r="AR436" s="25">
        <f>+IF(AR$3=0,0,COUNTIFS('2.Pro Plan'!$K:$K,'Color detail'!$E436,'2.Pro Plan'!$N:$N,'Color detail'!$F436,'2.Pro Plan'!$U:$U,'Color detail'!AR$3))</f>
        <v>0</v>
      </c>
      <c r="AS436" s="25"/>
    </row>
    <row r="437" spans="1:45">
      <c r="B437" s="25">
        <f t="shared" si="294"/>
        <v>6</v>
      </c>
      <c r="C437" s="25" t="str">
        <f t="shared" si="295"/>
        <v>LB576</v>
      </c>
      <c r="E437" s="25" t="str">
        <f t="shared" ref="E437" si="305">E228</f>
        <v>LB</v>
      </c>
      <c r="F437" s="25">
        <f t="shared" si="292"/>
        <v>576</v>
      </c>
      <c r="H437" s="25">
        <f t="shared" si="297"/>
        <v>0</v>
      </c>
      <c r="I437" s="25">
        <f>+IF(C437=0,0,SUMIF('Color FC'!$F:$F,'Color detail'!$C437,'Color FC'!H:H))</f>
        <v>0</v>
      </c>
      <c r="J437" s="25">
        <f>+IF(E437=0,0,SUMIF('Color FC'!$F:$F,'Color detail'!$C437,'Color FC'!I:I))</f>
        <v>0</v>
      </c>
      <c r="K437" s="25">
        <f>+IF(F437=0,0,SUMIF('Color FC'!$F:$F,'Color detail'!$C437,'Color FC'!J:J))</f>
        <v>0</v>
      </c>
      <c r="M437" s="146"/>
      <c r="N437" s="146"/>
      <c r="O437" s="147"/>
      <c r="Q437" s="140">
        <f t="shared" ref="Q437:AQ437" si="306">+IF(OR(AND(Q228=0,Q12&lt;&gt;0),AND(Q228&lt;&gt;0,Q12=0)),"CHECK",IF(OR(Q228=0,Q12=0),0,Q228/Q12))</f>
        <v>0</v>
      </c>
      <c r="R437" s="140">
        <f t="shared" si="306"/>
        <v>0</v>
      </c>
      <c r="S437" s="140">
        <f t="shared" si="306"/>
        <v>0</v>
      </c>
      <c r="T437" s="140">
        <f t="shared" si="306"/>
        <v>0</v>
      </c>
      <c r="U437" s="140">
        <f t="shared" si="306"/>
        <v>0</v>
      </c>
      <c r="V437" s="140">
        <f t="shared" si="306"/>
        <v>0</v>
      </c>
      <c r="W437" s="140">
        <f t="shared" si="306"/>
        <v>0</v>
      </c>
      <c r="X437" s="140">
        <f t="shared" si="306"/>
        <v>0</v>
      </c>
      <c r="Y437" s="140">
        <f t="shared" si="306"/>
        <v>0</v>
      </c>
      <c r="Z437" s="140">
        <f t="shared" si="306"/>
        <v>0</v>
      </c>
      <c r="AA437" s="140">
        <f t="shared" si="306"/>
        <v>0</v>
      </c>
      <c r="AB437" s="140">
        <f t="shared" si="306"/>
        <v>0</v>
      </c>
      <c r="AC437" s="140">
        <f t="shared" si="306"/>
        <v>0</v>
      </c>
      <c r="AD437" s="140">
        <f t="shared" si="306"/>
        <v>0</v>
      </c>
      <c r="AE437" s="140">
        <f t="shared" si="306"/>
        <v>0</v>
      </c>
      <c r="AF437" s="140">
        <f t="shared" si="306"/>
        <v>0</v>
      </c>
      <c r="AG437" s="140">
        <f t="shared" si="306"/>
        <v>0</v>
      </c>
      <c r="AH437" s="140">
        <f t="shared" si="306"/>
        <v>0</v>
      </c>
      <c r="AI437" s="140">
        <f t="shared" si="306"/>
        <v>0</v>
      </c>
      <c r="AJ437" s="140">
        <f t="shared" si="306"/>
        <v>0</v>
      </c>
      <c r="AK437" s="140">
        <f t="shared" si="306"/>
        <v>0</v>
      </c>
      <c r="AL437" s="140">
        <f t="shared" si="306"/>
        <v>0</v>
      </c>
      <c r="AM437" s="140">
        <f t="shared" si="306"/>
        <v>0</v>
      </c>
      <c r="AN437" s="140">
        <f t="shared" si="306"/>
        <v>0</v>
      </c>
      <c r="AO437" s="140">
        <f t="shared" si="306"/>
        <v>0</v>
      </c>
      <c r="AP437" s="140">
        <f t="shared" si="306"/>
        <v>0</v>
      </c>
      <c r="AQ437" s="140">
        <f t="shared" si="306"/>
        <v>0</v>
      </c>
      <c r="AR437" s="25">
        <f>+IF(AR$3=0,0,COUNTIFS('2.Pro Plan'!$K:$K,'Color detail'!$E437,'2.Pro Plan'!$N:$N,'Color detail'!$F437,'2.Pro Plan'!$U:$U,'Color detail'!AR$3))</f>
        <v>0</v>
      </c>
      <c r="AS437" s="25"/>
    </row>
    <row r="438" spans="1:45">
      <c r="B438" s="25">
        <f t="shared" si="294"/>
        <v>7</v>
      </c>
      <c r="C438" s="25" t="str">
        <f t="shared" si="295"/>
        <v>LB089</v>
      </c>
      <c r="E438" s="25" t="str">
        <f t="shared" ref="E438" si="307">E229</f>
        <v>LB</v>
      </c>
      <c r="F438" s="25" t="str">
        <f t="shared" si="292"/>
        <v>089</v>
      </c>
      <c r="H438" s="25">
        <f t="shared" si="297"/>
        <v>0</v>
      </c>
      <c r="I438" s="25">
        <f>+IF(C438=0,0,SUMIF('Color FC'!$F:$F,'Color detail'!$C438,'Color FC'!H:H))</f>
        <v>0</v>
      </c>
      <c r="J438" s="25">
        <f>+IF(E438=0,0,SUMIF('Color FC'!$F:$F,'Color detail'!$C438,'Color FC'!I:I))</f>
        <v>0</v>
      </c>
      <c r="K438" s="25">
        <f>+IF(F438=0,0,SUMIF('Color FC'!$F:$F,'Color detail'!$C438,'Color FC'!J:J))</f>
        <v>0</v>
      </c>
      <c r="M438" s="146"/>
      <c r="N438" s="146"/>
      <c r="O438" s="147"/>
      <c r="Q438" s="140">
        <f t="shared" ref="Q438:AQ438" si="308">+IF(OR(AND(Q229=0,Q13&lt;&gt;0),AND(Q229&lt;&gt;0,Q13=0)),"CHECK",IF(OR(Q229=0,Q13=0),0,Q229/Q13))</f>
        <v>0</v>
      </c>
      <c r="R438" s="140">
        <f t="shared" si="308"/>
        <v>0</v>
      </c>
      <c r="S438" s="140">
        <f t="shared" si="308"/>
        <v>0</v>
      </c>
      <c r="T438" s="140">
        <f t="shared" si="308"/>
        <v>0</v>
      </c>
      <c r="U438" s="140">
        <f t="shared" si="308"/>
        <v>0</v>
      </c>
      <c r="V438" s="140">
        <f t="shared" si="308"/>
        <v>0</v>
      </c>
      <c r="W438" s="140">
        <f t="shared" si="308"/>
        <v>0</v>
      </c>
      <c r="X438" s="140">
        <f t="shared" si="308"/>
        <v>0</v>
      </c>
      <c r="Y438" s="140">
        <f t="shared" si="308"/>
        <v>0</v>
      </c>
      <c r="Z438" s="140">
        <f t="shared" si="308"/>
        <v>0</v>
      </c>
      <c r="AA438" s="140">
        <f t="shared" si="308"/>
        <v>0</v>
      </c>
      <c r="AB438" s="140">
        <f t="shared" si="308"/>
        <v>0</v>
      </c>
      <c r="AC438" s="140">
        <f t="shared" si="308"/>
        <v>0</v>
      </c>
      <c r="AD438" s="140">
        <f t="shared" si="308"/>
        <v>0</v>
      </c>
      <c r="AE438" s="140">
        <f t="shared" si="308"/>
        <v>0</v>
      </c>
      <c r="AF438" s="140">
        <f t="shared" si="308"/>
        <v>0</v>
      </c>
      <c r="AG438" s="140">
        <f t="shared" si="308"/>
        <v>0</v>
      </c>
      <c r="AH438" s="140">
        <f t="shared" si="308"/>
        <v>0</v>
      </c>
      <c r="AI438" s="140">
        <f t="shared" si="308"/>
        <v>0</v>
      </c>
      <c r="AJ438" s="140">
        <f t="shared" si="308"/>
        <v>0</v>
      </c>
      <c r="AK438" s="140">
        <f t="shared" si="308"/>
        <v>0</v>
      </c>
      <c r="AL438" s="140">
        <f t="shared" si="308"/>
        <v>0</v>
      </c>
      <c r="AM438" s="140">
        <f t="shared" si="308"/>
        <v>0</v>
      </c>
      <c r="AN438" s="140">
        <f t="shared" si="308"/>
        <v>0</v>
      </c>
      <c r="AO438" s="140">
        <f t="shared" si="308"/>
        <v>0</v>
      </c>
      <c r="AP438" s="140">
        <f t="shared" si="308"/>
        <v>0</v>
      </c>
      <c r="AQ438" s="140">
        <f t="shared" si="308"/>
        <v>0</v>
      </c>
      <c r="AR438" s="25">
        <f>+IF(AR$3=0,0,COUNTIFS('2.Pro Plan'!$K:$K,'Color detail'!$E438,'2.Pro Plan'!$N:$N,'Color detail'!$F438,'2.Pro Plan'!$U:$U,'Color detail'!AR$3))</f>
        <v>0</v>
      </c>
      <c r="AS438" s="25"/>
    </row>
    <row r="439" spans="1:45">
      <c r="B439" s="25">
        <f t="shared" si="294"/>
        <v>8</v>
      </c>
      <c r="C439" s="25" t="str">
        <f t="shared" si="295"/>
        <v>LB601</v>
      </c>
      <c r="E439" s="25" t="str">
        <f t="shared" ref="E439" si="309">E230</f>
        <v>LB</v>
      </c>
      <c r="F439" s="25">
        <f t="shared" si="292"/>
        <v>601</v>
      </c>
      <c r="H439" s="25">
        <f t="shared" si="297"/>
        <v>0</v>
      </c>
      <c r="I439" s="25">
        <f>+IF(C439=0,0,SUMIF('Color FC'!$F:$F,'Color detail'!$C439,'Color FC'!H:H))</f>
        <v>0</v>
      </c>
      <c r="J439" s="25">
        <f>+IF(E439=0,0,SUMIF('Color FC'!$F:$F,'Color detail'!$C439,'Color FC'!I:I))</f>
        <v>0</v>
      </c>
      <c r="K439" s="25">
        <f>+IF(F439=0,0,SUMIF('Color FC'!$F:$F,'Color detail'!$C439,'Color FC'!J:J))</f>
        <v>0</v>
      </c>
      <c r="M439" s="146"/>
      <c r="N439" s="146"/>
      <c r="O439" s="147"/>
      <c r="Q439" s="140">
        <f t="shared" ref="Q439:AQ439" si="310">+IF(OR(AND(Q230=0,Q14&lt;&gt;0),AND(Q230&lt;&gt;0,Q14=0)),"CHECK",IF(OR(Q230=0,Q14=0),0,Q230/Q14))</f>
        <v>0</v>
      </c>
      <c r="R439" s="140">
        <f t="shared" si="310"/>
        <v>0</v>
      </c>
      <c r="S439" s="140">
        <f t="shared" si="310"/>
        <v>0</v>
      </c>
      <c r="T439" s="140">
        <f t="shared" si="310"/>
        <v>0</v>
      </c>
      <c r="U439" s="140">
        <f t="shared" si="310"/>
        <v>0</v>
      </c>
      <c r="V439" s="140">
        <f t="shared" si="310"/>
        <v>0</v>
      </c>
      <c r="W439" s="140">
        <f t="shared" si="310"/>
        <v>0</v>
      </c>
      <c r="X439" s="140">
        <f t="shared" si="310"/>
        <v>0</v>
      </c>
      <c r="Y439" s="140">
        <f t="shared" si="310"/>
        <v>0</v>
      </c>
      <c r="Z439" s="140">
        <f t="shared" si="310"/>
        <v>0</v>
      </c>
      <c r="AA439" s="140">
        <f t="shared" si="310"/>
        <v>0</v>
      </c>
      <c r="AB439" s="140">
        <f t="shared" si="310"/>
        <v>0</v>
      </c>
      <c r="AC439" s="140">
        <f t="shared" si="310"/>
        <v>0</v>
      </c>
      <c r="AD439" s="140">
        <f t="shared" si="310"/>
        <v>0</v>
      </c>
      <c r="AE439" s="140">
        <f t="shared" si="310"/>
        <v>0</v>
      </c>
      <c r="AF439" s="140">
        <f t="shared" si="310"/>
        <v>0</v>
      </c>
      <c r="AG439" s="140">
        <f t="shared" si="310"/>
        <v>0</v>
      </c>
      <c r="AH439" s="140">
        <f t="shared" si="310"/>
        <v>0</v>
      </c>
      <c r="AI439" s="140">
        <f t="shared" si="310"/>
        <v>0</v>
      </c>
      <c r="AJ439" s="140">
        <f t="shared" si="310"/>
        <v>0</v>
      </c>
      <c r="AK439" s="140">
        <f t="shared" si="310"/>
        <v>0</v>
      </c>
      <c r="AL439" s="140">
        <f t="shared" si="310"/>
        <v>0</v>
      </c>
      <c r="AM439" s="140">
        <f t="shared" si="310"/>
        <v>0</v>
      </c>
      <c r="AN439" s="140">
        <f t="shared" si="310"/>
        <v>0</v>
      </c>
      <c r="AO439" s="140">
        <f t="shared" si="310"/>
        <v>0</v>
      </c>
      <c r="AP439" s="140">
        <f t="shared" si="310"/>
        <v>0</v>
      </c>
      <c r="AQ439" s="140">
        <f t="shared" si="310"/>
        <v>0</v>
      </c>
      <c r="AR439" s="25">
        <f>+IF(AR$3=0,0,COUNTIFS('2.Pro Plan'!$K:$K,'Color detail'!$E439,'2.Pro Plan'!$N:$N,'Color detail'!$F439,'2.Pro Plan'!$U:$U,'Color detail'!AR$3))</f>
        <v>0</v>
      </c>
      <c r="AS439" s="25"/>
    </row>
    <row r="440" spans="1:45">
      <c r="B440" s="25">
        <f t="shared" si="294"/>
        <v>9</v>
      </c>
      <c r="C440" s="25" t="str">
        <f t="shared" si="295"/>
        <v>KY218</v>
      </c>
      <c r="E440" s="25" t="str">
        <f t="shared" ref="E440" si="311">E231</f>
        <v>KY</v>
      </c>
      <c r="F440" s="25">
        <f t="shared" si="292"/>
        <v>218</v>
      </c>
      <c r="H440" s="25">
        <f t="shared" si="297"/>
        <v>0</v>
      </c>
      <c r="I440" s="25">
        <f>+IF(C440=0,0,SUMIF('Color FC'!$F:$F,'Color detail'!$C440,'Color FC'!H:H))</f>
        <v>0</v>
      </c>
      <c r="J440" s="25">
        <f>+IF(E440=0,0,SUMIF('Color FC'!$F:$F,'Color detail'!$C440,'Color FC'!I:I))</f>
        <v>0</v>
      </c>
      <c r="K440" s="25">
        <f>+IF(F440=0,0,SUMIF('Color FC'!$F:$F,'Color detail'!$C440,'Color FC'!J:J))</f>
        <v>0</v>
      </c>
      <c r="M440" s="146"/>
      <c r="N440" s="146"/>
      <c r="O440" s="147"/>
      <c r="Q440" s="140">
        <f t="shared" ref="Q440:AQ440" si="312">+IF(OR(AND(Q231=0,Q15&lt;&gt;0),AND(Q231&lt;&gt;0,Q15=0)),"CHECK",IF(OR(Q231=0,Q15=0),0,Q231/Q15))</f>
        <v>0</v>
      </c>
      <c r="R440" s="140">
        <f t="shared" si="312"/>
        <v>0</v>
      </c>
      <c r="S440" s="140">
        <f t="shared" si="312"/>
        <v>0</v>
      </c>
      <c r="T440" s="140">
        <f t="shared" si="312"/>
        <v>0</v>
      </c>
      <c r="U440" s="140">
        <f t="shared" si="312"/>
        <v>0</v>
      </c>
      <c r="V440" s="140">
        <f t="shared" si="312"/>
        <v>0</v>
      </c>
      <c r="W440" s="140">
        <f t="shared" si="312"/>
        <v>0</v>
      </c>
      <c r="X440" s="140">
        <f t="shared" si="312"/>
        <v>0</v>
      </c>
      <c r="Y440" s="140">
        <f t="shared" si="312"/>
        <v>0</v>
      </c>
      <c r="Z440" s="140">
        <f t="shared" si="312"/>
        <v>0</v>
      </c>
      <c r="AA440" s="140">
        <f t="shared" si="312"/>
        <v>0</v>
      </c>
      <c r="AB440" s="140">
        <f t="shared" si="312"/>
        <v>0</v>
      </c>
      <c r="AC440" s="140">
        <f t="shared" si="312"/>
        <v>0</v>
      </c>
      <c r="AD440" s="140">
        <f t="shared" si="312"/>
        <v>0</v>
      </c>
      <c r="AE440" s="140">
        <f t="shared" si="312"/>
        <v>0</v>
      </c>
      <c r="AF440" s="140">
        <f t="shared" si="312"/>
        <v>0</v>
      </c>
      <c r="AG440" s="140">
        <f t="shared" si="312"/>
        <v>0</v>
      </c>
      <c r="AH440" s="140">
        <f t="shared" si="312"/>
        <v>0</v>
      </c>
      <c r="AI440" s="140">
        <f t="shared" si="312"/>
        <v>0</v>
      </c>
      <c r="AJ440" s="140">
        <f t="shared" si="312"/>
        <v>0</v>
      </c>
      <c r="AK440" s="140">
        <f t="shared" si="312"/>
        <v>0</v>
      </c>
      <c r="AL440" s="140">
        <f t="shared" si="312"/>
        <v>0</v>
      </c>
      <c r="AM440" s="140">
        <f t="shared" si="312"/>
        <v>0</v>
      </c>
      <c r="AN440" s="140">
        <f t="shared" si="312"/>
        <v>0</v>
      </c>
      <c r="AO440" s="140">
        <f t="shared" si="312"/>
        <v>0</v>
      </c>
      <c r="AP440" s="140">
        <f t="shared" si="312"/>
        <v>0</v>
      </c>
      <c r="AQ440" s="140">
        <f t="shared" si="312"/>
        <v>0</v>
      </c>
      <c r="AR440" s="25">
        <f>+IF(AR$3=0,0,COUNTIFS('2.Pro Plan'!$K:$K,'Color detail'!$E440,'2.Pro Plan'!$N:$N,'Color detail'!$F440,'2.Pro Plan'!$U:$U,'Color detail'!AR$3))</f>
        <v>0</v>
      </c>
      <c r="AS440" s="25"/>
    </row>
    <row r="441" spans="1:45">
      <c r="B441" s="25">
        <f t="shared" si="294"/>
        <v>10</v>
      </c>
      <c r="C441" s="25" t="str">
        <f t="shared" si="295"/>
        <v>KY4R0</v>
      </c>
      <c r="E441" s="25" t="str">
        <f t="shared" ref="E441" si="313">E232</f>
        <v>KY</v>
      </c>
      <c r="F441" s="25" t="str">
        <f t="shared" si="292"/>
        <v>4R0</v>
      </c>
      <c r="H441" s="25">
        <f t="shared" si="297"/>
        <v>0</v>
      </c>
      <c r="I441" s="25">
        <f>+IF(C441=0,0,SUMIF('Color FC'!$F:$F,'Color detail'!$C441,'Color FC'!H:H))</f>
        <v>0</v>
      </c>
      <c r="J441" s="25">
        <f>+IF(E441=0,0,SUMIF('Color FC'!$F:$F,'Color detail'!$C441,'Color FC'!I:I))</f>
        <v>0</v>
      </c>
      <c r="K441" s="25">
        <f>+IF(F441=0,0,SUMIF('Color FC'!$F:$F,'Color detail'!$C441,'Color FC'!J:J))</f>
        <v>0</v>
      </c>
      <c r="M441" s="146"/>
      <c r="N441" s="146"/>
      <c r="O441" s="147"/>
      <c r="Q441" s="140">
        <f t="shared" ref="Q441:AQ441" si="314">+IF(OR(AND(Q232=0,Q16&lt;&gt;0),AND(Q232&lt;&gt;0,Q16=0)),"CHECK",IF(OR(Q232=0,Q16=0),0,Q232/Q16))</f>
        <v>0</v>
      </c>
      <c r="R441" s="140">
        <f t="shared" si="314"/>
        <v>0</v>
      </c>
      <c r="S441" s="140">
        <f t="shared" si="314"/>
        <v>0</v>
      </c>
      <c r="T441" s="140">
        <f t="shared" si="314"/>
        <v>0</v>
      </c>
      <c r="U441" s="140">
        <f t="shared" si="314"/>
        <v>0</v>
      </c>
      <c r="V441" s="140">
        <f t="shared" si="314"/>
        <v>0</v>
      </c>
      <c r="W441" s="140">
        <f t="shared" si="314"/>
        <v>0</v>
      </c>
      <c r="X441" s="140">
        <f t="shared" si="314"/>
        <v>0</v>
      </c>
      <c r="Y441" s="140">
        <f t="shared" si="314"/>
        <v>0</v>
      </c>
      <c r="Z441" s="140">
        <f t="shared" si="314"/>
        <v>0</v>
      </c>
      <c r="AA441" s="140">
        <f t="shared" si="314"/>
        <v>0</v>
      </c>
      <c r="AB441" s="140">
        <f t="shared" si="314"/>
        <v>0</v>
      </c>
      <c r="AC441" s="140">
        <f t="shared" si="314"/>
        <v>0</v>
      </c>
      <c r="AD441" s="140">
        <f t="shared" si="314"/>
        <v>0</v>
      </c>
      <c r="AE441" s="140">
        <f t="shared" si="314"/>
        <v>0</v>
      </c>
      <c r="AF441" s="140">
        <f t="shared" si="314"/>
        <v>0</v>
      </c>
      <c r="AG441" s="140">
        <f t="shared" si="314"/>
        <v>0</v>
      </c>
      <c r="AH441" s="140">
        <f t="shared" si="314"/>
        <v>0</v>
      </c>
      <c r="AI441" s="140">
        <f t="shared" si="314"/>
        <v>0</v>
      </c>
      <c r="AJ441" s="140">
        <f t="shared" si="314"/>
        <v>0</v>
      </c>
      <c r="AK441" s="140">
        <f t="shared" si="314"/>
        <v>0</v>
      </c>
      <c r="AL441" s="140">
        <f t="shared" si="314"/>
        <v>0</v>
      </c>
      <c r="AM441" s="140">
        <f t="shared" si="314"/>
        <v>0</v>
      </c>
      <c r="AN441" s="140">
        <f t="shared" si="314"/>
        <v>0</v>
      </c>
      <c r="AO441" s="140">
        <f t="shared" si="314"/>
        <v>0</v>
      </c>
      <c r="AP441" s="140">
        <f t="shared" si="314"/>
        <v>0</v>
      </c>
      <c r="AQ441" s="140">
        <f t="shared" si="314"/>
        <v>0</v>
      </c>
      <c r="AR441" s="25">
        <f>+IF(AR$3=0,0,COUNTIFS('2.Pro Plan'!$K:$K,'Color detail'!$E441,'2.Pro Plan'!$N:$N,'Color detail'!$F441,'2.Pro Plan'!$U:$U,'Color detail'!AR$3))</f>
        <v>0</v>
      </c>
      <c r="AS441" s="25"/>
    </row>
    <row r="442" spans="1:45">
      <c r="B442" s="25">
        <f t="shared" si="294"/>
        <v>11</v>
      </c>
      <c r="C442" s="25" t="str">
        <f t="shared" si="295"/>
        <v>KY089</v>
      </c>
      <c r="E442" s="25" t="str">
        <f t="shared" ref="E442" si="315">E233</f>
        <v>KY</v>
      </c>
      <c r="F442" s="25" t="str">
        <f t="shared" si="292"/>
        <v>089</v>
      </c>
      <c r="H442" s="25">
        <f t="shared" si="297"/>
        <v>0</v>
      </c>
      <c r="I442" s="25">
        <f>+IF(C442=0,0,SUMIF('Color FC'!$F:$F,'Color detail'!$C442,'Color FC'!H:H))</f>
        <v>0</v>
      </c>
      <c r="J442" s="25">
        <f>+IF(E442=0,0,SUMIF('Color FC'!$F:$F,'Color detail'!$C442,'Color FC'!I:I))</f>
        <v>0</v>
      </c>
      <c r="K442" s="25">
        <f>+IF(F442=0,0,SUMIF('Color FC'!$F:$F,'Color detail'!$C442,'Color FC'!J:J))</f>
        <v>0</v>
      </c>
      <c r="M442" s="146"/>
      <c r="N442" s="146"/>
      <c r="O442" s="147"/>
      <c r="Q442" s="140">
        <f t="shared" ref="Q442:AQ442" si="316">+IF(OR(AND(Q233=0,Q17&lt;&gt;0),AND(Q233&lt;&gt;0,Q17=0)),"CHECK",IF(OR(Q233=0,Q17=0),0,Q233/Q17))</f>
        <v>0</v>
      </c>
      <c r="R442" s="140">
        <f t="shared" si="316"/>
        <v>0</v>
      </c>
      <c r="S442" s="140">
        <f t="shared" si="316"/>
        <v>0</v>
      </c>
      <c r="T442" s="140">
        <f t="shared" si="316"/>
        <v>0</v>
      </c>
      <c r="U442" s="140">
        <f t="shared" si="316"/>
        <v>0</v>
      </c>
      <c r="V442" s="140">
        <f t="shared" si="316"/>
        <v>0</v>
      </c>
      <c r="W442" s="140">
        <f t="shared" si="316"/>
        <v>0</v>
      </c>
      <c r="X442" s="140">
        <f t="shared" si="316"/>
        <v>0</v>
      </c>
      <c r="Y442" s="140">
        <f t="shared" si="316"/>
        <v>0</v>
      </c>
      <c r="Z442" s="140">
        <f t="shared" si="316"/>
        <v>0</v>
      </c>
      <c r="AA442" s="140">
        <f t="shared" si="316"/>
        <v>0</v>
      </c>
      <c r="AB442" s="140">
        <f t="shared" si="316"/>
        <v>0</v>
      </c>
      <c r="AC442" s="140">
        <f t="shared" si="316"/>
        <v>0</v>
      </c>
      <c r="AD442" s="140">
        <f t="shared" si="316"/>
        <v>0</v>
      </c>
      <c r="AE442" s="140">
        <f t="shared" si="316"/>
        <v>0</v>
      </c>
      <c r="AF442" s="140">
        <f t="shared" si="316"/>
        <v>0</v>
      </c>
      <c r="AG442" s="140">
        <f t="shared" si="316"/>
        <v>0</v>
      </c>
      <c r="AH442" s="140">
        <f t="shared" si="316"/>
        <v>0</v>
      </c>
      <c r="AI442" s="140">
        <f t="shared" si="316"/>
        <v>0</v>
      </c>
      <c r="AJ442" s="140">
        <f t="shared" si="316"/>
        <v>0</v>
      </c>
      <c r="AK442" s="140">
        <f t="shared" si="316"/>
        <v>0</v>
      </c>
      <c r="AL442" s="140">
        <f t="shared" si="316"/>
        <v>0</v>
      </c>
      <c r="AM442" s="140">
        <f t="shared" si="316"/>
        <v>0</v>
      </c>
      <c r="AN442" s="140">
        <f t="shared" si="316"/>
        <v>0</v>
      </c>
      <c r="AO442" s="140">
        <f t="shared" si="316"/>
        <v>0</v>
      </c>
      <c r="AP442" s="140">
        <f t="shared" si="316"/>
        <v>0</v>
      </c>
      <c r="AQ442" s="140">
        <f t="shared" si="316"/>
        <v>0</v>
      </c>
      <c r="AR442" s="25">
        <f>+IF(AR$3=0,0,COUNTIFS('2.Pro Plan'!$K:$K,'Color detail'!$E442,'2.Pro Plan'!$N:$N,'Color detail'!$F442,'2.Pro Plan'!$U:$U,'Color detail'!AR$3))</f>
        <v>0</v>
      </c>
      <c r="AS442" s="25"/>
    </row>
    <row r="443" spans="1:45">
      <c r="B443" s="25">
        <f t="shared" si="294"/>
        <v>12</v>
      </c>
      <c r="C443" s="25" t="str">
        <f t="shared" si="295"/>
        <v>KY040</v>
      </c>
      <c r="E443" s="25" t="str">
        <f t="shared" ref="E443" si="317">E234</f>
        <v>KY</v>
      </c>
      <c r="F443" s="25" t="str">
        <f t="shared" si="292"/>
        <v>040</v>
      </c>
      <c r="H443" s="25">
        <f t="shared" si="297"/>
        <v>0</v>
      </c>
      <c r="I443" s="25">
        <f>+IF(C443=0,0,SUMIF('Color FC'!$F:$F,'Color detail'!$C443,'Color FC'!H:H))</f>
        <v>0</v>
      </c>
      <c r="J443" s="25">
        <f>+IF(E443=0,0,SUMIF('Color FC'!$F:$F,'Color detail'!$C443,'Color FC'!I:I))</f>
        <v>0</v>
      </c>
      <c r="K443" s="25">
        <f>+IF(F443=0,0,SUMIF('Color FC'!$F:$F,'Color detail'!$C443,'Color FC'!J:J))</f>
        <v>0</v>
      </c>
      <c r="M443" s="146"/>
      <c r="N443" s="146"/>
      <c r="O443" s="147"/>
      <c r="Q443" s="140">
        <f t="shared" ref="Q443:AQ443" si="318">+IF(OR(AND(Q234=0,Q18&lt;&gt;0),AND(Q234&lt;&gt;0,Q18=0)),"CHECK",IF(OR(Q234=0,Q18=0),0,Q234/Q18))</f>
        <v>0</v>
      </c>
      <c r="R443" s="140">
        <f t="shared" si="318"/>
        <v>0</v>
      </c>
      <c r="S443" s="140">
        <f t="shared" si="318"/>
        <v>0</v>
      </c>
      <c r="T443" s="140">
        <f t="shared" si="318"/>
        <v>0</v>
      </c>
      <c r="U443" s="140">
        <f t="shared" si="318"/>
        <v>0</v>
      </c>
      <c r="V443" s="140">
        <f t="shared" si="318"/>
        <v>0</v>
      </c>
      <c r="W443" s="140">
        <f t="shared" si="318"/>
        <v>0</v>
      </c>
      <c r="X443" s="140">
        <f t="shared" si="318"/>
        <v>0</v>
      </c>
      <c r="Y443" s="140">
        <f t="shared" si="318"/>
        <v>0</v>
      </c>
      <c r="Z443" s="140">
        <f t="shared" si="318"/>
        <v>0</v>
      </c>
      <c r="AA443" s="140">
        <f t="shared" si="318"/>
        <v>0</v>
      </c>
      <c r="AB443" s="140">
        <f t="shared" si="318"/>
        <v>0</v>
      </c>
      <c r="AC443" s="140">
        <f t="shared" si="318"/>
        <v>0</v>
      </c>
      <c r="AD443" s="140">
        <f t="shared" si="318"/>
        <v>0</v>
      </c>
      <c r="AE443" s="140">
        <f t="shared" si="318"/>
        <v>0</v>
      </c>
      <c r="AF443" s="140">
        <f t="shared" si="318"/>
        <v>0</v>
      </c>
      <c r="AG443" s="140">
        <f t="shared" si="318"/>
        <v>0</v>
      </c>
      <c r="AH443" s="140">
        <f t="shared" si="318"/>
        <v>0</v>
      </c>
      <c r="AI443" s="140">
        <f t="shared" si="318"/>
        <v>0</v>
      </c>
      <c r="AJ443" s="140">
        <f t="shared" si="318"/>
        <v>0</v>
      </c>
      <c r="AK443" s="140">
        <f t="shared" si="318"/>
        <v>0</v>
      </c>
      <c r="AL443" s="140">
        <f t="shared" si="318"/>
        <v>0</v>
      </c>
      <c r="AM443" s="140">
        <f t="shared" si="318"/>
        <v>0</v>
      </c>
      <c r="AN443" s="140">
        <f t="shared" si="318"/>
        <v>0</v>
      </c>
      <c r="AO443" s="140">
        <f t="shared" si="318"/>
        <v>0</v>
      </c>
      <c r="AP443" s="140">
        <f t="shared" si="318"/>
        <v>0</v>
      </c>
      <c r="AQ443" s="140">
        <f t="shared" si="318"/>
        <v>0</v>
      </c>
      <c r="AR443" s="25">
        <f>+IF(AR$3=0,0,COUNTIFS('2.Pro Plan'!$K:$K,'Color detail'!$E443,'2.Pro Plan'!$N:$N,'Color detail'!$F443,'2.Pro Plan'!$U:$U,'Color detail'!AR$3))</f>
        <v>0</v>
      </c>
      <c r="AS443" s="25"/>
    </row>
    <row r="444" spans="1:45" ht="15.75" customHeight="1">
      <c r="B444" s="25">
        <f t="shared" si="294"/>
        <v>13</v>
      </c>
      <c r="C444" s="25" t="str">
        <f t="shared" si="295"/>
        <v>KY1D6</v>
      </c>
      <c r="E444" s="25" t="str">
        <f t="shared" ref="E444" si="319">E235</f>
        <v>KY</v>
      </c>
      <c r="F444" s="25" t="str">
        <f t="shared" si="292"/>
        <v>1D6</v>
      </c>
      <c r="H444" s="25">
        <f t="shared" si="297"/>
        <v>0</v>
      </c>
      <c r="I444" s="25">
        <f>+IF(C444=0,0,SUMIF('Color FC'!$F:$F,'Color detail'!$C444,'Color FC'!H:H))</f>
        <v>0</v>
      </c>
      <c r="J444" s="25">
        <f>+IF(E444=0,0,SUMIF('Color FC'!$F:$F,'Color detail'!$C444,'Color FC'!I:I))</f>
        <v>0</v>
      </c>
      <c r="K444" s="25">
        <f>+IF(F444=0,0,SUMIF('Color FC'!$F:$F,'Color detail'!$C444,'Color FC'!J:J))</f>
        <v>0</v>
      </c>
      <c r="M444" s="146"/>
      <c r="N444" s="146"/>
      <c r="O444" s="147"/>
      <c r="Q444" s="140">
        <f t="shared" ref="Q444:AQ444" si="320">+IF(OR(AND(Q235=0,Q19&lt;&gt;0),AND(Q235&lt;&gt;0,Q19=0)),"CHECK",IF(OR(Q235=0,Q19=0),0,Q235/Q19))</f>
        <v>0</v>
      </c>
      <c r="R444" s="140">
        <f t="shared" si="320"/>
        <v>0</v>
      </c>
      <c r="S444" s="140">
        <f t="shared" si="320"/>
        <v>0</v>
      </c>
      <c r="T444" s="140">
        <f t="shared" si="320"/>
        <v>0</v>
      </c>
      <c r="U444" s="140">
        <f t="shared" si="320"/>
        <v>0</v>
      </c>
      <c r="V444" s="140">
        <f t="shared" si="320"/>
        <v>0</v>
      </c>
      <c r="W444" s="140">
        <f t="shared" si="320"/>
        <v>0</v>
      </c>
      <c r="X444" s="140">
        <f t="shared" si="320"/>
        <v>0</v>
      </c>
      <c r="Y444" s="140">
        <f t="shared" si="320"/>
        <v>0</v>
      </c>
      <c r="Z444" s="140">
        <f t="shared" si="320"/>
        <v>0</v>
      </c>
      <c r="AA444" s="140">
        <f t="shared" si="320"/>
        <v>0</v>
      </c>
      <c r="AB444" s="140">
        <f t="shared" si="320"/>
        <v>0</v>
      </c>
      <c r="AC444" s="140">
        <f t="shared" si="320"/>
        <v>0</v>
      </c>
      <c r="AD444" s="140">
        <f t="shared" si="320"/>
        <v>0</v>
      </c>
      <c r="AE444" s="140">
        <f t="shared" si="320"/>
        <v>0</v>
      </c>
      <c r="AF444" s="140">
        <f t="shared" si="320"/>
        <v>0</v>
      </c>
      <c r="AG444" s="140">
        <f t="shared" si="320"/>
        <v>0</v>
      </c>
      <c r="AH444" s="140">
        <f t="shared" si="320"/>
        <v>0</v>
      </c>
      <c r="AI444" s="140">
        <f t="shared" si="320"/>
        <v>0</v>
      </c>
      <c r="AJ444" s="140">
        <f t="shared" si="320"/>
        <v>0</v>
      </c>
      <c r="AK444" s="140">
        <f t="shared" si="320"/>
        <v>0</v>
      </c>
      <c r="AL444" s="140">
        <f t="shared" si="320"/>
        <v>0</v>
      </c>
      <c r="AM444" s="140">
        <f t="shared" si="320"/>
        <v>0</v>
      </c>
      <c r="AN444" s="140">
        <f t="shared" si="320"/>
        <v>0</v>
      </c>
      <c r="AO444" s="140">
        <f t="shared" si="320"/>
        <v>0</v>
      </c>
      <c r="AP444" s="140">
        <f t="shared" si="320"/>
        <v>0</v>
      </c>
      <c r="AQ444" s="140">
        <f t="shared" si="320"/>
        <v>0</v>
      </c>
      <c r="AR444" s="25">
        <f>+IF(AR$3=0,0,COUNTIFS('2.Pro Plan'!$K:$K,'Color detail'!$E444,'2.Pro Plan'!$N:$N,'Color detail'!$F444,'2.Pro Plan'!$U:$U,'Color detail'!AR$3))</f>
        <v>0</v>
      </c>
      <c r="AS444" s="25"/>
    </row>
    <row r="445" spans="1:45" ht="15.75" customHeight="1">
      <c r="B445" s="25">
        <f t="shared" si="294"/>
        <v>14</v>
      </c>
      <c r="C445" s="25" t="str">
        <f t="shared" si="295"/>
        <v>KY3R3</v>
      </c>
      <c r="E445" s="25" t="str">
        <f t="shared" ref="E445" si="321">E236</f>
        <v>KY</v>
      </c>
      <c r="F445" s="25" t="str">
        <f t="shared" si="292"/>
        <v>3R3</v>
      </c>
      <c r="H445" s="25">
        <f t="shared" si="297"/>
        <v>0</v>
      </c>
      <c r="I445" s="25">
        <f>+IF(C445=0,0,SUMIF('Color FC'!$F:$F,'Color detail'!$C445,'Color FC'!H:H))</f>
        <v>0</v>
      </c>
      <c r="J445" s="25">
        <f>+IF(E445=0,0,SUMIF('Color FC'!$F:$F,'Color detail'!$C445,'Color FC'!I:I))</f>
        <v>0</v>
      </c>
      <c r="K445" s="25">
        <f>+IF(F445=0,0,SUMIF('Color FC'!$F:$F,'Color detail'!$C445,'Color FC'!J:J))</f>
        <v>0</v>
      </c>
      <c r="M445" s="146"/>
      <c r="N445" s="146"/>
      <c r="O445" s="147"/>
      <c r="Q445" s="140">
        <f t="shared" ref="Q445:AQ445" si="322">+IF(OR(AND(Q236=0,Q20&lt;&gt;0),AND(Q236&lt;&gt;0,Q20=0)),"CHECK",IF(OR(Q236=0,Q20=0),0,Q236/Q20))</f>
        <v>0</v>
      </c>
      <c r="R445" s="140">
        <f t="shared" si="322"/>
        <v>0</v>
      </c>
      <c r="S445" s="140">
        <f t="shared" si="322"/>
        <v>0</v>
      </c>
      <c r="T445" s="140">
        <f t="shared" si="322"/>
        <v>0</v>
      </c>
      <c r="U445" s="140">
        <f t="shared" si="322"/>
        <v>0</v>
      </c>
      <c r="V445" s="140">
        <f t="shared" si="322"/>
        <v>0</v>
      </c>
      <c r="W445" s="140">
        <f t="shared" si="322"/>
        <v>0</v>
      </c>
      <c r="X445" s="140">
        <f t="shared" si="322"/>
        <v>0</v>
      </c>
      <c r="Y445" s="140">
        <f t="shared" si="322"/>
        <v>0</v>
      </c>
      <c r="Z445" s="140">
        <f t="shared" si="322"/>
        <v>0</v>
      </c>
      <c r="AA445" s="140">
        <f t="shared" si="322"/>
        <v>0</v>
      </c>
      <c r="AB445" s="140">
        <f t="shared" si="322"/>
        <v>0</v>
      </c>
      <c r="AC445" s="140">
        <f t="shared" si="322"/>
        <v>0</v>
      </c>
      <c r="AD445" s="140">
        <f t="shared" si="322"/>
        <v>0</v>
      </c>
      <c r="AE445" s="140">
        <f t="shared" si="322"/>
        <v>0</v>
      </c>
      <c r="AF445" s="140">
        <f t="shared" si="322"/>
        <v>0</v>
      </c>
      <c r="AG445" s="140">
        <f t="shared" si="322"/>
        <v>0</v>
      </c>
      <c r="AH445" s="140">
        <f t="shared" si="322"/>
        <v>0</v>
      </c>
      <c r="AI445" s="140">
        <f t="shared" si="322"/>
        <v>0</v>
      </c>
      <c r="AJ445" s="140">
        <f t="shared" si="322"/>
        <v>0</v>
      </c>
      <c r="AK445" s="140">
        <f t="shared" si="322"/>
        <v>0</v>
      </c>
      <c r="AL445" s="140">
        <f t="shared" si="322"/>
        <v>0</v>
      </c>
      <c r="AM445" s="140">
        <f t="shared" si="322"/>
        <v>0</v>
      </c>
      <c r="AN445" s="140">
        <f t="shared" si="322"/>
        <v>0</v>
      </c>
      <c r="AO445" s="140">
        <f t="shared" si="322"/>
        <v>0</v>
      </c>
      <c r="AP445" s="140">
        <f t="shared" si="322"/>
        <v>0</v>
      </c>
      <c r="AQ445" s="140">
        <f t="shared" si="322"/>
        <v>0</v>
      </c>
      <c r="AR445" s="25">
        <f>+IF(AR$3=0,0,COUNTIFS('2.Pro Plan'!$K:$K,'Color detail'!$E445,'2.Pro Plan'!$N:$N,'Color detail'!$F445,'2.Pro Plan'!$U:$U,'Color detail'!AR$3))</f>
        <v>0</v>
      </c>
      <c r="AS445" s="25"/>
    </row>
    <row r="446" spans="1:45">
      <c r="B446" s="25">
        <f t="shared" si="294"/>
        <v>15</v>
      </c>
      <c r="C446" s="25" t="str">
        <f t="shared" si="295"/>
        <v>KZ089</v>
      </c>
      <c r="E446" s="25" t="str">
        <f t="shared" ref="E446" si="323">E237</f>
        <v>KZ</v>
      </c>
      <c r="F446" s="25" t="str">
        <f t="shared" si="292"/>
        <v>089</v>
      </c>
      <c r="H446" s="25">
        <f t="shared" si="297"/>
        <v>0</v>
      </c>
      <c r="I446" s="25">
        <f>+IF(C446=0,0,SUMIF('Color FC'!$F:$F,'Color detail'!$C446,'Color FC'!H:H))</f>
        <v>0</v>
      </c>
      <c r="J446" s="25">
        <f>+IF(E446=0,0,SUMIF('Color FC'!$F:$F,'Color detail'!$C446,'Color FC'!I:I))</f>
        <v>0</v>
      </c>
      <c r="K446" s="25">
        <f>+IF(F446=0,0,SUMIF('Color FC'!$F:$F,'Color detail'!$C446,'Color FC'!J:J))</f>
        <v>0</v>
      </c>
      <c r="M446" s="146"/>
      <c r="N446" s="146"/>
      <c r="O446" s="147"/>
      <c r="Q446" s="140">
        <f t="shared" ref="Q446:AQ446" si="324">+IF(OR(AND(Q237=0,Q21&lt;&gt;0),AND(Q237&lt;&gt;0,Q21=0)),"CHECK",IF(OR(Q237=0,Q21=0),0,Q237/Q21))</f>
        <v>0</v>
      </c>
      <c r="R446" s="140">
        <f t="shared" si="324"/>
        <v>0</v>
      </c>
      <c r="S446" s="140">
        <f t="shared" si="324"/>
        <v>0</v>
      </c>
      <c r="T446" s="140">
        <f t="shared" si="324"/>
        <v>0</v>
      </c>
      <c r="U446" s="140">
        <f t="shared" si="324"/>
        <v>0</v>
      </c>
      <c r="V446" s="140">
        <f t="shared" si="324"/>
        <v>0</v>
      </c>
      <c r="W446" s="140">
        <f t="shared" si="324"/>
        <v>0</v>
      </c>
      <c r="X446" s="140">
        <f t="shared" si="324"/>
        <v>0</v>
      </c>
      <c r="Y446" s="140">
        <f t="shared" si="324"/>
        <v>0</v>
      </c>
      <c r="Z446" s="140">
        <f t="shared" si="324"/>
        <v>0</v>
      </c>
      <c r="AA446" s="140">
        <f t="shared" si="324"/>
        <v>0</v>
      </c>
      <c r="AB446" s="140">
        <f t="shared" si="324"/>
        <v>0</v>
      </c>
      <c r="AC446" s="140">
        <f t="shared" si="324"/>
        <v>0</v>
      </c>
      <c r="AD446" s="140">
        <f t="shared" si="324"/>
        <v>0</v>
      </c>
      <c r="AE446" s="140">
        <f t="shared" si="324"/>
        <v>0</v>
      </c>
      <c r="AF446" s="140">
        <f t="shared" si="324"/>
        <v>0</v>
      </c>
      <c r="AG446" s="140">
        <f t="shared" si="324"/>
        <v>0</v>
      </c>
      <c r="AH446" s="140">
        <f t="shared" si="324"/>
        <v>0</v>
      </c>
      <c r="AI446" s="140">
        <f t="shared" si="324"/>
        <v>0</v>
      </c>
      <c r="AJ446" s="140">
        <f t="shared" si="324"/>
        <v>0</v>
      </c>
      <c r="AK446" s="140">
        <f t="shared" si="324"/>
        <v>0</v>
      </c>
      <c r="AL446" s="140">
        <f t="shared" si="324"/>
        <v>0</v>
      </c>
      <c r="AM446" s="140">
        <f t="shared" si="324"/>
        <v>0</v>
      </c>
      <c r="AN446" s="140">
        <f t="shared" si="324"/>
        <v>0</v>
      </c>
      <c r="AO446" s="140">
        <f t="shared" si="324"/>
        <v>0</v>
      </c>
      <c r="AP446" s="140">
        <f t="shared" si="324"/>
        <v>0</v>
      </c>
      <c r="AQ446" s="140">
        <f t="shared" si="324"/>
        <v>0</v>
      </c>
      <c r="AR446" s="25">
        <f>+IF(AR$3=0,0,COUNTIFS('2.Pro Plan'!$K:$K,'Color detail'!$E446,'2.Pro Plan'!$N:$N,'Color detail'!$F446,'2.Pro Plan'!$U:$U,'Color detail'!AR$3))</f>
        <v>0</v>
      </c>
      <c r="AS446" s="25"/>
    </row>
    <row r="447" spans="1:45">
      <c r="B447" s="25">
        <f t="shared" si="294"/>
        <v>16</v>
      </c>
      <c r="C447" s="25" t="str">
        <f t="shared" si="295"/>
        <v>KZ218</v>
      </c>
      <c r="E447" s="25" t="str">
        <f t="shared" ref="E447" si="325">E238</f>
        <v>KZ</v>
      </c>
      <c r="F447" s="25">
        <f t="shared" si="292"/>
        <v>218</v>
      </c>
      <c r="H447" s="25">
        <f t="shared" si="297"/>
        <v>0</v>
      </c>
      <c r="I447" s="25">
        <f>+IF(C447=0,0,SUMIF('Color FC'!$F:$F,'Color detail'!$C447,'Color FC'!H:H))</f>
        <v>0</v>
      </c>
      <c r="J447" s="25">
        <f>+IF(E447=0,0,SUMIF('Color FC'!$F:$F,'Color detail'!$C447,'Color FC'!I:I))</f>
        <v>0</v>
      </c>
      <c r="K447" s="25">
        <f>+IF(F447=0,0,SUMIF('Color FC'!$F:$F,'Color detail'!$C447,'Color FC'!J:J))</f>
        <v>0</v>
      </c>
      <c r="M447" s="146"/>
      <c r="N447" s="146"/>
      <c r="O447" s="147"/>
      <c r="Q447" s="140">
        <f t="shared" ref="Q447:AQ447" si="326">+IF(OR(AND(Q238=0,Q22&lt;&gt;0),AND(Q238&lt;&gt;0,Q22=0)),"CHECK",IF(OR(Q238=0,Q22=0),0,Q238/Q22))</f>
        <v>0</v>
      </c>
      <c r="R447" s="140">
        <f t="shared" si="326"/>
        <v>0</v>
      </c>
      <c r="S447" s="140">
        <f t="shared" si="326"/>
        <v>0</v>
      </c>
      <c r="T447" s="140">
        <f t="shared" si="326"/>
        <v>0</v>
      </c>
      <c r="U447" s="140">
        <f t="shared" si="326"/>
        <v>0</v>
      </c>
      <c r="V447" s="140">
        <f t="shared" si="326"/>
        <v>0</v>
      </c>
      <c r="W447" s="140">
        <f t="shared" si="326"/>
        <v>0</v>
      </c>
      <c r="X447" s="140">
        <f t="shared" si="326"/>
        <v>0</v>
      </c>
      <c r="Y447" s="140">
        <f t="shared" si="326"/>
        <v>0</v>
      </c>
      <c r="Z447" s="140">
        <f t="shared" si="326"/>
        <v>0</v>
      </c>
      <c r="AA447" s="140">
        <f t="shared" si="326"/>
        <v>0</v>
      </c>
      <c r="AB447" s="140">
        <f t="shared" si="326"/>
        <v>0</v>
      </c>
      <c r="AC447" s="140">
        <f t="shared" si="326"/>
        <v>0</v>
      </c>
      <c r="AD447" s="140">
        <f t="shared" si="326"/>
        <v>0</v>
      </c>
      <c r="AE447" s="140">
        <f t="shared" si="326"/>
        <v>0</v>
      </c>
      <c r="AF447" s="140">
        <f t="shared" si="326"/>
        <v>0</v>
      </c>
      <c r="AG447" s="140">
        <f t="shared" si="326"/>
        <v>0</v>
      </c>
      <c r="AH447" s="140">
        <f t="shared" si="326"/>
        <v>0</v>
      </c>
      <c r="AI447" s="140">
        <f t="shared" si="326"/>
        <v>0</v>
      </c>
      <c r="AJ447" s="140">
        <f t="shared" si="326"/>
        <v>0</v>
      </c>
      <c r="AK447" s="140">
        <f t="shared" si="326"/>
        <v>0</v>
      </c>
      <c r="AL447" s="140">
        <f t="shared" si="326"/>
        <v>0</v>
      </c>
      <c r="AM447" s="140">
        <f t="shared" si="326"/>
        <v>0</v>
      </c>
      <c r="AN447" s="140">
        <f t="shared" si="326"/>
        <v>0</v>
      </c>
      <c r="AO447" s="140">
        <f t="shared" si="326"/>
        <v>0</v>
      </c>
      <c r="AP447" s="140">
        <f t="shared" si="326"/>
        <v>0</v>
      </c>
      <c r="AQ447" s="140">
        <f t="shared" si="326"/>
        <v>0</v>
      </c>
      <c r="AR447" s="25">
        <f>+IF(AR$3=0,0,COUNTIFS('2.Pro Plan'!$K:$K,'Color detail'!$E447,'2.Pro Plan'!$N:$N,'Color detail'!$F447,'2.Pro Plan'!$U:$U,'Color detail'!AR$3))</f>
        <v>0</v>
      </c>
      <c r="AS447" s="25"/>
    </row>
    <row r="448" spans="1:45">
      <c r="B448" s="25">
        <f t="shared" si="294"/>
        <v>17</v>
      </c>
      <c r="C448" s="25" t="str">
        <f t="shared" si="295"/>
        <v>KZ3R3</v>
      </c>
      <c r="E448" s="25" t="str">
        <f t="shared" ref="E448" si="327">E239</f>
        <v>KZ</v>
      </c>
      <c r="F448" s="25" t="str">
        <f t="shared" si="292"/>
        <v>3R3</v>
      </c>
      <c r="H448" s="25">
        <f t="shared" si="297"/>
        <v>0</v>
      </c>
      <c r="I448" s="25">
        <f>+IF(C448=0,0,SUMIF('Color FC'!$F:$F,'Color detail'!$C448,'Color FC'!H:H))</f>
        <v>0</v>
      </c>
      <c r="J448" s="25">
        <f>+IF(E448=0,0,SUMIF('Color FC'!$F:$F,'Color detail'!$C448,'Color FC'!I:I))</f>
        <v>0</v>
      </c>
      <c r="K448" s="25">
        <f>+IF(F448=0,0,SUMIF('Color FC'!$F:$F,'Color detail'!$C448,'Color FC'!J:J))</f>
        <v>0</v>
      </c>
      <c r="M448" s="146"/>
      <c r="N448" s="146"/>
      <c r="O448" s="147"/>
      <c r="Q448" s="140">
        <f t="shared" ref="Q448:AQ448" si="328">+IF(OR(AND(Q239=0,Q23&lt;&gt;0),AND(Q239&lt;&gt;0,Q23=0)),"CHECK",IF(OR(Q239=0,Q23=0),0,Q239/Q23))</f>
        <v>0</v>
      </c>
      <c r="R448" s="140">
        <f t="shared" si="328"/>
        <v>0</v>
      </c>
      <c r="S448" s="140">
        <f t="shared" si="328"/>
        <v>0</v>
      </c>
      <c r="T448" s="140">
        <f t="shared" si="328"/>
        <v>0</v>
      </c>
      <c r="U448" s="140">
        <f t="shared" si="328"/>
        <v>0</v>
      </c>
      <c r="V448" s="140">
        <f t="shared" si="328"/>
        <v>0</v>
      </c>
      <c r="W448" s="140">
        <f t="shared" si="328"/>
        <v>0</v>
      </c>
      <c r="X448" s="140">
        <f t="shared" si="328"/>
        <v>0</v>
      </c>
      <c r="Y448" s="140">
        <f t="shared" si="328"/>
        <v>0</v>
      </c>
      <c r="Z448" s="140">
        <f t="shared" si="328"/>
        <v>0</v>
      </c>
      <c r="AA448" s="140">
        <f t="shared" si="328"/>
        <v>0</v>
      </c>
      <c r="AB448" s="140">
        <f t="shared" si="328"/>
        <v>0</v>
      </c>
      <c r="AC448" s="140">
        <f t="shared" si="328"/>
        <v>0</v>
      </c>
      <c r="AD448" s="140">
        <f t="shared" si="328"/>
        <v>0</v>
      </c>
      <c r="AE448" s="140">
        <f t="shared" si="328"/>
        <v>0</v>
      </c>
      <c r="AF448" s="140">
        <f t="shared" si="328"/>
        <v>0</v>
      </c>
      <c r="AG448" s="140">
        <f t="shared" si="328"/>
        <v>0</v>
      </c>
      <c r="AH448" s="140">
        <f t="shared" si="328"/>
        <v>0</v>
      </c>
      <c r="AI448" s="140">
        <f t="shared" si="328"/>
        <v>0</v>
      </c>
      <c r="AJ448" s="140">
        <f t="shared" si="328"/>
        <v>0</v>
      </c>
      <c r="AK448" s="140">
        <f t="shared" si="328"/>
        <v>0</v>
      </c>
      <c r="AL448" s="140">
        <f t="shared" si="328"/>
        <v>0</v>
      </c>
      <c r="AM448" s="140">
        <f t="shared" si="328"/>
        <v>0</v>
      </c>
      <c r="AN448" s="140">
        <f t="shared" si="328"/>
        <v>0</v>
      </c>
      <c r="AO448" s="140">
        <f t="shared" si="328"/>
        <v>0</v>
      </c>
      <c r="AP448" s="140">
        <f t="shared" si="328"/>
        <v>0</v>
      </c>
      <c r="AQ448" s="140">
        <f t="shared" si="328"/>
        <v>0</v>
      </c>
      <c r="AR448" s="25">
        <f>+IF(AR$3=0,0,COUNTIFS('2.Pro Plan'!$K:$K,'Color detail'!$E448,'2.Pro Plan'!$N:$N,'Color detail'!$F448,'2.Pro Plan'!$U:$U,'Color detail'!AR$3))</f>
        <v>0</v>
      </c>
      <c r="AS448" s="25"/>
    </row>
    <row r="449" spans="2:45">
      <c r="B449" s="25">
        <f t="shared" si="294"/>
        <v>18</v>
      </c>
      <c r="C449" s="25" t="str">
        <f t="shared" si="295"/>
        <v>KU218</v>
      </c>
      <c r="E449" s="25" t="str">
        <f t="shared" ref="E449" si="329">E240</f>
        <v>KU</v>
      </c>
      <c r="F449" s="25">
        <f t="shared" si="292"/>
        <v>218</v>
      </c>
      <c r="H449" s="25">
        <f t="shared" si="297"/>
        <v>0</v>
      </c>
      <c r="I449" s="25">
        <f>+IF(C449=0,0,SUMIF('Color FC'!$F:$F,'Color detail'!$C449,'Color FC'!H:H))</f>
        <v>0</v>
      </c>
      <c r="J449" s="25">
        <f>+IF(E449=0,0,SUMIF('Color FC'!$F:$F,'Color detail'!$C449,'Color FC'!I:I))</f>
        <v>0</v>
      </c>
      <c r="K449" s="25">
        <f>+IF(F449=0,0,SUMIF('Color FC'!$F:$F,'Color detail'!$C449,'Color FC'!J:J))</f>
        <v>0</v>
      </c>
      <c r="M449" s="146"/>
      <c r="N449" s="146"/>
      <c r="O449" s="147"/>
      <c r="Q449" s="140">
        <f t="shared" ref="Q449:AQ449" si="330">+IF(OR(AND(Q240=0,Q24&lt;&gt;0),AND(Q240&lt;&gt;0,Q24=0)),"CHECK",IF(OR(Q240=0,Q24=0),0,Q240/Q24))</f>
        <v>0</v>
      </c>
      <c r="R449" s="140">
        <f t="shared" si="330"/>
        <v>0</v>
      </c>
      <c r="S449" s="140">
        <f t="shared" si="330"/>
        <v>0</v>
      </c>
      <c r="T449" s="140">
        <f t="shared" si="330"/>
        <v>0</v>
      </c>
      <c r="U449" s="140">
        <f t="shared" si="330"/>
        <v>0</v>
      </c>
      <c r="V449" s="140">
        <f t="shared" si="330"/>
        <v>0</v>
      </c>
      <c r="W449" s="140">
        <f t="shared" si="330"/>
        <v>0</v>
      </c>
      <c r="X449" s="140">
        <f t="shared" si="330"/>
        <v>0</v>
      </c>
      <c r="Y449" s="140">
        <f t="shared" si="330"/>
        <v>0</v>
      </c>
      <c r="Z449" s="140">
        <f t="shared" si="330"/>
        <v>0</v>
      </c>
      <c r="AA449" s="140">
        <f t="shared" si="330"/>
        <v>0</v>
      </c>
      <c r="AB449" s="140">
        <f t="shared" si="330"/>
        <v>0</v>
      </c>
      <c r="AC449" s="140">
        <f t="shared" si="330"/>
        <v>0</v>
      </c>
      <c r="AD449" s="140">
        <f t="shared" si="330"/>
        <v>0</v>
      </c>
      <c r="AE449" s="140">
        <f t="shared" si="330"/>
        <v>0</v>
      </c>
      <c r="AF449" s="140">
        <f t="shared" si="330"/>
        <v>0</v>
      </c>
      <c r="AG449" s="140">
        <f t="shared" si="330"/>
        <v>0</v>
      </c>
      <c r="AH449" s="140">
        <f t="shared" si="330"/>
        <v>0</v>
      </c>
      <c r="AI449" s="140">
        <f t="shared" si="330"/>
        <v>0</v>
      </c>
      <c r="AJ449" s="140">
        <f t="shared" si="330"/>
        <v>0</v>
      </c>
      <c r="AK449" s="140">
        <f t="shared" si="330"/>
        <v>0</v>
      </c>
      <c r="AL449" s="140">
        <f t="shared" si="330"/>
        <v>0</v>
      </c>
      <c r="AM449" s="140">
        <f t="shared" si="330"/>
        <v>0</v>
      </c>
      <c r="AN449" s="140">
        <f t="shared" si="330"/>
        <v>0</v>
      </c>
      <c r="AO449" s="140">
        <f t="shared" si="330"/>
        <v>0</v>
      </c>
      <c r="AP449" s="140">
        <f t="shared" si="330"/>
        <v>0</v>
      </c>
      <c r="AQ449" s="140">
        <f t="shared" si="330"/>
        <v>0</v>
      </c>
      <c r="AR449" s="25">
        <f>+IF(AR$3=0,0,COUNTIFS('2.Pro Plan'!$K:$K,'Color detail'!$E449,'2.Pro Plan'!$N:$N,'Color detail'!$F449,'2.Pro Plan'!$U:$U,'Color detail'!AR$3))</f>
        <v>0</v>
      </c>
      <c r="AS449" s="25"/>
    </row>
    <row r="450" spans="2:45">
      <c r="B450" s="25">
        <f t="shared" si="294"/>
        <v>19</v>
      </c>
      <c r="C450" s="25" t="str">
        <f t="shared" si="295"/>
        <v>KU4R0</v>
      </c>
      <c r="E450" s="25" t="str">
        <f t="shared" ref="E450" si="331">E241</f>
        <v>KU</v>
      </c>
      <c r="F450" s="25" t="str">
        <f t="shared" si="292"/>
        <v>4R0</v>
      </c>
      <c r="H450" s="25">
        <f t="shared" si="297"/>
        <v>0</v>
      </c>
      <c r="I450" s="25">
        <f>+IF(C450=0,0,SUMIF('Color FC'!$F:$F,'Color detail'!$C450,'Color FC'!H:H))</f>
        <v>0</v>
      </c>
      <c r="J450" s="25">
        <f>+IF(E450=0,0,SUMIF('Color FC'!$F:$F,'Color detail'!$C450,'Color FC'!I:I))</f>
        <v>0</v>
      </c>
      <c r="K450" s="25">
        <f>+IF(F450=0,0,SUMIF('Color FC'!$F:$F,'Color detail'!$C450,'Color FC'!J:J))</f>
        <v>0</v>
      </c>
      <c r="M450" s="146"/>
      <c r="N450" s="146"/>
      <c r="O450" s="147"/>
      <c r="Q450" s="140">
        <f t="shared" ref="Q450:AQ450" si="332">+IF(OR(AND(Q241=0,Q25&lt;&gt;0),AND(Q241&lt;&gt;0,Q25=0)),"CHECK",IF(OR(Q241=0,Q25=0),0,Q241/Q25))</f>
        <v>0</v>
      </c>
      <c r="R450" s="140">
        <f t="shared" si="332"/>
        <v>0</v>
      </c>
      <c r="S450" s="140">
        <f t="shared" si="332"/>
        <v>0</v>
      </c>
      <c r="T450" s="140">
        <f t="shared" si="332"/>
        <v>0</v>
      </c>
      <c r="U450" s="140">
        <f t="shared" si="332"/>
        <v>0</v>
      </c>
      <c r="V450" s="140">
        <f t="shared" si="332"/>
        <v>0</v>
      </c>
      <c r="W450" s="140">
        <f t="shared" si="332"/>
        <v>0</v>
      </c>
      <c r="X450" s="140">
        <f t="shared" si="332"/>
        <v>0</v>
      </c>
      <c r="Y450" s="140">
        <f t="shared" si="332"/>
        <v>0</v>
      </c>
      <c r="Z450" s="140">
        <f t="shared" si="332"/>
        <v>0</v>
      </c>
      <c r="AA450" s="140">
        <f t="shared" si="332"/>
        <v>0</v>
      </c>
      <c r="AB450" s="140">
        <f t="shared" si="332"/>
        <v>0</v>
      </c>
      <c r="AC450" s="140">
        <f t="shared" si="332"/>
        <v>0</v>
      </c>
      <c r="AD450" s="140">
        <f t="shared" si="332"/>
        <v>0</v>
      </c>
      <c r="AE450" s="140">
        <f t="shared" si="332"/>
        <v>0</v>
      </c>
      <c r="AF450" s="140">
        <f t="shared" si="332"/>
        <v>0</v>
      </c>
      <c r="AG450" s="140">
        <f t="shared" si="332"/>
        <v>0</v>
      </c>
      <c r="AH450" s="140">
        <f t="shared" si="332"/>
        <v>0</v>
      </c>
      <c r="AI450" s="140">
        <f t="shared" si="332"/>
        <v>0</v>
      </c>
      <c r="AJ450" s="140">
        <f t="shared" si="332"/>
        <v>0</v>
      </c>
      <c r="AK450" s="140">
        <f t="shared" si="332"/>
        <v>0</v>
      </c>
      <c r="AL450" s="140">
        <f t="shared" si="332"/>
        <v>0</v>
      </c>
      <c r="AM450" s="140">
        <f t="shared" si="332"/>
        <v>0</v>
      </c>
      <c r="AN450" s="140">
        <f t="shared" si="332"/>
        <v>0</v>
      </c>
      <c r="AO450" s="140">
        <f t="shared" si="332"/>
        <v>0</v>
      </c>
      <c r="AP450" s="140">
        <f t="shared" si="332"/>
        <v>0</v>
      </c>
      <c r="AQ450" s="140">
        <f t="shared" si="332"/>
        <v>0</v>
      </c>
      <c r="AR450" s="25">
        <f>+IF(AR$3=0,0,COUNTIFS('2.Pro Plan'!$K:$K,'Color detail'!$E450,'2.Pro Plan'!$N:$N,'Color detail'!$F450,'2.Pro Plan'!$U:$U,'Color detail'!AR$3))</f>
        <v>0</v>
      </c>
      <c r="AS450" s="25"/>
    </row>
    <row r="451" spans="2:45">
      <c r="B451" s="25">
        <f t="shared" si="294"/>
        <v>20</v>
      </c>
      <c r="C451" s="25" t="str">
        <f t="shared" si="295"/>
        <v>KU089</v>
      </c>
      <c r="E451" s="25" t="str">
        <f t="shared" ref="E451" si="333">E242</f>
        <v>KU</v>
      </c>
      <c r="F451" s="25" t="str">
        <f t="shared" si="292"/>
        <v>089</v>
      </c>
      <c r="H451" s="25">
        <f t="shared" si="297"/>
        <v>0</v>
      </c>
      <c r="I451" s="25">
        <f>+IF(C451=0,0,SUMIF('Color FC'!$F:$F,'Color detail'!$C451,'Color FC'!H:H))</f>
        <v>0</v>
      </c>
      <c r="J451" s="25">
        <f>+IF(E451=0,0,SUMIF('Color FC'!$F:$F,'Color detail'!$C451,'Color FC'!I:I))</f>
        <v>0</v>
      </c>
      <c r="K451" s="25">
        <f>+IF(F451=0,0,SUMIF('Color FC'!$F:$F,'Color detail'!$C451,'Color FC'!J:J))</f>
        <v>0</v>
      </c>
      <c r="M451" s="146"/>
      <c r="N451" s="146"/>
      <c r="O451" s="147"/>
      <c r="Q451" s="140">
        <f t="shared" ref="Q451:AQ451" si="334">+IF(OR(AND(Q242=0,Q26&lt;&gt;0),AND(Q242&lt;&gt;0,Q26=0)),"CHECK",IF(OR(Q242=0,Q26=0),0,Q242/Q26))</f>
        <v>0</v>
      </c>
      <c r="R451" s="140">
        <f t="shared" si="334"/>
        <v>0</v>
      </c>
      <c r="S451" s="140">
        <f t="shared" si="334"/>
        <v>0</v>
      </c>
      <c r="T451" s="140">
        <f t="shared" si="334"/>
        <v>0</v>
      </c>
      <c r="U451" s="140">
        <f t="shared" si="334"/>
        <v>0</v>
      </c>
      <c r="V451" s="140">
        <f t="shared" si="334"/>
        <v>0</v>
      </c>
      <c r="W451" s="140">
        <f t="shared" si="334"/>
        <v>0</v>
      </c>
      <c r="X451" s="140">
        <f t="shared" si="334"/>
        <v>0</v>
      </c>
      <c r="Y451" s="140">
        <f t="shared" si="334"/>
        <v>0</v>
      </c>
      <c r="Z451" s="140">
        <f t="shared" si="334"/>
        <v>0</v>
      </c>
      <c r="AA451" s="140">
        <f t="shared" si="334"/>
        <v>0</v>
      </c>
      <c r="AB451" s="140">
        <f t="shared" si="334"/>
        <v>0</v>
      </c>
      <c r="AC451" s="140">
        <f t="shared" si="334"/>
        <v>0</v>
      </c>
      <c r="AD451" s="140">
        <f t="shared" si="334"/>
        <v>0</v>
      </c>
      <c r="AE451" s="140">
        <f t="shared" si="334"/>
        <v>0</v>
      </c>
      <c r="AF451" s="140">
        <f t="shared" si="334"/>
        <v>0</v>
      </c>
      <c r="AG451" s="140">
        <f t="shared" si="334"/>
        <v>0</v>
      </c>
      <c r="AH451" s="140">
        <f t="shared" si="334"/>
        <v>0</v>
      </c>
      <c r="AI451" s="140">
        <f t="shared" si="334"/>
        <v>0</v>
      </c>
      <c r="AJ451" s="140">
        <f t="shared" si="334"/>
        <v>0</v>
      </c>
      <c r="AK451" s="140">
        <f t="shared" si="334"/>
        <v>0</v>
      </c>
      <c r="AL451" s="140">
        <f t="shared" si="334"/>
        <v>0</v>
      </c>
      <c r="AM451" s="140">
        <f t="shared" si="334"/>
        <v>0</v>
      </c>
      <c r="AN451" s="140">
        <f t="shared" si="334"/>
        <v>0</v>
      </c>
      <c r="AO451" s="140">
        <f t="shared" si="334"/>
        <v>0</v>
      </c>
      <c r="AP451" s="140">
        <f t="shared" si="334"/>
        <v>0</v>
      </c>
      <c r="AQ451" s="140">
        <f t="shared" si="334"/>
        <v>0</v>
      </c>
      <c r="AR451" s="25">
        <f>+IF(AR$3=0,0,COUNTIFS('2.Pro Plan'!$K:$K,'Color detail'!$E451,'2.Pro Plan'!$N:$N,'Color detail'!$F451,'2.Pro Plan'!$U:$U,'Color detail'!AR$3))</f>
        <v>0</v>
      </c>
      <c r="AS451" s="25"/>
    </row>
    <row r="452" spans="2:45">
      <c r="B452" s="25">
        <f t="shared" si="294"/>
        <v>21</v>
      </c>
      <c r="C452" s="25" t="str">
        <f t="shared" si="295"/>
        <v>KU576</v>
      </c>
      <c r="E452" s="25" t="str">
        <f t="shared" ref="E452" si="335">E243</f>
        <v>KU</v>
      </c>
      <c r="F452" s="25">
        <f t="shared" si="292"/>
        <v>576</v>
      </c>
      <c r="H452" s="25">
        <f t="shared" si="297"/>
        <v>0</v>
      </c>
      <c r="I452" s="25">
        <f>+IF(C452=0,0,SUMIF('Color FC'!$F:$F,'Color detail'!$C452,'Color FC'!H:H))</f>
        <v>0</v>
      </c>
      <c r="J452" s="25">
        <f>+IF(E452=0,0,SUMIF('Color FC'!$F:$F,'Color detail'!$C452,'Color FC'!I:I))</f>
        <v>0</v>
      </c>
      <c r="K452" s="25">
        <f>+IF(F452=0,0,SUMIF('Color FC'!$F:$F,'Color detail'!$C452,'Color FC'!J:J))</f>
        <v>0</v>
      </c>
      <c r="M452" s="146"/>
      <c r="N452" s="146"/>
      <c r="O452" s="147"/>
      <c r="Q452" s="140">
        <f t="shared" ref="Q452:AQ452" si="336">+IF(OR(AND(Q243=0,Q27&lt;&gt;0),AND(Q243&lt;&gt;0,Q27=0)),"CHECK",IF(OR(Q243=0,Q27=0),0,Q243/Q27))</f>
        <v>0</v>
      </c>
      <c r="R452" s="140">
        <f t="shared" si="336"/>
        <v>0</v>
      </c>
      <c r="S452" s="140">
        <f t="shared" si="336"/>
        <v>0</v>
      </c>
      <c r="T452" s="140">
        <f t="shared" si="336"/>
        <v>0</v>
      </c>
      <c r="U452" s="140">
        <f t="shared" si="336"/>
        <v>0</v>
      </c>
      <c r="V452" s="140">
        <f t="shared" si="336"/>
        <v>0</v>
      </c>
      <c r="W452" s="140">
        <f t="shared" si="336"/>
        <v>0</v>
      </c>
      <c r="X452" s="140">
        <f t="shared" si="336"/>
        <v>0</v>
      </c>
      <c r="Y452" s="140">
        <f t="shared" si="336"/>
        <v>0</v>
      </c>
      <c r="Z452" s="140">
        <f t="shared" si="336"/>
        <v>0</v>
      </c>
      <c r="AA452" s="140">
        <f t="shared" si="336"/>
        <v>0</v>
      </c>
      <c r="AB452" s="140">
        <f t="shared" si="336"/>
        <v>0</v>
      </c>
      <c r="AC452" s="140">
        <f t="shared" si="336"/>
        <v>0</v>
      </c>
      <c r="AD452" s="140">
        <f t="shared" si="336"/>
        <v>0</v>
      </c>
      <c r="AE452" s="140">
        <f t="shared" si="336"/>
        <v>0</v>
      </c>
      <c r="AF452" s="140">
        <f t="shared" si="336"/>
        <v>0</v>
      </c>
      <c r="AG452" s="140">
        <f t="shared" si="336"/>
        <v>0</v>
      </c>
      <c r="AH452" s="140">
        <f t="shared" si="336"/>
        <v>0</v>
      </c>
      <c r="AI452" s="140">
        <f t="shared" si="336"/>
        <v>0</v>
      </c>
      <c r="AJ452" s="140">
        <f t="shared" si="336"/>
        <v>0</v>
      </c>
      <c r="AK452" s="140">
        <f t="shared" si="336"/>
        <v>0</v>
      </c>
      <c r="AL452" s="140">
        <f t="shared" si="336"/>
        <v>0</v>
      </c>
      <c r="AM452" s="140">
        <f t="shared" si="336"/>
        <v>0</v>
      </c>
      <c r="AN452" s="140">
        <f t="shared" si="336"/>
        <v>0</v>
      </c>
      <c r="AO452" s="140">
        <f t="shared" si="336"/>
        <v>0</v>
      </c>
      <c r="AP452" s="140">
        <f t="shared" si="336"/>
        <v>0</v>
      </c>
      <c r="AQ452" s="140">
        <f t="shared" si="336"/>
        <v>0</v>
      </c>
      <c r="AR452" s="25">
        <f>+IF(AR$3=0,0,COUNTIFS('2.Pro Plan'!$K:$K,'Color detail'!$E452,'2.Pro Plan'!$N:$N,'Color detail'!$F452,'2.Pro Plan'!$U:$U,'Color detail'!AR$3))</f>
        <v>0</v>
      </c>
      <c r="AS452" s="25"/>
    </row>
    <row r="453" spans="2:45">
      <c r="B453" s="25">
        <f t="shared" si="294"/>
        <v>22</v>
      </c>
      <c r="C453" s="25" t="str">
        <f t="shared" si="295"/>
        <v>KU601</v>
      </c>
      <c r="E453" s="25" t="str">
        <f t="shared" ref="E453" si="337">E244</f>
        <v>KU</v>
      </c>
      <c r="F453" s="25">
        <f t="shared" si="292"/>
        <v>601</v>
      </c>
      <c r="H453" s="25">
        <f t="shared" si="297"/>
        <v>0</v>
      </c>
      <c r="I453" s="25">
        <f>+IF(C453=0,0,SUMIF('Color FC'!$F:$F,'Color detail'!$C453,'Color FC'!H:H))</f>
        <v>0</v>
      </c>
      <c r="J453" s="25">
        <f>+IF(E453=0,0,SUMIF('Color FC'!$F:$F,'Color detail'!$C453,'Color FC'!I:I))</f>
        <v>0</v>
      </c>
      <c r="K453" s="25">
        <f>+IF(F453=0,0,SUMIF('Color FC'!$F:$F,'Color detail'!$C453,'Color FC'!J:J))</f>
        <v>0</v>
      </c>
      <c r="M453" s="146"/>
      <c r="N453" s="146"/>
      <c r="O453" s="147"/>
      <c r="Q453" s="140">
        <f t="shared" ref="Q453:AQ453" si="338">+IF(OR(AND(Q244=0,Q28&lt;&gt;0),AND(Q244&lt;&gt;0,Q28=0)),"CHECK",IF(OR(Q244=0,Q28=0),0,Q244/Q28))</f>
        <v>0</v>
      </c>
      <c r="R453" s="140">
        <f t="shared" si="338"/>
        <v>0</v>
      </c>
      <c r="S453" s="140">
        <f t="shared" si="338"/>
        <v>0</v>
      </c>
      <c r="T453" s="140">
        <f t="shared" si="338"/>
        <v>0</v>
      </c>
      <c r="U453" s="140">
        <f t="shared" si="338"/>
        <v>0</v>
      </c>
      <c r="V453" s="140">
        <f t="shared" si="338"/>
        <v>0</v>
      </c>
      <c r="W453" s="140">
        <f t="shared" si="338"/>
        <v>0</v>
      </c>
      <c r="X453" s="140">
        <f t="shared" si="338"/>
        <v>0</v>
      </c>
      <c r="Y453" s="140">
        <f t="shared" si="338"/>
        <v>0</v>
      </c>
      <c r="Z453" s="140">
        <f t="shared" si="338"/>
        <v>0</v>
      </c>
      <c r="AA453" s="140">
        <f t="shared" si="338"/>
        <v>0</v>
      </c>
      <c r="AB453" s="140">
        <f t="shared" si="338"/>
        <v>0</v>
      </c>
      <c r="AC453" s="140">
        <f t="shared" si="338"/>
        <v>0</v>
      </c>
      <c r="AD453" s="140">
        <f t="shared" si="338"/>
        <v>0</v>
      </c>
      <c r="AE453" s="140">
        <f t="shared" si="338"/>
        <v>0</v>
      </c>
      <c r="AF453" s="140">
        <f t="shared" si="338"/>
        <v>0</v>
      </c>
      <c r="AG453" s="140">
        <f t="shared" si="338"/>
        <v>0</v>
      </c>
      <c r="AH453" s="140">
        <f t="shared" si="338"/>
        <v>0</v>
      </c>
      <c r="AI453" s="140">
        <f t="shared" si="338"/>
        <v>0</v>
      </c>
      <c r="AJ453" s="140">
        <f t="shared" si="338"/>
        <v>0</v>
      </c>
      <c r="AK453" s="140">
        <f t="shared" si="338"/>
        <v>0</v>
      </c>
      <c r="AL453" s="140">
        <f t="shared" si="338"/>
        <v>0</v>
      </c>
      <c r="AM453" s="140">
        <f t="shared" si="338"/>
        <v>0</v>
      </c>
      <c r="AN453" s="140">
        <f t="shared" si="338"/>
        <v>0</v>
      </c>
      <c r="AO453" s="140">
        <f t="shared" si="338"/>
        <v>0</v>
      </c>
      <c r="AP453" s="140">
        <f t="shared" si="338"/>
        <v>0</v>
      </c>
      <c r="AQ453" s="140">
        <f t="shared" si="338"/>
        <v>0</v>
      </c>
      <c r="AR453" s="25">
        <f>+IF(AR$3=0,0,COUNTIFS('2.Pro Plan'!$K:$K,'Color detail'!$E453,'2.Pro Plan'!$N:$N,'Color detail'!$F453,'2.Pro Plan'!$U:$U,'Color detail'!AR$3))</f>
        <v>0</v>
      </c>
      <c r="AS453" s="25"/>
    </row>
    <row r="454" spans="2:45">
      <c r="B454" s="25">
        <f t="shared" si="294"/>
        <v>23</v>
      </c>
      <c r="C454" s="25" t="str">
        <f t="shared" si="295"/>
        <v>KU040</v>
      </c>
      <c r="E454" s="25" t="str">
        <f t="shared" ref="E454" si="339">E245</f>
        <v>KU</v>
      </c>
      <c r="F454" s="25" t="str">
        <f t="shared" si="292"/>
        <v>040</v>
      </c>
      <c r="H454" s="25">
        <f t="shared" si="297"/>
        <v>0</v>
      </c>
      <c r="I454" s="25">
        <f>+IF(C454=0,0,SUMIF('Color FC'!$F:$F,'Color detail'!$C454,'Color FC'!H:H))</f>
        <v>0</v>
      </c>
      <c r="J454" s="25">
        <f>+IF(E454=0,0,SUMIF('Color FC'!$F:$F,'Color detail'!$C454,'Color FC'!I:I))</f>
        <v>0</v>
      </c>
      <c r="K454" s="25">
        <f>+IF(F454=0,0,SUMIF('Color FC'!$F:$F,'Color detail'!$C454,'Color FC'!J:J))</f>
        <v>0</v>
      </c>
      <c r="M454" s="146"/>
      <c r="N454" s="146"/>
      <c r="O454" s="147"/>
      <c r="Q454" s="140">
        <f t="shared" ref="Q454:AQ454" si="340">+IF(OR(AND(Q245=0,Q29&lt;&gt;0),AND(Q245&lt;&gt;0,Q29=0)),"CHECK",IF(OR(Q245=0,Q29=0),0,Q245/Q29))</f>
        <v>0</v>
      </c>
      <c r="R454" s="140">
        <f t="shared" si="340"/>
        <v>0</v>
      </c>
      <c r="S454" s="140">
        <f t="shared" si="340"/>
        <v>0</v>
      </c>
      <c r="T454" s="140">
        <f t="shared" si="340"/>
        <v>0</v>
      </c>
      <c r="U454" s="140">
        <f t="shared" si="340"/>
        <v>0</v>
      </c>
      <c r="V454" s="140">
        <f t="shared" si="340"/>
        <v>0</v>
      </c>
      <c r="W454" s="140">
        <f t="shared" si="340"/>
        <v>0</v>
      </c>
      <c r="X454" s="140">
        <f t="shared" si="340"/>
        <v>0</v>
      </c>
      <c r="Y454" s="140">
        <f t="shared" si="340"/>
        <v>0</v>
      </c>
      <c r="Z454" s="140">
        <f t="shared" si="340"/>
        <v>0</v>
      </c>
      <c r="AA454" s="140">
        <f t="shared" si="340"/>
        <v>0</v>
      </c>
      <c r="AB454" s="140">
        <f t="shared" si="340"/>
        <v>0</v>
      </c>
      <c r="AC454" s="140">
        <f t="shared" si="340"/>
        <v>0</v>
      </c>
      <c r="AD454" s="140">
        <f t="shared" si="340"/>
        <v>0</v>
      </c>
      <c r="AE454" s="140">
        <f t="shared" si="340"/>
        <v>0</v>
      </c>
      <c r="AF454" s="140">
        <f t="shared" si="340"/>
        <v>0</v>
      </c>
      <c r="AG454" s="140">
        <f t="shared" si="340"/>
        <v>0</v>
      </c>
      <c r="AH454" s="140">
        <f t="shared" si="340"/>
        <v>0</v>
      </c>
      <c r="AI454" s="140">
        <f t="shared" si="340"/>
        <v>0</v>
      </c>
      <c r="AJ454" s="140">
        <f t="shared" si="340"/>
        <v>0</v>
      </c>
      <c r="AK454" s="140">
        <f t="shared" si="340"/>
        <v>0</v>
      </c>
      <c r="AL454" s="140">
        <f t="shared" si="340"/>
        <v>0</v>
      </c>
      <c r="AM454" s="140">
        <f t="shared" si="340"/>
        <v>0</v>
      </c>
      <c r="AN454" s="140">
        <f t="shared" si="340"/>
        <v>0</v>
      </c>
      <c r="AO454" s="140">
        <f t="shared" si="340"/>
        <v>0</v>
      </c>
      <c r="AP454" s="140">
        <f t="shared" si="340"/>
        <v>0</v>
      </c>
      <c r="AQ454" s="140">
        <f t="shared" si="340"/>
        <v>0</v>
      </c>
      <c r="AR454" s="25">
        <f>+IF(AR$3=0,0,COUNTIFS('2.Pro Plan'!$K:$K,'Color detail'!$E454,'2.Pro Plan'!$N:$N,'Color detail'!$F454,'2.Pro Plan'!$U:$U,'Color detail'!AR$3))</f>
        <v>0</v>
      </c>
      <c r="AS454" s="25"/>
    </row>
    <row r="455" spans="2:45">
      <c r="B455" s="25">
        <f t="shared" si="294"/>
        <v>24</v>
      </c>
      <c r="C455" s="25" t="str">
        <f t="shared" si="295"/>
        <v>KU1D6</v>
      </c>
      <c r="E455" s="25" t="str">
        <f t="shared" ref="E455" si="341">E246</f>
        <v>KU</v>
      </c>
      <c r="F455" s="25" t="str">
        <f t="shared" si="292"/>
        <v>1D6</v>
      </c>
      <c r="H455" s="25">
        <f t="shared" si="297"/>
        <v>0</v>
      </c>
      <c r="I455" s="25">
        <f>+IF(C455=0,0,SUMIF('Color FC'!$F:$F,'Color detail'!$C455,'Color FC'!H:H))</f>
        <v>0</v>
      </c>
      <c r="J455" s="25">
        <f>+IF(E455=0,0,SUMIF('Color FC'!$F:$F,'Color detail'!$C455,'Color FC'!I:I))</f>
        <v>0</v>
      </c>
      <c r="K455" s="25">
        <f>+IF(F455=0,0,SUMIF('Color FC'!$F:$F,'Color detail'!$C455,'Color FC'!J:J))</f>
        <v>0</v>
      </c>
      <c r="M455" s="146"/>
      <c r="N455" s="146"/>
      <c r="O455" s="147"/>
      <c r="Q455" s="140">
        <f t="shared" ref="Q455:AQ455" si="342">+IF(OR(AND(Q246=0,Q30&lt;&gt;0),AND(Q246&lt;&gt;0,Q30=0)),"CHECK",IF(OR(Q246=0,Q30=0),0,Q246/Q30))</f>
        <v>0</v>
      </c>
      <c r="R455" s="140">
        <f t="shared" si="342"/>
        <v>0</v>
      </c>
      <c r="S455" s="140">
        <f t="shared" si="342"/>
        <v>0</v>
      </c>
      <c r="T455" s="140">
        <f t="shared" si="342"/>
        <v>0</v>
      </c>
      <c r="U455" s="140">
        <f t="shared" si="342"/>
        <v>0</v>
      </c>
      <c r="V455" s="140">
        <f t="shared" si="342"/>
        <v>0</v>
      </c>
      <c r="W455" s="140">
        <f t="shared" si="342"/>
        <v>0</v>
      </c>
      <c r="X455" s="140">
        <f t="shared" si="342"/>
        <v>0</v>
      </c>
      <c r="Y455" s="140">
        <f t="shared" si="342"/>
        <v>0</v>
      </c>
      <c r="Z455" s="140">
        <f t="shared" si="342"/>
        <v>0</v>
      </c>
      <c r="AA455" s="140">
        <f t="shared" si="342"/>
        <v>0</v>
      </c>
      <c r="AB455" s="140">
        <f t="shared" si="342"/>
        <v>0</v>
      </c>
      <c r="AC455" s="140">
        <f t="shared" si="342"/>
        <v>0</v>
      </c>
      <c r="AD455" s="140">
        <f t="shared" si="342"/>
        <v>0</v>
      </c>
      <c r="AE455" s="140">
        <f t="shared" si="342"/>
        <v>0</v>
      </c>
      <c r="AF455" s="140">
        <f t="shared" si="342"/>
        <v>0</v>
      </c>
      <c r="AG455" s="140">
        <f t="shared" si="342"/>
        <v>0</v>
      </c>
      <c r="AH455" s="140">
        <f t="shared" si="342"/>
        <v>0</v>
      </c>
      <c r="AI455" s="140">
        <f t="shared" si="342"/>
        <v>0</v>
      </c>
      <c r="AJ455" s="140">
        <f t="shared" si="342"/>
        <v>0</v>
      </c>
      <c r="AK455" s="140">
        <f t="shared" si="342"/>
        <v>0</v>
      </c>
      <c r="AL455" s="140">
        <f t="shared" si="342"/>
        <v>0</v>
      </c>
      <c r="AM455" s="140">
        <f t="shared" si="342"/>
        <v>0</v>
      </c>
      <c r="AN455" s="140">
        <f t="shared" si="342"/>
        <v>0</v>
      </c>
      <c r="AO455" s="140">
        <f t="shared" si="342"/>
        <v>0</v>
      </c>
      <c r="AP455" s="140">
        <f t="shared" si="342"/>
        <v>0</v>
      </c>
      <c r="AQ455" s="140">
        <f t="shared" si="342"/>
        <v>0</v>
      </c>
      <c r="AR455" s="25">
        <f>+IF(AR$3=0,0,COUNTIFS('2.Pro Plan'!$K:$K,'Color detail'!$E455,'2.Pro Plan'!$N:$N,'Color detail'!$F455,'2.Pro Plan'!$U:$U,'Color detail'!AR$3))</f>
        <v>0</v>
      </c>
      <c r="AS455" s="25"/>
    </row>
    <row r="456" spans="2:45">
      <c r="B456" s="25">
        <f t="shared" si="294"/>
        <v>25</v>
      </c>
      <c r="C456" s="25" t="str">
        <f t="shared" si="295"/>
        <v>KU3R3</v>
      </c>
      <c r="E456" s="25" t="str">
        <f t="shared" ref="E456" si="343">E247</f>
        <v>KU</v>
      </c>
      <c r="F456" s="25" t="str">
        <f t="shared" si="292"/>
        <v>3R3</v>
      </c>
      <c r="H456" s="25">
        <f t="shared" si="297"/>
        <v>0</v>
      </c>
      <c r="I456" s="25">
        <f>+IF(C456=0,0,SUMIF('Color FC'!$F:$F,'Color detail'!$C456,'Color FC'!H:H))</f>
        <v>0</v>
      </c>
      <c r="J456" s="25">
        <f>+IF(E456=0,0,SUMIF('Color FC'!$F:$F,'Color detail'!$C456,'Color FC'!I:I))</f>
        <v>0</v>
      </c>
      <c r="K456" s="25">
        <f>+IF(F456=0,0,SUMIF('Color FC'!$F:$F,'Color detail'!$C456,'Color FC'!J:J))</f>
        <v>0</v>
      </c>
      <c r="M456" s="146"/>
      <c r="N456" s="146"/>
      <c r="O456" s="147"/>
      <c r="Q456" s="140">
        <f t="shared" ref="Q456:AQ456" si="344">+IF(OR(AND(Q247=0,Q31&lt;&gt;0),AND(Q247&lt;&gt;0,Q31=0)),"CHECK",IF(OR(Q247=0,Q31=0),0,Q247/Q31))</f>
        <v>0</v>
      </c>
      <c r="R456" s="140">
        <f t="shared" si="344"/>
        <v>0</v>
      </c>
      <c r="S456" s="140">
        <f t="shared" si="344"/>
        <v>0</v>
      </c>
      <c r="T456" s="140">
        <f t="shared" si="344"/>
        <v>0</v>
      </c>
      <c r="U456" s="140">
        <f t="shared" si="344"/>
        <v>0</v>
      </c>
      <c r="V456" s="140">
        <f t="shared" si="344"/>
        <v>0</v>
      </c>
      <c r="W456" s="140">
        <f t="shared" si="344"/>
        <v>0</v>
      </c>
      <c r="X456" s="140">
        <f t="shared" si="344"/>
        <v>0</v>
      </c>
      <c r="Y456" s="140">
        <f t="shared" si="344"/>
        <v>0</v>
      </c>
      <c r="Z456" s="140">
        <f t="shared" si="344"/>
        <v>0</v>
      </c>
      <c r="AA456" s="140">
        <f t="shared" si="344"/>
        <v>0</v>
      </c>
      <c r="AB456" s="140">
        <f t="shared" si="344"/>
        <v>0</v>
      </c>
      <c r="AC456" s="140">
        <f t="shared" si="344"/>
        <v>0</v>
      </c>
      <c r="AD456" s="140">
        <f t="shared" si="344"/>
        <v>0</v>
      </c>
      <c r="AE456" s="140">
        <f t="shared" si="344"/>
        <v>0</v>
      </c>
      <c r="AF456" s="140">
        <f t="shared" si="344"/>
        <v>0</v>
      </c>
      <c r="AG456" s="140">
        <f t="shared" si="344"/>
        <v>0</v>
      </c>
      <c r="AH456" s="140">
        <f t="shared" si="344"/>
        <v>0</v>
      </c>
      <c r="AI456" s="140">
        <f t="shared" si="344"/>
        <v>0</v>
      </c>
      <c r="AJ456" s="140">
        <f t="shared" si="344"/>
        <v>0</v>
      </c>
      <c r="AK456" s="140">
        <f t="shared" si="344"/>
        <v>0</v>
      </c>
      <c r="AL456" s="140">
        <f t="shared" si="344"/>
        <v>0</v>
      </c>
      <c r="AM456" s="140">
        <f t="shared" si="344"/>
        <v>0</v>
      </c>
      <c r="AN456" s="140">
        <f t="shared" si="344"/>
        <v>0</v>
      </c>
      <c r="AO456" s="140">
        <f t="shared" si="344"/>
        <v>0</v>
      </c>
      <c r="AP456" s="140">
        <f t="shared" si="344"/>
        <v>0</v>
      </c>
      <c r="AQ456" s="140">
        <f t="shared" si="344"/>
        <v>0</v>
      </c>
      <c r="AR456" s="25">
        <f>+IF(AR$3=0,0,COUNTIFS('2.Pro Plan'!$K:$K,'Color detail'!$E456,'2.Pro Plan'!$N:$N,'Color detail'!$F456,'2.Pro Plan'!$U:$U,'Color detail'!AR$3))</f>
        <v>0</v>
      </c>
      <c r="AS456" s="25"/>
    </row>
    <row r="457" spans="2:45">
      <c r="B457" s="25">
        <f t="shared" si="294"/>
        <v>26</v>
      </c>
      <c r="C457" s="25" t="str">
        <f t="shared" si="295"/>
        <v>MV218</v>
      </c>
      <c r="E457" s="25" t="str">
        <f t="shared" ref="E457" si="345">E248</f>
        <v>MV</v>
      </c>
      <c r="F457" s="25">
        <f t="shared" si="292"/>
        <v>218</v>
      </c>
      <c r="H457" s="25">
        <f t="shared" si="297"/>
        <v>0</v>
      </c>
      <c r="I457" s="25">
        <f>+IF(C457=0,0,SUMIF('Color FC'!$F:$F,'Color detail'!$C457,'Color FC'!H:H))</f>
        <v>43</v>
      </c>
      <c r="J457" s="25">
        <f>+IF(E457=0,0,SUMIF('Color FC'!$F:$F,'Color detail'!$C457,'Color FC'!I:I))</f>
        <v>29</v>
      </c>
      <c r="K457" s="25">
        <f>+IF(F457=0,0,SUMIF('Color FC'!$F:$F,'Color detail'!$C457,'Color FC'!J:J))</f>
        <v>29</v>
      </c>
      <c r="M457" s="146"/>
      <c r="N457" s="146"/>
      <c r="O457" s="147"/>
      <c r="Q457" s="140">
        <f t="shared" ref="Q457:AQ457" si="346">+IF(OR(AND(Q248=0,Q32&lt;&gt;0),AND(Q248&lt;&gt;0,Q32=0)),"CHECK",IF(OR(Q248=0,Q32=0),0,Q248/Q32))</f>
        <v>0</v>
      </c>
      <c r="R457" s="140">
        <f t="shared" si="346"/>
        <v>1</v>
      </c>
      <c r="S457" s="140">
        <f t="shared" si="346"/>
        <v>1</v>
      </c>
      <c r="T457" s="140">
        <f t="shared" si="346"/>
        <v>1</v>
      </c>
      <c r="U457" s="140">
        <f t="shared" si="346"/>
        <v>0</v>
      </c>
      <c r="V457" s="140">
        <f t="shared" si="346"/>
        <v>0</v>
      </c>
      <c r="W457" s="140">
        <f t="shared" si="346"/>
        <v>0</v>
      </c>
      <c r="X457" s="140">
        <f t="shared" si="346"/>
        <v>0</v>
      </c>
      <c r="Y457" s="140">
        <f t="shared" si="346"/>
        <v>0</v>
      </c>
      <c r="Z457" s="140">
        <f t="shared" si="346"/>
        <v>0</v>
      </c>
      <c r="AA457" s="140">
        <f t="shared" si="346"/>
        <v>0</v>
      </c>
      <c r="AB457" s="140">
        <f t="shared" si="346"/>
        <v>0</v>
      </c>
      <c r="AC457" s="140">
        <f t="shared" si="346"/>
        <v>0</v>
      </c>
      <c r="AD457" s="140">
        <f t="shared" si="346"/>
        <v>1</v>
      </c>
      <c r="AE457" s="140">
        <f t="shared" si="346"/>
        <v>1</v>
      </c>
      <c r="AF457" s="140">
        <f t="shared" si="346"/>
        <v>1</v>
      </c>
      <c r="AG457" s="140">
        <f t="shared" si="346"/>
        <v>1</v>
      </c>
      <c r="AH457" s="140">
        <f t="shared" si="346"/>
        <v>1</v>
      </c>
      <c r="AI457" s="140">
        <f t="shared" si="346"/>
        <v>0</v>
      </c>
      <c r="AJ457" s="140">
        <f t="shared" si="346"/>
        <v>1</v>
      </c>
      <c r="AK457" s="140">
        <f t="shared" si="346"/>
        <v>1</v>
      </c>
      <c r="AL457" s="140">
        <f t="shared" si="346"/>
        <v>0</v>
      </c>
      <c r="AM457" s="140">
        <f t="shared" si="346"/>
        <v>0</v>
      </c>
      <c r="AN457" s="140">
        <f t="shared" si="346"/>
        <v>0</v>
      </c>
      <c r="AO457" s="140">
        <f t="shared" si="346"/>
        <v>0</v>
      </c>
      <c r="AP457" s="140">
        <f t="shared" si="346"/>
        <v>0</v>
      </c>
      <c r="AQ457" s="140">
        <f t="shared" si="346"/>
        <v>0</v>
      </c>
      <c r="AR457" s="25">
        <f>+IF(AR$3=0,0,COUNTIFS('2.Pro Plan'!$K:$K,'Color detail'!$E457,'2.Pro Plan'!$N:$N,'Color detail'!$F457,'2.Pro Plan'!$U:$U,'Color detail'!AR$3))</f>
        <v>0</v>
      </c>
      <c r="AS457" s="25"/>
    </row>
    <row r="458" spans="2:45">
      <c r="B458" s="25">
        <f t="shared" si="294"/>
        <v>27</v>
      </c>
      <c r="C458" s="25" t="str">
        <f t="shared" si="295"/>
        <v>MV4R0</v>
      </c>
      <c r="E458" s="25" t="str">
        <f t="shared" ref="E458" si="347">E249</f>
        <v>MV</v>
      </c>
      <c r="F458" s="25" t="str">
        <f t="shared" si="292"/>
        <v>4R0</v>
      </c>
      <c r="H458" s="25">
        <f t="shared" si="297"/>
        <v>0</v>
      </c>
      <c r="I458" s="25">
        <f>+IF(C458=0,0,SUMIF('Color FC'!$F:$F,'Color detail'!$C458,'Color FC'!H:H))</f>
        <v>81</v>
      </c>
      <c r="J458" s="25">
        <f>+IF(E458=0,0,SUMIF('Color FC'!$F:$F,'Color detail'!$C458,'Color FC'!I:I))</f>
        <v>101</v>
      </c>
      <c r="K458" s="25">
        <f>+IF(F458=0,0,SUMIF('Color FC'!$F:$F,'Color detail'!$C458,'Color FC'!J:J))</f>
        <v>101</v>
      </c>
      <c r="M458" s="146"/>
      <c r="N458" s="146"/>
      <c r="O458" s="147"/>
      <c r="Q458" s="140">
        <f t="shared" ref="Q458:AQ458" si="348">+IF(OR(AND(Q249=0,Q33&lt;&gt;0),AND(Q249&lt;&gt;0,Q33=0)),"CHECK",IF(OR(Q249=0,Q33=0),0,Q249/Q33))</f>
        <v>1</v>
      </c>
      <c r="R458" s="140">
        <f t="shared" si="348"/>
        <v>1</v>
      </c>
      <c r="S458" s="140">
        <f t="shared" si="348"/>
        <v>1</v>
      </c>
      <c r="T458" s="140">
        <f t="shared" si="348"/>
        <v>1</v>
      </c>
      <c r="U458" s="140">
        <f t="shared" si="348"/>
        <v>1</v>
      </c>
      <c r="V458" s="140">
        <f t="shared" si="348"/>
        <v>1</v>
      </c>
      <c r="W458" s="140">
        <f t="shared" si="348"/>
        <v>1</v>
      </c>
      <c r="X458" s="140">
        <f t="shared" si="348"/>
        <v>1</v>
      </c>
      <c r="Y458" s="140">
        <f t="shared" si="348"/>
        <v>1</v>
      </c>
      <c r="Z458" s="140">
        <f t="shared" si="348"/>
        <v>0</v>
      </c>
      <c r="AA458" s="140">
        <f t="shared" si="348"/>
        <v>1</v>
      </c>
      <c r="AB458" s="140">
        <f t="shared" si="348"/>
        <v>1</v>
      </c>
      <c r="AC458" s="140">
        <f t="shared" si="348"/>
        <v>0</v>
      </c>
      <c r="AD458" s="140">
        <f t="shared" si="348"/>
        <v>0</v>
      </c>
      <c r="AE458" s="140">
        <f t="shared" si="348"/>
        <v>1</v>
      </c>
      <c r="AF458" s="140">
        <f t="shared" si="348"/>
        <v>1</v>
      </c>
      <c r="AG458" s="140">
        <f t="shared" si="348"/>
        <v>1</v>
      </c>
      <c r="AH458" s="140">
        <f t="shared" si="348"/>
        <v>1</v>
      </c>
      <c r="AI458" s="140">
        <f t="shared" si="348"/>
        <v>1</v>
      </c>
      <c r="AJ458" s="140">
        <f t="shared" si="348"/>
        <v>1</v>
      </c>
      <c r="AK458" s="140">
        <f t="shared" si="348"/>
        <v>1</v>
      </c>
      <c r="AL458" s="140">
        <f t="shared" si="348"/>
        <v>0</v>
      </c>
      <c r="AM458" s="140">
        <f t="shared" si="348"/>
        <v>0</v>
      </c>
      <c r="AN458" s="140">
        <f t="shared" si="348"/>
        <v>0</v>
      </c>
      <c r="AO458" s="140">
        <f t="shared" si="348"/>
        <v>0</v>
      </c>
      <c r="AP458" s="140">
        <f t="shared" si="348"/>
        <v>0</v>
      </c>
      <c r="AQ458" s="140">
        <f t="shared" si="348"/>
        <v>0</v>
      </c>
      <c r="AR458" s="25">
        <f>+IF(AR$3=0,0,COUNTIFS('2.Pro Plan'!$K:$K,'Color detail'!$E458,'2.Pro Plan'!$N:$N,'Color detail'!$F458,'2.Pro Plan'!$U:$U,'Color detail'!AR$3))</f>
        <v>0</v>
      </c>
      <c r="AS458" s="25"/>
    </row>
    <row r="459" spans="2:45">
      <c r="B459" s="25">
        <f t="shared" si="294"/>
        <v>28</v>
      </c>
      <c r="C459" s="25" t="str">
        <f t="shared" si="295"/>
        <v>MV040</v>
      </c>
      <c r="E459" s="25" t="str">
        <f t="shared" ref="E459" si="349">E250</f>
        <v>MV</v>
      </c>
      <c r="F459" s="25" t="str">
        <f t="shared" si="292"/>
        <v>040</v>
      </c>
      <c r="H459" s="25">
        <f t="shared" si="297"/>
        <v>0</v>
      </c>
      <c r="I459" s="25">
        <f>+IF(C459=0,0,SUMIF('Color FC'!$F:$F,'Color detail'!$C459,'Color FC'!H:H))</f>
        <v>87</v>
      </c>
      <c r="J459" s="25">
        <f>+IF(E459=0,0,SUMIF('Color FC'!$F:$F,'Color detail'!$C459,'Color FC'!I:I))</f>
        <v>103</v>
      </c>
      <c r="K459" s="25">
        <f>+IF(F459=0,0,SUMIF('Color FC'!$F:$F,'Color detail'!$C459,'Color FC'!J:J))</f>
        <v>103</v>
      </c>
      <c r="M459" s="146"/>
      <c r="N459" s="146"/>
      <c r="O459" s="147"/>
      <c r="Q459" s="140">
        <f t="shared" ref="Q459:AQ459" si="350">+IF(OR(AND(Q250=0,Q34&lt;&gt;0),AND(Q250&lt;&gt;0,Q34=0)),"CHECK",IF(OR(Q250=0,Q34=0),0,Q250/Q34))</f>
        <v>1</v>
      </c>
      <c r="R459" s="140">
        <f t="shared" si="350"/>
        <v>1</v>
      </c>
      <c r="S459" s="140">
        <f t="shared" si="350"/>
        <v>1</v>
      </c>
      <c r="T459" s="140">
        <f t="shared" si="350"/>
        <v>1</v>
      </c>
      <c r="U459" s="140">
        <f t="shared" si="350"/>
        <v>1</v>
      </c>
      <c r="V459" s="140">
        <f t="shared" si="350"/>
        <v>1</v>
      </c>
      <c r="W459" s="140">
        <f t="shared" si="350"/>
        <v>1</v>
      </c>
      <c r="X459" s="140">
        <f t="shared" si="350"/>
        <v>1</v>
      </c>
      <c r="Y459" s="140">
        <f t="shared" si="350"/>
        <v>0</v>
      </c>
      <c r="Z459" s="140">
        <f t="shared" si="350"/>
        <v>1</v>
      </c>
      <c r="AA459" s="140">
        <f t="shared" si="350"/>
        <v>0</v>
      </c>
      <c r="AB459" s="140">
        <f t="shared" si="350"/>
        <v>0</v>
      </c>
      <c r="AC459" s="140">
        <f t="shared" si="350"/>
        <v>0</v>
      </c>
      <c r="AD459" s="140">
        <f t="shared" si="350"/>
        <v>0</v>
      </c>
      <c r="AE459" s="140">
        <f t="shared" si="350"/>
        <v>1</v>
      </c>
      <c r="AF459" s="140">
        <f t="shared" si="350"/>
        <v>1</v>
      </c>
      <c r="AG459" s="140">
        <f t="shared" si="350"/>
        <v>1</v>
      </c>
      <c r="AH459" s="140">
        <f t="shared" si="350"/>
        <v>1</v>
      </c>
      <c r="AI459" s="140">
        <f t="shared" si="350"/>
        <v>1</v>
      </c>
      <c r="AJ459" s="140">
        <f t="shared" si="350"/>
        <v>1</v>
      </c>
      <c r="AK459" s="140">
        <f t="shared" si="350"/>
        <v>1</v>
      </c>
      <c r="AL459" s="140">
        <f t="shared" si="350"/>
        <v>0</v>
      </c>
      <c r="AM459" s="140">
        <f t="shared" si="350"/>
        <v>0</v>
      </c>
      <c r="AN459" s="140">
        <f t="shared" si="350"/>
        <v>0</v>
      </c>
      <c r="AO459" s="140">
        <f t="shared" si="350"/>
        <v>0</v>
      </c>
      <c r="AP459" s="140">
        <f t="shared" si="350"/>
        <v>0</v>
      </c>
      <c r="AQ459" s="140">
        <f t="shared" si="350"/>
        <v>0</v>
      </c>
      <c r="AR459" s="25">
        <f>+IF(AR$3=0,0,COUNTIFS('2.Pro Plan'!$K:$K,'Color detail'!$E459,'2.Pro Plan'!$N:$N,'Color detail'!$F459,'2.Pro Plan'!$U:$U,'Color detail'!AR$3))</f>
        <v>0</v>
      </c>
      <c r="AS459" s="25"/>
    </row>
    <row r="460" spans="2:45">
      <c r="B460" s="25">
        <f t="shared" si="294"/>
        <v>29</v>
      </c>
      <c r="C460" s="25" t="str">
        <f t="shared" si="295"/>
        <v>MV1D6</v>
      </c>
      <c r="E460" s="25" t="str">
        <f t="shared" ref="E460" si="351">E251</f>
        <v>MV</v>
      </c>
      <c r="F460" s="25" t="str">
        <f t="shared" si="292"/>
        <v>1D6</v>
      </c>
      <c r="H460" s="25">
        <f t="shared" si="297"/>
        <v>0</v>
      </c>
      <c r="I460" s="25">
        <f>+IF(C460=0,0,SUMIF('Color FC'!$F:$F,'Color detail'!$C460,'Color FC'!H:H))</f>
        <v>34</v>
      </c>
      <c r="J460" s="25">
        <f>+IF(E460=0,0,SUMIF('Color FC'!$F:$F,'Color detail'!$C460,'Color FC'!I:I))</f>
        <v>18</v>
      </c>
      <c r="K460" s="25">
        <f>+IF(F460=0,0,SUMIF('Color FC'!$F:$F,'Color detail'!$C460,'Color FC'!J:J))</f>
        <v>18</v>
      </c>
      <c r="M460" s="146"/>
      <c r="N460" s="146"/>
      <c r="O460" s="147"/>
      <c r="Q460" s="140">
        <f t="shared" ref="Q460:AQ460" si="352">+IF(OR(AND(Q251=0,Q35&lt;&gt;0),AND(Q251&lt;&gt;0,Q35=0)),"CHECK",IF(OR(Q251=0,Q35=0),0,Q251/Q35))</f>
        <v>0</v>
      </c>
      <c r="R460" s="140">
        <f t="shared" si="352"/>
        <v>1</v>
      </c>
      <c r="S460" s="140">
        <f t="shared" si="352"/>
        <v>1</v>
      </c>
      <c r="T460" s="140">
        <f t="shared" si="352"/>
        <v>1</v>
      </c>
      <c r="U460" s="140">
        <f t="shared" si="352"/>
        <v>1</v>
      </c>
      <c r="V460" s="140">
        <f t="shared" si="352"/>
        <v>1</v>
      </c>
      <c r="W460" s="140">
        <f t="shared" si="352"/>
        <v>0</v>
      </c>
      <c r="X460" s="140">
        <f t="shared" si="352"/>
        <v>0</v>
      </c>
      <c r="Y460" s="140">
        <f t="shared" si="352"/>
        <v>0</v>
      </c>
      <c r="Z460" s="140">
        <f t="shared" si="352"/>
        <v>0</v>
      </c>
      <c r="AA460" s="140">
        <f t="shared" si="352"/>
        <v>1</v>
      </c>
      <c r="AB460" s="140">
        <f t="shared" si="352"/>
        <v>0</v>
      </c>
      <c r="AC460" s="140">
        <f t="shared" si="352"/>
        <v>0</v>
      </c>
      <c r="AD460" s="140">
        <f t="shared" si="352"/>
        <v>0</v>
      </c>
      <c r="AE460" s="140">
        <f t="shared" si="352"/>
        <v>1</v>
      </c>
      <c r="AF460" s="140">
        <f t="shared" si="352"/>
        <v>0</v>
      </c>
      <c r="AG460" s="140">
        <f t="shared" si="352"/>
        <v>1</v>
      </c>
      <c r="AH460" s="140">
        <f t="shared" si="352"/>
        <v>1</v>
      </c>
      <c r="AI460" s="140">
        <f t="shared" si="352"/>
        <v>1</v>
      </c>
      <c r="AJ460" s="140">
        <f t="shared" si="352"/>
        <v>0</v>
      </c>
      <c r="AK460" s="140">
        <f t="shared" si="352"/>
        <v>0</v>
      </c>
      <c r="AL460" s="140">
        <f t="shared" si="352"/>
        <v>0</v>
      </c>
      <c r="AM460" s="140">
        <f t="shared" si="352"/>
        <v>0</v>
      </c>
      <c r="AN460" s="140">
        <f t="shared" si="352"/>
        <v>0</v>
      </c>
      <c r="AO460" s="140">
        <f t="shared" si="352"/>
        <v>0</v>
      </c>
      <c r="AP460" s="140">
        <f t="shared" si="352"/>
        <v>0</v>
      </c>
      <c r="AQ460" s="140">
        <f t="shared" si="352"/>
        <v>0</v>
      </c>
      <c r="AR460" s="25">
        <f>+IF(AR$3=0,0,COUNTIFS('2.Pro Plan'!$K:$K,'Color detail'!$E460,'2.Pro Plan'!$N:$N,'Color detail'!$F460,'2.Pro Plan'!$U:$U,'Color detail'!AR$3))</f>
        <v>0</v>
      </c>
      <c r="AS460" s="25"/>
    </row>
    <row r="461" spans="2:45">
      <c r="B461" s="25">
        <f t="shared" si="294"/>
        <v>30</v>
      </c>
      <c r="C461" s="25" t="str">
        <f t="shared" si="295"/>
        <v>MV3R3</v>
      </c>
      <c r="E461" s="25" t="str">
        <f t="shared" ref="E461" si="353">E252</f>
        <v>MV</v>
      </c>
      <c r="F461" s="25" t="str">
        <f t="shared" si="292"/>
        <v>3R3</v>
      </c>
      <c r="H461" s="25">
        <f t="shared" si="297"/>
        <v>0</v>
      </c>
      <c r="I461" s="25">
        <f>+IF(C461=0,0,SUMIF('Color FC'!$F:$F,'Color detail'!$C461,'Color FC'!H:H))</f>
        <v>25</v>
      </c>
      <c r="J461" s="25">
        <f>+IF(E461=0,0,SUMIF('Color FC'!$F:$F,'Color detail'!$C461,'Color FC'!I:I))</f>
        <v>10</v>
      </c>
      <c r="K461" s="25">
        <f>+IF(F461=0,0,SUMIF('Color FC'!$F:$F,'Color detail'!$C461,'Color FC'!J:J))</f>
        <v>10</v>
      </c>
      <c r="M461" s="146"/>
      <c r="N461" s="146"/>
      <c r="O461" s="147"/>
      <c r="Q461" s="140">
        <f t="shared" ref="Q461:AQ461" si="354">+IF(OR(AND(Q252=0,Q36&lt;&gt;0),AND(Q252&lt;&gt;0,Q36=0)),"CHECK",IF(OR(Q252=0,Q36=0),0,Q252/Q36))</f>
        <v>0</v>
      </c>
      <c r="R461" s="140">
        <f t="shared" si="354"/>
        <v>1</v>
      </c>
      <c r="S461" s="140">
        <f t="shared" si="354"/>
        <v>1</v>
      </c>
      <c r="T461" s="140">
        <f t="shared" si="354"/>
        <v>0</v>
      </c>
      <c r="U461" s="140">
        <f t="shared" si="354"/>
        <v>0</v>
      </c>
      <c r="V461" s="140">
        <f t="shared" si="354"/>
        <v>1</v>
      </c>
      <c r="W461" s="140">
        <f t="shared" si="354"/>
        <v>1</v>
      </c>
      <c r="X461" s="140">
        <f t="shared" si="354"/>
        <v>0</v>
      </c>
      <c r="Y461" s="140">
        <f t="shared" si="354"/>
        <v>0</v>
      </c>
      <c r="Z461" s="140">
        <f t="shared" si="354"/>
        <v>0</v>
      </c>
      <c r="AA461" s="140">
        <f t="shared" si="354"/>
        <v>0</v>
      </c>
      <c r="AB461" s="140">
        <f t="shared" si="354"/>
        <v>0</v>
      </c>
      <c r="AC461" s="140">
        <f t="shared" si="354"/>
        <v>0</v>
      </c>
      <c r="AD461" s="140">
        <f t="shared" si="354"/>
        <v>0</v>
      </c>
      <c r="AE461" s="140">
        <f t="shared" si="354"/>
        <v>0</v>
      </c>
      <c r="AF461" s="140">
        <f t="shared" si="354"/>
        <v>0</v>
      </c>
      <c r="AG461" s="140">
        <f t="shared" si="354"/>
        <v>1</v>
      </c>
      <c r="AH461" s="140">
        <f t="shared" si="354"/>
        <v>0</v>
      </c>
      <c r="AI461" s="140">
        <f t="shared" si="354"/>
        <v>1</v>
      </c>
      <c r="AJ461" s="140">
        <f t="shared" si="354"/>
        <v>1</v>
      </c>
      <c r="AK461" s="140">
        <f t="shared" si="354"/>
        <v>1</v>
      </c>
      <c r="AL461" s="140">
        <f t="shared" si="354"/>
        <v>0</v>
      </c>
      <c r="AM461" s="140">
        <f t="shared" si="354"/>
        <v>0</v>
      </c>
      <c r="AN461" s="140">
        <f t="shared" si="354"/>
        <v>0</v>
      </c>
      <c r="AO461" s="140">
        <f t="shared" si="354"/>
        <v>0</v>
      </c>
      <c r="AP461" s="140">
        <f t="shared" si="354"/>
        <v>0</v>
      </c>
      <c r="AQ461" s="140">
        <f t="shared" si="354"/>
        <v>0</v>
      </c>
      <c r="AR461" s="25">
        <f>+IF(AR$3=0,0,COUNTIFS('2.Pro Plan'!$K:$K,'Color detail'!$E461,'2.Pro Plan'!$N:$N,'Color detail'!$F461,'2.Pro Plan'!$U:$U,'Color detail'!AR$3))</f>
        <v>0</v>
      </c>
      <c r="AS461" s="25"/>
    </row>
    <row r="462" spans="2:45">
      <c r="B462" s="25">
        <f t="shared" si="294"/>
        <v>31</v>
      </c>
      <c r="C462" s="25" t="str">
        <f t="shared" si="295"/>
        <v>MV576</v>
      </c>
      <c r="E462" s="25" t="str">
        <f t="shared" ref="E462" si="355">E253</f>
        <v>MV</v>
      </c>
      <c r="F462" s="25">
        <f t="shared" si="292"/>
        <v>576</v>
      </c>
      <c r="H462" s="25">
        <f t="shared" si="297"/>
        <v>0</v>
      </c>
      <c r="I462" s="25">
        <f>+IF(C462=0,0,SUMIF('Color FC'!$F:$F,'Color detail'!$C462,'Color FC'!H:H))</f>
        <v>3</v>
      </c>
      <c r="J462" s="25">
        <f>+IF(E462=0,0,SUMIF('Color FC'!$F:$F,'Color detail'!$C462,'Color FC'!I:I))</f>
        <v>0</v>
      </c>
      <c r="K462" s="25">
        <f>+IF(F462=0,0,SUMIF('Color FC'!$F:$F,'Color detail'!$C462,'Color FC'!J:J))</f>
        <v>0</v>
      </c>
      <c r="M462" s="146"/>
      <c r="N462" s="146"/>
      <c r="O462" s="147"/>
      <c r="Q462" s="140">
        <f t="shared" ref="Q462:AQ462" si="356">+IF(OR(AND(Q253=0,Q37&lt;&gt;0),AND(Q253&lt;&gt;0,Q37=0)),"CHECK",IF(OR(Q253=0,Q37=0),0,Q253/Q37))</f>
        <v>0</v>
      </c>
      <c r="R462" s="140">
        <f t="shared" si="356"/>
        <v>0</v>
      </c>
      <c r="S462" s="140">
        <f t="shared" si="356"/>
        <v>0</v>
      </c>
      <c r="T462" s="140">
        <f t="shared" si="356"/>
        <v>0</v>
      </c>
      <c r="U462" s="140">
        <f t="shared" si="356"/>
        <v>0</v>
      </c>
      <c r="V462" s="140">
        <f t="shared" si="356"/>
        <v>0</v>
      </c>
      <c r="W462" s="140">
        <f t="shared" si="356"/>
        <v>0</v>
      </c>
      <c r="X462" s="140">
        <f t="shared" si="356"/>
        <v>0</v>
      </c>
      <c r="Y462" s="140">
        <f t="shared" si="356"/>
        <v>0</v>
      </c>
      <c r="Z462" s="140">
        <f t="shared" si="356"/>
        <v>0</v>
      </c>
      <c r="AA462" s="140">
        <f t="shared" si="356"/>
        <v>0</v>
      </c>
      <c r="AB462" s="140">
        <f t="shared" si="356"/>
        <v>0</v>
      </c>
      <c r="AC462" s="140">
        <f t="shared" si="356"/>
        <v>0</v>
      </c>
      <c r="AD462" s="140">
        <f t="shared" si="356"/>
        <v>0</v>
      </c>
      <c r="AE462" s="140">
        <f t="shared" si="356"/>
        <v>0</v>
      </c>
      <c r="AF462" s="140">
        <f t="shared" si="356"/>
        <v>0</v>
      </c>
      <c r="AG462" s="140">
        <f t="shared" si="356"/>
        <v>0</v>
      </c>
      <c r="AH462" s="140">
        <f t="shared" si="356"/>
        <v>0</v>
      </c>
      <c r="AI462" s="140">
        <f t="shared" si="356"/>
        <v>0</v>
      </c>
      <c r="AJ462" s="140">
        <f t="shared" si="356"/>
        <v>0</v>
      </c>
      <c r="AK462" s="140">
        <f t="shared" si="356"/>
        <v>0</v>
      </c>
      <c r="AL462" s="140">
        <f t="shared" si="356"/>
        <v>0</v>
      </c>
      <c r="AM462" s="140">
        <f t="shared" si="356"/>
        <v>0</v>
      </c>
      <c r="AN462" s="140">
        <f t="shared" si="356"/>
        <v>0</v>
      </c>
      <c r="AO462" s="140">
        <f t="shared" si="356"/>
        <v>0</v>
      </c>
      <c r="AP462" s="140">
        <f t="shared" si="356"/>
        <v>0</v>
      </c>
      <c r="AQ462" s="140">
        <f t="shared" si="356"/>
        <v>0</v>
      </c>
      <c r="AR462" s="25">
        <f>+IF(AR$3=0,0,COUNTIFS('2.Pro Plan'!$K:$K,'Color detail'!$E462,'2.Pro Plan'!$N:$N,'Color detail'!$F462,'2.Pro Plan'!$U:$U,'Color detail'!AR$3))</f>
        <v>0</v>
      </c>
      <c r="AS462" s="25"/>
    </row>
    <row r="463" spans="2:45">
      <c r="B463" s="25">
        <f t="shared" si="294"/>
        <v>32</v>
      </c>
      <c r="C463" s="25" t="str">
        <f t="shared" si="295"/>
        <v>MV089</v>
      </c>
      <c r="E463" s="25" t="str">
        <f t="shared" ref="E463" si="357">E254</f>
        <v>MV</v>
      </c>
      <c r="F463" s="25" t="str">
        <f t="shared" si="292"/>
        <v>089</v>
      </c>
      <c r="H463" s="25">
        <f t="shared" si="297"/>
        <v>0</v>
      </c>
      <c r="I463" s="25">
        <f>+IF(C463=0,0,SUMIF('Color FC'!$F:$F,'Color detail'!$C463,'Color FC'!H:H))</f>
        <v>28</v>
      </c>
      <c r="J463" s="25">
        <f>+IF(E463=0,0,SUMIF('Color FC'!$F:$F,'Color detail'!$C463,'Color FC'!I:I))</f>
        <v>29</v>
      </c>
      <c r="K463" s="25">
        <f>+IF(F463=0,0,SUMIF('Color FC'!$F:$F,'Color detail'!$C463,'Color FC'!J:J))</f>
        <v>29</v>
      </c>
      <c r="M463" s="146"/>
      <c r="N463" s="146"/>
      <c r="O463" s="147"/>
      <c r="Q463" s="140">
        <f t="shared" ref="Q463:AQ463" si="358">+IF(OR(AND(Q254=0,Q38&lt;&gt;0),AND(Q254&lt;&gt;0,Q38=0)),"CHECK",IF(OR(Q254=0,Q38=0),0,Q254/Q38))</f>
        <v>1</v>
      </c>
      <c r="R463" s="140">
        <f t="shared" si="358"/>
        <v>0</v>
      </c>
      <c r="S463" s="140">
        <f t="shared" si="358"/>
        <v>0</v>
      </c>
      <c r="T463" s="140">
        <f t="shared" si="358"/>
        <v>1</v>
      </c>
      <c r="U463" s="140">
        <f t="shared" si="358"/>
        <v>1</v>
      </c>
      <c r="V463" s="140">
        <f t="shared" si="358"/>
        <v>0</v>
      </c>
      <c r="W463" s="140">
        <f t="shared" si="358"/>
        <v>1</v>
      </c>
      <c r="X463" s="140">
        <f t="shared" si="358"/>
        <v>0</v>
      </c>
      <c r="Y463" s="140">
        <f t="shared" si="358"/>
        <v>0</v>
      </c>
      <c r="Z463" s="140">
        <f t="shared" si="358"/>
        <v>0</v>
      </c>
      <c r="AA463" s="140">
        <f t="shared" si="358"/>
        <v>0</v>
      </c>
      <c r="AB463" s="140">
        <f t="shared" si="358"/>
        <v>0</v>
      </c>
      <c r="AC463" s="140">
        <f t="shared" si="358"/>
        <v>1</v>
      </c>
      <c r="AD463" s="140">
        <f t="shared" si="358"/>
        <v>0</v>
      </c>
      <c r="AE463" s="140">
        <f t="shared" si="358"/>
        <v>1</v>
      </c>
      <c r="AF463" s="140">
        <f t="shared" si="358"/>
        <v>1</v>
      </c>
      <c r="AG463" s="140">
        <f t="shared" si="358"/>
        <v>1</v>
      </c>
      <c r="AH463" s="140">
        <f t="shared" si="358"/>
        <v>1</v>
      </c>
      <c r="AI463" s="140">
        <f t="shared" si="358"/>
        <v>1</v>
      </c>
      <c r="AJ463" s="140">
        <f t="shared" si="358"/>
        <v>1</v>
      </c>
      <c r="AK463" s="140">
        <f t="shared" si="358"/>
        <v>1</v>
      </c>
      <c r="AL463" s="140">
        <f t="shared" si="358"/>
        <v>0</v>
      </c>
      <c r="AM463" s="140">
        <f t="shared" si="358"/>
        <v>0</v>
      </c>
      <c r="AN463" s="140">
        <f t="shared" si="358"/>
        <v>0</v>
      </c>
      <c r="AO463" s="140">
        <f t="shared" si="358"/>
        <v>0</v>
      </c>
      <c r="AP463" s="140">
        <f t="shared" si="358"/>
        <v>0</v>
      </c>
      <c r="AQ463" s="140">
        <f t="shared" si="358"/>
        <v>0</v>
      </c>
      <c r="AR463" s="25">
        <f>+IF(AR$3=0,0,COUNTIFS('2.Pro Plan'!$K:$K,'Color detail'!$E463,'2.Pro Plan'!$N:$N,'Color detail'!$F463,'2.Pro Plan'!$U:$U,'Color detail'!AR$3))</f>
        <v>0</v>
      </c>
      <c r="AS463" s="25"/>
    </row>
    <row r="464" spans="2:45">
      <c r="B464" s="25">
        <f t="shared" si="294"/>
        <v>33</v>
      </c>
      <c r="C464" s="25" t="str">
        <f t="shared" si="295"/>
        <v>MV601</v>
      </c>
      <c r="E464" s="25" t="str">
        <f t="shared" ref="E464" si="359">E255</f>
        <v>MV</v>
      </c>
      <c r="F464" s="25">
        <f t="shared" si="292"/>
        <v>601</v>
      </c>
      <c r="H464" s="25">
        <f t="shared" si="297"/>
        <v>0</v>
      </c>
      <c r="I464" s="25">
        <f>+IF(C464=0,0,SUMIF('Color FC'!$F:$F,'Color detail'!$C464,'Color FC'!H:H))</f>
        <v>9</v>
      </c>
      <c r="J464" s="25">
        <f>+IF(E464=0,0,SUMIF('Color FC'!$F:$F,'Color detail'!$C464,'Color FC'!I:I))</f>
        <v>0</v>
      </c>
      <c r="K464" s="25">
        <f>+IF(F464=0,0,SUMIF('Color FC'!$F:$F,'Color detail'!$C464,'Color FC'!J:J))</f>
        <v>0</v>
      </c>
      <c r="M464" s="146"/>
      <c r="N464" s="146"/>
      <c r="O464" s="147"/>
      <c r="Q464" s="140">
        <f t="shared" ref="Q464:AQ464" si="360">+IF(OR(AND(Q255=0,Q39&lt;&gt;0),AND(Q255&lt;&gt;0,Q39=0)),"CHECK",IF(OR(Q255=0,Q39=0),0,Q255/Q39))</f>
        <v>0</v>
      </c>
      <c r="R464" s="140">
        <f t="shared" si="360"/>
        <v>0</v>
      </c>
      <c r="S464" s="140">
        <f t="shared" si="360"/>
        <v>0</v>
      </c>
      <c r="T464" s="140">
        <f t="shared" si="360"/>
        <v>0</v>
      </c>
      <c r="U464" s="140">
        <f t="shared" si="360"/>
        <v>0</v>
      </c>
      <c r="V464" s="140">
        <f t="shared" si="360"/>
        <v>0</v>
      </c>
      <c r="W464" s="140">
        <f t="shared" si="360"/>
        <v>0</v>
      </c>
      <c r="X464" s="140">
        <f t="shared" si="360"/>
        <v>0</v>
      </c>
      <c r="Y464" s="140">
        <f t="shared" si="360"/>
        <v>0</v>
      </c>
      <c r="Z464" s="140">
        <f t="shared" si="360"/>
        <v>0</v>
      </c>
      <c r="AA464" s="140">
        <f t="shared" si="360"/>
        <v>0</v>
      </c>
      <c r="AB464" s="140">
        <f t="shared" si="360"/>
        <v>0</v>
      </c>
      <c r="AC464" s="140">
        <f t="shared" si="360"/>
        <v>0</v>
      </c>
      <c r="AD464" s="140">
        <f t="shared" si="360"/>
        <v>0</v>
      </c>
      <c r="AE464" s="140">
        <f t="shared" si="360"/>
        <v>0</v>
      </c>
      <c r="AF464" s="140">
        <f t="shared" si="360"/>
        <v>0</v>
      </c>
      <c r="AG464" s="140">
        <f t="shared" si="360"/>
        <v>0</v>
      </c>
      <c r="AH464" s="140">
        <f t="shared" si="360"/>
        <v>0</v>
      </c>
      <c r="AI464" s="140">
        <f t="shared" si="360"/>
        <v>0</v>
      </c>
      <c r="AJ464" s="140">
        <f t="shared" si="360"/>
        <v>0</v>
      </c>
      <c r="AK464" s="140">
        <f t="shared" si="360"/>
        <v>0</v>
      </c>
      <c r="AL464" s="140">
        <f t="shared" si="360"/>
        <v>0</v>
      </c>
      <c r="AM464" s="140">
        <f t="shared" si="360"/>
        <v>0</v>
      </c>
      <c r="AN464" s="140">
        <f t="shared" si="360"/>
        <v>0</v>
      </c>
      <c r="AO464" s="140">
        <f t="shared" si="360"/>
        <v>0</v>
      </c>
      <c r="AP464" s="140">
        <f t="shared" si="360"/>
        <v>0</v>
      </c>
      <c r="AQ464" s="140">
        <f t="shared" si="360"/>
        <v>0</v>
      </c>
      <c r="AR464" s="25">
        <f>+IF(AR$3=0,0,COUNTIFS('2.Pro Plan'!$K:$K,'Color detail'!$E464,'2.Pro Plan'!$N:$N,'Color detail'!$F464,'2.Pro Plan'!$U:$U,'Color detail'!AR$3))</f>
        <v>0</v>
      </c>
      <c r="AS464" s="25"/>
    </row>
    <row r="465" spans="2:45">
      <c r="B465" s="25">
        <f t="shared" si="294"/>
        <v>34</v>
      </c>
      <c r="C465" s="25" t="str">
        <f t="shared" si="295"/>
        <v>MY218</v>
      </c>
      <c r="E465" s="25" t="str">
        <f t="shared" ref="E465" si="361">E256</f>
        <v>MY</v>
      </c>
      <c r="F465" s="25">
        <f t="shared" si="292"/>
        <v>218</v>
      </c>
      <c r="H465" s="25">
        <f t="shared" si="297"/>
        <v>0</v>
      </c>
      <c r="I465" s="25">
        <f>+IF(C465=0,0,SUMIF('Color FC'!$F:$F,'Color detail'!$C465,'Color FC'!H:H))</f>
        <v>71</v>
      </c>
      <c r="J465" s="25">
        <f>+IF(E465=0,0,SUMIF('Color FC'!$F:$F,'Color detail'!$C465,'Color FC'!I:I))</f>
        <v>32</v>
      </c>
      <c r="K465" s="25">
        <f>+IF(F465=0,0,SUMIF('Color FC'!$F:$F,'Color detail'!$C465,'Color FC'!J:J))</f>
        <v>31</v>
      </c>
      <c r="M465" s="146"/>
      <c r="N465" s="146"/>
      <c r="O465" s="147"/>
      <c r="Q465" s="140">
        <f t="shared" ref="Q465:AQ465" si="362">+IF(OR(AND(Q256=0,Q40&lt;&gt;0),AND(Q256&lt;&gt;0,Q40=0)),"CHECK",IF(OR(Q256=0,Q40=0),0,Q256/Q40))</f>
        <v>1</v>
      </c>
      <c r="R465" s="140">
        <f t="shared" si="362"/>
        <v>0</v>
      </c>
      <c r="S465" s="140">
        <f t="shared" si="362"/>
        <v>1</v>
      </c>
      <c r="T465" s="140">
        <f t="shared" si="362"/>
        <v>1</v>
      </c>
      <c r="U465" s="140">
        <f t="shared" si="362"/>
        <v>1</v>
      </c>
      <c r="V465" s="140">
        <f t="shared" si="362"/>
        <v>1</v>
      </c>
      <c r="W465" s="140">
        <f t="shared" si="362"/>
        <v>1</v>
      </c>
      <c r="X465" s="140">
        <f t="shared" si="362"/>
        <v>1</v>
      </c>
      <c r="Y465" s="140">
        <f t="shared" si="362"/>
        <v>0</v>
      </c>
      <c r="Z465" s="140">
        <f t="shared" si="362"/>
        <v>1</v>
      </c>
      <c r="AA465" s="140">
        <f t="shared" si="362"/>
        <v>1</v>
      </c>
      <c r="AB465" s="140">
        <f t="shared" si="362"/>
        <v>1</v>
      </c>
      <c r="AC465" s="140">
        <f t="shared" si="362"/>
        <v>1</v>
      </c>
      <c r="AD465" s="140">
        <f t="shared" si="362"/>
        <v>1</v>
      </c>
      <c r="AE465" s="140">
        <f t="shared" si="362"/>
        <v>0</v>
      </c>
      <c r="AF465" s="140">
        <f t="shared" si="362"/>
        <v>1</v>
      </c>
      <c r="AG465" s="140">
        <f t="shared" si="362"/>
        <v>1</v>
      </c>
      <c r="AH465" s="140">
        <f t="shared" si="362"/>
        <v>1</v>
      </c>
      <c r="AI465" s="140">
        <f t="shared" si="362"/>
        <v>1</v>
      </c>
      <c r="AJ465" s="140">
        <f t="shared" si="362"/>
        <v>1</v>
      </c>
      <c r="AK465" s="140">
        <f t="shared" si="362"/>
        <v>1</v>
      </c>
      <c r="AL465" s="140">
        <f t="shared" si="362"/>
        <v>0</v>
      </c>
      <c r="AM465" s="140">
        <f t="shared" si="362"/>
        <v>0</v>
      </c>
      <c r="AN465" s="140">
        <f t="shared" si="362"/>
        <v>0</v>
      </c>
      <c r="AO465" s="140">
        <f t="shared" si="362"/>
        <v>0</v>
      </c>
      <c r="AP465" s="140">
        <f t="shared" si="362"/>
        <v>0</v>
      </c>
      <c r="AQ465" s="140">
        <f t="shared" si="362"/>
        <v>0</v>
      </c>
      <c r="AR465" s="25">
        <f>+IF(AR$3=0,0,COUNTIFS('2.Pro Plan'!$K:$K,'Color detail'!$E465,'2.Pro Plan'!$N:$N,'Color detail'!$F465,'2.Pro Plan'!$U:$U,'Color detail'!AR$3))</f>
        <v>0</v>
      </c>
      <c r="AS465" s="25"/>
    </row>
    <row r="466" spans="2:45">
      <c r="B466" s="25">
        <f t="shared" si="294"/>
        <v>35</v>
      </c>
      <c r="C466" s="25" t="str">
        <f t="shared" si="295"/>
        <v>MY4R0</v>
      </c>
      <c r="E466" s="25" t="str">
        <f t="shared" ref="E466" si="363">E257</f>
        <v>MY</v>
      </c>
      <c r="F466" s="25" t="str">
        <f t="shared" si="292"/>
        <v>4R0</v>
      </c>
      <c r="H466" s="25">
        <f t="shared" si="297"/>
        <v>0</v>
      </c>
      <c r="I466" s="25">
        <f>+IF(C466=0,0,SUMIF('Color FC'!$F:$F,'Color detail'!$C466,'Color FC'!H:H))</f>
        <v>2</v>
      </c>
      <c r="J466" s="25">
        <f>+IF(E466=0,0,SUMIF('Color FC'!$F:$F,'Color detail'!$C466,'Color FC'!I:I))</f>
        <v>81</v>
      </c>
      <c r="K466" s="25">
        <f>+IF(F466=0,0,SUMIF('Color FC'!$F:$F,'Color detail'!$C466,'Color FC'!J:J))</f>
        <v>77</v>
      </c>
      <c r="M466" s="146"/>
      <c r="N466" s="146"/>
      <c r="O466" s="147"/>
      <c r="Q466" s="140">
        <f t="shared" ref="Q466:AQ466" si="364">+IF(OR(AND(Q257=0,Q41&lt;&gt;0),AND(Q257&lt;&gt;0,Q41=0)),"CHECK",IF(OR(Q257=0,Q41=0),0,Q257/Q41))</f>
        <v>1</v>
      </c>
      <c r="R466" s="140">
        <f t="shared" si="364"/>
        <v>1</v>
      </c>
      <c r="S466" s="140">
        <f t="shared" si="364"/>
        <v>1</v>
      </c>
      <c r="T466" s="140">
        <f t="shared" si="364"/>
        <v>1</v>
      </c>
      <c r="U466" s="140">
        <f t="shared" si="364"/>
        <v>1</v>
      </c>
      <c r="V466" s="140">
        <f t="shared" si="364"/>
        <v>1</v>
      </c>
      <c r="W466" s="140">
        <f t="shared" si="364"/>
        <v>1</v>
      </c>
      <c r="X466" s="140">
        <f t="shared" si="364"/>
        <v>1</v>
      </c>
      <c r="Y466" s="140">
        <f t="shared" si="364"/>
        <v>1</v>
      </c>
      <c r="Z466" s="140">
        <f t="shared" si="364"/>
        <v>1</v>
      </c>
      <c r="AA466" s="140">
        <f t="shared" si="364"/>
        <v>1</v>
      </c>
      <c r="AB466" s="140">
        <f t="shared" si="364"/>
        <v>1</v>
      </c>
      <c r="AC466" s="140">
        <f t="shared" si="364"/>
        <v>1</v>
      </c>
      <c r="AD466" s="140">
        <f t="shared" si="364"/>
        <v>1</v>
      </c>
      <c r="AE466" s="140">
        <f t="shared" si="364"/>
        <v>1</v>
      </c>
      <c r="AF466" s="140">
        <f t="shared" si="364"/>
        <v>1</v>
      </c>
      <c r="AG466" s="140">
        <f t="shared" si="364"/>
        <v>1</v>
      </c>
      <c r="AH466" s="140">
        <f t="shared" si="364"/>
        <v>1</v>
      </c>
      <c r="AI466" s="140">
        <f t="shared" si="364"/>
        <v>1</v>
      </c>
      <c r="AJ466" s="140">
        <f t="shared" si="364"/>
        <v>1</v>
      </c>
      <c r="AK466" s="140">
        <f t="shared" si="364"/>
        <v>1</v>
      </c>
      <c r="AL466" s="140">
        <f t="shared" si="364"/>
        <v>0</v>
      </c>
      <c r="AM466" s="140">
        <f t="shared" si="364"/>
        <v>0</v>
      </c>
      <c r="AN466" s="140">
        <f t="shared" si="364"/>
        <v>0</v>
      </c>
      <c r="AO466" s="140">
        <f t="shared" si="364"/>
        <v>0</v>
      </c>
      <c r="AP466" s="140">
        <f t="shared" si="364"/>
        <v>0</v>
      </c>
      <c r="AQ466" s="140">
        <f t="shared" si="364"/>
        <v>0</v>
      </c>
      <c r="AR466" s="25">
        <f>+IF(AR$3=0,0,COUNTIFS('2.Pro Plan'!$K:$K,'Color detail'!$E466,'2.Pro Plan'!$N:$N,'Color detail'!$F466,'2.Pro Plan'!$U:$U,'Color detail'!AR$3))</f>
        <v>0</v>
      </c>
      <c r="AS466" s="25"/>
    </row>
    <row r="467" spans="2:45">
      <c r="B467" s="25">
        <f t="shared" si="294"/>
        <v>36</v>
      </c>
      <c r="C467" s="25" t="str">
        <f t="shared" si="295"/>
        <v>MY089</v>
      </c>
      <c r="E467" s="25" t="str">
        <f t="shared" ref="E467" si="365">E258</f>
        <v>MY</v>
      </c>
      <c r="F467" s="25" t="str">
        <f t="shared" si="292"/>
        <v>089</v>
      </c>
      <c r="H467" s="25">
        <f t="shared" si="297"/>
        <v>0</v>
      </c>
      <c r="I467" s="25">
        <f>+IF(C467=0,0,SUMIF('Color FC'!$F:$F,'Color detail'!$C467,'Color FC'!H:H))</f>
        <v>43</v>
      </c>
      <c r="J467" s="25">
        <f>+IF(E467=0,0,SUMIF('Color FC'!$F:$F,'Color detail'!$C467,'Color FC'!I:I))</f>
        <v>43</v>
      </c>
      <c r="K467" s="25">
        <f>+IF(F467=0,0,SUMIF('Color FC'!$F:$F,'Color detail'!$C467,'Color FC'!J:J))</f>
        <v>42</v>
      </c>
      <c r="M467" s="146"/>
      <c r="N467" s="146"/>
      <c r="O467" s="147"/>
      <c r="Q467" s="140">
        <f t="shared" ref="Q467:AQ467" si="366">+IF(OR(AND(Q258=0,Q42&lt;&gt;0),AND(Q258&lt;&gt;0,Q42=0)),"CHECK",IF(OR(Q258=0,Q42=0),0,Q258/Q42))</f>
        <v>1</v>
      </c>
      <c r="R467" s="140">
        <f t="shared" si="366"/>
        <v>0</v>
      </c>
      <c r="S467" s="140">
        <f t="shared" si="366"/>
        <v>1</v>
      </c>
      <c r="T467" s="140">
        <f t="shared" si="366"/>
        <v>1</v>
      </c>
      <c r="U467" s="140">
        <f t="shared" si="366"/>
        <v>1</v>
      </c>
      <c r="V467" s="140">
        <f t="shared" si="366"/>
        <v>1</v>
      </c>
      <c r="W467" s="140">
        <f t="shared" si="366"/>
        <v>1</v>
      </c>
      <c r="X467" s="140">
        <f t="shared" si="366"/>
        <v>1</v>
      </c>
      <c r="Y467" s="140">
        <f t="shared" si="366"/>
        <v>1</v>
      </c>
      <c r="Z467" s="140">
        <f t="shared" si="366"/>
        <v>1</v>
      </c>
      <c r="AA467" s="140">
        <f t="shared" si="366"/>
        <v>1</v>
      </c>
      <c r="AB467" s="140">
        <f t="shared" si="366"/>
        <v>1</v>
      </c>
      <c r="AC467" s="140">
        <f t="shared" si="366"/>
        <v>1</v>
      </c>
      <c r="AD467" s="140">
        <f t="shared" si="366"/>
        <v>1</v>
      </c>
      <c r="AE467" s="140">
        <f t="shared" si="366"/>
        <v>1</v>
      </c>
      <c r="AF467" s="140">
        <f t="shared" si="366"/>
        <v>1</v>
      </c>
      <c r="AG467" s="140">
        <f t="shared" si="366"/>
        <v>1</v>
      </c>
      <c r="AH467" s="140">
        <f t="shared" si="366"/>
        <v>1</v>
      </c>
      <c r="AI467" s="140">
        <f t="shared" si="366"/>
        <v>1</v>
      </c>
      <c r="AJ467" s="140">
        <f t="shared" si="366"/>
        <v>1</v>
      </c>
      <c r="AK467" s="140">
        <f t="shared" si="366"/>
        <v>1</v>
      </c>
      <c r="AL467" s="140">
        <f t="shared" si="366"/>
        <v>0</v>
      </c>
      <c r="AM467" s="140">
        <f t="shared" si="366"/>
        <v>0</v>
      </c>
      <c r="AN467" s="140">
        <f t="shared" si="366"/>
        <v>0</v>
      </c>
      <c r="AO467" s="140">
        <f t="shared" si="366"/>
        <v>0</v>
      </c>
      <c r="AP467" s="140">
        <f t="shared" si="366"/>
        <v>0</v>
      </c>
      <c r="AQ467" s="140">
        <f t="shared" si="366"/>
        <v>0</v>
      </c>
      <c r="AR467" s="25">
        <f>+IF(AR$3=0,0,COUNTIFS('2.Pro Plan'!$K:$K,'Color detail'!$E467,'2.Pro Plan'!$N:$N,'Color detail'!$F467,'2.Pro Plan'!$U:$U,'Color detail'!AR$3))</f>
        <v>0</v>
      </c>
      <c r="AS467" s="25"/>
    </row>
    <row r="468" spans="2:45">
      <c r="B468" s="25">
        <f t="shared" si="294"/>
        <v>37</v>
      </c>
      <c r="C468" s="25" t="str">
        <f t="shared" si="295"/>
        <v>MY576</v>
      </c>
      <c r="E468" s="25" t="str">
        <f t="shared" ref="E468" si="367">E259</f>
        <v>MY</v>
      </c>
      <c r="F468" s="25">
        <f t="shared" si="292"/>
        <v>576</v>
      </c>
      <c r="H468" s="25">
        <f t="shared" si="297"/>
        <v>0</v>
      </c>
      <c r="I468" s="25">
        <f>+IF(C468=0,0,SUMIF('Color FC'!$F:$F,'Color detail'!$C468,'Color FC'!H:H))</f>
        <v>2</v>
      </c>
      <c r="J468" s="25">
        <f>+IF(E468=0,0,SUMIF('Color FC'!$F:$F,'Color detail'!$C468,'Color FC'!I:I))</f>
        <v>0</v>
      </c>
      <c r="K468" s="25">
        <f>+IF(F468=0,0,SUMIF('Color FC'!$F:$F,'Color detail'!$C468,'Color FC'!J:J))</f>
        <v>0</v>
      </c>
      <c r="M468" s="146"/>
      <c r="N468" s="146"/>
      <c r="O468" s="147"/>
      <c r="Q468" s="140">
        <f t="shared" ref="Q468:AQ468" si="368">+IF(OR(AND(Q259=0,Q43&lt;&gt;0),AND(Q259&lt;&gt;0,Q43=0)),"CHECK",IF(OR(Q259=0,Q43=0),0,Q259/Q43))</f>
        <v>0</v>
      </c>
      <c r="R468" s="140">
        <f t="shared" si="368"/>
        <v>0</v>
      </c>
      <c r="S468" s="140">
        <f t="shared" si="368"/>
        <v>0</v>
      </c>
      <c r="T468" s="140">
        <f t="shared" si="368"/>
        <v>0</v>
      </c>
      <c r="U468" s="140">
        <f t="shared" si="368"/>
        <v>0</v>
      </c>
      <c r="V468" s="140">
        <f t="shared" si="368"/>
        <v>0</v>
      </c>
      <c r="W468" s="140">
        <f t="shared" si="368"/>
        <v>0</v>
      </c>
      <c r="X468" s="140">
        <f t="shared" si="368"/>
        <v>0</v>
      </c>
      <c r="Y468" s="140">
        <f t="shared" si="368"/>
        <v>0</v>
      </c>
      <c r="Z468" s="140">
        <f t="shared" si="368"/>
        <v>0</v>
      </c>
      <c r="AA468" s="140">
        <f t="shared" si="368"/>
        <v>0</v>
      </c>
      <c r="AB468" s="140">
        <f t="shared" si="368"/>
        <v>0</v>
      </c>
      <c r="AC468" s="140">
        <f t="shared" si="368"/>
        <v>0</v>
      </c>
      <c r="AD468" s="140">
        <f t="shared" si="368"/>
        <v>0</v>
      </c>
      <c r="AE468" s="140">
        <f t="shared" si="368"/>
        <v>0</v>
      </c>
      <c r="AF468" s="140">
        <f t="shared" si="368"/>
        <v>0</v>
      </c>
      <c r="AG468" s="140">
        <f t="shared" si="368"/>
        <v>0</v>
      </c>
      <c r="AH468" s="140">
        <f t="shared" si="368"/>
        <v>0</v>
      </c>
      <c r="AI468" s="140">
        <f t="shared" si="368"/>
        <v>0</v>
      </c>
      <c r="AJ468" s="140">
        <f t="shared" si="368"/>
        <v>0</v>
      </c>
      <c r="AK468" s="140">
        <f t="shared" si="368"/>
        <v>0</v>
      </c>
      <c r="AL468" s="140">
        <f t="shared" si="368"/>
        <v>0</v>
      </c>
      <c r="AM468" s="140">
        <f t="shared" si="368"/>
        <v>0</v>
      </c>
      <c r="AN468" s="140">
        <f t="shared" si="368"/>
        <v>0</v>
      </c>
      <c r="AO468" s="140">
        <f t="shared" si="368"/>
        <v>0</v>
      </c>
      <c r="AP468" s="140">
        <f t="shared" si="368"/>
        <v>0</v>
      </c>
      <c r="AQ468" s="140">
        <f t="shared" si="368"/>
        <v>0</v>
      </c>
      <c r="AR468" s="25">
        <f>+IF(AR$3=0,0,COUNTIFS('2.Pro Plan'!$K:$K,'Color detail'!$E468,'2.Pro Plan'!$N:$N,'Color detail'!$F468,'2.Pro Plan'!$U:$U,'Color detail'!AR$3))</f>
        <v>0</v>
      </c>
      <c r="AS468" s="25"/>
    </row>
    <row r="469" spans="2:45">
      <c r="B469" s="25">
        <f t="shared" si="294"/>
        <v>38</v>
      </c>
      <c r="C469" s="25" t="str">
        <f t="shared" si="295"/>
        <v>MY601</v>
      </c>
      <c r="E469" s="25" t="str">
        <f t="shared" ref="E469" si="369">E260</f>
        <v>MY</v>
      </c>
      <c r="F469" s="25">
        <f t="shared" si="292"/>
        <v>601</v>
      </c>
      <c r="H469" s="25">
        <f t="shared" si="297"/>
        <v>0</v>
      </c>
      <c r="I469" s="25">
        <f>+IF(C469=0,0,SUMIF('Color FC'!$F:$F,'Color detail'!$C469,'Color FC'!H:H))</f>
        <v>38</v>
      </c>
      <c r="J469" s="25">
        <f>+IF(E469=0,0,SUMIF('Color FC'!$F:$F,'Color detail'!$C469,'Color FC'!I:I))</f>
        <v>0</v>
      </c>
      <c r="K469" s="25">
        <f>+IF(F469=0,0,SUMIF('Color FC'!$F:$F,'Color detail'!$C469,'Color FC'!J:J))</f>
        <v>0</v>
      </c>
      <c r="M469" s="146"/>
      <c r="N469" s="146"/>
      <c r="O469" s="147"/>
      <c r="Q469" s="140">
        <f t="shared" ref="Q469:AQ469" si="370">+IF(OR(AND(Q260=0,Q44&lt;&gt;0),AND(Q260&lt;&gt;0,Q44=0)),"CHECK",IF(OR(Q260=0,Q44=0),0,Q260/Q44))</f>
        <v>0</v>
      </c>
      <c r="R469" s="140">
        <f t="shared" si="370"/>
        <v>0</v>
      </c>
      <c r="S469" s="140">
        <f t="shared" si="370"/>
        <v>0</v>
      </c>
      <c r="T469" s="140">
        <f t="shared" si="370"/>
        <v>0</v>
      </c>
      <c r="U469" s="140">
        <f t="shared" si="370"/>
        <v>0</v>
      </c>
      <c r="V469" s="140">
        <f t="shared" si="370"/>
        <v>0</v>
      </c>
      <c r="W469" s="140">
        <f t="shared" si="370"/>
        <v>0</v>
      </c>
      <c r="X469" s="140">
        <f t="shared" si="370"/>
        <v>0</v>
      </c>
      <c r="Y469" s="140">
        <f t="shared" si="370"/>
        <v>0</v>
      </c>
      <c r="Z469" s="140">
        <f t="shared" si="370"/>
        <v>0</v>
      </c>
      <c r="AA469" s="140">
        <f t="shared" si="370"/>
        <v>0</v>
      </c>
      <c r="AB469" s="140">
        <f t="shared" si="370"/>
        <v>0</v>
      </c>
      <c r="AC469" s="140">
        <f t="shared" si="370"/>
        <v>0</v>
      </c>
      <c r="AD469" s="140">
        <f t="shared" si="370"/>
        <v>0</v>
      </c>
      <c r="AE469" s="140">
        <f t="shared" si="370"/>
        <v>0</v>
      </c>
      <c r="AF469" s="140">
        <f t="shared" si="370"/>
        <v>0</v>
      </c>
      <c r="AG469" s="140">
        <f t="shared" si="370"/>
        <v>0</v>
      </c>
      <c r="AH469" s="140">
        <f t="shared" si="370"/>
        <v>0</v>
      </c>
      <c r="AI469" s="140">
        <f t="shared" si="370"/>
        <v>0</v>
      </c>
      <c r="AJ469" s="140">
        <f t="shared" si="370"/>
        <v>0</v>
      </c>
      <c r="AK469" s="140">
        <f t="shared" si="370"/>
        <v>0</v>
      </c>
      <c r="AL469" s="140">
        <f t="shared" si="370"/>
        <v>0</v>
      </c>
      <c r="AM469" s="140">
        <f t="shared" si="370"/>
        <v>0</v>
      </c>
      <c r="AN469" s="140">
        <f t="shared" si="370"/>
        <v>0</v>
      </c>
      <c r="AO469" s="140">
        <f t="shared" si="370"/>
        <v>0</v>
      </c>
      <c r="AP469" s="140">
        <f t="shared" si="370"/>
        <v>0</v>
      </c>
      <c r="AQ469" s="140">
        <f t="shared" si="370"/>
        <v>0</v>
      </c>
      <c r="AR469" s="25">
        <f>+IF(AR$3=0,0,COUNTIFS('2.Pro Plan'!$K:$K,'Color detail'!$E469,'2.Pro Plan'!$N:$N,'Color detail'!$F469,'2.Pro Plan'!$U:$U,'Color detail'!AR$3))</f>
        <v>0</v>
      </c>
      <c r="AS469" s="25"/>
    </row>
    <row r="470" spans="2:45">
      <c r="B470" s="25">
        <f t="shared" si="294"/>
        <v>39</v>
      </c>
      <c r="C470" s="25" t="str">
        <f t="shared" si="295"/>
        <v>MY040</v>
      </c>
      <c r="E470" s="25" t="str">
        <f t="shared" ref="E470" si="371">E261</f>
        <v>MY</v>
      </c>
      <c r="F470" s="25" t="str">
        <f t="shared" si="292"/>
        <v>040</v>
      </c>
      <c r="H470" s="25">
        <f t="shared" si="297"/>
        <v>0</v>
      </c>
      <c r="I470" s="25">
        <f>+IF(C470=0,0,SUMIF('Color FC'!$F:$F,'Color detail'!$C470,'Color FC'!H:H))</f>
        <v>12</v>
      </c>
      <c r="J470" s="25">
        <f>+IF(E470=0,0,SUMIF('Color FC'!$F:$F,'Color detail'!$C470,'Color FC'!I:I))</f>
        <v>52</v>
      </c>
      <c r="K470" s="25">
        <f>+IF(F470=0,0,SUMIF('Color FC'!$F:$F,'Color detail'!$C470,'Color FC'!J:J))</f>
        <v>50</v>
      </c>
      <c r="M470" s="146"/>
      <c r="N470" s="146"/>
      <c r="O470" s="147"/>
      <c r="Q470" s="140" t="str">
        <f t="shared" ref="Q470:AQ470" si="372">+IF(OR(AND(Q285=0,Q45&lt;&gt;0),AND(Q285&lt;&gt;0,Q45=0)),"CHECK",IF(OR(Q285=0,Q45=0),0,Q285/Q45))</f>
        <v>CHECK</v>
      </c>
      <c r="R470" s="140" t="str">
        <f t="shared" si="372"/>
        <v>CHECK</v>
      </c>
      <c r="S470" s="140" t="str">
        <f t="shared" si="372"/>
        <v>CHECK</v>
      </c>
      <c r="T470" s="140" t="str">
        <f t="shared" si="372"/>
        <v>CHECK</v>
      </c>
      <c r="U470" s="140" t="str">
        <f t="shared" si="372"/>
        <v>CHECK</v>
      </c>
      <c r="V470" s="140" t="str">
        <f t="shared" si="372"/>
        <v>CHECK</v>
      </c>
      <c r="W470" s="140" t="str">
        <f t="shared" si="372"/>
        <v>CHECK</v>
      </c>
      <c r="X470" s="140" t="str">
        <f t="shared" si="372"/>
        <v>CHECK</v>
      </c>
      <c r="Y470" s="140" t="str">
        <f t="shared" si="372"/>
        <v>CHECK</v>
      </c>
      <c r="Z470" s="140" t="str">
        <f t="shared" si="372"/>
        <v>CHECK</v>
      </c>
      <c r="AA470" s="140" t="str">
        <f t="shared" si="372"/>
        <v>CHECK</v>
      </c>
      <c r="AB470" s="140" t="str">
        <f t="shared" si="372"/>
        <v>CHECK</v>
      </c>
      <c r="AC470" s="140" t="str">
        <f t="shared" si="372"/>
        <v>CHECK</v>
      </c>
      <c r="AD470" s="140" t="str">
        <f t="shared" si="372"/>
        <v>CHECK</v>
      </c>
      <c r="AE470" s="140" t="str">
        <f t="shared" si="372"/>
        <v>CHECK</v>
      </c>
      <c r="AF470" s="140" t="str">
        <f t="shared" si="372"/>
        <v>CHECK</v>
      </c>
      <c r="AG470" s="140" t="str">
        <f t="shared" si="372"/>
        <v>CHECK</v>
      </c>
      <c r="AH470" s="140" t="str">
        <f t="shared" si="372"/>
        <v>CHECK</v>
      </c>
      <c r="AI470" s="140" t="str">
        <f t="shared" si="372"/>
        <v>CHECK</v>
      </c>
      <c r="AJ470" s="140" t="str">
        <f t="shared" si="372"/>
        <v>CHECK</v>
      </c>
      <c r="AK470" s="140" t="str">
        <f t="shared" si="372"/>
        <v>CHECK</v>
      </c>
      <c r="AL470" s="140">
        <f t="shared" si="372"/>
        <v>0</v>
      </c>
      <c r="AM470" s="140">
        <f t="shared" si="372"/>
        <v>0</v>
      </c>
      <c r="AN470" s="140">
        <f t="shared" si="372"/>
        <v>0</v>
      </c>
      <c r="AO470" s="140">
        <f t="shared" si="372"/>
        <v>0</v>
      </c>
      <c r="AP470" s="140">
        <f t="shared" si="372"/>
        <v>0</v>
      </c>
      <c r="AQ470" s="140">
        <f t="shared" si="372"/>
        <v>0</v>
      </c>
      <c r="AR470" s="25">
        <f>+IF(AR$3=0,0,COUNTIFS('2.Pro Plan'!$K:$K,'Color detail'!$E470,'2.Pro Plan'!$N:$N,'Color detail'!$F470,'2.Pro Plan'!$U:$U,'Color detail'!AR$3))</f>
        <v>0</v>
      </c>
      <c r="AS470" s="25"/>
    </row>
    <row r="471" spans="2:45">
      <c r="B471" s="25">
        <f t="shared" si="294"/>
        <v>40</v>
      </c>
      <c r="C471" s="25" t="str">
        <f t="shared" si="295"/>
        <v>MY1D6</v>
      </c>
      <c r="E471" s="25" t="str">
        <f t="shared" ref="E471" si="373">E262</f>
        <v>MY</v>
      </c>
      <c r="F471" s="25" t="str">
        <f t="shared" si="292"/>
        <v>1D6</v>
      </c>
      <c r="H471" s="25">
        <f t="shared" si="297"/>
        <v>0</v>
      </c>
      <c r="I471" s="25">
        <f>+IF(C471=0,0,SUMIF('Color FC'!$F:$F,'Color detail'!$C471,'Color FC'!H:H))</f>
        <v>29</v>
      </c>
      <c r="J471" s="25">
        <f>+IF(E471=0,0,SUMIF('Color FC'!$F:$F,'Color detail'!$C471,'Color FC'!I:I))</f>
        <v>10</v>
      </c>
      <c r="K471" s="25">
        <f>+IF(F471=0,0,SUMIF('Color FC'!$F:$F,'Color detail'!$C471,'Color FC'!J:J))</f>
        <v>9</v>
      </c>
      <c r="M471" s="146"/>
      <c r="N471" s="146"/>
      <c r="O471" s="147"/>
      <c r="Q471" s="140">
        <f t="shared" ref="Q471:AQ471" si="374">+IF(OR(AND(Q286=0,Q46&lt;&gt;0),AND(Q286&lt;&gt;0,Q46=0)),"CHECK",IF(OR(Q286=0,Q46=0),0,Q286/Q46))</f>
        <v>0</v>
      </c>
      <c r="R471" s="140">
        <f t="shared" si="374"/>
        <v>0</v>
      </c>
      <c r="S471" s="140" t="str">
        <f t="shared" si="374"/>
        <v>CHECK</v>
      </c>
      <c r="T471" s="140" t="str">
        <f t="shared" si="374"/>
        <v>CHECK</v>
      </c>
      <c r="U471" s="140">
        <f t="shared" si="374"/>
        <v>0</v>
      </c>
      <c r="V471" s="140" t="str">
        <f t="shared" si="374"/>
        <v>CHECK</v>
      </c>
      <c r="W471" s="140">
        <f t="shared" si="374"/>
        <v>0</v>
      </c>
      <c r="X471" s="140" t="str">
        <f t="shared" si="374"/>
        <v>CHECK</v>
      </c>
      <c r="Y471" s="140">
        <f t="shared" si="374"/>
        <v>0</v>
      </c>
      <c r="Z471" s="140" t="str">
        <f t="shared" si="374"/>
        <v>CHECK</v>
      </c>
      <c r="AA471" s="140" t="str">
        <f t="shared" si="374"/>
        <v>CHECK</v>
      </c>
      <c r="AB471" s="140" t="str">
        <f t="shared" si="374"/>
        <v>CHECK</v>
      </c>
      <c r="AC471" s="140">
        <f t="shared" si="374"/>
        <v>0</v>
      </c>
      <c r="AD471" s="140">
        <f t="shared" si="374"/>
        <v>0</v>
      </c>
      <c r="AE471" s="140" t="str">
        <f t="shared" si="374"/>
        <v>CHECK</v>
      </c>
      <c r="AF471" s="140">
        <f t="shared" si="374"/>
        <v>0</v>
      </c>
      <c r="AG471" s="140">
        <f t="shared" si="374"/>
        <v>0</v>
      </c>
      <c r="AH471" s="140">
        <f t="shared" si="374"/>
        <v>0</v>
      </c>
      <c r="AI471" s="140">
        <f t="shared" si="374"/>
        <v>0</v>
      </c>
      <c r="AJ471" s="140">
        <f t="shared" si="374"/>
        <v>0</v>
      </c>
      <c r="AK471" s="140">
        <f t="shared" si="374"/>
        <v>0</v>
      </c>
      <c r="AL471" s="140">
        <f t="shared" si="374"/>
        <v>0</v>
      </c>
      <c r="AM471" s="140">
        <f t="shared" si="374"/>
        <v>0</v>
      </c>
      <c r="AN471" s="140">
        <f t="shared" si="374"/>
        <v>0</v>
      </c>
      <c r="AO471" s="140">
        <f t="shared" si="374"/>
        <v>0</v>
      </c>
      <c r="AP471" s="140">
        <f t="shared" si="374"/>
        <v>0</v>
      </c>
      <c r="AQ471" s="140">
        <f t="shared" si="374"/>
        <v>0</v>
      </c>
      <c r="AR471" s="25">
        <f>+IF(AR$3=0,0,COUNTIFS('2.Pro Plan'!$K:$K,'Color detail'!$E471,'2.Pro Plan'!$N:$N,'Color detail'!$F471,'2.Pro Plan'!$U:$U,'Color detail'!AR$3))</f>
        <v>0</v>
      </c>
      <c r="AS471" s="25"/>
    </row>
    <row r="472" spans="2:45">
      <c r="B472" s="25">
        <f t="shared" si="294"/>
        <v>41</v>
      </c>
      <c r="C472" s="25" t="str">
        <f t="shared" si="295"/>
        <v>MY3R3</v>
      </c>
      <c r="E472" s="25" t="str">
        <f t="shared" ref="E472" si="375">E263</f>
        <v>MY</v>
      </c>
      <c r="F472" s="25" t="str">
        <f t="shared" si="292"/>
        <v>3R3</v>
      </c>
      <c r="H472" s="25">
        <f t="shared" si="297"/>
        <v>0</v>
      </c>
      <c r="I472" s="25">
        <f>+IF(C472=0,0,SUMIF('Color FC'!$F:$F,'Color detail'!$C472,'Color FC'!H:H))</f>
        <v>43</v>
      </c>
      <c r="J472" s="25">
        <f>+IF(E472=0,0,SUMIF('Color FC'!$F:$F,'Color detail'!$C472,'Color FC'!I:I))</f>
        <v>22</v>
      </c>
      <c r="K472" s="25">
        <f>+IF(F472=0,0,SUMIF('Color FC'!$F:$F,'Color detail'!$C472,'Color FC'!J:J))</f>
        <v>21</v>
      </c>
      <c r="M472" s="146"/>
      <c r="N472" s="146"/>
      <c r="O472" s="147"/>
      <c r="Q472" s="140">
        <f t="shared" ref="Q472:AQ472" si="376">+IF(OR(AND(Q287=0,Q47&lt;&gt;0),AND(Q287&lt;&gt;0,Q47=0)),"CHECK",IF(OR(Q287=0,Q47=0),0,Q287/Q47))</f>
        <v>0</v>
      </c>
      <c r="R472" s="140" t="str">
        <f t="shared" si="376"/>
        <v>CHECK</v>
      </c>
      <c r="S472" s="140">
        <f t="shared" si="376"/>
        <v>0</v>
      </c>
      <c r="T472" s="140" t="str">
        <f t="shared" si="376"/>
        <v>CHECK</v>
      </c>
      <c r="U472" s="140" t="str">
        <f t="shared" si="376"/>
        <v>CHECK</v>
      </c>
      <c r="V472" s="140" t="str">
        <f t="shared" si="376"/>
        <v>CHECK</v>
      </c>
      <c r="W472" s="140" t="str">
        <f t="shared" si="376"/>
        <v>CHECK</v>
      </c>
      <c r="X472" s="140">
        <f t="shared" si="376"/>
        <v>0</v>
      </c>
      <c r="Y472" s="140" t="str">
        <f t="shared" si="376"/>
        <v>CHECK</v>
      </c>
      <c r="Z472" s="140">
        <f t="shared" si="376"/>
        <v>0</v>
      </c>
      <c r="AA472" s="140" t="str">
        <f t="shared" si="376"/>
        <v>CHECK</v>
      </c>
      <c r="AB472" s="140" t="str">
        <f t="shared" si="376"/>
        <v>CHECK</v>
      </c>
      <c r="AC472" s="140">
        <f t="shared" si="376"/>
        <v>0</v>
      </c>
      <c r="AD472" s="140" t="str">
        <f t="shared" si="376"/>
        <v>CHECK</v>
      </c>
      <c r="AE472" s="140" t="str">
        <f t="shared" si="376"/>
        <v>CHECK</v>
      </c>
      <c r="AF472" s="140">
        <f t="shared" si="376"/>
        <v>0</v>
      </c>
      <c r="AG472" s="140">
        <f t="shared" si="376"/>
        <v>0</v>
      </c>
      <c r="AH472" s="140" t="str">
        <f t="shared" si="376"/>
        <v>CHECK</v>
      </c>
      <c r="AI472" s="140" t="str">
        <f t="shared" si="376"/>
        <v>CHECK</v>
      </c>
      <c r="AJ472" s="140" t="str">
        <f t="shared" si="376"/>
        <v>CHECK</v>
      </c>
      <c r="AK472" s="140" t="str">
        <f t="shared" si="376"/>
        <v>CHECK</v>
      </c>
      <c r="AL472" s="140">
        <f t="shared" si="376"/>
        <v>0</v>
      </c>
      <c r="AM472" s="140">
        <f t="shared" si="376"/>
        <v>0</v>
      </c>
      <c r="AN472" s="140">
        <f t="shared" si="376"/>
        <v>0</v>
      </c>
      <c r="AO472" s="140">
        <f t="shared" si="376"/>
        <v>0</v>
      </c>
      <c r="AP472" s="140">
        <f t="shared" si="376"/>
        <v>0</v>
      </c>
      <c r="AQ472" s="140">
        <f t="shared" si="376"/>
        <v>0</v>
      </c>
      <c r="AR472" s="25">
        <f>+IF(AR$3=0,0,COUNTIFS('2.Pro Plan'!$K:$K,'Color detail'!$E472,'2.Pro Plan'!$N:$N,'Color detail'!$F472,'2.Pro Plan'!$U:$U,'Color detail'!AR$3))</f>
        <v>0</v>
      </c>
      <c r="AS472" s="25"/>
    </row>
    <row r="473" spans="2:45">
      <c r="B473" s="25">
        <f t="shared" si="294"/>
        <v>42</v>
      </c>
      <c r="C473" s="25" t="str">
        <f t="shared" si="295"/>
        <v>MX218</v>
      </c>
      <c r="E473" s="25" t="str">
        <f t="shared" ref="E473" si="377">E264</f>
        <v>MX</v>
      </c>
      <c r="F473" s="25">
        <f t="shared" si="292"/>
        <v>218</v>
      </c>
      <c r="H473" s="25">
        <f t="shared" si="297"/>
        <v>0</v>
      </c>
      <c r="I473" s="25">
        <f>+IF(C473=0,0,SUMIF('Color FC'!$F:$F,'Color detail'!$C473,'Color FC'!H:H))</f>
        <v>150</v>
      </c>
      <c r="J473" s="25">
        <f>+IF(E473=0,0,SUMIF('Color FC'!$F:$F,'Color detail'!$C473,'Color FC'!I:I))</f>
        <v>107</v>
      </c>
      <c r="K473" s="25">
        <f>+IF(F473=0,0,SUMIF('Color FC'!$F:$F,'Color detail'!$C473,'Color FC'!J:J))</f>
        <v>105</v>
      </c>
      <c r="M473" s="146"/>
      <c r="N473" s="146"/>
      <c r="O473" s="147"/>
      <c r="Q473" s="140">
        <f t="shared" ref="Q473:AQ473" si="378">+IF(OR(AND(Q288=0,Q48&lt;&gt;0),AND(Q288&lt;&gt;0,Q48=0)),"CHECK",IF(OR(Q288=0,Q48=0),0,Q288/Q48))</f>
        <v>0</v>
      </c>
      <c r="R473" s="140" t="str">
        <f t="shared" si="378"/>
        <v>CHECK</v>
      </c>
      <c r="S473" s="140" t="str">
        <f t="shared" si="378"/>
        <v>CHECK</v>
      </c>
      <c r="T473" s="140" t="str">
        <f t="shared" si="378"/>
        <v>CHECK</v>
      </c>
      <c r="U473" s="140" t="str">
        <f t="shared" si="378"/>
        <v>CHECK</v>
      </c>
      <c r="V473" s="140" t="str">
        <f t="shared" si="378"/>
        <v>CHECK</v>
      </c>
      <c r="W473" s="140" t="str">
        <f t="shared" si="378"/>
        <v>CHECK</v>
      </c>
      <c r="X473" s="140" t="str">
        <f t="shared" si="378"/>
        <v>CHECK</v>
      </c>
      <c r="Y473" s="140" t="str">
        <f t="shared" si="378"/>
        <v>CHECK</v>
      </c>
      <c r="Z473" s="140" t="str">
        <f t="shared" si="378"/>
        <v>CHECK</v>
      </c>
      <c r="AA473" s="140" t="str">
        <f t="shared" si="378"/>
        <v>CHECK</v>
      </c>
      <c r="AB473" s="140" t="str">
        <f t="shared" si="378"/>
        <v>CHECK</v>
      </c>
      <c r="AC473" s="140" t="str">
        <f t="shared" si="378"/>
        <v>CHECK</v>
      </c>
      <c r="AD473" s="140" t="str">
        <f t="shared" si="378"/>
        <v>CHECK</v>
      </c>
      <c r="AE473" s="140" t="str">
        <f t="shared" si="378"/>
        <v>CHECK</v>
      </c>
      <c r="AF473" s="140" t="str">
        <f t="shared" si="378"/>
        <v>CHECK</v>
      </c>
      <c r="AG473" s="140" t="str">
        <f t="shared" si="378"/>
        <v>CHECK</v>
      </c>
      <c r="AH473" s="140" t="str">
        <f t="shared" si="378"/>
        <v>CHECK</v>
      </c>
      <c r="AI473" s="140" t="str">
        <f t="shared" si="378"/>
        <v>CHECK</v>
      </c>
      <c r="AJ473" s="140" t="str">
        <f t="shared" si="378"/>
        <v>CHECK</v>
      </c>
      <c r="AK473" s="140" t="str">
        <f t="shared" si="378"/>
        <v>CHECK</v>
      </c>
      <c r="AL473" s="140">
        <f t="shared" si="378"/>
        <v>0</v>
      </c>
      <c r="AM473" s="140">
        <f t="shared" si="378"/>
        <v>0</v>
      </c>
      <c r="AN473" s="140">
        <f t="shared" si="378"/>
        <v>0</v>
      </c>
      <c r="AO473" s="140">
        <f t="shared" si="378"/>
        <v>0</v>
      </c>
      <c r="AP473" s="140">
        <f t="shared" si="378"/>
        <v>0</v>
      </c>
      <c r="AQ473" s="140">
        <f t="shared" si="378"/>
        <v>0</v>
      </c>
      <c r="AR473" s="25">
        <f>+IF(AR$3=0,0,COUNTIFS('2.Pro Plan'!$K:$K,'Color detail'!$E473,'2.Pro Plan'!$N:$N,'Color detail'!$F473,'2.Pro Plan'!$U:$U,'Color detail'!AR$3))</f>
        <v>0</v>
      </c>
      <c r="AS473" s="25"/>
    </row>
    <row r="474" spans="2:45">
      <c r="B474" s="25">
        <f t="shared" si="294"/>
        <v>43</v>
      </c>
      <c r="C474" s="25" t="str">
        <f t="shared" si="295"/>
        <v>MX4R0</v>
      </c>
      <c r="E474" s="25" t="str">
        <f t="shared" ref="E474" si="379">E265</f>
        <v>MX</v>
      </c>
      <c r="F474" s="25" t="str">
        <f t="shared" si="292"/>
        <v>4R0</v>
      </c>
      <c r="H474" s="25">
        <f t="shared" si="297"/>
        <v>0</v>
      </c>
      <c r="I474" s="25">
        <f>+IF(C474=0,0,SUMIF('Color FC'!$F:$F,'Color detail'!$C474,'Color FC'!H:H))</f>
        <v>187</v>
      </c>
      <c r="J474" s="25">
        <f>+IF(E474=0,0,SUMIF('Color FC'!$F:$F,'Color detail'!$C474,'Color FC'!I:I))</f>
        <v>183</v>
      </c>
      <c r="K474" s="25">
        <f>+IF(F474=0,0,SUMIF('Color FC'!$F:$F,'Color detail'!$C474,'Color FC'!J:J))</f>
        <v>179</v>
      </c>
      <c r="M474" s="146"/>
      <c r="N474" s="146"/>
      <c r="O474" s="147"/>
      <c r="Q474" s="140" t="str">
        <f t="shared" ref="Q474:AQ474" si="380">+IF(OR(AND(Q289=0,Q49&lt;&gt;0),AND(Q289&lt;&gt;0,Q49=0)),"CHECK",IF(OR(Q289=0,Q49=0),0,Q289/Q49))</f>
        <v>CHECK</v>
      </c>
      <c r="R474" s="140" t="str">
        <f t="shared" si="380"/>
        <v>CHECK</v>
      </c>
      <c r="S474" s="140" t="str">
        <f t="shared" si="380"/>
        <v>CHECK</v>
      </c>
      <c r="T474" s="140" t="str">
        <f t="shared" si="380"/>
        <v>CHECK</v>
      </c>
      <c r="U474" s="140" t="str">
        <f t="shared" si="380"/>
        <v>CHECK</v>
      </c>
      <c r="V474" s="140" t="str">
        <f t="shared" si="380"/>
        <v>CHECK</v>
      </c>
      <c r="W474" s="140" t="str">
        <f t="shared" si="380"/>
        <v>CHECK</v>
      </c>
      <c r="X474" s="140" t="str">
        <f t="shared" si="380"/>
        <v>CHECK</v>
      </c>
      <c r="Y474" s="140" t="str">
        <f t="shared" si="380"/>
        <v>CHECK</v>
      </c>
      <c r="Z474" s="140" t="str">
        <f t="shared" si="380"/>
        <v>CHECK</v>
      </c>
      <c r="AA474" s="140" t="str">
        <f t="shared" si="380"/>
        <v>CHECK</v>
      </c>
      <c r="AB474" s="140" t="str">
        <f t="shared" si="380"/>
        <v>CHECK</v>
      </c>
      <c r="AC474" s="140" t="str">
        <f t="shared" si="380"/>
        <v>CHECK</v>
      </c>
      <c r="AD474" s="140" t="str">
        <f t="shared" si="380"/>
        <v>CHECK</v>
      </c>
      <c r="AE474" s="140" t="str">
        <f t="shared" si="380"/>
        <v>CHECK</v>
      </c>
      <c r="AF474" s="140" t="str">
        <f t="shared" si="380"/>
        <v>CHECK</v>
      </c>
      <c r="AG474" s="140" t="str">
        <f t="shared" si="380"/>
        <v>CHECK</v>
      </c>
      <c r="AH474" s="140" t="str">
        <f t="shared" si="380"/>
        <v>CHECK</v>
      </c>
      <c r="AI474" s="140" t="str">
        <f t="shared" si="380"/>
        <v>CHECK</v>
      </c>
      <c r="AJ474" s="140" t="str">
        <f t="shared" si="380"/>
        <v>CHECK</v>
      </c>
      <c r="AK474" s="140" t="str">
        <f t="shared" si="380"/>
        <v>CHECK</v>
      </c>
      <c r="AL474" s="140">
        <f t="shared" si="380"/>
        <v>0</v>
      </c>
      <c r="AM474" s="140">
        <f t="shared" si="380"/>
        <v>0</v>
      </c>
      <c r="AN474" s="140">
        <f t="shared" si="380"/>
        <v>0</v>
      </c>
      <c r="AO474" s="140">
        <f t="shared" si="380"/>
        <v>0</v>
      </c>
      <c r="AP474" s="140">
        <f t="shared" si="380"/>
        <v>0</v>
      </c>
      <c r="AQ474" s="140">
        <f t="shared" si="380"/>
        <v>0</v>
      </c>
      <c r="AR474" s="25">
        <f>+IF(AR$3=0,0,COUNTIFS('2.Pro Plan'!$K:$K,'Color detail'!$E474,'2.Pro Plan'!$N:$N,'Color detail'!$F474,'2.Pro Plan'!$U:$U,'Color detail'!AR$3))</f>
        <v>0</v>
      </c>
      <c r="AS474" s="25"/>
    </row>
    <row r="475" spans="2:45">
      <c r="B475" s="25">
        <f t="shared" si="294"/>
        <v>44</v>
      </c>
      <c r="C475" s="25" t="str">
        <f t="shared" si="295"/>
        <v>MX089</v>
      </c>
      <c r="E475" s="25" t="str">
        <f t="shared" ref="E475" si="381">E266</f>
        <v>MX</v>
      </c>
      <c r="F475" s="25" t="str">
        <f t="shared" si="292"/>
        <v>089</v>
      </c>
      <c r="H475" s="25">
        <f t="shared" si="297"/>
        <v>0</v>
      </c>
      <c r="I475" s="25">
        <f>+IF(C475=0,0,SUMIF('Color FC'!$F:$F,'Color detail'!$C475,'Color FC'!H:H))</f>
        <v>202</v>
      </c>
      <c r="J475" s="25">
        <f>+IF(E475=0,0,SUMIF('Color FC'!$F:$F,'Color detail'!$C475,'Color FC'!I:I))</f>
        <v>196</v>
      </c>
      <c r="K475" s="25">
        <f>+IF(F475=0,0,SUMIF('Color FC'!$F:$F,'Color detail'!$C475,'Color FC'!J:J))</f>
        <v>193</v>
      </c>
      <c r="M475" s="146"/>
      <c r="N475" s="146"/>
      <c r="O475" s="147"/>
      <c r="Q475" s="140" t="str">
        <f t="shared" ref="Q475:AQ475" si="382">+IF(OR(AND(Q290=0,Q50&lt;&gt;0),AND(Q290&lt;&gt;0,Q50=0)),"CHECK",IF(OR(Q290=0,Q50=0),0,Q290/Q50))</f>
        <v>CHECK</v>
      </c>
      <c r="R475" s="140" t="str">
        <f t="shared" si="382"/>
        <v>CHECK</v>
      </c>
      <c r="S475" s="140" t="str">
        <f t="shared" si="382"/>
        <v>CHECK</v>
      </c>
      <c r="T475" s="140" t="str">
        <f t="shared" si="382"/>
        <v>CHECK</v>
      </c>
      <c r="U475" s="140" t="str">
        <f t="shared" si="382"/>
        <v>CHECK</v>
      </c>
      <c r="V475" s="140" t="str">
        <f t="shared" si="382"/>
        <v>CHECK</v>
      </c>
      <c r="W475" s="140" t="str">
        <f t="shared" si="382"/>
        <v>CHECK</v>
      </c>
      <c r="X475" s="140" t="str">
        <f t="shared" si="382"/>
        <v>CHECK</v>
      </c>
      <c r="Y475" s="140" t="str">
        <f t="shared" si="382"/>
        <v>CHECK</v>
      </c>
      <c r="Z475" s="140" t="str">
        <f t="shared" si="382"/>
        <v>CHECK</v>
      </c>
      <c r="AA475" s="140" t="str">
        <f t="shared" si="382"/>
        <v>CHECK</v>
      </c>
      <c r="AB475" s="140" t="str">
        <f t="shared" si="382"/>
        <v>CHECK</v>
      </c>
      <c r="AC475" s="140" t="str">
        <f t="shared" si="382"/>
        <v>CHECK</v>
      </c>
      <c r="AD475" s="140" t="str">
        <f t="shared" si="382"/>
        <v>CHECK</v>
      </c>
      <c r="AE475" s="140" t="str">
        <f t="shared" si="382"/>
        <v>CHECK</v>
      </c>
      <c r="AF475" s="140" t="str">
        <f t="shared" si="382"/>
        <v>CHECK</v>
      </c>
      <c r="AG475" s="140" t="str">
        <f t="shared" si="382"/>
        <v>CHECK</v>
      </c>
      <c r="AH475" s="140" t="str">
        <f t="shared" si="382"/>
        <v>CHECK</v>
      </c>
      <c r="AI475" s="140" t="str">
        <f t="shared" si="382"/>
        <v>CHECK</v>
      </c>
      <c r="AJ475" s="140" t="str">
        <f t="shared" si="382"/>
        <v>CHECK</v>
      </c>
      <c r="AK475" s="140" t="str">
        <f t="shared" si="382"/>
        <v>CHECK</v>
      </c>
      <c r="AL475" s="140">
        <f t="shared" si="382"/>
        <v>0</v>
      </c>
      <c r="AM475" s="140">
        <f t="shared" si="382"/>
        <v>0</v>
      </c>
      <c r="AN475" s="140">
        <f t="shared" si="382"/>
        <v>0</v>
      </c>
      <c r="AO475" s="140">
        <f t="shared" si="382"/>
        <v>0</v>
      </c>
      <c r="AP475" s="140">
        <f t="shared" si="382"/>
        <v>0</v>
      </c>
      <c r="AQ475" s="140">
        <f t="shared" si="382"/>
        <v>0</v>
      </c>
      <c r="AR475" s="25">
        <f>+IF(AR$3=0,0,COUNTIFS('2.Pro Plan'!$K:$K,'Color detail'!$E475,'2.Pro Plan'!$N:$N,'Color detail'!$F475,'2.Pro Plan'!$U:$U,'Color detail'!AR$3))</f>
        <v>0</v>
      </c>
      <c r="AS475" s="25"/>
    </row>
    <row r="476" spans="2:45">
      <c r="B476" s="25">
        <f t="shared" si="294"/>
        <v>45</v>
      </c>
      <c r="C476" s="25" t="str">
        <f t="shared" si="295"/>
        <v>MX040</v>
      </c>
      <c r="E476" s="25" t="str">
        <f t="shared" ref="E476" si="383">E267</f>
        <v>MX</v>
      </c>
      <c r="F476" s="25" t="str">
        <f t="shared" si="292"/>
        <v>040</v>
      </c>
      <c r="H476" s="25">
        <f t="shared" si="297"/>
        <v>0</v>
      </c>
      <c r="I476" s="25">
        <f>+IF(C476=0,0,SUMIF('Color FC'!$F:$F,'Color detail'!$C476,'Color FC'!H:H))</f>
        <v>58</v>
      </c>
      <c r="J476" s="25">
        <f>+IF(E476=0,0,SUMIF('Color FC'!$F:$F,'Color detail'!$C476,'Color FC'!I:I))</f>
        <v>53</v>
      </c>
      <c r="K476" s="25">
        <f>+IF(F476=0,0,SUMIF('Color FC'!$F:$F,'Color detail'!$C476,'Color FC'!J:J))</f>
        <v>53</v>
      </c>
      <c r="M476" s="146"/>
      <c r="N476" s="146"/>
      <c r="O476" s="147"/>
      <c r="Q476" s="140" t="str">
        <f t="shared" ref="Q476:AQ476" si="384">+IF(OR(AND(Q291=0,Q51&lt;&gt;0),AND(Q291&lt;&gt;0,Q51=0)),"CHECK",IF(OR(Q291=0,Q51=0),0,Q291/Q51))</f>
        <v>CHECK</v>
      </c>
      <c r="R476" s="140" t="str">
        <f t="shared" si="384"/>
        <v>CHECK</v>
      </c>
      <c r="S476" s="140" t="str">
        <f t="shared" si="384"/>
        <v>CHECK</v>
      </c>
      <c r="T476" s="140" t="str">
        <f t="shared" si="384"/>
        <v>CHECK</v>
      </c>
      <c r="U476" s="140" t="str">
        <f t="shared" si="384"/>
        <v>CHECK</v>
      </c>
      <c r="V476" s="140" t="str">
        <f t="shared" si="384"/>
        <v>CHECK</v>
      </c>
      <c r="W476" s="140" t="str">
        <f t="shared" si="384"/>
        <v>CHECK</v>
      </c>
      <c r="X476" s="140" t="str">
        <f t="shared" si="384"/>
        <v>CHECK</v>
      </c>
      <c r="Y476" s="140" t="str">
        <f t="shared" si="384"/>
        <v>CHECK</v>
      </c>
      <c r="Z476" s="140" t="str">
        <f t="shared" si="384"/>
        <v>CHECK</v>
      </c>
      <c r="AA476" s="140" t="str">
        <f t="shared" si="384"/>
        <v>CHECK</v>
      </c>
      <c r="AB476" s="140" t="str">
        <f t="shared" si="384"/>
        <v>CHECK</v>
      </c>
      <c r="AC476" s="140" t="str">
        <f t="shared" si="384"/>
        <v>CHECK</v>
      </c>
      <c r="AD476" s="140" t="str">
        <f t="shared" si="384"/>
        <v>CHECK</v>
      </c>
      <c r="AE476" s="140" t="str">
        <f t="shared" si="384"/>
        <v>CHECK</v>
      </c>
      <c r="AF476" s="140" t="str">
        <f t="shared" si="384"/>
        <v>CHECK</v>
      </c>
      <c r="AG476" s="140" t="str">
        <f t="shared" si="384"/>
        <v>CHECK</v>
      </c>
      <c r="AH476" s="140" t="str">
        <f t="shared" si="384"/>
        <v>CHECK</v>
      </c>
      <c r="AI476" s="140" t="str">
        <f t="shared" si="384"/>
        <v>CHECK</v>
      </c>
      <c r="AJ476" s="140" t="str">
        <f t="shared" si="384"/>
        <v>CHECK</v>
      </c>
      <c r="AK476" s="140" t="str">
        <f t="shared" si="384"/>
        <v>CHECK</v>
      </c>
      <c r="AL476" s="140">
        <f t="shared" si="384"/>
        <v>0</v>
      </c>
      <c r="AM476" s="140">
        <f t="shared" si="384"/>
        <v>0</v>
      </c>
      <c r="AN476" s="140">
        <f t="shared" si="384"/>
        <v>0</v>
      </c>
      <c r="AO476" s="140">
        <f t="shared" si="384"/>
        <v>0</v>
      </c>
      <c r="AP476" s="140">
        <f t="shared" si="384"/>
        <v>0</v>
      </c>
      <c r="AQ476" s="140">
        <f t="shared" si="384"/>
        <v>0</v>
      </c>
      <c r="AR476" s="25">
        <f>+IF(AR$3=0,0,COUNTIFS('2.Pro Plan'!$K:$K,'Color detail'!$E476,'2.Pro Plan'!$N:$N,'Color detail'!$F476,'2.Pro Plan'!$U:$U,'Color detail'!AR$3))</f>
        <v>0</v>
      </c>
      <c r="AS476" s="25"/>
    </row>
    <row r="477" spans="2:45">
      <c r="B477" s="25">
        <f t="shared" si="294"/>
        <v>46</v>
      </c>
      <c r="C477" s="25" t="str">
        <f t="shared" si="295"/>
        <v>MX1D6</v>
      </c>
      <c r="E477" s="25" t="str">
        <f t="shared" ref="E477" si="385">E268</f>
        <v>MX</v>
      </c>
      <c r="F477" s="25" t="str">
        <f t="shared" si="292"/>
        <v>1D6</v>
      </c>
      <c r="H477" s="25">
        <f t="shared" si="297"/>
        <v>0</v>
      </c>
      <c r="I477" s="25">
        <f>+IF(C477=0,0,SUMIF('Color FC'!$F:$F,'Color detail'!$C477,'Color FC'!H:H))</f>
        <v>22</v>
      </c>
      <c r="J477" s="25">
        <f>+IF(E477=0,0,SUMIF('Color FC'!$F:$F,'Color detail'!$C477,'Color FC'!I:I))</f>
        <v>21</v>
      </c>
      <c r="K477" s="25">
        <f>+IF(F477=0,0,SUMIF('Color FC'!$F:$F,'Color detail'!$C477,'Color FC'!J:J))</f>
        <v>21</v>
      </c>
      <c r="M477" s="146"/>
      <c r="N477" s="146"/>
      <c r="O477" s="147"/>
      <c r="Q477" s="140">
        <f t="shared" ref="Q477:AQ477" si="386">+IF(OR(AND(Q292=0,Q52&lt;&gt;0),AND(Q292&lt;&gt;0,Q52=0)),"CHECK",IF(OR(Q292=0,Q52=0),0,Q292/Q52))</f>
        <v>0</v>
      </c>
      <c r="R477" s="140" t="str">
        <f t="shared" si="386"/>
        <v>CHECK</v>
      </c>
      <c r="S477" s="140" t="str">
        <f t="shared" si="386"/>
        <v>CHECK</v>
      </c>
      <c r="T477" s="140" t="str">
        <f t="shared" si="386"/>
        <v>CHECK</v>
      </c>
      <c r="U477" s="140">
        <f t="shared" si="386"/>
        <v>0</v>
      </c>
      <c r="V477" s="140" t="str">
        <f t="shared" si="386"/>
        <v>CHECK</v>
      </c>
      <c r="W477" s="140">
        <f t="shared" si="386"/>
        <v>0</v>
      </c>
      <c r="X477" s="140" t="str">
        <f t="shared" si="386"/>
        <v>CHECK</v>
      </c>
      <c r="Y477" s="140" t="str">
        <f t="shared" si="386"/>
        <v>CHECK</v>
      </c>
      <c r="Z477" s="140" t="str">
        <f t="shared" si="386"/>
        <v>CHECK</v>
      </c>
      <c r="AA477" s="140" t="str">
        <f t="shared" si="386"/>
        <v>CHECK</v>
      </c>
      <c r="AB477" s="140" t="str">
        <f t="shared" si="386"/>
        <v>CHECK</v>
      </c>
      <c r="AC477" s="140" t="str">
        <f t="shared" si="386"/>
        <v>CHECK</v>
      </c>
      <c r="AD477" s="140" t="str">
        <f t="shared" si="386"/>
        <v>CHECK</v>
      </c>
      <c r="AE477" s="140" t="str">
        <f t="shared" si="386"/>
        <v>CHECK</v>
      </c>
      <c r="AF477" s="140">
        <f t="shared" si="386"/>
        <v>0</v>
      </c>
      <c r="AG477" s="140">
        <f t="shared" si="386"/>
        <v>0</v>
      </c>
      <c r="AH477" s="140">
        <f t="shared" si="386"/>
        <v>0</v>
      </c>
      <c r="AI477" s="140">
        <f t="shared" si="386"/>
        <v>0</v>
      </c>
      <c r="AJ477" s="140">
        <f t="shared" si="386"/>
        <v>0</v>
      </c>
      <c r="AK477" s="140">
        <f t="shared" si="386"/>
        <v>0</v>
      </c>
      <c r="AL477" s="140">
        <f t="shared" si="386"/>
        <v>0</v>
      </c>
      <c r="AM477" s="140">
        <f t="shared" si="386"/>
        <v>0</v>
      </c>
      <c r="AN477" s="140">
        <f t="shared" si="386"/>
        <v>0</v>
      </c>
      <c r="AO477" s="140">
        <f t="shared" si="386"/>
        <v>0</v>
      </c>
      <c r="AP477" s="140">
        <f t="shared" si="386"/>
        <v>0</v>
      </c>
      <c r="AQ477" s="140">
        <f t="shared" si="386"/>
        <v>0</v>
      </c>
      <c r="AR477" s="25">
        <f>+IF(AR$3=0,0,COUNTIFS('2.Pro Plan'!$K:$K,'Color detail'!$E477,'2.Pro Plan'!$N:$N,'Color detail'!$F477,'2.Pro Plan'!$U:$U,'Color detail'!AR$3))</f>
        <v>0</v>
      </c>
      <c r="AS477" s="25"/>
    </row>
    <row r="478" spans="2:45">
      <c r="B478" s="25">
        <f t="shared" si="294"/>
        <v>47</v>
      </c>
      <c r="C478" s="25" t="str">
        <f t="shared" si="295"/>
        <v>MX3R3</v>
      </c>
      <c r="E478" s="25" t="str">
        <f t="shared" ref="E478" si="387">E269</f>
        <v>MX</v>
      </c>
      <c r="F478" s="25" t="str">
        <f t="shared" si="292"/>
        <v>3R3</v>
      </c>
      <c r="H478" s="25">
        <f t="shared" si="297"/>
        <v>0</v>
      </c>
      <c r="I478" s="25">
        <f>+IF(C478=0,0,SUMIF('Color FC'!$F:$F,'Color detail'!$C478,'Color FC'!H:H))</f>
        <v>101</v>
      </c>
      <c r="J478" s="25">
        <f>+IF(E478=0,0,SUMIF('Color FC'!$F:$F,'Color detail'!$C478,'Color FC'!I:I))</f>
        <v>80</v>
      </c>
      <c r="K478" s="25">
        <f>+IF(F478=0,0,SUMIF('Color FC'!$F:$F,'Color detail'!$C478,'Color FC'!J:J))</f>
        <v>79</v>
      </c>
      <c r="M478" s="146"/>
      <c r="N478" s="146"/>
      <c r="O478" s="147"/>
      <c r="Q478" s="140" t="str">
        <f t="shared" ref="Q478:AQ478" si="388">+IF(OR(AND(Q293=0,Q53&lt;&gt;0),AND(Q293&lt;&gt;0,Q53=0)),"CHECK",IF(OR(Q293=0,Q53=0),0,Q293/Q53))</f>
        <v>CHECK</v>
      </c>
      <c r="R478" s="140" t="str">
        <f t="shared" si="388"/>
        <v>CHECK</v>
      </c>
      <c r="S478" s="140" t="str">
        <f t="shared" si="388"/>
        <v>CHECK</v>
      </c>
      <c r="T478" s="140" t="str">
        <f t="shared" si="388"/>
        <v>CHECK</v>
      </c>
      <c r="U478" s="140" t="str">
        <f t="shared" si="388"/>
        <v>CHECK</v>
      </c>
      <c r="V478" s="140" t="str">
        <f t="shared" si="388"/>
        <v>CHECK</v>
      </c>
      <c r="W478" s="140" t="str">
        <f t="shared" si="388"/>
        <v>CHECK</v>
      </c>
      <c r="X478" s="140" t="str">
        <f t="shared" si="388"/>
        <v>CHECK</v>
      </c>
      <c r="Y478" s="140" t="str">
        <f t="shared" si="388"/>
        <v>CHECK</v>
      </c>
      <c r="Z478" s="140" t="str">
        <f t="shared" si="388"/>
        <v>CHECK</v>
      </c>
      <c r="AA478" s="140" t="str">
        <f t="shared" si="388"/>
        <v>CHECK</v>
      </c>
      <c r="AB478" s="140" t="str">
        <f t="shared" si="388"/>
        <v>CHECK</v>
      </c>
      <c r="AC478" s="140" t="str">
        <f t="shared" si="388"/>
        <v>CHECK</v>
      </c>
      <c r="AD478" s="140" t="str">
        <f t="shared" si="388"/>
        <v>CHECK</v>
      </c>
      <c r="AE478" s="140" t="str">
        <f t="shared" si="388"/>
        <v>CHECK</v>
      </c>
      <c r="AF478" s="140" t="str">
        <f t="shared" si="388"/>
        <v>CHECK</v>
      </c>
      <c r="AG478" s="140" t="str">
        <f t="shared" si="388"/>
        <v>CHECK</v>
      </c>
      <c r="AH478" s="140" t="str">
        <f t="shared" si="388"/>
        <v>CHECK</v>
      </c>
      <c r="AI478" s="140" t="str">
        <f t="shared" si="388"/>
        <v>CHECK</v>
      </c>
      <c r="AJ478" s="140" t="str">
        <f t="shared" si="388"/>
        <v>CHECK</v>
      </c>
      <c r="AK478" s="140" t="str">
        <f t="shared" si="388"/>
        <v>CHECK</v>
      </c>
      <c r="AL478" s="140">
        <f t="shared" si="388"/>
        <v>0</v>
      </c>
      <c r="AM478" s="140">
        <f t="shared" si="388"/>
        <v>0</v>
      </c>
      <c r="AN478" s="140">
        <f t="shared" si="388"/>
        <v>0</v>
      </c>
      <c r="AO478" s="140">
        <f t="shared" si="388"/>
        <v>0</v>
      </c>
      <c r="AP478" s="140">
        <f t="shared" si="388"/>
        <v>0</v>
      </c>
      <c r="AQ478" s="140">
        <f t="shared" si="388"/>
        <v>0</v>
      </c>
      <c r="AR478" s="25">
        <f>+IF(AR$3=0,0,COUNTIFS('2.Pro Plan'!$K:$K,'Color detail'!$E478,'2.Pro Plan'!$N:$N,'Color detail'!$F478,'2.Pro Plan'!$U:$U,'Color detail'!AR$3))</f>
        <v>0</v>
      </c>
      <c r="AS478" s="25"/>
    </row>
    <row r="479" spans="2:45">
      <c r="B479" s="25">
        <f t="shared" si="294"/>
        <v>48</v>
      </c>
      <c r="C479" s="25" t="str">
        <f t="shared" si="295"/>
        <v>LH089</v>
      </c>
      <c r="E479" s="25" t="str">
        <f t="shared" ref="E479" si="389">E270</f>
        <v>LH</v>
      </c>
      <c r="F479" s="25" t="str">
        <f t="shared" si="292"/>
        <v>089</v>
      </c>
      <c r="H479" s="25">
        <f t="shared" si="297"/>
        <v>0</v>
      </c>
      <c r="I479" s="25">
        <f>+IF(C479=0,0,SUMIF('Color FC'!$F:$F,'Color detail'!$C479,'Color FC'!H:H))</f>
        <v>217</v>
      </c>
      <c r="J479" s="25">
        <f>+IF(E479=0,0,SUMIF('Color FC'!$F:$F,'Color detail'!$C479,'Color FC'!I:I))</f>
        <v>187</v>
      </c>
      <c r="K479" s="25">
        <f>+IF(F479=0,0,SUMIF('Color FC'!$F:$F,'Color detail'!$C479,'Color FC'!J:J))</f>
        <v>348</v>
      </c>
      <c r="M479" s="146"/>
      <c r="N479" s="146"/>
      <c r="O479" s="147"/>
      <c r="Q479" s="140" t="str">
        <f>+IF(OR(AND(Q294=0,Q54&lt;&gt;0),AND(Q294&lt;&gt;0,Q54=0)),"CHECK",IF(OR(Q294=0,Q54=0),0,Q294/Q54))</f>
        <v>CHECK</v>
      </c>
      <c r="R479" s="140" t="str">
        <f t="shared" ref="R479:AQ479" si="390">+IF(OR(AND(R294=0,R54&lt;&gt;0),AND(R294&lt;&gt;0,R54=0)),"CHECK",IF(OR(R294=0,R54=0),0,R294/R54))</f>
        <v>CHECK</v>
      </c>
      <c r="S479" s="140" t="str">
        <f t="shared" si="390"/>
        <v>CHECK</v>
      </c>
      <c r="T479" s="140" t="str">
        <f t="shared" si="390"/>
        <v>CHECK</v>
      </c>
      <c r="U479" s="140" t="str">
        <f t="shared" si="390"/>
        <v>CHECK</v>
      </c>
      <c r="V479" s="140" t="str">
        <f t="shared" si="390"/>
        <v>CHECK</v>
      </c>
      <c r="W479" s="140" t="str">
        <f t="shared" si="390"/>
        <v>CHECK</v>
      </c>
      <c r="X479" s="140" t="str">
        <f t="shared" si="390"/>
        <v>CHECK</v>
      </c>
      <c r="Y479" s="140" t="str">
        <f t="shared" si="390"/>
        <v>CHECK</v>
      </c>
      <c r="Z479" s="140" t="str">
        <f t="shared" si="390"/>
        <v>CHECK</v>
      </c>
      <c r="AA479" s="140" t="str">
        <f t="shared" si="390"/>
        <v>CHECK</v>
      </c>
      <c r="AB479" s="140" t="str">
        <f t="shared" si="390"/>
        <v>CHECK</v>
      </c>
      <c r="AC479" s="140" t="str">
        <f t="shared" si="390"/>
        <v>CHECK</v>
      </c>
      <c r="AD479" s="140" t="str">
        <f t="shared" si="390"/>
        <v>CHECK</v>
      </c>
      <c r="AE479" s="140" t="str">
        <f t="shared" si="390"/>
        <v>CHECK</v>
      </c>
      <c r="AF479" s="140" t="str">
        <f t="shared" si="390"/>
        <v>CHECK</v>
      </c>
      <c r="AG479" s="140" t="str">
        <f t="shared" si="390"/>
        <v>CHECK</v>
      </c>
      <c r="AH479" s="140" t="str">
        <f t="shared" si="390"/>
        <v>CHECK</v>
      </c>
      <c r="AI479" s="140" t="str">
        <f t="shared" si="390"/>
        <v>CHECK</v>
      </c>
      <c r="AJ479" s="140" t="str">
        <f t="shared" si="390"/>
        <v>CHECK</v>
      </c>
      <c r="AK479" s="140" t="str">
        <f t="shared" si="390"/>
        <v>CHECK</v>
      </c>
      <c r="AL479" s="140">
        <f t="shared" si="390"/>
        <v>0</v>
      </c>
      <c r="AM479" s="140">
        <f t="shared" si="390"/>
        <v>0</v>
      </c>
      <c r="AN479" s="140">
        <f t="shared" si="390"/>
        <v>0</v>
      </c>
      <c r="AO479" s="140">
        <f t="shared" si="390"/>
        <v>0</v>
      </c>
      <c r="AP479" s="140">
        <f t="shared" si="390"/>
        <v>0</v>
      </c>
      <c r="AQ479" s="140">
        <f t="shared" si="390"/>
        <v>0</v>
      </c>
      <c r="AR479" s="25">
        <f>+IF(AR$3=0,0,COUNTIFS('2.Pro Plan'!$K:$K,'Color detail'!$E479,'2.Pro Plan'!$N:$N,'Color detail'!$F479,'2.Pro Plan'!$U:$U,'Color detail'!AR$3))</f>
        <v>0</v>
      </c>
      <c r="AS479" s="25"/>
    </row>
    <row r="480" spans="2:45">
      <c r="B480" s="25">
        <f t="shared" si="294"/>
        <v>49</v>
      </c>
      <c r="C480" s="25" t="str">
        <f t="shared" si="295"/>
        <v>LH3Q3</v>
      </c>
      <c r="E480" s="25" t="str">
        <f t="shared" ref="E480" si="391">E271</f>
        <v>LH</v>
      </c>
      <c r="F480" s="25" t="str">
        <f t="shared" si="292"/>
        <v>3Q3</v>
      </c>
      <c r="H480" s="25">
        <f t="shared" si="297"/>
        <v>0</v>
      </c>
      <c r="I480" s="25">
        <f>+IF(C480=0,0,SUMIF('Color FC'!$F:$F,'Color detail'!$C480,'Color FC'!H:H))</f>
        <v>64</v>
      </c>
      <c r="J480" s="25">
        <f>+IF(E480=0,0,SUMIF('Color FC'!$F:$F,'Color detail'!$C480,'Color FC'!I:I))</f>
        <v>55</v>
      </c>
      <c r="K480" s="25">
        <f>+IF(F480=0,0,SUMIF('Color FC'!$F:$F,'Color detail'!$C480,'Color FC'!J:J))</f>
        <v>103</v>
      </c>
      <c r="M480" s="146"/>
      <c r="N480" s="146"/>
      <c r="O480" s="147"/>
      <c r="Q480" s="140" t="str">
        <f t="shared" ref="Q480:AQ480" si="392">+IF(OR(AND(Q295=0,Q55&lt;&gt;0),AND(Q295&lt;&gt;0,Q55=0)),"CHECK",IF(OR(Q295=0,Q55=0),0,Q295/Q55))</f>
        <v>CHECK</v>
      </c>
      <c r="R480" s="140" t="str">
        <f t="shared" si="392"/>
        <v>CHECK</v>
      </c>
      <c r="S480" s="140" t="str">
        <f t="shared" si="392"/>
        <v>CHECK</v>
      </c>
      <c r="T480" s="140" t="str">
        <f t="shared" si="392"/>
        <v>CHECK</v>
      </c>
      <c r="U480" s="140" t="str">
        <f t="shared" si="392"/>
        <v>CHECK</v>
      </c>
      <c r="V480" s="140" t="str">
        <f t="shared" si="392"/>
        <v>CHECK</v>
      </c>
      <c r="W480" s="140" t="str">
        <f t="shared" si="392"/>
        <v>CHECK</v>
      </c>
      <c r="X480" s="140" t="str">
        <f t="shared" si="392"/>
        <v>CHECK</v>
      </c>
      <c r="Y480" s="140" t="str">
        <f t="shared" si="392"/>
        <v>CHECK</v>
      </c>
      <c r="Z480" s="140" t="str">
        <f t="shared" si="392"/>
        <v>CHECK</v>
      </c>
      <c r="AA480" s="140" t="str">
        <f t="shared" si="392"/>
        <v>CHECK</v>
      </c>
      <c r="AB480" s="140" t="str">
        <f t="shared" si="392"/>
        <v>CHECK</v>
      </c>
      <c r="AC480" s="140" t="str">
        <f t="shared" si="392"/>
        <v>CHECK</v>
      </c>
      <c r="AD480" s="140" t="str">
        <f t="shared" si="392"/>
        <v>CHECK</v>
      </c>
      <c r="AE480" s="140" t="str">
        <f t="shared" si="392"/>
        <v>CHECK</v>
      </c>
      <c r="AF480" s="140" t="str">
        <f t="shared" si="392"/>
        <v>CHECK</v>
      </c>
      <c r="AG480" s="140" t="str">
        <f t="shared" si="392"/>
        <v>CHECK</v>
      </c>
      <c r="AH480" s="140" t="str">
        <f t="shared" si="392"/>
        <v>CHECK</v>
      </c>
      <c r="AI480" s="140" t="str">
        <f t="shared" si="392"/>
        <v>CHECK</v>
      </c>
      <c r="AJ480" s="140" t="str">
        <f t="shared" si="392"/>
        <v>CHECK</v>
      </c>
      <c r="AK480" s="140" t="str">
        <f t="shared" si="392"/>
        <v>CHECK</v>
      </c>
      <c r="AL480" s="140">
        <f t="shared" si="392"/>
        <v>0</v>
      </c>
      <c r="AM480" s="140">
        <f t="shared" si="392"/>
        <v>0</v>
      </c>
      <c r="AN480" s="140">
        <f t="shared" si="392"/>
        <v>0</v>
      </c>
      <c r="AO480" s="140">
        <f t="shared" si="392"/>
        <v>0</v>
      </c>
      <c r="AP480" s="140">
        <f t="shared" si="392"/>
        <v>0</v>
      </c>
      <c r="AQ480" s="140">
        <f t="shared" si="392"/>
        <v>0</v>
      </c>
      <c r="AR480" s="25">
        <f>+IF(AR$3=0,0,COUNTIFS('2.Pro Plan'!$K:$K,'Color detail'!$E480,'2.Pro Plan'!$N:$N,'Color detail'!$F480,'2.Pro Plan'!$U:$U,'Color detail'!AR$3))</f>
        <v>0</v>
      </c>
      <c r="AS480" s="25"/>
    </row>
    <row r="481" spans="2:45">
      <c r="B481" s="25">
        <f t="shared" si="294"/>
        <v>50</v>
      </c>
      <c r="C481" s="25" t="str">
        <f t="shared" si="295"/>
        <v>LHS28</v>
      </c>
      <c r="E481" s="25" t="str">
        <f t="shared" ref="E481" si="393">E272</f>
        <v>LH</v>
      </c>
      <c r="F481" s="25" t="str">
        <f t="shared" si="292"/>
        <v>S28</v>
      </c>
      <c r="H481" s="25">
        <f t="shared" si="297"/>
        <v>0</v>
      </c>
      <c r="I481" s="25">
        <f>+IF(C481=0,0,SUMIF('Color FC'!$F:$F,'Color detail'!$C481,'Color FC'!H:H))</f>
        <v>35</v>
      </c>
      <c r="J481" s="25">
        <f>+IF(E481=0,0,SUMIF('Color FC'!$F:$F,'Color detail'!$C481,'Color FC'!I:I))</f>
        <v>30</v>
      </c>
      <c r="K481" s="25">
        <f>+IF(F481=0,0,SUMIF('Color FC'!$F:$F,'Color detail'!$C481,'Color FC'!J:J))</f>
        <v>57</v>
      </c>
      <c r="M481" s="146"/>
      <c r="N481" s="146"/>
      <c r="O481" s="147"/>
      <c r="Q481" s="140" t="str">
        <f t="shared" ref="Q481:AQ481" si="394">+IF(OR(AND(Q296=0,Q56&lt;&gt;0),AND(Q296&lt;&gt;0,Q56=0)),"CHECK",IF(OR(Q296=0,Q56=0),0,Q296/Q56))</f>
        <v>CHECK</v>
      </c>
      <c r="R481" s="140" t="str">
        <f t="shared" si="394"/>
        <v>CHECK</v>
      </c>
      <c r="S481" s="140" t="str">
        <f t="shared" si="394"/>
        <v>CHECK</v>
      </c>
      <c r="T481" s="140" t="str">
        <f t="shared" si="394"/>
        <v>CHECK</v>
      </c>
      <c r="U481" s="140" t="str">
        <f t="shared" si="394"/>
        <v>CHECK</v>
      </c>
      <c r="V481" s="140" t="str">
        <f t="shared" si="394"/>
        <v>CHECK</v>
      </c>
      <c r="W481" s="140" t="str">
        <f t="shared" si="394"/>
        <v>CHECK</v>
      </c>
      <c r="X481" s="140" t="str">
        <f t="shared" si="394"/>
        <v>CHECK</v>
      </c>
      <c r="Y481" s="140" t="str">
        <f t="shared" si="394"/>
        <v>CHECK</v>
      </c>
      <c r="Z481" s="140" t="str">
        <f t="shared" si="394"/>
        <v>CHECK</v>
      </c>
      <c r="AA481" s="140" t="str">
        <f t="shared" si="394"/>
        <v>CHECK</v>
      </c>
      <c r="AB481" s="140" t="str">
        <f t="shared" si="394"/>
        <v>CHECK</v>
      </c>
      <c r="AC481" s="140" t="str">
        <f t="shared" si="394"/>
        <v>CHECK</v>
      </c>
      <c r="AD481" s="140" t="str">
        <f t="shared" si="394"/>
        <v>CHECK</v>
      </c>
      <c r="AE481" s="140" t="str">
        <f t="shared" si="394"/>
        <v>CHECK</v>
      </c>
      <c r="AF481" s="140" t="str">
        <f t="shared" si="394"/>
        <v>CHECK</v>
      </c>
      <c r="AG481" s="140" t="str">
        <f t="shared" si="394"/>
        <v>CHECK</v>
      </c>
      <c r="AH481" s="140" t="str">
        <f t="shared" si="394"/>
        <v>CHECK</v>
      </c>
      <c r="AI481" s="140" t="str">
        <f t="shared" si="394"/>
        <v>CHECK</v>
      </c>
      <c r="AJ481" s="140" t="str">
        <f t="shared" si="394"/>
        <v>CHECK</v>
      </c>
      <c r="AK481" s="140" t="str">
        <f t="shared" si="394"/>
        <v>CHECK</v>
      </c>
      <c r="AL481" s="140">
        <f t="shared" si="394"/>
        <v>0</v>
      </c>
      <c r="AM481" s="140">
        <f t="shared" si="394"/>
        <v>0</v>
      </c>
      <c r="AN481" s="140">
        <f t="shared" si="394"/>
        <v>0</v>
      </c>
      <c r="AO481" s="140">
        <f t="shared" si="394"/>
        <v>0</v>
      </c>
      <c r="AP481" s="140">
        <f t="shared" si="394"/>
        <v>0</v>
      </c>
      <c r="AQ481" s="140">
        <f t="shared" si="394"/>
        <v>0</v>
      </c>
      <c r="AR481" s="25">
        <f>+IF(AR$3=0,0,COUNTIFS('2.Pro Plan'!$K:$K,'Color detail'!$E481,'2.Pro Plan'!$N:$N,'Color detail'!$F481,'2.Pro Plan'!$U:$U,'Color detail'!AR$3))</f>
        <v>0</v>
      </c>
      <c r="AS481" s="25"/>
    </row>
    <row r="482" spans="2:45">
      <c r="B482" s="25">
        <f t="shared" si="294"/>
        <v>51</v>
      </c>
      <c r="C482" s="25" t="str">
        <f t="shared" si="295"/>
        <v>LHX12</v>
      </c>
      <c r="E482" s="25" t="str">
        <f t="shared" ref="E482" si="395">E273</f>
        <v>LH</v>
      </c>
      <c r="F482" s="25" t="str">
        <f t="shared" si="292"/>
        <v>X12</v>
      </c>
      <c r="H482" s="25">
        <f t="shared" si="297"/>
        <v>0</v>
      </c>
      <c r="I482" s="25">
        <f>+IF(C482=0,0,SUMIF('Color FC'!$F:$F,'Color detail'!$C482,'Color FC'!H:H))</f>
        <v>88</v>
      </c>
      <c r="J482" s="25">
        <f>+IF(E482=0,0,SUMIF('Color FC'!$F:$F,'Color detail'!$C482,'Color FC'!I:I))</f>
        <v>76</v>
      </c>
      <c r="K482" s="25">
        <f>+IF(F482=0,0,SUMIF('Color FC'!$F:$F,'Color detail'!$C482,'Color FC'!J:J))</f>
        <v>143</v>
      </c>
      <c r="M482" s="146"/>
      <c r="N482" s="146"/>
      <c r="O482" s="147"/>
      <c r="Q482" s="140" t="str">
        <f t="shared" ref="Q482:AQ482" si="396">+IF(OR(AND(Q297=0,Q57&lt;&gt;0),AND(Q297&lt;&gt;0,Q57=0)),"CHECK",IF(OR(Q297=0,Q57=0),0,Q297/Q57))</f>
        <v>CHECK</v>
      </c>
      <c r="R482" s="140" t="str">
        <f t="shared" si="396"/>
        <v>CHECK</v>
      </c>
      <c r="S482" s="140" t="str">
        <f t="shared" si="396"/>
        <v>CHECK</v>
      </c>
      <c r="T482" s="140" t="str">
        <f t="shared" si="396"/>
        <v>CHECK</v>
      </c>
      <c r="U482" s="140" t="str">
        <f t="shared" si="396"/>
        <v>CHECK</v>
      </c>
      <c r="V482" s="140" t="str">
        <f t="shared" si="396"/>
        <v>CHECK</v>
      </c>
      <c r="W482" s="140" t="str">
        <f t="shared" si="396"/>
        <v>CHECK</v>
      </c>
      <c r="X482" s="140" t="str">
        <f t="shared" si="396"/>
        <v>CHECK</v>
      </c>
      <c r="Y482" s="140">
        <f t="shared" si="396"/>
        <v>0.25</v>
      </c>
      <c r="Z482" s="140" t="str">
        <f t="shared" si="396"/>
        <v>CHECK</v>
      </c>
      <c r="AA482" s="140" t="str">
        <f t="shared" si="396"/>
        <v>CHECK</v>
      </c>
      <c r="AB482" s="140" t="str">
        <f t="shared" si="396"/>
        <v>CHECK</v>
      </c>
      <c r="AC482" s="140" t="str">
        <f t="shared" si="396"/>
        <v>CHECK</v>
      </c>
      <c r="AD482" s="140" t="str">
        <f t="shared" si="396"/>
        <v>CHECK</v>
      </c>
      <c r="AE482" s="140" t="str">
        <f t="shared" si="396"/>
        <v>CHECK</v>
      </c>
      <c r="AF482" s="140">
        <f t="shared" si="396"/>
        <v>0.25</v>
      </c>
      <c r="AG482" s="140" t="str">
        <f t="shared" si="396"/>
        <v>CHECK</v>
      </c>
      <c r="AH482" s="140">
        <f t="shared" si="396"/>
        <v>0.4</v>
      </c>
      <c r="AI482" s="140">
        <f t="shared" si="396"/>
        <v>0.25</v>
      </c>
      <c r="AJ482" s="140" t="str">
        <f t="shared" si="396"/>
        <v>CHECK</v>
      </c>
      <c r="AK482" s="140" t="str">
        <f t="shared" si="396"/>
        <v>CHECK</v>
      </c>
      <c r="AL482" s="140">
        <f t="shared" si="396"/>
        <v>0</v>
      </c>
      <c r="AM482" s="140">
        <f t="shared" si="396"/>
        <v>0</v>
      </c>
      <c r="AN482" s="140">
        <f t="shared" si="396"/>
        <v>0</v>
      </c>
      <c r="AO482" s="140">
        <f t="shared" si="396"/>
        <v>0</v>
      </c>
      <c r="AP482" s="140">
        <f t="shared" si="396"/>
        <v>0</v>
      </c>
      <c r="AQ482" s="140">
        <f t="shared" si="396"/>
        <v>0</v>
      </c>
      <c r="AR482" s="25">
        <f>+IF(AR$3=0,0,COUNTIFS('2.Pro Plan'!$K:$K,'Color detail'!$E482,'2.Pro Plan'!$N:$N,'Color detail'!$F482,'2.Pro Plan'!$U:$U,'Color detail'!AR$3))</f>
        <v>0</v>
      </c>
      <c r="AS482" s="25"/>
    </row>
    <row r="483" spans="2:45">
      <c r="B483" s="25">
        <f t="shared" si="294"/>
        <v>52</v>
      </c>
      <c r="C483" s="25" t="str">
        <f t="shared" si="295"/>
        <v>LHP20</v>
      </c>
      <c r="E483" s="25" t="str">
        <f t="shared" ref="E483" si="397">E274</f>
        <v>LH</v>
      </c>
      <c r="F483" s="25" t="str">
        <f t="shared" si="292"/>
        <v>P20</v>
      </c>
      <c r="H483" s="25">
        <f t="shared" si="297"/>
        <v>0</v>
      </c>
      <c r="I483" s="25">
        <f>+IF(C483=0,0,SUMIF('Color FC'!$F:$F,'Color detail'!$C483,'Color FC'!H:H))</f>
        <v>36</v>
      </c>
      <c r="J483" s="25">
        <f>+IF(E483=0,0,SUMIF('Color FC'!$F:$F,'Color detail'!$C483,'Color FC'!I:I))</f>
        <v>32</v>
      </c>
      <c r="K483" s="25">
        <f>+IF(F483=0,0,SUMIF('Color FC'!$F:$F,'Color detail'!$C483,'Color FC'!J:J))</f>
        <v>59</v>
      </c>
      <c r="M483" s="146"/>
      <c r="N483" s="146"/>
      <c r="O483" s="147"/>
      <c r="Q483" s="140" t="str">
        <f t="shared" ref="Q483:AQ483" si="398">+IF(OR(AND(Q298=0,Q58&lt;&gt;0),AND(Q298&lt;&gt;0,Q58=0)),"CHECK",IF(OR(Q298=0,Q58=0),0,Q298/Q58))</f>
        <v>CHECK</v>
      </c>
      <c r="R483" s="140" t="str">
        <f t="shared" si="398"/>
        <v>CHECK</v>
      </c>
      <c r="S483" s="140" t="str">
        <f t="shared" si="398"/>
        <v>CHECK</v>
      </c>
      <c r="T483" s="140" t="str">
        <f t="shared" si="398"/>
        <v>CHECK</v>
      </c>
      <c r="U483" s="140">
        <f t="shared" si="398"/>
        <v>0</v>
      </c>
      <c r="V483" s="140" t="str">
        <f t="shared" si="398"/>
        <v>CHECK</v>
      </c>
      <c r="W483" s="140" t="str">
        <f t="shared" si="398"/>
        <v>CHECK</v>
      </c>
      <c r="X483" s="140" t="str">
        <f t="shared" si="398"/>
        <v>CHECK</v>
      </c>
      <c r="Y483" s="140" t="str">
        <f t="shared" si="398"/>
        <v>CHECK</v>
      </c>
      <c r="Z483" s="140" t="str">
        <f t="shared" si="398"/>
        <v>CHECK</v>
      </c>
      <c r="AA483" s="140" t="str">
        <f t="shared" si="398"/>
        <v>CHECK</v>
      </c>
      <c r="AB483" s="140" t="str">
        <f t="shared" si="398"/>
        <v>CHECK</v>
      </c>
      <c r="AC483" s="140" t="str">
        <f t="shared" si="398"/>
        <v>CHECK</v>
      </c>
      <c r="AD483" s="140" t="str">
        <f t="shared" si="398"/>
        <v>CHECK</v>
      </c>
      <c r="AE483" s="140" t="str">
        <f t="shared" si="398"/>
        <v>CHECK</v>
      </c>
      <c r="AF483" s="140" t="str">
        <f t="shared" si="398"/>
        <v>CHECK</v>
      </c>
      <c r="AG483" s="140" t="str">
        <f t="shared" si="398"/>
        <v>CHECK</v>
      </c>
      <c r="AH483" s="140" t="str">
        <f t="shared" si="398"/>
        <v>CHECK</v>
      </c>
      <c r="AI483" s="140" t="str">
        <f t="shared" si="398"/>
        <v>CHECK</v>
      </c>
      <c r="AJ483" s="140" t="str">
        <f t="shared" si="398"/>
        <v>CHECK</v>
      </c>
      <c r="AK483" s="140" t="str">
        <f t="shared" si="398"/>
        <v>CHECK</v>
      </c>
      <c r="AL483" s="140">
        <f t="shared" si="398"/>
        <v>0</v>
      </c>
      <c r="AM483" s="140">
        <f t="shared" si="398"/>
        <v>0</v>
      </c>
      <c r="AN483" s="140">
        <f t="shared" si="398"/>
        <v>0</v>
      </c>
      <c r="AO483" s="140">
        <f t="shared" si="398"/>
        <v>0</v>
      </c>
      <c r="AP483" s="140">
        <f t="shared" si="398"/>
        <v>0</v>
      </c>
      <c r="AQ483" s="140">
        <f t="shared" si="398"/>
        <v>0</v>
      </c>
      <c r="AR483" s="25">
        <f>+IF(AR$3=0,0,COUNTIFS('2.Pro Plan'!$K:$K,'Color detail'!$E483,'2.Pro Plan'!$N:$N,'Color detail'!$F483,'2.Pro Plan'!$U:$U,'Color detail'!AR$3))</f>
        <v>0</v>
      </c>
      <c r="AS483" s="25"/>
    </row>
    <row r="484" spans="2:45">
      <c r="B484" s="25">
        <f t="shared" si="294"/>
        <v>53</v>
      </c>
      <c r="C484" s="25" t="str">
        <f t="shared" si="295"/>
        <v>LG089</v>
      </c>
      <c r="E484" s="25" t="str">
        <f t="shared" ref="E484" si="399">E275</f>
        <v>LG</v>
      </c>
      <c r="F484" s="25" t="str">
        <f t="shared" si="292"/>
        <v>089</v>
      </c>
      <c r="H484" s="25">
        <f t="shared" si="297"/>
        <v>0</v>
      </c>
      <c r="I484" s="25">
        <f>+IF(C484=0,0,SUMIF('Color FC'!$F:$F,'Color detail'!$C484,'Color FC'!H:H))</f>
        <v>0</v>
      </c>
      <c r="J484" s="25">
        <f>+IF(E484=0,0,SUMIF('Color FC'!$F:$F,'Color detail'!$C484,'Color FC'!I:I))</f>
        <v>0</v>
      </c>
      <c r="K484" s="25">
        <f>+IF(F484=0,0,SUMIF('Color FC'!$F:$F,'Color detail'!$C484,'Color FC'!J:J))</f>
        <v>0</v>
      </c>
      <c r="M484" s="146"/>
      <c r="N484" s="146"/>
      <c r="O484" s="147"/>
      <c r="Q484" s="140">
        <f t="shared" ref="Q484:AQ484" si="400">+IF(OR(AND(Q299=0,Q59&lt;&gt;0),AND(Q299&lt;&gt;0,Q59=0)),"CHECK",IF(OR(Q299=0,Q59=0),0,Q299/Q59))</f>
        <v>0</v>
      </c>
      <c r="R484" s="140">
        <f t="shared" si="400"/>
        <v>0</v>
      </c>
      <c r="S484" s="140">
        <f t="shared" si="400"/>
        <v>0</v>
      </c>
      <c r="T484" s="140">
        <f t="shared" si="400"/>
        <v>0</v>
      </c>
      <c r="U484" s="140" t="str">
        <f t="shared" si="400"/>
        <v>CHECK</v>
      </c>
      <c r="V484" s="140" t="str">
        <f t="shared" si="400"/>
        <v>CHECK</v>
      </c>
      <c r="W484" s="140" t="str">
        <f t="shared" si="400"/>
        <v>CHECK</v>
      </c>
      <c r="X484" s="140" t="str">
        <f t="shared" si="400"/>
        <v>CHECK</v>
      </c>
      <c r="Y484" s="140" t="str">
        <f t="shared" si="400"/>
        <v>CHECK</v>
      </c>
      <c r="Z484" s="140">
        <f t="shared" si="400"/>
        <v>0</v>
      </c>
      <c r="AA484" s="140">
        <f t="shared" si="400"/>
        <v>0</v>
      </c>
      <c r="AB484" s="140">
        <f t="shared" si="400"/>
        <v>0</v>
      </c>
      <c r="AC484" s="140">
        <f t="shared" si="400"/>
        <v>0</v>
      </c>
      <c r="AD484" s="140">
        <f t="shared" si="400"/>
        <v>0</v>
      </c>
      <c r="AE484" s="140">
        <f t="shared" si="400"/>
        <v>0</v>
      </c>
      <c r="AF484" s="140" t="str">
        <f t="shared" si="400"/>
        <v>CHECK</v>
      </c>
      <c r="AG484" s="140" t="str">
        <f t="shared" si="400"/>
        <v>CHECK</v>
      </c>
      <c r="AH484" s="140" t="str">
        <f t="shared" si="400"/>
        <v>CHECK</v>
      </c>
      <c r="AI484" s="140" t="str">
        <f t="shared" si="400"/>
        <v>CHECK</v>
      </c>
      <c r="AJ484" s="140">
        <f t="shared" si="400"/>
        <v>0</v>
      </c>
      <c r="AK484" s="140">
        <f t="shared" si="400"/>
        <v>0</v>
      </c>
      <c r="AL484" s="140">
        <f t="shared" si="400"/>
        <v>0</v>
      </c>
      <c r="AM484" s="140">
        <f t="shared" si="400"/>
        <v>0</v>
      </c>
      <c r="AN484" s="140">
        <f t="shared" si="400"/>
        <v>0</v>
      </c>
      <c r="AO484" s="140">
        <f t="shared" si="400"/>
        <v>0</v>
      </c>
      <c r="AP484" s="140">
        <f t="shared" si="400"/>
        <v>0</v>
      </c>
      <c r="AQ484" s="140">
        <f t="shared" si="400"/>
        <v>0</v>
      </c>
      <c r="AR484" s="25">
        <f>+IF(AR$3=0,0,COUNTIFS('2.Pro Plan'!$K:$K,'Color detail'!$E484,'2.Pro Plan'!$N:$N,'Color detail'!$F484,'2.Pro Plan'!$U:$U,'Color detail'!AR$3))</f>
        <v>0</v>
      </c>
      <c r="AS484" s="25"/>
    </row>
    <row r="485" spans="2:45">
      <c r="B485" s="25">
        <f t="shared" si="294"/>
        <v>54</v>
      </c>
      <c r="C485" s="25" t="str">
        <f t="shared" si="295"/>
        <v>LG3Q3</v>
      </c>
      <c r="E485" s="25" t="str">
        <f t="shared" ref="E485" si="401">E276</f>
        <v>LG</v>
      </c>
      <c r="F485" s="25" t="str">
        <f t="shared" si="292"/>
        <v>3Q3</v>
      </c>
      <c r="H485" s="25">
        <f t="shared" si="297"/>
        <v>0</v>
      </c>
      <c r="I485" s="25">
        <f>+IF(C485=0,0,SUMIF('Color FC'!$F:$F,'Color detail'!$C485,'Color FC'!H:H))</f>
        <v>0</v>
      </c>
      <c r="J485" s="25">
        <f>+IF(E485=0,0,SUMIF('Color FC'!$F:$F,'Color detail'!$C485,'Color FC'!I:I))</f>
        <v>0</v>
      </c>
      <c r="K485" s="25">
        <f>+IF(F485=0,0,SUMIF('Color FC'!$F:$F,'Color detail'!$C485,'Color FC'!J:J))</f>
        <v>0</v>
      </c>
      <c r="M485" s="146"/>
      <c r="N485" s="146"/>
      <c r="O485" s="147"/>
      <c r="Q485" s="140">
        <f t="shared" ref="Q485:AQ485" si="402">+IF(OR(AND(Q300=0,Q60&lt;&gt;0),AND(Q300&lt;&gt;0,Q60=0)),"CHECK",IF(OR(Q300=0,Q60=0),0,Q300/Q60))</f>
        <v>0</v>
      </c>
      <c r="R485" s="140" t="str">
        <f t="shared" si="402"/>
        <v>CHECK</v>
      </c>
      <c r="S485" s="140" t="str">
        <f t="shared" si="402"/>
        <v>CHECK</v>
      </c>
      <c r="T485" s="140" t="str">
        <f t="shared" si="402"/>
        <v>CHECK</v>
      </c>
      <c r="U485" s="140" t="str">
        <f t="shared" si="402"/>
        <v>CHECK</v>
      </c>
      <c r="V485" s="140" t="str">
        <f t="shared" si="402"/>
        <v>CHECK</v>
      </c>
      <c r="W485" s="140" t="str">
        <f t="shared" si="402"/>
        <v>CHECK</v>
      </c>
      <c r="X485" s="140" t="str">
        <f t="shared" si="402"/>
        <v>CHECK</v>
      </c>
      <c r="Y485" s="140" t="str">
        <f t="shared" si="402"/>
        <v>CHECK</v>
      </c>
      <c r="Z485" s="140" t="str">
        <f t="shared" si="402"/>
        <v>CHECK</v>
      </c>
      <c r="AA485" s="140">
        <f t="shared" si="402"/>
        <v>0</v>
      </c>
      <c r="AB485" s="140">
        <f t="shared" si="402"/>
        <v>0</v>
      </c>
      <c r="AC485" s="140">
        <f t="shared" si="402"/>
        <v>0</v>
      </c>
      <c r="AD485" s="140">
        <f t="shared" si="402"/>
        <v>0</v>
      </c>
      <c r="AE485" s="140" t="str">
        <f t="shared" si="402"/>
        <v>CHECK</v>
      </c>
      <c r="AF485" s="140" t="str">
        <f t="shared" si="402"/>
        <v>CHECK</v>
      </c>
      <c r="AG485" s="140" t="str">
        <f t="shared" si="402"/>
        <v>CHECK</v>
      </c>
      <c r="AH485" s="140" t="str">
        <f t="shared" si="402"/>
        <v>CHECK</v>
      </c>
      <c r="AI485" s="140" t="str">
        <f t="shared" si="402"/>
        <v>CHECK</v>
      </c>
      <c r="AJ485" s="140" t="str">
        <f t="shared" si="402"/>
        <v>CHECK</v>
      </c>
      <c r="AK485" s="140" t="str">
        <f t="shared" si="402"/>
        <v>CHECK</v>
      </c>
      <c r="AL485" s="140">
        <f t="shared" si="402"/>
        <v>0</v>
      </c>
      <c r="AM485" s="140">
        <f t="shared" si="402"/>
        <v>0</v>
      </c>
      <c r="AN485" s="140">
        <f t="shared" si="402"/>
        <v>0</v>
      </c>
      <c r="AO485" s="140">
        <f t="shared" si="402"/>
        <v>0</v>
      </c>
      <c r="AP485" s="140">
        <f t="shared" si="402"/>
        <v>0</v>
      </c>
      <c r="AQ485" s="140">
        <f t="shared" si="402"/>
        <v>0</v>
      </c>
      <c r="AR485" s="25">
        <f>+IF(AR$3=0,0,COUNTIFS('2.Pro Plan'!$K:$K,'Color detail'!$E485,'2.Pro Plan'!$N:$N,'Color detail'!$F485,'2.Pro Plan'!$U:$U,'Color detail'!AR$3))</f>
        <v>0</v>
      </c>
      <c r="AS485" s="25"/>
    </row>
    <row r="486" spans="2:45">
      <c r="B486" s="25">
        <f t="shared" si="294"/>
        <v>55</v>
      </c>
      <c r="C486" s="25" t="str">
        <f t="shared" si="295"/>
        <v>LGS28</v>
      </c>
      <c r="E486" s="25" t="str">
        <f t="shared" ref="E486" si="403">E277</f>
        <v>LG</v>
      </c>
      <c r="F486" s="25" t="str">
        <f t="shared" si="292"/>
        <v>S28</v>
      </c>
      <c r="H486" s="25">
        <f t="shared" si="297"/>
        <v>0</v>
      </c>
      <c r="I486" s="25">
        <f>+IF(C486=0,0,SUMIF('Color FC'!$F:$F,'Color detail'!$C486,'Color FC'!H:H))</f>
        <v>0</v>
      </c>
      <c r="J486" s="25">
        <f>+IF(E486=0,0,SUMIF('Color FC'!$F:$F,'Color detail'!$C486,'Color FC'!I:I))</f>
        <v>0</v>
      </c>
      <c r="K486" s="25">
        <f>+IF(F486=0,0,SUMIF('Color FC'!$F:$F,'Color detail'!$C486,'Color FC'!J:J))</f>
        <v>0</v>
      </c>
      <c r="M486" s="146"/>
      <c r="N486" s="146"/>
      <c r="O486" s="147"/>
      <c r="Q486" s="140">
        <f t="shared" ref="Q486:AQ486" si="404">+IF(OR(AND(Q301=0,Q61&lt;&gt;0),AND(Q301&lt;&gt;0,Q61=0)),"CHECK",IF(OR(Q301=0,Q61=0),0,Q301/Q61))</f>
        <v>0</v>
      </c>
      <c r="R486" s="140" t="str">
        <f t="shared" si="404"/>
        <v>CHECK</v>
      </c>
      <c r="S486" s="140">
        <f t="shared" si="404"/>
        <v>0</v>
      </c>
      <c r="T486" s="140">
        <f t="shared" si="404"/>
        <v>0</v>
      </c>
      <c r="U486" s="140" t="str">
        <f t="shared" si="404"/>
        <v>CHECK</v>
      </c>
      <c r="V486" s="140" t="str">
        <f t="shared" si="404"/>
        <v>CHECK</v>
      </c>
      <c r="W486" s="140">
        <f t="shared" si="404"/>
        <v>0</v>
      </c>
      <c r="X486" s="140">
        <f t="shared" si="404"/>
        <v>0</v>
      </c>
      <c r="Y486" s="140" t="str">
        <f t="shared" si="404"/>
        <v>CHECK</v>
      </c>
      <c r="Z486" s="140">
        <f t="shared" si="404"/>
        <v>0</v>
      </c>
      <c r="AA486" s="140">
        <f t="shared" si="404"/>
        <v>0</v>
      </c>
      <c r="AB486" s="140">
        <f t="shared" si="404"/>
        <v>0</v>
      </c>
      <c r="AC486" s="140">
        <f t="shared" si="404"/>
        <v>0</v>
      </c>
      <c r="AD486" s="140">
        <f t="shared" si="404"/>
        <v>0</v>
      </c>
      <c r="AE486" s="140" t="str">
        <f t="shared" si="404"/>
        <v>CHECK</v>
      </c>
      <c r="AF486" s="140">
        <f t="shared" si="404"/>
        <v>0</v>
      </c>
      <c r="AG486" s="140" t="str">
        <f t="shared" si="404"/>
        <v>CHECK</v>
      </c>
      <c r="AH486" s="140" t="str">
        <f t="shared" si="404"/>
        <v>CHECK</v>
      </c>
      <c r="AI486" s="140" t="str">
        <f t="shared" si="404"/>
        <v>CHECK</v>
      </c>
      <c r="AJ486" s="140" t="str">
        <f t="shared" si="404"/>
        <v>CHECK</v>
      </c>
      <c r="AK486" s="140">
        <f t="shared" si="404"/>
        <v>0</v>
      </c>
      <c r="AL486" s="140">
        <f t="shared" si="404"/>
        <v>0</v>
      </c>
      <c r="AM486" s="140">
        <f t="shared" si="404"/>
        <v>0</v>
      </c>
      <c r="AN486" s="140">
        <f t="shared" si="404"/>
        <v>0</v>
      </c>
      <c r="AO486" s="140">
        <f t="shared" si="404"/>
        <v>0</v>
      </c>
      <c r="AP486" s="140">
        <f t="shared" si="404"/>
        <v>0</v>
      </c>
      <c r="AQ486" s="140">
        <f t="shared" si="404"/>
        <v>0</v>
      </c>
      <c r="AR486" s="25">
        <f>+IF(AR$3=0,0,COUNTIFS('2.Pro Plan'!$K:$K,'Color detail'!$E486,'2.Pro Plan'!$N:$N,'Color detail'!$F486,'2.Pro Plan'!$U:$U,'Color detail'!AR$3))</f>
        <v>0</v>
      </c>
      <c r="AS486" s="25"/>
    </row>
    <row r="487" spans="2:45">
      <c r="B487" s="25">
        <f t="shared" si="294"/>
        <v>56</v>
      </c>
      <c r="C487" s="25" t="str">
        <f t="shared" si="295"/>
        <v>LGX12</v>
      </c>
      <c r="E487" s="25" t="str">
        <f t="shared" ref="E487" si="405">E278</f>
        <v>LG</v>
      </c>
      <c r="F487" s="25" t="str">
        <f t="shared" si="292"/>
        <v>X12</v>
      </c>
      <c r="H487" s="25">
        <f t="shared" si="297"/>
        <v>0</v>
      </c>
      <c r="I487" s="25">
        <f>+IF(C487=0,0,SUMIF('Color FC'!$F:$F,'Color detail'!$C487,'Color FC'!H:H))</f>
        <v>0</v>
      </c>
      <c r="J487" s="25">
        <f>+IF(E487=0,0,SUMIF('Color FC'!$F:$F,'Color detail'!$C487,'Color FC'!I:I))</f>
        <v>0</v>
      </c>
      <c r="K487" s="25">
        <f>+IF(F487=0,0,SUMIF('Color FC'!$F:$F,'Color detail'!$C487,'Color FC'!J:J))</f>
        <v>0</v>
      </c>
      <c r="M487" s="146"/>
      <c r="N487" s="146"/>
      <c r="O487" s="147"/>
      <c r="Q487" s="140">
        <f t="shared" ref="Q487:AQ487" si="406">+IF(OR(AND(Q302=0,Q62&lt;&gt;0),AND(Q302&lt;&gt;0,Q62=0)),"CHECK",IF(OR(Q302=0,Q62=0),0,Q302/Q62))</f>
        <v>0</v>
      </c>
      <c r="R487" s="140">
        <f t="shared" si="406"/>
        <v>0</v>
      </c>
      <c r="S487" s="140" t="str">
        <f t="shared" si="406"/>
        <v>CHECK</v>
      </c>
      <c r="T487" s="140" t="str">
        <f t="shared" si="406"/>
        <v>CHECK</v>
      </c>
      <c r="U487" s="140" t="str">
        <f t="shared" si="406"/>
        <v>CHECK</v>
      </c>
      <c r="V487" s="140" t="str">
        <f t="shared" si="406"/>
        <v>CHECK</v>
      </c>
      <c r="W487" s="140">
        <f t="shared" si="406"/>
        <v>0</v>
      </c>
      <c r="X487" s="140" t="str">
        <f t="shared" si="406"/>
        <v>CHECK</v>
      </c>
      <c r="Y487" s="140" t="str">
        <f t="shared" si="406"/>
        <v>CHECK</v>
      </c>
      <c r="Z487" s="140">
        <f t="shared" si="406"/>
        <v>0</v>
      </c>
      <c r="AA487" s="140">
        <f t="shared" si="406"/>
        <v>0</v>
      </c>
      <c r="AB487" s="140">
        <f t="shared" si="406"/>
        <v>0</v>
      </c>
      <c r="AC487" s="140">
        <f t="shared" si="406"/>
        <v>0</v>
      </c>
      <c r="AD487" s="140">
        <f t="shared" si="406"/>
        <v>0</v>
      </c>
      <c r="AE487" s="140">
        <f t="shared" si="406"/>
        <v>0</v>
      </c>
      <c r="AF487" s="140" t="str">
        <f t="shared" si="406"/>
        <v>CHECK</v>
      </c>
      <c r="AG487" s="140">
        <f t="shared" si="406"/>
        <v>0</v>
      </c>
      <c r="AH487" s="140">
        <f t="shared" si="406"/>
        <v>0</v>
      </c>
      <c r="AI487" s="140" t="str">
        <f t="shared" si="406"/>
        <v>CHECK</v>
      </c>
      <c r="AJ487" s="140" t="str">
        <f t="shared" si="406"/>
        <v>CHECK</v>
      </c>
      <c r="AK487" s="140">
        <f t="shared" si="406"/>
        <v>0</v>
      </c>
      <c r="AL487" s="140">
        <f t="shared" si="406"/>
        <v>0</v>
      </c>
      <c r="AM487" s="140">
        <f t="shared" si="406"/>
        <v>0</v>
      </c>
      <c r="AN487" s="140">
        <f t="shared" si="406"/>
        <v>0</v>
      </c>
      <c r="AO487" s="140">
        <f t="shared" si="406"/>
        <v>0</v>
      </c>
      <c r="AP487" s="140">
        <f t="shared" si="406"/>
        <v>0</v>
      </c>
      <c r="AQ487" s="140">
        <f t="shared" si="406"/>
        <v>0</v>
      </c>
      <c r="AR487" s="25">
        <f>+IF(AR$3=0,0,COUNTIFS('2.Pro Plan'!$K:$K,'Color detail'!$E487,'2.Pro Plan'!$N:$N,'Color detail'!$F487,'2.Pro Plan'!$U:$U,'Color detail'!AR$3))</f>
        <v>0</v>
      </c>
      <c r="AS487" s="25"/>
    </row>
    <row r="488" spans="2:45">
      <c r="B488" s="25">
        <f t="shared" si="294"/>
        <v>57</v>
      </c>
      <c r="C488" s="25" t="str">
        <f t="shared" si="295"/>
        <v>LGP20</v>
      </c>
      <c r="E488" s="25" t="str">
        <f t="shared" ref="E488" si="407">E279</f>
        <v>LG</v>
      </c>
      <c r="F488" s="25" t="str">
        <f t="shared" si="292"/>
        <v>P20</v>
      </c>
      <c r="H488" s="25">
        <f t="shared" si="297"/>
        <v>0</v>
      </c>
      <c r="I488" s="25">
        <f>+IF(C488=0,0,SUMIF('Color FC'!$F:$F,'Color detail'!$C488,'Color FC'!H:H))</f>
        <v>0</v>
      </c>
      <c r="J488" s="25">
        <f>+IF(E488=0,0,SUMIF('Color FC'!$F:$F,'Color detail'!$C488,'Color FC'!I:I))</f>
        <v>0</v>
      </c>
      <c r="K488" s="25">
        <f>+IF(F488=0,0,SUMIF('Color FC'!$F:$F,'Color detail'!$C488,'Color FC'!J:J))</f>
        <v>0</v>
      </c>
      <c r="M488" s="146"/>
      <c r="N488" s="146"/>
      <c r="O488" s="147"/>
      <c r="Q488" s="140">
        <f t="shared" ref="Q488:AQ488" si="408">+IF(OR(AND(Q303=0,Q63&lt;&gt;0),AND(Q303&lt;&gt;0,Q63=0)),"CHECK",IF(OR(Q303=0,Q63=0),0,Q303/Q63))</f>
        <v>0</v>
      </c>
      <c r="R488" s="140">
        <f t="shared" si="408"/>
        <v>0</v>
      </c>
      <c r="S488" s="140">
        <f t="shared" si="408"/>
        <v>0</v>
      </c>
      <c r="T488" s="140">
        <f t="shared" si="408"/>
        <v>0</v>
      </c>
      <c r="U488" s="140">
        <f t="shared" si="408"/>
        <v>0</v>
      </c>
      <c r="V488" s="140">
        <f t="shared" si="408"/>
        <v>0</v>
      </c>
      <c r="W488" s="140">
        <f t="shared" si="408"/>
        <v>0</v>
      </c>
      <c r="X488" s="140">
        <f t="shared" si="408"/>
        <v>0</v>
      </c>
      <c r="Y488" s="140">
        <f t="shared" si="408"/>
        <v>0</v>
      </c>
      <c r="Z488" s="140">
        <f t="shared" si="408"/>
        <v>0</v>
      </c>
      <c r="AA488" s="140">
        <f t="shared" si="408"/>
        <v>0</v>
      </c>
      <c r="AB488" s="140">
        <f t="shared" si="408"/>
        <v>0</v>
      </c>
      <c r="AC488" s="140">
        <f t="shared" si="408"/>
        <v>0</v>
      </c>
      <c r="AD488" s="140">
        <f t="shared" si="408"/>
        <v>0</v>
      </c>
      <c r="AE488" s="140">
        <f t="shared" si="408"/>
        <v>0</v>
      </c>
      <c r="AF488" s="140">
        <f t="shared" si="408"/>
        <v>0</v>
      </c>
      <c r="AG488" s="140">
        <f t="shared" si="408"/>
        <v>0</v>
      </c>
      <c r="AH488" s="140">
        <f t="shared" si="408"/>
        <v>0</v>
      </c>
      <c r="AI488" s="140">
        <f t="shared" si="408"/>
        <v>0</v>
      </c>
      <c r="AJ488" s="140">
        <f t="shared" si="408"/>
        <v>0</v>
      </c>
      <c r="AK488" s="140">
        <f t="shared" si="408"/>
        <v>0</v>
      </c>
      <c r="AL488" s="140">
        <f t="shared" si="408"/>
        <v>0</v>
      </c>
      <c r="AM488" s="140">
        <f t="shared" si="408"/>
        <v>0</v>
      </c>
      <c r="AN488" s="140">
        <f t="shared" si="408"/>
        <v>0</v>
      </c>
      <c r="AO488" s="140">
        <f t="shared" si="408"/>
        <v>0</v>
      </c>
      <c r="AP488" s="140">
        <f t="shared" si="408"/>
        <v>0</v>
      </c>
      <c r="AQ488" s="140">
        <f t="shared" si="408"/>
        <v>0</v>
      </c>
      <c r="AR488" s="25">
        <f>+IF(AR$3=0,0,COUNTIFS('2.Pro Plan'!$K:$K,'Color detail'!$E488,'2.Pro Plan'!$N:$N,'Color detail'!$F488,'2.Pro Plan'!$U:$U,'Color detail'!AR$3))</f>
        <v>0</v>
      </c>
      <c r="AS488" s="25"/>
    </row>
    <row r="489" spans="2:45">
      <c r="B489" s="25">
        <f t="shared" si="294"/>
        <v>58</v>
      </c>
      <c r="C489" s="25" t="str">
        <f t="shared" si="295"/>
        <v>HJ089</v>
      </c>
      <c r="E489" s="25" t="str">
        <f t="shared" ref="E489" si="409">E280</f>
        <v>HJ</v>
      </c>
      <c r="F489" s="25" t="str">
        <f t="shared" si="292"/>
        <v>089</v>
      </c>
      <c r="H489" s="25">
        <f t="shared" si="297"/>
        <v>0</v>
      </c>
      <c r="I489" s="25">
        <f>+IF(C489=0,0,SUMIF('Color FC'!$F:$F,'Color detail'!$C489,'Color FC'!H:H))</f>
        <v>208</v>
      </c>
      <c r="J489" s="25">
        <f>+IF(E489=0,0,SUMIF('Color FC'!$F:$F,'Color detail'!$C489,'Color FC'!I:I))</f>
        <v>158</v>
      </c>
      <c r="K489" s="25">
        <f>+IF(F489=0,0,SUMIF('Color FC'!$F:$F,'Color detail'!$C489,'Color FC'!J:J))</f>
        <v>142</v>
      </c>
      <c r="M489" s="146"/>
      <c r="N489" s="146"/>
      <c r="O489" s="147"/>
      <c r="Q489" s="140" t="str">
        <f t="shared" ref="Q489:AQ489" si="410">+IF(OR(AND(Q304=0,Q64&lt;&gt;0),AND(Q304&lt;&gt;0,Q64=0)),"CHECK",IF(OR(Q304=0,Q64=0),0,Q304/Q64))</f>
        <v>CHECK</v>
      </c>
      <c r="R489" s="140" t="str">
        <f t="shared" si="410"/>
        <v>CHECK</v>
      </c>
      <c r="S489" s="140" t="str">
        <f t="shared" si="410"/>
        <v>CHECK</v>
      </c>
      <c r="T489" s="140" t="str">
        <f t="shared" si="410"/>
        <v>CHECK</v>
      </c>
      <c r="U489" s="140" t="str">
        <f t="shared" si="410"/>
        <v>CHECK</v>
      </c>
      <c r="V489" s="140" t="str">
        <f t="shared" si="410"/>
        <v>CHECK</v>
      </c>
      <c r="W489" s="140" t="str">
        <f t="shared" si="410"/>
        <v>CHECK</v>
      </c>
      <c r="X489" s="140" t="str">
        <f t="shared" si="410"/>
        <v>CHECK</v>
      </c>
      <c r="Y489" s="140" t="str">
        <f t="shared" si="410"/>
        <v>CHECK</v>
      </c>
      <c r="Z489" s="140" t="str">
        <f t="shared" si="410"/>
        <v>CHECK</v>
      </c>
      <c r="AA489" s="140" t="str">
        <f t="shared" si="410"/>
        <v>CHECK</v>
      </c>
      <c r="AB489" s="140" t="str">
        <f t="shared" si="410"/>
        <v>CHECK</v>
      </c>
      <c r="AC489" s="140" t="str">
        <f t="shared" si="410"/>
        <v>CHECK</v>
      </c>
      <c r="AD489" s="140" t="str">
        <f t="shared" si="410"/>
        <v>CHECK</v>
      </c>
      <c r="AE489" s="140" t="str">
        <f t="shared" si="410"/>
        <v>CHECK</v>
      </c>
      <c r="AF489" s="140" t="str">
        <f t="shared" si="410"/>
        <v>CHECK</v>
      </c>
      <c r="AG489" s="140" t="str">
        <f t="shared" si="410"/>
        <v>CHECK</v>
      </c>
      <c r="AH489" s="140" t="str">
        <f t="shared" si="410"/>
        <v>CHECK</v>
      </c>
      <c r="AI489" s="140" t="str">
        <f t="shared" si="410"/>
        <v>CHECK</v>
      </c>
      <c r="AJ489" s="140" t="str">
        <f t="shared" si="410"/>
        <v>CHECK</v>
      </c>
      <c r="AK489" s="140" t="str">
        <f t="shared" si="410"/>
        <v>CHECK</v>
      </c>
      <c r="AL489" s="140">
        <f t="shared" si="410"/>
        <v>0</v>
      </c>
      <c r="AM489" s="140">
        <f t="shared" si="410"/>
        <v>0</v>
      </c>
      <c r="AN489" s="140">
        <f t="shared" si="410"/>
        <v>0</v>
      </c>
      <c r="AO489" s="140">
        <f t="shared" si="410"/>
        <v>0</v>
      </c>
      <c r="AP489" s="140">
        <f t="shared" si="410"/>
        <v>0</v>
      </c>
      <c r="AQ489" s="140">
        <f t="shared" si="410"/>
        <v>0</v>
      </c>
      <c r="AR489" s="25">
        <f>+IF(AR$3=0,0,COUNTIFS('2.Pro Plan'!$K:$K,'Color detail'!$E489,'2.Pro Plan'!$N:$N,'Color detail'!$F489,'2.Pro Plan'!$U:$U,'Color detail'!AR$3))</f>
        <v>0</v>
      </c>
      <c r="AS489" s="25"/>
    </row>
    <row r="490" spans="2:45">
      <c r="B490" s="25">
        <f t="shared" si="294"/>
        <v>59</v>
      </c>
      <c r="C490" s="25" t="str">
        <f t="shared" si="295"/>
        <v>HJ3Q3</v>
      </c>
      <c r="E490" s="25" t="str">
        <f t="shared" ref="E490" si="411">E281</f>
        <v>HJ</v>
      </c>
      <c r="F490" s="25" t="str">
        <f t="shared" si="292"/>
        <v>3Q3</v>
      </c>
      <c r="H490" s="25">
        <f t="shared" si="297"/>
        <v>0</v>
      </c>
      <c r="I490" s="25">
        <f>+IF(C490=0,0,SUMIF('Color FC'!$F:$F,'Color detail'!$C490,'Color FC'!H:H))</f>
        <v>39</v>
      </c>
      <c r="J490" s="25">
        <f>+IF(E490=0,0,SUMIF('Color FC'!$F:$F,'Color detail'!$C490,'Color FC'!I:I))</f>
        <v>30</v>
      </c>
      <c r="K490" s="25">
        <f>+IF(F490=0,0,SUMIF('Color FC'!$F:$F,'Color detail'!$C490,'Color FC'!J:J))</f>
        <v>27</v>
      </c>
      <c r="M490" s="146"/>
      <c r="N490" s="146"/>
      <c r="O490" s="147"/>
      <c r="Q490" s="140" t="str">
        <f t="shared" ref="Q490:AQ490" si="412">+IF(OR(AND(Q305=0,Q65&lt;&gt;0),AND(Q305&lt;&gt;0,Q65=0)),"CHECK",IF(OR(Q305=0,Q65=0),0,Q305/Q65))</f>
        <v>CHECK</v>
      </c>
      <c r="R490" s="140">
        <f t="shared" si="412"/>
        <v>0.5</v>
      </c>
      <c r="S490" s="140">
        <f t="shared" si="412"/>
        <v>2</v>
      </c>
      <c r="T490" s="140" t="str">
        <f t="shared" si="412"/>
        <v>CHECK</v>
      </c>
      <c r="U490" s="140">
        <f t="shared" si="412"/>
        <v>0.5</v>
      </c>
      <c r="V490" s="140" t="str">
        <f t="shared" si="412"/>
        <v>CHECK</v>
      </c>
      <c r="W490" s="140">
        <f t="shared" si="412"/>
        <v>2</v>
      </c>
      <c r="X490" s="140">
        <f t="shared" si="412"/>
        <v>2</v>
      </c>
      <c r="Y490" s="140">
        <f t="shared" si="412"/>
        <v>0.5</v>
      </c>
      <c r="Z490" s="140" t="str">
        <f t="shared" si="412"/>
        <v>CHECK</v>
      </c>
      <c r="AA490" s="140">
        <f t="shared" si="412"/>
        <v>2</v>
      </c>
      <c r="AB490" s="140" t="str">
        <f t="shared" si="412"/>
        <v>CHECK</v>
      </c>
      <c r="AC490" s="140">
        <f t="shared" si="412"/>
        <v>0.33333333333333331</v>
      </c>
      <c r="AD490" s="140">
        <f t="shared" si="412"/>
        <v>0</v>
      </c>
      <c r="AE490" s="140">
        <f t="shared" si="412"/>
        <v>2</v>
      </c>
      <c r="AF490" s="140" t="str">
        <f t="shared" si="412"/>
        <v>CHECK</v>
      </c>
      <c r="AG490" s="140">
        <f t="shared" si="412"/>
        <v>1</v>
      </c>
      <c r="AH490" s="140">
        <f t="shared" si="412"/>
        <v>1.5</v>
      </c>
      <c r="AI490" s="140">
        <f t="shared" si="412"/>
        <v>3</v>
      </c>
      <c r="AJ490" s="140">
        <f t="shared" si="412"/>
        <v>3</v>
      </c>
      <c r="AK490" s="140">
        <f t="shared" si="412"/>
        <v>2</v>
      </c>
      <c r="AL490" s="140">
        <f t="shared" si="412"/>
        <v>0</v>
      </c>
      <c r="AM490" s="140">
        <f t="shared" si="412"/>
        <v>0</v>
      </c>
      <c r="AN490" s="140">
        <f t="shared" si="412"/>
        <v>0</v>
      </c>
      <c r="AO490" s="140">
        <f t="shared" si="412"/>
        <v>0</v>
      </c>
      <c r="AP490" s="140">
        <f t="shared" si="412"/>
        <v>0</v>
      </c>
      <c r="AQ490" s="140">
        <f t="shared" si="412"/>
        <v>0</v>
      </c>
      <c r="AR490" s="25">
        <f>+IF(AR$3=0,0,COUNTIFS('2.Pro Plan'!$K:$K,'Color detail'!$E490,'2.Pro Plan'!$N:$N,'Color detail'!$F490,'2.Pro Plan'!$U:$U,'Color detail'!AR$3))</f>
        <v>0</v>
      </c>
      <c r="AS490" s="25"/>
    </row>
    <row r="491" spans="2:45">
      <c r="B491" s="25">
        <f t="shared" ref="B491:B515" si="413">+IF(C491&lt;&gt;0,B490+1,0)</f>
        <v>60</v>
      </c>
      <c r="C491" s="25" t="str">
        <f t="shared" si="295"/>
        <v>HJS28</v>
      </c>
      <c r="E491" s="25" t="str">
        <f t="shared" ref="E491" si="414">E282</f>
        <v>HJ</v>
      </c>
      <c r="F491" s="25" t="str">
        <f t="shared" si="292"/>
        <v>S28</v>
      </c>
      <c r="H491" s="25">
        <f t="shared" ref="H491:H515" si="415">+AS491</f>
        <v>0</v>
      </c>
      <c r="I491" s="25">
        <f>+IF(C491=0,0,SUMIF('Color FC'!$F:$F,'Color detail'!$C491,'Color FC'!H:H))</f>
        <v>40</v>
      </c>
      <c r="J491" s="25">
        <f>+IF(E491=0,0,SUMIF('Color FC'!$F:$F,'Color detail'!$C491,'Color FC'!I:I))</f>
        <v>31</v>
      </c>
      <c r="K491" s="25">
        <f>+IF(F491=0,0,SUMIF('Color FC'!$F:$F,'Color detail'!$C491,'Color FC'!J:J))</f>
        <v>27</v>
      </c>
      <c r="M491" s="146"/>
      <c r="N491" s="146"/>
      <c r="O491" s="147"/>
      <c r="Q491" s="140">
        <f t="shared" ref="Q491:AQ491" si="416">+IF(OR(AND(Q306=0,Q66&lt;&gt;0),AND(Q306&lt;&gt;0,Q66=0)),"CHECK",IF(OR(Q306=0,Q66=0),0,Q306/Q66))</f>
        <v>0</v>
      </c>
      <c r="R491" s="140" t="str">
        <f t="shared" si="416"/>
        <v>CHECK</v>
      </c>
      <c r="S491" s="140" t="str">
        <f t="shared" si="416"/>
        <v>CHECK</v>
      </c>
      <c r="T491" s="140">
        <f t="shared" si="416"/>
        <v>3.5</v>
      </c>
      <c r="U491" s="140">
        <f t="shared" si="416"/>
        <v>2.5</v>
      </c>
      <c r="V491" s="140">
        <f t="shared" si="416"/>
        <v>7</v>
      </c>
      <c r="W491" s="140">
        <f t="shared" si="416"/>
        <v>8</v>
      </c>
      <c r="X491" s="140" t="str">
        <f t="shared" si="416"/>
        <v>CHECK</v>
      </c>
      <c r="Y491" s="140">
        <f t="shared" si="416"/>
        <v>8</v>
      </c>
      <c r="Z491" s="140">
        <f t="shared" si="416"/>
        <v>1</v>
      </c>
      <c r="AA491" s="140">
        <f t="shared" si="416"/>
        <v>5</v>
      </c>
      <c r="AB491" s="140">
        <f t="shared" si="416"/>
        <v>7</v>
      </c>
      <c r="AC491" s="140">
        <f t="shared" si="416"/>
        <v>8</v>
      </c>
      <c r="AD491" s="140">
        <f t="shared" si="416"/>
        <v>1.25</v>
      </c>
      <c r="AE491" s="140" t="str">
        <f t="shared" si="416"/>
        <v>CHECK</v>
      </c>
      <c r="AF491" s="140" t="str">
        <f t="shared" si="416"/>
        <v>CHECK</v>
      </c>
      <c r="AG491" s="140">
        <f t="shared" si="416"/>
        <v>3</v>
      </c>
      <c r="AH491" s="140">
        <f t="shared" si="416"/>
        <v>2</v>
      </c>
      <c r="AI491" s="140">
        <f t="shared" si="416"/>
        <v>3</v>
      </c>
      <c r="AJ491" s="140">
        <f t="shared" si="416"/>
        <v>1.5</v>
      </c>
      <c r="AK491" s="140">
        <f t="shared" si="416"/>
        <v>2.3333333333333335</v>
      </c>
      <c r="AL491" s="140">
        <f t="shared" si="416"/>
        <v>0</v>
      </c>
      <c r="AM491" s="140">
        <f t="shared" si="416"/>
        <v>0</v>
      </c>
      <c r="AN491" s="140">
        <f t="shared" si="416"/>
        <v>0</v>
      </c>
      <c r="AO491" s="140">
        <f t="shared" si="416"/>
        <v>0</v>
      </c>
      <c r="AP491" s="140">
        <f t="shared" si="416"/>
        <v>0</v>
      </c>
      <c r="AQ491" s="140">
        <f t="shared" si="416"/>
        <v>0</v>
      </c>
      <c r="AR491" s="25">
        <f>+IF(AR$3=0,0,COUNTIFS('2.Pro Plan'!$K:$K,'Color detail'!$E491,'2.Pro Plan'!$N:$N,'Color detail'!$F491,'2.Pro Plan'!$U:$U,'Color detail'!AR$3))</f>
        <v>0</v>
      </c>
      <c r="AS491" s="25"/>
    </row>
    <row r="492" spans="2:45">
      <c r="B492" s="25">
        <f t="shared" si="413"/>
        <v>61</v>
      </c>
      <c r="C492" s="25" t="str">
        <f t="shared" si="295"/>
        <v>HJX12</v>
      </c>
      <c r="E492" s="25" t="str">
        <f t="shared" ref="E492" si="417">E283</f>
        <v>HJ</v>
      </c>
      <c r="F492" s="25" t="str">
        <f t="shared" si="292"/>
        <v>X12</v>
      </c>
      <c r="H492" s="25">
        <f t="shared" si="415"/>
        <v>0</v>
      </c>
      <c r="I492" s="25">
        <f>+IF(C492=0,0,SUMIF('Color FC'!$F:$F,'Color detail'!$C492,'Color FC'!H:H))</f>
        <v>55</v>
      </c>
      <c r="J492" s="25">
        <f>+IF(E492=0,0,SUMIF('Color FC'!$F:$F,'Color detail'!$C492,'Color FC'!I:I))</f>
        <v>42</v>
      </c>
      <c r="K492" s="25">
        <f>+IF(F492=0,0,SUMIF('Color FC'!$F:$F,'Color detail'!$C492,'Color FC'!J:J))</f>
        <v>38</v>
      </c>
      <c r="M492" s="146"/>
      <c r="N492" s="146"/>
      <c r="O492" s="147"/>
      <c r="Q492" s="140" t="str">
        <f t="shared" ref="Q492:AQ492" si="418">+IF(OR(AND(Q307=0,Q67&lt;&gt;0),AND(Q307&lt;&gt;0,Q67=0)),"CHECK",IF(OR(Q307=0,Q67=0),0,Q307/Q67))</f>
        <v>CHECK</v>
      </c>
      <c r="R492" s="140">
        <f t="shared" si="418"/>
        <v>2</v>
      </c>
      <c r="S492" s="140" t="str">
        <f t="shared" si="418"/>
        <v>CHECK</v>
      </c>
      <c r="T492" s="140">
        <f t="shared" si="418"/>
        <v>1</v>
      </c>
      <c r="U492" s="140" t="str">
        <f t="shared" si="418"/>
        <v>CHECK</v>
      </c>
      <c r="V492" s="140" t="str">
        <f t="shared" si="418"/>
        <v>CHECK</v>
      </c>
      <c r="W492" s="140">
        <f t="shared" si="418"/>
        <v>0.33333333333333331</v>
      </c>
      <c r="X492" s="140">
        <f t="shared" si="418"/>
        <v>3</v>
      </c>
      <c r="Y492" s="140">
        <f t="shared" si="418"/>
        <v>0.2</v>
      </c>
      <c r="Z492" s="140">
        <f t="shared" si="418"/>
        <v>1</v>
      </c>
      <c r="AA492" s="140">
        <f t="shared" si="418"/>
        <v>1</v>
      </c>
      <c r="AB492" s="140">
        <f t="shared" si="418"/>
        <v>2</v>
      </c>
      <c r="AC492" s="140" t="str">
        <f t="shared" si="418"/>
        <v>CHECK</v>
      </c>
      <c r="AD492" s="140" t="str">
        <f t="shared" si="418"/>
        <v>CHECK</v>
      </c>
      <c r="AE492" s="140">
        <f t="shared" si="418"/>
        <v>3</v>
      </c>
      <c r="AF492" s="140">
        <f t="shared" si="418"/>
        <v>3</v>
      </c>
      <c r="AG492" s="140" t="str">
        <f t="shared" si="418"/>
        <v>CHECK</v>
      </c>
      <c r="AH492" s="140">
        <f t="shared" si="418"/>
        <v>1</v>
      </c>
      <c r="AI492" s="140">
        <f t="shared" si="418"/>
        <v>0.66666666666666663</v>
      </c>
      <c r="AJ492" s="140">
        <f t="shared" si="418"/>
        <v>0.66666666666666663</v>
      </c>
      <c r="AK492" s="140">
        <f t="shared" si="418"/>
        <v>1</v>
      </c>
      <c r="AL492" s="140">
        <f t="shared" si="418"/>
        <v>0</v>
      </c>
      <c r="AM492" s="140">
        <f t="shared" si="418"/>
        <v>0</v>
      </c>
      <c r="AN492" s="140">
        <f t="shared" si="418"/>
        <v>0</v>
      </c>
      <c r="AO492" s="140">
        <f t="shared" si="418"/>
        <v>0</v>
      </c>
      <c r="AP492" s="140">
        <f t="shared" si="418"/>
        <v>0</v>
      </c>
      <c r="AQ492" s="140">
        <f t="shared" si="418"/>
        <v>0</v>
      </c>
      <c r="AR492" s="25">
        <f>+IF(AR$3=0,0,COUNTIFS('2.Pro Plan'!$K:$K,'Color detail'!$E492,'2.Pro Plan'!$N:$N,'Color detail'!$F492,'2.Pro Plan'!$U:$U,'Color detail'!AR$3))</f>
        <v>0</v>
      </c>
      <c r="AS492" s="25"/>
    </row>
    <row r="493" spans="2:45">
      <c r="B493" s="25">
        <f t="shared" si="413"/>
        <v>62</v>
      </c>
      <c r="C493" s="25" t="str">
        <f t="shared" si="295"/>
        <v>HJP20</v>
      </c>
      <c r="E493" s="25" t="str">
        <f t="shared" ref="E493" si="419">E284</f>
        <v>HJ</v>
      </c>
      <c r="F493" s="25" t="str">
        <f t="shared" si="292"/>
        <v>P20</v>
      </c>
      <c r="H493" s="25">
        <f t="shared" si="415"/>
        <v>0</v>
      </c>
      <c r="I493" s="25">
        <f>+IF(C493=0,0,SUMIF('Color FC'!$F:$F,'Color detail'!$C493,'Color FC'!H:H))</f>
        <v>38</v>
      </c>
      <c r="J493" s="25">
        <f>+IF(E493=0,0,SUMIF('Color FC'!$F:$F,'Color detail'!$C493,'Color FC'!I:I))</f>
        <v>29</v>
      </c>
      <c r="K493" s="25">
        <f>+IF(F493=0,0,SUMIF('Color FC'!$F:$F,'Color detail'!$C493,'Color FC'!J:J))</f>
        <v>26</v>
      </c>
      <c r="M493" s="146"/>
      <c r="N493" s="146"/>
      <c r="O493" s="147"/>
      <c r="Q493" s="140" t="str">
        <f t="shared" ref="Q493:AQ493" si="420">+IF(OR(AND(Q308=0,Q68&lt;&gt;0),AND(Q308&lt;&gt;0,Q68=0)),"CHECK",IF(OR(Q308=0,Q68=0),0,Q308/Q68))</f>
        <v>CHECK</v>
      </c>
      <c r="R493" s="140">
        <f t="shared" si="420"/>
        <v>0.33333333333333331</v>
      </c>
      <c r="S493" s="140">
        <f t="shared" si="420"/>
        <v>1</v>
      </c>
      <c r="T493" s="140">
        <f t="shared" si="420"/>
        <v>2</v>
      </c>
      <c r="U493" s="140" t="str">
        <f t="shared" si="420"/>
        <v>CHECK</v>
      </c>
      <c r="V493" s="140" t="str">
        <f t="shared" si="420"/>
        <v>CHECK</v>
      </c>
      <c r="W493" s="140" t="str">
        <f t="shared" si="420"/>
        <v>CHECK</v>
      </c>
      <c r="X493" s="140" t="str">
        <f t="shared" si="420"/>
        <v>CHECK</v>
      </c>
      <c r="Y493" s="140" t="str">
        <f t="shared" si="420"/>
        <v>CHECK</v>
      </c>
      <c r="Z493" s="140">
        <f t="shared" si="420"/>
        <v>2</v>
      </c>
      <c r="AA493" s="140">
        <f t="shared" si="420"/>
        <v>0.5</v>
      </c>
      <c r="AB493" s="140" t="str">
        <f t="shared" si="420"/>
        <v>CHECK</v>
      </c>
      <c r="AC493" s="140">
        <f t="shared" si="420"/>
        <v>0</v>
      </c>
      <c r="AD493" s="140" t="str">
        <f t="shared" si="420"/>
        <v>CHECK</v>
      </c>
      <c r="AE493" s="140">
        <f t="shared" si="420"/>
        <v>0.25</v>
      </c>
      <c r="AF493" s="140">
        <f t="shared" si="420"/>
        <v>1</v>
      </c>
      <c r="AG493" s="140">
        <f t="shared" si="420"/>
        <v>2</v>
      </c>
      <c r="AH493" s="140" t="str">
        <f t="shared" si="420"/>
        <v>CHECK</v>
      </c>
      <c r="AI493" s="140">
        <f t="shared" si="420"/>
        <v>1</v>
      </c>
      <c r="AJ493" s="140">
        <f t="shared" si="420"/>
        <v>1</v>
      </c>
      <c r="AK493" s="140">
        <f t="shared" si="420"/>
        <v>2</v>
      </c>
      <c r="AL493" s="140">
        <f t="shared" si="420"/>
        <v>0</v>
      </c>
      <c r="AM493" s="140">
        <f t="shared" si="420"/>
        <v>0</v>
      </c>
      <c r="AN493" s="140">
        <f t="shared" si="420"/>
        <v>0</v>
      </c>
      <c r="AO493" s="140">
        <f t="shared" si="420"/>
        <v>0</v>
      </c>
      <c r="AP493" s="140">
        <f t="shared" si="420"/>
        <v>0</v>
      </c>
      <c r="AQ493" s="140">
        <f t="shared" si="420"/>
        <v>0</v>
      </c>
      <c r="AR493" s="25">
        <f>+IF(AR$3=0,0,COUNTIFS('2.Pro Plan'!$K:$K,'Color detail'!$E493,'2.Pro Plan'!$N:$N,'Color detail'!$F493,'2.Pro Plan'!$U:$U,'Color detail'!AR$3))</f>
        <v>0</v>
      </c>
      <c r="AS493" s="25"/>
    </row>
    <row r="494" spans="2:45">
      <c r="B494" s="25">
        <f t="shared" si="413"/>
        <v>63</v>
      </c>
      <c r="C494" s="25" t="str">
        <f t="shared" si="295"/>
        <v>LF576</v>
      </c>
      <c r="E494" s="25" t="str">
        <f t="shared" ref="E494" si="421">E285</f>
        <v>LF</v>
      </c>
      <c r="F494" s="25">
        <f t="shared" si="292"/>
        <v>576</v>
      </c>
      <c r="H494" s="25">
        <f t="shared" si="415"/>
        <v>0</v>
      </c>
      <c r="I494" s="25">
        <f>+IF(C494=0,0,SUMIF('Color FC'!$F:$F,'Color detail'!$C494,'Color FC'!H:H))</f>
        <v>0</v>
      </c>
      <c r="J494" s="25">
        <f>+IF(E494=0,0,SUMIF('Color FC'!$F:$F,'Color detail'!$C494,'Color FC'!I:I))</f>
        <v>0</v>
      </c>
      <c r="K494" s="25">
        <f>+IF(F494=0,0,SUMIF('Color FC'!$F:$F,'Color detail'!$C494,'Color FC'!J:J))</f>
        <v>0</v>
      </c>
      <c r="M494" s="146"/>
      <c r="N494" s="146"/>
      <c r="O494" s="147"/>
      <c r="Q494" s="140">
        <f t="shared" ref="Q494:AQ494" si="422">+IF(OR(AND(Q309=0,Q69&lt;&gt;0),AND(Q309&lt;&gt;0,Q69=0)),"CHECK",IF(OR(Q309=0,Q69=0),0,Q309/Q69))</f>
        <v>0</v>
      </c>
      <c r="R494" s="140">
        <f t="shared" si="422"/>
        <v>0</v>
      </c>
      <c r="S494" s="140">
        <f t="shared" si="422"/>
        <v>0</v>
      </c>
      <c r="T494" s="140">
        <f t="shared" si="422"/>
        <v>0</v>
      </c>
      <c r="U494" s="140">
        <f t="shared" si="422"/>
        <v>0</v>
      </c>
      <c r="V494" s="140">
        <f t="shared" si="422"/>
        <v>0</v>
      </c>
      <c r="W494" s="140">
        <f t="shared" si="422"/>
        <v>0</v>
      </c>
      <c r="X494" s="140">
        <f t="shared" si="422"/>
        <v>0</v>
      </c>
      <c r="Y494" s="140">
        <f t="shared" si="422"/>
        <v>0</v>
      </c>
      <c r="Z494" s="140">
        <f t="shared" si="422"/>
        <v>0</v>
      </c>
      <c r="AA494" s="140">
        <f t="shared" si="422"/>
        <v>0</v>
      </c>
      <c r="AB494" s="140">
        <f t="shared" si="422"/>
        <v>0</v>
      </c>
      <c r="AC494" s="140">
        <f t="shared" si="422"/>
        <v>0</v>
      </c>
      <c r="AD494" s="140">
        <f t="shared" si="422"/>
        <v>0</v>
      </c>
      <c r="AE494" s="140">
        <f t="shared" si="422"/>
        <v>0</v>
      </c>
      <c r="AF494" s="140">
        <f t="shared" si="422"/>
        <v>0</v>
      </c>
      <c r="AG494" s="140">
        <f t="shared" si="422"/>
        <v>0</v>
      </c>
      <c r="AH494" s="140">
        <f t="shared" si="422"/>
        <v>0</v>
      </c>
      <c r="AI494" s="140">
        <f t="shared" si="422"/>
        <v>0</v>
      </c>
      <c r="AJ494" s="140">
        <f t="shared" si="422"/>
        <v>0</v>
      </c>
      <c r="AK494" s="140">
        <f t="shared" si="422"/>
        <v>0</v>
      </c>
      <c r="AL494" s="140">
        <f t="shared" si="422"/>
        <v>0</v>
      </c>
      <c r="AM494" s="140">
        <f t="shared" si="422"/>
        <v>0</v>
      </c>
      <c r="AN494" s="140">
        <f t="shared" si="422"/>
        <v>0</v>
      </c>
      <c r="AO494" s="140">
        <f t="shared" si="422"/>
        <v>0</v>
      </c>
      <c r="AP494" s="140">
        <f t="shared" si="422"/>
        <v>0</v>
      </c>
      <c r="AQ494" s="140">
        <f t="shared" si="422"/>
        <v>0</v>
      </c>
      <c r="AR494" s="25">
        <f>+IF(AR$3=0,0,COUNTIFS('2.Pro Plan'!$K:$K,'Color detail'!$E494,'2.Pro Plan'!$N:$N,'Color detail'!$F494,'2.Pro Plan'!$U:$U,'Color detail'!AR$3))</f>
        <v>0</v>
      </c>
      <c r="AS494" s="25"/>
    </row>
    <row r="495" spans="2:45">
      <c r="B495" s="25">
        <f t="shared" si="413"/>
        <v>64</v>
      </c>
      <c r="C495" s="25" t="str">
        <f t="shared" si="295"/>
        <v>LF601</v>
      </c>
      <c r="E495" s="25" t="str">
        <f t="shared" ref="E495" si="423">E286</f>
        <v>LF</v>
      </c>
      <c r="F495" s="25">
        <f t="shared" si="292"/>
        <v>601</v>
      </c>
      <c r="H495" s="25">
        <f t="shared" si="415"/>
        <v>0</v>
      </c>
      <c r="I495" s="25">
        <f>+IF(C495=0,0,SUMIF('Color FC'!$F:$F,'Color detail'!$C495,'Color FC'!H:H))</f>
        <v>0</v>
      </c>
      <c r="J495" s="25">
        <f>+IF(E495=0,0,SUMIF('Color FC'!$F:$F,'Color detail'!$C495,'Color FC'!I:I))</f>
        <v>0</v>
      </c>
      <c r="K495" s="25">
        <f>+IF(F495=0,0,SUMIF('Color FC'!$F:$F,'Color detail'!$C495,'Color FC'!J:J))</f>
        <v>0</v>
      </c>
      <c r="M495" s="146"/>
      <c r="N495" s="146"/>
      <c r="O495" s="147"/>
      <c r="Q495" s="140">
        <f t="shared" ref="Q495:AQ495" si="424">+IF(OR(AND(Q310=0,Q70&lt;&gt;0),AND(Q310&lt;&gt;0,Q70=0)),"CHECK",IF(OR(Q310=0,Q70=0),0,Q310/Q70))</f>
        <v>0</v>
      </c>
      <c r="R495" s="140">
        <f t="shared" si="424"/>
        <v>0</v>
      </c>
      <c r="S495" s="140">
        <f t="shared" si="424"/>
        <v>0</v>
      </c>
      <c r="T495" s="140">
        <f t="shared" si="424"/>
        <v>0</v>
      </c>
      <c r="U495" s="140">
        <f t="shared" si="424"/>
        <v>0</v>
      </c>
      <c r="V495" s="140">
        <f t="shared" si="424"/>
        <v>0</v>
      </c>
      <c r="W495" s="140">
        <f t="shared" si="424"/>
        <v>0</v>
      </c>
      <c r="X495" s="140">
        <f t="shared" si="424"/>
        <v>0</v>
      </c>
      <c r="Y495" s="140">
        <f t="shared" si="424"/>
        <v>0</v>
      </c>
      <c r="Z495" s="140">
        <f t="shared" si="424"/>
        <v>0</v>
      </c>
      <c r="AA495" s="140">
        <f t="shared" si="424"/>
        <v>0</v>
      </c>
      <c r="AB495" s="140">
        <f t="shared" si="424"/>
        <v>0</v>
      </c>
      <c r="AC495" s="140">
        <f t="shared" si="424"/>
        <v>0</v>
      </c>
      <c r="AD495" s="140">
        <f t="shared" si="424"/>
        <v>0</v>
      </c>
      <c r="AE495" s="140">
        <f t="shared" si="424"/>
        <v>0</v>
      </c>
      <c r="AF495" s="140">
        <f t="shared" si="424"/>
        <v>0</v>
      </c>
      <c r="AG495" s="140">
        <f t="shared" si="424"/>
        <v>0</v>
      </c>
      <c r="AH495" s="140">
        <f t="shared" si="424"/>
        <v>0</v>
      </c>
      <c r="AI495" s="140">
        <f t="shared" si="424"/>
        <v>0</v>
      </c>
      <c r="AJ495" s="140">
        <f t="shared" si="424"/>
        <v>0</v>
      </c>
      <c r="AK495" s="140">
        <f t="shared" si="424"/>
        <v>0</v>
      </c>
      <c r="AL495" s="140">
        <f t="shared" si="424"/>
        <v>0</v>
      </c>
      <c r="AM495" s="140">
        <f t="shared" si="424"/>
        <v>0</v>
      </c>
      <c r="AN495" s="140">
        <f t="shared" si="424"/>
        <v>0</v>
      </c>
      <c r="AO495" s="140">
        <f t="shared" si="424"/>
        <v>0</v>
      </c>
      <c r="AP495" s="140">
        <f t="shared" si="424"/>
        <v>0</v>
      </c>
      <c r="AQ495" s="140">
        <f t="shared" si="424"/>
        <v>0</v>
      </c>
      <c r="AR495" s="25">
        <f>+IF(AR$3=0,0,COUNTIFS('2.Pro Plan'!$K:$K,'Color detail'!$E495,'2.Pro Plan'!$N:$N,'Color detail'!$F495,'2.Pro Plan'!$U:$U,'Color detail'!AR$3))</f>
        <v>0</v>
      </c>
      <c r="AS495" s="25"/>
    </row>
    <row r="496" spans="2:45">
      <c r="B496" s="25">
        <f t="shared" si="413"/>
        <v>65</v>
      </c>
      <c r="C496" s="25" t="str">
        <f t="shared" si="295"/>
        <v>LFS28</v>
      </c>
      <c r="E496" s="25" t="str">
        <f t="shared" ref="E496:F496" si="425">E287</f>
        <v>LF</v>
      </c>
      <c r="F496" s="25" t="str">
        <f t="shared" si="425"/>
        <v>S28</v>
      </c>
      <c r="H496" s="25">
        <f t="shared" si="415"/>
        <v>0</v>
      </c>
      <c r="I496" s="25">
        <f>+IF(C496=0,0,SUMIF('Color FC'!$F:$F,'Color detail'!$C496,'Color FC'!H:H))</f>
        <v>0</v>
      </c>
      <c r="J496" s="25">
        <f>+IF(E496=0,0,SUMIF('Color FC'!$F:$F,'Color detail'!$C496,'Color FC'!I:I))</f>
        <v>0</v>
      </c>
      <c r="K496" s="25">
        <f>+IF(F496=0,0,SUMIF('Color FC'!$F:$F,'Color detail'!$C496,'Color FC'!J:J))</f>
        <v>0</v>
      </c>
      <c r="M496" s="146"/>
      <c r="N496" s="146"/>
      <c r="O496" s="147"/>
      <c r="Q496" s="140">
        <f t="shared" ref="Q496:AQ496" si="426">+IF(OR(AND(Q311=0,Q71&lt;&gt;0),AND(Q311&lt;&gt;0,Q71=0)),"CHECK",IF(OR(Q311=0,Q71=0),0,Q311/Q71))</f>
        <v>0</v>
      </c>
      <c r="R496" s="140">
        <f t="shared" si="426"/>
        <v>0</v>
      </c>
      <c r="S496" s="140">
        <f t="shared" si="426"/>
        <v>0</v>
      </c>
      <c r="T496" s="140">
        <f t="shared" si="426"/>
        <v>0</v>
      </c>
      <c r="U496" s="140">
        <f t="shared" si="426"/>
        <v>0</v>
      </c>
      <c r="V496" s="140">
        <f t="shared" si="426"/>
        <v>0</v>
      </c>
      <c r="W496" s="140">
        <f t="shared" si="426"/>
        <v>0</v>
      </c>
      <c r="X496" s="140">
        <f t="shared" si="426"/>
        <v>0</v>
      </c>
      <c r="Y496" s="140">
        <f t="shared" si="426"/>
        <v>0</v>
      </c>
      <c r="Z496" s="140">
        <f t="shared" si="426"/>
        <v>0</v>
      </c>
      <c r="AA496" s="140">
        <f t="shared" si="426"/>
        <v>0</v>
      </c>
      <c r="AB496" s="140">
        <f t="shared" si="426"/>
        <v>0</v>
      </c>
      <c r="AC496" s="140">
        <f t="shared" si="426"/>
        <v>0</v>
      </c>
      <c r="AD496" s="140">
        <f t="shared" si="426"/>
        <v>0</v>
      </c>
      <c r="AE496" s="140">
        <f t="shared" si="426"/>
        <v>0</v>
      </c>
      <c r="AF496" s="140">
        <f t="shared" si="426"/>
        <v>0</v>
      </c>
      <c r="AG496" s="140">
        <f t="shared" si="426"/>
        <v>0</v>
      </c>
      <c r="AH496" s="140">
        <f t="shared" si="426"/>
        <v>0</v>
      </c>
      <c r="AI496" s="140">
        <f t="shared" si="426"/>
        <v>0</v>
      </c>
      <c r="AJ496" s="140">
        <f t="shared" si="426"/>
        <v>0</v>
      </c>
      <c r="AK496" s="140">
        <f t="shared" si="426"/>
        <v>0</v>
      </c>
      <c r="AL496" s="140">
        <f t="shared" si="426"/>
        <v>0</v>
      </c>
      <c r="AM496" s="140">
        <f t="shared" si="426"/>
        <v>0</v>
      </c>
      <c r="AN496" s="140">
        <f t="shared" si="426"/>
        <v>0</v>
      </c>
      <c r="AO496" s="140">
        <f t="shared" si="426"/>
        <v>0</v>
      </c>
      <c r="AP496" s="140">
        <f t="shared" si="426"/>
        <v>0</v>
      </c>
      <c r="AQ496" s="140">
        <f t="shared" si="426"/>
        <v>0</v>
      </c>
      <c r="AR496" s="25">
        <f>+IF(AR$3=0,0,COUNTIFS('2.Pro Plan'!$K:$K,'Color detail'!$E496,'2.Pro Plan'!$N:$N,'Color detail'!$F496,'2.Pro Plan'!$U:$U,'Color detail'!AR$3))</f>
        <v>0</v>
      </c>
      <c r="AS496" s="25"/>
    </row>
    <row r="497" spans="2:45">
      <c r="B497" s="25">
        <f t="shared" si="413"/>
        <v>66</v>
      </c>
      <c r="C497" s="25" t="str">
        <f t="shared" si="295"/>
        <v>LFW09</v>
      </c>
      <c r="E497" s="25" t="str">
        <f t="shared" ref="E497:F497" si="427">E288</f>
        <v>LF</v>
      </c>
      <c r="F497" s="25" t="str">
        <f t="shared" si="427"/>
        <v>W09</v>
      </c>
      <c r="H497" s="25">
        <f t="shared" si="415"/>
        <v>0</v>
      </c>
      <c r="I497" s="25">
        <f>+IF(C497=0,0,SUMIF('Color FC'!$F:$F,'Color detail'!$C497,'Color FC'!H:H))</f>
        <v>0</v>
      </c>
      <c r="J497" s="25">
        <f>+IF(E497=0,0,SUMIF('Color FC'!$F:$F,'Color detail'!$C497,'Color FC'!I:I))</f>
        <v>0</v>
      </c>
      <c r="K497" s="25">
        <f>+IF(F497=0,0,SUMIF('Color FC'!$F:$F,'Color detail'!$C497,'Color FC'!J:J))</f>
        <v>0</v>
      </c>
      <c r="M497" s="146"/>
      <c r="N497" s="146"/>
      <c r="O497" s="147"/>
      <c r="Q497" s="140">
        <f t="shared" ref="Q497:AQ497" si="428">+IF(OR(AND(Q312=0,Q72&lt;&gt;0),AND(Q312&lt;&gt;0,Q72=0)),"CHECK",IF(OR(Q312=0,Q72=0),0,Q312/Q72))</f>
        <v>0</v>
      </c>
      <c r="R497" s="140">
        <f t="shared" si="428"/>
        <v>0</v>
      </c>
      <c r="S497" s="140">
        <f t="shared" si="428"/>
        <v>0</v>
      </c>
      <c r="T497" s="140">
        <f t="shared" si="428"/>
        <v>0</v>
      </c>
      <c r="U497" s="140">
        <f t="shared" si="428"/>
        <v>0</v>
      </c>
      <c r="V497" s="140">
        <f t="shared" si="428"/>
        <v>0</v>
      </c>
      <c r="W497" s="140">
        <f t="shared" si="428"/>
        <v>0</v>
      </c>
      <c r="X497" s="140">
        <f t="shared" si="428"/>
        <v>0</v>
      </c>
      <c r="Y497" s="140">
        <f t="shared" si="428"/>
        <v>0</v>
      </c>
      <c r="Z497" s="140">
        <f t="shared" si="428"/>
        <v>0</v>
      </c>
      <c r="AA497" s="140">
        <f t="shared" si="428"/>
        <v>0</v>
      </c>
      <c r="AB497" s="140">
        <f t="shared" si="428"/>
        <v>0</v>
      </c>
      <c r="AC497" s="140">
        <f t="shared" si="428"/>
        <v>0</v>
      </c>
      <c r="AD497" s="140">
        <f t="shared" si="428"/>
        <v>0</v>
      </c>
      <c r="AE497" s="140">
        <f t="shared" si="428"/>
        <v>0</v>
      </c>
      <c r="AF497" s="140">
        <f t="shared" si="428"/>
        <v>0</v>
      </c>
      <c r="AG497" s="140">
        <f t="shared" si="428"/>
        <v>0</v>
      </c>
      <c r="AH497" s="140">
        <f t="shared" si="428"/>
        <v>0</v>
      </c>
      <c r="AI497" s="140">
        <f t="shared" si="428"/>
        <v>0</v>
      </c>
      <c r="AJ497" s="140">
        <f t="shared" si="428"/>
        <v>0</v>
      </c>
      <c r="AK497" s="140">
        <f t="shared" si="428"/>
        <v>0</v>
      </c>
      <c r="AL497" s="140">
        <f t="shared" si="428"/>
        <v>0</v>
      </c>
      <c r="AM497" s="140">
        <f t="shared" si="428"/>
        <v>0</v>
      </c>
      <c r="AN497" s="140">
        <f t="shared" si="428"/>
        <v>0</v>
      </c>
      <c r="AO497" s="140">
        <f t="shared" si="428"/>
        <v>0</v>
      </c>
      <c r="AP497" s="140">
        <f t="shared" si="428"/>
        <v>0</v>
      </c>
      <c r="AQ497" s="140">
        <f t="shared" si="428"/>
        <v>0</v>
      </c>
      <c r="AR497" s="25">
        <f>+IF(AR$3=0,0,COUNTIFS('2.Pro Plan'!$K:$K,'Color detail'!$E497,'2.Pro Plan'!$N:$N,'Color detail'!$F497,'2.Pro Plan'!$U:$U,'Color detail'!AR$3))</f>
        <v>0</v>
      </c>
      <c r="AS497" s="25"/>
    </row>
    <row r="498" spans="2:45">
      <c r="B498" s="25">
        <f t="shared" si="413"/>
        <v>67</v>
      </c>
      <c r="C498" s="25" t="str">
        <f t="shared" si="295"/>
        <v>LFX12</v>
      </c>
      <c r="E498" s="25" t="str">
        <f t="shared" ref="E498:F498" si="429">E289</f>
        <v>LF</v>
      </c>
      <c r="F498" s="25" t="str">
        <f t="shared" si="429"/>
        <v>X12</v>
      </c>
      <c r="H498" s="25">
        <f t="shared" si="415"/>
        <v>0</v>
      </c>
      <c r="I498" s="25">
        <f>+IF(C498=0,0,SUMIF('Color FC'!$F:$F,'Color detail'!$C498,'Color FC'!H:H))</f>
        <v>0</v>
      </c>
      <c r="J498" s="25">
        <f>+IF(E498=0,0,SUMIF('Color FC'!$F:$F,'Color detail'!$C498,'Color FC'!I:I))</f>
        <v>0</v>
      </c>
      <c r="K498" s="25">
        <f>+IF(F498=0,0,SUMIF('Color FC'!$F:$F,'Color detail'!$C498,'Color FC'!J:J))</f>
        <v>0</v>
      </c>
      <c r="M498" s="146"/>
      <c r="N498" s="146"/>
      <c r="O498" s="147"/>
      <c r="Q498" s="140" t="str">
        <f t="shared" ref="Q498:AQ498" si="430">+IF(OR(AND(Q313=0,Q73&lt;&gt;0),AND(Q313&lt;&gt;0,Q73=0)),"CHECK",IF(OR(Q313=0,Q73=0),0,Q313/Q73))</f>
        <v>CHECK</v>
      </c>
      <c r="R498" s="140" t="str">
        <f t="shared" si="430"/>
        <v>CHECK</v>
      </c>
      <c r="S498" s="140">
        <f t="shared" si="430"/>
        <v>0</v>
      </c>
      <c r="T498" s="140">
        <f t="shared" si="430"/>
        <v>0</v>
      </c>
      <c r="U498" s="140">
        <f t="shared" si="430"/>
        <v>0</v>
      </c>
      <c r="V498" s="140" t="str">
        <f t="shared" si="430"/>
        <v>CHECK</v>
      </c>
      <c r="W498" s="140" t="str">
        <f t="shared" si="430"/>
        <v>CHECK</v>
      </c>
      <c r="X498" s="140">
        <f t="shared" si="430"/>
        <v>0</v>
      </c>
      <c r="Y498" s="140" t="str">
        <f t="shared" si="430"/>
        <v>CHECK</v>
      </c>
      <c r="Z498" s="140" t="str">
        <f t="shared" si="430"/>
        <v>CHECK</v>
      </c>
      <c r="AA498" s="140">
        <f t="shared" si="430"/>
        <v>0</v>
      </c>
      <c r="AB498" s="140" t="str">
        <f t="shared" si="430"/>
        <v>CHECK</v>
      </c>
      <c r="AC498" s="140" t="str">
        <f t="shared" si="430"/>
        <v>CHECK</v>
      </c>
      <c r="AD498" s="140">
        <f t="shared" si="430"/>
        <v>0</v>
      </c>
      <c r="AE498" s="140">
        <f t="shared" si="430"/>
        <v>0</v>
      </c>
      <c r="AF498" s="140">
        <f t="shared" si="430"/>
        <v>0</v>
      </c>
      <c r="AG498" s="140">
        <f t="shared" si="430"/>
        <v>0</v>
      </c>
      <c r="AH498" s="140">
        <f t="shared" si="430"/>
        <v>0</v>
      </c>
      <c r="AI498" s="140">
        <f t="shared" si="430"/>
        <v>0</v>
      </c>
      <c r="AJ498" s="140">
        <f t="shared" si="430"/>
        <v>0</v>
      </c>
      <c r="AK498" s="140">
        <f t="shared" si="430"/>
        <v>0</v>
      </c>
      <c r="AL498" s="140">
        <f t="shared" si="430"/>
        <v>0</v>
      </c>
      <c r="AM498" s="140">
        <f t="shared" si="430"/>
        <v>0</v>
      </c>
      <c r="AN498" s="140">
        <f t="shared" si="430"/>
        <v>0</v>
      </c>
      <c r="AO498" s="140">
        <f t="shared" si="430"/>
        <v>0</v>
      </c>
      <c r="AP498" s="140">
        <f t="shared" si="430"/>
        <v>0</v>
      </c>
      <c r="AQ498" s="140">
        <f t="shared" si="430"/>
        <v>0</v>
      </c>
      <c r="AR498" s="25">
        <f>+IF(AR$3=0,0,COUNTIFS('2.Pro Plan'!$K:$K,'Color detail'!$E498,'2.Pro Plan'!$N:$N,'Color detail'!$F498,'2.Pro Plan'!$U:$U,'Color detail'!AR$3))</f>
        <v>0</v>
      </c>
      <c r="AS498" s="25"/>
    </row>
    <row r="499" spans="2:45">
      <c r="B499" s="25">
        <f t="shared" si="413"/>
        <v>68</v>
      </c>
      <c r="C499" s="25" t="str">
        <f t="shared" si="295"/>
        <v>LFP20</v>
      </c>
      <c r="E499" s="25" t="str">
        <f t="shared" ref="E499:F499" si="431">E290</f>
        <v>LF</v>
      </c>
      <c r="F499" s="25" t="str">
        <f t="shared" si="431"/>
        <v>P20</v>
      </c>
      <c r="H499" s="25">
        <f t="shared" si="415"/>
        <v>0</v>
      </c>
      <c r="I499" s="25">
        <f>+IF(C499=0,0,SUMIF('Color FC'!$F:$F,'Color detail'!$C499,'Color FC'!H:H))</f>
        <v>0</v>
      </c>
      <c r="J499" s="25">
        <f>+IF(E499=0,0,SUMIF('Color FC'!$F:$F,'Color detail'!$C499,'Color FC'!I:I))</f>
        <v>0</v>
      </c>
      <c r="K499" s="25">
        <f>+IF(F499=0,0,SUMIF('Color FC'!$F:$F,'Color detail'!$C499,'Color FC'!J:J))</f>
        <v>0</v>
      </c>
      <c r="M499" s="146"/>
      <c r="N499" s="146"/>
      <c r="O499" s="147"/>
      <c r="Q499" s="140">
        <f t="shared" ref="Q499:AQ499" si="432">+IF(OR(AND(Q314=0,Q74&lt;&gt;0),AND(Q314&lt;&gt;0,Q74=0)),"CHECK",IF(OR(Q314=0,Q74=0),0,Q314/Q74))</f>
        <v>0</v>
      </c>
      <c r="R499" s="140">
        <f t="shared" si="432"/>
        <v>0</v>
      </c>
      <c r="S499" s="140">
        <f t="shared" si="432"/>
        <v>0</v>
      </c>
      <c r="T499" s="140">
        <f t="shared" si="432"/>
        <v>0</v>
      </c>
      <c r="U499" s="140">
        <f t="shared" si="432"/>
        <v>0</v>
      </c>
      <c r="V499" s="140">
        <f t="shared" si="432"/>
        <v>0</v>
      </c>
      <c r="W499" s="140">
        <f t="shared" si="432"/>
        <v>0</v>
      </c>
      <c r="X499" s="140">
        <f t="shared" si="432"/>
        <v>0</v>
      </c>
      <c r="Y499" s="140">
        <f t="shared" si="432"/>
        <v>0</v>
      </c>
      <c r="Z499" s="140">
        <f t="shared" si="432"/>
        <v>0</v>
      </c>
      <c r="AA499" s="140">
        <f t="shared" si="432"/>
        <v>0</v>
      </c>
      <c r="AB499" s="140">
        <f t="shared" si="432"/>
        <v>0</v>
      </c>
      <c r="AC499" s="140">
        <f t="shared" si="432"/>
        <v>0</v>
      </c>
      <c r="AD499" s="140">
        <f t="shared" si="432"/>
        <v>0</v>
      </c>
      <c r="AE499" s="140" t="str">
        <f t="shared" si="432"/>
        <v>CHECK</v>
      </c>
      <c r="AF499" s="140">
        <f t="shared" si="432"/>
        <v>0</v>
      </c>
      <c r="AG499" s="140">
        <f t="shared" si="432"/>
        <v>0</v>
      </c>
      <c r="AH499" s="140">
        <f t="shared" si="432"/>
        <v>0</v>
      </c>
      <c r="AI499" s="140">
        <f t="shared" si="432"/>
        <v>0</v>
      </c>
      <c r="AJ499" s="140">
        <f t="shared" si="432"/>
        <v>0</v>
      </c>
      <c r="AK499" s="140">
        <f t="shared" si="432"/>
        <v>0</v>
      </c>
      <c r="AL499" s="140">
        <f t="shared" si="432"/>
        <v>0</v>
      </c>
      <c r="AM499" s="140">
        <f t="shared" si="432"/>
        <v>0</v>
      </c>
      <c r="AN499" s="140">
        <f t="shared" si="432"/>
        <v>0</v>
      </c>
      <c r="AO499" s="140">
        <f t="shared" si="432"/>
        <v>0</v>
      </c>
      <c r="AP499" s="140">
        <f t="shared" si="432"/>
        <v>0</v>
      </c>
      <c r="AQ499" s="140">
        <f t="shared" si="432"/>
        <v>0</v>
      </c>
      <c r="AR499" s="25">
        <f>+IF(AR$3=0,0,COUNTIFS('2.Pro Plan'!$K:$K,'Color detail'!$E499,'2.Pro Plan'!$N:$N,'Color detail'!$F499,'2.Pro Plan'!$U:$U,'Color detail'!AR$3))</f>
        <v>0</v>
      </c>
      <c r="AS499" s="25"/>
    </row>
    <row r="500" spans="2:45">
      <c r="B500" s="25">
        <f t="shared" si="413"/>
        <v>69</v>
      </c>
      <c r="C500" s="25" t="str">
        <f t="shared" si="295"/>
        <v>LJ576</v>
      </c>
      <c r="E500" s="25" t="str">
        <f t="shared" ref="E500:F500" si="433">E291</f>
        <v>LJ</v>
      </c>
      <c r="F500" s="25">
        <f t="shared" si="433"/>
        <v>576</v>
      </c>
      <c r="H500" s="25">
        <f t="shared" si="415"/>
        <v>0</v>
      </c>
      <c r="I500" s="25">
        <f>+IF(C500=0,0,SUMIF('Color FC'!$F:$F,'Color detail'!$C500,'Color FC'!H:H))</f>
        <v>0</v>
      </c>
      <c r="J500" s="25">
        <f>+IF(E500=0,0,SUMIF('Color FC'!$F:$F,'Color detail'!$C500,'Color FC'!I:I))</f>
        <v>0</v>
      </c>
      <c r="K500" s="25">
        <f>+IF(F500=0,0,SUMIF('Color FC'!$F:$F,'Color detail'!$C500,'Color FC'!J:J))</f>
        <v>0</v>
      </c>
      <c r="M500" s="146"/>
      <c r="N500" s="146"/>
      <c r="O500" s="147"/>
      <c r="Q500" s="140">
        <f t="shared" ref="Q500:AQ500" si="434">+IF(OR(AND(Q315=0,Q75&lt;&gt;0),AND(Q315&lt;&gt;0,Q75=0)),"CHECK",IF(OR(Q315=0,Q75=0),0,Q315/Q75))</f>
        <v>0</v>
      </c>
      <c r="R500" s="140" t="str">
        <f t="shared" si="434"/>
        <v>CHECK</v>
      </c>
      <c r="S500" s="140">
        <f t="shared" si="434"/>
        <v>0</v>
      </c>
      <c r="T500" s="140" t="str">
        <f t="shared" si="434"/>
        <v>CHECK</v>
      </c>
      <c r="U500" s="140">
        <f t="shared" si="434"/>
        <v>0</v>
      </c>
      <c r="V500" s="140">
        <f t="shared" si="434"/>
        <v>0</v>
      </c>
      <c r="W500" s="140">
        <f t="shared" si="434"/>
        <v>0</v>
      </c>
      <c r="X500" s="140" t="str">
        <f t="shared" si="434"/>
        <v>CHECK</v>
      </c>
      <c r="Y500" s="140">
        <f t="shared" si="434"/>
        <v>0</v>
      </c>
      <c r="Z500" s="140">
        <f t="shared" si="434"/>
        <v>0</v>
      </c>
      <c r="AA500" s="140" t="str">
        <f t="shared" si="434"/>
        <v>CHECK</v>
      </c>
      <c r="AB500" s="140">
        <f t="shared" si="434"/>
        <v>0</v>
      </c>
      <c r="AC500" s="140" t="str">
        <f t="shared" si="434"/>
        <v>CHECK</v>
      </c>
      <c r="AD500" s="140" t="str">
        <f t="shared" si="434"/>
        <v>CHECK</v>
      </c>
      <c r="AE500" s="140">
        <f t="shared" si="434"/>
        <v>0</v>
      </c>
      <c r="AF500" s="140">
        <f t="shared" si="434"/>
        <v>0</v>
      </c>
      <c r="AG500" s="140">
        <f t="shared" si="434"/>
        <v>0</v>
      </c>
      <c r="AH500" s="140">
        <f t="shared" si="434"/>
        <v>0</v>
      </c>
      <c r="AI500" s="140">
        <f t="shared" si="434"/>
        <v>0</v>
      </c>
      <c r="AJ500" s="140">
        <f t="shared" si="434"/>
        <v>0</v>
      </c>
      <c r="AK500" s="140">
        <f t="shared" si="434"/>
        <v>0</v>
      </c>
      <c r="AL500" s="140">
        <f t="shared" si="434"/>
        <v>0</v>
      </c>
      <c r="AM500" s="140">
        <f t="shared" si="434"/>
        <v>0</v>
      </c>
      <c r="AN500" s="140">
        <f t="shared" si="434"/>
        <v>0</v>
      </c>
      <c r="AO500" s="140">
        <f t="shared" si="434"/>
        <v>0</v>
      </c>
      <c r="AP500" s="140">
        <f t="shared" si="434"/>
        <v>0</v>
      </c>
      <c r="AQ500" s="140">
        <f t="shared" si="434"/>
        <v>0</v>
      </c>
      <c r="AR500" s="25">
        <f>+IF(AR$3=0,0,COUNTIFS('2.Pro Plan'!$K:$K,'Color detail'!$E500,'2.Pro Plan'!$N:$N,'Color detail'!$F500,'2.Pro Plan'!$U:$U,'Color detail'!AR$3))</f>
        <v>0</v>
      </c>
      <c r="AS500" s="25"/>
    </row>
    <row r="501" spans="2:45">
      <c r="B501" s="25">
        <f t="shared" si="413"/>
        <v>70</v>
      </c>
      <c r="C501" s="25" t="str">
        <f t="shared" si="295"/>
        <v>LJ601</v>
      </c>
      <c r="E501" s="25" t="str">
        <f t="shared" ref="E501:F501" si="435">E292</f>
        <v>LJ</v>
      </c>
      <c r="F501" s="25">
        <f t="shared" si="435"/>
        <v>601</v>
      </c>
      <c r="H501" s="25">
        <f t="shared" si="415"/>
        <v>0</v>
      </c>
      <c r="I501" s="25">
        <f>+IF(C501=0,0,SUMIF('Color FC'!$F:$F,'Color detail'!$C501,'Color FC'!H:H))</f>
        <v>0</v>
      </c>
      <c r="J501" s="25">
        <f>+IF(E501=0,0,SUMIF('Color FC'!$F:$F,'Color detail'!$C501,'Color FC'!I:I))</f>
        <v>0</v>
      </c>
      <c r="K501" s="25">
        <f>+IF(F501=0,0,SUMIF('Color FC'!$F:$F,'Color detail'!$C501,'Color FC'!J:J))</f>
        <v>0</v>
      </c>
      <c r="M501" s="146"/>
      <c r="N501" s="146"/>
      <c r="O501" s="147"/>
      <c r="Q501" s="140">
        <f t="shared" ref="Q501:AQ501" si="436">+IF(OR(AND(Q316=0,Q76&lt;&gt;0),AND(Q316&lt;&gt;0,Q76=0)),"CHECK",IF(OR(Q316=0,Q76=0),0,Q316/Q76))</f>
        <v>0</v>
      </c>
      <c r="R501" s="140">
        <f t="shared" si="436"/>
        <v>0</v>
      </c>
      <c r="S501" s="140">
        <f t="shared" si="436"/>
        <v>0</v>
      </c>
      <c r="T501" s="140">
        <f t="shared" si="436"/>
        <v>0</v>
      </c>
      <c r="U501" s="140">
        <f t="shared" si="436"/>
        <v>0</v>
      </c>
      <c r="V501" s="140">
        <f t="shared" si="436"/>
        <v>0</v>
      </c>
      <c r="W501" s="140">
        <f t="shared" si="436"/>
        <v>0</v>
      </c>
      <c r="X501" s="140">
        <f t="shared" si="436"/>
        <v>0</v>
      </c>
      <c r="Y501" s="140" t="str">
        <f t="shared" si="436"/>
        <v>CHECK</v>
      </c>
      <c r="Z501" s="140">
        <f t="shared" si="436"/>
        <v>0</v>
      </c>
      <c r="AA501" s="140">
        <f t="shared" si="436"/>
        <v>0</v>
      </c>
      <c r="AB501" s="140">
        <f t="shared" si="436"/>
        <v>0</v>
      </c>
      <c r="AC501" s="140">
        <f t="shared" si="436"/>
        <v>0</v>
      </c>
      <c r="AD501" s="140">
        <f t="shared" si="436"/>
        <v>0</v>
      </c>
      <c r="AE501" s="140" t="str">
        <f t="shared" si="436"/>
        <v>CHECK</v>
      </c>
      <c r="AF501" s="140">
        <f t="shared" si="436"/>
        <v>0</v>
      </c>
      <c r="AG501" s="140">
        <f t="shared" si="436"/>
        <v>0</v>
      </c>
      <c r="AH501" s="140">
        <f t="shared" si="436"/>
        <v>0</v>
      </c>
      <c r="AI501" s="140">
        <f t="shared" si="436"/>
        <v>0</v>
      </c>
      <c r="AJ501" s="140">
        <f t="shared" si="436"/>
        <v>0</v>
      </c>
      <c r="AK501" s="140">
        <f t="shared" si="436"/>
        <v>0</v>
      </c>
      <c r="AL501" s="140">
        <f t="shared" si="436"/>
        <v>0</v>
      </c>
      <c r="AM501" s="140">
        <f t="shared" si="436"/>
        <v>0</v>
      </c>
      <c r="AN501" s="140">
        <f t="shared" si="436"/>
        <v>0</v>
      </c>
      <c r="AO501" s="140">
        <f t="shared" si="436"/>
        <v>0</v>
      </c>
      <c r="AP501" s="140">
        <f t="shared" si="436"/>
        <v>0</v>
      </c>
      <c r="AQ501" s="140">
        <f t="shared" si="436"/>
        <v>0</v>
      </c>
      <c r="AR501" s="25">
        <f>+IF(AR$3=0,0,COUNTIFS('2.Pro Plan'!$K:$K,'Color detail'!$E501,'2.Pro Plan'!$N:$N,'Color detail'!$F501,'2.Pro Plan'!$U:$U,'Color detail'!AR$3))</f>
        <v>0</v>
      </c>
      <c r="AS501" s="25"/>
    </row>
    <row r="502" spans="2:45">
      <c r="B502" s="25">
        <f t="shared" si="413"/>
        <v>71</v>
      </c>
      <c r="C502" s="25" t="str">
        <f t="shared" si="295"/>
        <v>LJS28</v>
      </c>
      <c r="E502" s="25" t="str">
        <f t="shared" ref="E502:F502" si="437">E293</f>
        <v>LJ</v>
      </c>
      <c r="F502" s="25" t="str">
        <f t="shared" si="437"/>
        <v>S28</v>
      </c>
      <c r="H502" s="25">
        <f t="shared" si="415"/>
        <v>0</v>
      </c>
      <c r="I502" s="25">
        <f>+IF(C502=0,0,SUMIF('Color FC'!$F:$F,'Color detail'!$C502,'Color FC'!H:H))</f>
        <v>0</v>
      </c>
      <c r="J502" s="25">
        <f>+IF(E502=0,0,SUMIF('Color FC'!$F:$F,'Color detail'!$C502,'Color FC'!I:I))</f>
        <v>0</v>
      </c>
      <c r="K502" s="25">
        <f>+IF(F502=0,0,SUMIF('Color FC'!$F:$F,'Color detail'!$C502,'Color FC'!J:J))</f>
        <v>0</v>
      </c>
      <c r="M502" s="146"/>
      <c r="N502" s="146"/>
      <c r="O502" s="147"/>
      <c r="Q502" s="140" t="str">
        <f t="shared" ref="Q502:AQ502" si="438">+IF(OR(AND(Q317=0,Q77&lt;&gt;0),AND(Q317&lt;&gt;0,Q77=0)),"CHECK",IF(OR(Q317=0,Q77=0),0,Q317/Q77))</f>
        <v>CHECK</v>
      </c>
      <c r="R502" s="140">
        <f t="shared" si="438"/>
        <v>0</v>
      </c>
      <c r="S502" s="140">
        <f t="shared" si="438"/>
        <v>0</v>
      </c>
      <c r="T502" s="140" t="str">
        <f t="shared" si="438"/>
        <v>CHECK</v>
      </c>
      <c r="U502" s="140" t="str">
        <f t="shared" si="438"/>
        <v>CHECK</v>
      </c>
      <c r="V502" s="140" t="str">
        <f t="shared" si="438"/>
        <v>CHECK</v>
      </c>
      <c r="W502" s="140">
        <f t="shared" si="438"/>
        <v>0</v>
      </c>
      <c r="X502" s="140">
        <f t="shared" si="438"/>
        <v>0</v>
      </c>
      <c r="Y502" s="140">
        <f t="shared" si="438"/>
        <v>0</v>
      </c>
      <c r="Z502" s="140" t="str">
        <f t="shared" si="438"/>
        <v>CHECK</v>
      </c>
      <c r="AA502" s="140">
        <f t="shared" si="438"/>
        <v>0</v>
      </c>
      <c r="AB502" s="140" t="str">
        <f t="shared" si="438"/>
        <v>CHECK</v>
      </c>
      <c r="AC502" s="140" t="str">
        <f t="shared" si="438"/>
        <v>CHECK</v>
      </c>
      <c r="AD502" s="140" t="str">
        <f t="shared" si="438"/>
        <v>CHECK</v>
      </c>
      <c r="AE502" s="140" t="str">
        <f t="shared" si="438"/>
        <v>CHECK</v>
      </c>
      <c r="AF502" s="140">
        <f t="shared" si="438"/>
        <v>0</v>
      </c>
      <c r="AG502" s="140">
        <f t="shared" si="438"/>
        <v>0</v>
      </c>
      <c r="AH502" s="140">
        <f t="shared" si="438"/>
        <v>0</v>
      </c>
      <c r="AI502" s="140">
        <f t="shared" si="438"/>
        <v>0</v>
      </c>
      <c r="AJ502" s="140">
        <f t="shared" si="438"/>
        <v>0</v>
      </c>
      <c r="AK502" s="140">
        <f t="shared" si="438"/>
        <v>0</v>
      </c>
      <c r="AL502" s="140">
        <f t="shared" si="438"/>
        <v>0</v>
      </c>
      <c r="AM502" s="140">
        <f t="shared" si="438"/>
        <v>0</v>
      </c>
      <c r="AN502" s="140">
        <f t="shared" si="438"/>
        <v>0</v>
      </c>
      <c r="AO502" s="140">
        <f t="shared" si="438"/>
        <v>0</v>
      </c>
      <c r="AP502" s="140">
        <f t="shared" si="438"/>
        <v>0</v>
      </c>
      <c r="AQ502" s="140">
        <f t="shared" si="438"/>
        <v>0</v>
      </c>
      <c r="AR502" s="25">
        <f>+IF(AR$3=0,0,COUNTIFS('2.Pro Plan'!$K:$K,'Color detail'!$E502,'2.Pro Plan'!$N:$N,'Color detail'!$F502,'2.Pro Plan'!$U:$U,'Color detail'!AR$3))</f>
        <v>0</v>
      </c>
      <c r="AS502" s="25"/>
    </row>
    <row r="503" spans="2:45">
      <c r="B503" s="25">
        <f t="shared" si="413"/>
        <v>72</v>
      </c>
      <c r="C503" s="25" t="str">
        <f t="shared" si="295"/>
        <v>LJW09</v>
      </c>
      <c r="E503" s="25" t="str">
        <f t="shared" ref="E503:F503" si="439">E294</f>
        <v>LJ</v>
      </c>
      <c r="F503" s="25" t="str">
        <f t="shared" si="439"/>
        <v>W09</v>
      </c>
      <c r="H503" s="25">
        <f t="shared" si="415"/>
        <v>0</v>
      </c>
      <c r="I503" s="25">
        <f>+IF(C503=0,0,SUMIF('Color FC'!$F:$F,'Color detail'!$C503,'Color FC'!H:H))</f>
        <v>0</v>
      </c>
      <c r="J503" s="25">
        <f>+IF(E503=0,0,SUMIF('Color FC'!$F:$F,'Color detail'!$C503,'Color FC'!I:I))</f>
        <v>0</v>
      </c>
      <c r="K503" s="25">
        <f>+IF(F503=0,0,SUMIF('Color FC'!$F:$F,'Color detail'!$C503,'Color FC'!J:J))</f>
        <v>0</v>
      </c>
      <c r="M503" s="146"/>
      <c r="N503" s="146"/>
      <c r="O503" s="147"/>
      <c r="Q503" s="140">
        <f t="shared" ref="Q503:AQ503" si="440">+IF(OR(AND(Q318=0,Q78&lt;&gt;0),AND(Q318&lt;&gt;0,Q78=0)),"CHECK",IF(OR(Q318=0,Q78=0),0,Q318/Q78))</f>
        <v>0</v>
      </c>
      <c r="R503" s="140">
        <f t="shared" si="440"/>
        <v>0</v>
      </c>
      <c r="S503" s="140">
        <f t="shared" si="440"/>
        <v>0</v>
      </c>
      <c r="T503" s="140">
        <f t="shared" si="440"/>
        <v>0</v>
      </c>
      <c r="U503" s="140">
        <f t="shared" si="440"/>
        <v>0</v>
      </c>
      <c r="V503" s="140">
        <f t="shared" si="440"/>
        <v>0</v>
      </c>
      <c r="W503" s="140">
        <f t="shared" si="440"/>
        <v>0</v>
      </c>
      <c r="X503" s="140">
        <f t="shared" si="440"/>
        <v>0</v>
      </c>
      <c r="Y503" s="140">
        <f t="shared" si="440"/>
        <v>0</v>
      </c>
      <c r="Z503" s="140">
        <f t="shared" si="440"/>
        <v>0</v>
      </c>
      <c r="AA503" s="140" t="str">
        <f t="shared" si="440"/>
        <v>CHECK</v>
      </c>
      <c r="AB503" s="140">
        <f t="shared" si="440"/>
        <v>0</v>
      </c>
      <c r="AC503" s="140">
        <f t="shared" si="440"/>
        <v>0</v>
      </c>
      <c r="AD503" s="140">
        <f t="shared" si="440"/>
        <v>0</v>
      </c>
      <c r="AE503" s="140">
        <f t="shared" si="440"/>
        <v>0</v>
      </c>
      <c r="AF503" s="140">
        <f t="shared" si="440"/>
        <v>0</v>
      </c>
      <c r="AG503" s="140">
        <f t="shared" si="440"/>
        <v>0</v>
      </c>
      <c r="AH503" s="140">
        <f t="shared" si="440"/>
        <v>0</v>
      </c>
      <c r="AI503" s="140">
        <f t="shared" si="440"/>
        <v>0</v>
      </c>
      <c r="AJ503" s="140">
        <f t="shared" si="440"/>
        <v>0</v>
      </c>
      <c r="AK503" s="140">
        <f t="shared" si="440"/>
        <v>0</v>
      </c>
      <c r="AL503" s="140">
        <f t="shared" si="440"/>
        <v>0</v>
      </c>
      <c r="AM503" s="140">
        <f t="shared" si="440"/>
        <v>0</v>
      </c>
      <c r="AN503" s="140">
        <f t="shared" si="440"/>
        <v>0</v>
      </c>
      <c r="AO503" s="140">
        <f t="shared" si="440"/>
        <v>0</v>
      </c>
      <c r="AP503" s="140">
        <f t="shared" si="440"/>
        <v>0</v>
      </c>
      <c r="AQ503" s="140">
        <f t="shared" si="440"/>
        <v>0</v>
      </c>
      <c r="AR503" s="25">
        <f>+IF(AR$3=0,0,COUNTIFS('2.Pro Plan'!$K:$K,'Color detail'!$E503,'2.Pro Plan'!$N:$N,'Color detail'!$F503,'2.Pro Plan'!$U:$U,'Color detail'!AR$3))</f>
        <v>0</v>
      </c>
      <c r="AS503" s="25"/>
    </row>
    <row r="504" spans="2:45">
      <c r="B504" s="25">
        <f t="shared" si="413"/>
        <v>73</v>
      </c>
      <c r="C504" s="25" t="str">
        <f t="shared" ref="C504:C515" si="441">+IF(E504=0,0,E504&amp;F504)</f>
        <v>LJX12</v>
      </c>
      <c r="E504" s="25" t="str">
        <f t="shared" ref="E504:F504" si="442">E295</f>
        <v>LJ</v>
      </c>
      <c r="F504" s="25" t="str">
        <f t="shared" si="442"/>
        <v>X12</v>
      </c>
      <c r="H504" s="25">
        <f t="shared" si="415"/>
        <v>0</v>
      </c>
      <c r="I504" s="25">
        <f>+IF(C504=0,0,SUMIF('Color FC'!$F:$F,'Color detail'!$C504,'Color FC'!H:H))</f>
        <v>0</v>
      </c>
      <c r="J504" s="25">
        <f>+IF(E504=0,0,SUMIF('Color FC'!$F:$F,'Color detail'!$C504,'Color FC'!I:I))</f>
        <v>0</v>
      </c>
      <c r="K504" s="25">
        <f>+IF(F504=0,0,SUMIF('Color FC'!$F:$F,'Color detail'!$C504,'Color FC'!J:J))</f>
        <v>0</v>
      </c>
      <c r="M504" s="146"/>
      <c r="N504" s="146"/>
      <c r="O504" s="147"/>
      <c r="Q504" s="140">
        <f t="shared" ref="Q504:AQ504" si="443">+IF(OR(AND(Q319=0,Q79&lt;&gt;0),AND(Q319&lt;&gt;0,Q79=0)),"CHECK",IF(OR(Q319=0,Q79=0),0,Q319/Q79))</f>
        <v>0</v>
      </c>
      <c r="R504" s="140">
        <f t="shared" si="443"/>
        <v>0</v>
      </c>
      <c r="S504" s="140">
        <f t="shared" si="443"/>
        <v>0</v>
      </c>
      <c r="T504" s="140">
        <f t="shared" si="443"/>
        <v>0</v>
      </c>
      <c r="U504" s="140">
        <f t="shared" si="443"/>
        <v>0</v>
      </c>
      <c r="V504" s="140">
        <f t="shared" si="443"/>
        <v>0</v>
      </c>
      <c r="W504" s="140" t="str">
        <f t="shared" si="443"/>
        <v>CHECK</v>
      </c>
      <c r="X504" s="140" t="str">
        <f t="shared" si="443"/>
        <v>CHECK</v>
      </c>
      <c r="Y504" s="140">
        <f t="shared" si="443"/>
        <v>0</v>
      </c>
      <c r="Z504" s="140">
        <f t="shared" si="443"/>
        <v>0</v>
      </c>
      <c r="AA504" s="140">
        <f t="shared" si="443"/>
        <v>0</v>
      </c>
      <c r="AB504" s="140">
        <f t="shared" si="443"/>
        <v>0</v>
      </c>
      <c r="AC504" s="140">
        <f t="shared" si="443"/>
        <v>0</v>
      </c>
      <c r="AD504" s="140">
        <f t="shared" si="443"/>
        <v>0</v>
      </c>
      <c r="AE504" s="140" t="str">
        <f t="shared" si="443"/>
        <v>CHECK</v>
      </c>
      <c r="AF504" s="140">
        <f t="shared" si="443"/>
        <v>0</v>
      </c>
      <c r="AG504" s="140">
        <f t="shared" si="443"/>
        <v>0</v>
      </c>
      <c r="AH504" s="140">
        <f t="shared" si="443"/>
        <v>0</v>
      </c>
      <c r="AI504" s="140">
        <f t="shared" si="443"/>
        <v>0</v>
      </c>
      <c r="AJ504" s="140">
        <f t="shared" si="443"/>
        <v>0</v>
      </c>
      <c r="AK504" s="140">
        <f t="shared" si="443"/>
        <v>0</v>
      </c>
      <c r="AL504" s="140">
        <f t="shared" si="443"/>
        <v>0</v>
      </c>
      <c r="AM504" s="140">
        <f t="shared" si="443"/>
        <v>0</v>
      </c>
      <c r="AN504" s="140">
        <f t="shared" si="443"/>
        <v>0</v>
      </c>
      <c r="AO504" s="140">
        <f t="shared" si="443"/>
        <v>0</v>
      </c>
      <c r="AP504" s="140">
        <f t="shared" si="443"/>
        <v>0</v>
      </c>
      <c r="AQ504" s="140">
        <f t="shared" si="443"/>
        <v>0</v>
      </c>
      <c r="AR504" s="25">
        <f>+IF(AR$3=0,0,COUNTIFS('2.Pro Plan'!$K:$K,'Color detail'!$E504,'2.Pro Plan'!$N:$N,'Color detail'!$F504,'2.Pro Plan'!$U:$U,'Color detail'!AR$3))</f>
        <v>0</v>
      </c>
      <c r="AS504" s="25"/>
    </row>
    <row r="505" spans="2:45">
      <c r="B505" s="25">
        <f t="shared" si="413"/>
        <v>74</v>
      </c>
      <c r="C505" s="25" t="str">
        <f t="shared" si="441"/>
        <v>LJP20</v>
      </c>
      <c r="E505" s="25" t="str">
        <f t="shared" ref="E505:F505" si="444">E296</f>
        <v>LJ</v>
      </c>
      <c r="F505" s="25" t="str">
        <f t="shared" si="444"/>
        <v>P20</v>
      </c>
      <c r="H505" s="25">
        <f t="shared" si="415"/>
        <v>0</v>
      </c>
      <c r="I505" s="25">
        <f>+IF(C505=0,0,SUMIF('Color FC'!$F:$F,'Color detail'!$C505,'Color FC'!H:H))</f>
        <v>0</v>
      </c>
      <c r="J505" s="25">
        <f>+IF(E505=0,0,SUMIF('Color FC'!$F:$F,'Color detail'!$C505,'Color FC'!I:I))</f>
        <v>0</v>
      </c>
      <c r="K505" s="25">
        <f>+IF(F505=0,0,SUMIF('Color FC'!$F:$F,'Color detail'!$C505,'Color FC'!J:J))</f>
        <v>0</v>
      </c>
      <c r="M505" s="146"/>
      <c r="N505" s="146"/>
      <c r="O505" s="147"/>
      <c r="Q505" s="140">
        <f t="shared" ref="Q505:AQ505" si="445">+IF(OR(AND(Q320=0,Q80&lt;&gt;0),AND(Q320&lt;&gt;0,Q80=0)),"CHECK",IF(OR(Q320=0,Q80=0),0,Q320/Q80))</f>
        <v>0</v>
      </c>
      <c r="R505" s="140">
        <f t="shared" si="445"/>
        <v>0</v>
      </c>
      <c r="S505" s="140">
        <f t="shared" si="445"/>
        <v>0</v>
      </c>
      <c r="T505" s="140">
        <f t="shared" si="445"/>
        <v>0</v>
      </c>
      <c r="U505" s="140">
        <f t="shared" si="445"/>
        <v>0</v>
      </c>
      <c r="V505" s="140">
        <f t="shared" si="445"/>
        <v>0</v>
      </c>
      <c r="W505" s="140">
        <f t="shared" si="445"/>
        <v>0</v>
      </c>
      <c r="X505" s="140">
        <f t="shared" si="445"/>
        <v>0</v>
      </c>
      <c r="Y505" s="140" t="str">
        <f t="shared" si="445"/>
        <v>CHECK</v>
      </c>
      <c r="Z505" s="140">
        <f t="shared" si="445"/>
        <v>0</v>
      </c>
      <c r="AA505" s="140">
        <f t="shared" si="445"/>
        <v>0</v>
      </c>
      <c r="AB505" s="140">
        <f t="shared" si="445"/>
        <v>0</v>
      </c>
      <c r="AC505" s="140">
        <f t="shared" si="445"/>
        <v>0</v>
      </c>
      <c r="AD505" s="140">
        <f t="shared" si="445"/>
        <v>0</v>
      </c>
      <c r="AE505" s="140">
        <f t="shared" si="445"/>
        <v>0</v>
      </c>
      <c r="AF505" s="140">
        <f t="shared" si="445"/>
        <v>0</v>
      </c>
      <c r="AG505" s="140">
        <f t="shared" si="445"/>
        <v>0</v>
      </c>
      <c r="AH505" s="140">
        <f t="shared" si="445"/>
        <v>0</v>
      </c>
      <c r="AI505" s="140">
        <f t="shared" si="445"/>
        <v>0</v>
      </c>
      <c r="AJ505" s="140">
        <f t="shared" si="445"/>
        <v>0</v>
      </c>
      <c r="AK505" s="140">
        <f t="shared" si="445"/>
        <v>0</v>
      </c>
      <c r="AL505" s="140">
        <f t="shared" si="445"/>
        <v>0</v>
      </c>
      <c r="AM505" s="140">
        <f t="shared" si="445"/>
        <v>0</v>
      </c>
      <c r="AN505" s="140">
        <f t="shared" si="445"/>
        <v>0</v>
      </c>
      <c r="AO505" s="140">
        <f t="shared" si="445"/>
        <v>0</v>
      </c>
      <c r="AP505" s="140">
        <f t="shared" si="445"/>
        <v>0</v>
      </c>
      <c r="AQ505" s="140">
        <f t="shared" si="445"/>
        <v>0</v>
      </c>
      <c r="AR505" s="25">
        <f>+IF(AR$3=0,0,COUNTIFS('2.Pro Plan'!$K:$K,'Color detail'!$E505,'2.Pro Plan'!$N:$N,'Color detail'!$F505,'2.Pro Plan'!$U:$U,'Color detail'!AR$3))</f>
        <v>0</v>
      </c>
      <c r="AS505" s="25"/>
    </row>
    <row r="506" spans="2:45">
      <c r="B506" s="25">
        <f t="shared" si="413"/>
        <v>75</v>
      </c>
      <c r="C506" s="25" t="str">
        <f t="shared" si="441"/>
        <v>HK576</v>
      </c>
      <c r="E506" s="25" t="str">
        <f t="shared" ref="E506:F506" si="446">E297</f>
        <v>HK</v>
      </c>
      <c r="F506" s="25">
        <f t="shared" si="446"/>
        <v>576</v>
      </c>
      <c r="H506" s="25">
        <f t="shared" si="415"/>
        <v>0</v>
      </c>
      <c r="I506" s="25">
        <f>+IF(C506=0,0,SUMIF('Color FC'!$F:$F,'Color detail'!$C506,'Color FC'!H:H))</f>
        <v>0</v>
      </c>
      <c r="J506" s="25">
        <f>+IF(E506=0,0,SUMIF('Color FC'!$F:$F,'Color detail'!$C506,'Color FC'!I:I))</f>
        <v>0</v>
      </c>
      <c r="K506" s="25">
        <f>+IF(F506=0,0,SUMIF('Color FC'!$F:$F,'Color detail'!$C506,'Color FC'!J:J))</f>
        <v>0</v>
      </c>
      <c r="M506" s="146"/>
      <c r="N506" s="146"/>
      <c r="O506" s="147"/>
      <c r="Q506" s="140">
        <f t="shared" ref="Q506:AQ506" si="447">+IF(OR(AND(Q321=0,Q81&lt;&gt;0),AND(Q321&lt;&gt;0,Q81=0)),"CHECK",IF(OR(Q321=0,Q81=0),0,Q321/Q81))</f>
        <v>0</v>
      </c>
      <c r="R506" s="140" t="str">
        <f t="shared" si="447"/>
        <v>CHECK</v>
      </c>
      <c r="S506" s="140" t="str">
        <f t="shared" si="447"/>
        <v>CHECK</v>
      </c>
      <c r="T506" s="140" t="str">
        <f t="shared" si="447"/>
        <v>CHECK</v>
      </c>
      <c r="U506" s="140" t="str">
        <f t="shared" si="447"/>
        <v>CHECK</v>
      </c>
      <c r="V506" s="140" t="str">
        <f t="shared" si="447"/>
        <v>CHECK</v>
      </c>
      <c r="W506" s="140" t="str">
        <f t="shared" si="447"/>
        <v>CHECK</v>
      </c>
      <c r="X506" s="140" t="str">
        <f t="shared" si="447"/>
        <v>CHECK</v>
      </c>
      <c r="Y506" s="140">
        <f t="shared" si="447"/>
        <v>6</v>
      </c>
      <c r="Z506" s="140" t="str">
        <f t="shared" si="447"/>
        <v>CHECK</v>
      </c>
      <c r="AA506" s="140" t="str">
        <f t="shared" si="447"/>
        <v>CHECK</v>
      </c>
      <c r="AB506" s="140" t="str">
        <f t="shared" si="447"/>
        <v>CHECK</v>
      </c>
      <c r="AC506" s="140" t="str">
        <f t="shared" si="447"/>
        <v>CHECK</v>
      </c>
      <c r="AD506" s="140" t="str">
        <f t="shared" si="447"/>
        <v>CHECK</v>
      </c>
      <c r="AE506" s="140" t="str">
        <f t="shared" si="447"/>
        <v>CHECK</v>
      </c>
      <c r="AF506" s="140" t="str">
        <f t="shared" si="447"/>
        <v>CHECK</v>
      </c>
      <c r="AG506" s="140">
        <f t="shared" si="447"/>
        <v>0</v>
      </c>
      <c r="AH506" s="140" t="str">
        <f t="shared" si="447"/>
        <v>CHECK</v>
      </c>
      <c r="AI506" s="140" t="str">
        <f t="shared" si="447"/>
        <v>CHECK</v>
      </c>
      <c r="AJ506" s="140">
        <f t="shared" si="447"/>
        <v>0</v>
      </c>
      <c r="AK506" s="140">
        <f t="shared" si="447"/>
        <v>0</v>
      </c>
      <c r="AL506" s="140">
        <f t="shared" si="447"/>
        <v>0</v>
      </c>
      <c r="AM506" s="140">
        <f t="shared" si="447"/>
        <v>0</v>
      </c>
      <c r="AN506" s="140">
        <f t="shared" si="447"/>
        <v>0</v>
      </c>
      <c r="AO506" s="140">
        <f t="shared" si="447"/>
        <v>0</v>
      </c>
      <c r="AP506" s="140">
        <f t="shared" si="447"/>
        <v>0</v>
      </c>
      <c r="AQ506" s="140">
        <f t="shared" si="447"/>
        <v>0</v>
      </c>
      <c r="AR506" s="25">
        <f>+IF(AR$3=0,0,COUNTIFS('2.Pro Plan'!$K:$K,'Color detail'!$E506,'2.Pro Plan'!$N:$N,'Color detail'!$F506,'2.Pro Plan'!$U:$U,'Color detail'!AR$3))</f>
        <v>0</v>
      </c>
      <c r="AS506" s="25"/>
    </row>
    <row r="507" spans="2:45">
      <c r="B507" s="25">
        <f t="shared" si="413"/>
        <v>76</v>
      </c>
      <c r="C507" s="25" t="str">
        <f t="shared" si="441"/>
        <v>HK601</v>
      </c>
      <c r="E507" s="25" t="str">
        <f t="shared" ref="E507:F507" si="448">E298</f>
        <v>HK</v>
      </c>
      <c r="F507" s="25">
        <f t="shared" si="448"/>
        <v>601</v>
      </c>
      <c r="H507" s="25">
        <f t="shared" si="415"/>
        <v>0</v>
      </c>
      <c r="I507" s="25">
        <f>+IF(C507=0,0,SUMIF('Color FC'!$F:$F,'Color detail'!$C507,'Color FC'!H:H))</f>
        <v>0</v>
      </c>
      <c r="J507" s="25">
        <f>+IF(E507=0,0,SUMIF('Color FC'!$F:$F,'Color detail'!$C507,'Color FC'!I:I))</f>
        <v>0</v>
      </c>
      <c r="K507" s="25">
        <f>+IF(F507=0,0,SUMIF('Color FC'!$F:$F,'Color detail'!$C507,'Color FC'!J:J))</f>
        <v>0</v>
      </c>
      <c r="M507" s="146"/>
      <c r="N507" s="146"/>
      <c r="O507" s="147"/>
      <c r="Q507" s="140" t="str">
        <f t="shared" ref="Q507:AQ507" si="449">+IF(OR(AND(Q322=0,Q82&lt;&gt;0),AND(Q322&lt;&gt;0,Q82=0)),"CHECK",IF(OR(Q322=0,Q82=0),0,Q322/Q82))</f>
        <v>CHECK</v>
      </c>
      <c r="R507" s="140">
        <f t="shared" si="449"/>
        <v>0</v>
      </c>
      <c r="S507" s="140">
        <f t="shared" si="449"/>
        <v>0</v>
      </c>
      <c r="T507" s="140">
        <f t="shared" si="449"/>
        <v>0</v>
      </c>
      <c r="U507" s="140">
        <f t="shared" si="449"/>
        <v>0</v>
      </c>
      <c r="V507" s="140">
        <f t="shared" si="449"/>
        <v>0</v>
      </c>
      <c r="W507" s="140" t="str">
        <f t="shared" si="449"/>
        <v>CHECK</v>
      </c>
      <c r="X507" s="140" t="str">
        <f t="shared" si="449"/>
        <v>CHECK</v>
      </c>
      <c r="Y507" s="140" t="str">
        <f t="shared" si="449"/>
        <v>CHECK</v>
      </c>
      <c r="Z507" s="140">
        <f t="shared" si="449"/>
        <v>0</v>
      </c>
      <c r="AA507" s="140">
        <f t="shared" si="449"/>
        <v>0</v>
      </c>
      <c r="AB507" s="140" t="str">
        <f t="shared" si="449"/>
        <v>CHECK</v>
      </c>
      <c r="AC507" s="140" t="str">
        <f t="shared" si="449"/>
        <v>CHECK</v>
      </c>
      <c r="AD507" s="140" t="str">
        <f t="shared" si="449"/>
        <v>CHECK</v>
      </c>
      <c r="AE507" s="140" t="str">
        <f t="shared" si="449"/>
        <v>CHECK</v>
      </c>
      <c r="AF507" s="140">
        <f t="shared" si="449"/>
        <v>0</v>
      </c>
      <c r="AG507" s="140">
        <f t="shared" si="449"/>
        <v>0</v>
      </c>
      <c r="AH507" s="140">
        <f t="shared" si="449"/>
        <v>0</v>
      </c>
      <c r="AI507" s="140">
        <f t="shared" si="449"/>
        <v>0</v>
      </c>
      <c r="AJ507" s="140">
        <f t="shared" si="449"/>
        <v>0</v>
      </c>
      <c r="AK507" s="140">
        <f t="shared" si="449"/>
        <v>0</v>
      </c>
      <c r="AL507" s="140">
        <f t="shared" si="449"/>
        <v>0</v>
      </c>
      <c r="AM507" s="140">
        <f t="shared" si="449"/>
        <v>0</v>
      </c>
      <c r="AN507" s="140">
        <f t="shared" si="449"/>
        <v>0</v>
      </c>
      <c r="AO507" s="140">
        <f t="shared" si="449"/>
        <v>0</v>
      </c>
      <c r="AP507" s="140">
        <f t="shared" si="449"/>
        <v>0</v>
      </c>
      <c r="AQ507" s="140">
        <f t="shared" si="449"/>
        <v>0</v>
      </c>
      <c r="AR507" s="25">
        <f>+IF(AR$3=0,0,COUNTIFS('2.Pro Plan'!$K:$K,'Color detail'!$E507,'2.Pro Plan'!$N:$N,'Color detail'!$F507,'2.Pro Plan'!$U:$U,'Color detail'!AR$3))</f>
        <v>0</v>
      </c>
      <c r="AS507" s="25"/>
    </row>
    <row r="508" spans="2:45">
      <c r="B508" s="25">
        <f t="shared" si="413"/>
        <v>77</v>
      </c>
      <c r="C508" s="25" t="str">
        <f t="shared" si="441"/>
        <v>HKS28</v>
      </c>
      <c r="E508" s="25" t="str">
        <f t="shared" ref="E508:F508" si="450">E299</f>
        <v>HK</v>
      </c>
      <c r="F508" s="25" t="str">
        <f t="shared" si="450"/>
        <v>S28</v>
      </c>
      <c r="H508" s="25">
        <f t="shared" si="415"/>
        <v>0</v>
      </c>
      <c r="I508" s="25">
        <f>+IF(C508=0,0,SUMIF('Color FC'!$F:$F,'Color detail'!$C508,'Color FC'!H:H))</f>
        <v>26</v>
      </c>
      <c r="J508" s="25">
        <f>+IF(E508=0,0,SUMIF('Color FC'!$F:$F,'Color detail'!$C508,'Color FC'!I:I))</f>
        <v>14</v>
      </c>
      <c r="K508" s="25">
        <f>+IF(F508=0,0,SUMIF('Color FC'!$F:$F,'Color detail'!$C508,'Color FC'!J:J))</f>
        <v>10</v>
      </c>
      <c r="M508" s="146"/>
      <c r="N508" s="146"/>
      <c r="O508" s="147"/>
      <c r="Q508" s="140">
        <f t="shared" ref="Q508:AQ508" si="451">+IF(OR(AND(Q323=0,Q83&lt;&gt;0),AND(Q323&lt;&gt;0,Q83=0)),"CHECK",IF(OR(Q323=0,Q83=0),0,Q323/Q83))</f>
        <v>0</v>
      </c>
      <c r="R508" s="140" t="str">
        <f t="shared" si="451"/>
        <v>CHECK</v>
      </c>
      <c r="S508" s="140" t="str">
        <f t="shared" si="451"/>
        <v>CHECK</v>
      </c>
      <c r="T508" s="140" t="str">
        <f t="shared" si="451"/>
        <v>CHECK</v>
      </c>
      <c r="U508" s="140">
        <f t="shared" si="451"/>
        <v>5</v>
      </c>
      <c r="V508" s="140">
        <f t="shared" si="451"/>
        <v>2</v>
      </c>
      <c r="W508" s="140">
        <f t="shared" si="451"/>
        <v>1</v>
      </c>
      <c r="X508" s="140">
        <f t="shared" si="451"/>
        <v>1</v>
      </c>
      <c r="Y508" s="140">
        <f t="shared" si="451"/>
        <v>2</v>
      </c>
      <c r="Z508" s="140" t="str">
        <f t="shared" si="451"/>
        <v>CHECK</v>
      </c>
      <c r="AA508" s="140" t="str">
        <f t="shared" si="451"/>
        <v>CHECK</v>
      </c>
      <c r="AB508" s="140" t="str">
        <f t="shared" si="451"/>
        <v>CHECK</v>
      </c>
      <c r="AC508" s="140" t="str">
        <f t="shared" si="451"/>
        <v>CHECK</v>
      </c>
      <c r="AD508" s="140" t="str">
        <f t="shared" si="451"/>
        <v>CHECK</v>
      </c>
      <c r="AE508" s="140" t="str">
        <f t="shared" si="451"/>
        <v>CHECK</v>
      </c>
      <c r="AF508" s="140" t="str">
        <f t="shared" si="451"/>
        <v>CHECK</v>
      </c>
      <c r="AG508" s="140" t="str">
        <f t="shared" si="451"/>
        <v>CHECK</v>
      </c>
      <c r="AH508" s="140" t="str">
        <f t="shared" si="451"/>
        <v>CHECK</v>
      </c>
      <c r="AI508" s="140" t="str">
        <f t="shared" si="451"/>
        <v>CHECK</v>
      </c>
      <c r="AJ508" s="140">
        <f t="shared" si="451"/>
        <v>0</v>
      </c>
      <c r="AK508" s="140">
        <f t="shared" si="451"/>
        <v>0</v>
      </c>
      <c r="AL508" s="140">
        <f t="shared" si="451"/>
        <v>0</v>
      </c>
      <c r="AM508" s="140">
        <f t="shared" si="451"/>
        <v>0</v>
      </c>
      <c r="AN508" s="140">
        <f t="shared" si="451"/>
        <v>0</v>
      </c>
      <c r="AO508" s="140">
        <f t="shared" si="451"/>
        <v>0</v>
      </c>
      <c r="AP508" s="140">
        <f t="shared" si="451"/>
        <v>0</v>
      </c>
      <c r="AQ508" s="140">
        <f t="shared" si="451"/>
        <v>0</v>
      </c>
      <c r="AR508" s="25">
        <f>+IF(AR$3=0,0,COUNTIFS('2.Pro Plan'!$K:$K,'Color detail'!$E508,'2.Pro Plan'!$N:$N,'Color detail'!$F508,'2.Pro Plan'!$U:$U,'Color detail'!AR$3))</f>
        <v>0</v>
      </c>
      <c r="AS508" s="25"/>
    </row>
    <row r="509" spans="2:45">
      <c r="B509" s="25">
        <f t="shared" si="413"/>
        <v>78</v>
      </c>
      <c r="C509" s="25" t="str">
        <f t="shared" si="441"/>
        <v>HKW09</v>
      </c>
      <c r="E509" s="25" t="str">
        <f t="shared" ref="E509:F509" si="452">E300</f>
        <v>HK</v>
      </c>
      <c r="F509" s="25" t="str">
        <f t="shared" si="452"/>
        <v>W09</v>
      </c>
      <c r="H509" s="25">
        <f t="shared" si="415"/>
        <v>0</v>
      </c>
      <c r="I509" s="25">
        <f>+IF(C509=0,0,SUMIF('Color FC'!$F:$F,'Color detail'!$C509,'Color FC'!H:H))</f>
        <v>193</v>
      </c>
      <c r="J509" s="25">
        <f>+IF(E509=0,0,SUMIF('Color FC'!$F:$F,'Color detail'!$C509,'Color FC'!I:I))</f>
        <v>104</v>
      </c>
      <c r="K509" s="25">
        <f>+IF(F509=0,0,SUMIF('Color FC'!$F:$F,'Color detail'!$C509,'Color FC'!J:J))</f>
        <v>74</v>
      </c>
      <c r="M509" s="146"/>
      <c r="N509" s="146"/>
      <c r="O509" s="147"/>
      <c r="Q509" s="140">
        <f t="shared" ref="Q509:AQ509" si="453">+IF(OR(AND(Q324=0,Q84&lt;&gt;0),AND(Q324&lt;&gt;0,Q84=0)),"CHECK",IF(OR(Q324=0,Q84=0),0,Q324/Q84))</f>
        <v>0</v>
      </c>
      <c r="R509" s="140">
        <f t="shared" si="453"/>
        <v>0.4</v>
      </c>
      <c r="S509" s="140">
        <f t="shared" si="453"/>
        <v>0.2</v>
      </c>
      <c r="T509" s="140" t="str">
        <f t="shared" si="453"/>
        <v>CHECK</v>
      </c>
      <c r="U509" s="140" t="str">
        <f t="shared" si="453"/>
        <v>CHECK</v>
      </c>
      <c r="V509" s="140" t="str">
        <f t="shared" si="453"/>
        <v>CHECK</v>
      </c>
      <c r="W509" s="140" t="str">
        <f t="shared" si="453"/>
        <v>CHECK</v>
      </c>
      <c r="X509" s="140">
        <f t="shared" si="453"/>
        <v>0.33333333333333331</v>
      </c>
      <c r="Y509" s="140">
        <f t="shared" si="453"/>
        <v>0.25</v>
      </c>
      <c r="Z509" s="140" t="str">
        <f t="shared" si="453"/>
        <v>CHECK</v>
      </c>
      <c r="AA509" s="140">
        <f t="shared" si="453"/>
        <v>0</v>
      </c>
      <c r="AB509" s="140" t="str">
        <f t="shared" si="453"/>
        <v>CHECK</v>
      </c>
      <c r="AC509" s="140" t="str">
        <f t="shared" si="453"/>
        <v>CHECK</v>
      </c>
      <c r="AD509" s="140" t="str">
        <f t="shared" si="453"/>
        <v>CHECK</v>
      </c>
      <c r="AE509" s="140">
        <f t="shared" si="453"/>
        <v>0.2</v>
      </c>
      <c r="AF509" s="140" t="str">
        <f t="shared" si="453"/>
        <v>CHECK</v>
      </c>
      <c r="AG509" s="140" t="str">
        <f t="shared" si="453"/>
        <v>CHECK</v>
      </c>
      <c r="AH509" s="140" t="str">
        <f t="shared" si="453"/>
        <v>CHECK</v>
      </c>
      <c r="AI509" s="140" t="str">
        <f t="shared" si="453"/>
        <v>CHECK</v>
      </c>
      <c r="AJ509" s="140" t="str">
        <f t="shared" si="453"/>
        <v>CHECK</v>
      </c>
      <c r="AK509" s="140" t="str">
        <f t="shared" si="453"/>
        <v>CHECK</v>
      </c>
      <c r="AL509" s="140">
        <f t="shared" si="453"/>
        <v>0</v>
      </c>
      <c r="AM509" s="140">
        <f t="shared" si="453"/>
        <v>0</v>
      </c>
      <c r="AN509" s="140">
        <f t="shared" si="453"/>
        <v>0</v>
      </c>
      <c r="AO509" s="140">
        <f t="shared" si="453"/>
        <v>0</v>
      </c>
      <c r="AP509" s="140">
        <f t="shared" si="453"/>
        <v>0</v>
      </c>
      <c r="AQ509" s="140">
        <f t="shared" si="453"/>
        <v>0</v>
      </c>
      <c r="AR509" s="25">
        <f>+IF(AR$3=0,0,COUNTIFS('2.Pro Plan'!$K:$K,'Color detail'!$E509,'2.Pro Plan'!$N:$N,'Color detail'!$F509,'2.Pro Plan'!$U:$U,'Color detail'!AR$3))</f>
        <v>0</v>
      </c>
      <c r="AS509" s="25"/>
    </row>
    <row r="510" spans="2:45">
      <c r="B510" s="25">
        <f t="shared" si="413"/>
        <v>79</v>
      </c>
      <c r="C510" s="25" t="str">
        <f t="shared" si="441"/>
        <v>HKX12</v>
      </c>
      <c r="E510" s="25" t="str">
        <f t="shared" ref="E510:F510" si="454">E301</f>
        <v>HK</v>
      </c>
      <c r="F510" s="25" t="str">
        <f t="shared" si="454"/>
        <v>X12</v>
      </c>
      <c r="H510" s="25">
        <f t="shared" si="415"/>
        <v>0</v>
      </c>
      <c r="I510" s="25">
        <f>+IF(C510=0,0,SUMIF('Color FC'!$F:$F,'Color detail'!$C510,'Color FC'!H:H))</f>
        <v>17</v>
      </c>
      <c r="J510" s="25">
        <f>+IF(E510=0,0,SUMIF('Color FC'!$F:$F,'Color detail'!$C510,'Color FC'!I:I))</f>
        <v>9</v>
      </c>
      <c r="K510" s="25">
        <f>+IF(F510=0,0,SUMIF('Color FC'!$F:$F,'Color detail'!$C510,'Color FC'!J:J))</f>
        <v>7</v>
      </c>
      <c r="M510" s="146"/>
      <c r="N510" s="146"/>
      <c r="O510" s="147"/>
      <c r="Q510" s="140">
        <f t="shared" ref="Q510:AQ510" si="455">+IF(OR(AND(Q325=0,Q85&lt;&gt;0),AND(Q325&lt;&gt;0,Q85=0)),"CHECK",IF(OR(Q325=0,Q85=0),0,Q325/Q85))</f>
        <v>0</v>
      </c>
      <c r="R510" s="140">
        <f t="shared" si="455"/>
        <v>4</v>
      </c>
      <c r="S510" s="140" t="str">
        <f t="shared" si="455"/>
        <v>CHECK</v>
      </c>
      <c r="T510" s="140" t="str">
        <f t="shared" si="455"/>
        <v>CHECK</v>
      </c>
      <c r="U510" s="140">
        <f t="shared" si="455"/>
        <v>0.5</v>
      </c>
      <c r="V510" s="140">
        <f t="shared" si="455"/>
        <v>4</v>
      </c>
      <c r="W510" s="140" t="str">
        <f t="shared" si="455"/>
        <v>CHECK</v>
      </c>
      <c r="X510" s="140" t="str">
        <f t="shared" si="455"/>
        <v>CHECK</v>
      </c>
      <c r="Y510" s="140">
        <f t="shared" si="455"/>
        <v>6</v>
      </c>
      <c r="Z510" s="140" t="str">
        <f t="shared" si="455"/>
        <v>CHECK</v>
      </c>
      <c r="AA510" s="140" t="str">
        <f t="shared" si="455"/>
        <v>CHECK</v>
      </c>
      <c r="AB510" s="140" t="str">
        <f t="shared" si="455"/>
        <v>CHECK</v>
      </c>
      <c r="AC510" s="140" t="str">
        <f t="shared" si="455"/>
        <v>CHECK</v>
      </c>
      <c r="AD510" s="140" t="str">
        <f t="shared" si="455"/>
        <v>CHECK</v>
      </c>
      <c r="AE510" s="140">
        <f t="shared" si="455"/>
        <v>4</v>
      </c>
      <c r="AF510" s="140">
        <f t="shared" si="455"/>
        <v>0</v>
      </c>
      <c r="AG510" s="140" t="str">
        <f t="shared" si="455"/>
        <v>CHECK</v>
      </c>
      <c r="AH510" s="140" t="str">
        <f t="shared" si="455"/>
        <v>CHECK</v>
      </c>
      <c r="AI510" s="140" t="str">
        <f t="shared" si="455"/>
        <v>CHECK</v>
      </c>
      <c r="AJ510" s="140" t="str">
        <f t="shared" si="455"/>
        <v>CHECK</v>
      </c>
      <c r="AK510" s="140">
        <f t="shared" si="455"/>
        <v>0</v>
      </c>
      <c r="AL510" s="140">
        <f t="shared" si="455"/>
        <v>0</v>
      </c>
      <c r="AM510" s="140">
        <f t="shared" si="455"/>
        <v>0</v>
      </c>
      <c r="AN510" s="140">
        <f t="shared" si="455"/>
        <v>0</v>
      </c>
      <c r="AO510" s="140">
        <f t="shared" si="455"/>
        <v>0</v>
      </c>
      <c r="AP510" s="140">
        <f t="shared" si="455"/>
        <v>0</v>
      </c>
      <c r="AQ510" s="140">
        <f t="shared" si="455"/>
        <v>0</v>
      </c>
      <c r="AR510" s="25">
        <f>+IF(AR$3=0,0,COUNTIFS('2.Pro Plan'!$K:$K,'Color detail'!$E510,'2.Pro Plan'!$N:$N,'Color detail'!$F510,'2.Pro Plan'!$U:$U,'Color detail'!AR$3))</f>
        <v>0</v>
      </c>
      <c r="AS510" s="25"/>
    </row>
    <row r="511" spans="2:45">
      <c r="B511" s="25">
        <f t="shared" si="413"/>
        <v>80</v>
      </c>
      <c r="C511" s="25" t="str">
        <f t="shared" si="441"/>
        <v>HKP20</v>
      </c>
      <c r="E511" s="25" t="str">
        <f t="shared" ref="E511:F511" si="456">E302</f>
        <v>HK</v>
      </c>
      <c r="F511" s="25" t="str">
        <f t="shared" si="456"/>
        <v>P20</v>
      </c>
      <c r="H511" s="25">
        <f t="shared" si="415"/>
        <v>0</v>
      </c>
      <c r="I511" s="25">
        <f>+IF(C511=0,0,SUMIF('Color FC'!$F:$F,'Color detail'!$C511,'Color FC'!H:H))</f>
        <v>24</v>
      </c>
      <c r="J511" s="25">
        <f>+IF(E511=0,0,SUMIF('Color FC'!$F:$F,'Color detail'!$C511,'Color FC'!I:I))</f>
        <v>13</v>
      </c>
      <c r="K511" s="25">
        <f>+IF(F511=0,0,SUMIF('Color FC'!$F:$F,'Color detail'!$C511,'Color FC'!J:J))</f>
        <v>9</v>
      </c>
      <c r="M511" s="146"/>
      <c r="N511" s="146"/>
      <c r="O511" s="147"/>
      <c r="Q511" s="140">
        <f t="shared" ref="Q511:AQ511" si="457">+IF(OR(AND(Q326=0,Q86&lt;&gt;0),AND(Q326&lt;&gt;0,Q86=0)),"CHECK",IF(OR(Q326=0,Q86=0),0,Q326/Q86))</f>
        <v>0</v>
      </c>
      <c r="R511" s="140">
        <f t="shared" si="457"/>
        <v>0</v>
      </c>
      <c r="S511" s="140" t="str">
        <f t="shared" si="457"/>
        <v>CHECK</v>
      </c>
      <c r="T511" s="140" t="str">
        <f t="shared" si="457"/>
        <v>CHECK</v>
      </c>
      <c r="U511" s="140">
        <f t="shared" si="457"/>
        <v>4</v>
      </c>
      <c r="V511" s="140">
        <f t="shared" si="457"/>
        <v>0.5</v>
      </c>
      <c r="W511" s="140" t="str">
        <f t="shared" si="457"/>
        <v>CHECK</v>
      </c>
      <c r="X511" s="140">
        <f t="shared" si="457"/>
        <v>0.5</v>
      </c>
      <c r="Y511" s="140">
        <f t="shared" si="457"/>
        <v>2</v>
      </c>
      <c r="Z511" s="140" t="str">
        <f t="shared" si="457"/>
        <v>CHECK</v>
      </c>
      <c r="AA511" s="140" t="str">
        <f t="shared" si="457"/>
        <v>CHECK</v>
      </c>
      <c r="AB511" s="140" t="str">
        <f t="shared" si="457"/>
        <v>CHECK</v>
      </c>
      <c r="AC511" s="140" t="str">
        <f t="shared" si="457"/>
        <v>CHECK</v>
      </c>
      <c r="AD511" s="140" t="str">
        <f t="shared" si="457"/>
        <v>CHECK</v>
      </c>
      <c r="AE511" s="140" t="str">
        <f t="shared" si="457"/>
        <v>CHECK</v>
      </c>
      <c r="AF511" s="140" t="str">
        <f t="shared" si="457"/>
        <v>CHECK</v>
      </c>
      <c r="AG511" s="140">
        <f t="shared" si="457"/>
        <v>0</v>
      </c>
      <c r="AH511" s="140">
        <f t="shared" si="457"/>
        <v>0</v>
      </c>
      <c r="AI511" s="140" t="str">
        <f t="shared" si="457"/>
        <v>CHECK</v>
      </c>
      <c r="AJ511" s="140" t="str">
        <f t="shared" si="457"/>
        <v>CHECK</v>
      </c>
      <c r="AK511" s="140">
        <f t="shared" si="457"/>
        <v>0</v>
      </c>
      <c r="AL511" s="140">
        <f t="shared" si="457"/>
        <v>0</v>
      </c>
      <c r="AM511" s="140">
        <f t="shared" si="457"/>
        <v>0</v>
      </c>
      <c r="AN511" s="140">
        <f t="shared" si="457"/>
        <v>0</v>
      </c>
      <c r="AO511" s="140">
        <f t="shared" si="457"/>
        <v>0</v>
      </c>
      <c r="AP511" s="140">
        <f t="shared" si="457"/>
        <v>0</v>
      </c>
      <c r="AQ511" s="140">
        <f t="shared" si="457"/>
        <v>0</v>
      </c>
      <c r="AR511" s="25">
        <f>+IF(AR$3=0,0,COUNTIFS('2.Pro Plan'!$K:$K,'Color detail'!$E511,'2.Pro Plan'!$N:$N,'Color detail'!$F511,'2.Pro Plan'!$U:$U,'Color detail'!AR$3))</f>
        <v>0</v>
      </c>
      <c r="AS511" s="25"/>
    </row>
    <row r="512" spans="2:45">
      <c r="B512" s="25">
        <f t="shared" si="413"/>
        <v>81</v>
      </c>
      <c r="C512" s="25" t="str">
        <f t="shared" si="441"/>
        <v>CX576</v>
      </c>
      <c r="E512" s="25" t="str">
        <f t="shared" ref="E512:F512" si="458">E303</f>
        <v>CX</v>
      </c>
      <c r="F512" s="25">
        <f t="shared" si="458"/>
        <v>576</v>
      </c>
      <c r="H512" s="25">
        <f t="shared" si="415"/>
        <v>0</v>
      </c>
      <c r="I512" s="25">
        <f>+IF(C512=0,0,SUMIF('Color FC'!$F:$F,'Color detail'!$C512,'Color FC'!H:H))</f>
        <v>0</v>
      </c>
      <c r="J512" s="25">
        <f>+IF(E512=0,0,SUMIF('Color FC'!$F:$F,'Color detail'!$C512,'Color FC'!I:I))</f>
        <v>0</v>
      </c>
      <c r="K512" s="25">
        <f>+IF(F512=0,0,SUMIF('Color FC'!$F:$F,'Color detail'!$C512,'Color FC'!J:J))</f>
        <v>0</v>
      </c>
      <c r="M512" s="146"/>
      <c r="N512" s="146"/>
      <c r="O512" s="147"/>
      <c r="Q512" s="140">
        <f t="shared" ref="Q512:AQ512" si="459">+IF(OR(AND(Q327=0,Q87&lt;&gt;0),AND(Q327&lt;&gt;0,Q87=0)),"CHECK",IF(OR(Q327=0,Q87=0),0,Q327/Q87))</f>
        <v>0</v>
      </c>
      <c r="R512" s="140">
        <f t="shared" si="459"/>
        <v>0</v>
      </c>
      <c r="S512" s="140">
        <f t="shared" si="459"/>
        <v>0</v>
      </c>
      <c r="T512" s="140">
        <f t="shared" si="459"/>
        <v>0</v>
      </c>
      <c r="U512" s="140" t="str">
        <f t="shared" si="459"/>
        <v>CHECK</v>
      </c>
      <c r="V512" s="140">
        <f t="shared" si="459"/>
        <v>0</v>
      </c>
      <c r="W512" s="140" t="str">
        <f t="shared" si="459"/>
        <v>CHECK</v>
      </c>
      <c r="X512" s="140" t="str">
        <f t="shared" si="459"/>
        <v>CHECK</v>
      </c>
      <c r="Y512" s="140" t="str">
        <f t="shared" si="459"/>
        <v>CHECK</v>
      </c>
      <c r="Z512" s="140">
        <f t="shared" si="459"/>
        <v>0</v>
      </c>
      <c r="AA512" s="140" t="str">
        <f t="shared" si="459"/>
        <v>CHECK</v>
      </c>
      <c r="AB512" s="140">
        <f t="shared" si="459"/>
        <v>0</v>
      </c>
      <c r="AC512" s="140" t="str">
        <f t="shared" si="459"/>
        <v>CHECK</v>
      </c>
      <c r="AD512" s="140" t="str">
        <f t="shared" si="459"/>
        <v>CHECK</v>
      </c>
      <c r="AE512" s="140">
        <f t="shared" si="459"/>
        <v>0</v>
      </c>
      <c r="AF512" s="140">
        <f t="shared" si="459"/>
        <v>0</v>
      </c>
      <c r="AG512" s="140">
        <f t="shared" si="459"/>
        <v>0</v>
      </c>
      <c r="AH512" s="140">
        <f t="shared" si="459"/>
        <v>0</v>
      </c>
      <c r="AI512" s="140">
        <f t="shared" si="459"/>
        <v>0</v>
      </c>
      <c r="AJ512" s="140">
        <f t="shared" si="459"/>
        <v>0</v>
      </c>
      <c r="AK512" s="140">
        <f t="shared" si="459"/>
        <v>0</v>
      </c>
      <c r="AL512" s="140">
        <f t="shared" si="459"/>
        <v>0</v>
      </c>
      <c r="AM512" s="140">
        <f t="shared" si="459"/>
        <v>0</v>
      </c>
      <c r="AN512" s="140">
        <f t="shared" si="459"/>
        <v>0</v>
      </c>
      <c r="AO512" s="140">
        <f t="shared" si="459"/>
        <v>0</v>
      </c>
      <c r="AP512" s="140">
        <f t="shared" si="459"/>
        <v>0</v>
      </c>
      <c r="AQ512" s="140">
        <f t="shared" si="459"/>
        <v>0</v>
      </c>
      <c r="AR512" s="25">
        <f>+IF(AR$3=0,0,COUNTIFS('2.Pro Plan'!$K:$K,'Color detail'!$E512,'2.Pro Plan'!$N:$N,'Color detail'!$F512,'2.Pro Plan'!$U:$U,'Color detail'!AR$3))</f>
        <v>0</v>
      </c>
      <c r="AS512" s="25"/>
    </row>
    <row r="513" spans="2:45">
      <c r="B513" s="25">
        <f t="shared" si="413"/>
        <v>82</v>
      </c>
      <c r="C513" s="25" t="str">
        <f t="shared" si="441"/>
        <v>CX601</v>
      </c>
      <c r="E513" s="25" t="str">
        <f t="shared" ref="E513:F513" si="460">E304</f>
        <v>CX</v>
      </c>
      <c r="F513" s="25">
        <f t="shared" si="460"/>
        <v>601</v>
      </c>
      <c r="H513" s="25">
        <f t="shared" si="415"/>
        <v>0</v>
      </c>
      <c r="I513" s="25">
        <f>+IF(C513=0,0,SUMIF('Color FC'!$F:$F,'Color detail'!$C513,'Color FC'!H:H))</f>
        <v>0</v>
      </c>
      <c r="J513" s="25">
        <f>+IF(E513=0,0,SUMIF('Color FC'!$F:$F,'Color detail'!$C513,'Color FC'!I:I))</f>
        <v>0</v>
      </c>
      <c r="K513" s="25">
        <f>+IF(F513=0,0,SUMIF('Color FC'!$F:$F,'Color detail'!$C513,'Color FC'!J:J))</f>
        <v>0</v>
      </c>
      <c r="M513" s="146"/>
      <c r="N513" s="146"/>
      <c r="O513" s="147"/>
      <c r="Q513" s="140" t="str">
        <f t="shared" ref="Q513:AQ513" si="461">+IF(OR(AND(Q328=0,Q88&lt;&gt;0),AND(Q328&lt;&gt;0,Q88=0)),"CHECK",IF(OR(Q328=0,Q88=0),0,Q328/Q88))</f>
        <v>CHECK</v>
      </c>
      <c r="R513" s="140">
        <f t="shared" si="461"/>
        <v>0</v>
      </c>
      <c r="S513" s="140">
        <f t="shared" si="461"/>
        <v>0</v>
      </c>
      <c r="T513" s="140" t="str">
        <f t="shared" si="461"/>
        <v>CHECK</v>
      </c>
      <c r="U513" s="140">
        <f t="shared" si="461"/>
        <v>0</v>
      </c>
      <c r="V513" s="140" t="str">
        <f t="shared" si="461"/>
        <v>CHECK</v>
      </c>
      <c r="W513" s="140" t="str">
        <f t="shared" si="461"/>
        <v>CHECK</v>
      </c>
      <c r="X513" s="140" t="str">
        <f t="shared" si="461"/>
        <v>CHECK</v>
      </c>
      <c r="Y513" s="140" t="str">
        <f t="shared" si="461"/>
        <v>CHECK</v>
      </c>
      <c r="Z513" s="140" t="str">
        <f t="shared" si="461"/>
        <v>CHECK</v>
      </c>
      <c r="AA513" s="140" t="str">
        <f t="shared" si="461"/>
        <v>CHECK</v>
      </c>
      <c r="AB513" s="140" t="str">
        <f t="shared" si="461"/>
        <v>CHECK</v>
      </c>
      <c r="AC513" s="140" t="str">
        <f t="shared" si="461"/>
        <v>CHECK</v>
      </c>
      <c r="AD513" s="140" t="str">
        <f t="shared" si="461"/>
        <v>CHECK</v>
      </c>
      <c r="AE513" s="140" t="str">
        <f t="shared" si="461"/>
        <v>CHECK</v>
      </c>
      <c r="AF513" s="140">
        <f t="shared" si="461"/>
        <v>0</v>
      </c>
      <c r="AG513" s="140">
        <f t="shared" si="461"/>
        <v>0</v>
      </c>
      <c r="AH513" s="140">
        <f t="shared" si="461"/>
        <v>0</v>
      </c>
      <c r="AI513" s="140">
        <f t="shared" si="461"/>
        <v>0</v>
      </c>
      <c r="AJ513" s="140">
        <f t="shared" si="461"/>
        <v>0</v>
      </c>
      <c r="AK513" s="140">
        <f t="shared" si="461"/>
        <v>0</v>
      </c>
      <c r="AL513" s="140">
        <f t="shared" si="461"/>
        <v>0</v>
      </c>
      <c r="AM513" s="140">
        <f t="shared" si="461"/>
        <v>0</v>
      </c>
      <c r="AN513" s="140">
        <f t="shared" si="461"/>
        <v>0</v>
      </c>
      <c r="AO513" s="140">
        <f t="shared" si="461"/>
        <v>0</v>
      </c>
      <c r="AP513" s="140">
        <f t="shared" si="461"/>
        <v>0</v>
      </c>
      <c r="AQ513" s="140">
        <f t="shared" si="461"/>
        <v>0</v>
      </c>
      <c r="AR513" s="25">
        <f>+IF(AR$3=0,0,COUNTIFS('2.Pro Plan'!$K:$K,'Color detail'!$E513,'2.Pro Plan'!$N:$N,'Color detail'!$F513,'2.Pro Plan'!$U:$U,'Color detail'!AR$3))</f>
        <v>0</v>
      </c>
      <c r="AS513" s="25"/>
    </row>
    <row r="514" spans="2:45">
      <c r="B514" s="25">
        <f t="shared" si="413"/>
        <v>83</v>
      </c>
      <c r="C514" s="25" t="str">
        <f t="shared" si="441"/>
        <v>CXS28</v>
      </c>
      <c r="E514" s="25" t="str">
        <f t="shared" ref="E514:F514" si="462">E305</f>
        <v>CX</v>
      </c>
      <c r="F514" s="25" t="str">
        <f t="shared" si="462"/>
        <v>S28</v>
      </c>
      <c r="H514" s="25">
        <f t="shared" si="415"/>
        <v>0</v>
      </c>
      <c r="I514" s="25">
        <f>+IF(C514=0,0,SUMIF('Color FC'!$F:$F,'Color detail'!$C514,'Color FC'!H:H))</f>
        <v>27</v>
      </c>
      <c r="J514" s="25">
        <f>+IF(E514=0,0,SUMIF('Color FC'!$F:$F,'Color detail'!$C514,'Color FC'!I:I))</f>
        <v>19</v>
      </c>
      <c r="K514" s="25">
        <f>+IF(F514=0,0,SUMIF('Color FC'!$F:$F,'Color detail'!$C514,'Color FC'!J:J))</f>
        <v>23</v>
      </c>
      <c r="M514" s="146"/>
      <c r="N514" s="146"/>
      <c r="O514" s="147"/>
      <c r="Q514" s="140" t="str">
        <f t="shared" ref="Q514:AQ514" si="463">+IF(OR(AND(Q329=0,Q89&lt;&gt;0),AND(Q329&lt;&gt;0,Q89=0)),"CHECK",IF(OR(Q329=0,Q89=0),0,Q329/Q89))</f>
        <v>CHECK</v>
      </c>
      <c r="R514" s="140" t="str">
        <f t="shared" si="463"/>
        <v>CHECK</v>
      </c>
      <c r="S514" s="140">
        <f t="shared" si="463"/>
        <v>0.5</v>
      </c>
      <c r="T514" s="140">
        <f t="shared" si="463"/>
        <v>1</v>
      </c>
      <c r="U514" s="140">
        <f t="shared" si="463"/>
        <v>1</v>
      </c>
      <c r="V514" s="140" t="str">
        <f t="shared" si="463"/>
        <v>CHECK</v>
      </c>
      <c r="W514" s="140">
        <f t="shared" si="463"/>
        <v>0.5</v>
      </c>
      <c r="X514" s="140">
        <f t="shared" si="463"/>
        <v>0.5</v>
      </c>
      <c r="Y514" s="140" t="str">
        <f t="shared" si="463"/>
        <v>CHECK</v>
      </c>
      <c r="Z514" s="140" t="str">
        <f t="shared" si="463"/>
        <v>CHECK</v>
      </c>
      <c r="AA514" s="140">
        <f t="shared" si="463"/>
        <v>0.5</v>
      </c>
      <c r="AB514" s="140">
        <f t="shared" si="463"/>
        <v>0</v>
      </c>
      <c r="AC514" s="140" t="str">
        <f t="shared" si="463"/>
        <v>CHECK</v>
      </c>
      <c r="AD514" s="140">
        <f t="shared" si="463"/>
        <v>0</v>
      </c>
      <c r="AE514" s="140">
        <f t="shared" si="463"/>
        <v>1</v>
      </c>
      <c r="AF514" s="140">
        <f t="shared" si="463"/>
        <v>1</v>
      </c>
      <c r="AG514" s="140">
        <f t="shared" si="463"/>
        <v>3</v>
      </c>
      <c r="AH514" s="140">
        <f t="shared" si="463"/>
        <v>1.6666666666666667</v>
      </c>
      <c r="AI514" s="140">
        <f t="shared" si="463"/>
        <v>2.6666666666666665</v>
      </c>
      <c r="AJ514" s="140">
        <f t="shared" si="463"/>
        <v>2</v>
      </c>
      <c r="AK514" s="140">
        <f t="shared" si="463"/>
        <v>3</v>
      </c>
      <c r="AL514" s="140">
        <f t="shared" si="463"/>
        <v>0</v>
      </c>
      <c r="AM514" s="140">
        <f t="shared" si="463"/>
        <v>0</v>
      </c>
      <c r="AN514" s="140">
        <f t="shared" si="463"/>
        <v>0</v>
      </c>
      <c r="AO514" s="140">
        <f t="shared" si="463"/>
        <v>0</v>
      </c>
      <c r="AP514" s="140">
        <f t="shared" si="463"/>
        <v>0</v>
      </c>
      <c r="AQ514" s="140">
        <f t="shared" si="463"/>
        <v>0</v>
      </c>
      <c r="AR514" s="25">
        <f>+IF(AR$3=0,0,COUNTIFS('2.Pro Plan'!$K:$K,'Color detail'!$E514,'2.Pro Plan'!$N:$N,'Color detail'!$F514,'2.Pro Plan'!$U:$U,'Color detail'!AR$3))</f>
        <v>0</v>
      </c>
      <c r="AS514" s="25"/>
    </row>
    <row r="515" spans="2:45">
      <c r="B515" s="25">
        <f t="shared" si="413"/>
        <v>84</v>
      </c>
      <c r="C515" s="25" t="str">
        <f t="shared" si="441"/>
        <v>CXW09</v>
      </c>
      <c r="E515" s="25" t="str">
        <f t="shared" ref="E515:F515" si="464">E306</f>
        <v>CX</v>
      </c>
      <c r="F515" s="25" t="str">
        <f t="shared" si="464"/>
        <v>W09</v>
      </c>
      <c r="H515" s="25">
        <f t="shared" si="415"/>
        <v>0</v>
      </c>
      <c r="I515" s="25">
        <f>+IF(C515=0,0,SUMIF('Color FC'!$F:$F,'Color detail'!$C515,'Color FC'!H:H))</f>
        <v>113</v>
      </c>
      <c r="J515" s="25">
        <f>+IF(E515=0,0,SUMIF('Color FC'!$F:$F,'Color detail'!$C515,'Color FC'!I:I))</f>
        <v>79</v>
      </c>
      <c r="K515" s="25">
        <f>+IF(F515=0,0,SUMIF('Color FC'!$F:$F,'Color detail'!$C515,'Color FC'!J:J))</f>
        <v>95</v>
      </c>
      <c r="M515" s="146"/>
      <c r="N515" s="146"/>
      <c r="O515" s="147"/>
      <c r="Q515" s="140">
        <f t="shared" ref="Q515:AQ515" si="465">+IF(OR(AND(Q330=0,Q90&lt;&gt;0),AND(Q330&lt;&gt;0,Q90=0)),"CHECK",IF(OR(Q330=0,Q90=0),0,Q330/Q90))</f>
        <v>0</v>
      </c>
      <c r="R515" s="140" t="str">
        <f t="shared" si="465"/>
        <v>CHECK</v>
      </c>
      <c r="S515" s="140" t="str">
        <f t="shared" si="465"/>
        <v>CHECK</v>
      </c>
      <c r="T515" s="140" t="str">
        <f t="shared" si="465"/>
        <v>CHECK</v>
      </c>
      <c r="U515" s="140" t="str">
        <f t="shared" si="465"/>
        <v>CHECK</v>
      </c>
      <c r="V515" s="140" t="str">
        <f t="shared" si="465"/>
        <v>CHECK</v>
      </c>
      <c r="W515" s="140" t="str">
        <f t="shared" si="465"/>
        <v>CHECK</v>
      </c>
      <c r="X515" s="140" t="str">
        <f t="shared" si="465"/>
        <v>CHECK</v>
      </c>
      <c r="Y515" s="140" t="str">
        <f t="shared" si="465"/>
        <v>CHECK</v>
      </c>
      <c r="Z515" s="140" t="str">
        <f t="shared" si="465"/>
        <v>CHECK</v>
      </c>
      <c r="AA515" s="140" t="str">
        <f t="shared" si="465"/>
        <v>CHECK</v>
      </c>
      <c r="AB515" s="140" t="str">
        <f t="shared" si="465"/>
        <v>CHECK</v>
      </c>
      <c r="AC515" s="140" t="str">
        <f t="shared" si="465"/>
        <v>CHECK</v>
      </c>
      <c r="AD515" s="140" t="str">
        <f t="shared" si="465"/>
        <v>CHECK</v>
      </c>
      <c r="AE515" s="140" t="str">
        <f t="shared" si="465"/>
        <v>CHECK</v>
      </c>
      <c r="AF515" s="140" t="str">
        <f t="shared" si="465"/>
        <v>CHECK</v>
      </c>
      <c r="AG515" s="140" t="str">
        <f t="shared" si="465"/>
        <v>CHECK</v>
      </c>
      <c r="AH515" s="140" t="str">
        <f t="shared" si="465"/>
        <v>CHECK</v>
      </c>
      <c r="AI515" s="140" t="str">
        <f t="shared" si="465"/>
        <v>CHECK</v>
      </c>
      <c r="AJ515" s="140" t="str">
        <f t="shared" si="465"/>
        <v>CHECK</v>
      </c>
      <c r="AK515" s="140" t="str">
        <f t="shared" si="465"/>
        <v>CHECK</v>
      </c>
      <c r="AL515" s="140">
        <f t="shared" si="465"/>
        <v>0</v>
      </c>
      <c r="AM515" s="140">
        <f t="shared" si="465"/>
        <v>0</v>
      </c>
      <c r="AN515" s="140">
        <f t="shared" si="465"/>
        <v>0</v>
      </c>
      <c r="AO515" s="140">
        <f t="shared" si="465"/>
        <v>0</v>
      </c>
      <c r="AP515" s="140">
        <f t="shared" si="465"/>
        <v>0</v>
      </c>
      <c r="AQ515" s="140">
        <f t="shared" si="465"/>
        <v>0</v>
      </c>
      <c r="AR515" s="25">
        <f>+IF(AR$3=0,0,COUNTIFS('2.Pro Plan'!$K:$K,'Color detail'!$E515,'2.Pro Plan'!$N:$N,'Color detail'!$F515,'2.Pro Plan'!$U:$U,'Color detail'!AR$3))</f>
        <v>0</v>
      </c>
      <c r="AS515" s="25"/>
    </row>
    <row r="516" spans="2:45">
      <c r="B516" s="25">
        <f t="shared" ref="B516:B520" si="466">+IF(C516&lt;&gt;0,B515+1,0)</f>
        <v>85</v>
      </c>
      <c r="C516" s="25" t="str">
        <f t="shared" ref="C516:C546" si="467">+IF(E516=0,0,E516&amp;F516)</f>
        <v>CXX12</v>
      </c>
      <c r="E516" s="25" t="str">
        <f t="shared" ref="E516:F516" si="468">E307</f>
        <v>CX</v>
      </c>
      <c r="F516" s="25" t="str">
        <f t="shared" si="468"/>
        <v>X12</v>
      </c>
      <c r="H516" s="25">
        <f t="shared" ref="H516:H545" si="469">+AS516</f>
        <v>0</v>
      </c>
      <c r="I516" s="25">
        <f>+IF(C516=0,0,SUMIF('Color FC'!$F:$F,'Color detail'!$C516,'Color FC'!H:H))</f>
        <v>32</v>
      </c>
      <c r="J516" s="25">
        <f>+IF(E516=0,0,SUMIF('Color FC'!$F:$F,'Color detail'!$C516,'Color FC'!I:I))</f>
        <v>23</v>
      </c>
      <c r="K516" s="25">
        <f>+IF(F516=0,0,SUMIF('Color FC'!$F:$F,'Color detail'!$C516,'Color FC'!J:J))</f>
        <v>28</v>
      </c>
      <c r="M516" s="154"/>
      <c r="N516" s="154"/>
      <c r="O516" s="155"/>
      <c r="Q516" s="140">
        <f t="shared" ref="Q516:AQ516" si="470">+IF(OR(AND(Q331=0,Q91&lt;&gt;0),AND(Q331&lt;&gt;0,Q91=0)),"CHECK",IF(OR(Q331=0,Q91=0),0,Q331/Q91))</f>
        <v>0</v>
      </c>
      <c r="R516" s="140" t="str">
        <f t="shared" si="470"/>
        <v>CHECK</v>
      </c>
      <c r="S516" s="140" t="str">
        <f t="shared" si="470"/>
        <v>CHECK</v>
      </c>
      <c r="T516" s="140" t="str">
        <f t="shared" si="470"/>
        <v>CHECK</v>
      </c>
      <c r="U516" s="140" t="str">
        <f t="shared" si="470"/>
        <v>CHECK</v>
      </c>
      <c r="V516" s="140" t="str">
        <f t="shared" si="470"/>
        <v>CHECK</v>
      </c>
      <c r="W516" s="140">
        <f t="shared" si="470"/>
        <v>2</v>
      </c>
      <c r="X516" s="140" t="str">
        <f t="shared" si="470"/>
        <v>CHECK</v>
      </c>
      <c r="Y516" s="140" t="str">
        <f t="shared" si="470"/>
        <v>CHECK</v>
      </c>
      <c r="Z516" s="140" t="str">
        <f t="shared" si="470"/>
        <v>CHECK</v>
      </c>
      <c r="AA516" s="140" t="str">
        <f t="shared" si="470"/>
        <v>CHECK</v>
      </c>
      <c r="AB516" s="140" t="str">
        <f t="shared" si="470"/>
        <v>CHECK</v>
      </c>
      <c r="AC516" s="140">
        <f t="shared" si="470"/>
        <v>0</v>
      </c>
      <c r="AD516" s="140" t="str">
        <f t="shared" si="470"/>
        <v>CHECK</v>
      </c>
      <c r="AE516" s="140" t="str">
        <f t="shared" si="470"/>
        <v>CHECK</v>
      </c>
      <c r="AF516" s="140">
        <f t="shared" si="470"/>
        <v>0.66666666666666663</v>
      </c>
      <c r="AG516" s="140" t="str">
        <f t="shared" si="470"/>
        <v>CHECK</v>
      </c>
      <c r="AH516" s="140">
        <f t="shared" si="470"/>
        <v>3</v>
      </c>
      <c r="AI516" s="140">
        <f t="shared" si="470"/>
        <v>2</v>
      </c>
      <c r="AJ516" s="140">
        <f t="shared" si="470"/>
        <v>3</v>
      </c>
      <c r="AK516" s="140">
        <f t="shared" si="470"/>
        <v>2.5</v>
      </c>
      <c r="AL516" s="140">
        <f t="shared" si="470"/>
        <v>0</v>
      </c>
      <c r="AM516" s="140">
        <f t="shared" si="470"/>
        <v>0</v>
      </c>
      <c r="AN516" s="140">
        <f t="shared" si="470"/>
        <v>0</v>
      </c>
      <c r="AO516" s="140">
        <f t="shared" si="470"/>
        <v>0</v>
      </c>
      <c r="AP516" s="140">
        <f t="shared" si="470"/>
        <v>0</v>
      </c>
      <c r="AQ516" s="140">
        <f t="shared" si="470"/>
        <v>0</v>
      </c>
      <c r="AR516" s="25">
        <f>+IF(AR$3=0,0,COUNTIFS('2.Pro Plan'!$K:$K,'Color detail'!$E516,'2.Pro Plan'!$N:$N,'Color detail'!$F516,'2.Pro Plan'!$U:$U,'Color detail'!AR$3))</f>
        <v>0</v>
      </c>
      <c r="AS516" s="25"/>
    </row>
    <row r="517" spans="2:45">
      <c r="B517" s="25">
        <f t="shared" si="466"/>
        <v>86</v>
      </c>
      <c r="C517" s="25" t="str">
        <f t="shared" si="467"/>
        <v>CXP20</v>
      </c>
      <c r="E517" s="25" t="str">
        <f t="shared" ref="E517:F517" si="471">E308</f>
        <v>CX</v>
      </c>
      <c r="F517" s="25" t="str">
        <f t="shared" si="471"/>
        <v>P20</v>
      </c>
      <c r="H517" s="25">
        <f t="shared" si="469"/>
        <v>0</v>
      </c>
      <c r="I517" s="25">
        <f>+IF(C517=0,0,SUMIF('Color FC'!$F:$F,'Color detail'!$C517,'Color FC'!H:H))</f>
        <v>28</v>
      </c>
      <c r="J517" s="25">
        <f>+IF(E517=0,0,SUMIF('Color FC'!$F:$F,'Color detail'!$C517,'Color FC'!I:I))</f>
        <v>19</v>
      </c>
      <c r="K517" s="25">
        <f>+IF(F517=0,0,SUMIF('Color FC'!$F:$F,'Color detail'!$C517,'Color FC'!J:J))</f>
        <v>24</v>
      </c>
      <c r="M517" s="154"/>
      <c r="N517" s="154"/>
      <c r="O517" s="155"/>
      <c r="Q517" s="140" t="str">
        <f t="shared" ref="Q517:AQ517" si="472">+IF(OR(AND(Q332=0,Q92&lt;&gt;0),AND(Q332&lt;&gt;0,Q92=0)),"CHECK",IF(OR(Q332=0,Q92=0),0,Q332/Q92))</f>
        <v>CHECK</v>
      </c>
      <c r="R517" s="140">
        <f t="shared" si="472"/>
        <v>3</v>
      </c>
      <c r="S517" s="140">
        <f t="shared" si="472"/>
        <v>4</v>
      </c>
      <c r="T517" s="140">
        <f t="shared" si="472"/>
        <v>2.5</v>
      </c>
      <c r="U517" s="140">
        <f t="shared" si="472"/>
        <v>6</v>
      </c>
      <c r="V517" s="140" t="str">
        <f t="shared" si="472"/>
        <v>CHECK</v>
      </c>
      <c r="W517" s="140" t="str">
        <f t="shared" si="472"/>
        <v>CHECK</v>
      </c>
      <c r="X517" s="140">
        <f t="shared" si="472"/>
        <v>0.5</v>
      </c>
      <c r="Y517" s="140" t="str">
        <f t="shared" si="472"/>
        <v>CHECK</v>
      </c>
      <c r="Z517" s="140" t="str">
        <f t="shared" si="472"/>
        <v>CHECK</v>
      </c>
      <c r="AA517" s="140" t="str">
        <f t="shared" si="472"/>
        <v>CHECK</v>
      </c>
      <c r="AB517" s="140">
        <f t="shared" si="472"/>
        <v>0</v>
      </c>
      <c r="AC517" s="140">
        <f t="shared" si="472"/>
        <v>0</v>
      </c>
      <c r="AD517" s="140" t="str">
        <f t="shared" si="472"/>
        <v>CHECK</v>
      </c>
      <c r="AE517" s="140">
        <f t="shared" si="472"/>
        <v>2</v>
      </c>
      <c r="AF517" s="140">
        <f t="shared" si="472"/>
        <v>7</v>
      </c>
      <c r="AG517" s="140">
        <f t="shared" si="472"/>
        <v>5</v>
      </c>
      <c r="AH517" s="140">
        <f t="shared" si="472"/>
        <v>0.66666666666666663</v>
      </c>
      <c r="AI517" s="140">
        <f t="shared" si="472"/>
        <v>3</v>
      </c>
      <c r="AJ517" s="140">
        <f t="shared" si="472"/>
        <v>3</v>
      </c>
      <c r="AK517" s="140">
        <f t="shared" si="472"/>
        <v>1.5</v>
      </c>
      <c r="AL517" s="140">
        <f t="shared" si="472"/>
        <v>0</v>
      </c>
      <c r="AM517" s="140">
        <f t="shared" si="472"/>
        <v>0</v>
      </c>
      <c r="AN517" s="140">
        <f t="shared" si="472"/>
        <v>0</v>
      </c>
      <c r="AO517" s="140">
        <f t="shared" si="472"/>
        <v>0</v>
      </c>
      <c r="AP517" s="140">
        <f t="shared" si="472"/>
        <v>0</v>
      </c>
      <c r="AQ517" s="140">
        <f t="shared" si="472"/>
        <v>0</v>
      </c>
      <c r="AR517" s="25">
        <f>+IF(AR$3=0,0,COUNTIFS('2.Pro Plan'!$K:$K,'Color detail'!$E517,'2.Pro Plan'!$N:$N,'Color detail'!$F517,'2.Pro Plan'!$U:$U,'Color detail'!AR$3))</f>
        <v>0</v>
      </c>
      <c r="AS517" s="25"/>
    </row>
    <row r="518" spans="2:45">
      <c r="B518" s="25">
        <f t="shared" si="466"/>
        <v>87</v>
      </c>
      <c r="C518" s="25" t="str">
        <f t="shared" si="467"/>
        <v>LK089</v>
      </c>
      <c r="E518" s="25" t="str">
        <f t="shared" ref="E518:F518" si="473">E309</f>
        <v>LK</v>
      </c>
      <c r="F518" s="25" t="str">
        <f t="shared" si="473"/>
        <v>089</v>
      </c>
      <c r="H518" s="25">
        <f t="shared" si="469"/>
        <v>0</v>
      </c>
      <c r="I518" s="25">
        <f>+IF(C518=0,0,SUMIF('Color FC'!$F:$F,'Color detail'!$C518,'Color FC'!H:H))</f>
        <v>0</v>
      </c>
      <c r="J518" s="25">
        <f>+IF(E518=0,0,SUMIF('Color FC'!$F:$F,'Color detail'!$C518,'Color FC'!I:I))</f>
        <v>0</v>
      </c>
      <c r="K518" s="25">
        <f>+IF(F518=0,0,SUMIF('Color FC'!$F:$F,'Color detail'!$C518,'Color FC'!J:J))</f>
        <v>0</v>
      </c>
      <c r="M518" s="154"/>
      <c r="N518" s="154"/>
      <c r="O518" s="155"/>
      <c r="Q518" s="140">
        <f t="shared" ref="Q518:AQ518" si="474">+IF(OR(AND(Q333=0,Q93&lt;&gt;0),AND(Q333&lt;&gt;0,Q93=0)),"CHECK",IF(OR(Q333=0,Q93=0),0,Q333/Q93))</f>
        <v>0</v>
      </c>
      <c r="R518" s="140">
        <f t="shared" si="474"/>
        <v>0</v>
      </c>
      <c r="S518" s="140">
        <f t="shared" si="474"/>
        <v>0</v>
      </c>
      <c r="T518" s="140">
        <f t="shared" si="474"/>
        <v>0</v>
      </c>
      <c r="U518" s="140">
        <f t="shared" si="474"/>
        <v>0</v>
      </c>
      <c r="V518" s="140">
        <f t="shared" si="474"/>
        <v>0</v>
      </c>
      <c r="W518" s="140">
        <f t="shared" si="474"/>
        <v>0</v>
      </c>
      <c r="X518" s="140">
        <f t="shared" si="474"/>
        <v>0</v>
      </c>
      <c r="Y518" s="140">
        <f t="shared" si="474"/>
        <v>0</v>
      </c>
      <c r="Z518" s="140">
        <f t="shared" si="474"/>
        <v>0</v>
      </c>
      <c r="AA518" s="140">
        <f t="shared" si="474"/>
        <v>0</v>
      </c>
      <c r="AB518" s="140">
        <f t="shared" si="474"/>
        <v>0</v>
      </c>
      <c r="AC518" s="140">
        <f t="shared" si="474"/>
        <v>0</v>
      </c>
      <c r="AD518" s="140">
        <f t="shared" si="474"/>
        <v>0</v>
      </c>
      <c r="AE518" s="140">
        <f t="shared" si="474"/>
        <v>0</v>
      </c>
      <c r="AF518" s="140">
        <f t="shared" si="474"/>
        <v>0</v>
      </c>
      <c r="AG518" s="140">
        <f t="shared" si="474"/>
        <v>0</v>
      </c>
      <c r="AH518" s="140">
        <f t="shared" si="474"/>
        <v>0</v>
      </c>
      <c r="AI518" s="140">
        <f t="shared" si="474"/>
        <v>0</v>
      </c>
      <c r="AJ518" s="140">
        <f t="shared" si="474"/>
        <v>0</v>
      </c>
      <c r="AK518" s="140">
        <f t="shared" si="474"/>
        <v>0</v>
      </c>
      <c r="AL518" s="140">
        <f t="shared" si="474"/>
        <v>0</v>
      </c>
      <c r="AM518" s="140">
        <f t="shared" si="474"/>
        <v>0</v>
      </c>
      <c r="AN518" s="140">
        <f t="shared" si="474"/>
        <v>0</v>
      </c>
      <c r="AO518" s="140">
        <f t="shared" si="474"/>
        <v>0</v>
      </c>
      <c r="AP518" s="140">
        <f t="shared" si="474"/>
        <v>0</v>
      </c>
      <c r="AQ518" s="140">
        <f t="shared" si="474"/>
        <v>0</v>
      </c>
      <c r="AR518" s="25">
        <f>+IF(AR$3=0,0,COUNTIFS('2.Pro Plan'!$K:$K,'Color detail'!$E518,'2.Pro Plan'!$N:$N,'Color detail'!$F518,'2.Pro Plan'!$U:$U,'Color detail'!AR$3))</f>
        <v>0</v>
      </c>
      <c r="AS518" s="25"/>
    </row>
    <row r="519" spans="2:45">
      <c r="B519" s="25">
        <f t="shared" si="466"/>
        <v>88</v>
      </c>
      <c r="C519" s="25" t="str">
        <f t="shared" si="467"/>
        <v>LK1D6</v>
      </c>
      <c r="E519" s="25" t="str">
        <f t="shared" ref="E519:F519" si="475">E310</f>
        <v>LK</v>
      </c>
      <c r="F519" s="25" t="str">
        <f t="shared" si="475"/>
        <v>1D6</v>
      </c>
      <c r="H519" s="25">
        <f t="shared" si="469"/>
        <v>0</v>
      </c>
      <c r="I519" s="25">
        <f>+IF(C519=0,0,SUMIF('Color FC'!$F:$F,'Color detail'!$C519,'Color FC'!H:H))</f>
        <v>0</v>
      </c>
      <c r="J519" s="25">
        <f>+IF(E519=0,0,SUMIF('Color FC'!$F:$F,'Color detail'!$C519,'Color FC'!I:I))</f>
        <v>0</v>
      </c>
      <c r="K519" s="25">
        <f>+IF(F519=0,0,SUMIF('Color FC'!$F:$F,'Color detail'!$C519,'Color FC'!J:J))</f>
        <v>0</v>
      </c>
      <c r="M519" s="154"/>
      <c r="N519" s="154"/>
      <c r="O519" s="155"/>
      <c r="Q519" s="140">
        <f t="shared" ref="Q519:AQ519" si="476">+IF(OR(AND(Q334=0,Q94&lt;&gt;0),AND(Q334&lt;&gt;0,Q94=0)),"CHECK",IF(OR(Q334=0,Q94=0),0,Q334/Q94))</f>
        <v>0</v>
      </c>
      <c r="R519" s="140">
        <f t="shared" si="476"/>
        <v>0</v>
      </c>
      <c r="S519" s="140">
        <f t="shared" si="476"/>
        <v>0</v>
      </c>
      <c r="T519" s="140">
        <f t="shared" si="476"/>
        <v>0</v>
      </c>
      <c r="U519" s="140">
        <f t="shared" si="476"/>
        <v>0</v>
      </c>
      <c r="V519" s="140">
        <f t="shared" si="476"/>
        <v>0</v>
      </c>
      <c r="W519" s="140">
        <f t="shared" si="476"/>
        <v>0</v>
      </c>
      <c r="X519" s="140">
        <f t="shared" si="476"/>
        <v>0</v>
      </c>
      <c r="Y519" s="140">
        <f t="shared" si="476"/>
        <v>0</v>
      </c>
      <c r="Z519" s="140">
        <f t="shared" si="476"/>
        <v>0</v>
      </c>
      <c r="AA519" s="140">
        <f t="shared" si="476"/>
        <v>0</v>
      </c>
      <c r="AB519" s="140">
        <f t="shared" si="476"/>
        <v>0</v>
      </c>
      <c r="AC519" s="140">
        <f t="shared" si="476"/>
        <v>0</v>
      </c>
      <c r="AD519" s="140">
        <f t="shared" si="476"/>
        <v>0</v>
      </c>
      <c r="AE519" s="140">
        <f t="shared" si="476"/>
        <v>0</v>
      </c>
      <c r="AF519" s="140">
        <f t="shared" si="476"/>
        <v>0</v>
      </c>
      <c r="AG519" s="140">
        <f t="shared" si="476"/>
        <v>0</v>
      </c>
      <c r="AH519" s="140">
        <f t="shared" si="476"/>
        <v>0</v>
      </c>
      <c r="AI519" s="140">
        <f t="shared" si="476"/>
        <v>0</v>
      </c>
      <c r="AJ519" s="140">
        <f t="shared" si="476"/>
        <v>0</v>
      </c>
      <c r="AK519" s="140">
        <f t="shared" si="476"/>
        <v>0</v>
      </c>
      <c r="AL519" s="140">
        <f t="shared" si="476"/>
        <v>0</v>
      </c>
      <c r="AM519" s="140">
        <f t="shared" si="476"/>
        <v>0</v>
      </c>
      <c r="AN519" s="140">
        <f t="shared" si="476"/>
        <v>0</v>
      </c>
      <c r="AO519" s="140">
        <f t="shared" si="476"/>
        <v>0</v>
      </c>
      <c r="AP519" s="140">
        <f t="shared" si="476"/>
        <v>0</v>
      </c>
      <c r="AQ519" s="140">
        <f t="shared" si="476"/>
        <v>0</v>
      </c>
      <c r="AR519" s="25">
        <f>+IF(AR$3=0,0,COUNTIFS('2.Pro Plan'!$K:$K,'Color detail'!$E519,'2.Pro Plan'!$N:$N,'Color detail'!$F519,'2.Pro Plan'!$U:$U,'Color detail'!AR$3))</f>
        <v>0</v>
      </c>
      <c r="AS519" s="25"/>
    </row>
    <row r="520" spans="2:45">
      <c r="B520" s="25">
        <f t="shared" si="466"/>
        <v>89</v>
      </c>
      <c r="C520" s="25" t="str">
        <f t="shared" si="467"/>
        <v>LK218</v>
      </c>
      <c r="E520" s="25" t="str">
        <f t="shared" ref="E520:F520" si="477">E311</f>
        <v>LK</v>
      </c>
      <c r="F520" s="25" t="str">
        <f t="shared" si="477"/>
        <v>218</v>
      </c>
      <c r="H520" s="25">
        <f t="shared" si="469"/>
        <v>0</v>
      </c>
      <c r="I520" s="25">
        <f>+IF(C520=0,0,SUMIF('Color FC'!$F:$F,'Color detail'!$C520,'Color FC'!H:H))</f>
        <v>0</v>
      </c>
      <c r="J520" s="25">
        <f>+IF(E520=0,0,SUMIF('Color FC'!$F:$F,'Color detail'!$C520,'Color FC'!I:I))</f>
        <v>0</v>
      </c>
      <c r="K520" s="25">
        <f>+IF(F520=0,0,SUMIF('Color FC'!$F:$F,'Color detail'!$C520,'Color FC'!J:J))</f>
        <v>0</v>
      </c>
      <c r="M520" s="154"/>
      <c r="N520" s="154"/>
      <c r="O520" s="155"/>
      <c r="Q520" s="140">
        <f t="shared" ref="Q520:AQ520" si="478">+IF(OR(AND(Q335=0,Q95&lt;&gt;0),AND(Q335&lt;&gt;0,Q95=0)),"CHECK",IF(OR(Q335=0,Q95=0),0,Q335/Q95))</f>
        <v>0</v>
      </c>
      <c r="R520" s="140">
        <f t="shared" si="478"/>
        <v>0</v>
      </c>
      <c r="S520" s="140">
        <f t="shared" si="478"/>
        <v>0</v>
      </c>
      <c r="T520" s="140">
        <f t="shared" si="478"/>
        <v>0</v>
      </c>
      <c r="U520" s="140">
        <f t="shared" si="478"/>
        <v>0</v>
      </c>
      <c r="V520" s="140">
        <f t="shared" si="478"/>
        <v>0</v>
      </c>
      <c r="W520" s="140">
        <f t="shared" si="478"/>
        <v>0</v>
      </c>
      <c r="X520" s="140">
        <f t="shared" si="478"/>
        <v>0</v>
      </c>
      <c r="Y520" s="140">
        <f t="shared" si="478"/>
        <v>0</v>
      </c>
      <c r="Z520" s="140">
        <f t="shared" si="478"/>
        <v>0</v>
      </c>
      <c r="AA520" s="140">
        <f t="shared" si="478"/>
        <v>0</v>
      </c>
      <c r="AB520" s="140">
        <f t="shared" si="478"/>
        <v>0</v>
      </c>
      <c r="AC520" s="140">
        <f t="shared" si="478"/>
        <v>0</v>
      </c>
      <c r="AD520" s="140">
        <f t="shared" si="478"/>
        <v>0</v>
      </c>
      <c r="AE520" s="140">
        <f t="shared" si="478"/>
        <v>0</v>
      </c>
      <c r="AF520" s="140">
        <f t="shared" si="478"/>
        <v>0</v>
      </c>
      <c r="AG520" s="140">
        <f t="shared" si="478"/>
        <v>0</v>
      </c>
      <c r="AH520" s="140">
        <f t="shared" si="478"/>
        <v>0</v>
      </c>
      <c r="AI520" s="140">
        <f t="shared" si="478"/>
        <v>0</v>
      </c>
      <c r="AJ520" s="140">
        <f t="shared" si="478"/>
        <v>0</v>
      </c>
      <c r="AK520" s="140">
        <f t="shared" si="478"/>
        <v>0</v>
      </c>
      <c r="AL520" s="140">
        <f t="shared" si="478"/>
        <v>0</v>
      </c>
      <c r="AM520" s="140">
        <f t="shared" si="478"/>
        <v>0</v>
      </c>
      <c r="AN520" s="140">
        <f t="shared" si="478"/>
        <v>0</v>
      </c>
      <c r="AO520" s="140">
        <f t="shared" si="478"/>
        <v>0</v>
      </c>
      <c r="AP520" s="140">
        <f t="shared" si="478"/>
        <v>0</v>
      </c>
      <c r="AQ520" s="140">
        <f t="shared" si="478"/>
        <v>0</v>
      </c>
      <c r="AR520" s="25">
        <f>+IF(AR$3=0,0,COUNTIFS('2.Pro Plan'!$K:$K,'Color detail'!$E520,'2.Pro Plan'!$N:$N,'Color detail'!$F520,'2.Pro Plan'!$U:$U,'Color detail'!AR$3))</f>
        <v>0</v>
      </c>
      <c r="AS520" s="25"/>
    </row>
    <row r="521" spans="2:45">
      <c r="B521" s="25">
        <f t="shared" ref="B521:B546" si="479">+IF(C521&lt;&gt;0,B520+1,0)</f>
        <v>90</v>
      </c>
      <c r="C521" s="25" t="str">
        <f t="shared" ref="C521:C530" si="480">+IF(E521=0,0,E521&amp;F521)</f>
        <v>LK4V8</v>
      </c>
      <c r="E521" s="25" t="str">
        <f t="shared" ref="E521:F521" si="481">E312</f>
        <v>LK</v>
      </c>
      <c r="F521" s="25" t="str">
        <f t="shared" si="481"/>
        <v>4V8</v>
      </c>
      <c r="H521" s="25">
        <f t="shared" ref="H521:H530" si="482">+AS521</f>
        <v>0</v>
      </c>
      <c r="I521" s="25">
        <f>+IF(C521=0,0,SUMIF('Color FC'!$F:$F,'Color detail'!$C521,'Color FC'!H:H))</f>
        <v>0</v>
      </c>
      <c r="J521" s="25">
        <f>+IF(E521=0,0,SUMIF('Color FC'!$F:$F,'Color detail'!$C521,'Color FC'!I:I))</f>
        <v>0</v>
      </c>
      <c r="K521" s="25">
        <f>+IF(F521=0,0,SUMIF('Color FC'!$F:$F,'Color detail'!$C521,'Color FC'!J:J))</f>
        <v>0</v>
      </c>
      <c r="M521" s="154"/>
      <c r="N521" s="154"/>
      <c r="O521" s="155"/>
      <c r="Q521" s="140">
        <f t="shared" ref="Q521:AQ521" si="483">+IF(OR(AND(Q336=0,Q96&lt;&gt;0),AND(Q336&lt;&gt;0,Q96=0)),"CHECK",IF(OR(Q336=0,Q96=0),0,Q336/Q96))</f>
        <v>0</v>
      </c>
      <c r="R521" s="140">
        <f t="shared" si="483"/>
        <v>0</v>
      </c>
      <c r="S521" s="140">
        <f t="shared" si="483"/>
        <v>0</v>
      </c>
      <c r="T521" s="140">
        <f t="shared" si="483"/>
        <v>0</v>
      </c>
      <c r="U521" s="140">
        <f t="shared" si="483"/>
        <v>0</v>
      </c>
      <c r="V521" s="140">
        <f t="shared" si="483"/>
        <v>0</v>
      </c>
      <c r="W521" s="140">
        <f t="shared" si="483"/>
        <v>0</v>
      </c>
      <c r="X521" s="140">
        <f t="shared" si="483"/>
        <v>0</v>
      </c>
      <c r="Y521" s="140">
        <f t="shared" si="483"/>
        <v>0</v>
      </c>
      <c r="Z521" s="140">
        <f t="shared" si="483"/>
        <v>0</v>
      </c>
      <c r="AA521" s="140">
        <f t="shared" si="483"/>
        <v>0</v>
      </c>
      <c r="AB521" s="140">
        <f t="shared" si="483"/>
        <v>0</v>
      </c>
      <c r="AC521" s="140">
        <f t="shared" si="483"/>
        <v>0</v>
      </c>
      <c r="AD521" s="140">
        <f t="shared" si="483"/>
        <v>0</v>
      </c>
      <c r="AE521" s="140">
        <f t="shared" si="483"/>
        <v>0</v>
      </c>
      <c r="AF521" s="140">
        <f t="shared" si="483"/>
        <v>0</v>
      </c>
      <c r="AG521" s="140">
        <f t="shared" si="483"/>
        <v>0</v>
      </c>
      <c r="AH521" s="140">
        <f t="shared" si="483"/>
        <v>0</v>
      </c>
      <c r="AI521" s="140">
        <f t="shared" si="483"/>
        <v>0</v>
      </c>
      <c r="AJ521" s="140">
        <f t="shared" si="483"/>
        <v>0</v>
      </c>
      <c r="AK521" s="140">
        <f t="shared" si="483"/>
        <v>0</v>
      </c>
      <c r="AL521" s="140">
        <f t="shared" si="483"/>
        <v>0</v>
      </c>
      <c r="AM521" s="140">
        <f t="shared" si="483"/>
        <v>0</v>
      </c>
      <c r="AN521" s="140">
        <f t="shared" si="483"/>
        <v>0</v>
      </c>
      <c r="AO521" s="140">
        <f t="shared" si="483"/>
        <v>0</v>
      </c>
      <c r="AP521" s="140">
        <f t="shared" si="483"/>
        <v>0</v>
      </c>
      <c r="AQ521" s="140">
        <f t="shared" si="483"/>
        <v>0</v>
      </c>
      <c r="AR521" s="25">
        <f>+IF(AR$3=0,0,COUNTIFS('2.Pro Plan'!$K:$K,'Color detail'!$E521,'2.Pro Plan'!$N:$N,'Color detail'!$F521,'2.Pro Plan'!$U:$U,'Color detail'!AR$3))</f>
        <v>0</v>
      </c>
      <c r="AS521" s="25"/>
    </row>
    <row r="522" spans="2:45">
      <c r="B522" s="25">
        <f t="shared" si="479"/>
        <v>91</v>
      </c>
      <c r="C522" s="25" t="str">
        <f t="shared" si="480"/>
        <v>LN089</v>
      </c>
      <c r="E522" s="25" t="str">
        <f t="shared" ref="E522:F522" si="484">E313</f>
        <v>LN</v>
      </c>
      <c r="F522" s="25" t="str">
        <f t="shared" si="484"/>
        <v>089</v>
      </c>
      <c r="H522" s="25">
        <f t="shared" si="482"/>
        <v>0</v>
      </c>
      <c r="I522" s="25">
        <f>+IF(C522=0,0,SUMIF('Color FC'!$F:$F,'Color detail'!$C522,'Color FC'!H:H))</f>
        <v>10</v>
      </c>
      <c r="J522" s="25">
        <f>+IF(E522=0,0,SUMIF('Color FC'!$F:$F,'Color detail'!$C522,'Color FC'!I:I))</f>
        <v>10</v>
      </c>
      <c r="K522" s="25">
        <f>+IF(F522=0,0,SUMIF('Color FC'!$F:$F,'Color detail'!$C522,'Color FC'!J:J))</f>
        <v>0</v>
      </c>
      <c r="M522" s="154"/>
      <c r="N522" s="154"/>
      <c r="O522" s="155"/>
      <c r="Q522" s="140" t="str">
        <f t="shared" ref="Q522:AQ522" si="485">+IF(OR(AND(Q337=0,Q97&lt;&gt;0),AND(Q337&lt;&gt;0,Q97=0)),"CHECK",IF(OR(Q337=0,Q97=0),0,Q337/Q97))</f>
        <v>CHECK</v>
      </c>
      <c r="R522" s="140" t="str">
        <f t="shared" si="485"/>
        <v>CHECK</v>
      </c>
      <c r="S522" s="140">
        <f t="shared" si="485"/>
        <v>0</v>
      </c>
      <c r="T522" s="140">
        <f t="shared" si="485"/>
        <v>0</v>
      </c>
      <c r="U522" s="140">
        <f t="shared" si="485"/>
        <v>0</v>
      </c>
      <c r="V522" s="140" t="str">
        <f t="shared" si="485"/>
        <v>CHECK</v>
      </c>
      <c r="W522" s="140" t="str">
        <f t="shared" si="485"/>
        <v>CHECK</v>
      </c>
      <c r="X522" s="140">
        <f t="shared" si="485"/>
        <v>0</v>
      </c>
      <c r="Y522" s="140" t="str">
        <f t="shared" si="485"/>
        <v>CHECK</v>
      </c>
      <c r="Z522" s="140" t="str">
        <f t="shared" si="485"/>
        <v>CHECK</v>
      </c>
      <c r="AA522" s="140">
        <f t="shared" si="485"/>
        <v>0</v>
      </c>
      <c r="AB522" s="140" t="str">
        <f t="shared" si="485"/>
        <v>CHECK</v>
      </c>
      <c r="AC522" s="140" t="str">
        <f t="shared" si="485"/>
        <v>CHECK</v>
      </c>
      <c r="AD522" s="140">
        <f t="shared" si="485"/>
        <v>0</v>
      </c>
      <c r="AE522" s="140">
        <f t="shared" si="485"/>
        <v>0</v>
      </c>
      <c r="AF522" s="140">
        <f t="shared" si="485"/>
        <v>0</v>
      </c>
      <c r="AG522" s="140">
        <f t="shared" si="485"/>
        <v>0</v>
      </c>
      <c r="AH522" s="140">
        <f t="shared" si="485"/>
        <v>0</v>
      </c>
      <c r="AI522" s="140">
        <f t="shared" si="485"/>
        <v>0</v>
      </c>
      <c r="AJ522" s="140">
        <f t="shared" si="485"/>
        <v>0</v>
      </c>
      <c r="AK522" s="140">
        <f t="shared" si="485"/>
        <v>0</v>
      </c>
      <c r="AL522" s="140">
        <f t="shared" si="485"/>
        <v>0</v>
      </c>
      <c r="AM522" s="140">
        <f t="shared" si="485"/>
        <v>0</v>
      </c>
      <c r="AN522" s="140">
        <f t="shared" si="485"/>
        <v>0</v>
      </c>
      <c r="AO522" s="140">
        <f t="shared" si="485"/>
        <v>0</v>
      </c>
      <c r="AP522" s="140">
        <f t="shared" si="485"/>
        <v>0</v>
      </c>
      <c r="AQ522" s="140">
        <f t="shared" si="485"/>
        <v>0</v>
      </c>
      <c r="AR522" s="25">
        <f>+IF(AR$3=0,0,COUNTIFS('2.Pro Plan'!$K:$K,'Color detail'!$E522,'2.Pro Plan'!$N:$N,'Color detail'!$F522,'2.Pro Plan'!$U:$U,'Color detail'!AR$3))</f>
        <v>0</v>
      </c>
      <c r="AS522" s="25"/>
    </row>
    <row r="523" spans="2:45">
      <c r="B523" s="25">
        <f t="shared" si="479"/>
        <v>92</v>
      </c>
      <c r="C523" s="25" t="str">
        <f t="shared" si="480"/>
        <v>LN1D6</v>
      </c>
      <c r="E523" s="25" t="str">
        <f t="shared" ref="E523:F523" si="486">E314</f>
        <v>LN</v>
      </c>
      <c r="F523" s="25" t="str">
        <f t="shared" si="486"/>
        <v>1D6</v>
      </c>
      <c r="H523" s="25">
        <f t="shared" si="482"/>
        <v>0</v>
      </c>
      <c r="I523" s="25">
        <f>+IF(C523=0,0,SUMIF('Color FC'!$F:$F,'Color detail'!$C523,'Color FC'!H:H))</f>
        <v>1</v>
      </c>
      <c r="J523" s="25">
        <f>+IF(E523=0,0,SUMIF('Color FC'!$F:$F,'Color detail'!$C523,'Color FC'!I:I))</f>
        <v>1</v>
      </c>
      <c r="K523" s="25">
        <f>+IF(F523=0,0,SUMIF('Color FC'!$F:$F,'Color detail'!$C523,'Color FC'!J:J))</f>
        <v>0</v>
      </c>
      <c r="M523" s="154"/>
      <c r="N523" s="154"/>
      <c r="O523" s="155"/>
      <c r="Q523" s="140">
        <f t="shared" ref="Q523:AQ523" si="487">+IF(OR(AND(Q338=0,Q98&lt;&gt;0),AND(Q338&lt;&gt;0,Q98=0)),"CHECK",IF(OR(Q338=0,Q98=0),0,Q338/Q98))</f>
        <v>0</v>
      </c>
      <c r="R523" s="140">
        <f t="shared" si="487"/>
        <v>0</v>
      </c>
      <c r="S523" s="140">
        <f t="shared" si="487"/>
        <v>0</v>
      </c>
      <c r="T523" s="140">
        <f t="shared" si="487"/>
        <v>0</v>
      </c>
      <c r="U523" s="140">
        <f t="shared" si="487"/>
        <v>0</v>
      </c>
      <c r="V523" s="140">
        <f t="shared" si="487"/>
        <v>0</v>
      </c>
      <c r="W523" s="140">
        <f t="shared" si="487"/>
        <v>0</v>
      </c>
      <c r="X523" s="140">
        <f t="shared" si="487"/>
        <v>0</v>
      </c>
      <c r="Y523" s="140">
        <f t="shared" si="487"/>
        <v>0</v>
      </c>
      <c r="Z523" s="140">
        <f t="shared" si="487"/>
        <v>0</v>
      </c>
      <c r="AA523" s="140">
        <f t="shared" si="487"/>
        <v>0</v>
      </c>
      <c r="AB523" s="140">
        <f t="shared" si="487"/>
        <v>0</v>
      </c>
      <c r="AC523" s="140">
        <f t="shared" si="487"/>
        <v>0</v>
      </c>
      <c r="AD523" s="140">
        <f t="shared" si="487"/>
        <v>0</v>
      </c>
      <c r="AE523" s="140" t="str">
        <f t="shared" si="487"/>
        <v>CHECK</v>
      </c>
      <c r="AF523" s="140">
        <f t="shared" si="487"/>
        <v>0</v>
      </c>
      <c r="AG523" s="140">
        <f t="shared" si="487"/>
        <v>0</v>
      </c>
      <c r="AH523" s="140">
        <f t="shared" si="487"/>
        <v>0</v>
      </c>
      <c r="AI523" s="140">
        <f t="shared" si="487"/>
        <v>0</v>
      </c>
      <c r="AJ523" s="140">
        <f t="shared" si="487"/>
        <v>0</v>
      </c>
      <c r="AK523" s="140">
        <f t="shared" si="487"/>
        <v>0</v>
      </c>
      <c r="AL523" s="140">
        <f t="shared" si="487"/>
        <v>0</v>
      </c>
      <c r="AM523" s="140">
        <f t="shared" si="487"/>
        <v>0</v>
      </c>
      <c r="AN523" s="140">
        <f t="shared" si="487"/>
        <v>0</v>
      </c>
      <c r="AO523" s="140">
        <f t="shared" si="487"/>
        <v>0</v>
      </c>
      <c r="AP523" s="140">
        <f t="shared" si="487"/>
        <v>0</v>
      </c>
      <c r="AQ523" s="140">
        <f t="shared" si="487"/>
        <v>0</v>
      </c>
      <c r="AR523" s="25">
        <f>+IF(AR$3=0,0,COUNTIFS('2.Pro Plan'!$K:$K,'Color detail'!$E523,'2.Pro Plan'!$N:$N,'Color detail'!$F523,'2.Pro Plan'!$U:$U,'Color detail'!AR$3))</f>
        <v>0</v>
      </c>
      <c r="AS523" s="25"/>
    </row>
    <row r="524" spans="2:45">
      <c r="B524" s="25">
        <f t="shared" si="479"/>
        <v>93</v>
      </c>
      <c r="C524" s="25" t="str">
        <f t="shared" si="480"/>
        <v>LN218</v>
      </c>
      <c r="E524" s="25" t="str">
        <f t="shared" ref="E524:F524" si="488">E315</f>
        <v>LN</v>
      </c>
      <c r="F524" s="25" t="str">
        <f t="shared" si="488"/>
        <v>218</v>
      </c>
      <c r="H524" s="25">
        <f t="shared" si="482"/>
        <v>0</v>
      </c>
      <c r="I524" s="25">
        <f>+IF(C524=0,0,SUMIF('Color FC'!$F:$F,'Color detail'!$C524,'Color FC'!H:H))</f>
        <v>7</v>
      </c>
      <c r="J524" s="25">
        <f>+IF(E524=0,0,SUMIF('Color FC'!$F:$F,'Color detail'!$C524,'Color FC'!I:I))</f>
        <v>7</v>
      </c>
      <c r="K524" s="25">
        <f>+IF(F524=0,0,SUMIF('Color FC'!$F:$F,'Color detail'!$C524,'Color FC'!J:J))</f>
        <v>0</v>
      </c>
      <c r="M524" s="154"/>
      <c r="N524" s="154"/>
      <c r="O524" s="155"/>
      <c r="Q524" s="140">
        <f t="shared" ref="Q524:AQ524" si="489">+IF(OR(AND(Q339=0,Q99&lt;&gt;0),AND(Q339&lt;&gt;0,Q99=0)),"CHECK",IF(OR(Q339=0,Q99=0),0,Q339/Q99))</f>
        <v>0</v>
      </c>
      <c r="R524" s="140" t="str">
        <f t="shared" si="489"/>
        <v>CHECK</v>
      </c>
      <c r="S524" s="140">
        <f t="shared" si="489"/>
        <v>0</v>
      </c>
      <c r="T524" s="140" t="str">
        <f t="shared" si="489"/>
        <v>CHECK</v>
      </c>
      <c r="U524" s="140">
        <f t="shared" si="489"/>
        <v>0</v>
      </c>
      <c r="V524" s="140">
        <f t="shared" si="489"/>
        <v>0</v>
      </c>
      <c r="W524" s="140">
        <f t="shared" si="489"/>
        <v>0</v>
      </c>
      <c r="X524" s="140" t="str">
        <f t="shared" si="489"/>
        <v>CHECK</v>
      </c>
      <c r="Y524" s="140">
        <f t="shared" si="489"/>
        <v>0</v>
      </c>
      <c r="Z524" s="140">
        <f t="shared" si="489"/>
        <v>0</v>
      </c>
      <c r="AA524" s="140" t="str">
        <f t="shared" si="489"/>
        <v>CHECK</v>
      </c>
      <c r="AB524" s="140">
        <f t="shared" si="489"/>
        <v>0</v>
      </c>
      <c r="AC524" s="140" t="str">
        <f t="shared" si="489"/>
        <v>CHECK</v>
      </c>
      <c r="AD524" s="140" t="str">
        <f t="shared" si="489"/>
        <v>CHECK</v>
      </c>
      <c r="AE524" s="140">
        <f t="shared" si="489"/>
        <v>0</v>
      </c>
      <c r="AF524" s="140">
        <f t="shared" si="489"/>
        <v>0</v>
      </c>
      <c r="AG524" s="140">
        <f t="shared" si="489"/>
        <v>0</v>
      </c>
      <c r="AH524" s="140">
        <f t="shared" si="489"/>
        <v>0</v>
      </c>
      <c r="AI524" s="140">
        <f t="shared" si="489"/>
        <v>0</v>
      </c>
      <c r="AJ524" s="140">
        <f t="shared" si="489"/>
        <v>0</v>
      </c>
      <c r="AK524" s="140">
        <f t="shared" si="489"/>
        <v>0</v>
      </c>
      <c r="AL524" s="140">
        <f t="shared" si="489"/>
        <v>0</v>
      </c>
      <c r="AM524" s="140">
        <f t="shared" si="489"/>
        <v>0</v>
      </c>
      <c r="AN524" s="140">
        <f t="shared" si="489"/>
        <v>0</v>
      </c>
      <c r="AO524" s="140">
        <f t="shared" si="489"/>
        <v>0</v>
      </c>
      <c r="AP524" s="140">
        <f t="shared" si="489"/>
        <v>0</v>
      </c>
      <c r="AQ524" s="140">
        <f t="shared" si="489"/>
        <v>0</v>
      </c>
      <c r="AR524" s="25">
        <f>+IF(AR$3=0,0,COUNTIFS('2.Pro Plan'!$K:$K,'Color detail'!$E524,'2.Pro Plan'!$N:$N,'Color detail'!$F524,'2.Pro Plan'!$U:$U,'Color detail'!AR$3))</f>
        <v>0</v>
      </c>
      <c r="AS524" s="25"/>
    </row>
    <row r="525" spans="2:45">
      <c r="B525" s="25">
        <f t="shared" si="479"/>
        <v>94</v>
      </c>
      <c r="C525" s="25" t="str">
        <f t="shared" si="480"/>
        <v>LN4V8</v>
      </c>
      <c r="E525" s="25" t="str">
        <f t="shared" ref="E525:F525" si="490">E316</f>
        <v>LN</v>
      </c>
      <c r="F525" s="25" t="str">
        <f t="shared" si="490"/>
        <v>4V8</v>
      </c>
      <c r="H525" s="25">
        <f t="shared" si="482"/>
        <v>0</v>
      </c>
      <c r="I525" s="25">
        <f>+IF(C525=0,0,SUMIF('Color FC'!$F:$F,'Color detail'!$C525,'Color FC'!H:H))</f>
        <v>2</v>
      </c>
      <c r="J525" s="25">
        <f>+IF(E525=0,0,SUMIF('Color FC'!$F:$F,'Color detail'!$C525,'Color FC'!I:I))</f>
        <v>2</v>
      </c>
      <c r="K525" s="25">
        <f>+IF(F525=0,0,SUMIF('Color FC'!$F:$F,'Color detail'!$C525,'Color FC'!J:J))</f>
        <v>0</v>
      </c>
      <c r="M525" s="154"/>
      <c r="N525" s="154"/>
      <c r="O525" s="155"/>
      <c r="Q525" s="140">
        <f t="shared" ref="Q525:AQ525" si="491">+IF(OR(AND(Q340=0,Q100&lt;&gt;0),AND(Q340&lt;&gt;0,Q100=0)),"CHECK",IF(OR(Q340=0,Q100=0),0,Q340/Q100))</f>
        <v>0</v>
      </c>
      <c r="R525" s="140">
        <f t="shared" si="491"/>
        <v>0</v>
      </c>
      <c r="S525" s="140">
        <f t="shared" si="491"/>
        <v>0</v>
      </c>
      <c r="T525" s="140">
        <f t="shared" si="491"/>
        <v>0</v>
      </c>
      <c r="U525" s="140">
        <f t="shared" si="491"/>
        <v>0</v>
      </c>
      <c r="V525" s="140">
        <f t="shared" si="491"/>
        <v>0</v>
      </c>
      <c r="W525" s="140">
        <f t="shared" si="491"/>
        <v>0</v>
      </c>
      <c r="X525" s="140">
        <f t="shared" si="491"/>
        <v>0</v>
      </c>
      <c r="Y525" s="140" t="str">
        <f t="shared" si="491"/>
        <v>CHECK</v>
      </c>
      <c r="Z525" s="140">
        <f t="shared" si="491"/>
        <v>0</v>
      </c>
      <c r="AA525" s="140">
        <f t="shared" si="491"/>
        <v>0</v>
      </c>
      <c r="AB525" s="140">
        <f t="shared" si="491"/>
        <v>0</v>
      </c>
      <c r="AC525" s="140">
        <f t="shared" si="491"/>
        <v>0</v>
      </c>
      <c r="AD525" s="140">
        <f t="shared" si="491"/>
        <v>0</v>
      </c>
      <c r="AE525" s="140" t="str">
        <f t="shared" si="491"/>
        <v>CHECK</v>
      </c>
      <c r="AF525" s="140">
        <f t="shared" si="491"/>
        <v>0</v>
      </c>
      <c r="AG525" s="140">
        <f t="shared" si="491"/>
        <v>0</v>
      </c>
      <c r="AH525" s="140">
        <f t="shared" si="491"/>
        <v>0</v>
      </c>
      <c r="AI525" s="140">
        <f t="shared" si="491"/>
        <v>0</v>
      </c>
      <c r="AJ525" s="140">
        <f t="shared" si="491"/>
        <v>0</v>
      </c>
      <c r="AK525" s="140">
        <f t="shared" si="491"/>
        <v>0</v>
      </c>
      <c r="AL525" s="140">
        <f t="shared" si="491"/>
        <v>0</v>
      </c>
      <c r="AM525" s="140">
        <f t="shared" si="491"/>
        <v>0</v>
      </c>
      <c r="AN525" s="140">
        <f t="shared" si="491"/>
        <v>0</v>
      </c>
      <c r="AO525" s="140">
        <f t="shared" si="491"/>
        <v>0</v>
      </c>
      <c r="AP525" s="140">
        <f t="shared" si="491"/>
        <v>0</v>
      </c>
      <c r="AQ525" s="140">
        <f t="shared" si="491"/>
        <v>0</v>
      </c>
      <c r="AR525" s="25">
        <f>+IF(AR$3=0,0,COUNTIFS('2.Pro Plan'!$K:$K,'Color detail'!$E525,'2.Pro Plan'!$N:$N,'Color detail'!$F525,'2.Pro Plan'!$U:$U,'Color detail'!AR$3))</f>
        <v>0</v>
      </c>
      <c r="AS525" s="25"/>
    </row>
    <row r="526" spans="2:45">
      <c r="B526" s="25">
        <f t="shared" si="479"/>
        <v>95</v>
      </c>
      <c r="C526" s="25" t="str">
        <f t="shared" si="480"/>
        <v>LS089</v>
      </c>
      <c r="E526" s="25" t="str">
        <f t="shared" ref="E526:F526" si="492">E317</f>
        <v>LS</v>
      </c>
      <c r="F526" s="25" t="str">
        <f t="shared" si="492"/>
        <v>089</v>
      </c>
      <c r="H526" s="25">
        <f t="shared" si="482"/>
        <v>0</v>
      </c>
      <c r="I526" s="25">
        <f>+IF(C526=0,0,SUMIF('Color FC'!$F:$F,'Color detail'!$C526,'Color FC'!H:H))</f>
        <v>50</v>
      </c>
      <c r="J526" s="25">
        <f>+IF(E526=0,0,SUMIF('Color FC'!$F:$F,'Color detail'!$C526,'Color FC'!I:I))</f>
        <v>72</v>
      </c>
      <c r="K526" s="25">
        <f>+IF(F526=0,0,SUMIF('Color FC'!$F:$F,'Color detail'!$C526,'Color FC'!J:J))</f>
        <v>0</v>
      </c>
      <c r="M526" s="154"/>
      <c r="N526" s="154"/>
      <c r="O526" s="155"/>
      <c r="Q526" s="140" t="str">
        <f t="shared" ref="Q526:AQ526" si="493">+IF(OR(AND(Q341=0,Q101&lt;&gt;0),AND(Q341&lt;&gt;0,Q101=0)),"CHECK",IF(OR(Q341=0,Q101=0),0,Q341/Q101))</f>
        <v>CHECK</v>
      </c>
      <c r="R526" s="140" t="str">
        <f t="shared" si="493"/>
        <v>CHECK</v>
      </c>
      <c r="S526" s="140">
        <f t="shared" si="493"/>
        <v>0</v>
      </c>
      <c r="T526" s="140" t="str">
        <f t="shared" si="493"/>
        <v>CHECK</v>
      </c>
      <c r="U526" s="140" t="str">
        <f t="shared" si="493"/>
        <v>CHECK</v>
      </c>
      <c r="V526" s="140" t="str">
        <f t="shared" si="493"/>
        <v>CHECK</v>
      </c>
      <c r="W526" s="140">
        <f t="shared" si="493"/>
        <v>0</v>
      </c>
      <c r="X526" s="140">
        <f t="shared" si="493"/>
        <v>0</v>
      </c>
      <c r="Y526" s="140">
        <f t="shared" si="493"/>
        <v>0</v>
      </c>
      <c r="Z526" s="140" t="str">
        <f t="shared" si="493"/>
        <v>CHECK</v>
      </c>
      <c r="AA526" s="140">
        <f t="shared" si="493"/>
        <v>0</v>
      </c>
      <c r="AB526" s="140" t="str">
        <f t="shared" si="493"/>
        <v>CHECK</v>
      </c>
      <c r="AC526" s="140" t="str">
        <f t="shared" si="493"/>
        <v>CHECK</v>
      </c>
      <c r="AD526" s="140" t="str">
        <f t="shared" si="493"/>
        <v>CHECK</v>
      </c>
      <c r="AE526" s="140" t="str">
        <f t="shared" si="493"/>
        <v>CHECK</v>
      </c>
      <c r="AF526" s="140" t="str">
        <f t="shared" si="493"/>
        <v>CHECK</v>
      </c>
      <c r="AG526" s="140" t="str">
        <f t="shared" si="493"/>
        <v>CHECK</v>
      </c>
      <c r="AH526" s="140" t="str">
        <f t="shared" si="493"/>
        <v>CHECK</v>
      </c>
      <c r="AI526" s="140" t="str">
        <f t="shared" si="493"/>
        <v>CHECK</v>
      </c>
      <c r="AJ526" s="140" t="str">
        <f t="shared" si="493"/>
        <v>CHECK</v>
      </c>
      <c r="AK526" s="140" t="str">
        <f t="shared" si="493"/>
        <v>CHECK</v>
      </c>
      <c r="AL526" s="140">
        <f t="shared" si="493"/>
        <v>0</v>
      </c>
      <c r="AM526" s="140">
        <f t="shared" si="493"/>
        <v>0</v>
      </c>
      <c r="AN526" s="140">
        <f t="shared" si="493"/>
        <v>0</v>
      </c>
      <c r="AO526" s="140">
        <f t="shared" si="493"/>
        <v>0</v>
      </c>
      <c r="AP526" s="140">
        <f t="shared" si="493"/>
        <v>0</v>
      </c>
      <c r="AQ526" s="140">
        <f t="shared" si="493"/>
        <v>0</v>
      </c>
      <c r="AR526" s="25">
        <f>+IF(AR$3=0,0,COUNTIFS('2.Pro Plan'!$K:$K,'Color detail'!$E526,'2.Pro Plan'!$N:$N,'Color detail'!$F526,'2.Pro Plan'!$U:$U,'Color detail'!AR$3))</f>
        <v>0</v>
      </c>
      <c r="AS526" s="25"/>
    </row>
    <row r="527" spans="2:45">
      <c r="B527" s="25">
        <f t="shared" si="479"/>
        <v>96</v>
      </c>
      <c r="C527" s="25" t="str">
        <f t="shared" si="480"/>
        <v>LS1D6</v>
      </c>
      <c r="E527" s="25" t="str">
        <f t="shared" ref="E527:F527" si="494">E318</f>
        <v>LS</v>
      </c>
      <c r="F527" s="25" t="str">
        <f t="shared" si="494"/>
        <v>1D6</v>
      </c>
      <c r="H527" s="25">
        <f t="shared" si="482"/>
        <v>0</v>
      </c>
      <c r="I527" s="25">
        <f>+IF(C527=0,0,SUMIF('Color FC'!$F:$F,'Color detail'!$C527,'Color FC'!H:H))</f>
        <v>1</v>
      </c>
      <c r="J527" s="25">
        <f>+IF(E527=0,0,SUMIF('Color FC'!$F:$F,'Color detail'!$C527,'Color FC'!I:I))</f>
        <v>1</v>
      </c>
      <c r="K527" s="25">
        <f>+IF(F527=0,0,SUMIF('Color FC'!$F:$F,'Color detail'!$C527,'Color FC'!J:J))</f>
        <v>0</v>
      </c>
      <c r="M527" s="154"/>
      <c r="N527" s="154"/>
      <c r="O527" s="155"/>
      <c r="Q527" s="140">
        <f t="shared" ref="Q527:AQ527" si="495">+IF(OR(AND(Q342=0,Q102&lt;&gt;0),AND(Q342&lt;&gt;0,Q102=0)),"CHECK",IF(OR(Q342=0,Q102=0),0,Q342/Q102))</f>
        <v>0</v>
      </c>
      <c r="R527" s="140" t="str">
        <f t="shared" si="495"/>
        <v>CHECK</v>
      </c>
      <c r="S527" s="140">
        <f t="shared" si="495"/>
        <v>0</v>
      </c>
      <c r="T527" s="140">
        <f t="shared" si="495"/>
        <v>0</v>
      </c>
      <c r="U527" s="140">
        <f t="shared" si="495"/>
        <v>0</v>
      </c>
      <c r="V527" s="140">
        <f t="shared" si="495"/>
        <v>0</v>
      </c>
      <c r="W527" s="140">
        <f t="shared" si="495"/>
        <v>0</v>
      </c>
      <c r="X527" s="140">
        <f t="shared" si="495"/>
        <v>0</v>
      </c>
      <c r="Y527" s="140">
        <f t="shared" si="495"/>
        <v>0</v>
      </c>
      <c r="Z527" s="140">
        <f t="shared" si="495"/>
        <v>0</v>
      </c>
      <c r="AA527" s="140" t="str">
        <f t="shared" si="495"/>
        <v>CHECK</v>
      </c>
      <c r="AB527" s="140">
        <f t="shared" si="495"/>
        <v>0</v>
      </c>
      <c r="AC527" s="140">
        <f t="shared" si="495"/>
        <v>0</v>
      </c>
      <c r="AD527" s="140">
        <f t="shared" si="495"/>
        <v>0</v>
      </c>
      <c r="AE527" s="140">
        <f t="shared" si="495"/>
        <v>0</v>
      </c>
      <c r="AF527" s="140" t="str">
        <f t="shared" si="495"/>
        <v>CHECK</v>
      </c>
      <c r="AG527" s="140" t="str">
        <f t="shared" si="495"/>
        <v>CHECK</v>
      </c>
      <c r="AH527" s="140" t="str">
        <f t="shared" si="495"/>
        <v>CHECK</v>
      </c>
      <c r="AI527" s="140" t="str">
        <f t="shared" si="495"/>
        <v>CHECK</v>
      </c>
      <c r="AJ527" s="140" t="str">
        <f t="shared" si="495"/>
        <v>CHECK</v>
      </c>
      <c r="AK527" s="140" t="str">
        <f t="shared" si="495"/>
        <v>CHECK</v>
      </c>
      <c r="AL527" s="140">
        <f t="shared" si="495"/>
        <v>0</v>
      </c>
      <c r="AM527" s="140">
        <f t="shared" si="495"/>
        <v>0</v>
      </c>
      <c r="AN527" s="140">
        <f t="shared" si="495"/>
        <v>0</v>
      </c>
      <c r="AO527" s="140">
        <f t="shared" si="495"/>
        <v>0</v>
      </c>
      <c r="AP527" s="140">
        <f t="shared" si="495"/>
        <v>0</v>
      </c>
      <c r="AQ527" s="140">
        <f t="shared" si="495"/>
        <v>0</v>
      </c>
      <c r="AR527" s="25">
        <f>+IF(AR$3=0,0,COUNTIFS('2.Pro Plan'!$K:$K,'Color detail'!$E527,'2.Pro Plan'!$N:$N,'Color detail'!$F527,'2.Pro Plan'!$U:$U,'Color detail'!AR$3))</f>
        <v>0</v>
      </c>
      <c r="AS527" s="25"/>
    </row>
    <row r="528" spans="2:45">
      <c r="B528" s="25">
        <f t="shared" si="479"/>
        <v>97</v>
      </c>
      <c r="C528" s="25" t="str">
        <f t="shared" si="480"/>
        <v>LS218</v>
      </c>
      <c r="E528" s="25" t="str">
        <f t="shared" ref="E528:F528" si="496">E319</f>
        <v>LS</v>
      </c>
      <c r="F528" s="25" t="str">
        <f t="shared" si="496"/>
        <v>218</v>
      </c>
      <c r="H528" s="25">
        <f t="shared" si="482"/>
        <v>0</v>
      </c>
      <c r="I528" s="25">
        <f>+IF(C528=0,0,SUMIF('Color FC'!$F:$F,'Color detail'!$C528,'Color FC'!H:H))</f>
        <v>18</v>
      </c>
      <c r="J528" s="25">
        <f>+IF(E528=0,0,SUMIF('Color FC'!$F:$F,'Color detail'!$C528,'Color FC'!I:I))</f>
        <v>26</v>
      </c>
      <c r="K528" s="25">
        <f>+IF(F528=0,0,SUMIF('Color FC'!$F:$F,'Color detail'!$C528,'Color FC'!J:J))</f>
        <v>0</v>
      </c>
      <c r="M528" s="154"/>
      <c r="N528" s="154"/>
      <c r="O528" s="155"/>
      <c r="Q528" s="140">
        <f t="shared" ref="Q528:AQ528" si="497">+IF(OR(AND(Q343=0,Q103&lt;&gt;0),AND(Q343&lt;&gt;0,Q103=0)),"CHECK",IF(OR(Q343=0,Q103=0),0,Q343/Q103))</f>
        <v>0</v>
      </c>
      <c r="R528" s="140">
        <f t="shared" si="497"/>
        <v>0</v>
      </c>
      <c r="S528" s="140">
        <f t="shared" si="497"/>
        <v>0</v>
      </c>
      <c r="T528" s="140">
        <f t="shared" si="497"/>
        <v>0</v>
      </c>
      <c r="U528" s="140">
        <f t="shared" si="497"/>
        <v>0</v>
      </c>
      <c r="V528" s="140">
        <f t="shared" si="497"/>
        <v>0</v>
      </c>
      <c r="W528" s="140" t="str">
        <f t="shared" si="497"/>
        <v>CHECK</v>
      </c>
      <c r="X528" s="140" t="str">
        <f t="shared" si="497"/>
        <v>CHECK</v>
      </c>
      <c r="Y528" s="140">
        <f t="shared" si="497"/>
        <v>0</v>
      </c>
      <c r="Z528" s="140">
        <f t="shared" si="497"/>
        <v>0</v>
      </c>
      <c r="AA528" s="140">
        <f t="shared" si="497"/>
        <v>0</v>
      </c>
      <c r="AB528" s="140">
        <f t="shared" si="497"/>
        <v>0</v>
      </c>
      <c r="AC528" s="140">
        <f t="shared" si="497"/>
        <v>0</v>
      </c>
      <c r="AD528" s="140">
        <f t="shared" si="497"/>
        <v>0</v>
      </c>
      <c r="AE528" s="140" t="str">
        <f t="shared" si="497"/>
        <v>CHECK</v>
      </c>
      <c r="AF528" s="140">
        <f t="shared" si="497"/>
        <v>0</v>
      </c>
      <c r="AG528" s="140">
        <f t="shared" si="497"/>
        <v>0</v>
      </c>
      <c r="AH528" s="140">
        <f t="shared" si="497"/>
        <v>0</v>
      </c>
      <c r="AI528" s="140">
        <f t="shared" si="497"/>
        <v>0</v>
      </c>
      <c r="AJ528" s="140">
        <f t="shared" si="497"/>
        <v>0</v>
      </c>
      <c r="AK528" s="140">
        <f t="shared" si="497"/>
        <v>0</v>
      </c>
      <c r="AL528" s="140">
        <f t="shared" si="497"/>
        <v>0</v>
      </c>
      <c r="AM528" s="140">
        <f t="shared" si="497"/>
        <v>0</v>
      </c>
      <c r="AN528" s="140">
        <f t="shared" si="497"/>
        <v>0</v>
      </c>
      <c r="AO528" s="140">
        <f t="shared" si="497"/>
        <v>0</v>
      </c>
      <c r="AP528" s="140">
        <f t="shared" si="497"/>
        <v>0</v>
      </c>
      <c r="AQ528" s="140">
        <f t="shared" si="497"/>
        <v>0</v>
      </c>
      <c r="AR528" s="25">
        <f>+IF(AR$3=0,0,COUNTIFS('2.Pro Plan'!$K:$K,'Color detail'!$E528,'2.Pro Plan'!$N:$N,'Color detail'!$F528,'2.Pro Plan'!$U:$U,'Color detail'!AR$3))</f>
        <v>0</v>
      </c>
      <c r="AS528" s="25"/>
    </row>
    <row r="529" spans="2:45">
      <c r="B529" s="25">
        <f t="shared" si="479"/>
        <v>98</v>
      </c>
      <c r="C529" s="25" t="str">
        <f t="shared" si="480"/>
        <v>LS4V8</v>
      </c>
      <c r="E529" s="25" t="str">
        <f t="shared" ref="E529:F529" si="498">E320</f>
        <v>LS</v>
      </c>
      <c r="F529" s="25" t="str">
        <f t="shared" si="498"/>
        <v>4V8</v>
      </c>
      <c r="H529" s="25">
        <f t="shared" si="482"/>
        <v>0</v>
      </c>
      <c r="I529" s="25">
        <f>+IF(C529=0,0,SUMIF('Color FC'!$F:$F,'Color detail'!$C529,'Color FC'!H:H))</f>
        <v>1</v>
      </c>
      <c r="J529" s="25">
        <f>+IF(E529=0,0,SUMIF('Color FC'!$F:$F,'Color detail'!$C529,'Color FC'!I:I))</f>
        <v>1</v>
      </c>
      <c r="K529" s="25">
        <f>+IF(F529=0,0,SUMIF('Color FC'!$F:$F,'Color detail'!$C529,'Color FC'!J:J))</f>
        <v>0</v>
      </c>
      <c r="M529" s="154"/>
      <c r="N529" s="154"/>
      <c r="O529" s="155"/>
      <c r="Q529" s="140">
        <f t="shared" ref="Q529:AQ529" si="499">+IF(OR(AND(Q344=0,Q104&lt;&gt;0),AND(Q344&lt;&gt;0,Q104=0)),"CHECK",IF(OR(Q344=0,Q104=0),0,Q344/Q104))</f>
        <v>0</v>
      </c>
      <c r="R529" s="140">
        <f t="shared" si="499"/>
        <v>0</v>
      </c>
      <c r="S529" s="140">
        <f t="shared" si="499"/>
        <v>0</v>
      </c>
      <c r="T529" s="140">
        <f t="shared" si="499"/>
        <v>0</v>
      </c>
      <c r="U529" s="140">
        <f t="shared" si="499"/>
        <v>0</v>
      </c>
      <c r="V529" s="140">
        <f t="shared" si="499"/>
        <v>0</v>
      </c>
      <c r="W529" s="140">
        <f t="shared" si="499"/>
        <v>0</v>
      </c>
      <c r="X529" s="140">
        <f t="shared" si="499"/>
        <v>0</v>
      </c>
      <c r="Y529" s="140" t="str">
        <f t="shared" si="499"/>
        <v>CHECK</v>
      </c>
      <c r="Z529" s="140">
        <f t="shared" si="499"/>
        <v>0</v>
      </c>
      <c r="AA529" s="140">
        <f t="shared" si="499"/>
        <v>0</v>
      </c>
      <c r="AB529" s="140">
        <f t="shared" si="499"/>
        <v>0</v>
      </c>
      <c r="AC529" s="140">
        <f t="shared" si="499"/>
        <v>0</v>
      </c>
      <c r="AD529" s="140">
        <f t="shared" si="499"/>
        <v>0</v>
      </c>
      <c r="AE529" s="140">
        <f t="shared" si="499"/>
        <v>0</v>
      </c>
      <c r="AF529" s="140">
        <f t="shared" si="499"/>
        <v>0</v>
      </c>
      <c r="AG529" s="140" t="str">
        <f t="shared" si="499"/>
        <v>CHECK</v>
      </c>
      <c r="AH529" s="140" t="str">
        <f t="shared" si="499"/>
        <v>CHECK</v>
      </c>
      <c r="AI529" s="140">
        <f t="shared" si="499"/>
        <v>0</v>
      </c>
      <c r="AJ529" s="140">
        <f t="shared" si="499"/>
        <v>0</v>
      </c>
      <c r="AK529" s="140">
        <f t="shared" si="499"/>
        <v>0</v>
      </c>
      <c r="AL529" s="140">
        <f t="shared" si="499"/>
        <v>0</v>
      </c>
      <c r="AM529" s="140">
        <f t="shared" si="499"/>
        <v>0</v>
      </c>
      <c r="AN529" s="140">
        <f t="shared" si="499"/>
        <v>0</v>
      </c>
      <c r="AO529" s="140">
        <f t="shared" si="499"/>
        <v>0</v>
      </c>
      <c r="AP529" s="140">
        <f t="shared" si="499"/>
        <v>0</v>
      </c>
      <c r="AQ529" s="140">
        <f t="shared" si="499"/>
        <v>0</v>
      </c>
      <c r="AR529" s="25">
        <f>+IF(AR$3=0,0,COUNTIFS('2.Pro Plan'!$K:$K,'Color detail'!$E529,'2.Pro Plan'!$N:$N,'Color detail'!$F529,'2.Pro Plan'!$U:$U,'Color detail'!AR$3))</f>
        <v>0</v>
      </c>
      <c r="AS529" s="25"/>
    </row>
    <row r="530" spans="2:45">
      <c r="B530" s="25">
        <f t="shared" si="479"/>
        <v>99</v>
      </c>
      <c r="C530" s="25" t="str">
        <f t="shared" si="480"/>
        <v>LT089</v>
      </c>
      <c r="E530" s="25" t="str">
        <f t="shared" ref="E530:F530" si="500">E321</f>
        <v>LT</v>
      </c>
      <c r="F530" s="25" t="str">
        <f t="shared" si="500"/>
        <v>089</v>
      </c>
      <c r="H530" s="25">
        <f t="shared" si="482"/>
        <v>0</v>
      </c>
      <c r="I530" s="25">
        <f>+IF(C530=0,0,SUMIF('Color FC'!$F:$F,'Color detail'!$C530,'Color FC'!H:H))</f>
        <v>123</v>
      </c>
      <c r="J530" s="25">
        <f>+IF(E530=0,0,SUMIF('Color FC'!$F:$F,'Color detail'!$C530,'Color FC'!I:I))</f>
        <v>130</v>
      </c>
      <c r="K530" s="25">
        <f>+IF(F530=0,0,SUMIF('Color FC'!$F:$F,'Color detail'!$C530,'Color FC'!J:J))</f>
        <v>0</v>
      </c>
      <c r="M530" s="154"/>
      <c r="N530" s="154"/>
      <c r="O530" s="155"/>
      <c r="Q530" s="140">
        <f t="shared" ref="Q530:AQ530" si="501">+IF(OR(AND(Q345=0,Q105&lt;&gt;0),AND(Q345&lt;&gt;0,Q105=0)),"CHECK",IF(OR(Q345=0,Q105=0),0,Q345/Q105))</f>
        <v>0</v>
      </c>
      <c r="R530" s="140" t="str">
        <f t="shared" si="501"/>
        <v>CHECK</v>
      </c>
      <c r="S530" s="140" t="str">
        <f t="shared" si="501"/>
        <v>CHECK</v>
      </c>
      <c r="T530" s="140" t="str">
        <f t="shared" si="501"/>
        <v>CHECK</v>
      </c>
      <c r="U530" s="140" t="str">
        <f t="shared" si="501"/>
        <v>CHECK</v>
      </c>
      <c r="V530" s="140" t="str">
        <f t="shared" si="501"/>
        <v>CHECK</v>
      </c>
      <c r="W530" s="140" t="str">
        <f t="shared" si="501"/>
        <v>CHECK</v>
      </c>
      <c r="X530" s="140" t="str">
        <f t="shared" si="501"/>
        <v>CHECK</v>
      </c>
      <c r="Y530" s="140" t="str">
        <f t="shared" si="501"/>
        <v>CHECK</v>
      </c>
      <c r="Z530" s="140" t="str">
        <f t="shared" si="501"/>
        <v>CHECK</v>
      </c>
      <c r="AA530" s="140" t="str">
        <f t="shared" si="501"/>
        <v>CHECK</v>
      </c>
      <c r="AB530" s="140" t="str">
        <f t="shared" si="501"/>
        <v>CHECK</v>
      </c>
      <c r="AC530" s="140" t="str">
        <f t="shared" si="501"/>
        <v>CHECK</v>
      </c>
      <c r="AD530" s="140" t="str">
        <f t="shared" si="501"/>
        <v>CHECK</v>
      </c>
      <c r="AE530" s="140" t="str">
        <f t="shared" si="501"/>
        <v>CHECK</v>
      </c>
      <c r="AF530" s="140">
        <f t="shared" si="501"/>
        <v>0</v>
      </c>
      <c r="AG530" s="140">
        <f t="shared" si="501"/>
        <v>0</v>
      </c>
      <c r="AH530" s="140">
        <f t="shared" si="501"/>
        <v>0</v>
      </c>
      <c r="AI530" s="140">
        <f t="shared" si="501"/>
        <v>0</v>
      </c>
      <c r="AJ530" s="140">
        <f t="shared" si="501"/>
        <v>0</v>
      </c>
      <c r="AK530" s="140">
        <f t="shared" si="501"/>
        <v>0</v>
      </c>
      <c r="AL530" s="140">
        <f t="shared" si="501"/>
        <v>0</v>
      </c>
      <c r="AM530" s="140">
        <f t="shared" si="501"/>
        <v>0</v>
      </c>
      <c r="AN530" s="140">
        <f t="shared" si="501"/>
        <v>0</v>
      </c>
      <c r="AO530" s="140">
        <f t="shared" si="501"/>
        <v>0</v>
      </c>
      <c r="AP530" s="140">
        <f t="shared" si="501"/>
        <v>0</v>
      </c>
      <c r="AQ530" s="140">
        <f t="shared" si="501"/>
        <v>0</v>
      </c>
      <c r="AR530" s="25">
        <f>+IF(AR$3=0,0,COUNTIFS('2.Pro Plan'!$K:$K,'Color detail'!$E530,'2.Pro Plan'!$N:$N,'Color detail'!$F530,'2.Pro Plan'!$U:$U,'Color detail'!AR$3))</f>
        <v>0</v>
      </c>
      <c r="AS530" s="25"/>
    </row>
    <row r="531" spans="2:45">
      <c r="B531" s="25">
        <f t="shared" si="479"/>
        <v>100</v>
      </c>
      <c r="C531" s="25" t="str">
        <f t="shared" si="467"/>
        <v>LT1D6</v>
      </c>
      <c r="E531" s="25" t="str">
        <f t="shared" ref="E531:F531" si="502">E322</f>
        <v>LT</v>
      </c>
      <c r="F531" s="25" t="str">
        <f t="shared" si="502"/>
        <v>1D6</v>
      </c>
      <c r="H531" s="25">
        <f t="shared" si="469"/>
        <v>0</v>
      </c>
      <c r="I531" s="25">
        <f>+IF(C531=0,0,SUMIF('Color FC'!$F:$F,'Color detail'!$C531,'Color FC'!H:H))</f>
        <v>8</v>
      </c>
      <c r="J531" s="25">
        <f>+IF(E531=0,0,SUMIF('Color FC'!$F:$F,'Color detail'!$C531,'Color FC'!I:I))</f>
        <v>8</v>
      </c>
      <c r="K531" s="25">
        <f>+IF(F531=0,0,SUMIF('Color FC'!$F:$F,'Color detail'!$C531,'Color FC'!J:J))</f>
        <v>0</v>
      </c>
      <c r="M531" s="154"/>
      <c r="N531" s="154"/>
      <c r="O531" s="155"/>
      <c r="Q531" s="140" t="str">
        <f t="shared" ref="Q531:AQ531" si="503">+IF(OR(AND(Q346=0,Q106&lt;&gt;0),AND(Q346&lt;&gt;0,Q106=0)),"CHECK",IF(OR(Q346=0,Q106=0),0,Q346/Q106))</f>
        <v>CHECK</v>
      </c>
      <c r="R531" s="140">
        <f t="shared" si="503"/>
        <v>0</v>
      </c>
      <c r="S531" s="140">
        <f t="shared" si="503"/>
        <v>0</v>
      </c>
      <c r="T531" s="140">
        <f t="shared" si="503"/>
        <v>0</v>
      </c>
      <c r="U531" s="140">
        <f t="shared" si="503"/>
        <v>0</v>
      </c>
      <c r="V531" s="140">
        <f t="shared" si="503"/>
        <v>0</v>
      </c>
      <c r="W531" s="140" t="str">
        <f t="shared" si="503"/>
        <v>CHECK</v>
      </c>
      <c r="X531" s="140" t="str">
        <f t="shared" si="503"/>
        <v>CHECK</v>
      </c>
      <c r="Y531" s="140" t="str">
        <f t="shared" si="503"/>
        <v>CHECK</v>
      </c>
      <c r="Z531" s="140">
        <f t="shared" si="503"/>
        <v>0</v>
      </c>
      <c r="AA531" s="140">
        <f t="shared" si="503"/>
        <v>0</v>
      </c>
      <c r="AB531" s="140" t="str">
        <f t="shared" si="503"/>
        <v>CHECK</v>
      </c>
      <c r="AC531" s="140" t="str">
        <f t="shared" si="503"/>
        <v>CHECK</v>
      </c>
      <c r="AD531" s="140" t="str">
        <f t="shared" si="503"/>
        <v>CHECK</v>
      </c>
      <c r="AE531" s="140" t="str">
        <f t="shared" si="503"/>
        <v>CHECK</v>
      </c>
      <c r="AF531" s="140">
        <f t="shared" si="503"/>
        <v>0</v>
      </c>
      <c r="AG531" s="140">
        <f t="shared" si="503"/>
        <v>0</v>
      </c>
      <c r="AH531" s="140">
        <f t="shared" si="503"/>
        <v>0</v>
      </c>
      <c r="AI531" s="140">
        <f t="shared" si="503"/>
        <v>0</v>
      </c>
      <c r="AJ531" s="140">
        <f t="shared" si="503"/>
        <v>0</v>
      </c>
      <c r="AK531" s="140">
        <f t="shared" si="503"/>
        <v>0</v>
      </c>
      <c r="AL531" s="140">
        <f t="shared" si="503"/>
        <v>0</v>
      </c>
      <c r="AM531" s="140">
        <f t="shared" si="503"/>
        <v>0</v>
      </c>
      <c r="AN531" s="140">
        <f t="shared" si="503"/>
        <v>0</v>
      </c>
      <c r="AO531" s="140">
        <f t="shared" si="503"/>
        <v>0</v>
      </c>
      <c r="AP531" s="140">
        <f t="shared" si="503"/>
        <v>0</v>
      </c>
      <c r="AQ531" s="140">
        <f t="shared" si="503"/>
        <v>0</v>
      </c>
      <c r="AR531" s="25">
        <f>+IF(AR$3=0,0,COUNTIFS('2.Pro Plan'!$K:$K,'Color detail'!$E531,'2.Pro Plan'!$N:$N,'Color detail'!$F531,'2.Pro Plan'!$U:$U,'Color detail'!AR$3))</f>
        <v>0</v>
      </c>
      <c r="AS531" s="25"/>
    </row>
    <row r="532" spans="2:45">
      <c r="B532" s="25">
        <f t="shared" si="479"/>
        <v>101</v>
      </c>
      <c r="C532" s="25" t="str">
        <f t="shared" si="467"/>
        <v>LT218</v>
      </c>
      <c r="E532" s="25" t="str">
        <f t="shared" ref="E532:F532" si="504">E323</f>
        <v>LT</v>
      </c>
      <c r="F532" s="25" t="str">
        <f t="shared" si="504"/>
        <v>218</v>
      </c>
      <c r="H532" s="25">
        <f t="shared" si="469"/>
        <v>0</v>
      </c>
      <c r="I532" s="25">
        <f>+IF(C532=0,0,SUMIF('Color FC'!$F:$F,'Color detail'!$C532,'Color FC'!H:H))</f>
        <v>59</v>
      </c>
      <c r="J532" s="25">
        <f>+IF(E532=0,0,SUMIF('Color FC'!$F:$F,'Color detail'!$C532,'Color FC'!I:I))</f>
        <v>62</v>
      </c>
      <c r="K532" s="25">
        <f>+IF(F532=0,0,SUMIF('Color FC'!$F:$F,'Color detail'!$C532,'Color FC'!J:J))</f>
        <v>0</v>
      </c>
      <c r="M532" s="154"/>
      <c r="N532" s="154"/>
      <c r="O532" s="155"/>
      <c r="Q532" s="140">
        <f t="shared" ref="Q532:AQ532" si="505">+IF(OR(AND(Q347=0,Q107&lt;&gt;0),AND(Q347&lt;&gt;0,Q107=0)),"CHECK",IF(OR(Q347=0,Q107=0),0,Q347/Q107))</f>
        <v>0</v>
      </c>
      <c r="R532" s="140" t="str">
        <f t="shared" si="505"/>
        <v>CHECK</v>
      </c>
      <c r="S532" s="140" t="str">
        <f t="shared" si="505"/>
        <v>CHECK</v>
      </c>
      <c r="T532" s="140" t="str">
        <f t="shared" si="505"/>
        <v>CHECK</v>
      </c>
      <c r="U532" s="140" t="str">
        <f t="shared" si="505"/>
        <v>CHECK</v>
      </c>
      <c r="V532" s="140" t="str">
        <f t="shared" si="505"/>
        <v>CHECK</v>
      </c>
      <c r="W532" s="140" t="str">
        <f t="shared" si="505"/>
        <v>CHECK</v>
      </c>
      <c r="X532" s="140" t="str">
        <f t="shared" si="505"/>
        <v>CHECK</v>
      </c>
      <c r="Y532" s="140" t="str">
        <f t="shared" si="505"/>
        <v>CHECK</v>
      </c>
      <c r="Z532" s="140" t="str">
        <f t="shared" si="505"/>
        <v>CHECK</v>
      </c>
      <c r="AA532" s="140" t="str">
        <f t="shared" si="505"/>
        <v>CHECK</v>
      </c>
      <c r="AB532" s="140" t="str">
        <f t="shared" si="505"/>
        <v>CHECK</v>
      </c>
      <c r="AC532" s="140" t="str">
        <f t="shared" si="505"/>
        <v>CHECK</v>
      </c>
      <c r="AD532" s="140" t="str">
        <f t="shared" si="505"/>
        <v>CHECK</v>
      </c>
      <c r="AE532" s="140" t="str">
        <f t="shared" si="505"/>
        <v>CHECK</v>
      </c>
      <c r="AF532" s="140">
        <f t="shared" si="505"/>
        <v>0</v>
      </c>
      <c r="AG532" s="140">
        <f t="shared" si="505"/>
        <v>0</v>
      </c>
      <c r="AH532" s="140">
        <f t="shared" si="505"/>
        <v>0</v>
      </c>
      <c r="AI532" s="140">
        <f t="shared" si="505"/>
        <v>0</v>
      </c>
      <c r="AJ532" s="140">
        <f t="shared" si="505"/>
        <v>0</v>
      </c>
      <c r="AK532" s="140">
        <f t="shared" si="505"/>
        <v>0</v>
      </c>
      <c r="AL532" s="140">
        <f t="shared" si="505"/>
        <v>0</v>
      </c>
      <c r="AM532" s="140">
        <f t="shared" si="505"/>
        <v>0</v>
      </c>
      <c r="AN532" s="140">
        <f t="shared" si="505"/>
        <v>0</v>
      </c>
      <c r="AO532" s="140">
        <f t="shared" si="505"/>
        <v>0</v>
      </c>
      <c r="AP532" s="140">
        <f t="shared" si="505"/>
        <v>0</v>
      </c>
      <c r="AQ532" s="140">
        <f t="shared" si="505"/>
        <v>0</v>
      </c>
      <c r="AR532" s="25">
        <f>+IF(AR$3=0,0,COUNTIFS('2.Pro Plan'!$K:$K,'Color detail'!$E532,'2.Pro Plan'!$N:$N,'Color detail'!$F532,'2.Pro Plan'!$U:$U,'Color detail'!AR$3))</f>
        <v>0</v>
      </c>
      <c r="AS532" s="25"/>
    </row>
    <row r="533" spans="2:45">
      <c r="B533" s="25">
        <f t="shared" si="479"/>
        <v>102</v>
      </c>
      <c r="C533" s="25" t="str">
        <f t="shared" si="467"/>
        <v>LT4V8</v>
      </c>
      <c r="E533" s="25" t="str">
        <f t="shared" ref="E533:F533" si="506">E324</f>
        <v>LT</v>
      </c>
      <c r="F533" s="25" t="str">
        <f t="shared" si="506"/>
        <v>4V8</v>
      </c>
      <c r="H533" s="25">
        <f t="shared" si="469"/>
        <v>0</v>
      </c>
      <c r="I533" s="25">
        <f>+IF(C533=0,0,SUMIF('Color FC'!$F:$F,'Color detail'!$C533,'Color FC'!H:H))</f>
        <v>10</v>
      </c>
      <c r="J533" s="25">
        <f>+IF(E533=0,0,SUMIF('Color FC'!$F:$F,'Color detail'!$C533,'Color FC'!I:I))</f>
        <v>10</v>
      </c>
      <c r="K533" s="25">
        <f>+IF(F533=0,0,SUMIF('Color FC'!$F:$F,'Color detail'!$C533,'Color FC'!J:J))</f>
        <v>0</v>
      </c>
      <c r="M533" s="154"/>
      <c r="N533" s="154"/>
      <c r="O533" s="155"/>
      <c r="Q533" s="140">
        <f t="shared" ref="Q533:AQ533" si="507">+IF(OR(AND(Q348=0,Q108&lt;&gt;0),AND(Q348&lt;&gt;0,Q108=0)),"CHECK",IF(OR(Q348=0,Q108=0),0,Q348/Q108))</f>
        <v>0</v>
      </c>
      <c r="R533" s="140" t="str">
        <f t="shared" si="507"/>
        <v>CHECK</v>
      </c>
      <c r="S533" s="140" t="str">
        <f t="shared" si="507"/>
        <v>CHECK</v>
      </c>
      <c r="T533" s="140">
        <f t="shared" si="507"/>
        <v>0</v>
      </c>
      <c r="U533" s="140">
        <f t="shared" si="507"/>
        <v>0</v>
      </c>
      <c r="V533" s="140">
        <f t="shared" si="507"/>
        <v>0</v>
      </c>
      <c r="W533" s="140">
        <f t="shared" si="507"/>
        <v>0</v>
      </c>
      <c r="X533" s="140" t="str">
        <f t="shared" si="507"/>
        <v>CHECK</v>
      </c>
      <c r="Y533" s="140" t="str">
        <f t="shared" si="507"/>
        <v>CHECK</v>
      </c>
      <c r="Z533" s="140">
        <f t="shared" si="507"/>
        <v>0</v>
      </c>
      <c r="AA533" s="140">
        <f t="shared" si="507"/>
        <v>0</v>
      </c>
      <c r="AB533" s="140" t="str">
        <f t="shared" si="507"/>
        <v>CHECK</v>
      </c>
      <c r="AC533" s="140" t="str">
        <f t="shared" si="507"/>
        <v>CHECK</v>
      </c>
      <c r="AD533" s="140" t="str">
        <f t="shared" si="507"/>
        <v>CHECK</v>
      </c>
      <c r="AE533" s="140" t="str">
        <f t="shared" si="507"/>
        <v>CHECK</v>
      </c>
      <c r="AF533" s="140">
        <f t="shared" si="507"/>
        <v>0</v>
      </c>
      <c r="AG533" s="140">
        <f t="shared" si="507"/>
        <v>0</v>
      </c>
      <c r="AH533" s="140">
        <f t="shared" si="507"/>
        <v>0</v>
      </c>
      <c r="AI533" s="140">
        <f t="shared" si="507"/>
        <v>0</v>
      </c>
      <c r="AJ533" s="140">
        <f t="shared" si="507"/>
        <v>0</v>
      </c>
      <c r="AK533" s="140">
        <f t="shared" si="507"/>
        <v>0</v>
      </c>
      <c r="AL533" s="140">
        <f t="shared" si="507"/>
        <v>0</v>
      </c>
      <c r="AM533" s="140">
        <f t="shared" si="507"/>
        <v>0</v>
      </c>
      <c r="AN533" s="140">
        <f t="shared" si="507"/>
        <v>0</v>
      </c>
      <c r="AO533" s="140">
        <f t="shared" si="507"/>
        <v>0</v>
      </c>
      <c r="AP533" s="140">
        <f t="shared" si="507"/>
        <v>0</v>
      </c>
      <c r="AQ533" s="140">
        <f t="shared" si="507"/>
        <v>0</v>
      </c>
      <c r="AR533" s="25">
        <f>+IF(AR$3=0,0,COUNTIFS('2.Pro Plan'!$K:$K,'Color detail'!$E533,'2.Pro Plan'!$N:$N,'Color detail'!$F533,'2.Pro Plan'!$U:$U,'Color detail'!AR$3))</f>
        <v>0</v>
      </c>
      <c r="AS533" s="25"/>
    </row>
    <row r="534" spans="2:45">
      <c r="B534" s="25">
        <f t="shared" si="479"/>
        <v>103</v>
      </c>
      <c r="C534" s="25" t="str">
        <f t="shared" si="467"/>
        <v>LP040</v>
      </c>
      <c r="E534" s="25" t="str">
        <f t="shared" ref="E534:F534" si="508">E325</f>
        <v>LP</v>
      </c>
      <c r="F534" s="25" t="str">
        <f t="shared" si="508"/>
        <v>040</v>
      </c>
      <c r="H534" s="25">
        <f t="shared" si="469"/>
        <v>0</v>
      </c>
      <c r="I534" s="25">
        <f>+IF(C534=0,0,SUMIF('Color FC'!$F:$F,'Color detail'!$C534,'Color FC'!H:H))</f>
        <v>35</v>
      </c>
      <c r="J534" s="25">
        <f>+IF(E534=0,0,SUMIF('Color FC'!$F:$F,'Color detail'!$C534,'Color FC'!I:I))</f>
        <v>41</v>
      </c>
      <c r="K534" s="25">
        <f>+IF(F534=0,0,SUMIF('Color FC'!$F:$F,'Color detail'!$C534,'Color FC'!J:J))</f>
        <v>0</v>
      </c>
      <c r="M534" s="154"/>
      <c r="N534" s="154"/>
      <c r="O534" s="155"/>
      <c r="Q534" s="140">
        <f t="shared" ref="Q534:AQ534" si="509">+IF(OR(AND(Q349=0,Q109&lt;&gt;0),AND(Q349&lt;&gt;0,Q109=0)),"CHECK",IF(OR(Q349=0,Q109=0),0,Q349/Q109))</f>
        <v>0</v>
      </c>
      <c r="R534" s="140" t="str">
        <f t="shared" si="509"/>
        <v>CHECK</v>
      </c>
      <c r="S534" s="140" t="str">
        <f t="shared" si="509"/>
        <v>CHECK</v>
      </c>
      <c r="T534" s="140" t="str">
        <f t="shared" si="509"/>
        <v>CHECK</v>
      </c>
      <c r="U534" s="140" t="str">
        <f t="shared" si="509"/>
        <v>CHECK</v>
      </c>
      <c r="V534" s="140" t="str">
        <f t="shared" si="509"/>
        <v>CHECK</v>
      </c>
      <c r="W534" s="140" t="str">
        <f t="shared" si="509"/>
        <v>CHECK</v>
      </c>
      <c r="X534" s="140" t="str">
        <f t="shared" si="509"/>
        <v>CHECK</v>
      </c>
      <c r="Y534" s="140" t="str">
        <f t="shared" si="509"/>
        <v>CHECK</v>
      </c>
      <c r="Z534" s="140" t="str">
        <f t="shared" si="509"/>
        <v>CHECK</v>
      </c>
      <c r="AA534" s="140" t="str">
        <f t="shared" si="509"/>
        <v>CHECK</v>
      </c>
      <c r="AB534" s="140" t="str">
        <f t="shared" si="509"/>
        <v>CHECK</v>
      </c>
      <c r="AC534" s="140" t="str">
        <f t="shared" si="509"/>
        <v>CHECK</v>
      </c>
      <c r="AD534" s="140" t="str">
        <f t="shared" si="509"/>
        <v>CHECK</v>
      </c>
      <c r="AE534" s="140" t="str">
        <f t="shared" si="509"/>
        <v>CHECK</v>
      </c>
      <c r="AF534" s="140">
        <f t="shared" si="509"/>
        <v>0</v>
      </c>
      <c r="AG534" s="140">
        <f t="shared" si="509"/>
        <v>0</v>
      </c>
      <c r="AH534" s="140">
        <f t="shared" si="509"/>
        <v>0</v>
      </c>
      <c r="AI534" s="140">
        <f t="shared" si="509"/>
        <v>0</v>
      </c>
      <c r="AJ534" s="140">
        <f t="shared" si="509"/>
        <v>0</v>
      </c>
      <c r="AK534" s="140">
        <f t="shared" si="509"/>
        <v>0</v>
      </c>
      <c r="AL534" s="140">
        <f t="shared" si="509"/>
        <v>0</v>
      </c>
      <c r="AM534" s="140">
        <f t="shared" si="509"/>
        <v>0</v>
      </c>
      <c r="AN534" s="140">
        <f t="shared" si="509"/>
        <v>0</v>
      </c>
      <c r="AO534" s="140">
        <f t="shared" si="509"/>
        <v>0</v>
      </c>
      <c r="AP534" s="140">
        <f t="shared" si="509"/>
        <v>0</v>
      </c>
      <c r="AQ534" s="140">
        <f t="shared" si="509"/>
        <v>0</v>
      </c>
      <c r="AR534" s="25">
        <f>+IF(AR$3=0,0,COUNTIFS('2.Pro Plan'!$K:$K,'Color detail'!$E534,'2.Pro Plan'!$N:$N,'Color detail'!$F534,'2.Pro Plan'!$U:$U,'Color detail'!AR$3))</f>
        <v>0</v>
      </c>
      <c r="AS534" s="25"/>
    </row>
    <row r="535" spans="2:45">
      <c r="B535" s="25">
        <f t="shared" si="479"/>
        <v>104</v>
      </c>
      <c r="C535" s="25" t="str">
        <f t="shared" si="467"/>
        <v>LP1D6</v>
      </c>
      <c r="E535" s="25" t="str">
        <f t="shared" ref="E535:F535" si="510">E326</f>
        <v>LP</v>
      </c>
      <c r="F535" s="25" t="str">
        <f t="shared" si="510"/>
        <v>1D6</v>
      </c>
      <c r="H535" s="25">
        <f t="shared" si="469"/>
        <v>0</v>
      </c>
      <c r="I535" s="25">
        <f>+IF(C535=0,0,SUMIF('Color FC'!$F:$F,'Color detail'!$C535,'Color FC'!H:H))</f>
        <v>11</v>
      </c>
      <c r="J535" s="25">
        <f>+IF(E535=0,0,SUMIF('Color FC'!$F:$F,'Color detail'!$C535,'Color FC'!I:I))</f>
        <v>13</v>
      </c>
      <c r="K535" s="25">
        <f>+IF(F535=0,0,SUMIF('Color FC'!$F:$F,'Color detail'!$C535,'Color FC'!J:J))</f>
        <v>0</v>
      </c>
      <c r="M535" s="154"/>
      <c r="N535" s="154"/>
      <c r="O535" s="155"/>
      <c r="Q535" s="140">
        <f t="shared" ref="Q535:AQ535" si="511">+IF(OR(AND(Q350=0,Q110&lt;&gt;0),AND(Q350&lt;&gt;0,Q110=0)),"CHECK",IF(OR(Q350=0,Q110=0),0,Q350/Q110))</f>
        <v>0</v>
      </c>
      <c r="R535" s="140">
        <f t="shared" si="511"/>
        <v>0</v>
      </c>
      <c r="S535" s="140">
        <f t="shared" si="511"/>
        <v>0</v>
      </c>
      <c r="T535" s="140">
        <f t="shared" si="511"/>
        <v>0</v>
      </c>
      <c r="U535" s="140" t="str">
        <f t="shared" si="511"/>
        <v>CHECK</v>
      </c>
      <c r="V535" s="140" t="str">
        <f t="shared" si="511"/>
        <v>CHECK</v>
      </c>
      <c r="W535" s="140" t="str">
        <f t="shared" si="511"/>
        <v>CHECK</v>
      </c>
      <c r="X535" s="140" t="str">
        <f t="shared" si="511"/>
        <v>CHECK</v>
      </c>
      <c r="Y535" s="140" t="str">
        <f t="shared" si="511"/>
        <v>CHECK</v>
      </c>
      <c r="Z535" s="140" t="str">
        <f t="shared" si="511"/>
        <v>CHECK</v>
      </c>
      <c r="AA535" s="140" t="str">
        <f t="shared" si="511"/>
        <v>CHECK</v>
      </c>
      <c r="AB535" s="140" t="str">
        <f t="shared" si="511"/>
        <v>CHECK</v>
      </c>
      <c r="AC535" s="140" t="str">
        <f t="shared" si="511"/>
        <v>CHECK</v>
      </c>
      <c r="AD535" s="140" t="str">
        <f t="shared" si="511"/>
        <v>CHECK</v>
      </c>
      <c r="AE535" s="140" t="str">
        <f t="shared" si="511"/>
        <v>CHECK</v>
      </c>
      <c r="AF535" s="140">
        <f t="shared" si="511"/>
        <v>0</v>
      </c>
      <c r="AG535" s="140">
        <f t="shared" si="511"/>
        <v>0</v>
      </c>
      <c r="AH535" s="140">
        <f t="shared" si="511"/>
        <v>0</v>
      </c>
      <c r="AI535" s="140">
        <f t="shared" si="511"/>
        <v>0</v>
      </c>
      <c r="AJ535" s="140">
        <f t="shared" si="511"/>
        <v>0</v>
      </c>
      <c r="AK535" s="140">
        <f t="shared" si="511"/>
        <v>0</v>
      </c>
      <c r="AL535" s="140">
        <f t="shared" si="511"/>
        <v>0</v>
      </c>
      <c r="AM535" s="140">
        <f t="shared" si="511"/>
        <v>0</v>
      </c>
      <c r="AN535" s="140">
        <f t="shared" si="511"/>
        <v>0</v>
      </c>
      <c r="AO535" s="140">
        <f t="shared" si="511"/>
        <v>0</v>
      </c>
      <c r="AP535" s="140">
        <f t="shared" si="511"/>
        <v>0</v>
      </c>
      <c r="AQ535" s="140">
        <f t="shared" si="511"/>
        <v>0</v>
      </c>
      <c r="AR535" s="25">
        <f>+IF(AR$3=0,0,COUNTIFS('2.Pro Plan'!$K:$K,'Color detail'!$E535,'2.Pro Plan'!$N:$N,'Color detail'!$F535,'2.Pro Plan'!$U:$U,'Color detail'!AR$3))</f>
        <v>0</v>
      </c>
      <c r="AS535" s="25"/>
    </row>
    <row r="536" spans="2:45">
      <c r="B536" s="25">
        <f t="shared" si="479"/>
        <v>105</v>
      </c>
      <c r="C536" s="25" t="str">
        <f t="shared" si="467"/>
        <v>LP218</v>
      </c>
      <c r="E536" s="25" t="str">
        <f t="shared" ref="E536:F536" si="512">E327</f>
        <v>LP</v>
      </c>
      <c r="F536" s="25" t="str">
        <f t="shared" si="512"/>
        <v>218</v>
      </c>
      <c r="H536" s="25">
        <f t="shared" si="469"/>
        <v>0</v>
      </c>
      <c r="I536" s="25">
        <f>+IF(C536=0,0,SUMIF('Color FC'!$F:$F,'Color detail'!$C536,'Color FC'!H:H))</f>
        <v>4</v>
      </c>
      <c r="J536" s="25">
        <f>+IF(E536=0,0,SUMIF('Color FC'!$F:$F,'Color detail'!$C536,'Color FC'!I:I))</f>
        <v>4</v>
      </c>
      <c r="K536" s="25">
        <f>+IF(F536=0,0,SUMIF('Color FC'!$F:$F,'Color detail'!$C536,'Color FC'!J:J))</f>
        <v>0</v>
      </c>
      <c r="M536" s="154"/>
      <c r="N536" s="154"/>
      <c r="O536" s="155"/>
      <c r="Q536" s="140">
        <f t="shared" ref="Q536:AQ536" si="513">+IF(OR(AND(Q351=0,Q111&lt;&gt;0),AND(Q351&lt;&gt;0,Q111=0)),"CHECK",IF(OR(Q351=0,Q111=0),0,Q351/Q111))</f>
        <v>0</v>
      </c>
      <c r="R536" s="140">
        <f t="shared" si="513"/>
        <v>0</v>
      </c>
      <c r="S536" s="140">
        <f t="shared" si="513"/>
        <v>0</v>
      </c>
      <c r="T536" s="140">
        <f t="shared" si="513"/>
        <v>0</v>
      </c>
      <c r="U536" s="140" t="str">
        <f t="shared" si="513"/>
        <v>CHECK</v>
      </c>
      <c r="V536" s="140">
        <f t="shared" si="513"/>
        <v>0</v>
      </c>
      <c r="W536" s="140" t="str">
        <f t="shared" si="513"/>
        <v>CHECK</v>
      </c>
      <c r="X536" s="140" t="str">
        <f t="shared" si="513"/>
        <v>CHECK</v>
      </c>
      <c r="Y536" s="140" t="str">
        <f t="shared" si="513"/>
        <v>CHECK</v>
      </c>
      <c r="Z536" s="140">
        <f t="shared" si="513"/>
        <v>0</v>
      </c>
      <c r="AA536" s="140" t="str">
        <f t="shared" si="513"/>
        <v>CHECK</v>
      </c>
      <c r="AB536" s="140">
        <f t="shared" si="513"/>
        <v>0</v>
      </c>
      <c r="AC536" s="140" t="str">
        <f t="shared" si="513"/>
        <v>CHECK</v>
      </c>
      <c r="AD536" s="140" t="str">
        <f t="shared" si="513"/>
        <v>CHECK</v>
      </c>
      <c r="AE536" s="140">
        <f t="shared" si="513"/>
        <v>0</v>
      </c>
      <c r="AF536" s="140">
        <f t="shared" si="513"/>
        <v>0</v>
      </c>
      <c r="AG536" s="140">
        <f t="shared" si="513"/>
        <v>0</v>
      </c>
      <c r="AH536" s="140">
        <f t="shared" si="513"/>
        <v>0</v>
      </c>
      <c r="AI536" s="140">
        <f t="shared" si="513"/>
        <v>0</v>
      </c>
      <c r="AJ536" s="140" t="str">
        <f t="shared" si="513"/>
        <v>CHECK</v>
      </c>
      <c r="AK536" s="140">
        <f t="shared" si="513"/>
        <v>0</v>
      </c>
      <c r="AL536" s="140">
        <f t="shared" si="513"/>
        <v>0</v>
      </c>
      <c r="AM536" s="140">
        <f t="shared" si="513"/>
        <v>0</v>
      </c>
      <c r="AN536" s="140">
        <f t="shared" si="513"/>
        <v>0</v>
      </c>
      <c r="AO536" s="140">
        <f t="shared" si="513"/>
        <v>0</v>
      </c>
      <c r="AP536" s="140">
        <f t="shared" si="513"/>
        <v>0</v>
      </c>
      <c r="AQ536" s="140">
        <f t="shared" si="513"/>
        <v>0</v>
      </c>
      <c r="AR536" s="25">
        <f>+IF(AR$3=0,0,COUNTIFS('2.Pro Plan'!$K:$K,'Color detail'!$E536,'2.Pro Plan'!$N:$N,'Color detail'!$F536,'2.Pro Plan'!$U:$U,'Color detail'!AR$3))</f>
        <v>0</v>
      </c>
      <c r="AS536" s="25"/>
    </row>
    <row r="537" spans="2:45">
      <c r="B537" s="25">
        <f t="shared" si="479"/>
        <v>106</v>
      </c>
      <c r="C537" s="25" t="str">
        <f t="shared" si="467"/>
        <v>LP4V8</v>
      </c>
      <c r="E537" s="25" t="str">
        <f t="shared" ref="E537:F537" si="514">E328</f>
        <v>LP</v>
      </c>
      <c r="F537" s="25" t="str">
        <f t="shared" si="514"/>
        <v>4V8</v>
      </c>
      <c r="H537" s="25">
        <f t="shared" si="469"/>
        <v>0</v>
      </c>
      <c r="I537" s="25">
        <f>+IF(C537=0,0,SUMIF('Color FC'!$F:$F,'Color detail'!$C537,'Color FC'!H:H))</f>
        <v>10</v>
      </c>
      <c r="J537" s="25">
        <f>+IF(E537=0,0,SUMIF('Color FC'!$F:$F,'Color detail'!$C537,'Color FC'!I:I))</f>
        <v>12</v>
      </c>
      <c r="K537" s="25">
        <f>+IF(F537=0,0,SUMIF('Color FC'!$F:$F,'Color detail'!$C537,'Color FC'!J:J))</f>
        <v>0</v>
      </c>
      <c r="M537" s="154"/>
      <c r="N537" s="154"/>
      <c r="O537" s="155"/>
      <c r="Q537" s="140" t="str">
        <f t="shared" ref="Q537:AQ537" si="515">+IF(OR(AND(Q352=0,Q112&lt;&gt;0),AND(Q352&lt;&gt;0,Q112=0)),"CHECK",IF(OR(Q352=0,Q112=0),0,Q352/Q112))</f>
        <v>CHECK</v>
      </c>
      <c r="R537" s="140">
        <f t="shared" si="515"/>
        <v>0</v>
      </c>
      <c r="S537" s="140" t="str">
        <f t="shared" si="515"/>
        <v>CHECK</v>
      </c>
      <c r="T537" s="140" t="str">
        <f t="shared" si="515"/>
        <v>CHECK</v>
      </c>
      <c r="U537" s="140">
        <f t="shared" si="515"/>
        <v>0</v>
      </c>
      <c r="V537" s="140" t="str">
        <f t="shared" si="515"/>
        <v>CHECK</v>
      </c>
      <c r="W537" s="140" t="str">
        <f t="shared" si="515"/>
        <v>CHECK</v>
      </c>
      <c r="X537" s="140" t="str">
        <f t="shared" si="515"/>
        <v>CHECK</v>
      </c>
      <c r="Y537" s="140" t="str">
        <f t="shared" si="515"/>
        <v>CHECK</v>
      </c>
      <c r="Z537" s="140" t="str">
        <f t="shared" si="515"/>
        <v>CHECK</v>
      </c>
      <c r="AA537" s="140" t="str">
        <f t="shared" si="515"/>
        <v>CHECK</v>
      </c>
      <c r="AB537" s="140" t="str">
        <f t="shared" si="515"/>
        <v>CHECK</v>
      </c>
      <c r="AC537" s="140" t="str">
        <f t="shared" si="515"/>
        <v>CHECK</v>
      </c>
      <c r="AD537" s="140" t="str">
        <f t="shared" si="515"/>
        <v>CHECK</v>
      </c>
      <c r="AE537" s="140" t="str">
        <f t="shared" si="515"/>
        <v>CHECK</v>
      </c>
      <c r="AF537" s="140">
        <f t="shared" si="515"/>
        <v>0</v>
      </c>
      <c r="AG537" s="140">
        <f t="shared" si="515"/>
        <v>0</v>
      </c>
      <c r="AH537" s="140">
        <f t="shared" si="515"/>
        <v>0</v>
      </c>
      <c r="AI537" s="140" t="str">
        <f t="shared" si="515"/>
        <v>CHECK</v>
      </c>
      <c r="AJ537" s="140" t="str">
        <f t="shared" si="515"/>
        <v>CHECK</v>
      </c>
      <c r="AK537" s="140">
        <f t="shared" si="515"/>
        <v>0</v>
      </c>
      <c r="AL537" s="140">
        <f t="shared" si="515"/>
        <v>0</v>
      </c>
      <c r="AM537" s="140">
        <f t="shared" si="515"/>
        <v>0</v>
      </c>
      <c r="AN537" s="140">
        <f t="shared" si="515"/>
        <v>0</v>
      </c>
      <c r="AO537" s="140">
        <f t="shared" si="515"/>
        <v>0</v>
      </c>
      <c r="AP537" s="140">
        <f t="shared" si="515"/>
        <v>0</v>
      </c>
      <c r="AQ537" s="140">
        <f t="shared" si="515"/>
        <v>0</v>
      </c>
      <c r="AR537" s="25">
        <f>+IF(AR$3=0,0,COUNTIFS('2.Pro Plan'!$K:$K,'Color detail'!$E537,'2.Pro Plan'!$N:$N,'Color detail'!$F537,'2.Pro Plan'!$U:$U,'Color detail'!AR$3))</f>
        <v>0</v>
      </c>
      <c r="AS537" s="25"/>
    </row>
    <row r="538" spans="2:45">
      <c r="B538" s="25">
        <f t="shared" si="479"/>
        <v>107</v>
      </c>
      <c r="C538" s="25" t="str">
        <f t="shared" si="467"/>
        <v>JH1D6</v>
      </c>
      <c r="E538" s="25" t="str">
        <f t="shared" ref="E538:F538" si="516">E329</f>
        <v>JH</v>
      </c>
      <c r="F538" s="25" t="str">
        <f t="shared" si="516"/>
        <v>1D6</v>
      </c>
      <c r="H538" s="25">
        <f t="shared" si="469"/>
        <v>0</v>
      </c>
      <c r="I538" s="25">
        <f>+IF(C538=0,0,SUMIF('Color FC'!$F:$F,'Color detail'!$C538,'Color FC'!H:H))</f>
        <v>32</v>
      </c>
      <c r="J538" s="25">
        <f>+IF(E538=0,0,SUMIF('Color FC'!$F:$F,'Color detail'!$C538,'Color FC'!I:I))</f>
        <v>12</v>
      </c>
      <c r="K538" s="25">
        <f>+IF(F538=0,0,SUMIF('Color FC'!$F:$F,'Color detail'!$C538,'Color FC'!J:J))</f>
        <v>10</v>
      </c>
      <c r="M538" s="154"/>
      <c r="N538" s="154"/>
      <c r="O538" s="155"/>
      <c r="Q538" s="140" t="str">
        <f t="shared" ref="Q538:AQ538" si="517">+IF(OR(AND(Q353=0,Q113&lt;&gt;0),AND(Q353&lt;&gt;0,Q113=0)),"CHECK",IF(OR(Q353=0,Q113=0),0,Q353/Q113))</f>
        <v>CHECK</v>
      </c>
      <c r="R538" s="140" t="str">
        <f t="shared" si="517"/>
        <v>CHECK</v>
      </c>
      <c r="S538" s="140">
        <f t="shared" si="517"/>
        <v>1</v>
      </c>
      <c r="T538" s="140" t="str">
        <f t="shared" si="517"/>
        <v>CHECK</v>
      </c>
      <c r="U538" s="140" t="str">
        <f t="shared" si="517"/>
        <v>CHECK</v>
      </c>
      <c r="V538" s="140" t="str">
        <f t="shared" si="517"/>
        <v>CHECK</v>
      </c>
      <c r="W538" s="140" t="str">
        <f t="shared" si="517"/>
        <v>CHECK</v>
      </c>
      <c r="X538" s="140" t="str">
        <f t="shared" si="517"/>
        <v>CHECK</v>
      </c>
      <c r="Y538" s="140">
        <f t="shared" si="517"/>
        <v>0</v>
      </c>
      <c r="Z538" s="140">
        <f t="shared" si="517"/>
        <v>0</v>
      </c>
      <c r="AA538" s="140" t="str">
        <f t="shared" si="517"/>
        <v>CHECK</v>
      </c>
      <c r="AB538" s="140">
        <f t="shared" si="517"/>
        <v>0</v>
      </c>
      <c r="AC538" s="140">
        <f t="shared" si="517"/>
        <v>0</v>
      </c>
      <c r="AD538" s="140">
        <f t="shared" si="517"/>
        <v>0</v>
      </c>
      <c r="AE538" s="140" t="str">
        <f t="shared" si="517"/>
        <v>CHECK</v>
      </c>
      <c r="AF538" s="140" t="str">
        <f t="shared" si="517"/>
        <v>CHECK</v>
      </c>
      <c r="AG538" s="140" t="str">
        <f t="shared" si="517"/>
        <v>CHECK</v>
      </c>
      <c r="AH538" s="140">
        <f t="shared" si="517"/>
        <v>0.2</v>
      </c>
      <c r="AI538" s="140">
        <f t="shared" si="517"/>
        <v>0.25</v>
      </c>
      <c r="AJ538" s="140" t="str">
        <f t="shared" si="517"/>
        <v>CHECK</v>
      </c>
      <c r="AK538" s="140">
        <f t="shared" si="517"/>
        <v>0.5</v>
      </c>
      <c r="AL538" s="140">
        <f t="shared" si="517"/>
        <v>0</v>
      </c>
      <c r="AM538" s="140">
        <f t="shared" si="517"/>
        <v>0</v>
      </c>
      <c r="AN538" s="140">
        <f t="shared" si="517"/>
        <v>0</v>
      </c>
      <c r="AO538" s="140">
        <f t="shared" si="517"/>
        <v>0</v>
      </c>
      <c r="AP538" s="140">
        <f t="shared" si="517"/>
        <v>0</v>
      </c>
      <c r="AQ538" s="140">
        <f t="shared" si="517"/>
        <v>0</v>
      </c>
      <c r="AR538" s="25">
        <f>+IF(AR$3=0,0,COUNTIFS('2.Pro Plan'!$K:$K,'Color detail'!$E538,'2.Pro Plan'!$N:$N,'Color detail'!$F538,'2.Pro Plan'!$U:$U,'Color detail'!AR$3))</f>
        <v>0</v>
      </c>
      <c r="AS538" s="25"/>
    </row>
    <row r="539" spans="2:45">
      <c r="B539" s="25">
        <f t="shared" si="479"/>
        <v>108</v>
      </c>
      <c r="C539" s="25" t="str">
        <f t="shared" si="467"/>
        <v>JH218</v>
      </c>
      <c r="E539" s="25" t="str">
        <f t="shared" ref="E539:F539" si="518">E330</f>
        <v>JH</v>
      </c>
      <c r="F539" s="25">
        <f t="shared" si="518"/>
        <v>218</v>
      </c>
      <c r="H539" s="25">
        <f t="shared" si="469"/>
        <v>0</v>
      </c>
      <c r="I539" s="25">
        <f>+IF(C539=0,0,SUMIF('Color FC'!$F:$F,'Color detail'!$C539,'Color FC'!H:H))</f>
        <v>0</v>
      </c>
      <c r="J539" s="25">
        <f>+IF(E539=0,0,SUMIF('Color FC'!$F:$F,'Color detail'!$C539,'Color FC'!I:I))</f>
        <v>0</v>
      </c>
      <c r="K539" s="25">
        <f>+IF(F539=0,0,SUMIF('Color FC'!$F:$F,'Color detail'!$C539,'Color FC'!J:J))</f>
        <v>0</v>
      </c>
      <c r="M539" s="154"/>
      <c r="N539" s="154"/>
      <c r="O539" s="155"/>
      <c r="Q539" s="140">
        <f t="shared" ref="Q539:AQ539" si="519">+IF(OR(AND(Q354=0,Q114&lt;&gt;0),AND(Q354&lt;&gt;0,Q114=0)),"CHECK",IF(OR(Q354=0,Q114=0),0,Q354/Q114))</f>
        <v>0</v>
      </c>
      <c r="R539" s="140">
        <f t="shared" si="519"/>
        <v>0</v>
      </c>
      <c r="S539" s="140">
        <f t="shared" si="519"/>
        <v>0</v>
      </c>
      <c r="T539" s="140">
        <f t="shared" si="519"/>
        <v>0</v>
      </c>
      <c r="U539" s="140">
        <f t="shared" si="519"/>
        <v>0</v>
      </c>
      <c r="V539" s="140">
        <f t="shared" si="519"/>
        <v>0</v>
      </c>
      <c r="W539" s="140">
        <f t="shared" si="519"/>
        <v>0</v>
      </c>
      <c r="X539" s="140">
        <f t="shared" si="519"/>
        <v>0</v>
      </c>
      <c r="Y539" s="140">
        <f t="shared" si="519"/>
        <v>0</v>
      </c>
      <c r="Z539" s="140">
        <f t="shared" si="519"/>
        <v>0</v>
      </c>
      <c r="AA539" s="140">
        <f t="shared" si="519"/>
        <v>0</v>
      </c>
      <c r="AB539" s="140">
        <f t="shared" si="519"/>
        <v>0</v>
      </c>
      <c r="AC539" s="140">
        <f t="shared" si="519"/>
        <v>0</v>
      </c>
      <c r="AD539" s="140">
        <f t="shared" si="519"/>
        <v>0</v>
      </c>
      <c r="AE539" s="140">
        <f t="shared" si="519"/>
        <v>0</v>
      </c>
      <c r="AF539" s="140">
        <f t="shared" si="519"/>
        <v>0</v>
      </c>
      <c r="AG539" s="140">
        <f t="shared" si="519"/>
        <v>0</v>
      </c>
      <c r="AH539" s="140">
        <f t="shared" si="519"/>
        <v>0</v>
      </c>
      <c r="AI539" s="140">
        <f t="shared" si="519"/>
        <v>0</v>
      </c>
      <c r="AJ539" s="140">
        <f t="shared" si="519"/>
        <v>0</v>
      </c>
      <c r="AK539" s="140">
        <f t="shared" si="519"/>
        <v>0</v>
      </c>
      <c r="AL539" s="140">
        <f t="shared" si="519"/>
        <v>0</v>
      </c>
      <c r="AM539" s="140">
        <f t="shared" si="519"/>
        <v>0</v>
      </c>
      <c r="AN539" s="140">
        <f t="shared" si="519"/>
        <v>0</v>
      </c>
      <c r="AO539" s="140">
        <f t="shared" si="519"/>
        <v>0</v>
      </c>
      <c r="AP539" s="140">
        <f t="shared" si="519"/>
        <v>0</v>
      </c>
      <c r="AQ539" s="140">
        <f t="shared" si="519"/>
        <v>0</v>
      </c>
      <c r="AR539" s="25">
        <f>+IF(AR$3=0,0,COUNTIFS('2.Pro Plan'!$K:$K,'Color detail'!$E539,'2.Pro Plan'!$N:$N,'Color detail'!$F539,'2.Pro Plan'!$U:$U,'Color detail'!AR$3))</f>
        <v>0</v>
      </c>
      <c r="AS539" s="25"/>
    </row>
    <row r="540" spans="2:45">
      <c r="B540" s="25">
        <f t="shared" si="479"/>
        <v>109</v>
      </c>
      <c r="C540" s="25" t="str">
        <f t="shared" si="467"/>
        <v>JH4V8</v>
      </c>
      <c r="E540" s="25" t="str">
        <f t="shared" ref="E540:F540" si="520">E331</f>
        <v>JH</v>
      </c>
      <c r="F540" s="25" t="str">
        <f t="shared" si="520"/>
        <v>4V8</v>
      </c>
      <c r="H540" s="25">
        <f t="shared" si="469"/>
        <v>0</v>
      </c>
      <c r="I540" s="25">
        <f>+IF(C540=0,0,SUMIF('Color FC'!$F:$F,'Color detail'!$C540,'Color FC'!H:H))</f>
        <v>21</v>
      </c>
      <c r="J540" s="25">
        <f>+IF(E540=0,0,SUMIF('Color FC'!$F:$F,'Color detail'!$C540,'Color FC'!I:I))</f>
        <v>5</v>
      </c>
      <c r="K540" s="25">
        <f>+IF(F540=0,0,SUMIF('Color FC'!$F:$F,'Color detail'!$C540,'Color FC'!J:J))</f>
        <v>5</v>
      </c>
      <c r="M540" s="154"/>
      <c r="N540" s="154"/>
      <c r="O540" s="155"/>
      <c r="Q540" s="140">
        <f t="shared" ref="Q540:AQ540" si="521">+IF(OR(AND(Q355=0,Q115&lt;&gt;0),AND(Q355&lt;&gt;0,Q115=0)),"CHECK",IF(OR(Q355=0,Q115=0),0,Q355/Q115))</f>
        <v>0</v>
      </c>
      <c r="R540" s="140">
        <f t="shared" si="521"/>
        <v>0</v>
      </c>
      <c r="S540" s="140">
        <f t="shared" si="521"/>
        <v>0</v>
      </c>
      <c r="T540" s="140">
        <f t="shared" si="521"/>
        <v>0</v>
      </c>
      <c r="U540" s="140" t="str">
        <f t="shared" si="521"/>
        <v>CHECK</v>
      </c>
      <c r="V540" s="140">
        <f t="shared" si="521"/>
        <v>0</v>
      </c>
      <c r="W540" s="140" t="str">
        <f t="shared" si="521"/>
        <v>CHECK</v>
      </c>
      <c r="X540" s="140">
        <f t="shared" si="521"/>
        <v>0</v>
      </c>
      <c r="Y540" s="140">
        <f t="shared" si="521"/>
        <v>0</v>
      </c>
      <c r="Z540" s="140">
        <f t="shared" si="521"/>
        <v>0</v>
      </c>
      <c r="AA540" s="140">
        <f t="shared" si="521"/>
        <v>0</v>
      </c>
      <c r="AB540" s="140">
        <f t="shared" si="521"/>
        <v>0</v>
      </c>
      <c r="AC540" s="140">
        <f t="shared" si="521"/>
        <v>0</v>
      </c>
      <c r="AD540" s="140">
        <f t="shared" si="521"/>
        <v>0</v>
      </c>
      <c r="AE540" s="140">
        <f t="shared" si="521"/>
        <v>0</v>
      </c>
      <c r="AF540" s="140" t="str">
        <f t="shared" si="521"/>
        <v>CHECK</v>
      </c>
      <c r="AG540" s="140" t="str">
        <f t="shared" si="521"/>
        <v>CHECK</v>
      </c>
      <c r="AH540" s="140" t="str">
        <f t="shared" si="521"/>
        <v>CHECK</v>
      </c>
      <c r="AI540" s="140" t="str">
        <f t="shared" si="521"/>
        <v>CHECK</v>
      </c>
      <c r="AJ540" s="140" t="str">
        <f t="shared" si="521"/>
        <v>CHECK</v>
      </c>
      <c r="AK540" s="140" t="str">
        <f t="shared" si="521"/>
        <v>CHECK</v>
      </c>
      <c r="AL540" s="140">
        <f t="shared" si="521"/>
        <v>0</v>
      </c>
      <c r="AM540" s="140">
        <f t="shared" si="521"/>
        <v>0</v>
      </c>
      <c r="AN540" s="140">
        <f t="shared" si="521"/>
        <v>0</v>
      </c>
      <c r="AO540" s="140">
        <f t="shared" si="521"/>
        <v>0</v>
      </c>
      <c r="AP540" s="140">
        <f t="shared" si="521"/>
        <v>0</v>
      </c>
      <c r="AQ540" s="140">
        <f t="shared" si="521"/>
        <v>0</v>
      </c>
      <c r="AR540" s="25">
        <f>+IF(AR$3=0,0,COUNTIFS('2.Pro Plan'!$K:$K,'Color detail'!$E540,'2.Pro Plan'!$N:$N,'Color detail'!$F540,'2.Pro Plan'!$U:$U,'Color detail'!AR$3))</f>
        <v>0</v>
      </c>
      <c r="AS540" s="25"/>
    </row>
    <row r="541" spans="2:45">
      <c r="B541" s="25">
        <f t="shared" si="479"/>
        <v>110</v>
      </c>
      <c r="C541" s="25" t="str">
        <f t="shared" si="467"/>
        <v>JH040</v>
      </c>
      <c r="E541" s="25" t="str">
        <f t="shared" ref="E541:F541" si="522">E332</f>
        <v>JH</v>
      </c>
      <c r="F541" s="25" t="str">
        <f t="shared" si="522"/>
        <v>040</v>
      </c>
      <c r="H541" s="25">
        <f t="shared" si="469"/>
        <v>0</v>
      </c>
      <c r="I541" s="25">
        <f>+IF(C541=0,0,SUMIF('Color FC'!$F:$F,'Color detail'!$C541,'Color FC'!H:H))</f>
        <v>77</v>
      </c>
      <c r="J541" s="25">
        <f>+IF(E541=0,0,SUMIF('Color FC'!$F:$F,'Color detail'!$C541,'Color FC'!I:I))</f>
        <v>33</v>
      </c>
      <c r="K541" s="25">
        <f>+IF(F541=0,0,SUMIF('Color FC'!$F:$F,'Color detail'!$C541,'Color FC'!J:J))</f>
        <v>25</v>
      </c>
      <c r="M541" s="154"/>
      <c r="N541" s="154"/>
      <c r="O541" s="155"/>
      <c r="Q541" s="140" t="str">
        <f t="shared" ref="Q541:AQ541" si="523">+IF(OR(AND(Q356=0,Q116&lt;&gt;0),AND(Q356&lt;&gt;0,Q116=0)),"CHECK",IF(OR(Q356=0,Q116=0),0,Q356/Q116))</f>
        <v>CHECK</v>
      </c>
      <c r="R541" s="140" t="str">
        <f t="shared" si="523"/>
        <v>CHECK</v>
      </c>
      <c r="S541" s="140" t="str">
        <f t="shared" si="523"/>
        <v>CHECK</v>
      </c>
      <c r="T541" s="140" t="str">
        <f t="shared" si="523"/>
        <v>CHECK</v>
      </c>
      <c r="U541" s="140" t="str">
        <f t="shared" si="523"/>
        <v>CHECK</v>
      </c>
      <c r="V541" s="140" t="str">
        <f t="shared" si="523"/>
        <v>CHECK</v>
      </c>
      <c r="W541" s="140" t="str">
        <f t="shared" si="523"/>
        <v>CHECK</v>
      </c>
      <c r="X541" s="140" t="str">
        <f t="shared" si="523"/>
        <v>CHECK</v>
      </c>
      <c r="Y541" s="140">
        <f t="shared" si="523"/>
        <v>0</v>
      </c>
      <c r="Z541" s="140">
        <f t="shared" si="523"/>
        <v>0</v>
      </c>
      <c r="AA541" s="140">
        <f t="shared" si="523"/>
        <v>0</v>
      </c>
      <c r="AB541" s="140">
        <f t="shared" si="523"/>
        <v>0</v>
      </c>
      <c r="AC541" s="140">
        <f t="shared" si="523"/>
        <v>0</v>
      </c>
      <c r="AD541" s="140" t="str">
        <f t="shared" si="523"/>
        <v>CHECK</v>
      </c>
      <c r="AE541" s="140" t="str">
        <f t="shared" si="523"/>
        <v>CHECK</v>
      </c>
      <c r="AF541" s="140" t="str">
        <f t="shared" si="523"/>
        <v>CHECK</v>
      </c>
      <c r="AG541" s="140" t="str">
        <f t="shared" si="523"/>
        <v>CHECK</v>
      </c>
      <c r="AH541" s="140" t="str">
        <f t="shared" si="523"/>
        <v>CHECK</v>
      </c>
      <c r="AI541" s="140" t="str">
        <f t="shared" si="523"/>
        <v>CHECK</v>
      </c>
      <c r="AJ541" s="140" t="str">
        <f t="shared" si="523"/>
        <v>CHECK</v>
      </c>
      <c r="AK541" s="140" t="str">
        <f t="shared" si="523"/>
        <v>CHECK</v>
      </c>
      <c r="AL541" s="140">
        <f t="shared" si="523"/>
        <v>0</v>
      </c>
      <c r="AM541" s="140">
        <f t="shared" si="523"/>
        <v>0</v>
      </c>
      <c r="AN541" s="140">
        <f t="shared" si="523"/>
        <v>0</v>
      </c>
      <c r="AO541" s="140">
        <f t="shared" si="523"/>
        <v>0</v>
      </c>
      <c r="AP541" s="140">
        <f t="shared" si="523"/>
        <v>0</v>
      </c>
      <c r="AQ541" s="140">
        <f t="shared" si="523"/>
        <v>0</v>
      </c>
      <c r="AR541" s="25">
        <f>+IF(AR$3=0,0,COUNTIFS('2.Pro Plan'!$K:$K,'Color detail'!$E541,'2.Pro Plan'!$N:$N,'Color detail'!$F541,'2.Pro Plan'!$U:$U,'Color detail'!AR$3))</f>
        <v>0</v>
      </c>
      <c r="AS541" s="25"/>
    </row>
    <row r="542" spans="2:45">
      <c r="B542" s="25">
        <f t="shared" si="479"/>
        <v>111</v>
      </c>
      <c r="C542" s="25" t="str">
        <f t="shared" si="467"/>
        <v>JH601</v>
      </c>
      <c r="E542" s="25" t="str">
        <f t="shared" ref="E542:F542" si="524">E333</f>
        <v>JH</v>
      </c>
      <c r="F542" s="25">
        <f t="shared" si="524"/>
        <v>601</v>
      </c>
      <c r="H542" s="25">
        <f t="shared" si="469"/>
        <v>0</v>
      </c>
      <c r="I542" s="25">
        <f>+IF(C542=0,0,SUMIF('Color FC'!$F:$F,'Color detail'!$C542,'Color FC'!H:H))</f>
        <v>0</v>
      </c>
      <c r="J542" s="25">
        <f>+IF(E542=0,0,SUMIF('Color FC'!$F:$F,'Color detail'!$C542,'Color FC'!I:I))</f>
        <v>0</v>
      </c>
      <c r="K542" s="25">
        <f>+IF(F542=0,0,SUMIF('Color FC'!$F:$F,'Color detail'!$C542,'Color FC'!J:J))</f>
        <v>0</v>
      </c>
      <c r="M542" s="154"/>
      <c r="N542" s="154"/>
      <c r="O542" s="155"/>
      <c r="Q542" s="140">
        <f t="shared" ref="Q542:AQ542" si="525">+IF(OR(AND(Q357=0,Q117&lt;&gt;0),AND(Q357&lt;&gt;0,Q117=0)),"CHECK",IF(OR(Q357=0,Q117=0),0,Q357/Q117))</f>
        <v>0</v>
      </c>
      <c r="R542" s="140">
        <f t="shared" si="525"/>
        <v>0</v>
      </c>
      <c r="S542" s="140">
        <f t="shared" si="525"/>
        <v>0</v>
      </c>
      <c r="T542" s="140">
        <f t="shared" si="525"/>
        <v>0</v>
      </c>
      <c r="U542" s="140">
        <f t="shared" si="525"/>
        <v>0</v>
      </c>
      <c r="V542" s="140">
        <f t="shared" si="525"/>
        <v>0</v>
      </c>
      <c r="W542" s="140">
        <f t="shared" si="525"/>
        <v>0</v>
      </c>
      <c r="X542" s="140">
        <f t="shared" si="525"/>
        <v>0</v>
      </c>
      <c r="Y542" s="140">
        <f t="shared" si="525"/>
        <v>0</v>
      </c>
      <c r="Z542" s="140">
        <f t="shared" si="525"/>
        <v>0</v>
      </c>
      <c r="AA542" s="140">
        <f t="shared" si="525"/>
        <v>0</v>
      </c>
      <c r="AB542" s="140">
        <f t="shared" si="525"/>
        <v>0</v>
      </c>
      <c r="AC542" s="140">
        <f t="shared" si="525"/>
        <v>0</v>
      </c>
      <c r="AD542" s="140">
        <f t="shared" si="525"/>
        <v>0</v>
      </c>
      <c r="AE542" s="140">
        <f t="shared" si="525"/>
        <v>0</v>
      </c>
      <c r="AF542" s="140">
        <f t="shared" si="525"/>
        <v>0</v>
      </c>
      <c r="AG542" s="140">
        <f t="shared" si="525"/>
        <v>0</v>
      </c>
      <c r="AH542" s="140">
        <f t="shared" si="525"/>
        <v>0</v>
      </c>
      <c r="AI542" s="140">
        <f t="shared" si="525"/>
        <v>0</v>
      </c>
      <c r="AJ542" s="140">
        <f t="shared" si="525"/>
        <v>0</v>
      </c>
      <c r="AK542" s="140">
        <f t="shared" si="525"/>
        <v>0</v>
      </c>
      <c r="AL542" s="140">
        <f t="shared" si="525"/>
        <v>0</v>
      </c>
      <c r="AM542" s="140">
        <f t="shared" si="525"/>
        <v>0</v>
      </c>
      <c r="AN542" s="140">
        <f t="shared" si="525"/>
        <v>0</v>
      </c>
      <c r="AO542" s="140">
        <f t="shared" si="525"/>
        <v>0</v>
      </c>
      <c r="AP542" s="140">
        <f t="shared" si="525"/>
        <v>0</v>
      </c>
      <c r="AQ542" s="140">
        <f t="shared" si="525"/>
        <v>0</v>
      </c>
      <c r="AR542" s="25">
        <f>+IF(AR$3=0,0,COUNTIFS('2.Pro Plan'!$K:$K,'Color detail'!$E542,'2.Pro Plan'!$N:$N,'Color detail'!$F542,'2.Pro Plan'!$U:$U,'Color detail'!AR$3))</f>
        <v>0</v>
      </c>
      <c r="AS542" s="25"/>
    </row>
    <row r="543" spans="2:45">
      <c r="B543" s="25">
        <f t="shared" si="479"/>
        <v>112</v>
      </c>
      <c r="C543" s="25" t="str">
        <f t="shared" si="467"/>
        <v>JH576</v>
      </c>
      <c r="E543" s="25" t="str">
        <f t="shared" ref="E543:F543" si="526">E334</f>
        <v>JH</v>
      </c>
      <c r="F543" s="25">
        <f t="shared" si="526"/>
        <v>576</v>
      </c>
      <c r="H543" s="25">
        <f t="shared" si="469"/>
        <v>0</v>
      </c>
      <c r="I543" s="25">
        <f>+IF(C543=0,0,SUMIF('Color FC'!$F:$F,'Color detail'!$C543,'Color FC'!H:H))</f>
        <v>0</v>
      </c>
      <c r="J543" s="25">
        <f>+IF(E543=0,0,SUMIF('Color FC'!$F:$F,'Color detail'!$C543,'Color FC'!I:I))</f>
        <v>0</v>
      </c>
      <c r="K543" s="25">
        <f>+IF(F543=0,0,SUMIF('Color FC'!$F:$F,'Color detail'!$C543,'Color FC'!J:J))</f>
        <v>0</v>
      </c>
      <c r="M543" s="154"/>
      <c r="N543" s="154"/>
      <c r="O543" s="155"/>
      <c r="Q543" s="140">
        <f t="shared" ref="Q543:AQ543" si="527">+IF(OR(AND(Q358=0,Q118&lt;&gt;0),AND(Q358&lt;&gt;0,Q118=0)),"CHECK",IF(OR(Q358=0,Q118=0),0,Q358/Q118))</f>
        <v>0</v>
      </c>
      <c r="R543" s="140">
        <f t="shared" si="527"/>
        <v>0</v>
      </c>
      <c r="S543" s="140">
        <f t="shared" si="527"/>
        <v>0</v>
      </c>
      <c r="T543" s="140">
        <f t="shared" si="527"/>
        <v>0</v>
      </c>
      <c r="U543" s="140">
        <f t="shared" si="527"/>
        <v>0</v>
      </c>
      <c r="V543" s="140">
        <f t="shared" si="527"/>
        <v>0</v>
      </c>
      <c r="W543" s="140">
        <f t="shared" si="527"/>
        <v>0</v>
      </c>
      <c r="X543" s="140">
        <f t="shared" si="527"/>
        <v>0</v>
      </c>
      <c r="Y543" s="140">
        <f t="shared" si="527"/>
        <v>0</v>
      </c>
      <c r="Z543" s="140">
        <f t="shared" si="527"/>
        <v>0</v>
      </c>
      <c r="AA543" s="140">
        <f t="shared" si="527"/>
        <v>0</v>
      </c>
      <c r="AB543" s="140">
        <f t="shared" si="527"/>
        <v>0</v>
      </c>
      <c r="AC543" s="140">
        <f t="shared" si="527"/>
        <v>0</v>
      </c>
      <c r="AD543" s="140">
        <f t="shared" si="527"/>
        <v>0</v>
      </c>
      <c r="AE543" s="140">
        <f t="shared" si="527"/>
        <v>0</v>
      </c>
      <c r="AF543" s="140">
        <f t="shared" si="527"/>
        <v>0</v>
      </c>
      <c r="AG543" s="140">
        <f t="shared" si="527"/>
        <v>0</v>
      </c>
      <c r="AH543" s="140">
        <f t="shared" si="527"/>
        <v>0</v>
      </c>
      <c r="AI543" s="140">
        <f t="shared" si="527"/>
        <v>0</v>
      </c>
      <c r="AJ543" s="140">
        <f t="shared" si="527"/>
        <v>0</v>
      </c>
      <c r="AK543" s="140">
        <f t="shared" si="527"/>
        <v>0</v>
      </c>
      <c r="AL543" s="140">
        <f t="shared" si="527"/>
        <v>0</v>
      </c>
      <c r="AM543" s="140">
        <f t="shared" si="527"/>
        <v>0</v>
      </c>
      <c r="AN543" s="140">
        <f t="shared" si="527"/>
        <v>0</v>
      </c>
      <c r="AO543" s="140">
        <f t="shared" si="527"/>
        <v>0</v>
      </c>
      <c r="AP543" s="140">
        <f t="shared" si="527"/>
        <v>0</v>
      </c>
      <c r="AQ543" s="140">
        <f t="shared" si="527"/>
        <v>0</v>
      </c>
      <c r="AR543" s="25">
        <f>+IF(AR$3=0,0,COUNTIFS('2.Pro Plan'!$K:$K,'Color detail'!$E543,'2.Pro Plan'!$N:$N,'Color detail'!$F543,'2.Pro Plan'!$U:$U,'Color detail'!AR$3))</f>
        <v>0</v>
      </c>
      <c r="AS543" s="25"/>
    </row>
    <row r="544" spans="2:45">
      <c r="B544" s="25">
        <f t="shared" si="479"/>
        <v>113</v>
      </c>
      <c r="C544" s="25" t="str">
        <f t="shared" si="467"/>
        <v>JJ218</v>
      </c>
      <c r="E544" s="25" t="str">
        <f t="shared" ref="E544:F544" si="528">E335</f>
        <v>JJ</v>
      </c>
      <c r="F544" s="25">
        <f t="shared" si="528"/>
        <v>218</v>
      </c>
      <c r="H544" s="25">
        <f t="shared" si="469"/>
        <v>0</v>
      </c>
      <c r="I544" s="25">
        <f>+IF(C544=0,0,SUMIF('Color FC'!$F:$F,'Color detail'!$C544,'Color FC'!H:H))</f>
        <v>0</v>
      </c>
      <c r="J544" s="25">
        <f>+IF(E544=0,0,SUMIF('Color FC'!$F:$F,'Color detail'!$C544,'Color FC'!I:I))</f>
        <v>0</v>
      </c>
      <c r="K544" s="25">
        <f>+IF(F544=0,0,SUMIF('Color FC'!$F:$F,'Color detail'!$C544,'Color FC'!J:J))</f>
        <v>0</v>
      </c>
      <c r="M544" s="154"/>
      <c r="N544" s="154"/>
      <c r="O544" s="155"/>
      <c r="Q544" s="140">
        <f t="shared" ref="Q544:AQ544" si="529">+IF(OR(AND(Q359=0,Q119&lt;&gt;0),AND(Q359&lt;&gt;0,Q119=0)),"CHECK",IF(OR(Q359=0,Q119=0),0,Q359/Q119))</f>
        <v>0</v>
      </c>
      <c r="R544" s="140">
        <f t="shared" si="529"/>
        <v>0</v>
      </c>
      <c r="S544" s="140">
        <f t="shared" si="529"/>
        <v>0</v>
      </c>
      <c r="T544" s="140">
        <f t="shared" si="529"/>
        <v>0</v>
      </c>
      <c r="U544" s="140">
        <f t="shared" si="529"/>
        <v>0</v>
      </c>
      <c r="V544" s="140">
        <f t="shared" si="529"/>
        <v>0</v>
      </c>
      <c r="W544" s="140">
        <f t="shared" si="529"/>
        <v>0</v>
      </c>
      <c r="X544" s="140">
        <f t="shared" si="529"/>
        <v>0</v>
      </c>
      <c r="Y544" s="140">
        <f t="shared" si="529"/>
        <v>0</v>
      </c>
      <c r="Z544" s="140">
        <f t="shared" si="529"/>
        <v>0</v>
      </c>
      <c r="AA544" s="140">
        <f t="shared" si="529"/>
        <v>0</v>
      </c>
      <c r="AB544" s="140">
        <f t="shared" si="529"/>
        <v>0</v>
      </c>
      <c r="AC544" s="140">
        <f t="shared" si="529"/>
        <v>0</v>
      </c>
      <c r="AD544" s="140">
        <f t="shared" si="529"/>
        <v>0</v>
      </c>
      <c r="AE544" s="140">
        <f t="shared" si="529"/>
        <v>0</v>
      </c>
      <c r="AF544" s="140">
        <f t="shared" si="529"/>
        <v>0</v>
      </c>
      <c r="AG544" s="140">
        <f t="shared" si="529"/>
        <v>0</v>
      </c>
      <c r="AH544" s="140">
        <f t="shared" si="529"/>
        <v>0</v>
      </c>
      <c r="AI544" s="140">
        <f t="shared" si="529"/>
        <v>0</v>
      </c>
      <c r="AJ544" s="140">
        <f t="shared" si="529"/>
        <v>0</v>
      </c>
      <c r="AK544" s="140">
        <f t="shared" si="529"/>
        <v>0</v>
      </c>
      <c r="AL544" s="140">
        <f t="shared" si="529"/>
        <v>0</v>
      </c>
      <c r="AM544" s="140">
        <f t="shared" si="529"/>
        <v>0</v>
      </c>
      <c r="AN544" s="140">
        <f t="shared" si="529"/>
        <v>0</v>
      </c>
      <c r="AO544" s="140">
        <f t="shared" si="529"/>
        <v>0</v>
      </c>
      <c r="AP544" s="140">
        <f t="shared" si="529"/>
        <v>0</v>
      </c>
      <c r="AQ544" s="140">
        <f t="shared" si="529"/>
        <v>0</v>
      </c>
      <c r="AR544" s="25">
        <f>+IF(AR$3=0,0,COUNTIFS('2.Pro Plan'!$K:$K,'Color detail'!$E544,'2.Pro Plan'!$N:$N,'Color detail'!$F544,'2.Pro Plan'!$U:$U,'Color detail'!AR$3))</f>
        <v>0</v>
      </c>
      <c r="AS544" s="25"/>
    </row>
    <row r="545" spans="2:45">
      <c r="B545" s="25">
        <f t="shared" si="479"/>
        <v>114</v>
      </c>
      <c r="C545" s="25" t="str">
        <f t="shared" si="467"/>
        <v>JJ1D6</v>
      </c>
      <c r="E545" s="25" t="str">
        <f t="shared" ref="E545:F545" si="530">E336</f>
        <v>JJ</v>
      </c>
      <c r="F545" s="25" t="str">
        <f t="shared" si="530"/>
        <v>1D6</v>
      </c>
      <c r="H545" s="25">
        <f t="shared" si="469"/>
        <v>0</v>
      </c>
      <c r="I545" s="25">
        <f>+IF(C545=0,0,SUMIF('Color FC'!$F:$F,'Color detail'!$C545,'Color FC'!H:H))</f>
        <v>0</v>
      </c>
      <c r="J545" s="25">
        <f>+IF(E545=0,0,SUMIF('Color FC'!$F:$F,'Color detail'!$C545,'Color FC'!I:I))</f>
        <v>0</v>
      </c>
      <c r="K545" s="25">
        <f>+IF(F545=0,0,SUMIF('Color FC'!$F:$F,'Color detail'!$C545,'Color FC'!J:J))</f>
        <v>0</v>
      </c>
      <c r="M545" s="154"/>
      <c r="N545" s="154"/>
      <c r="O545" s="155"/>
      <c r="Q545" s="140">
        <f t="shared" ref="Q545:AQ545" si="531">+IF(OR(AND(Q360=0,Q120&lt;&gt;0),AND(Q360&lt;&gt;0,Q120=0)),"CHECK",IF(OR(Q360=0,Q120=0),0,Q360/Q120))</f>
        <v>0</v>
      </c>
      <c r="R545" s="140">
        <f t="shared" si="531"/>
        <v>0</v>
      </c>
      <c r="S545" s="140">
        <f t="shared" si="531"/>
        <v>0</v>
      </c>
      <c r="T545" s="140">
        <f t="shared" si="531"/>
        <v>0</v>
      </c>
      <c r="U545" s="140">
        <f t="shared" si="531"/>
        <v>0</v>
      </c>
      <c r="V545" s="140">
        <f t="shared" si="531"/>
        <v>0</v>
      </c>
      <c r="W545" s="140">
        <f t="shared" si="531"/>
        <v>0</v>
      </c>
      <c r="X545" s="140">
        <f t="shared" si="531"/>
        <v>0</v>
      </c>
      <c r="Y545" s="140">
        <f t="shared" si="531"/>
        <v>0</v>
      </c>
      <c r="Z545" s="140">
        <f t="shared" si="531"/>
        <v>0</v>
      </c>
      <c r="AA545" s="140">
        <f t="shared" si="531"/>
        <v>0</v>
      </c>
      <c r="AB545" s="140">
        <f t="shared" si="531"/>
        <v>0</v>
      </c>
      <c r="AC545" s="140">
        <f t="shared" si="531"/>
        <v>0</v>
      </c>
      <c r="AD545" s="140">
        <f t="shared" si="531"/>
        <v>0</v>
      </c>
      <c r="AE545" s="140">
        <f t="shared" si="531"/>
        <v>0</v>
      </c>
      <c r="AF545" s="140">
        <f t="shared" si="531"/>
        <v>0</v>
      </c>
      <c r="AG545" s="140">
        <f t="shared" si="531"/>
        <v>0</v>
      </c>
      <c r="AH545" s="140">
        <f t="shared" si="531"/>
        <v>0</v>
      </c>
      <c r="AI545" s="140">
        <f t="shared" si="531"/>
        <v>0</v>
      </c>
      <c r="AJ545" s="140">
        <f t="shared" si="531"/>
        <v>0</v>
      </c>
      <c r="AK545" s="140">
        <f t="shared" si="531"/>
        <v>0</v>
      </c>
      <c r="AL545" s="140">
        <f t="shared" si="531"/>
        <v>0</v>
      </c>
      <c r="AM545" s="140">
        <f t="shared" si="531"/>
        <v>0</v>
      </c>
      <c r="AN545" s="140">
        <f t="shared" si="531"/>
        <v>0</v>
      </c>
      <c r="AO545" s="140">
        <f t="shared" si="531"/>
        <v>0</v>
      </c>
      <c r="AP545" s="140">
        <f t="shared" si="531"/>
        <v>0</v>
      </c>
      <c r="AQ545" s="140">
        <f t="shared" si="531"/>
        <v>0</v>
      </c>
      <c r="AR545" s="25">
        <f>+IF(AR$3=0,0,COUNTIFS('2.Pro Plan'!$K:$K,'Color detail'!$E545,'2.Pro Plan'!$N:$N,'Color detail'!$F545,'2.Pro Plan'!$U:$U,'Color detail'!AR$3))</f>
        <v>0</v>
      </c>
      <c r="AS545" s="25"/>
    </row>
    <row r="546" spans="2:45">
      <c r="B546" s="167">
        <f t="shared" si="479"/>
        <v>115</v>
      </c>
      <c r="C546" s="167" t="str">
        <f t="shared" si="467"/>
        <v>JJ4V8</v>
      </c>
      <c r="E546" s="25" t="str">
        <f t="shared" ref="E546:F546" si="532">E337</f>
        <v>JJ</v>
      </c>
      <c r="F546" s="25" t="str">
        <f t="shared" si="532"/>
        <v>4V8</v>
      </c>
      <c r="H546" s="25">
        <f t="shared" ref="H546:H551" si="533">+AS546</f>
        <v>0</v>
      </c>
      <c r="I546" s="25">
        <f>+IF(C546=0,0,SUMIF('Color FC'!$F:$F,'Color detail'!$C546,'Color FC'!H:H))</f>
        <v>0</v>
      </c>
      <c r="J546" s="25">
        <f>+IF(E546=0,0,SUMIF('Color FC'!$F:$F,'Color detail'!$C546,'Color FC'!I:I))</f>
        <v>0</v>
      </c>
      <c r="K546" s="25">
        <f>+IF(F546=0,0,SUMIF('Color FC'!$F:$F,'Color detail'!$C546,'Color FC'!J:J))</f>
        <v>0</v>
      </c>
      <c r="M546" s="154"/>
      <c r="N546" s="154"/>
      <c r="O546" s="155"/>
      <c r="Q546" s="140">
        <f t="shared" ref="Q546:AQ546" si="534">+IF(OR(AND(Q361=0,Q121&lt;&gt;0),AND(Q361&lt;&gt;0,Q121=0)),"CHECK",IF(OR(Q361=0,Q121=0),0,Q361/Q121))</f>
        <v>0</v>
      </c>
      <c r="R546" s="140">
        <f t="shared" si="534"/>
        <v>0</v>
      </c>
      <c r="S546" s="140">
        <f t="shared" si="534"/>
        <v>0</v>
      </c>
      <c r="T546" s="140">
        <f t="shared" si="534"/>
        <v>0</v>
      </c>
      <c r="U546" s="140">
        <f t="shared" si="534"/>
        <v>0</v>
      </c>
      <c r="V546" s="140">
        <f t="shared" si="534"/>
        <v>0</v>
      </c>
      <c r="W546" s="140">
        <f t="shared" si="534"/>
        <v>0</v>
      </c>
      <c r="X546" s="140">
        <f t="shared" si="534"/>
        <v>0</v>
      </c>
      <c r="Y546" s="140">
        <f t="shared" si="534"/>
        <v>0</v>
      </c>
      <c r="Z546" s="140">
        <f t="shared" si="534"/>
        <v>0</v>
      </c>
      <c r="AA546" s="140">
        <f t="shared" si="534"/>
        <v>0</v>
      </c>
      <c r="AB546" s="140">
        <f t="shared" si="534"/>
        <v>0</v>
      </c>
      <c r="AC546" s="140">
        <f t="shared" si="534"/>
        <v>0</v>
      </c>
      <c r="AD546" s="140">
        <f t="shared" si="534"/>
        <v>0</v>
      </c>
      <c r="AE546" s="140">
        <f t="shared" si="534"/>
        <v>0</v>
      </c>
      <c r="AF546" s="140">
        <f t="shared" si="534"/>
        <v>0</v>
      </c>
      <c r="AG546" s="140">
        <f t="shared" si="534"/>
        <v>0</v>
      </c>
      <c r="AH546" s="140">
        <f t="shared" si="534"/>
        <v>0</v>
      </c>
      <c r="AI546" s="140">
        <f t="shared" si="534"/>
        <v>0</v>
      </c>
      <c r="AJ546" s="140">
        <f t="shared" si="534"/>
        <v>0</v>
      </c>
      <c r="AK546" s="140">
        <f t="shared" si="534"/>
        <v>0</v>
      </c>
      <c r="AL546" s="140">
        <f t="shared" si="534"/>
        <v>0</v>
      </c>
      <c r="AM546" s="140">
        <f t="shared" si="534"/>
        <v>0</v>
      </c>
      <c r="AN546" s="140">
        <f t="shared" si="534"/>
        <v>0</v>
      </c>
      <c r="AO546" s="140">
        <f t="shared" si="534"/>
        <v>0</v>
      </c>
      <c r="AP546" s="140">
        <f t="shared" si="534"/>
        <v>0</v>
      </c>
      <c r="AQ546" s="140">
        <f t="shared" si="534"/>
        <v>0</v>
      </c>
      <c r="AR546" s="25">
        <f>+IF(AR$3=0,0,COUNTIFS('2.Pro Plan'!$K:$K,'Color detail'!$E546,'2.Pro Plan'!$N:$N,'Color detail'!$F546,'2.Pro Plan'!$U:$U,'Color detail'!AR$3))</f>
        <v>0</v>
      </c>
      <c r="AS546" s="25"/>
    </row>
    <row r="547" spans="2:45">
      <c r="B547" s="167">
        <f t="shared" ref="B547:B548" si="535">+IF(C547&lt;&gt;0,B546+1,0)</f>
        <v>116</v>
      </c>
      <c r="C547" s="167" t="str">
        <f t="shared" ref="C547:C548" si="536">+IF(E547=0,0,E547&amp;F547)</f>
        <v>JJ040</v>
      </c>
      <c r="E547" s="25" t="str">
        <f t="shared" ref="E547:F547" si="537">E338</f>
        <v>JJ</v>
      </c>
      <c r="F547" s="25" t="str">
        <f t="shared" si="537"/>
        <v>040</v>
      </c>
      <c r="H547" s="25">
        <f t="shared" si="533"/>
        <v>0</v>
      </c>
      <c r="I547" s="25">
        <f>+IF(C547=0,0,SUMIF('Color FC'!$F:$F,'Color detail'!$C547,'Color FC'!H:H))</f>
        <v>0</v>
      </c>
      <c r="J547" s="25">
        <f>+IF(E547=0,0,SUMIF('Color FC'!$F:$F,'Color detail'!$C547,'Color FC'!I:I))</f>
        <v>0</v>
      </c>
      <c r="K547" s="25">
        <f>+IF(F547=0,0,SUMIF('Color FC'!$F:$F,'Color detail'!$C547,'Color FC'!J:J))</f>
        <v>0</v>
      </c>
      <c r="M547" s="154"/>
      <c r="N547" s="154"/>
      <c r="O547" s="155"/>
      <c r="Q547" s="140">
        <f t="shared" ref="Q547:AQ547" si="538">+IF(OR(AND(Q362=0,Q122&lt;&gt;0),AND(Q362&lt;&gt;0,Q122=0)),"CHECK",IF(OR(Q362=0,Q122=0),0,Q362/Q122))</f>
        <v>0</v>
      </c>
      <c r="R547" s="140">
        <f t="shared" si="538"/>
        <v>0</v>
      </c>
      <c r="S547" s="140">
        <f t="shared" si="538"/>
        <v>0</v>
      </c>
      <c r="T547" s="140">
        <f t="shared" si="538"/>
        <v>0</v>
      </c>
      <c r="U547" s="140">
        <f t="shared" si="538"/>
        <v>0</v>
      </c>
      <c r="V547" s="140">
        <f t="shared" si="538"/>
        <v>0</v>
      </c>
      <c r="W547" s="140">
        <f t="shared" si="538"/>
        <v>0</v>
      </c>
      <c r="X547" s="140">
        <f t="shared" si="538"/>
        <v>0</v>
      </c>
      <c r="Y547" s="140">
        <f t="shared" si="538"/>
        <v>0</v>
      </c>
      <c r="Z547" s="140">
        <f t="shared" si="538"/>
        <v>0</v>
      </c>
      <c r="AA547" s="140">
        <f t="shared" si="538"/>
        <v>0</v>
      </c>
      <c r="AB547" s="140">
        <f t="shared" si="538"/>
        <v>0</v>
      </c>
      <c r="AC547" s="140">
        <f t="shared" si="538"/>
        <v>0</v>
      </c>
      <c r="AD547" s="140">
        <f t="shared" si="538"/>
        <v>0</v>
      </c>
      <c r="AE547" s="140">
        <f t="shared" si="538"/>
        <v>0</v>
      </c>
      <c r="AF547" s="140">
        <f t="shared" si="538"/>
        <v>0</v>
      </c>
      <c r="AG547" s="140">
        <f t="shared" si="538"/>
        <v>0</v>
      </c>
      <c r="AH547" s="140">
        <f t="shared" si="538"/>
        <v>0</v>
      </c>
      <c r="AI547" s="140">
        <f t="shared" si="538"/>
        <v>0</v>
      </c>
      <c r="AJ547" s="140">
        <f t="shared" si="538"/>
        <v>0</v>
      </c>
      <c r="AK547" s="140">
        <f t="shared" si="538"/>
        <v>0</v>
      </c>
      <c r="AL547" s="140">
        <f t="shared" si="538"/>
        <v>0</v>
      </c>
      <c r="AM547" s="140">
        <f t="shared" si="538"/>
        <v>0</v>
      </c>
      <c r="AN547" s="140">
        <f t="shared" si="538"/>
        <v>0</v>
      </c>
      <c r="AO547" s="140">
        <f t="shared" si="538"/>
        <v>0</v>
      </c>
      <c r="AP547" s="140">
        <f t="shared" si="538"/>
        <v>0</v>
      </c>
      <c r="AQ547" s="140">
        <f t="shared" si="538"/>
        <v>0</v>
      </c>
      <c r="AR547" s="25">
        <f>+IF(AR$3=0,0,COUNTIFS('2.Pro Plan'!$K:$K,'Color detail'!$E547,'2.Pro Plan'!$N:$N,'Color detail'!$F547,'2.Pro Plan'!$U:$U,'Color detail'!AR$3))</f>
        <v>0</v>
      </c>
      <c r="AS547" s="25"/>
    </row>
    <row r="548" spans="2:45">
      <c r="B548" s="167">
        <f t="shared" si="535"/>
        <v>117</v>
      </c>
      <c r="C548" s="167" t="str">
        <f t="shared" si="536"/>
        <v>JJ601</v>
      </c>
      <c r="E548" s="25" t="str">
        <f t="shared" ref="E548:F548" si="539">E339</f>
        <v>JJ</v>
      </c>
      <c r="F548" s="25">
        <f t="shared" si="539"/>
        <v>601</v>
      </c>
      <c r="H548" s="25">
        <f t="shared" si="533"/>
        <v>0</v>
      </c>
      <c r="I548" s="25">
        <f>+IF(C548=0,0,SUMIF('Color FC'!$F:$F,'Color detail'!$C548,'Color FC'!H:H))</f>
        <v>0</v>
      </c>
      <c r="J548" s="25">
        <f>+IF(E548=0,0,SUMIF('Color FC'!$F:$F,'Color detail'!$C548,'Color FC'!I:I))</f>
        <v>0</v>
      </c>
      <c r="K548" s="25">
        <f>+IF(F548=0,0,SUMIF('Color FC'!$F:$F,'Color detail'!$C548,'Color FC'!J:J))</f>
        <v>0</v>
      </c>
      <c r="M548" s="154"/>
      <c r="N548" s="154"/>
      <c r="O548" s="155"/>
      <c r="Q548" s="140">
        <f t="shared" ref="Q548:AQ548" si="540">+IF(OR(AND(Q363=0,Q123&lt;&gt;0),AND(Q363&lt;&gt;0,Q123=0)),"CHECK",IF(OR(Q363=0,Q123=0),0,Q363/Q123))</f>
        <v>0</v>
      </c>
      <c r="R548" s="140">
        <f t="shared" si="540"/>
        <v>0</v>
      </c>
      <c r="S548" s="140">
        <f t="shared" si="540"/>
        <v>0</v>
      </c>
      <c r="T548" s="140">
        <f t="shared" si="540"/>
        <v>0</v>
      </c>
      <c r="U548" s="140">
        <f t="shared" si="540"/>
        <v>0</v>
      </c>
      <c r="V548" s="140">
        <f t="shared" si="540"/>
        <v>0</v>
      </c>
      <c r="W548" s="140">
        <f t="shared" si="540"/>
        <v>0</v>
      </c>
      <c r="X548" s="140">
        <f t="shared" si="540"/>
        <v>0</v>
      </c>
      <c r="Y548" s="140">
        <f t="shared" si="540"/>
        <v>0</v>
      </c>
      <c r="Z548" s="140">
        <f t="shared" si="540"/>
        <v>0</v>
      </c>
      <c r="AA548" s="140">
        <f t="shared" si="540"/>
        <v>0</v>
      </c>
      <c r="AB548" s="140">
        <f t="shared" si="540"/>
        <v>0</v>
      </c>
      <c r="AC548" s="140">
        <f t="shared" si="540"/>
        <v>0</v>
      </c>
      <c r="AD548" s="140">
        <f t="shared" si="540"/>
        <v>0</v>
      </c>
      <c r="AE548" s="140">
        <f t="shared" si="540"/>
        <v>0</v>
      </c>
      <c r="AF548" s="140">
        <f t="shared" si="540"/>
        <v>0</v>
      </c>
      <c r="AG548" s="140">
        <f t="shared" si="540"/>
        <v>0</v>
      </c>
      <c r="AH548" s="140">
        <f t="shared" si="540"/>
        <v>0</v>
      </c>
      <c r="AI548" s="140">
        <f t="shared" si="540"/>
        <v>0</v>
      </c>
      <c r="AJ548" s="140">
        <f t="shared" si="540"/>
        <v>0</v>
      </c>
      <c r="AK548" s="140">
        <f t="shared" si="540"/>
        <v>0</v>
      </c>
      <c r="AL548" s="140">
        <f t="shared" si="540"/>
        <v>0</v>
      </c>
      <c r="AM548" s="140">
        <f t="shared" si="540"/>
        <v>0</v>
      </c>
      <c r="AN548" s="140">
        <f t="shared" si="540"/>
        <v>0</v>
      </c>
      <c r="AO548" s="140">
        <f t="shared" si="540"/>
        <v>0</v>
      </c>
      <c r="AP548" s="140">
        <f t="shared" si="540"/>
        <v>0</v>
      </c>
      <c r="AQ548" s="140">
        <f t="shared" si="540"/>
        <v>0</v>
      </c>
      <c r="AR548" s="25">
        <f>+IF(AR$3=0,0,COUNTIFS('2.Pro Plan'!$K:$K,'Color detail'!$E548,'2.Pro Plan'!$N:$N,'Color detail'!$F548,'2.Pro Plan'!$U:$U,'Color detail'!AR$3))</f>
        <v>0</v>
      </c>
      <c r="AS548" s="25"/>
    </row>
    <row r="549" spans="2:45">
      <c r="B549" s="167">
        <f t="shared" ref="B549:B551" si="541">+IF(C549&lt;&gt;0,B548+1,0)</f>
        <v>118</v>
      </c>
      <c r="C549" s="167" t="str">
        <f t="shared" ref="C549:C551" si="542">+IF(E549=0,0,E549&amp;F549)</f>
        <v>JJ576</v>
      </c>
      <c r="E549" s="25" t="str">
        <f t="shared" ref="E549:F549" si="543">E340</f>
        <v>JJ</v>
      </c>
      <c r="F549" s="25">
        <f t="shared" si="543"/>
        <v>576</v>
      </c>
      <c r="H549" s="25">
        <f t="shared" si="533"/>
        <v>0</v>
      </c>
      <c r="I549" s="25">
        <f>+IF(C549=0,0,SUMIF('Color FC'!$F:$F,'Color detail'!$C549,'Color FC'!H:H))</f>
        <v>0</v>
      </c>
      <c r="J549" s="25">
        <f>+IF(E549=0,0,SUMIF('Color FC'!$F:$F,'Color detail'!$C549,'Color FC'!I:I))</f>
        <v>0</v>
      </c>
      <c r="K549" s="25">
        <f>+IF(F549=0,0,SUMIF('Color FC'!$F:$F,'Color detail'!$C549,'Color FC'!J:J))</f>
        <v>0</v>
      </c>
      <c r="M549" s="154"/>
      <c r="N549" s="154"/>
      <c r="O549" s="155"/>
      <c r="Q549" s="140">
        <f t="shared" ref="Q549:AQ549" si="544">+IF(OR(AND(Q364=0,Q124&lt;&gt;0),AND(Q364&lt;&gt;0,Q124=0)),"CHECK",IF(OR(Q364=0,Q124=0),0,Q364/Q124))</f>
        <v>0</v>
      </c>
      <c r="R549" s="140">
        <f t="shared" si="544"/>
        <v>0</v>
      </c>
      <c r="S549" s="140">
        <f t="shared" si="544"/>
        <v>0</v>
      </c>
      <c r="T549" s="140">
        <f t="shared" si="544"/>
        <v>0</v>
      </c>
      <c r="U549" s="140">
        <f t="shared" si="544"/>
        <v>0</v>
      </c>
      <c r="V549" s="140">
        <f t="shared" si="544"/>
        <v>0</v>
      </c>
      <c r="W549" s="140">
        <f t="shared" si="544"/>
        <v>0</v>
      </c>
      <c r="X549" s="140">
        <f t="shared" si="544"/>
        <v>0</v>
      </c>
      <c r="Y549" s="140">
        <f t="shared" si="544"/>
        <v>0</v>
      </c>
      <c r="Z549" s="140">
        <f t="shared" si="544"/>
        <v>0</v>
      </c>
      <c r="AA549" s="140">
        <f t="shared" si="544"/>
        <v>0</v>
      </c>
      <c r="AB549" s="140">
        <f t="shared" si="544"/>
        <v>0</v>
      </c>
      <c r="AC549" s="140">
        <f t="shared" si="544"/>
        <v>0</v>
      </c>
      <c r="AD549" s="140">
        <f t="shared" si="544"/>
        <v>0</v>
      </c>
      <c r="AE549" s="140">
        <f t="shared" si="544"/>
        <v>0</v>
      </c>
      <c r="AF549" s="140">
        <f t="shared" si="544"/>
        <v>0</v>
      </c>
      <c r="AG549" s="140">
        <f t="shared" si="544"/>
        <v>0</v>
      </c>
      <c r="AH549" s="140">
        <f t="shared" si="544"/>
        <v>0</v>
      </c>
      <c r="AI549" s="140">
        <f t="shared" si="544"/>
        <v>0</v>
      </c>
      <c r="AJ549" s="140">
        <f t="shared" si="544"/>
        <v>0</v>
      </c>
      <c r="AK549" s="140">
        <f t="shared" si="544"/>
        <v>0</v>
      </c>
      <c r="AL549" s="140">
        <f t="shared" si="544"/>
        <v>0</v>
      </c>
      <c r="AM549" s="140">
        <f t="shared" si="544"/>
        <v>0</v>
      </c>
      <c r="AN549" s="140">
        <f t="shared" si="544"/>
        <v>0</v>
      </c>
      <c r="AO549" s="140">
        <f t="shared" si="544"/>
        <v>0</v>
      </c>
      <c r="AP549" s="140">
        <f t="shared" si="544"/>
        <v>0</v>
      </c>
      <c r="AQ549" s="140">
        <f t="shared" si="544"/>
        <v>0</v>
      </c>
      <c r="AR549" s="25">
        <f>+IF(AR$3=0,0,COUNTIFS('2.Pro Plan'!$K:$K,'Color detail'!$E549,'2.Pro Plan'!$N:$N,'Color detail'!$F549,'2.Pro Plan'!$U:$U,'Color detail'!AR$3))</f>
        <v>0</v>
      </c>
      <c r="AS549" s="25"/>
    </row>
    <row r="550" spans="2:45">
      <c r="B550" s="167">
        <f t="shared" si="541"/>
        <v>119</v>
      </c>
      <c r="C550" s="167" t="str">
        <f t="shared" si="542"/>
        <v>JL1D6</v>
      </c>
      <c r="E550" s="25" t="str">
        <f t="shared" ref="E550:F550" si="545">E341</f>
        <v>JL</v>
      </c>
      <c r="F550" s="25" t="str">
        <f t="shared" si="545"/>
        <v>1D6</v>
      </c>
      <c r="H550" s="25">
        <f t="shared" si="533"/>
        <v>0</v>
      </c>
      <c r="I550" s="25">
        <f>+IF(C550=0,0,SUMIF('Color FC'!$F:$F,'Color detail'!$C550,'Color FC'!H:H))</f>
        <v>14</v>
      </c>
      <c r="J550" s="25">
        <f>+IF(E550=0,0,SUMIF('Color FC'!$F:$F,'Color detail'!$C550,'Color FC'!I:I))</f>
        <v>20</v>
      </c>
      <c r="K550" s="25">
        <f>+IF(F550=0,0,SUMIF('Color FC'!$F:$F,'Color detail'!$C550,'Color FC'!J:J))</f>
        <v>9</v>
      </c>
      <c r="M550" s="154"/>
      <c r="N550" s="154"/>
      <c r="O550" s="155"/>
      <c r="Q550" s="140">
        <f t="shared" ref="Q550:AQ550" si="546">+IF(OR(AND(Q365=0,Q125&lt;&gt;0),AND(Q365&lt;&gt;0,Q125=0)),"CHECK",IF(OR(Q365=0,Q125=0),0,Q365/Q125))</f>
        <v>0</v>
      </c>
      <c r="R550" s="140" t="str">
        <f t="shared" si="546"/>
        <v>CHECK</v>
      </c>
      <c r="S550" s="140">
        <f t="shared" si="546"/>
        <v>0</v>
      </c>
      <c r="T550" s="140">
        <f t="shared" si="546"/>
        <v>0</v>
      </c>
      <c r="U550" s="140">
        <f t="shared" si="546"/>
        <v>0</v>
      </c>
      <c r="V550" s="140">
        <f t="shared" si="546"/>
        <v>0</v>
      </c>
      <c r="W550" s="140">
        <f t="shared" si="546"/>
        <v>0</v>
      </c>
      <c r="X550" s="140">
        <f t="shared" si="546"/>
        <v>0</v>
      </c>
      <c r="Y550" s="140">
        <f t="shared" si="546"/>
        <v>0</v>
      </c>
      <c r="Z550" s="140">
        <f t="shared" si="546"/>
        <v>0</v>
      </c>
      <c r="AA550" s="140">
        <f t="shared" si="546"/>
        <v>0</v>
      </c>
      <c r="AB550" s="140">
        <f t="shared" si="546"/>
        <v>0</v>
      </c>
      <c r="AC550" s="140">
        <f t="shared" si="546"/>
        <v>0</v>
      </c>
      <c r="AD550" s="140">
        <f t="shared" si="546"/>
        <v>0</v>
      </c>
      <c r="AE550" s="140">
        <f t="shared" si="546"/>
        <v>0</v>
      </c>
      <c r="AF550" s="140" t="str">
        <f t="shared" si="546"/>
        <v>CHECK</v>
      </c>
      <c r="AG550" s="140" t="str">
        <f t="shared" si="546"/>
        <v>CHECK</v>
      </c>
      <c r="AH550" s="140" t="str">
        <f t="shared" si="546"/>
        <v>CHECK</v>
      </c>
      <c r="AI550" s="140" t="str">
        <f t="shared" si="546"/>
        <v>CHECK</v>
      </c>
      <c r="AJ550" s="140" t="str">
        <f t="shared" si="546"/>
        <v>CHECK</v>
      </c>
      <c r="AK550" s="140" t="str">
        <f t="shared" si="546"/>
        <v>CHECK</v>
      </c>
      <c r="AL550" s="140">
        <f t="shared" si="546"/>
        <v>0</v>
      </c>
      <c r="AM550" s="140">
        <f t="shared" si="546"/>
        <v>0</v>
      </c>
      <c r="AN550" s="140">
        <f t="shared" si="546"/>
        <v>0</v>
      </c>
      <c r="AO550" s="140">
        <f t="shared" si="546"/>
        <v>0</v>
      </c>
      <c r="AP550" s="140">
        <f t="shared" si="546"/>
        <v>0</v>
      </c>
      <c r="AQ550" s="140">
        <f t="shared" si="546"/>
        <v>0</v>
      </c>
      <c r="AR550" s="25">
        <f>+IF(AR$3=0,0,COUNTIFS('2.Pro Plan'!$K:$K,'Color detail'!$E550,'2.Pro Plan'!$N:$N,'Color detail'!$F550,'2.Pro Plan'!$U:$U,'Color detail'!AR$3))</f>
        <v>0</v>
      </c>
      <c r="AS550" s="25"/>
    </row>
    <row r="551" spans="2:45">
      <c r="B551" s="167">
        <f t="shared" si="541"/>
        <v>120</v>
      </c>
      <c r="C551" s="167" t="str">
        <f t="shared" si="542"/>
        <v>JL4V8</v>
      </c>
      <c r="E551" s="25" t="str">
        <f t="shared" ref="E551:F551" si="547">E342</f>
        <v>JL</v>
      </c>
      <c r="F551" s="25" t="str">
        <f t="shared" si="547"/>
        <v>4V8</v>
      </c>
      <c r="H551" s="25">
        <f t="shared" si="533"/>
        <v>0</v>
      </c>
      <c r="I551" s="25">
        <f>+IF(C551=0,0,SUMIF('Color FC'!$F:$F,'Color detail'!$C551,'Color FC'!H:H))</f>
        <v>11</v>
      </c>
      <c r="J551" s="25">
        <f>+IF(E551=0,0,SUMIF('Color FC'!$F:$F,'Color detail'!$C551,'Color FC'!I:I))</f>
        <v>15</v>
      </c>
      <c r="K551" s="25">
        <f>+IF(F551=0,0,SUMIF('Color FC'!$F:$F,'Color detail'!$C551,'Color FC'!J:J))</f>
        <v>8</v>
      </c>
      <c r="M551" s="154"/>
      <c r="N551" s="154"/>
      <c r="O551" s="155"/>
      <c r="Q551" s="140">
        <f t="shared" ref="Q551:AQ551" si="548">+IF(OR(AND(Q366=0,Q126&lt;&gt;0),AND(Q366&lt;&gt;0,Q126=0)),"CHECK",IF(OR(Q366=0,Q126=0),0,Q366/Q126))</f>
        <v>0</v>
      </c>
      <c r="R551" s="140" t="str">
        <f t="shared" si="548"/>
        <v>CHECK</v>
      </c>
      <c r="S551" s="140">
        <f t="shared" si="548"/>
        <v>0</v>
      </c>
      <c r="T551" s="140">
        <f t="shared" si="548"/>
        <v>0</v>
      </c>
      <c r="U551" s="140">
        <f t="shared" si="548"/>
        <v>0</v>
      </c>
      <c r="V551" s="140">
        <f t="shared" si="548"/>
        <v>0</v>
      </c>
      <c r="W551" s="140">
        <f t="shared" si="548"/>
        <v>0</v>
      </c>
      <c r="X551" s="140">
        <f t="shared" si="548"/>
        <v>0</v>
      </c>
      <c r="Y551" s="140">
        <f t="shared" si="548"/>
        <v>0</v>
      </c>
      <c r="Z551" s="140">
        <f t="shared" si="548"/>
        <v>0</v>
      </c>
      <c r="AA551" s="140">
        <f t="shared" si="548"/>
        <v>0</v>
      </c>
      <c r="AB551" s="140">
        <f t="shared" si="548"/>
        <v>0</v>
      </c>
      <c r="AC551" s="140">
        <f t="shared" si="548"/>
        <v>0</v>
      </c>
      <c r="AD551" s="140">
        <f t="shared" si="548"/>
        <v>0</v>
      </c>
      <c r="AE551" s="140">
        <f t="shared" si="548"/>
        <v>0</v>
      </c>
      <c r="AF551" s="140" t="str">
        <f t="shared" si="548"/>
        <v>CHECK</v>
      </c>
      <c r="AG551" s="140" t="str">
        <f t="shared" si="548"/>
        <v>CHECK</v>
      </c>
      <c r="AH551" s="140" t="str">
        <f t="shared" si="548"/>
        <v>CHECK</v>
      </c>
      <c r="AI551" s="140" t="str">
        <f t="shared" si="548"/>
        <v>CHECK</v>
      </c>
      <c r="AJ551" s="140" t="str">
        <f t="shared" si="548"/>
        <v>CHECK</v>
      </c>
      <c r="AK551" s="140" t="str">
        <f t="shared" si="548"/>
        <v>CHECK</v>
      </c>
      <c r="AL551" s="140">
        <f t="shared" si="548"/>
        <v>0</v>
      </c>
      <c r="AM551" s="140">
        <f t="shared" si="548"/>
        <v>0</v>
      </c>
      <c r="AN551" s="140">
        <f t="shared" si="548"/>
        <v>0</v>
      </c>
      <c r="AO551" s="140">
        <f t="shared" si="548"/>
        <v>0</v>
      </c>
      <c r="AP551" s="140">
        <f t="shared" si="548"/>
        <v>0</v>
      </c>
      <c r="AQ551" s="140">
        <f t="shared" si="548"/>
        <v>0</v>
      </c>
      <c r="AR551" s="25">
        <f>+IF(AR$3=0,0,COUNTIFS('2.Pro Plan'!$K:$K,'Color detail'!$E551,'2.Pro Plan'!$N:$N,'Color detail'!$F551,'2.Pro Plan'!$U:$U,'Color detail'!AR$3))</f>
        <v>0</v>
      </c>
      <c r="AS551" s="25"/>
    </row>
    <row r="552" spans="2:45">
      <c r="B552" s="167">
        <f t="shared" ref="B552:B566" si="549">+IF(C552&lt;&gt;0,B551+1,0)</f>
        <v>121</v>
      </c>
      <c r="C552" s="167" t="str">
        <f t="shared" ref="C552:C566" si="550">+IF(E552=0,0,E552&amp;F552)</f>
        <v>JL040</v>
      </c>
      <c r="E552" s="25" t="str">
        <f t="shared" ref="E552:F552" si="551">E343</f>
        <v>JL</v>
      </c>
      <c r="F552" s="25" t="str">
        <f t="shared" si="551"/>
        <v>040</v>
      </c>
      <c r="H552" s="25">
        <f t="shared" ref="H552:H566" si="552">+AS552</f>
        <v>0</v>
      </c>
      <c r="I552" s="25">
        <f>+IF(C552=0,0,SUMIF('Color FC'!$F:$F,'Color detail'!$C552,'Color FC'!H:H))</f>
        <v>0</v>
      </c>
      <c r="J552" s="25">
        <f>+IF(E552=0,0,SUMIF('Color FC'!$F:$F,'Color detail'!$C552,'Color FC'!I:I))</f>
        <v>0</v>
      </c>
      <c r="K552" s="25">
        <f>+IF(F552=0,0,SUMIF('Color FC'!$F:$F,'Color detail'!$C552,'Color FC'!J:J))</f>
        <v>0</v>
      </c>
      <c r="M552" s="154"/>
      <c r="N552" s="154"/>
      <c r="O552" s="155"/>
      <c r="Q552" s="140">
        <f t="shared" ref="Q552:AQ552" si="553">+IF(OR(AND(Q367=0,Q127&lt;&gt;0),AND(Q367&lt;&gt;0,Q127=0)),"CHECK",IF(OR(Q367=0,Q127=0),0,Q367/Q127))</f>
        <v>0</v>
      </c>
      <c r="R552" s="140">
        <f t="shared" si="553"/>
        <v>0</v>
      </c>
      <c r="S552" s="140">
        <f t="shared" si="553"/>
        <v>0</v>
      </c>
      <c r="T552" s="140">
        <f t="shared" si="553"/>
        <v>0</v>
      </c>
      <c r="U552" s="140">
        <f t="shared" si="553"/>
        <v>0</v>
      </c>
      <c r="V552" s="140">
        <f t="shared" si="553"/>
        <v>0</v>
      </c>
      <c r="W552" s="140">
        <f t="shared" si="553"/>
        <v>0</v>
      </c>
      <c r="X552" s="140">
        <f t="shared" si="553"/>
        <v>0</v>
      </c>
      <c r="Y552" s="140">
        <f t="shared" si="553"/>
        <v>0</v>
      </c>
      <c r="Z552" s="140">
        <f t="shared" si="553"/>
        <v>0</v>
      </c>
      <c r="AA552" s="140">
        <f t="shared" si="553"/>
        <v>0</v>
      </c>
      <c r="AB552" s="140">
        <f t="shared" si="553"/>
        <v>0</v>
      </c>
      <c r="AC552" s="140">
        <f t="shared" si="553"/>
        <v>0</v>
      </c>
      <c r="AD552" s="140">
        <f t="shared" si="553"/>
        <v>0</v>
      </c>
      <c r="AE552" s="140">
        <f t="shared" si="553"/>
        <v>0</v>
      </c>
      <c r="AF552" s="140">
        <f t="shared" si="553"/>
        <v>0</v>
      </c>
      <c r="AG552" s="140">
        <f t="shared" si="553"/>
        <v>0</v>
      </c>
      <c r="AH552" s="140">
        <f t="shared" si="553"/>
        <v>0</v>
      </c>
      <c r="AI552" s="140">
        <f t="shared" si="553"/>
        <v>0</v>
      </c>
      <c r="AJ552" s="140">
        <f t="shared" si="553"/>
        <v>0</v>
      </c>
      <c r="AK552" s="140">
        <f t="shared" si="553"/>
        <v>0</v>
      </c>
      <c r="AL552" s="140">
        <f t="shared" si="553"/>
        <v>0</v>
      </c>
      <c r="AM552" s="140">
        <f t="shared" si="553"/>
        <v>0</v>
      </c>
      <c r="AN552" s="140">
        <f t="shared" si="553"/>
        <v>0</v>
      </c>
      <c r="AO552" s="140">
        <f t="shared" si="553"/>
        <v>0</v>
      </c>
      <c r="AP552" s="140">
        <f t="shared" si="553"/>
        <v>0</v>
      </c>
      <c r="AQ552" s="140">
        <f t="shared" si="553"/>
        <v>0</v>
      </c>
      <c r="AR552" s="25">
        <f>+IF(AR$3=0,0,COUNTIFS('2.Pro Plan'!$K:$K,'Color detail'!$E552,'2.Pro Plan'!$N:$N,'Color detail'!$F552,'2.Pro Plan'!$U:$U,'Color detail'!AR$3))</f>
        <v>0</v>
      </c>
      <c r="AS552" s="25"/>
    </row>
    <row r="553" spans="2:45">
      <c r="B553" s="167">
        <f t="shared" si="549"/>
        <v>122</v>
      </c>
      <c r="C553" s="167" t="str">
        <f t="shared" si="550"/>
        <v>JL089</v>
      </c>
      <c r="E553" s="25" t="str">
        <f t="shared" ref="E553:F553" si="554">E344</f>
        <v>JL</v>
      </c>
      <c r="F553" s="25" t="str">
        <f t="shared" si="554"/>
        <v>089</v>
      </c>
      <c r="H553" s="25">
        <f t="shared" si="552"/>
        <v>0</v>
      </c>
      <c r="I553" s="25">
        <f>+IF(C553=0,0,SUMIF('Color FC'!$F:$F,'Color detail'!$C553,'Color FC'!H:H))</f>
        <v>5</v>
      </c>
      <c r="J553" s="25">
        <f>+IF(E553=0,0,SUMIF('Color FC'!$F:$F,'Color detail'!$C553,'Color FC'!I:I))</f>
        <v>5</v>
      </c>
      <c r="K553" s="25">
        <f>+IF(F553=0,0,SUMIF('Color FC'!$F:$F,'Color detail'!$C553,'Color FC'!J:J))</f>
        <v>3</v>
      </c>
      <c r="M553" s="154"/>
      <c r="N553" s="154"/>
      <c r="O553" s="155"/>
      <c r="Q553" s="140">
        <f t="shared" ref="Q553:AQ553" si="555">+IF(OR(AND(Q368=0,Q128&lt;&gt;0),AND(Q368&lt;&gt;0,Q128=0)),"CHECK",IF(OR(Q368=0,Q128=0),0,Q368/Q128))</f>
        <v>0</v>
      </c>
      <c r="R553" s="140">
        <f t="shared" si="555"/>
        <v>0</v>
      </c>
      <c r="S553" s="140">
        <f t="shared" si="555"/>
        <v>0</v>
      </c>
      <c r="T553" s="140">
        <f t="shared" si="555"/>
        <v>0</v>
      </c>
      <c r="U553" s="140">
        <f t="shared" si="555"/>
        <v>0</v>
      </c>
      <c r="V553" s="140">
        <f t="shared" si="555"/>
        <v>0</v>
      </c>
      <c r="W553" s="140">
        <f t="shared" si="555"/>
        <v>0</v>
      </c>
      <c r="X553" s="140">
        <f t="shared" si="555"/>
        <v>0</v>
      </c>
      <c r="Y553" s="140">
        <f t="shared" si="555"/>
        <v>0</v>
      </c>
      <c r="Z553" s="140">
        <f t="shared" si="555"/>
        <v>0</v>
      </c>
      <c r="AA553" s="140">
        <f t="shared" si="555"/>
        <v>0</v>
      </c>
      <c r="AB553" s="140">
        <f t="shared" si="555"/>
        <v>0</v>
      </c>
      <c r="AC553" s="140">
        <f t="shared" si="555"/>
        <v>0</v>
      </c>
      <c r="AD553" s="140">
        <f t="shared" si="555"/>
        <v>0</v>
      </c>
      <c r="AE553" s="140">
        <f t="shared" si="555"/>
        <v>0</v>
      </c>
      <c r="AF553" s="140">
        <f t="shared" si="555"/>
        <v>0</v>
      </c>
      <c r="AG553" s="140" t="str">
        <f t="shared" si="555"/>
        <v>CHECK</v>
      </c>
      <c r="AH553" s="140" t="str">
        <f t="shared" si="555"/>
        <v>CHECK</v>
      </c>
      <c r="AI553" s="140">
        <f t="shared" si="555"/>
        <v>0</v>
      </c>
      <c r="AJ553" s="140">
        <f t="shared" si="555"/>
        <v>0</v>
      </c>
      <c r="AK553" s="140">
        <f t="shared" si="555"/>
        <v>0</v>
      </c>
      <c r="AL553" s="140">
        <f t="shared" si="555"/>
        <v>0</v>
      </c>
      <c r="AM553" s="140">
        <f t="shared" si="555"/>
        <v>0</v>
      </c>
      <c r="AN553" s="140">
        <f t="shared" si="555"/>
        <v>0</v>
      </c>
      <c r="AO553" s="140">
        <f t="shared" si="555"/>
        <v>0</v>
      </c>
      <c r="AP553" s="140">
        <f t="shared" si="555"/>
        <v>0</v>
      </c>
      <c r="AQ553" s="140">
        <f t="shared" si="555"/>
        <v>0</v>
      </c>
      <c r="AR553" s="25">
        <f>+IF(AR$3=0,0,COUNTIFS('2.Pro Plan'!$K:$K,'Color detail'!$E553,'2.Pro Plan'!$N:$N,'Color detail'!$F553,'2.Pro Plan'!$U:$U,'Color detail'!AR$3))</f>
        <v>0</v>
      </c>
      <c r="AS553" s="25"/>
    </row>
    <row r="554" spans="2:45">
      <c r="B554" s="167">
        <f t="shared" si="549"/>
        <v>123</v>
      </c>
      <c r="C554" s="167" t="str">
        <f t="shared" si="550"/>
        <v>JL576</v>
      </c>
      <c r="E554" s="25" t="str">
        <f t="shared" ref="E554:F554" si="556">E345</f>
        <v>JL</v>
      </c>
      <c r="F554" s="25">
        <f t="shared" si="556"/>
        <v>576</v>
      </c>
      <c r="H554" s="25">
        <f t="shared" si="552"/>
        <v>0</v>
      </c>
      <c r="I554" s="25">
        <f>+IF(C554=0,0,SUMIF('Color FC'!$F:$F,'Color detail'!$C554,'Color FC'!H:H))</f>
        <v>0</v>
      </c>
      <c r="J554" s="25">
        <f>+IF(E554=0,0,SUMIF('Color FC'!$F:$F,'Color detail'!$C554,'Color FC'!I:I))</f>
        <v>0</v>
      </c>
      <c r="K554" s="25">
        <f>+IF(F554=0,0,SUMIF('Color FC'!$F:$F,'Color detail'!$C554,'Color FC'!J:J))</f>
        <v>0</v>
      </c>
      <c r="M554" s="154"/>
      <c r="N554" s="154"/>
      <c r="O554" s="155"/>
      <c r="Q554" s="140">
        <f t="shared" ref="Q554:AQ554" si="557">+IF(OR(AND(Q369=0,Q129&lt;&gt;0),AND(Q369&lt;&gt;0,Q129=0)),"CHECK",IF(OR(Q369=0,Q129=0),0,Q369/Q129))</f>
        <v>0</v>
      </c>
      <c r="R554" s="140">
        <f t="shared" si="557"/>
        <v>0</v>
      </c>
      <c r="S554" s="140">
        <f t="shared" si="557"/>
        <v>0</v>
      </c>
      <c r="T554" s="140">
        <f t="shared" si="557"/>
        <v>0</v>
      </c>
      <c r="U554" s="140">
        <f t="shared" si="557"/>
        <v>0</v>
      </c>
      <c r="V554" s="140">
        <f t="shared" si="557"/>
        <v>0</v>
      </c>
      <c r="W554" s="140">
        <f t="shared" si="557"/>
        <v>0</v>
      </c>
      <c r="X554" s="140">
        <f t="shared" si="557"/>
        <v>0</v>
      </c>
      <c r="Y554" s="140">
        <f t="shared" si="557"/>
        <v>0</v>
      </c>
      <c r="Z554" s="140">
        <f t="shared" si="557"/>
        <v>0</v>
      </c>
      <c r="AA554" s="140">
        <f t="shared" si="557"/>
        <v>0</v>
      </c>
      <c r="AB554" s="140">
        <f t="shared" si="557"/>
        <v>0</v>
      </c>
      <c r="AC554" s="140">
        <f t="shared" si="557"/>
        <v>0</v>
      </c>
      <c r="AD554" s="140">
        <f t="shared" si="557"/>
        <v>0</v>
      </c>
      <c r="AE554" s="140">
        <f t="shared" si="557"/>
        <v>0</v>
      </c>
      <c r="AF554" s="140">
        <f t="shared" si="557"/>
        <v>0</v>
      </c>
      <c r="AG554" s="140">
        <f t="shared" si="557"/>
        <v>0</v>
      </c>
      <c r="AH554" s="140">
        <f t="shared" si="557"/>
        <v>0</v>
      </c>
      <c r="AI554" s="140">
        <f t="shared" si="557"/>
        <v>0</v>
      </c>
      <c r="AJ554" s="140">
        <f t="shared" si="557"/>
        <v>0</v>
      </c>
      <c r="AK554" s="140">
        <f t="shared" si="557"/>
        <v>0</v>
      </c>
      <c r="AL554" s="140">
        <f t="shared" si="557"/>
        <v>0</v>
      </c>
      <c r="AM554" s="140">
        <f t="shared" si="557"/>
        <v>0</v>
      </c>
      <c r="AN554" s="140">
        <f t="shared" si="557"/>
        <v>0</v>
      </c>
      <c r="AO554" s="140">
        <f t="shared" si="557"/>
        <v>0</v>
      </c>
      <c r="AP554" s="140">
        <f t="shared" si="557"/>
        <v>0</v>
      </c>
      <c r="AQ554" s="140">
        <f t="shared" si="557"/>
        <v>0</v>
      </c>
      <c r="AR554" s="25">
        <f>+IF(AR$3=0,0,COUNTIFS('2.Pro Plan'!$K:$K,'Color detail'!$E554,'2.Pro Plan'!$N:$N,'Color detail'!$F554,'2.Pro Plan'!$U:$U,'Color detail'!AR$3))</f>
        <v>0</v>
      </c>
      <c r="AS554" s="25"/>
    </row>
    <row r="555" spans="2:45">
      <c r="B555" s="167">
        <f t="shared" si="549"/>
        <v>124</v>
      </c>
      <c r="C555" s="167" t="str">
        <f t="shared" si="550"/>
        <v>JK1D6</v>
      </c>
      <c r="E555" s="25" t="str">
        <f t="shared" ref="E555:F555" si="558">E346</f>
        <v>JK</v>
      </c>
      <c r="F555" s="25" t="str">
        <f t="shared" si="558"/>
        <v>1D6</v>
      </c>
      <c r="H555" s="25">
        <f t="shared" si="552"/>
        <v>0</v>
      </c>
      <c r="I555" s="25">
        <f>+IF(C555=0,0,SUMIF('Color FC'!$F:$F,'Color detail'!$C555,'Color FC'!H:H))</f>
        <v>0</v>
      </c>
      <c r="J555" s="25">
        <f>+IF(E555=0,0,SUMIF('Color FC'!$F:$F,'Color detail'!$C555,'Color FC'!I:I))</f>
        <v>0</v>
      </c>
      <c r="K555" s="25">
        <f>+IF(F555=0,0,SUMIF('Color FC'!$F:$F,'Color detail'!$C555,'Color FC'!J:J))</f>
        <v>0</v>
      </c>
      <c r="M555" s="154"/>
      <c r="N555" s="154"/>
      <c r="O555" s="155"/>
      <c r="Q555" s="140">
        <f t="shared" ref="Q555:AQ555" si="559">+IF(OR(AND(Q370=0,Q130&lt;&gt;0),AND(Q370&lt;&gt;0,Q130=0)),"CHECK",IF(OR(Q370=0,Q130=0),0,Q370/Q130))</f>
        <v>0</v>
      </c>
      <c r="R555" s="140">
        <f t="shared" si="559"/>
        <v>0</v>
      </c>
      <c r="S555" s="140">
        <f t="shared" si="559"/>
        <v>0</v>
      </c>
      <c r="T555" s="140">
        <f t="shared" si="559"/>
        <v>0</v>
      </c>
      <c r="U555" s="140">
        <f t="shared" si="559"/>
        <v>0</v>
      </c>
      <c r="V555" s="140">
        <f t="shared" si="559"/>
        <v>0</v>
      </c>
      <c r="W555" s="140">
        <f t="shared" si="559"/>
        <v>0</v>
      </c>
      <c r="X555" s="140">
        <f t="shared" si="559"/>
        <v>0</v>
      </c>
      <c r="Y555" s="140">
        <f t="shared" si="559"/>
        <v>0</v>
      </c>
      <c r="Z555" s="140">
        <f t="shared" si="559"/>
        <v>0</v>
      </c>
      <c r="AA555" s="140">
        <f t="shared" si="559"/>
        <v>0</v>
      </c>
      <c r="AB555" s="140">
        <f t="shared" si="559"/>
        <v>0</v>
      </c>
      <c r="AC555" s="140">
        <f t="shared" si="559"/>
        <v>0</v>
      </c>
      <c r="AD555" s="140">
        <f t="shared" si="559"/>
        <v>0</v>
      </c>
      <c r="AE555" s="140">
        <f t="shared" si="559"/>
        <v>0</v>
      </c>
      <c r="AF555" s="140">
        <f t="shared" si="559"/>
        <v>0</v>
      </c>
      <c r="AG555" s="140">
        <f t="shared" si="559"/>
        <v>0</v>
      </c>
      <c r="AH555" s="140">
        <f t="shared" si="559"/>
        <v>0</v>
      </c>
      <c r="AI555" s="140">
        <f t="shared" si="559"/>
        <v>0</v>
      </c>
      <c r="AJ555" s="140">
        <f t="shared" si="559"/>
        <v>0</v>
      </c>
      <c r="AK555" s="140">
        <f t="shared" si="559"/>
        <v>0</v>
      </c>
      <c r="AL555" s="140">
        <f t="shared" si="559"/>
        <v>0</v>
      </c>
      <c r="AM555" s="140">
        <f t="shared" si="559"/>
        <v>0</v>
      </c>
      <c r="AN555" s="140">
        <f t="shared" si="559"/>
        <v>0</v>
      </c>
      <c r="AO555" s="140">
        <f t="shared" si="559"/>
        <v>0</v>
      </c>
      <c r="AP555" s="140">
        <f t="shared" si="559"/>
        <v>0</v>
      </c>
      <c r="AQ555" s="140">
        <f t="shared" si="559"/>
        <v>0</v>
      </c>
      <c r="AR555" s="25">
        <f>+IF(AR$3=0,0,COUNTIFS('2.Pro Plan'!$K:$K,'Color detail'!$E555,'2.Pro Plan'!$N:$N,'Color detail'!$F555,'2.Pro Plan'!$U:$U,'Color detail'!AR$3))</f>
        <v>0</v>
      </c>
      <c r="AS555" s="25"/>
    </row>
    <row r="556" spans="2:45">
      <c r="B556" s="167">
        <f t="shared" si="549"/>
        <v>125</v>
      </c>
      <c r="C556" s="167" t="str">
        <f t="shared" si="550"/>
        <v>JK4V8</v>
      </c>
      <c r="E556" s="25" t="str">
        <f t="shared" ref="E556:F556" si="560">E347</f>
        <v>JK</v>
      </c>
      <c r="F556" s="25" t="str">
        <f t="shared" si="560"/>
        <v>4V8</v>
      </c>
      <c r="H556" s="25">
        <f t="shared" si="552"/>
        <v>0</v>
      </c>
      <c r="I556" s="25">
        <f>+IF(C556=0,0,SUMIF('Color FC'!$F:$F,'Color detail'!$C556,'Color FC'!H:H))</f>
        <v>0</v>
      </c>
      <c r="J556" s="25">
        <f>+IF(E556=0,0,SUMIF('Color FC'!$F:$F,'Color detail'!$C556,'Color FC'!I:I))</f>
        <v>0</v>
      </c>
      <c r="K556" s="25">
        <f>+IF(F556=0,0,SUMIF('Color FC'!$F:$F,'Color detail'!$C556,'Color FC'!J:J))</f>
        <v>0</v>
      </c>
      <c r="M556" s="154"/>
      <c r="N556" s="154"/>
      <c r="O556" s="155"/>
      <c r="Q556" s="140">
        <f t="shared" ref="Q556:AQ556" si="561">+IF(OR(AND(Q371=0,Q131&lt;&gt;0),AND(Q371&lt;&gt;0,Q131=0)),"CHECK",IF(OR(Q371=0,Q131=0),0,Q371/Q131))</f>
        <v>0</v>
      </c>
      <c r="R556" s="140">
        <f t="shared" si="561"/>
        <v>0</v>
      </c>
      <c r="S556" s="140">
        <f t="shared" si="561"/>
        <v>0</v>
      </c>
      <c r="T556" s="140">
        <f t="shared" si="561"/>
        <v>0</v>
      </c>
      <c r="U556" s="140">
        <f t="shared" si="561"/>
        <v>0</v>
      </c>
      <c r="V556" s="140">
        <f t="shared" si="561"/>
        <v>0</v>
      </c>
      <c r="W556" s="140">
        <f t="shared" si="561"/>
        <v>0</v>
      </c>
      <c r="X556" s="140">
        <f t="shared" si="561"/>
        <v>0</v>
      </c>
      <c r="Y556" s="140">
        <f t="shared" si="561"/>
        <v>0</v>
      </c>
      <c r="Z556" s="140">
        <f t="shared" si="561"/>
        <v>0</v>
      </c>
      <c r="AA556" s="140">
        <f t="shared" si="561"/>
        <v>0</v>
      </c>
      <c r="AB556" s="140">
        <f t="shared" si="561"/>
        <v>0</v>
      </c>
      <c r="AC556" s="140">
        <f t="shared" si="561"/>
        <v>0</v>
      </c>
      <c r="AD556" s="140">
        <f t="shared" si="561"/>
        <v>0</v>
      </c>
      <c r="AE556" s="140">
        <f t="shared" si="561"/>
        <v>0</v>
      </c>
      <c r="AF556" s="140">
        <f t="shared" si="561"/>
        <v>0</v>
      </c>
      <c r="AG556" s="140">
        <f t="shared" si="561"/>
        <v>0</v>
      </c>
      <c r="AH556" s="140">
        <f t="shared" si="561"/>
        <v>0</v>
      </c>
      <c r="AI556" s="140">
        <f t="shared" si="561"/>
        <v>0</v>
      </c>
      <c r="AJ556" s="140">
        <f t="shared" si="561"/>
        <v>0</v>
      </c>
      <c r="AK556" s="140">
        <f t="shared" si="561"/>
        <v>0</v>
      </c>
      <c r="AL556" s="140">
        <f t="shared" si="561"/>
        <v>0</v>
      </c>
      <c r="AM556" s="140">
        <f t="shared" si="561"/>
        <v>0</v>
      </c>
      <c r="AN556" s="140">
        <f t="shared" si="561"/>
        <v>0</v>
      </c>
      <c r="AO556" s="140">
        <f t="shared" si="561"/>
        <v>0</v>
      </c>
      <c r="AP556" s="140">
        <f t="shared" si="561"/>
        <v>0</v>
      </c>
      <c r="AQ556" s="140">
        <f t="shared" si="561"/>
        <v>0</v>
      </c>
      <c r="AR556" s="25">
        <f>+IF(AR$3=0,0,COUNTIFS('2.Pro Plan'!$K:$K,'Color detail'!$E556,'2.Pro Plan'!$N:$N,'Color detail'!$F556,'2.Pro Plan'!$U:$U,'Color detail'!AR$3))</f>
        <v>0</v>
      </c>
      <c r="AS556" s="25"/>
    </row>
    <row r="557" spans="2:45">
      <c r="B557" s="167">
        <f t="shared" si="549"/>
        <v>126</v>
      </c>
      <c r="C557" s="167" t="str">
        <f t="shared" si="550"/>
        <v>JK040</v>
      </c>
      <c r="E557" s="25" t="str">
        <f t="shared" ref="E557:F557" si="562">E348</f>
        <v>JK</v>
      </c>
      <c r="F557" s="25" t="str">
        <f t="shared" si="562"/>
        <v>040</v>
      </c>
      <c r="H557" s="25">
        <f t="shared" si="552"/>
        <v>0</v>
      </c>
      <c r="I557" s="25">
        <f>+IF(C557=0,0,SUMIF('Color FC'!$F:$F,'Color detail'!$C557,'Color FC'!H:H))</f>
        <v>0</v>
      </c>
      <c r="J557" s="25">
        <f>+IF(E557=0,0,SUMIF('Color FC'!$F:$F,'Color detail'!$C557,'Color FC'!I:I))</f>
        <v>0</v>
      </c>
      <c r="K557" s="25">
        <f>+IF(F557=0,0,SUMIF('Color FC'!$F:$F,'Color detail'!$C557,'Color FC'!J:J))</f>
        <v>0</v>
      </c>
      <c r="M557" s="154"/>
      <c r="N557" s="154"/>
      <c r="O557" s="155"/>
      <c r="Q557" s="140">
        <f t="shared" ref="Q557:AQ557" si="563">+IF(OR(AND(Q372=0,Q132&lt;&gt;0),AND(Q372&lt;&gt;0,Q132=0)),"CHECK",IF(OR(Q372=0,Q132=0),0,Q372/Q132))</f>
        <v>0</v>
      </c>
      <c r="R557" s="140">
        <f t="shared" si="563"/>
        <v>0</v>
      </c>
      <c r="S557" s="140">
        <f t="shared" si="563"/>
        <v>0</v>
      </c>
      <c r="T557" s="140">
        <f t="shared" si="563"/>
        <v>0</v>
      </c>
      <c r="U557" s="140">
        <f t="shared" si="563"/>
        <v>0</v>
      </c>
      <c r="V557" s="140">
        <f t="shared" si="563"/>
        <v>0</v>
      </c>
      <c r="W557" s="140">
        <f t="shared" si="563"/>
        <v>0</v>
      </c>
      <c r="X557" s="140">
        <f t="shared" si="563"/>
        <v>0</v>
      </c>
      <c r="Y557" s="140">
        <f t="shared" si="563"/>
        <v>0</v>
      </c>
      <c r="Z557" s="140">
        <f t="shared" si="563"/>
        <v>0</v>
      </c>
      <c r="AA557" s="140">
        <f t="shared" si="563"/>
        <v>0</v>
      </c>
      <c r="AB557" s="140">
        <f t="shared" si="563"/>
        <v>0</v>
      </c>
      <c r="AC557" s="140">
        <f t="shared" si="563"/>
        <v>0</v>
      </c>
      <c r="AD557" s="140">
        <f t="shared" si="563"/>
        <v>0</v>
      </c>
      <c r="AE557" s="140">
        <f t="shared" si="563"/>
        <v>0</v>
      </c>
      <c r="AF557" s="140">
        <f t="shared" si="563"/>
        <v>0</v>
      </c>
      <c r="AG557" s="140">
        <f t="shared" si="563"/>
        <v>0</v>
      </c>
      <c r="AH557" s="140">
        <f t="shared" si="563"/>
        <v>0</v>
      </c>
      <c r="AI557" s="140">
        <f t="shared" si="563"/>
        <v>0</v>
      </c>
      <c r="AJ557" s="140">
        <f t="shared" si="563"/>
        <v>0</v>
      </c>
      <c r="AK557" s="140">
        <f t="shared" si="563"/>
        <v>0</v>
      </c>
      <c r="AL557" s="140">
        <f t="shared" si="563"/>
        <v>0</v>
      </c>
      <c r="AM557" s="140">
        <f t="shared" si="563"/>
        <v>0</v>
      </c>
      <c r="AN557" s="140">
        <f t="shared" si="563"/>
        <v>0</v>
      </c>
      <c r="AO557" s="140">
        <f t="shared" si="563"/>
        <v>0</v>
      </c>
      <c r="AP557" s="140">
        <f t="shared" si="563"/>
        <v>0</v>
      </c>
      <c r="AQ557" s="140">
        <f t="shared" si="563"/>
        <v>0</v>
      </c>
      <c r="AR557" s="25">
        <f>+IF(AR$3=0,0,COUNTIFS('2.Pro Plan'!$K:$K,'Color detail'!$E557,'2.Pro Plan'!$N:$N,'Color detail'!$F557,'2.Pro Plan'!$U:$U,'Color detail'!AR$3))</f>
        <v>0</v>
      </c>
      <c r="AS557" s="25"/>
    </row>
    <row r="558" spans="2:45">
      <c r="B558" s="167">
        <f t="shared" si="549"/>
        <v>127</v>
      </c>
      <c r="C558" s="167" t="str">
        <f t="shared" si="550"/>
        <v>JK089</v>
      </c>
      <c r="E558" s="25" t="str">
        <f t="shared" ref="E558:F558" si="564">E349</f>
        <v>JK</v>
      </c>
      <c r="F558" s="25" t="str">
        <f t="shared" si="564"/>
        <v>089</v>
      </c>
      <c r="H558" s="25">
        <f t="shared" si="552"/>
        <v>0</v>
      </c>
      <c r="I558" s="25">
        <f>+IF(C558=0,0,SUMIF('Color FC'!$F:$F,'Color detail'!$C558,'Color FC'!H:H))</f>
        <v>0</v>
      </c>
      <c r="J558" s="25">
        <f>+IF(E558=0,0,SUMIF('Color FC'!$F:$F,'Color detail'!$C558,'Color FC'!I:I))</f>
        <v>0</v>
      </c>
      <c r="K558" s="25">
        <f>+IF(F558=0,0,SUMIF('Color FC'!$F:$F,'Color detail'!$C558,'Color FC'!J:J))</f>
        <v>0</v>
      </c>
      <c r="M558" s="154"/>
      <c r="N558" s="154"/>
      <c r="O558" s="155"/>
      <c r="Q558" s="140">
        <f t="shared" ref="Q558:AQ558" si="565">+IF(OR(AND(Q373=0,Q133&lt;&gt;0),AND(Q373&lt;&gt;0,Q133=0)),"CHECK",IF(OR(Q373=0,Q133=0),0,Q373/Q133))</f>
        <v>0</v>
      </c>
      <c r="R558" s="140">
        <f t="shared" si="565"/>
        <v>0</v>
      </c>
      <c r="S558" s="140">
        <f t="shared" si="565"/>
        <v>0</v>
      </c>
      <c r="T558" s="140">
        <f t="shared" si="565"/>
        <v>0</v>
      </c>
      <c r="U558" s="140">
        <f t="shared" si="565"/>
        <v>0</v>
      </c>
      <c r="V558" s="140">
        <f t="shared" si="565"/>
        <v>0</v>
      </c>
      <c r="W558" s="140">
        <f t="shared" si="565"/>
        <v>0</v>
      </c>
      <c r="X558" s="140">
        <f t="shared" si="565"/>
        <v>0</v>
      </c>
      <c r="Y558" s="140">
        <f t="shared" si="565"/>
        <v>0</v>
      </c>
      <c r="Z558" s="140">
        <f t="shared" si="565"/>
        <v>0</v>
      </c>
      <c r="AA558" s="140">
        <f t="shared" si="565"/>
        <v>0</v>
      </c>
      <c r="AB558" s="140">
        <f t="shared" si="565"/>
        <v>0</v>
      </c>
      <c r="AC558" s="140">
        <f t="shared" si="565"/>
        <v>0</v>
      </c>
      <c r="AD558" s="140">
        <f t="shared" si="565"/>
        <v>0</v>
      </c>
      <c r="AE558" s="140">
        <f t="shared" si="565"/>
        <v>0</v>
      </c>
      <c r="AF558" s="140">
        <f t="shared" si="565"/>
        <v>0</v>
      </c>
      <c r="AG558" s="140">
        <f t="shared" si="565"/>
        <v>0</v>
      </c>
      <c r="AH558" s="140">
        <f t="shared" si="565"/>
        <v>0</v>
      </c>
      <c r="AI558" s="140">
        <f t="shared" si="565"/>
        <v>0</v>
      </c>
      <c r="AJ558" s="140">
        <f t="shared" si="565"/>
        <v>0</v>
      </c>
      <c r="AK558" s="140">
        <f t="shared" si="565"/>
        <v>0</v>
      </c>
      <c r="AL558" s="140">
        <f t="shared" si="565"/>
        <v>0</v>
      </c>
      <c r="AM558" s="140">
        <f t="shared" si="565"/>
        <v>0</v>
      </c>
      <c r="AN558" s="140">
        <f t="shared" si="565"/>
        <v>0</v>
      </c>
      <c r="AO558" s="140">
        <f t="shared" si="565"/>
        <v>0</v>
      </c>
      <c r="AP558" s="140">
        <f t="shared" si="565"/>
        <v>0</v>
      </c>
      <c r="AQ558" s="140">
        <f t="shared" si="565"/>
        <v>0</v>
      </c>
      <c r="AR558" s="25">
        <f>+IF(AR$3=0,0,COUNTIFS('2.Pro Plan'!$K:$K,'Color detail'!$E558,'2.Pro Plan'!$N:$N,'Color detail'!$F558,'2.Pro Plan'!$U:$U,'Color detail'!AR$3))</f>
        <v>0</v>
      </c>
      <c r="AS558" s="25"/>
    </row>
    <row r="559" spans="2:45">
      <c r="B559" s="167">
        <f t="shared" si="549"/>
        <v>128</v>
      </c>
      <c r="C559" s="167" t="str">
        <f t="shared" si="550"/>
        <v>JK576</v>
      </c>
      <c r="E559" s="25" t="str">
        <f t="shared" ref="E559:F559" si="566">E350</f>
        <v>JK</v>
      </c>
      <c r="F559" s="25">
        <f t="shared" si="566"/>
        <v>576</v>
      </c>
      <c r="H559" s="25">
        <f t="shared" si="552"/>
        <v>0</v>
      </c>
      <c r="I559" s="25">
        <f>+IF(C559=0,0,SUMIF('Color FC'!$F:$F,'Color detail'!$C559,'Color FC'!H:H))</f>
        <v>0</v>
      </c>
      <c r="J559" s="25">
        <f>+IF(E559=0,0,SUMIF('Color FC'!$F:$F,'Color detail'!$C559,'Color FC'!I:I))</f>
        <v>0</v>
      </c>
      <c r="K559" s="25">
        <f>+IF(F559=0,0,SUMIF('Color FC'!$F:$F,'Color detail'!$C559,'Color FC'!J:J))</f>
        <v>0</v>
      </c>
      <c r="M559" s="154"/>
      <c r="N559" s="154"/>
      <c r="O559" s="155"/>
      <c r="Q559" s="140">
        <f t="shared" ref="Q559:AQ559" si="567">+IF(OR(AND(Q374=0,Q134&lt;&gt;0),AND(Q374&lt;&gt;0,Q134=0)),"CHECK",IF(OR(Q374=0,Q134=0),0,Q374/Q134))</f>
        <v>0</v>
      </c>
      <c r="R559" s="140">
        <f t="shared" si="567"/>
        <v>0</v>
      </c>
      <c r="S559" s="140">
        <f t="shared" si="567"/>
        <v>0</v>
      </c>
      <c r="T559" s="140">
        <f t="shared" si="567"/>
        <v>0</v>
      </c>
      <c r="U559" s="140">
        <f t="shared" si="567"/>
        <v>0</v>
      </c>
      <c r="V559" s="140">
        <f t="shared" si="567"/>
        <v>0</v>
      </c>
      <c r="W559" s="140">
        <f t="shared" si="567"/>
        <v>0</v>
      </c>
      <c r="X559" s="140">
        <f t="shared" si="567"/>
        <v>0</v>
      </c>
      <c r="Y559" s="140">
        <f t="shared" si="567"/>
        <v>0</v>
      </c>
      <c r="Z559" s="140">
        <f t="shared" si="567"/>
        <v>0</v>
      </c>
      <c r="AA559" s="140">
        <f t="shared" si="567"/>
        <v>0</v>
      </c>
      <c r="AB559" s="140">
        <f t="shared" si="567"/>
        <v>0</v>
      </c>
      <c r="AC559" s="140">
        <f t="shared" si="567"/>
        <v>0</v>
      </c>
      <c r="AD559" s="140">
        <f t="shared" si="567"/>
        <v>0</v>
      </c>
      <c r="AE559" s="140">
        <f t="shared" si="567"/>
        <v>0</v>
      </c>
      <c r="AF559" s="140">
        <f t="shared" si="567"/>
        <v>0</v>
      </c>
      <c r="AG559" s="140">
        <f t="shared" si="567"/>
        <v>0</v>
      </c>
      <c r="AH559" s="140">
        <f t="shared" si="567"/>
        <v>0</v>
      </c>
      <c r="AI559" s="140">
        <f t="shared" si="567"/>
        <v>0</v>
      </c>
      <c r="AJ559" s="140">
        <f t="shared" si="567"/>
        <v>0</v>
      </c>
      <c r="AK559" s="140">
        <f t="shared" si="567"/>
        <v>0</v>
      </c>
      <c r="AL559" s="140">
        <f t="shared" si="567"/>
        <v>0</v>
      </c>
      <c r="AM559" s="140">
        <f t="shared" si="567"/>
        <v>0</v>
      </c>
      <c r="AN559" s="140">
        <f t="shared" si="567"/>
        <v>0</v>
      </c>
      <c r="AO559" s="140">
        <f t="shared" si="567"/>
        <v>0</v>
      </c>
      <c r="AP559" s="140">
        <f t="shared" si="567"/>
        <v>0</v>
      </c>
      <c r="AQ559" s="140">
        <f t="shared" si="567"/>
        <v>0</v>
      </c>
      <c r="AR559" s="25">
        <f>+IF(AR$3=0,0,COUNTIFS('2.Pro Plan'!$K:$K,'Color detail'!$E559,'2.Pro Plan'!$N:$N,'Color detail'!$F559,'2.Pro Plan'!$U:$U,'Color detail'!AR$3))</f>
        <v>0</v>
      </c>
      <c r="AS559" s="25"/>
    </row>
    <row r="560" spans="2:45">
      <c r="B560" s="167">
        <f t="shared" si="549"/>
        <v>129</v>
      </c>
      <c r="C560" s="167" t="str">
        <f t="shared" si="550"/>
        <v>AA3R3</v>
      </c>
      <c r="E560" s="25" t="str">
        <f t="shared" ref="E560:F560" si="568">E351</f>
        <v>AA</v>
      </c>
      <c r="F560" s="25" t="str">
        <f t="shared" si="568"/>
        <v>3R3</v>
      </c>
      <c r="H560" s="25">
        <f t="shared" si="552"/>
        <v>0</v>
      </c>
      <c r="I560" s="25">
        <f>+IF(C560=0,0,SUMIF('Color FC'!$F:$F,'Color detail'!$C560,'Color FC'!H:H))</f>
        <v>1</v>
      </c>
      <c r="J560" s="25">
        <f>+IF(E560=0,0,SUMIF('Color FC'!$F:$F,'Color detail'!$C560,'Color FC'!I:I))</f>
        <v>0</v>
      </c>
      <c r="K560" s="25">
        <f>+IF(F560=0,0,SUMIF('Color FC'!$F:$F,'Color detail'!$C560,'Color FC'!J:J))</f>
        <v>0</v>
      </c>
      <c r="M560" s="154"/>
      <c r="N560" s="154"/>
      <c r="O560" s="155"/>
      <c r="Q560" s="140">
        <f t="shared" ref="Q560:AQ560" si="569">+IF(OR(AND(Q375=0,Q135&lt;&gt;0),AND(Q375&lt;&gt;0,Q135=0)),"CHECK",IF(OR(Q375=0,Q135=0),0,Q375/Q135))</f>
        <v>0</v>
      </c>
      <c r="R560" s="140">
        <f t="shared" si="569"/>
        <v>0</v>
      </c>
      <c r="S560" s="140">
        <f t="shared" si="569"/>
        <v>0</v>
      </c>
      <c r="T560" s="140">
        <f t="shared" si="569"/>
        <v>0</v>
      </c>
      <c r="U560" s="140">
        <f t="shared" si="569"/>
        <v>0</v>
      </c>
      <c r="V560" s="140">
        <f t="shared" si="569"/>
        <v>0</v>
      </c>
      <c r="W560" s="140">
        <f t="shared" si="569"/>
        <v>0</v>
      </c>
      <c r="X560" s="140">
        <f t="shared" si="569"/>
        <v>0</v>
      </c>
      <c r="Y560" s="140">
        <f t="shared" si="569"/>
        <v>0</v>
      </c>
      <c r="Z560" s="140">
        <f t="shared" si="569"/>
        <v>0</v>
      </c>
      <c r="AA560" s="140">
        <f t="shared" si="569"/>
        <v>0</v>
      </c>
      <c r="AB560" s="140">
        <f t="shared" si="569"/>
        <v>0</v>
      </c>
      <c r="AC560" s="140">
        <f t="shared" si="569"/>
        <v>0</v>
      </c>
      <c r="AD560" s="140">
        <f t="shared" si="569"/>
        <v>0</v>
      </c>
      <c r="AE560" s="140">
        <f t="shared" si="569"/>
        <v>0</v>
      </c>
      <c r="AF560" s="140">
        <f t="shared" si="569"/>
        <v>0</v>
      </c>
      <c r="AG560" s="140">
        <f t="shared" si="569"/>
        <v>0</v>
      </c>
      <c r="AH560" s="140">
        <f t="shared" si="569"/>
        <v>0</v>
      </c>
      <c r="AI560" s="140">
        <f t="shared" si="569"/>
        <v>0</v>
      </c>
      <c r="AJ560" s="140" t="str">
        <f t="shared" si="569"/>
        <v>CHECK</v>
      </c>
      <c r="AK560" s="140">
        <f t="shared" si="569"/>
        <v>0</v>
      </c>
      <c r="AL560" s="140">
        <f t="shared" si="569"/>
        <v>0</v>
      </c>
      <c r="AM560" s="140">
        <f t="shared" si="569"/>
        <v>0</v>
      </c>
      <c r="AN560" s="140">
        <f t="shared" si="569"/>
        <v>0</v>
      </c>
      <c r="AO560" s="140">
        <f t="shared" si="569"/>
        <v>0</v>
      </c>
      <c r="AP560" s="140">
        <f t="shared" si="569"/>
        <v>0</v>
      </c>
      <c r="AQ560" s="140">
        <f t="shared" si="569"/>
        <v>0</v>
      </c>
      <c r="AR560" s="25">
        <f>+IF(AR$3=0,0,COUNTIFS('2.Pro Plan'!$K:$K,'Color detail'!$E560,'2.Pro Plan'!$N:$N,'Color detail'!$F560,'2.Pro Plan'!$U:$U,'Color detail'!AR$3))</f>
        <v>0</v>
      </c>
      <c r="AS560" s="25"/>
    </row>
    <row r="561" spans="2:45">
      <c r="B561" s="167">
        <f t="shared" si="549"/>
        <v>130</v>
      </c>
      <c r="C561" s="167" t="str">
        <f t="shared" si="550"/>
        <v>AA218</v>
      </c>
      <c r="E561" s="25" t="str">
        <f t="shared" ref="E561:F561" si="570">E352</f>
        <v>AA</v>
      </c>
      <c r="F561" s="25">
        <f t="shared" si="570"/>
        <v>218</v>
      </c>
      <c r="H561" s="25">
        <f t="shared" si="552"/>
        <v>0</v>
      </c>
      <c r="I561" s="25">
        <f>+IF(C561=0,0,SUMIF('Color FC'!$F:$F,'Color detail'!$C561,'Color FC'!H:H))</f>
        <v>4</v>
      </c>
      <c r="J561" s="25">
        <f>+IF(E561=0,0,SUMIF('Color FC'!$F:$F,'Color detail'!$C561,'Color FC'!I:I))</f>
        <v>0</v>
      </c>
      <c r="K561" s="25">
        <f>+IF(F561=0,0,SUMIF('Color FC'!$F:$F,'Color detail'!$C561,'Color FC'!J:J))</f>
        <v>0</v>
      </c>
      <c r="M561" s="154"/>
      <c r="N561" s="154"/>
      <c r="O561" s="155"/>
      <c r="Q561" s="140">
        <f t="shared" ref="Q561:AQ561" si="571">+IF(OR(AND(Q376=0,Q136&lt;&gt;0),AND(Q376&lt;&gt;0,Q136=0)),"CHECK",IF(OR(Q376=0,Q136=0),0,Q376/Q136))</f>
        <v>0</v>
      </c>
      <c r="R561" s="140">
        <f t="shared" si="571"/>
        <v>0</v>
      </c>
      <c r="S561" s="140" t="str">
        <f t="shared" si="571"/>
        <v>CHECK</v>
      </c>
      <c r="T561" s="140">
        <f t="shared" si="571"/>
        <v>0</v>
      </c>
      <c r="U561" s="140">
        <f t="shared" si="571"/>
        <v>0</v>
      </c>
      <c r="V561" s="140">
        <f t="shared" si="571"/>
        <v>0</v>
      </c>
      <c r="W561" s="140">
        <f t="shared" si="571"/>
        <v>0</v>
      </c>
      <c r="X561" s="140">
        <f t="shared" si="571"/>
        <v>0</v>
      </c>
      <c r="Y561" s="140">
        <f t="shared" si="571"/>
        <v>0</v>
      </c>
      <c r="Z561" s="140">
        <f t="shared" si="571"/>
        <v>0</v>
      </c>
      <c r="AA561" s="140">
        <f t="shared" si="571"/>
        <v>0</v>
      </c>
      <c r="AB561" s="140">
        <f t="shared" si="571"/>
        <v>0</v>
      </c>
      <c r="AC561" s="140">
        <f t="shared" si="571"/>
        <v>0</v>
      </c>
      <c r="AD561" s="140">
        <f t="shared" si="571"/>
        <v>0</v>
      </c>
      <c r="AE561" s="140">
        <f t="shared" si="571"/>
        <v>0</v>
      </c>
      <c r="AF561" s="140">
        <f t="shared" si="571"/>
        <v>0</v>
      </c>
      <c r="AG561" s="140">
        <f t="shared" si="571"/>
        <v>0</v>
      </c>
      <c r="AH561" s="140">
        <f t="shared" si="571"/>
        <v>0</v>
      </c>
      <c r="AI561" s="140" t="str">
        <f t="shared" si="571"/>
        <v>CHECK</v>
      </c>
      <c r="AJ561" s="140" t="str">
        <f t="shared" si="571"/>
        <v>CHECK</v>
      </c>
      <c r="AK561" s="140">
        <f t="shared" si="571"/>
        <v>0</v>
      </c>
      <c r="AL561" s="140">
        <f t="shared" si="571"/>
        <v>0</v>
      </c>
      <c r="AM561" s="140">
        <f t="shared" si="571"/>
        <v>0</v>
      </c>
      <c r="AN561" s="140">
        <f t="shared" si="571"/>
        <v>0</v>
      </c>
      <c r="AO561" s="140">
        <f t="shared" si="571"/>
        <v>0</v>
      </c>
      <c r="AP561" s="140">
        <f t="shared" si="571"/>
        <v>0</v>
      </c>
      <c r="AQ561" s="140">
        <f t="shared" si="571"/>
        <v>0</v>
      </c>
      <c r="AR561" s="25">
        <f>+IF(AR$3=0,0,COUNTIFS('2.Pro Plan'!$K:$K,'Color detail'!$E561,'2.Pro Plan'!$N:$N,'Color detail'!$F561,'2.Pro Plan'!$U:$U,'Color detail'!AR$3))</f>
        <v>0</v>
      </c>
      <c r="AS561" s="25"/>
    </row>
    <row r="562" spans="2:45">
      <c r="B562" s="167">
        <f t="shared" si="549"/>
        <v>131</v>
      </c>
      <c r="C562" s="167" t="str">
        <f t="shared" si="550"/>
        <v>AA089</v>
      </c>
      <c r="E562" s="25" t="str">
        <f t="shared" ref="E562:F562" si="572">E353</f>
        <v>AA</v>
      </c>
      <c r="F562" s="25" t="str">
        <f t="shared" si="572"/>
        <v>089</v>
      </c>
      <c r="H562" s="25">
        <f t="shared" si="552"/>
        <v>0</v>
      </c>
      <c r="I562" s="25">
        <f>+IF(C562=0,0,SUMIF('Color FC'!$F:$F,'Color detail'!$C562,'Color FC'!H:H))</f>
        <v>5</v>
      </c>
      <c r="J562" s="25">
        <f>+IF(E562=0,0,SUMIF('Color FC'!$F:$F,'Color detail'!$C562,'Color FC'!I:I))</f>
        <v>0</v>
      </c>
      <c r="K562" s="25">
        <f>+IF(F562=0,0,SUMIF('Color FC'!$F:$F,'Color detail'!$C562,'Color FC'!J:J))</f>
        <v>0</v>
      </c>
      <c r="M562" s="154"/>
      <c r="N562" s="154"/>
      <c r="O562" s="155"/>
      <c r="Q562" s="140">
        <f t="shared" ref="Q562:AQ562" si="573">+IF(OR(AND(Q377=0,Q137&lt;&gt;0),AND(Q377&lt;&gt;0,Q137=0)),"CHECK",IF(OR(Q377=0,Q137=0),0,Q377/Q137))</f>
        <v>0</v>
      </c>
      <c r="R562" s="140" t="str">
        <f t="shared" si="573"/>
        <v>CHECK</v>
      </c>
      <c r="S562" s="140" t="str">
        <f t="shared" si="573"/>
        <v>CHECK</v>
      </c>
      <c r="T562" s="140">
        <f t="shared" si="573"/>
        <v>0</v>
      </c>
      <c r="U562" s="140">
        <f t="shared" si="573"/>
        <v>0</v>
      </c>
      <c r="V562" s="140">
        <f t="shared" si="573"/>
        <v>0</v>
      </c>
      <c r="W562" s="140">
        <f t="shared" si="573"/>
        <v>0</v>
      </c>
      <c r="X562" s="140">
        <f t="shared" si="573"/>
        <v>0</v>
      </c>
      <c r="Y562" s="140">
        <f t="shared" si="573"/>
        <v>0</v>
      </c>
      <c r="Z562" s="140">
        <f t="shared" si="573"/>
        <v>0</v>
      </c>
      <c r="AA562" s="140">
        <f t="shared" si="573"/>
        <v>0</v>
      </c>
      <c r="AB562" s="140">
        <f t="shared" si="573"/>
        <v>0</v>
      </c>
      <c r="AC562" s="140">
        <f t="shared" si="573"/>
        <v>0</v>
      </c>
      <c r="AD562" s="140">
        <f t="shared" si="573"/>
        <v>0</v>
      </c>
      <c r="AE562" s="140">
        <f t="shared" si="573"/>
        <v>0</v>
      </c>
      <c r="AF562" s="140">
        <f t="shared" si="573"/>
        <v>0</v>
      </c>
      <c r="AG562" s="140">
        <f t="shared" si="573"/>
        <v>0</v>
      </c>
      <c r="AH562" s="140" t="str">
        <f t="shared" si="573"/>
        <v>CHECK</v>
      </c>
      <c r="AI562" s="140" t="str">
        <f t="shared" si="573"/>
        <v>CHECK</v>
      </c>
      <c r="AJ562" s="140">
        <f t="shared" si="573"/>
        <v>0</v>
      </c>
      <c r="AK562" s="140" t="str">
        <f t="shared" si="573"/>
        <v>CHECK</v>
      </c>
      <c r="AL562" s="140">
        <f t="shared" si="573"/>
        <v>0</v>
      </c>
      <c r="AM562" s="140">
        <f t="shared" si="573"/>
        <v>0</v>
      </c>
      <c r="AN562" s="140">
        <f t="shared" si="573"/>
        <v>0</v>
      </c>
      <c r="AO562" s="140">
        <f t="shared" si="573"/>
        <v>0</v>
      </c>
      <c r="AP562" s="140">
        <f t="shared" si="573"/>
        <v>0</v>
      </c>
      <c r="AQ562" s="140">
        <f t="shared" si="573"/>
        <v>0</v>
      </c>
      <c r="AR562" s="25">
        <f>+IF(AR$3=0,0,COUNTIFS('2.Pro Plan'!$K:$K,'Color detail'!$E562,'2.Pro Plan'!$N:$N,'Color detail'!$F562,'2.Pro Plan'!$U:$U,'Color detail'!AR$3))</f>
        <v>0</v>
      </c>
      <c r="AS562" s="25"/>
    </row>
    <row r="563" spans="2:45">
      <c r="B563" s="167">
        <f t="shared" si="549"/>
        <v>132</v>
      </c>
      <c r="C563" s="167" t="str">
        <f t="shared" si="550"/>
        <v>AA576</v>
      </c>
      <c r="E563" s="25" t="str">
        <f t="shared" ref="E563:F563" si="574">E354</f>
        <v>AA</v>
      </c>
      <c r="F563" s="25">
        <f t="shared" si="574"/>
        <v>576</v>
      </c>
      <c r="H563" s="25">
        <f t="shared" si="552"/>
        <v>0</v>
      </c>
      <c r="I563" s="25">
        <f>+IF(C563=0,0,SUMIF('Color FC'!$F:$F,'Color detail'!$C563,'Color FC'!H:H))</f>
        <v>0</v>
      </c>
      <c r="J563" s="25">
        <f>+IF(E563=0,0,SUMIF('Color FC'!$F:$F,'Color detail'!$C563,'Color FC'!I:I))</f>
        <v>0</v>
      </c>
      <c r="K563" s="25">
        <f>+IF(F563=0,0,SUMIF('Color FC'!$F:$F,'Color detail'!$C563,'Color FC'!J:J))</f>
        <v>0</v>
      </c>
      <c r="M563" s="154"/>
      <c r="N563" s="154"/>
      <c r="O563" s="155"/>
      <c r="Q563" s="140">
        <f t="shared" ref="Q563:AQ563" si="575">+IF(OR(AND(Q378=0,Q138&lt;&gt;0),AND(Q378&lt;&gt;0,Q138=0)),"CHECK",IF(OR(Q378=0,Q138=0),0,Q378/Q138))</f>
        <v>0</v>
      </c>
      <c r="R563" s="140">
        <f t="shared" si="575"/>
        <v>0</v>
      </c>
      <c r="S563" s="140">
        <f t="shared" si="575"/>
        <v>0</v>
      </c>
      <c r="T563" s="140">
        <f t="shared" si="575"/>
        <v>0</v>
      </c>
      <c r="U563" s="140">
        <f t="shared" si="575"/>
        <v>0</v>
      </c>
      <c r="V563" s="140">
        <f t="shared" si="575"/>
        <v>0</v>
      </c>
      <c r="W563" s="140">
        <f t="shared" si="575"/>
        <v>0</v>
      </c>
      <c r="X563" s="140">
        <f t="shared" si="575"/>
        <v>0</v>
      </c>
      <c r="Y563" s="140">
        <f t="shared" si="575"/>
        <v>0</v>
      </c>
      <c r="Z563" s="140">
        <f t="shared" si="575"/>
        <v>0</v>
      </c>
      <c r="AA563" s="140">
        <f t="shared" si="575"/>
        <v>0</v>
      </c>
      <c r="AB563" s="140">
        <f t="shared" si="575"/>
        <v>0</v>
      </c>
      <c r="AC563" s="140">
        <f t="shared" si="575"/>
        <v>0</v>
      </c>
      <c r="AD563" s="140">
        <f t="shared" si="575"/>
        <v>0</v>
      </c>
      <c r="AE563" s="140">
        <f t="shared" si="575"/>
        <v>0</v>
      </c>
      <c r="AF563" s="140">
        <f t="shared" si="575"/>
        <v>0</v>
      </c>
      <c r="AG563" s="140">
        <f t="shared" si="575"/>
        <v>0</v>
      </c>
      <c r="AH563" s="140">
        <f t="shared" si="575"/>
        <v>0</v>
      </c>
      <c r="AI563" s="140">
        <f t="shared" si="575"/>
        <v>0</v>
      </c>
      <c r="AJ563" s="140">
        <f t="shared" si="575"/>
        <v>0</v>
      </c>
      <c r="AK563" s="140">
        <f t="shared" si="575"/>
        <v>0</v>
      </c>
      <c r="AL563" s="140">
        <f t="shared" si="575"/>
        <v>0</v>
      </c>
      <c r="AM563" s="140">
        <f t="shared" si="575"/>
        <v>0</v>
      </c>
      <c r="AN563" s="140">
        <f t="shared" si="575"/>
        <v>0</v>
      </c>
      <c r="AO563" s="140">
        <f t="shared" si="575"/>
        <v>0</v>
      </c>
      <c r="AP563" s="140">
        <f t="shared" si="575"/>
        <v>0</v>
      </c>
      <c r="AQ563" s="140">
        <f t="shared" si="575"/>
        <v>0</v>
      </c>
      <c r="AR563" s="25">
        <f>+IF(AR$3=0,0,COUNTIFS('2.Pro Plan'!$K:$K,'Color detail'!$E563,'2.Pro Plan'!$N:$N,'Color detail'!$F563,'2.Pro Plan'!$U:$U,'Color detail'!AR$3))</f>
        <v>0</v>
      </c>
      <c r="AS563" s="25"/>
    </row>
    <row r="564" spans="2:45">
      <c r="B564" s="167">
        <f t="shared" si="549"/>
        <v>0</v>
      </c>
      <c r="C564" s="167">
        <f t="shared" si="550"/>
        <v>0</v>
      </c>
      <c r="E564" s="25">
        <f t="shared" ref="E564:F564" si="576">E355</f>
        <v>0</v>
      </c>
      <c r="F564" s="25">
        <f t="shared" si="576"/>
        <v>0</v>
      </c>
      <c r="H564" s="25">
        <f t="shared" si="552"/>
        <v>0</v>
      </c>
      <c r="I564" s="25">
        <f>+IF(C564=0,0,SUMIF('Color FC'!$F:$F,'Color detail'!$C564,'Color FC'!H:H))</f>
        <v>0</v>
      </c>
      <c r="J564" s="25">
        <f>+IF(E564=0,0,SUMIF('Color FC'!$F:$F,'Color detail'!$C564,'Color FC'!I:I))</f>
        <v>0</v>
      </c>
      <c r="K564" s="25">
        <f>+IF(F564=0,0,SUMIF('Color FC'!$F:$F,'Color detail'!$C564,'Color FC'!J:J))</f>
        <v>0</v>
      </c>
      <c r="M564" s="154"/>
      <c r="N564" s="154"/>
      <c r="O564" s="155"/>
      <c r="Q564" s="140">
        <f t="shared" ref="Q564:AQ564" si="577">+IF(OR(AND(Q379=0,Q139&lt;&gt;0),AND(Q379&lt;&gt;0,Q139=0)),"CHECK",IF(OR(Q379=0,Q139=0),0,Q379/Q139))</f>
        <v>0</v>
      </c>
      <c r="R564" s="140">
        <f t="shared" si="577"/>
        <v>0</v>
      </c>
      <c r="S564" s="140">
        <f t="shared" si="577"/>
        <v>0</v>
      </c>
      <c r="T564" s="140">
        <f t="shared" si="577"/>
        <v>0</v>
      </c>
      <c r="U564" s="140">
        <f t="shared" si="577"/>
        <v>0</v>
      </c>
      <c r="V564" s="140">
        <f t="shared" si="577"/>
        <v>0</v>
      </c>
      <c r="W564" s="140">
        <f t="shared" si="577"/>
        <v>0</v>
      </c>
      <c r="X564" s="140">
        <f t="shared" si="577"/>
        <v>0</v>
      </c>
      <c r="Y564" s="140">
        <f t="shared" si="577"/>
        <v>0</v>
      </c>
      <c r="Z564" s="140">
        <f t="shared" si="577"/>
        <v>0</v>
      </c>
      <c r="AA564" s="140">
        <f t="shared" si="577"/>
        <v>0</v>
      </c>
      <c r="AB564" s="140">
        <f t="shared" si="577"/>
        <v>0</v>
      </c>
      <c r="AC564" s="140">
        <f t="shared" si="577"/>
        <v>0</v>
      </c>
      <c r="AD564" s="140">
        <f t="shared" si="577"/>
        <v>0</v>
      </c>
      <c r="AE564" s="140">
        <f t="shared" si="577"/>
        <v>0</v>
      </c>
      <c r="AF564" s="140">
        <f t="shared" si="577"/>
        <v>0</v>
      </c>
      <c r="AG564" s="140">
        <f t="shared" si="577"/>
        <v>0</v>
      </c>
      <c r="AH564" s="140">
        <f t="shared" si="577"/>
        <v>0</v>
      </c>
      <c r="AI564" s="140">
        <f t="shared" si="577"/>
        <v>0</v>
      </c>
      <c r="AJ564" s="140">
        <f t="shared" si="577"/>
        <v>0</v>
      </c>
      <c r="AK564" s="140">
        <f t="shared" si="577"/>
        <v>0</v>
      </c>
      <c r="AL564" s="140">
        <f t="shared" si="577"/>
        <v>0</v>
      </c>
      <c r="AM564" s="140">
        <f t="shared" si="577"/>
        <v>0</v>
      </c>
      <c r="AN564" s="140">
        <f t="shared" si="577"/>
        <v>0</v>
      </c>
      <c r="AO564" s="140">
        <f t="shared" si="577"/>
        <v>0</v>
      </c>
      <c r="AP564" s="140">
        <f t="shared" si="577"/>
        <v>0</v>
      </c>
      <c r="AQ564" s="140">
        <f t="shared" si="577"/>
        <v>0</v>
      </c>
      <c r="AR564" s="25">
        <f>+IF(AR$3=0,0,COUNTIFS('2.Pro Plan'!$K:$K,'Color detail'!$E564,'2.Pro Plan'!$N:$N,'Color detail'!$F564,'2.Pro Plan'!$U:$U,'Color detail'!AR$3))</f>
        <v>0</v>
      </c>
      <c r="AS564" s="25"/>
    </row>
    <row r="565" spans="2:45">
      <c r="B565" s="167">
        <f t="shared" si="549"/>
        <v>0</v>
      </c>
      <c r="C565" s="167">
        <f t="shared" si="550"/>
        <v>0</v>
      </c>
      <c r="E565" s="25">
        <f t="shared" ref="E565:F565" si="578">E356</f>
        <v>0</v>
      </c>
      <c r="F565" s="25">
        <f t="shared" si="578"/>
        <v>0</v>
      </c>
      <c r="H565" s="25">
        <f t="shared" si="552"/>
        <v>0</v>
      </c>
      <c r="I565" s="25">
        <f>+IF(C565=0,0,SUMIF('Color FC'!$F:$F,'Color detail'!$C565,'Color FC'!H:H))</f>
        <v>0</v>
      </c>
      <c r="J565" s="25">
        <f>+IF(E565=0,0,SUMIF('Color FC'!$F:$F,'Color detail'!$C565,'Color FC'!I:I))</f>
        <v>0</v>
      </c>
      <c r="K565" s="25">
        <f>+IF(F565=0,0,SUMIF('Color FC'!$F:$F,'Color detail'!$C565,'Color FC'!J:J))</f>
        <v>0</v>
      </c>
      <c r="M565" s="154"/>
      <c r="N565" s="154"/>
      <c r="O565" s="155"/>
      <c r="Q565" s="140">
        <f t="shared" ref="Q565:AQ565" si="579">+IF(OR(AND(Q380=0,Q140&lt;&gt;0),AND(Q380&lt;&gt;0,Q140=0)),"CHECK",IF(OR(Q380=0,Q140=0),0,Q380/Q140))</f>
        <v>0</v>
      </c>
      <c r="R565" s="140">
        <f t="shared" si="579"/>
        <v>0</v>
      </c>
      <c r="S565" s="140">
        <f t="shared" si="579"/>
        <v>0</v>
      </c>
      <c r="T565" s="140">
        <f t="shared" si="579"/>
        <v>0</v>
      </c>
      <c r="U565" s="140">
        <f t="shared" si="579"/>
        <v>0</v>
      </c>
      <c r="V565" s="140">
        <f t="shared" si="579"/>
        <v>0</v>
      </c>
      <c r="W565" s="140">
        <f t="shared" si="579"/>
        <v>0</v>
      </c>
      <c r="X565" s="140">
        <f t="shared" si="579"/>
        <v>0</v>
      </c>
      <c r="Y565" s="140">
        <f t="shared" si="579"/>
        <v>0</v>
      </c>
      <c r="Z565" s="140">
        <f t="shared" si="579"/>
        <v>0</v>
      </c>
      <c r="AA565" s="140">
        <f t="shared" si="579"/>
        <v>0</v>
      </c>
      <c r="AB565" s="140">
        <f t="shared" si="579"/>
        <v>0</v>
      </c>
      <c r="AC565" s="140">
        <f t="shared" si="579"/>
        <v>0</v>
      </c>
      <c r="AD565" s="140">
        <f t="shared" si="579"/>
        <v>0</v>
      </c>
      <c r="AE565" s="140">
        <f t="shared" si="579"/>
        <v>0</v>
      </c>
      <c r="AF565" s="140">
        <f t="shared" si="579"/>
        <v>0</v>
      </c>
      <c r="AG565" s="140">
        <f t="shared" si="579"/>
        <v>0</v>
      </c>
      <c r="AH565" s="140">
        <f t="shared" si="579"/>
        <v>0</v>
      </c>
      <c r="AI565" s="140">
        <f t="shared" si="579"/>
        <v>0</v>
      </c>
      <c r="AJ565" s="140">
        <f t="shared" si="579"/>
        <v>0</v>
      </c>
      <c r="AK565" s="140">
        <f t="shared" si="579"/>
        <v>0</v>
      </c>
      <c r="AL565" s="140">
        <f t="shared" si="579"/>
        <v>0</v>
      </c>
      <c r="AM565" s="140">
        <f t="shared" si="579"/>
        <v>0</v>
      </c>
      <c r="AN565" s="140">
        <f t="shared" si="579"/>
        <v>0</v>
      </c>
      <c r="AO565" s="140">
        <f t="shared" si="579"/>
        <v>0</v>
      </c>
      <c r="AP565" s="140">
        <f t="shared" si="579"/>
        <v>0</v>
      </c>
      <c r="AQ565" s="140">
        <f t="shared" si="579"/>
        <v>0</v>
      </c>
      <c r="AR565" s="25">
        <f>+IF(AR$3=0,0,COUNTIFS('2.Pro Plan'!$K:$K,'Color detail'!$E565,'2.Pro Plan'!$N:$N,'Color detail'!$F565,'2.Pro Plan'!$U:$U,'Color detail'!AR$3))</f>
        <v>0</v>
      </c>
      <c r="AS565" s="25"/>
    </row>
    <row r="566" spans="2:45">
      <c r="B566" s="167">
        <f t="shared" si="549"/>
        <v>0</v>
      </c>
      <c r="C566" s="167">
        <f t="shared" si="550"/>
        <v>0</v>
      </c>
      <c r="E566" s="25">
        <f t="shared" ref="E566:F566" si="580">E357</f>
        <v>0</v>
      </c>
      <c r="F566" s="25">
        <f t="shared" si="580"/>
        <v>0</v>
      </c>
      <c r="H566" s="25">
        <f t="shared" si="552"/>
        <v>0</v>
      </c>
      <c r="I566" s="25">
        <f>+IF(C566=0,0,SUMIF('Color FC'!$F:$F,'Color detail'!$C566,'Color FC'!H:H))</f>
        <v>0</v>
      </c>
      <c r="J566" s="25">
        <f>+IF(E566=0,0,SUMIF('Color FC'!$F:$F,'Color detail'!$C566,'Color FC'!I:I))</f>
        <v>0</v>
      </c>
      <c r="K566" s="25">
        <f>+IF(F566=0,0,SUMIF('Color FC'!$F:$F,'Color detail'!$C566,'Color FC'!J:J))</f>
        <v>0</v>
      </c>
      <c r="M566" s="154"/>
      <c r="N566" s="154"/>
      <c r="O566" s="155"/>
      <c r="Q566" s="140">
        <f t="shared" ref="Q566:AQ566" si="581">+IF(OR(AND(Q381=0,Q141&lt;&gt;0),AND(Q381&lt;&gt;0,Q141=0)),"CHECK",IF(OR(Q381=0,Q141=0),0,Q381/Q141))</f>
        <v>0</v>
      </c>
      <c r="R566" s="140">
        <f t="shared" si="581"/>
        <v>0</v>
      </c>
      <c r="S566" s="140">
        <f t="shared" si="581"/>
        <v>0</v>
      </c>
      <c r="T566" s="140">
        <f t="shared" si="581"/>
        <v>0</v>
      </c>
      <c r="U566" s="140">
        <f t="shared" si="581"/>
        <v>0</v>
      </c>
      <c r="V566" s="140">
        <f t="shared" si="581"/>
        <v>0</v>
      </c>
      <c r="W566" s="140">
        <f t="shared" si="581"/>
        <v>0</v>
      </c>
      <c r="X566" s="140">
        <f t="shared" si="581"/>
        <v>0</v>
      </c>
      <c r="Y566" s="140">
        <f t="shared" si="581"/>
        <v>0</v>
      </c>
      <c r="Z566" s="140">
        <f t="shared" si="581"/>
        <v>0</v>
      </c>
      <c r="AA566" s="140">
        <f t="shared" si="581"/>
        <v>0</v>
      </c>
      <c r="AB566" s="140">
        <f t="shared" si="581"/>
        <v>0</v>
      </c>
      <c r="AC566" s="140">
        <f t="shared" si="581"/>
        <v>0</v>
      </c>
      <c r="AD566" s="140">
        <f t="shared" si="581"/>
        <v>0</v>
      </c>
      <c r="AE566" s="140">
        <f t="shared" si="581"/>
        <v>0</v>
      </c>
      <c r="AF566" s="140">
        <f t="shared" si="581"/>
        <v>0</v>
      </c>
      <c r="AG566" s="140">
        <f t="shared" si="581"/>
        <v>0</v>
      </c>
      <c r="AH566" s="140">
        <f t="shared" si="581"/>
        <v>0</v>
      </c>
      <c r="AI566" s="140">
        <f t="shared" si="581"/>
        <v>0</v>
      </c>
      <c r="AJ566" s="140">
        <f t="shared" si="581"/>
        <v>0</v>
      </c>
      <c r="AK566" s="140">
        <f t="shared" si="581"/>
        <v>0</v>
      </c>
      <c r="AL566" s="140">
        <f t="shared" si="581"/>
        <v>0</v>
      </c>
      <c r="AM566" s="140">
        <f t="shared" si="581"/>
        <v>0</v>
      </c>
      <c r="AN566" s="140">
        <f t="shared" si="581"/>
        <v>0</v>
      </c>
      <c r="AO566" s="140">
        <f t="shared" si="581"/>
        <v>0</v>
      </c>
      <c r="AP566" s="140">
        <f t="shared" si="581"/>
        <v>0</v>
      </c>
      <c r="AQ566" s="140">
        <f t="shared" si="581"/>
        <v>0</v>
      </c>
      <c r="AR566" s="25">
        <f>+IF(AR$3=0,0,COUNTIFS('2.Pro Plan'!$K:$K,'Color detail'!$E566,'2.Pro Plan'!$N:$N,'Color detail'!$F566,'2.Pro Plan'!$U:$U,'Color detail'!AR$3))</f>
        <v>0</v>
      </c>
      <c r="AS566" s="25"/>
    </row>
    <row r="567" spans="2:45">
      <c r="B567" s="167">
        <f t="shared" ref="B567:B630" si="582">+IF(C567&lt;&gt;0,B566+1,0)</f>
        <v>0</v>
      </c>
      <c r="C567" s="167">
        <f t="shared" ref="C567:C630" si="583">+IF(E567=0,0,E567&amp;F567)</f>
        <v>0</v>
      </c>
      <c r="E567" s="25">
        <f t="shared" ref="E567:F567" si="584">E358</f>
        <v>0</v>
      </c>
      <c r="F567" s="25">
        <f t="shared" si="584"/>
        <v>0</v>
      </c>
      <c r="H567" s="25">
        <f t="shared" ref="H567:H609" si="585">+AS567</f>
        <v>0</v>
      </c>
      <c r="I567" s="25">
        <f>+IF(C567=0,0,SUMIF('Color FC'!$F:$F,'Color detail'!$C567,'Color FC'!H:H))</f>
        <v>0</v>
      </c>
      <c r="J567" s="25">
        <f>+IF(E567=0,0,SUMIF('Color FC'!$F:$F,'Color detail'!$C567,'Color FC'!I:I))</f>
        <v>0</v>
      </c>
      <c r="K567" s="25">
        <f>+IF(F567=0,0,SUMIF('Color FC'!$F:$F,'Color detail'!$C567,'Color FC'!J:J))</f>
        <v>0</v>
      </c>
      <c r="M567" s="154"/>
      <c r="N567" s="154"/>
      <c r="O567" s="155"/>
      <c r="Q567" s="140">
        <f t="shared" ref="Q567:AQ567" si="586">+IF(OR(AND(Q382=0,Q142&lt;&gt;0),AND(Q382&lt;&gt;0,Q142=0)),"CHECK",IF(OR(Q382=0,Q142=0),0,Q382/Q142))</f>
        <v>0</v>
      </c>
      <c r="R567" s="140">
        <f t="shared" si="586"/>
        <v>0</v>
      </c>
      <c r="S567" s="140">
        <f t="shared" si="586"/>
        <v>0</v>
      </c>
      <c r="T567" s="140">
        <f t="shared" si="586"/>
        <v>0</v>
      </c>
      <c r="U567" s="140">
        <f t="shared" si="586"/>
        <v>0</v>
      </c>
      <c r="V567" s="140">
        <f t="shared" si="586"/>
        <v>0</v>
      </c>
      <c r="W567" s="140">
        <f t="shared" si="586"/>
        <v>0</v>
      </c>
      <c r="X567" s="140">
        <f t="shared" si="586"/>
        <v>0</v>
      </c>
      <c r="Y567" s="140">
        <f t="shared" si="586"/>
        <v>0</v>
      </c>
      <c r="Z567" s="140">
        <f t="shared" si="586"/>
        <v>0</v>
      </c>
      <c r="AA567" s="140">
        <f t="shared" si="586"/>
        <v>0</v>
      </c>
      <c r="AB567" s="140">
        <f t="shared" si="586"/>
        <v>0</v>
      </c>
      <c r="AC567" s="140">
        <f t="shared" si="586"/>
        <v>0</v>
      </c>
      <c r="AD567" s="140">
        <f t="shared" si="586"/>
        <v>0</v>
      </c>
      <c r="AE567" s="140">
        <f t="shared" si="586"/>
        <v>0</v>
      </c>
      <c r="AF567" s="140">
        <f t="shared" si="586"/>
        <v>0</v>
      </c>
      <c r="AG567" s="140">
        <f t="shared" si="586"/>
        <v>0</v>
      </c>
      <c r="AH567" s="140">
        <f t="shared" si="586"/>
        <v>0</v>
      </c>
      <c r="AI567" s="140">
        <f t="shared" si="586"/>
        <v>0</v>
      </c>
      <c r="AJ567" s="140">
        <f t="shared" si="586"/>
        <v>0</v>
      </c>
      <c r="AK567" s="140">
        <f t="shared" si="586"/>
        <v>0</v>
      </c>
      <c r="AL567" s="140">
        <f t="shared" si="586"/>
        <v>0</v>
      </c>
      <c r="AM567" s="140">
        <f t="shared" si="586"/>
        <v>0</v>
      </c>
      <c r="AN567" s="140">
        <f t="shared" si="586"/>
        <v>0</v>
      </c>
      <c r="AO567" s="140">
        <f t="shared" si="586"/>
        <v>0</v>
      </c>
      <c r="AP567" s="140">
        <f t="shared" si="586"/>
        <v>0</v>
      </c>
      <c r="AQ567" s="140">
        <f t="shared" si="586"/>
        <v>0</v>
      </c>
      <c r="AR567" s="25">
        <f>+IF(AR$3=0,0,COUNTIFS('2.Pro Plan'!$K:$K,'Color detail'!$E567,'2.Pro Plan'!$N:$N,'Color detail'!$F567,'2.Pro Plan'!$U:$U,'Color detail'!AR$3))</f>
        <v>0</v>
      </c>
      <c r="AS567" s="25"/>
    </row>
    <row r="568" spans="2:45">
      <c r="B568" s="167">
        <f t="shared" si="582"/>
        <v>0</v>
      </c>
      <c r="C568" s="167">
        <f t="shared" si="583"/>
        <v>0</v>
      </c>
      <c r="E568" s="25">
        <f t="shared" ref="E568:F568" si="587">E359</f>
        <v>0</v>
      </c>
      <c r="F568" s="25">
        <f t="shared" si="587"/>
        <v>0</v>
      </c>
      <c r="H568" s="25">
        <f t="shared" si="585"/>
        <v>0</v>
      </c>
      <c r="I568" s="25">
        <f>+IF(C568=0,0,SUMIF('Color FC'!$F:$F,'Color detail'!$C568,'Color FC'!H:H))</f>
        <v>0</v>
      </c>
      <c r="J568" s="25">
        <f>+IF(E568=0,0,SUMIF('Color FC'!$F:$F,'Color detail'!$C568,'Color FC'!I:I))</f>
        <v>0</v>
      </c>
      <c r="K568" s="25">
        <f>+IF(F568=0,0,SUMIF('Color FC'!$F:$F,'Color detail'!$C568,'Color FC'!J:J))</f>
        <v>0</v>
      </c>
      <c r="M568" s="154"/>
      <c r="N568" s="154"/>
      <c r="O568" s="155"/>
      <c r="Q568" s="140">
        <f t="shared" ref="Q568:AQ568" si="588">+IF(OR(AND(Q383=0,Q143&lt;&gt;0),AND(Q383&lt;&gt;0,Q143=0)),"CHECK",IF(OR(Q383=0,Q143=0),0,Q383/Q143))</f>
        <v>0</v>
      </c>
      <c r="R568" s="140">
        <f t="shared" si="588"/>
        <v>0</v>
      </c>
      <c r="S568" s="140">
        <f t="shared" si="588"/>
        <v>0</v>
      </c>
      <c r="T568" s="140">
        <f t="shared" si="588"/>
        <v>0</v>
      </c>
      <c r="U568" s="140">
        <f t="shared" si="588"/>
        <v>0</v>
      </c>
      <c r="V568" s="140">
        <f t="shared" si="588"/>
        <v>0</v>
      </c>
      <c r="W568" s="140">
        <f t="shared" si="588"/>
        <v>0</v>
      </c>
      <c r="X568" s="140">
        <f t="shared" si="588"/>
        <v>0</v>
      </c>
      <c r="Y568" s="140">
        <f t="shared" si="588"/>
        <v>0</v>
      </c>
      <c r="Z568" s="140">
        <f t="shared" si="588"/>
        <v>0</v>
      </c>
      <c r="AA568" s="140">
        <f t="shared" si="588"/>
        <v>0</v>
      </c>
      <c r="AB568" s="140">
        <f t="shared" si="588"/>
        <v>0</v>
      </c>
      <c r="AC568" s="140">
        <f t="shared" si="588"/>
        <v>0</v>
      </c>
      <c r="AD568" s="140">
        <f t="shared" si="588"/>
        <v>0</v>
      </c>
      <c r="AE568" s="140">
        <f t="shared" si="588"/>
        <v>0</v>
      </c>
      <c r="AF568" s="140">
        <f t="shared" si="588"/>
        <v>0</v>
      </c>
      <c r="AG568" s="140">
        <f t="shared" si="588"/>
        <v>0</v>
      </c>
      <c r="AH568" s="140">
        <f t="shared" si="588"/>
        <v>0</v>
      </c>
      <c r="AI568" s="140">
        <f t="shared" si="588"/>
        <v>0</v>
      </c>
      <c r="AJ568" s="140">
        <f t="shared" si="588"/>
        <v>0</v>
      </c>
      <c r="AK568" s="140">
        <f t="shared" si="588"/>
        <v>0</v>
      </c>
      <c r="AL568" s="140">
        <f t="shared" si="588"/>
        <v>0</v>
      </c>
      <c r="AM568" s="140">
        <f t="shared" si="588"/>
        <v>0</v>
      </c>
      <c r="AN568" s="140">
        <f t="shared" si="588"/>
        <v>0</v>
      </c>
      <c r="AO568" s="140">
        <f t="shared" si="588"/>
        <v>0</v>
      </c>
      <c r="AP568" s="140">
        <f t="shared" si="588"/>
        <v>0</v>
      </c>
      <c r="AQ568" s="140">
        <f t="shared" si="588"/>
        <v>0</v>
      </c>
      <c r="AR568" s="25">
        <f>+IF(AR$3=0,0,COUNTIFS('2.Pro Plan'!$K:$K,'Color detail'!$E568,'2.Pro Plan'!$N:$N,'Color detail'!$F568,'2.Pro Plan'!$U:$U,'Color detail'!AR$3))</f>
        <v>0</v>
      </c>
      <c r="AS568" s="25"/>
    </row>
    <row r="569" spans="2:45">
      <c r="B569" s="167">
        <f t="shared" si="582"/>
        <v>0</v>
      </c>
      <c r="C569" s="167">
        <f t="shared" si="583"/>
        <v>0</v>
      </c>
      <c r="E569" s="25">
        <f t="shared" ref="E569:F569" si="589">E360</f>
        <v>0</v>
      </c>
      <c r="F569" s="25">
        <f t="shared" si="589"/>
        <v>0</v>
      </c>
      <c r="H569" s="25">
        <f t="shared" si="585"/>
        <v>0</v>
      </c>
      <c r="I569" s="25">
        <f>+IF(C569=0,0,SUMIF('Color FC'!$F:$F,'Color detail'!$C569,'Color FC'!H:H))</f>
        <v>0</v>
      </c>
      <c r="J569" s="25">
        <f>+IF(E569=0,0,SUMIF('Color FC'!$F:$F,'Color detail'!$C569,'Color FC'!I:I))</f>
        <v>0</v>
      </c>
      <c r="K569" s="25">
        <f>+IF(F569=0,0,SUMIF('Color FC'!$F:$F,'Color detail'!$C569,'Color FC'!J:J))</f>
        <v>0</v>
      </c>
      <c r="M569" s="154"/>
      <c r="N569" s="154"/>
      <c r="O569" s="155"/>
      <c r="Q569" s="140">
        <f t="shared" ref="Q569:AQ569" si="590">+IF(OR(AND(Q384=0,Q144&lt;&gt;0),AND(Q384&lt;&gt;0,Q144=0)),"CHECK",IF(OR(Q384=0,Q144=0),0,Q384/Q144))</f>
        <v>0</v>
      </c>
      <c r="R569" s="140">
        <f t="shared" si="590"/>
        <v>0</v>
      </c>
      <c r="S569" s="140">
        <f t="shared" si="590"/>
        <v>0</v>
      </c>
      <c r="T569" s="140">
        <f t="shared" si="590"/>
        <v>0</v>
      </c>
      <c r="U569" s="140">
        <f t="shared" si="590"/>
        <v>0</v>
      </c>
      <c r="V569" s="140">
        <f t="shared" si="590"/>
        <v>0</v>
      </c>
      <c r="W569" s="140">
        <f t="shared" si="590"/>
        <v>0</v>
      </c>
      <c r="X569" s="140">
        <f t="shared" si="590"/>
        <v>0</v>
      </c>
      <c r="Y569" s="140">
        <f t="shared" si="590"/>
        <v>0</v>
      </c>
      <c r="Z569" s="140">
        <f t="shared" si="590"/>
        <v>0</v>
      </c>
      <c r="AA569" s="140">
        <f t="shared" si="590"/>
        <v>0</v>
      </c>
      <c r="AB569" s="140">
        <f t="shared" si="590"/>
        <v>0</v>
      </c>
      <c r="AC569" s="140">
        <f t="shared" si="590"/>
        <v>0</v>
      </c>
      <c r="AD569" s="140">
        <f t="shared" si="590"/>
        <v>0</v>
      </c>
      <c r="AE569" s="140">
        <f t="shared" si="590"/>
        <v>0</v>
      </c>
      <c r="AF569" s="140">
        <f t="shared" si="590"/>
        <v>0</v>
      </c>
      <c r="AG569" s="140">
        <f t="shared" si="590"/>
        <v>0</v>
      </c>
      <c r="AH569" s="140">
        <f t="shared" si="590"/>
        <v>0</v>
      </c>
      <c r="AI569" s="140">
        <f t="shared" si="590"/>
        <v>0</v>
      </c>
      <c r="AJ569" s="140">
        <f t="shared" si="590"/>
        <v>0</v>
      </c>
      <c r="AK569" s="140">
        <f t="shared" si="590"/>
        <v>0</v>
      </c>
      <c r="AL569" s="140">
        <f t="shared" si="590"/>
        <v>0</v>
      </c>
      <c r="AM569" s="140">
        <f t="shared" si="590"/>
        <v>0</v>
      </c>
      <c r="AN569" s="140">
        <f t="shared" si="590"/>
        <v>0</v>
      </c>
      <c r="AO569" s="140">
        <f t="shared" si="590"/>
        <v>0</v>
      </c>
      <c r="AP569" s="140">
        <f t="shared" si="590"/>
        <v>0</v>
      </c>
      <c r="AQ569" s="140">
        <f t="shared" si="590"/>
        <v>0</v>
      </c>
      <c r="AR569" s="25">
        <f>+IF(AR$3=0,0,COUNTIFS('2.Pro Plan'!$K:$K,'Color detail'!$E569,'2.Pro Plan'!$N:$N,'Color detail'!$F569,'2.Pro Plan'!$U:$U,'Color detail'!AR$3))</f>
        <v>0</v>
      </c>
      <c r="AS569" s="25"/>
    </row>
    <row r="570" spans="2:45">
      <c r="B570" s="167">
        <f t="shared" si="582"/>
        <v>0</v>
      </c>
      <c r="C570" s="167">
        <f t="shared" si="583"/>
        <v>0</v>
      </c>
      <c r="E570" s="25">
        <f t="shared" ref="E570:F570" si="591">E361</f>
        <v>0</v>
      </c>
      <c r="F570" s="25">
        <f t="shared" si="591"/>
        <v>0</v>
      </c>
      <c r="H570" s="25">
        <f t="shared" si="585"/>
        <v>0</v>
      </c>
      <c r="I570" s="25">
        <f>+IF(C570=0,0,SUMIF('Color FC'!$F:$F,'Color detail'!$C570,'Color FC'!H:H))</f>
        <v>0</v>
      </c>
      <c r="J570" s="25">
        <f>+IF(E570=0,0,SUMIF('Color FC'!$F:$F,'Color detail'!$C570,'Color FC'!I:I))</f>
        <v>0</v>
      </c>
      <c r="K570" s="25">
        <f>+IF(F570=0,0,SUMIF('Color FC'!$F:$F,'Color detail'!$C570,'Color FC'!J:J))</f>
        <v>0</v>
      </c>
      <c r="M570" s="154"/>
      <c r="N570" s="154"/>
      <c r="O570" s="155"/>
      <c r="Q570" s="140">
        <f t="shared" ref="Q570:AQ570" si="592">+IF(OR(AND(Q385=0,Q145&lt;&gt;0),AND(Q385&lt;&gt;0,Q145=0)),"CHECK",IF(OR(Q385=0,Q145=0),0,Q385/Q145))</f>
        <v>0</v>
      </c>
      <c r="R570" s="140">
        <f t="shared" si="592"/>
        <v>0</v>
      </c>
      <c r="S570" s="140">
        <f t="shared" si="592"/>
        <v>0</v>
      </c>
      <c r="T570" s="140">
        <f t="shared" si="592"/>
        <v>0</v>
      </c>
      <c r="U570" s="140">
        <f t="shared" si="592"/>
        <v>0</v>
      </c>
      <c r="V570" s="140">
        <f t="shared" si="592"/>
        <v>0</v>
      </c>
      <c r="W570" s="140">
        <f t="shared" si="592"/>
        <v>0</v>
      </c>
      <c r="X570" s="140">
        <f t="shared" si="592"/>
        <v>0</v>
      </c>
      <c r="Y570" s="140">
        <f t="shared" si="592"/>
        <v>0</v>
      </c>
      <c r="Z570" s="140">
        <f t="shared" si="592"/>
        <v>0</v>
      </c>
      <c r="AA570" s="140">
        <f t="shared" si="592"/>
        <v>0</v>
      </c>
      <c r="AB570" s="140">
        <f t="shared" si="592"/>
        <v>0</v>
      </c>
      <c r="AC570" s="140">
        <f t="shared" si="592"/>
        <v>0</v>
      </c>
      <c r="AD570" s="140">
        <f t="shared" si="592"/>
        <v>0</v>
      </c>
      <c r="AE570" s="140">
        <f t="shared" si="592"/>
        <v>0</v>
      </c>
      <c r="AF570" s="140">
        <f t="shared" si="592"/>
        <v>0</v>
      </c>
      <c r="AG570" s="140">
        <f t="shared" si="592"/>
        <v>0</v>
      </c>
      <c r="AH570" s="140">
        <f t="shared" si="592"/>
        <v>0</v>
      </c>
      <c r="AI570" s="140">
        <f t="shared" si="592"/>
        <v>0</v>
      </c>
      <c r="AJ570" s="140">
        <f t="shared" si="592"/>
        <v>0</v>
      </c>
      <c r="AK570" s="140">
        <f t="shared" si="592"/>
        <v>0</v>
      </c>
      <c r="AL570" s="140">
        <f t="shared" si="592"/>
        <v>0</v>
      </c>
      <c r="AM570" s="140">
        <f t="shared" si="592"/>
        <v>0</v>
      </c>
      <c r="AN570" s="140">
        <f t="shared" si="592"/>
        <v>0</v>
      </c>
      <c r="AO570" s="140">
        <f t="shared" si="592"/>
        <v>0</v>
      </c>
      <c r="AP570" s="140">
        <f t="shared" si="592"/>
        <v>0</v>
      </c>
      <c r="AQ570" s="140">
        <f t="shared" si="592"/>
        <v>0</v>
      </c>
      <c r="AR570" s="25">
        <f>+IF(AR$3=0,0,COUNTIFS('2.Pro Plan'!$K:$K,'Color detail'!$E570,'2.Pro Plan'!$N:$N,'Color detail'!$F570,'2.Pro Plan'!$U:$U,'Color detail'!AR$3))</f>
        <v>0</v>
      </c>
      <c r="AS570" s="25"/>
    </row>
    <row r="571" spans="2:45">
      <c r="B571" s="167">
        <f t="shared" si="582"/>
        <v>0</v>
      </c>
      <c r="C571" s="167">
        <f t="shared" si="583"/>
        <v>0</v>
      </c>
      <c r="E571" s="25">
        <f t="shared" ref="E571:F571" si="593">E362</f>
        <v>0</v>
      </c>
      <c r="F571" s="25">
        <f t="shared" si="593"/>
        <v>0</v>
      </c>
      <c r="H571" s="25">
        <f t="shared" si="585"/>
        <v>0</v>
      </c>
      <c r="I571" s="25">
        <f>+IF(C571=0,0,SUMIF('Color FC'!$F:$F,'Color detail'!$C571,'Color FC'!H:H))</f>
        <v>0</v>
      </c>
      <c r="J571" s="25">
        <f>+IF(E571=0,0,SUMIF('Color FC'!$F:$F,'Color detail'!$C571,'Color FC'!I:I))</f>
        <v>0</v>
      </c>
      <c r="K571" s="25">
        <f>+IF(F571=0,0,SUMIF('Color FC'!$F:$F,'Color detail'!$C571,'Color FC'!J:J))</f>
        <v>0</v>
      </c>
      <c r="M571" s="154"/>
      <c r="N571" s="154"/>
      <c r="O571" s="155"/>
      <c r="Q571" s="140">
        <f t="shared" ref="Q571:AQ571" si="594">+IF(OR(AND(Q386=0,Q146&lt;&gt;0),AND(Q386&lt;&gt;0,Q146=0)),"CHECK",IF(OR(Q386=0,Q146=0),0,Q386/Q146))</f>
        <v>0</v>
      </c>
      <c r="R571" s="140">
        <f t="shared" si="594"/>
        <v>0</v>
      </c>
      <c r="S571" s="140">
        <f t="shared" si="594"/>
        <v>0</v>
      </c>
      <c r="T571" s="140">
        <f t="shared" si="594"/>
        <v>0</v>
      </c>
      <c r="U571" s="140">
        <f t="shared" si="594"/>
        <v>0</v>
      </c>
      <c r="V571" s="140">
        <f t="shared" si="594"/>
        <v>0</v>
      </c>
      <c r="W571" s="140">
        <f t="shared" si="594"/>
        <v>0</v>
      </c>
      <c r="X571" s="140">
        <f t="shared" si="594"/>
        <v>0</v>
      </c>
      <c r="Y571" s="140">
        <f t="shared" si="594"/>
        <v>0</v>
      </c>
      <c r="Z571" s="140">
        <f t="shared" si="594"/>
        <v>0</v>
      </c>
      <c r="AA571" s="140">
        <f t="shared" si="594"/>
        <v>0</v>
      </c>
      <c r="AB571" s="140">
        <f t="shared" si="594"/>
        <v>0</v>
      </c>
      <c r="AC571" s="140">
        <f t="shared" si="594"/>
        <v>0</v>
      </c>
      <c r="AD571" s="140">
        <f t="shared" si="594"/>
        <v>0</v>
      </c>
      <c r="AE571" s="140">
        <f t="shared" si="594"/>
        <v>0</v>
      </c>
      <c r="AF571" s="140">
        <f t="shared" si="594"/>
        <v>0</v>
      </c>
      <c r="AG571" s="140">
        <f t="shared" si="594"/>
        <v>0</v>
      </c>
      <c r="AH571" s="140">
        <f t="shared" si="594"/>
        <v>0</v>
      </c>
      <c r="AI571" s="140">
        <f t="shared" si="594"/>
        <v>0</v>
      </c>
      <c r="AJ571" s="140">
        <f t="shared" si="594"/>
        <v>0</v>
      </c>
      <c r="AK571" s="140">
        <f t="shared" si="594"/>
        <v>0</v>
      </c>
      <c r="AL571" s="140">
        <f t="shared" si="594"/>
        <v>0</v>
      </c>
      <c r="AM571" s="140">
        <f t="shared" si="594"/>
        <v>0</v>
      </c>
      <c r="AN571" s="140">
        <f t="shared" si="594"/>
        <v>0</v>
      </c>
      <c r="AO571" s="140">
        <f t="shared" si="594"/>
        <v>0</v>
      </c>
      <c r="AP571" s="140">
        <f t="shared" si="594"/>
        <v>0</v>
      </c>
      <c r="AQ571" s="140">
        <f t="shared" si="594"/>
        <v>0</v>
      </c>
      <c r="AR571" s="25">
        <f>+IF(AR$3=0,0,COUNTIFS('2.Pro Plan'!$K:$K,'Color detail'!$E571,'2.Pro Plan'!$N:$N,'Color detail'!$F571,'2.Pro Plan'!$U:$U,'Color detail'!AR$3))</f>
        <v>0</v>
      </c>
      <c r="AS571" s="25"/>
    </row>
    <row r="572" spans="2:45">
      <c r="B572" s="167">
        <f t="shared" si="582"/>
        <v>0</v>
      </c>
      <c r="C572" s="167">
        <f t="shared" si="583"/>
        <v>0</v>
      </c>
      <c r="E572" s="25">
        <f t="shared" ref="E572:F572" si="595">E363</f>
        <v>0</v>
      </c>
      <c r="F572" s="25">
        <f t="shared" si="595"/>
        <v>0</v>
      </c>
      <c r="H572" s="25">
        <f t="shared" si="585"/>
        <v>0</v>
      </c>
      <c r="I572" s="25">
        <f>+IF(C572=0,0,SUMIF('Color FC'!$F:$F,'Color detail'!$C572,'Color FC'!H:H))</f>
        <v>0</v>
      </c>
      <c r="J572" s="25">
        <f>+IF(E572=0,0,SUMIF('Color FC'!$F:$F,'Color detail'!$C572,'Color FC'!I:I))</f>
        <v>0</v>
      </c>
      <c r="K572" s="25">
        <f>+IF(F572=0,0,SUMIF('Color FC'!$F:$F,'Color detail'!$C572,'Color FC'!J:J))</f>
        <v>0</v>
      </c>
      <c r="M572" s="154"/>
      <c r="N572" s="154"/>
      <c r="O572" s="155"/>
      <c r="Q572" s="140">
        <f t="shared" ref="Q572:AQ572" si="596">+IF(OR(AND(Q387=0,Q147&lt;&gt;0),AND(Q387&lt;&gt;0,Q147=0)),"CHECK",IF(OR(Q387=0,Q147=0),0,Q387/Q147))</f>
        <v>0</v>
      </c>
      <c r="R572" s="140">
        <f t="shared" si="596"/>
        <v>0</v>
      </c>
      <c r="S572" s="140">
        <f t="shared" si="596"/>
        <v>0</v>
      </c>
      <c r="T572" s="140">
        <f t="shared" si="596"/>
        <v>0</v>
      </c>
      <c r="U572" s="140">
        <f t="shared" si="596"/>
        <v>0</v>
      </c>
      <c r="V572" s="140">
        <f t="shared" si="596"/>
        <v>0</v>
      </c>
      <c r="W572" s="140">
        <f t="shared" si="596"/>
        <v>0</v>
      </c>
      <c r="X572" s="140">
        <f t="shared" si="596"/>
        <v>0</v>
      </c>
      <c r="Y572" s="140">
        <f t="shared" si="596"/>
        <v>0</v>
      </c>
      <c r="Z572" s="140">
        <f t="shared" si="596"/>
        <v>0</v>
      </c>
      <c r="AA572" s="140">
        <f t="shared" si="596"/>
        <v>0</v>
      </c>
      <c r="AB572" s="140">
        <f t="shared" si="596"/>
        <v>0</v>
      </c>
      <c r="AC572" s="140">
        <f t="shared" si="596"/>
        <v>0</v>
      </c>
      <c r="AD572" s="140">
        <f t="shared" si="596"/>
        <v>0</v>
      </c>
      <c r="AE572" s="140">
        <f t="shared" si="596"/>
        <v>0</v>
      </c>
      <c r="AF572" s="140">
        <f t="shared" si="596"/>
        <v>0</v>
      </c>
      <c r="AG572" s="140">
        <f t="shared" si="596"/>
        <v>0</v>
      </c>
      <c r="AH572" s="140">
        <f t="shared" si="596"/>
        <v>0</v>
      </c>
      <c r="AI572" s="140">
        <f t="shared" si="596"/>
        <v>0</v>
      </c>
      <c r="AJ572" s="140">
        <f t="shared" si="596"/>
        <v>0</v>
      </c>
      <c r="AK572" s="140">
        <f t="shared" si="596"/>
        <v>0</v>
      </c>
      <c r="AL572" s="140">
        <f t="shared" si="596"/>
        <v>0</v>
      </c>
      <c r="AM572" s="140">
        <f t="shared" si="596"/>
        <v>0</v>
      </c>
      <c r="AN572" s="140">
        <f t="shared" si="596"/>
        <v>0</v>
      </c>
      <c r="AO572" s="140">
        <f t="shared" si="596"/>
        <v>0</v>
      </c>
      <c r="AP572" s="140">
        <f t="shared" si="596"/>
        <v>0</v>
      </c>
      <c r="AQ572" s="140">
        <f t="shared" si="596"/>
        <v>0</v>
      </c>
      <c r="AR572" s="25">
        <f>+IF(AR$3=0,0,COUNTIFS('2.Pro Plan'!$K:$K,'Color detail'!$E572,'2.Pro Plan'!$N:$N,'Color detail'!$F572,'2.Pro Plan'!$U:$U,'Color detail'!AR$3))</f>
        <v>0</v>
      </c>
      <c r="AS572" s="25"/>
    </row>
    <row r="573" spans="2:45">
      <c r="B573" s="167">
        <f t="shared" si="582"/>
        <v>0</v>
      </c>
      <c r="C573" s="167">
        <f t="shared" si="583"/>
        <v>0</v>
      </c>
      <c r="E573" s="25">
        <f t="shared" ref="E573:F573" si="597">E364</f>
        <v>0</v>
      </c>
      <c r="F573" s="25">
        <f t="shared" si="597"/>
        <v>0</v>
      </c>
      <c r="H573" s="25">
        <f t="shared" si="585"/>
        <v>0</v>
      </c>
      <c r="I573" s="25">
        <f>+IF(C573=0,0,SUMIF('Color FC'!$F:$F,'Color detail'!$C573,'Color FC'!H:H))</f>
        <v>0</v>
      </c>
      <c r="J573" s="25">
        <f>+IF(E573=0,0,SUMIF('Color FC'!$F:$F,'Color detail'!$C573,'Color FC'!I:I))</f>
        <v>0</v>
      </c>
      <c r="K573" s="25">
        <f>+IF(F573=0,0,SUMIF('Color FC'!$F:$F,'Color detail'!$C573,'Color FC'!J:J))</f>
        <v>0</v>
      </c>
      <c r="M573" s="154"/>
      <c r="N573" s="154"/>
      <c r="O573" s="155"/>
      <c r="Q573" s="140">
        <f t="shared" ref="Q573:AQ573" si="598">+IF(OR(AND(Q388=0,Q148&lt;&gt;0),AND(Q388&lt;&gt;0,Q148=0)),"CHECK",IF(OR(Q388=0,Q148=0),0,Q388/Q148))</f>
        <v>0</v>
      </c>
      <c r="R573" s="140">
        <f t="shared" si="598"/>
        <v>0</v>
      </c>
      <c r="S573" s="140">
        <f t="shared" si="598"/>
        <v>0</v>
      </c>
      <c r="T573" s="140">
        <f t="shared" si="598"/>
        <v>0</v>
      </c>
      <c r="U573" s="140">
        <f t="shared" si="598"/>
        <v>0</v>
      </c>
      <c r="V573" s="140">
        <f t="shared" si="598"/>
        <v>0</v>
      </c>
      <c r="W573" s="140">
        <f t="shared" si="598"/>
        <v>0</v>
      </c>
      <c r="X573" s="140">
        <f t="shared" si="598"/>
        <v>0</v>
      </c>
      <c r="Y573" s="140">
        <f t="shared" si="598"/>
        <v>0</v>
      </c>
      <c r="Z573" s="140">
        <f t="shared" si="598"/>
        <v>0</v>
      </c>
      <c r="AA573" s="140">
        <f t="shared" si="598"/>
        <v>0</v>
      </c>
      <c r="AB573" s="140">
        <f t="shared" si="598"/>
        <v>0</v>
      </c>
      <c r="AC573" s="140">
        <f t="shared" si="598"/>
        <v>0</v>
      </c>
      <c r="AD573" s="140">
        <f t="shared" si="598"/>
        <v>0</v>
      </c>
      <c r="AE573" s="140">
        <f t="shared" si="598"/>
        <v>0</v>
      </c>
      <c r="AF573" s="140">
        <f t="shared" si="598"/>
        <v>0</v>
      </c>
      <c r="AG573" s="140">
        <f t="shared" si="598"/>
        <v>0</v>
      </c>
      <c r="AH573" s="140">
        <f t="shared" si="598"/>
        <v>0</v>
      </c>
      <c r="AI573" s="140">
        <f t="shared" si="598"/>
        <v>0</v>
      </c>
      <c r="AJ573" s="140">
        <f t="shared" si="598"/>
        <v>0</v>
      </c>
      <c r="AK573" s="140">
        <f t="shared" si="598"/>
        <v>0</v>
      </c>
      <c r="AL573" s="140">
        <f t="shared" si="598"/>
        <v>0</v>
      </c>
      <c r="AM573" s="140">
        <f t="shared" si="598"/>
        <v>0</v>
      </c>
      <c r="AN573" s="140">
        <f t="shared" si="598"/>
        <v>0</v>
      </c>
      <c r="AO573" s="140">
        <f t="shared" si="598"/>
        <v>0</v>
      </c>
      <c r="AP573" s="140">
        <f t="shared" si="598"/>
        <v>0</v>
      </c>
      <c r="AQ573" s="140">
        <f t="shared" si="598"/>
        <v>0</v>
      </c>
      <c r="AR573" s="25">
        <f>+IF(AR$3=0,0,COUNTIFS('2.Pro Plan'!$K:$K,'Color detail'!$E573,'2.Pro Plan'!$N:$N,'Color detail'!$F573,'2.Pro Plan'!$U:$U,'Color detail'!AR$3))</f>
        <v>0</v>
      </c>
      <c r="AS573" s="25"/>
    </row>
    <row r="574" spans="2:45">
      <c r="B574" s="167">
        <f t="shared" si="582"/>
        <v>0</v>
      </c>
      <c r="C574" s="167">
        <f t="shared" si="583"/>
        <v>0</v>
      </c>
      <c r="E574" s="25">
        <f t="shared" ref="E574:F574" si="599">E365</f>
        <v>0</v>
      </c>
      <c r="F574" s="25">
        <f t="shared" si="599"/>
        <v>0</v>
      </c>
      <c r="H574" s="25">
        <f t="shared" si="585"/>
        <v>0</v>
      </c>
      <c r="I574" s="25">
        <f>+IF(C574=0,0,SUMIF('Color FC'!$F:$F,'Color detail'!$C574,'Color FC'!H:H))</f>
        <v>0</v>
      </c>
      <c r="J574" s="25">
        <f>+IF(E574=0,0,SUMIF('Color FC'!$F:$F,'Color detail'!$C574,'Color FC'!I:I))</f>
        <v>0</v>
      </c>
      <c r="K574" s="25">
        <f>+IF(F574=0,0,SUMIF('Color FC'!$F:$F,'Color detail'!$C574,'Color FC'!J:J))</f>
        <v>0</v>
      </c>
      <c r="M574" s="154"/>
      <c r="N574" s="154"/>
      <c r="O574" s="155"/>
      <c r="Q574" s="140">
        <f t="shared" ref="Q574:AQ574" si="600">+IF(OR(AND(Q389=0,Q149&lt;&gt;0),AND(Q389&lt;&gt;0,Q149=0)),"CHECK",IF(OR(Q389=0,Q149=0),0,Q389/Q149))</f>
        <v>0</v>
      </c>
      <c r="R574" s="140">
        <f t="shared" si="600"/>
        <v>0</v>
      </c>
      <c r="S574" s="140">
        <f t="shared" si="600"/>
        <v>0</v>
      </c>
      <c r="T574" s="140">
        <f t="shared" si="600"/>
        <v>0</v>
      </c>
      <c r="U574" s="140">
        <f t="shared" si="600"/>
        <v>0</v>
      </c>
      <c r="V574" s="140">
        <f t="shared" si="600"/>
        <v>0</v>
      </c>
      <c r="W574" s="140">
        <f t="shared" si="600"/>
        <v>0</v>
      </c>
      <c r="X574" s="140">
        <f t="shared" si="600"/>
        <v>0</v>
      </c>
      <c r="Y574" s="140">
        <f t="shared" si="600"/>
        <v>0</v>
      </c>
      <c r="Z574" s="140">
        <f t="shared" si="600"/>
        <v>0</v>
      </c>
      <c r="AA574" s="140">
        <f t="shared" si="600"/>
        <v>0</v>
      </c>
      <c r="AB574" s="140">
        <f t="shared" si="600"/>
        <v>0</v>
      </c>
      <c r="AC574" s="140">
        <f t="shared" si="600"/>
        <v>0</v>
      </c>
      <c r="AD574" s="140">
        <f t="shared" si="600"/>
        <v>0</v>
      </c>
      <c r="AE574" s="140">
        <f t="shared" si="600"/>
        <v>0</v>
      </c>
      <c r="AF574" s="140">
        <f t="shared" si="600"/>
        <v>0</v>
      </c>
      <c r="AG574" s="140">
        <f t="shared" si="600"/>
        <v>0</v>
      </c>
      <c r="AH574" s="140">
        <f t="shared" si="600"/>
        <v>0</v>
      </c>
      <c r="AI574" s="140">
        <f t="shared" si="600"/>
        <v>0</v>
      </c>
      <c r="AJ574" s="140">
        <f t="shared" si="600"/>
        <v>0</v>
      </c>
      <c r="AK574" s="140">
        <f t="shared" si="600"/>
        <v>0</v>
      </c>
      <c r="AL574" s="140">
        <f t="shared" si="600"/>
        <v>0</v>
      </c>
      <c r="AM574" s="140">
        <f t="shared" si="600"/>
        <v>0</v>
      </c>
      <c r="AN574" s="140">
        <f t="shared" si="600"/>
        <v>0</v>
      </c>
      <c r="AO574" s="140">
        <f t="shared" si="600"/>
        <v>0</v>
      </c>
      <c r="AP574" s="140">
        <f t="shared" si="600"/>
        <v>0</v>
      </c>
      <c r="AQ574" s="140">
        <f t="shared" si="600"/>
        <v>0</v>
      </c>
      <c r="AR574" s="25">
        <f>+IF(AR$3=0,0,COUNTIFS('2.Pro Plan'!$K:$K,'Color detail'!$E574,'2.Pro Plan'!$N:$N,'Color detail'!$F574,'2.Pro Plan'!$U:$U,'Color detail'!AR$3))</f>
        <v>0</v>
      </c>
      <c r="AS574" s="25"/>
    </row>
    <row r="575" spans="2:45">
      <c r="B575" s="167">
        <f t="shared" si="582"/>
        <v>0</v>
      </c>
      <c r="C575" s="167">
        <f t="shared" si="583"/>
        <v>0</v>
      </c>
      <c r="E575" s="25">
        <f t="shared" ref="E575:F575" si="601">E366</f>
        <v>0</v>
      </c>
      <c r="F575" s="25">
        <f t="shared" si="601"/>
        <v>0</v>
      </c>
      <c r="H575" s="25">
        <f t="shared" si="585"/>
        <v>0</v>
      </c>
      <c r="I575" s="25">
        <f>+IF(C575=0,0,SUMIF('Color FC'!$F:$F,'Color detail'!$C575,'Color FC'!H:H))</f>
        <v>0</v>
      </c>
      <c r="J575" s="25">
        <f>+IF(E575=0,0,SUMIF('Color FC'!$F:$F,'Color detail'!$C575,'Color FC'!I:I))</f>
        <v>0</v>
      </c>
      <c r="K575" s="25">
        <f>+IF(F575=0,0,SUMIF('Color FC'!$F:$F,'Color detail'!$C575,'Color FC'!J:J))</f>
        <v>0</v>
      </c>
      <c r="M575" s="154"/>
      <c r="N575" s="154"/>
      <c r="O575" s="155"/>
      <c r="Q575" s="140">
        <f t="shared" ref="Q575:AQ575" si="602">+IF(OR(AND(Q390=0,Q150&lt;&gt;0),AND(Q390&lt;&gt;0,Q150=0)),"CHECK",IF(OR(Q390=0,Q150=0),0,Q390/Q150))</f>
        <v>0</v>
      </c>
      <c r="R575" s="140">
        <f t="shared" si="602"/>
        <v>0</v>
      </c>
      <c r="S575" s="140">
        <f t="shared" si="602"/>
        <v>0</v>
      </c>
      <c r="T575" s="140">
        <f t="shared" si="602"/>
        <v>0</v>
      </c>
      <c r="U575" s="140">
        <f t="shared" si="602"/>
        <v>0</v>
      </c>
      <c r="V575" s="140">
        <f t="shared" si="602"/>
        <v>0</v>
      </c>
      <c r="W575" s="140">
        <f t="shared" si="602"/>
        <v>0</v>
      </c>
      <c r="X575" s="140">
        <f t="shared" si="602"/>
        <v>0</v>
      </c>
      <c r="Y575" s="140">
        <f t="shared" si="602"/>
        <v>0</v>
      </c>
      <c r="Z575" s="140">
        <f t="shared" si="602"/>
        <v>0</v>
      </c>
      <c r="AA575" s="140">
        <f t="shared" si="602"/>
        <v>0</v>
      </c>
      <c r="AB575" s="140">
        <f t="shared" si="602"/>
        <v>0</v>
      </c>
      <c r="AC575" s="140">
        <f t="shared" si="602"/>
        <v>0</v>
      </c>
      <c r="AD575" s="140">
        <f t="shared" si="602"/>
        <v>0</v>
      </c>
      <c r="AE575" s="140">
        <f t="shared" si="602"/>
        <v>0</v>
      </c>
      <c r="AF575" s="140">
        <f t="shared" si="602"/>
        <v>0</v>
      </c>
      <c r="AG575" s="140">
        <f t="shared" si="602"/>
        <v>0</v>
      </c>
      <c r="AH575" s="140">
        <f t="shared" si="602"/>
        <v>0</v>
      </c>
      <c r="AI575" s="140">
        <f t="shared" si="602"/>
        <v>0</v>
      </c>
      <c r="AJ575" s="140">
        <f t="shared" si="602"/>
        <v>0</v>
      </c>
      <c r="AK575" s="140">
        <f t="shared" si="602"/>
        <v>0</v>
      </c>
      <c r="AL575" s="140">
        <f t="shared" si="602"/>
        <v>0</v>
      </c>
      <c r="AM575" s="140">
        <f t="shared" si="602"/>
        <v>0</v>
      </c>
      <c r="AN575" s="140">
        <f t="shared" si="602"/>
        <v>0</v>
      </c>
      <c r="AO575" s="140">
        <f t="shared" si="602"/>
        <v>0</v>
      </c>
      <c r="AP575" s="140">
        <f t="shared" si="602"/>
        <v>0</v>
      </c>
      <c r="AQ575" s="140">
        <f t="shared" si="602"/>
        <v>0</v>
      </c>
      <c r="AR575" s="25">
        <f>+IF(AR$3=0,0,COUNTIFS('2.Pro Plan'!$K:$K,'Color detail'!$E575,'2.Pro Plan'!$N:$N,'Color detail'!$F575,'2.Pro Plan'!$U:$U,'Color detail'!AR$3))</f>
        <v>0</v>
      </c>
      <c r="AS575" s="25"/>
    </row>
    <row r="576" spans="2:45">
      <c r="B576" s="167">
        <f t="shared" si="582"/>
        <v>0</v>
      </c>
      <c r="C576" s="167">
        <f t="shared" si="583"/>
        <v>0</v>
      </c>
      <c r="E576" s="25">
        <f t="shared" ref="E576:F576" si="603">E367</f>
        <v>0</v>
      </c>
      <c r="F576" s="25">
        <f t="shared" si="603"/>
        <v>0</v>
      </c>
      <c r="H576" s="25">
        <f t="shared" si="585"/>
        <v>0</v>
      </c>
      <c r="I576" s="25">
        <f>+IF(C576=0,0,SUMIF('Color FC'!$F:$F,'Color detail'!$C576,'Color FC'!H:H))</f>
        <v>0</v>
      </c>
      <c r="J576" s="25">
        <f>+IF(E576=0,0,SUMIF('Color FC'!$F:$F,'Color detail'!$C576,'Color FC'!I:I))</f>
        <v>0</v>
      </c>
      <c r="K576" s="25">
        <f>+IF(F576=0,0,SUMIF('Color FC'!$F:$F,'Color detail'!$C576,'Color FC'!J:J))</f>
        <v>0</v>
      </c>
      <c r="M576" s="154"/>
      <c r="N576" s="154"/>
      <c r="O576" s="155"/>
      <c r="Q576" s="140">
        <f t="shared" ref="Q576:AQ576" si="604">+IF(OR(AND(Q391=0,Q151&lt;&gt;0),AND(Q391&lt;&gt;0,Q151=0)),"CHECK",IF(OR(Q391=0,Q151=0),0,Q391/Q151))</f>
        <v>0</v>
      </c>
      <c r="R576" s="140">
        <f t="shared" si="604"/>
        <v>0</v>
      </c>
      <c r="S576" s="140">
        <f t="shared" si="604"/>
        <v>0</v>
      </c>
      <c r="T576" s="140">
        <f t="shared" si="604"/>
        <v>0</v>
      </c>
      <c r="U576" s="140">
        <f t="shared" si="604"/>
        <v>0</v>
      </c>
      <c r="V576" s="140">
        <f t="shared" si="604"/>
        <v>0</v>
      </c>
      <c r="W576" s="140">
        <f t="shared" si="604"/>
        <v>0</v>
      </c>
      <c r="X576" s="140">
        <f t="shared" si="604"/>
        <v>0</v>
      </c>
      <c r="Y576" s="140">
        <f t="shared" si="604"/>
        <v>0</v>
      </c>
      <c r="Z576" s="140">
        <f t="shared" si="604"/>
        <v>0</v>
      </c>
      <c r="AA576" s="140">
        <f t="shared" si="604"/>
        <v>0</v>
      </c>
      <c r="AB576" s="140">
        <f t="shared" si="604"/>
        <v>0</v>
      </c>
      <c r="AC576" s="140">
        <f t="shared" si="604"/>
        <v>0</v>
      </c>
      <c r="AD576" s="140">
        <f t="shared" si="604"/>
        <v>0</v>
      </c>
      <c r="AE576" s="140">
        <f t="shared" si="604"/>
        <v>0</v>
      </c>
      <c r="AF576" s="140">
        <f t="shared" si="604"/>
        <v>0</v>
      </c>
      <c r="AG576" s="140">
        <f t="shared" si="604"/>
        <v>0</v>
      </c>
      <c r="AH576" s="140">
        <f t="shared" si="604"/>
        <v>0</v>
      </c>
      <c r="AI576" s="140">
        <f t="shared" si="604"/>
        <v>0</v>
      </c>
      <c r="AJ576" s="140">
        <f t="shared" si="604"/>
        <v>0</v>
      </c>
      <c r="AK576" s="140">
        <f t="shared" si="604"/>
        <v>0</v>
      </c>
      <c r="AL576" s="140">
        <f t="shared" si="604"/>
        <v>0</v>
      </c>
      <c r="AM576" s="140">
        <f t="shared" si="604"/>
        <v>0</v>
      </c>
      <c r="AN576" s="140">
        <f t="shared" si="604"/>
        <v>0</v>
      </c>
      <c r="AO576" s="140">
        <f t="shared" si="604"/>
        <v>0</v>
      </c>
      <c r="AP576" s="140">
        <f t="shared" si="604"/>
        <v>0</v>
      </c>
      <c r="AQ576" s="140">
        <f t="shared" si="604"/>
        <v>0</v>
      </c>
      <c r="AR576" s="25">
        <f>+IF(AR$3=0,0,COUNTIFS('2.Pro Plan'!$K:$K,'Color detail'!$E576,'2.Pro Plan'!$N:$N,'Color detail'!$F576,'2.Pro Plan'!$U:$U,'Color detail'!AR$3))</f>
        <v>0</v>
      </c>
      <c r="AS576" s="25"/>
    </row>
    <row r="577" spans="2:45">
      <c r="B577" s="167">
        <f t="shared" si="582"/>
        <v>0</v>
      </c>
      <c r="C577" s="167">
        <f t="shared" si="583"/>
        <v>0</v>
      </c>
      <c r="E577" s="25">
        <f t="shared" ref="E577:F577" si="605">E368</f>
        <v>0</v>
      </c>
      <c r="F577" s="25">
        <f t="shared" si="605"/>
        <v>0</v>
      </c>
      <c r="H577" s="25">
        <f t="shared" si="585"/>
        <v>0</v>
      </c>
      <c r="I577" s="25">
        <f>+IF(C577=0,0,SUMIF('Color FC'!$F:$F,'Color detail'!$C577,'Color FC'!H:H))</f>
        <v>0</v>
      </c>
      <c r="J577" s="25">
        <f>+IF(E577=0,0,SUMIF('Color FC'!$F:$F,'Color detail'!$C577,'Color FC'!I:I))</f>
        <v>0</v>
      </c>
      <c r="K577" s="25">
        <f>+IF(F577=0,0,SUMIF('Color FC'!$F:$F,'Color detail'!$C577,'Color FC'!J:J))</f>
        <v>0</v>
      </c>
      <c r="M577" s="154"/>
      <c r="N577" s="154"/>
      <c r="O577" s="155"/>
      <c r="Q577" s="140">
        <f t="shared" ref="Q577:AQ577" si="606">+IF(OR(AND(Q392=0,Q152&lt;&gt;0),AND(Q392&lt;&gt;0,Q152=0)),"CHECK",IF(OR(Q392=0,Q152=0),0,Q392/Q152))</f>
        <v>0</v>
      </c>
      <c r="R577" s="140">
        <f t="shared" si="606"/>
        <v>0</v>
      </c>
      <c r="S577" s="140">
        <f t="shared" si="606"/>
        <v>0</v>
      </c>
      <c r="T577" s="140">
        <f t="shared" si="606"/>
        <v>0</v>
      </c>
      <c r="U577" s="140">
        <f t="shared" si="606"/>
        <v>0</v>
      </c>
      <c r="V577" s="140">
        <f t="shared" si="606"/>
        <v>0</v>
      </c>
      <c r="W577" s="140">
        <f t="shared" si="606"/>
        <v>0</v>
      </c>
      <c r="X577" s="140">
        <f t="shared" si="606"/>
        <v>0</v>
      </c>
      <c r="Y577" s="140">
        <f t="shared" si="606"/>
        <v>0</v>
      </c>
      <c r="Z577" s="140">
        <f t="shared" si="606"/>
        <v>0</v>
      </c>
      <c r="AA577" s="140">
        <f t="shared" si="606"/>
        <v>0</v>
      </c>
      <c r="AB577" s="140">
        <f t="shared" si="606"/>
        <v>0</v>
      </c>
      <c r="AC577" s="140">
        <f t="shared" si="606"/>
        <v>0</v>
      </c>
      <c r="AD577" s="140">
        <f t="shared" si="606"/>
        <v>0</v>
      </c>
      <c r="AE577" s="140">
        <f t="shared" si="606"/>
        <v>0</v>
      </c>
      <c r="AF577" s="140">
        <f t="shared" si="606"/>
        <v>0</v>
      </c>
      <c r="AG577" s="140">
        <f t="shared" si="606"/>
        <v>0</v>
      </c>
      <c r="AH577" s="140">
        <f t="shared" si="606"/>
        <v>0</v>
      </c>
      <c r="AI577" s="140">
        <f t="shared" si="606"/>
        <v>0</v>
      </c>
      <c r="AJ577" s="140">
        <f t="shared" si="606"/>
        <v>0</v>
      </c>
      <c r="AK577" s="140">
        <f t="shared" si="606"/>
        <v>0</v>
      </c>
      <c r="AL577" s="140">
        <f t="shared" si="606"/>
        <v>0</v>
      </c>
      <c r="AM577" s="140">
        <f t="shared" si="606"/>
        <v>0</v>
      </c>
      <c r="AN577" s="140">
        <f t="shared" si="606"/>
        <v>0</v>
      </c>
      <c r="AO577" s="140">
        <f t="shared" si="606"/>
        <v>0</v>
      </c>
      <c r="AP577" s="140">
        <f t="shared" si="606"/>
        <v>0</v>
      </c>
      <c r="AQ577" s="140">
        <f t="shared" si="606"/>
        <v>0</v>
      </c>
      <c r="AR577" s="25">
        <f>+IF(AR$3=0,0,COUNTIFS('2.Pro Plan'!$K:$K,'Color detail'!$E577,'2.Pro Plan'!$N:$N,'Color detail'!$F577,'2.Pro Plan'!$U:$U,'Color detail'!AR$3))</f>
        <v>0</v>
      </c>
      <c r="AS577" s="25"/>
    </row>
    <row r="578" spans="2:45">
      <c r="B578" s="167">
        <f t="shared" si="582"/>
        <v>0</v>
      </c>
      <c r="C578" s="167">
        <f t="shared" si="583"/>
        <v>0</v>
      </c>
      <c r="E578" s="25">
        <f t="shared" ref="E578:F578" si="607">E369</f>
        <v>0</v>
      </c>
      <c r="F578" s="25">
        <f t="shared" si="607"/>
        <v>0</v>
      </c>
      <c r="H578" s="25">
        <f t="shared" si="585"/>
        <v>0</v>
      </c>
      <c r="I578" s="25">
        <f>+IF(C578=0,0,SUMIF('Color FC'!$F:$F,'Color detail'!$C578,'Color FC'!H:H))</f>
        <v>0</v>
      </c>
      <c r="J578" s="25">
        <f>+IF(E578=0,0,SUMIF('Color FC'!$F:$F,'Color detail'!$C578,'Color FC'!I:I))</f>
        <v>0</v>
      </c>
      <c r="K578" s="25">
        <f>+IF(F578=0,0,SUMIF('Color FC'!$F:$F,'Color detail'!$C578,'Color FC'!J:J))</f>
        <v>0</v>
      </c>
      <c r="M578" s="154"/>
      <c r="N578" s="154"/>
      <c r="O578" s="155"/>
      <c r="Q578" s="140">
        <f t="shared" ref="Q578:AQ578" si="608">+IF(OR(AND(Q393=0,Q153&lt;&gt;0),AND(Q393&lt;&gt;0,Q153=0)),"CHECK",IF(OR(Q393=0,Q153=0),0,Q393/Q153))</f>
        <v>0</v>
      </c>
      <c r="R578" s="140">
        <f t="shared" si="608"/>
        <v>0</v>
      </c>
      <c r="S578" s="140">
        <f t="shared" si="608"/>
        <v>0</v>
      </c>
      <c r="T578" s="140">
        <f t="shared" si="608"/>
        <v>0</v>
      </c>
      <c r="U578" s="140">
        <f t="shared" si="608"/>
        <v>0</v>
      </c>
      <c r="V578" s="140">
        <f t="shared" si="608"/>
        <v>0</v>
      </c>
      <c r="W578" s="140">
        <f t="shared" si="608"/>
        <v>0</v>
      </c>
      <c r="X578" s="140">
        <f t="shared" si="608"/>
        <v>0</v>
      </c>
      <c r="Y578" s="140">
        <f t="shared" si="608"/>
        <v>0</v>
      </c>
      <c r="Z578" s="140">
        <f t="shared" si="608"/>
        <v>0</v>
      </c>
      <c r="AA578" s="140">
        <f t="shared" si="608"/>
        <v>0</v>
      </c>
      <c r="AB578" s="140">
        <f t="shared" si="608"/>
        <v>0</v>
      </c>
      <c r="AC578" s="140">
        <f t="shared" si="608"/>
        <v>0</v>
      </c>
      <c r="AD578" s="140">
        <f t="shared" si="608"/>
        <v>0</v>
      </c>
      <c r="AE578" s="140">
        <f t="shared" si="608"/>
        <v>0</v>
      </c>
      <c r="AF578" s="140">
        <f t="shared" si="608"/>
        <v>0</v>
      </c>
      <c r="AG578" s="140">
        <f t="shared" si="608"/>
        <v>0</v>
      </c>
      <c r="AH578" s="140">
        <f t="shared" si="608"/>
        <v>0</v>
      </c>
      <c r="AI578" s="140">
        <f t="shared" si="608"/>
        <v>0</v>
      </c>
      <c r="AJ578" s="140">
        <f t="shared" si="608"/>
        <v>0</v>
      </c>
      <c r="AK578" s="140">
        <f t="shared" si="608"/>
        <v>0</v>
      </c>
      <c r="AL578" s="140">
        <f t="shared" si="608"/>
        <v>0</v>
      </c>
      <c r="AM578" s="140">
        <f t="shared" si="608"/>
        <v>0</v>
      </c>
      <c r="AN578" s="140">
        <f t="shared" si="608"/>
        <v>0</v>
      </c>
      <c r="AO578" s="140">
        <f t="shared" si="608"/>
        <v>0</v>
      </c>
      <c r="AP578" s="140">
        <f t="shared" si="608"/>
        <v>0</v>
      </c>
      <c r="AQ578" s="140">
        <f t="shared" si="608"/>
        <v>0</v>
      </c>
      <c r="AR578" s="25">
        <f>+IF(AR$3=0,0,COUNTIFS('2.Pro Plan'!$K:$K,'Color detail'!$E578,'2.Pro Plan'!$N:$N,'Color detail'!$F578,'2.Pro Plan'!$U:$U,'Color detail'!AR$3))</f>
        <v>0</v>
      </c>
      <c r="AS578" s="25"/>
    </row>
    <row r="579" spans="2:45">
      <c r="B579" s="167">
        <f t="shared" si="582"/>
        <v>0</v>
      </c>
      <c r="C579" s="167">
        <f t="shared" si="583"/>
        <v>0</v>
      </c>
      <c r="E579" s="25">
        <f t="shared" ref="E579:F579" si="609">E370</f>
        <v>0</v>
      </c>
      <c r="F579" s="25">
        <f t="shared" si="609"/>
        <v>0</v>
      </c>
      <c r="H579" s="25">
        <f t="shared" si="585"/>
        <v>0</v>
      </c>
      <c r="I579" s="25">
        <f>+IF(C579=0,0,SUMIF('Color FC'!$F:$F,'Color detail'!$C579,'Color FC'!H:H))</f>
        <v>0</v>
      </c>
      <c r="J579" s="25">
        <f>+IF(E579=0,0,SUMIF('Color FC'!$F:$F,'Color detail'!$C579,'Color FC'!I:I))</f>
        <v>0</v>
      </c>
      <c r="K579" s="25">
        <f>+IF(F579=0,0,SUMIF('Color FC'!$F:$F,'Color detail'!$C579,'Color FC'!J:J))</f>
        <v>0</v>
      </c>
      <c r="M579" s="154"/>
      <c r="N579" s="154"/>
      <c r="O579" s="155"/>
      <c r="Q579" s="140">
        <f t="shared" ref="Q579:AQ579" si="610">+IF(OR(AND(Q394=0,Q154&lt;&gt;0),AND(Q394&lt;&gt;0,Q154=0)),"CHECK",IF(OR(Q394=0,Q154=0),0,Q394/Q154))</f>
        <v>0</v>
      </c>
      <c r="R579" s="140">
        <f t="shared" si="610"/>
        <v>0</v>
      </c>
      <c r="S579" s="140">
        <f t="shared" si="610"/>
        <v>0</v>
      </c>
      <c r="T579" s="140">
        <f t="shared" si="610"/>
        <v>0</v>
      </c>
      <c r="U579" s="140">
        <f t="shared" si="610"/>
        <v>0</v>
      </c>
      <c r="V579" s="140">
        <f t="shared" si="610"/>
        <v>0</v>
      </c>
      <c r="W579" s="140">
        <f t="shared" si="610"/>
        <v>0</v>
      </c>
      <c r="X579" s="140">
        <f t="shared" si="610"/>
        <v>0</v>
      </c>
      <c r="Y579" s="140">
        <f t="shared" si="610"/>
        <v>0</v>
      </c>
      <c r="Z579" s="140">
        <f t="shared" si="610"/>
        <v>0</v>
      </c>
      <c r="AA579" s="140">
        <f t="shared" si="610"/>
        <v>0</v>
      </c>
      <c r="AB579" s="140">
        <f t="shared" si="610"/>
        <v>0</v>
      </c>
      <c r="AC579" s="140">
        <f t="shared" si="610"/>
        <v>0</v>
      </c>
      <c r="AD579" s="140">
        <f t="shared" si="610"/>
        <v>0</v>
      </c>
      <c r="AE579" s="140">
        <f t="shared" si="610"/>
        <v>0</v>
      </c>
      <c r="AF579" s="140">
        <f t="shared" si="610"/>
        <v>0</v>
      </c>
      <c r="AG579" s="140">
        <f t="shared" si="610"/>
        <v>0</v>
      </c>
      <c r="AH579" s="140">
        <f t="shared" si="610"/>
        <v>0</v>
      </c>
      <c r="AI579" s="140">
        <f t="shared" si="610"/>
        <v>0</v>
      </c>
      <c r="AJ579" s="140">
        <f t="shared" si="610"/>
        <v>0</v>
      </c>
      <c r="AK579" s="140">
        <f t="shared" si="610"/>
        <v>0</v>
      </c>
      <c r="AL579" s="140">
        <f t="shared" si="610"/>
        <v>0</v>
      </c>
      <c r="AM579" s="140">
        <f t="shared" si="610"/>
        <v>0</v>
      </c>
      <c r="AN579" s="140">
        <f t="shared" si="610"/>
        <v>0</v>
      </c>
      <c r="AO579" s="140">
        <f t="shared" si="610"/>
        <v>0</v>
      </c>
      <c r="AP579" s="140">
        <f t="shared" si="610"/>
        <v>0</v>
      </c>
      <c r="AQ579" s="140">
        <f t="shared" si="610"/>
        <v>0</v>
      </c>
      <c r="AR579" s="25">
        <f>+IF(AR$3=0,0,COUNTIFS('2.Pro Plan'!$K:$K,'Color detail'!$E579,'2.Pro Plan'!$N:$N,'Color detail'!$F579,'2.Pro Plan'!$U:$U,'Color detail'!AR$3))</f>
        <v>0</v>
      </c>
      <c r="AS579" s="25"/>
    </row>
    <row r="580" spans="2:45">
      <c r="B580" s="167">
        <f t="shared" si="582"/>
        <v>0</v>
      </c>
      <c r="C580" s="167">
        <f t="shared" si="583"/>
        <v>0</v>
      </c>
      <c r="E580" s="25">
        <f t="shared" ref="E580:F580" si="611">E371</f>
        <v>0</v>
      </c>
      <c r="F580" s="25">
        <f t="shared" si="611"/>
        <v>0</v>
      </c>
      <c r="H580" s="25">
        <f t="shared" si="585"/>
        <v>0</v>
      </c>
      <c r="I580" s="25">
        <f>+IF(C580=0,0,SUMIF('Color FC'!$F:$F,'Color detail'!$C580,'Color FC'!H:H))</f>
        <v>0</v>
      </c>
      <c r="J580" s="25">
        <f>+IF(E580=0,0,SUMIF('Color FC'!$F:$F,'Color detail'!$C580,'Color FC'!I:I))</f>
        <v>0</v>
      </c>
      <c r="K580" s="25">
        <f>+IF(F580=0,0,SUMIF('Color FC'!$F:$F,'Color detail'!$C580,'Color FC'!J:J))</f>
        <v>0</v>
      </c>
      <c r="M580" s="154"/>
      <c r="N580" s="154"/>
      <c r="O580" s="155"/>
      <c r="Q580" s="140">
        <f t="shared" ref="Q580:AQ580" si="612">+IF(OR(AND(Q395=0,Q155&lt;&gt;0),AND(Q395&lt;&gt;0,Q155=0)),"CHECK",IF(OR(Q395=0,Q155=0),0,Q395/Q155))</f>
        <v>0</v>
      </c>
      <c r="R580" s="140">
        <f t="shared" si="612"/>
        <v>0</v>
      </c>
      <c r="S580" s="140">
        <f t="shared" si="612"/>
        <v>0</v>
      </c>
      <c r="T580" s="140">
        <f t="shared" si="612"/>
        <v>0</v>
      </c>
      <c r="U580" s="140">
        <f t="shared" si="612"/>
        <v>0</v>
      </c>
      <c r="V580" s="140">
        <f t="shared" si="612"/>
        <v>0</v>
      </c>
      <c r="W580" s="140">
        <f t="shared" si="612"/>
        <v>0</v>
      </c>
      <c r="X580" s="140">
        <f t="shared" si="612"/>
        <v>0</v>
      </c>
      <c r="Y580" s="140">
        <f t="shared" si="612"/>
        <v>0</v>
      </c>
      <c r="Z580" s="140">
        <f t="shared" si="612"/>
        <v>0</v>
      </c>
      <c r="AA580" s="140">
        <f t="shared" si="612"/>
        <v>0</v>
      </c>
      <c r="AB580" s="140">
        <f t="shared" si="612"/>
        <v>0</v>
      </c>
      <c r="AC580" s="140">
        <f t="shared" si="612"/>
        <v>0</v>
      </c>
      <c r="AD580" s="140">
        <f t="shared" si="612"/>
        <v>0</v>
      </c>
      <c r="AE580" s="140">
        <f t="shared" si="612"/>
        <v>0</v>
      </c>
      <c r="AF580" s="140">
        <f t="shared" si="612"/>
        <v>0</v>
      </c>
      <c r="AG580" s="140">
        <f t="shared" si="612"/>
        <v>0</v>
      </c>
      <c r="AH580" s="140">
        <f t="shared" si="612"/>
        <v>0</v>
      </c>
      <c r="AI580" s="140">
        <f t="shared" si="612"/>
        <v>0</v>
      </c>
      <c r="AJ580" s="140">
        <f t="shared" si="612"/>
        <v>0</v>
      </c>
      <c r="AK580" s="140">
        <f t="shared" si="612"/>
        <v>0</v>
      </c>
      <c r="AL580" s="140">
        <f t="shared" si="612"/>
        <v>0</v>
      </c>
      <c r="AM580" s="140">
        <f t="shared" si="612"/>
        <v>0</v>
      </c>
      <c r="AN580" s="140">
        <f t="shared" si="612"/>
        <v>0</v>
      </c>
      <c r="AO580" s="140">
        <f t="shared" si="612"/>
        <v>0</v>
      </c>
      <c r="AP580" s="140">
        <f t="shared" si="612"/>
        <v>0</v>
      </c>
      <c r="AQ580" s="140">
        <f t="shared" si="612"/>
        <v>0</v>
      </c>
      <c r="AR580" s="25">
        <f>+IF(AR$3=0,0,COUNTIFS('2.Pro Plan'!$K:$K,'Color detail'!$E580,'2.Pro Plan'!$N:$N,'Color detail'!$F580,'2.Pro Plan'!$U:$U,'Color detail'!AR$3))</f>
        <v>0</v>
      </c>
      <c r="AS580" s="25"/>
    </row>
    <row r="581" spans="2:45">
      <c r="B581" s="167">
        <f t="shared" si="582"/>
        <v>0</v>
      </c>
      <c r="C581" s="167">
        <f t="shared" si="583"/>
        <v>0</v>
      </c>
      <c r="E581" s="25">
        <f t="shared" ref="E581:F581" si="613">E372</f>
        <v>0</v>
      </c>
      <c r="F581" s="25">
        <f t="shared" si="613"/>
        <v>0</v>
      </c>
      <c r="H581" s="25">
        <f t="shared" si="585"/>
        <v>0</v>
      </c>
      <c r="I581" s="25">
        <f>+IF(C581=0,0,SUMIF('Color FC'!$F:$F,'Color detail'!$C581,'Color FC'!H:H))</f>
        <v>0</v>
      </c>
      <c r="J581" s="25">
        <f>+IF(E581=0,0,SUMIF('Color FC'!$F:$F,'Color detail'!$C581,'Color FC'!I:I))</f>
        <v>0</v>
      </c>
      <c r="K581" s="25">
        <f>+IF(F581=0,0,SUMIF('Color FC'!$F:$F,'Color detail'!$C581,'Color FC'!J:J))</f>
        <v>0</v>
      </c>
      <c r="M581" s="154"/>
      <c r="N581" s="154"/>
      <c r="O581" s="155"/>
      <c r="Q581" s="140">
        <f t="shared" ref="Q581:AQ581" si="614">+IF(OR(AND(Q396=0,Q156&lt;&gt;0),AND(Q396&lt;&gt;0,Q156=0)),"CHECK",IF(OR(Q396=0,Q156=0),0,Q396/Q156))</f>
        <v>0</v>
      </c>
      <c r="R581" s="140">
        <f t="shared" si="614"/>
        <v>0</v>
      </c>
      <c r="S581" s="140">
        <f t="shared" si="614"/>
        <v>0</v>
      </c>
      <c r="T581" s="140">
        <f t="shared" si="614"/>
        <v>0</v>
      </c>
      <c r="U581" s="140">
        <f t="shared" si="614"/>
        <v>0</v>
      </c>
      <c r="V581" s="140">
        <f t="shared" si="614"/>
        <v>0</v>
      </c>
      <c r="W581" s="140">
        <f t="shared" si="614"/>
        <v>0</v>
      </c>
      <c r="X581" s="140">
        <f t="shared" si="614"/>
        <v>0</v>
      </c>
      <c r="Y581" s="140">
        <f t="shared" si="614"/>
        <v>0</v>
      </c>
      <c r="Z581" s="140">
        <f t="shared" si="614"/>
        <v>0</v>
      </c>
      <c r="AA581" s="140">
        <f t="shared" si="614"/>
        <v>0</v>
      </c>
      <c r="AB581" s="140">
        <f t="shared" si="614"/>
        <v>0</v>
      </c>
      <c r="AC581" s="140">
        <f t="shared" si="614"/>
        <v>0</v>
      </c>
      <c r="AD581" s="140">
        <f t="shared" si="614"/>
        <v>0</v>
      </c>
      <c r="AE581" s="140">
        <f t="shared" si="614"/>
        <v>0</v>
      </c>
      <c r="AF581" s="140">
        <f t="shared" si="614"/>
        <v>0</v>
      </c>
      <c r="AG581" s="140">
        <f t="shared" si="614"/>
        <v>0</v>
      </c>
      <c r="AH581" s="140">
        <f t="shared" si="614"/>
        <v>0</v>
      </c>
      <c r="AI581" s="140">
        <f t="shared" si="614"/>
        <v>0</v>
      </c>
      <c r="AJ581" s="140">
        <f t="shared" si="614"/>
        <v>0</v>
      </c>
      <c r="AK581" s="140">
        <f t="shared" si="614"/>
        <v>0</v>
      </c>
      <c r="AL581" s="140">
        <f t="shared" si="614"/>
        <v>0</v>
      </c>
      <c r="AM581" s="140">
        <f t="shared" si="614"/>
        <v>0</v>
      </c>
      <c r="AN581" s="140">
        <f t="shared" si="614"/>
        <v>0</v>
      </c>
      <c r="AO581" s="140">
        <f t="shared" si="614"/>
        <v>0</v>
      </c>
      <c r="AP581" s="140">
        <f t="shared" si="614"/>
        <v>0</v>
      </c>
      <c r="AQ581" s="140">
        <f t="shared" si="614"/>
        <v>0</v>
      </c>
      <c r="AR581" s="25">
        <f>+IF(AR$3=0,0,COUNTIFS('2.Pro Plan'!$K:$K,'Color detail'!$E581,'2.Pro Plan'!$N:$N,'Color detail'!$F581,'2.Pro Plan'!$U:$U,'Color detail'!AR$3))</f>
        <v>0</v>
      </c>
      <c r="AS581" s="25"/>
    </row>
    <row r="582" spans="2:45">
      <c r="B582" s="167">
        <f t="shared" si="582"/>
        <v>0</v>
      </c>
      <c r="C582" s="167">
        <f t="shared" si="583"/>
        <v>0</v>
      </c>
      <c r="E582" s="25">
        <f t="shared" ref="E582:F582" si="615">E373</f>
        <v>0</v>
      </c>
      <c r="F582" s="25">
        <f t="shared" si="615"/>
        <v>0</v>
      </c>
      <c r="H582" s="25">
        <f t="shared" si="585"/>
        <v>0</v>
      </c>
      <c r="I582" s="25">
        <f>+IF(C582=0,0,SUMIF('Color FC'!$F:$F,'Color detail'!$C582,'Color FC'!H:H))</f>
        <v>0</v>
      </c>
      <c r="J582" s="25">
        <f>+IF(E582=0,0,SUMIF('Color FC'!$F:$F,'Color detail'!$C582,'Color FC'!I:I))</f>
        <v>0</v>
      </c>
      <c r="K582" s="25">
        <f>+IF(F582=0,0,SUMIF('Color FC'!$F:$F,'Color detail'!$C582,'Color FC'!J:J))</f>
        <v>0</v>
      </c>
      <c r="M582" s="154"/>
      <c r="N582" s="154"/>
      <c r="O582" s="155"/>
      <c r="Q582" s="140">
        <f t="shared" ref="Q582:AQ582" si="616">+IF(OR(AND(Q397=0,Q157&lt;&gt;0),AND(Q397&lt;&gt;0,Q157=0)),"CHECK",IF(OR(Q397=0,Q157=0),0,Q397/Q157))</f>
        <v>0</v>
      </c>
      <c r="R582" s="140">
        <f t="shared" si="616"/>
        <v>0</v>
      </c>
      <c r="S582" s="140">
        <f t="shared" si="616"/>
        <v>0</v>
      </c>
      <c r="T582" s="140">
        <f t="shared" si="616"/>
        <v>0</v>
      </c>
      <c r="U582" s="140">
        <f t="shared" si="616"/>
        <v>0</v>
      </c>
      <c r="V582" s="140">
        <f t="shared" si="616"/>
        <v>0</v>
      </c>
      <c r="W582" s="140">
        <f t="shared" si="616"/>
        <v>0</v>
      </c>
      <c r="X582" s="140">
        <f t="shared" si="616"/>
        <v>0</v>
      </c>
      <c r="Y582" s="140">
        <f t="shared" si="616"/>
        <v>0</v>
      </c>
      <c r="Z582" s="140">
        <f t="shared" si="616"/>
        <v>0</v>
      </c>
      <c r="AA582" s="140">
        <f t="shared" si="616"/>
        <v>0</v>
      </c>
      <c r="AB582" s="140">
        <f t="shared" si="616"/>
        <v>0</v>
      </c>
      <c r="AC582" s="140">
        <f t="shared" si="616"/>
        <v>0</v>
      </c>
      <c r="AD582" s="140">
        <f t="shared" si="616"/>
        <v>0</v>
      </c>
      <c r="AE582" s="140">
        <f t="shared" si="616"/>
        <v>0</v>
      </c>
      <c r="AF582" s="140">
        <f t="shared" si="616"/>
        <v>0</v>
      </c>
      <c r="AG582" s="140">
        <f t="shared" si="616"/>
        <v>0</v>
      </c>
      <c r="AH582" s="140">
        <f t="shared" si="616"/>
        <v>0</v>
      </c>
      <c r="AI582" s="140">
        <f t="shared" si="616"/>
        <v>0</v>
      </c>
      <c r="AJ582" s="140">
        <f t="shared" si="616"/>
        <v>0</v>
      </c>
      <c r="AK582" s="140">
        <f t="shared" si="616"/>
        <v>0</v>
      </c>
      <c r="AL582" s="140">
        <f t="shared" si="616"/>
        <v>0</v>
      </c>
      <c r="AM582" s="140">
        <f t="shared" si="616"/>
        <v>0</v>
      </c>
      <c r="AN582" s="140">
        <f t="shared" si="616"/>
        <v>0</v>
      </c>
      <c r="AO582" s="140">
        <f t="shared" si="616"/>
        <v>0</v>
      </c>
      <c r="AP582" s="140">
        <f t="shared" si="616"/>
        <v>0</v>
      </c>
      <c r="AQ582" s="140">
        <f t="shared" si="616"/>
        <v>0</v>
      </c>
      <c r="AR582" s="25">
        <f>+IF(AR$3=0,0,COUNTIFS('2.Pro Plan'!$K:$K,'Color detail'!$E582,'2.Pro Plan'!$N:$N,'Color detail'!$F582,'2.Pro Plan'!$U:$U,'Color detail'!AR$3))</f>
        <v>0</v>
      </c>
      <c r="AS582" s="25"/>
    </row>
    <row r="583" spans="2:45">
      <c r="B583" s="167">
        <f t="shared" si="582"/>
        <v>0</v>
      </c>
      <c r="C583" s="167">
        <f t="shared" si="583"/>
        <v>0</v>
      </c>
      <c r="E583" s="25">
        <f t="shared" ref="E583:F583" si="617">E374</f>
        <v>0</v>
      </c>
      <c r="F583" s="25">
        <f t="shared" si="617"/>
        <v>0</v>
      </c>
      <c r="H583" s="25">
        <f t="shared" si="585"/>
        <v>0</v>
      </c>
      <c r="I583" s="25">
        <f>+IF(C583=0,0,SUMIF('Color FC'!$F:$F,'Color detail'!$C583,'Color FC'!H:H))</f>
        <v>0</v>
      </c>
      <c r="J583" s="25">
        <f>+IF(E583=0,0,SUMIF('Color FC'!$F:$F,'Color detail'!$C583,'Color FC'!I:I))</f>
        <v>0</v>
      </c>
      <c r="K583" s="25">
        <f>+IF(F583=0,0,SUMIF('Color FC'!$F:$F,'Color detail'!$C583,'Color FC'!J:J))</f>
        <v>0</v>
      </c>
      <c r="M583" s="154"/>
      <c r="N583" s="154"/>
      <c r="O583" s="155"/>
      <c r="Q583" s="140">
        <f t="shared" ref="Q583:AQ583" si="618">+IF(OR(AND(Q398=0,Q158&lt;&gt;0),AND(Q398&lt;&gt;0,Q158=0)),"CHECK",IF(OR(Q398=0,Q158=0),0,Q398/Q158))</f>
        <v>0</v>
      </c>
      <c r="R583" s="140">
        <f t="shared" si="618"/>
        <v>0</v>
      </c>
      <c r="S583" s="140">
        <f t="shared" si="618"/>
        <v>0</v>
      </c>
      <c r="T583" s="140">
        <f t="shared" si="618"/>
        <v>0</v>
      </c>
      <c r="U583" s="140">
        <f t="shared" si="618"/>
        <v>0</v>
      </c>
      <c r="V583" s="140">
        <f t="shared" si="618"/>
        <v>0</v>
      </c>
      <c r="W583" s="140">
        <f t="shared" si="618"/>
        <v>0</v>
      </c>
      <c r="X583" s="140">
        <f t="shared" si="618"/>
        <v>0</v>
      </c>
      <c r="Y583" s="140">
        <f t="shared" si="618"/>
        <v>0</v>
      </c>
      <c r="Z583" s="140">
        <f t="shared" si="618"/>
        <v>0</v>
      </c>
      <c r="AA583" s="140">
        <f t="shared" si="618"/>
        <v>0</v>
      </c>
      <c r="AB583" s="140">
        <f t="shared" si="618"/>
        <v>0</v>
      </c>
      <c r="AC583" s="140">
        <f t="shared" si="618"/>
        <v>0</v>
      </c>
      <c r="AD583" s="140">
        <f t="shared" si="618"/>
        <v>0</v>
      </c>
      <c r="AE583" s="140">
        <f t="shared" si="618"/>
        <v>0</v>
      </c>
      <c r="AF583" s="140">
        <f t="shared" si="618"/>
        <v>0</v>
      </c>
      <c r="AG583" s="140">
        <f t="shared" si="618"/>
        <v>0</v>
      </c>
      <c r="AH583" s="140">
        <f t="shared" si="618"/>
        <v>0</v>
      </c>
      <c r="AI583" s="140">
        <f t="shared" si="618"/>
        <v>0</v>
      </c>
      <c r="AJ583" s="140">
        <f t="shared" si="618"/>
        <v>0</v>
      </c>
      <c r="AK583" s="140">
        <f t="shared" si="618"/>
        <v>0</v>
      </c>
      <c r="AL583" s="140">
        <f t="shared" si="618"/>
        <v>0</v>
      </c>
      <c r="AM583" s="140">
        <f t="shared" si="618"/>
        <v>0</v>
      </c>
      <c r="AN583" s="140">
        <f t="shared" si="618"/>
        <v>0</v>
      </c>
      <c r="AO583" s="140">
        <f t="shared" si="618"/>
        <v>0</v>
      </c>
      <c r="AP583" s="140">
        <f t="shared" si="618"/>
        <v>0</v>
      </c>
      <c r="AQ583" s="140">
        <f t="shared" si="618"/>
        <v>0</v>
      </c>
      <c r="AR583" s="25">
        <f>+IF(AR$3=0,0,COUNTIFS('2.Pro Plan'!$K:$K,'Color detail'!$E583,'2.Pro Plan'!$N:$N,'Color detail'!$F583,'2.Pro Plan'!$U:$U,'Color detail'!AR$3))</f>
        <v>0</v>
      </c>
      <c r="AS583" s="25"/>
    </row>
    <row r="584" spans="2:45">
      <c r="B584" s="167">
        <f t="shared" si="582"/>
        <v>0</v>
      </c>
      <c r="C584" s="167">
        <f t="shared" si="583"/>
        <v>0</v>
      </c>
      <c r="E584" s="25">
        <f t="shared" ref="E584:F584" si="619">E375</f>
        <v>0</v>
      </c>
      <c r="F584" s="25">
        <f t="shared" si="619"/>
        <v>0</v>
      </c>
      <c r="H584" s="25">
        <f t="shared" si="585"/>
        <v>0</v>
      </c>
      <c r="I584" s="25">
        <f>+IF(C584=0,0,SUMIF('Color FC'!$F:$F,'Color detail'!$C584,'Color FC'!H:H))</f>
        <v>0</v>
      </c>
      <c r="J584" s="25">
        <f>+IF(E584=0,0,SUMIF('Color FC'!$F:$F,'Color detail'!$C584,'Color FC'!I:I))</f>
        <v>0</v>
      </c>
      <c r="K584" s="25">
        <f>+IF(F584=0,0,SUMIF('Color FC'!$F:$F,'Color detail'!$C584,'Color FC'!J:J))</f>
        <v>0</v>
      </c>
      <c r="M584" s="154"/>
      <c r="N584" s="154"/>
      <c r="O584" s="155"/>
      <c r="Q584" s="140">
        <f t="shared" ref="Q584:AQ584" si="620">+IF(OR(AND(Q399=0,Q159&lt;&gt;0),AND(Q399&lt;&gt;0,Q159=0)),"CHECK",IF(OR(Q399=0,Q159=0),0,Q399/Q159))</f>
        <v>0</v>
      </c>
      <c r="R584" s="140">
        <f t="shared" si="620"/>
        <v>0</v>
      </c>
      <c r="S584" s="140">
        <f t="shared" si="620"/>
        <v>0</v>
      </c>
      <c r="T584" s="140">
        <f t="shared" si="620"/>
        <v>0</v>
      </c>
      <c r="U584" s="140">
        <f t="shared" si="620"/>
        <v>0</v>
      </c>
      <c r="V584" s="140">
        <f t="shared" si="620"/>
        <v>0</v>
      </c>
      <c r="W584" s="140">
        <f t="shared" si="620"/>
        <v>0</v>
      </c>
      <c r="X584" s="140">
        <f t="shared" si="620"/>
        <v>0</v>
      </c>
      <c r="Y584" s="140">
        <f t="shared" si="620"/>
        <v>0</v>
      </c>
      <c r="Z584" s="140">
        <f t="shared" si="620"/>
        <v>0</v>
      </c>
      <c r="AA584" s="140">
        <f t="shared" si="620"/>
        <v>0</v>
      </c>
      <c r="AB584" s="140">
        <f t="shared" si="620"/>
        <v>0</v>
      </c>
      <c r="AC584" s="140">
        <f t="shared" si="620"/>
        <v>0</v>
      </c>
      <c r="AD584" s="140">
        <f t="shared" si="620"/>
        <v>0</v>
      </c>
      <c r="AE584" s="140">
        <f t="shared" si="620"/>
        <v>0</v>
      </c>
      <c r="AF584" s="140">
        <f t="shared" si="620"/>
        <v>0</v>
      </c>
      <c r="AG584" s="140">
        <f t="shared" si="620"/>
        <v>0</v>
      </c>
      <c r="AH584" s="140">
        <f t="shared" si="620"/>
        <v>0</v>
      </c>
      <c r="AI584" s="140">
        <f t="shared" si="620"/>
        <v>0</v>
      </c>
      <c r="AJ584" s="140">
        <f t="shared" si="620"/>
        <v>0</v>
      </c>
      <c r="AK584" s="140">
        <f t="shared" si="620"/>
        <v>0</v>
      </c>
      <c r="AL584" s="140">
        <f t="shared" si="620"/>
        <v>0</v>
      </c>
      <c r="AM584" s="140">
        <f t="shared" si="620"/>
        <v>0</v>
      </c>
      <c r="AN584" s="140">
        <f t="shared" si="620"/>
        <v>0</v>
      </c>
      <c r="AO584" s="140">
        <f t="shared" si="620"/>
        <v>0</v>
      </c>
      <c r="AP584" s="140">
        <f t="shared" si="620"/>
        <v>0</v>
      </c>
      <c r="AQ584" s="140">
        <f t="shared" si="620"/>
        <v>0</v>
      </c>
      <c r="AR584" s="25">
        <f>+IF(AR$3=0,0,COUNTIFS('2.Pro Plan'!$K:$K,'Color detail'!$E584,'2.Pro Plan'!$N:$N,'Color detail'!$F584,'2.Pro Plan'!$U:$U,'Color detail'!AR$3))</f>
        <v>0</v>
      </c>
      <c r="AS584" s="25"/>
    </row>
    <row r="585" spans="2:45">
      <c r="B585" s="167">
        <f t="shared" si="582"/>
        <v>0</v>
      </c>
      <c r="C585" s="167">
        <f t="shared" si="583"/>
        <v>0</v>
      </c>
      <c r="E585" s="25">
        <f t="shared" ref="E585:F585" si="621">E376</f>
        <v>0</v>
      </c>
      <c r="F585" s="25">
        <f t="shared" si="621"/>
        <v>0</v>
      </c>
      <c r="H585" s="25">
        <f t="shared" si="585"/>
        <v>0</v>
      </c>
      <c r="I585" s="25">
        <f>+IF(C585=0,0,SUMIF('Color FC'!$F:$F,'Color detail'!$C585,'Color FC'!H:H))</f>
        <v>0</v>
      </c>
      <c r="J585" s="25">
        <f>+IF(E585=0,0,SUMIF('Color FC'!$F:$F,'Color detail'!$C585,'Color FC'!I:I))</f>
        <v>0</v>
      </c>
      <c r="K585" s="25">
        <f>+IF(F585=0,0,SUMIF('Color FC'!$F:$F,'Color detail'!$C585,'Color FC'!J:J))</f>
        <v>0</v>
      </c>
      <c r="M585" s="154"/>
      <c r="N585" s="154"/>
      <c r="O585" s="155"/>
      <c r="Q585" s="140">
        <f t="shared" ref="Q585:AQ585" si="622">+IF(OR(AND(Q400=0,Q160&lt;&gt;0),AND(Q400&lt;&gt;0,Q160=0)),"CHECK",IF(OR(Q400=0,Q160=0),0,Q400/Q160))</f>
        <v>0</v>
      </c>
      <c r="R585" s="140">
        <f t="shared" si="622"/>
        <v>0</v>
      </c>
      <c r="S585" s="140">
        <f t="shared" si="622"/>
        <v>0</v>
      </c>
      <c r="T585" s="140">
        <f t="shared" si="622"/>
        <v>0</v>
      </c>
      <c r="U585" s="140">
        <f t="shared" si="622"/>
        <v>0</v>
      </c>
      <c r="V585" s="140">
        <f t="shared" si="622"/>
        <v>0</v>
      </c>
      <c r="W585" s="140">
        <f t="shared" si="622"/>
        <v>0</v>
      </c>
      <c r="X585" s="140">
        <f t="shared" si="622"/>
        <v>0</v>
      </c>
      <c r="Y585" s="140">
        <f t="shared" si="622"/>
        <v>0</v>
      </c>
      <c r="Z585" s="140">
        <f t="shared" si="622"/>
        <v>0</v>
      </c>
      <c r="AA585" s="140">
        <f t="shared" si="622"/>
        <v>0</v>
      </c>
      <c r="AB585" s="140">
        <f t="shared" si="622"/>
        <v>0</v>
      </c>
      <c r="AC585" s="140">
        <f t="shared" si="622"/>
        <v>0</v>
      </c>
      <c r="AD585" s="140">
        <f t="shared" si="622"/>
        <v>0</v>
      </c>
      <c r="AE585" s="140">
        <f t="shared" si="622"/>
        <v>0</v>
      </c>
      <c r="AF585" s="140">
        <f t="shared" si="622"/>
        <v>0</v>
      </c>
      <c r="AG585" s="140">
        <f t="shared" si="622"/>
        <v>0</v>
      </c>
      <c r="AH585" s="140">
        <f t="shared" si="622"/>
        <v>0</v>
      </c>
      <c r="AI585" s="140">
        <f t="shared" si="622"/>
        <v>0</v>
      </c>
      <c r="AJ585" s="140">
        <f t="shared" si="622"/>
        <v>0</v>
      </c>
      <c r="AK585" s="140">
        <f t="shared" si="622"/>
        <v>0</v>
      </c>
      <c r="AL585" s="140">
        <f t="shared" si="622"/>
        <v>0</v>
      </c>
      <c r="AM585" s="140">
        <f t="shared" si="622"/>
        <v>0</v>
      </c>
      <c r="AN585" s="140">
        <f t="shared" si="622"/>
        <v>0</v>
      </c>
      <c r="AO585" s="140">
        <f t="shared" si="622"/>
        <v>0</v>
      </c>
      <c r="AP585" s="140">
        <f t="shared" si="622"/>
        <v>0</v>
      </c>
      <c r="AQ585" s="140">
        <f t="shared" si="622"/>
        <v>0</v>
      </c>
      <c r="AR585" s="25">
        <f>+IF(AR$3=0,0,COUNTIFS('2.Pro Plan'!$K:$K,'Color detail'!$E585,'2.Pro Plan'!$N:$N,'Color detail'!$F585,'2.Pro Plan'!$U:$U,'Color detail'!AR$3))</f>
        <v>0</v>
      </c>
      <c r="AS585" s="25"/>
    </row>
    <row r="586" spans="2:45">
      <c r="B586" s="167">
        <f t="shared" si="582"/>
        <v>0</v>
      </c>
      <c r="C586" s="167">
        <f t="shared" si="583"/>
        <v>0</v>
      </c>
      <c r="E586" s="25">
        <f t="shared" ref="E586:F586" si="623">E377</f>
        <v>0</v>
      </c>
      <c r="F586" s="25">
        <f t="shared" si="623"/>
        <v>0</v>
      </c>
      <c r="H586" s="25">
        <f t="shared" si="585"/>
        <v>0</v>
      </c>
      <c r="I586" s="25">
        <f>+IF(C586=0,0,SUMIF('Color FC'!$F:$F,'Color detail'!$C586,'Color FC'!H:H))</f>
        <v>0</v>
      </c>
      <c r="J586" s="25">
        <f>+IF(E586=0,0,SUMIF('Color FC'!$F:$F,'Color detail'!$C586,'Color FC'!I:I))</f>
        <v>0</v>
      </c>
      <c r="K586" s="25">
        <f>+IF(F586=0,0,SUMIF('Color FC'!$F:$F,'Color detail'!$C586,'Color FC'!J:J))</f>
        <v>0</v>
      </c>
      <c r="M586" s="154"/>
      <c r="N586" s="154"/>
      <c r="O586" s="155"/>
      <c r="Q586" s="140">
        <f t="shared" ref="Q586:AQ586" si="624">+IF(OR(AND(Q401=0,Q161&lt;&gt;0),AND(Q401&lt;&gt;0,Q161=0)),"CHECK",IF(OR(Q401=0,Q161=0),0,Q401/Q161))</f>
        <v>0</v>
      </c>
      <c r="R586" s="140">
        <f t="shared" si="624"/>
        <v>0</v>
      </c>
      <c r="S586" s="140">
        <f t="shared" si="624"/>
        <v>0</v>
      </c>
      <c r="T586" s="140">
        <f t="shared" si="624"/>
        <v>0</v>
      </c>
      <c r="U586" s="140">
        <f t="shared" si="624"/>
        <v>0</v>
      </c>
      <c r="V586" s="140">
        <f t="shared" si="624"/>
        <v>0</v>
      </c>
      <c r="W586" s="140">
        <f t="shared" si="624"/>
        <v>0</v>
      </c>
      <c r="X586" s="140">
        <f t="shared" si="624"/>
        <v>0</v>
      </c>
      <c r="Y586" s="140">
        <f t="shared" si="624"/>
        <v>0</v>
      </c>
      <c r="Z586" s="140">
        <f t="shared" si="624"/>
        <v>0</v>
      </c>
      <c r="AA586" s="140">
        <f t="shared" si="624"/>
        <v>0</v>
      </c>
      <c r="AB586" s="140">
        <f t="shared" si="624"/>
        <v>0</v>
      </c>
      <c r="AC586" s="140">
        <f t="shared" si="624"/>
        <v>0</v>
      </c>
      <c r="AD586" s="140">
        <f t="shared" si="624"/>
        <v>0</v>
      </c>
      <c r="AE586" s="140">
        <f t="shared" si="624"/>
        <v>0</v>
      </c>
      <c r="AF586" s="140">
        <f t="shared" si="624"/>
        <v>0</v>
      </c>
      <c r="AG586" s="140">
        <f t="shared" si="624"/>
        <v>0</v>
      </c>
      <c r="AH586" s="140">
        <f t="shared" si="624"/>
        <v>0</v>
      </c>
      <c r="AI586" s="140">
        <f t="shared" si="624"/>
        <v>0</v>
      </c>
      <c r="AJ586" s="140">
        <f t="shared" si="624"/>
        <v>0</v>
      </c>
      <c r="AK586" s="140">
        <f t="shared" si="624"/>
        <v>0</v>
      </c>
      <c r="AL586" s="140">
        <f t="shared" si="624"/>
        <v>0</v>
      </c>
      <c r="AM586" s="140">
        <f t="shared" si="624"/>
        <v>0</v>
      </c>
      <c r="AN586" s="140">
        <f t="shared" si="624"/>
        <v>0</v>
      </c>
      <c r="AO586" s="140">
        <f t="shared" si="624"/>
        <v>0</v>
      </c>
      <c r="AP586" s="140">
        <f t="shared" si="624"/>
        <v>0</v>
      </c>
      <c r="AQ586" s="140">
        <f t="shared" si="624"/>
        <v>0</v>
      </c>
      <c r="AR586" s="25">
        <f>+IF(AR$3=0,0,COUNTIFS('2.Pro Plan'!$K:$K,'Color detail'!$E586,'2.Pro Plan'!$N:$N,'Color detail'!$F586,'2.Pro Plan'!$U:$U,'Color detail'!AR$3))</f>
        <v>0</v>
      </c>
      <c r="AS586" s="25"/>
    </row>
    <row r="587" spans="2:45">
      <c r="B587" s="167">
        <f t="shared" si="582"/>
        <v>0</v>
      </c>
      <c r="C587" s="167">
        <f t="shared" si="583"/>
        <v>0</v>
      </c>
      <c r="E587" s="25">
        <f t="shared" ref="E587:F587" si="625">E378</f>
        <v>0</v>
      </c>
      <c r="F587" s="25">
        <f t="shared" si="625"/>
        <v>0</v>
      </c>
      <c r="H587" s="25">
        <f t="shared" si="585"/>
        <v>0</v>
      </c>
      <c r="I587" s="25">
        <f>+IF(C587=0,0,SUMIF('Color FC'!$F:$F,'Color detail'!$C587,'Color FC'!H:H))</f>
        <v>0</v>
      </c>
      <c r="J587" s="25">
        <f>+IF(E587=0,0,SUMIF('Color FC'!$F:$F,'Color detail'!$C587,'Color FC'!I:I))</f>
        <v>0</v>
      </c>
      <c r="K587" s="25">
        <f>+IF(F587=0,0,SUMIF('Color FC'!$F:$F,'Color detail'!$C587,'Color FC'!J:J))</f>
        <v>0</v>
      </c>
      <c r="M587" s="154"/>
      <c r="N587" s="154"/>
      <c r="O587" s="155"/>
      <c r="Q587" s="140">
        <f t="shared" ref="Q587:AQ587" si="626">+IF(OR(AND(Q402=0,Q162&lt;&gt;0),AND(Q402&lt;&gt;0,Q162=0)),"CHECK",IF(OR(Q402=0,Q162=0),0,Q402/Q162))</f>
        <v>0</v>
      </c>
      <c r="R587" s="140">
        <f t="shared" si="626"/>
        <v>0</v>
      </c>
      <c r="S587" s="140">
        <f t="shared" si="626"/>
        <v>0</v>
      </c>
      <c r="T587" s="140">
        <f t="shared" si="626"/>
        <v>0</v>
      </c>
      <c r="U587" s="140">
        <f t="shared" si="626"/>
        <v>0</v>
      </c>
      <c r="V587" s="140">
        <f t="shared" si="626"/>
        <v>0</v>
      </c>
      <c r="W587" s="140">
        <f t="shared" si="626"/>
        <v>0</v>
      </c>
      <c r="X587" s="140">
        <f t="shared" si="626"/>
        <v>0</v>
      </c>
      <c r="Y587" s="140">
        <f t="shared" si="626"/>
        <v>0</v>
      </c>
      <c r="Z587" s="140">
        <f t="shared" si="626"/>
        <v>0</v>
      </c>
      <c r="AA587" s="140">
        <f t="shared" si="626"/>
        <v>0</v>
      </c>
      <c r="AB587" s="140">
        <f t="shared" si="626"/>
        <v>0</v>
      </c>
      <c r="AC587" s="140">
        <f t="shared" si="626"/>
        <v>0</v>
      </c>
      <c r="AD587" s="140">
        <f t="shared" si="626"/>
        <v>0</v>
      </c>
      <c r="AE587" s="140">
        <f t="shared" si="626"/>
        <v>0</v>
      </c>
      <c r="AF587" s="140">
        <f t="shared" si="626"/>
        <v>0</v>
      </c>
      <c r="AG587" s="140">
        <f t="shared" si="626"/>
        <v>0</v>
      </c>
      <c r="AH587" s="140">
        <f t="shared" si="626"/>
        <v>0</v>
      </c>
      <c r="AI587" s="140">
        <f t="shared" si="626"/>
        <v>0</v>
      </c>
      <c r="AJ587" s="140">
        <f t="shared" si="626"/>
        <v>0</v>
      </c>
      <c r="AK587" s="140">
        <f t="shared" si="626"/>
        <v>0</v>
      </c>
      <c r="AL587" s="140">
        <f t="shared" si="626"/>
        <v>0</v>
      </c>
      <c r="AM587" s="140">
        <f t="shared" si="626"/>
        <v>0</v>
      </c>
      <c r="AN587" s="140">
        <f t="shared" si="626"/>
        <v>0</v>
      </c>
      <c r="AO587" s="140">
        <f t="shared" si="626"/>
        <v>0</v>
      </c>
      <c r="AP587" s="140">
        <f t="shared" si="626"/>
        <v>0</v>
      </c>
      <c r="AQ587" s="140">
        <f t="shared" si="626"/>
        <v>0</v>
      </c>
      <c r="AR587" s="25">
        <f>+IF(AR$3=0,0,COUNTIFS('2.Pro Plan'!$K:$K,'Color detail'!$E587,'2.Pro Plan'!$N:$N,'Color detail'!$F587,'2.Pro Plan'!$U:$U,'Color detail'!AR$3))</f>
        <v>0</v>
      </c>
      <c r="AS587" s="25"/>
    </row>
    <row r="588" spans="2:45">
      <c r="B588" s="167">
        <f t="shared" si="582"/>
        <v>0</v>
      </c>
      <c r="C588" s="167">
        <f t="shared" si="583"/>
        <v>0</v>
      </c>
      <c r="E588" s="25">
        <f t="shared" ref="E588:F588" si="627">E379</f>
        <v>0</v>
      </c>
      <c r="F588" s="25">
        <f t="shared" si="627"/>
        <v>0</v>
      </c>
      <c r="H588" s="25">
        <f t="shared" si="585"/>
        <v>0</v>
      </c>
      <c r="I588" s="25">
        <f>+IF(C588=0,0,SUMIF('Color FC'!$F:$F,'Color detail'!$C588,'Color FC'!H:H))</f>
        <v>0</v>
      </c>
      <c r="J588" s="25">
        <f>+IF(E588=0,0,SUMIF('Color FC'!$F:$F,'Color detail'!$C588,'Color FC'!I:I))</f>
        <v>0</v>
      </c>
      <c r="K588" s="25">
        <f>+IF(F588=0,0,SUMIF('Color FC'!$F:$F,'Color detail'!$C588,'Color FC'!J:J))</f>
        <v>0</v>
      </c>
      <c r="M588" s="154"/>
      <c r="N588" s="154"/>
      <c r="O588" s="155"/>
      <c r="Q588" s="140">
        <f t="shared" ref="Q588:AQ588" si="628">+IF(OR(AND(Q403=0,Q163&lt;&gt;0),AND(Q403&lt;&gt;0,Q163=0)),"CHECK",IF(OR(Q403=0,Q163=0),0,Q403/Q163))</f>
        <v>0</v>
      </c>
      <c r="R588" s="140">
        <f t="shared" si="628"/>
        <v>0</v>
      </c>
      <c r="S588" s="140">
        <f t="shared" si="628"/>
        <v>0</v>
      </c>
      <c r="T588" s="140">
        <f t="shared" si="628"/>
        <v>0</v>
      </c>
      <c r="U588" s="140">
        <f t="shared" si="628"/>
        <v>0</v>
      </c>
      <c r="V588" s="140">
        <f t="shared" si="628"/>
        <v>0</v>
      </c>
      <c r="W588" s="140">
        <f t="shared" si="628"/>
        <v>0</v>
      </c>
      <c r="X588" s="140">
        <f t="shared" si="628"/>
        <v>0</v>
      </c>
      <c r="Y588" s="140">
        <f t="shared" si="628"/>
        <v>0</v>
      </c>
      <c r="Z588" s="140">
        <f t="shared" si="628"/>
        <v>0</v>
      </c>
      <c r="AA588" s="140">
        <f t="shared" si="628"/>
        <v>0</v>
      </c>
      <c r="AB588" s="140">
        <f t="shared" si="628"/>
        <v>0</v>
      </c>
      <c r="AC588" s="140">
        <f t="shared" si="628"/>
        <v>0</v>
      </c>
      <c r="AD588" s="140">
        <f t="shared" si="628"/>
        <v>0</v>
      </c>
      <c r="AE588" s="140">
        <f t="shared" si="628"/>
        <v>0</v>
      </c>
      <c r="AF588" s="140">
        <f t="shared" si="628"/>
        <v>0</v>
      </c>
      <c r="AG588" s="140">
        <f t="shared" si="628"/>
        <v>0</v>
      </c>
      <c r="AH588" s="140">
        <f t="shared" si="628"/>
        <v>0</v>
      </c>
      <c r="AI588" s="140">
        <f t="shared" si="628"/>
        <v>0</v>
      </c>
      <c r="AJ588" s="140">
        <f t="shared" si="628"/>
        <v>0</v>
      </c>
      <c r="AK588" s="140">
        <f t="shared" si="628"/>
        <v>0</v>
      </c>
      <c r="AL588" s="140">
        <f t="shared" si="628"/>
        <v>0</v>
      </c>
      <c r="AM588" s="140">
        <f t="shared" si="628"/>
        <v>0</v>
      </c>
      <c r="AN588" s="140">
        <f t="shared" si="628"/>
        <v>0</v>
      </c>
      <c r="AO588" s="140">
        <f t="shared" si="628"/>
        <v>0</v>
      </c>
      <c r="AP588" s="140">
        <f t="shared" si="628"/>
        <v>0</v>
      </c>
      <c r="AQ588" s="140">
        <f t="shared" si="628"/>
        <v>0</v>
      </c>
      <c r="AR588" s="25">
        <f>+IF(AR$3=0,0,COUNTIFS('2.Pro Plan'!$K:$K,'Color detail'!$E588,'2.Pro Plan'!$N:$N,'Color detail'!$F588,'2.Pro Plan'!$U:$U,'Color detail'!AR$3))</f>
        <v>0</v>
      </c>
      <c r="AS588" s="25"/>
    </row>
    <row r="589" spans="2:45">
      <c r="B589" s="167">
        <f t="shared" si="582"/>
        <v>0</v>
      </c>
      <c r="C589" s="167">
        <f t="shared" si="583"/>
        <v>0</v>
      </c>
      <c r="E589" s="25">
        <f t="shared" ref="E589:F589" si="629">E380</f>
        <v>0</v>
      </c>
      <c r="F589" s="25">
        <f t="shared" si="629"/>
        <v>0</v>
      </c>
      <c r="H589" s="25">
        <f t="shared" si="585"/>
        <v>0</v>
      </c>
      <c r="I589" s="25">
        <f>+IF(C589=0,0,SUMIF('Color FC'!$F:$F,'Color detail'!$C589,'Color FC'!H:H))</f>
        <v>0</v>
      </c>
      <c r="J589" s="25">
        <f>+IF(E589=0,0,SUMIF('Color FC'!$F:$F,'Color detail'!$C589,'Color FC'!I:I))</f>
        <v>0</v>
      </c>
      <c r="K589" s="25">
        <f>+IF(F589=0,0,SUMIF('Color FC'!$F:$F,'Color detail'!$C589,'Color FC'!J:J))</f>
        <v>0</v>
      </c>
      <c r="M589" s="154"/>
      <c r="N589" s="154"/>
      <c r="O589" s="155"/>
      <c r="Q589" s="140">
        <f t="shared" ref="Q589:AQ589" si="630">+IF(OR(AND(Q404=0,Q164&lt;&gt;0),AND(Q404&lt;&gt;0,Q164=0)),"CHECK",IF(OR(Q404=0,Q164=0),0,Q404/Q164))</f>
        <v>0</v>
      </c>
      <c r="R589" s="140">
        <f t="shared" si="630"/>
        <v>0</v>
      </c>
      <c r="S589" s="140">
        <f t="shared" si="630"/>
        <v>0</v>
      </c>
      <c r="T589" s="140">
        <f t="shared" si="630"/>
        <v>0</v>
      </c>
      <c r="U589" s="140">
        <f t="shared" si="630"/>
        <v>0</v>
      </c>
      <c r="V589" s="140">
        <f t="shared" si="630"/>
        <v>0</v>
      </c>
      <c r="W589" s="140">
        <f t="shared" si="630"/>
        <v>0</v>
      </c>
      <c r="X589" s="140">
        <f t="shared" si="630"/>
        <v>0</v>
      </c>
      <c r="Y589" s="140">
        <f t="shared" si="630"/>
        <v>0</v>
      </c>
      <c r="Z589" s="140">
        <f t="shared" si="630"/>
        <v>0</v>
      </c>
      <c r="AA589" s="140">
        <f t="shared" si="630"/>
        <v>0</v>
      </c>
      <c r="AB589" s="140">
        <f t="shared" si="630"/>
        <v>0</v>
      </c>
      <c r="AC589" s="140">
        <f t="shared" si="630"/>
        <v>0</v>
      </c>
      <c r="AD589" s="140">
        <f t="shared" si="630"/>
        <v>0</v>
      </c>
      <c r="AE589" s="140">
        <f t="shared" si="630"/>
        <v>0</v>
      </c>
      <c r="AF589" s="140">
        <f t="shared" si="630"/>
        <v>0</v>
      </c>
      <c r="AG589" s="140">
        <f t="shared" si="630"/>
        <v>0</v>
      </c>
      <c r="AH589" s="140">
        <f t="shared" si="630"/>
        <v>0</v>
      </c>
      <c r="AI589" s="140">
        <f t="shared" si="630"/>
        <v>0</v>
      </c>
      <c r="AJ589" s="140">
        <f t="shared" si="630"/>
        <v>0</v>
      </c>
      <c r="AK589" s="140">
        <f t="shared" si="630"/>
        <v>0</v>
      </c>
      <c r="AL589" s="140">
        <f t="shared" si="630"/>
        <v>0</v>
      </c>
      <c r="AM589" s="140">
        <f t="shared" si="630"/>
        <v>0</v>
      </c>
      <c r="AN589" s="140">
        <f t="shared" si="630"/>
        <v>0</v>
      </c>
      <c r="AO589" s="140">
        <f t="shared" si="630"/>
        <v>0</v>
      </c>
      <c r="AP589" s="140">
        <f t="shared" si="630"/>
        <v>0</v>
      </c>
      <c r="AQ589" s="140">
        <f t="shared" si="630"/>
        <v>0</v>
      </c>
      <c r="AR589" s="25">
        <f>+IF(AR$3=0,0,COUNTIFS('2.Pro Plan'!$K:$K,'Color detail'!$E589,'2.Pro Plan'!$N:$N,'Color detail'!$F589,'2.Pro Plan'!$U:$U,'Color detail'!AR$3))</f>
        <v>0</v>
      </c>
      <c r="AS589" s="25"/>
    </row>
    <row r="590" spans="2:45">
      <c r="B590" s="167">
        <f t="shared" si="582"/>
        <v>0</v>
      </c>
      <c r="C590" s="167">
        <f t="shared" si="583"/>
        <v>0</v>
      </c>
      <c r="E590" s="25">
        <f t="shared" ref="E590:F590" si="631">E381</f>
        <v>0</v>
      </c>
      <c r="F590" s="25">
        <f t="shared" si="631"/>
        <v>0</v>
      </c>
      <c r="H590" s="25">
        <f t="shared" si="585"/>
        <v>0</v>
      </c>
      <c r="I590" s="25">
        <f>+IF(C590=0,0,SUMIF('Color FC'!$F:$F,'Color detail'!$C590,'Color FC'!H:H))</f>
        <v>0</v>
      </c>
      <c r="J590" s="25">
        <f>+IF(E590=0,0,SUMIF('Color FC'!$F:$F,'Color detail'!$C590,'Color FC'!I:I))</f>
        <v>0</v>
      </c>
      <c r="K590" s="25">
        <f>+IF(F590=0,0,SUMIF('Color FC'!$F:$F,'Color detail'!$C590,'Color FC'!J:J))</f>
        <v>0</v>
      </c>
      <c r="M590" s="154"/>
      <c r="N590" s="154"/>
      <c r="O590" s="155"/>
      <c r="Q590" s="140">
        <f t="shared" ref="Q590:AQ590" si="632">+IF(OR(AND(Q405=0,Q165&lt;&gt;0),AND(Q405&lt;&gt;0,Q165=0)),"CHECK",IF(OR(Q405=0,Q165=0),0,Q405/Q165))</f>
        <v>0</v>
      </c>
      <c r="R590" s="140">
        <f t="shared" si="632"/>
        <v>0</v>
      </c>
      <c r="S590" s="140">
        <f t="shared" si="632"/>
        <v>0</v>
      </c>
      <c r="T590" s="140">
        <f t="shared" si="632"/>
        <v>0</v>
      </c>
      <c r="U590" s="140">
        <f t="shared" si="632"/>
        <v>0</v>
      </c>
      <c r="V590" s="140">
        <f t="shared" si="632"/>
        <v>0</v>
      </c>
      <c r="W590" s="140">
        <f t="shared" si="632"/>
        <v>0</v>
      </c>
      <c r="X590" s="140">
        <f t="shared" si="632"/>
        <v>0</v>
      </c>
      <c r="Y590" s="140">
        <f t="shared" si="632"/>
        <v>0</v>
      </c>
      <c r="Z590" s="140">
        <f t="shared" si="632"/>
        <v>0</v>
      </c>
      <c r="AA590" s="140">
        <f t="shared" si="632"/>
        <v>0</v>
      </c>
      <c r="AB590" s="140">
        <f t="shared" si="632"/>
        <v>0</v>
      </c>
      <c r="AC590" s="140">
        <f t="shared" si="632"/>
        <v>0</v>
      </c>
      <c r="AD590" s="140">
        <f t="shared" si="632"/>
        <v>0</v>
      </c>
      <c r="AE590" s="140">
        <f t="shared" si="632"/>
        <v>0</v>
      </c>
      <c r="AF590" s="140">
        <f t="shared" si="632"/>
        <v>0</v>
      </c>
      <c r="AG590" s="140">
        <f t="shared" si="632"/>
        <v>0</v>
      </c>
      <c r="AH590" s="140">
        <f t="shared" si="632"/>
        <v>0</v>
      </c>
      <c r="AI590" s="140">
        <f t="shared" si="632"/>
        <v>0</v>
      </c>
      <c r="AJ590" s="140">
        <f t="shared" si="632"/>
        <v>0</v>
      </c>
      <c r="AK590" s="140">
        <f t="shared" si="632"/>
        <v>0</v>
      </c>
      <c r="AL590" s="140">
        <f t="shared" si="632"/>
        <v>0</v>
      </c>
      <c r="AM590" s="140">
        <f t="shared" si="632"/>
        <v>0</v>
      </c>
      <c r="AN590" s="140">
        <f t="shared" si="632"/>
        <v>0</v>
      </c>
      <c r="AO590" s="140">
        <f t="shared" si="632"/>
        <v>0</v>
      </c>
      <c r="AP590" s="140">
        <f t="shared" si="632"/>
        <v>0</v>
      </c>
      <c r="AQ590" s="140">
        <f t="shared" si="632"/>
        <v>0</v>
      </c>
      <c r="AR590" s="25">
        <f>+IF(AR$3=0,0,COUNTIFS('2.Pro Plan'!$K:$K,'Color detail'!$E590,'2.Pro Plan'!$N:$N,'Color detail'!$F590,'2.Pro Plan'!$U:$U,'Color detail'!AR$3))</f>
        <v>0</v>
      </c>
      <c r="AS590" s="25"/>
    </row>
    <row r="591" spans="2:45">
      <c r="B591" s="167">
        <f t="shared" si="582"/>
        <v>0</v>
      </c>
      <c r="C591" s="167">
        <f t="shared" si="583"/>
        <v>0</v>
      </c>
      <c r="E591" s="25">
        <f t="shared" ref="E591:F591" si="633">E382</f>
        <v>0</v>
      </c>
      <c r="F591" s="25">
        <f t="shared" si="633"/>
        <v>0</v>
      </c>
      <c r="H591" s="25">
        <f t="shared" si="585"/>
        <v>0</v>
      </c>
      <c r="I591" s="25">
        <f>+IF(C591=0,0,SUMIF('Color FC'!$F:$F,'Color detail'!$C591,'Color FC'!H:H))</f>
        <v>0</v>
      </c>
      <c r="J591" s="25">
        <f>+IF(E591=0,0,SUMIF('Color FC'!$F:$F,'Color detail'!$C591,'Color FC'!I:I))</f>
        <v>0</v>
      </c>
      <c r="K591" s="25">
        <f>+IF(F591=0,0,SUMIF('Color FC'!$F:$F,'Color detail'!$C591,'Color FC'!J:J))</f>
        <v>0</v>
      </c>
      <c r="M591" s="154"/>
      <c r="N591" s="154"/>
      <c r="O591" s="155"/>
      <c r="Q591" s="140">
        <f t="shared" ref="Q591:AQ591" si="634">+IF(OR(AND(Q406=0,Q166&lt;&gt;0),AND(Q406&lt;&gt;0,Q166=0)),"CHECK",IF(OR(Q406=0,Q166=0),0,Q406/Q166))</f>
        <v>0</v>
      </c>
      <c r="R591" s="140">
        <f t="shared" si="634"/>
        <v>0</v>
      </c>
      <c r="S591" s="140">
        <f t="shared" si="634"/>
        <v>0</v>
      </c>
      <c r="T591" s="140">
        <f t="shared" si="634"/>
        <v>0</v>
      </c>
      <c r="U591" s="140">
        <f t="shared" si="634"/>
        <v>0</v>
      </c>
      <c r="V591" s="140">
        <f t="shared" si="634"/>
        <v>0</v>
      </c>
      <c r="W591" s="140">
        <f t="shared" si="634"/>
        <v>0</v>
      </c>
      <c r="X591" s="140">
        <f t="shared" si="634"/>
        <v>0</v>
      </c>
      <c r="Y591" s="140">
        <f t="shared" si="634"/>
        <v>0</v>
      </c>
      <c r="Z591" s="140">
        <f t="shared" si="634"/>
        <v>0</v>
      </c>
      <c r="AA591" s="140">
        <f t="shared" si="634"/>
        <v>0</v>
      </c>
      <c r="AB591" s="140">
        <f t="shared" si="634"/>
        <v>0</v>
      </c>
      <c r="AC591" s="140">
        <f t="shared" si="634"/>
        <v>0</v>
      </c>
      <c r="AD591" s="140">
        <f t="shared" si="634"/>
        <v>0</v>
      </c>
      <c r="AE591" s="140">
        <f t="shared" si="634"/>
        <v>0</v>
      </c>
      <c r="AF591" s="140">
        <f t="shared" si="634"/>
        <v>0</v>
      </c>
      <c r="AG591" s="140">
        <f t="shared" si="634"/>
        <v>0</v>
      </c>
      <c r="AH591" s="140">
        <f t="shared" si="634"/>
        <v>0</v>
      </c>
      <c r="AI591" s="140">
        <f t="shared" si="634"/>
        <v>0</v>
      </c>
      <c r="AJ591" s="140">
        <f t="shared" si="634"/>
        <v>0</v>
      </c>
      <c r="AK591" s="140">
        <f t="shared" si="634"/>
        <v>0</v>
      </c>
      <c r="AL591" s="140">
        <f t="shared" si="634"/>
        <v>0</v>
      </c>
      <c r="AM591" s="140">
        <f t="shared" si="634"/>
        <v>0</v>
      </c>
      <c r="AN591" s="140">
        <f t="shared" si="634"/>
        <v>0</v>
      </c>
      <c r="AO591" s="140">
        <f t="shared" si="634"/>
        <v>0</v>
      </c>
      <c r="AP591" s="140">
        <f t="shared" si="634"/>
        <v>0</v>
      </c>
      <c r="AQ591" s="140">
        <f t="shared" si="634"/>
        <v>0</v>
      </c>
      <c r="AR591" s="25">
        <f>+IF(AR$3=0,0,COUNTIFS('2.Pro Plan'!$K:$K,'Color detail'!$E591,'2.Pro Plan'!$N:$N,'Color detail'!$F591,'2.Pro Plan'!$U:$U,'Color detail'!AR$3))</f>
        <v>0</v>
      </c>
      <c r="AS591" s="25"/>
    </row>
    <row r="592" spans="2:45">
      <c r="B592" s="167">
        <f t="shared" si="582"/>
        <v>0</v>
      </c>
      <c r="C592" s="167">
        <f t="shared" si="583"/>
        <v>0</v>
      </c>
      <c r="E592" s="25">
        <f t="shared" ref="E592:F592" si="635">E383</f>
        <v>0</v>
      </c>
      <c r="F592" s="25">
        <f t="shared" si="635"/>
        <v>0</v>
      </c>
      <c r="H592" s="25">
        <f t="shared" si="585"/>
        <v>0</v>
      </c>
      <c r="I592" s="25">
        <f>+IF(C592=0,0,SUMIF('Color FC'!$F:$F,'Color detail'!$C592,'Color FC'!H:H))</f>
        <v>0</v>
      </c>
      <c r="J592" s="25">
        <f>+IF(E592=0,0,SUMIF('Color FC'!$F:$F,'Color detail'!$C592,'Color FC'!I:I))</f>
        <v>0</v>
      </c>
      <c r="K592" s="25">
        <f>+IF(F592=0,0,SUMIF('Color FC'!$F:$F,'Color detail'!$C592,'Color FC'!J:J))</f>
        <v>0</v>
      </c>
      <c r="M592" s="154"/>
      <c r="N592" s="154"/>
      <c r="O592" s="155"/>
      <c r="Q592" s="140">
        <f t="shared" ref="Q592:AQ592" si="636">+IF(OR(AND(Q407=0,Q167&lt;&gt;0),AND(Q407&lt;&gt;0,Q167=0)),"CHECK",IF(OR(Q407=0,Q167=0),0,Q407/Q167))</f>
        <v>0</v>
      </c>
      <c r="R592" s="140">
        <f t="shared" si="636"/>
        <v>0</v>
      </c>
      <c r="S592" s="140">
        <f t="shared" si="636"/>
        <v>0</v>
      </c>
      <c r="T592" s="140">
        <f t="shared" si="636"/>
        <v>0</v>
      </c>
      <c r="U592" s="140">
        <f t="shared" si="636"/>
        <v>0</v>
      </c>
      <c r="V592" s="140">
        <f t="shared" si="636"/>
        <v>0</v>
      </c>
      <c r="W592" s="140">
        <f t="shared" si="636"/>
        <v>0</v>
      </c>
      <c r="X592" s="140">
        <f t="shared" si="636"/>
        <v>0</v>
      </c>
      <c r="Y592" s="140">
        <f t="shared" si="636"/>
        <v>0</v>
      </c>
      <c r="Z592" s="140">
        <f t="shared" si="636"/>
        <v>0</v>
      </c>
      <c r="AA592" s="140">
        <f t="shared" si="636"/>
        <v>0</v>
      </c>
      <c r="AB592" s="140">
        <f t="shared" si="636"/>
        <v>0</v>
      </c>
      <c r="AC592" s="140">
        <f t="shared" si="636"/>
        <v>0</v>
      </c>
      <c r="AD592" s="140">
        <f t="shared" si="636"/>
        <v>0</v>
      </c>
      <c r="AE592" s="140">
        <f t="shared" si="636"/>
        <v>0</v>
      </c>
      <c r="AF592" s="140">
        <f t="shared" si="636"/>
        <v>0</v>
      </c>
      <c r="AG592" s="140">
        <f t="shared" si="636"/>
        <v>0</v>
      </c>
      <c r="AH592" s="140">
        <f t="shared" si="636"/>
        <v>0</v>
      </c>
      <c r="AI592" s="140">
        <f t="shared" si="636"/>
        <v>0</v>
      </c>
      <c r="AJ592" s="140">
        <f t="shared" si="636"/>
        <v>0</v>
      </c>
      <c r="AK592" s="140">
        <f t="shared" si="636"/>
        <v>0</v>
      </c>
      <c r="AL592" s="140">
        <f t="shared" si="636"/>
        <v>0</v>
      </c>
      <c r="AM592" s="140">
        <f t="shared" si="636"/>
        <v>0</v>
      </c>
      <c r="AN592" s="140">
        <f t="shared" si="636"/>
        <v>0</v>
      </c>
      <c r="AO592" s="140">
        <f t="shared" si="636"/>
        <v>0</v>
      </c>
      <c r="AP592" s="140">
        <f t="shared" si="636"/>
        <v>0</v>
      </c>
      <c r="AQ592" s="140">
        <f t="shared" si="636"/>
        <v>0</v>
      </c>
      <c r="AR592" s="25">
        <f>+IF(AR$3=0,0,COUNTIFS('2.Pro Plan'!$K:$K,'Color detail'!$E592,'2.Pro Plan'!$N:$N,'Color detail'!$F592,'2.Pro Plan'!$U:$U,'Color detail'!AR$3))</f>
        <v>0</v>
      </c>
      <c r="AS592" s="25"/>
    </row>
    <row r="593" spans="2:45">
      <c r="B593" s="167">
        <f t="shared" si="582"/>
        <v>0</v>
      </c>
      <c r="C593" s="167">
        <f t="shared" si="583"/>
        <v>0</v>
      </c>
      <c r="E593" s="25">
        <f t="shared" ref="E593:F593" si="637">E384</f>
        <v>0</v>
      </c>
      <c r="F593" s="25">
        <f t="shared" si="637"/>
        <v>0</v>
      </c>
      <c r="H593" s="25">
        <f t="shared" si="585"/>
        <v>0</v>
      </c>
      <c r="I593" s="25">
        <f>+IF(C593=0,0,SUMIF('Color FC'!$F:$F,'Color detail'!$C593,'Color FC'!H:H))</f>
        <v>0</v>
      </c>
      <c r="J593" s="25">
        <f>+IF(E593=0,0,SUMIF('Color FC'!$F:$F,'Color detail'!$C593,'Color FC'!I:I))</f>
        <v>0</v>
      </c>
      <c r="K593" s="25">
        <f>+IF(F593=0,0,SUMIF('Color FC'!$F:$F,'Color detail'!$C593,'Color FC'!J:J))</f>
        <v>0</v>
      </c>
      <c r="M593" s="154"/>
      <c r="N593" s="154"/>
      <c r="O593" s="155"/>
      <c r="Q593" s="140">
        <f t="shared" ref="Q593:AQ593" si="638">+IF(OR(AND(Q408=0,Q168&lt;&gt;0),AND(Q408&lt;&gt;0,Q168=0)),"CHECK",IF(OR(Q408=0,Q168=0),0,Q408/Q168))</f>
        <v>0</v>
      </c>
      <c r="R593" s="140">
        <f t="shared" si="638"/>
        <v>0</v>
      </c>
      <c r="S593" s="140">
        <f t="shared" si="638"/>
        <v>0</v>
      </c>
      <c r="T593" s="140">
        <f t="shared" si="638"/>
        <v>0</v>
      </c>
      <c r="U593" s="140">
        <f t="shared" si="638"/>
        <v>0</v>
      </c>
      <c r="V593" s="140">
        <f t="shared" si="638"/>
        <v>0</v>
      </c>
      <c r="W593" s="140">
        <f t="shared" si="638"/>
        <v>0</v>
      </c>
      <c r="X593" s="140">
        <f t="shared" si="638"/>
        <v>0</v>
      </c>
      <c r="Y593" s="140">
        <f t="shared" si="638"/>
        <v>0</v>
      </c>
      <c r="Z593" s="140">
        <f t="shared" si="638"/>
        <v>0</v>
      </c>
      <c r="AA593" s="140">
        <f t="shared" si="638"/>
        <v>0</v>
      </c>
      <c r="AB593" s="140">
        <f t="shared" si="638"/>
        <v>0</v>
      </c>
      <c r="AC593" s="140">
        <f t="shared" si="638"/>
        <v>0</v>
      </c>
      <c r="AD593" s="140">
        <f t="shared" si="638"/>
        <v>0</v>
      </c>
      <c r="AE593" s="140">
        <f t="shared" si="638"/>
        <v>0</v>
      </c>
      <c r="AF593" s="140">
        <f t="shared" si="638"/>
        <v>0</v>
      </c>
      <c r="AG593" s="140">
        <f t="shared" si="638"/>
        <v>0</v>
      </c>
      <c r="AH593" s="140">
        <f t="shared" si="638"/>
        <v>0</v>
      </c>
      <c r="AI593" s="140">
        <f t="shared" si="638"/>
        <v>0</v>
      </c>
      <c r="AJ593" s="140">
        <f t="shared" si="638"/>
        <v>0</v>
      </c>
      <c r="AK593" s="140">
        <f t="shared" si="638"/>
        <v>0</v>
      </c>
      <c r="AL593" s="140">
        <f t="shared" si="638"/>
        <v>0</v>
      </c>
      <c r="AM593" s="140">
        <f t="shared" si="638"/>
        <v>0</v>
      </c>
      <c r="AN593" s="140">
        <f t="shared" si="638"/>
        <v>0</v>
      </c>
      <c r="AO593" s="140">
        <f t="shared" si="638"/>
        <v>0</v>
      </c>
      <c r="AP593" s="140">
        <f t="shared" si="638"/>
        <v>0</v>
      </c>
      <c r="AQ593" s="140">
        <f t="shared" si="638"/>
        <v>0</v>
      </c>
      <c r="AR593" s="25">
        <f>+IF(AR$3=0,0,COUNTIFS('2.Pro Plan'!$K:$K,'Color detail'!$E593,'2.Pro Plan'!$N:$N,'Color detail'!$F593,'2.Pro Plan'!$U:$U,'Color detail'!AR$3))</f>
        <v>0</v>
      </c>
      <c r="AS593" s="25"/>
    </row>
    <row r="594" spans="2:45">
      <c r="B594" s="167">
        <f t="shared" si="582"/>
        <v>0</v>
      </c>
      <c r="C594" s="167">
        <f t="shared" si="583"/>
        <v>0</v>
      </c>
      <c r="E594" s="25">
        <f t="shared" ref="E594:F594" si="639">E385</f>
        <v>0</v>
      </c>
      <c r="F594" s="25">
        <f t="shared" si="639"/>
        <v>0</v>
      </c>
      <c r="H594" s="25">
        <f t="shared" si="585"/>
        <v>0</v>
      </c>
      <c r="I594" s="25">
        <f>+IF(C594=0,0,SUMIF('Color FC'!$F:$F,'Color detail'!$C594,'Color FC'!H:H))</f>
        <v>0</v>
      </c>
      <c r="J594" s="25">
        <f>+IF(E594=0,0,SUMIF('Color FC'!$F:$F,'Color detail'!$C594,'Color FC'!I:I))</f>
        <v>0</v>
      </c>
      <c r="K594" s="25">
        <f>+IF(F594=0,0,SUMIF('Color FC'!$F:$F,'Color detail'!$C594,'Color FC'!J:J))</f>
        <v>0</v>
      </c>
      <c r="M594" s="154"/>
      <c r="N594" s="154"/>
      <c r="O594" s="155"/>
      <c r="Q594" s="140">
        <f t="shared" ref="Q594:AQ594" si="640">+IF(OR(AND(Q420=0,Q169&lt;&gt;0),AND(Q420&lt;&gt;0,Q169=0)),"CHECK",IF(OR(Q420=0,Q169=0),0,Q420/Q169))</f>
        <v>0</v>
      </c>
      <c r="R594" s="140">
        <f t="shared" si="640"/>
        <v>0</v>
      </c>
      <c r="S594" s="140">
        <f t="shared" si="640"/>
        <v>0</v>
      </c>
      <c r="T594" s="140">
        <f t="shared" si="640"/>
        <v>0</v>
      </c>
      <c r="U594" s="140">
        <f t="shared" si="640"/>
        <v>0</v>
      </c>
      <c r="V594" s="140">
        <f t="shared" si="640"/>
        <v>0</v>
      </c>
      <c r="W594" s="140">
        <f t="shared" si="640"/>
        <v>0</v>
      </c>
      <c r="X594" s="140">
        <f t="shared" si="640"/>
        <v>0</v>
      </c>
      <c r="Y594" s="140">
        <f t="shared" si="640"/>
        <v>0</v>
      </c>
      <c r="Z594" s="140">
        <f t="shared" si="640"/>
        <v>0</v>
      </c>
      <c r="AA594" s="140">
        <f t="shared" si="640"/>
        <v>0</v>
      </c>
      <c r="AB594" s="140">
        <f t="shared" si="640"/>
        <v>0</v>
      </c>
      <c r="AC594" s="140">
        <f t="shared" si="640"/>
        <v>0</v>
      </c>
      <c r="AD594" s="140">
        <f t="shared" si="640"/>
        <v>0</v>
      </c>
      <c r="AE594" s="140">
        <f t="shared" si="640"/>
        <v>0</v>
      </c>
      <c r="AF594" s="140">
        <f t="shared" si="640"/>
        <v>0</v>
      </c>
      <c r="AG594" s="140">
        <f t="shared" si="640"/>
        <v>0</v>
      </c>
      <c r="AH594" s="140">
        <f t="shared" si="640"/>
        <v>0</v>
      </c>
      <c r="AI594" s="140">
        <f t="shared" si="640"/>
        <v>0</v>
      </c>
      <c r="AJ594" s="140">
        <f t="shared" si="640"/>
        <v>0</v>
      </c>
      <c r="AK594" s="140">
        <f t="shared" si="640"/>
        <v>0</v>
      </c>
      <c r="AL594" s="140">
        <f t="shared" si="640"/>
        <v>0</v>
      </c>
      <c r="AM594" s="140">
        <f t="shared" si="640"/>
        <v>0</v>
      </c>
      <c r="AN594" s="140">
        <f t="shared" si="640"/>
        <v>0</v>
      </c>
      <c r="AO594" s="140">
        <f t="shared" si="640"/>
        <v>0</v>
      </c>
      <c r="AP594" s="140">
        <f t="shared" si="640"/>
        <v>0</v>
      </c>
      <c r="AQ594" s="140">
        <f t="shared" si="640"/>
        <v>0</v>
      </c>
      <c r="AR594" s="25">
        <f>+IF(AR$3=0,0,COUNTIFS('2.Pro Plan'!$K:$K,'Color detail'!$E594,'2.Pro Plan'!$N:$N,'Color detail'!$F594,'2.Pro Plan'!$U:$U,'Color detail'!AR$3))</f>
        <v>0</v>
      </c>
      <c r="AS594" s="25"/>
    </row>
    <row r="595" spans="2:45">
      <c r="B595" s="167">
        <f t="shared" si="582"/>
        <v>0</v>
      </c>
      <c r="C595" s="167">
        <f t="shared" si="583"/>
        <v>0</v>
      </c>
      <c r="E595" s="25">
        <f t="shared" ref="E595:F595" si="641">E386</f>
        <v>0</v>
      </c>
      <c r="F595" s="25">
        <f t="shared" si="641"/>
        <v>0</v>
      </c>
      <c r="H595" s="25">
        <f t="shared" si="585"/>
        <v>0</v>
      </c>
      <c r="I595" s="25">
        <f>+IF(C595=0,0,SUMIF('Color FC'!$F:$F,'Color detail'!$C595,'Color FC'!H:H))</f>
        <v>0</v>
      </c>
      <c r="J595" s="25">
        <f>+IF(E595=0,0,SUMIF('Color FC'!$F:$F,'Color detail'!$C595,'Color FC'!I:I))</f>
        <v>0</v>
      </c>
      <c r="K595" s="25">
        <f>+IF(F595=0,0,SUMIF('Color FC'!$F:$F,'Color detail'!$C595,'Color FC'!J:J))</f>
        <v>0</v>
      </c>
      <c r="M595" s="154"/>
      <c r="N595" s="154"/>
      <c r="O595" s="155"/>
      <c r="Q595" s="140">
        <f t="shared" ref="Q595:AQ595" si="642">+IF(OR(AND(Q421=0,Q170&lt;&gt;0),AND(Q421&lt;&gt;0,Q170=0)),"CHECK",IF(OR(Q421=0,Q170=0),0,Q421/Q170))</f>
        <v>0</v>
      </c>
      <c r="R595" s="140">
        <f t="shared" si="642"/>
        <v>0</v>
      </c>
      <c r="S595" s="140">
        <f t="shared" si="642"/>
        <v>0</v>
      </c>
      <c r="T595" s="140">
        <f t="shared" si="642"/>
        <v>0</v>
      </c>
      <c r="U595" s="140">
        <f t="shared" si="642"/>
        <v>0</v>
      </c>
      <c r="V595" s="140">
        <f t="shared" si="642"/>
        <v>0</v>
      </c>
      <c r="W595" s="140">
        <f t="shared" si="642"/>
        <v>0</v>
      </c>
      <c r="X595" s="140">
        <f t="shared" si="642"/>
        <v>0</v>
      </c>
      <c r="Y595" s="140">
        <f t="shared" si="642"/>
        <v>0</v>
      </c>
      <c r="Z595" s="140">
        <f t="shared" si="642"/>
        <v>0</v>
      </c>
      <c r="AA595" s="140">
        <f t="shared" si="642"/>
        <v>0</v>
      </c>
      <c r="AB595" s="140">
        <f t="shared" si="642"/>
        <v>0</v>
      </c>
      <c r="AC595" s="140">
        <f t="shared" si="642"/>
        <v>0</v>
      </c>
      <c r="AD595" s="140">
        <f t="shared" si="642"/>
        <v>0</v>
      </c>
      <c r="AE595" s="140">
        <f t="shared" si="642"/>
        <v>0</v>
      </c>
      <c r="AF595" s="140">
        <f t="shared" si="642"/>
        <v>0</v>
      </c>
      <c r="AG595" s="140">
        <f t="shared" si="642"/>
        <v>0</v>
      </c>
      <c r="AH595" s="140">
        <f t="shared" si="642"/>
        <v>0</v>
      </c>
      <c r="AI595" s="140">
        <f t="shared" si="642"/>
        <v>0</v>
      </c>
      <c r="AJ595" s="140">
        <f t="shared" si="642"/>
        <v>0</v>
      </c>
      <c r="AK595" s="140">
        <f t="shared" si="642"/>
        <v>0</v>
      </c>
      <c r="AL595" s="140">
        <f t="shared" si="642"/>
        <v>0</v>
      </c>
      <c r="AM595" s="140">
        <f t="shared" si="642"/>
        <v>0</v>
      </c>
      <c r="AN595" s="140">
        <f t="shared" si="642"/>
        <v>0</v>
      </c>
      <c r="AO595" s="140">
        <f t="shared" si="642"/>
        <v>0</v>
      </c>
      <c r="AP595" s="140">
        <f t="shared" si="642"/>
        <v>0</v>
      </c>
      <c r="AQ595" s="140">
        <f t="shared" si="642"/>
        <v>0</v>
      </c>
      <c r="AR595" s="25">
        <f>+IF(AR$3=0,0,COUNTIFS('2.Pro Plan'!$K:$K,'Color detail'!$E595,'2.Pro Plan'!$N:$N,'Color detail'!$F595,'2.Pro Plan'!$U:$U,'Color detail'!AR$3))</f>
        <v>0</v>
      </c>
      <c r="AS595" s="25"/>
    </row>
    <row r="596" spans="2:45">
      <c r="B596" s="167">
        <f t="shared" si="582"/>
        <v>0</v>
      </c>
      <c r="C596" s="167">
        <f t="shared" si="583"/>
        <v>0</v>
      </c>
      <c r="E596" s="25">
        <f t="shared" ref="E596:F596" si="643">E387</f>
        <v>0</v>
      </c>
      <c r="F596" s="25">
        <f t="shared" si="643"/>
        <v>0</v>
      </c>
      <c r="H596" s="25">
        <f t="shared" si="585"/>
        <v>0</v>
      </c>
      <c r="I596" s="25">
        <f>+IF(C596=0,0,SUMIF('Color FC'!$F:$F,'Color detail'!$C596,'Color FC'!H:H))</f>
        <v>0</v>
      </c>
      <c r="J596" s="25">
        <f>+IF(E596=0,0,SUMIF('Color FC'!$F:$F,'Color detail'!$C596,'Color FC'!I:I))</f>
        <v>0</v>
      </c>
      <c r="K596" s="25">
        <f>+IF(F596=0,0,SUMIF('Color FC'!$F:$F,'Color detail'!$C596,'Color FC'!J:J))</f>
        <v>0</v>
      </c>
      <c r="M596" s="154"/>
      <c r="N596" s="154"/>
      <c r="O596" s="155"/>
      <c r="Q596" s="140">
        <f t="shared" ref="Q596:AQ596" si="644">+IF(OR(AND(Q422=0,Q171&lt;&gt;0),AND(Q422&lt;&gt;0,Q171=0)),"CHECK",IF(OR(Q422=0,Q171=0),0,Q422/Q171))</f>
        <v>0</v>
      </c>
      <c r="R596" s="140">
        <f t="shared" si="644"/>
        <v>0</v>
      </c>
      <c r="S596" s="140">
        <f t="shared" si="644"/>
        <v>0</v>
      </c>
      <c r="T596" s="140">
        <f t="shared" si="644"/>
        <v>0</v>
      </c>
      <c r="U596" s="140">
        <f t="shared" si="644"/>
        <v>0</v>
      </c>
      <c r="V596" s="140">
        <f t="shared" si="644"/>
        <v>0</v>
      </c>
      <c r="W596" s="140">
        <f t="shared" si="644"/>
        <v>0</v>
      </c>
      <c r="X596" s="140">
        <f t="shared" si="644"/>
        <v>0</v>
      </c>
      <c r="Y596" s="140">
        <f t="shared" si="644"/>
        <v>0</v>
      </c>
      <c r="Z596" s="140">
        <f t="shared" si="644"/>
        <v>0</v>
      </c>
      <c r="AA596" s="140">
        <f t="shared" si="644"/>
        <v>0</v>
      </c>
      <c r="AB596" s="140">
        <f t="shared" si="644"/>
        <v>0</v>
      </c>
      <c r="AC596" s="140">
        <f t="shared" si="644"/>
        <v>0</v>
      </c>
      <c r="AD596" s="140">
        <f t="shared" si="644"/>
        <v>0</v>
      </c>
      <c r="AE596" s="140">
        <f t="shared" si="644"/>
        <v>0</v>
      </c>
      <c r="AF596" s="140">
        <f t="shared" si="644"/>
        <v>0</v>
      </c>
      <c r="AG596" s="140">
        <f t="shared" si="644"/>
        <v>0</v>
      </c>
      <c r="AH596" s="140">
        <f t="shared" si="644"/>
        <v>0</v>
      </c>
      <c r="AI596" s="140">
        <f t="shared" si="644"/>
        <v>0</v>
      </c>
      <c r="AJ596" s="140">
        <f t="shared" si="644"/>
        <v>0</v>
      </c>
      <c r="AK596" s="140">
        <f t="shared" si="644"/>
        <v>0</v>
      </c>
      <c r="AL596" s="140">
        <f t="shared" si="644"/>
        <v>0</v>
      </c>
      <c r="AM596" s="140">
        <f t="shared" si="644"/>
        <v>0</v>
      </c>
      <c r="AN596" s="140">
        <f t="shared" si="644"/>
        <v>0</v>
      </c>
      <c r="AO596" s="140">
        <f t="shared" si="644"/>
        <v>0</v>
      </c>
      <c r="AP596" s="140">
        <f t="shared" si="644"/>
        <v>0</v>
      </c>
      <c r="AQ596" s="140">
        <f t="shared" si="644"/>
        <v>0</v>
      </c>
      <c r="AR596" s="25">
        <f>+IF(AR$3=0,0,COUNTIFS('2.Pro Plan'!$K:$K,'Color detail'!$E596,'2.Pro Plan'!$N:$N,'Color detail'!$F596,'2.Pro Plan'!$U:$U,'Color detail'!AR$3))</f>
        <v>0</v>
      </c>
      <c r="AS596" s="25"/>
    </row>
    <row r="597" spans="2:45">
      <c r="B597" s="167">
        <f t="shared" si="582"/>
        <v>0</v>
      </c>
      <c r="C597" s="167">
        <f t="shared" si="583"/>
        <v>0</v>
      </c>
      <c r="E597" s="25">
        <f t="shared" ref="E597:F597" si="645">E388</f>
        <v>0</v>
      </c>
      <c r="F597" s="25">
        <f t="shared" si="645"/>
        <v>0</v>
      </c>
      <c r="H597" s="25">
        <f t="shared" si="585"/>
        <v>0</v>
      </c>
      <c r="I597" s="25">
        <f>+IF(C597=0,0,SUMIF('Color FC'!$F:$F,'Color detail'!$C597,'Color FC'!H:H))</f>
        <v>0</v>
      </c>
      <c r="J597" s="25">
        <f>+IF(E597=0,0,SUMIF('Color FC'!$F:$F,'Color detail'!$C597,'Color FC'!I:I))</f>
        <v>0</v>
      </c>
      <c r="K597" s="25">
        <f>+IF(F597=0,0,SUMIF('Color FC'!$F:$F,'Color detail'!$C597,'Color FC'!J:J))</f>
        <v>0</v>
      </c>
      <c r="M597" s="154"/>
      <c r="N597" s="154"/>
      <c r="O597" s="155"/>
      <c r="Q597" s="140">
        <f t="shared" ref="Q597:AQ597" si="646">+IF(OR(AND(Q423=0,Q172&lt;&gt;0),AND(Q423&lt;&gt;0,Q172=0)),"CHECK",IF(OR(Q423=0,Q172=0),0,Q423/Q172))</f>
        <v>0</v>
      </c>
      <c r="R597" s="140">
        <f t="shared" si="646"/>
        <v>0</v>
      </c>
      <c r="S597" s="140">
        <f t="shared" si="646"/>
        <v>0</v>
      </c>
      <c r="T597" s="140">
        <f t="shared" si="646"/>
        <v>0</v>
      </c>
      <c r="U597" s="140">
        <f t="shared" si="646"/>
        <v>0</v>
      </c>
      <c r="V597" s="140">
        <f t="shared" si="646"/>
        <v>0</v>
      </c>
      <c r="W597" s="140">
        <f t="shared" si="646"/>
        <v>0</v>
      </c>
      <c r="X597" s="140">
        <f t="shared" si="646"/>
        <v>0</v>
      </c>
      <c r="Y597" s="140">
        <f t="shared" si="646"/>
        <v>0</v>
      </c>
      <c r="Z597" s="140">
        <f t="shared" si="646"/>
        <v>0</v>
      </c>
      <c r="AA597" s="140">
        <f t="shared" si="646"/>
        <v>0</v>
      </c>
      <c r="AB597" s="140">
        <f t="shared" si="646"/>
        <v>0</v>
      </c>
      <c r="AC597" s="140">
        <f t="shared" si="646"/>
        <v>0</v>
      </c>
      <c r="AD597" s="140">
        <f t="shared" si="646"/>
        <v>0</v>
      </c>
      <c r="AE597" s="140">
        <f t="shared" si="646"/>
        <v>0</v>
      </c>
      <c r="AF597" s="140">
        <f t="shared" si="646"/>
        <v>0</v>
      </c>
      <c r="AG597" s="140">
        <f t="shared" si="646"/>
        <v>0</v>
      </c>
      <c r="AH597" s="140">
        <f t="shared" si="646"/>
        <v>0</v>
      </c>
      <c r="AI597" s="140">
        <f t="shared" si="646"/>
        <v>0</v>
      </c>
      <c r="AJ597" s="140">
        <f t="shared" si="646"/>
        <v>0</v>
      </c>
      <c r="AK597" s="140">
        <f t="shared" si="646"/>
        <v>0</v>
      </c>
      <c r="AL597" s="140">
        <f t="shared" si="646"/>
        <v>0</v>
      </c>
      <c r="AM597" s="140">
        <f t="shared" si="646"/>
        <v>0</v>
      </c>
      <c r="AN597" s="140">
        <f t="shared" si="646"/>
        <v>0</v>
      </c>
      <c r="AO597" s="140">
        <f t="shared" si="646"/>
        <v>0</v>
      </c>
      <c r="AP597" s="140">
        <f t="shared" si="646"/>
        <v>0</v>
      </c>
      <c r="AQ597" s="140">
        <f t="shared" si="646"/>
        <v>0</v>
      </c>
      <c r="AR597" s="25">
        <f>+IF(AR$3=0,0,COUNTIFS('2.Pro Plan'!$K:$K,'Color detail'!$E597,'2.Pro Plan'!$N:$N,'Color detail'!$F597,'2.Pro Plan'!$U:$U,'Color detail'!AR$3))</f>
        <v>0</v>
      </c>
      <c r="AS597" s="25"/>
    </row>
    <row r="598" spans="2:45">
      <c r="B598" s="167">
        <f t="shared" si="582"/>
        <v>0</v>
      </c>
      <c r="C598" s="167">
        <f t="shared" si="583"/>
        <v>0</v>
      </c>
      <c r="E598" s="25">
        <f t="shared" ref="E598:F598" si="647">E389</f>
        <v>0</v>
      </c>
      <c r="F598" s="25">
        <f t="shared" si="647"/>
        <v>0</v>
      </c>
      <c r="H598" s="25">
        <f t="shared" si="585"/>
        <v>0</v>
      </c>
      <c r="I598" s="25">
        <f>+IF(C598=0,0,SUMIF('Color FC'!$F:$F,'Color detail'!$C598,'Color FC'!H:H))</f>
        <v>0</v>
      </c>
      <c r="J598" s="25">
        <f>+IF(E598=0,0,SUMIF('Color FC'!$F:$F,'Color detail'!$C598,'Color FC'!I:I))</f>
        <v>0</v>
      </c>
      <c r="K598" s="25">
        <f>+IF(F598=0,0,SUMIF('Color FC'!$F:$F,'Color detail'!$C598,'Color FC'!J:J))</f>
        <v>0</v>
      </c>
      <c r="M598" s="154"/>
      <c r="N598" s="154"/>
      <c r="O598" s="155"/>
      <c r="Q598" s="140">
        <f t="shared" ref="Q598:AQ598" si="648">+IF(OR(AND(Q424=0,Q173&lt;&gt;0),AND(Q424&lt;&gt;0,Q173=0)),"CHECK",IF(OR(Q424=0,Q173=0),0,Q424/Q173))</f>
        <v>0</v>
      </c>
      <c r="R598" s="140">
        <f t="shared" si="648"/>
        <v>0</v>
      </c>
      <c r="S598" s="140">
        <f t="shared" si="648"/>
        <v>0</v>
      </c>
      <c r="T598" s="140">
        <f t="shared" si="648"/>
        <v>0</v>
      </c>
      <c r="U598" s="140">
        <f t="shared" si="648"/>
        <v>0</v>
      </c>
      <c r="V598" s="140">
        <f t="shared" si="648"/>
        <v>0</v>
      </c>
      <c r="W598" s="140">
        <f t="shared" si="648"/>
        <v>0</v>
      </c>
      <c r="X598" s="140">
        <f t="shared" si="648"/>
        <v>0</v>
      </c>
      <c r="Y598" s="140">
        <f t="shared" si="648"/>
        <v>0</v>
      </c>
      <c r="Z598" s="140">
        <f t="shared" si="648"/>
        <v>0</v>
      </c>
      <c r="AA598" s="140">
        <f t="shared" si="648"/>
        <v>0</v>
      </c>
      <c r="AB598" s="140">
        <f t="shared" si="648"/>
        <v>0</v>
      </c>
      <c r="AC598" s="140">
        <f t="shared" si="648"/>
        <v>0</v>
      </c>
      <c r="AD598" s="140">
        <f t="shared" si="648"/>
        <v>0</v>
      </c>
      <c r="AE598" s="140">
        <f t="shared" si="648"/>
        <v>0</v>
      </c>
      <c r="AF598" s="140">
        <f t="shared" si="648"/>
        <v>0</v>
      </c>
      <c r="AG598" s="140">
        <f t="shared" si="648"/>
        <v>0</v>
      </c>
      <c r="AH598" s="140">
        <f t="shared" si="648"/>
        <v>0</v>
      </c>
      <c r="AI598" s="140">
        <f t="shared" si="648"/>
        <v>0</v>
      </c>
      <c r="AJ598" s="140">
        <f t="shared" si="648"/>
        <v>0</v>
      </c>
      <c r="AK598" s="140">
        <f t="shared" si="648"/>
        <v>0</v>
      </c>
      <c r="AL598" s="140">
        <f t="shared" si="648"/>
        <v>0</v>
      </c>
      <c r="AM598" s="140">
        <f t="shared" si="648"/>
        <v>0</v>
      </c>
      <c r="AN598" s="140">
        <f t="shared" si="648"/>
        <v>0</v>
      </c>
      <c r="AO598" s="140">
        <f t="shared" si="648"/>
        <v>0</v>
      </c>
      <c r="AP598" s="140">
        <f t="shared" si="648"/>
        <v>0</v>
      </c>
      <c r="AQ598" s="140">
        <f t="shared" si="648"/>
        <v>0</v>
      </c>
      <c r="AR598" s="25">
        <f>+IF(AR$3=0,0,COUNTIFS('2.Pro Plan'!$K:$K,'Color detail'!$E598,'2.Pro Plan'!$N:$N,'Color detail'!$F598,'2.Pro Plan'!$U:$U,'Color detail'!AR$3))</f>
        <v>0</v>
      </c>
      <c r="AS598" s="25"/>
    </row>
    <row r="599" spans="2:45">
      <c r="B599" s="167">
        <f t="shared" si="582"/>
        <v>0</v>
      </c>
      <c r="C599" s="167">
        <f t="shared" si="583"/>
        <v>0</v>
      </c>
      <c r="E599" s="25">
        <f t="shared" ref="E599:F599" si="649">E390</f>
        <v>0</v>
      </c>
      <c r="F599" s="25">
        <f t="shared" si="649"/>
        <v>0</v>
      </c>
      <c r="H599" s="25">
        <f t="shared" si="585"/>
        <v>0</v>
      </c>
      <c r="I599" s="25">
        <f>+IF(C599=0,0,SUMIF('Color FC'!$F:$F,'Color detail'!$C599,'Color FC'!H:H))</f>
        <v>0</v>
      </c>
      <c r="J599" s="25">
        <f>+IF(E599=0,0,SUMIF('Color FC'!$F:$F,'Color detail'!$C599,'Color FC'!I:I))</f>
        <v>0</v>
      </c>
      <c r="K599" s="25">
        <f>+IF(F599=0,0,SUMIF('Color FC'!$F:$F,'Color detail'!$C599,'Color FC'!J:J))</f>
        <v>0</v>
      </c>
      <c r="M599" s="154"/>
      <c r="N599" s="154"/>
      <c r="O599" s="155"/>
      <c r="Q599" s="140">
        <f t="shared" ref="Q599:AQ599" si="650">+IF(OR(AND(Q426=0,Q174&lt;&gt;0),AND(Q426&lt;&gt;0,Q174=0)),"CHECK",IF(OR(Q426=0,Q174=0),0,Q426/Q174))</f>
        <v>0</v>
      </c>
      <c r="R599" s="140">
        <f t="shared" si="650"/>
        <v>0</v>
      </c>
      <c r="S599" s="140">
        <f t="shared" si="650"/>
        <v>0</v>
      </c>
      <c r="T599" s="140">
        <f t="shared" si="650"/>
        <v>0</v>
      </c>
      <c r="U599" s="140">
        <f t="shared" si="650"/>
        <v>0</v>
      </c>
      <c r="V599" s="140">
        <f t="shared" si="650"/>
        <v>0</v>
      </c>
      <c r="W599" s="140">
        <f t="shared" si="650"/>
        <v>0</v>
      </c>
      <c r="X599" s="140">
        <f t="shared" si="650"/>
        <v>0</v>
      </c>
      <c r="Y599" s="140">
        <f t="shared" si="650"/>
        <v>0</v>
      </c>
      <c r="Z599" s="140">
        <f t="shared" si="650"/>
        <v>0</v>
      </c>
      <c r="AA599" s="140">
        <f t="shared" si="650"/>
        <v>0</v>
      </c>
      <c r="AB599" s="140">
        <f t="shared" si="650"/>
        <v>0</v>
      </c>
      <c r="AC599" s="140">
        <f t="shared" si="650"/>
        <v>0</v>
      </c>
      <c r="AD599" s="140">
        <f t="shared" si="650"/>
        <v>0</v>
      </c>
      <c r="AE599" s="140">
        <f t="shared" si="650"/>
        <v>0</v>
      </c>
      <c r="AF599" s="140">
        <f t="shared" si="650"/>
        <v>0</v>
      </c>
      <c r="AG599" s="140">
        <f t="shared" si="650"/>
        <v>0</v>
      </c>
      <c r="AH599" s="140">
        <f t="shared" si="650"/>
        <v>0</v>
      </c>
      <c r="AI599" s="140">
        <f t="shared" si="650"/>
        <v>0</v>
      </c>
      <c r="AJ599" s="140">
        <f t="shared" si="650"/>
        <v>0</v>
      </c>
      <c r="AK599" s="140">
        <f t="shared" si="650"/>
        <v>0</v>
      </c>
      <c r="AL599" s="140">
        <f t="shared" si="650"/>
        <v>0</v>
      </c>
      <c r="AM599" s="140">
        <f t="shared" si="650"/>
        <v>0</v>
      </c>
      <c r="AN599" s="140">
        <f t="shared" si="650"/>
        <v>0</v>
      </c>
      <c r="AO599" s="140">
        <f t="shared" si="650"/>
        <v>0</v>
      </c>
      <c r="AP599" s="140">
        <f t="shared" si="650"/>
        <v>0</v>
      </c>
      <c r="AQ599" s="140">
        <f t="shared" si="650"/>
        <v>0</v>
      </c>
      <c r="AR599" s="25">
        <f>+IF(AR$3=0,0,COUNTIFS('2.Pro Plan'!$K:$K,'Color detail'!$E599,'2.Pro Plan'!$N:$N,'Color detail'!$F599,'2.Pro Plan'!$U:$U,'Color detail'!AR$3))</f>
        <v>0</v>
      </c>
      <c r="AS599" s="25"/>
    </row>
    <row r="600" spans="2:45">
      <c r="B600" s="167">
        <f t="shared" si="582"/>
        <v>0</v>
      </c>
      <c r="C600" s="167">
        <f t="shared" si="583"/>
        <v>0</v>
      </c>
      <c r="E600" s="25">
        <f t="shared" ref="E600:F600" si="651">E391</f>
        <v>0</v>
      </c>
      <c r="F600" s="25">
        <f t="shared" si="651"/>
        <v>0</v>
      </c>
      <c r="H600" s="25">
        <f t="shared" si="585"/>
        <v>0</v>
      </c>
      <c r="I600" s="25">
        <f>+IF(C600=0,0,SUMIF('Color FC'!$F:$F,'Color detail'!$C600,'Color FC'!H:H))</f>
        <v>0</v>
      </c>
      <c r="J600" s="25">
        <f>+IF(E600=0,0,SUMIF('Color FC'!$F:$F,'Color detail'!$C600,'Color FC'!I:I))</f>
        <v>0</v>
      </c>
      <c r="K600" s="25">
        <f>+IF(F600=0,0,SUMIF('Color FC'!$F:$F,'Color detail'!$C600,'Color FC'!J:J))</f>
        <v>0</v>
      </c>
      <c r="M600" s="154"/>
      <c r="N600" s="154"/>
      <c r="O600" s="155"/>
      <c r="Q600" s="140">
        <f t="shared" ref="Q600:AQ600" si="652">+IF(OR(AND(Q427=0,Q175&lt;&gt;0),AND(Q427&lt;&gt;0,Q175=0)),"CHECK",IF(OR(Q427=0,Q175=0),0,Q427/Q175))</f>
        <v>0</v>
      </c>
      <c r="R600" s="140">
        <f t="shared" si="652"/>
        <v>0</v>
      </c>
      <c r="S600" s="140">
        <f t="shared" si="652"/>
        <v>0</v>
      </c>
      <c r="T600" s="140">
        <f t="shared" si="652"/>
        <v>0</v>
      </c>
      <c r="U600" s="140">
        <f t="shared" si="652"/>
        <v>0</v>
      </c>
      <c r="V600" s="140">
        <f t="shared" si="652"/>
        <v>0</v>
      </c>
      <c r="W600" s="140">
        <f t="shared" si="652"/>
        <v>0</v>
      </c>
      <c r="X600" s="140">
        <f t="shared" si="652"/>
        <v>0</v>
      </c>
      <c r="Y600" s="140">
        <f t="shared" si="652"/>
        <v>0</v>
      </c>
      <c r="Z600" s="140">
        <f t="shared" si="652"/>
        <v>0</v>
      </c>
      <c r="AA600" s="140">
        <f t="shared" si="652"/>
        <v>0</v>
      </c>
      <c r="AB600" s="140">
        <f t="shared" si="652"/>
        <v>0</v>
      </c>
      <c r="AC600" s="140">
        <f t="shared" si="652"/>
        <v>0</v>
      </c>
      <c r="AD600" s="140">
        <f t="shared" si="652"/>
        <v>0</v>
      </c>
      <c r="AE600" s="140">
        <f t="shared" si="652"/>
        <v>0</v>
      </c>
      <c r="AF600" s="140">
        <f t="shared" si="652"/>
        <v>0</v>
      </c>
      <c r="AG600" s="140">
        <f t="shared" si="652"/>
        <v>0</v>
      </c>
      <c r="AH600" s="140">
        <f t="shared" si="652"/>
        <v>0</v>
      </c>
      <c r="AI600" s="140">
        <f t="shared" si="652"/>
        <v>0</v>
      </c>
      <c r="AJ600" s="140">
        <f t="shared" si="652"/>
        <v>0</v>
      </c>
      <c r="AK600" s="140">
        <f t="shared" si="652"/>
        <v>0</v>
      </c>
      <c r="AL600" s="140">
        <f t="shared" si="652"/>
        <v>0</v>
      </c>
      <c r="AM600" s="140">
        <f t="shared" si="652"/>
        <v>0</v>
      </c>
      <c r="AN600" s="140">
        <f t="shared" si="652"/>
        <v>0</v>
      </c>
      <c r="AO600" s="140">
        <f t="shared" si="652"/>
        <v>0</v>
      </c>
      <c r="AP600" s="140">
        <f t="shared" si="652"/>
        <v>0</v>
      </c>
      <c r="AQ600" s="140">
        <f t="shared" si="652"/>
        <v>0</v>
      </c>
      <c r="AR600" s="25">
        <f>+IF(AR$3=0,0,COUNTIFS('2.Pro Plan'!$K:$K,'Color detail'!$E600,'2.Pro Plan'!$N:$N,'Color detail'!$F600,'2.Pro Plan'!$U:$U,'Color detail'!AR$3))</f>
        <v>0</v>
      </c>
      <c r="AS600" s="25"/>
    </row>
    <row r="601" spans="2:45">
      <c r="B601" s="167">
        <f t="shared" si="582"/>
        <v>0</v>
      </c>
      <c r="C601" s="167">
        <f t="shared" si="583"/>
        <v>0</v>
      </c>
      <c r="E601" s="25">
        <f t="shared" ref="E601:F601" si="653">E392</f>
        <v>0</v>
      </c>
      <c r="F601" s="25">
        <f t="shared" si="653"/>
        <v>0</v>
      </c>
      <c r="H601" s="25">
        <f t="shared" si="585"/>
        <v>0</v>
      </c>
      <c r="I601" s="25">
        <f>+IF(C601=0,0,SUMIF('Color FC'!$F:$F,'Color detail'!$C601,'Color FC'!H:H))</f>
        <v>0</v>
      </c>
      <c r="J601" s="25">
        <f>+IF(E601=0,0,SUMIF('Color FC'!$F:$F,'Color detail'!$C601,'Color FC'!I:I))</f>
        <v>0</v>
      </c>
      <c r="K601" s="25">
        <f>+IF(F601=0,0,SUMIF('Color FC'!$F:$F,'Color detail'!$C601,'Color FC'!J:J))</f>
        <v>0</v>
      </c>
      <c r="M601" s="154"/>
      <c r="N601" s="154"/>
      <c r="O601" s="155"/>
      <c r="Q601" s="140">
        <f t="shared" ref="Q601:AQ601" si="654">+IF(OR(AND(Q428=0,Q176&lt;&gt;0),AND(Q428&lt;&gt;0,Q176=0)),"CHECK",IF(OR(Q428=0,Q176=0),0,Q428/Q176))</f>
        <v>0</v>
      </c>
      <c r="R601" s="140">
        <f t="shared" si="654"/>
        <v>0</v>
      </c>
      <c r="S601" s="140">
        <f t="shared" si="654"/>
        <v>0</v>
      </c>
      <c r="T601" s="140">
        <f t="shared" si="654"/>
        <v>0</v>
      </c>
      <c r="U601" s="140">
        <f t="shared" si="654"/>
        <v>0</v>
      </c>
      <c r="V601" s="140">
        <f t="shared" si="654"/>
        <v>0</v>
      </c>
      <c r="W601" s="140">
        <f t="shared" si="654"/>
        <v>0</v>
      </c>
      <c r="X601" s="140">
        <f t="shared" si="654"/>
        <v>0</v>
      </c>
      <c r="Y601" s="140">
        <f t="shared" si="654"/>
        <v>0</v>
      </c>
      <c r="Z601" s="140">
        <f t="shared" si="654"/>
        <v>0</v>
      </c>
      <c r="AA601" s="140">
        <f t="shared" si="654"/>
        <v>0</v>
      </c>
      <c r="AB601" s="140">
        <f t="shared" si="654"/>
        <v>0</v>
      </c>
      <c r="AC601" s="140">
        <f t="shared" si="654"/>
        <v>0</v>
      </c>
      <c r="AD601" s="140">
        <f t="shared" si="654"/>
        <v>0</v>
      </c>
      <c r="AE601" s="140">
        <f t="shared" si="654"/>
        <v>0</v>
      </c>
      <c r="AF601" s="140">
        <f t="shared" si="654"/>
        <v>0</v>
      </c>
      <c r="AG601" s="140">
        <f t="shared" si="654"/>
        <v>0</v>
      </c>
      <c r="AH601" s="140">
        <f t="shared" si="654"/>
        <v>0</v>
      </c>
      <c r="AI601" s="140">
        <f t="shared" si="654"/>
        <v>0</v>
      </c>
      <c r="AJ601" s="140">
        <f t="shared" si="654"/>
        <v>0</v>
      </c>
      <c r="AK601" s="140">
        <f t="shared" si="654"/>
        <v>0</v>
      </c>
      <c r="AL601" s="140">
        <f t="shared" si="654"/>
        <v>0</v>
      </c>
      <c r="AM601" s="140">
        <f t="shared" si="654"/>
        <v>0</v>
      </c>
      <c r="AN601" s="140">
        <f t="shared" si="654"/>
        <v>0</v>
      </c>
      <c r="AO601" s="140">
        <f t="shared" si="654"/>
        <v>0</v>
      </c>
      <c r="AP601" s="140">
        <f t="shared" si="654"/>
        <v>0</v>
      </c>
      <c r="AQ601" s="140">
        <f t="shared" si="654"/>
        <v>0</v>
      </c>
      <c r="AR601" s="25">
        <f>+IF(AR$3=0,0,COUNTIFS('2.Pro Plan'!$K:$K,'Color detail'!$E601,'2.Pro Plan'!$N:$N,'Color detail'!$F601,'2.Pro Plan'!$U:$U,'Color detail'!AR$3))</f>
        <v>0</v>
      </c>
      <c r="AS601" s="25"/>
    </row>
    <row r="602" spans="2:45">
      <c r="B602" s="167">
        <f t="shared" si="582"/>
        <v>0</v>
      </c>
      <c r="C602" s="167">
        <f t="shared" si="583"/>
        <v>0</v>
      </c>
      <c r="E602" s="25">
        <f t="shared" ref="E602:F602" si="655">E393</f>
        <v>0</v>
      </c>
      <c r="F602" s="25">
        <f t="shared" si="655"/>
        <v>0</v>
      </c>
      <c r="H602" s="25">
        <f t="shared" si="585"/>
        <v>0</v>
      </c>
      <c r="I602" s="25">
        <f>+IF(C602=0,0,SUMIF('Color FC'!$F:$F,'Color detail'!$C602,'Color FC'!H:H))</f>
        <v>0</v>
      </c>
      <c r="J602" s="25">
        <f>+IF(E602=0,0,SUMIF('Color FC'!$F:$F,'Color detail'!$C602,'Color FC'!I:I))</f>
        <v>0</v>
      </c>
      <c r="K602" s="25">
        <f>+IF(F602=0,0,SUMIF('Color FC'!$F:$F,'Color detail'!$C602,'Color FC'!J:J))</f>
        <v>0</v>
      </c>
      <c r="M602" s="154"/>
      <c r="N602" s="154"/>
      <c r="O602" s="155"/>
      <c r="Q602" s="140">
        <f t="shared" ref="Q602:AQ602" si="656">+IF(OR(AND(Q429=0,Q177&lt;&gt;0),AND(Q429&lt;&gt;0,Q177=0)),"CHECK",IF(OR(Q429=0,Q177=0),0,Q429/Q177))</f>
        <v>0</v>
      </c>
      <c r="R602" s="140">
        <f t="shared" si="656"/>
        <v>0</v>
      </c>
      <c r="S602" s="140">
        <f t="shared" si="656"/>
        <v>0</v>
      </c>
      <c r="T602" s="140">
        <f t="shared" si="656"/>
        <v>0</v>
      </c>
      <c r="U602" s="140">
        <f t="shared" si="656"/>
        <v>0</v>
      </c>
      <c r="V602" s="140">
        <f t="shared" si="656"/>
        <v>0</v>
      </c>
      <c r="W602" s="140">
        <f t="shared" si="656"/>
        <v>0</v>
      </c>
      <c r="X602" s="140">
        <f t="shared" si="656"/>
        <v>0</v>
      </c>
      <c r="Y602" s="140">
        <f t="shared" si="656"/>
        <v>0</v>
      </c>
      <c r="Z602" s="140">
        <f t="shared" si="656"/>
        <v>0</v>
      </c>
      <c r="AA602" s="140">
        <f t="shared" si="656"/>
        <v>0</v>
      </c>
      <c r="AB602" s="140">
        <f t="shared" si="656"/>
        <v>0</v>
      </c>
      <c r="AC602" s="140">
        <f t="shared" si="656"/>
        <v>0</v>
      </c>
      <c r="AD602" s="140">
        <f t="shared" si="656"/>
        <v>0</v>
      </c>
      <c r="AE602" s="140">
        <f t="shared" si="656"/>
        <v>0</v>
      </c>
      <c r="AF602" s="140">
        <f t="shared" si="656"/>
        <v>0</v>
      </c>
      <c r="AG602" s="140">
        <f t="shared" si="656"/>
        <v>0</v>
      </c>
      <c r="AH602" s="140">
        <f t="shared" si="656"/>
        <v>0</v>
      </c>
      <c r="AI602" s="140">
        <f t="shared" si="656"/>
        <v>0</v>
      </c>
      <c r="AJ602" s="140">
        <f t="shared" si="656"/>
        <v>0</v>
      </c>
      <c r="AK602" s="140">
        <f t="shared" si="656"/>
        <v>0</v>
      </c>
      <c r="AL602" s="140">
        <f t="shared" si="656"/>
        <v>0</v>
      </c>
      <c r="AM602" s="140">
        <f t="shared" si="656"/>
        <v>0</v>
      </c>
      <c r="AN602" s="140">
        <f t="shared" si="656"/>
        <v>0</v>
      </c>
      <c r="AO602" s="140">
        <f t="shared" si="656"/>
        <v>0</v>
      </c>
      <c r="AP602" s="140">
        <f t="shared" si="656"/>
        <v>0</v>
      </c>
      <c r="AQ602" s="140">
        <f t="shared" si="656"/>
        <v>0</v>
      </c>
      <c r="AR602" s="25">
        <f>+IF(AR$3=0,0,COUNTIFS('2.Pro Plan'!$K:$K,'Color detail'!$E602,'2.Pro Plan'!$N:$N,'Color detail'!$F602,'2.Pro Plan'!$U:$U,'Color detail'!AR$3))</f>
        <v>0</v>
      </c>
      <c r="AS602" s="25"/>
    </row>
    <row r="603" spans="2:45">
      <c r="B603" s="167">
        <f t="shared" si="582"/>
        <v>0</v>
      </c>
      <c r="C603" s="167">
        <f t="shared" si="583"/>
        <v>0</v>
      </c>
      <c r="E603" s="25">
        <f t="shared" ref="E603:F603" si="657">E394</f>
        <v>0</v>
      </c>
      <c r="F603" s="25">
        <f t="shared" si="657"/>
        <v>0</v>
      </c>
      <c r="H603" s="25">
        <f t="shared" si="585"/>
        <v>0</v>
      </c>
      <c r="I603" s="25">
        <f>+IF(C603=0,0,SUMIF('Color FC'!$F:$F,'Color detail'!$C603,'Color FC'!H:H))</f>
        <v>0</v>
      </c>
      <c r="J603" s="25">
        <f>+IF(E603=0,0,SUMIF('Color FC'!$F:$F,'Color detail'!$C603,'Color FC'!I:I))</f>
        <v>0</v>
      </c>
      <c r="K603" s="25">
        <f>+IF(F603=0,0,SUMIF('Color FC'!$F:$F,'Color detail'!$C603,'Color FC'!J:J))</f>
        <v>0</v>
      </c>
      <c r="M603" s="154"/>
      <c r="N603" s="154"/>
      <c r="O603" s="155"/>
      <c r="Q603" s="140">
        <f t="shared" ref="Q603:AQ603" si="658">+IF(OR(AND(Q430=0,Q178&lt;&gt;0),AND(Q430&lt;&gt;0,Q178=0)),"CHECK",IF(OR(Q430=0,Q178=0),0,Q430/Q178))</f>
        <v>0</v>
      </c>
      <c r="R603" s="140">
        <f t="shared" si="658"/>
        <v>0</v>
      </c>
      <c r="S603" s="140">
        <f t="shared" si="658"/>
        <v>0</v>
      </c>
      <c r="T603" s="140">
        <f t="shared" si="658"/>
        <v>0</v>
      </c>
      <c r="U603" s="140">
        <f t="shared" si="658"/>
        <v>0</v>
      </c>
      <c r="V603" s="140">
        <f t="shared" si="658"/>
        <v>0</v>
      </c>
      <c r="W603" s="140">
        <f t="shared" si="658"/>
        <v>0</v>
      </c>
      <c r="X603" s="140">
        <f t="shared" si="658"/>
        <v>0</v>
      </c>
      <c r="Y603" s="140">
        <f t="shared" si="658"/>
        <v>0</v>
      </c>
      <c r="Z603" s="140">
        <f t="shared" si="658"/>
        <v>0</v>
      </c>
      <c r="AA603" s="140">
        <f t="shared" si="658"/>
        <v>0</v>
      </c>
      <c r="AB603" s="140">
        <f t="shared" si="658"/>
        <v>0</v>
      </c>
      <c r="AC603" s="140">
        <f t="shared" si="658"/>
        <v>0</v>
      </c>
      <c r="AD603" s="140">
        <f t="shared" si="658"/>
        <v>0</v>
      </c>
      <c r="AE603" s="140">
        <f t="shared" si="658"/>
        <v>0</v>
      </c>
      <c r="AF603" s="140">
        <f t="shared" si="658"/>
        <v>0</v>
      </c>
      <c r="AG603" s="140">
        <f t="shared" si="658"/>
        <v>0</v>
      </c>
      <c r="AH603" s="140">
        <f t="shared" si="658"/>
        <v>0</v>
      </c>
      <c r="AI603" s="140">
        <f t="shared" si="658"/>
        <v>0</v>
      </c>
      <c r="AJ603" s="140">
        <f t="shared" si="658"/>
        <v>0</v>
      </c>
      <c r="AK603" s="140">
        <f t="shared" si="658"/>
        <v>0</v>
      </c>
      <c r="AL603" s="140">
        <f t="shared" si="658"/>
        <v>0</v>
      </c>
      <c r="AM603" s="140">
        <f t="shared" si="658"/>
        <v>0</v>
      </c>
      <c r="AN603" s="140">
        <f t="shared" si="658"/>
        <v>0</v>
      </c>
      <c r="AO603" s="140">
        <f t="shared" si="658"/>
        <v>0</v>
      </c>
      <c r="AP603" s="140">
        <f t="shared" si="658"/>
        <v>0</v>
      </c>
      <c r="AQ603" s="140">
        <f t="shared" si="658"/>
        <v>0</v>
      </c>
      <c r="AR603" s="25">
        <f>+IF(AR$3=0,0,COUNTIFS('2.Pro Plan'!$K:$K,'Color detail'!$E603,'2.Pro Plan'!$N:$N,'Color detail'!$F603,'2.Pro Plan'!$U:$U,'Color detail'!AR$3))</f>
        <v>0</v>
      </c>
      <c r="AS603" s="25"/>
    </row>
    <row r="604" spans="2:45">
      <c r="B604" s="167">
        <f t="shared" si="582"/>
        <v>0</v>
      </c>
      <c r="C604" s="167">
        <f t="shared" si="583"/>
        <v>0</v>
      </c>
      <c r="E604" s="25">
        <f t="shared" ref="E604:F604" si="659">E395</f>
        <v>0</v>
      </c>
      <c r="F604" s="25">
        <f t="shared" si="659"/>
        <v>0</v>
      </c>
      <c r="H604" s="25">
        <f t="shared" si="585"/>
        <v>0</v>
      </c>
      <c r="I604" s="25">
        <f>+IF(C604=0,0,SUMIF('Color FC'!$F:$F,'Color detail'!$C604,'Color FC'!H:H))</f>
        <v>0</v>
      </c>
      <c r="J604" s="25">
        <f>+IF(E604=0,0,SUMIF('Color FC'!$F:$F,'Color detail'!$C604,'Color FC'!I:I))</f>
        <v>0</v>
      </c>
      <c r="K604" s="25">
        <f>+IF(F604=0,0,SUMIF('Color FC'!$F:$F,'Color detail'!$C604,'Color FC'!J:J))</f>
        <v>0</v>
      </c>
      <c r="M604" s="154"/>
      <c r="N604" s="154"/>
      <c r="O604" s="155"/>
      <c r="Q604" s="140">
        <f t="shared" ref="Q604:AQ604" si="660">+IF(OR(AND(Q431=0,Q179&lt;&gt;0),AND(Q431&lt;&gt;0,Q179=0)),"CHECK",IF(OR(Q431=0,Q179=0),0,Q431/Q179))</f>
        <v>0</v>
      </c>
      <c r="R604" s="140">
        <f t="shared" si="660"/>
        <v>0</v>
      </c>
      <c r="S604" s="140">
        <f t="shared" si="660"/>
        <v>0</v>
      </c>
      <c r="T604" s="140">
        <f t="shared" si="660"/>
        <v>0</v>
      </c>
      <c r="U604" s="140">
        <f t="shared" si="660"/>
        <v>0</v>
      </c>
      <c r="V604" s="140">
        <f t="shared" si="660"/>
        <v>0</v>
      </c>
      <c r="W604" s="140">
        <f t="shared" si="660"/>
        <v>0</v>
      </c>
      <c r="X604" s="140">
        <f t="shared" si="660"/>
        <v>0</v>
      </c>
      <c r="Y604" s="140">
        <f t="shared" si="660"/>
        <v>0</v>
      </c>
      <c r="Z604" s="140">
        <f t="shared" si="660"/>
        <v>0</v>
      </c>
      <c r="AA604" s="140">
        <f t="shared" si="660"/>
        <v>0</v>
      </c>
      <c r="AB604" s="140">
        <f t="shared" si="660"/>
        <v>0</v>
      </c>
      <c r="AC604" s="140">
        <f t="shared" si="660"/>
        <v>0</v>
      </c>
      <c r="AD604" s="140">
        <f t="shared" si="660"/>
        <v>0</v>
      </c>
      <c r="AE604" s="140">
        <f t="shared" si="660"/>
        <v>0</v>
      </c>
      <c r="AF604" s="140">
        <f t="shared" si="660"/>
        <v>0</v>
      </c>
      <c r="AG604" s="140">
        <f t="shared" si="660"/>
        <v>0</v>
      </c>
      <c r="AH604" s="140">
        <f t="shared" si="660"/>
        <v>0</v>
      </c>
      <c r="AI604" s="140">
        <f t="shared" si="660"/>
        <v>0</v>
      </c>
      <c r="AJ604" s="140">
        <f t="shared" si="660"/>
        <v>0</v>
      </c>
      <c r="AK604" s="140">
        <f t="shared" si="660"/>
        <v>0</v>
      </c>
      <c r="AL604" s="140">
        <f t="shared" si="660"/>
        <v>0</v>
      </c>
      <c r="AM604" s="140">
        <f t="shared" si="660"/>
        <v>0</v>
      </c>
      <c r="AN604" s="140">
        <f t="shared" si="660"/>
        <v>0</v>
      </c>
      <c r="AO604" s="140">
        <f t="shared" si="660"/>
        <v>0</v>
      </c>
      <c r="AP604" s="140">
        <f t="shared" si="660"/>
        <v>0</v>
      </c>
      <c r="AQ604" s="140">
        <f t="shared" si="660"/>
        <v>0</v>
      </c>
      <c r="AR604" s="25">
        <f>+IF(AR$3=0,0,COUNTIFS('2.Pro Plan'!$K:$K,'Color detail'!$E604,'2.Pro Plan'!$N:$N,'Color detail'!$F604,'2.Pro Plan'!$U:$U,'Color detail'!AR$3))</f>
        <v>0</v>
      </c>
      <c r="AS604" s="25"/>
    </row>
    <row r="605" spans="2:45">
      <c r="B605" s="167">
        <f t="shared" si="582"/>
        <v>0</v>
      </c>
      <c r="C605" s="167">
        <f t="shared" si="583"/>
        <v>0</v>
      </c>
      <c r="E605" s="25">
        <f t="shared" ref="E605:F605" si="661">E396</f>
        <v>0</v>
      </c>
      <c r="F605" s="25">
        <f t="shared" si="661"/>
        <v>0</v>
      </c>
      <c r="H605" s="25">
        <f t="shared" si="585"/>
        <v>0</v>
      </c>
      <c r="I605" s="25">
        <f>+IF(C605=0,0,SUMIF('Color FC'!$F:$F,'Color detail'!$C605,'Color FC'!H:H))</f>
        <v>0</v>
      </c>
      <c r="J605" s="25">
        <f>+IF(E605=0,0,SUMIF('Color FC'!$F:$F,'Color detail'!$C605,'Color FC'!I:I))</f>
        <v>0</v>
      </c>
      <c r="K605" s="25">
        <f>+IF(F605=0,0,SUMIF('Color FC'!$F:$F,'Color detail'!$C605,'Color FC'!J:J))</f>
        <v>0</v>
      </c>
      <c r="M605" s="154"/>
      <c r="N605" s="154"/>
      <c r="O605" s="155"/>
      <c r="Q605" s="140">
        <f t="shared" ref="Q605:AQ605" si="662">+IF(OR(AND(Q432=0,Q180&lt;&gt;0),AND(Q432&lt;&gt;0,Q180=0)),"CHECK",IF(OR(Q432=0,Q180=0),0,Q432/Q180))</f>
        <v>0</v>
      </c>
      <c r="R605" s="140">
        <f t="shared" si="662"/>
        <v>0</v>
      </c>
      <c r="S605" s="140">
        <f t="shared" si="662"/>
        <v>0</v>
      </c>
      <c r="T605" s="140">
        <f t="shared" si="662"/>
        <v>0</v>
      </c>
      <c r="U605" s="140">
        <f t="shared" si="662"/>
        <v>0</v>
      </c>
      <c r="V605" s="140">
        <f t="shared" si="662"/>
        <v>0</v>
      </c>
      <c r="W605" s="140">
        <f t="shared" si="662"/>
        <v>0</v>
      </c>
      <c r="X605" s="140">
        <f t="shared" si="662"/>
        <v>0</v>
      </c>
      <c r="Y605" s="140">
        <f t="shared" si="662"/>
        <v>0</v>
      </c>
      <c r="Z605" s="140">
        <f t="shared" si="662"/>
        <v>0</v>
      </c>
      <c r="AA605" s="140">
        <f t="shared" si="662"/>
        <v>0</v>
      </c>
      <c r="AB605" s="140">
        <f t="shared" si="662"/>
        <v>0</v>
      </c>
      <c r="AC605" s="140">
        <f t="shared" si="662"/>
        <v>0</v>
      </c>
      <c r="AD605" s="140">
        <f t="shared" si="662"/>
        <v>0</v>
      </c>
      <c r="AE605" s="140">
        <f t="shared" si="662"/>
        <v>0</v>
      </c>
      <c r="AF605" s="140">
        <f t="shared" si="662"/>
        <v>0</v>
      </c>
      <c r="AG605" s="140">
        <f t="shared" si="662"/>
        <v>0</v>
      </c>
      <c r="AH605" s="140">
        <f t="shared" si="662"/>
        <v>0</v>
      </c>
      <c r="AI605" s="140">
        <f t="shared" si="662"/>
        <v>0</v>
      </c>
      <c r="AJ605" s="140">
        <f t="shared" si="662"/>
        <v>0</v>
      </c>
      <c r="AK605" s="140">
        <f t="shared" si="662"/>
        <v>0</v>
      </c>
      <c r="AL605" s="140">
        <f t="shared" si="662"/>
        <v>0</v>
      </c>
      <c r="AM605" s="140">
        <f t="shared" si="662"/>
        <v>0</v>
      </c>
      <c r="AN605" s="140">
        <f t="shared" si="662"/>
        <v>0</v>
      </c>
      <c r="AO605" s="140">
        <f t="shared" si="662"/>
        <v>0</v>
      </c>
      <c r="AP605" s="140">
        <f t="shared" si="662"/>
        <v>0</v>
      </c>
      <c r="AQ605" s="140">
        <f t="shared" si="662"/>
        <v>0</v>
      </c>
      <c r="AR605" s="25">
        <f>+IF(AR$3=0,0,COUNTIFS('2.Pro Plan'!$K:$K,'Color detail'!$E605,'2.Pro Plan'!$N:$N,'Color detail'!$F605,'2.Pro Plan'!$U:$U,'Color detail'!AR$3))</f>
        <v>0</v>
      </c>
      <c r="AS605" s="25"/>
    </row>
    <row r="606" spans="2:45">
      <c r="B606" s="167">
        <f t="shared" si="582"/>
        <v>0</v>
      </c>
      <c r="C606" s="167">
        <f t="shared" si="583"/>
        <v>0</v>
      </c>
      <c r="E606" s="25">
        <f t="shared" ref="E606:F606" si="663">E397</f>
        <v>0</v>
      </c>
      <c r="F606" s="25">
        <f t="shared" si="663"/>
        <v>0</v>
      </c>
      <c r="H606" s="25">
        <f t="shared" si="585"/>
        <v>0</v>
      </c>
      <c r="I606" s="25">
        <f>+IF(C606=0,0,SUMIF('Color FC'!$F:$F,'Color detail'!$C606,'Color FC'!H:H))</f>
        <v>0</v>
      </c>
      <c r="J606" s="25">
        <f>+IF(E606=0,0,SUMIF('Color FC'!$F:$F,'Color detail'!$C606,'Color FC'!I:I))</f>
        <v>0</v>
      </c>
      <c r="K606" s="25">
        <f>+IF(F606=0,0,SUMIF('Color FC'!$F:$F,'Color detail'!$C606,'Color FC'!J:J))</f>
        <v>0</v>
      </c>
      <c r="M606" s="154"/>
      <c r="N606" s="154"/>
      <c r="O606" s="155"/>
      <c r="Q606" s="140">
        <f t="shared" ref="Q606:AQ606" si="664">+IF(OR(AND(Q433=0,Q181&lt;&gt;0),AND(Q433&lt;&gt;0,Q181=0)),"CHECK",IF(OR(Q433=0,Q181=0),0,Q433/Q181))</f>
        <v>0</v>
      </c>
      <c r="R606" s="140">
        <f t="shared" si="664"/>
        <v>0</v>
      </c>
      <c r="S606" s="140">
        <f t="shared" si="664"/>
        <v>0</v>
      </c>
      <c r="T606" s="140">
        <f t="shared" si="664"/>
        <v>0</v>
      </c>
      <c r="U606" s="140">
        <f t="shared" si="664"/>
        <v>0</v>
      </c>
      <c r="V606" s="140">
        <f t="shared" si="664"/>
        <v>0</v>
      </c>
      <c r="W606" s="140">
        <f t="shared" si="664"/>
        <v>0</v>
      </c>
      <c r="X606" s="140">
        <f t="shared" si="664"/>
        <v>0</v>
      </c>
      <c r="Y606" s="140">
        <f t="shared" si="664"/>
        <v>0</v>
      </c>
      <c r="Z606" s="140">
        <f t="shared" si="664"/>
        <v>0</v>
      </c>
      <c r="AA606" s="140">
        <f t="shared" si="664"/>
        <v>0</v>
      </c>
      <c r="AB606" s="140">
        <f t="shared" si="664"/>
        <v>0</v>
      </c>
      <c r="AC606" s="140">
        <f t="shared" si="664"/>
        <v>0</v>
      </c>
      <c r="AD606" s="140">
        <f t="shared" si="664"/>
        <v>0</v>
      </c>
      <c r="AE606" s="140">
        <f t="shared" si="664"/>
        <v>0</v>
      </c>
      <c r="AF606" s="140">
        <f t="shared" si="664"/>
        <v>0</v>
      </c>
      <c r="AG606" s="140">
        <f t="shared" si="664"/>
        <v>0</v>
      </c>
      <c r="AH606" s="140">
        <f t="shared" si="664"/>
        <v>0</v>
      </c>
      <c r="AI606" s="140">
        <f t="shared" si="664"/>
        <v>0</v>
      </c>
      <c r="AJ606" s="140">
        <f t="shared" si="664"/>
        <v>0</v>
      </c>
      <c r="AK606" s="140">
        <f t="shared" si="664"/>
        <v>0</v>
      </c>
      <c r="AL606" s="140">
        <f t="shared" si="664"/>
        <v>0</v>
      </c>
      <c r="AM606" s="140">
        <f t="shared" si="664"/>
        <v>0</v>
      </c>
      <c r="AN606" s="140">
        <f t="shared" si="664"/>
        <v>0</v>
      </c>
      <c r="AO606" s="140">
        <f t="shared" si="664"/>
        <v>0</v>
      </c>
      <c r="AP606" s="140">
        <f t="shared" si="664"/>
        <v>0</v>
      </c>
      <c r="AQ606" s="140">
        <f t="shared" si="664"/>
        <v>0</v>
      </c>
      <c r="AR606" s="25">
        <f>+IF(AR$3=0,0,COUNTIFS('2.Pro Plan'!$K:$K,'Color detail'!$E606,'2.Pro Plan'!$N:$N,'Color detail'!$F606,'2.Pro Plan'!$U:$U,'Color detail'!AR$3))</f>
        <v>0</v>
      </c>
      <c r="AS606" s="25"/>
    </row>
    <row r="607" spans="2:45">
      <c r="B607" s="167">
        <f t="shared" si="582"/>
        <v>0</v>
      </c>
      <c r="C607" s="167">
        <f t="shared" si="583"/>
        <v>0</v>
      </c>
      <c r="E607" s="25">
        <f t="shared" ref="E607:F607" si="665">E398</f>
        <v>0</v>
      </c>
      <c r="F607" s="25">
        <f t="shared" si="665"/>
        <v>0</v>
      </c>
      <c r="H607" s="25">
        <f t="shared" si="585"/>
        <v>0</v>
      </c>
      <c r="I607" s="25">
        <f>+IF(C607=0,0,SUMIF('Color FC'!$F:$F,'Color detail'!$C607,'Color FC'!H:H))</f>
        <v>0</v>
      </c>
      <c r="J607" s="25">
        <f>+IF(E607=0,0,SUMIF('Color FC'!$F:$F,'Color detail'!$C607,'Color FC'!I:I))</f>
        <v>0</v>
      </c>
      <c r="K607" s="25">
        <f>+IF(F607=0,0,SUMIF('Color FC'!$F:$F,'Color detail'!$C607,'Color FC'!J:J))</f>
        <v>0</v>
      </c>
      <c r="M607" s="154"/>
      <c r="N607" s="154"/>
      <c r="O607" s="155"/>
      <c r="Q607" s="140">
        <f t="shared" ref="Q607:AQ607" si="666">+IF(OR(AND(Q434=0,Q182&lt;&gt;0),AND(Q434&lt;&gt;0,Q182=0)),"CHECK",IF(OR(Q434=0,Q182=0),0,Q434/Q182))</f>
        <v>0</v>
      </c>
      <c r="R607" s="140">
        <f t="shared" si="666"/>
        <v>0</v>
      </c>
      <c r="S607" s="140">
        <f t="shared" si="666"/>
        <v>0</v>
      </c>
      <c r="T607" s="140">
        <f t="shared" si="666"/>
        <v>0</v>
      </c>
      <c r="U607" s="140">
        <f t="shared" si="666"/>
        <v>0</v>
      </c>
      <c r="V607" s="140">
        <f t="shared" si="666"/>
        <v>0</v>
      </c>
      <c r="W607" s="140">
        <f t="shared" si="666"/>
        <v>0</v>
      </c>
      <c r="X607" s="140">
        <f t="shared" si="666"/>
        <v>0</v>
      </c>
      <c r="Y607" s="140">
        <f t="shared" si="666"/>
        <v>0</v>
      </c>
      <c r="Z607" s="140">
        <f t="shared" si="666"/>
        <v>0</v>
      </c>
      <c r="AA607" s="140">
        <f t="shared" si="666"/>
        <v>0</v>
      </c>
      <c r="AB607" s="140">
        <f t="shared" si="666"/>
        <v>0</v>
      </c>
      <c r="AC607" s="140">
        <f t="shared" si="666"/>
        <v>0</v>
      </c>
      <c r="AD607" s="140">
        <f t="shared" si="666"/>
        <v>0</v>
      </c>
      <c r="AE607" s="140">
        <f t="shared" si="666"/>
        <v>0</v>
      </c>
      <c r="AF607" s="140">
        <f t="shared" si="666"/>
        <v>0</v>
      </c>
      <c r="AG607" s="140">
        <f t="shared" si="666"/>
        <v>0</v>
      </c>
      <c r="AH607" s="140">
        <f t="shared" si="666"/>
        <v>0</v>
      </c>
      <c r="AI607" s="140">
        <f t="shared" si="666"/>
        <v>0</v>
      </c>
      <c r="AJ607" s="140">
        <f t="shared" si="666"/>
        <v>0</v>
      </c>
      <c r="AK607" s="140">
        <f t="shared" si="666"/>
        <v>0</v>
      </c>
      <c r="AL607" s="140">
        <f t="shared" si="666"/>
        <v>0</v>
      </c>
      <c r="AM607" s="140">
        <f t="shared" si="666"/>
        <v>0</v>
      </c>
      <c r="AN607" s="140">
        <f t="shared" si="666"/>
        <v>0</v>
      </c>
      <c r="AO607" s="140">
        <f t="shared" si="666"/>
        <v>0</v>
      </c>
      <c r="AP607" s="140">
        <f t="shared" si="666"/>
        <v>0</v>
      </c>
      <c r="AQ607" s="140">
        <f t="shared" si="666"/>
        <v>0</v>
      </c>
      <c r="AR607" s="25">
        <f>+IF(AR$3=0,0,COUNTIFS('2.Pro Plan'!$K:$K,'Color detail'!$E607,'2.Pro Plan'!$N:$N,'Color detail'!$F607,'2.Pro Plan'!$U:$U,'Color detail'!AR$3))</f>
        <v>0</v>
      </c>
      <c r="AS607" s="25"/>
    </row>
    <row r="608" spans="2:45">
      <c r="B608" s="167">
        <f t="shared" si="582"/>
        <v>0</v>
      </c>
      <c r="C608" s="167">
        <f t="shared" si="583"/>
        <v>0</v>
      </c>
      <c r="E608" s="25">
        <f t="shared" ref="E608:F608" si="667">E399</f>
        <v>0</v>
      </c>
      <c r="F608" s="25">
        <f t="shared" si="667"/>
        <v>0</v>
      </c>
      <c r="H608" s="25">
        <f t="shared" si="585"/>
        <v>0</v>
      </c>
      <c r="I608" s="25">
        <f>+IF(C608=0,0,SUMIF('Color FC'!$F:$F,'Color detail'!$C608,'Color FC'!H:H))</f>
        <v>0</v>
      </c>
      <c r="J608" s="25">
        <f>+IF(E608=0,0,SUMIF('Color FC'!$F:$F,'Color detail'!$C608,'Color FC'!I:I))</f>
        <v>0</v>
      </c>
      <c r="K608" s="25">
        <f>+IF(F608=0,0,SUMIF('Color FC'!$F:$F,'Color detail'!$C608,'Color FC'!J:J))</f>
        <v>0</v>
      </c>
      <c r="M608" s="154"/>
      <c r="N608" s="154"/>
      <c r="O608" s="155"/>
      <c r="Q608" s="140">
        <f t="shared" ref="Q608:AQ608" si="668">+IF(OR(AND(Q435=0,Q183&lt;&gt;0),AND(Q435&lt;&gt;0,Q183=0)),"CHECK",IF(OR(Q435=0,Q183=0),0,Q435/Q183))</f>
        <v>0</v>
      </c>
      <c r="R608" s="140">
        <f t="shared" si="668"/>
        <v>0</v>
      </c>
      <c r="S608" s="140">
        <f t="shared" si="668"/>
        <v>0</v>
      </c>
      <c r="T608" s="140">
        <f t="shared" si="668"/>
        <v>0</v>
      </c>
      <c r="U608" s="140">
        <f t="shared" si="668"/>
        <v>0</v>
      </c>
      <c r="V608" s="140">
        <f t="shared" si="668"/>
        <v>0</v>
      </c>
      <c r="W608" s="140">
        <f t="shared" si="668"/>
        <v>0</v>
      </c>
      <c r="X608" s="140">
        <f t="shared" si="668"/>
        <v>0</v>
      </c>
      <c r="Y608" s="140">
        <f t="shared" si="668"/>
        <v>0</v>
      </c>
      <c r="Z608" s="140">
        <f t="shared" si="668"/>
        <v>0</v>
      </c>
      <c r="AA608" s="140">
        <f t="shared" si="668"/>
        <v>0</v>
      </c>
      <c r="AB608" s="140">
        <f t="shared" si="668"/>
        <v>0</v>
      </c>
      <c r="AC608" s="140">
        <f t="shared" si="668"/>
        <v>0</v>
      </c>
      <c r="AD608" s="140">
        <f t="shared" si="668"/>
        <v>0</v>
      </c>
      <c r="AE608" s="140">
        <f t="shared" si="668"/>
        <v>0</v>
      </c>
      <c r="AF608" s="140">
        <f t="shared" si="668"/>
        <v>0</v>
      </c>
      <c r="AG608" s="140">
        <f t="shared" si="668"/>
        <v>0</v>
      </c>
      <c r="AH608" s="140">
        <f t="shared" si="668"/>
        <v>0</v>
      </c>
      <c r="AI608" s="140">
        <f t="shared" si="668"/>
        <v>0</v>
      </c>
      <c r="AJ608" s="140">
        <f t="shared" si="668"/>
        <v>0</v>
      </c>
      <c r="AK608" s="140">
        <f t="shared" si="668"/>
        <v>0</v>
      </c>
      <c r="AL608" s="140">
        <f t="shared" si="668"/>
        <v>0</v>
      </c>
      <c r="AM608" s="140">
        <f t="shared" si="668"/>
        <v>0</v>
      </c>
      <c r="AN608" s="140">
        <f t="shared" si="668"/>
        <v>0</v>
      </c>
      <c r="AO608" s="140">
        <f t="shared" si="668"/>
        <v>0</v>
      </c>
      <c r="AP608" s="140">
        <f t="shared" si="668"/>
        <v>0</v>
      </c>
      <c r="AQ608" s="140">
        <f t="shared" si="668"/>
        <v>0</v>
      </c>
      <c r="AR608" s="25">
        <f>+IF(AR$3=0,0,COUNTIFS('2.Pro Plan'!$K:$K,'Color detail'!$E608,'2.Pro Plan'!$N:$N,'Color detail'!$F608,'2.Pro Plan'!$U:$U,'Color detail'!AR$3))</f>
        <v>0</v>
      </c>
      <c r="AS608" s="25"/>
    </row>
    <row r="609" spans="2:45">
      <c r="B609" s="167">
        <f t="shared" si="582"/>
        <v>0</v>
      </c>
      <c r="C609" s="167">
        <f t="shared" si="583"/>
        <v>0</v>
      </c>
      <c r="E609" s="25">
        <f t="shared" ref="E609:F609" si="669">E400</f>
        <v>0</v>
      </c>
      <c r="F609" s="25">
        <f t="shared" si="669"/>
        <v>0</v>
      </c>
      <c r="H609" s="25">
        <f t="shared" si="585"/>
        <v>0</v>
      </c>
      <c r="I609" s="25">
        <f>+IF(C609=0,0,SUMIF('Color FC'!$F:$F,'Color detail'!$C609,'Color FC'!H:H))</f>
        <v>0</v>
      </c>
      <c r="J609" s="25">
        <f>+IF(E609=0,0,SUMIF('Color FC'!$F:$F,'Color detail'!$C609,'Color FC'!I:I))</f>
        <v>0</v>
      </c>
      <c r="K609" s="25">
        <f>+IF(F609=0,0,SUMIF('Color FC'!$F:$F,'Color detail'!$C609,'Color FC'!J:J))</f>
        <v>0</v>
      </c>
      <c r="M609" s="154"/>
      <c r="N609" s="154"/>
      <c r="O609" s="155"/>
      <c r="Q609" s="140">
        <f t="shared" ref="Q609:AQ609" si="670">+IF(OR(AND(Q436=0,Q184&lt;&gt;0),AND(Q436&lt;&gt;0,Q184=0)),"CHECK",IF(OR(Q436=0,Q184=0),0,Q436/Q184))</f>
        <v>0</v>
      </c>
      <c r="R609" s="140">
        <f t="shared" si="670"/>
        <v>0</v>
      </c>
      <c r="S609" s="140">
        <f t="shared" si="670"/>
        <v>0</v>
      </c>
      <c r="T609" s="140">
        <f t="shared" si="670"/>
        <v>0</v>
      </c>
      <c r="U609" s="140">
        <f t="shared" si="670"/>
        <v>0</v>
      </c>
      <c r="V609" s="140">
        <f t="shared" si="670"/>
        <v>0</v>
      </c>
      <c r="W609" s="140">
        <f t="shared" si="670"/>
        <v>0</v>
      </c>
      <c r="X609" s="140">
        <f t="shared" si="670"/>
        <v>0</v>
      </c>
      <c r="Y609" s="140">
        <f t="shared" si="670"/>
        <v>0</v>
      </c>
      <c r="Z609" s="140">
        <f t="shared" si="670"/>
        <v>0</v>
      </c>
      <c r="AA609" s="140">
        <f t="shared" si="670"/>
        <v>0</v>
      </c>
      <c r="AB609" s="140">
        <f t="shared" si="670"/>
        <v>0</v>
      </c>
      <c r="AC609" s="140">
        <f t="shared" si="670"/>
        <v>0</v>
      </c>
      <c r="AD609" s="140">
        <f t="shared" si="670"/>
        <v>0</v>
      </c>
      <c r="AE609" s="140">
        <f t="shared" si="670"/>
        <v>0</v>
      </c>
      <c r="AF609" s="140">
        <f t="shared" si="670"/>
        <v>0</v>
      </c>
      <c r="AG609" s="140">
        <f t="shared" si="670"/>
        <v>0</v>
      </c>
      <c r="AH609" s="140">
        <f t="shared" si="670"/>
        <v>0</v>
      </c>
      <c r="AI609" s="140">
        <f t="shared" si="670"/>
        <v>0</v>
      </c>
      <c r="AJ609" s="140">
        <f t="shared" si="670"/>
        <v>0</v>
      </c>
      <c r="AK609" s="140">
        <f t="shared" si="670"/>
        <v>0</v>
      </c>
      <c r="AL609" s="140">
        <f t="shared" si="670"/>
        <v>0</v>
      </c>
      <c r="AM609" s="140">
        <f t="shared" si="670"/>
        <v>0</v>
      </c>
      <c r="AN609" s="140">
        <f t="shared" si="670"/>
        <v>0</v>
      </c>
      <c r="AO609" s="140">
        <f t="shared" si="670"/>
        <v>0</v>
      </c>
      <c r="AP609" s="140">
        <f t="shared" si="670"/>
        <v>0</v>
      </c>
      <c r="AQ609" s="140">
        <f t="shared" si="670"/>
        <v>0</v>
      </c>
      <c r="AR609" s="25">
        <f>+IF(AR$3=0,0,COUNTIFS('2.Pro Plan'!$K:$K,'Color detail'!$E609,'2.Pro Plan'!$N:$N,'Color detail'!$F609,'2.Pro Plan'!$U:$U,'Color detail'!AR$3))</f>
        <v>0</v>
      </c>
      <c r="AS609" s="25"/>
    </row>
    <row r="610" spans="2:45">
      <c r="B610" s="167">
        <f t="shared" si="582"/>
        <v>0</v>
      </c>
      <c r="C610" s="167">
        <f t="shared" si="583"/>
        <v>0</v>
      </c>
      <c r="E610" s="25">
        <f t="shared" ref="E610:F610" si="671">E401</f>
        <v>0</v>
      </c>
      <c r="F610" s="25">
        <f t="shared" si="671"/>
        <v>0</v>
      </c>
      <c r="H610" s="25">
        <f t="shared" ref="H610:H635" si="672">+AS610</f>
        <v>0</v>
      </c>
      <c r="I610" s="25">
        <f>+IF(C610=0,0,SUMIF('Color FC'!$F:$F,'Color detail'!$C610,'Color FC'!H:H))</f>
        <v>0</v>
      </c>
      <c r="J610" s="25">
        <f>+IF(E610=0,0,SUMIF('Color FC'!$F:$F,'Color detail'!$C610,'Color FC'!I:I))</f>
        <v>0</v>
      </c>
      <c r="K610" s="25">
        <f>+IF(F610=0,0,SUMIF('Color FC'!$F:$F,'Color detail'!$C610,'Color FC'!J:J))</f>
        <v>0</v>
      </c>
      <c r="M610" s="154"/>
      <c r="N610" s="154"/>
      <c r="O610" s="155"/>
      <c r="Q610" s="140">
        <f t="shared" ref="Q610:AQ610" si="673">+IF(OR(AND(Q437=0,Q185&lt;&gt;0),AND(Q437&lt;&gt;0,Q185=0)),"CHECK",IF(OR(Q437=0,Q185=0),0,Q437/Q185))</f>
        <v>0</v>
      </c>
      <c r="R610" s="140">
        <f t="shared" si="673"/>
        <v>0</v>
      </c>
      <c r="S610" s="140">
        <f t="shared" si="673"/>
        <v>0</v>
      </c>
      <c r="T610" s="140">
        <f t="shared" si="673"/>
        <v>0</v>
      </c>
      <c r="U610" s="140">
        <f t="shared" si="673"/>
        <v>0</v>
      </c>
      <c r="V610" s="140">
        <f t="shared" si="673"/>
        <v>0</v>
      </c>
      <c r="W610" s="140">
        <f t="shared" si="673"/>
        <v>0</v>
      </c>
      <c r="X610" s="140">
        <f t="shared" si="673"/>
        <v>0</v>
      </c>
      <c r="Y610" s="140">
        <f t="shared" si="673"/>
        <v>0</v>
      </c>
      <c r="Z610" s="140">
        <f t="shared" si="673"/>
        <v>0</v>
      </c>
      <c r="AA610" s="140">
        <f t="shared" si="673"/>
        <v>0</v>
      </c>
      <c r="AB610" s="140">
        <f t="shared" si="673"/>
        <v>0</v>
      </c>
      <c r="AC610" s="140">
        <f t="shared" si="673"/>
        <v>0</v>
      </c>
      <c r="AD610" s="140">
        <f t="shared" si="673"/>
        <v>0</v>
      </c>
      <c r="AE610" s="140">
        <f t="shared" si="673"/>
        <v>0</v>
      </c>
      <c r="AF610" s="140">
        <f t="shared" si="673"/>
        <v>0</v>
      </c>
      <c r="AG610" s="140">
        <f t="shared" si="673"/>
        <v>0</v>
      </c>
      <c r="AH610" s="140">
        <f t="shared" si="673"/>
        <v>0</v>
      </c>
      <c r="AI610" s="140">
        <f t="shared" si="673"/>
        <v>0</v>
      </c>
      <c r="AJ610" s="140">
        <f t="shared" si="673"/>
        <v>0</v>
      </c>
      <c r="AK610" s="140">
        <f t="shared" si="673"/>
        <v>0</v>
      </c>
      <c r="AL610" s="140">
        <f t="shared" si="673"/>
        <v>0</v>
      </c>
      <c r="AM610" s="140">
        <f t="shared" si="673"/>
        <v>0</v>
      </c>
      <c r="AN610" s="140">
        <f t="shared" si="673"/>
        <v>0</v>
      </c>
      <c r="AO610" s="140">
        <f t="shared" si="673"/>
        <v>0</v>
      </c>
      <c r="AP610" s="140">
        <f t="shared" si="673"/>
        <v>0</v>
      </c>
      <c r="AQ610" s="140">
        <f t="shared" si="673"/>
        <v>0</v>
      </c>
      <c r="AR610" s="25">
        <f>+IF(AR$3=0,0,COUNTIFS('2.Pro Plan'!$K:$K,'Color detail'!$E610,'2.Pro Plan'!$N:$N,'Color detail'!$F610,'2.Pro Plan'!$U:$U,'Color detail'!AR$3))</f>
        <v>0</v>
      </c>
      <c r="AS610" s="25"/>
    </row>
    <row r="611" spans="2:45">
      <c r="B611" s="167">
        <f t="shared" si="582"/>
        <v>0</v>
      </c>
      <c r="C611" s="167">
        <f t="shared" si="583"/>
        <v>0</v>
      </c>
      <c r="E611" s="25">
        <f t="shared" ref="E611:F611" si="674">E402</f>
        <v>0</v>
      </c>
      <c r="F611" s="25">
        <f t="shared" si="674"/>
        <v>0</v>
      </c>
      <c r="H611" s="25">
        <f t="shared" si="672"/>
        <v>0</v>
      </c>
      <c r="I611" s="25">
        <f>+IF(C611=0,0,SUMIF('Color FC'!$F:$F,'Color detail'!$C611,'Color FC'!H:H))</f>
        <v>0</v>
      </c>
      <c r="J611" s="25">
        <f>+IF(E611=0,0,SUMIF('Color FC'!$F:$F,'Color detail'!$C611,'Color FC'!I:I))</f>
        <v>0</v>
      </c>
      <c r="K611" s="25">
        <f>+IF(F611=0,0,SUMIF('Color FC'!$F:$F,'Color detail'!$C611,'Color FC'!J:J))</f>
        <v>0</v>
      </c>
      <c r="M611" s="154"/>
      <c r="N611" s="154"/>
      <c r="O611" s="155"/>
      <c r="Q611" s="140">
        <f t="shared" ref="Q611:AQ611" si="675">+IF(OR(AND(Q438=0,Q186&lt;&gt;0),AND(Q438&lt;&gt;0,Q186=0)),"CHECK",IF(OR(Q438=0,Q186=0),0,Q438/Q186))</f>
        <v>0</v>
      </c>
      <c r="R611" s="140">
        <f t="shared" si="675"/>
        <v>0</v>
      </c>
      <c r="S611" s="140">
        <f t="shared" si="675"/>
        <v>0</v>
      </c>
      <c r="T611" s="140">
        <f t="shared" si="675"/>
        <v>0</v>
      </c>
      <c r="U611" s="140">
        <f t="shared" si="675"/>
        <v>0</v>
      </c>
      <c r="V611" s="140">
        <f t="shared" si="675"/>
        <v>0</v>
      </c>
      <c r="W611" s="140">
        <f t="shared" si="675"/>
        <v>0</v>
      </c>
      <c r="X611" s="140">
        <f t="shared" si="675"/>
        <v>0</v>
      </c>
      <c r="Y611" s="140">
        <f t="shared" si="675"/>
        <v>0</v>
      </c>
      <c r="Z611" s="140">
        <f t="shared" si="675"/>
        <v>0</v>
      </c>
      <c r="AA611" s="140">
        <f t="shared" si="675"/>
        <v>0</v>
      </c>
      <c r="AB611" s="140">
        <f t="shared" si="675"/>
        <v>0</v>
      </c>
      <c r="AC611" s="140">
        <f t="shared" si="675"/>
        <v>0</v>
      </c>
      <c r="AD611" s="140">
        <f t="shared" si="675"/>
        <v>0</v>
      </c>
      <c r="AE611" s="140">
        <f t="shared" si="675"/>
        <v>0</v>
      </c>
      <c r="AF611" s="140">
        <f t="shared" si="675"/>
        <v>0</v>
      </c>
      <c r="AG611" s="140">
        <f t="shared" si="675"/>
        <v>0</v>
      </c>
      <c r="AH611" s="140">
        <f t="shared" si="675"/>
        <v>0</v>
      </c>
      <c r="AI611" s="140">
        <f t="shared" si="675"/>
        <v>0</v>
      </c>
      <c r="AJ611" s="140">
        <f t="shared" si="675"/>
        <v>0</v>
      </c>
      <c r="AK611" s="140">
        <f t="shared" si="675"/>
        <v>0</v>
      </c>
      <c r="AL611" s="140">
        <f t="shared" si="675"/>
        <v>0</v>
      </c>
      <c r="AM611" s="140">
        <f t="shared" si="675"/>
        <v>0</v>
      </c>
      <c r="AN611" s="140">
        <f t="shared" si="675"/>
        <v>0</v>
      </c>
      <c r="AO611" s="140">
        <f t="shared" si="675"/>
        <v>0</v>
      </c>
      <c r="AP611" s="140">
        <f t="shared" si="675"/>
        <v>0</v>
      </c>
      <c r="AQ611" s="140">
        <f t="shared" si="675"/>
        <v>0</v>
      </c>
      <c r="AR611" s="25">
        <f>+IF(AR$3=0,0,COUNTIFS('2.Pro Plan'!$K:$K,'Color detail'!$E611,'2.Pro Plan'!$N:$N,'Color detail'!$F611,'2.Pro Plan'!$U:$U,'Color detail'!AR$3))</f>
        <v>0</v>
      </c>
      <c r="AS611" s="25"/>
    </row>
    <row r="612" spans="2:45">
      <c r="B612" s="167">
        <f t="shared" si="582"/>
        <v>0</v>
      </c>
      <c r="C612" s="167">
        <f t="shared" si="583"/>
        <v>0</v>
      </c>
      <c r="E612" s="25">
        <f t="shared" ref="E612:F612" si="676">E403</f>
        <v>0</v>
      </c>
      <c r="F612" s="25">
        <f t="shared" si="676"/>
        <v>0</v>
      </c>
      <c r="H612" s="25">
        <f t="shared" si="672"/>
        <v>0</v>
      </c>
      <c r="I612" s="25">
        <f>+IF(C612=0,0,SUMIF('Color FC'!$F:$F,'Color detail'!$C612,'Color FC'!H:H))</f>
        <v>0</v>
      </c>
      <c r="J612" s="25">
        <f>+IF(E612=0,0,SUMIF('Color FC'!$F:$F,'Color detail'!$C612,'Color FC'!I:I))</f>
        <v>0</v>
      </c>
      <c r="K612" s="25">
        <f>+IF(F612=0,0,SUMIF('Color FC'!$F:$F,'Color detail'!$C612,'Color FC'!J:J))</f>
        <v>0</v>
      </c>
      <c r="M612" s="154"/>
      <c r="N612" s="154"/>
      <c r="O612" s="155"/>
      <c r="Q612" s="140">
        <f t="shared" ref="Q612:AQ612" si="677">+IF(OR(AND(Q439=0,Q187&lt;&gt;0),AND(Q439&lt;&gt;0,Q187=0)),"CHECK",IF(OR(Q439=0,Q187=0),0,Q439/Q187))</f>
        <v>0</v>
      </c>
      <c r="R612" s="140">
        <f t="shared" si="677"/>
        <v>0</v>
      </c>
      <c r="S612" s="140">
        <f t="shared" si="677"/>
        <v>0</v>
      </c>
      <c r="T612" s="140">
        <f t="shared" si="677"/>
        <v>0</v>
      </c>
      <c r="U612" s="140">
        <f t="shared" si="677"/>
        <v>0</v>
      </c>
      <c r="V612" s="140">
        <f t="shared" si="677"/>
        <v>0</v>
      </c>
      <c r="W612" s="140">
        <f t="shared" si="677"/>
        <v>0</v>
      </c>
      <c r="X612" s="140">
        <f t="shared" si="677"/>
        <v>0</v>
      </c>
      <c r="Y612" s="140">
        <f t="shared" si="677"/>
        <v>0</v>
      </c>
      <c r="Z612" s="140">
        <f t="shared" si="677"/>
        <v>0</v>
      </c>
      <c r="AA612" s="140">
        <f t="shared" si="677"/>
        <v>0</v>
      </c>
      <c r="AB612" s="140">
        <f t="shared" si="677"/>
        <v>0</v>
      </c>
      <c r="AC612" s="140">
        <f t="shared" si="677"/>
        <v>0</v>
      </c>
      <c r="AD612" s="140">
        <f t="shared" si="677"/>
        <v>0</v>
      </c>
      <c r="AE612" s="140">
        <f t="shared" si="677"/>
        <v>0</v>
      </c>
      <c r="AF612" s="140">
        <f t="shared" si="677"/>
        <v>0</v>
      </c>
      <c r="AG612" s="140">
        <f t="shared" si="677"/>
        <v>0</v>
      </c>
      <c r="AH612" s="140">
        <f t="shared" si="677"/>
        <v>0</v>
      </c>
      <c r="AI612" s="140">
        <f t="shared" si="677"/>
        <v>0</v>
      </c>
      <c r="AJ612" s="140">
        <f t="shared" si="677"/>
        <v>0</v>
      </c>
      <c r="AK612" s="140">
        <f t="shared" si="677"/>
        <v>0</v>
      </c>
      <c r="AL612" s="140">
        <f t="shared" si="677"/>
        <v>0</v>
      </c>
      <c r="AM612" s="140">
        <f t="shared" si="677"/>
        <v>0</v>
      </c>
      <c r="AN612" s="140">
        <f t="shared" si="677"/>
        <v>0</v>
      </c>
      <c r="AO612" s="140">
        <f t="shared" si="677"/>
        <v>0</v>
      </c>
      <c r="AP612" s="140">
        <f t="shared" si="677"/>
        <v>0</v>
      </c>
      <c r="AQ612" s="140">
        <f t="shared" si="677"/>
        <v>0</v>
      </c>
      <c r="AR612" s="25">
        <f>+IF(AR$3=0,0,COUNTIFS('2.Pro Plan'!$K:$K,'Color detail'!$E612,'2.Pro Plan'!$N:$N,'Color detail'!$F612,'2.Pro Plan'!$U:$U,'Color detail'!AR$3))</f>
        <v>0</v>
      </c>
      <c r="AS612" s="25"/>
    </row>
    <row r="613" spans="2:45">
      <c r="B613" s="167">
        <f t="shared" si="582"/>
        <v>0</v>
      </c>
      <c r="C613" s="167">
        <f t="shared" si="583"/>
        <v>0</v>
      </c>
      <c r="E613" s="25">
        <f t="shared" ref="E613:F613" si="678">E404</f>
        <v>0</v>
      </c>
      <c r="F613" s="25">
        <f t="shared" si="678"/>
        <v>0</v>
      </c>
      <c r="H613" s="25">
        <f t="shared" si="672"/>
        <v>0</v>
      </c>
      <c r="I613" s="25">
        <f>+IF(C613=0,0,SUMIF('Color FC'!$F:$F,'Color detail'!$C613,'Color FC'!H:H))</f>
        <v>0</v>
      </c>
      <c r="J613" s="25">
        <f>+IF(E613=0,0,SUMIF('Color FC'!$F:$F,'Color detail'!$C613,'Color FC'!I:I))</f>
        <v>0</v>
      </c>
      <c r="K613" s="25">
        <f>+IF(F613=0,0,SUMIF('Color FC'!$F:$F,'Color detail'!$C613,'Color FC'!J:J))</f>
        <v>0</v>
      </c>
      <c r="M613" s="154"/>
      <c r="N613" s="154"/>
      <c r="O613" s="155"/>
      <c r="Q613" s="140">
        <f t="shared" ref="Q613:AQ613" si="679">+IF(OR(AND(Q440=0,Q188&lt;&gt;0),AND(Q440&lt;&gt;0,Q188=0)),"CHECK",IF(OR(Q440=0,Q188=0),0,Q440/Q188))</f>
        <v>0</v>
      </c>
      <c r="R613" s="140">
        <f t="shared" si="679"/>
        <v>0</v>
      </c>
      <c r="S613" s="140">
        <f t="shared" si="679"/>
        <v>0</v>
      </c>
      <c r="T613" s="140">
        <f t="shared" si="679"/>
        <v>0</v>
      </c>
      <c r="U613" s="140">
        <f t="shared" si="679"/>
        <v>0</v>
      </c>
      <c r="V613" s="140">
        <f t="shared" si="679"/>
        <v>0</v>
      </c>
      <c r="W613" s="140">
        <f t="shared" si="679"/>
        <v>0</v>
      </c>
      <c r="X613" s="140">
        <f t="shared" si="679"/>
        <v>0</v>
      </c>
      <c r="Y613" s="140">
        <f t="shared" si="679"/>
        <v>0</v>
      </c>
      <c r="Z613" s="140">
        <f t="shared" si="679"/>
        <v>0</v>
      </c>
      <c r="AA613" s="140">
        <f t="shared" si="679"/>
        <v>0</v>
      </c>
      <c r="AB613" s="140">
        <f t="shared" si="679"/>
        <v>0</v>
      </c>
      <c r="AC613" s="140">
        <f t="shared" si="679"/>
        <v>0</v>
      </c>
      <c r="AD613" s="140">
        <f t="shared" si="679"/>
        <v>0</v>
      </c>
      <c r="AE613" s="140">
        <f t="shared" si="679"/>
        <v>0</v>
      </c>
      <c r="AF613" s="140">
        <f t="shared" si="679"/>
        <v>0</v>
      </c>
      <c r="AG613" s="140">
        <f t="shared" si="679"/>
        <v>0</v>
      </c>
      <c r="AH613" s="140">
        <f t="shared" si="679"/>
        <v>0</v>
      </c>
      <c r="AI613" s="140">
        <f t="shared" si="679"/>
        <v>0</v>
      </c>
      <c r="AJ613" s="140">
        <f t="shared" si="679"/>
        <v>0</v>
      </c>
      <c r="AK613" s="140">
        <f t="shared" si="679"/>
        <v>0</v>
      </c>
      <c r="AL613" s="140">
        <f t="shared" si="679"/>
        <v>0</v>
      </c>
      <c r="AM613" s="140">
        <f t="shared" si="679"/>
        <v>0</v>
      </c>
      <c r="AN613" s="140">
        <f t="shared" si="679"/>
        <v>0</v>
      </c>
      <c r="AO613" s="140">
        <f t="shared" si="679"/>
        <v>0</v>
      </c>
      <c r="AP613" s="140">
        <f t="shared" si="679"/>
        <v>0</v>
      </c>
      <c r="AQ613" s="140">
        <f t="shared" si="679"/>
        <v>0</v>
      </c>
      <c r="AR613" s="25">
        <f>+IF(AR$3=0,0,COUNTIFS('2.Pro Plan'!$K:$K,'Color detail'!$E613,'2.Pro Plan'!$N:$N,'Color detail'!$F613,'2.Pro Plan'!$U:$U,'Color detail'!AR$3))</f>
        <v>0</v>
      </c>
      <c r="AS613" s="25"/>
    </row>
    <row r="614" spans="2:45">
      <c r="B614" s="167">
        <f t="shared" si="582"/>
        <v>0</v>
      </c>
      <c r="C614" s="167">
        <f t="shared" si="583"/>
        <v>0</v>
      </c>
      <c r="E614" s="25">
        <f t="shared" ref="E614:F614" si="680">E405</f>
        <v>0</v>
      </c>
      <c r="F614" s="25">
        <f t="shared" si="680"/>
        <v>0</v>
      </c>
      <c r="H614" s="25">
        <f t="shared" si="672"/>
        <v>0</v>
      </c>
      <c r="I614" s="25">
        <f>+IF(C614=0,0,SUMIF('Color FC'!$F:$F,'Color detail'!$C614,'Color FC'!H:H))</f>
        <v>0</v>
      </c>
      <c r="J614" s="25">
        <f>+IF(E614=0,0,SUMIF('Color FC'!$F:$F,'Color detail'!$C614,'Color FC'!I:I))</f>
        <v>0</v>
      </c>
      <c r="K614" s="25">
        <f>+IF(F614=0,0,SUMIF('Color FC'!$F:$F,'Color detail'!$C614,'Color FC'!J:J))</f>
        <v>0</v>
      </c>
      <c r="M614" s="154"/>
      <c r="N614" s="154"/>
      <c r="O614" s="155"/>
      <c r="Q614" s="140">
        <f t="shared" ref="Q614:AQ614" si="681">+IF(OR(AND(Q441=0,Q189&lt;&gt;0),AND(Q441&lt;&gt;0,Q189=0)),"CHECK",IF(OR(Q441=0,Q189=0),0,Q441/Q189))</f>
        <v>0</v>
      </c>
      <c r="R614" s="140">
        <f t="shared" si="681"/>
        <v>0</v>
      </c>
      <c r="S614" s="140">
        <f t="shared" si="681"/>
        <v>0</v>
      </c>
      <c r="T614" s="140">
        <f t="shared" si="681"/>
        <v>0</v>
      </c>
      <c r="U614" s="140">
        <f t="shared" si="681"/>
        <v>0</v>
      </c>
      <c r="V614" s="140">
        <f t="shared" si="681"/>
        <v>0</v>
      </c>
      <c r="W614" s="140">
        <f t="shared" si="681"/>
        <v>0</v>
      </c>
      <c r="X614" s="140">
        <f t="shared" si="681"/>
        <v>0</v>
      </c>
      <c r="Y614" s="140">
        <f t="shared" si="681"/>
        <v>0</v>
      </c>
      <c r="Z614" s="140">
        <f t="shared" si="681"/>
        <v>0</v>
      </c>
      <c r="AA614" s="140">
        <f t="shared" si="681"/>
        <v>0</v>
      </c>
      <c r="AB614" s="140">
        <f t="shared" si="681"/>
        <v>0</v>
      </c>
      <c r="AC614" s="140">
        <f t="shared" si="681"/>
        <v>0</v>
      </c>
      <c r="AD614" s="140">
        <f t="shared" si="681"/>
        <v>0</v>
      </c>
      <c r="AE614" s="140">
        <f t="shared" si="681"/>
        <v>0</v>
      </c>
      <c r="AF614" s="140">
        <f t="shared" si="681"/>
        <v>0</v>
      </c>
      <c r="AG614" s="140">
        <f t="shared" si="681"/>
        <v>0</v>
      </c>
      <c r="AH614" s="140">
        <f t="shared" si="681"/>
        <v>0</v>
      </c>
      <c r="AI614" s="140">
        <f t="shared" si="681"/>
        <v>0</v>
      </c>
      <c r="AJ614" s="140">
        <f t="shared" si="681"/>
        <v>0</v>
      </c>
      <c r="AK614" s="140">
        <f t="shared" si="681"/>
        <v>0</v>
      </c>
      <c r="AL614" s="140">
        <f t="shared" si="681"/>
        <v>0</v>
      </c>
      <c r="AM614" s="140">
        <f t="shared" si="681"/>
        <v>0</v>
      </c>
      <c r="AN614" s="140">
        <f t="shared" si="681"/>
        <v>0</v>
      </c>
      <c r="AO614" s="140">
        <f t="shared" si="681"/>
        <v>0</v>
      </c>
      <c r="AP614" s="140">
        <f t="shared" si="681"/>
        <v>0</v>
      </c>
      <c r="AQ614" s="140">
        <f t="shared" si="681"/>
        <v>0</v>
      </c>
      <c r="AR614" s="25">
        <f>+IF(AR$3=0,0,COUNTIFS('2.Pro Plan'!$K:$K,'Color detail'!$E614,'2.Pro Plan'!$N:$N,'Color detail'!$F614,'2.Pro Plan'!$U:$U,'Color detail'!AR$3))</f>
        <v>0</v>
      </c>
      <c r="AS614" s="25"/>
    </row>
    <row r="615" spans="2:45">
      <c r="B615" s="167">
        <f t="shared" si="582"/>
        <v>0</v>
      </c>
      <c r="C615" s="167">
        <f t="shared" si="583"/>
        <v>0</v>
      </c>
      <c r="E615" s="25">
        <f t="shared" ref="E615:F615" si="682">E406</f>
        <v>0</v>
      </c>
      <c r="F615" s="25">
        <f t="shared" si="682"/>
        <v>0</v>
      </c>
      <c r="H615" s="25">
        <f t="shared" si="672"/>
        <v>0</v>
      </c>
      <c r="I615" s="25">
        <f>+IF(C615=0,0,SUMIF('Color FC'!$F:$F,'Color detail'!$C615,'Color FC'!H:H))</f>
        <v>0</v>
      </c>
      <c r="J615" s="25">
        <f>+IF(E615=0,0,SUMIF('Color FC'!$F:$F,'Color detail'!$C615,'Color FC'!I:I))</f>
        <v>0</v>
      </c>
      <c r="K615" s="25">
        <f>+IF(F615=0,0,SUMIF('Color FC'!$F:$F,'Color detail'!$C615,'Color FC'!J:J))</f>
        <v>0</v>
      </c>
      <c r="M615" s="154"/>
      <c r="N615" s="154"/>
      <c r="O615" s="155"/>
      <c r="Q615" s="140">
        <f t="shared" ref="Q615:AQ615" si="683">+IF(OR(AND(Q442=0,Q190&lt;&gt;0),AND(Q442&lt;&gt;0,Q190=0)),"CHECK",IF(OR(Q442=0,Q190=0),0,Q442/Q190))</f>
        <v>0</v>
      </c>
      <c r="R615" s="140">
        <f t="shared" si="683"/>
        <v>0</v>
      </c>
      <c r="S615" s="140">
        <f t="shared" si="683"/>
        <v>0</v>
      </c>
      <c r="T615" s="140">
        <f t="shared" si="683"/>
        <v>0</v>
      </c>
      <c r="U615" s="140">
        <f t="shared" si="683"/>
        <v>0</v>
      </c>
      <c r="V615" s="140">
        <f t="shared" si="683"/>
        <v>0</v>
      </c>
      <c r="W615" s="140">
        <f t="shared" si="683"/>
        <v>0</v>
      </c>
      <c r="X615" s="140">
        <f t="shared" si="683"/>
        <v>0</v>
      </c>
      <c r="Y615" s="140">
        <f t="shared" si="683"/>
        <v>0</v>
      </c>
      <c r="Z615" s="140">
        <f t="shared" si="683"/>
        <v>0</v>
      </c>
      <c r="AA615" s="140">
        <f t="shared" si="683"/>
        <v>0</v>
      </c>
      <c r="AB615" s="140">
        <f t="shared" si="683"/>
        <v>0</v>
      </c>
      <c r="AC615" s="140">
        <f t="shared" si="683"/>
        <v>0</v>
      </c>
      <c r="AD615" s="140">
        <f t="shared" si="683"/>
        <v>0</v>
      </c>
      <c r="AE615" s="140">
        <f t="shared" si="683"/>
        <v>0</v>
      </c>
      <c r="AF615" s="140">
        <f t="shared" si="683"/>
        <v>0</v>
      </c>
      <c r="AG615" s="140">
        <f t="shared" si="683"/>
        <v>0</v>
      </c>
      <c r="AH615" s="140">
        <f t="shared" si="683"/>
        <v>0</v>
      </c>
      <c r="AI615" s="140">
        <f t="shared" si="683"/>
        <v>0</v>
      </c>
      <c r="AJ615" s="140">
        <f t="shared" si="683"/>
        <v>0</v>
      </c>
      <c r="AK615" s="140">
        <f t="shared" si="683"/>
        <v>0</v>
      </c>
      <c r="AL615" s="140">
        <f t="shared" si="683"/>
        <v>0</v>
      </c>
      <c r="AM615" s="140">
        <f t="shared" si="683"/>
        <v>0</v>
      </c>
      <c r="AN615" s="140">
        <f t="shared" si="683"/>
        <v>0</v>
      </c>
      <c r="AO615" s="140">
        <f t="shared" si="683"/>
        <v>0</v>
      </c>
      <c r="AP615" s="140">
        <f t="shared" si="683"/>
        <v>0</v>
      </c>
      <c r="AQ615" s="140">
        <f t="shared" si="683"/>
        <v>0</v>
      </c>
      <c r="AR615" s="25">
        <f>+IF(AR$3=0,0,COUNTIFS('2.Pro Plan'!$K:$K,'Color detail'!$E615,'2.Pro Plan'!$N:$N,'Color detail'!$F615,'2.Pro Plan'!$U:$U,'Color detail'!AR$3))</f>
        <v>0</v>
      </c>
      <c r="AS615" s="25"/>
    </row>
    <row r="616" spans="2:45">
      <c r="B616" s="167">
        <f t="shared" si="582"/>
        <v>0</v>
      </c>
      <c r="C616" s="167">
        <f t="shared" si="583"/>
        <v>0</v>
      </c>
      <c r="E616" s="25">
        <f t="shared" ref="E616:F616" si="684">E407</f>
        <v>0</v>
      </c>
      <c r="F616" s="25">
        <f t="shared" si="684"/>
        <v>0</v>
      </c>
      <c r="H616" s="25">
        <f t="shared" si="672"/>
        <v>0</v>
      </c>
      <c r="I616" s="25">
        <f>+IF(C616=0,0,SUMIF('Color FC'!$F:$F,'Color detail'!$C616,'Color FC'!H:H))</f>
        <v>0</v>
      </c>
      <c r="J616" s="25">
        <f>+IF(E616=0,0,SUMIF('Color FC'!$F:$F,'Color detail'!$C616,'Color FC'!I:I))</f>
        <v>0</v>
      </c>
      <c r="K616" s="25">
        <f>+IF(F616=0,0,SUMIF('Color FC'!$F:$F,'Color detail'!$C616,'Color FC'!J:J))</f>
        <v>0</v>
      </c>
      <c r="M616" s="154"/>
      <c r="N616" s="154"/>
      <c r="O616" s="155"/>
      <c r="Q616" s="140">
        <f t="shared" ref="Q616:AQ616" si="685">+IF(OR(AND(Q443=0,Q191&lt;&gt;0),AND(Q443&lt;&gt;0,Q191=0)),"CHECK",IF(OR(Q443=0,Q191=0),0,Q443/Q191))</f>
        <v>0</v>
      </c>
      <c r="R616" s="140">
        <f t="shared" si="685"/>
        <v>0</v>
      </c>
      <c r="S616" s="140">
        <f t="shared" si="685"/>
        <v>0</v>
      </c>
      <c r="T616" s="140">
        <f t="shared" si="685"/>
        <v>0</v>
      </c>
      <c r="U616" s="140">
        <f t="shared" si="685"/>
        <v>0</v>
      </c>
      <c r="V616" s="140">
        <f t="shared" si="685"/>
        <v>0</v>
      </c>
      <c r="W616" s="140">
        <f t="shared" si="685"/>
        <v>0</v>
      </c>
      <c r="X616" s="140">
        <f t="shared" si="685"/>
        <v>0</v>
      </c>
      <c r="Y616" s="140">
        <f t="shared" si="685"/>
        <v>0</v>
      </c>
      <c r="Z616" s="140">
        <f t="shared" si="685"/>
        <v>0</v>
      </c>
      <c r="AA616" s="140">
        <f t="shared" si="685"/>
        <v>0</v>
      </c>
      <c r="AB616" s="140">
        <f t="shared" si="685"/>
        <v>0</v>
      </c>
      <c r="AC616" s="140">
        <f t="shared" si="685"/>
        <v>0</v>
      </c>
      <c r="AD616" s="140">
        <f t="shared" si="685"/>
        <v>0</v>
      </c>
      <c r="AE616" s="140">
        <f t="shared" si="685"/>
        <v>0</v>
      </c>
      <c r="AF616" s="140">
        <f t="shared" si="685"/>
        <v>0</v>
      </c>
      <c r="AG616" s="140">
        <f t="shared" si="685"/>
        <v>0</v>
      </c>
      <c r="AH616" s="140">
        <f t="shared" si="685"/>
        <v>0</v>
      </c>
      <c r="AI616" s="140">
        <f t="shared" si="685"/>
        <v>0</v>
      </c>
      <c r="AJ616" s="140">
        <f t="shared" si="685"/>
        <v>0</v>
      </c>
      <c r="AK616" s="140">
        <f t="shared" si="685"/>
        <v>0</v>
      </c>
      <c r="AL616" s="140">
        <f t="shared" si="685"/>
        <v>0</v>
      </c>
      <c r="AM616" s="140">
        <f t="shared" si="685"/>
        <v>0</v>
      </c>
      <c r="AN616" s="140">
        <f t="shared" si="685"/>
        <v>0</v>
      </c>
      <c r="AO616" s="140">
        <f t="shared" si="685"/>
        <v>0</v>
      </c>
      <c r="AP616" s="140">
        <f t="shared" si="685"/>
        <v>0</v>
      </c>
      <c r="AQ616" s="140">
        <f t="shared" si="685"/>
        <v>0</v>
      </c>
      <c r="AR616" s="25">
        <f>+IF(AR$3=0,0,COUNTIFS('2.Pro Plan'!$K:$K,'Color detail'!$E616,'2.Pro Plan'!$N:$N,'Color detail'!$F616,'2.Pro Plan'!$U:$U,'Color detail'!AR$3))</f>
        <v>0</v>
      </c>
      <c r="AS616" s="25"/>
    </row>
    <row r="617" spans="2:45">
      <c r="B617" s="167">
        <f t="shared" si="582"/>
        <v>0</v>
      </c>
      <c r="C617" s="167">
        <f t="shared" si="583"/>
        <v>0</v>
      </c>
      <c r="E617" s="25">
        <f t="shared" ref="E617:F617" si="686">E408</f>
        <v>0</v>
      </c>
      <c r="F617" s="25">
        <f t="shared" si="686"/>
        <v>0</v>
      </c>
      <c r="H617" s="25">
        <f t="shared" si="672"/>
        <v>0</v>
      </c>
      <c r="I617" s="25">
        <f>+IF(C617=0,0,SUMIF('Color FC'!$F:$F,'Color detail'!$C617,'Color FC'!H:H))</f>
        <v>0</v>
      </c>
      <c r="J617" s="25">
        <f>+IF(E617=0,0,SUMIF('Color FC'!$F:$F,'Color detail'!$C617,'Color FC'!I:I))</f>
        <v>0</v>
      </c>
      <c r="K617" s="25">
        <f>+IF(F617=0,0,SUMIF('Color FC'!$F:$F,'Color detail'!$C617,'Color FC'!J:J))</f>
        <v>0</v>
      </c>
      <c r="M617" s="154"/>
      <c r="N617" s="154"/>
      <c r="O617" s="155"/>
      <c r="Q617" s="140">
        <f t="shared" ref="Q617:AQ617" si="687">+IF(OR(AND(Q444=0,Q192&lt;&gt;0),AND(Q444&lt;&gt;0,Q192=0)),"CHECK",IF(OR(Q444=0,Q192=0),0,Q444/Q192))</f>
        <v>0</v>
      </c>
      <c r="R617" s="140">
        <f t="shared" si="687"/>
        <v>0</v>
      </c>
      <c r="S617" s="140">
        <f t="shared" si="687"/>
        <v>0</v>
      </c>
      <c r="T617" s="140">
        <f t="shared" si="687"/>
        <v>0</v>
      </c>
      <c r="U617" s="140">
        <f t="shared" si="687"/>
        <v>0</v>
      </c>
      <c r="V617" s="140">
        <f t="shared" si="687"/>
        <v>0</v>
      </c>
      <c r="W617" s="140">
        <f t="shared" si="687"/>
        <v>0</v>
      </c>
      <c r="X617" s="140">
        <f t="shared" si="687"/>
        <v>0</v>
      </c>
      <c r="Y617" s="140">
        <f t="shared" si="687"/>
        <v>0</v>
      </c>
      <c r="Z617" s="140">
        <f t="shared" si="687"/>
        <v>0</v>
      </c>
      <c r="AA617" s="140">
        <f t="shared" si="687"/>
        <v>0</v>
      </c>
      <c r="AB617" s="140">
        <f t="shared" si="687"/>
        <v>0</v>
      </c>
      <c r="AC617" s="140">
        <f t="shared" si="687"/>
        <v>0</v>
      </c>
      <c r="AD617" s="140">
        <f t="shared" si="687"/>
        <v>0</v>
      </c>
      <c r="AE617" s="140">
        <f t="shared" si="687"/>
        <v>0</v>
      </c>
      <c r="AF617" s="140">
        <f t="shared" si="687"/>
        <v>0</v>
      </c>
      <c r="AG617" s="140">
        <f t="shared" si="687"/>
        <v>0</v>
      </c>
      <c r="AH617" s="140">
        <f t="shared" si="687"/>
        <v>0</v>
      </c>
      <c r="AI617" s="140">
        <f t="shared" si="687"/>
        <v>0</v>
      </c>
      <c r="AJ617" s="140">
        <f t="shared" si="687"/>
        <v>0</v>
      </c>
      <c r="AK617" s="140">
        <f t="shared" si="687"/>
        <v>0</v>
      </c>
      <c r="AL617" s="140">
        <f t="shared" si="687"/>
        <v>0</v>
      </c>
      <c r="AM617" s="140">
        <f t="shared" si="687"/>
        <v>0</v>
      </c>
      <c r="AN617" s="140">
        <f t="shared" si="687"/>
        <v>0</v>
      </c>
      <c r="AO617" s="140">
        <f t="shared" si="687"/>
        <v>0</v>
      </c>
      <c r="AP617" s="140">
        <f t="shared" si="687"/>
        <v>0</v>
      </c>
      <c r="AQ617" s="140">
        <f t="shared" si="687"/>
        <v>0</v>
      </c>
      <c r="AR617" s="25">
        <f>+IF(AR$3=0,0,COUNTIFS('2.Pro Plan'!$K:$K,'Color detail'!$E617,'2.Pro Plan'!$N:$N,'Color detail'!$F617,'2.Pro Plan'!$U:$U,'Color detail'!AR$3))</f>
        <v>0</v>
      </c>
      <c r="AS617" s="25"/>
    </row>
    <row r="618" spans="2:45">
      <c r="B618" s="167">
        <f t="shared" si="582"/>
        <v>0</v>
      </c>
      <c r="C618" s="167">
        <f t="shared" si="583"/>
        <v>0</v>
      </c>
      <c r="E618" s="25">
        <f t="shared" ref="E618:F618" si="688">E409</f>
        <v>0</v>
      </c>
      <c r="F618" s="25">
        <f t="shared" si="688"/>
        <v>0</v>
      </c>
      <c r="H618" s="25">
        <f t="shared" si="672"/>
        <v>0</v>
      </c>
      <c r="I618" s="25">
        <f>+IF(C618=0,0,SUMIF('Color FC'!$F:$F,'Color detail'!$C618,'Color FC'!H:H))</f>
        <v>0</v>
      </c>
      <c r="J618" s="25">
        <f>+IF(E618=0,0,SUMIF('Color FC'!$F:$F,'Color detail'!$C618,'Color FC'!I:I))</f>
        <v>0</v>
      </c>
      <c r="K618" s="25">
        <f>+IF(F618=0,0,SUMIF('Color FC'!$F:$F,'Color detail'!$C618,'Color FC'!J:J))</f>
        <v>0</v>
      </c>
      <c r="M618" s="154"/>
      <c r="N618" s="154"/>
      <c r="O618" s="155"/>
      <c r="Q618" s="140">
        <f t="shared" ref="Q618:AQ618" si="689">+IF(OR(AND(Q445=0,Q193&lt;&gt;0),AND(Q445&lt;&gt;0,Q193=0)),"CHECK",IF(OR(Q445=0,Q193=0),0,Q445/Q193))</f>
        <v>0</v>
      </c>
      <c r="R618" s="140">
        <f t="shared" si="689"/>
        <v>0</v>
      </c>
      <c r="S618" s="140">
        <f t="shared" si="689"/>
        <v>0</v>
      </c>
      <c r="T618" s="140">
        <f t="shared" si="689"/>
        <v>0</v>
      </c>
      <c r="U618" s="140">
        <f t="shared" si="689"/>
        <v>0</v>
      </c>
      <c r="V618" s="140">
        <f t="shared" si="689"/>
        <v>0</v>
      </c>
      <c r="W618" s="140">
        <f t="shared" si="689"/>
        <v>0</v>
      </c>
      <c r="X618" s="140">
        <f t="shared" si="689"/>
        <v>0</v>
      </c>
      <c r="Y618" s="140">
        <f t="shared" si="689"/>
        <v>0</v>
      </c>
      <c r="Z618" s="140">
        <f t="shared" si="689"/>
        <v>0</v>
      </c>
      <c r="AA618" s="140">
        <f t="shared" si="689"/>
        <v>0</v>
      </c>
      <c r="AB618" s="140">
        <f t="shared" si="689"/>
        <v>0</v>
      </c>
      <c r="AC618" s="140">
        <f t="shared" si="689"/>
        <v>0</v>
      </c>
      <c r="AD618" s="140">
        <f t="shared" si="689"/>
        <v>0</v>
      </c>
      <c r="AE618" s="140">
        <f t="shared" si="689"/>
        <v>0</v>
      </c>
      <c r="AF618" s="140">
        <f t="shared" si="689"/>
        <v>0</v>
      </c>
      <c r="AG618" s="140">
        <f t="shared" si="689"/>
        <v>0</v>
      </c>
      <c r="AH618" s="140">
        <f t="shared" si="689"/>
        <v>0</v>
      </c>
      <c r="AI618" s="140">
        <f t="shared" si="689"/>
        <v>0</v>
      </c>
      <c r="AJ618" s="140">
        <f t="shared" si="689"/>
        <v>0</v>
      </c>
      <c r="AK618" s="140">
        <f t="shared" si="689"/>
        <v>0</v>
      </c>
      <c r="AL618" s="140">
        <f t="shared" si="689"/>
        <v>0</v>
      </c>
      <c r="AM618" s="140">
        <f t="shared" si="689"/>
        <v>0</v>
      </c>
      <c r="AN618" s="140">
        <f t="shared" si="689"/>
        <v>0</v>
      </c>
      <c r="AO618" s="140">
        <f t="shared" si="689"/>
        <v>0</v>
      </c>
      <c r="AP618" s="140">
        <f t="shared" si="689"/>
        <v>0</v>
      </c>
      <c r="AQ618" s="140">
        <f t="shared" si="689"/>
        <v>0</v>
      </c>
      <c r="AR618" s="25">
        <f>+IF(AR$3=0,0,COUNTIFS('2.Pro Plan'!$K:$K,'Color detail'!$E618,'2.Pro Plan'!$N:$N,'Color detail'!$F618,'2.Pro Plan'!$U:$U,'Color detail'!AR$3))</f>
        <v>0</v>
      </c>
      <c r="AS618" s="25"/>
    </row>
    <row r="619" spans="2:45">
      <c r="B619" s="167">
        <f t="shared" si="582"/>
        <v>0</v>
      </c>
      <c r="C619" s="167">
        <f t="shared" si="583"/>
        <v>0</v>
      </c>
      <c r="E619" s="25">
        <f t="shared" ref="E619:F619" si="690">E410</f>
        <v>0</v>
      </c>
      <c r="F619" s="25">
        <f t="shared" si="690"/>
        <v>0</v>
      </c>
      <c r="H619" s="25">
        <f t="shared" si="672"/>
        <v>0</v>
      </c>
      <c r="I619" s="25">
        <f>+IF(C619=0,0,SUMIF('Color FC'!$F:$F,'Color detail'!$C619,'Color FC'!H:H))</f>
        <v>0</v>
      </c>
      <c r="J619" s="25">
        <f>+IF(E619=0,0,SUMIF('Color FC'!$F:$F,'Color detail'!$C619,'Color FC'!I:I))</f>
        <v>0</v>
      </c>
      <c r="K619" s="25">
        <f>+IF(F619=0,0,SUMIF('Color FC'!$F:$F,'Color detail'!$C619,'Color FC'!J:J))</f>
        <v>0</v>
      </c>
      <c r="M619" s="154"/>
      <c r="N619" s="154"/>
      <c r="O619" s="155"/>
      <c r="Q619" s="140">
        <f t="shared" ref="Q619:AQ619" si="691">+IF(OR(AND(Q446=0,Q194&lt;&gt;0),AND(Q446&lt;&gt;0,Q194=0)),"CHECK",IF(OR(Q446=0,Q194=0),0,Q446/Q194))</f>
        <v>0</v>
      </c>
      <c r="R619" s="140">
        <f t="shared" si="691"/>
        <v>0</v>
      </c>
      <c r="S619" s="140">
        <f t="shared" si="691"/>
        <v>0</v>
      </c>
      <c r="T619" s="140">
        <f t="shared" si="691"/>
        <v>0</v>
      </c>
      <c r="U619" s="140">
        <f t="shared" si="691"/>
        <v>0</v>
      </c>
      <c r="V619" s="140">
        <f t="shared" si="691"/>
        <v>0</v>
      </c>
      <c r="W619" s="140">
        <f t="shared" si="691"/>
        <v>0</v>
      </c>
      <c r="X619" s="140">
        <f t="shared" si="691"/>
        <v>0</v>
      </c>
      <c r="Y619" s="140">
        <f t="shared" si="691"/>
        <v>0</v>
      </c>
      <c r="Z619" s="140">
        <f t="shared" si="691"/>
        <v>0</v>
      </c>
      <c r="AA619" s="140">
        <f t="shared" si="691"/>
        <v>0</v>
      </c>
      <c r="AB619" s="140">
        <f t="shared" si="691"/>
        <v>0</v>
      </c>
      <c r="AC619" s="140">
        <f t="shared" si="691"/>
        <v>0</v>
      </c>
      <c r="AD619" s="140">
        <f t="shared" si="691"/>
        <v>0</v>
      </c>
      <c r="AE619" s="140">
        <f t="shared" si="691"/>
        <v>0</v>
      </c>
      <c r="AF619" s="140">
        <f t="shared" si="691"/>
        <v>0</v>
      </c>
      <c r="AG619" s="140">
        <f t="shared" si="691"/>
        <v>0</v>
      </c>
      <c r="AH619" s="140">
        <f t="shared" si="691"/>
        <v>0</v>
      </c>
      <c r="AI619" s="140">
        <f t="shared" si="691"/>
        <v>0</v>
      </c>
      <c r="AJ619" s="140">
        <f t="shared" si="691"/>
        <v>0</v>
      </c>
      <c r="AK619" s="140">
        <f t="shared" si="691"/>
        <v>0</v>
      </c>
      <c r="AL619" s="140">
        <f t="shared" si="691"/>
        <v>0</v>
      </c>
      <c r="AM619" s="140">
        <f t="shared" si="691"/>
        <v>0</v>
      </c>
      <c r="AN619" s="140">
        <f t="shared" si="691"/>
        <v>0</v>
      </c>
      <c r="AO619" s="140">
        <f t="shared" si="691"/>
        <v>0</v>
      </c>
      <c r="AP619" s="140">
        <f t="shared" si="691"/>
        <v>0</v>
      </c>
      <c r="AQ619" s="140">
        <f t="shared" si="691"/>
        <v>0</v>
      </c>
      <c r="AR619" s="25">
        <f>+IF(AR$3=0,0,COUNTIFS('2.Pro Plan'!$K:$K,'Color detail'!$E619,'2.Pro Plan'!$N:$N,'Color detail'!$F619,'2.Pro Plan'!$U:$U,'Color detail'!AR$3))</f>
        <v>0</v>
      </c>
      <c r="AS619" s="25"/>
    </row>
    <row r="620" spans="2:45">
      <c r="B620" s="167">
        <f t="shared" si="582"/>
        <v>0</v>
      </c>
      <c r="C620" s="167">
        <f t="shared" si="583"/>
        <v>0</v>
      </c>
      <c r="E620" s="25">
        <f t="shared" ref="E620:F620" si="692">E411</f>
        <v>0</v>
      </c>
      <c r="F620" s="25">
        <f t="shared" si="692"/>
        <v>0</v>
      </c>
      <c r="H620" s="25">
        <f t="shared" si="672"/>
        <v>0</v>
      </c>
      <c r="I620" s="25">
        <f>+IF(C620=0,0,SUMIF('Color FC'!$F:$F,'Color detail'!$C620,'Color FC'!H:H))</f>
        <v>0</v>
      </c>
      <c r="J620" s="25">
        <f>+IF(E620=0,0,SUMIF('Color FC'!$F:$F,'Color detail'!$C620,'Color FC'!I:I))</f>
        <v>0</v>
      </c>
      <c r="K620" s="25">
        <f>+IF(F620=0,0,SUMIF('Color FC'!$F:$F,'Color detail'!$C620,'Color FC'!J:J))</f>
        <v>0</v>
      </c>
      <c r="M620" s="154"/>
      <c r="N620" s="154"/>
      <c r="O620" s="155"/>
      <c r="Q620" s="140">
        <f t="shared" ref="Q620:AQ620" si="693">+IF(OR(AND(Q447=0,Q195&lt;&gt;0),AND(Q447&lt;&gt;0,Q195=0)),"CHECK",IF(OR(Q447=0,Q195=0),0,Q447/Q195))</f>
        <v>0</v>
      </c>
      <c r="R620" s="140">
        <f t="shared" si="693"/>
        <v>0</v>
      </c>
      <c r="S620" s="140">
        <f t="shared" si="693"/>
        <v>0</v>
      </c>
      <c r="T620" s="140">
        <f t="shared" si="693"/>
        <v>0</v>
      </c>
      <c r="U620" s="140">
        <f t="shared" si="693"/>
        <v>0</v>
      </c>
      <c r="V620" s="140">
        <f t="shared" si="693"/>
        <v>0</v>
      </c>
      <c r="W620" s="140">
        <f t="shared" si="693"/>
        <v>0</v>
      </c>
      <c r="X620" s="140">
        <f t="shared" si="693"/>
        <v>0</v>
      </c>
      <c r="Y620" s="140">
        <f t="shared" si="693"/>
        <v>0</v>
      </c>
      <c r="Z620" s="140">
        <f t="shared" si="693"/>
        <v>0</v>
      </c>
      <c r="AA620" s="140">
        <f t="shared" si="693"/>
        <v>0</v>
      </c>
      <c r="AB620" s="140">
        <f t="shared" si="693"/>
        <v>0</v>
      </c>
      <c r="AC620" s="140">
        <f t="shared" si="693"/>
        <v>0</v>
      </c>
      <c r="AD620" s="140">
        <f t="shared" si="693"/>
        <v>0</v>
      </c>
      <c r="AE620" s="140">
        <f t="shared" si="693"/>
        <v>0</v>
      </c>
      <c r="AF620" s="140">
        <f t="shared" si="693"/>
        <v>0</v>
      </c>
      <c r="AG620" s="140">
        <f t="shared" si="693"/>
        <v>0</v>
      </c>
      <c r="AH620" s="140">
        <f t="shared" si="693"/>
        <v>0</v>
      </c>
      <c r="AI620" s="140">
        <f t="shared" si="693"/>
        <v>0</v>
      </c>
      <c r="AJ620" s="140">
        <f t="shared" si="693"/>
        <v>0</v>
      </c>
      <c r="AK620" s="140">
        <f t="shared" si="693"/>
        <v>0</v>
      </c>
      <c r="AL620" s="140">
        <f t="shared" si="693"/>
        <v>0</v>
      </c>
      <c r="AM620" s="140">
        <f t="shared" si="693"/>
        <v>0</v>
      </c>
      <c r="AN620" s="140">
        <f t="shared" si="693"/>
        <v>0</v>
      </c>
      <c r="AO620" s="140">
        <f t="shared" si="693"/>
        <v>0</v>
      </c>
      <c r="AP620" s="140">
        <f t="shared" si="693"/>
        <v>0</v>
      </c>
      <c r="AQ620" s="140">
        <f t="shared" si="693"/>
        <v>0</v>
      </c>
      <c r="AR620" s="25">
        <f>+IF(AR$3=0,0,COUNTIFS('2.Pro Plan'!$K:$K,'Color detail'!$E620,'2.Pro Plan'!$N:$N,'Color detail'!$F620,'2.Pro Plan'!$U:$U,'Color detail'!AR$3))</f>
        <v>0</v>
      </c>
      <c r="AS620" s="25"/>
    </row>
    <row r="621" spans="2:45">
      <c r="B621" s="167">
        <f t="shared" si="582"/>
        <v>0</v>
      </c>
      <c r="C621" s="167">
        <f t="shared" si="583"/>
        <v>0</v>
      </c>
      <c r="E621" s="25">
        <f t="shared" ref="E621:F621" si="694">E412</f>
        <v>0</v>
      </c>
      <c r="F621" s="25">
        <f t="shared" si="694"/>
        <v>0</v>
      </c>
      <c r="H621" s="25">
        <f t="shared" si="672"/>
        <v>0</v>
      </c>
      <c r="I621" s="25">
        <f>+IF(C621=0,0,SUMIF('Color FC'!$F:$F,'Color detail'!$C621,'Color FC'!H:H))</f>
        <v>0</v>
      </c>
      <c r="J621" s="25">
        <f>+IF(E621=0,0,SUMIF('Color FC'!$F:$F,'Color detail'!$C621,'Color FC'!I:I))</f>
        <v>0</v>
      </c>
      <c r="K621" s="25">
        <f>+IF(F621=0,0,SUMIF('Color FC'!$F:$F,'Color detail'!$C621,'Color FC'!J:J))</f>
        <v>0</v>
      </c>
      <c r="M621" s="154"/>
      <c r="N621" s="154"/>
      <c r="O621" s="155"/>
      <c r="Q621" s="140">
        <f t="shared" ref="Q621:AQ621" si="695">+IF(OR(AND(Q448=0,Q196&lt;&gt;0),AND(Q448&lt;&gt;0,Q196=0)),"CHECK",IF(OR(Q448=0,Q196=0),0,Q448/Q196))</f>
        <v>0</v>
      </c>
      <c r="R621" s="140">
        <f t="shared" si="695"/>
        <v>0</v>
      </c>
      <c r="S621" s="140">
        <f t="shared" si="695"/>
        <v>0</v>
      </c>
      <c r="T621" s="140">
        <f t="shared" si="695"/>
        <v>0</v>
      </c>
      <c r="U621" s="140">
        <f t="shared" si="695"/>
        <v>0</v>
      </c>
      <c r="V621" s="140">
        <f t="shared" si="695"/>
        <v>0</v>
      </c>
      <c r="W621" s="140">
        <f t="shared" si="695"/>
        <v>0</v>
      </c>
      <c r="X621" s="140">
        <f t="shared" si="695"/>
        <v>0</v>
      </c>
      <c r="Y621" s="140">
        <f t="shared" si="695"/>
        <v>0</v>
      </c>
      <c r="Z621" s="140">
        <f t="shared" si="695"/>
        <v>0</v>
      </c>
      <c r="AA621" s="140">
        <f t="shared" si="695"/>
        <v>0</v>
      </c>
      <c r="AB621" s="140">
        <f t="shared" si="695"/>
        <v>0</v>
      </c>
      <c r="AC621" s="140">
        <f t="shared" si="695"/>
        <v>0</v>
      </c>
      <c r="AD621" s="140">
        <f t="shared" si="695"/>
        <v>0</v>
      </c>
      <c r="AE621" s="140">
        <f t="shared" si="695"/>
        <v>0</v>
      </c>
      <c r="AF621" s="140">
        <f t="shared" si="695"/>
        <v>0</v>
      </c>
      <c r="AG621" s="140">
        <f t="shared" si="695"/>
        <v>0</v>
      </c>
      <c r="AH621" s="140">
        <f t="shared" si="695"/>
        <v>0</v>
      </c>
      <c r="AI621" s="140">
        <f t="shared" si="695"/>
        <v>0</v>
      </c>
      <c r="AJ621" s="140">
        <f t="shared" si="695"/>
        <v>0</v>
      </c>
      <c r="AK621" s="140">
        <f t="shared" si="695"/>
        <v>0</v>
      </c>
      <c r="AL621" s="140">
        <f t="shared" si="695"/>
        <v>0</v>
      </c>
      <c r="AM621" s="140">
        <f t="shared" si="695"/>
        <v>0</v>
      </c>
      <c r="AN621" s="140">
        <f t="shared" si="695"/>
        <v>0</v>
      </c>
      <c r="AO621" s="140">
        <f t="shared" si="695"/>
        <v>0</v>
      </c>
      <c r="AP621" s="140">
        <f t="shared" si="695"/>
        <v>0</v>
      </c>
      <c r="AQ621" s="140">
        <f t="shared" si="695"/>
        <v>0</v>
      </c>
      <c r="AR621" s="25">
        <f>+IF(AR$3=0,0,COUNTIFS('2.Pro Plan'!$K:$K,'Color detail'!$E621,'2.Pro Plan'!$N:$N,'Color detail'!$F621,'2.Pro Plan'!$U:$U,'Color detail'!AR$3))</f>
        <v>0</v>
      </c>
      <c r="AS621" s="25"/>
    </row>
    <row r="622" spans="2:45">
      <c r="B622" s="167">
        <f t="shared" si="582"/>
        <v>0</v>
      </c>
      <c r="C622" s="167">
        <f t="shared" si="583"/>
        <v>0</v>
      </c>
      <c r="E622" s="25">
        <f t="shared" ref="E622:F622" si="696">E413</f>
        <v>0</v>
      </c>
      <c r="F622" s="25">
        <f t="shared" si="696"/>
        <v>0</v>
      </c>
      <c r="H622" s="25">
        <f t="shared" si="672"/>
        <v>0</v>
      </c>
      <c r="I622" s="25">
        <f>+IF(C622=0,0,SUMIF('Color FC'!$F:$F,'Color detail'!$C622,'Color FC'!H:H))</f>
        <v>0</v>
      </c>
      <c r="J622" s="25">
        <f>+IF(E622=0,0,SUMIF('Color FC'!$F:$F,'Color detail'!$C622,'Color FC'!I:I))</f>
        <v>0</v>
      </c>
      <c r="K622" s="25">
        <f>+IF(F622=0,0,SUMIF('Color FC'!$F:$F,'Color detail'!$C622,'Color FC'!J:J))</f>
        <v>0</v>
      </c>
      <c r="M622" s="154"/>
      <c r="N622" s="154"/>
      <c r="O622" s="155"/>
      <c r="Q622" s="140">
        <f t="shared" ref="Q622:AQ622" si="697">+IF(OR(AND(Q449=0,Q197&lt;&gt;0),AND(Q449&lt;&gt;0,Q197=0)),"CHECK",IF(OR(Q449=0,Q197=0),0,Q449/Q197))</f>
        <v>0</v>
      </c>
      <c r="R622" s="140">
        <f t="shared" si="697"/>
        <v>0</v>
      </c>
      <c r="S622" s="140">
        <f t="shared" si="697"/>
        <v>0</v>
      </c>
      <c r="T622" s="140">
        <f t="shared" si="697"/>
        <v>0</v>
      </c>
      <c r="U622" s="140">
        <f t="shared" si="697"/>
        <v>0</v>
      </c>
      <c r="V622" s="140">
        <f t="shared" si="697"/>
        <v>0</v>
      </c>
      <c r="W622" s="140">
        <f t="shared" si="697"/>
        <v>0</v>
      </c>
      <c r="X622" s="140">
        <f t="shared" si="697"/>
        <v>0</v>
      </c>
      <c r="Y622" s="140">
        <f t="shared" si="697"/>
        <v>0</v>
      </c>
      <c r="Z622" s="140">
        <f t="shared" si="697"/>
        <v>0</v>
      </c>
      <c r="AA622" s="140">
        <f t="shared" si="697"/>
        <v>0</v>
      </c>
      <c r="AB622" s="140">
        <f t="shared" si="697"/>
        <v>0</v>
      </c>
      <c r="AC622" s="140">
        <f t="shared" si="697"/>
        <v>0</v>
      </c>
      <c r="AD622" s="140">
        <f t="shared" si="697"/>
        <v>0</v>
      </c>
      <c r="AE622" s="140">
        <f t="shared" si="697"/>
        <v>0</v>
      </c>
      <c r="AF622" s="140">
        <f t="shared" si="697"/>
        <v>0</v>
      </c>
      <c r="AG622" s="140">
        <f t="shared" si="697"/>
        <v>0</v>
      </c>
      <c r="AH622" s="140">
        <f t="shared" si="697"/>
        <v>0</v>
      </c>
      <c r="AI622" s="140">
        <f t="shared" si="697"/>
        <v>0</v>
      </c>
      <c r="AJ622" s="140">
        <f t="shared" si="697"/>
        <v>0</v>
      </c>
      <c r="AK622" s="140">
        <f t="shared" si="697"/>
        <v>0</v>
      </c>
      <c r="AL622" s="140">
        <f t="shared" si="697"/>
        <v>0</v>
      </c>
      <c r="AM622" s="140">
        <f t="shared" si="697"/>
        <v>0</v>
      </c>
      <c r="AN622" s="140">
        <f t="shared" si="697"/>
        <v>0</v>
      </c>
      <c r="AO622" s="140">
        <f t="shared" si="697"/>
        <v>0</v>
      </c>
      <c r="AP622" s="140">
        <f t="shared" si="697"/>
        <v>0</v>
      </c>
      <c r="AQ622" s="140">
        <f t="shared" si="697"/>
        <v>0</v>
      </c>
      <c r="AR622" s="25">
        <f>+IF(AR$3=0,0,COUNTIFS('2.Pro Plan'!$K:$K,'Color detail'!$E622,'2.Pro Plan'!$N:$N,'Color detail'!$F622,'2.Pro Plan'!$U:$U,'Color detail'!AR$3))</f>
        <v>0</v>
      </c>
      <c r="AS622" s="25"/>
    </row>
    <row r="623" spans="2:45">
      <c r="B623" s="167">
        <f t="shared" si="582"/>
        <v>0</v>
      </c>
      <c r="C623" s="167">
        <f t="shared" si="583"/>
        <v>0</v>
      </c>
      <c r="E623" s="25">
        <f t="shared" ref="E623:F623" si="698">E414</f>
        <v>0</v>
      </c>
      <c r="F623" s="25">
        <f t="shared" si="698"/>
        <v>0</v>
      </c>
      <c r="H623" s="25">
        <f t="shared" si="672"/>
        <v>0</v>
      </c>
      <c r="I623" s="25">
        <f>+IF(C623=0,0,SUMIF('Color FC'!$F:$F,'Color detail'!$C623,'Color FC'!H:H))</f>
        <v>0</v>
      </c>
      <c r="J623" s="25">
        <f>+IF(E623=0,0,SUMIF('Color FC'!$F:$F,'Color detail'!$C623,'Color FC'!I:I))</f>
        <v>0</v>
      </c>
      <c r="K623" s="25">
        <f>+IF(F623=0,0,SUMIF('Color FC'!$F:$F,'Color detail'!$C623,'Color FC'!J:J))</f>
        <v>0</v>
      </c>
      <c r="M623" s="154"/>
      <c r="N623" s="154"/>
      <c r="O623" s="155"/>
      <c r="Q623" s="140">
        <f t="shared" ref="Q623:AQ623" si="699">+IF(OR(AND(Q450=0,Q198&lt;&gt;0),AND(Q450&lt;&gt;0,Q198=0)),"CHECK",IF(OR(Q450=0,Q198=0),0,Q450/Q198))</f>
        <v>0</v>
      </c>
      <c r="R623" s="140">
        <f t="shared" si="699"/>
        <v>0</v>
      </c>
      <c r="S623" s="140">
        <f t="shared" si="699"/>
        <v>0</v>
      </c>
      <c r="T623" s="140">
        <f t="shared" si="699"/>
        <v>0</v>
      </c>
      <c r="U623" s="140">
        <f t="shared" si="699"/>
        <v>0</v>
      </c>
      <c r="V623" s="140">
        <f t="shared" si="699"/>
        <v>0</v>
      </c>
      <c r="W623" s="140">
        <f t="shared" si="699"/>
        <v>0</v>
      </c>
      <c r="X623" s="140">
        <f t="shared" si="699"/>
        <v>0</v>
      </c>
      <c r="Y623" s="140">
        <f t="shared" si="699"/>
        <v>0</v>
      </c>
      <c r="Z623" s="140">
        <f t="shared" si="699"/>
        <v>0</v>
      </c>
      <c r="AA623" s="140">
        <f t="shared" si="699"/>
        <v>0</v>
      </c>
      <c r="AB623" s="140">
        <f t="shared" si="699"/>
        <v>0</v>
      </c>
      <c r="AC623" s="140">
        <f t="shared" si="699"/>
        <v>0</v>
      </c>
      <c r="AD623" s="140">
        <f t="shared" si="699"/>
        <v>0</v>
      </c>
      <c r="AE623" s="140">
        <f t="shared" si="699"/>
        <v>0</v>
      </c>
      <c r="AF623" s="140">
        <f t="shared" si="699"/>
        <v>0</v>
      </c>
      <c r="AG623" s="140">
        <f t="shared" si="699"/>
        <v>0</v>
      </c>
      <c r="AH623" s="140">
        <f t="shared" si="699"/>
        <v>0</v>
      </c>
      <c r="AI623" s="140">
        <f t="shared" si="699"/>
        <v>0</v>
      </c>
      <c r="AJ623" s="140">
        <f t="shared" si="699"/>
        <v>0</v>
      </c>
      <c r="AK623" s="140">
        <f t="shared" si="699"/>
        <v>0</v>
      </c>
      <c r="AL623" s="140">
        <f t="shared" si="699"/>
        <v>0</v>
      </c>
      <c r="AM623" s="140">
        <f t="shared" si="699"/>
        <v>0</v>
      </c>
      <c r="AN623" s="140">
        <f t="shared" si="699"/>
        <v>0</v>
      </c>
      <c r="AO623" s="140">
        <f t="shared" si="699"/>
        <v>0</v>
      </c>
      <c r="AP623" s="140">
        <f t="shared" si="699"/>
        <v>0</v>
      </c>
      <c r="AQ623" s="140">
        <f t="shared" si="699"/>
        <v>0</v>
      </c>
      <c r="AR623" s="25">
        <f>+IF(AR$3=0,0,COUNTIFS('2.Pro Plan'!$K:$K,'Color detail'!$E623,'2.Pro Plan'!$N:$N,'Color detail'!$F623,'2.Pro Plan'!$U:$U,'Color detail'!AR$3))</f>
        <v>0</v>
      </c>
      <c r="AS623" s="25"/>
    </row>
    <row r="624" spans="2:45">
      <c r="B624" s="167">
        <f t="shared" si="582"/>
        <v>0</v>
      </c>
      <c r="C624" s="167">
        <f t="shared" si="583"/>
        <v>0</v>
      </c>
      <c r="E624" s="25">
        <f t="shared" ref="E624:F624" si="700">E415</f>
        <v>0</v>
      </c>
      <c r="F624" s="25">
        <f t="shared" si="700"/>
        <v>0</v>
      </c>
      <c r="H624" s="25">
        <f t="shared" si="672"/>
        <v>0</v>
      </c>
      <c r="I624" s="25">
        <f>+IF(C624=0,0,SUMIF('Color FC'!$F:$F,'Color detail'!$C624,'Color FC'!H:H))</f>
        <v>0</v>
      </c>
      <c r="J624" s="25">
        <f>+IF(E624=0,0,SUMIF('Color FC'!$F:$F,'Color detail'!$C624,'Color FC'!I:I))</f>
        <v>0</v>
      </c>
      <c r="K624" s="25">
        <f>+IF(F624=0,0,SUMIF('Color FC'!$F:$F,'Color detail'!$C624,'Color FC'!J:J))</f>
        <v>0</v>
      </c>
      <c r="M624" s="154"/>
      <c r="N624" s="154"/>
      <c r="O624" s="155"/>
      <c r="Q624" s="140">
        <f t="shared" ref="Q624:AQ624" si="701">+IF(OR(AND(Q451=0,Q199&lt;&gt;0),AND(Q451&lt;&gt;0,Q199=0)),"CHECK",IF(OR(Q451=0,Q199=0),0,Q451/Q199))</f>
        <v>0</v>
      </c>
      <c r="R624" s="140">
        <f t="shared" si="701"/>
        <v>0</v>
      </c>
      <c r="S624" s="140">
        <f t="shared" si="701"/>
        <v>0</v>
      </c>
      <c r="T624" s="140">
        <f t="shared" si="701"/>
        <v>0</v>
      </c>
      <c r="U624" s="140">
        <f t="shared" si="701"/>
        <v>0</v>
      </c>
      <c r="V624" s="140">
        <f t="shared" si="701"/>
        <v>0</v>
      </c>
      <c r="W624" s="140">
        <f t="shared" si="701"/>
        <v>0</v>
      </c>
      <c r="X624" s="140">
        <f t="shared" si="701"/>
        <v>0</v>
      </c>
      <c r="Y624" s="140">
        <f t="shared" si="701"/>
        <v>0</v>
      </c>
      <c r="Z624" s="140">
        <f t="shared" si="701"/>
        <v>0</v>
      </c>
      <c r="AA624" s="140">
        <f t="shared" si="701"/>
        <v>0</v>
      </c>
      <c r="AB624" s="140">
        <f t="shared" si="701"/>
        <v>0</v>
      </c>
      <c r="AC624" s="140">
        <f t="shared" si="701"/>
        <v>0</v>
      </c>
      <c r="AD624" s="140">
        <f t="shared" si="701"/>
        <v>0</v>
      </c>
      <c r="AE624" s="140">
        <f t="shared" si="701"/>
        <v>0</v>
      </c>
      <c r="AF624" s="140">
        <f t="shared" si="701"/>
        <v>0</v>
      </c>
      <c r="AG624" s="140">
        <f t="shared" si="701"/>
        <v>0</v>
      </c>
      <c r="AH624" s="140">
        <f t="shared" si="701"/>
        <v>0</v>
      </c>
      <c r="AI624" s="140">
        <f t="shared" si="701"/>
        <v>0</v>
      </c>
      <c r="AJ624" s="140">
        <f t="shared" si="701"/>
        <v>0</v>
      </c>
      <c r="AK624" s="140">
        <f t="shared" si="701"/>
        <v>0</v>
      </c>
      <c r="AL624" s="140">
        <f t="shared" si="701"/>
        <v>0</v>
      </c>
      <c r="AM624" s="140">
        <f t="shared" si="701"/>
        <v>0</v>
      </c>
      <c r="AN624" s="140">
        <f t="shared" si="701"/>
        <v>0</v>
      </c>
      <c r="AO624" s="140">
        <f t="shared" si="701"/>
        <v>0</v>
      </c>
      <c r="AP624" s="140">
        <f t="shared" si="701"/>
        <v>0</v>
      </c>
      <c r="AQ624" s="140">
        <f t="shared" si="701"/>
        <v>0</v>
      </c>
      <c r="AR624" s="25">
        <f>+IF(AR$3=0,0,COUNTIFS('2.Pro Plan'!$K:$K,'Color detail'!$E624,'2.Pro Plan'!$N:$N,'Color detail'!$F624,'2.Pro Plan'!$U:$U,'Color detail'!AR$3))</f>
        <v>0</v>
      </c>
      <c r="AS624" s="25"/>
    </row>
    <row r="625" spans="2:45">
      <c r="B625" s="167">
        <f t="shared" si="582"/>
        <v>0</v>
      </c>
      <c r="C625" s="167">
        <f t="shared" si="583"/>
        <v>0</v>
      </c>
      <c r="E625" s="25">
        <f t="shared" ref="E625:F625" si="702">E416</f>
        <v>0</v>
      </c>
      <c r="F625" s="25">
        <f t="shared" si="702"/>
        <v>0</v>
      </c>
      <c r="H625" s="25">
        <f t="shared" si="672"/>
        <v>0</v>
      </c>
      <c r="I625" s="25">
        <f>+IF(C625=0,0,SUMIF('Color FC'!$F:$F,'Color detail'!$C625,'Color FC'!H:H))</f>
        <v>0</v>
      </c>
      <c r="J625" s="25">
        <f>+IF(E625=0,0,SUMIF('Color FC'!$F:$F,'Color detail'!$C625,'Color FC'!I:I))</f>
        <v>0</v>
      </c>
      <c r="K625" s="25">
        <f>+IF(F625=0,0,SUMIF('Color FC'!$F:$F,'Color detail'!$C625,'Color FC'!J:J))</f>
        <v>0</v>
      </c>
      <c r="M625" s="154"/>
      <c r="N625" s="154"/>
      <c r="O625" s="155"/>
      <c r="Q625" s="140">
        <f t="shared" ref="Q625:AQ625" si="703">+IF(OR(AND(Q452=0,Q200&lt;&gt;0),AND(Q452&lt;&gt;0,Q200=0)),"CHECK",IF(OR(Q452=0,Q200=0),0,Q452/Q200))</f>
        <v>0</v>
      </c>
      <c r="R625" s="140">
        <f t="shared" si="703"/>
        <v>0</v>
      </c>
      <c r="S625" s="140">
        <f t="shared" si="703"/>
        <v>0</v>
      </c>
      <c r="T625" s="140">
        <f t="shared" si="703"/>
        <v>0</v>
      </c>
      <c r="U625" s="140">
        <f t="shared" si="703"/>
        <v>0</v>
      </c>
      <c r="V625" s="140">
        <f t="shared" si="703"/>
        <v>0</v>
      </c>
      <c r="W625" s="140">
        <f t="shared" si="703"/>
        <v>0</v>
      </c>
      <c r="X625" s="140">
        <f t="shared" si="703"/>
        <v>0</v>
      </c>
      <c r="Y625" s="140">
        <f t="shared" si="703"/>
        <v>0</v>
      </c>
      <c r="Z625" s="140">
        <f t="shared" si="703"/>
        <v>0</v>
      </c>
      <c r="AA625" s="140">
        <f t="shared" si="703"/>
        <v>0</v>
      </c>
      <c r="AB625" s="140">
        <f t="shared" si="703"/>
        <v>0</v>
      </c>
      <c r="AC625" s="140">
        <f t="shared" si="703"/>
        <v>0</v>
      </c>
      <c r="AD625" s="140">
        <f t="shared" si="703"/>
        <v>0</v>
      </c>
      <c r="AE625" s="140">
        <f t="shared" si="703"/>
        <v>0</v>
      </c>
      <c r="AF625" s="140">
        <f t="shared" si="703"/>
        <v>0</v>
      </c>
      <c r="AG625" s="140">
        <f t="shared" si="703"/>
        <v>0</v>
      </c>
      <c r="AH625" s="140">
        <f t="shared" si="703"/>
        <v>0</v>
      </c>
      <c r="AI625" s="140">
        <f t="shared" si="703"/>
        <v>0</v>
      </c>
      <c r="AJ625" s="140">
        <f t="shared" si="703"/>
        <v>0</v>
      </c>
      <c r="AK625" s="140">
        <f t="shared" si="703"/>
        <v>0</v>
      </c>
      <c r="AL625" s="140">
        <f t="shared" si="703"/>
        <v>0</v>
      </c>
      <c r="AM625" s="140">
        <f t="shared" si="703"/>
        <v>0</v>
      </c>
      <c r="AN625" s="140">
        <f t="shared" si="703"/>
        <v>0</v>
      </c>
      <c r="AO625" s="140">
        <f t="shared" si="703"/>
        <v>0</v>
      </c>
      <c r="AP625" s="140">
        <f t="shared" si="703"/>
        <v>0</v>
      </c>
      <c r="AQ625" s="140">
        <f t="shared" si="703"/>
        <v>0</v>
      </c>
      <c r="AR625" s="25">
        <f>+IF(AR$3=0,0,COUNTIFS('2.Pro Plan'!$K:$K,'Color detail'!$E625,'2.Pro Plan'!$N:$N,'Color detail'!$F625,'2.Pro Plan'!$U:$U,'Color detail'!AR$3))</f>
        <v>0</v>
      </c>
      <c r="AS625" s="25"/>
    </row>
    <row r="626" spans="2:45">
      <c r="B626" s="167">
        <f t="shared" si="582"/>
        <v>0</v>
      </c>
      <c r="C626" s="167">
        <f t="shared" si="583"/>
        <v>0</v>
      </c>
      <c r="E626" s="25">
        <f t="shared" ref="E626:F626" si="704">E417</f>
        <v>0</v>
      </c>
      <c r="F626" s="25">
        <f t="shared" si="704"/>
        <v>0</v>
      </c>
      <c r="H626" s="25">
        <f t="shared" si="672"/>
        <v>0</v>
      </c>
      <c r="I626" s="25">
        <f>+IF(C626=0,0,SUMIF('Color FC'!$F:$F,'Color detail'!$C626,'Color FC'!H:H))</f>
        <v>0</v>
      </c>
      <c r="J626" s="25">
        <f>+IF(E626=0,0,SUMIF('Color FC'!$F:$F,'Color detail'!$C626,'Color FC'!I:I))</f>
        <v>0</v>
      </c>
      <c r="K626" s="25">
        <f>+IF(F626=0,0,SUMIF('Color FC'!$F:$F,'Color detail'!$C626,'Color FC'!J:J))</f>
        <v>0</v>
      </c>
      <c r="M626" s="154"/>
      <c r="N626" s="154"/>
      <c r="O626" s="155"/>
      <c r="Q626" s="140">
        <f t="shared" ref="Q626:AQ626" si="705">+IF(OR(AND(Q453=0,Q201&lt;&gt;0),AND(Q453&lt;&gt;0,Q201=0)),"CHECK",IF(OR(Q453=0,Q201=0),0,Q453/Q201))</f>
        <v>0</v>
      </c>
      <c r="R626" s="140">
        <f t="shared" si="705"/>
        <v>0</v>
      </c>
      <c r="S626" s="140">
        <f t="shared" si="705"/>
        <v>0</v>
      </c>
      <c r="T626" s="140">
        <f t="shared" si="705"/>
        <v>0</v>
      </c>
      <c r="U626" s="140">
        <f t="shared" si="705"/>
        <v>0</v>
      </c>
      <c r="V626" s="140">
        <f t="shared" si="705"/>
        <v>0</v>
      </c>
      <c r="W626" s="140">
        <f t="shared" si="705"/>
        <v>0</v>
      </c>
      <c r="X626" s="140">
        <f t="shared" si="705"/>
        <v>0</v>
      </c>
      <c r="Y626" s="140">
        <f t="shared" si="705"/>
        <v>0</v>
      </c>
      <c r="Z626" s="140">
        <f t="shared" si="705"/>
        <v>0</v>
      </c>
      <c r="AA626" s="140">
        <f t="shared" si="705"/>
        <v>0</v>
      </c>
      <c r="AB626" s="140">
        <f t="shared" si="705"/>
        <v>0</v>
      </c>
      <c r="AC626" s="140">
        <f t="shared" si="705"/>
        <v>0</v>
      </c>
      <c r="AD626" s="140">
        <f t="shared" si="705"/>
        <v>0</v>
      </c>
      <c r="AE626" s="140">
        <f t="shared" si="705"/>
        <v>0</v>
      </c>
      <c r="AF626" s="140">
        <f t="shared" si="705"/>
        <v>0</v>
      </c>
      <c r="AG626" s="140">
        <f t="shared" si="705"/>
        <v>0</v>
      </c>
      <c r="AH626" s="140">
        <f t="shared" si="705"/>
        <v>0</v>
      </c>
      <c r="AI626" s="140">
        <f t="shared" si="705"/>
        <v>0</v>
      </c>
      <c r="AJ626" s="140">
        <f t="shared" si="705"/>
        <v>0</v>
      </c>
      <c r="AK626" s="140">
        <f t="shared" si="705"/>
        <v>0</v>
      </c>
      <c r="AL626" s="140">
        <f t="shared" si="705"/>
        <v>0</v>
      </c>
      <c r="AM626" s="140">
        <f t="shared" si="705"/>
        <v>0</v>
      </c>
      <c r="AN626" s="140">
        <f t="shared" si="705"/>
        <v>0</v>
      </c>
      <c r="AO626" s="140">
        <f t="shared" si="705"/>
        <v>0</v>
      </c>
      <c r="AP626" s="140">
        <f t="shared" si="705"/>
        <v>0</v>
      </c>
      <c r="AQ626" s="140">
        <f t="shared" si="705"/>
        <v>0</v>
      </c>
      <c r="AR626" s="25">
        <f>+IF(AR$3=0,0,COUNTIFS('2.Pro Plan'!$K:$K,'Color detail'!$E626,'2.Pro Plan'!$N:$N,'Color detail'!$F626,'2.Pro Plan'!$U:$U,'Color detail'!AR$3))</f>
        <v>0</v>
      </c>
      <c r="AS626" s="25"/>
    </row>
    <row r="627" spans="2:45">
      <c r="B627" s="167">
        <f t="shared" si="582"/>
        <v>0</v>
      </c>
      <c r="C627" s="167">
        <f t="shared" si="583"/>
        <v>0</v>
      </c>
      <c r="E627" s="25">
        <f t="shared" ref="E627:F627" si="706">E418</f>
        <v>0</v>
      </c>
      <c r="F627" s="25">
        <f t="shared" si="706"/>
        <v>0</v>
      </c>
      <c r="H627" s="25">
        <f t="shared" si="672"/>
        <v>0</v>
      </c>
      <c r="I627" s="25">
        <f>+IF(C627=0,0,SUMIF('Color FC'!$F:$F,'Color detail'!$C627,'Color FC'!H:H))</f>
        <v>0</v>
      </c>
      <c r="J627" s="25">
        <f>+IF(E627=0,0,SUMIF('Color FC'!$F:$F,'Color detail'!$C627,'Color FC'!I:I))</f>
        <v>0</v>
      </c>
      <c r="K627" s="25">
        <f>+IF(F627=0,0,SUMIF('Color FC'!$F:$F,'Color detail'!$C627,'Color FC'!J:J))</f>
        <v>0</v>
      </c>
      <c r="M627" s="154"/>
      <c r="N627" s="154"/>
      <c r="O627" s="155"/>
      <c r="Q627" s="140">
        <f t="shared" ref="Q627:AQ627" si="707">+IF(OR(AND(Q454=0,Q202&lt;&gt;0),AND(Q454&lt;&gt;0,Q202=0)),"CHECK",IF(OR(Q454=0,Q202=0),0,Q454/Q202))</f>
        <v>0</v>
      </c>
      <c r="R627" s="140">
        <f t="shared" si="707"/>
        <v>0</v>
      </c>
      <c r="S627" s="140">
        <f t="shared" si="707"/>
        <v>0</v>
      </c>
      <c r="T627" s="140">
        <f t="shared" si="707"/>
        <v>0</v>
      </c>
      <c r="U627" s="140">
        <f t="shared" si="707"/>
        <v>0</v>
      </c>
      <c r="V627" s="140">
        <f t="shared" si="707"/>
        <v>0</v>
      </c>
      <c r="W627" s="140">
        <f t="shared" si="707"/>
        <v>0</v>
      </c>
      <c r="X627" s="140">
        <f t="shared" si="707"/>
        <v>0</v>
      </c>
      <c r="Y627" s="140">
        <f t="shared" si="707"/>
        <v>0</v>
      </c>
      <c r="Z627" s="140">
        <f t="shared" si="707"/>
        <v>0</v>
      </c>
      <c r="AA627" s="140">
        <f t="shared" si="707"/>
        <v>0</v>
      </c>
      <c r="AB627" s="140">
        <f t="shared" si="707"/>
        <v>0</v>
      </c>
      <c r="AC627" s="140">
        <f t="shared" si="707"/>
        <v>0</v>
      </c>
      <c r="AD627" s="140">
        <f t="shared" si="707"/>
        <v>0</v>
      </c>
      <c r="AE627" s="140">
        <f t="shared" si="707"/>
        <v>0</v>
      </c>
      <c r="AF627" s="140">
        <f t="shared" si="707"/>
        <v>0</v>
      </c>
      <c r="AG627" s="140">
        <f t="shared" si="707"/>
        <v>0</v>
      </c>
      <c r="AH627" s="140">
        <f t="shared" si="707"/>
        <v>0</v>
      </c>
      <c r="AI627" s="140">
        <f t="shared" si="707"/>
        <v>0</v>
      </c>
      <c r="AJ627" s="140">
        <f t="shared" si="707"/>
        <v>0</v>
      </c>
      <c r="AK627" s="140">
        <f t="shared" si="707"/>
        <v>0</v>
      </c>
      <c r="AL627" s="140">
        <f t="shared" si="707"/>
        <v>0</v>
      </c>
      <c r="AM627" s="140">
        <f t="shared" si="707"/>
        <v>0</v>
      </c>
      <c r="AN627" s="140">
        <f t="shared" si="707"/>
        <v>0</v>
      </c>
      <c r="AO627" s="140">
        <f t="shared" si="707"/>
        <v>0</v>
      </c>
      <c r="AP627" s="140">
        <f t="shared" si="707"/>
        <v>0</v>
      </c>
      <c r="AQ627" s="140">
        <f t="shared" si="707"/>
        <v>0</v>
      </c>
      <c r="AR627" s="25">
        <f>+IF(AR$3=0,0,COUNTIFS('2.Pro Plan'!$K:$K,'Color detail'!$E627,'2.Pro Plan'!$N:$N,'Color detail'!$F627,'2.Pro Plan'!$U:$U,'Color detail'!AR$3))</f>
        <v>0</v>
      </c>
      <c r="AS627" s="25"/>
    </row>
    <row r="628" spans="2:45">
      <c r="B628" s="167">
        <f t="shared" si="582"/>
        <v>0</v>
      </c>
      <c r="C628" s="167">
        <f t="shared" si="583"/>
        <v>0</v>
      </c>
      <c r="E628" s="25">
        <f t="shared" ref="E628:F628" si="708">E419</f>
        <v>0</v>
      </c>
      <c r="F628" s="25">
        <f t="shared" si="708"/>
        <v>0</v>
      </c>
      <c r="H628" s="25">
        <f t="shared" si="672"/>
        <v>0</v>
      </c>
      <c r="I628" s="25">
        <f>+IF(C628=0,0,SUMIF('Color FC'!$F:$F,'Color detail'!$C628,'Color FC'!H:H))</f>
        <v>0</v>
      </c>
      <c r="J628" s="25">
        <f>+IF(E628=0,0,SUMIF('Color FC'!$F:$F,'Color detail'!$C628,'Color FC'!I:I))</f>
        <v>0</v>
      </c>
      <c r="K628" s="25">
        <f>+IF(F628=0,0,SUMIF('Color FC'!$F:$F,'Color detail'!$C628,'Color FC'!J:J))</f>
        <v>0</v>
      </c>
      <c r="M628" s="154"/>
      <c r="N628" s="154"/>
      <c r="O628" s="155"/>
      <c r="Q628" s="140">
        <f t="shared" ref="Q628:AQ628" si="709">+IF(OR(AND(Q455=0,Q203&lt;&gt;0),AND(Q455&lt;&gt;0,Q203=0)),"CHECK",IF(OR(Q455=0,Q203=0),0,Q455/Q203))</f>
        <v>0</v>
      </c>
      <c r="R628" s="140">
        <f t="shared" si="709"/>
        <v>0</v>
      </c>
      <c r="S628" s="140">
        <f t="shared" si="709"/>
        <v>0</v>
      </c>
      <c r="T628" s="140">
        <f t="shared" si="709"/>
        <v>0</v>
      </c>
      <c r="U628" s="140">
        <f t="shared" si="709"/>
        <v>0</v>
      </c>
      <c r="V628" s="140">
        <f t="shared" si="709"/>
        <v>0</v>
      </c>
      <c r="W628" s="140">
        <f t="shared" si="709"/>
        <v>0</v>
      </c>
      <c r="X628" s="140">
        <f t="shared" si="709"/>
        <v>0</v>
      </c>
      <c r="Y628" s="140">
        <f t="shared" si="709"/>
        <v>0</v>
      </c>
      <c r="Z628" s="140">
        <f t="shared" si="709"/>
        <v>0</v>
      </c>
      <c r="AA628" s="140">
        <f t="shared" si="709"/>
        <v>0</v>
      </c>
      <c r="AB628" s="140">
        <f t="shared" si="709"/>
        <v>0</v>
      </c>
      <c r="AC628" s="140">
        <f t="shared" si="709"/>
        <v>0</v>
      </c>
      <c r="AD628" s="140">
        <f t="shared" si="709"/>
        <v>0</v>
      </c>
      <c r="AE628" s="140">
        <f t="shared" si="709"/>
        <v>0</v>
      </c>
      <c r="AF628" s="140">
        <f t="shared" si="709"/>
        <v>0</v>
      </c>
      <c r="AG628" s="140">
        <f t="shared" si="709"/>
        <v>0</v>
      </c>
      <c r="AH628" s="140">
        <f t="shared" si="709"/>
        <v>0</v>
      </c>
      <c r="AI628" s="140">
        <f t="shared" si="709"/>
        <v>0</v>
      </c>
      <c r="AJ628" s="140">
        <f t="shared" si="709"/>
        <v>0</v>
      </c>
      <c r="AK628" s="140">
        <f t="shared" si="709"/>
        <v>0</v>
      </c>
      <c r="AL628" s="140">
        <f t="shared" si="709"/>
        <v>0</v>
      </c>
      <c r="AM628" s="140">
        <f t="shared" si="709"/>
        <v>0</v>
      </c>
      <c r="AN628" s="140">
        <f t="shared" si="709"/>
        <v>0</v>
      </c>
      <c r="AO628" s="140">
        <f t="shared" si="709"/>
        <v>0</v>
      </c>
      <c r="AP628" s="140">
        <f t="shared" si="709"/>
        <v>0</v>
      </c>
      <c r="AQ628" s="140">
        <f t="shared" si="709"/>
        <v>0</v>
      </c>
      <c r="AR628" s="25">
        <f>+IF(AR$3=0,0,COUNTIFS('2.Pro Plan'!$K:$K,'Color detail'!$E628,'2.Pro Plan'!$N:$N,'Color detail'!$F628,'2.Pro Plan'!$U:$U,'Color detail'!AR$3))</f>
        <v>0</v>
      </c>
      <c r="AS628" s="25"/>
    </row>
    <row r="629" spans="2:45">
      <c r="B629" s="167">
        <f t="shared" si="582"/>
        <v>0</v>
      </c>
      <c r="C629" s="167">
        <f t="shared" si="583"/>
        <v>0</v>
      </c>
      <c r="E629" s="25">
        <f t="shared" ref="E629:F629" si="710">E420</f>
        <v>0</v>
      </c>
      <c r="F629" s="25">
        <f t="shared" si="710"/>
        <v>0</v>
      </c>
      <c r="H629" s="25">
        <f t="shared" si="672"/>
        <v>0</v>
      </c>
      <c r="I629" s="25">
        <f>+IF(C629=0,0,SUMIF('Color FC'!$F:$F,'Color detail'!$C629,'Color FC'!H:H))</f>
        <v>0</v>
      </c>
      <c r="J629" s="25">
        <f>+IF(E629=0,0,SUMIF('Color FC'!$F:$F,'Color detail'!$C629,'Color FC'!I:I))</f>
        <v>0</v>
      </c>
      <c r="K629" s="25">
        <f>+IF(F629=0,0,SUMIF('Color FC'!$F:$F,'Color detail'!$C629,'Color FC'!J:J))</f>
        <v>0</v>
      </c>
      <c r="M629" s="154"/>
      <c r="N629" s="154"/>
      <c r="O629" s="155"/>
      <c r="Q629" s="140">
        <f t="shared" ref="Q629:AQ629" si="711">+IF(OR(AND(Q456=0,Q204&lt;&gt;0),AND(Q456&lt;&gt;0,Q204=0)),"CHECK",IF(OR(Q456=0,Q204=0),0,Q456/Q204))</f>
        <v>0</v>
      </c>
      <c r="R629" s="140">
        <f t="shared" si="711"/>
        <v>0</v>
      </c>
      <c r="S629" s="140">
        <f t="shared" si="711"/>
        <v>0</v>
      </c>
      <c r="T629" s="140">
        <f t="shared" si="711"/>
        <v>0</v>
      </c>
      <c r="U629" s="140">
        <f t="shared" si="711"/>
        <v>0</v>
      </c>
      <c r="V629" s="140">
        <f t="shared" si="711"/>
        <v>0</v>
      </c>
      <c r="W629" s="140">
        <f t="shared" si="711"/>
        <v>0</v>
      </c>
      <c r="X629" s="140">
        <f t="shared" si="711"/>
        <v>0</v>
      </c>
      <c r="Y629" s="140">
        <f t="shared" si="711"/>
        <v>0</v>
      </c>
      <c r="Z629" s="140">
        <f t="shared" si="711"/>
        <v>0</v>
      </c>
      <c r="AA629" s="140">
        <f t="shared" si="711"/>
        <v>0</v>
      </c>
      <c r="AB629" s="140">
        <f t="shared" si="711"/>
        <v>0</v>
      </c>
      <c r="AC629" s="140">
        <f t="shared" si="711"/>
        <v>0</v>
      </c>
      <c r="AD629" s="140">
        <f t="shared" si="711"/>
        <v>0</v>
      </c>
      <c r="AE629" s="140">
        <f t="shared" si="711"/>
        <v>0</v>
      </c>
      <c r="AF629" s="140">
        <f t="shared" si="711"/>
        <v>0</v>
      </c>
      <c r="AG629" s="140">
        <f t="shared" si="711"/>
        <v>0</v>
      </c>
      <c r="AH629" s="140">
        <f t="shared" si="711"/>
        <v>0</v>
      </c>
      <c r="AI629" s="140">
        <f t="shared" si="711"/>
        <v>0</v>
      </c>
      <c r="AJ629" s="140">
        <f t="shared" si="711"/>
        <v>0</v>
      </c>
      <c r="AK629" s="140">
        <f t="shared" si="711"/>
        <v>0</v>
      </c>
      <c r="AL629" s="140">
        <f t="shared" si="711"/>
        <v>0</v>
      </c>
      <c r="AM629" s="140">
        <f t="shared" si="711"/>
        <v>0</v>
      </c>
      <c r="AN629" s="140">
        <f t="shared" si="711"/>
        <v>0</v>
      </c>
      <c r="AO629" s="140">
        <f t="shared" si="711"/>
        <v>0</v>
      </c>
      <c r="AP629" s="140">
        <f t="shared" si="711"/>
        <v>0</v>
      </c>
      <c r="AQ629" s="140">
        <f t="shared" si="711"/>
        <v>0</v>
      </c>
      <c r="AR629" s="25">
        <f>+IF(AR$3=0,0,COUNTIFS('2.Pro Plan'!$K:$K,'Color detail'!$E629,'2.Pro Plan'!$N:$N,'Color detail'!$F629,'2.Pro Plan'!$U:$U,'Color detail'!AR$3))</f>
        <v>0</v>
      </c>
      <c r="AS629" s="25"/>
    </row>
    <row r="630" spans="2:45">
      <c r="B630" s="167">
        <f t="shared" si="582"/>
        <v>0</v>
      </c>
      <c r="C630" s="167">
        <f t="shared" si="583"/>
        <v>0</v>
      </c>
      <c r="E630" s="25">
        <f t="shared" ref="E630:F630" si="712">E421</f>
        <v>0</v>
      </c>
      <c r="F630" s="25">
        <f t="shared" si="712"/>
        <v>0</v>
      </c>
      <c r="H630" s="25">
        <f t="shared" si="672"/>
        <v>0</v>
      </c>
      <c r="I630" s="25">
        <f>+IF(C630=0,0,SUMIF('Color FC'!$F:$F,'Color detail'!$C630,'Color FC'!H:H))</f>
        <v>0</v>
      </c>
      <c r="J630" s="25">
        <f>+IF(E630=0,0,SUMIF('Color FC'!$F:$F,'Color detail'!$C630,'Color FC'!I:I))</f>
        <v>0</v>
      </c>
      <c r="K630" s="25">
        <f>+IF(F630=0,0,SUMIF('Color FC'!$F:$F,'Color detail'!$C630,'Color FC'!J:J))</f>
        <v>0</v>
      </c>
      <c r="M630" s="154"/>
      <c r="N630" s="154"/>
      <c r="O630" s="155"/>
      <c r="Q630" s="140">
        <f>+IF(OR(AND(Q457=0,Q205&lt;&gt;0),AND(Q457&lt;&gt;0,Q205=0)),"CHECK",IF(OR(Q457=0,Q205=0),0,Q457/Q205))</f>
        <v>0</v>
      </c>
      <c r="R630" s="140" t="str">
        <f t="shared" ref="R630:AQ630" si="713">+IF(OR(AND(R457=0,R205&lt;&gt;0),AND(R457&lt;&gt;0,R205=0)),"CHECK",IF(OR(R457=0,R205=0),0,R457/R205))</f>
        <v>CHECK</v>
      </c>
      <c r="S630" s="140" t="str">
        <f t="shared" si="713"/>
        <v>CHECK</v>
      </c>
      <c r="T630" s="140" t="str">
        <f t="shared" si="713"/>
        <v>CHECK</v>
      </c>
      <c r="U630" s="140">
        <f t="shared" si="713"/>
        <v>0</v>
      </c>
      <c r="V630" s="140">
        <f t="shared" si="713"/>
        <v>0</v>
      </c>
      <c r="W630" s="140">
        <f t="shared" si="713"/>
        <v>0</v>
      </c>
      <c r="X630" s="140">
        <f t="shared" si="713"/>
        <v>0</v>
      </c>
      <c r="Y630" s="140">
        <f t="shared" si="713"/>
        <v>0</v>
      </c>
      <c r="Z630" s="140">
        <f t="shared" si="713"/>
        <v>0</v>
      </c>
      <c r="AA630" s="140">
        <f t="shared" si="713"/>
        <v>0</v>
      </c>
      <c r="AB630" s="140">
        <f t="shared" si="713"/>
        <v>0</v>
      </c>
      <c r="AC630" s="140">
        <f t="shared" si="713"/>
        <v>0</v>
      </c>
      <c r="AD630" s="140" t="str">
        <f t="shared" si="713"/>
        <v>CHECK</v>
      </c>
      <c r="AE630" s="140" t="str">
        <f t="shared" si="713"/>
        <v>CHECK</v>
      </c>
      <c r="AF630" s="140" t="str">
        <f t="shared" si="713"/>
        <v>CHECK</v>
      </c>
      <c r="AG630" s="140" t="str">
        <f t="shared" si="713"/>
        <v>CHECK</v>
      </c>
      <c r="AH630" s="140" t="str">
        <f t="shared" si="713"/>
        <v>CHECK</v>
      </c>
      <c r="AI630" s="140">
        <f t="shared" si="713"/>
        <v>0</v>
      </c>
      <c r="AJ630" s="140" t="str">
        <f t="shared" si="713"/>
        <v>CHECK</v>
      </c>
      <c r="AK630" s="140" t="str">
        <f t="shared" si="713"/>
        <v>CHECK</v>
      </c>
      <c r="AL630" s="140">
        <f t="shared" si="713"/>
        <v>0</v>
      </c>
      <c r="AM630" s="140">
        <f t="shared" si="713"/>
        <v>0</v>
      </c>
      <c r="AN630" s="140">
        <f t="shared" si="713"/>
        <v>0</v>
      </c>
      <c r="AO630" s="140">
        <f t="shared" si="713"/>
        <v>0</v>
      </c>
      <c r="AP630" s="140">
        <f t="shared" si="713"/>
        <v>0</v>
      </c>
      <c r="AQ630" s="140">
        <f t="shared" si="713"/>
        <v>0</v>
      </c>
      <c r="AR630" s="25">
        <f>+IF(AR$3=0,0,COUNTIFS('2.Pro Plan'!$K:$K,'Color detail'!$E630,'2.Pro Plan'!$N:$N,'Color detail'!$F630,'2.Pro Plan'!$U:$U,'Color detail'!AR$3))</f>
        <v>0</v>
      </c>
      <c r="AS630" s="25"/>
    </row>
    <row r="631" spans="2:45">
      <c r="B631" s="167">
        <f t="shared" ref="B631:B635" si="714">+IF(C631&lt;&gt;0,B630+1,0)</f>
        <v>0</v>
      </c>
      <c r="C631" s="167">
        <f t="shared" ref="C631:C635" si="715">+IF(E631=0,0,E631&amp;F631)</f>
        <v>0</v>
      </c>
      <c r="E631" s="25">
        <f t="shared" ref="E631:F631" si="716">E422</f>
        <v>0</v>
      </c>
      <c r="F631" s="25">
        <f t="shared" si="716"/>
        <v>0</v>
      </c>
      <c r="H631" s="25">
        <f t="shared" si="672"/>
        <v>0</v>
      </c>
      <c r="I631" s="25">
        <f>+IF(C631=0,0,SUMIF('Color FC'!$F:$F,'Color detail'!$C631,'Color FC'!H:H))</f>
        <v>0</v>
      </c>
      <c r="J631" s="25">
        <f>+IF(E631=0,0,SUMIF('Color FC'!$F:$F,'Color detail'!$C631,'Color FC'!I:I))</f>
        <v>0</v>
      </c>
      <c r="K631" s="25">
        <f>+IF(F631=0,0,SUMIF('Color FC'!$F:$F,'Color detail'!$C631,'Color FC'!J:J))</f>
        <v>0</v>
      </c>
      <c r="M631" s="154"/>
      <c r="N631" s="154"/>
      <c r="O631" s="155"/>
      <c r="Q631" s="140" t="str">
        <f t="shared" ref="Q631:AQ631" si="717">+IF(OR(AND(Q458=0,Q206&lt;&gt;0),AND(Q458&lt;&gt;0,Q206=0)),"CHECK",IF(OR(Q458=0,Q206=0),0,Q458/Q206))</f>
        <v>CHECK</v>
      </c>
      <c r="R631" s="140" t="str">
        <f>+IF(OR(AND(R458=0,R206&lt;&gt;0),AND(R458&lt;&gt;0,R206=0)),"CHECK",IF(OR(R458=0,R206=0),0,R458/R206))</f>
        <v>CHECK</v>
      </c>
      <c r="S631" s="140" t="str">
        <f t="shared" si="717"/>
        <v>CHECK</v>
      </c>
      <c r="T631" s="140" t="str">
        <f t="shared" si="717"/>
        <v>CHECK</v>
      </c>
      <c r="U631" s="140" t="str">
        <f>+IF(OR(AND(U458=0,U206&lt;&gt;0),AND(U458&lt;&gt;0,U206=0)),"CHECK",IF(OR(U458=0,U206=0),0,U458/U206))</f>
        <v>CHECK</v>
      </c>
      <c r="V631" s="140" t="str">
        <f t="shared" si="717"/>
        <v>CHECK</v>
      </c>
      <c r="W631" s="140" t="str">
        <f t="shared" si="717"/>
        <v>CHECK</v>
      </c>
      <c r="X631" s="140" t="str">
        <f t="shared" si="717"/>
        <v>CHECK</v>
      </c>
      <c r="Y631" s="140" t="str">
        <f t="shared" si="717"/>
        <v>CHECK</v>
      </c>
      <c r="Z631" s="140">
        <f t="shared" si="717"/>
        <v>0</v>
      </c>
      <c r="AA631" s="140" t="str">
        <f t="shared" si="717"/>
        <v>CHECK</v>
      </c>
      <c r="AB631" s="140" t="str">
        <f t="shared" si="717"/>
        <v>CHECK</v>
      </c>
      <c r="AC631" s="140">
        <f t="shared" si="717"/>
        <v>0</v>
      </c>
      <c r="AD631" s="140">
        <f t="shared" si="717"/>
        <v>0</v>
      </c>
      <c r="AE631" s="140" t="str">
        <f t="shared" si="717"/>
        <v>CHECK</v>
      </c>
      <c r="AF631" s="140" t="str">
        <f t="shared" si="717"/>
        <v>CHECK</v>
      </c>
      <c r="AG631" s="140" t="str">
        <f t="shared" si="717"/>
        <v>CHECK</v>
      </c>
      <c r="AH631" s="140" t="str">
        <f t="shared" si="717"/>
        <v>CHECK</v>
      </c>
      <c r="AI631" s="140" t="str">
        <f t="shared" si="717"/>
        <v>CHECK</v>
      </c>
      <c r="AJ631" s="140" t="str">
        <f t="shared" si="717"/>
        <v>CHECK</v>
      </c>
      <c r="AK631" s="140" t="str">
        <f t="shared" si="717"/>
        <v>CHECK</v>
      </c>
      <c r="AL631" s="140">
        <f t="shared" si="717"/>
        <v>0</v>
      </c>
      <c r="AM631" s="140">
        <f t="shared" si="717"/>
        <v>0</v>
      </c>
      <c r="AN631" s="140">
        <f t="shared" si="717"/>
        <v>0</v>
      </c>
      <c r="AO631" s="140">
        <f t="shared" si="717"/>
        <v>0</v>
      </c>
      <c r="AP631" s="140">
        <f t="shared" si="717"/>
        <v>0</v>
      </c>
      <c r="AQ631" s="140">
        <f t="shared" si="717"/>
        <v>0</v>
      </c>
      <c r="AR631" s="25">
        <f>+IF(AR$3=0,0,COUNTIFS('2.Pro Plan'!$K:$K,'Color detail'!$E631,'2.Pro Plan'!$N:$N,'Color detail'!$F631,'2.Pro Plan'!$U:$U,'Color detail'!AR$3))</f>
        <v>0</v>
      </c>
      <c r="AS631" s="25"/>
    </row>
    <row r="632" spans="2:45">
      <c r="B632" s="167">
        <f t="shared" si="714"/>
        <v>0</v>
      </c>
      <c r="C632" s="167">
        <f t="shared" si="715"/>
        <v>0</v>
      </c>
      <c r="E632" s="25">
        <f t="shared" ref="E632:F632" si="718">E423</f>
        <v>0</v>
      </c>
      <c r="F632" s="25">
        <f t="shared" si="718"/>
        <v>0</v>
      </c>
      <c r="H632" s="25">
        <f t="shared" si="672"/>
        <v>0</v>
      </c>
      <c r="I632" s="25">
        <f>+IF(C632=0,0,SUMIF('Color FC'!$F:$F,'Color detail'!$C632,'Color FC'!H:H))</f>
        <v>0</v>
      </c>
      <c r="J632" s="25">
        <f>+IF(E632=0,0,SUMIF('Color FC'!$F:$F,'Color detail'!$C632,'Color FC'!I:I))</f>
        <v>0</v>
      </c>
      <c r="K632" s="25">
        <f>+IF(F632=0,0,SUMIF('Color FC'!$F:$F,'Color detail'!$C632,'Color FC'!J:J))</f>
        <v>0</v>
      </c>
      <c r="M632" s="154"/>
      <c r="N632" s="154"/>
      <c r="O632" s="155"/>
      <c r="Q632" s="140" t="str">
        <f t="shared" ref="Q632:AQ632" si="719">+IF(OR(AND(Q459=0,Q207&lt;&gt;0),AND(Q459&lt;&gt;0,Q207=0)),"CHECK",IF(OR(Q459=0,Q207=0),0,Q459/Q207))</f>
        <v>CHECK</v>
      </c>
      <c r="R632" s="140" t="str">
        <f t="shared" si="719"/>
        <v>CHECK</v>
      </c>
      <c r="S632" s="140" t="str">
        <f t="shared" si="719"/>
        <v>CHECK</v>
      </c>
      <c r="T632" s="140" t="str">
        <f t="shared" si="719"/>
        <v>CHECK</v>
      </c>
      <c r="U632" s="140" t="str">
        <f>+IF(OR(AND(U459=0,U207&lt;&gt;0),AND(U459&lt;&gt;0,U207=0)),"CHECK",IF(OR(U459=0,U207=0),0,U459/U207))</f>
        <v>CHECK</v>
      </c>
      <c r="V632" s="140" t="str">
        <f t="shared" si="719"/>
        <v>CHECK</v>
      </c>
      <c r="W632" s="140" t="str">
        <f t="shared" si="719"/>
        <v>CHECK</v>
      </c>
      <c r="X632" s="140" t="str">
        <f t="shared" si="719"/>
        <v>CHECK</v>
      </c>
      <c r="Y632" s="140">
        <f t="shared" si="719"/>
        <v>0</v>
      </c>
      <c r="Z632" s="140" t="str">
        <f t="shared" si="719"/>
        <v>CHECK</v>
      </c>
      <c r="AA632" s="140">
        <f t="shared" si="719"/>
        <v>0</v>
      </c>
      <c r="AB632" s="140">
        <f t="shared" si="719"/>
        <v>0</v>
      </c>
      <c r="AC632" s="140">
        <f t="shared" si="719"/>
        <v>0</v>
      </c>
      <c r="AD632" s="140">
        <f t="shared" si="719"/>
        <v>0</v>
      </c>
      <c r="AE632" s="140" t="str">
        <f t="shared" si="719"/>
        <v>CHECK</v>
      </c>
      <c r="AF632" s="140" t="str">
        <f t="shared" si="719"/>
        <v>CHECK</v>
      </c>
      <c r="AG632" s="140" t="str">
        <f t="shared" si="719"/>
        <v>CHECK</v>
      </c>
      <c r="AH632" s="140" t="str">
        <f t="shared" si="719"/>
        <v>CHECK</v>
      </c>
      <c r="AI632" s="140" t="str">
        <f t="shared" si="719"/>
        <v>CHECK</v>
      </c>
      <c r="AJ632" s="140" t="str">
        <f t="shared" si="719"/>
        <v>CHECK</v>
      </c>
      <c r="AK632" s="140" t="str">
        <f t="shared" si="719"/>
        <v>CHECK</v>
      </c>
      <c r="AL632" s="140">
        <f t="shared" si="719"/>
        <v>0</v>
      </c>
      <c r="AM632" s="140">
        <f t="shared" si="719"/>
        <v>0</v>
      </c>
      <c r="AN632" s="140">
        <f t="shared" si="719"/>
        <v>0</v>
      </c>
      <c r="AO632" s="140">
        <f t="shared" si="719"/>
        <v>0</v>
      </c>
      <c r="AP632" s="140">
        <f t="shared" si="719"/>
        <v>0</v>
      </c>
      <c r="AQ632" s="140">
        <f t="shared" si="719"/>
        <v>0</v>
      </c>
      <c r="AR632" s="25">
        <f>+IF(AR$3=0,0,COUNTIFS('2.Pro Plan'!$K:$K,'Color detail'!$E632,'2.Pro Plan'!$N:$N,'Color detail'!$F632,'2.Pro Plan'!$U:$U,'Color detail'!AR$3))</f>
        <v>0</v>
      </c>
      <c r="AS632" s="25"/>
    </row>
    <row r="633" spans="2:45">
      <c r="B633" s="167">
        <f t="shared" si="714"/>
        <v>0</v>
      </c>
      <c r="C633" s="167">
        <f t="shared" si="715"/>
        <v>0</v>
      </c>
      <c r="E633" s="25">
        <f t="shared" ref="E633:F633" si="720">E424</f>
        <v>0</v>
      </c>
      <c r="F633" s="25">
        <f t="shared" si="720"/>
        <v>0</v>
      </c>
      <c r="H633" s="25">
        <f t="shared" si="672"/>
        <v>0</v>
      </c>
      <c r="I633" s="25">
        <f>+IF(C633=0,0,SUMIF('Color FC'!$F:$F,'Color detail'!$C633,'Color FC'!H:H))</f>
        <v>0</v>
      </c>
      <c r="J633" s="25">
        <f>+IF(E633=0,0,SUMIF('Color FC'!$F:$F,'Color detail'!$C633,'Color FC'!I:I))</f>
        <v>0</v>
      </c>
      <c r="K633" s="25">
        <f>+IF(F633=0,0,SUMIF('Color FC'!$F:$F,'Color detail'!$C633,'Color FC'!J:J))</f>
        <v>0</v>
      </c>
      <c r="M633" s="154"/>
      <c r="N633" s="154"/>
      <c r="O633" s="155"/>
      <c r="Q633" s="140">
        <f t="shared" ref="Q633:AQ633" si="721">+IF(OR(AND(Q460=0,Q208&lt;&gt;0),AND(Q460&lt;&gt;0,Q208=0)),"CHECK",IF(OR(Q460=0,Q208=0),0,Q460/Q208))</f>
        <v>0</v>
      </c>
      <c r="R633" s="140" t="str">
        <f t="shared" si="721"/>
        <v>CHECK</v>
      </c>
      <c r="S633" s="140" t="str">
        <f t="shared" si="721"/>
        <v>CHECK</v>
      </c>
      <c r="T633" s="140" t="str">
        <f t="shared" si="721"/>
        <v>CHECK</v>
      </c>
      <c r="U633" s="140" t="str">
        <f t="shared" si="721"/>
        <v>CHECK</v>
      </c>
      <c r="V633" s="140" t="str">
        <f t="shared" si="721"/>
        <v>CHECK</v>
      </c>
      <c r="W633" s="140">
        <f t="shared" si="721"/>
        <v>0</v>
      </c>
      <c r="X633" s="140">
        <f t="shared" si="721"/>
        <v>0</v>
      </c>
      <c r="Y633" s="140">
        <f t="shared" si="721"/>
        <v>0</v>
      </c>
      <c r="Z633" s="140">
        <f t="shared" si="721"/>
        <v>0</v>
      </c>
      <c r="AA633" s="140" t="str">
        <f t="shared" si="721"/>
        <v>CHECK</v>
      </c>
      <c r="AB633" s="140">
        <f t="shared" si="721"/>
        <v>0</v>
      </c>
      <c r="AC633" s="140">
        <f t="shared" si="721"/>
        <v>0</v>
      </c>
      <c r="AD633" s="140">
        <f t="shared" si="721"/>
        <v>0</v>
      </c>
      <c r="AE633" s="140" t="str">
        <f t="shared" si="721"/>
        <v>CHECK</v>
      </c>
      <c r="AF633" s="140">
        <f t="shared" si="721"/>
        <v>0</v>
      </c>
      <c r="AG633" s="140" t="str">
        <f t="shared" si="721"/>
        <v>CHECK</v>
      </c>
      <c r="AH633" s="140" t="str">
        <f t="shared" si="721"/>
        <v>CHECK</v>
      </c>
      <c r="AI633" s="140" t="str">
        <f t="shared" si="721"/>
        <v>CHECK</v>
      </c>
      <c r="AJ633" s="140">
        <f t="shared" si="721"/>
        <v>0</v>
      </c>
      <c r="AK633" s="140">
        <f t="shared" si="721"/>
        <v>0</v>
      </c>
      <c r="AL633" s="140">
        <f t="shared" si="721"/>
        <v>0</v>
      </c>
      <c r="AM633" s="140">
        <f t="shared" si="721"/>
        <v>0</v>
      </c>
      <c r="AN633" s="140">
        <f t="shared" si="721"/>
        <v>0</v>
      </c>
      <c r="AO633" s="140">
        <f t="shared" si="721"/>
        <v>0</v>
      </c>
      <c r="AP633" s="140">
        <f t="shared" si="721"/>
        <v>0</v>
      </c>
      <c r="AQ633" s="140">
        <f t="shared" si="721"/>
        <v>0</v>
      </c>
      <c r="AR633" s="25">
        <f>+IF(AR$3=0,0,COUNTIFS('2.Pro Plan'!$K:$K,'Color detail'!$E633,'2.Pro Plan'!$N:$N,'Color detail'!$F633,'2.Pro Plan'!$U:$U,'Color detail'!AR$3))</f>
        <v>0</v>
      </c>
      <c r="AS633" s="25"/>
    </row>
    <row r="634" spans="2:45">
      <c r="B634" s="167">
        <f t="shared" si="714"/>
        <v>0</v>
      </c>
      <c r="C634" s="167">
        <f t="shared" si="715"/>
        <v>0</v>
      </c>
      <c r="E634" s="25">
        <f t="shared" ref="E634:F634" si="722">E425</f>
        <v>0</v>
      </c>
      <c r="F634" s="25">
        <f t="shared" si="722"/>
        <v>0</v>
      </c>
      <c r="H634" s="25">
        <f t="shared" si="672"/>
        <v>0</v>
      </c>
      <c r="I634" s="25">
        <f>+IF(C634=0,0,SUMIF('Color FC'!$F:$F,'Color detail'!$C634,'Color FC'!H:H))</f>
        <v>0</v>
      </c>
      <c r="J634" s="25">
        <f>+IF(E634=0,0,SUMIF('Color FC'!$F:$F,'Color detail'!$C634,'Color FC'!I:I))</f>
        <v>0</v>
      </c>
      <c r="K634" s="25">
        <f>+IF(F634=0,0,SUMIF('Color FC'!$F:$F,'Color detail'!$C634,'Color FC'!J:J))</f>
        <v>0</v>
      </c>
      <c r="M634" s="154"/>
      <c r="N634" s="154"/>
      <c r="O634" s="155"/>
      <c r="Q634" s="140">
        <f t="shared" ref="Q634:AQ634" si="723">+IF(OR(AND(Q461=0,Q209&lt;&gt;0),AND(Q461&lt;&gt;0,Q209=0)),"CHECK",IF(OR(Q461=0,Q209=0),0,Q461/Q209))</f>
        <v>0</v>
      </c>
      <c r="R634" s="140" t="str">
        <f t="shared" si="723"/>
        <v>CHECK</v>
      </c>
      <c r="S634" s="140" t="str">
        <f t="shared" si="723"/>
        <v>CHECK</v>
      </c>
      <c r="T634" s="140">
        <f t="shared" si="723"/>
        <v>0</v>
      </c>
      <c r="U634" s="140">
        <f t="shared" si="723"/>
        <v>0</v>
      </c>
      <c r="V634" s="140" t="str">
        <f t="shared" si="723"/>
        <v>CHECK</v>
      </c>
      <c r="W634" s="140" t="str">
        <f t="shared" si="723"/>
        <v>CHECK</v>
      </c>
      <c r="X634" s="140">
        <f t="shared" si="723"/>
        <v>0</v>
      </c>
      <c r="Y634" s="140">
        <f t="shared" si="723"/>
        <v>0</v>
      </c>
      <c r="Z634" s="140">
        <f t="shared" si="723"/>
        <v>0</v>
      </c>
      <c r="AA634" s="140">
        <f t="shared" si="723"/>
        <v>0</v>
      </c>
      <c r="AB634" s="140">
        <f t="shared" si="723"/>
        <v>0</v>
      </c>
      <c r="AC634" s="140">
        <f t="shared" si="723"/>
        <v>0</v>
      </c>
      <c r="AD634" s="140">
        <f t="shared" si="723"/>
        <v>0</v>
      </c>
      <c r="AE634" s="140">
        <f t="shared" si="723"/>
        <v>0</v>
      </c>
      <c r="AF634" s="140">
        <f t="shared" si="723"/>
        <v>0</v>
      </c>
      <c r="AG634" s="140" t="str">
        <f t="shared" si="723"/>
        <v>CHECK</v>
      </c>
      <c r="AH634" s="140">
        <f t="shared" si="723"/>
        <v>0</v>
      </c>
      <c r="AI634" s="140" t="str">
        <f t="shared" si="723"/>
        <v>CHECK</v>
      </c>
      <c r="AJ634" s="140" t="str">
        <f t="shared" si="723"/>
        <v>CHECK</v>
      </c>
      <c r="AK634" s="140" t="str">
        <f t="shared" si="723"/>
        <v>CHECK</v>
      </c>
      <c r="AL634" s="140">
        <f t="shared" si="723"/>
        <v>0</v>
      </c>
      <c r="AM634" s="140">
        <f t="shared" si="723"/>
        <v>0</v>
      </c>
      <c r="AN634" s="140">
        <f t="shared" si="723"/>
        <v>0</v>
      </c>
      <c r="AO634" s="140">
        <f t="shared" si="723"/>
        <v>0</v>
      </c>
      <c r="AP634" s="140">
        <f t="shared" si="723"/>
        <v>0</v>
      </c>
      <c r="AQ634" s="140">
        <f t="shared" si="723"/>
        <v>0</v>
      </c>
      <c r="AR634" s="25">
        <f>+IF(AR$3=0,0,COUNTIFS('2.Pro Plan'!$K:$K,'Color detail'!$E634,'2.Pro Plan'!$N:$N,'Color detail'!$F634,'2.Pro Plan'!$U:$U,'Color detail'!AR$3))</f>
        <v>0</v>
      </c>
      <c r="AS634" s="25"/>
    </row>
    <row r="635" spans="2:45">
      <c r="B635" s="167">
        <f t="shared" si="714"/>
        <v>0</v>
      </c>
      <c r="C635" s="167">
        <f t="shared" si="715"/>
        <v>0</v>
      </c>
      <c r="E635" s="25">
        <f t="shared" ref="E635:F635" si="724">E426</f>
        <v>0</v>
      </c>
      <c r="F635" s="25">
        <f t="shared" si="724"/>
        <v>0</v>
      </c>
      <c r="H635" s="25">
        <f t="shared" si="672"/>
        <v>0</v>
      </c>
      <c r="I635" s="25">
        <f>+IF(C635=0,0,SUMIF('Color FC'!$F:$F,'Color detail'!$C635,'Color FC'!H:H))</f>
        <v>0</v>
      </c>
      <c r="J635" s="25">
        <f>+IF(E635=0,0,SUMIF('Color FC'!$F:$F,'Color detail'!$C635,'Color FC'!I:I))</f>
        <v>0</v>
      </c>
      <c r="K635" s="25">
        <f>+IF(F635=0,0,SUMIF('Color FC'!$F:$F,'Color detail'!$C635,'Color FC'!J:J))</f>
        <v>0</v>
      </c>
      <c r="M635" s="154"/>
      <c r="N635" s="154"/>
      <c r="O635" s="155"/>
      <c r="Q635" s="140">
        <f t="shared" ref="Q635:AQ635" si="725">+IF(OR(AND(Q462=0,Q210&lt;&gt;0),AND(Q462&lt;&gt;0,Q210=0)),"CHECK",IF(OR(Q462=0,Q210=0),0,Q462/Q210))</f>
        <v>0</v>
      </c>
      <c r="R635" s="140">
        <f t="shared" si="725"/>
        <v>0</v>
      </c>
      <c r="S635" s="140">
        <f t="shared" si="725"/>
        <v>0</v>
      </c>
      <c r="T635" s="140">
        <f t="shared" si="725"/>
        <v>0</v>
      </c>
      <c r="U635" s="140">
        <f t="shared" si="725"/>
        <v>0</v>
      </c>
      <c r="V635" s="140">
        <f t="shared" si="725"/>
        <v>0</v>
      </c>
      <c r="W635" s="140">
        <f t="shared" si="725"/>
        <v>0</v>
      </c>
      <c r="X635" s="140">
        <f t="shared" si="725"/>
        <v>0</v>
      </c>
      <c r="Y635" s="140">
        <f t="shared" si="725"/>
        <v>0</v>
      </c>
      <c r="Z635" s="140">
        <f t="shared" si="725"/>
        <v>0</v>
      </c>
      <c r="AA635" s="140">
        <f t="shared" si="725"/>
        <v>0</v>
      </c>
      <c r="AB635" s="140">
        <f t="shared" si="725"/>
        <v>0</v>
      </c>
      <c r="AC635" s="140">
        <f t="shared" si="725"/>
        <v>0</v>
      </c>
      <c r="AD635" s="140">
        <f t="shared" si="725"/>
        <v>0</v>
      </c>
      <c r="AE635" s="140">
        <f t="shared" si="725"/>
        <v>0</v>
      </c>
      <c r="AF635" s="140">
        <f t="shared" si="725"/>
        <v>0</v>
      </c>
      <c r="AG635" s="140">
        <f t="shared" si="725"/>
        <v>0</v>
      </c>
      <c r="AH635" s="140">
        <f t="shared" si="725"/>
        <v>0</v>
      </c>
      <c r="AI635" s="140">
        <f t="shared" si="725"/>
        <v>0</v>
      </c>
      <c r="AJ635" s="140">
        <f t="shared" si="725"/>
        <v>0</v>
      </c>
      <c r="AK635" s="140">
        <f t="shared" si="725"/>
        <v>0</v>
      </c>
      <c r="AL635" s="140">
        <f t="shared" si="725"/>
        <v>0</v>
      </c>
      <c r="AM635" s="140">
        <f t="shared" si="725"/>
        <v>0</v>
      </c>
      <c r="AN635" s="140">
        <f t="shared" si="725"/>
        <v>0</v>
      </c>
      <c r="AO635" s="140">
        <f t="shared" si="725"/>
        <v>0</v>
      </c>
      <c r="AP635" s="140">
        <f t="shared" si="725"/>
        <v>0</v>
      </c>
      <c r="AQ635" s="140">
        <f t="shared" si="725"/>
        <v>0</v>
      </c>
      <c r="AR635" s="25">
        <f>+IF(AR$3=0,0,COUNTIFS('2.Pro Plan'!$K:$K,'Color detail'!$E635,'2.Pro Plan'!$N:$N,'Color detail'!$F635,'2.Pro Plan'!$U:$U,'Color detail'!AR$3))</f>
        <v>0</v>
      </c>
      <c r="AS635" s="25"/>
    </row>
  </sheetData>
  <autoFilter ref="A6:AS221" xr:uid="{7C474E70-C01F-4C9D-9CE0-5985C0BC0493}"/>
  <mergeCells count="5">
    <mergeCell ref="E2:E4"/>
    <mergeCell ref="F2:F4"/>
    <mergeCell ref="B2:B4"/>
    <mergeCell ref="C2:C4"/>
    <mergeCell ref="E1:F1"/>
  </mergeCells>
  <conditionalFormatting sqref="Q3:AS3">
    <cfRule type="cellIs" dxfId="97" priority="41" operator="equal">
      <formula>0</formula>
    </cfRule>
  </conditionalFormatting>
  <conditionalFormatting sqref="H3:K3">
    <cfRule type="cellIs" dxfId="96" priority="42" operator="equal">
      <formula>0</formula>
    </cfRule>
  </conditionalFormatting>
  <conditionalFormatting sqref="O223:O377 Q432:AQ545 O432:O545 O7:O221">
    <cfRule type="cellIs" dxfId="95" priority="37" stopIfTrue="1" operator="lessThanOrEqual">
      <formula>0.85</formula>
    </cfRule>
    <cfRule type="cellIs" dxfId="94" priority="38" stopIfTrue="1" operator="greaterThan">
      <formula>1.15</formula>
    </cfRule>
  </conditionalFormatting>
  <conditionalFormatting sqref="O223:O377 Q432:AQ545 O432:O545 O7:O221">
    <cfRule type="cellIs" dxfId="93" priority="36" operator="equal">
      <formula>0</formula>
    </cfRule>
  </conditionalFormatting>
  <conditionalFormatting sqref="Q546:AP551">
    <cfRule type="cellIs" dxfId="92" priority="28" stopIfTrue="1" operator="lessThanOrEqual">
      <formula>0.85</formula>
    </cfRule>
    <cfRule type="cellIs" dxfId="91" priority="29" stopIfTrue="1" operator="greaterThan">
      <formula>1.15</formula>
    </cfRule>
  </conditionalFormatting>
  <conditionalFormatting sqref="Q546:AP551">
    <cfRule type="cellIs" dxfId="90" priority="27" operator="equal">
      <formula>0</formula>
    </cfRule>
  </conditionalFormatting>
  <conditionalFormatting sqref="O546:O551">
    <cfRule type="cellIs" dxfId="89" priority="25" stopIfTrue="1" operator="lessThanOrEqual">
      <formula>0.85</formula>
    </cfRule>
    <cfRule type="cellIs" dxfId="88" priority="26" stopIfTrue="1" operator="greaterThan">
      <formula>1.15</formula>
    </cfRule>
  </conditionalFormatting>
  <conditionalFormatting sqref="O546:O551">
    <cfRule type="cellIs" dxfId="87" priority="24" operator="equal">
      <formula>0</formula>
    </cfRule>
  </conditionalFormatting>
  <conditionalFormatting sqref="Q552:AP635">
    <cfRule type="cellIs" dxfId="86" priority="22" stopIfTrue="1" operator="lessThanOrEqual">
      <formula>0.85</formula>
    </cfRule>
    <cfRule type="cellIs" dxfId="85" priority="23" stopIfTrue="1" operator="greaterThan">
      <formula>1.15</formula>
    </cfRule>
  </conditionalFormatting>
  <conditionalFormatting sqref="Q552:AP635">
    <cfRule type="cellIs" dxfId="84" priority="21" operator="equal">
      <formula>0</formula>
    </cfRule>
  </conditionalFormatting>
  <conditionalFormatting sqref="O552:O635">
    <cfRule type="cellIs" dxfId="83" priority="19" stopIfTrue="1" operator="lessThanOrEqual">
      <formula>0.85</formula>
    </cfRule>
    <cfRule type="cellIs" dxfId="82" priority="20" stopIfTrue="1" operator="greaterThan">
      <formula>1.15</formula>
    </cfRule>
  </conditionalFormatting>
  <conditionalFormatting sqref="O552:O635">
    <cfRule type="cellIs" dxfId="81" priority="18" operator="equal">
      <formula>0</formula>
    </cfRule>
  </conditionalFormatting>
  <conditionalFormatting sqref="AQ546:AQ551">
    <cfRule type="cellIs" dxfId="80" priority="9" stopIfTrue="1" operator="lessThanOrEqual">
      <formula>0.85</formula>
    </cfRule>
    <cfRule type="cellIs" dxfId="79" priority="10" stopIfTrue="1" operator="greaterThan">
      <formula>1.15</formula>
    </cfRule>
  </conditionalFormatting>
  <conditionalFormatting sqref="AQ546:AQ551">
    <cfRule type="cellIs" dxfId="78" priority="8" operator="equal">
      <formula>0</formula>
    </cfRule>
  </conditionalFormatting>
  <conditionalFormatting sqref="AQ552:AQ635">
    <cfRule type="cellIs" dxfId="77" priority="6" stopIfTrue="1" operator="lessThanOrEqual">
      <formula>0.85</formula>
    </cfRule>
    <cfRule type="cellIs" dxfId="76" priority="7" stopIfTrue="1" operator="greaterThan">
      <formula>1.15</formula>
    </cfRule>
  </conditionalFormatting>
  <conditionalFormatting sqref="AQ552:AQ635">
    <cfRule type="cellIs" dxfId="75" priority="5" operator="equal">
      <formula>0</formula>
    </cfRule>
  </conditionalFormatting>
  <conditionalFormatting sqref="Q3:AR3">
    <cfRule type="timePeriod" dxfId="74" priority="4" timePeriod="today">
      <formula>FLOOR(Q3,1)=TODAY()</formula>
    </cfRule>
  </conditionalFormatting>
  <conditionalFormatting sqref="AS1">
    <cfRule type="containsText" dxfId="73" priority="1" operator="containsText" text="OK">
      <formula>NOT(ISERROR(SEARCH("OK",AS1)))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E36D3-6485-4AB9-8B21-89AC38336475}">
  <sheetPr>
    <tabColor rgb="FF86D2EA"/>
  </sheetPr>
  <dimension ref="M2:Z19"/>
  <sheetViews>
    <sheetView showGridLines="0" zoomScale="70" zoomScaleNormal="70" workbookViewId="0">
      <selection activeCell="Q22" sqref="Q22"/>
    </sheetView>
  </sheetViews>
  <sheetFormatPr defaultRowHeight="14.5"/>
  <cols>
    <col min="13" max="13" width="9.7265625" customWidth="1"/>
    <col min="14" max="14" width="9.7265625" style="900" customWidth="1"/>
    <col min="27" max="27" width="24" customWidth="1"/>
  </cols>
  <sheetData>
    <row r="2" spans="13:26">
      <c r="M2" t="s">
        <v>1096</v>
      </c>
      <c r="P2" s="618" t="s">
        <v>1095</v>
      </c>
      <c r="Q2" s="845"/>
    </row>
    <row r="3" spans="13:26" ht="15" thickBot="1">
      <c r="M3" s="895">
        <f>'2.Pro Plan'!D1</f>
        <v>9.1</v>
      </c>
      <c r="N3" s="898"/>
      <c r="P3" s="846"/>
      <c r="Q3" s="895"/>
      <c r="R3" s="895"/>
      <c r="S3" s="895"/>
      <c r="T3" s="895"/>
      <c r="U3" s="895"/>
      <c r="V3" s="895"/>
      <c r="W3" s="895"/>
      <c r="X3" s="895"/>
      <c r="Y3" s="895"/>
      <c r="Z3" s="895"/>
    </row>
    <row r="4" spans="13:26" ht="20.5" customHeight="1">
      <c r="M4" s="894">
        <f>COUNTIFS('2.Pro Plan'!N:N,O4)</f>
        <v>333</v>
      </c>
      <c r="N4" s="901"/>
      <c r="O4" s="921" t="s">
        <v>28</v>
      </c>
      <c r="P4" s="922"/>
      <c r="Q4" s="897"/>
      <c r="R4" s="897"/>
      <c r="S4" s="897"/>
      <c r="T4" s="897"/>
      <c r="U4" s="897"/>
      <c r="V4" s="897"/>
      <c r="W4" s="897"/>
      <c r="X4" s="897"/>
      <c r="Y4" s="897"/>
      <c r="Z4" s="897"/>
    </row>
    <row r="5" spans="13:26" ht="20.5" customHeight="1">
      <c r="M5" s="894">
        <f>COUNTIFS('2.Pro Plan'!N:N,O5)</f>
        <v>692</v>
      </c>
      <c r="N5" s="901"/>
      <c r="O5" s="902" t="s">
        <v>465</v>
      </c>
      <c r="P5" s="922"/>
      <c r="Q5" s="897"/>
      <c r="R5" s="897"/>
      <c r="S5" s="897"/>
      <c r="T5" s="897"/>
      <c r="U5" s="897"/>
      <c r="V5" s="897"/>
      <c r="W5" s="897"/>
      <c r="X5" s="897"/>
      <c r="Y5" s="897"/>
      <c r="Z5" s="897"/>
    </row>
    <row r="6" spans="13:26" ht="20.5" customHeight="1">
      <c r="M6" s="894">
        <f>COUNTIFS('2.Pro Plan'!N:N,O6)</f>
        <v>150</v>
      </c>
      <c r="N6" s="901"/>
      <c r="O6" s="902" t="s">
        <v>29</v>
      </c>
      <c r="P6" s="922"/>
      <c r="Q6" s="897"/>
      <c r="R6" s="897"/>
      <c r="S6" s="897"/>
      <c r="T6" s="897"/>
      <c r="U6" s="897"/>
      <c r="V6" s="897"/>
      <c r="W6" s="897"/>
      <c r="X6" s="897"/>
      <c r="Y6" s="897"/>
      <c r="Z6" s="897"/>
    </row>
    <row r="7" spans="13:26" ht="20.5" customHeight="1">
      <c r="M7" s="894">
        <f>COUNTIFS('2.Pro Plan'!N:N,O7)</f>
        <v>229</v>
      </c>
      <c r="N7" s="901"/>
      <c r="O7" s="902">
        <v>218</v>
      </c>
      <c r="P7" s="922"/>
      <c r="Q7" s="897"/>
      <c r="R7" s="897"/>
      <c r="S7" s="897"/>
      <c r="T7" s="897"/>
      <c r="U7" s="897"/>
      <c r="V7" s="897"/>
      <c r="W7" s="897"/>
      <c r="X7" s="897"/>
      <c r="Y7" s="897"/>
      <c r="Z7" s="897"/>
    </row>
    <row r="8" spans="13:26" ht="20.5" customHeight="1">
      <c r="M8" s="894">
        <f>COUNTIFS('2.Pro Plan'!N:N,O8)</f>
        <v>118</v>
      </c>
      <c r="N8" s="901"/>
      <c r="O8" s="902" t="s">
        <v>354</v>
      </c>
      <c r="P8" s="922"/>
      <c r="Q8" s="897"/>
      <c r="R8" s="897"/>
      <c r="S8" s="897"/>
      <c r="T8" s="897"/>
      <c r="U8" s="897"/>
      <c r="V8" s="897"/>
      <c r="W8" s="897"/>
      <c r="X8" s="897"/>
      <c r="Y8" s="897"/>
      <c r="Z8" s="897"/>
    </row>
    <row r="9" spans="13:26" ht="20.5" customHeight="1">
      <c r="M9" s="894">
        <f>COUNTIFS('2.Pro Plan'!N:N,O9)</f>
        <v>383</v>
      </c>
      <c r="N9" s="901"/>
      <c r="O9" s="902" t="s">
        <v>21</v>
      </c>
      <c r="P9" s="922"/>
      <c r="Q9" s="897"/>
      <c r="R9" s="897"/>
      <c r="S9" s="897"/>
      <c r="T9" s="897"/>
      <c r="U9" s="897"/>
      <c r="V9" s="897"/>
      <c r="W9" s="897"/>
      <c r="X9" s="897"/>
      <c r="Y9" s="897"/>
      <c r="Z9" s="897"/>
    </row>
    <row r="10" spans="13:26" ht="20.5" customHeight="1">
      <c r="M10" s="894">
        <f>COUNTIFS('2.Pro Plan'!N:N,O10)</f>
        <v>5</v>
      </c>
      <c r="N10" s="901"/>
      <c r="O10" s="903">
        <v>576</v>
      </c>
      <c r="P10" s="922"/>
      <c r="Q10" s="897"/>
      <c r="R10" s="897"/>
      <c r="S10" s="897"/>
      <c r="T10" s="897"/>
      <c r="U10" s="897"/>
      <c r="V10" s="897"/>
      <c r="W10" s="897"/>
      <c r="X10" s="897"/>
      <c r="Y10" s="897"/>
      <c r="Z10" s="897"/>
    </row>
    <row r="11" spans="13:26" ht="20.5" customHeight="1">
      <c r="M11" s="894">
        <f>COUNTIFS('2.Pro Plan'!N:N,O11)</f>
        <v>0</v>
      </c>
      <c r="N11" s="901"/>
      <c r="O11" s="904">
        <v>601</v>
      </c>
      <c r="P11" s="922"/>
      <c r="Q11" s="897"/>
      <c r="R11" s="897"/>
      <c r="S11" s="897"/>
      <c r="T11" s="897"/>
      <c r="U11" s="897"/>
      <c r="V11" s="897"/>
      <c r="W11" s="897"/>
      <c r="X11" s="897"/>
      <c r="Y11" s="897"/>
      <c r="Z11" s="897"/>
    </row>
    <row r="12" spans="13:26" ht="20.5" customHeight="1">
      <c r="M12" s="894">
        <f>COUNTIFS('2.Pro Plan'!N:N,O12)</f>
        <v>229</v>
      </c>
      <c r="N12" s="901"/>
      <c r="O12" s="905" t="s">
        <v>20</v>
      </c>
      <c r="P12" s="922"/>
      <c r="Q12" s="897"/>
      <c r="R12" s="897"/>
      <c r="S12" s="897"/>
      <c r="T12" s="897"/>
      <c r="U12" s="897"/>
      <c r="V12" s="897"/>
      <c r="W12" s="897"/>
      <c r="X12" s="897"/>
      <c r="Y12" s="897"/>
      <c r="Z12" s="897"/>
    </row>
    <row r="13" spans="13:26" ht="20.5" customHeight="1">
      <c r="M13" s="894">
        <f>COUNTIFS('2.Pro Plan'!N:N,O13)</f>
        <v>104</v>
      </c>
      <c r="N13" s="901"/>
      <c r="O13" s="902" t="s">
        <v>630</v>
      </c>
      <c r="P13" s="922"/>
      <c r="Q13" s="897"/>
      <c r="R13" s="897"/>
      <c r="S13" s="897"/>
      <c r="T13" s="897"/>
      <c r="U13" s="897"/>
      <c r="V13" s="897"/>
      <c r="W13" s="897"/>
      <c r="X13" s="897"/>
      <c r="Y13" s="897"/>
      <c r="Z13" s="897"/>
    </row>
    <row r="14" spans="13:26" ht="20.5" customHeight="1">
      <c r="M14" s="894">
        <f>COUNTIFS('2.Pro Plan'!N:N,O14)</f>
        <v>67</v>
      </c>
      <c r="N14" s="901"/>
      <c r="O14" s="902" t="s">
        <v>30</v>
      </c>
      <c r="P14" s="922"/>
      <c r="Q14" s="897"/>
      <c r="R14" s="897"/>
      <c r="S14" s="897"/>
      <c r="T14" s="897"/>
      <c r="U14" s="897"/>
      <c r="V14" s="897"/>
      <c r="W14" s="897"/>
      <c r="X14" s="897"/>
      <c r="Y14" s="897"/>
      <c r="Z14" s="897"/>
    </row>
    <row r="15" spans="13:26" ht="20.5" customHeight="1">
      <c r="M15" s="894">
        <f>COUNTIFS('2.Pro Plan'!N:N,O15)</f>
        <v>251</v>
      </c>
      <c r="N15" s="901"/>
      <c r="O15" s="902" t="s">
        <v>635</v>
      </c>
      <c r="P15" s="922"/>
      <c r="Q15" s="897"/>
      <c r="R15" s="897"/>
      <c r="S15" s="897"/>
      <c r="T15" s="897"/>
      <c r="U15" s="897"/>
      <c r="V15" s="897"/>
      <c r="W15" s="897"/>
      <c r="X15" s="897"/>
      <c r="Y15" s="897"/>
      <c r="Z15" s="897"/>
    </row>
    <row r="16" spans="13:26" ht="20.5" customHeight="1">
      <c r="M16" s="894">
        <f>COUNTIFS('2.Pro Plan'!N:N,O16)</f>
        <v>130</v>
      </c>
      <c r="N16" s="901"/>
      <c r="O16" s="902" t="s">
        <v>631</v>
      </c>
      <c r="P16" s="922"/>
      <c r="Q16" s="897"/>
      <c r="R16" s="897"/>
      <c r="S16" s="897"/>
      <c r="T16" s="897"/>
      <c r="U16" s="897"/>
      <c r="V16" s="897"/>
      <c r="W16" s="897"/>
      <c r="X16" s="897"/>
      <c r="Y16" s="897"/>
      <c r="Z16" s="897"/>
    </row>
    <row r="17" spans="13:26" ht="20.5" customHeight="1">
      <c r="M17" s="894">
        <f>COUNTIFS('2.Pro Plan'!N:N,O17)</f>
        <v>203</v>
      </c>
      <c r="N17" s="901"/>
      <c r="O17" s="902" t="s">
        <v>632</v>
      </c>
      <c r="P17" s="922"/>
      <c r="Q17" s="897"/>
      <c r="R17" s="897"/>
      <c r="S17" s="897"/>
      <c r="T17" s="897"/>
      <c r="U17" s="897"/>
      <c r="V17" s="897"/>
      <c r="W17" s="897"/>
      <c r="X17" s="897"/>
      <c r="Y17" s="897"/>
      <c r="Z17" s="897"/>
    </row>
    <row r="18" spans="13:26" ht="20.5" customHeight="1" thickBot="1">
      <c r="M18" s="894">
        <f>COUNTIFS('2.Pro Plan'!N:N,O18)</f>
        <v>107</v>
      </c>
      <c r="N18" s="901"/>
      <c r="O18" s="906" t="s">
        <v>633</v>
      </c>
      <c r="P18" s="922"/>
      <c r="Q18" s="897"/>
      <c r="R18" s="897"/>
      <c r="S18" s="897"/>
      <c r="T18" s="897"/>
      <c r="U18" s="897"/>
      <c r="V18" s="897"/>
      <c r="W18" s="897"/>
      <c r="X18" s="897"/>
      <c r="Y18" s="897"/>
      <c r="Z18" s="897"/>
    </row>
    <row r="19" spans="13:26">
      <c r="O19" s="899" t="s">
        <v>6</v>
      </c>
      <c r="P19">
        <f>SUM(P4:P18)</f>
        <v>0</v>
      </c>
      <c r="Q19">
        <f t="shared" ref="Q19:W19" si="0">SUM(Q4:Q18)</f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xr2:uid="{9639D34B-14C6-4E06-97B3-E167EA7B7484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'Fluctuate màu'!P4:Z4</xm:f>
              <xm:sqref>AA4</xm:sqref>
            </x14:sparkline>
            <x14:sparkline>
              <xm:f>'Fluctuate màu'!P5:Z5</xm:f>
              <xm:sqref>AA5</xm:sqref>
            </x14:sparkline>
            <x14:sparkline>
              <xm:f>'Fluctuate màu'!P6:Z6</xm:f>
              <xm:sqref>AA6</xm:sqref>
            </x14:sparkline>
            <x14:sparkline>
              <xm:f>'Fluctuate màu'!P7:Z7</xm:f>
              <xm:sqref>AA7</xm:sqref>
            </x14:sparkline>
            <x14:sparkline>
              <xm:f>'Fluctuate màu'!P8:Z8</xm:f>
              <xm:sqref>AA8</xm:sqref>
            </x14:sparkline>
            <x14:sparkline>
              <xm:f>'Fluctuate màu'!P9:Z9</xm:f>
              <xm:sqref>AA9</xm:sqref>
            </x14:sparkline>
            <x14:sparkline>
              <xm:f>'Fluctuate màu'!P10:Z10</xm:f>
              <xm:sqref>AA10</xm:sqref>
            </x14:sparkline>
            <x14:sparkline>
              <xm:f>'Fluctuate màu'!P11:Z11</xm:f>
              <xm:sqref>AA11</xm:sqref>
            </x14:sparkline>
            <x14:sparkline>
              <xm:f>'Fluctuate màu'!P12:Z12</xm:f>
              <xm:sqref>AA12</xm:sqref>
            </x14:sparkline>
            <x14:sparkline>
              <xm:f>'Fluctuate màu'!P13:Z13</xm:f>
              <xm:sqref>AA13</xm:sqref>
            </x14:sparkline>
            <x14:sparkline>
              <xm:f>'Fluctuate màu'!P14:Z14</xm:f>
              <xm:sqref>AA14</xm:sqref>
            </x14:sparkline>
            <x14:sparkline>
              <xm:f>'Fluctuate màu'!P15:Z15</xm:f>
              <xm:sqref>AA15</xm:sqref>
            </x14:sparkline>
            <x14:sparkline>
              <xm:f>'Fluctuate màu'!P16:Z16</xm:f>
              <xm:sqref>AA16</xm:sqref>
            </x14:sparkline>
            <x14:sparkline>
              <xm:f>'Fluctuate màu'!P17:Z17</xm:f>
              <xm:sqref>AA17</xm:sqref>
            </x14:sparkline>
            <x14:sparkline>
              <xm:f>'Fluctuate màu'!P18:Z18</xm:f>
              <xm:sqref>AA18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CE85-42A0-4B22-9882-AD0F903D391D}">
  <sheetPr>
    <tabColor theme="7" tint="0.59999389629810485"/>
  </sheetPr>
  <dimension ref="A1:N242"/>
  <sheetViews>
    <sheetView showGridLines="0" zoomScale="85" zoomScaleNormal="85" workbookViewId="0">
      <pane xSplit="9" ySplit="5" topLeftCell="J69" activePane="bottomRight" state="frozen"/>
      <selection pane="topRight" activeCell="E1" sqref="E1"/>
      <selection pane="bottomLeft" activeCell="A5" sqref="A5"/>
      <selection pane="bottomRight" activeCell="J71" sqref="J71:J75"/>
    </sheetView>
  </sheetViews>
  <sheetFormatPr defaultRowHeight="14.5"/>
  <cols>
    <col min="5" max="5" width="10.54296875" bestFit="1" customWidth="1"/>
    <col min="12" max="12" width="9.26953125" customWidth="1"/>
    <col min="14" max="14" width="11.81640625" customWidth="1"/>
  </cols>
  <sheetData>
    <row r="1" spans="1:14" ht="21">
      <c r="A1" s="624" t="s">
        <v>769</v>
      </c>
      <c r="B1" s="780"/>
      <c r="C1" s="780"/>
      <c r="D1" s="780"/>
      <c r="E1" s="780"/>
      <c r="F1" s="780"/>
    </row>
    <row r="2" spans="1:14">
      <c r="A2" s="780"/>
      <c r="B2" s="780"/>
      <c r="C2" s="780"/>
      <c r="D2" s="780"/>
      <c r="E2" s="780"/>
      <c r="F2" s="780"/>
      <c r="L2" s="64"/>
    </row>
    <row r="3" spans="1:14">
      <c r="D3" t="s">
        <v>771</v>
      </c>
      <c r="E3" s="781" t="s">
        <v>770</v>
      </c>
      <c r="J3" s="782"/>
      <c r="K3" t="s">
        <v>771</v>
      </c>
      <c r="L3" s="781" t="s">
        <v>770</v>
      </c>
      <c r="N3" s="799">
        <f ca="1">TODAY()</f>
        <v>45056</v>
      </c>
    </row>
    <row r="4" spans="1:14" ht="15.5">
      <c r="B4" s="793" t="s">
        <v>772</v>
      </c>
      <c r="C4" s="793" t="s">
        <v>33</v>
      </c>
      <c r="D4" s="793" t="s">
        <v>16</v>
      </c>
      <c r="E4" s="794" t="s">
        <v>778</v>
      </c>
      <c r="G4" s="793" t="s">
        <v>772</v>
      </c>
      <c r="H4" s="793" t="s">
        <v>33</v>
      </c>
      <c r="I4" s="793" t="s">
        <v>16</v>
      </c>
      <c r="J4" s="794" t="s">
        <v>774</v>
      </c>
      <c r="K4" s="794" t="s">
        <v>775</v>
      </c>
      <c r="L4" s="794" t="s">
        <v>776</v>
      </c>
      <c r="N4" s="798" t="s">
        <v>780</v>
      </c>
    </row>
    <row r="5" spans="1:14">
      <c r="G5" s="783"/>
      <c r="H5" s="783"/>
      <c r="I5" s="783"/>
      <c r="J5" s="784" t="s">
        <v>17</v>
      </c>
      <c r="K5" s="784" t="s">
        <v>17</v>
      </c>
      <c r="L5" s="784" t="s">
        <v>17</v>
      </c>
      <c r="M5" s="782"/>
      <c r="N5" s="782"/>
    </row>
    <row r="6" spans="1:14">
      <c r="B6" s="783" t="s">
        <v>779</v>
      </c>
      <c r="C6" s="783" t="s">
        <v>762</v>
      </c>
      <c r="D6" s="791" t="s">
        <v>521</v>
      </c>
      <c r="E6" s="796" t="s">
        <v>28</v>
      </c>
      <c r="G6" s="783" t="s">
        <v>773</v>
      </c>
      <c r="H6" s="783" t="s">
        <v>762</v>
      </c>
      <c r="I6" s="791" t="s">
        <v>758</v>
      </c>
      <c r="J6" s="796" t="s">
        <v>28</v>
      </c>
      <c r="K6" s="796" t="s">
        <v>28</v>
      </c>
      <c r="L6" s="796" t="s">
        <v>28</v>
      </c>
      <c r="N6" s="703" t="str">
        <f>I6&amp;J6</f>
        <v>MV040</v>
      </c>
    </row>
    <row r="7" spans="1:14">
      <c r="B7" s="783" t="s">
        <v>779</v>
      </c>
      <c r="C7" s="783" t="s">
        <v>762</v>
      </c>
      <c r="D7" s="791" t="s">
        <v>521</v>
      </c>
      <c r="E7" s="796" t="s">
        <v>465</v>
      </c>
      <c r="G7" s="783" t="s">
        <v>773</v>
      </c>
      <c r="H7" s="783" t="s">
        <v>762</v>
      </c>
      <c r="I7" s="791" t="s">
        <v>758</v>
      </c>
      <c r="J7" s="796" t="s">
        <v>465</v>
      </c>
      <c r="K7" s="796" t="s">
        <v>465</v>
      </c>
      <c r="L7" s="796" t="s">
        <v>465</v>
      </c>
      <c r="N7" s="896" t="str">
        <f t="shared" ref="N7:N70" si="0">I7&amp;J7</f>
        <v>MV089</v>
      </c>
    </row>
    <row r="8" spans="1:14">
      <c r="B8" s="783" t="s">
        <v>779</v>
      </c>
      <c r="C8" s="783" t="s">
        <v>762</v>
      </c>
      <c r="D8" s="791" t="s">
        <v>521</v>
      </c>
      <c r="E8" s="795" t="s">
        <v>29</v>
      </c>
      <c r="G8" s="783" t="s">
        <v>773</v>
      </c>
      <c r="H8" s="783" t="s">
        <v>762</v>
      </c>
      <c r="I8" s="791" t="s">
        <v>758</v>
      </c>
      <c r="J8" s="795" t="s">
        <v>29</v>
      </c>
      <c r="K8" s="795" t="s">
        <v>29</v>
      </c>
      <c r="L8" s="795" t="s">
        <v>29</v>
      </c>
      <c r="N8" s="896" t="str">
        <f t="shared" si="0"/>
        <v>MV1D6</v>
      </c>
    </row>
    <row r="9" spans="1:14">
      <c r="B9" s="783" t="s">
        <v>779</v>
      </c>
      <c r="C9" s="783" t="s">
        <v>762</v>
      </c>
      <c r="D9" s="791" t="s">
        <v>521</v>
      </c>
      <c r="E9" s="795">
        <v>218</v>
      </c>
      <c r="G9" s="783" t="s">
        <v>773</v>
      </c>
      <c r="H9" s="783" t="s">
        <v>762</v>
      </c>
      <c r="I9" s="791" t="s">
        <v>758</v>
      </c>
      <c r="J9" s="795">
        <v>218</v>
      </c>
      <c r="K9" s="795">
        <v>218</v>
      </c>
      <c r="L9" s="795">
        <v>218</v>
      </c>
      <c r="N9" s="896" t="str">
        <f t="shared" si="0"/>
        <v>MV218</v>
      </c>
    </row>
    <row r="10" spans="1:14">
      <c r="B10" s="783" t="s">
        <v>779</v>
      </c>
      <c r="C10" s="783" t="s">
        <v>762</v>
      </c>
      <c r="D10" s="791" t="s">
        <v>521</v>
      </c>
      <c r="E10" s="795" t="s">
        <v>354</v>
      </c>
      <c r="G10" s="783" t="s">
        <v>773</v>
      </c>
      <c r="H10" s="783" t="s">
        <v>762</v>
      </c>
      <c r="I10" s="791" t="s">
        <v>758</v>
      </c>
      <c r="J10" s="795" t="s">
        <v>354</v>
      </c>
      <c r="K10" s="795" t="s">
        <v>354</v>
      </c>
      <c r="L10" s="795" t="s">
        <v>354</v>
      </c>
      <c r="N10" s="896" t="str">
        <f t="shared" si="0"/>
        <v>MV3R3</v>
      </c>
    </row>
    <row r="11" spans="1:14">
      <c r="B11" s="783" t="s">
        <v>779</v>
      </c>
      <c r="C11" s="783" t="s">
        <v>762</v>
      </c>
      <c r="D11" s="791" t="s">
        <v>521</v>
      </c>
      <c r="E11" s="795" t="s">
        <v>21</v>
      </c>
      <c r="G11" s="783" t="s">
        <v>773</v>
      </c>
      <c r="H11" s="783" t="s">
        <v>762</v>
      </c>
      <c r="I11" s="791" t="s">
        <v>758</v>
      </c>
      <c r="J11" s="795" t="s">
        <v>21</v>
      </c>
      <c r="K11" s="795" t="s">
        <v>21</v>
      </c>
      <c r="L11" s="795" t="s">
        <v>21</v>
      </c>
      <c r="N11" s="896" t="str">
        <f t="shared" si="0"/>
        <v>MV4R0</v>
      </c>
    </row>
    <row r="12" spans="1:14">
      <c r="B12" s="783" t="s">
        <v>779</v>
      </c>
      <c r="C12" s="783" t="s">
        <v>762</v>
      </c>
      <c r="D12" s="791" t="s">
        <v>521</v>
      </c>
      <c r="E12" s="795">
        <v>576</v>
      </c>
      <c r="G12" s="783" t="s">
        <v>773</v>
      </c>
      <c r="H12" s="783" t="s">
        <v>762</v>
      </c>
      <c r="I12" s="791" t="s">
        <v>758</v>
      </c>
      <c r="J12" s="795">
        <v>576</v>
      </c>
      <c r="K12" s="795">
        <v>576</v>
      </c>
      <c r="L12" s="795">
        <v>576</v>
      </c>
      <c r="N12" s="896" t="str">
        <f t="shared" si="0"/>
        <v>MV576</v>
      </c>
    </row>
    <row r="13" spans="1:14">
      <c r="B13" s="783" t="s">
        <v>779</v>
      </c>
      <c r="C13" s="783" t="s">
        <v>762</v>
      </c>
      <c r="D13" s="791" t="s">
        <v>521</v>
      </c>
      <c r="E13" s="795">
        <v>601</v>
      </c>
      <c r="G13" s="783" t="s">
        <v>773</v>
      </c>
      <c r="H13" s="783" t="s">
        <v>762</v>
      </c>
      <c r="I13" s="791" t="s">
        <v>758</v>
      </c>
      <c r="J13" s="795">
        <v>601</v>
      </c>
      <c r="K13" s="795">
        <v>601</v>
      </c>
      <c r="L13" s="795">
        <v>601</v>
      </c>
      <c r="N13" s="896" t="str">
        <f t="shared" si="0"/>
        <v>MV601</v>
      </c>
    </row>
    <row r="14" spans="1:14">
      <c r="B14" s="783" t="s">
        <v>779</v>
      </c>
      <c r="C14" s="783" t="s">
        <v>762</v>
      </c>
      <c r="D14" s="785" t="s">
        <v>522</v>
      </c>
      <c r="E14" s="786" t="s">
        <v>28</v>
      </c>
      <c r="G14" s="783" t="s">
        <v>773</v>
      </c>
      <c r="H14" s="783" t="s">
        <v>762</v>
      </c>
      <c r="I14" s="785" t="s">
        <v>759</v>
      </c>
      <c r="J14" s="786" t="s">
        <v>28</v>
      </c>
      <c r="K14" s="786" t="s">
        <v>28</v>
      </c>
      <c r="L14" s="786" t="s">
        <v>28</v>
      </c>
      <c r="N14" s="896" t="str">
        <f t="shared" si="0"/>
        <v>MY040</v>
      </c>
    </row>
    <row r="15" spans="1:14">
      <c r="B15" s="783" t="s">
        <v>779</v>
      </c>
      <c r="C15" s="783" t="s">
        <v>762</v>
      </c>
      <c r="D15" s="785" t="s">
        <v>522</v>
      </c>
      <c r="E15" s="786" t="s">
        <v>465</v>
      </c>
      <c r="G15" s="783" t="s">
        <v>773</v>
      </c>
      <c r="H15" s="783" t="s">
        <v>762</v>
      </c>
      <c r="I15" s="785" t="s">
        <v>759</v>
      </c>
      <c r="J15" s="786" t="s">
        <v>465</v>
      </c>
      <c r="K15" s="786" t="s">
        <v>465</v>
      </c>
      <c r="L15" s="786" t="s">
        <v>465</v>
      </c>
      <c r="N15" s="896" t="str">
        <f t="shared" si="0"/>
        <v>MY089</v>
      </c>
    </row>
    <row r="16" spans="1:14">
      <c r="B16" s="783" t="s">
        <v>779</v>
      </c>
      <c r="C16" s="783" t="s">
        <v>762</v>
      </c>
      <c r="D16" s="785" t="s">
        <v>522</v>
      </c>
      <c r="E16" s="787" t="s">
        <v>29</v>
      </c>
      <c r="G16" s="783" t="s">
        <v>773</v>
      </c>
      <c r="H16" s="783" t="s">
        <v>762</v>
      </c>
      <c r="I16" s="785" t="s">
        <v>759</v>
      </c>
      <c r="J16" s="787" t="s">
        <v>29</v>
      </c>
      <c r="K16" s="787" t="s">
        <v>29</v>
      </c>
      <c r="L16" s="787" t="s">
        <v>29</v>
      </c>
      <c r="N16" s="896" t="str">
        <f t="shared" si="0"/>
        <v>MY1D6</v>
      </c>
    </row>
    <row r="17" spans="2:14">
      <c r="B17" s="783" t="s">
        <v>779</v>
      </c>
      <c r="C17" s="783" t="s">
        <v>762</v>
      </c>
      <c r="D17" s="785" t="s">
        <v>522</v>
      </c>
      <c r="E17" s="787">
        <v>218</v>
      </c>
      <c r="G17" s="783" t="s">
        <v>773</v>
      </c>
      <c r="H17" s="783" t="s">
        <v>762</v>
      </c>
      <c r="I17" s="785" t="s">
        <v>759</v>
      </c>
      <c r="J17" s="787">
        <v>218</v>
      </c>
      <c r="K17" s="787">
        <v>218</v>
      </c>
      <c r="L17" s="787">
        <v>218</v>
      </c>
      <c r="N17" s="896" t="str">
        <f t="shared" si="0"/>
        <v>MY218</v>
      </c>
    </row>
    <row r="18" spans="2:14">
      <c r="B18" s="783" t="s">
        <v>779</v>
      </c>
      <c r="C18" s="783" t="s">
        <v>762</v>
      </c>
      <c r="D18" s="785" t="s">
        <v>522</v>
      </c>
      <c r="E18" s="787" t="s">
        <v>354</v>
      </c>
      <c r="G18" s="783" t="s">
        <v>773</v>
      </c>
      <c r="H18" s="783" t="s">
        <v>762</v>
      </c>
      <c r="I18" s="785" t="s">
        <v>759</v>
      </c>
      <c r="J18" s="787" t="s">
        <v>354</v>
      </c>
      <c r="K18" s="787" t="s">
        <v>354</v>
      </c>
      <c r="L18" s="787" t="s">
        <v>354</v>
      </c>
      <c r="N18" s="896" t="str">
        <f t="shared" si="0"/>
        <v>MY3R3</v>
      </c>
    </row>
    <row r="19" spans="2:14">
      <c r="B19" s="783" t="s">
        <v>779</v>
      </c>
      <c r="C19" s="783" t="s">
        <v>762</v>
      </c>
      <c r="D19" s="785" t="s">
        <v>522</v>
      </c>
      <c r="E19" s="787" t="s">
        <v>21</v>
      </c>
      <c r="G19" s="783" t="s">
        <v>773</v>
      </c>
      <c r="H19" s="783" t="s">
        <v>762</v>
      </c>
      <c r="I19" s="785" t="s">
        <v>759</v>
      </c>
      <c r="J19" s="787" t="s">
        <v>21</v>
      </c>
      <c r="K19" s="787" t="s">
        <v>21</v>
      </c>
      <c r="L19" s="787" t="s">
        <v>21</v>
      </c>
      <c r="N19" s="896" t="str">
        <f t="shared" si="0"/>
        <v>MY4R0</v>
      </c>
    </row>
    <row r="20" spans="2:14">
      <c r="B20" s="783" t="s">
        <v>779</v>
      </c>
      <c r="C20" s="783" t="s">
        <v>762</v>
      </c>
      <c r="D20" s="785" t="s">
        <v>522</v>
      </c>
      <c r="E20" s="787">
        <v>576</v>
      </c>
      <c r="G20" s="783" t="s">
        <v>773</v>
      </c>
      <c r="H20" s="783" t="s">
        <v>762</v>
      </c>
      <c r="I20" s="785" t="s">
        <v>759</v>
      </c>
      <c r="J20" s="787">
        <v>576</v>
      </c>
      <c r="K20" s="787">
        <v>576</v>
      </c>
      <c r="L20" s="787">
        <v>576</v>
      </c>
      <c r="N20" s="896" t="str">
        <f t="shared" si="0"/>
        <v>MY576</v>
      </c>
    </row>
    <row r="21" spans="2:14">
      <c r="B21" s="783" t="s">
        <v>779</v>
      </c>
      <c r="C21" s="783" t="s">
        <v>762</v>
      </c>
      <c r="D21" s="785" t="s">
        <v>522</v>
      </c>
      <c r="E21" s="787">
        <v>601</v>
      </c>
      <c r="G21" s="783" t="s">
        <v>773</v>
      </c>
      <c r="H21" s="783" t="s">
        <v>762</v>
      </c>
      <c r="I21" s="785" t="s">
        <v>759</v>
      </c>
      <c r="J21" s="787">
        <v>601</v>
      </c>
      <c r="K21" s="787">
        <v>601</v>
      </c>
      <c r="L21" s="787">
        <v>601</v>
      </c>
      <c r="N21" s="896" t="str">
        <f t="shared" si="0"/>
        <v>MY601</v>
      </c>
    </row>
    <row r="22" spans="2:14">
      <c r="B22" s="783" t="s">
        <v>779</v>
      </c>
      <c r="C22" s="783" t="s">
        <v>762</v>
      </c>
      <c r="D22" s="791" t="s">
        <v>523</v>
      </c>
      <c r="E22" s="796" t="s">
        <v>28</v>
      </c>
      <c r="G22" s="783" t="s">
        <v>773</v>
      </c>
      <c r="H22" s="783" t="s">
        <v>762</v>
      </c>
      <c r="I22" s="791" t="s">
        <v>760</v>
      </c>
      <c r="J22" s="796" t="s">
        <v>28</v>
      </c>
      <c r="K22" s="796" t="s">
        <v>28</v>
      </c>
      <c r="L22" s="796" t="s">
        <v>28</v>
      </c>
      <c r="N22" s="896" t="str">
        <f t="shared" si="0"/>
        <v>MX040</v>
      </c>
    </row>
    <row r="23" spans="2:14">
      <c r="B23" s="783" t="s">
        <v>779</v>
      </c>
      <c r="C23" s="783" t="s">
        <v>762</v>
      </c>
      <c r="D23" s="791" t="s">
        <v>523</v>
      </c>
      <c r="E23" s="796" t="s">
        <v>465</v>
      </c>
      <c r="G23" s="783" t="s">
        <v>773</v>
      </c>
      <c r="H23" s="783" t="s">
        <v>762</v>
      </c>
      <c r="I23" s="791" t="s">
        <v>760</v>
      </c>
      <c r="J23" s="796" t="s">
        <v>465</v>
      </c>
      <c r="K23" s="796" t="s">
        <v>465</v>
      </c>
      <c r="L23" s="796" t="s">
        <v>465</v>
      </c>
      <c r="N23" s="896" t="str">
        <f t="shared" si="0"/>
        <v>MX089</v>
      </c>
    </row>
    <row r="24" spans="2:14">
      <c r="B24" s="783" t="s">
        <v>779</v>
      </c>
      <c r="C24" s="783" t="s">
        <v>762</v>
      </c>
      <c r="D24" s="791" t="s">
        <v>523</v>
      </c>
      <c r="E24" s="795" t="s">
        <v>29</v>
      </c>
      <c r="G24" s="783" t="s">
        <v>773</v>
      </c>
      <c r="H24" s="783" t="s">
        <v>762</v>
      </c>
      <c r="I24" s="791" t="s">
        <v>760</v>
      </c>
      <c r="J24" s="795" t="s">
        <v>29</v>
      </c>
      <c r="K24" s="795" t="s">
        <v>29</v>
      </c>
      <c r="L24" s="795" t="s">
        <v>29</v>
      </c>
      <c r="N24" s="896" t="str">
        <f t="shared" si="0"/>
        <v>MX1D6</v>
      </c>
    </row>
    <row r="25" spans="2:14">
      <c r="B25" s="783" t="s">
        <v>779</v>
      </c>
      <c r="C25" s="783" t="s">
        <v>762</v>
      </c>
      <c r="D25" s="791" t="s">
        <v>523</v>
      </c>
      <c r="E25" s="795">
        <v>218</v>
      </c>
      <c r="G25" s="783" t="s">
        <v>773</v>
      </c>
      <c r="H25" s="783" t="s">
        <v>762</v>
      </c>
      <c r="I25" s="791" t="s">
        <v>760</v>
      </c>
      <c r="J25" s="795">
        <v>218</v>
      </c>
      <c r="K25" s="795">
        <v>218</v>
      </c>
      <c r="L25" s="795">
        <v>218</v>
      </c>
      <c r="N25" s="896" t="str">
        <f t="shared" si="0"/>
        <v>MX218</v>
      </c>
    </row>
    <row r="26" spans="2:14">
      <c r="B26" s="783" t="s">
        <v>779</v>
      </c>
      <c r="C26" s="783" t="s">
        <v>762</v>
      </c>
      <c r="D26" s="791" t="s">
        <v>523</v>
      </c>
      <c r="E26" s="795" t="s">
        <v>354</v>
      </c>
      <c r="G26" s="783" t="s">
        <v>773</v>
      </c>
      <c r="H26" s="783" t="s">
        <v>762</v>
      </c>
      <c r="I26" s="791" t="s">
        <v>760</v>
      </c>
      <c r="J26" s="795" t="s">
        <v>354</v>
      </c>
      <c r="K26" s="795" t="s">
        <v>354</v>
      </c>
      <c r="L26" s="795" t="s">
        <v>354</v>
      </c>
      <c r="N26" s="896" t="str">
        <f t="shared" si="0"/>
        <v>MX3R3</v>
      </c>
    </row>
    <row r="27" spans="2:14">
      <c r="B27" s="783" t="s">
        <v>779</v>
      </c>
      <c r="C27" s="783" t="s">
        <v>762</v>
      </c>
      <c r="D27" s="791" t="s">
        <v>523</v>
      </c>
      <c r="E27" s="795" t="s">
        <v>21</v>
      </c>
      <c r="G27" s="783" t="s">
        <v>773</v>
      </c>
      <c r="H27" s="783" t="s">
        <v>762</v>
      </c>
      <c r="I27" s="791" t="s">
        <v>760</v>
      </c>
      <c r="J27" s="795" t="s">
        <v>21</v>
      </c>
      <c r="K27" s="795" t="s">
        <v>21</v>
      </c>
      <c r="L27" s="795" t="s">
        <v>21</v>
      </c>
      <c r="N27" s="896" t="str">
        <f t="shared" si="0"/>
        <v>MX4R0</v>
      </c>
    </row>
    <row r="28" spans="2:14">
      <c r="B28" s="783" t="s">
        <v>763</v>
      </c>
      <c r="C28" s="783" t="s">
        <v>764</v>
      </c>
      <c r="D28" s="785" t="s">
        <v>585</v>
      </c>
      <c r="E28" s="786" t="s">
        <v>465</v>
      </c>
      <c r="G28" s="783" t="s">
        <v>763</v>
      </c>
      <c r="H28" s="783" t="s">
        <v>764</v>
      </c>
      <c r="I28" s="785" t="s">
        <v>585</v>
      </c>
      <c r="J28" s="786" t="s">
        <v>465</v>
      </c>
      <c r="K28" s="786" t="s">
        <v>465</v>
      </c>
      <c r="L28" s="786" t="s">
        <v>465</v>
      </c>
      <c r="N28" s="896" t="str">
        <f t="shared" si="0"/>
        <v>LH089</v>
      </c>
    </row>
    <row r="29" spans="2:14">
      <c r="B29" s="783" t="s">
        <v>763</v>
      </c>
      <c r="C29" s="783" t="s">
        <v>764</v>
      </c>
      <c r="D29" s="785" t="s">
        <v>585</v>
      </c>
      <c r="E29" s="787" t="s">
        <v>630</v>
      </c>
      <c r="G29" s="783" t="s">
        <v>763</v>
      </c>
      <c r="H29" s="783" t="s">
        <v>764</v>
      </c>
      <c r="I29" s="785" t="s">
        <v>585</v>
      </c>
      <c r="J29" s="787" t="s">
        <v>630</v>
      </c>
      <c r="K29" s="787" t="s">
        <v>630</v>
      </c>
      <c r="L29" s="787" t="s">
        <v>630</v>
      </c>
      <c r="N29" s="896" t="str">
        <f t="shared" si="0"/>
        <v>LH3Q3</v>
      </c>
    </row>
    <row r="30" spans="2:14">
      <c r="B30" s="783" t="s">
        <v>763</v>
      </c>
      <c r="C30" s="783" t="s">
        <v>764</v>
      </c>
      <c r="D30" s="785" t="s">
        <v>585</v>
      </c>
      <c r="E30" s="787" t="s">
        <v>631</v>
      </c>
      <c r="G30" s="783" t="s">
        <v>763</v>
      </c>
      <c r="H30" s="783" t="s">
        <v>764</v>
      </c>
      <c r="I30" s="785" t="s">
        <v>585</v>
      </c>
      <c r="J30" s="787" t="s">
        <v>631</v>
      </c>
      <c r="K30" s="787" t="s">
        <v>631</v>
      </c>
      <c r="L30" s="787" t="s">
        <v>631</v>
      </c>
      <c r="N30" s="896" t="str">
        <f t="shared" si="0"/>
        <v>LHS28</v>
      </c>
    </row>
    <row r="31" spans="2:14">
      <c r="B31" s="783" t="s">
        <v>763</v>
      </c>
      <c r="C31" s="783" t="s">
        <v>764</v>
      </c>
      <c r="D31" s="785" t="s">
        <v>585</v>
      </c>
      <c r="E31" s="787" t="s">
        <v>632</v>
      </c>
      <c r="G31" s="783" t="s">
        <v>763</v>
      </c>
      <c r="H31" s="783" t="s">
        <v>764</v>
      </c>
      <c r="I31" s="785" t="s">
        <v>585</v>
      </c>
      <c r="J31" s="787" t="s">
        <v>632</v>
      </c>
      <c r="K31" s="787" t="s">
        <v>632</v>
      </c>
      <c r="L31" s="787" t="s">
        <v>632</v>
      </c>
      <c r="N31" s="896" t="str">
        <f t="shared" si="0"/>
        <v>LHX12</v>
      </c>
    </row>
    <row r="32" spans="2:14">
      <c r="B32" s="783" t="s">
        <v>763</v>
      </c>
      <c r="C32" s="783" t="s">
        <v>764</v>
      </c>
      <c r="D32" s="785" t="s">
        <v>585</v>
      </c>
      <c r="E32" s="787" t="s">
        <v>633</v>
      </c>
      <c r="G32" s="783" t="s">
        <v>763</v>
      </c>
      <c r="H32" s="783" t="s">
        <v>764</v>
      </c>
      <c r="I32" s="785" t="s">
        <v>585</v>
      </c>
      <c r="J32" s="787" t="s">
        <v>633</v>
      </c>
      <c r="K32" s="787" t="s">
        <v>633</v>
      </c>
      <c r="L32" s="787" t="s">
        <v>633</v>
      </c>
      <c r="N32" s="896" t="str">
        <f t="shared" si="0"/>
        <v>LHP20</v>
      </c>
    </row>
    <row r="33" spans="2:14">
      <c r="B33" s="783" t="s">
        <v>763</v>
      </c>
      <c r="C33" s="783" t="s">
        <v>764</v>
      </c>
      <c r="D33" s="791" t="s">
        <v>587</v>
      </c>
      <c r="E33" s="796" t="s">
        <v>465</v>
      </c>
      <c r="G33" s="783" t="s">
        <v>763</v>
      </c>
      <c r="H33" s="783" t="s">
        <v>764</v>
      </c>
      <c r="I33" s="791" t="s">
        <v>679</v>
      </c>
      <c r="J33" s="796" t="s">
        <v>465</v>
      </c>
      <c r="K33" s="796" t="s">
        <v>465</v>
      </c>
      <c r="L33" s="796" t="s">
        <v>465</v>
      </c>
      <c r="N33" s="896" t="str">
        <f t="shared" si="0"/>
        <v>HJ089</v>
      </c>
    </row>
    <row r="34" spans="2:14">
      <c r="B34" s="783" t="s">
        <v>763</v>
      </c>
      <c r="C34" s="783" t="s">
        <v>764</v>
      </c>
      <c r="D34" s="791" t="s">
        <v>587</v>
      </c>
      <c r="E34" s="795" t="s">
        <v>630</v>
      </c>
      <c r="G34" s="783" t="s">
        <v>763</v>
      </c>
      <c r="H34" s="783" t="s">
        <v>764</v>
      </c>
      <c r="I34" s="791" t="s">
        <v>679</v>
      </c>
      <c r="J34" s="795" t="s">
        <v>630</v>
      </c>
      <c r="K34" s="795" t="s">
        <v>630</v>
      </c>
      <c r="L34" s="795" t="s">
        <v>630</v>
      </c>
      <c r="N34" s="896" t="str">
        <f t="shared" si="0"/>
        <v>HJ3Q3</v>
      </c>
    </row>
    <row r="35" spans="2:14">
      <c r="B35" s="783" t="s">
        <v>763</v>
      </c>
      <c r="C35" s="783" t="s">
        <v>764</v>
      </c>
      <c r="D35" s="791" t="s">
        <v>587</v>
      </c>
      <c r="E35" s="795" t="s">
        <v>631</v>
      </c>
      <c r="G35" s="783" t="s">
        <v>763</v>
      </c>
      <c r="H35" s="783" t="s">
        <v>764</v>
      </c>
      <c r="I35" s="791" t="s">
        <v>679</v>
      </c>
      <c r="J35" s="795" t="s">
        <v>631</v>
      </c>
      <c r="K35" s="795" t="s">
        <v>631</v>
      </c>
      <c r="L35" s="795" t="s">
        <v>631</v>
      </c>
      <c r="N35" s="896" t="str">
        <f t="shared" si="0"/>
        <v>HJS28</v>
      </c>
    </row>
    <row r="36" spans="2:14">
      <c r="B36" s="783" t="s">
        <v>763</v>
      </c>
      <c r="C36" s="783" t="s">
        <v>764</v>
      </c>
      <c r="D36" s="791" t="s">
        <v>587</v>
      </c>
      <c r="E36" s="795" t="s">
        <v>632</v>
      </c>
      <c r="G36" s="783" t="s">
        <v>763</v>
      </c>
      <c r="H36" s="783" t="s">
        <v>764</v>
      </c>
      <c r="I36" s="791" t="s">
        <v>679</v>
      </c>
      <c r="J36" s="795" t="s">
        <v>632</v>
      </c>
      <c r="K36" s="795" t="s">
        <v>632</v>
      </c>
      <c r="L36" s="795" t="s">
        <v>632</v>
      </c>
      <c r="N36" s="896" t="str">
        <f t="shared" si="0"/>
        <v>HJX12</v>
      </c>
    </row>
    <row r="37" spans="2:14">
      <c r="B37" s="783" t="s">
        <v>763</v>
      </c>
      <c r="C37" s="783" t="s">
        <v>764</v>
      </c>
      <c r="D37" s="791" t="s">
        <v>587</v>
      </c>
      <c r="E37" s="795" t="s">
        <v>633</v>
      </c>
      <c r="G37" s="783" t="s">
        <v>763</v>
      </c>
      <c r="H37" s="783" t="s">
        <v>764</v>
      </c>
      <c r="I37" s="791" t="s">
        <v>679</v>
      </c>
      <c r="J37" s="795" t="s">
        <v>633</v>
      </c>
      <c r="K37" s="795" t="s">
        <v>633</v>
      </c>
      <c r="L37" s="795" t="s">
        <v>633</v>
      </c>
      <c r="N37" s="896" t="str">
        <f t="shared" si="0"/>
        <v>HJP20</v>
      </c>
    </row>
    <row r="38" spans="2:14">
      <c r="B38" s="783" t="s">
        <v>763</v>
      </c>
      <c r="C38" s="783" t="s">
        <v>765</v>
      </c>
      <c r="D38" s="785" t="s">
        <v>589</v>
      </c>
      <c r="E38" s="787">
        <v>576</v>
      </c>
      <c r="G38" s="783" t="s">
        <v>763</v>
      </c>
      <c r="H38" s="783" t="s">
        <v>765</v>
      </c>
      <c r="I38" s="785" t="s">
        <v>680</v>
      </c>
      <c r="J38" s="787">
        <v>576</v>
      </c>
      <c r="K38" s="787">
        <v>576</v>
      </c>
      <c r="L38" s="787">
        <v>576</v>
      </c>
      <c r="N38" s="896" t="str">
        <f t="shared" si="0"/>
        <v>CX576</v>
      </c>
    </row>
    <row r="39" spans="2:14">
      <c r="B39" s="783" t="s">
        <v>763</v>
      </c>
      <c r="C39" s="783" t="s">
        <v>765</v>
      </c>
      <c r="D39" s="785" t="s">
        <v>589</v>
      </c>
      <c r="E39" s="787">
        <v>601</v>
      </c>
      <c r="G39" s="783" t="s">
        <v>763</v>
      </c>
      <c r="H39" s="783" t="s">
        <v>765</v>
      </c>
      <c r="I39" s="785" t="s">
        <v>680</v>
      </c>
      <c r="J39" s="787">
        <v>601</v>
      </c>
      <c r="K39" s="787">
        <v>601</v>
      </c>
      <c r="L39" s="787">
        <v>601</v>
      </c>
      <c r="N39" s="896" t="str">
        <f t="shared" si="0"/>
        <v>CX601</v>
      </c>
    </row>
    <row r="40" spans="2:14">
      <c r="B40" s="783" t="s">
        <v>763</v>
      </c>
      <c r="C40" s="783" t="s">
        <v>765</v>
      </c>
      <c r="D40" s="785" t="s">
        <v>589</v>
      </c>
      <c r="E40" s="787" t="s">
        <v>631</v>
      </c>
      <c r="G40" s="783" t="s">
        <v>763</v>
      </c>
      <c r="H40" s="783" t="s">
        <v>765</v>
      </c>
      <c r="I40" s="785" t="s">
        <v>680</v>
      </c>
      <c r="J40" s="787" t="s">
        <v>631</v>
      </c>
      <c r="K40" s="787" t="s">
        <v>631</v>
      </c>
      <c r="L40" s="787" t="s">
        <v>631</v>
      </c>
      <c r="N40" s="896" t="str">
        <f t="shared" si="0"/>
        <v>CXS28</v>
      </c>
    </row>
    <row r="41" spans="2:14">
      <c r="B41" s="783" t="s">
        <v>763</v>
      </c>
      <c r="C41" s="783" t="s">
        <v>765</v>
      </c>
      <c r="D41" s="785" t="s">
        <v>589</v>
      </c>
      <c r="E41" s="787" t="s">
        <v>635</v>
      </c>
      <c r="G41" s="783" t="s">
        <v>763</v>
      </c>
      <c r="H41" s="783" t="s">
        <v>765</v>
      </c>
      <c r="I41" s="785" t="s">
        <v>680</v>
      </c>
      <c r="J41" s="787" t="s">
        <v>635</v>
      </c>
      <c r="K41" s="787" t="s">
        <v>635</v>
      </c>
      <c r="L41" s="787" t="s">
        <v>635</v>
      </c>
      <c r="N41" s="896" t="str">
        <f t="shared" si="0"/>
        <v>CXW09</v>
      </c>
    </row>
    <row r="42" spans="2:14">
      <c r="B42" s="783" t="s">
        <v>763</v>
      </c>
      <c r="C42" s="783" t="s">
        <v>765</v>
      </c>
      <c r="D42" s="785" t="s">
        <v>589</v>
      </c>
      <c r="E42" s="787" t="s">
        <v>632</v>
      </c>
      <c r="G42" s="783" t="s">
        <v>763</v>
      </c>
      <c r="H42" s="783" t="s">
        <v>765</v>
      </c>
      <c r="I42" s="785" t="s">
        <v>680</v>
      </c>
      <c r="J42" s="787" t="s">
        <v>632</v>
      </c>
      <c r="K42" s="787" t="s">
        <v>632</v>
      </c>
      <c r="L42" s="787" t="s">
        <v>632</v>
      </c>
      <c r="N42" s="896" t="str">
        <f t="shared" si="0"/>
        <v>CXX12</v>
      </c>
    </row>
    <row r="43" spans="2:14">
      <c r="B43" s="783" t="s">
        <v>763</v>
      </c>
      <c r="C43" s="783" t="s">
        <v>765</v>
      </c>
      <c r="D43" s="785" t="s">
        <v>589</v>
      </c>
      <c r="E43" s="787" t="s">
        <v>633</v>
      </c>
      <c r="G43" s="783" t="s">
        <v>763</v>
      </c>
      <c r="H43" s="783" t="s">
        <v>765</v>
      </c>
      <c r="I43" s="785" t="s">
        <v>680</v>
      </c>
      <c r="J43" s="787" t="s">
        <v>633</v>
      </c>
      <c r="K43" s="787" t="s">
        <v>633</v>
      </c>
      <c r="L43" s="787" t="s">
        <v>633</v>
      </c>
      <c r="N43" s="896" t="str">
        <f t="shared" si="0"/>
        <v>CXP20</v>
      </c>
    </row>
    <row r="44" spans="2:14">
      <c r="B44" s="783" t="s">
        <v>763</v>
      </c>
      <c r="C44" s="783" t="s">
        <v>765</v>
      </c>
      <c r="D44" s="791" t="s">
        <v>591</v>
      </c>
      <c r="E44" s="795">
        <v>576</v>
      </c>
      <c r="G44" s="783" t="s">
        <v>763</v>
      </c>
      <c r="H44" s="783" t="s">
        <v>765</v>
      </c>
      <c r="I44" s="791" t="s">
        <v>681</v>
      </c>
      <c r="J44" s="795">
        <v>576</v>
      </c>
      <c r="K44" s="795">
        <v>576</v>
      </c>
      <c r="L44" s="795">
        <v>576</v>
      </c>
      <c r="N44" s="896" t="str">
        <f t="shared" si="0"/>
        <v>HK576</v>
      </c>
    </row>
    <row r="45" spans="2:14">
      <c r="B45" s="783" t="s">
        <v>763</v>
      </c>
      <c r="C45" s="783" t="s">
        <v>765</v>
      </c>
      <c r="D45" s="791" t="s">
        <v>591</v>
      </c>
      <c r="E45" s="795">
        <v>601</v>
      </c>
      <c r="G45" s="783" t="s">
        <v>763</v>
      </c>
      <c r="H45" s="783" t="s">
        <v>765</v>
      </c>
      <c r="I45" s="791" t="s">
        <v>681</v>
      </c>
      <c r="J45" s="795">
        <v>601</v>
      </c>
      <c r="K45" s="795">
        <v>601</v>
      </c>
      <c r="L45" s="795">
        <v>601</v>
      </c>
      <c r="N45" s="896" t="str">
        <f t="shared" si="0"/>
        <v>HK601</v>
      </c>
    </row>
    <row r="46" spans="2:14">
      <c r="B46" s="783" t="s">
        <v>763</v>
      </c>
      <c r="C46" s="783" t="s">
        <v>765</v>
      </c>
      <c r="D46" s="791" t="s">
        <v>591</v>
      </c>
      <c r="E46" s="795" t="s">
        <v>631</v>
      </c>
      <c r="G46" s="783" t="s">
        <v>763</v>
      </c>
      <c r="H46" s="783" t="s">
        <v>765</v>
      </c>
      <c r="I46" s="791" t="s">
        <v>681</v>
      </c>
      <c r="J46" s="795" t="s">
        <v>631</v>
      </c>
      <c r="K46" s="795" t="s">
        <v>631</v>
      </c>
      <c r="L46" s="795" t="s">
        <v>631</v>
      </c>
      <c r="N46" s="896" t="str">
        <f t="shared" si="0"/>
        <v>HKS28</v>
      </c>
    </row>
    <row r="47" spans="2:14">
      <c r="B47" s="783" t="s">
        <v>763</v>
      </c>
      <c r="C47" s="783" t="s">
        <v>765</v>
      </c>
      <c r="D47" s="791" t="s">
        <v>591</v>
      </c>
      <c r="E47" s="795" t="s">
        <v>635</v>
      </c>
      <c r="G47" s="783" t="s">
        <v>763</v>
      </c>
      <c r="H47" s="783" t="s">
        <v>765</v>
      </c>
      <c r="I47" s="791" t="s">
        <v>681</v>
      </c>
      <c r="J47" s="795" t="s">
        <v>635</v>
      </c>
      <c r="K47" s="795" t="s">
        <v>635</v>
      </c>
      <c r="L47" s="795" t="s">
        <v>635</v>
      </c>
      <c r="N47" s="896" t="str">
        <f t="shared" si="0"/>
        <v>HKW09</v>
      </c>
    </row>
    <row r="48" spans="2:14">
      <c r="B48" s="783" t="s">
        <v>763</v>
      </c>
      <c r="C48" s="783" t="s">
        <v>765</v>
      </c>
      <c r="D48" s="791" t="s">
        <v>591</v>
      </c>
      <c r="E48" s="795" t="s">
        <v>632</v>
      </c>
      <c r="G48" s="783" t="s">
        <v>763</v>
      </c>
      <c r="H48" s="783" t="s">
        <v>765</v>
      </c>
      <c r="I48" s="791" t="s">
        <v>681</v>
      </c>
      <c r="J48" s="795" t="s">
        <v>632</v>
      </c>
      <c r="K48" s="795" t="s">
        <v>632</v>
      </c>
      <c r="L48" s="795" t="s">
        <v>632</v>
      </c>
      <c r="N48" s="896" t="str">
        <f t="shared" si="0"/>
        <v>HKX12</v>
      </c>
    </row>
    <row r="49" spans="2:14">
      <c r="B49" s="783" t="s">
        <v>763</v>
      </c>
      <c r="C49" s="783" t="s">
        <v>765</v>
      </c>
      <c r="D49" s="791" t="s">
        <v>591</v>
      </c>
      <c r="E49" s="795" t="s">
        <v>633</v>
      </c>
      <c r="G49" s="783" t="s">
        <v>763</v>
      </c>
      <c r="H49" s="783" t="s">
        <v>765</v>
      </c>
      <c r="I49" s="791" t="s">
        <v>681</v>
      </c>
      <c r="J49" s="795" t="s">
        <v>633</v>
      </c>
      <c r="K49" s="795" t="s">
        <v>633</v>
      </c>
      <c r="L49" s="795" t="s">
        <v>633</v>
      </c>
      <c r="N49" s="896" t="str">
        <f t="shared" si="0"/>
        <v>HKP20</v>
      </c>
    </row>
    <row r="50" spans="2:14">
      <c r="B50" s="783"/>
      <c r="C50" s="783" t="s">
        <v>766</v>
      </c>
      <c r="D50" s="785" t="s">
        <v>456</v>
      </c>
      <c r="E50" s="786" t="s">
        <v>28</v>
      </c>
      <c r="G50" s="783"/>
      <c r="H50" s="783" t="s">
        <v>766</v>
      </c>
      <c r="I50" s="785" t="s">
        <v>456</v>
      </c>
      <c r="J50" s="786" t="s">
        <v>28</v>
      </c>
      <c r="K50" s="792"/>
      <c r="L50" s="792"/>
      <c r="N50" s="896" t="str">
        <f t="shared" si="0"/>
        <v>JK040</v>
      </c>
    </row>
    <row r="51" spans="2:14">
      <c r="B51" s="783"/>
      <c r="C51" s="783" t="s">
        <v>766</v>
      </c>
      <c r="D51" s="785" t="s">
        <v>456</v>
      </c>
      <c r="E51" s="786" t="s">
        <v>465</v>
      </c>
      <c r="G51" s="783"/>
      <c r="H51" s="783" t="s">
        <v>766</v>
      </c>
      <c r="I51" s="785" t="s">
        <v>456</v>
      </c>
      <c r="J51" s="786" t="s">
        <v>465</v>
      </c>
      <c r="K51" s="792"/>
      <c r="L51" s="792"/>
      <c r="N51" s="896" t="str">
        <f t="shared" si="0"/>
        <v>JK089</v>
      </c>
    </row>
    <row r="52" spans="2:14">
      <c r="B52" s="783"/>
      <c r="C52" s="783" t="s">
        <v>766</v>
      </c>
      <c r="D52" s="785" t="s">
        <v>456</v>
      </c>
      <c r="E52" s="787" t="s">
        <v>29</v>
      </c>
      <c r="G52" s="783"/>
      <c r="H52" s="783" t="s">
        <v>766</v>
      </c>
      <c r="I52" s="785" t="s">
        <v>456</v>
      </c>
      <c r="J52" s="787" t="s">
        <v>29</v>
      </c>
      <c r="K52" s="792"/>
      <c r="L52" s="792"/>
      <c r="N52" s="896" t="str">
        <f t="shared" si="0"/>
        <v>JK1D6</v>
      </c>
    </row>
    <row r="53" spans="2:14">
      <c r="B53" s="783"/>
      <c r="C53" s="783" t="s">
        <v>766</v>
      </c>
      <c r="D53" s="785" t="s">
        <v>456</v>
      </c>
      <c r="E53" s="787" t="s">
        <v>30</v>
      </c>
      <c r="G53" s="783"/>
      <c r="H53" s="783" t="s">
        <v>766</v>
      </c>
      <c r="I53" s="785" t="s">
        <v>456</v>
      </c>
      <c r="J53" s="787" t="s">
        <v>30</v>
      </c>
      <c r="K53" s="792"/>
      <c r="L53" s="792"/>
      <c r="N53" s="896" t="str">
        <f t="shared" si="0"/>
        <v>JK4V8</v>
      </c>
    </row>
    <row r="54" spans="2:14">
      <c r="B54" s="783"/>
      <c r="C54" s="783" t="s">
        <v>766</v>
      </c>
      <c r="D54" s="785" t="s">
        <v>456</v>
      </c>
      <c r="E54" s="787">
        <v>576</v>
      </c>
      <c r="G54" s="783"/>
      <c r="H54" s="783" t="s">
        <v>766</v>
      </c>
      <c r="I54" s="785" t="s">
        <v>456</v>
      </c>
      <c r="J54" s="787">
        <v>576</v>
      </c>
      <c r="K54" s="792"/>
      <c r="L54" s="792"/>
      <c r="N54" s="896" t="str">
        <f t="shared" si="0"/>
        <v>JK576</v>
      </c>
    </row>
    <row r="55" spans="2:14">
      <c r="B55" s="783"/>
      <c r="C55" s="783" t="s">
        <v>766</v>
      </c>
      <c r="D55" s="791" t="s">
        <v>455</v>
      </c>
      <c r="E55" s="788" t="s">
        <v>465</v>
      </c>
      <c r="G55" s="783"/>
      <c r="H55" s="783" t="s">
        <v>766</v>
      </c>
      <c r="I55" s="791" t="s">
        <v>455</v>
      </c>
      <c r="J55" s="788" t="s">
        <v>465</v>
      </c>
      <c r="K55" s="792"/>
      <c r="L55" s="792"/>
      <c r="N55" s="896" t="str">
        <f t="shared" si="0"/>
        <v>AA089</v>
      </c>
    </row>
    <row r="56" spans="2:14">
      <c r="B56" s="783"/>
      <c r="C56" s="783" t="s">
        <v>766</v>
      </c>
      <c r="D56" s="791" t="s">
        <v>455</v>
      </c>
      <c r="E56" s="789">
        <v>218</v>
      </c>
      <c r="G56" s="783"/>
      <c r="H56" s="783" t="s">
        <v>766</v>
      </c>
      <c r="I56" s="791" t="s">
        <v>455</v>
      </c>
      <c r="J56" s="789">
        <v>218</v>
      </c>
      <c r="K56" s="792"/>
      <c r="L56" s="792"/>
      <c r="N56" s="896" t="str">
        <f t="shared" si="0"/>
        <v>AA218</v>
      </c>
    </row>
    <row r="57" spans="2:14">
      <c r="B57" s="783"/>
      <c r="C57" s="783" t="s">
        <v>766</v>
      </c>
      <c r="D57" s="791" t="s">
        <v>455</v>
      </c>
      <c r="E57" s="789" t="s">
        <v>354</v>
      </c>
      <c r="G57" s="783"/>
      <c r="H57" s="783" t="s">
        <v>766</v>
      </c>
      <c r="I57" s="791" t="s">
        <v>455</v>
      </c>
      <c r="J57" s="789" t="s">
        <v>354</v>
      </c>
      <c r="K57" s="792"/>
      <c r="L57" s="792"/>
      <c r="N57" s="896" t="str">
        <f t="shared" si="0"/>
        <v>AA3R3</v>
      </c>
    </row>
    <row r="58" spans="2:14">
      <c r="B58" s="783"/>
      <c r="C58" s="783" t="s">
        <v>766</v>
      </c>
      <c r="D58" s="791" t="s">
        <v>455</v>
      </c>
      <c r="E58" s="790">
        <v>576</v>
      </c>
      <c r="G58" s="783"/>
      <c r="H58" s="783" t="s">
        <v>766</v>
      </c>
      <c r="I58" s="791" t="s">
        <v>455</v>
      </c>
      <c r="J58" s="790">
        <v>576</v>
      </c>
      <c r="K58" s="792"/>
      <c r="L58" s="792"/>
      <c r="N58" s="896" t="str">
        <f t="shared" si="0"/>
        <v>AA576</v>
      </c>
    </row>
    <row r="59" spans="2:14">
      <c r="B59" s="783"/>
      <c r="C59" s="783" t="s">
        <v>766</v>
      </c>
      <c r="D59" s="785" t="s">
        <v>454</v>
      </c>
      <c r="E59" s="786" t="s">
        <v>28</v>
      </c>
      <c r="G59" s="783"/>
      <c r="H59" s="783" t="s">
        <v>766</v>
      </c>
      <c r="I59" s="785" t="s">
        <v>454</v>
      </c>
      <c r="J59" s="786" t="s">
        <v>28</v>
      </c>
      <c r="K59" s="792"/>
      <c r="L59" s="792"/>
      <c r="N59" s="896" t="str">
        <f t="shared" si="0"/>
        <v>JL040</v>
      </c>
    </row>
    <row r="60" spans="2:14">
      <c r="B60" s="783"/>
      <c r="C60" s="783" t="s">
        <v>766</v>
      </c>
      <c r="D60" s="785" t="s">
        <v>454</v>
      </c>
      <c r="E60" s="786" t="s">
        <v>465</v>
      </c>
      <c r="G60" s="783"/>
      <c r="H60" s="783" t="s">
        <v>766</v>
      </c>
      <c r="I60" s="785" t="s">
        <v>454</v>
      </c>
      <c r="J60" s="786" t="s">
        <v>465</v>
      </c>
      <c r="K60" s="792"/>
      <c r="L60" s="792"/>
      <c r="N60" s="896" t="str">
        <f t="shared" si="0"/>
        <v>JL089</v>
      </c>
    </row>
    <row r="61" spans="2:14">
      <c r="B61" s="783"/>
      <c r="C61" s="783" t="s">
        <v>766</v>
      </c>
      <c r="D61" s="785" t="s">
        <v>454</v>
      </c>
      <c r="E61" s="787" t="s">
        <v>29</v>
      </c>
      <c r="G61" s="783"/>
      <c r="H61" s="783" t="s">
        <v>766</v>
      </c>
      <c r="I61" s="785" t="s">
        <v>454</v>
      </c>
      <c r="J61" s="787" t="s">
        <v>29</v>
      </c>
      <c r="K61" s="792"/>
      <c r="L61" s="792"/>
      <c r="N61" s="896" t="str">
        <f t="shared" si="0"/>
        <v>JL1D6</v>
      </c>
    </row>
    <row r="62" spans="2:14">
      <c r="B62" s="783"/>
      <c r="C62" s="783" t="s">
        <v>766</v>
      </c>
      <c r="D62" s="785" t="s">
        <v>454</v>
      </c>
      <c r="E62" s="787">
        <v>218</v>
      </c>
      <c r="G62" s="783"/>
      <c r="H62" s="783" t="s">
        <v>766</v>
      </c>
      <c r="I62" s="785" t="s">
        <v>454</v>
      </c>
      <c r="J62" s="787">
        <v>218</v>
      </c>
      <c r="K62" s="792"/>
      <c r="L62" s="792"/>
      <c r="N62" s="896" t="str">
        <f t="shared" si="0"/>
        <v>JL218</v>
      </c>
    </row>
    <row r="63" spans="2:14">
      <c r="B63" s="783"/>
      <c r="C63" s="783" t="s">
        <v>766</v>
      </c>
      <c r="D63" s="785" t="s">
        <v>454</v>
      </c>
      <c r="E63" s="787" t="s">
        <v>30</v>
      </c>
      <c r="G63" s="783"/>
      <c r="H63" s="783" t="s">
        <v>766</v>
      </c>
      <c r="I63" s="785" t="s">
        <v>454</v>
      </c>
      <c r="J63" s="787" t="s">
        <v>30</v>
      </c>
      <c r="K63" s="792"/>
      <c r="L63" s="792"/>
      <c r="N63" s="896" t="str">
        <f t="shared" si="0"/>
        <v>JL4V8</v>
      </c>
    </row>
    <row r="64" spans="2:14">
      <c r="B64" s="783"/>
      <c r="C64" s="783" t="s">
        <v>766</v>
      </c>
      <c r="D64" s="785" t="s">
        <v>454</v>
      </c>
      <c r="E64" s="787">
        <v>576</v>
      </c>
      <c r="G64" s="783"/>
      <c r="H64" s="783" t="s">
        <v>766</v>
      </c>
      <c r="I64" s="785" t="s">
        <v>454</v>
      </c>
      <c r="J64" s="787">
        <v>576</v>
      </c>
      <c r="K64" s="792"/>
      <c r="L64" s="792"/>
      <c r="N64" s="896" t="str">
        <f t="shared" si="0"/>
        <v>JL576</v>
      </c>
    </row>
    <row r="65" spans="2:14">
      <c r="B65" s="783"/>
      <c r="C65" s="783" t="s">
        <v>766</v>
      </c>
      <c r="D65" s="783" t="s">
        <v>452</v>
      </c>
      <c r="E65" s="788" t="s">
        <v>28</v>
      </c>
      <c r="G65" s="783"/>
      <c r="H65" s="783" t="s">
        <v>766</v>
      </c>
      <c r="I65" s="783" t="s">
        <v>452</v>
      </c>
      <c r="J65" s="788" t="s">
        <v>28</v>
      </c>
      <c r="K65" s="788" t="s">
        <v>28</v>
      </c>
      <c r="L65" s="788" t="s">
        <v>28</v>
      </c>
      <c r="N65" s="896" t="str">
        <f t="shared" si="0"/>
        <v>JH040</v>
      </c>
    </row>
    <row r="66" spans="2:14">
      <c r="B66" s="783"/>
      <c r="C66" s="783" t="s">
        <v>766</v>
      </c>
      <c r="D66" s="783" t="s">
        <v>452</v>
      </c>
      <c r="E66" s="789" t="s">
        <v>29</v>
      </c>
      <c r="G66" s="783"/>
      <c r="H66" s="783" t="s">
        <v>766</v>
      </c>
      <c r="I66" s="783" t="s">
        <v>452</v>
      </c>
      <c r="J66" s="789" t="s">
        <v>29</v>
      </c>
      <c r="K66" s="789" t="s">
        <v>29</v>
      </c>
      <c r="L66" s="789" t="s">
        <v>29</v>
      </c>
      <c r="N66" s="896" t="str">
        <f t="shared" si="0"/>
        <v>JH1D6</v>
      </c>
    </row>
    <row r="67" spans="2:14">
      <c r="B67" s="783"/>
      <c r="C67" s="783" t="s">
        <v>766</v>
      </c>
      <c r="D67" s="783" t="s">
        <v>452</v>
      </c>
      <c r="E67" s="789">
        <v>218</v>
      </c>
      <c r="G67" s="783"/>
      <c r="H67" s="783" t="s">
        <v>766</v>
      </c>
      <c r="I67" s="783" t="s">
        <v>452</v>
      </c>
      <c r="J67" s="789">
        <v>218</v>
      </c>
      <c r="K67" s="792"/>
      <c r="L67" s="792"/>
      <c r="N67" s="896" t="str">
        <f t="shared" si="0"/>
        <v>JH218</v>
      </c>
    </row>
    <row r="68" spans="2:14">
      <c r="B68" s="783"/>
      <c r="C68" s="783" t="s">
        <v>766</v>
      </c>
      <c r="D68" s="783" t="s">
        <v>452</v>
      </c>
      <c r="E68" s="790" t="s">
        <v>30</v>
      </c>
      <c r="G68" s="783"/>
      <c r="H68" s="783" t="s">
        <v>766</v>
      </c>
      <c r="I68" s="783" t="s">
        <v>452</v>
      </c>
      <c r="J68" s="790" t="s">
        <v>30</v>
      </c>
      <c r="K68" s="790" t="s">
        <v>30</v>
      </c>
      <c r="L68" s="790" t="s">
        <v>30</v>
      </c>
      <c r="N68" s="896" t="str">
        <f t="shared" si="0"/>
        <v>JH4V8</v>
      </c>
    </row>
    <row r="69" spans="2:14">
      <c r="B69" s="783"/>
      <c r="C69" s="783" t="s">
        <v>766</v>
      </c>
      <c r="D69" s="783" t="s">
        <v>452</v>
      </c>
      <c r="E69" s="790">
        <v>576</v>
      </c>
      <c r="G69" s="783"/>
      <c r="H69" s="783" t="s">
        <v>766</v>
      </c>
      <c r="I69" s="783" t="s">
        <v>452</v>
      </c>
      <c r="J69" s="790">
        <v>576</v>
      </c>
      <c r="K69" s="790">
        <v>576</v>
      </c>
      <c r="L69" s="790">
        <v>576</v>
      </c>
      <c r="N69" s="896" t="str">
        <f t="shared" si="0"/>
        <v>JH576</v>
      </c>
    </row>
    <row r="70" spans="2:14">
      <c r="B70" s="783"/>
      <c r="C70" s="783" t="s">
        <v>766</v>
      </c>
      <c r="D70" s="783" t="s">
        <v>452</v>
      </c>
      <c r="E70" s="790">
        <v>601</v>
      </c>
      <c r="G70" s="783"/>
      <c r="H70" s="783" t="s">
        <v>766</v>
      </c>
      <c r="I70" s="783" t="s">
        <v>452</v>
      </c>
      <c r="J70" s="790">
        <v>601</v>
      </c>
      <c r="K70" s="790">
        <v>601</v>
      </c>
      <c r="L70" s="790">
        <v>601</v>
      </c>
      <c r="N70" s="896" t="str">
        <f t="shared" si="0"/>
        <v>JH601</v>
      </c>
    </row>
    <row r="71" spans="2:14">
      <c r="B71" s="783" t="s">
        <v>777</v>
      </c>
      <c r="C71" s="783" t="s">
        <v>761</v>
      </c>
      <c r="D71" s="785" t="s">
        <v>555</v>
      </c>
      <c r="E71" s="786" t="s">
        <v>465</v>
      </c>
      <c r="G71" s="783" t="s">
        <v>777</v>
      </c>
      <c r="H71" s="783" t="s">
        <v>761</v>
      </c>
      <c r="I71" s="785" t="s">
        <v>555</v>
      </c>
      <c r="J71" s="786" t="s">
        <v>465</v>
      </c>
      <c r="K71" s="786" t="s">
        <v>465</v>
      </c>
      <c r="L71" s="786" t="s">
        <v>465</v>
      </c>
      <c r="N71" s="896" t="str">
        <f t="shared" ref="N71:N112" si="1">I71&amp;J71</f>
        <v>LN089</v>
      </c>
    </row>
    <row r="72" spans="2:14">
      <c r="B72" s="783" t="s">
        <v>777</v>
      </c>
      <c r="C72" s="783" t="s">
        <v>761</v>
      </c>
      <c r="D72" s="785" t="s">
        <v>555</v>
      </c>
      <c r="E72" s="787" t="s">
        <v>29</v>
      </c>
      <c r="G72" s="783" t="s">
        <v>777</v>
      </c>
      <c r="H72" s="783" t="s">
        <v>761</v>
      </c>
      <c r="I72" s="785" t="s">
        <v>555</v>
      </c>
      <c r="J72" s="787" t="s">
        <v>29</v>
      </c>
      <c r="K72" s="787" t="s">
        <v>29</v>
      </c>
      <c r="L72" s="787" t="s">
        <v>29</v>
      </c>
      <c r="N72" s="896" t="str">
        <f t="shared" si="1"/>
        <v>LN1D6</v>
      </c>
    </row>
    <row r="73" spans="2:14">
      <c r="B73" s="783" t="s">
        <v>777</v>
      </c>
      <c r="C73" s="783" t="s">
        <v>761</v>
      </c>
      <c r="D73" s="785" t="s">
        <v>555</v>
      </c>
      <c r="E73" s="787">
        <v>218</v>
      </c>
      <c r="G73" s="783" t="s">
        <v>777</v>
      </c>
      <c r="H73" s="783" t="s">
        <v>761</v>
      </c>
      <c r="I73" s="785" t="s">
        <v>555</v>
      </c>
      <c r="J73" s="787">
        <v>218</v>
      </c>
      <c r="K73" s="787">
        <v>218</v>
      </c>
      <c r="L73" s="787">
        <v>218</v>
      </c>
      <c r="N73" s="896" t="str">
        <f t="shared" si="1"/>
        <v>LN218</v>
      </c>
    </row>
    <row r="74" spans="2:14">
      <c r="B74" s="783" t="s">
        <v>777</v>
      </c>
      <c r="C74" s="783" t="s">
        <v>761</v>
      </c>
      <c r="D74" s="785" t="s">
        <v>555</v>
      </c>
      <c r="E74" s="787" t="s">
        <v>30</v>
      </c>
      <c r="G74" s="783" t="s">
        <v>777</v>
      </c>
      <c r="H74" s="783" t="s">
        <v>761</v>
      </c>
      <c r="I74" s="785" t="s">
        <v>555</v>
      </c>
      <c r="J74" s="787" t="s">
        <v>30</v>
      </c>
      <c r="K74" s="787" t="s">
        <v>30</v>
      </c>
      <c r="L74" s="787" t="s">
        <v>30</v>
      </c>
      <c r="N74" s="896" t="str">
        <f t="shared" si="1"/>
        <v>LN4V8</v>
      </c>
    </row>
    <row r="75" spans="2:14">
      <c r="B75" s="783" t="s">
        <v>777</v>
      </c>
      <c r="C75" s="783" t="s">
        <v>761</v>
      </c>
      <c r="D75" s="785" t="s">
        <v>555</v>
      </c>
      <c r="E75" s="787">
        <v>576</v>
      </c>
      <c r="G75" s="783" t="s">
        <v>777</v>
      </c>
      <c r="H75" s="783" t="s">
        <v>761</v>
      </c>
      <c r="I75" s="785" t="s">
        <v>555</v>
      </c>
      <c r="J75" s="787">
        <v>576</v>
      </c>
      <c r="K75" s="787">
        <v>576</v>
      </c>
      <c r="L75" s="787">
        <v>576</v>
      </c>
      <c r="N75" s="896" t="str">
        <f t="shared" si="1"/>
        <v>LN576</v>
      </c>
    </row>
    <row r="76" spans="2:14">
      <c r="B76" s="783" t="s">
        <v>777</v>
      </c>
      <c r="C76" s="783" t="s">
        <v>761</v>
      </c>
      <c r="D76" s="783" t="s">
        <v>552</v>
      </c>
      <c r="E76" s="788" t="s">
        <v>465</v>
      </c>
      <c r="G76" s="783" t="s">
        <v>777</v>
      </c>
      <c r="H76" s="783" t="s">
        <v>761</v>
      </c>
      <c r="I76" s="783" t="s">
        <v>552</v>
      </c>
      <c r="J76" s="788" t="s">
        <v>465</v>
      </c>
      <c r="K76" s="788" t="s">
        <v>465</v>
      </c>
      <c r="L76" s="792"/>
      <c r="N76" s="896" t="str">
        <f t="shared" si="1"/>
        <v>LK089</v>
      </c>
    </row>
    <row r="77" spans="2:14">
      <c r="B77" s="783" t="s">
        <v>777</v>
      </c>
      <c r="C77" s="783" t="s">
        <v>761</v>
      </c>
      <c r="D77" s="783" t="s">
        <v>552</v>
      </c>
      <c r="E77" s="789" t="s">
        <v>29</v>
      </c>
      <c r="G77" s="783" t="s">
        <v>777</v>
      </c>
      <c r="H77" s="783" t="s">
        <v>761</v>
      </c>
      <c r="I77" s="783" t="s">
        <v>552</v>
      </c>
      <c r="J77" s="789" t="s">
        <v>29</v>
      </c>
      <c r="K77" s="789" t="s">
        <v>29</v>
      </c>
      <c r="L77" s="792"/>
      <c r="N77" s="896" t="str">
        <f t="shared" si="1"/>
        <v>LK1D6</v>
      </c>
    </row>
    <row r="78" spans="2:14">
      <c r="B78" s="783" t="s">
        <v>777</v>
      </c>
      <c r="C78" s="783" t="s">
        <v>761</v>
      </c>
      <c r="D78" s="783" t="s">
        <v>552</v>
      </c>
      <c r="E78" s="789">
        <v>218</v>
      </c>
      <c r="G78" s="783" t="s">
        <v>777</v>
      </c>
      <c r="H78" s="783" t="s">
        <v>761</v>
      </c>
      <c r="I78" s="783" t="s">
        <v>552</v>
      </c>
      <c r="J78" s="789">
        <v>218</v>
      </c>
      <c r="K78" s="789">
        <v>218</v>
      </c>
      <c r="L78" s="792"/>
      <c r="N78" s="896" t="str">
        <f t="shared" si="1"/>
        <v>LK218</v>
      </c>
    </row>
    <row r="79" spans="2:14">
      <c r="B79" s="783" t="s">
        <v>777</v>
      </c>
      <c r="C79" s="783" t="s">
        <v>761</v>
      </c>
      <c r="D79" s="783" t="s">
        <v>552</v>
      </c>
      <c r="E79" s="790" t="s">
        <v>30</v>
      </c>
      <c r="G79" s="783" t="s">
        <v>777</v>
      </c>
      <c r="H79" s="783" t="s">
        <v>761</v>
      </c>
      <c r="I79" s="783" t="s">
        <v>552</v>
      </c>
      <c r="J79" s="790" t="s">
        <v>30</v>
      </c>
      <c r="K79" s="790" t="s">
        <v>30</v>
      </c>
      <c r="L79" s="792"/>
      <c r="N79" s="896" t="str">
        <f t="shared" si="1"/>
        <v>LK4V8</v>
      </c>
    </row>
    <row r="80" spans="2:14">
      <c r="B80" s="783" t="s">
        <v>777</v>
      </c>
      <c r="C80" s="783" t="s">
        <v>761</v>
      </c>
      <c r="D80" s="783" t="s">
        <v>552</v>
      </c>
      <c r="E80" s="790">
        <v>576</v>
      </c>
      <c r="G80" s="783" t="s">
        <v>777</v>
      </c>
      <c r="H80" s="783" t="s">
        <v>761</v>
      </c>
      <c r="I80" s="783" t="s">
        <v>552</v>
      </c>
      <c r="J80" s="790">
        <v>576</v>
      </c>
      <c r="K80" s="790">
        <v>576</v>
      </c>
      <c r="L80" s="792"/>
      <c r="N80" s="896" t="str">
        <f t="shared" si="1"/>
        <v>LK576</v>
      </c>
    </row>
    <row r="81" spans="2:14">
      <c r="B81" s="783" t="s">
        <v>777</v>
      </c>
      <c r="C81" s="783" t="s">
        <v>761</v>
      </c>
      <c r="D81" s="785" t="s">
        <v>557</v>
      </c>
      <c r="E81" s="786" t="s">
        <v>465</v>
      </c>
      <c r="G81" s="783" t="s">
        <v>777</v>
      </c>
      <c r="H81" s="783" t="s">
        <v>761</v>
      </c>
      <c r="I81" s="785" t="s">
        <v>557</v>
      </c>
      <c r="J81" s="786" t="s">
        <v>465</v>
      </c>
      <c r="K81" s="786" t="s">
        <v>465</v>
      </c>
      <c r="L81" s="786" t="s">
        <v>465</v>
      </c>
      <c r="N81" s="896" t="str">
        <f t="shared" si="1"/>
        <v>LS089</v>
      </c>
    </row>
    <row r="82" spans="2:14">
      <c r="B82" s="783" t="s">
        <v>777</v>
      </c>
      <c r="C82" s="783" t="s">
        <v>761</v>
      </c>
      <c r="D82" s="785" t="s">
        <v>557</v>
      </c>
      <c r="E82" s="787" t="s">
        <v>29</v>
      </c>
      <c r="G82" s="783" t="s">
        <v>777</v>
      </c>
      <c r="H82" s="783" t="s">
        <v>761</v>
      </c>
      <c r="I82" s="785" t="s">
        <v>557</v>
      </c>
      <c r="J82" s="787" t="s">
        <v>29</v>
      </c>
      <c r="K82" s="787" t="s">
        <v>29</v>
      </c>
      <c r="L82" s="787" t="s">
        <v>29</v>
      </c>
      <c r="N82" s="896" t="str">
        <f t="shared" si="1"/>
        <v>LS1D6</v>
      </c>
    </row>
    <row r="83" spans="2:14">
      <c r="B83" s="783" t="s">
        <v>777</v>
      </c>
      <c r="C83" s="783" t="s">
        <v>761</v>
      </c>
      <c r="D83" s="785" t="s">
        <v>557</v>
      </c>
      <c r="E83" s="787">
        <v>218</v>
      </c>
      <c r="G83" s="783" t="s">
        <v>777</v>
      </c>
      <c r="H83" s="783" t="s">
        <v>761</v>
      </c>
      <c r="I83" s="785" t="s">
        <v>557</v>
      </c>
      <c r="J83" s="787">
        <v>218</v>
      </c>
      <c r="K83" s="787">
        <v>218</v>
      </c>
      <c r="L83" s="787">
        <v>218</v>
      </c>
      <c r="N83" s="896" t="str">
        <f t="shared" si="1"/>
        <v>LS218</v>
      </c>
    </row>
    <row r="84" spans="2:14">
      <c r="B84" s="783" t="s">
        <v>777</v>
      </c>
      <c r="C84" s="783" t="s">
        <v>761</v>
      </c>
      <c r="D84" s="785" t="s">
        <v>557</v>
      </c>
      <c r="E84" s="787" t="s">
        <v>30</v>
      </c>
      <c r="G84" s="783" t="s">
        <v>777</v>
      </c>
      <c r="H84" s="783" t="s">
        <v>761</v>
      </c>
      <c r="I84" s="785" t="s">
        <v>557</v>
      </c>
      <c r="J84" s="787" t="s">
        <v>30</v>
      </c>
      <c r="K84" s="787" t="s">
        <v>30</v>
      </c>
      <c r="L84" s="787" t="s">
        <v>30</v>
      </c>
      <c r="N84" s="896" t="str">
        <f t="shared" si="1"/>
        <v>LS4V8</v>
      </c>
    </row>
    <row r="85" spans="2:14">
      <c r="B85" s="783" t="s">
        <v>777</v>
      </c>
      <c r="C85" s="783" t="s">
        <v>761</v>
      </c>
      <c r="D85" s="785" t="s">
        <v>557</v>
      </c>
      <c r="E85" s="787">
        <v>576</v>
      </c>
      <c r="G85" s="783" t="s">
        <v>777</v>
      </c>
      <c r="H85" s="783" t="s">
        <v>761</v>
      </c>
      <c r="I85" s="785" t="s">
        <v>557</v>
      </c>
      <c r="J85" s="787">
        <v>576</v>
      </c>
      <c r="K85" s="787">
        <v>576</v>
      </c>
      <c r="L85" s="787">
        <v>576</v>
      </c>
      <c r="N85" s="896" t="str">
        <f t="shared" si="1"/>
        <v>LS576</v>
      </c>
    </row>
    <row r="86" spans="2:14">
      <c r="B86" s="783" t="s">
        <v>777</v>
      </c>
      <c r="C86" s="783" t="s">
        <v>761</v>
      </c>
      <c r="D86" s="783" t="s">
        <v>559</v>
      </c>
      <c r="E86" s="788" t="s">
        <v>465</v>
      </c>
      <c r="G86" s="783" t="s">
        <v>777</v>
      </c>
      <c r="H86" s="783" t="s">
        <v>761</v>
      </c>
      <c r="I86" s="783" t="s">
        <v>559</v>
      </c>
      <c r="J86" s="788" t="s">
        <v>465</v>
      </c>
      <c r="K86" s="788" t="s">
        <v>465</v>
      </c>
      <c r="L86" s="788" t="s">
        <v>465</v>
      </c>
      <c r="N86" s="896" t="str">
        <f t="shared" si="1"/>
        <v>LT089</v>
      </c>
    </row>
    <row r="87" spans="2:14">
      <c r="B87" s="783" t="s">
        <v>777</v>
      </c>
      <c r="C87" s="783" t="s">
        <v>761</v>
      </c>
      <c r="D87" s="783" t="s">
        <v>559</v>
      </c>
      <c r="E87" s="789" t="s">
        <v>29</v>
      </c>
      <c r="G87" s="783" t="s">
        <v>777</v>
      </c>
      <c r="H87" s="783" t="s">
        <v>761</v>
      </c>
      <c r="I87" s="783" t="s">
        <v>559</v>
      </c>
      <c r="J87" s="789" t="s">
        <v>29</v>
      </c>
      <c r="K87" s="789" t="s">
        <v>29</v>
      </c>
      <c r="L87" s="789" t="s">
        <v>29</v>
      </c>
      <c r="N87" s="896" t="str">
        <f t="shared" si="1"/>
        <v>LT1D6</v>
      </c>
    </row>
    <row r="88" spans="2:14">
      <c r="B88" s="783" t="s">
        <v>777</v>
      </c>
      <c r="C88" s="783" t="s">
        <v>761</v>
      </c>
      <c r="D88" s="783" t="s">
        <v>559</v>
      </c>
      <c r="E88" s="789">
        <v>218</v>
      </c>
      <c r="G88" s="783" t="s">
        <v>777</v>
      </c>
      <c r="H88" s="783" t="s">
        <v>761</v>
      </c>
      <c r="I88" s="783" t="s">
        <v>559</v>
      </c>
      <c r="J88" s="789">
        <v>218</v>
      </c>
      <c r="K88" s="789">
        <v>218</v>
      </c>
      <c r="L88" s="789">
        <v>218</v>
      </c>
      <c r="N88" s="896" t="str">
        <f t="shared" si="1"/>
        <v>LT218</v>
      </c>
    </row>
    <row r="89" spans="2:14">
      <c r="B89" s="783" t="s">
        <v>777</v>
      </c>
      <c r="C89" s="783" t="s">
        <v>761</v>
      </c>
      <c r="D89" s="783" t="s">
        <v>559</v>
      </c>
      <c r="E89" s="790" t="s">
        <v>30</v>
      </c>
      <c r="G89" s="783" t="s">
        <v>777</v>
      </c>
      <c r="H89" s="783" t="s">
        <v>761</v>
      </c>
      <c r="I89" s="783" t="s">
        <v>559</v>
      </c>
      <c r="J89" s="790" t="s">
        <v>30</v>
      </c>
      <c r="K89" s="790" t="s">
        <v>30</v>
      </c>
      <c r="L89" s="790" t="s">
        <v>30</v>
      </c>
      <c r="N89" s="896" t="str">
        <f t="shared" si="1"/>
        <v>LT4V8</v>
      </c>
    </row>
    <row r="90" spans="2:14">
      <c r="B90" s="783" t="s">
        <v>777</v>
      </c>
      <c r="C90" s="783" t="s">
        <v>761</v>
      </c>
      <c r="D90" s="783" t="s">
        <v>559</v>
      </c>
      <c r="E90" s="790">
        <v>576</v>
      </c>
      <c r="G90" s="783" t="s">
        <v>777</v>
      </c>
      <c r="H90" s="783" t="s">
        <v>761</v>
      </c>
      <c r="I90" s="783" t="s">
        <v>559</v>
      </c>
      <c r="J90" s="790">
        <v>576</v>
      </c>
      <c r="K90" s="790">
        <v>576</v>
      </c>
      <c r="L90" s="790">
        <v>576</v>
      </c>
      <c r="N90" s="896" t="str">
        <f t="shared" si="1"/>
        <v>LT576</v>
      </c>
    </row>
    <row r="91" spans="2:14">
      <c r="B91" s="783" t="s">
        <v>777</v>
      </c>
      <c r="C91" s="783" t="s">
        <v>761</v>
      </c>
      <c r="D91" s="785" t="s">
        <v>561</v>
      </c>
      <c r="E91" s="786" t="s">
        <v>28</v>
      </c>
      <c r="G91" s="783" t="s">
        <v>777</v>
      </c>
      <c r="H91" s="783" t="s">
        <v>761</v>
      </c>
      <c r="I91" s="785" t="s">
        <v>561</v>
      </c>
      <c r="J91" s="786" t="s">
        <v>28</v>
      </c>
      <c r="K91" s="786" t="s">
        <v>28</v>
      </c>
      <c r="L91" s="792"/>
      <c r="N91" s="896" t="str">
        <f t="shared" si="1"/>
        <v>LP040</v>
      </c>
    </row>
    <row r="92" spans="2:14">
      <c r="B92" s="783" t="s">
        <v>777</v>
      </c>
      <c r="C92" s="783" t="s">
        <v>761</v>
      </c>
      <c r="D92" s="785" t="s">
        <v>561</v>
      </c>
      <c r="E92" s="787" t="s">
        <v>29</v>
      </c>
      <c r="G92" s="783" t="s">
        <v>777</v>
      </c>
      <c r="H92" s="783" t="s">
        <v>761</v>
      </c>
      <c r="I92" s="785" t="s">
        <v>561</v>
      </c>
      <c r="J92" s="787" t="s">
        <v>29</v>
      </c>
      <c r="K92" s="787" t="s">
        <v>29</v>
      </c>
      <c r="L92" s="792"/>
      <c r="N92" s="896" t="str">
        <f t="shared" si="1"/>
        <v>LP1D6</v>
      </c>
    </row>
    <row r="93" spans="2:14">
      <c r="B93" s="783" t="s">
        <v>777</v>
      </c>
      <c r="C93" s="783" t="s">
        <v>761</v>
      </c>
      <c r="D93" s="785" t="s">
        <v>561</v>
      </c>
      <c r="E93" s="787">
        <v>218</v>
      </c>
      <c r="G93" s="783" t="s">
        <v>777</v>
      </c>
      <c r="H93" s="783" t="s">
        <v>761</v>
      </c>
      <c r="I93" s="785" t="s">
        <v>561</v>
      </c>
      <c r="J93" s="787">
        <v>218</v>
      </c>
      <c r="K93" s="787">
        <v>218</v>
      </c>
      <c r="L93" s="792"/>
      <c r="N93" s="896" t="str">
        <f t="shared" si="1"/>
        <v>LP218</v>
      </c>
    </row>
    <row r="94" spans="2:14">
      <c r="B94" s="783" t="s">
        <v>777</v>
      </c>
      <c r="C94" s="783" t="s">
        <v>761</v>
      </c>
      <c r="D94" s="785" t="s">
        <v>561</v>
      </c>
      <c r="E94" s="787" t="s">
        <v>30</v>
      </c>
      <c r="G94" s="783" t="s">
        <v>777</v>
      </c>
      <c r="H94" s="783" t="s">
        <v>761</v>
      </c>
      <c r="I94" s="785" t="s">
        <v>561</v>
      </c>
      <c r="J94" s="787" t="s">
        <v>30</v>
      </c>
      <c r="K94" s="787" t="s">
        <v>30</v>
      </c>
      <c r="L94" s="792"/>
      <c r="N94" s="896" t="str">
        <f t="shared" si="1"/>
        <v>LP4V8</v>
      </c>
    </row>
    <row r="95" spans="2:14">
      <c r="B95" s="783" t="s">
        <v>777</v>
      </c>
      <c r="C95" s="783" t="s">
        <v>761</v>
      </c>
      <c r="D95" s="785" t="s">
        <v>561</v>
      </c>
      <c r="E95" s="787">
        <v>576</v>
      </c>
      <c r="G95" s="783" t="s">
        <v>777</v>
      </c>
      <c r="H95" s="783" t="s">
        <v>761</v>
      </c>
      <c r="I95" s="785" t="s">
        <v>561</v>
      </c>
      <c r="J95" s="787">
        <v>576</v>
      </c>
      <c r="K95" s="787">
        <v>576</v>
      </c>
      <c r="L95" s="792"/>
      <c r="N95" s="896" t="str">
        <f t="shared" si="1"/>
        <v>LP576</v>
      </c>
    </row>
    <row r="96" spans="2:14">
      <c r="B96" s="783" t="s">
        <v>763</v>
      </c>
      <c r="C96" s="783" t="s">
        <v>764</v>
      </c>
      <c r="D96" s="791" t="s">
        <v>679</v>
      </c>
      <c r="E96" s="796" t="s">
        <v>465</v>
      </c>
      <c r="G96" s="783" t="s">
        <v>763</v>
      </c>
      <c r="H96" s="783" t="s">
        <v>764</v>
      </c>
      <c r="I96" s="791" t="s">
        <v>679</v>
      </c>
      <c r="J96" s="796" t="s">
        <v>465</v>
      </c>
      <c r="N96" s="896" t="str">
        <f t="shared" si="1"/>
        <v>HJ089</v>
      </c>
    </row>
    <row r="97" spans="2:14">
      <c r="B97" s="783" t="s">
        <v>763</v>
      </c>
      <c r="C97" s="783" t="s">
        <v>764</v>
      </c>
      <c r="D97" s="791" t="s">
        <v>679</v>
      </c>
      <c r="E97" s="795" t="s">
        <v>630</v>
      </c>
      <c r="G97" s="783" t="s">
        <v>763</v>
      </c>
      <c r="H97" s="783" t="s">
        <v>764</v>
      </c>
      <c r="I97" s="791" t="s">
        <v>679</v>
      </c>
      <c r="J97" s="795" t="s">
        <v>630</v>
      </c>
      <c r="N97" s="896" t="str">
        <f t="shared" si="1"/>
        <v>HJ3Q3</v>
      </c>
    </row>
    <row r="98" spans="2:14">
      <c r="B98" s="783" t="s">
        <v>763</v>
      </c>
      <c r="C98" s="783" t="s">
        <v>764</v>
      </c>
      <c r="D98" s="791" t="s">
        <v>679</v>
      </c>
      <c r="E98" s="795" t="s">
        <v>631</v>
      </c>
      <c r="G98" s="783" t="s">
        <v>763</v>
      </c>
      <c r="H98" s="783" t="s">
        <v>764</v>
      </c>
      <c r="I98" s="791" t="s">
        <v>679</v>
      </c>
      <c r="J98" s="795" t="s">
        <v>631</v>
      </c>
      <c r="N98" s="896" t="str">
        <f t="shared" si="1"/>
        <v>HJS28</v>
      </c>
    </row>
    <row r="99" spans="2:14">
      <c r="B99" s="783" t="s">
        <v>763</v>
      </c>
      <c r="C99" s="783" t="s">
        <v>764</v>
      </c>
      <c r="D99" s="791" t="s">
        <v>679</v>
      </c>
      <c r="E99" s="795" t="s">
        <v>632</v>
      </c>
      <c r="G99" s="783" t="s">
        <v>763</v>
      </c>
      <c r="H99" s="783" t="s">
        <v>764</v>
      </c>
      <c r="I99" s="791" t="s">
        <v>679</v>
      </c>
      <c r="J99" s="795" t="s">
        <v>632</v>
      </c>
      <c r="N99" s="896" t="str">
        <f t="shared" si="1"/>
        <v>HJX12</v>
      </c>
    </row>
    <row r="100" spans="2:14">
      <c r="B100" s="783" t="s">
        <v>763</v>
      </c>
      <c r="C100" s="783" t="s">
        <v>764</v>
      </c>
      <c r="D100" s="791" t="s">
        <v>679</v>
      </c>
      <c r="E100" s="795" t="s">
        <v>633</v>
      </c>
      <c r="G100" s="783" t="s">
        <v>763</v>
      </c>
      <c r="H100" s="783" t="s">
        <v>764</v>
      </c>
      <c r="I100" s="791" t="s">
        <v>679</v>
      </c>
      <c r="J100" s="795" t="s">
        <v>633</v>
      </c>
      <c r="N100" s="896" t="str">
        <f t="shared" si="1"/>
        <v>HJP20</v>
      </c>
    </row>
    <row r="101" spans="2:14">
      <c r="B101" s="783" t="s">
        <v>763</v>
      </c>
      <c r="C101" s="783" t="s">
        <v>765</v>
      </c>
      <c r="D101" s="785" t="s">
        <v>680</v>
      </c>
      <c r="E101" s="787">
        <v>576</v>
      </c>
      <c r="G101" s="783" t="s">
        <v>763</v>
      </c>
      <c r="H101" s="783" t="s">
        <v>765</v>
      </c>
      <c r="I101" s="785" t="s">
        <v>680</v>
      </c>
      <c r="J101" s="787">
        <v>576</v>
      </c>
      <c r="N101" s="896" t="str">
        <f t="shared" si="1"/>
        <v>CX576</v>
      </c>
    </row>
    <row r="102" spans="2:14">
      <c r="B102" s="783" t="s">
        <v>763</v>
      </c>
      <c r="C102" s="783" t="s">
        <v>765</v>
      </c>
      <c r="D102" s="785" t="s">
        <v>680</v>
      </c>
      <c r="E102" s="787">
        <v>601</v>
      </c>
      <c r="G102" s="783" t="s">
        <v>763</v>
      </c>
      <c r="H102" s="783" t="s">
        <v>765</v>
      </c>
      <c r="I102" s="785" t="s">
        <v>680</v>
      </c>
      <c r="J102" s="787">
        <v>601</v>
      </c>
      <c r="N102" s="896" t="str">
        <f t="shared" si="1"/>
        <v>CX601</v>
      </c>
    </row>
    <row r="103" spans="2:14">
      <c r="B103" s="783" t="s">
        <v>763</v>
      </c>
      <c r="C103" s="783" t="s">
        <v>765</v>
      </c>
      <c r="D103" s="785" t="s">
        <v>680</v>
      </c>
      <c r="E103" s="787" t="s">
        <v>631</v>
      </c>
      <c r="G103" s="783" t="s">
        <v>763</v>
      </c>
      <c r="H103" s="783" t="s">
        <v>765</v>
      </c>
      <c r="I103" s="785" t="s">
        <v>680</v>
      </c>
      <c r="J103" s="787" t="s">
        <v>631</v>
      </c>
      <c r="N103" s="896" t="str">
        <f t="shared" si="1"/>
        <v>CXS28</v>
      </c>
    </row>
    <row r="104" spans="2:14">
      <c r="B104" s="783" t="s">
        <v>763</v>
      </c>
      <c r="C104" s="783" t="s">
        <v>765</v>
      </c>
      <c r="D104" s="785" t="s">
        <v>680</v>
      </c>
      <c r="E104" s="787" t="s">
        <v>635</v>
      </c>
      <c r="G104" s="783" t="s">
        <v>763</v>
      </c>
      <c r="H104" s="783" t="s">
        <v>765</v>
      </c>
      <c r="I104" s="785" t="s">
        <v>680</v>
      </c>
      <c r="J104" s="787" t="s">
        <v>635</v>
      </c>
      <c r="N104" s="896" t="str">
        <f t="shared" si="1"/>
        <v>CXW09</v>
      </c>
    </row>
    <row r="105" spans="2:14">
      <c r="B105" s="783" t="s">
        <v>763</v>
      </c>
      <c r="C105" s="783" t="s">
        <v>765</v>
      </c>
      <c r="D105" s="785" t="s">
        <v>680</v>
      </c>
      <c r="E105" s="787" t="s">
        <v>632</v>
      </c>
      <c r="G105" s="783" t="s">
        <v>763</v>
      </c>
      <c r="H105" s="783" t="s">
        <v>765</v>
      </c>
      <c r="I105" s="785" t="s">
        <v>680</v>
      </c>
      <c r="J105" s="787" t="s">
        <v>632</v>
      </c>
      <c r="N105" s="896" t="str">
        <f t="shared" si="1"/>
        <v>CXX12</v>
      </c>
    </row>
    <row r="106" spans="2:14">
      <c r="B106" s="783" t="s">
        <v>763</v>
      </c>
      <c r="C106" s="783" t="s">
        <v>765</v>
      </c>
      <c r="D106" s="785" t="s">
        <v>680</v>
      </c>
      <c r="E106" s="787" t="s">
        <v>633</v>
      </c>
      <c r="G106" s="783" t="s">
        <v>763</v>
      </c>
      <c r="H106" s="783" t="s">
        <v>765</v>
      </c>
      <c r="I106" s="785" t="s">
        <v>680</v>
      </c>
      <c r="J106" s="787" t="s">
        <v>633</v>
      </c>
      <c r="N106" s="896" t="str">
        <f t="shared" si="1"/>
        <v>CXP20</v>
      </c>
    </row>
    <row r="107" spans="2:14">
      <c r="B107" s="783" t="s">
        <v>763</v>
      </c>
      <c r="C107" s="783" t="s">
        <v>765</v>
      </c>
      <c r="D107" s="791" t="s">
        <v>681</v>
      </c>
      <c r="E107" s="795">
        <v>576</v>
      </c>
      <c r="G107" s="783" t="s">
        <v>763</v>
      </c>
      <c r="H107" s="783" t="s">
        <v>765</v>
      </c>
      <c r="I107" s="791" t="s">
        <v>681</v>
      </c>
      <c r="J107" s="795">
        <v>576</v>
      </c>
      <c r="N107" s="896" t="str">
        <f t="shared" si="1"/>
        <v>HK576</v>
      </c>
    </row>
    <row r="108" spans="2:14">
      <c r="B108" s="783" t="s">
        <v>763</v>
      </c>
      <c r="C108" s="783" t="s">
        <v>765</v>
      </c>
      <c r="D108" s="791" t="s">
        <v>681</v>
      </c>
      <c r="E108" s="795">
        <v>601</v>
      </c>
      <c r="G108" s="783" t="s">
        <v>763</v>
      </c>
      <c r="H108" s="783" t="s">
        <v>765</v>
      </c>
      <c r="I108" s="791" t="s">
        <v>681</v>
      </c>
      <c r="J108" s="795">
        <v>601</v>
      </c>
      <c r="N108" s="896" t="str">
        <f t="shared" si="1"/>
        <v>HK601</v>
      </c>
    </row>
    <row r="109" spans="2:14">
      <c r="B109" s="783" t="s">
        <v>763</v>
      </c>
      <c r="C109" s="783" t="s">
        <v>765</v>
      </c>
      <c r="D109" s="791" t="s">
        <v>681</v>
      </c>
      <c r="E109" s="795" t="s">
        <v>631</v>
      </c>
      <c r="G109" s="783" t="s">
        <v>763</v>
      </c>
      <c r="H109" s="783" t="s">
        <v>765</v>
      </c>
      <c r="I109" s="791" t="s">
        <v>681</v>
      </c>
      <c r="J109" s="795" t="s">
        <v>631</v>
      </c>
      <c r="N109" s="896" t="str">
        <f t="shared" si="1"/>
        <v>HKS28</v>
      </c>
    </row>
    <row r="110" spans="2:14">
      <c r="B110" s="783" t="s">
        <v>763</v>
      </c>
      <c r="C110" s="783" t="s">
        <v>765</v>
      </c>
      <c r="D110" s="791" t="s">
        <v>681</v>
      </c>
      <c r="E110" s="795" t="s">
        <v>635</v>
      </c>
      <c r="G110" s="783" t="s">
        <v>763</v>
      </c>
      <c r="H110" s="783" t="s">
        <v>765</v>
      </c>
      <c r="I110" s="791" t="s">
        <v>681</v>
      </c>
      <c r="J110" s="795" t="s">
        <v>635</v>
      </c>
      <c r="N110" s="896" t="str">
        <f t="shared" si="1"/>
        <v>HKW09</v>
      </c>
    </row>
    <row r="111" spans="2:14">
      <c r="B111" s="783" t="s">
        <v>763</v>
      </c>
      <c r="C111" s="783" t="s">
        <v>765</v>
      </c>
      <c r="D111" s="791" t="s">
        <v>681</v>
      </c>
      <c r="E111" s="795" t="s">
        <v>632</v>
      </c>
      <c r="G111" s="783" t="s">
        <v>763</v>
      </c>
      <c r="H111" s="783" t="s">
        <v>765</v>
      </c>
      <c r="I111" s="791" t="s">
        <v>681</v>
      </c>
      <c r="J111" s="795" t="s">
        <v>632</v>
      </c>
      <c r="N111" s="896" t="str">
        <f t="shared" si="1"/>
        <v>HKX12</v>
      </c>
    </row>
    <row r="112" spans="2:14">
      <c r="B112" s="783" t="s">
        <v>763</v>
      </c>
      <c r="C112" s="783" t="s">
        <v>765</v>
      </c>
      <c r="D112" s="791" t="s">
        <v>681</v>
      </c>
      <c r="E112" s="795" t="s">
        <v>633</v>
      </c>
      <c r="G112" s="783" t="s">
        <v>763</v>
      </c>
      <c r="H112" s="783" t="s">
        <v>765</v>
      </c>
      <c r="I112" s="791" t="s">
        <v>681</v>
      </c>
      <c r="J112" s="795" t="s">
        <v>633</v>
      </c>
      <c r="N112" s="896" t="str">
        <f t="shared" si="1"/>
        <v>HKP20</v>
      </c>
    </row>
    <row r="113" spans="5:5">
      <c r="E113" s="797"/>
    </row>
    <row r="114" spans="5:5">
      <c r="E114" s="797"/>
    </row>
    <row r="115" spans="5:5">
      <c r="E115" s="797"/>
    </row>
    <row r="116" spans="5:5">
      <c r="E116" s="797"/>
    </row>
    <row r="117" spans="5:5">
      <c r="E117" s="797"/>
    </row>
    <row r="118" spans="5:5">
      <c r="E118" s="797"/>
    </row>
    <row r="119" spans="5:5">
      <c r="E119" s="797"/>
    </row>
    <row r="120" spans="5:5">
      <c r="E120" s="797"/>
    </row>
    <row r="121" spans="5:5">
      <c r="E121" s="797"/>
    </row>
    <row r="122" spans="5:5">
      <c r="E122" s="797"/>
    </row>
    <row r="123" spans="5:5">
      <c r="E123" s="797"/>
    </row>
    <row r="124" spans="5:5">
      <c r="E124" s="797"/>
    </row>
    <row r="125" spans="5:5">
      <c r="E125" s="797"/>
    </row>
    <row r="126" spans="5:5">
      <c r="E126" s="797"/>
    </row>
    <row r="127" spans="5:5">
      <c r="E127" s="797"/>
    </row>
    <row r="128" spans="5:5">
      <c r="E128" s="797"/>
    </row>
    <row r="129" spans="5:5">
      <c r="E129" s="797"/>
    </row>
    <row r="130" spans="5:5">
      <c r="E130" s="797"/>
    </row>
    <row r="131" spans="5:5">
      <c r="E131" s="797"/>
    </row>
    <row r="132" spans="5:5">
      <c r="E132" s="797"/>
    </row>
    <row r="133" spans="5:5">
      <c r="E133" s="797"/>
    </row>
    <row r="134" spans="5:5">
      <c r="E134" s="797"/>
    </row>
    <row r="135" spans="5:5">
      <c r="E135" s="797"/>
    </row>
    <row r="136" spans="5:5">
      <c r="E136" s="797"/>
    </row>
    <row r="137" spans="5:5">
      <c r="E137" s="797"/>
    </row>
    <row r="138" spans="5:5">
      <c r="E138" s="797"/>
    </row>
    <row r="139" spans="5:5">
      <c r="E139" s="797"/>
    </row>
    <row r="140" spans="5:5">
      <c r="E140" s="797"/>
    </row>
    <row r="141" spans="5:5">
      <c r="E141" s="797"/>
    </row>
    <row r="142" spans="5:5">
      <c r="E142" s="797"/>
    </row>
    <row r="143" spans="5:5">
      <c r="E143" s="797"/>
    </row>
    <row r="144" spans="5:5">
      <c r="E144" s="797"/>
    </row>
    <row r="145" spans="5:5">
      <c r="E145" s="797"/>
    </row>
    <row r="146" spans="5:5">
      <c r="E146" s="797"/>
    </row>
    <row r="147" spans="5:5">
      <c r="E147" s="797"/>
    </row>
    <row r="148" spans="5:5">
      <c r="E148" s="797"/>
    </row>
    <row r="149" spans="5:5">
      <c r="E149" s="797"/>
    </row>
    <row r="150" spans="5:5">
      <c r="E150" s="797"/>
    </row>
    <row r="151" spans="5:5">
      <c r="E151" s="797"/>
    </row>
    <row r="152" spans="5:5">
      <c r="E152" s="797"/>
    </row>
    <row r="153" spans="5:5">
      <c r="E153" s="797"/>
    </row>
    <row r="154" spans="5:5">
      <c r="E154" s="797"/>
    </row>
    <row r="155" spans="5:5">
      <c r="E155" s="797"/>
    </row>
    <row r="156" spans="5:5">
      <c r="E156" s="797"/>
    </row>
    <row r="157" spans="5:5">
      <c r="E157" s="797"/>
    </row>
    <row r="158" spans="5:5">
      <c r="E158" s="797"/>
    </row>
    <row r="159" spans="5:5">
      <c r="E159" s="797"/>
    </row>
    <row r="160" spans="5:5">
      <c r="E160" s="797"/>
    </row>
    <row r="161" spans="5:5">
      <c r="E161" s="797"/>
    </row>
    <row r="162" spans="5:5">
      <c r="E162" s="797"/>
    </row>
    <row r="163" spans="5:5">
      <c r="E163" s="797"/>
    </row>
    <row r="164" spans="5:5">
      <c r="E164" s="797"/>
    </row>
    <row r="165" spans="5:5">
      <c r="E165" s="797"/>
    </row>
    <row r="166" spans="5:5">
      <c r="E166" s="797"/>
    </row>
    <row r="167" spans="5:5">
      <c r="E167" s="797"/>
    </row>
    <row r="168" spans="5:5">
      <c r="E168" s="797"/>
    </row>
    <row r="169" spans="5:5">
      <c r="E169" s="797"/>
    </row>
    <row r="170" spans="5:5">
      <c r="E170" s="797"/>
    </row>
    <row r="171" spans="5:5">
      <c r="E171" s="797"/>
    </row>
    <row r="172" spans="5:5">
      <c r="E172" s="797"/>
    </row>
    <row r="173" spans="5:5">
      <c r="E173" s="797"/>
    </row>
    <row r="174" spans="5:5">
      <c r="E174" s="797"/>
    </row>
    <row r="175" spans="5:5">
      <c r="E175" s="797"/>
    </row>
    <row r="176" spans="5:5">
      <c r="E176" s="797"/>
    </row>
    <row r="177" spans="5:5">
      <c r="E177" s="797"/>
    </row>
    <row r="178" spans="5:5">
      <c r="E178" s="797"/>
    </row>
    <row r="179" spans="5:5">
      <c r="E179" s="797"/>
    </row>
    <row r="180" spans="5:5">
      <c r="E180" s="797"/>
    </row>
    <row r="181" spans="5:5">
      <c r="E181" s="797"/>
    </row>
    <row r="182" spans="5:5">
      <c r="E182" s="797"/>
    </row>
    <row r="183" spans="5:5">
      <c r="E183" s="797"/>
    </row>
    <row r="184" spans="5:5">
      <c r="E184" s="797"/>
    </row>
    <row r="185" spans="5:5">
      <c r="E185" s="797"/>
    </row>
    <row r="186" spans="5:5">
      <c r="E186" s="797"/>
    </row>
    <row r="187" spans="5:5">
      <c r="E187" s="797"/>
    </row>
    <row r="188" spans="5:5">
      <c r="E188" s="797"/>
    </row>
    <row r="189" spans="5:5">
      <c r="E189" s="797"/>
    </row>
    <row r="190" spans="5:5">
      <c r="E190" s="797"/>
    </row>
    <row r="191" spans="5:5">
      <c r="E191" s="797"/>
    </row>
    <row r="192" spans="5:5">
      <c r="E192" s="797"/>
    </row>
    <row r="193" spans="5:5">
      <c r="E193" s="797"/>
    </row>
    <row r="194" spans="5:5">
      <c r="E194" s="797"/>
    </row>
    <row r="195" spans="5:5">
      <c r="E195" s="797"/>
    </row>
    <row r="196" spans="5:5">
      <c r="E196" s="797"/>
    </row>
    <row r="197" spans="5:5">
      <c r="E197" s="797"/>
    </row>
    <row r="198" spans="5:5">
      <c r="E198" s="797"/>
    </row>
    <row r="199" spans="5:5">
      <c r="E199" s="797"/>
    </row>
    <row r="200" spans="5:5">
      <c r="E200" s="797"/>
    </row>
    <row r="201" spans="5:5">
      <c r="E201" s="797"/>
    </row>
    <row r="202" spans="5:5">
      <c r="E202" s="797"/>
    </row>
    <row r="203" spans="5:5">
      <c r="E203" s="797"/>
    </row>
    <row r="204" spans="5:5">
      <c r="E204" s="797"/>
    </row>
    <row r="205" spans="5:5">
      <c r="E205" s="797"/>
    </row>
    <row r="206" spans="5:5">
      <c r="E206" s="797"/>
    </row>
    <row r="207" spans="5:5">
      <c r="E207" s="797"/>
    </row>
    <row r="208" spans="5:5">
      <c r="E208" s="797"/>
    </row>
    <row r="209" spans="5:5">
      <c r="E209" s="797"/>
    </row>
    <row r="210" spans="5:5">
      <c r="E210" s="797"/>
    </row>
    <row r="211" spans="5:5">
      <c r="E211" s="797"/>
    </row>
    <row r="212" spans="5:5">
      <c r="E212" s="797"/>
    </row>
    <row r="213" spans="5:5">
      <c r="E213" s="797"/>
    </row>
    <row r="214" spans="5:5">
      <c r="E214" s="797"/>
    </row>
    <row r="215" spans="5:5">
      <c r="E215" s="797"/>
    </row>
    <row r="216" spans="5:5">
      <c r="E216" s="797"/>
    </row>
    <row r="217" spans="5:5">
      <c r="E217" s="797"/>
    </row>
    <row r="218" spans="5:5">
      <c r="E218" s="797"/>
    </row>
    <row r="219" spans="5:5">
      <c r="E219" s="797"/>
    </row>
    <row r="220" spans="5:5">
      <c r="E220" s="797"/>
    </row>
    <row r="221" spans="5:5">
      <c r="E221" s="797"/>
    </row>
    <row r="222" spans="5:5">
      <c r="E222" s="797"/>
    </row>
    <row r="223" spans="5:5">
      <c r="E223" s="797"/>
    </row>
    <row r="224" spans="5:5">
      <c r="E224" s="797"/>
    </row>
    <row r="225" spans="5:5">
      <c r="E225" s="797"/>
    </row>
    <row r="226" spans="5:5">
      <c r="E226" s="797"/>
    </row>
    <row r="227" spans="5:5">
      <c r="E227" s="797"/>
    </row>
    <row r="228" spans="5:5">
      <c r="E228" s="797"/>
    </row>
    <row r="229" spans="5:5">
      <c r="E229" s="797"/>
    </row>
    <row r="230" spans="5:5">
      <c r="E230" s="797"/>
    </row>
    <row r="231" spans="5:5">
      <c r="E231" s="797"/>
    </row>
    <row r="232" spans="5:5">
      <c r="E232" s="797"/>
    </row>
    <row r="233" spans="5:5">
      <c r="E233" s="797"/>
    </row>
    <row r="234" spans="5:5">
      <c r="E234" s="797"/>
    </row>
    <row r="235" spans="5:5">
      <c r="E235" s="797"/>
    </row>
    <row r="236" spans="5:5">
      <c r="E236" s="797"/>
    </row>
    <row r="237" spans="5:5">
      <c r="E237" s="797"/>
    </row>
    <row r="238" spans="5:5">
      <c r="E238" s="797"/>
    </row>
    <row r="239" spans="5:5">
      <c r="E239" s="797"/>
    </row>
    <row r="240" spans="5:5">
      <c r="E240" s="797"/>
    </row>
    <row r="241" spans="5:5">
      <c r="E241" s="797"/>
    </row>
    <row r="242" spans="5:5">
      <c r="E242" s="79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>
    <tabColor theme="7" tint="0.59999389629810485"/>
    <pageSetUpPr fitToPage="1"/>
  </sheetPr>
  <dimension ref="A1:JZ205"/>
  <sheetViews>
    <sheetView showZeros="0" topLeftCell="A3" zoomScale="55" zoomScaleNormal="55" workbookViewId="0">
      <pane xSplit="4" ySplit="7" topLeftCell="EL98" activePane="bottomRight" state="frozen"/>
      <selection activeCell="A3" sqref="A3"/>
      <selection pane="topRight" activeCell="E3" sqref="E3"/>
      <selection pane="bottomLeft" activeCell="A10" sqref="A10"/>
      <selection pane="bottomRight" activeCell="FA98" sqref="FA98"/>
    </sheetView>
  </sheetViews>
  <sheetFormatPr defaultColWidth="9.1796875" defaultRowHeight="10.5"/>
  <cols>
    <col min="1" max="1" width="5.7265625" style="404" customWidth="1"/>
    <col min="2" max="2" width="13.1796875" style="405" customWidth="1"/>
    <col min="3" max="3" width="36.54296875" style="405" bestFit="1" customWidth="1"/>
    <col min="4" max="4" width="16.81640625" style="405" customWidth="1"/>
    <col min="5" max="29" width="5.81640625" style="405" hidden="1" customWidth="1"/>
    <col min="30" max="136" width="5.81640625" style="405" customWidth="1"/>
    <col min="137" max="137" width="2.453125" style="378" customWidth="1"/>
    <col min="138" max="138" width="9.1796875" style="405" customWidth="1"/>
    <col min="139" max="139" width="9.81640625" style="405" customWidth="1"/>
    <col min="140" max="140" width="40" style="407" customWidth="1"/>
    <col min="141" max="141" width="11.6328125" style="407" customWidth="1"/>
    <col min="142" max="142" width="11.6328125" style="405" customWidth="1"/>
    <col min="143" max="143" width="2" style="378" customWidth="1"/>
    <col min="144" max="146" width="7.7265625" style="408" customWidth="1"/>
    <col min="147" max="147" width="7.7265625" style="408" hidden="1" customWidth="1"/>
    <col min="148" max="148" width="7.7265625" style="408" customWidth="1"/>
    <col min="149" max="149" width="46.7265625" style="378" customWidth="1"/>
    <col min="150" max="150" width="8.90625" style="378" hidden="1" customWidth="1"/>
    <col min="151" max="151" width="8.90625" style="378" customWidth="1"/>
    <col min="152" max="152" width="7.7265625" style="405" customWidth="1"/>
    <col min="153" max="153" width="8.54296875" style="405" customWidth="1"/>
    <col min="154" max="155" width="7.7265625" style="405" customWidth="1"/>
    <col min="156" max="156" width="8.81640625" style="378" customWidth="1"/>
    <col min="157" max="157" width="8.54296875" style="405" customWidth="1"/>
    <col min="158" max="159" width="7.7265625" style="405" customWidth="1"/>
    <col min="160" max="160" width="8.54296875" style="405" customWidth="1"/>
    <col min="161" max="161" width="1.54296875" style="378" customWidth="1"/>
    <col min="162" max="165" width="7.7265625" style="409" customWidth="1"/>
    <col min="166" max="166" width="1.54296875" style="378" customWidth="1"/>
    <col min="167" max="170" width="7.7265625" style="409" customWidth="1"/>
    <col min="171" max="171" width="5.26953125" style="378" customWidth="1"/>
    <col min="172" max="187" width="6.81640625" style="405" customWidth="1"/>
    <col min="188" max="188" width="7.81640625" style="405" bestFit="1" customWidth="1"/>
    <col min="189" max="199" width="6.81640625" style="405" customWidth="1"/>
    <col min="200" max="200" width="9" style="410" customWidth="1"/>
    <col min="201" max="201" width="6.54296875" style="378" customWidth="1"/>
    <col min="202" max="206" width="7.7265625" style="405" customWidth="1"/>
    <col min="207" max="208" width="9.1796875" style="405" customWidth="1"/>
    <col min="209" max="16384" width="9.1796875" style="405"/>
  </cols>
  <sheetData>
    <row r="1" spans="1:210" ht="21.75" hidden="1" customHeight="1"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406"/>
      <c r="BQ1" s="406"/>
      <c r="BR1" s="406"/>
      <c r="BS1" s="406"/>
      <c r="BT1" s="406"/>
      <c r="BU1" s="406"/>
      <c r="BV1" s="406"/>
      <c r="BW1" s="406"/>
      <c r="BX1" s="406"/>
      <c r="BY1" s="406"/>
      <c r="BZ1" s="406"/>
      <c r="CA1" s="406"/>
      <c r="CB1" s="406"/>
      <c r="CC1" s="406"/>
      <c r="CD1" s="406"/>
      <c r="CE1" s="406"/>
      <c r="CF1" s="406"/>
      <c r="CG1" s="406"/>
      <c r="CH1" s="406"/>
      <c r="CI1" s="406"/>
      <c r="CJ1" s="406"/>
      <c r="CK1" s="406"/>
      <c r="CL1" s="406"/>
      <c r="CM1" s="406"/>
      <c r="CN1" s="406"/>
      <c r="CO1" s="406"/>
      <c r="CP1" s="406"/>
      <c r="CQ1" s="406"/>
      <c r="CR1" s="406"/>
      <c r="CS1" s="406"/>
      <c r="CT1" s="406"/>
      <c r="CU1" s="406"/>
      <c r="CV1" s="406"/>
      <c r="CW1" s="406"/>
      <c r="CX1" s="406"/>
      <c r="CY1" s="406"/>
      <c r="CZ1" s="406"/>
      <c r="DA1" s="406"/>
      <c r="DB1" s="406"/>
      <c r="DC1" s="406"/>
      <c r="DD1" s="406"/>
      <c r="DE1" s="406"/>
      <c r="DF1" s="406"/>
      <c r="DG1" s="406"/>
      <c r="DH1" s="406"/>
      <c r="DI1" s="406"/>
      <c r="DJ1" s="406"/>
      <c r="DK1" s="406"/>
      <c r="DL1" s="406"/>
      <c r="DM1" s="406"/>
      <c r="DN1" s="406"/>
      <c r="DO1" s="406"/>
      <c r="DP1" s="406"/>
      <c r="DQ1" s="406"/>
      <c r="DR1" s="406"/>
      <c r="DS1" s="406"/>
      <c r="DT1" s="406"/>
      <c r="DU1" s="406"/>
      <c r="DV1" s="406"/>
      <c r="DW1" s="406"/>
      <c r="DX1" s="406"/>
      <c r="DY1" s="406"/>
      <c r="DZ1" s="406" t="s">
        <v>389</v>
      </c>
      <c r="EA1" s="406" t="s">
        <v>389</v>
      </c>
      <c r="EB1" s="406"/>
      <c r="EC1" s="406" t="s">
        <v>389</v>
      </c>
      <c r="ED1" s="406" t="s">
        <v>389</v>
      </c>
      <c r="EE1" s="406" t="s">
        <v>390</v>
      </c>
      <c r="EF1" s="406" t="s">
        <v>390</v>
      </c>
    </row>
    <row r="2" spans="1:210" ht="21.75" hidden="1" customHeight="1"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/>
      <c r="AM2" s="406"/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/>
      <c r="AY2" s="406"/>
      <c r="AZ2" s="406"/>
      <c r="BA2" s="406"/>
      <c r="BB2" s="406"/>
      <c r="BC2" s="406"/>
      <c r="BD2" s="406"/>
      <c r="BE2" s="406"/>
      <c r="BF2" s="406"/>
      <c r="BG2" s="406"/>
      <c r="BH2" s="406"/>
      <c r="BI2" s="406"/>
      <c r="BJ2" s="406"/>
      <c r="BK2" s="406"/>
      <c r="BL2" s="406"/>
      <c r="BM2" s="406"/>
      <c r="BN2" s="406"/>
      <c r="BO2" s="406"/>
      <c r="BP2" s="406"/>
      <c r="BQ2" s="406"/>
      <c r="BR2" s="406"/>
      <c r="BS2" s="406"/>
      <c r="BT2" s="406"/>
      <c r="BU2" s="406"/>
      <c r="BV2" s="406"/>
      <c r="BW2" s="406"/>
      <c r="BX2" s="406"/>
      <c r="BY2" s="406"/>
      <c r="BZ2" s="406"/>
      <c r="CA2" s="406"/>
      <c r="CB2" s="406"/>
      <c r="CC2" s="406"/>
      <c r="CD2" s="406"/>
      <c r="CE2" s="406"/>
      <c r="CF2" s="406"/>
      <c r="CG2" s="406"/>
      <c r="CH2" s="406"/>
      <c r="CI2" s="406"/>
      <c r="CJ2" s="406"/>
      <c r="CK2" s="406"/>
      <c r="CL2" s="406"/>
      <c r="CM2" s="406"/>
      <c r="CN2" s="406"/>
      <c r="CO2" s="406"/>
      <c r="CP2" s="406"/>
      <c r="CQ2" s="406"/>
      <c r="CR2" s="406"/>
      <c r="CS2" s="406"/>
      <c r="CT2" s="406"/>
      <c r="CU2" s="406"/>
      <c r="CV2" s="406"/>
      <c r="CW2" s="406"/>
      <c r="CX2" s="406"/>
      <c r="CY2" s="406"/>
      <c r="CZ2" s="406"/>
      <c r="DA2" s="406"/>
      <c r="DB2" s="406"/>
      <c r="DC2" s="406"/>
      <c r="DD2" s="406"/>
      <c r="DE2" s="406"/>
      <c r="DF2" s="406"/>
      <c r="DG2" s="406"/>
      <c r="DH2" s="406"/>
      <c r="DI2" s="406"/>
      <c r="DJ2" s="406"/>
      <c r="DK2" s="406"/>
      <c r="DL2" s="406"/>
      <c r="DM2" s="406"/>
      <c r="DN2" s="406"/>
      <c r="DO2" s="406"/>
      <c r="DP2" s="406"/>
      <c r="DQ2" s="406"/>
      <c r="DR2" s="406"/>
      <c r="DS2" s="406"/>
      <c r="DT2" s="406"/>
      <c r="DU2" s="406"/>
      <c r="DV2" s="406"/>
      <c r="DW2" s="406"/>
      <c r="DX2" s="406"/>
      <c r="DY2" s="406"/>
      <c r="DZ2" s="406" t="s">
        <v>21</v>
      </c>
      <c r="EA2" s="406" t="s">
        <v>354</v>
      </c>
      <c r="EB2" s="406"/>
      <c r="EC2" s="406" t="s">
        <v>28</v>
      </c>
      <c r="ED2" s="406" t="s">
        <v>27</v>
      </c>
      <c r="EE2" s="406" t="s">
        <v>28</v>
      </c>
      <c r="EF2" s="406">
        <v>601</v>
      </c>
    </row>
    <row r="3" spans="1:210" ht="13.5" customHeight="1">
      <c r="B3" s="405">
        <v>1</v>
      </c>
      <c r="C3" s="405">
        <v>2</v>
      </c>
      <c r="D3" s="405">
        <v>3</v>
      </c>
      <c r="E3" s="411">
        <f>D3+1</f>
        <v>4</v>
      </c>
      <c r="F3" s="411">
        <f t="shared" ref="F3:DD3" si="0">E3+1</f>
        <v>5</v>
      </c>
      <c r="G3" s="411">
        <f t="shared" si="0"/>
        <v>6</v>
      </c>
      <c r="H3" s="411">
        <f t="shared" si="0"/>
        <v>7</v>
      </c>
      <c r="I3" s="411">
        <f t="shared" si="0"/>
        <v>8</v>
      </c>
      <c r="J3" s="411">
        <f t="shared" si="0"/>
        <v>9</v>
      </c>
      <c r="K3" s="411">
        <f t="shared" si="0"/>
        <v>10</v>
      </c>
      <c r="L3" s="411">
        <f t="shared" si="0"/>
        <v>11</v>
      </c>
      <c r="M3" s="411">
        <f t="shared" si="0"/>
        <v>12</v>
      </c>
      <c r="N3" s="411">
        <f t="shared" si="0"/>
        <v>13</v>
      </c>
      <c r="O3" s="411">
        <f t="shared" si="0"/>
        <v>14</v>
      </c>
      <c r="P3" s="411">
        <f t="shared" si="0"/>
        <v>15</v>
      </c>
      <c r="Q3" s="411">
        <f t="shared" si="0"/>
        <v>16</v>
      </c>
      <c r="R3" s="411">
        <f t="shared" si="0"/>
        <v>17</v>
      </c>
      <c r="S3" s="411">
        <f t="shared" si="0"/>
        <v>18</v>
      </c>
      <c r="T3" s="411">
        <f t="shared" si="0"/>
        <v>19</v>
      </c>
      <c r="U3" s="411">
        <f t="shared" si="0"/>
        <v>20</v>
      </c>
      <c r="V3" s="411">
        <f t="shared" si="0"/>
        <v>21</v>
      </c>
      <c r="W3" s="411">
        <f t="shared" si="0"/>
        <v>22</v>
      </c>
      <c r="X3" s="411">
        <f t="shared" si="0"/>
        <v>23</v>
      </c>
      <c r="Y3" s="411">
        <f t="shared" si="0"/>
        <v>24</v>
      </c>
      <c r="Z3" s="411">
        <f t="shared" si="0"/>
        <v>25</v>
      </c>
      <c r="AA3" s="411">
        <f t="shared" si="0"/>
        <v>26</v>
      </c>
      <c r="AB3" s="411">
        <f t="shared" si="0"/>
        <v>27</v>
      </c>
      <c r="AC3" s="411">
        <f t="shared" si="0"/>
        <v>28</v>
      </c>
      <c r="AD3" s="411"/>
      <c r="AE3" s="411"/>
      <c r="AF3" s="411"/>
      <c r="AG3" s="411"/>
      <c r="AH3" s="411"/>
      <c r="AI3" s="411"/>
      <c r="AJ3" s="411"/>
      <c r="AK3" s="411"/>
      <c r="AL3" s="411"/>
      <c r="AM3" s="411"/>
      <c r="AN3" s="411"/>
      <c r="AO3" s="411"/>
      <c r="AP3" s="411"/>
      <c r="AQ3" s="411"/>
      <c r="AR3" s="411"/>
      <c r="AS3" s="411"/>
      <c r="AT3" s="411"/>
      <c r="AU3" s="411"/>
      <c r="AV3" s="411"/>
      <c r="AW3" s="411"/>
      <c r="AX3" s="411"/>
      <c r="AY3" s="411"/>
      <c r="AZ3" s="411">
        <f>AC3+1</f>
        <v>29</v>
      </c>
      <c r="BA3" s="411">
        <f t="shared" si="0"/>
        <v>30</v>
      </c>
      <c r="BB3" s="411">
        <f t="shared" si="0"/>
        <v>31</v>
      </c>
      <c r="BC3" s="411">
        <f t="shared" si="0"/>
        <v>32</v>
      </c>
      <c r="BD3" s="411">
        <f t="shared" si="0"/>
        <v>33</v>
      </c>
      <c r="BE3" s="411">
        <f t="shared" si="0"/>
        <v>34</v>
      </c>
      <c r="BF3" s="411">
        <f t="shared" si="0"/>
        <v>35</v>
      </c>
      <c r="BG3" s="411">
        <f t="shared" si="0"/>
        <v>36</v>
      </c>
      <c r="BH3" s="411">
        <f t="shared" si="0"/>
        <v>37</v>
      </c>
      <c r="BI3" s="411">
        <f t="shared" si="0"/>
        <v>38</v>
      </c>
      <c r="BJ3" s="411"/>
      <c r="BK3" s="411"/>
      <c r="BL3" s="411"/>
      <c r="BM3" s="411"/>
      <c r="BN3" s="411"/>
      <c r="BO3" s="411">
        <f>BI3+1</f>
        <v>39</v>
      </c>
      <c r="BP3" s="411">
        <f t="shared" si="0"/>
        <v>40</v>
      </c>
      <c r="BQ3" s="411">
        <f t="shared" si="0"/>
        <v>41</v>
      </c>
      <c r="BR3" s="411">
        <f t="shared" si="0"/>
        <v>42</v>
      </c>
      <c r="BS3" s="411">
        <f t="shared" si="0"/>
        <v>43</v>
      </c>
      <c r="BT3" s="411">
        <f t="shared" si="0"/>
        <v>44</v>
      </c>
      <c r="BU3" s="411">
        <f t="shared" si="0"/>
        <v>45</v>
      </c>
      <c r="BV3" s="411">
        <f t="shared" si="0"/>
        <v>46</v>
      </c>
      <c r="BW3" s="411">
        <f t="shared" si="0"/>
        <v>47</v>
      </c>
      <c r="BX3" s="411">
        <f t="shared" si="0"/>
        <v>48</v>
      </c>
      <c r="BY3" s="411">
        <f t="shared" si="0"/>
        <v>49</v>
      </c>
      <c r="BZ3" s="411">
        <f t="shared" si="0"/>
        <v>50</v>
      </c>
      <c r="CA3" s="411"/>
      <c r="CB3" s="411"/>
      <c r="CC3" s="411"/>
      <c r="CD3" s="411"/>
      <c r="CE3" s="411"/>
      <c r="CF3" s="411"/>
      <c r="CG3" s="411"/>
      <c r="CH3" s="411"/>
      <c r="CI3" s="411"/>
      <c r="CJ3" s="411"/>
      <c r="CK3" s="411"/>
      <c r="CL3" s="411"/>
      <c r="CM3" s="411">
        <f>BZ3+1</f>
        <v>51</v>
      </c>
      <c r="CN3" s="411">
        <f t="shared" si="0"/>
        <v>52</v>
      </c>
      <c r="CO3" s="411">
        <f t="shared" si="0"/>
        <v>53</v>
      </c>
      <c r="CP3" s="411">
        <f t="shared" si="0"/>
        <v>54</v>
      </c>
      <c r="CQ3" s="411">
        <f t="shared" si="0"/>
        <v>55</v>
      </c>
      <c r="CR3" s="411">
        <f t="shared" si="0"/>
        <v>56</v>
      </c>
      <c r="CS3" s="411">
        <f t="shared" si="0"/>
        <v>57</v>
      </c>
      <c r="CT3" s="411">
        <f t="shared" si="0"/>
        <v>58</v>
      </c>
      <c r="CU3" s="411">
        <f t="shared" si="0"/>
        <v>59</v>
      </c>
      <c r="CV3" s="411">
        <f t="shared" si="0"/>
        <v>60</v>
      </c>
      <c r="CW3" s="411">
        <f t="shared" si="0"/>
        <v>61</v>
      </c>
      <c r="CX3" s="411">
        <f t="shared" si="0"/>
        <v>62</v>
      </c>
      <c r="CY3" s="411">
        <f t="shared" si="0"/>
        <v>63</v>
      </c>
      <c r="CZ3" s="411">
        <f t="shared" si="0"/>
        <v>64</v>
      </c>
      <c r="DA3" s="411">
        <f t="shared" si="0"/>
        <v>65</v>
      </c>
      <c r="DB3" s="411">
        <f t="shared" si="0"/>
        <v>66</v>
      </c>
      <c r="DC3" s="411">
        <f t="shared" si="0"/>
        <v>67</v>
      </c>
      <c r="DD3" s="411">
        <f t="shared" si="0"/>
        <v>68</v>
      </c>
      <c r="DE3" s="411">
        <f t="shared" ref="DE3:FP3" si="1">DD3+1</f>
        <v>69</v>
      </c>
      <c r="DF3" s="411">
        <f t="shared" si="1"/>
        <v>70</v>
      </c>
      <c r="DG3" s="411">
        <f t="shared" si="1"/>
        <v>71</v>
      </c>
      <c r="DH3" s="411">
        <f t="shared" si="1"/>
        <v>72</v>
      </c>
      <c r="DI3" s="411">
        <f t="shared" si="1"/>
        <v>73</v>
      </c>
      <c r="DJ3" s="411">
        <f t="shared" si="1"/>
        <v>74</v>
      </c>
      <c r="DK3" s="411">
        <f t="shared" si="1"/>
        <v>75</v>
      </c>
      <c r="DL3" s="411">
        <f t="shared" si="1"/>
        <v>76</v>
      </c>
      <c r="DM3" s="411">
        <f t="shared" si="1"/>
        <v>77</v>
      </c>
      <c r="DN3" s="411">
        <f t="shared" si="1"/>
        <v>78</v>
      </c>
      <c r="DO3" s="411">
        <f t="shared" si="1"/>
        <v>79</v>
      </c>
      <c r="DP3" s="411">
        <f t="shared" si="1"/>
        <v>80</v>
      </c>
      <c r="DQ3" s="411">
        <f t="shared" si="1"/>
        <v>81</v>
      </c>
      <c r="DR3" s="411">
        <f t="shared" si="1"/>
        <v>82</v>
      </c>
      <c r="DS3" s="411">
        <f t="shared" si="1"/>
        <v>83</v>
      </c>
      <c r="DT3" s="411">
        <f t="shared" si="1"/>
        <v>84</v>
      </c>
      <c r="DU3" s="411">
        <f t="shared" si="1"/>
        <v>85</v>
      </c>
      <c r="DV3" s="411">
        <f t="shared" si="1"/>
        <v>86</v>
      </c>
      <c r="DW3" s="411">
        <f t="shared" si="1"/>
        <v>87</v>
      </c>
      <c r="DX3" s="411">
        <f t="shared" si="1"/>
        <v>88</v>
      </c>
      <c r="DY3" s="411">
        <f t="shared" si="1"/>
        <v>89</v>
      </c>
      <c r="DZ3" s="411">
        <f t="shared" si="1"/>
        <v>90</v>
      </c>
      <c r="EA3" s="411">
        <f t="shared" si="1"/>
        <v>91</v>
      </c>
      <c r="EB3" s="411">
        <f t="shared" si="1"/>
        <v>92</v>
      </c>
      <c r="EC3" s="411">
        <f t="shared" si="1"/>
        <v>93</v>
      </c>
      <c r="ED3" s="411">
        <f t="shared" si="1"/>
        <v>94</v>
      </c>
      <c r="EE3" s="411">
        <f t="shared" si="1"/>
        <v>95</v>
      </c>
      <c r="EF3" s="411">
        <f t="shared" si="1"/>
        <v>96</v>
      </c>
      <c r="EG3" s="411">
        <f t="shared" si="1"/>
        <v>97</v>
      </c>
      <c r="EH3" s="411">
        <f t="shared" si="1"/>
        <v>98</v>
      </c>
      <c r="EI3" s="411">
        <f t="shared" si="1"/>
        <v>99</v>
      </c>
      <c r="EJ3" s="411">
        <f t="shared" si="1"/>
        <v>100</v>
      </c>
      <c r="EK3" s="411">
        <f t="shared" si="1"/>
        <v>101</v>
      </c>
      <c r="EL3" s="411">
        <f t="shared" si="1"/>
        <v>102</v>
      </c>
      <c r="EM3" s="411">
        <f t="shared" si="1"/>
        <v>103</v>
      </c>
      <c r="EN3" s="411">
        <f t="shared" si="1"/>
        <v>104</v>
      </c>
      <c r="EO3" s="411">
        <f t="shared" si="1"/>
        <v>105</v>
      </c>
      <c r="EP3" s="411">
        <f t="shared" si="1"/>
        <v>106</v>
      </c>
      <c r="EQ3" s="411">
        <f t="shared" si="1"/>
        <v>107</v>
      </c>
      <c r="ER3" s="411">
        <f t="shared" si="1"/>
        <v>108</v>
      </c>
      <c r="ES3" s="411">
        <f t="shared" si="1"/>
        <v>109</v>
      </c>
      <c r="ET3" s="411">
        <f t="shared" si="1"/>
        <v>110</v>
      </c>
      <c r="EU3" s="411">
        <f t="shared" si="1"/>
        <v>111</v>
      </c>
      <c r="EV3" s="411">
        <f t="shared" si="1"/>
        <v>112</v>
      </c>
      <c r="EW3" s="411">
        <f t="shared" si="1"/>
        <v>113</v>
      </c>
      <c r="EX3" s="411">
        <f t="shared" si="1"/>
        <v>114</v>
      </c>
      <c r="EY3" s="411">
        <f t="shared" si="1"/>
        <v>115</v>
      </c>
      <c r="EZ3" s="411">
        <f t="shared" si="1"/>
        <v>116</v>
      </c>
      <c r="FA3" s="411">
        <f t="shared" si="1"/>
        <v>117</v>
      </c>
      <c r="FB3" s="411">
        <f t="shared" si="1"/>
        <v>118</v>
      </c>
      <c r="FC3" s="411">
        <f t="shared" si="1"/>
        <v>119</v>
      </c>
      <c r="FD3" s="411">
        <f t="shared" si="1"/>
        <v>120</v>
      </c>
      <c r="FE3" s="411">
        <f t="shared" si="1"/>
        <v>121</v>
      </c>
      <c r="FF3" s="411">
        <f t="shared" si="1"/>
        <v>122</v>
      </c>
      <c r="FG3" s="411">
        <f t="shared" si="1"/>
        <v>123</v>
      </c>
      <c r="FH3" s="411">
        <f t="shared" si="1"/>
        <v>124</v>
      </c>
      <c r="FI3" s="411">
        <f t="shared" si="1"/>
        <v>125</v>
      </c>
      <c r="FJ3" s="411">
        <f t="shared" si="1"/>
        <v>126</v>
      </c>
      <c r="FK3" s="411">
        <f t="shared" si="1"/>
        <v>127</v>
      </c>
      <c r="FL3" s="411">
        <f t="shared" si="1"/>
        <v>128</v>
      </c>
      <c r="FM3" s="411">
        <f t="shared" si="1"/>
        <v>129</v>
      </c>
      <c r="FN3" s="411">
        <f t="shared" si="1"/>
        <v>130</v>
      </c>
      <c r="FO3" s="411">
        <f t="shared" si="1"/>
        <v>131</v>
      </c>
      <c r="FP3" s="411">
        <f t="shared" si="1"/>
        <v>132</v>
      </c>
      <c r="FQ3" s="411">
        <f t="shared" ref="FQ3:GX3" si="2">FP3+1</f>
        <v>133</v>
      </c>
      <c r="FR3" s="411">
        <f t="shared" si="2"/>
        <v>134</v>
      </c>
      <c r="FS3" s="411">
        <f t="shared" si="2"/>
        <v>135</v>
      </c>
      <c r="FT3" s="411">
        <f t="shared" si="2"/>
        <v>136</v>
      </c>
      <c r="FU3" s="411">
        <f t="shared" si="2"/>
        <v>137</v>
      </c>
      <c r="FV3" s="411">
        <f t="shared" si="2"/>
        <v>138</v>
      </c>
      <c r="FW3" s="411">
        <f t="shared" si="2"/>
        <v>139</v>
      </c>
      <c r="FX3" s="411">
        <f t="shared" si="2"/>
        <v>140</v>
      </c>
      <c r="FY3" s="411">
        <f t="shared" si="2"/>
        <v>141</v>
      </c>
      <c r="FZ3" s="411">
        <f t="shared" si="2"/>
        <v>142</v>
      </c>
      <c r="GA3" s="411">
        <f t="shared" si="2"/>
        <v>143</v>
      </c>
      <c r="GB3" s="411">
        <f t="shared" si="2"/>
        <v>144</v>
      </c>
      <c r="GC3" s="411">
        <f t="shared" si="2"/>
        <v>145</v>
      </c>
      <c r="GD3" s="411">
        <f t="shared" si="2"/>
        <v>146</v>
      </c>
      <c r="GE3" s="411">
        <f t="shared" si="2"/>
        <v>147</v>
      </c>
      <c r="GF3" s="411">
        <f t="shared" si="2"/>
        <v>148</v>
      </c>
      <c r="GG3" s="411">
        <f t="shared" si="2"/>
        <v>149</v>
      </c>
      <c r="GH3" s="411">
        <f t="shared" si="2"/>
        <v>150</v>
      </c>
      <c r="GI3" s="411">
        <f t="shared" si="2"/>
        <v>151</v>
      </c>
      <c r="GJ3" s="411">
        <f t="shared" si="2"/>
        <v>152</v>
      </c>
      <c r="GK3" s="411">
        <f t="shared" si="2"/>
        <v>153</v>
      </c>
      <c r="GL3" s="411">
        <f t="shared" si="2"/>
        <v>154</v>
      </c>
      <c r="GM3" s="411">
        <f t="shared" si="2"/>
        <v>155</v>
      </c>
      <c r="GN3" s="411">
        <f t="shared" si="2"/>
        <v>156</v>
      </c>
      <c r="GO3" s="411">
        <f t="shared" si="2"/>
        <v>157</v>
      </c>
      <c r="GP3" s="411">
        <f t="shared" si="2"/>
        <v>158</v>
      </c>
      <c r="GQ3" s="411">
        <f t="shared" si="2"/>
        <v>159</v>
      </c>
      <c r="GR3" s="411">
        <f t="shared" si="2"/>
        <v>160</v>
      </c>
      <c r="GS3" s="411">
        <f t="shared" si="2"/>
        <v>161</v>
      </c>
      <c r="GT3" s="411">
        <f t="shared" si="2"/>
        <v>162</v>
      </c>
      <c r="GU3" s="411">
        <f t="shared" si="2"/>
        <v>163</v>
      </c>
      <c r="GV3" s="411">
        <f t="shared" si="2"/>
        <v>164</v>
      </c>
      <c r="GW3" s="411">
        <f t="shared" si="2"/>
        <v>165</v>
      </c>
      <c r="GX3" s="411">
        <f t="shared" si="2"/>
        <v>166</v>
      </c>
    </row>
    <row r="4" spans="1:210" s="417" customFormat="1" ht="25.5" customHeight="1" thickBot="1">
      <c r="A4" s="457" t="s">
        <v>636</v>
      </c>
      <c r="B4" s="458"/>
      <c r="C4" s="459">
        <f ca="1">TODAY()</f>
        <v>45056</v>
      </c>
      <c r="D4" s="412"/>
      <c r="E4" s="413"/>
      <c r="F4" s="413"/>
      <c r="G4" s="413"/>
      <c r="H4" s="413"/>
      <c r="I4" s="413"/>
      <c r="J4" s="413"/>
      <c r="K4" s="413"/>
      <c r="L4" s="413"/>
      <c r="M4" s="413"/>
      <c r="N4" s="413"/>
      <c r="O4" s="413"/>
      <c r="P4" s="413"/>
      <c r="Q4" s="413"/>
      <c r="R4" s="413"/>
      <c r="S4" s="413"/>
      <c r="T4" s="413"/>
      <c r="U4" s="413"/>
      <c r="V4" s="413"/>
      <c r="W4" s="413"/>
      <c r="X4" s="413"/>
      <c r="Y4" s="413"/>
      <c r="Z4" s="413"/>
      <c r="AA4" s="413"/>
      <c r="AB4" s="413"/>
      <c r="AC4" s="413"/>
      <c r="AD4" s="413" t="s">
        <v>521</v>
      </c>
      <c r="AE4" s="413"/>
      <c r="AF4" s="413"/>
      <c r="AG4" s="413"/>
      <c r="AH4" s="413"/>
      <c r="AI4" s="413"/>
      <c r="AJ4" s="413"/>
      <c r="AK4" s="413"/>
      <c r="AL4" s="413" t="s">
        <v>522</v>
      </c>
      <c r="AM4" s="413"/>
      <c r="AN4" s="413"/>
      <c r="AO4" s="413"/>
      <c r="AP4" s="413"/>
      <c r="AQ4" s="413"/>
      <c r="AR4" s="413"/>
      <c r="AS4" s="413"/>
      <c r="AT4" s="413" t="s">
        <v>523</v>
      </c>
      <c r="AU4" s="413"/>
      <c r="AV4" s="413"/>
      <c r="AW4" s="413"/>
      <c r="AX4" s="413"/>
      <c r="AY4" s="413"/>
      <c r="AZ4" s="413">
        <v>1</v>
      </c>
      <c r="BA4" s="413">
        <f>+AZ4+1</f>
        <v>2</v>
      </c>
      <c r="BB4" s="413">
        <f t="shared" ref="BB4:CL4" si="3">+BA4+1</f>
        <v>3</v>
      </c>
      <c r="BC4" s="413">
        <f t="shared" si="3"/>
        <v>4</v>
      </c>
      <c r="BD4" s="413">
        <f t="shared" si="3"/>
        <v>5</v>
      </c>
      <c r="BE4" s="413">
        <f t="shared" si="3"/>
        <v>6</v>
      </c>
      <c r="BF4" s="413">
        <f t="shared" si="3"/>
        <v>7</v>
      </c>
      <c r="BG4" s="413">
        <f t="shared" si="3"/>
        <v>8</v>
      </c>
      <c r="BH4" s="413">
        <f t="shared" si="3"/>
        <v>9</v>
      </c>
      <c r="BI4" s="413">
        <f t="shared" si="3"/>
        <v>10</v>
      </c>
      <c r="BJ4" s="413">
        <f t="shared" si="3"/>
        <v>11</v>
      </c>
      <c r="BK4" s="413">
        <f t="shared" si="3"/>
        <v>12</v>
      </c>
      <c r="BL4" s="413">
        <f t="shared" si="3"/>
        <v>13</v>
      </c>
      <c r="BM4" s="413">
        <f t="shared" si="3"/>
        <v>14</v>
      </c>
      <c r="BN4" s="413">
        <f t="shared" si="3"/>
        <v>15</v>
      </c>
      <c r="BO4" s="413">
        <f t="shared" si="3"/>
        <v>16</v>
      </c>
      <c r="BP4" s="413">
        <f t="shared" si="3"/>
        <v>17</v>
      </c>
      <c r="BQ4" s="413">
        <f t="shared" si="3"/>
        <v>18</v>
      </c>
      <c r="BR4" s="413">
        <f t="shared" si="3"/>
        <v>19</v>
      </c>
      <c r="BS4" s="413">
        <f t="shared" si="3"/>
        <v>20</v>
      </c>
      <c r="BT4" s="413">
        <f t="shared" si="3"/>
        <v>21</v>
      </c>
      <c r="BU4" s="413">
        <f t="shared" si="3"/>
        <v>22</v>
      </c>
      <c r="BV4" s="413">
        <f t="shared" si="3"/>
        <v>23</v>
      </c>
      <c r="BW4" s="413">
        <f t="shared" si="3"/>
        <v>24</v>
      </c>
      <c r="BX4" s="413">
        <f t="shared" si="3"/>
        <v>25</v>
      </c>
      <c r="BY4" s="413">
        <f t="shared" si="3"/>
        <v>26</v>
      </c>
      <c r="BZ4" s="413">
        <f t="shared" si="3"/>
        <v>27</v>
      </c>
      <c r="CA4" s="413">
        <f t="shared" si="3"/>
        <v>28</v>
      </c>
      <c r="CB4" s="413">
        <f t="shared" si="3"/>
        <v>29</v>
      </c>
      <c r="CC4" s="413">
        <f t="shared" si="3"/>
        <v>30</v>
      </c>
      <c r="CD4" s="413">
        <f t="shared" si="3"/>
        <v>31</v>
      </c>
      <c r="CE4" s="413">
        <f t="shared" si="3"/>
        <v>32</v>
      </c>
      <c r="CF4" s="413">
        <f t="shared" si="3"/>
        <v>33</v>
      </c>
      <c r="CG4" s="413">
        <f t="shared" si="3"/>
        <v>34</v>
      </c>
      <c r="CH4" s="413">
        <f t="shared" si="3"/>
        <v>35</v>
      </c>
      <c r="CI4" s="413">
        <f t="shared" si="3"/>
        <v>36</v>
      </c>
      <c r="CJ4" s="413">
        <f t="shared" si="3"/>
        <v>37</v>
      </c>
      <c r="CK4" s="413">
        <f t="shared" si="3"/>
        <v>38</v>
      </c>
      <c r="CL4" s="413">
        <f t="shared" si="3"/>
        <v>39</v>
      </c>
      <c r="CM4" s="413"/>
      <c r="CN4" s="413"/>
      <c r="CO4" s="413"/>
      <c r="CP4" s="413"/>
      <c r="CQ4" s="413"/>
      <c r="CR4" s="413"/>
      <c r="CS4" s="413"/>
      <c r="CT4" s="413"/>
      <c r="CU4" s="413"/>
      <c r="CV4" s="413"/>
      <c r="CW4" s="413"/>
      <c r="CX4" s="413"/>
      <c r="CY4" s="413"/>
      <c r="CZ4" s="413"/>
      <c r="DA4" s="413"/>
      <c r="DB4" s="413"/>
      <c r="DC4" s="413"/>
      <c r="DD4" s="413"/>
      <c r="DE4" s="413"/>
      <c r="DF4" s="413"/>
      <c r="DG4" s="414"/>
      <c r="DH4" s="414"/>
      <c r="DI4" s="414"/>
      <c r="DJ4" s="414"/>
      <c r="DK4" s="414"/>
      <c r="DL4" s="414"/>
      <c r="DM4" s="414"/>
      <c r="DN4" s="414"/>
      <c r="DO4" s="414"/>
      <c r="DP4" s="414"/>
      <c r="DQ4" s="414"/>
      <c r="DR4" s="414"/>
      <c r="DS4" s="414"/>
      <c r="DT4" s="414"/>
      <c r="DU4" s="414"/>
      <c r="DV4" s="414"/>
      <c r="DW4" s="414"/>
      <c r="DX4" s="414"/>
      <c r="DY4" s="414"/>
      <c r="DZ4" s="414"/>
      <c r="EA4" s="414"/>
      <c r="EB4" s="414"/>
      <c r="EC4" s="414"/>
      <c r="ED4" s="414"/>
      <c r="EE4" s="414"/>
      <c r="EF4" s="414"/>
      <c r="EG4" s="415"/>
      <c r="EH4" s="1037" t="s">
        <v>332</v>
      </c>
      <c r="EI4" s="1038"/>
      <c r="EJ4" s="1038"/>
      <c r="EK4" s="1038"/>
      <c r="EL4" s="1039"/>
      <c r="EM4" s="416"/>
      <c r="EN4" s="1043" t="s">
        <v>1296</v>
      </c>
      <c r="EO4" s="1044"/>
      <c r="EP4" s="1044"/>
      <c r="EQ4" s="1045"/>
      <c r="ER4" s="1044"/>
      <c r="ES4" s="494"/>
      <c r="ET4" s="495"/>
      <c r="EU4" s="412"/>
      <c r="EV4" s="1040"/>
      <c r="EW4" s="1040"/>
      <c r="EX4" s="1040"/>
      <c r="EY4" s="1040"/>
      <c r="EZ4" s="416"/>
      <c r="FA4" s="1034" t="s">
        <v>341</v>
      </c>
      <c r="FB4" s="1035"/>
      <c r="FC4" s="1035"/>
      <c r="FD4" s="1036"/>
      <c r="FE4" s="416"/>
      <c r="FF4" s="1017"/>
      <c r="FG4" s="1018"/>
      <c r="FH4" s="1018"/>
      <c r="FI4" s="1019"/>
      <c r="FJ4" s="416"/>
      <c r="FK4" s="1017"/>
      <c r="FL4" s="1018"/>
      <c r="FM4" s="1018"/>
      <c r="FN4" s="1019"/>
      <c r="FO4" s="416"/>
      <c r="FP4" s="1017" t="s">
        <v>280</v>
      </c>
      <c r="FQ4" s="1018"/>
      <c r="FR4" s="1018"/>
      <c r="FS4" s="1018"/>
      <c r="FT4" s="1018"/>
      <c r="FU4" s="1018"/>
      <c r="FV4" s="1018"/>
      <c r="FW4" s="1018"/>
      <c r="FX4" s="1018"/>
      <c r="FY4" s="1018"/>
      <c r="FZ4" s="1018"/>
      <c r="GA4" s="1018"/>
      <c r="GB4" s="1018"/>
      <c r="GC4" s="1018"/>
      <c r="GD4" s="1018"/>
      <c r="GE4" s="1018"/>
      <c r="GF4" s="1018"/>
      <c r="GG4" s="1018"/>
      <c r="GH4" s="1018"/>
      <c r="GI4" s="1018"/>
      <c r="GJ4" s="1018"/>
      <c r="GK4" s="1018"/>
      <c r="GL4" s="1018"/>
      <c r="GM4" s="1018"/>
      <c r="GN4" s="1018"/>
      <c r="GO4" s="1018"/>
      <c r="GP4" s="1018"/>
      <c r="GQ4" s="1018"/>
      <c r="GR4" s="1019"/>
      <c r="GS4" s="416"/>
      <c r="GT4" s="1017" t="s">
        <v>330</v>
      </c>
      <c r="GU4" s="1018"/>
      <c r="GV4" s="1018"/>
      <c r="GW4" s="1018"/>
      <c r="GX4" s="1019"/>
    </row>
    <row r="5" spans="1:210" ht="56.5" customHeight="1">
      <c r="A5" s="1049" t="s">
        <v>606</v>
      </c>
      <c r="B5" s="1049" t="s">
        <v>44</v>
      </c>
      <c r="C5" s="1015" t="s">
        <v>45</v>
      </c>
      <c r="D5" s="1012" t="s">
        <v>599</v>
      </c>
      <c r="E5" s="1051" t="s">
        <v>1288</v>
      </c>
      <c r="F5" s="1052"/>
      <c r="G5" s="1052"/>
      <c r="H5" s="1052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052"/>
      <c r="AB5" s="1052"/>
      <c r="AC5" s="1053"/>
      <c r="AD5" s="1054" t="s">
        <v>782</v>
      </c>
      <c r="AE5" s="1055"/>
      <c r="AF5" s="1055"/>
      <c r="AG5" s="1055"/>
      <c r="AH5" s="1055"/>
      <c r="AI5" s="1055"/>
      <c r="AJ5" s="1055"/>
      <c r="AK5" s="1055"/>
      <c r="AL5" s="1055"/>
      <c r="AM5" s="1055"/>
      <c r="AN5" s="1055"/>
      <c r="AO5" s="1055"/>
      <c r="AP5" s="1055"/>
      <c r="AQ5" s="1055"/>
      <c r="AR5" s="1055"/>
      <c r="AS5" s="1055"/>
      <c r="AT5" s="1055"/>
      <c r="AU5" s="1055"/>
      <c r="AV5" s="1055"/>
      <c r="AW5" s="1055"/>
      <c r="AX5" s="1055"/>
      <c r="AY5" s="1056"/>
      <c r="AZ5" s="1046" t="s">
        <v>629</v>
      </c>
      <c r="BA5" s="1047"/>
      <c r="BB5" s="1047"/>
      <c r="BC5" s="1047"/>
      <c r="BD5" s="1047"/>
      <c r="BE5" s="1047"/>
      <c r="BF5" s="1047"/>
      <c r="BG5" s="1047"/>
      <c r="BH5" s="1047"/>
      <c r="BI5" s="1047"/>
      <c r="BJ5" s="1047"/>
      <c r="BK5" s="1047"/>
      <c r="BL5" s="1047"/>
      <c r="BM5" s="1047"/>
      <c r="BN5" s="1048"/>
      <c r="BO5" s="1046" t="s">
        <v>634</v>
      </c>
      <c r="BP5" s="1047"/>
      <c r="BQ5" s="1047"/>
      <c r="BR5" s="1047"/>
      <c r="BS5" s="1047"/>
      <c r="BT5" s="1047"/>
      <c r="BU5" s="1047"/>
      <c r="BV5" s="1047"/>
      <c r="BW5" s="1047"/>
      <c r="BX5" s="1047"/>
      <c r="BY5" s="1047"/>
      <c r="BZ5" s="1047"/>
      <c r="CA5" s="1047"/>
      <c r="CB5" s="1047"/>
      <c r="CC5" s="1047"/>
      <c r="CD5" s="1047"/>
      <c r="CE5" s="1047"/>
      <c r="CF5" s="1047"/>
      <c r="CG5" s="1047"/>
      <c r="CH5" s="1047"/>
      <c r="CI5" s="1047"/>
      <c r="CJ5" s="1047"/>
      <c r="CK5" s="1047"/>
      <c r="CL5" s="1047"/>
      <c r="CM5" s="1029" t="s">
        <v>605</v>
      </c>
      <c r="CN5" s="1030"/>
      <c r="CO5" s="1030"/>
      <c r="CP5" s="1030"/>
      <c r="CQ5" s="1030"/>
      <c r="CR5" s="1030"/>
      <c r="CS5" s="1030"/>
      <c r="CT5" s="1030"/>
      <c r="CU5" s="1030"/>
      <c r="CV5" s="1030"/>
      <c r="CW5" s="1030"/>
      <c r="CX5" s="1030"/>
      <c r="CY5" s="1030"/>
      <c r="CZ5" s="1030"/>
      <c r="DA5" s="1030"/>
      <c r="DB5" s="1030"/>
      <c r="DC5" s="1030"/>
      <c r="DD5" s="1030"/>
      <c r="DE5" s="1030"/>
      <c r="DF5" s="1031"/>
      <c r="DG5" s="1009" t="s">
        <v>531</v>
      </c>
      <c r="DH5" s="1010"/>
      <c r="DI5" s="1010"/>
      <c r="DJ5" s="1010"/>
      <c r="DK5" s="1010"/>
      <c r="DL5" s="1010"/>
      <c r="DM5" s="1010"/>
      <c r="DN5" s="1010"/>
      <c r="DO5" s="1010"/>
      <c r="DP5" s="1010"/>
      <c r="DQ5" s="1010"/>
      <c r="DR5" s="1010"/>
      <c r="DS5" s="1010"/>
      <c r="DT5" s="1010"/>
      <c r="DU5" s="1010"/>
      <c r="DV5" s="1010"/>
      <c r="DW5" s="1010"/>
      <c r="DX5" s="1010"/>
      <c r="DY5" s="1010"/>
      <c r="DZ5" s="1010"/>
      <c r="EA5" s="1010"/>
      <c r="EB5" s="1010"/>
      <c r="EC5" s="1010"/>
      <c r="ED5" s="1010"/>
      <c r="EE5" s="1010"/>
      <c r="EF5" s="1011"/>
      <c r="EG5" s="253"/>
      <c r="EH5" s="1015" t="s">
        <v>46</v>
      </c>
      <c r="EI5" s="1015" t="s">
        <v>47</v>
      </c>
      <c r="EJ5" s="1015" t="s">
        <v>48</v>
      </c>
      <c r="EK5" s="1015" t="s">
        <v>49</v>
      </c>
      <c r="EL5" s="1032" t="s">
        <v>50</v>
      </c>
      <c r="EM5" s="498"/>
      <c r="EN5" s="1015" t="s">
        <v>276</v>
      </c>
      <c r="EO5" s="1041" t="s">
        <v>53</v>
      </c>
      <c r="EP5" s="1042"/>
      <c r="EQ5" s="482" t="s">
        <v>339</v>
      </c>
      <c r="ER5" s="482" t="s">
        <v>52</v>
      </c>
      <c r="ES5" s="1026" t="s">
        <v>268</v>
      </c>
      <c r="ET5" s="1026" t="s">
        <v>640</v>
      </c>
      <c r="EU5" s="478"/>
      <c r="EV5" s="1020" t="s">
        <v>659</v>
      </c>
      <c r="EW5" s="1021"/>
      <c r="EX5" s="1021"/>
      <c r="EY5" s="1022"/>
      <c r="EZ5" s="47"/>
      <c r="FA5" s="1020" t="s">
        <v>51</v>
      </c>
      <c r="FB5" s="1021"/>
      <c r="FC5" s="1021"/>
      <c r="FD5" s="1022"/>
      <c r="FE5" s="47"/>
      <c r="FF5" s="1020" t="s">
        <v>329</v>
      </c>
      <c r="FG5" s="1021"/>
      <c r="FH5" s="1021"/>
      <c r="FI5" s="1022"/>
      <c r="FJ5" s="47"/>
      <c r="FK5" s="1020" t="s">
        <v>54</v>
      </c>
      <c r="FL5" s="1021"/>
      <c r="FM5" s="1021"/>
      <c r="FN5" s="1022"/>
      <c r="FO5" s="47"/>
      <c r="FP5" s="1023" t="s">
        <v>660</v>
      </c>
      <c r="FQ5" s="1024"/>
      <c r="FR5" s="1024"/>
      <c r="FS5" s="1024"/>
      <c r="FT5" s="1024"/>
      <c r="FU5" s="1024"/>
      <c r="FV5" s="1024"/>
      <c r="FW5" s="1024"/>
      <c r="FX5" s="1024"/>
      <c r="FY5" s="1024"/>
      <c r="FZ5" s="1024"/>
      <c r="GA5" s="1024"/>
      <c r="GB5" s="1024"/>
      <c r="GC5" s="1024"/>
      <c r="GD5" s="1024"/>
      <c r="GE5" s="1024"/>
      <c r="GF5" s="1024"/>
      <c r="GG5" s="1024"/>
      <c r="GH5" s="1024"/>
      <c r="GI5" s="1024"/>
      <c r="GJ5" s="1024"/>
      <c r="GK5" s="1024"/>
      <c r="GL5" s="1024"/>
      <c r="GM5" s="1024"/>
      <c r="GN5" s="1024"/>
      <c r="GO5" s="1024"/>
      <c r="GP5" s="1024"/>
      <c r="GQ5" s="1024"/>
      <c r="GR5" s="1025"/>
      <c r="GS5" s="47"/>
      <c r="GT5" s="44"/>
      <c r="GU5" s="44"/>
      <c r="GV5" s="44"/>
      <c r="GW5" s="44"/>
      <c r="GX5" s="44"/>
    </row>
    <row r="6" spans="1:210" s="419" customFormat="1" ht="15" customHeight="1">
      <c r="A6" s="1049"/>
      <c r="B6" s="1049"/>
      <c r="C6" s="1050"/>
      <c r="D6" s="1013"/>
      <c r="E6" s="923" t="s">
        <v>522</v>
      </c>
      <c r="F6" s="923" t="s">
        <v>522</v>
      </c>
      <c r="G6" s="923" t="s">
        <v>522</v>
      </c>
      <c r="H6" s="923" t="s">
        <v>522</v>
      </c>
      <c r="I6" s="923" t="s">
        <v>522</v>
      </c>
      <c r="J6" s="923" t="s">
        <v>522</v>
      </c>
      <c r="K6" s="923" t="s">
        <v>522</v>
      </c>
      <c r="L6" s="923" t="s">
        <v>522</v>
      </c>
      <c r="M6" s="923" t="s">
        <v>523</v>
      </c>
      <c r="N6" s="923" t="s">
        <v>523</v>
      </c>
      <c r="O6" s="923" t="s">
        <v>523</v>
      </c>
      <c r="P6" s="923" t="s">
        <v>523</v>
      </c>
      <c r="Q6" s="923" t="s">
        <v>523</v>
      </c>
      <c r="R6" s="923" t="s">
        <v>523</v>
      </c>
      <c r="S6" s="923" t="s">
        <v>514</v>
      </c>
      <c r="T6" s="923" t="s">
        <v>514</v>
      </c>
      <c r="U6" s="923" t="s">
        <v>514</v>
      </c>
      <c r="V6" s="923" t="s">
        <v>521</v>
      </c>
      <c r="W6" s="923" t="s">
        <v>521</v>
      </c>
      <c r="X6" s="923" t="s">
        <v>521</v>
      </c>
      <c r="Y6" s="923" t="s">
        <v>521</v>
      </c>
      <c r="Z6" s="923" t="s">
        <v>521</v>
      </c>
      <c r="AA6" s="923" t="s">
        <v>521</v>
      </c>
      <c r="AB6" s="923" t="s">
        <v>521</v>
      </c>
      <c r="AC6" s="923" t="s">
        <v>521</v>
      </c>
      <c r="AD6" s="807" t="s">
        <v>758</v>
      </c>
      <c r="AE6" s="465" t="s">
        <v>758</v>
      </c>
      <c r="AF6" s="465" t="s">
        <v>758</v>
      </c>
      <c r="AG6" s="465" t="s">
        <v>758</v>
      </c>
      <c r="AH6" s="465" t="s">
        <v>758</v>
      </c>
      <c r="AI6" s="465" t="s">
        <v>758</v>
      </c>
      <c r="AJ6" s="465" t="s">
        <v>758</v>
      </c>
      <c r="AK6" s="465" t="s">
        <v>758</v>
      </c>
      <c r="AL6" s="418" t="s">
        <v>759</v>
      </c>
      <c r="AM6" s="418" t="s">
        <v>759</v>
      </c>
      <c r="AN6" s="418" t="s">
        <v>759</v>
      </c>
      <c r="AO6" s="418" t="s">
        <v>759</v>
      </c>
      <c r="AP6" s="418" t="s">
        <v>759</v>
      </c>
      <c r="AQ6" s="418" t="s">
        <v>759</v>
      </c>
      <c r="AR6" s="418" t="s">
        <v>759</v>
      </c>
      <c r="AS6" s="418" t="s">
        <v>759</v>
      </c>
      <c r="AT6" s="465" t="s">
        <v>760</v>
      </c>
      <c r="AU6" s="465" t="s">
        <v>760</v>
      </c>
      <c r="AV6" s="465" t="s">
        <v>760</v>
      </c>
      <c r="AW6" s="465" t="s">
        <v>760</v>
      </c>
      <c r="AX6" s="465" t="s">
        <v>760</v>
      </c>
      <c r="AY6" s="808" t="s">
        <v>760</v>
      </c>
      <c r="AZ6" s="257" t="s">
        <v>585</v>
      </c>
      <c r="BA6" s="257" t="s">
        <v>585</v>
      </c>
      <c r="BB6" s="257" t="s">
        <v>585</v>
      </c>
      <c r="BC6" s="257" t="s">
        <v>585</v>
      </c>
      <c r="BD6" s="257" t="s">
        <v>585</v>
      </c>
      <c r="BE6" s="815" t="s">
        <v>587</v>
      </c>
      <c r="BF6" s="815" t="s">
        <v>587</v>
      </c>
      <c r="BG6" s="815" t="s">
        <v>587</v>
      </c>
      <c r="BH6" s="815" t="s">
        <v>587</v>
      </c>
      <c r="BI6" s="815" t="s">
        <v>587</v>
      </c>
      <c r="BJ6" s="815" t="s">
        <v>679</v>
      </c>
      <c r="BK6" s="815" t="s">
        <v>679</v>
      </c>
      <c r="BL6" s="815" t="s">
        <v>679</v>
      </c>
      <c r="BM6" s="815" t="s">
        <v>679</v>
      </c>
      <c r="BN6" s="815" t="s">
        <v>679</v>
      </c>
      <c r="BO6" s="815" t="s">
        <v>589</v>
      </c>
      <c r="BP6" s="815" t="s">
        <v>589</v>
      </c>
      <c r="BQ6" s="815" t="s">
        <v>589</v>
      </c>
      <c r="BR6" s="815" t="s">
        <v>589</v>
      </c>
      <c r="BS6" s="815" t="s">
        <v>589</v>
      </c>
      <c r="BT6" s="815" t="s">
        <v>589</v>
      </c>
      <c r="BU6" s="260" t="s">
        <v>591</v>
      </c>
      <c r="BV6" s="260" t="s">
        <v>591</v>
      </c>
      <c r="BW6" s="260" t="s">
        <v>591</v>
      </c>
      <c r="BX6" s="260" t="s">
        <v>591</v>
      </c>
      <c r="BY6" s="260" t="s">
        <v>591</v>
      </c>
      <c r="BZ6" s="260" t="s">
        <v>591</v>
      </c>
      <c r="CA6" s="257" t="s">
        <v>681</v>
      </c>
      <c r="CB6" s="257" t="s">
        <v>681</v>
      </c>
      <c r="CC6" s="257" t="s">
        <v>681</v>
      </c>
      <c r="CD6" s="257" t="s">
        <v>681</v>
      </c>
      <c r="CE6" s="257" t="s">
        <v>681</v>
      </c>
      <c r="CF6" s="257" t="s">
        <v>681</v>
      </c>
      <c r="CG6" s="257" t="s">
        <v>680</v>
      </c>
      <c r="CH6" s="257" t="s">
        <v>680</v>
      </c>
      <c r="CI6" s="257" t="s">
        <v>680</v>
      </c>
      <c r="CJ6" s="257" t="s">
        <v>680</v>
      </c>
      <c r="CK6" s="257" t="s">
        <v>680</v>
      </c>
      <c r="CL6" s="257" t="s">
        <v>680</v>
      </c>
      <c r="CM6" s="252" t="s">
        <v>552</v>
      </c>
      <c r="CN6" s="252" t="s">
        <v>552</v>
      </c>
      <c r="CO6" s="252" t="s">
        <v>552</v>
      </c>
      <c r="CP6" s="252" t="s">
        <v>552</v>
      </c>
      <c r="CQ6" s="260" t="s">
        <v>555</v>
      </c>
      <c r="CR6" s="260" t="s">
        <v>555</v>
      </c>
      <c r="CS6" s="260" t="s">
        <v>555</v>
      </c>
      <c r="CT6" s="260" t="s">
        <v>555</v>
      </c>
      <c r="CU6" s="252" t="s">
        <v>557</v>
      </c>
      <c r="CV6" s="252" t="s">
        <v>557</v>
      </c>
      <c r="CW6" s="252" t="s">
        <v>557</v>
      </c>
      <c r="CX6" s="252" t="s">
        <v>557</v>
      </c>
      <c r="CY6" s="260" t="s">
        <v>559</v>
      </c>
      <c r="CZ6" s="260" t="s">
        <v>559</v>
      </c>
      <c r="DA6" s="260" t="s">
        <v>559</v>
      </c>
      <c r="DB6" s="260" t="s">
        <v>559</v>
      </c>
      <c r="DC6" s="252" t="s">
        <v>561</v>
      </c>
      <c r="DD6" s="252" t="s">
        <v>561</v>
      </c>
      <c r="DE6" s="252" t="s">
        <v>561</v>
      </c>
      <c r="DF6" s="252" t="s">
        <v>561</v>
      </c>
      <c r="DG6" s="260" t="s">
        <v>452</v>
      </c>
      <c r="DH6" s="260" t="s">
        <v>452</v>
      </c>
      <c r="DI6" s="260" t="s">
        <v>452</v>
      </c>
      <c r="DJ6" s="260" t="s">
        <v>452</v>
      </c>
      <c r="DK6" s="260" t="s">
        <v>452</v>
      </c>
      <c r="DL6" s="260" t="s">
        <v>452</v>
      </c>
      <c r="DM6" s="257" t="s">
        <v>453</v>
      </c>
      <c r="DN6" s="257" t="s">
        <v>453</v>
      </c>
      <c r="DO6" s="257" t="s">
        <v>453</v>
      </c>
      <c r="DP6" s="257" t="s">
        <v>453</v>
      </c>
      <c r="DQ6" s="257" t="s">
        <v>453</v>
      </c>
      <c r="DR6" s="257" t="s">
        <v>453</v>
      </c>
      <c r="DS6" s="257" t="s">
        <v>454</v>
      </c>
      <c r="DT6" s="257" t="s">
        <v>454</v>
      </c>
      <c r="DU6" s="257" t="s">
        <v>454</v>
      </c>
      <c r="DV6" s="257" t="s">
        <v>454</v>
      </c>
      <c r="DW6" s="257" t="s">
        <v>454</v>
      </c>
      <c r="DX6" s="257" t="s">
        <v>456</v>
      </c>
      <c r="DY6" s="260" t="s">
        <v>456</v>
      </c>
      <c r="DZ6" s="260" t="s">
        <v>456</v>
      </c>
      <c r="EA6" s="260" t="s">
        <v>456</v>
      </c>
      <c r="EB6" s="260" t="s">
        <v>456</v>
      </c>
      <c r="EC6" s="257" t="s">
        <v>455</v>
      </c>
      <c r="ED6" s="257" t="s">
        <v>455</v>
      </c>
      <c r="EE6" s="257" t="s">
        <v>455</v>
      </c>
      <c r="EF6" s="257" t="s">
        <v>455</v>
      </c>
      <c r="EG6" s="254"/>
      <c r="EH6" s="1016"/>
      <c r="EI6" s="1016"/>
      <c r="EJ6" s="1016"/>
      <c r="EK6" s="1016"/>
      <c r="EL6" s="1033"/>
      <c r="EM6" s="496"/>
      <c r="EN6" s="1016"/>
      <c r="EO6" s="497" t="s">
        <v>60</v>
      </c>
      <c r="EP6" s="497" t="s">
        <v>61</v>
      </c>
      <c r="EQ6" s="497" t="s">
        <v>340</v>
      </c>
      <c r="ER6" s="497" t="s">
        <v>331</v>
      </c>
      <c r="ES6" s="1026"/>
      <c r="ET6" s="1026"/>
      <c r="EU6" s="479"/>
      <c r="EV6" s="73">
        <f>+'1.Get'!D3</f>
        <v>45047</v>
      </c>
      <c r="EW6" s="73">
        <f>+'1.Get'!E3</f>
        <v>45078</v>
      </c>
      <c r="EX6" s="73">
        <f>+'1.Get'!F3</f>
        <v>45108</v>
      </c>
      <c r="EY6" s="73">
        <f>+'1.Get'!G3</f>
        <v>45139</v>
      </c>
      <c r="EZ6" s="49"/>
      <c r="FA6" s="73">
        <f>+EV6</f>
        <v>45047</v>
      </c>
      <c r="FB6" s="73">
        <f t="shared" ref="FB6:FD6" si="4">+EW6</f>
        <v>45078</v>
      </c>
      <c r="FC6" s="73">
        <f t="shared" si="4"/>
        <v>45108</v>
      </c>
      <c r="FD6" s="73">
        <f t="shared" si="4"/>
        <v>45139</v>
      </c>
      <c r="FE6" s="49"/>
      <c r="FF6" s="73">
        <f>+FA6</f>
        <v>45047</v>
      </c>
      <c r="FG6" s="73">
        <f t="shared" ref="FG6:FI6" si="5">+FB6</f>
        <v>45078</v>
      </c>
      <c r="FH6" s="73">
        <f t="shared" si="5"/>
        <v>45108</v>
      </c>
      <c r="FI6" s="73">
        <f t="shared" si="5"/>
        <v>45139</v>
      </c>
      <c r="FJ6" s="49"/>
      <c r="FK6" s="73">
        <f t="shared" ref="FK6:FN8" si="6">+FF6</f>
        <v>45047</v>
      </c>
      <c r="FL6" s="73">
        <f t="shared" si="6"/>
        <v>45078</v>
      </c>
      <c r="FM6" s="73">
        <f t="shared" si="6"/>
        <v>45108</v>
      </c>
      <c r="FN6" s="73">
        <f t="shared" si="6"/>
        <v>45139</v>
      </c>
      <c r="FO6" s="49"/>
      <c r="FP6" s="813">
        <f>+'Color detail'!Q3</f>
        <v>45050</v>
      </c>
      <c r="FQ6" s="813">
        <f>+'Color detail'!R3</f>
        <v>45051</v>
      </c>
      <c r="FR6" s="813">
        <f>+'Color detail'!S3</f>
        <v>45052</v>
      </c>
      <c r="FS6" s="813">
        <f>+'Color detail'!T3</f>
        <v>45054</v>
      </c>
      <c r="FT6" s="813">
        <f>+'Color detail'!U3</f>
        <v>45055</v>
      </c>
      <c r="FU6" s="813">
        <f>+'Color detail'!V3</f>
        <v>45056</v>
      </c>
      <c r="FV6" s="813">
        <f>+'Color detail'!W3</f>
        <v>45057</v>
      </c>
      <c r="FW6" s="813">
        <f>+'Color detail'!X3</f>
        <v>45058</v>
      </c>
      <c r="FX6" s="813">
        <f>+'Color detail'!Y3</f>
        <v>45061</v>
      </c>
      <c r="FY6" s="813">
        <f>+'Color detail'!Z3</f>
        <v>45062</v>
      </c>
      <c r="FZ6" s="813">
        <f>+'Color detail'!AA3</f>
        <v>45063</v>
      </c>
      <c r="GA6" s="813">
        <f>+'Color detail'!AB3</f>
        <v>45064</v>
      </c>
      <c r="GB6" s="813">
        <f>+'Color detail'!AC3</f>
        <v>45065</v>
      </c>
      <c r="GC6" s="813">
        <f>+'Color detail'!AD3</f>
        <v>45068</v>
      </c>
      <c r="GD6" s="813">
        <f>+'Color detail'!AE3</f>
        <v>45069</v>
      </c>
      <c r="GE6" s="813">
        <f>+'Color detail'!AF3</f>
        <v>45070</v>
      </c>
      <c r="GF6" s="813">
        <f>+'Color detail'!AG3</f>
        <v>45071</v>
      </c>
      <c r="GG6" s="813">
        <f>+'Color detail'!AH3</f>
        <v>45072</v>
      </c>
      <c r="GH6" s="813">
        <f>+'Color detail'!AI3</f>
        <v>45075</v>
      </c>
      <c r="GI6" s="813">
        <f>+'Color detail'!AJ3</f>
        <v>45076</v>
      </c>
      <c r="GJ6" s="813">
        <f>+'Color detail'!AK3</f>
        <v>45077</v>
      </c>
      <c r="GK6" s="813">
        <f>+'Color detail'!AL3</f>
        <v>0</v>
      </c>
      <c r="GL6" s="813">
        <f>+'Color detail'!AM3</f>
        <v>0</v>
      </c>
      <c r="GM6" s="813">
        <f>+'Color detail'!AN3</f>
        <v>0</v>
      </c>
      <c r="GN6" s="813">
        <f>+'Color detail'!AO3</f>
        <v>0</v>
      </c>
      <c r="GO6" s="813">
        <f>+'Color detail'!AP3</f>
        <v>0</v>
      </c>
      <c r="GP6" s="813">
        <f>+'Color detail'!AQ3</f>
        <v>0</v>
      </c>
      <c r="GQ6" s="813">
        <f>+'Color detail'!AR3</f>
        <v>0</v>
      </c>
      <c r="GR6" s="814"/>
      <c r="GS6" s="49"/>
      <c r="GT6" s="73"/>
      <c r="GU6" s="1027" t="s">
        <v>55</v>
      </c>
      <c r="GV6" s="1028"/>
      <c r="GW6" s="1027" t="s">
        <v>56</v>
      </c>
      <c r="GX6" s="1028"/>
    </row>
    <row r="7" spans="1:210" s="420" customFormat="1" ht="15" customHeight="1">
      <c r="A7" s="1049"/>
      <c r="B7" s="1049"/>
      <c r="C7" s="1016"/>
      <c r="D7" s="1014"/>
      <c r="E7" s="923">
        <v>218</v>
      </c>
      <c r="F7" s="923" t="s">
        <v>21</v>
      </c>
      <c r="G7" s="923" t="s">
        <v>28</v>
      </c>
      <c r="H7" s="923" t="s">
        <v>29</v>
      </c>
      <c r="I7" s="923" t="s">
        <v>354</v>
      </c>
      <c r="J7" s="923">
        <v>576</v>
      </c>
      <c r="K7" s="923" t="s">
        <v>465</v>
      </c>
      <c r="L7" s="923">
        <v>601</v>
      </c>
      <c r="M7" s="923">
        <v>218</v>
      </c>
      <c r="N7" s="923" t="s">
        <v>21</v>
      </c>
      <c r="O7" s="923" t="s">
        <v>465</v>
      </c>
      <c r="P7" s="923" t="s">
        <v>28</v>
      </c>
      <c r="Q7" s="923" t="s">
        <v>29</v>
      </c>
      <c r="R7" s="923" t="s">
        <v>354</v>
      </c>
      <c r="S7" s="923" t="s">
        <v>465</v>
      </c>
      <c r="T7" s="923">
        <v>218</v>
      </c>
      <c r="U7" s="923" t="s">
        <v>354</v>
      </c>
      <c r="V7" s="923">
        <v>218</v>
      </c>
      <c r="W7" s="923" t="s">
        <v>21</v>
      </c>
      <c r="X7" s="923" t="s">
        <v>465</v>
      </c>
      <c r="Y7" s="923">
        <v>576</v>
      </c>
      <c r="Z7" s="923">
        <v>601</v>
      </c>
      <c r="AA7" s="923" t="s">
        <v>28</v>
      </c>
      <c r="AB7" s="923" t="s">
        <v>29</v>
      </c>
      <c r="AC7" s="923" t="s">
        <v>354</v>
      </c>
      <c r="AD7" s="807">
        <v>218</v>
      </c>
      <c r="AE7" s="465" t="s">
        <v>21</v>
      </c>
      <c r="AF7" s="465" t="s">
        <v>28</v>
      </c>
      <c r="AG7" s="465" t="s">
        <v>29</v>
      </c>
      <c r="AH7" s="465" t="s">
        <v>354</v>
      </c>
      <c r="AI7" s="465">
        <v>576</v>
      </c>
      <c r="AJ7" s="465" t="s">
        <v>465</v>
      </c>
      <c r="AK7" s="465">
        <v>601</v>
      </c>
      <c r="AL7" s="418">
        <v>218</v>
      </c>
      <c r="AM7" s="418" t="s">
        <v>21</v>
      </c>
      <c r="AN7" s="418" t="s">
        <v>465</v>
      </c>
      <c r="AO7" s="418">
        <v>576</v>
      </c>
      <c r="AP7" s="418">
        <v>601</v>
      </c>
      <c r="AQ7" s="418" t="s">
        <v>28</v>
      </c>
      <c r="AR7" s="418" t="s">
        <v>29</v>
      </c>
      <c r="AS7" s="418" t="s">
        <v>354</v>
      </c>
      <c r="AT7" s="465">
        <v>218</v>
      </c>
      <c r="AU7" s="465" t="s">
        <v>21</v>
      </c>
      <c r="AV7" s="465" t="s">
        <v>465</v>
      </c>
      <c r="AW7" s="465" t="s">
        <v>28</v>
      </c>
      <c r="AX7" s="465" t="s">
        <v>29</v>
      </c>
      <c r="AY7" s="808" t="s">
        <v>354</v>
      </c>
      <c r="AZ7" s="259" t="s">
        <v>465</v>
      </c>
      <c r="BA7" s="695" t="s">
        <v>630</v>
      </c>
      <c r="BB7" s="695" t="s">
        <v>631</v>
      </c>
      <c r="BC7" s="695" t="s">
        <v>632</v>
      </c>
      <c r="BD7" s="695" t="s">
        <v>633</v>
      </c>
      <c r="BE7" s="816" t="s">
        <v>465</v>
      </c>
      <c r="BF7" s="817" t="s">
        <v>630</v>
      </c>
      <c r="BG7" s="817" t="s">
        <v>631</v>
      </c>
      <c r="BH7" s="817" t="s">
        <v>632</v>
      </c>
      <c r="BI7" s="817" t="s">
        <v>633</v>
      </c>
      <c r="BJ7" s="816" t="s">
        <v>465</v>
      </c>
      <c r="BK7" s="817" t="s">
        <v>630</v>
      </c>
      <c r="BL7" s="817" t="s">
        <v>631</v>
      </c>
      <c r="BM7" s="817" t="s">
        <v>632</v>
      </c>
      <c r="BN7" s="817" t="s">
        <v>633</v>
      </c>
      <c r="BO7" s="817">
        <v>576</v>
      </c>
      <c r="BP7" s="817">
        <v>601</v>
      </c>
      <c r="BQ7" s="817" t="s">
        <v>631</v>
      </c>
      <c r="BR7" s="817" t="s">
        <v>635</v>
      </c>
      <c r="BS7" s="817" t="s">
        <v>632</v>
      </c>
      <c r="BT7" s="817" t="s">
        <v>633</v>
      </c>
      <c r="BU7" s="696">
        <v>576</v>
      </c>
      <c r="BV7" s="696">
        <v>601</v>
      </c>
      <c r="BW7" s="696" t="s">
        <v>631</v>
      </c>
      <c r="BX7" s="696" t="s">
        <v>635</v>
      </c>
      <c r="BY7" s="696" t="s">
        <v>632</v>
      </c>
      <c r="BZ7" s="696" t="s">
        <v>633</v>
      </c>
      <c r="CA7" s="695">
        <v>576</v>
      </c>
      <c r="CB7" s="695">
        <v>601</v>
      </c>
      <c r="CC7" s="695" t="s">
        <v>631</v>
      </c>
      <c r="CD7" s="695" t="s">
        <v>635</v>
      </c>
      <c r="CE7" s="695" t="s">
        <v>632</v>
      </c>
      <c r="CF7" s="695" t="s">
        <v>633</v>
      </c>
      <c r="CG7" s="695">
        <v>576</v>
      </c>
      <c r="CH7" s="695">
        <v>601</v>
      </c>
      <c r="CI7" s="695" t="s">
        <v>631</v>
      </c>
      <c r="CJ7" s="695" t="s">
        <v>635</v>
      </c>
      <c r="CK7" s="695" t="s">
        <v>632</v>
      </c>
      <c r="CL7" s="695" t="s">
        <v>633</v>
      </c>
      <c r="CM7" s="251" t="s">
        <v>465</v>
      </c>
      <c r="CN7" s="251" t="s">
        <v>29</v>
      </c>
      <c r="CO7" s="251" t="s">
        <v>20</v>
      </c>
      <c r="CP7" s="251" t="s">
        <v>30</v>
      </c>
      <c r="CQ7" s="261" t="s">
        <v>465</v>
      </c>
      <c r="CR7" s="261" t="s">
        <v>29</v>
      </c>
      <c r="CS7" s="261" t="s">
        <v>20</v>
      </c>
      <c r="CT7" s="261" t="s">
        <v>30</v>
      </c>
      <c r="CU7" s="251" t="s">
        <v>465</v>
      </c>
      <c r="CV7" s="251" t="s">
        <v>29</v>
      </c>
      <c r="CW7" s="251" t="s">
        <v>20</v>
      </c>
      <c r="CX7" s="251" t="s">
        <v>30</v>
      </c>
      <c r="CY7" s="261" t="s">
        <v>465</v>
      </c>
      <c r="CZ7" s="261" t="s">
        <v>29</v>
      </c>
      <c r="DA7" s="261" t="s">
        <v>20</v>
      </c>
      <c r="DB7" s="261" t="s">
        <v>30</v>
      </c>
      <c r="DC7" s="251" t="s">
        <v>28</v>
      </c>
      <c r="DD7" s="251" t="s">
        <v>29</v>
      </c>
      <c r="DE7" s="251" t="s">
        <v>20</v>
      </c>
      <c r="DF7" s="251" t="s">
        <v>30</v>
      </c>
      <c r="DG7" s="261" t="s">
        <v>29</v>
      </c>
      <c r="DH7" s="261">
        <v>218</v>
      </c>
      <c r="DI7" s="261" t="s">
        <v>30</v>
      </c>
      <c r="DJ7" s="261" t="s">
        <v>28</v>
      </c>
      <c r="DK7" s="261">
        <v>601</v>
      </c>
      <c r="DL7" s="261">
        <v>576</v>
      </c>
      <c r="DM7" s="258">
        <v>218</v>
      </c>
      <c r="DN7" s="258" t="s">
        <v>29</v>
      </c>
      <c r="DO7" s="258" t="s">
        <v>30</v>
      </c>
      <c r="DP7" s="258" t="s">
        <v>28</v>
      </c>
      <c r="DQ7" s="258">
        <v>601</v>
      </c>
      <c r="DR7" s="258">
        <v>576</v>
      </c>
      <c r="DS7" s="258" t="s">
        <v>29</v>
      </c>
      <c r="DT7" s="258" t="s">
        <v>30</v>
      </c>
      <c r="DU7" s="258" t="s">
        <v>28</v>
      </c>
      <c r="DV7" s="268" t="s">
        <v>465</v>
      </c>
      <c r="DW7" s="258">
        <v>576</v>
      </c>
      <c r="DX7" s="258" t="s">
        <v>29</v>
      </c>
      <c r="DY7" s="261" t="s">
        <v>30</v>
      </c>
      <c r="DZ7" s="261" t="s">
        <v>28</v>
      </c>
      <c r="EA7" s="261" t="s">
        <v>465</v>
      </c>
      <c r="EB7" s="261">
        <v>576</v>
      </c>
      <c r="EC7" s="258" t="s">
        <v>354</v>
      </c>
      <c r="ED7" s="258">
        <v>218</v>
      </c>
      <c r="EE7" s="258" t="s">
        <v>465</v>
      </c>
      <c r="EF7" s="258">
        <v>576</v>
      </c>
      <c r="EG7" s="255"/>
      <c r="EH7" s="469"/>
      <c r="EI7" s="469"/>
      <c r="EJ7" s="469"/>
      <c r="EK7" s="469"/>
      <c r="EL7" s="469"/>
      <c r="EM7" s="48"/>
      <c r="EN7" s="469"/>
      <c r="EO7" s="469"/>
      <c r="EP7" s="469"/>
      <c r="EQ7" s="469"/>
      <c r="ER7" s="469"/>
      <c r="ES7" s="468"/>
      <c r="ET7" s="468"/>
      <c r="EU7" s="475"/>
      <c r="EV7" s="80">
        <f>+MONTH(EV6)</f>
        <v>5</v>
      </c>
      <c r="EW7" s="80">
        <f t="shared" ref="EW7:EY7" si="7">+MONTH(EW6)</f>
        <v>6</v>
      </c>
      <c r="EX7" s="80">
        <f t="shared" si="7"/>
        <v>7</v>
      </c>
      <c r="EY7" s="80">
        <f t="shared" si="7"/>
        <v>8</v>
      </c>
      <c r="EZ7" s="48"/>
      <c r="FA7" s="80">
        <f t="shared" ref="FA7" si="8">+MONTH(FA6)</f>
        <v>5</v>
      </c>
      <c r="FB7" s="80">
        <f t="shared" ref="FB7" si="9">+MONTH(FB6)</f>
        <v>6</v>
      </c>
      <c r="FC7" s="80">
        <f t="shared" ref="FC7" si="10">+MONTH(FC6)</f>
        <v>7</v>
      </c>
      <c r="FD7" s="80">
        <f t="shared" ref="FD7" si="11">+MONTH(FD6)</f>
        <v>8</v>
      </c>
      <c r="FE7" s="48"/>
      <c r="FF7" s="80">
        <f>+MONTH(FF6)</f>
        <v>5</v>
      </c>
      <c r="FG7" s="80">
        <f t="shared" ref="FG7" si="12">+MONTH(FG6)</f>
        <v>6</v>
      </c>
      <c r="FH7" s="80">
        <f t="shared" ref="FH7" si="13">+MONTH(FH6)</f>
        <v>7</v>
      </c>
      <c r="FI7" s="80">
        <f t="shared" ref="FI7" si="14">+MONTH(FI6)</f>
        <v>8</v>
      </c>
      <c r="FJ7" s="48"/>
      <c r="FK7" s="80">
        <f t="shared" si="6"/>
        <v>5</v>
      </c>
      <c r="FL7" s="80">
        <f t="shared" si="6"/>
        <v>6</v>
      </c>
      <c r="FM7" s="80">
        <f t="shared" si="6"/>
        <v>7</v>
      </c>
      <c r="FN7" s="80">
        <f t="shared" si="6"/>
        <v>8</v>
      </c>
      <c r="FO7" s="48"/>
      <c r="FP7" s="80">
        <f>+IFERROR(IF(FP6=0,"",MONTH(FP6)),0)</f>
        <v>5</v>
      </c>
      <c r="FQ7" s="80">
        <f t="shared" ref="FQ7:GQ7" si="15">+IFERROR(IF(FQ6=0,"",MONTH(FQ6)),0)</f>
        <v>5</v>
      </c>
      <c r="FR7" s="80">
        <f t="shared" si="15"/>
        <v>5</v>
      </c>
      <c r="FS7" s="80">
        <f t="shared" si="15"/>
        <v>5</v>
      </c>
      <c r="FT7" s="80">
        <f t="shared" si="15"/>
        <v>5</v>
      </c>
      <c r="FU7" s="80">
        <f t="shared" si="15"/>
        <v>5</v>
      </c>
      <c r="FV7" s="80">
        <f t="shared" si="15"/>
        <v>5</v>
      </c>
      <c r="FW7" s="80">
        <f t="shared" si="15"/>
        <v>5</v>
      </c>
      <c r="FX7" s="80">
        <f t="shared" si="15"/>
        <v>5</v>
      </c>
      <c r="FY7" s="80">
        <f t="shared" si="15"/>
        <v>5</v>
      </c>
      <c r="FZ7" s="80">
        <f t="shared" si="15"/>
        <v>5</v>
      </c>
      <c r="GA7" s="80">
        <f t="shared" si="15"/>
        <v>5</v>
      </c>
      <c r="GB7" s="80">
        <f t="shared" si="15"/>
        <v>5</v>
      </c>
      <c r="GC7" s="80">
        <f t="shared" si="15"/>
        <v>5</v>
      </c>
      <c r="GD7" s="80">
        <f t="shared" si="15"/>
        <v>5</v>
      </c>
      <c r="GE7" s="80">
        <f t="shared" si="15"/>
        <v>5</v>
      </c>
      <c r="GF7" s="80">
        <f t="shared" si="15"/>
        <v>5</v>
      </c>
      <c r="GG7" s="80">
        <f t="shared" si="15"/>
        <v>5</v>
      </c>
      <c r="GH7" s="80">
        <f t="shared" si="15"/>
        <v>5</v>
      </c>
      <c r="GI7" s="80">
        <f t="shared" si="15"/>
        <v>5</v>
      </c>
      <c r="GJ7" s="80">
        <f t="shared" si="15"/>
        <v>5</v>
      </c>
      <c r="GK7" s="80" t="str">
        <f t="shared" si="15"/>
        <v/>
      </c>
      <c r="GL7" s="80" t="str">
        <f t="shared" si="15"/>
        <v/>
      </c>
      <c r="GM7" s="80" t="str">
        <f t="shared" si="15"/>
        <v/>
      </c>
      <c r="GN7" s="80" t="str">
        <f t="shared" si="15"/>
        <v/>
      </c>
      <c r="GO7" s="80" t="str">
        <f t="shared" si="15"/>
        <v/>
      </c>
      <c r="GP7" s="80" t="str">
        <f t="shared" si="15"/>
        <v/>
      </c>
      <c r="GQ7" s="80" t="str">
        <f t="shared" si="15"/>
        <v/>
      </c>
      <c r="GR7" s="80" t="s">
        <v>43</v>
      </c>
      <c r="GS7" s="48"/>
      <c r="GT7" s="262" t="s">
        <v>57</v>
      </c>
      <c r="GU7" s="80" t="s">
        <v>58</v>
      </c>
      <c r="GV7" s="80" t="s">
        <v>59</v>
      </c>
      <c r="GW7" s="80" t="s">
        <v>58</v>
      </c>
      <c r="GX7" s="80" t="s">
        <v>59</v>
      </c>
    </row>
    <row r="8" spans="1:210" s="464" customFormat="1" ht="15" customHeight="1">
      <c r="A8" s="460"/>
      <c r="B8" s="460"/>
      <c r="C8" s="460"/>
      <c r="D8" s="460"/>
      <c r="E8" s="460">
        <v>1</v>
      </c>
      <c r="F8" s="460">
        <f>E8+1</f>
        <v>2</v>
      </c>
      <c r="G8" s="460">
        <f t="shared" ref="G8:CN8" si="16">F8+1</f>
        <v>3</v>
      </c>
      <c r="H8" s="460">
        <f t="shared" si="16"/>
        <v>4</v>
      </c>
      <c r="I8" s="460">
        <f t="shared" si="16"/>
        <v>5</v>
      </c>
      <c r="J8" s="460">
        <f t="shared" si="16"/>
        <v>6</v>
      </c>
      <c r="K8" s="460">
        <f t="shared" si="16"/>
        <v>7</v>
      </c>
      <c r="L8" s="460">
        <f t="shared" si="16"/>
        <v>8</v>
      </c>
      <c r="M8" s="460">
        <f t="shared" si="16"/>
        <v>9</v>
      </c>
      <c r="N8" s="460">
        <f t="shared" si="16"/>
        <v>10</v>
      </c>
      <c r="O8" s="460">
        <f t="shared" si="16"/>
        <v>11</v>
      </c>
      <c r="P8" s="460">
        <f t="shared" si="16"/>
        <v>12</v>
      </c>
      <c r="Q8" s="460">
        <f t="shared" si="16"/>
        <v>13</v>
      </c>
      <c r="R8" s="460">
        <f t="shared" si="16"/>
        <v>14</v>
      </c>
      <c r="S8" s="460">
        <f t="shared" si="16"/>
        <v>15</v>
      </c>
      <c r="T8" s="460">
        <f t="shared" si="16"/>
        <v>16</v>
      </c>
      <c r="U8" s="460">
        <f t="shared" si="16"/>
        <v>17</v>
      </c>
      <c r="V8" s="460">
        <f t="shared" si="16"/>
        <v>18</v>
      </c>
      <c r="W8" s="460">
        <f t="shared" si="16"/>
        <v>19</v>
      </c>
      <c r="X8" s="460">
        <f t="shared" si="16"/>
        <v>20</v>
      </c>
      <c r="Y8" s="460">
        <f t="shared" si="16"/>
        <v>21</v>
      </c>
      <c r="Z8" s="460">
        <f t="shared" si="16"/>
        <v>22</v>
      </c>
      <c r="AA8" s="460">
        <f t="shared" si="16"/>
        <v>23</v>
      </c>
      <c r="AB8" s="460">
        <f t="shared" si="16"/>
        <v>24</v>
      </c>
      <c r="AC8" s="460">
        <f t="shared" si="16"/>
        <v>25</v>
      </c>
      <c r="AD8" s="460"/>
      <c r="AE8" s="460"/>
      <c r="AF8" s="460"/>
      <c r="AG8" s="460"/>
      <c r="AH8" s="460"/>
      <c r="AI8" s="460"/>
      <c r="AJ8" s="460"/>
      <c r="AK8" s="460"/>
      <c r="AL8" s="460"/>
      <c r="AM8" s="460"/>
      <c r="AN8" s="460"/>
      <c r="AO8" s="460"/>
      <c r="AP8" s="460"/>
      <c r="AQ8" s="460"/>
      <c r="AR8" s="460"/>
      <c r="AS8" s="460"/>
      <c r="AT8" s="460"/>
      <c r="AU8" s="460"/>
      <c r="AV8" s="460"/>
      <c r="AW8" s="460"/>
      <c r="AX8" s="460"/>
      <c r="AY8" s="460"/>
      <c r="AZ8" s="460">
        <f>AC8+1</f>
        <v>26</v>
      </c>
      <c r="BA8" s="460">
        <f t="shared" si="16"/>
        <v>27</v>
      </c>
      <c r="BB8" s="460">
        <f t="shared" si="16"/>
        <v>28</v>
      </c>
      <c r="BC8" s="460">
        <f t="shared" si="16"/>
        <v>29</v>
      </c>
      <c r="BD8" s="460">
        <f t="shared" si="16"/>
        <v>30</v>
      </c>
      <c r="BE8" s="460">
        <f t="shared" si="16"/>
        <v>31</v>
      </c>
      <c r="BF8" s="460">
        <f t="shared" si="16"/>
        <v>32</v>
      </c>
      <c r="BG8" s="460">
        <f t="shared" si="16"/>
        <v>33</v>
      </c>
      <c r="BH8" s="460">
        <f t="shared" si="16"/>
        <v>34</v>
      </c>
      <c r="BI8" s="460">
        <f t="shared" si="16"/>
        <v>35</v>
      </c>
      <c r="BJ8" s="460">
        <f t="shared" si="16"/>
        <v>36</v>
      </c>
      <c r="BK8" s="460">
        <f t="shared" si="16"/>
        <v>37</v>
      </c>
      <c r="BL8" s="460">
        <f t="shared" si="16"/>
        <v>38</v>
      </c>
      <c r="BM8" s="460">
        <f t="shared" si="16"/>
        <v>39</v>
      </c>
      <c r="BN8" s="460">
        <f t="shared" si="16"/>
        <v>40</v>
      </c>
      <c r="BO8" s="460">
        <f t="shared" si="16"/>
        <v>41</v>
      </c>
      <c r="BP8" s="460">
        <f t="shared" si="16"/>
        <v>42</v>
      </c>
      <c r="BQ8" s="460">
        <f t="shared" si="16"/>
        <v>43</v>
      </c>
      <c r="BR8" s="460">
        <f t="shared" si="16"/>
        <v>44</v>
      </c>
      <c r="BS8" s="460">
        <f t="shared" si="16"/>
        <v>45</v>
      </c>
      <c r="BT8" s="460">
        <f t="shared" si="16"/>
        <v>46</v>
      </c>
      <c r="BU8" s="460">
        <f t="shared" si="16"/>
        <v>47</v>
      </c>
      <c r="BV8" s="460">
        <f t="shared" si="16"/>
        <v>48</v>
      </c>
      <c r="BW8" s="460">
        <f t="shared" si="16"/>
        <v>49</v>
      </c>
      <c r="BX8" s="460">
        <f t="shared" si="16"/>
        <v>50</v>
      </c>
      <c r="BY8" s="460">
        <f t="shared" si="16"/>
        <v>51</v>
      </c>
      <c r="BZ8" s="460">
        <f t="shared" si="16"/>
        <v>52</v>
      </c>
      <c r="CA8" s="460">
        <f t="shared" si="16"/>
        <v>53</v>
      </c>
      <c r="CB8" s="460">
        <f t="shared" si="16"/>
        <v>54</v>
      </c>
      <c r="CC8" s="460">
        <f t="shared" si="16"/>
        <v>55</v>
      </c>
      <c r="CD8" s="460">
        <f t="shared" si="16"/>
        <v>56</v>
      </c>
      <c r="CE8" s="460">
        <f t="shared" si="16"/>
        <v>57</v>
      </c>
      <c r="CF8" s="460">
        <f t="shared" si="16"/>
        <v>58</v>
      </c>
      <c r="CG8" s="460">
        <f t="shared" si="16"/>
        <v>59</v>
      </c>
      <c r="CH8" s="460">
        <f t="shared" si="16"/>
        <v>60</v>
      </c>
      <c r="CI8" s="460">
        <f t="shared" si="16"/>
        <v>61</v>
      </c>
      <c r="CJ8" s="460">
        <f t="shared" si="16"/>
        <v>62</v>
      </c>
      <c r="CK8" s="460">
        <f t="shared" si="16"/>
        <v>63</v>
      </c>
      <c r="CL8" s="460">
        <f t="shared" si="16"/>
        <v>64</v>
      </c>
      <c r="CM8" s="460">
        <f t="shared" si="16"/>
        <v>65</v>
      </c>
      <c r="CN8" s="460">
        <f t="shared" si="16"/>
        <v>66</v>
      </c>
      <c r="CO8" s="460">
        <f t="shared" ref="CO8:EF8" si="17">CN8+1</f>
        <v>67</v>
      </c>
      <c r="CP8" s="460">
        <f t="shared" si="17"/>
        <v>68</v>
      </c>
      <c r="CQ8" s="460">
        <f t="shared" si="17"/>
        <v>69</v>
      </c>
      <c r="CR8" s="460">
        <f t="shared" si="17"/>
        <v>70</v>
      </c>
      <c r="CS8" s="460">
        <f t="shared" si="17"/>
        <v>71</v>
      </c>
      <c r="CT8" s="460">
        <f t="shared" si="17"/>
        <v>72</v>
      </c>
      <c r="CU8" s="460">
        <f t="shared" si="17"/>
        <v>73</v>
      </c>
      <c r="CV8" s="460">
        <f t="shared" si="17"/>
        <v>74</v>
      </c>
      <c r="CW8" s="460">
        <f t="shared" si="17"/>
        <v>75</v>
      </c>
      <c r="CX8" s="460">
        <f t="shared" si="17"/>
        <v>76</v>
      </c>
      <c r="CY8" s="460">
        <f t="shared" si="17"/>
        <v>77</v>
      </c>
      <c r="CZ8" s="460">
        <f t="shared" si="17"/>
        <v>78</v>
      </c>
      <c r="DA8" s="460">
        <f t="shared" si="17"/>
        <v>79</v>
      </c>
      <c r="DB8" s="460">
        <f t="shared" si="17"/>
        <v>80</v>
      </c>
      <c r="DC8" s="460">
        <f t="shared" si="17"/>
        <v>81</v>
      </c>
      <c r="DD8" s="460">
        <f t="shared" si="17"/>
        <v>82</v>
      </c>
      <c r="DE8" s="460">
        <f t="shared" si="17"/>
        <v>83</v>
      </c>
      <c r="DF8" s="460">
        <f t="shared" si="17"/>
        <v>84</v>
      </c>
      <c r="DG8" s="460">
        <f t="shared" si="17"/>
        <v>85</v>
      </c>
      <c r="DH8" s="460">
        <f t="shared" si="17"/>
        <v>86</v>
      </c>
      <c r="DI8" s="460">
        <f t="shared" si="17"/>
        <v>87</v>
      </c>
      <c r="DJ8" s="460">
        <f t="shared" si="17"/>
        <v>88</v>
      </c>
      <c r="DK8" s="460">
        <f t="shared" si="17"/>
        <v>89</v>
      </c>
      <c r="DL8" s="460">
        <f t="shared" si="17"/>
        <v>90</v>
      </c>
      <c r="DM8" s="460">
        <f t="shared" si="17"/>
        <v>91</v>
      </c>
      <c r="DN8" s="460">
        <f t="shared" si="17"/>
        <v>92</v>
      </c>
      <c r="DO8" s="460">
        <f t="shared" si="17"/>
        <v>93</v>
      </c>
      <c r="DP8" s="460">
        <f t="shared" si="17"/>
        <v>94</v>
      </c>
      <c r="DQ8" s="460">
        <f t="shared" si="17"/>
        <v>95</v>
      </c>
      <c r="DR8" s="460">
        <f t="shared" si="17"/>
        <v>96</v>
      </c>
      <c r="DS8" s="460">
        <f t="shared" si="17"/>
        <v>97</v>
      </c>
      <c r="DT8" s="460">
        <f t="shared" si="17"/>
        <v>98</v>
      </c>
      <c r="DU8" s="460">
        <f t="shared" si="17"/>
        <v>99</v>
      </c>
      <c r="DV8" s="460">
        <f t="shared" si="17"/>
        <v>100</v>
      </c>
      <c r="DW8" s="460">
        <f t="shared" si="17"/>
        <v>101</v>
      </c>
      <c r="DX8" s="460">
        <f t="shared" si="17"/>
        <v>102</v>
      </c>
      <c r="DY8" s="460">
        <f t="shared" si="17"/>
        <v>103</v>
      </c>
      <c r="DZ8" s="460">
        <f t="shared" si="17"/>
        <v>104</v>
      </c>
      <c r="EA8" s="460">
        <f t="shared" si="17"/>
        <v>105</v>
      </c>
      <c r="EB8" s="460">
        <f t="shared" si="17"/>
        <v>106</v>
      </c>
      <c r="EC8" s="460">
        <f t="shared" si="17"/>
        <v>107</v>
      </c>
      <c r="ED8" s="460">
        <f t="shared" si="17"/>
        <v>108</v>
      </c>
      <c r="EE8" s="460">
        <f t="shared" si="17"/>
        <v>109</v>
      </c>
      <c r="EF8" s="460">
        <f t="shared" si="17"/>
        <v>110</v>
      </c>
      <c r="EG8" s="462"/>
      <c r="EH8" s="463"/>
      <c r="EI8" s="463"/>
      <c r="EJ8" s="463"/>
      <c r="EK8" s="463"/>
      <c r="EL8" s="463"/>
      <c r="EM8" s="461"/>
      <c r="EN8" s="463"/>
      <c r="EO8" s="463"/>
      <c r="EP8" s="463"/>
      <c r="EQ8" s="463"/>
      <c r="ER8" s="463"/>
      <c r="ES8" s="470"/>
      <c r="ET8" s="470"/>
      <c r="EU8" s="475"/>
      <c r="EV8" s="463"/>
      <c r="EW8" s="463"/>
      <c r="EX8" s="463"/>
      <c r="EY8" s="463"/>
      <c r="EZ8" s="421"/>
      <c r="FA8" s="463"/>
      <c r="FB8" s="463"/>
      <c r="FC8" s="463"/>
      <c r="FD8" s="463"/>
      <c r="FE8" s="461"/>
      <c r="FF8" s="463" t="str">
        <f>+VLOOKUP(FF7,'Lưu ý'!$L$7:$M$18,2,0)</f>
        <v>Mùa hè</v>
      </c>
      <c r="FG8" s="463" t="str">
        <f>+VLOOKUP(FG7,'Lưu ý'!$L$7:$M$18,2,0)</f>
        <v>Mùa hè</v>
      </c>
      <c r="FH8" s="463" t="str">
        <f>+VLOOKUP(FH7,'Lưu ý'!$L$7:$M$18,2,0)</f>
        <v>Mùa hè</v>
      </c>
      <c r="FI8" s="463" t="str">
        <f>+VLOOKUP(FI7,'Lưu ý'!$L$7:$M$18,2,0)</f>
        <v>Mùa hè</v>
      </c>
      <c r="FJ8" s="461"/>
      <c r="FK8" s="463" t="str">
        <f>+FF8</f>
        <v>Mùa hè</v>
      </c>
      <c r="FL8" s="463" t="str">
        <f t="shared" si="6"/>
        <v>Mùa hè</v>
      </c>
      <c r="FM8" s="463" t="str">
        <f t="shared" si="6"/>
        <v>Mùa hè</v>
      </c>
      <c r="FN8" s="463" t="str">
        <f t="shared" si="6"/>
        <v>Mùa hè</v>
      </c>
      <c r="FO8" s="461"/>
      <c r="FP8" s="463" t="str">
        <f>+IFERROR(IF(FP6=0,"",VLOOKUP(FP7,'Lưu ý'!$L$7:$M$18,2,0)),0)</f>
        <v>Mùa hè</v>
      </c>
      <c r="FQ8" s="463" t="str">
        <f>+IFERROR(IF(FQ6=0,"",VLOOKUP(FQ7,'Lưu ý'!$L$7:$M$18,2,0)),0)</f>
        <v>Mùa hè</v>
      </c>
      <c r="FR8" s="463" t="str">
        <f>+IFERROR(IF(FR6=0,"",VLOOKUP(FR7,'Lưu ý'!$L$7:$M$18,2,0)),0)</f>
        <v>Mùa hè</v>
      </c>
      <c r="FS8" s="463" t="str">
        <f>+IFERROR(IF(FS6=0,"",VLOOKUP(FS7,'Lưu ý'!$L$7:$M$18,2,0)),0)</f>
        <v>Mùa hè</v>
      </c>
      <c r="FT8" s="463" t="str">
        <f>+IFERROR(IF(FT6=0,"",VLOOKUP(FT7,'Lưu ý'!$L$7:$M$18,2,0)),0)</f>
        <v>Mùa hè</v>
      </c>
      <c r="FU8" s="463" t="str">
        <f>+IFERROR(IF(FU6=0,"",VLOOKUP(FU7,'Lưu ý'!$L$7:$M$18,2,0)),0)</f>
        <v>Mùa hè</v>
      </c>
      <c r="FV8" s="463" t="str">
        <f>+IFERROR(IF(FV6=0,"",VLOOKUP(FV7,'Lưu ý'!$L$7:$M$18,2,0)),0)</f>
        <v>Mùa hè</v>
      </c>
      <c r="FW8" s="463" t="str">
        <f>+IFERROR(IF(FW6=0,"",VLOOKUP(FW7,'Lưu ý'!$L$7:$M$18,2,0)),0)</f>
        <v>Mùa hè</v>
      </c>
      <c r="FX8" s="463" t="str">
        <f>+IFERROR(IF(FX6=0,"",VLOOKUP(FX7,'Lưu ý'!$L$7:$M$18,2,0)),0)</f>
        <v>Mùa hè</v>
      </c>
      <c r="FY8" s="463" t="str">
        <f>+IFERROR(IF(FY6=0,"",VLOOKUP(FY7,'Lưu ý'!$L$7:$M$18,2,0)),0)</f>
        <v>Mùa hè</v>
      </c>
      <c r="FZ8" s="463" t="str">
        <f>+IFERROR(IF(FZ6=0,"",VLOOKUP(FZ7,'Lưu ý'!$L$7:$M$18,2,0)),0)</f>
        <v>Mùa hè</v>
      </c>
      <c r="GA8" s="463" t="str">
        <f>+IFERROR(IF(GA6=0,"",VLOOKUP(GA7,'Lưu ý'!$L$7:$M$18,2,0)),0)</f>
        <v>Mùa hè</v>
      </c>
      <c r="GB8" s="463" t="str">
        <f>+IFERROR(IF(GB6=0,"",VLOOKUP(GB7,'Lưu ý'!$L$7:$M$18,2,0)),0)</f>
        <v>Mùa hè</v>
      </c>
      <c r="GC8" s="463" t="str">
        <f>+IFERROR(IF(GC6=0,"",VLOOKUP(GC7,'Lưu ý'!$L$7:$M$18,2,0)),0)</f>
        <v>Mùa hè</v>
      </c>
      <c r="GD8" s="463" t="str">
        <f>+IFERROR(IF(GD6=0,"",VLOOKUP(GD7,'Lưu ý'!$L$7:$M$18,2,0)),0)</f>
        <v>Mùa hè</v>
      </c>
      <c r="GE8" s="463" t="str">
        <f>+IFERROR(IF(GE6=0,"",VLOOKUP(GE7,'Lưu ý'!$L$7:$M$18,2,0)),0)</f>
        <v>Mùa hè</v>
      </c>
      <c r="GF8" s="463" t="str">
        <f>+IFERROR(IF(GF6=0,"",VLOOKUP(GF7,'Lưu ý'!$L$7:$M$18,2,0)),0)</f>
        <v>Mùa hè</v>
      </c>
      <c r="GG8" s="463" t="str">
        <f>+IFERROR(IF(GG6=0,"",VLOOKUP(GG7,'Lưu ý'!$L$7:$M$18,2,0)),0)</f>
        <v>Mùa hè</v>
      </c>
      <c r="GH8" s="463" t="str">
        <f>+IFERROR(IF(GH6=0,"",VLOOKUP(GH7,'Lưu ý'!$L$7:$M$18,2,0)),0)</f>
        <v>Mùa hè</v>
      </c>
      <c r="GI8" s="463" t="str">
        <f>+IFERROR(IF(GI6=0,"",VLOOKUP(GI7,'Lưu ý'!$L$7:$M$18,2,0)),0)</f>
        <v>Mùa hè</v>
      </c>
      <c r="GJ8" s="463" t="str">
        <f>+IFERROR(IF(GJ6=0,"",VLOOKUP(GJ7,'Lưu ý'!$L$7:$M$18,2,0)),0)</f>
        <v>Mùa hè</v>
      </c>
      <c r="GK8" s="463" t="str">
        <f>+IFERROR(IF(GK6=0,"",VLOOKUP(GK7,'Lưu ý'!$L$7:$M$18,2,0)),0)</f>
        <v/>
      </c>
      <c r="GL8" s="463" t="str">
        <f>+IFERROR(IF(GL6=0,"",VLOOKUP(GL7,'Lưu ý'!$L$7:$M$18,2,0)),0)</f>
        <v/>
      </c>
      <c r="GM8" s="463" t="str">
        <f>+IFERROR(IF(GM6=0,"",VLOOKUP(GM7,'Lưu ý'!$L$7:$M$18,2,0)),0)</f>
        <v/>
      </c>
      <c r="GN8" s="463" t="str">
        <f>+IFERROR(IF(GN6=0,"",VLOOKUP(GN7,'Lưu ý'!$L$7:$M$18,2,0)),0)</f>
        <v/>
      </c>
      <c r="GO8" s="463" t="str">
        <f>+IFERROR(IF(GO6=0,"",VLOOKUP(GO7,'Lưu ý'!$L$7:$M$18,2,0)),0)</f>
        <v/>
      </c>
      <c r="GP8" s="463" t="str">
        <f>+IFERROR(IF(GP6=0,"",VLOOKUP(GP7,'Lưu ý'!$L$7:$M$18,2,0)),0)</f>
        <v/>
      </c>
      <c r="GQ8" s="463" t="str">
        <f>+IFERROR(IF(GQ6=0,"",VLOOKUP(GQ7,'Lưu ý'!$L$7:$M$18,2,0)),0)</f>
        <v/>
      </c>
      <c r="GR8" s="463"/>
      <c r="GS8" s="461"/>
      <c r="GT8" s="463"/>
      <c r="GU8" s="463"/>
      <c r="GV8" s="463"/>
      <c r="GW8" s="463"/>
      <c r="GX8" s="463"/>
    </row>
    <row r="9" spans="1:210" s="426" customFormat="1" ht="8.25" customHeight="1">
      <c r="A9" s="335"/>
      <c r="B9" s="42"/>
      <c r="C9" s="336"/>
      <c r="D9" s="42"/>
      <c r="E9" s="337" t="str">
        <f>E6&amp;E7</f>
        <v>LB218</v>
      </c>
      <c r="F9" s="250" t="str">
        <f t="shared" ref="F9:AC9" si="18">F6&amp;F7</f>
        <v>LB4R0</v>
      </c>
      <c r="G9" s="250" t="str">
        <f t="shared" si="18"/>
        <v>LB040</v>
      </c>
      <c r="H9" s="250" t="str">
        <f t="shared" si="18"/>
        <v>LB1D6</v>
      </c>
      <c r="I9" s="250" t="str">
        <f t="shared" si="18"/>
        <v>LB3R3</v>
      </c>
      <c r="J9" s="250" t="str">
        <f t="shared" si="18"/>
        <v>LB576</v>
      </c>
      <c r="K9" s="250" t="str">
        <f t="shared" si="18"/>
        <v>LB089</v>
      </c>
      <c r="L9" s="250" t="str">
        <f t="shared" si="18"/>
        <v>LB601</v>
      </c>
      <c r="M9" s="250" t="str">
        <f t="shared" si="18"/>
        <v>KY218</v>
      </c>
      <c r="N9" s="250" t="str">
        <f t="shared" si="18"/>
        <v>KY4R0</v>
      </c>
      <c r="O9" s="250" t="str">
        <f t="shared" si="18"/>
        <v>KY089</v>
      </c>
      <c r="P9" s="250" t="str">
        <f t="shared" si="18"/>
        <v>KY040</v>
      </c>
      <c r="Q9" s="250" t="str">
        <f>Q6&amp;Q7</f>
        <v>KY1D6</v>
      </c>
      <c r="R9" s="250" t="str">
        <f t="shared" si="18"/>
        <v>KY3R3</v>
      </c>
      <c r="S9" s="250" t="str">
        <f t="shared" si="18"/>
        <v>KZ089</v>
      </c>
      <c r="T9" s="250" t="str">
        <f t="shared" si="18"/>
        <v>KZ218</v>
      </c>
      <c r="U9" s="250" t="str">
        <f t="shared" si="18"/>
        <v>KZ3R3</v>
      </c>
      <c r="V9" s="250" t="str">
        <f t="shared" si="18"/>
        <v>KU218</v>
      </c>
      <c r="W9" s="250" t="str">
        <f t="shared" si="18"/>
        <v>KU4R0</v>
      </c>
      <c r="X9" s="250" t="str">
        <f t="shared" si="18"/>
        <v>KU089</v>
      </c>
      <c r="Y9" s="250" t="str">
        <f t="shared" si="18"/>
        <v>KU576</v>
      </c>
      <c r="Z9" s="250" t="str">
        <f t="shared" si="18"/>
        <v>KU601</v>
      </c>
      <c r="AA9" s="250" t="str">
        <f t="shared" si="18"/>
        <v>KU040</v>
      </c>
      <c r="AB9" s="250" t="str">
        <f t="shared" si="18"/>
        <v>KU1D6</v>
      </c>
      <c r="AC9" s="253" t="str">
        <f t="shared" si="18"/>
        <v>KU3R3</v>
      </c>
      <c r="AD9" s="250"/>
      <c r="AE9" s="250"/>
      <c r="AF9" s="250"/>
      <c r="AG9" s="250"/>
      <c r="AH9" s="250"/>
      <c r="AI9" s="250"/>
      <c r="AJ9" s="250"/>
      <c r="AK9" s="250"/>
      <c r="AL9" s="250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250"/>
      <c r="AZ9" s="250" t="str">
        <f>AZ6&amp;AZ7</f>
        <v>LH089</v>
      </c>
      <c r="BA9" s="250" t="str">
        <f t="shared" ref="BA9:BZ9" si="19">BA6&amp;BA7</f>
        <v>LH3Q3</v>
      </c>
      <c r="BB9" s="250" t="str">
        <f t="shared" si="19"/>
        <v>LHS28</v>
      </c>
      <c r="BC9" s="250" t="str">
        <f t="shared" si="19"/>
        <v>LHX12</v>
      </c>
      <c r="BD9" s="250" t="str">
        <f t="shared" si="19"/>
        <v>LHP20</v>
      </c>
      <c r="BE9" s="250" t="str">
        <f t="shared" si="19"/>
        <v>LG089</v>
      </c>
      <c r="BF9" s="250" t="str">
        <f t="shared" si="19"/>
        <v>LG3Q3</v>
      </c>
      <c r="BG9" s="250" t="str">
        <f t="shared" si="19"/>
        <v>LGS28</v>
      </c>
      <c r="BH9" s="250" t="str">
        <f t="shared" si="19"/>
        <v>LGX12</v>
      </c>
      <c r="BI9" s="250" t="str">
        <f t="shared" si="19"/>
        <v>LGP20</v>
      </c>
      <c r="BJ9" s="250"/>
      <c r="BK9" s="250"/>
      <c r="BL9" s="250"/>
      <c r="BM9" s="250"/>
      <c r="BN9" s="250"/>
      <c r="BO9" s="250" t="str">
        <f t="shared" si="19"/>
        <v>LF576</v>
      </c>
      <c r="BP9" s="250" t="str">
        <f t="shared" si="19"/>
        <v>LF601</v>
      </c>
      <c r="BQ9" s="250" t="str">
        <f t="shared" si="19"/>
        <v>LFS28</v>
      </c>
      <c r="BR9" s="250" t="str">
        <f t="shared" si="19"/>
        <v>LFW09</v>
      </c>
      <c r="BS9" s="250" t="str">
        <f t="shared" si="19"/>
        <v>LFX12</v>
      </c>
      <c r="BT9" s="250" t="str">
        <f t="shared" si="19"/>
        <v>LFP20</v>
      </c>
      <c r="BU9" s="250" t="str">
        <f t="shared" si="19"/>
        <v>LJ576</v>
      </c>
      <c r="BV9" s="250" t="str">
        <f t="shared" si="19"/>
        <v>LJ601</v>
      </c>
      <c r="BW9" s="250" t="str">
        <f t="shared" si="19"/>
        <v>LJS28</v>
      </c>
      <c r="BX9" s="250" t="str">
        <f t="shared" si="19"/>
        <v>LJW09</v>
      </c>
      <c r="BY9" s="250" t="str">
        <f t="shared" si="19"/>
        <v>LJX12</v>
      </c>
      <c r="BZ9" s="250" t="str">
        <f t="shared" si="19"/>
        <v>LJP20</v>
      </c>
      <c r="CA9" s="250"/>
      <c r="CB9" s="250"/>
      <c r="CC9" s="250"/>
      <c r="CD9" s="250"/>
      <c r="CE9" s="250"/>
      <c r="CF9" s="250"/>
      <c r="CG9" s="250"/>
      <c r="CH9" s="250"/>
      <c r="CI9" s="250"/>
      <c r="CJ9" s="250"/>
      <c r="CK9" s="250"/>
      <c r="CL9" s="250"/>
      <c r="CM9" s="337"/>
      <c r="CN9" s="250"/>
      <c r="CO9" s="250"/>
      <c r="CP9" s="250"/>
      <c r="CQ9" s="250"/>
      <c r="CR9" s="250"/>
      <c r="CS9" s="250"/>
      <c r="CT9" s="250"/>
      <c r="CU9" s="250"/>
      <c r="CV9" s="250"/>
      <c r="CW9" s="250"/>
      <c r="CX9" s="250"/>
      <c r="CY9" s="250"/>
      <c r="CZ9" s="250"/>
      <c r="DA9" s="250"/>
      <c r="DB9" s="250"/>
      <c r="DC9" s="250"/>
      <c r="DD9" s="250"/>
      <c r="DE9" s="250"/>
      <c r="DF9" s="253"/>
      <c r="DG9" s="335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2"/>
      <c r="DY9" s="42"/>
      <c r="DZ9" s="42"/>
      <c r="EA9" s="42"/>
      <c r="EB9" s="42"/>
      <c r="EC9" s="42"/>
      <c r="ED9" s="42"/>
      <c r="EE9" s="42"/>
      <c r="EF9" s="336"/>
      <c r="EG9" s="378"/>
      <c r="EH9" s="422"/>
      <c r="EI9" s="422"/>
      <c r="EJ9" s="423"/>
      <c r="EK9" s="423"/>
      <c r="EL9" s="422"/>
      <c r="EM9" s="378"/>
      <c r="EN9" s="424"/>
      <c r="EO9" s="424"/>
      <c r="EP9" s="424"/>
      <c r="EQ9" s="424"/>
      <c r="ER9" s="424"/>
      <c r="ES9" s="378" t="s">
        <v>529</v>
      </c>
      <c r="ET9" s="378"/>
      <c r="EU9" s="378"/>
      <c r="EV9" s="422"/>
      <c r="EW9" s="422"/>
      <c r="EX9" s="422"/>
      <c r="EY9" s="422"/>
      <c r="EZ9" s="422"/>
      <c r="FA9" s="422"/>
      <c r="FB9" s="422"/>
      <c r="FC9" s="422"/>
      <c r="FD9" s="422"/>
      <c r="FE9" s="378"/>
      <c r="FF9" s="425"/>
      <c r="FG9" s="425"/>
      <c r="FH9" s="425"/>
      <c r="FI9" s="425"/>
      <c r="FJ9" s="378"/>
      <c r="FK9" s="425"/>
      <c r="FL9" s="425"/>
      <c r="FM9" s="425"/>
      <c r="FN9" s="425"/>
      <c r="FO9" s="378"/>
      <c r="FP9" s="682"/>
      <c r="FQ9" s="682"/>
      <c r="FR9" s="682"/>
      <c r="FS9" s="682"/>
      <c r="FT9" s="682"/>
      <c r="FU9" s="682"/>
      <c r="FV9" s="682"/>
      <c r="FW9" s="682"/>
      <c r="FX9" s="682"/>
      <c r="FY9" s="682"/>
      <c r="FZ9" s="682"/>
      <c r="GA9" s="682"/>
      <c r="GB9" s="682"/>
      <c r="GC9" s="682"/>
      <c r="GD9" s="682"/>
      <c r="GE9" s="682"/>
      <c r="GF9" s="682"/>
      <c r="GG9" s="682"/>
      <c r="GH9" s="682"/>
      <c r="GI9" s="682"/>
      <c r="GJ9" s="682"/>
      <c r="GK9" s="682"/>
      <c r="GL9" s="682"/>
      <c r="GM9" s="682"/>
      <c r="GN9" s="682"/>
      <c r="GO9" s="682"/>
      <c r="GP9" s="682"/>
      <c r="GQ9" s="682"/>
      <c r="GR9" s="682"/>
      <c r="GS9" s="378"/>
      <c r="GT9" s="422"/>
      <c r="GU9" s="422"/>
      <c r="GV9" s="422"/>
      <c r="GW9" s="422"/>
      <c r="GX9" s="422"/>
    </row>
    <row r="10" spans="1:210" ht="16" hidden="1" customHeight="1">
      <c r="A10" s="427">
        <v>1</v>
      </c>
      <c r="B10" s="428" t="s">
        <v>68</v>
      </c>
      <c r="C10" s="429" t="s">
        <v>69</v>
      </c>
      <c r="D10" s="429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924"/>
      <c r="P10" s="924"/>
      <c r="Q10" s="924"/>
      <c r="R10" s="924"/>
      <c r="S10" s="924"/>
      <c r="T10" s="924"/>
      <c r="U10" s="924"/>
      <c r="V10" s="924"/>
      <c r="W10" s="924"/>
      <c r="X10" s="924"/>
      <c r="Y10" s="924"/>
      <c r="Z10" s="924"/>
      <c r="AA10" s="924"/>
      <c r="AB10" s="924"/>
      <c r="AC10" s="924"/>
      <c r="AD10" s="430">
        <v>7.425000000000001E-2</v>
      </c>
      <c r="AE10" s="430">
        <v>7.425000000000001E-2</v>
      </c>
      <c r="AF10" s="430">
        <v>7.425000000000001E-2</v>
      </c>
      <c r="AG10" s="430">
        <v>7.425000000000001E-2</v>
      </c>
      <c r="AH10" s="430">
        <v>7.425000000000001E-2</v>
      </c>
      <c r="AI10" s="430">
        <v>7.425000000000001E-2</v>
      </c>
      <c r="AJ10" s="430">
        <v>7.425000000000001E-2</v>
      </c>
      <c r="AK10" s="430">
        <v>7.425000000000001E-2</v>
      </c>
      <c r="AL10" s="430">
        <v>7.425000000000001E-2</v>
      </c>
      <c r="AM10" s="430">
        <v>7.425000000000001E-2</v>
      </c>
      <c r="AN10" s="430">
        <v>7.425000000000001E-2</v>
      </c>
      <c r="AO10" s="430">
        <v>7.425000000000001E-2</v>
      </c>
      <c r="AP10" s="430">
        <v>7.425000000000001E-2</v>
      </c>
      <c r="AQ10" s="430">
        <v>7.425000000000001E-2</v>
      </c>
      <c r="AR10" s="430">
        <v>7.425000000000001E-2</v>
      </c>
      <c r="AS10" s="430">
        <v>7.425000000000001E-2</v>
      </c>
      <c r="AT10" s="430">
        <v>7.425000000000001E-2</v>
      </c>
      <c r="AU10" s="430">
        <v>7.425000000000001E-2</v>
      </c>
      <c r="AV10" s="430">
        <v>7.425000000000001E-2</v>
      </c>
      <c r="AW10" s="430">
        <v>7.425000000000001E-2</v>
      </c>
      <c r="AX10" s="430">
        <v>7.425000000000001E-2</v>
      </c>
      <c r="AY10" s="430">
        <v>7.425000000000001E-2</v>
      </c>
      <c r="AZ10" s="430">
        <v>8.7506542056074776E-2</v>
      </c>
      <c r="BA10" s="430">
        <v>8.7506542056074776E-2</v>
      </c>
      <c r="BB10" s="430">
        <v>8.7506542056074776E-2</v>
      </c>
      <c r="BC10" s="430">
        <v>8.7506542056074776E-2</v>
      </c>
      <c r="BD10" s="430">
        <v>8.7506542056074776E-2</v>
      </c>
      <c r="BE10" s="430">
        <v>8.7506542056074776E-2</v>
      </c>
      <c r="BF10" s="430">
        <v>8.7506542056074776E-2</v>
      </c>
      <c r="BG10" s="430">
        <v>8.7506542056074776E-2</v>
      </c>
      <c r="BH10" s="430">
        <v>8.7506542056074776E-2</v>
      </c>
      <c r="BI10" s="430">
        <v>8.7506542056074776E-2</v>
      </c>
      <c r="BJ10" s="430">
        <v>8.7506542056074776E-2</v>
      </c>
      <c r="BK10" s="430">
        <v>8.7506542056074776E-2</v>
      </c>
      <c r="BL10" s="430">
        <v>8.7506542056074776E-2</v>
      </c>
      <c r="BM10" s="430">
        <v>8.7506542056074776E-2</v>
      </c>
      <c r="BN10" s="430">
        <v>8.7506542056074776E-2</v>
      </c>
      <c r="BO10" s="430">
        <v>8.7506542056074776E-2</v>
      </c>
      <c r="BP10" s="430">
        <v>8.7506542056074776E-2</v>
      </c>
      <c r="BQ10" s="430">
        <v>8.7506542056074776E-2</v>
      </c>
      <c r="BR10" s="430">
        <v>8.7506542056074776E-2</v>
      </c>
      <c r="BS10" s="430">
        <v>8.7506542056074776E-2</v>
      </c>
      <c r="BT10" s="430">
        <v>8.7506542056074776E-2</v>
      </c>
      <c r="BU10" s="430">
        <v>8.7506542056074776E-2</v>
      </c>
      <c r="BV10" s="430">
        <v>8.7506542056074776E-2</v>
      </c>
      <c r="BW10" s="430">
        <v>8.7506542056074776E-2</v>
      </c>
      <c r="BX10" s="430">
        <v>8.7506542056074776E-2</v>
      </c>
      <c r="BY10" s="430">
        <v>8.7506542056074776E-2</v>
      </c>
      <c r="BZ10" s="430">
        <v>8.7506542056074776E-2</v>
      </c>
      <c r="CA10" s="430">
        <v>8.7506542056074776E-2</v>
      </c>
      <c r="CB10" s="430">
        <v>8.7506542056074776E-2</v>
      </c>
      <c r="CC10" s="430">
        <v>8.7506542056074776E-2</v>
      </c>
      <c r="CD10" s="430">
        <v>8.7506542056074776E-2</v>
      </c>
      <c r="CE10" s="430">
        <v>8.7506542056074776E-2</v>
      </c>
      <c r="CF10" s="430">
        <v>8.7506542056074776E-2</v>
      </c>
      <c r="CG10" s="430">
        <v>8.7506542056074776E-2</v>
      </c>
      <c r="CH10" s="430">
        <v>8.7506542056074776E-2</v>
      </c>
      <c r="CI10" s="430">
        <v>8.7506542056074776E-2</v>
      </c>
      <c r="CJ10" s="430">
        <v>8.7506542056074776E-2</v>
      </c>
      <c r="CK10" s="430">
        <v>8.7506542056074776E-2</v>
      </c>
      <c r="CL10" s="430">
        <v>8.7506542056074776E-2</v>
      </c>
      <c r="CM10" s="430">
        <v>7.6568224299065415E-2</v>
      </c>
      <c r="CN10" s="430">
        <v>7.6568224299065415E-2</v>
      </c>
      <c r="CO10" s="430">
        <v>7.6568224299065415E-2</v>
      </c>
      <c r="CP10" s="430">
        <v>7.6568224299065415E-2</v>
      </c>
      <c r="CQ10" s="430">
        <v>7.6568224299065415E-2</v>
      </c>
      <c r="CR10" s="430">
        <v>7.6568224299065415E-2</v>
      </c>
      <c r="CS10" s="430">
        <v>7.6568224299065415E-2</v>
      </c>
      <c r="CT10" s="430">
        <v>7.6568224299065415E-2</v>
      </c>
      <c r="CU10" s="430">
        <v>7.6568224299065415E-2</v>
      </c>
      <c r="CV10" s="430">
        <v>7.6568224299065415E-2</v>
      </c>
      <c r="CW10" s="430">
        <v>7.6568224299065415E-2</v>
      </c>
      <c r="CX10" s="430">
        <v>7.6568224299065415E-2</v>
      </c>
      <c r="CY10" s="430">
        <v>7.6568224299065415E-2</v>
      </c>
      <c r="CZ10" s="430">
        <v>7.6568224299065415E-2</v>
      </c>
      <c r="DA10" s="430">
        <v>7.6568224299065415E-2</v>
      </c>
      <c r="DB10" s="430">
        <v>7.6568224299065415E-2</v>
      </c>
      <c r="DC10" s="430">
        <v>7.6568224299065415E-2</v>
      </c>
      <c r="DD10" s="430">
        <v>7.6568224299065415E-2</v>
      </c>
      <c r="DE10" s="430">
        <v>7.6568224299065415E-2</v>
      </c>
      <c r="DF10" s="430">
        <v>7.6568224299065415E-2</v>
      </c>
      <c r="DG10" s="431">
        <v>0.10938317757009347</v>
      </c>
      <c r="DH10" s="431">
        <v>0.10938317757009347</v>
      </c>
      <c r="DI10" s="431">
        <v>0.10938317757009347</v>
      </c>
      <c r="DJ10" s="431">
        <v>0.10938317757009347</v>
      </c>
      <c r="DK10" s="431">
        <v>0.10938317757009347</v>
      </c>
      <c r="DL10" s="431">
        <v>0.10938317757009347</v>
      </c>
      <c r="DM10" s="431">
        <v>0.10938317757009347</v>
      </c>
      <c r="DN10" s="431">
        <v>0.10938317757009347</v>
      </c>
      <c r="DO10" s="431">
        <v>0.10938317757009347</v>
      </c>
      <c r="DP10" s="431">
        <v>0.10938317757009347</v>
      </c>
      <c r="DQ10" s="431">
        <v>0.10938317757009347</v>
      </c>
      <c r="DR10" s="431">
        <v>0.10938317757009347</v>
      </c>
      <c r="DS10" s="431">
        <v>0.10938317757009347</v>
      </c>
      <c r="DT10" s="431">
        <v>0.10938317757009347</v>
      </c>
      <c r="DU10" s="431">
        <v>0.10938317757009347</v>
      </c>
      <c r="DV10" s="431">
        <v>0.10938317757009347</v>
      </c>
      <c r="DW10" s="431">
        <v>0.10938317757009347</v>
      </c>
      <c r="DX10" s="431">
        <v>0.10938317757009347</v>
      </c>
      <c r="DY10" s="431">
        <v>0.10938317757009347</v>
      </c>
      <c r="DZ10" s="431">
        <v>0.10938317757009347</v>
      </c>
      <c r="EA10" s="431">
        <v>0.10938317757009347</v>
      </c>
      <c r="EB10" s="431">
        <v>0.10938317757009347</v>
      </c>
      <c r="EC10" s="431">
        <v>0.10938317757009347</v>
      </c>
      <c r="ED10" s="431">
        <v>0.10938317757009347</v>
      </c>
      <c r="EE10" s="431">
        <v>0.10938317757009347</v>
      </c>
      <c r="EF10" s="431">
        <v>0.10938317757009347</v>
      </c>
      <c r="EH10" s="437" t="s">
        <v>62</v>
      </c>
      <c r="EI10" s="437">
        <v>16</v>
      </c>
      <c r="EJ10" s="439" t="s">
        <v>545</v>
      </c>
      <c r="EK10" s="439" t="s">
        <v>63</v>
      </c>
      <c r="EL10" s="437" t="s">
        <v>64</v>
      </c>
      <c r="EN10" s="471" t="str">
        <f>+IFERROR(VLOOKUP($B10,'Lưu ý'!$C$5:$G$21,5,0),"")</f>
        <v/>
      </c>
      <c r="EO10" s="471">
        <f>+IF($EN10="",100%,INDEX('Lưu ý'!$H$5:$I$21,MATCH('3.Gentan-i'!$B10,'Lưu ý'!$C$5:$C$21,0),MATCH('3.Gentan-i'!EO$6,'Lưu ý'!$H$4:$I$4,0)))</f>
        <v>1</v>
      </c>
      <c r="EP10" s="471">
        <f>+IF($EN10="",100%,INDEX('Lưu ý'!$H$5:$I$21,MATCH('3.Gentan-i'!$B10,'Lưu ý'!$C$5:$C$21,0),MATCH('3.Gentan-i'!EP$6,'Lưu ý'!$H$4:$I$4,0)))</f>
        <v>1</v>
      </c>
      <c r="EQ10" s="480">
        <v>1</v>
      </c>
      <c r="ER10" s="843">
        <v>1.5</v>
      </c>
      <c r="ES10" s="669" t="s">
        <v>747</v>
      </c>
      <c r="ET10" s="429" t="s">
        <v>641</v>
      </c>
      <c r="EU10" s="476"/>
      <c r="EV10" s="809"/>
      <c r="EW10" s="809"/>
      <c r="EX10" s="809"/>
      <c r="EY10" s="809"/>
      <c r="EZ10" s="378" t="s">
        <v>360</v>
      </c>
      <c r="FA10" s="433" cm="1">
        <f t="array" ref="FA10">+_xlfn.SINGLE(MMULT(VALUE($E10:$EF10),VALUE('Color detail'!H$7:H$138)))</f>
        <v>228.48227990654215</v>
      </c>
      <c r="FB10" s="433" cm="1">
        <f t="array" ref="FB10">+_xlfn.SINGLE(MMULT(VALUE($E10:$EF10),VALUE('Color detail'!I$7:I$138)))</f>
        <v>251.69989252336447</v>
      </c>
      <c r="FC10" s="433" cm="1">
        <f t="array" ref="FC10">+_xlfn.SINGLE(MMULT(VALUE($E10:$EF10),VALUE('Color detail'!J$7:J$138)))</f>
        <v>210.4754906542056</v>
      </c>
      <c r="FD10" s="433" cm="1">
        <f t="array" ref="FD10">+_xlfn.SINGLE(MMULT(VALUE($E10:$EF10),VALUE('Color detail'!K$7:K$138)))</f>
        <v>200.45860280373842</v>
      </c>
      <c r="FF10" s="432">
        <f>+IF($EI10=0,0,IF(FF$8="Mùa đông",ROUNDUP(FA10*$EO10*$EQ10*$ER10/$EI10,0)*$EI10,ROUNDUP(FA10*$EP10*$EQ10*$ER10/$EI10,0)*$EI10))+EV10</f>
        <v>352</v>
      </c>
      <c r="FG10" s="432">
        <f>+IF($EI10=0,0,IF(FG$8="Mùa đông",ROUNDUP(FB10*$EO10*$EQ10*$ER10/$EI10,0)*$EI10,ROUNDUP(FB10*$EP10*$EQ10*$ER10/$EI10,0)*$EI10))+EW10</f>
        <v>384</v>
      </c>
      <c r="FH10" s="432">
        <f>+IF($EI10=0,0,IF(FH$8="Mùa đông",ROUNDUP(FC10*$EO10*$EQ10*$ER10/$EI10,0)*$EI10,ROUNDUP(FC10*$EP10*$EQ10*$ER10/$EI10,0)*$EI10))+EX10</f>
        <v>320</v>
      </c>
      <c r="FI10" s="432">
        <f>+IF($EI10=0,0,IF(FI$8="Mùa đông",ROUNDUP(FD10*$EO10*$EQ10*$ER10/$EI10,0)*$EI10,ROUNDUP(FD10*$EP10*$EQ10*$ER10/$EI10,0)*$EI10))+EY10</f>
        <v>304</v>
      </c>
      <c r="FK10" s="432">
        <f t="shared" ref="FK10:FK41" si="20">+SUMIF($B:$B,$B10,FF:FF)</f>
        <v>400</v>
      </c>
      <c r="FL10" s="432">
        <f t="shared" ref="FL10:FL41" si="21">+SUMIF($B:$B,$B10,FG:FG)</f>
        <v>432</v>
      </c>
      <c r="FM10" s="432">
        <f t="shared" ref="FM10:FM41" si="22">+SUMIF($B:$B,$B10,FH:FH)</f>
        <v>368</v>
      </c>
      <c r="FN10" s="432">
        <f t="shared" ref="FN10:FN41" si="23">+SUMIF($B:$B,$B10,FI:FI)</f>
        <v>320</v>
      </c>
      <c r="FO10" s="681"/>
      <c r="FP10" s="432" cm="1">
        <f t="array" ref="FP10">+_xlfn.SINGLE(IF(FP$8="Mùa đông",MMULT(VALUE($E10:$EF10),VALUE('Color detail'!Q$7:Q$138))*'3.Gentan-i'!$EO10,MMULT(VALUE($E10:$EF10),VALUE('Color detail'!Q$7:Q$138))*'3.Gentan-i'!$EP10))</f>
        <v>7.7685906542056085</v>
      </c>
      <c r="FQ10" s="432" cm="1">
        <f t="array" ref="FQ10">+_xlfn.SINGLE(IF(FQ$8="Mùa đông",MMULT(VALUE($E10:$EF10),VALUE('Color detail'!R$7:R$138))*'3.Gentan-i'!$EO10,MMULT(VALUE($E10:$EF10),VALUE('Color detail'!R$7:R$138))*'3.Gentan-i'!$EP10))</f>
        <v>10.824071962616822</v>
      </c>
      <c r="FR10" s="432" cm="1">
        <f t="array" ref="FR10">+_xlfn.SINGLE(IF(FR$8="Mùa đông",MMULT(VALUE($E10:$EF10),VALUE('Color detail'!S$7:S$138))*'3.Gentan-i'!$EO10,MMULT(VALUE($E10:$EF10),VALUE('Color detail'!S$7:S$138))*'3.Gentan-i'!$EP10))</f>
        <v>8.3251392523364505</v>
      </c>
      <c r="FS10" s="432" cm="1">
        <f t="array" ref="FS10">+_xlfn.SINGLE(IF(FS$8="Mùa đông",MMULT(VALUE($E10:$EF10),VALUE('Color detail'!T$7:T$138))*'3.Gentan-i'!$EO10,MMULT(VALUE($E10:$EF10),VALUE('Color detail'!T$7:T$138))*'3.Gentan-i'!$EP10))</f>
        <v>11.162507009345793</v>
      </c>
      <c r="FT10" s="432" cm="1">
        <f t="array" ref="FT10">+_xlfn.SINGLE(IF(FT$8="Mùa đông",MMULT(VALUE($E10:$EF10),VALUE('Color detail'!U$7:U$138))*'3.Gentan-i'!$EO10,MMULT(VALUE($E10:$EF10),VALUE('Color detail'!U$7:U$138))*'3.Gentan-i'!$EP10))</f>
        <v>11.394529906542052</v>
      </c>
      <c r="FU10" s="432" cm="1">
        <f t="array" ref="FU10">+_xlfn.SINGLE(IF(FU$8="Mùa đông",MMULT(VALUE($E10:$EF10),VALUE('Color detail'!V$7:V$138))*'3.Gentan-i'!$EO10,MMULT(VALUE($E10:$EF10),VALUE('Color detail'!V$7:V$138))*'3.Gentan-i'!$EP10))</f>
        <v>11.359396728971962</v>
      </c>
      <c r="FV10" s="432" cm="1">
        <f t="array" ref="FV10">+_xlfn.SINGLE(IF(FV$8="Mùa đông",MMULT(VALUE($E10:$EF10),VALUE('Color detail'!W$7:W$138))*'3.Gentan-i'!$EO10,MMULT(VALUE($E10:$EF10),VALUE('Color detail'!W$7:W$138))*'3.Gentan-i'!$EP10))</f>
        <v>11.260951869158873</v>
      </c>
      <c r="FW10" s="432" cm="1">
        <f t="array" ref="FW10">+_xlfn.SINGLE(IF(FW$8="Mùa đông",MMULT(VALUE($E10:$EF10),VALUE('Color detail'!X$7:X$138))*'3.Gentan-i'!$EO10,MMULT(VALUE($E10:$EF10),VALUE('Color detail'!X$7:X$138))*'3.Gentan-i'!$EP10))</f>
        <v>11.182065420560749</v>
      </c>
      <c r="FX10" s="432" cm="1">
        <f t="array" ref="FX10">+_xlfn.SINGLE(IF(FX$8="Mùa đông",MMULT(VALUE($E10:$EF10),VALUE('Color detail'!Y$7:Y$138))*'3.Gentan-i'!$EO10,MMULT(VALUE($E10:$EF10),VALUE('Color detail'!Y$7:Y$138))*'3.Gentan-i'!$EP10))</f>
        <v>11.129692056074761</v>
      </c>
      <c r="FY10" s="432" cm="1">
        <f t="array" ref="FY10">+_xlfn.SINGLE(IF(FY$8="Mùa đông",MMULT(VALUE($E10:$EF10),VALUE('Color detail'!Z$7:Z$138))*'3.Gentan-i'!$EO10,MMULT(VALUE($E10:$EF10),VALUE('Color detail'!Z$7:Z$138))*'3.Gentan-i'!$EP10))</f>
        <v>9.4551168224299094</v>
      </c>
      <c r="FZ10" s="432" cm="1">
        <f t="array" ref="FZ10">+_xlfn.SINGLE(IF(FZ$8="Mùa đông",MMULT(VALUE($E10:$EF10),VALUE('Color detail'!AA$7:AA$138))*'3.Gentan-i'!$EO10,MMULT(VALUE($E10:$EF10),VALUE('Color detail'!AA$7:AA$138))*'3.Gentan-i'!$EP10))</f>
        <v>11.151568691588785</v>
      </c>
      <c r="GA10" s="432" cm="1">
        <f t="array" ref="GA10">+_xlfn.SINGLE(IF(GA$8="Mùa đông",MMULT(VALUE($E10:$EF10),VALUE('Color detail'!AB$7:AB$138))*'3.Gentan-i'!$EO10,MMULT(VALUE($E10:$EF10),VALUE('Color detail'!AB$7:AB$138))*'3.Gentan-i'!$EP10))</f>
        <v>11.129692056074763</v>
      </c>
      <c r="GB10" s="432" cm="1">
        <f t="array" ref="GB10">+_xlfn.SINGLE(IF(GB$8="Mùa đông",MMULT(VALUE($E10:$EF10),VALUE('Color detail'!AC$7:AC$138))*'3.Gentan-i'!$EO10,MMULT(VALUE($E10:$EF10),VALUE('Color detail'!AC$7:AC$138))*'3.Gentan-i'!$EP10))</f>
        <v>10.006016355140183</v>
      </c>
      <c r="GC10" s="432" cm="1">
        <f t="array" ref="GC10">+_xlfn.SINGLE(IF(GC$8="Mùa đông",MMULT(VALUE($E10:$EF10),VALUE('Color detail'!AD$7:AD$138))*'3.Gentan-i'!$EO10,MMULT(VALUE($E10:$EF10),VALUE('Color detail'!AD$7:AD$138))*'3.Gentan-i'!$EP10))</f>
        <v>11.162507009345791</v>
      </c>
      <c r="GD10" s="432" cm="1">
        <f t="array" ref="GD10">+_xlfn.SINGLE(IF(GD$8="Mùa đông",MMULT(VALUE($E10:$EF10),VALUE('Color detail'!AE$7:AE$138))*'3.Gentan-i'!$EO10,MMULT(VALUE($E10:$EF10),VALUE('Color detail'!AE$7:AE$138))*'3.Gentan-i'!$EP10))</f>
        <v>10.956997196261675</v>
      </c>
      <c r="GE10" s="432" cm="1">
        <f t="array" ref="GE10">+_xlfn.SINGLE(IF(GE$8="Mùa đông",MMULT(VALUE($E10:$EF10),VALUE('Color detail'!AF$7:AF$138))*'3.Gentan-i'!$EO10,MMULT(VALUE($E10:$EF10),VALUE('Color detail'!AF$7:AF$138))*'3.Gentan-i'!$EP10))</f>
        <v>11.722679439252339</v>
      </c>
      <c r="GF10" s="432" cm="1">
        <f t="array" ref="GF10">+_xlfn.SINGLE(IF(GF$8="Mùa đông",MMULT(VALUE($E10:$EF10),VALUE('Color detail'!AG$7:AG$138))*'3.Gentan-i'!$EO10,MMULT(VALUE($E10:$EF10),VALUE('Color detail'!AG$7:AG$138))*'3.Gentan-i'!$EP10))</f>
        <v>11.722679439252337</v>
      </c>
      <c r="GG10" s="432" cm="1">
        <f t="array" ref="GG10">+_xlfn.SINGLE(IF(GG$8="Mùa đông",MMULT(VALUE($E10:$EF10),VALUE('Color detail'!AH$7:AH$138))*'3.Gentan-i'!$EO10,MMULT(VALUE($E10:$EF10),VALUE('Color detail'!AH$7:AH$138))*'3.Gentan-i'!$EP10))</f>
        <v>11.722679439252339</v>
      </c>
      <c r="GH10" s="432" cm="1">
        <f t="array" ref="GH10">+_xlfn.SINGLE(IF(GH$8="Mùa đông",MMULT(VALUE($E10:$EF10),VALUE('Color detail'!AI$7:AI$138))*'3.Gentan-i'!$EO10,MMULT(VALUE($E10:$EF10),VALUE('Color detail'!AI$7:AI$138))*'3.Gentan-i'!$EP10))</f>
        <v>11.709422897196262</v>
      </c>
      <c r="GI10" s="432" cm="1">
        <f t="array" ref="GI10">+_xlfn.SINGLE(IF(GI$8="Mùa đông",MMULT(VALUE($E10:$EF10),VALUE('Color detail'!AJ$7:AJ$138))*'3.Gentan-i'!$EO10,MMULT(VALUE($E10:$EF10),VALUE('Color detail'!AJ$7:AJ$138))*'3.Gentan-i'!$EP10))</f>
        <v>11.722679439252339</v>
      </c>
      <c r="GJ10" s="432" cm="1">
        <f t="array" ref="GJ10">+_xlfn.SINGLE(IF(GJ$8="Mùa đông",MMULT(VALUE($E10:$EF10),VALUE('Color detail'!AK$7:AK$138))*'3.Gentan-i'!$EO10,MMULT(VALUE($E10:$EF10),VALUE('Color detail'!AK$7:AK$138))*'3.Gentan-i'!$EP10))</f>
        <v>11.613296261682247</v>
      </c>
      <c r="GK10" s="432" cm="1">
        <f t="array" ref="GK10">+_xlfn.SINGLE(IF(GK$8="Mùa đông",MMULT(VALUE($E10:$EF10),VALUE('Color detail'!AL$7:AL$138))*'3.Gentan-i'!$EO10,MMULT(VALUE($E10:$EF10),VALUE('Color detail'!AL$7:AL$138))*'3.Gentan-i'!$EP10))</f>
        <v>0</v>
      </c>
      <c r="GL10" s="432" cm="1">
        <f t="array" ref="GL10">+_xlfn.SINGLE(IF(GL$8="Mùa đông",MMULT(VALUE($E10:$EF10),VALUE('Color detail'!AM$7:AM$138))*'3.Gentan-i'!$EO10,MMULT(VALUE($E10:$EF10),VALUE('Color detail'!AM$7:AM$138))*'3.Gentan-i'!$EP10))</f>
        <v>0</v>
      </c>
      <c r="GM10" s="432" cm="1">
        <f t="array" ref="GM10">+_xlfn.SINGLE(IF(GM$8="Mùa đông",MMULT(VALUE($E10:$EF10),VALUE('Color detail'!AN$7:AN$138))*'3.Gentan-i'!$EO10,MMULT(VALUE($E10:$EF10),VALUE('Color detail'!AN$7:AN$138))*'3.Gentan-i'!$EP10))</f>
        <v>0</v>
      </c>
      <c r="GN10" s="432" cm="1">
        <f t="array" ref="GN10">+_xlfn.SINGLE(IF(GN$8="Mùa đông",MMULT(VALUE($E10:$EF10),VALUE('Color detail'!AO$7:AO$138))*'3.Gentan-i'!$EO10,MMULT(VALUE($E10:$EF10),VALUE('Color detail'!AO$7:AO$138))*'3.Gentan-i'!$EP10))</f>
        <v>0</v>
      </c>
      <c r="GO10" s="432" cm="1">
        <f t="array" ref="GO10">+_xlfn.SINGLE(IF(GO$8="Mùa đông",MMULT(VALUE($E10:$EF10),VALUE('Color detail'!AP$7:AP$138))*'3.Gentan-i'!$EO10,MMULT(VALUE($E10:$EF10),VALUE('Color detail'!AP$7:AP$138))*'3.Gentan-i'!$EP10))</f>
        <v>0</v>
      </c>
      <c r="GP10" s="432" cm="1">
        <f t="array" ref="GP10">+_xlfn.SINGLE(IF(GP$8="Mùa đông",MMULT(VALUE($E10:$EF10),VALUE('Color detail'!AQ$7:AQ$138))*'3.Gentan-i'!$EO10,MMULT(VALUE($E10:$EF10),VALUE('Color detail'!AQ$7:AQ$138))*'3.Gentan-i'!$EP10))</f>
        <v>0</v>
      </c>
      <c r="GQ10" s="432" cm="1">
        <f t="array" ref="GQ10">+_xlfn.SINGLE(IF(GQ$8="Mùa đông",MMULT(VALUE($E10:$EF10),VALUE('Color detail'!AR$7:AR$138))*'3.Gentan-i'!$EO10,MMULT(VALUE($E10:$EF10),VALUE('Color detail'!AR$7:AR$138))*'3.Gentan-i'!$EP10))</f>
        <v>0</v>
      </c>
      <c r="GR10" s="434">
        <f t="shared" ref="GR10:GR41" si="24">+SUM(FP10:GQ10)</f>
        <v>228.48227990654212</v>
      </c>
      <c r="GS10" s="435"/>
      <c r="GT10" s="436">
        <f t="shared" ref="GT10:GT41" si="25">+MAX(FP10:GQ10)</f>
        <v>11.722679439252339</v>
      </c>
      <c r="GU10" s="499">
        <v>12</v>
      </c>
      <c r="GV10" s="499">
        <v>36</v>
      </c>
      <c r="GW10" s="436">
        <f>+$GT10*GU10*ER10</f>
        <v>211.00822990654211</v>
      </c>
      <c r="GX10" s="436">
        <f t="shared" ref="GX10" si="26">+$GT10*GV10*ER10</f>
        <v>633.02468971962639</v>
      </c>
      <c r="GZ10" s="534"/>
      <c r="HA10" s="534"/>
      <c r="HB10" s="534"/>
    </row>
    <row r="11" spans="1:210" ht="16" hidden="1" customHeight="1">
      <c r="A11" s="437">
        <v>1</v>
      </c>
      <c r="B11" s="438" t="s">
        <v>71</v>
      </c>
      <c r="C11" s="439" t="s">
        <v>72</v>
      </c>
      <c r="D11" s="439"/>
      <c r="E11" s="925"/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  <c r="X11" s="925"/>
      <c r="Y11" s="925"/>
      <c r="Z11" s="925"/>
      <c r="AA11" s="925"/>
      <c r="AB11" s="925"/>
      <c r="AC11" s="925"/>
      <c r="AD11" s="440">
        <v>7.2000000000000008E-2</v>
      </c>
      <c r="AE11" s="440">
        <v>7.2000000000000008E-2</v>
      </c>
      <c r="AF11" s="440">
        <v>7.2000000000000008E-2</v>
      </c>
      <c r="AG11" s="440">
        <v>7.2000000000000008E-2</v>
      </c>
      <c r="AH11" s="440">
        <v>7.2000000000000008E-2</v>
      </c>
      <c r="AI11" s="440">
        <v>7.2000000000000008E-2</v>
      </c>
      <c r="AJ11" s="440">
        <v>7.2000000000000008E-2</v>
      </c>
      <c r="AK11" s="440">
        <v>7.2000000000000008E-2</v>
      </c>
      <c r="AL11" s="440">
        <v>7.2000000000000008E-2</v>
      </c>
      <c r="AM11" s="440">
        <v>7.2000000000000008E-2</v>
      </c>
      <c r="AN11" s="440">
        <v>7.2000000000000008E-2</v>
      </c>
      <c r="AO11" s="440">
        <v>7.2000000000000008E-2</v>
      </c>
      <c r="AP11" s="440">
        <v>7.2000000000000008E-2</v>
      </c>
      <c r="AQ11" s="440">
        <v>7.2000000000000008E-2</v>
      </c>
      <c r="AR11" s="440">
        <v>7.2000000000000008E-2</v>
      </c>
      <c r="AS11" s="440">
        <v>7.2000000000000008E-2</v>
      </c>
      <c r="AT11" s="440">
        <v>7.2000000000000008E-2</v>
      </c>
      <c r="AU11" s="440">
        <v>7.2000000000000008E-2</v>
      </c>
      <c r="AV11" s="440">
        <v>7.2000000000000008E-2</v>
      </c>
      <c r="AW11" s="440">
        <v>7.2000000000000008E-2</v>
      </c>
      <c r="AX11" s="440">
        <v>7.2000000000000008E-2</v>
      </c>
      <c r="AY11" s="440">
        <v>7.2000000000000008E-2</v>
      </c>
      <c r="AZ11" s="440">
        <v>9.5461682242990661E-2</v>
      </c>
      <c r="BA11" s="440">
        <v>9.5461682242990661E-2</v>
      </c>
      <c r="BB11" s="440">
        <v>9.5461682242990661E-2</v>
      </c>
      <c r="BC11" s="440">
        <v>9.5461682242990661E-2</v>
      </c>
      <c r="BD11" s="440">
        <v>9.5461682242990661E-2</v>
      </c>
      <c r="BE11" s="440">
        <v>9.5461682242990661E-2</v>
      </c>
      <c r="BF11" s="440">
        <v>9.5461682242990661E-2</v>
      </c>
      <c r="BG11" s="440">
        <v>9.5461682242990661E-2</v>
      </c>
      <c r="BH11" s="440">
        <v>9.5461682242990661E-2</v>
      </c>
      <c r="BI11" s="440">
        <v>9.5461682242990661E-2</v>
      </c>
      <c r="BJ11" s="440">
        <v>9.5461682242990661E-2</v>
      </c>
      <c r="BK11" s="440">
        <v>9.5461682242990661E-2</v>
      </c>
      <c r="BL11" s="440">
        <v>9.5461682242990661E-2</v>
      </c>
      <c r="BM11" s="440">
        <v>9.5461682242990661E-2</v>
      </c>
      <c r="BN11" s="440">
        <v>9.5461682242990661E-2</v>
      </c>
      <c r="BO11" s="440">
        <v>9.5461682242990661E-2</v>
      </c>
      <c r="BP11" s="440">
        <v>9.5461682242990661E-2</v>
      </c>
      <c r="BQ11" s="440">
        <v>9.5461682242990661E-2</v>
      </c>
      <c r="BR11" s="440">
        <v>9.5461682242990661E-2</v>
      </c>
      <c r="BS11" s="440">
        <v>9.5461682242990661E-2</v>
      </c>
      <c r="BT11" s="440">
        <v>9.5461682242990661E-2</v>
      </c>
      <c r="BU11" s="440">
        <v>9.5461682242990661E-2</v>
      </c>
      <c r="BV11" s="440">
        <v>9.5461682242990661E-2</v>
      </c>
      <c r="BW11" s="440">
        <v>9.5461682242990661E-2</v>
      </c>
      <c r="BX11" s="440">
        <v>9.5461682242990661E-2</v>
      </c>
      <c r="BY11" s="440">
        <v>9.5461682242990661E-2</v>
      </c>
      <c r="BZ11" s="440">
        <v>9.5461682242990661E-2</v>
      </c>
      <c r="CA11" s="440">
        <v>9.5461682242990661E-2</v>
      </c>
      <c r="CB11" s="440">
        <v>9.5461682242990661E-2</v>
      </c>
      <c r="CC11" s="440">
        <v>9.5461682242990661E-2</v>
      </c>
      <c r="CD11" s="440">
        <v>9.5461682242990661E-2</v>
      </c>
      <c r="CE11" s="440">
        <v>9.5461682242990661E-2</v>
      </c>
      <c r="CF11" s="440">
        <v>9.5461682242990661E-2</v>
      </c>
      <c r="CG11" s="440">
        <v>9.5461682242990661E-2</v>
      </c>
      <c r="CH11" s="440">
        <v>9.5461682242990661E-2</v>
      </c>
      <c r="CI11" s="440">
        <v>9.5461682242990661E-2</v>
      </c>
      <c r="CJ11" s="440">
        <v>9.5461682242990661E-2</v>
      </c>
      <c r="CK11" s="440">
        <v>9.5461682242990661E-2</v>
      </c>
      <c r="CL11" s="440">
        <v>9.5461682242990661E-2</v>
      </c>
      <c r="CM11" s="440">
        <v>0.12529345794392491</v>
      </c>
      <c r="CN11" s="440">
        <v>0.12529345794392491</v>
      </c>
      <c r="CO11" s="440">
        <v>0.12529345794392491</v>
      </c>
      <c r="CP11" s="440">
        <v>0.12529345794392491</v>
      </c>
      <c r="CQ11" s="440">
        <v>0.12529345794392491</v>
      </c>
      <c r="CR11" s="440">
        <v>0.12529345794392491</v>
      </c>
      <c r="CS11" s="440">
        <v>0.12529345794392491</v>
      </c>
      <c r="CT11" s="440">
        <v>0.12529345794392491</v>
      </c>
      <c r="CU11" s="440">
        <v>0.12529345794392491</v>
      </c>
      <c r="CV11" s="440">
        <v>0.12529345794392491</v>
      </c>
      <c r="CW11" s="440">
        <v>0.12529345794392491</v>
      </c>
      <c r="CX11" s="440">
        <v>0.12529345794392491</v>
      </c>
      <c r="CY11" s="440">
        <v>0.12529345794392491</v>
      </c>
      <c r="CZ11" s="440">
        <v>0.12529345794392491</v>
      </c>
      <c r="DA11" s="440">
        <v>0.12529345794392491</v>
      </c>
      <c r="DB11" s="440">
        <v>0.12529345794392491</v>
      </c>
      <c r="DC11" s="440">
        <v>0.12529345794392491</v>
      </c>
      <c r="DD11" s="440">
        <v>0.12529345794392491</v>
      </c>
      <c r="DE11" s="440">
        <v>0.12529345794392491</v>
      </c>
      <c r="DF11" s="440">
        <v>0.12529345794392491</v>
      </c>
      <c r="DG11" s="441">
        <v>0.11932710280373832</v>
      </c>
      <c r="DH11" s="441">
        <v>0.11932710280373832</v>
      </c>
      <c r="DI11" s="441">
        <v>0.11932710280373832</v>
      </c>
      <c r="DJ11" s="441">
        <v>0.11932710280373832</v>
      </c>
      <c r="DK11" s="441">
        <v>0.11932710280373832</v>
      </c>
      <c r="DL11" s="441">
        <v>0.11932710280373832</v>
      </c>
      <c r="DM11" s="441">
        <v>0.11932710280373832</v>
      </c>
      <c r="DN11" s="441">
        <v>0.11932710280373832</v>
      </c>
      <c r="DO11" s="441">
        <v>0.11932710280373832</v>
      </c>
      <c r="DP11" s="441">
        <v>0.11932710280373832</v>
      </c>
      <c r="DQ11" s="441">
        <v>0.11932710280373832</v>
      </c>
      <c r="DR11" s="441">
        <v>0.11932710280373832</v>
      </c>
      <c r="DS11" s="441">
        <v>0.11932710280373832</v>
      </c>
      <c r="DT11" s="441">
        <v>0.11932710280373832</v>
      </c>
      <c r="DU11" s="441">
        <v>0.11932710280373832</v>
      </c>
      <c r="DV11" s="441">
        <v>0.11932710280373832</v>
      </c>
      <c r="DW11" s="441">
        <v>0.11932710280373832</v>
      </c>
      <c r="DX11" s="441">
        <v>0.11932710280373832</v>
      </c>
      <c r="DY11" s="441">
        <v>0.11932710280373832</v>
      </c>
      <c r="DZ11" s="441">
        <v>0.11932710280373832</v>
      </c>
      <c r="EA11" s="441">
        <v>0.11932710280373832</v>
      </c>
      <c r="EB11" s="441">
        <v>0.11932710280373832</v>
      </c>
      <c r="EC11" s="441">
        <v>0.11932710280373832</v>
      </c>
      <c r="ED11" s="441">
        <v>0.11932710280373832</v>
      </c>
      <c r="EE11" s="441">
        <v>0.11932710280373832</v>
      </c>
      <c r="EF11" s="441">
        <v>0.11932710280373832</v>
      </c>
      <c r="EH11" s="437" t="s">
        <v>62</v>
      </c>
      <c r="EI11" s="437">
        <v>20</v>
      </c>
      <c r="EJ11" s="439" t="s">
        <v>73</v>
      </c>
      <c r="EK11" s="439" t="s">
        <v>63</v>
      </c>
      <c r="EL11" s="437" t="s">
        <v>64</v>
      </c>
      <c r="EN11" s="382" t="str">
        <f>+IFERROR(VLOOKUP($B11,'Lưu ý'!$C$5:$G$21,5,0),"")</f>
        <v/>
      </c>
      <c r="EO11" s="382">
        <f>+IF($EN11="",100%,INDEX('Lưu ý'!$H$5:$I$21,MATCH('3.Gentan-i'!$B11,'Lưu ý'!$C$5:$C$21,0),MATCH('3.Gentan-i'!EO$6,'Lưu ý'!$H$4:$I$4,0)))</f>
        <v>1</v>
      </c>
      <c r="EP11" s="382">
        <f>+IF($EN11="",100%,INDEX('Lưu ý'!$H$5:$I$21,MATCH('3.Gentan-i'!$B11,'Lưu ý'!$C$5:$C$21,0),MATCH('3.Gentan-i'!EP$6,'Lưu ý'!$H$4:$I$4,0)))</f>
        <v>1</v>
      </c>
      <c r="EQ11" s="481">
        <v>1</v>
      </c>
      <c r="ER11" s="467">
        <v>0.5</v>
      </c>
      <c r="ES11" s="472" t="s">
        <v>563</v>
      </c>
      <c r="ET11" s="439" t="s">
        <v>641</v>
      </c>
      <c r="EU11" s="476"/>
      <c r="EV11" s="810"/>
      <c r="EW11" s="810"/>
      <c r="EX11" s="810"/>
      <c r="EY11" s="810"/>
      <c r="EZ11" s="378" t="s">
        <v>360</v>
      </c>
      <c r="FA11" s="442" cm="1">
        <f t="array" ref="FA11">+_xlfn.SINGLE(MMULT(VALUE($E11:$EF11),VALUE('Color detail'!H$7:H$138)))</f>
        <v>249.63292710280365</v>
      </c>
      <c r="FB11" s="442" cm="1">
        <f t="array" ref="FB11">+_xlfn.SINGLE(MMULT(VALUE($E11:$EF11),VALUE('Color detail'!I$7:I$138)))</f>
        <v>277.76927102803734</v>
      </c>
      <c r="FC11" s="442" cm="1">
        <f t="array" ref="FC11">+_xlfn.SINGLE(MMULT(VALUE($E11:$EF11),VALUE('Color detail'!J$7:J$138)))</f>
        <v>235.7854205607475</v>
      </c>
      <c r="FD11" s="442" cm="1">
        <f t="array" ref="FD11">+_xlfn.SINGLE(MMULT(VALUE($E11:$EF11),VALUE('Color detail'!K$7:K$138)))</f>
        <v>208.33211214953272</v>
      </c>
      <c r="FF11" s="436">
        <f t="shared" ref="FF11:FF74" si="27">+IF($EI11=0,0,IF(FF$8="Mùa đông",ROUNDUP(FA11*$EO11*$EQ11*$ER11/$EI11,0)*$EI11,ROUNDUP(FA11*$EP11*$EQ11*$ER11/$EI11,0)*$EI11))+EV11</f>
        <v>140</v>
      </c>
      <c r="FG11" s="436">
        <f t="shared" ref="FG11:FG74" si="28">+IF($EI11=0,0,IF(FG$8="Mùa đông",ROUNDUP(FB11*$EO11*$EQ11*$ER11/$EI11,0)*$EI11,ROUNDUP(FB11*$EP11*$EQ11*$ER11/$EI11,0)*$EI11))+EW11</f>
        <v>140</v>
      </c>
      <c r="FH11" s="436">
        <f t="shared" ref="FH11:FH74" si="29">+IF($EI11=0,0,IF(FH$8="Mùa đông",ROUNDUP(FC11*$EO11*$EQ11*$ER11/$EI11,0)*$EI11,ROUNDUP(FC11*$EP11*$EQ11*$ER11/$EI11,0)*$EI11))+EX11</f>
        <v>120</v>
      </c>
      <c r="FI11" s="436">
        <f t="shared" ref="FI11:FI74" si="30">+IF($EI11=0,0,IF(FI$8="Mùa đông",ROUNDUP(FD11*$EO11*$EQ11*$ER11/$EI11,0)*$EI11,ROUNDUP(FD11*$EP11*$EQ11*$ER11/$EI11,0)*$EI11))+EY11</f>
        <v>120</v>
      </c>
      <c r="FK11" s="436">
        <f t="shared" si="20"/>
        <v>160</v>
      </c>
      <c r="FL11" s="436">
        <f t="shared" si="21"/>
        <v>160</v>
      </c>
      <c r="FM11" s="436">
        <f t="shared" si="22"/>
        <v>140</v>
      </c>
      <c r="FN11" s="436">
        <f t="shared" si="23"/>
        <v>140</v>
      </c>
      <c r="FO11" s="681"/>
      <c r="FP11" s="436" cm="1">
        <f t="array" ref="FP11">+_xlfn.SINGLE(IF(FP$8="Mùa đông",MMULT(VALUE($E11:$EF11),VALUE('Color detail'!Q$7:Q$138))*'3.Gentan-i'!$EO11,MMULT(VALUE($E11:$EF11),VALUE('Color detail'!Q$7:Q$138))*'3.Gentan-i'!$EP11))</f>
        <v>8.3956485981308386</v>
      </c>
      <c r="FQ11" s="436" cm="1">
        <f t="array" ref="FQ11">+_xlfn.SINGLE(IF(FQ$8="Mùa đông",MMULT(VALUE($E11:$EF11),VALUE('Color detail'!R$7:R$138))*'3.Gentan-i'!$EO11,MMULT(VALUE($E11:$EF11),VALUE('Color detail'!R$7:R$138))*'3.Gentan-i'!$EP11))</f>
        <v>11.865016822429906</v>
      </c>
      <c r="FR11" s="436" cm="1">
        <f t="array" ref="FR11">+_xlfn.SINGLE(IF(FR$8="Mùa đông",MMULT(VALUE($E11:$EF11),VALUE('Color detail'!S$7:S$138))*'3.Gentan-i'!$EO11,MMULT(VALUE($E11:$EF11),VALUE('Color detail'!S$7:S$138))*'3.Gentan-i'!$EP11))</f>
        <v>9.0380859813084093</v>
      </c>
      <c r="FS11" s="436" cm="1">
        <f t="array" ref="FS11">+_xlfn.SINGLE(IF(FS$8="Mùa đông",MMULT(VALUE($E11:$EF11),VALUE('Color detail'!T$7:T$138))*'3.Gentan-i'!$EO11,MMULT(VALUE($E11:$EF11),VALUE('Color detail'!T$7:T$138))*'3.Gentan-i'!$EP11))</f>
        <v>12.314512149532709</v>
      </c>
      <c r="FT11" s="436" cm="1">
        <f t="array" ref="FT11">+_xlfn.SINGLE(IF(FT$8="Mùa đông",MMULT(VALUE($E11:$EF11),VALUE('Color detail'!U$7:U$138))*'3.Gentan-i'!$EO11,MMULT(VALUE($E11:$EF11),VALUE('Color detail'!U$7:U$138))*'3.Gentan-i'!$EP11))</f>
        <v>12.576628037383179</v>
      </c>
      <c r="FU11" s="436" cm="1">
        <f t="array" ref="FU11">+_xlfn.SINGLE(IF(FU$8="Mùa đông",MMULT(VALUE($E11:$EF11),VALUE('Color detail'!V$7:V$138))*'3.Gentan-i'!$EO11,MMULT(VALUE($E11:$EF11),VALUE('Color detail'!V$7:V$138))*'3.Gentan-i'!$EP11))</f>
        <v>12.529300934579439</v>
      </c>
      <c r="FV11" s="436" cm="1">
        <f t="array" ref="FV11">+_xlfn.SINGLE(IF(FV$8="Mùa đông",MMULT(VALUE($E11:$EF11),VALUE('Color detail'!W$7:W$138))*'3.Gentan-i'!$EO11,MMULT(VALUE($E11:$EF11),VALUE('Color detail'!W$7:W$138))*'3.Gentan-i'!$EP11))</f>
        <v>12.547199999999997</v>
      </c>
      <c r="FW11" s="436" cm="1">
        <f t="array" ref="FW11">+_xlfn.SINGLE(IF(FW$8="Mùa đông",MMULT(VALUE($E11:$EF11),VALUE('Color detail'!X$7:X$138))*'3.Gentan-i'!$EO11,MMULT(VALUE($E11:$EF11),VALUE('Color detail'!X$7:X$138))*'3.Gentan-i'!$EP11))</f>
        <v>12.535671028037379</v>
      </c>
      <c r="FX11" s="436" cm="1">
        <f t="array" ref="FX11">+_xlfn.SINGLE(IF(FX$8="Mùa đông",MMULT(VALUE($E11:$EF11),VALUE('Color detail'!Y$7:Y$138))*'3.Gentan-i'!$EO11,MMULT(VALUE($E11:$EF11),VALUE('Color detail'!Y$7:Y$138))*'3.Gentan-i'!$EP11))</f>
        <v>12.571065420560746</v>
      </c>
      <c r="FY11" s="436" cm="1">
        <f t="array" ref="FY11">+_xlfn.SINGLE(IF(FY$8="Mùa đông",MMULT(VALUE($E11:$EF11),VALUE('Color detail'!Z$7:Z$138))*'3.Gentan-i'!$EO11,MMULT(VALUE($E11:$EF11),VALUE('Color detail'!Z$7:Z$138))*'3.Gentan-i'!$EP11))</f>
        <v>10.658198130841116</v>
      </c>
      <c r="FZ11" s="436" cm="1">
        <f t="array" ref="FZ11">+_xlfn.SINGLE(IF(FZ$8="Mùa đông",MMULT(VALUE($E11:$EF11),VALUE('Color detail'!AA$7:AA$138))*'3.Gentan-i'!$EO11,MMULT(VALUE($E11:$EF11),VALUE('Color detail'!AA$7:AA$138))*'3.Gentan-i'!$EP11))</f>
        <v>12.59493084112149</v>
      </c>
      <c r="GA11" s="436" cm="1">
        <f t="array" ref="GA11">+_xlfn.SINGLE(IF(GA$8="Mùa đông",MMULT(VALUE($E11:$EF11),VALUE('Color detail'!AB$7:AB$138))*'3.Gentan-i'!$EO11,MMULT(VALUE($E11:$EF11),VALUE('Color detail'!AB$7:AB$138))*'3.Gentan-i'!$EP11))</f>
        <v>12.571065420560743</v>
      </c>
      <c r="GB11" s="436" cm="1">
        <f t="array" ref="GB11">+_xlfn.SINGLE(IF(GB$8="Mùa đông",MMULT(VALUE($E11:$EF11),VALUE('Color detail'!AC$7:AC$138))*'3.Gentan-i'!$EO11,MMULT(VALUE($E11:$EF11),VALUE('Color detail'!AC$7:AC$138))*'3.Gentan-i'!$EP11))</f>
        <v>11.315708411214949</v>
      </c>
      <c r="GC11" s="436" cm="1">
        <f t="array" ref="GC11">+_xlfn.SINGLE(IF(GC$8="Mùa đông",MMULT(VALUE($E11:$EF11),VALUE('Color detail'!AD$7:AD$138))*'3.Gentan-i'!$EO11,MMULT(VALUE($E11:$EF11),VALUE('Color detail'!AD$7:AD$138))*'3.Gentan-i'!$EP11))</f>
        <v>12.565099065420558</v>
      </c>
      <c r="GD11" s="436" cm="1">
        <f t="array" ref="GD11">+_xlfn.SINGLE(IF(GD$8="Mùa đông",MMULT(VALUE($E11:$EF11),VALUE('Color detail'!AE$7:AE$138))*'3.Gentan-i'!$EO11,MMULT(VALUE($E11:$EF11),VALUE('Color detail'!AE$7:AE$138))*'3.Gentan-i'!$EP11))</f>
        <v>12.099319626168224</v>
      </c>
      <c r="GE11" s="436" cm="1">
        <f t="array" ref="GE11">+_xlfn.SINGLE(IF(GE$8="Mùa đông",MMULT(VALUE($E11:$EF11),VALUE('Color detail'!AF$7:AF$138))*'3.Gentan-i'!$EO11,MMULT(VALUE($E11:$EF11),VALUE('Color detail'!AF$7:AF$138))*'3.Gentan-i'!$EP11))</f>
        <v>12.266377570093457</v>
      </c>
      <c r="GF11" s="436" cm="1">
        <f t="array" ref="GF11">+_xlfn.SINGLE(IF(GF$8="Mùa đông",MMULT(VALUE($E11:$EF11),VALUE('Color detail'!AG$7:AG$138))*'3.Gentan-i'!$EO11,MMULT(VALUE($E11:$EF11),VALUE('Color detail'!AG$7:AG$138))*'3.Gentan-i'!$EP11))</f>
        <v>12.266377570093461</v>
      </c>
      <c r="GG11" s="436" cm="1">
        <f t="array" ref="GG11">+_xlfn.SINGLE(IF(GG$8="Mùa đông",MMULT(VALUE($E11:$EF11),VALUE('Color detail'!AH$7:AH$138))*'3.Gentan-i'!$EO11,MMULT(VALUE($E11:$EF11),VALUE('Color detail'!AH$7:AH$138))*'3.Gentan-i'!$EP11))</f>
        <v>12.266377570093459</v>
      </c>
      <c r="GH11" s="436" cm="1">
        <f t="array" ref="GH11">+_xlfn.SINGLE(IF(GH$8="Mùa đông",MMULT(VALUE($E11:$EF11),VALUE('Color detail'!AI$7:AI$138))*'3.Gentan-i'!$EO11,MMULT(VALUE($E11:$EF11),VALUE('Color detail'!AI$7:AI$138))*'3.Gentan-i'!$EP11))</f>
        <v>12.242915887850467</v>
      </c>
      <c r="GI11" s="436" cm="1">
        <f t="array" ref="GI11">+_xlfn.SINGLE(IF(GI$8="Mùa đông",MMULT(VALUE($E11:$EF11),VALUE('Color detail'!AJ$7:AJ$138))*'3.Gentan-i'!$EO11,MMULT(VALUE($E11:$EF11),VALUE('Color detail'!AJ$7:AJ$138))*'3.Gentan-i'!$EP11))</f>
        <v>12.266377570093463</v>
      </c>
      <c r="GJ11" s="436" cm="1">
        <f t="array" ref="GJ11">+_xlfn.SINGLE(IF(GJ$8="Mùa đông",MMULT(VALUE($E11:$EF11),VALUE('Color detail'!AK$7:AK$138))*'3.Gentan-i'!$EO11,MMULT(VALUE($E11:$EF11),VALUE('Color detail'!AK$7:AK$138))*'3.Gentan-i'!$EP11))</f>
        <v>12.147050467289722</v>
      </c>
      <c r="GK11" s="436" cm="1">
        <f t="array" ref="GK11">+_xlfn.SINGLE(IF(GK$8="Mùa đông",MMULT(VALUE($E11:$EF11),VALUE('Color detail'!AL$7:AL$138))*'3.Gentan-i'!$EO11,MMULT(VALUE($E11:$EF11),VALUE('Color detail'!AL$7:AL$138))*'3.Gentan-i'!$EP11))</f>
        <v>0</v>
      </c>
      <c r="GL11" s="436" cm="1">
        <f t="array" ref="GL11">+_xlfn.SINGLE(IF(GL$8="Mùa đông",MMULT(VALUE($E11:$EF11),VALUE('Color detail'!AM$7:AM$138))*'3.Gentan-i'!$EO11,MMULT(VALUE($E11:$EF11),VALUE('Color detail'!AM$7:AM$138))*'3.Gentan-i'!$EP11))</f>
        <v>0</v>
      </c>
      <c r="GM11" s="436" cm="1">
        <f t="array" ref="GM11">+_xlfn.SINGLE(IF(GM$8="Mùa đông",MMULT(VALUE($E11:$EF11),VALUE('Color detail'!AN$7:AN$138))*'3.Gentan-i'!$EO11,MMULT(VALUE($E11:$EF11),VALUE('Color detail'!AN$7:AN$138))*'3.Gentan-i'!$EP11))</f>
        <v>0</v>
      </c>
      <c r="GN11" s="436" cm="1">
        <f t="array" ref="GN11">+_xlfn.SINGLE(IF(GN$8="Mùa đông",MMULT(VALUE($E11:$EF11),VALUE('Color detail'!AO$7:AO$138))*'3.Gentan-i'!$EO11,MMULT(VALUE($E11:$EF11),VALUE('Color detail'!AO$7:AO$138))*'3.Gentan-i'!$EP11))</f>
        <v>0</v>
      </c>
      <c r="GO11" s="436" cm="1">
        <f t="array" ref="GO11">+_xlfn.SINGLE(IF(GO$8="Mùa đông",MMULT(VALUE($E11:$EF11),VALUE('Color detail'!AP$7:AP$138))*'3.Gentan-i'!$EO11,MMULT(VALUE($E11:$EF11),VALUE('Color detail'!AP$7:AP$138))*'3.Gentan-i'!$EP11))</f>
        <v>0</v>
      </c>
      <c r="GP11" s="436" cm="1">
        <f t="array" ref="GP11">+_xlfn.SINGLE(IF(GP$8="Mùa đông",MMULT(VALUE($E11:$EF11),VALUE('Color detail'!AQ$7:AQ$138))*'3.Gentan-i'!$EO11,MMULT(VALUE($E11:$EF11),VALUE('Color detail'!AQ$7:AQ$138))*'3.Gentan-i'!$EP11))</f>
        <v>0</v>
      </c>
      <c r="GQ11" s="436" cm="1">
        <f t="array" ref="GQ11">+_xlfn.SINGLE(IF(GQ$8="Mùa đông",MMULT(VALUE($E11:$EF11),VALUE('Color detail'!AR$7:AR$138))*'3.Gentan-i'!$EO11,MMULT(VALUE($E11:$EF11),VALUE('Color detail'!AR$7:AR$138))*'3.Gentan-i'!$EP11))</f>
        <v>0</v>
      </c>
      <c r="GR11" s="443">
        <f t="shared" si="24"/>
        <v>249.63292710280371</v>
      </c>
      <c r="GS11" s="435"/>
      <c r="GT11" s="436">
        <f t="shared" si="25"/>
        <v>12.59493084112149</v>
      </c>
      <c r="GU11" s="499">
        <v>12</v>
      </c>
      <c r="GV11" s="499">
        <v>36</v>
      </c>
      <c r="GW11" s="436">
        <f t="shared" ref="GW11:GW74" si="31">+$GT11*GU11*ER11</f>
        <v>75.569585046728946</v>
      </c>
      <c r="GX11" s="436">
        <f t="shared" ref="GX11:GX74" si="32">+$GT11*GV11*ER11</f>
        <v>226.70875514018684</v>
      </c>
      <c r="GZ11" s="534"/>
      <c r="HA11" s="534"/>
      <c r="HB11" s="534"/>
    </row>
    <row r="12" spans="1:210" ht="16" hidden="1" customHeight="1">
      <c r="A12" s="437">
        <v>1</v>
      </c>
      <c r="B12" s="438" t="s">
        <v>77</v>
      </c>
      <c r="C12" s="439" t="s">
        <v>78</v>
      </c>
      <c r="D12" s="439"/>
      <c r="E12" s="925"/>
      <c r="F12" s="925"/>
      <c r="G12" s="925"/>
      <c r="H12" s="925"/>
      <c r="I12" s="925"/>
      <c r="J12" s="925"/>
      <c r="K12" s="925"/>
      <c r="L12" s="925"/>
      <c r="M12" s="925"/>
      <c r="N12" s="925"/>
      <c r="O12" s="925"/>
      <c r="P12" s="925"/>
      <c r="Q12" s="925"/>
      <c r="R12" s="925"/>
      <c r="S12" s="925"/>
      <c r="T12" s="925"/>
      <c r="U12" s="925"/>
      <c r="V12" s="925"/>
      <c r="W12" s="925"/>
      <c r="X12" s="925"/>
      <c r="Y12" s="925"/>
      <c r="Z12" s="925"/>
      <c r="AA12" s="925"/>
      <c r="AB12" s="925"/>
      <c r="AC12" s="925"/>
      <c r="AD12" s="440">
        <v>1.71</v>
      </c>
      <c r="AE12" s="440">
        <v>0</v>
      </c>
      <c r="AF12" s="440">
        <v>0</v>
      </c>
      <c r="AG12" s="440">
        <v>0</v>
      </c>
      <c r="AH12" s="440">
        <v>0</v>
      </c>
      <c r="AI12" s="440">
        <v>0</v>
      </c>
      <c r="AJ12" s="440">
        <v>0</v>
      </c>
      <c r="AK12" s="440">
        <v>0</v>
      </c>
      <c r="AL12" s="440">
        <v>1.71</v>
      </c>
      <c r="AM12" s="440">
        <v>0</v>
      </c>
      <c r="AN12" s="440">
        <v>0</v>
      </c>
      <c r="AO12" s="440">
        <v>0</v>
      </c>
      <c r="AP12" s="440">
        <v>0</v>
      </c>
      <c r="AQ12" s="440">
        <v>0</v>
      </c>
      <c r="AR12" s="440">
        <v>0</v>
      </c>
      <c r="AS12" s="440">
        <v>0</v>
      </c>
      <c r="AT12" s="440">
        <v>1.71</v>
      </c>
      <c r="AU12" s="440">
        <v>0</v>
      </c>
      <c r="AV12" s="440">
        <v>0</v>
      </c>
      <c r="AW12" s="440">
        <v>0</v>
      </c>
      <c r="AX12" s="440">
        <v>0</v>
      </c>
      <c r="AY12" s="440">
        <v>0</v>
      </c>
      <c r="AZ12" s="440">
        <v>0</v>
      </c>
      <c r="BA12" s="440">
        <v>0</v>
      </c>
      <c r="BB12" s="440">
        <v>0</v>
      </c>
      <c r="BC12" s="440">
        <v>0</v>
      </c>
      <c r="BD12" s="440">
        <v>0</v>
      </c>
      <c r="BE12" s="440">
        <v>0</v>
      </c>
      <c r="BF12" s="440">
        <v>0</v>
      </c>
      <c r="BG12" s="440">
        <v>0</v>
      </c>
      <c r="BH12" s="440">
        <v>0</v>
      </c>
      <c r="BI12" s="440">
        <v>0</v>
      </c>
      <c r="BJ12" s="440">
        <v>0</v>
      </c>
      <c r="BK12" s="440">
        <v>0</v>
      </c>
      <c r="BL12" s="440">
        <v>0</v>
      </c>
      <c r="BM12" s="440">
        <v>0</v>
      </c>
      <c r="BN12" s="440">
        <v>0</v>
      </c>
      <c r="BO12" s="440">
        <v>0</v>
      </c>
      <c r="BP12" s="440">
        <v>0</v>
      </c>
      <c r="BQ12" s="440">
        <v>0</v>
      </c>
      <c r="BR12" s="440">
        <v>0</v>
      </c>
      <c r="BS12" s="440">
        <v>0</v>
      </c>
      <c r="BT12" s="440">
        <v>0</v>
      </c>
      <c r="BU12" s="440">
        <v>0</v>
      </c>
      <c r="BV12" s="440">
        <v>0</v>
      </c>
      <c r="BW12" s="440">
        <v>0</v>
      </c>
      <c r="BX12" s="440">
        <v>0</v>
      </c>
      <c r="BY12" s="440">
        <v>0</v>
      </c>
      <c r="BZ12" s="440">
        <v>0</v>
      </c>
      <c r="CA12" s="440">
        <v>0</v>
      </c>
      <c r="CB12" s="440">
        <v>0</v>
      </c>
      <c r="CC12" s="440">
        <v>0</v>
      </c>
      <c r="CD12" s="440">
        <v>0</v>
      </c>
      <c r="CE12" s="440">
        <v>0</v>
      </c>
      <c r="CF12" s="440">
        <v>0</v>
      </c>
      <c r="CG12" s="440">
        <v>0</v>
      </c>
      <c r="CH12" s="440">
        <v>0</v>
      </c>
      <c r="CI12" s="440">
        <v>0</v>
      </c>
      <c r="CJ12" s="440">
        <v>0</v>
      </c>
      <c r="CK12" s="440">
        <v>0</v>
      </c>
      <c r="CL12" s="440">
        <v>0</v>
      </c>
      <c r="CM12" s="440">
        <v>0</v>
      </c>
      <c r="CN12" s="440">
        <v>0</v>
      </c>
      <c r="CO12" s="440">
        <v>1.7955000000000001</v>
      </c>
      <c r="CP12" s="440">
        <v>0</v>
      </c>
      <c r="CQ12" s="440">
        <v>0</v>
      </c>
      <c r="CR12" s="440">
        <v>0</v>
      </c>
      <c r="CS12" s="440">
        <v>1.7955000000000001</v>
      </c>
      <c r="CT12" s="440">
        <v>0</v>
      </c>
      <c r="CU12" s="440">
        <v>0</v>
      </c>
      <c r="CV12" s="440">
        <v>0</v>
      </c>
      <c r="CW12" s="440">
        <v>1.7955000000000001</v>
      </c>
      <c r="CX12" s="440">
        <v>0</v>
      </c>
      <c r="CY12" s="440">
        <v>0</v>
      </c>
      <c r="CZ12" s="440">
        <v>0</v>
      </c>
      <c r="DA12" s="440">
        <v>1.7955000000000001</v>
      </c>
      <c r="DB12" s="440">
        <v>0</v>
      </c>
      <c r="DC12" s="440">
        <v>0</v>
      </c>
      <c r="DD12" s="440">
        <v>0</v>
      </c>
      <c r="DE12" s="440">
        <v>1.7955000000000001</v>
      </c>
      <c r="DF12" s="440">
        <v>0</v>
      </c>
      <c r="DG12" s="441">
        <v>0</v>
      </c>
      <c r="DH12" s="441">
        <v>2.19</v>
      </c>
      <c r="DI12" s="441">
        <v>0</v>
      </c>
      <c r="DJ12" s="441">
        <v>0</v>
      </c>
      <c r="DK12" s="441">
        <v>0</v>
      </c>
      <c r="DL12" s="441">
        <v>0</v>
      </c>
      <c r="DM12" s="441">
        <v>2.19</v>
      </c>
      <c r="DN12" s="441">
        <v>0</v>
      </c>
      <c r="DO12" s="441">
        <v>0</v>
      </c>
      <c r="DP12" s="441">
        <v>0</v>
      </c>
      <c r="DQ12" s="441">
        <v>0</v>
      </c>
      <c r="DR12" s="441">
        <v>0</v>
      </c>
      <c r="DS12" s="441">
        <v>0</v>
      </c>
      <c r="DT12" s="441">
        <v>0</v>
      </c>
      <c r="DU12" s="441">
        <v>0</v>
      </c>
      <c r="DV12" s="441">
        <v>0</v>
      </c>
      <c r="DW12" s="441">
        <v>0</v>
      </c>
      <c r="DX12" s="441">
        <v>0</v>
      </c>
      <c r="DY12" s="441">
        <v>0</v>
      </c>
      <c r="DZ12" s="441">
        <v>0</v>
      </c>
      <c r="EA12" s="441">
        <v>0</v>
      </c>
      <c r="EB12" s="441">
        <v>0</v>
      </c>
      <c r="EC12" s="441">
        <v>0</v>
      </c>
      <c r="ED12" s="441">
        <v>2.19</v>
      </c>
      <c r="EE12" s="441">
        <v>0</v>
      </c>
      <c r="EF12" s="441">
        <v>0</v>
      </c>
      <c r="EH12" s="437" t="s">
        <v>62</v>
      </c>
      <c r="EI12" s="437">
        <v>16</v>
      </c>
      <c r="EJ12" s="439" t="s">
        <v>79</v>
      </c>
      <c r="EK12" s="439" t="s">
        <v>76</v>
      </c>
      <c r="EL12" s="437" t="s">
        <v>64</v>
      </c>
      <c r="EN12" s="382" t="str">
        <f>+IFERROR(VLOOKUP($B12,'Lưu ý'!$C$5:$G$21,5,0),"")</f>
        <v/>
      </c>
      <c r="EO12" s="382">
        <f>+IF($EN12="",100%,INDEX('Lưu ý'!$H$5:$I$21,MATCH('3.Gentan-i'!$B12,'Lưu ý'!$C$5:$C$21,0),MATCH('3.Gentan-i'!EO$6,'Lưu ý'!$H$4:$I$4,0)))</f>
        <v>1</v>
      </c>
      <c r="EP12" s="382">
        <f>+IF($EN12="",100%,INDEX('Lưu ý'!$H$5:$I$21,MATCH('3.Gentan-i'!$B12,'Lưu ý'!$C$5:$C$21,0),MATCH('3.Gentan-i'!EP$6,'Lưu ý'!$H$4:$I$4,0)))</f>
        <v>1</v>
      </c>
      <c r="EQ12" s="481">
        <v>1</v>
      </c>
      <c r="ER12" s="844">
        <v>1</v>
      </c>
      <c r="ES12" s="439"/>
      <c r="ET12" s="439"/>
      <c r="EU12" s="476"/>
      <c r="EV12" s="810"/>
      <c r="EW12" s="810"/>
      <c r="EX12" s="810"/>
      <c r="EY12" s="810"/>
      <c r="EZ12" s="378" t="s">
        <v>360</v>
      </c>
      <c r="FA12" s="442" cm="1">
        <f t="array" ref="FA12">+_xlfn.SINGLE(MMULT(VALUE($E12:$EF12),VALUE('Color detail'!H$7:H$138)))</f>
        <v>399.79050000000001</v>
      </c>
      <c r="FB12" s="442" cm="1">
        <f t="array" ref="FB12">+_xlfn.SINGLE(MMULT(VALUE($E12:$EF12),VALUE('Color detail'!I$7:I$138)))</f>
        <v>618.20400000000006</v>
      </c>
      <c r="FC12" s="442" cm="1">
        <f t="array" ref="FC12">+_xlfn.SINGLE(MMULT(VALUE($E12:$EF12),VALUE('Color detail'!J$7:J$138)))</f>
        <v>465.03449999999998</v>
      </c>
      <c r="FD12" s="442" cm="1">
        <f t="array" ref="FD12">+_xlfn.SINGLE(MMULT(VALUE($E12:$EF12),VALUE('Color detail'!K$7:K$138)))</f>
        <v>282.14999999999998</v>
      </c>
      <c r="FF12" s="436">
        <f t="shared" si="27"/>
        <v>400</v>
      </c>
      <c r="FG12" s="436">
        <f t="shared" si="28"/>
        <v>624</v>
      </c>
      <c r="FH12" s="436">
        <f t="shared" si="29"/>
        <v>480</v>
      </c>
      <c r="FI12" s="436">
        <f t="shared" si="30"/>
        <v>288</v>
      </c>
      <c r="FK12" s="436">
        <f t="shared" si="20"/>
        <v>400</v>
      </c>
      <c r="FL12" s="436">
        <f t="shared" si="21"/>
        <v>624</v>
      </c>
      <c r="FM12" s="436">
        <f t="shared" si="22"/>
        <v>480</v>
      </c>
      <c r="FN12" s="436">
        <f t="shared" si="23"/>
        <v>288</v>
      </c>
      <c r="FO12" s="681"/>
      <c r="FP12" s="436" cm="1">
        <f t="array" ref="FP12">+_xlfn.SINGLE(IF(FP$8="Mùa đông",MMULT(VALUE($E12:$EF12),VALUE('Color detail'!Q$7:Q$138))*'3.Gentan-i'!$EO12,MMULT(VALUE($E12:$EF12),VALUE('Color detail'!Q$7:Q$138))*'3.Gentan-i'!$EP12))</f>
        <v>1.71</v>
      </c>
      <c r="FQ12" s="436" cm="1">
        <f t="array" ref="FQ12">+_xlfn.SINGLE(IF(FQ$8="Mùa đông",MMULT(VALUE($E12:$EF12),VALUE('Color detail'!R$7:R$138))*'3.Gentan-i'!$EO12,MMULT(VALUE($E12:$EF12),VALUE('Color detail'!R$7:R$138))*'3.Gentan-i'!$EP12))</f>
        <v>15.561000000000002</v>
      </c>
      <c r="FR12" s="436" cm="1">
        <f t="array" ref="FR12">+_xlfn.SINGLE(IF(FR$8="Mùa đông",MMULT(VALUE($E12:$EF12),VALUE('Color detail'!S$7:S$138))*'3.Gentan-i'!$EO12,MMULT(VALUE($E12:$EF12),VALUE('Color detail'!S$7:S$138))*'3.Gentan-i'!$EP12))</f>
        <v>22.610999999999997</v>
      </c>
      <c r="FS12" s="436" cm="1">
        <f t="array" ref="FS12">+_xlfn.SINGLE(IF(FS$8="Mùa đông",MMULT(VALUE($E12:$EF12),VALUE('Color detail'!T$7:T$138))*'3.Gentan-i'!$EO12,MMULT(VALUE($E12:$EF12),VALUE('Color detail'!T$7:T$138))*'3.Gentan-i'!$EP12))</f>
        <v>15.6465</v>
      </c>
      <c r="FT12" s="436" cm="1">
        <f t="array" ref="FT12">+_xlfn.SINGLE(IF(FT$8="Mùa đông",MMULT(VALUE($E12:$EF12),VALUE('Color detail'!U$7:U$138))*'3.Gentan-i'!$EO12,MMULT(VALUE($E12:$EF12),VALUE('Color detail'!U$7:U$138))*'3.Gentan-i'!$EP12))</f>
        <v>22.742999999999999</v>
      </c>
      <c r="FU12" s="436" cm="1">
        <f t="array" ref="FU12">+_xlfn.SINGLE(IF(FU$8="Mùa đông",MMULT(VALUE($E12:$EF12),VALUE('Color detail'!V$7:V$138))*'3.Gentan-i'!$EO12,MMULT(VALUE($E12:$EF12),VALUE('Color detail'!V$7:V$138))*'3.Gentan-i'!$EP12))</f>
        <v>10.431000000000001</v>
      </c>
      <c r="FV12" s="436" cm="1">
        <f t="array" ref="FV12">+_xlfn.SINGLE(IF(FV$8="Mùa đông",MMULT(VALUE($E12:$EF12),VALUE('Color detail'!W$7:W$138))*'3.Gentan-i'!$EO12,MMULT(VALUE($E12:$EF12),VALUE('Color detail'!W$7:W$138))*'3.Gentan-i'!$EP12))</f>
        <v>17.3565</v>
      </c>
      <c r="FW12" s="436" cm="1">
        <f t="array" ref="FW12">+_xlfn.SINGLE(IF(FW$8="Mùa đông",MMULT(VALUE($E12:$EF12),VALUE('Color detail'!X$7:X$138))*'3.Gentan-i'!$EO12,MMULT(VALUE($E12:$EF12),VALUE('Color detail'!X$7:X$138))*'3.Gentan-i'!$EP12))</f>
        <v>19.152000000000001</v>
      </c>
      <c r="FX12" s="436" cm="1">
        <f t="array" ref="FX12">+_xlfn.SINGLE(IF(FX$8="Mùa đông",MMULT(VALUE($E12:$EF12),VALUE('Color detail'!Y$7:Y$138))*'3.Gentan-i'!$EO12,MMULT(VALUE($E12:$EF12),VALUE('Color detail'!Y$7:Y$138))*'3.Gentan-i'!$EP12))</f>
        <v>17.3565</v>
      </c>
      <c r="FY12" s="436" cm="1">
        <f t="array" ref="FY12">+_xlfn.SINGLE(IF(FY$8="Mùa đông",MMULT(VALUE($E12:$EF12),VALUE('Color detail'!Z$7:Z$138))*'3.Gentan-i'!$EO12,MMULT(VALUE($E12:$EF12),VALUE('Color detail'!Z$7:Z$138))*'3.Gentan-i'!$EP12))</f>
        <v>27.616500000000002</v>
      </c>
      <c r="FZ12" s="436" cm="1">
        <f t="array" ref="FZ12">+_xlfn.SINGLE(IF(FZ$8="Mùa đông",MMULT(VALUE($E12:$EF12),VALUE('Color detail'!AA$7:AA$138))*'3.Gentan-i'!$EO12,MMULT(VALUE($E12:$EF12),VALUE('Color detail'!AA$7:AA$138))*'3.Gentan-i'!$EP12))</f>
        <v>35.055</v>
      </c>
      <c r="GA12" s="436" cm="1">
        <f t="array" ref="GA12">+_xlfn.SINGLE(IF(GA$8="Mùa đông",MMULT(VALUE($E12:$EF12),VALUE('Color detail'!AB$7:AB$138))*'3.Gentan-i'!$EO12,MMULT(VALUE($E12:$EF12),VALUE('Color detail'!AB$7:AB$138))*'3.Gentan-i'!$EP12))</f>
        <v>25.906500000000001</v>
      </c>
      <c r="GB12" s="436" cm="1">
        <f t="array" ref="GB12">+_xlfn.SINGLE(IF(GB$8="Mùa đông",MMULT(VALUE($E12:$EF12),VALUE('Color detail'!AC$7:AC$138))*'3.Gentan-i'!$EO12,MMULT(VALUE($E12:$EF12),VALUE('Color detail'!AC$7:AC$138))*'3.Gentan-i'!$EP12))</f>
        <v>15.732000000000003</v>
      </c>
      <c r="GC12" s="436" cm="1">
        <f t="array" ref="GC12">+_xlfn.SINGLE(IF(GC$8="Mùa đông",MMULT(VALUE($E12:$EF12),VALUE('Color detail'!AD$7:AD$138))*'3.Gentan-i'!$EO12,MMULT(VALUE($E12:$EF12),VALUE('Color detail'!AD$7:AD$138))*'3.Gentan-i'!$EP12))</f>
        <v>31.122000000000003</v>
      </c>
      <c r="GD12" s="436" cm="1">
        <f t="array" ref="GD12">+_xlfn.SINGLE(IF(GD$8="Mùa đông",MMULT(VALUE($E12:$EF12),VALUE('Color detail'!AE$7:AE$138))*'3.Gentan-i'!$EO12,MMULT(VALUE($E12:$EF12),VALUE('Color detail'!AE$7:AE$138))*'3.Gentan-i'!$EP12))</f>
        <v>20.690999999999999</v>
      </c>
      <c r="GE12" s="436" cm="1">
        <f t="array" ref="GE12">+_xlfn.SINGLE(IF(GE$8="Mùa đông",MMULT(VALUE($E12:$EF12),VALUE('Color detail'!AF$7:AF$138))*'3.Gentan-i'!$EO12,MMULT(VALUE($E12:$EF12),VALUE('Color detail'!AF$7:AF$138))*'3.Gentan-i'!$EP12))</f>
        <v>11.97</v>
      </c>
      <c r="GF12" s="436" cm="1">
        <f t="array" ref="GF12">+_xlfn.SINGLE(IF(GF$8="Mùa đông",MMULT(VALUE($E12:$EF12),VALUE('Color detail'!AG$7:AG$138))*'3.Gentan-i'!$EO12,MMULT(VALUE($E12:$EF12),VALUE('Color detail'!AG$7:AG$138))*'3.Gentan-i'!$EP12))</f>
        <v>13.68</v>
      </c>
      <c r="GG12" s="436" cm="1">
        <f t="array" ref="GG12">+_xlfn.SINGLE(IF(GG$8="Mùa đông",MMULT(VALUE($E12:$EF12),VALUE('Color detail'!AH$7:AH$138))*'3.Gentan-i'!$EO12,MMULT(VALUE($E12:$EF12),VALUE('Color detail'!AH$7:AH$138))*'3.Gentan-i'!$EP12))</f>
        <v>20.52</v>
      </c>
      <c r="GH12" s="436" cm="1">
        <f t="array" ref="GH12">+_xlfn.SINGLE(IF(GH$8="Mùa đông",MMULT(VALUE($E12:$EF12),VALUE('Color detail'!AI$7:AI$138))*'3.Gentan-i'!$EO12,MMULT(VALUE($E12:$EF12),VALUE('Color detail'!AI$7:AI$138))*'3.Gentan-i'!$EP12))</f>
        <v>10.74</v>
      </c>
      <c r="GI12" s="436" cm="1">
        <f t="array" ref="GI12">+_xlfn.SINGLE(IF(GI$8="Mùa đông",MMULT(VALUE($E12:$EF12),VALUE('Color detail'!AJ$7:AJ$138))*'3.Gentan-i'!$EO12,MMULT(VALUE($E12:$EF12),VALUE('Color detail'!AJ$7:AJ$138))*'3.Gentan-i'!$EP12))</f>
        <v>25.380000000000003</v>
      </c>
      <c r="GJ12" s="436" cm="1">
        <f t="array" ref="GJ12">+_xlfn.SINGLE(IF(GJ$8="Mùa đông",MMULT(VALUE($E12:$EF12),VALUE('Color detail'!AK$7:AK$138))*'3.Gentan-i'!$EO12,MMULT(VALUE($E12:$EF12),VALUE('Color detail'!AK$7:AK$138))*'3.Gentan-i'!$EP12))</f>
        <v>18.809999999999999</v>
      </c>
      <c r="GK12" s="436" cm="1">
        <f t="array" ref="GK12">+_xlfn.SINGLE(IF(GK$8="Mùa đông",MMULT(VALUE($E12:$EF12),VALUE('Color detail'!AL$7:AL$138))*'3.Gentan-i'!$EO12,MMULT(VALUE($E12:$EF12),VALUE('Color detail'!AL$7:AL$138))*'3.Gentan-i'!$EP12))</f>
        <v>0</v>
      </c>
      <c r="GL12" s="436" cm="1">
        <f t="array" ref="GL12">+_xlfn.SINGLE(IF(GL$8="Mùa đông",MMULT(VALUE($E12:$EF12),VALUE('Color detail'!AM$7:AM$138))*'3.Gentan-i'!$EO12,MMULT(VALUE($E12:$EF12),VALUE('Color detail'!AM$7:AM$138))*'3.Gentan-i'!$EP12))</f>
        <v>0</v>
      </c>
      <c r="GM12" s="436" cm="1">
        <f t="array" ref="GM12">+_xlfn.SINGLE(IF(GM$8="Mùa đông",MMULT(VALUE($E12:$EF12),VALUE('Color detail'!AN$7:AN$138))*'3.Gentan-i'!$EO12,MMULT(VALUE($E12:$EF12),VALUE('Color detail'!AN$7:AN$138))*'3.Gentan-i'!$EP12))</f>
        <v>0</v>
      </c>
      <c r="GN12" s="436" cm="1">
        <f t="array" ref="GN12">+_xlfn.SINGLE(IF(GN$8="Mùa đông",MMULT(VALUE($E12:$EF12),VALUE('Color detail'!AO$7:AO$138))*'3.Gentan-i'!$EO12,MMULT(VALUE($E12:$EF12),VALUE('Color detail'!AO$7:AO$138))*'3.Gentan-i'!$EP12))</f>
        <v>0</v>
      </c>
      <c r="GO12" s="436" cm="1">
        <f t="array" ref="GO12">+_xlfn.SINGLE(IF(GO$8="Mùa đông",MMULT(VALUE($E12:$EF12),VALUE('Color detail'!AP$7:AP$138))*'3.Gentan-i'!$EO12,MMULT(VALUE($E12:$EF12),VALUE('Color detail'!AP$7:AP$138))*'3.Gentan-i'!$EP12))</f>
        <v>0</v>
      </c>
      <c r="GP12" s="436" cm="1">
        <f t="array" ref="GP12">+_xlfn.SINGLE(IF(GP$8="Mùa đông",MMULT(VALUE($E12:$EF12),VALUE('Color detail'!AQ$7:AQ$138))*'3.Gentan-i'!$EO12,MMULT(VALUE($E12:$EF12),VALUE('Color detail'!AQ$7:AQ$138))*'3.Gentan-i'!$EP12))</f>
        <v>0</v>
      </c>
      <c r="GQ12" s="436" cm="1">
        <f t="array" ref="GQ12">+_xlfn.SINGLE(IF(GQ$8="Mùa đông",MMULT(VALUE($E12:$EF12),VALUE('Color detail'!AR$7:AR$138))*'3.Gentan-i'!$EO12,MMULT(VALUE($E12:$EF12),VALUE('Color detail'!AR$7:AR$138))*'3.Gentan-i'!$EP12))</f>
        <v>0</v>
      </c>
      <c r="GR12" s="443">
        <f t="shared" si="24"/>
        <v>399.79050000000001</v>
      </c>
      <c r="GS12" s="435"/>
      <c r="GT12" s="436">
        <f t="shared" si="25"/>
        <v>35.055</v>
      </c>
      <c r="GU12" s="499">
        <v>12</v>
      </c>
      <c r="GV12" s="499">
        <v>36</v>
      </c>
      <c r="GW12" s="436">
        <f t="shared" si="31"/>
        <v>420.65999999999997</v>
      </c>
      <c r="GX12" s="436">
        <f t="shared" si="32"/>
        <v>1261.98</v>
      </c>
      <c r="GZ12" s="534"/>
      <c r="HA12" s="534"/>
      <c r="HB12" s="534"/>
    </row>
    <row r="13" spans="1:210" ht="16" hidden="1" customHeight="1">
      <c r="A13" s="437">
        <v>1</v>
      </c>
      <c r="B13" s="438" t="s">
        <v>541</v>
      </c>
      <c r="C13" s="439" t="s">
        <v>539</v>
      </c>
      <c r="D13" s="439" t="s">
        <v>600</v>
      </c>
      <c r="E13" s="925"/>
      <c r="F13" s="925"/>
      <c r="G13" s="925"/>
      <c r="H13" s="925"/>
      <c r="I13" s="925"/>
      <c r="J13" s="925"/>
      <c r="K13" s="925"/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5"/>
      <c r="Y13" s="925"/>
      <c r="Z13" s="925"/>
      <c r="AA13" s="925"/>
      <c r="AB13" s="925"/>
      <c r="AC13" s="925"/>
      <c r="AD13" s="440">
        <v>0</v>
      </c>
      <c r="AE13" s="440">
        <v>5.67E-2</v>
      </c>
      <c r="AF13" s="440">
        <v>5.67E-2</v>
      </c>
      <c r="AG13" s="440">
        <v>5.67E-2</v>
      </c>
      <c r="AH13" s="440">
        <v>5.67E-2</v>
      </c>
      <c r="AI13" s="440">
        <v>5.67E-2</v>
      </c>
      <c r="AJ13" s="440">
        <v>5.67E-2</v>
      </c>
      <c r="AK13" s="440">
        <v>5.67E-2</v>
      </c>
      <c r="AL13" s="440">
        <v>0</v>
      </c>
      <c r="AM13" s="440">
        <v>5.67E-2</v>
      </c>
      <c r="AN13" s="440">
        <v>5.67E-2</v>
      </c>
      <c r="AO13" s="440">
        <v>5.67E-2</v>
      </c>
      <c r="AP13" s="440">
        <v>5.67E-2</v>
      </c>
      <c r="AQ13" s="440">
        <v>5.67E-2</v>
      </c>
      <c r="AR13" s="440">
        <v>5.67E-2</v>
      </c>
      <c r="AS13" s="440">
        <v>5.67E-2</v>
      </c>
      <c r="AT13" s="440">
        <v>0</v>
      </c>
      <c r="AU13" s="440">
        <v>5.67E-2</v>
      </c>
      <c r="AV13" s="440">
        <v>5.67E-2</v>
      </c>
      <c r="AW13" s="440">
        <v>5.67E-2</v>
      </c>
      <c r="AX13" s="440">
        <v>5.67E-2</v>
      </c>
      <c r="AY13" s="440">
        <v>5.67E-2</v>
      </c>
      <c r="AZ13" s="440">
        <v>0.06</v>
      </c>
      <c r="BA13" s="440">
        <v>0.06</v>
      </c>
      <c r="BB13" s="440">
        <v>0.06</v>
      </c>
      <c r="BC13" s="440">
        <v>0</v>
      </c>
      <c r="BD13" s="440">
        <v>0.06</v>
      </c>
      <c r="BE13" s="440">
        <v>0.06</v>
      </c>
      <c r="BF13" s="440">
        <v>0.06</v>
      </c>
      <c r="BG13" s="440">
        <v>0.06</v>
      </c>
      <c r="BH13" s="440">
        <v>0</v>
      </c>
      <c r="BI13" s="440">
        <v>0.06</v>
      </c>
      <c r="BJ13" s="440">
        <v>0.06</v>
      </c>
      <c r="BK13" s="440">
        <v>0.06</v>
      </c>
      <c r="BL13" s="440">
        <v>0.06</v>
      </c>
      <c r="BM13" s="440">
        <v>0</v>
      </c>
      <c r="BN13" s="440">
        <v>0.06</v>
      </c>
      <c r="BO13" s="440">
        <v>0.06</v>
      </c>
      <c r="BP13" s="440">
        <v>0.06</v>
      </c>
      <c r="BQ13" s="440">
        <v>0.06</v>
      </c>
      <c r="BR13" s="440">
        <v>0.06</v>
      </c>
      <c r="BS13" s="440">
        <v>0</v>
      </c>
      <c r="BT13" s="440">
        <v>0.06</v>
      </c>
      <c r="BU13" s="440">
        <v>0.06</v>
      </c>
      <c r="BV13" s="440">
        <v>0.06</v>
      </c>
      <c r="BW13" s="440">
        <v>0.06</v>
      </c>
      <c r="BX13" s="440">
        <v>0.06</v>
      </c>
      <c r="BY13" s="440">
        <v>0</v>
      </c>
      <c r="BZ13" s="440">
        <v>0.06</v>
      </c>
      <c r="CA13" s="440">
        <v>0.06</v>
      </c>
      <c r="CB13" s="440">
        <v>0.06</v>
      </c>
      <c r="CC13" s="440">
        <v>0.06</v>
      </c>
      <c r="CD13" s="440">
        <v>0.06</v>
      </c>
      <c r="CE13" s="440">
        <v>0</v>
      </c>
      <c r="CF13" s="440">
        <v>0.06</v>
      </c>
      <c r="CG13" s="440">
        <v>0.06</v>
      </c>
      <c r="CH13" s="440">
        <v>0.06</v>
      </c>
      <c r="CI13" s="440">
        <v>0.06</v>
      </c>
      <c r="CJ13" s="440">
        <v>0.06</v>
      </c>
      <c r="CK13" s="440">
        <v>0</v>
      </c>
      <c r="CL13" s="440">
        <v>0.06</v>
      </c>
      <c r="CM13" s="440">
        <v>0</v>
      </c>
      <c r="CN13" s="440">
        <v>0</v>
      </c>
      <c r="CO13" s="440">
        <v>0</v>
      </c>
      <c r="CP13" s="440">
        <v>0</v>
      </c>
      <c r="CQ13" s="440">
        <v>0</v>
      </c>
      <c r="CR13" s="440">
        <v>0</v>
      </c>
      <c r="CS13" s="440">
        <v>0</v>
      </c>
      <c r="CT13" s="440">
        <v>0</v>
      </c>
      <c r="CU13" s="440">
        <v>0</v>
      </c>
      <c r="CV13" s="440">
        <v>0</v>
      </c>
      <c r="CW13" s="440">
        <v>0</v>
      </c>
      <c r="CX13" s="440">
        <v>0</v>
      </c>
      <c r="CY13" s="440">
        <v>0</v>
      </c>
      <c r="CZ13" s="440">
        <v>0</v>
      </c>
      <c r="DA13" s="440">
        <v>0</v>
      </c>
      <c r="DB13" s="440">
        <v>0</v>
      </c>
      <c r="DC13" s="440">
        <v>0</v>
      </c>
      <c r="DD13" s="440">
        <v>0</v>
      </c>
      <c r="DE13" s="440">
        <v>0</v>
      </c>
      <c r="DF13" s="440">
        <v>0</v>
      </c>
      <c r="DG13" s="441">
        <v>0</v>
      </c>
      <c r="DH13" s="441">
        <v>0</v>
      </c>
      <c r="DI13" s="441">
        <v>0</v>
      </c>
      <c r="DJ13" s="441">
        <v>0</v>
      </c>
      <c r="DK13" s="441">
        <v>0</v>
      </c>
      <c r="DL13" s="441">
        <v>0</v>
      </c>
      <c r="DM13" s="441">
        <v>0</v>
      </c>
      <c r="DN13" s="441">
        <v>0</v>
      </c>
      <c r="DO13" s="441">
        <v>0</v>
      </c>
      <c r="DP13" s="441">
        <v>0</v>
      </c>
      <c r="DQ13" s="441">
        <v>0</v>
      </c>
      <c r="DR13" s="441">
        <v>0</v>
      </c>
      <c r="DS13" s="441">
        <v>0</v>
      </c>
      <c r="DT13" s="441">
        <v>0</v>
      </c>
      <c r="DU13" s="441">
        <v>0</v>
      </c>
      <c r="DV13" s="441">
        <v>0</v>
      </c>
      <c r="DW13" s="441">
        <v>0</v>
      </c>
      <c r="DX13" s="441">
        <v>0</v>
      </c>
      <c r="DY13" s="441">
        <v>0</v>
      </c>
      <c r="DZ13" s="441">
        <v>0</v>
      </c>
      <c r="EA13" s="441">
        <v>0</v>
      </c>
      <c r="EB13" s="441">
        <v>0</v>
      </c>
      <c r="EC13" s="441">
        <v>0</v>
      </c>
      <c r="ED13" s="441">
        <v>0</v>
      </c>
      <c r="EE13" s="441">
        <v>0</v>
      </c>
      <c r="EF13" s="441">
        <v>0</v>
      </c>
      <c r="EH13" s="437" t="s">
        <v>62</v>
      </c>
      <c r="EI13" s="437">
        <v>16</v>
      </c>
      <c r="EJ13" s="439" t="s">
        <v>543</v>
      </c>
      <c r="EK13" s="439" t="s">
        <v>76</v>
      </c>
      <c r="EL13" s="437" t="s">
        <v>64</v>
      </c>
      <c r="EN13" s="382" t="str">
        <f>+IFERROR(VLOOKUP($B13,'Lưu ý'!$C$5:$G$21,5,0),"")</f>
        <v/>
      </c>
      <c r="EO13" s="382">
        <f>+IF($EN13="",100%,INDEX('Lưu ý'!$H$5:$I$21,MATCH('3.Gentan-i'!$B13,'Lưu ý'!$C$5:$C$21,0),MATCH('3.Gentan-i'!EO$6,'Lưu ý'!$H$4:$I$4,0)))</f>
        <v>1</v>
      </c>
      <c r="EP13" s="382">
        <f>+IF($EN13="",100%,INDEX('Lưu ý'!$H$5:$I$21,MATCH('3.Gentan-i'!$B13,'Lưu ý'!$C$5:$C$21,0),MATCH('3.Gentan-i'!EP$6,'Lưu ý'!$H$4:$I$4,0)))</f>
        <v>1</v>
      </c>
      <c r="EQ13" s="481">
        <v>1</v>
      </c>
      <c r="ER13" s="844">
        <v>1.5</v>
      </c>
      <c r="ES13" s="439" t="s">
        <v>675</v>
      </c>
      <c r="ET13" s="439" t="s">
        <v>642</v>
      </c>
      <c r="EU13" s="476"/>
      <c r="EV13" s="810"/>
      <c r="EW13" s="810"/>
      <c r="EX13" s="810"/>
      <c r="EY13" s="810"/>
      <c r="EZ13" s="378" t="s">
        <v>360</v>
      </c>
      <c r="FA13" s="442" cm="1">
        <f t="array" ref="FA13">+_xlfn.SINGLE(MMULT(VALUE($E13:$EF13),VALUE('Color detail'!H$7:H$138)))</f>
        <v>113.28329999999998</v>
      </c>
      <c r="FB13" s="442" cm="1">
        <f t="array" ref="FB13">+_xlfn.SINGLE(MMULT(VALUE($E13:$EF13),VALUE('Color detail'!I$7:I$138)))</f>
        <v>122.32020000000001</v>
      </c>
      <c r="FC13" s="442" cm="1">
        <f t="array" ref="FC13">+_xlfn.SINGLE(MMULT(VALUE($E13:$EF13),VALUE('Color detail'!J$7:J$138)))</f>
        <v>104.81339999999999</v>
      </c>
      <c r="FD13" s="442" cm="1">
        <f t="array" ref="FD13">+_xlfn.SINGLE(MMULT(VALUE($E13:$EF13),VALUE('Color detail'!K$7:K$138)))</f>
        <v>117.28950000000002</v>
      </c>
      <c r="FF13" s="436">
        <f t="shared" si="27"/>
        <v>176</v>
      </c>
      <c r="FG13" s="436">
        <f t="shared" si="28"/>
        <v>192</v>
      </c>
      <c r="FH13" s="436">
        <f t="shared" si="29"/>
        <v>160</v>
      </c>
      <c r="FI13" s="436">
        <f t="shared" si="30"/>
        <v>176</v>
      </c>
      <c r="FK13" s="436">
        <f t="shared" si="20"/>
        <v>176</v>
      </c>
      <c r="FL13" s="436">
        <f t="shared" si="21"/>
        <v>192</v>
      </c>
      <c r="FM13" s="436">
        <f t="shared" si="22"/>
        <v>160</v>
      </c>
      <c r="FN13" s="436">
        <f t="shared" si="23"/>
        <v>176</v>
      </c>
      <c r="FO13" s="681"/>
      <c r="FP13" s="436" cm="1">
        <f t="array" ref="FP13">+_xlfn.SINGLE(IF(FP$8="Mùa đông",MMULT(VALUE($E13:$EF13),VALUE('Color detail'!Q$7:Q$138))*'3.Gentan-i'!$EO13,MMULT(VALUE($E13:$EF13),VALUE('Color detail'!Q$7:Q$138))*'3.Gentan-i'!$EP13))</f>
        <v>3.9176999999999995</v>
      </c>
      <c r="FQ13" s="436" cm="1">
        <f t="array" ref="FQ13">+_xlfn.SINGLE(IF(FQ$8="Mùa đông",MMULT(VALUE($E13:$EF13),VALUE('Color detail'!R$7:R$138))*'3.Gentan-i'!$EO13,MMULT(VALUE($E13:$EF13),VALUE('Color detail'!R$7:R$138))*'3.Gentan-i'!$EP13))</f>
        <v>5.7248999999999981</v>
      </c>
      <c r="FR13" s="436" cm="1">
        <f t="array" ref="FR13">+_xlfn.SINGLE(IF(FR$8="Mùa đông",MMULT(VALUE($E13:$EF13),VALUE('Color detail'!S$7:S$138))*'3.Gentan-i'!$EO13,MMULT(VALUE($E13:$EF13),VALUE('Color detail'!S$7:S$138))*'3.Gentan-i'!$EP13))</f>
        <v>4.2611999999999997</v>
      </c>
      <c r="FS13" s="436" cm="1">
        <f t="array" ref="FS13">+_xlfn.SINGLE(IF(FS$8="Mùa đông",MMULT(VALUE($E13:$EF13),VALUE('Color detail'!T$7:T$138))*'3.Gentan-i'!$EO13,MMULT(VALUE($E13:$EF13),VALUE('Color detail'!T$7:T$138))*'3.Gentan-i'!$EP13))</f>
        <v>6.0050999999999997</v>
      </c>
      <c r="FT13" s="436" cm="1">
        <f t="array" ref="FT13">+_xlfn.SINGLE(IF(FT$8="Mùa đông",MMULT(VALUE($E13:$EF13),VALUE('Color detail'!U$7:U$138))*'3.Gentan-i'!$EO13,MMULT(VALUE($E13:$EF13),VALUE('Color detail'!U$7:U$138))*'3.Gentan-i'!$EP13))</f>
        <v>5.7716999999999983</v>
      </c>
      <c r="FU13" s="436" cm="1">
        <f t="array" ref="FU13">+_xlfn.SINGLE(IF(FU$8="Mùa đông",MMULT(VALUE($E13:$EF13),VALUE('Color detail'!V$7:V$138))*'3.Gentan-i'!$EO13,MMULT(VALUE($E13:$EF13),VALUE('Color detail'!V$7:V$138))*'3.Gentan-i'!$EP13))</f>
        <v>5.9984999999999999</v>
      </c>
      <c r="FV13" s="436" cm="1">
        <f t="array" ref="FV13">+_xlfn.SINGLE(IF(FV$8="Mùa đông",MMULT(VALUE($E13:$EF13),VALUE('Color detail'!W$7:W$138))*'3.Gentan-i'!$EO13,MMULT(VALUE($E13:$EF13),VALUE('Color detail'!W$7:W$138))*'3.Gentan-i'!$EP13))</f>
        <v>5.9483999999999977</v>
      </c>
      <c r="FW13" s="436" cm="1">
        <f t="array" ref="FW13">+_xlfn.SINGLE(IF(FW$8="Mùa đông",MMULT(VALUE($E13:$EF13),VALUE('Color detail'!X$7:X$138))*'3.Gentan-i'!$EO13,MMULT(VALUE($E13:$EF13),VALUE('Color detail'!X$7:X$138))*'3.Gentan-i'!$EP13))</f>
        <v>5.8850999999999996</v>
      </c>
      <c r="FX13" s="436" cm="1">
        <f t="array" ref="FX13">+_xlfn.SINGLE(IF(FX$8="Mùa đông",MMULT(VALUE($E13:$EF13),VALUE('Color detail'!Y$7:Y$138))*'3.Gentan-i'!$EO13,MMULT(VALUE($E13:$EF13),VALUE('Color detail'!Y$7:Y$138))*'3.Gentan-i'!$EP13))</f>
        <v>5.7083999999999984</v>
      </c>
      <c r="FY13" s="436" cm="1">
        <f t="array" ref="FY13">+_xlfn.SINGLE(IF(FY$8="Mùa đông",MMULT(VALUE($E13:$EF13),VALUE('Color detail'!Z$7:Z$138))*'3.Gentan-i'!$EO13,MMULT(VALUE($E13:$EF13),VALUE('Color detail'!Z$7:Z$138))*'3.Gentan-i'!$EP13))</f>
        <v>4.3778999999999986</v>
      </c>
      <c r="FZ13" s="436" cm="1">
        <f t="array" ref="FZ13">+_xlfn.SINGLE(IF(FZ$8="Mùa đông",MMULT(VALUE($E13:$EF13),VALUE('Color detail'!AA$7:AA$138))*'3.Gentan-i'!$EO13,MMULT(VALUE($E13:$EF13),VALUE('Color detail'!AA$7:AA$138))*'3.Gentan-i'!$EP13))</f>
        <v>5.0582999999999991</v>
      </c>
      <c r="GA13" s="436" cm="1">
        <f t="array" ref="GA13">+_xlfn.SINGLE(IF(GA$8="Mùa đông",MMULT(VALUE($E13:$EF13),VALUE('Color detail'!AB$7:AB$138))*'3.Gentan-i'!$EO13,MMULT(VALUE($E13:$EF13),VALUE('Color detail'!AB$7:AB$138))*'3.Gentan-i'!$EP13))</f>
        <v>5.4848999999999988</v>
      </c>
      <c r="GB13" s="436" cm="1">
        <f t="array" ref="GB13">+_xlfn.SINGLE(IF(GB$8="Mùa đông",MMULT(VALUE($E13:$EF13),VALUE('Color detail'!AC$7:AC$138))*'3.Gentan-i'!$EO13,MMULT(VALUE($E13:$EF13),VALUE('Color detail'!AC$7:AC$138))*'3.Gentan-i'!$EP13))</f>
        <v>5.3615999999999993</v>
      </c>
      <c r="GC13" s="436" cm="1">
        <f t="array" ref="GC13">+_xlfn.SINGLE(IF(GC$8="Mùa đông",MMULT(VALUE($E13:$EF13),VALUE('Color detail'!AD$7:AD$138))*'3.Gentan-i'!$EO13,MMULT(VALUE($E13:$EF13),VALUE('Color detail'!AD$7:AD$138))*'3.Gentan-i'!$EP13))</f>
        <v>4.9515000000000002</v>
      </c>
      <c r="GD13" s="436" cm="1">
        <f t="array" ref="GD13">+_xlfn.SINGLE(IF(GD$8="Mùa đông",MMULT(VALUE($E13:$EF13),VALUE('Color detail'!AE$7:AE$138))*'3.Gentan-i'!$EO13,MMULT(VALUE($E13:$EF13),VALUE('Color detail'!AE$7:AE$138))*'3.Gentan-i'!$EP13))</f>
        <v>5.3615999999999993</v>
      </c>
      <c r="GE13" s="436" cm="1">
        <f t="array" ref="GE13">+_xlfn.SINGLE(IF(GE$8="Mùa đông",MMULT(VALUE($E13:$EF13),VALUE('Color detail'!AF$7:AF$138))*'3.Gentan-i'!$EO13,MMULT(VALUE($E13:$EF13),VALUE('Color detail'!AF$7:AF$138))*'3.Gentan-i'!$EP13))</f>
        <v>5.7716999999999992</v>
      </c>
      <c r="GF13" s="436" cm="1">
        <f t="array" ref="GF13">+_xlfn.SINGLE(IF(GF$8="Mùa đông",MMULT(VALUE($E13:$EF13),VALUE('Color detail'!AG$7:AG$138))*'3.Gentan-i'!$EO13,MMULT(VALUE($E13:$EF13),VALUE('Color detail'!AG$7:AG$138))*'3.Gentan-i'!$EP13))</f>
        <v>5.714999999999999</v>
      </c>
      <c r="GG13" s="436" cm="1">
        <f t="array" ref="GG13">+_xlfn.SINGLE(IF(GG$8="Mùa đông",MMULT(VALUE($E13:$EF13),VALUE('Color detail'!AH$7:AH$138))*'3.Gentan-i'!$EO13,MMULT(VALUE($E13:$EF13),VALUE('Color detail'!AH$7:AH$138))*'3.Gentan-i'!$EP13))</f>
        <v>5.3082000000000003</v>
      </c>
      <c r="GH13" s="436" cm="1">
        <f t="array" ref="GH13">+_xlfn.SINGLE(IF(GH$8="Mùa đông",MMULT(VALUE($E13:$EF13),VALUE('Color detail'!AI$7:AI$138))*'3.Gentan-i'!$EO13,MMULT(VALUE($E13:$EF13),VALUE('Color detail'!AI$7:AI$138))*'3.Gentan-i'!$EP13))</f>
        <v>5.7017999999999978</v>
      </c>
      <c r="GI13" s="436" cm="1">
        <f t="array" ref="GI13">+_xlfn.SINGLE(IF(GI$8="Mùa đông",MMULT(VALUE($E13:$EF13),VALUE('Color detail'!AJ$7:AJ$138))*'3.Gentan-i'!$EO13,MMULT(VALUE($E13:$EF13),VALUE('Color detail'!AJ$7:AJ$138))*'3.Gentan-i'!$EP13))</f>
        <v>5.4248999999999992</v>
      </c>
      <c r="GJ13" s="436" cm="1">
        <f t="array" ref="GJ13">+_xlfn.SINGLE(IF(GJ$8="Mùa đông",MMULT(VALUE($E13:$EF13),VALUE('Color detail'!AK$7:AK$138))*'3.Gentan-i'!$EO13,MMULT(VALUE($E13:$EF13),VALUE('Color detail'!AK$7:AK$138))*'3.Gentan-i'!$EP13))</f>
        <v>5.5449000000000002</v>
      </c>
      <c r="GK13" s="436" cm="1">
        <f t="array" ref="GK13">+_xlfn.SINGLE(IF(GK$8="Mùa đông",MMULT(VALUE($E13:$EF13),VALUE('Color detail'!AL$7:AL$138))*'3.Gentan-i'!$EO13,MMULT(VALUE($E13:$EF13),VALUE('Color detail'!AL$7:AL$138))*'3.Gentan-i'!$EP13))</f>
        <v>0</v>
      </c>
      <c r="GL13" s="436" cm="1">
        <f t="array" ref="GL13">+_xlfn.SINGLE(IF(GL$8="Mùa đông",MMULT(VALUE($E13:$EF13),VALUE('Color detail'!AM$7:AM$138))*'3.Gentan-i'!$EO13,MMULT(VALUE($E13:$EF13),VALUE('Color detail'!AM$7:AM$138))*'3.Gentan-i'!$EP13))</f>
        <v>0</v>
      </c>
      <c r="GM13" s="436" cm="1">
        <f t="array" ref="GM13">+_xlfn.SINGLE(IF(GM$8="Mùa đông",MMULT(VALUE($E13:$EF13),VALUE('Color detail'!AN$7:AN$138))*'3.Gentan-i'!$EO13,MMULT(VALUE($E13:$EF13),VALUE('Color detail'!AN$7:AN$138))*'3.Gentan-i'!$EP13))</f>
        <v>0</v>
      </c>
      <c r="GN13" s="436" cm="1">
        <f t="array" ref="GN13">+_xlfn.SINGLE(IF(GN$8="Mùa đông",MMULT(VALUE($E13:$EF13),VALUE('Color detail'!AO$7:AO$138))*'3.Gentan-i'!$EO13,MMULT(VALUE($E13:$EF13),VALUE('Color detail'!AO$7:AO$138))*'3.Gentan-i'!$EP13))</f>
        <v>0</v>
      </c>
      <c r="GO13" s="436" cm="1">
        <f t="array" ref="GO13">+_xlfn.SINGLE(IF(GO$8="Mùa đông",MMULT(VALUE($E13:$EF13),VALUE('Color detail'!AP$7:AP$138))*'3.Gentan-i'!$EO13,MMULT(VALUE($E13:$EF13),VALUE('Color detail'!AP$7:AP$138))*'3.Gentan-i'!$EP13))</f>
        <v>0</v>
      </c>
      <c r="GP13" s="436" cm="1">
        <f t="array" ref="GP13">+_xlfn.SINGLE(IF(GP$8="Mùa đông",MMULT(VALUE($E13:$EF13),VALUE('Color detail'!AQ$7:AQ$138))*'3.Gentan-i'!$EO13,MMULT(VALUE($E13:$EF13),VALUE('Color detail'!AQ$7:AQ$138))*'3.Gentan-i'!$EP13))</f>
        <v>0</v>
      </c>
      <c r="GQ13" s="436" cm="1">
        <f t="array" ref="GQ13">+_xlfn.SINGLE(IF(GQ$8="Mùa đông",MMULT(VALUE($E13:$EF13),VALUE('Color detail'!AR$7:AR$138))*'3.Gentan-i'!$EO13,MMULT(VALUE($E13:$EF13),VALUE('Color detail'!AR$7:AR$138))*'3.Gentan-i'!$EP13))</f>
        <v>0</v>
      </c>
      <c r="GR13" s="443">
        <f t="shared" si="24"/>
        <v>113.28329999999995</v>
      </c>
      <c r="GS13" s="435"/>
      <c r="GT13" s="436">
        <f t="shared" si="25"/>
        <v>6.0050999999999997</v>
      </c>
      <c r="GU13" s="499">
        <v>12</v>
      </c>
      <c r="GV13" s="499">
        <v>36</v>
      </c>
      <c r="GW13" s="436">
        <f t="shared" si="31"/>
        <v>108.09180000000001</v>
      </c>
      <c r="GX13" s="436">
        <f t="shared" si="32"/>
        <v>324.27539999999999</v>
      </c>
      <c r="GZ13" s="534"/>
      <c r="HA13" s="534"/>
      <c r="HB13" s="534"/>
    </row>
    <row r="14" spans="1:210" ht="16" hidden="1" customHeight="1">
      <c r="A14" s="437">
        <v>1</v>
      </c>
      <c r="B14" s="438" t="s">
        <v>80</v>
      </c>
      <c r="C14" s="439" t="s">
        <v>81</v>
      </c>
      <c r="D14" s="439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440">
        <v>0</v>
      </c>
      <c r="AE14" s="440">
        <v>1.2869999999999999</v>
      </c>
      <c r="AF14" s="440">
        <v>0</v>
      </c>
      <c r="AG14" s="440">
        <v>0</v>
      </c>
      <c r="AH14" s="440">
        <v>0</v>
      </c>
      <c r="AI14" s="440">
        <v>0</v>
      </c>
      <c r="AJ14" s="440">
        <v>0</v>
      </c>
      <c r="AK14" s="440">
        <v>0</v>
      </c>
      <c r="AL14" s="440">
        <v>0</v>
      </c>
      <c r="AM14" s="440">
        <v>1.2869999999999999</v>
      </c>
      <c r="AN14" s="440">
        <v>0</v>
      </c>
      <c r="AO14" s="440">
        <v>0</v>
      </c>
      <c r="AP14" s="440">
        <v>0</v>
      </c>
      <c r="AQ14" s="440">
        <v>0</v>
      </c>
      <c r="AR14" s="440">
        <v>0</v>
      </c>
      <c r="AS14" s="440">
        <v>0</v>
      </c>
      <c r="AT14" s="440">
        <v>0</v>
      </c>
      <c r="AU14" s="440">
        <v>1.2869999999999999</v>
      </c>
      <c r="AV14" s="440">
        <v>0</v>
      </c>
      <c r="AW14" s="440">
        <v>0</v>
      </c>
      <c r="AX14" s="440">
        <v>0</v>
      </c>
      <c r="AY14" s="440">
        <v>0</v>
      </c>
      <c r="AZ14" s="440">
        <v>0</v>
      </c>
      <c r="BA14" s="440">
        <v>0</v>
      </c>
      <c r="BB14" s="440">
        <v>0</v>
      </c>
      <c r="BC14" s="440">
        <v>0</v>
      </c>
      <c r="BD14" s="440">
        <v>0</v>
      </c>
      <c r="BE14" s="440">
        <v>0</v>
      </c>
      <c r="BF14" s="440">
        <v>0</v>
      </c>
      <c r="BG14" s="440">
        <v>0</v>
      </c>
      <c r="BH14" s="440">
        <v>0</v>
      </c>
      <c r="BI14" s="440">
        <v>0</v>
      </c>
      <c r="BJ14" s="440">
        <v>0</v>
      </c>
      <c r="BK14" s="440">
        <v>0</v>
      </c>
      <c r="BL14" s="440">
        <v>0</v>
      </c>
      <c r="BM14" s="440">
        <v>0</v>
      </c>
      <c r="BN14" s="440">
        <v>0</v>
      </c>
      <c r="BO14" s="440">
        <v>0</v>
      </c>
      <c r="BP14" s="440">
        <v>0</v>
      </c>
      <c r="BQ14" s="440">
        <v>0</v>
      </c>
      <c r="BR14" s="440">
        <v>0</v>
      </c>
      <c r="BS14" s="440">
        <v>0</v>
      </c>
      <c r="BT14" s="440">
        <v>0</v>
      </c>
      <c r="BU14" s="440">
        <v>0</v>
      </c>
      <c r="BV14" s="440">
        <v>0</v>
      </c>
      <c r="BW14" s="440">
        <v>0</v>
      </c>
      <c r="BX14" s="440">
        <v>0</v>
      </c>
      <c r="BY14" s="440">
        <v>0</v>
      </c>
      <c r="BZ14" s="440">
        <v>0</v>
      </c>
      <c r="CA14" s="440">
        <v>0</v>
      </c>
      <c r="CB14" s="440">
        <v>0</v>
      </c>
      <c r="CC14" s="440">
        <v>0</v>
      </c>
      <c r="CD14" s="440">
        <v>0</v>
      </c>
      <c r="CE14" s="440">
        <v>0</v>
      </c>
      <c r="CF14" s="440">
        <v>0</v>
      </c>
      <c r="CG14" s="440">
        <v>0</v>
      </c>
      <c r="CH14" s="440">
        <v>0</v>
      </c>
      <c r="CI14" s="440">
        <v>0</v>
      </c>
      <c r="CJ14" s="440">
        <v>0</v>
      </c>
      <c r="CK14" s="440">
        <v>0</v>
      </c>
      <c r="CL14" s="440">
        <v>0</v>
      </c>
      <c r="CM14" s="440">
        <v>0</v>
      </c>
      <c r="CN14" s="440">
        <v>0</v>
      </c>
      <c r="CO14" s="440">
        <v>0</v>
      </c>
      <c r="CP14" s="440">
        <v>0</v>
      </c>
      <c r="CQ14" s="440">
        <v>0</v>
      </c>
      <c r="CR14" s="440">
        <v>0</v>
      </c>
      <c r="CS14" s="440">
        <v>0</v>
      </c>
      <c r="CT14" s="440">
        <v>0</v>
      </c>
      <c r="CU14" s="440">
        <v>0</v>
      </c>
      <c r="CV14" s="440">
        <v>0</v>
      </c>
      <c r="CW14" s="440">
        <v>0</v>
      </c>
      <c r="CX14" s="440">
        <v>0</v>
      </c>
      <c r="CY14" s="440">
        <v>0</v>
      </c>
      <c r="CZ14" s="440">
        <v>0</v>
      </c>
      <c r="DA14" s="440">
        <v>0</v>
      </c>
      <c r="DB14" s="440">
        <v>0</v>
      </c>
      <c r="DC14" s="440">
        <v>0</v>
      </c>
      <c r="DD14" s="440">
        <v>0</v>
      </c>
      <c r="DE14" s="440">
        <v>0</v>
      </c>
      <c r="DF14" s="440">
        <v>0</v>
      </c>
      <c r="DG14" s="441">
        <v>0</v>
      </c>
      <c r="DH14" s="441">
        <v>0</v>
      </c>
      <c r="DI14" s="441">
        <v>0</v>
      </c>
      <c r="DJ14" s="441">
        <v>0</v>
      </c>
      <c r="DK14" s="441">
        <v>0</v>
      </c>
      <c r="DL14" s="441">
        <v>0</v>
      </c>
      <c r="DM14" s="441">
        <v>0</v>
      </c>
      <c r="DN14" s="441">
        <v>0</v>
      </c>
      <c r="DO14" s="441">
        <v>0</v>
      </c>
      <c r="DP14" s="441">
        <v>0</v>
      </c>
      <c r="DQ14" s="441">
        <v>0</v>
      </c>
      <c r="DR14" s="441">
        <v>0</v>
      </c>
      <c r="DS14" s="441">
        <v>0</v>
      </c>
      <c r="DT14" s="441">
        <v>0</v>
      </c>
      <c r="DU14" s="441">
        <v>0</v>
      </c>
      <c r="DV14" s="441">
        <v>0</v>
      </c>
      <c r="DW14" s="441">
        <v>0</v>
      </c>
      <c r="DX14" s="441">
        <v>0</v>
      </c>
      <c r="DY14" s="441">
        <v>0</v>
      </c>
      <c r="DZ14" s="441">
        <v>0</v>
      </c>
      <c r="EA14" s="441">
        <v>0</v>
      </c>
      <c r="EB14" s="441">
        <v>0</v>
      </c>
      <c r="EC14" s="441">
        <v>0</v>
      </c>
      <c r="ED14" s="441">
        <v>0</v>
      </c>
      <c r="EE14" s="441">
        <v>0</v>
      </c>
      <c r="EF14" s="441">
        <v>0</v>
      </c>
      <c r="EH14" s="437" t="s">
        <v>62</v>
      </c>
      <c r="EI14" s="437">
        <v>16</v>
      </c>
      <c r="EJ14" s="439" t="s">
        <v>82</v>
      </c>
      <c r="EK14" s="439" t="s">
        <v>76</v>
      </c>
      <c r="EL14" s="437" t="s">
        <v>64</v>
      </c>
      <c r="EN14" s="382" t="str">
        <f>+IFERROR(VLOOKUP($B14,'Lưu ý'!$C$5:$G$21,5,0),"")</f>
        <v/>
      </c>
      <c r="EO14" s="382">
        <f>+IF($EN14="",100%,INDEX('Lưu ý'!$H$5:$I$21,MATCH('3.Gentan-i'!$B14,'Lưu ý'!$C$5:$C$21,0),MATCH('3.Gentan-i'!EO$6,'Lưu ý'!$H$4:$I$4,0)))</f>
        <v>1</v>
      </c>
      <c r="EP14" s="382">
        <f>+IF($EN14="",100%,INDEX('Lưu ý'!$H$5:$I$21,MATCH('3.Gentan-i'!$B14,'Lưu ý'!$C$5:$C$21,0),MATCH('3.Gentan-i'!EP$6,'Lưu ý'!$H$4:$I$4,0)))</f>
        <v>1</v>
      </c>
      <c r="EQ14" s="481">
        <v>1</v>
      </c>
      <c r="ER14" s="844">
        <v>1</v>
      </c>
      <c r="ES14" s="439"/>
      <c r="ET14" s="439"/>
      <c r="EU14" s="476"/>
      <c r="EV14" s="810"/>
      <c r="EW14" s="810"/>
      <c r="EX14" s="810"/>
      <c r="EY14" s="810"/>
      <c r="EZ14" s="378" t="s">
        <v>360</v>
      </c>
      <c r="FA14" s="442" cm="1">
        <f t="array" ref="FA14">+_xlfn.SINGLE(MMULT(VALUE($E14:$EF14),VALUE('Color detail'!H$7:H$138)))</f>
        <v>492.92099999999994</v>
      </c>
      <c r="FB14" s="442" cm="1">
        <f t="array" ref="FB14">+_xlfn.SINGLE(MMULT(VALUE($E14:$EF14),VALUE('Color detail'!I$7:I$138)))</f>
        <v>347.49</v>
      </c>
      <c r="FC14" s="442" cm="1">
        <f t="array" ref="FC14">+_xlfn.SINGLE(MMULT(VALUE($E14:$EF14),VALUE('Color detail'!J$7:J$138)))</f>
        <v>469.755</v>
      </c>
      <c r="FD14" s="442" cm="1">
        <f t="array" ref="FD14">+_xlfn.SINGLE(MMULT(VALUE($E14:$EF14),VALUE('Color detail'!K$7:K$138)))</f>
        <v>459.45899999999995</v>
      </c>
      <c r="FF14" s="436">
        <f t="shared" si="27"/>
        <v>496</v>
      </c>
      <c r="FG14" s="436">
        <f t="shared" si="28"/>
        <v>352</v>
      </c>
      <c r="FH14" s="436">
        <f t="shared" si="29"/>
        <v>480</v>
      </c>
      <c r="FI14" s="436">
        <f t="shared" si="30"/>
        <v>464</v>
      </c>
      <c r="FK14" s="436">
        <f t="shared" si="20"/>
        <v>496</v>
      </c>
      <c r="FL14" s="436">
        <f t="shared" si="21"/>
        <v>352</v>
      </c>
      <c r="FM14" s="436">
        <f t="shared" si="22"/>
        <v>480</v>
      </c>
      <c r="FN14" s="436">
        <f t="shared" si="23"/>
        <v>464</v>
      </c>
      <c r="FO14" s="681"/>
      <c r="FP14" s="436" cm="1">
        <f t="array" ref="FP14">+_xlfn.SINGLE(IF(FP$8="Mùa đông",MMULT(VALUE($E14:$EF14),VALUE('Color detail'!Q$7:Q$138))*'3.Gentan-i'!$EO14,MMULT(VALUE($E14:$EF14),VALUE('Color detail'!Q$7:Q$138))*'3.Gentan-i'!$EP14))</f>
        <v>15.443999999999999</v>
      </c>
      <c r="FQ14" s="436" cm="1">
        <f t="array" ref="FQ14">+_xlfn.SINGLE(IF(FQ$8="Mùa đông",MMULT(VALUE($E14:$EF14),VALUE('Color detail'!R$7:R$138))*'3.Gentan-i'!$EO14,MMULT(VALUE($E14:$EF14),VALUE('Color detail'!R$7:R$138))*'3.Gentan-i'!$EP14))</f>
        <v>24.452999999999996</v>
      </c>
      <c r="FR14" s="436" cm="1">
        <f t="array" ref="FR14">+_xlfn.SINGLE(IF(FR$8="Mùa đông",MMULT(VALUE($E14:$EF14),VALUE('Color detail'!S$7:S$138))*'3.Gentan-i'!$EO14,MMULT(VALUE($E14:$EF14),VALUE('Color detail'!S$7:S$138))*'3.Gentan-i'!$EP14))</f>
        <v>14.157</v>
      </c>
      <c r="FS14" s="436" cm="1">
        <f t="array" ref="FS14">+_xlfn.SINGLE(IF(FS$8="Mùa đông",MMULT(VALUE($E14:$EF14),VALUE('Color detail'!T$7:T$138))*'3.Gentan-i'!$EO14,MMULT(VALUE($E14:$EF14),VALUE('Color detail'!T$7:T$138))*'3.Gentan-i'!$EP14))</f>
        <v>18.017999999999997</v>
      </c>
      <c r="FT14" s="436" cm="1">
        <f t="array" ref="FT14">+_xlfn.SINGLE(IF(FT$8="Mùa đông",MMULT(VALUE($E14:$EF14),VALUE('Color detail'!U$7:U$138))*'3.Gentan-i'!$EO14,MMULT(VALUE($E14:$EF14),VALUE('Color detail'!U$7:U$138))*'3.Gentan-i'!$EP14))</f>
        <v>27.026999999999997</v>
      </c>
      <c r="FU14" s="436" cm="1">
        <f t="array" ref="FU14">+_xlfn.SINGLE(IF(FU$8="Mùa đông",MMULT(VALUE($E14:$EF14),VALUE('Color detail'!V$7:V$138))*'3.Gentan-i'!$EO14,MMULT(VALUE($E14:$EF14),VALUE('Color detail'!V$7:V$138))*'3.Gentan-i'!$EP14))</f>
        <v>19.305</v>
      </c>
      <c r="FV14" s="436" cm="1">
        <f t="array" ref="FV14">+_xlfn.SINGLE(IF(FV$8="Mùa đông",MMULT(VALUE($E14:$EF14),VALUE('Color detail'!W$7:W$138))*'3.Gentan-i'!$EO14,MMULT(VALUE($E14:$EF14),VALUE('Color detail'!W$7:W$138))*'3.Gentan-i'!$EP14))</f>
        <v>27.026999999999997</v>
      </c>
      <c r="FW14" s="436" cm="1">
        <f t="array" ref="FW14">+_xlfn.SINGLE(IF(FW$8="Mùa đông",MMULT(VALUE($E14:$EF14),VALUE('Color detail'!X$7:X$138))*'3.Gentan-i'!$EO14,MMULT(VALUE($E14:$EF14),VALUE('Color detail'!X$7:X$138))*'3.Gentan-i'!$EP14))</f>
        <v>28.314</v>
      </c>
      <c r="FX14" s="436" cm="1">
        <f t="array" ref="FX14">+_xlfn.SINGLE(IF(FX$8="Mùa đông",MMULT(VALUE($E14:$EF14),VALUE('Color detail'!Y$7:Y$138))*'3.Gentan-i'!$EO14,MMULT(VALUE($E14:$EF14),VALUE('Color detail'!Y$7:Y$138))*'3.Gentan-i'!$EP14))</f>
        <v>32.174999999999997</v>
      </c>
      <c r="FY14" s="436" cm="1">
        <f t="array" ref="FY14">+_xlfn.SINGLE(IF(FY$8="Mùa đông",MMULT(VALUE($E14:$EF14),VALUE('Color detail'!Z$7:Z$138))*'3.Gentan-i'!$EO14,MMULT(VALUE($E14:$EF14),VALUE('Color detail'!Z$7:Z$138))*'3.Gentan-i'!$EP14))</f>
        <v>18.017999999999997</v>
      </c>
      <c r="FZ14" s="436" cm="1">
        <f t="array" ref="FZ14">+_xlfn.SINGLE(IF(FZ$8="Mùa đông",MMULT(VALUE($E14:$EF14),VALUE('Color detail'!AA$7:AA$138))*'3.Gentan-i'!$EO14,MMULT(VALUE($E14:$EF14),VALUE('Color detail'!AA$7:AA$138))*'3.Gentan-i'!$EP14))</f>
        <v>30.887999999999998</v>
      </c>
      <c r="GA14" s="436" cm="1">
        <f t="array" ref="GA14">+_xlfn.SINGLE(IF(GA$8="Mùa đông",MMULT(VALUE($E14:$EF14),VALUE('Color detail'!AB$7:AB$138))*'3.Gentan-i'!$EO14,MMULT(VALUE($E14:$EF14),VALUE('Color detail'!AB$7:AB$138))*'3.Gentan-i'!$EP14))</f>
        <v>20.591999999999999</v>
      </c>
      <c r="GB14" s="436" cm="1">
        <f t="array" ref="GB14">+_xlfn.SINGLE(IF(GB$8="Mùa đông",MMULT(VALUE($E14:$EF14),VALUE('Color detail'!AC$7:AC$138))*'3.Gentan-i'!$EO14,MMULT(VALUE($E14:$EF14),VALUE('Color detail'!AC$7:AC$138))*'3.Gentan-i'!$EP14))</f>
        <v>23.166</v>
      </c>
      <c r="GC14" s="436" cm="1">
        <f t="array" ref="GC14">+_xlfn.SINGLE(IF(GC$8="Mùa đông",MMULT(VALUE($E14:$EF14),VALUE('Color detail'!AD$7:AD$138))*'3.Gentan-i'!$EO14,MMULT(VALUE($E14:$EF14),VALUE('Color detail'!AD$7:AD$138))*'3.Gentan-i'!$EP14))</f>
        <v>27.026999999999997</v>
      </c>
      <c r="GD14" s="436" cm="1">
        <f t="array" ref="GD14">+_xlfn.SINGLE(IF(GD$8="Mùa đông",MMULT(VALUE($E14:$EF14),VALUE('Color detail'!AE$7:AE$138))*'3.Gentan-i'!$EO14,MMULT(VALUE($E14:$EF14),VALUE('Color detail'!AE$7:AE$138))*'3.Gentan-i'!$EP14))</f>
        <v>25.74</v>
      </c>
      <c r="GE14" s="436" cm="1">
        <f t="array" ref="GE14">+_xlfn.SINGLE(IF(GE$8="Mùa đông",MMULT(VALUE($E14:$EF14),VALUE('Color detail'!AF$7:AF$138))*'3.Gentan-i'!$EO14,MMULT(VALUE($E14:$EF14),VALUE('Color detail'!AF$7:AF$138))*'3.Gentan-i'!$EP14))</f>
        <v>25.74</v>
      </c>
      <c r="GF14" s="436" cm="1">
        <f t="array" ref="GF14">+_xlfn.SINGLE(IF(GF$8="Mùa đông",MMULT(VALUE($E14:$EF14),VALUE('Color detail'!AG$7:AG$138))*'3.Gentan-i'!$EO14,MMULT(VALUE($E14:$EF14),VALUE('Color detail'!AG$7:AG$138))*'3.Gentan-i'!$EP14))</f>
        <v>30.887999999999998</v>
      </c>
      <c r="GG14" s="436" cm="1">
        <f t="array" ref="GG14">+_xlfn.SINGLE(IF(GG$8="Mùa đông",MMULT(VALUE($E14:$EF14),VALUE('Color detail'!AH$7:AH$138))*'3.Gentan-i'!$EO14,MMULT(VALUE($E14:$EF14),VALUE('Color detail'!AH$7:AH$138))*'3.Gentan-i'!$EP14))</f>
        <v>16.730999999999998</v>
      </c>
      <c r="GH14" s="436" cm="1">
        <f t="array" ref="GH14">+_xlfn.SINGLE(IF(GH$8="Mùa đông",MMULT(VALUE($E14:$EF14),VALUE('Color detail'!AI$7:AI$138))*'3.Gentan-i'!$EO14,MMULT(VALUE($E14:$EF14),VALUE('Color detail'!AI$7:AI$138))*'3.Gentan-i'!$EP14))</f>
        <v>23.165999999999997</v>
      </c>
      <c r="GI14" s="436" cm="1">
        <f t="array" ref="GI14">+_xlfn.SINGLE(IF(GI$8="Mùa đông",MMULT(VALUE($E14:$EF14),VALUE('Color detail'!AJ$7:AJ$138))*'3.Gentan-i'!$EO14,MMULT(VALUE($E14:$EF14),VALUE('Color detail'!AJ$7:AJ$138))*'3.Gentan-i'!$EP14))</f>
        <v>23.166</v>
      </c>
      <c r="GJ14" s="436" cm="1">
        <f t="array" ref="GJ14">+_xlfn.SINGLE(IF(GJ$8="Mùa đông",MMULT(VALUE($E14:$EF14),VALUE('Color detail'!AK$7:AK$138))*'3.Gentan-i'!$EO14,MMULT(VALUE($E14:$EF14),VALUE('Color detail'!AK$7:AK$138))*'3.Gentan-i'!$EP14))</f>
        <v>21.878999999999998</v>
      </c>
      <c r="GK14" s="436" cm="1">
        <f t="array" ref="GK14">+_xlfn.SINGLE(IF(GK$8="Mùa đông",MMULT(VALUE($E14:$EF14),VALUE('Color detail'!AL$7:AL$138))*'3.Gentan-i'!$EO14,MMULT(VALUE($E14:$EF14),VALUE('Color detail'!AL$7:AL$138))*'3.Gentan-i'!$EP14))</f>
        <v>0</v>
      </c>
      <c r="GL14" s="436" cm="1">
        <f t="array" ref="GL14">+_xlfn.SINGLE(IF(GL$8="Mùa đông",MMULT(VALUE($E14:$EF14),VALUE('Color detail'!AM$7:AM$138))*'3.Gentan-i'!$EO14,MMULT(VALUE($E14:$EF14),VALUE('Color detail'!AM$7:AM$138))*'3.Gentan-i'!$EP14))</f>
        <v>0</v>
      </c>
      <c r="GM14" s="436" cm="1">
        <f t="array" ref="GM14">+_xlfn.SINGLE(IF(GM$8="Mùa đông",MMULT(VALUE($E14:$EF14),VALUE('Color detail'!AN$7:AN$138))*'3.Gentan-i'!$EO14,MMULT(VALUE($E14:$EF14),VALUE('Color detail'!AN$7:AN$138))*'3.Gentan-i'!$EP14))</f>
        <v>0</v>
      </c>
      <c r="GN14" s="436" cm="1">
        <f t="array" ref="GN14">+_xlfn.SINGLE(IF(GN$8="Mùa đông",MMULT(VALUE($E14:$EF14),VALUE('Color detail'!AO$7:AO$138))*'3.Gentan-i'!$EO14,MMULT(VALUE($E14:$EF14),VALUE('Color detail'!AO$7:AO$138))*'3.Gentan-i'!$EP14))</f>
        <v>0</v>
      </c>
      <c r="GO14" s="436" cm="1">
        <f t="array" ref="GO14">+_xlfn.SINGLE(IF(GO$8="Mùa đông",MMULT(VALUE($E14:$EF14),VALUE('Color detail'!AP$7:AP$138))*'3.Gentan-i'!$EO14,MMULT(VALUE($E14:$EF14),VALUE('Color detail'!AP$7:AP$138))*'3.Gentan-i'!$EP14))</f>
        <v>0</v>
      </c>
      <c r="GP14" s="436" cm="1">
        <f t="array" ref="GP14">+_xlfn.SINGLE(IF(GP$8="Mùa đông",MMULT(VALUE($E14:$EF14),VALUE('Color detail'!AQ$7:AQ$138))*'3.Gentan-i'!$EO14,MMULT(VALUE($E14:$EF14),VALUE('Color detail'!AQ$7:AQ$138))*'3.Gentan-i'!$EP14))</f>
        <v>0</v>
      </c>
      <c r="GQ14" s="436" cm="1">
        <f t="array" ref="GQ14">+_xlfn.SINGLE(IF(GQ$8="Mùa đông",MMULT(VALUE($E14:$EF14),VALUE('Color detail'!AR$7:AR$138))*'3.Gentan-i'!$EO14,MMULT(VALUE($E14:$EF14),VALUE('Color detail'!AR$7:AR$138))*'3.Gentan-i'!$EP14))</f>
        <v>0</v>
      </c>
      <c r="GR14" s="443">
        <f t="shared" si="24"/>
        <v>492.92099999999994</v>
      </c>
      <c r="GS14" s="435"/>
      <c r="GT14" s="436">
        <f t="shared" si="25"/>
        <v>32.174999999999997</v>
      </c>
      <c r="GU14" s="499">
        <v>12</v>
      </c>
      <c r="GV14" s="499">
        <v>36</v>
      </c>
      <c r="GW14" s="436">
        <f t="shared" si="31"/>
        <v>386.09999999999997</v>
      </c>
      <c r="GX14" s="436">
        <f t="shared" si="32"/>
        <v>1158.3</v>
      </c>
      <c r="GZ14" s="534"/>
      <c r="HA14" s="534"/>
      <c r="HB14" s="534"/>
    </row>
    <row r="15" spans="1:210" ht="16" hidden="1" customHeight="1">
      <c r="A15" s="437">
        <v>1</v>
      </c>
      <c r="B15" s="438" t="s">
        <v>542</v>
      </c>
      <c r="C15" s="439" t="s">
        <v>540</v>
      </c>
      <c r="D15" s="439" t="s">
        <v>600</v>
      </c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441">
        <v>0</v>
      </c>
      <c r="AE15" s="441">
        <v>2.8299999999999999E-2</v>
      </c>
      <c r="AF15" s="441">
        <v>2.8299999999999999E-2</v>
      </c>
      <c r="AG15" s="441">
        <v>2.8299999999999999E-2</v>
      </c>
      <c r="AH15" s="441">
        <v>2.8299999999999999E-2</v>
      </c>
      <c r="AI15" s="441">
        <v>2.8299999999999999E-2</v>
      </c>
      <c r="AJ15" s="441">
        <v>2.8299999999999999E-2</v>
      </c>
      <c r="AK15" s="441">
        <v>2.8299999999999999E-2</v>
      </c>
      <c r="AL15" s="441">
        <v>0</v>
      </c>
      <c r="AM15" s="441">
        <v>2.8299999999999999E-2</v>
      </c>
      <c r="AN15" s="441">
        <v>2.8299999999999999E-2</v>
      </c>
      <c r="AO15" s="441">
        <v>2.8299999999999999E-2</v>
      </c>
      <c r="AP15" s="441">
        <v>2.8299999999999999E-2</v>
      </c>
      <c r="AQ15" s="441">
        <v>2.8299999999999999E-2</v>
      </c>
      <c r="AR15" s="441">
        <v>2.8299999999999999E-2</v>
      </c>
      <c r="AS15" s="441">
        <v>2.8299999999999999E-2</v>
      </c>
      <c r="AT15" s="441">
        <v>0</v>
      </c>
      <c r="AU15" s="441">
        <v>2.8299999999999999E-2</v>
      </c>
      <c r="AV15" s="441">
        <v>2.8299999999999999E-2</v>
      </c>
      <c r="AW15" s="441">
        <v>2.8299999999999999E-2</v>
      </c>
      <c r="AX15" s="441">
        <v>2.8299999999999999E-2</v>
      </c>
      <c r="AY15" s="441">
        <v>2.8299999999999999E-2</v>
      </c>
      <c r="AZ15" s="441">
        <v>0.03</v>
      </c>
      <c r="BA15" s="441">
        <v>0.03</v>
      </c>
      <c r="BB15" s="441">
        <v>0.03</v>
      </c>
      <c r="BC15" s="441">
        <v>0.03</v>
      </c>
      <c r="BD15" s="441">
        <v>0.03</v>
      </c>
      <c r="BE15" s="441">
        <v>0.03</v>
      </c>
      <c r="BF15" s="441">
        <v>0.03</v>
      </c>
      <c r="BG15" s="441">
        <v>0.03</v>
      </c>
      <c r="BH15" s="441">
        <v>0.03</v>
      </c>
      <c r="BI15" s="441">
        <v>0.03</v>
      </c>
      <c r="BJ15" s="441">
        <v>0.03</v>
      </c>
      <c r="BK15" s="441">
        <v>0.03</v>
      </c>
      <c r="BL15" s="441">
        <v>0.03</v>
      </c>
      <c r="BM15" s="441">
        <v>0.03</v>
      </c>
      <c r="BN15" s="441">
        <v>0.03</v>
      </c>
      <c r="BO15" s="441">
        <v>0.03</v>
      </c>
      <c r="BP15" s="441">
        <v>0.03</v>
      </c>
      <c r="BQ15" s="441">
        <v>0.03</v>
      </c>
      <c r="BR15" s="441">
        <v>0.03</v>
      </c>
      <c r="BS15" s="441">
        <v>0.03</v>
      </c>
      <c r="BT15" s="441">
        <v>0.03</v>
      </c>
      <c r="BU15" s="441">
        <v>0.03</v>
      </c>
      <c r="BV15" s="441">
        <v>0.03</v>
      </c>
      <c r="BW15" s="441">
        <v>0.03</v>
      </c>
      <c r="BX15" s="441">
        <v>0.03</v>
      </c>
      <c r="BY15" s="441">
        <v>0.03</v>
      </c>
      <c r="BZ15" s="441">
        <v>0.03</v>
      </c>
      <c r="CA15" s="441">
        <v>0.03</v>
      </c>
      <c r="CB15" s="441">
        <v>0.03</v>
      </c>
      <c r="CC15" s="441">
        <v>0.03</v>
      </c>
      <c r="CD15" s="441">
        <v>0.03</v>
      </c>
      <c r="CE15" s="441">
        <v>0.03</v>
      </c>
      <c r="CF15" s="441">
        <v>0.03</v>
      </c>
      <c r="CG15" s="441">
        <v>0.03</v>
      </c>
      <c r="CH15" s="441">
        <v>0.03</v>
      </c>
      <c r="CI15" s="441">
        <v>0.03</v>
      </c>
      <c r="CJ15" s="441">
        <v>0.03</v>
      </c>
      <c r="CK15" s="441">
        <v>0.03</v>
      </c>
      <c r="CL15" s="441">
        <v>0.03</v>
      </c>
      <c r="CM15" s="441">
        <v>0</v>
      </c>
      <c r="CN15" s="441">
        <v>0</v>
      </c>
      <c r="CO15" s="441">
        <v>0</v>
      </c>
      <c r="CP15" s="441">
        <v>0</v>
      </c>
      <c r="CQ15" s="441">
        <v>0</v>
      </c>
      <c r="CR15" s="441">
        <v>0</v>
      </c>
      <c r="CS15" s="441">
        <v>0</v>
      </c>
      <c r="CT15" s="441">
        <v>0</v>
      </c>
      <c r="CU15" s="441">
        <v>0</v>
      </c>
      <c r="CV15" s="441">
        <v>0</v>
      </c>
      <c r="CW15" s="441">
        <v>0</v>
      </c>
      <c r="CX15" s="441">
        <v>0</v>
      </c>
      <c r="CY15" s="441">
        <v>0</v>
      </c>
      <c r="CZ15" s="441">
        <v>0</v>
      </c>
      <c r="DA15" s="441">
        <v>0</v>
      </c>
      <c r="DB15" s="441">
        <v>0</v>
      </c>
      <c r="DC15" s="441">
        <v>0</v>
      </c>
      <c r="DD15" s="441">
        <v>0</v>
      </c>
      <c r="DE15" s="441">
        <v>0</v>
      </c>
      <c r="DF15" s="441">
        <v>0</v>
      </c>
      <c r="DG15" s="441">
        <v>0</v>
      </c>
      <c r="DH15" s="441">
        <v>0</v>
      </c>
      <c r="DI15" s="441">
        <v>0</v>
      </c>
      <c r="DJ15" s="441">
        <v>0</v>
      </c>
      <c r="DK15" s="441">
        <v>0</v>
      </c>
      <c r="DL15" s="441">
        <v>0</v>
      </c>
      <c r="DM15" s="441">
        <v>0</v>
      </c>
      <c r="DN15" s="441">
        <v>0</v>
      </c>
      <c r="DO15" s="441">
        <v>0</v>
      </c>
      <c r="DP15" s="441">
        <v>0</v>
      </c>
      <c r="DQ15" s="441">
        <v>0</v>
      </c>
      <c r="DR15" s="441">
        <v>0</v>
      </c>
      <c r="DS15" s="441">
        <v>0</v>
      </c>
      <c r="DT15" s="441">
        <v>0</v>
      </c>
      <c r="DU15" s="441">
        <v>0</v>
      </c>
      <c r="DV15" s="441">
        <v>0</v>
      </c>
      <c r="DW15" s="441">
        <v>0</v>
      </c>
      <c r="DX15" s="441">
        <v>0</v>
      </c>
      <c r="DY15" s="441">
        <v>0</v>
      </c>
      <c r="DZ15" s="441">
        <v>0</v>
      </c>
      <c r="EA15" s="441">
        <v>0</v>
      </c>
      <c r="EB15" s="441">
        <v>0</v>
      </c>
      <c r="EC15" s="441">
        <v>0</v>
      </c>
      <c r="ED15" s="441">
        <v>0</v>
      </c>
      <c r="EE15" s="441">
        <v>0</v>
      </c>
      <c r="EF15" s="441">
        <v>0</v>
      </c>
      <c r="EH15" s="437" t="s">
        <v>94</v>
      </c>
      <c r="EI15" s="437">
        <v>18</v>
      </c>
      <c r="EJ15" s="439" t="s">
        <v>544</v>
      </c>
      <c r="EK15" s="439" t="s">
        <v>76</v>
      </c>
      <c r="EL15" s="437" t="s">
        <v>254</v>
      </c>
      <c r="EN15" s="382" t="str">
        <f>+IFERROR(VLOOKUP($B15,'Lưu ý'!$C$5:$G$21,5,0),"")</f>
        <v/>
      </c>
      <c r="EO15" s="382">
        <f>+IF($EN15="",100%,INDEX('Lưu ý'!$H$5:$I$21,MATCH('3.Gentan-i'!$B15,'Lưu ý'!$C$5:$C$21,0),MATCH('3.Gentan-i'!EO$6,'Lưu ý'!$H$4:$I$4,0)))</f>
        <v>1</v>
      </c>
      <c r="EP15" s="382">
        <f>+IF($EN15="",100%,INDEX('Lưu ý'!$H$5:$I$21,MATCH('3.Gentan-i'!$B15,'Lưu ý'!$C$5:$C$21,0),MATCH('3.Gentan-i'!EP$6,'Lưu ý'!$H$4:$I$4,0)))</f>
        <v>1</v>
      </c>
      <c r="EQ15" s="481">
        <v>1</v>
      </c>
      <c r="ER15" s="844">
        <v>1</v>
      </c>
      <c r="ES15" s="439" t="s">
        <v>674</v>
      </c>
      <c r="ET15" s="439" t="s">
        <v>642</v>
      </c>
      <c r="EU15" s="476"/>
      <c r="EV15" s="810"/>
      <c r="EW15" s="810"/>
      <c r="EX15" s="810"/>
      <c r="EY15" s="810"/>
      <c r="EZ15" s="378" t="s">
        <v>360</v>
      </c>
      <c r="FA15" s="442" cm="1">
        <f t="array" ref="FA15">+_xlfn.SINGLE(MMULT(VALUE($E15:$EF15),VALUE('Color detail'!H$7:H$138)))</f>
        <v>62.681699999999992</v>
      </c>
      <c r="FB15" s="442" cm="1">
        <f t="array" ref="FB15">+_xlfn.SINGLE(MMULT(VALUE($E15:$EF15),VALUE('Color detail'!I$7:I$138)))</f>
        <v>66.869799999999998</v>
      </c>
      <c r="FC15" s="442" cm="1">
        <f t="array" ref="FC15">+_xlfn.SINGLE(MMULT(VALUE($E15:$EF15),VALUE('Color detail'!J$7:J$138)))</f>
        <v>56.856599999999993</v>
      </c>
      <c r="FD15" s="442" cm="1">
        <f t="array" ref="FD15">+_xlfn.SINGLE(MMULT(VALUE($E15:$EF15),VALUE('Color detail'!K$7:K$138)))</f>
        <v>65.075500000000005</v>
      </c>
      <c r="FF15" s="436">
        <f t="shared" si="27"/>
        <v>72</v>
      </c>
      <c r="FG15" s="436">
        <f t="shared" si="28"/>
        <v>72</v>
      </c>
      <c r="FH15" s="436">
        <f t="shared" si="29"/>
        <v>72</v>
      </c>
      <c r="FI15" s="436">
        <f t="shared" si="30"/>
        <v>72</v>
      </c>
      <c r="FK15" s="436">
        <f t="shared" si="20"/>
        <v>72</v>
      </c>
      <c r="FL15" s="436">
        <f t="shared" si="21"/>
        <v>72</v>
      </c>
      <c r="FM15" s="436">
        <f t="shared" si="22"/>
        <v>72</v>
      </c>
      <c r="FN15" s="436">
        <f t="shared" si="23"/>
        <v>72</v>
      </c>
      <c r="FO15" s="681"/>
      <c r="FP15" s="436" cm="1">
        <f t="array" ref="FP15">+_xlfn.SINGLE(IF(FP$8="Mùa đông",MMULT(VALUE($E15:$EF15),VALUE('Color detail'!Q$7:Q$138))*'3.Gentan-i'!$EO15,MMULT(VALUE($E15:$EF15),VALUE('Color detail'!Q$7:Q$138))*'3.Gentan-i'!$EP15))</f>
        <v>2.2572999999999999</v>
      </c>
      <c r="FQ15" s="436" cm="1">
        <f t="array" ref="FQ15">+_xlfn.SINGLE(IF(FQ$8="Mùa đông",MMULT(VALUE($E15:$EF15),VALUE('Color detail'!R$7:R$138))*'3.Gentan-i'!$EO15,MMULT(VALUE($E15:$EF15),VALUE('Color detail'!R$7:R$138))*'3.Gentan-i'!$EP15))</f>
        <v>3.1000999999999981</v>
      </c>
      <c r="FR15" s="436" cm="1">
        <f t="array" ref="FR15">+_xlfn.SINGLE(IF(FR$8="Mùa đông",MMULT(VALUE($E15:$EF15),VALUE('Color detail'!S$7:S$138))*'3.Gentan-i'!$EO15,MMULT(VALUE($E15:$EF15),VALUE('Color detail'!S$7:S$138))*'3.Gentan-i'!$EP15))</f>
        <v>2.2187999999999994</v>
      </c>
      <c r="FS15" s="436" cm="1">
        <f t="array" ref="FS15">+_xlfn.SINGLE(IF(FS$8="Mùa đông",MMULT(VALUE($E15:$EF15),VALUE('Color detail'!T$7:T$138))*'3.Gentan-i'!$EO15,MMULT(VALUE($E15:$EF15),VALUE('Color detail'!T$7:T$138))*'3.Gentan-i'!$EP15))</f>
        <v>3.1798999999999982</v>
      </c>
      <c r="FT15" s="436" cm="1">
        <f t="array" ref="FT15">+_xlfn.SINGLE(IF(FT$8="Mùa đông",MMULT(VALUE($E15:$EF15),VALUE('Color detail'!U$7:U$138))*'3.Gentan-i'!$EO15,MMULT(VALUE($E15:$EF15),VALUE('Color detail'!U$7:U$138))*'3.Gentan-i'!$EP15))</f>
        <v>3.1532999999999989</v>
      </c>
      <c r="FU15" s="436" cm="1">
        <f t="array" ref="FU15">+_xlfn.SINGLE(IF(FU$8="Mùa đông",MMULT(VALUE($E15:$EF15),VALUE('Color detail'!V$7:V$138))*'3.Gentan-i'!$EO15,MMULT(VALUE($E15:$EF15),VALUE('Color detail'!V$7:V$138))*'3.Gentan-i'!$EP15))</f>
        <v>3.2664999999999997</v>
      </c>
      <c r="FV15" s="436" cm="1">
        <f t="array" ref="FV15">+_xlfn.SINGLE(IF(FV$8="Mùa đông",MMULT(VALUE($E15:$EF15),VALUE('Color detail'!W$7:W$138))*'3.Gentan-i'!$EO15,MMULT(VALUE($E15:$EF15),VALUE('Color detail'!W$7:W$138))*'3.Gentan-i'!$EP15))</f>
        <v>3.1815999999999982</v>
      </c>
      <c r="FW15" s="436" cm="1">
        <f t="array" ref="FW15">+_xlfn.SINGLE(IF(FW$8="Mùa đông",MMULT(VALUE($E15:$EF15),VALUE('Color detail'!X$7:X$138))*'3.Gentan-i'!$EO15,MMULT(VALUE($E15:$EF15),VALUE('Color detail'!X$7:X$138))*'3.Gentan-i'!$EP15))</f>
        <v>3.1798999999999991</v>
      </c>
      <c r="FX15" s="436" cm="1">
        <f t="array" ref="FX15">+_xlfn.SINGLE(IF(FX$8="Mùa đông",MMULT(VALUE($E15:$EF15),VALUE('Color detail'!Y$7:Y$138))*'3.Gentan-i'!$EO15,MMULT(VALUE($E15:$EF15),VALUE('Color detail'!Y$7:Y$138))*'3.Gentan-i'!$EP15))</f>
        <v>3.1815999999999978</v>
      </c>
      <c r="FY15" s="436" cm="1">
        <f t="array" ref="FY15">+_xlfn.SINGLE(IF(FY$8="Mùa đông",MMULT(VALUE($E15:$EF15),VALUE('Color detail'!Z$7:Z$138))*'3.Gentan-i'!$EO15,MMULT(VALUE($E15:$EF15),VALUE('Color detail'!Z$7:Z$138))*'3.Gentan-i'!$EP15))</f>
        <v>2.5170999999999997</v>
      </c>
      <c r="FZ15" s="436" cm="1">
        <f t="array" ref="FZ15">+_xlfn.SINGLE(IF(FZ$8="Mùa đông",MMULT(VALUE($E15:$EF15),VALUE('Color detail'!AA$7:AA$138))*'3.Gentan-i'!$EO15,MMULT(VALUE($E15:$EF15),VALUE('Color detail'!AA$7:AA$138))*'3.Gentan-i'!$EP15))</f>
        <v>3.0666999999999986</v>
      </c>
      <c r="GA15" s="436" cm="1">
        <f t="array" ref="GA15">+_xlfn.SINGLE(IF(GA$8="Mùa đông",MMULT(VALUE($E15:$EF15),VALUE('Color detail'!AB$7:AB$138))*'3.Gentan-i'!$EO15,MMULT(VALUE($E15:$EF15),VALUE('Color detail'!AB$7:AB$138))*'3.Gentan-i'!$EP15))</f>
        <v>3.0400999999999994</v>
      </c>
      <c r="GB15" s="436" cm="1">
        <f t="array" ref="GB15">+_xlfn.SINGLE(IF(GB$8="Mùa đông",MMULT(VALUE($E15:$EF15),VALUE('Color detail'!AC$7:AC$138))*'3.Gentan-i'!$EO15,MMULT(VALUE($E15:$EF15),VALUE('Color detail'!AC$7:AC$138))*'3.Gentan-i'!$EP15))</f>
        <v>2.888399999999999</v>
      </c>
      <c r="GC15" s="436" cm="1">
        <f t="array" ref="GC15">+_xlfn.SINGLE(IF(GC$8="Mùa đông",MMULT(VALUE($E15:$EF15),VALUE('Color detail'!AD$7:AD$138))*'3.Gentan-i'!$EO15,MMULT(VALUE($E15:$EF15),VALUE('Color detail'!AD$7:AD$138))*'3.Gentan-i'!$EP15))</f>
        <v>2.9835000000000003</v>
      </c>
      <c r="GD15" s="436" cm="1">
        <f t="array" ref="GD15">+_xlfn.SINGLE(IF(GD$8="Mùa đông",MMULT(VALUE($E15:$EF15),VALUE('Color detail'!AE$7:AE$138))*'3.Gentan-i'!$EO15,MMULT(VALUE($E15:$EF15),VALUE('Color detail'!AE$7:AE$138))*'3.Gentan-i'!$EP15))</f>
        <v>3.0683999999999991</v>
      </c>
      <c r="GE15" s="436" cm="1">
        <f t="array" ref="GE15">+_xlfn.SINGLE(IF(GE$8="Mùa đông",MMULT(VALUE($E15:$EF15),VALUE('Color detail'!AF$7:AF$138))*'3.Gentan-i'!$EO15,MMULT(VALUE($E15:$EF15),VALUE('Color detail'!AF$7:AF$138))*'3.Gentan-i'!$EP15))</f>
        <v>3.1232999999999995</v>
      </c>
      <c r="GF15" s="436" cm="1">
        <f t="array" ref="GF15">+_xlfn.SINGLE(IF(GF$8="Mùa đông",MMULT(VALUE($E15:$EF15),VALUE('Color detail'!AG$7:AG$138))*'3.Gentan-i'!$EO15,MMULT(VALUE($E15:$EF15),VALUE('Color detail'!AG$7:AG$138))*'3.Gentan-i'!$EP15))</f>
        <v>3.0949999999999989</v>
      </c>
      <c r="GG15" s="436" cm="1">
        <f t="array" ref="GG15">+_xlfn.SINGLE(IF(GG$8="Mùa đông",MMULT(VALUE($E15:$EF15),VALUE('Color detail'!AH$7:AH$138))*'3.Gentan-i'!$EO15,MMULT(VALUE($E15:$EF15),VALUE('Color detail'!AH$7:AH$138))*'3.Gentan-i'!$EP15))</f>
        <v>2.9817999999999998</v>
      </c>
      <c r="GH15" s="436" cm="1">
        <f t="array" ref="GH15">+_xlfn.SINGLE(IF(GH$8="Mùa đông",MMULT(VALUE($E15:$EF15),VALUE('Color detail'!AI$7:AI$138))*'3.Gentan-i'!$EO15,MMULT(VALUE($E15:$EF15),VALUE('Color detail'!AI$7:AI$138))*'3.Gentan-i'!$EP15))</f>
        <v>3.178199999999999</v>
      </c>
      <c r="GI15" s="436" cm="1">
        <f t="array" ref="GI15">+_xlfn.SINGLE(IF(GI$8="Mùa đông",MMULT(VALUE($E15:$EF15),VALUE('Color detail'!AJ$7:AJ$138))*'3.Gentan-i'!$EO15,MMULT(VALUE($E15:$EF15),VALUE('Color detail'!AJ$7:AJ$138))*'3.Gentan-i'!$EP15))</f>
        <v>3.0100999999999991</v>
      </c>
      <c r="GJ15" s="436" cm="1">
        <f t="array" ref="GJ15">+_xlfn.SINGLE(IF(GJ$8="Mùa đông",MMULT(VALUE($E15:$EF15),VALUE('Color detail'!AK$7:AK$138))*'3.Gentan-i'!$EO15,MMULT(VALUE($E15:$EF15),VALUE('Color detail'!AK$7:AK$138))*'3.Gentan-i'!$EP15))</f>
        <v>3.0101</v>
      </c>
      <c r="GK15" s="436" cm="1">
        <f t="array" ref="GK15">+_xlfn.SINGLE(IF(GK$8="Mùa đông",MMULT(VALUE($E15:$EF15),VALUE('Color detail'!AL$7:AL$138))*'3.Gentan-i'!$EO15,MMULT(VALUE($E15:$EF15),VALUE('Color detail'!AL$7:AL$138))*'3.Gentan-i'!$EP15))</f>
        <v>0</v>
      </c>
      <c r="GL15" s="436" cm="1">
        <f t="array" ref="GL15">+_xlfn.SINGLE(IF(GL$8="Mùa đông",MMULT(VALUE($E15:$EF15),VALUE('Color detail'!AM$7:AM$138))*'3.Gentan-i'!$EO15,MMULT(VALUE($E15:$EF15),VALUE('Color detail'!AM$7:AM$138))*'3.Gentan-i'!$EP15))</f>
        <v>0</v>
      </c>
      <c r="GM15" s="436" cm="1">
        <f t="array" ref="GM15">+_xlfn.SINGLE(IF(GM$8="Mùa đông",MMULT(VALUE($E15:$EF15),VALUE('Color detail'!AN$7:AN$138))*'3.Gentan-i'!$EO15,MMULT(VALUE($E15:$EF15),VALUE('Color detail'!AN$7:AN$138))*'3.Gentan-i'!$EP15))</f>
        <v>0</v>
      </c>
      <c r="GN15" s="436" cm="1">
        <f t="array" ref="GN15">+_xlfn.SINGLE(IF(GN$8="Mùa đông",MMULT(VALUE($E15:$EF15),VALUE('Color detail'!AO$7:AO$138))*'3.Gentan-i'!$EO15,MMULT(VALUE($E15:$EF15),VALUE('Color detail'!AO$7:AO$138))*'3.Gentan-i'!$EP15))</f>
        <v>0</v>
      </c>
      <c r="GO15" s="436" cm="1">
        <f t="array" ref="GO15">+_xlfn.SINGLE(IF(GO$8="Mùa đông",MMULT(VALUE($E15:$EF15),VALUE('Color detail'!AP$7:AP$138))*'3.Gentan-i'!$EO15,MMULT(VALUE($E15:$EF15),VALUE('Color detail'!AP$7:AP$138))*'3.Gentan-i'!$EP15))</f>
        <v>0</v>
      </c>
      <c r="GP15" s="436" cm="1">
        <f t="array" ref="GP15">+_xlfn.SINGLE(IF(GP$8="Mùa đông",MMULT(VALUE($E15:$EF15),VALUE('Color detail'!AQ$7:AQ$138))*'3.Gentan-i'!$EO15,MMULT(VALUE($E15:$EF15),VALUE('Color detail'!AQ$7:AQ$138))*'3.Gentan-i'!$EP15))</f>
        <v>0</v>
      </c>
      <c r="GQ15" s="436" cm="1">
        <f t="array" ref="GQ15">+_xlfn.SINGLE(IF(GQ$8="Mùa đông",MMULT(VALUE($E15:$EF15),VALUE('Color detail'!AR$7:AR$138))*'3.Gentan-i'!$EO15,MMULT(VALUE($E15:$EF15),VALUE('Color detail'!AR$7:AR$138))*'3.Gentan-i'!$EP15))</f>
        <v>0</v>
      </c>
      <c r="GR15" s="443">
        <f t="shared" si="24"/>
        <v>62.681699999999985</v>
      </c>
      <c r="GS15" s="435"/>
      <c r="GT15" s="436">
        <f t="shared" si="25"/>
        <v>3.2664999999999997</v>
      </c>
      <c r="GU15" s="499">
        <v>12</v>
      </c>
      <c r="GV15" s="499">
        <v>36</v>
      </c>
      <c r="GW15" s="436">
        <f t="shared" si="31"/>
        <v>39.197999999999993</v>
      </c>
      <c r="GX15" s="436">
        <f t="shared" si="32"/>
        <v>117.59399999999999</v>
      </c>
      <c r="GZ15" s="534"/>
      <c r="HA15" s="534"/>
      <c r="HB15" s="534"/>
    </row>
    <row r="16" spans="1:210" ht="16" hidden="1" customHeight="1">
      <c r="A16" s="437">
        <v>1</v>
      </c>
      <c r="B16" s="438" t="s">
        <v>84</v>
      </c>
      <c r="C16" s="439" t="s">
        <v>85</v>
      </c>
      <c r="D16" s="439"/>
      <c r="E16" s="925"/>
      <c r="F16" s="925"/>
      <c r="G16" s="925"/>
      <c r="H16" s="925"/>
      <c r="I16" s="925"/>
      <c r="J16" s="925"/>
      <c r="K16" s="925"/>
      <c r="L16" s="925"/>
      <c r="M16" s="925"/>
      <c r="N16" s="925"/>
      <c r="O16" s="925"/>
      <c r="P16" s="925"/>
      <c r="Q16" s="925"/>
      <c r="R16" s="925"/>
      <c r="S16" s="925"/>
      <c r="T16" s="925"/>
      <c r="U16" s="925"/>
      <c r="V16" s="925"/>
      <c r="W16" s="925"/>
      <c r="X16" s="925"/>
      <c r="Y16" s="925"/>
      <c r="Z16" s="925"/>
      <c r="AA16" s="925"/>
      <c r="AB16" s="925"/>
      <c r="AC16" s="925"/>
      <c r="AD16" s="440">
        <v>0</v>
      </c>
      <c r="AE16" s="440">
        <v>0</v>
      </c>
      <c r="AF16" s="440">
        <v>0</v>
      </c>
      <c r="AG16" s="440">
        <v>0</v>
      </c>
      <c r="AH16" s="440">
        <v>0</v>
      </c>
      <c r="AI16" s="440">
        <v>0</v>
      </c>
      <c r="AJ16" s="440">
        <v>0</v>
      </c>
      <c r="AK16" s="440">
        <v>1.9440000000000002</v>
      </c>
      <c r="AL16" s="440">
        <v>0</v>
      </c>
      <c r="AM16" s="440">
        <v>0</v>
      </c>
      <c r="AN16" s="440">
        <v>0</v>
      </c>
      <c r="AO16" s="440">
        <v>0</v>
      </c>
      <c r="AP16" s="440">
        <v>1.9440000000000002</v>
      </c>
      <c r="AQ16" s="440">
        <v>0</v>
      </c>
      <c r="AR16" s="440">
        <v>0</v>
      </c>
      <c r="AS16" s="440">
        <v>0</v>
      </c>
      <c r="AT16" s="440">
        <v>0</v>
      </c>
      <c r="AU16" s="440">
        <v>0</v>
      </c>
      <c r="AV16" s="440">
        <v>0</v>
      </c>
      <c r="AW16" s="440">
        <v>0</v>
      </c>
      <c r="AX16" s="440">
        <v>0</v>
      </c>
      <c r="AY16" s="440">
        <v>0</v>
      </c>
      <c r="AZ16" s="440">
        <v>0</v>
      </c>
      <c r="BA16" s="440">
        <v>0</v>
      </c>
      <c r="BB16" s="440">
        <v>0</v>
      </c>
      <c r="BC16" s="440">
        <v>0</v>
      </c>
      <c r="BD16" s="440">
        <v>0</v>
      </c>
      <c r="BE16" s="440">
        <v>0</v>
      </c>
      <c r="BF16" s="440">
        <v>0</v>
      </c>
      <c r="BG16" s="440">
        <v>0</v>
      </c>
      <c r="BH16" s="440">
        <v>0</v>
      </c>
      <c r="BI16" s="440">
        <v>0</v>
      </c>
      <c r="BJ16" s="440">
        <v>0</v>
      </c>
      <c r="BK16" s="440">
        <v>0</v>
      </c>
      <c r="BL16" s="440">
        <v>0</v>
      </c>
      <c r="BM16" s="440">
        <v>0</v>
      </c>
      <c r="BN16" s="440">
        <v>0</v>
      </c>
      <c r="BO16" s="440">
        <v>0</v>
      </c>
      <c r="BP16" s="440">
        <v>3.12</v>
      </c>
      <c r="BQ16" s="440">
        <v>0</v>
      </c>
      <c r="BR16" s="440">
        <v>0</v>
      </c>
      <c r="BS16" s="440">
        <v>0</v>
      </c>
      <c r="BT16" s="440">
        <v>0</v>
      </c>
      <c r="BU16" s="440">
        <v>0</v>
      </c>
      <c r="BV16" s="440">
        <v>3.12</v>
      </c>
      <c r="BW16" s="440">
        <v>0</v>
      </c>
      <c r="BX16" s="440">
        <v>0</v>
      </c>
      <c r="BY16" s="440">
        <v>0</v>
      </c>
      <c r="BZ16" s="440">
        <v>0</v>
      </c>
      <c r="CA16" s="440">
        <v>0</v>
      </c>
      <c r="CB16" s="440">
        <v>3.12</v>
      </c>
      <c r="CC16" s="440">
        <v>0</v>
      </c>
      <c r="CD16" s="440">
        <v>0</v>
      </c>
      <c r="CE16" s="440">
        <v>0</v>
      </c>
      <c r="CF16" s="440">
        <v>0</v>
      </c>
      <c r="CG16" s="440">
        <v>0</v>
      </c>
      <c r="CH16" s="440">
        <v>3.12</v>
      </c>
      <c r="CI16" s="440">
        <v>0</v>
      </c>
      <c r="CJ16" s="440">
        <v>0</v>
      </c>
      <c r="CK16" s="440">
        <v>0</v>
      </c>
      <c r="CL16" s="440">
        <v>0</v>
      </c>
      <c r="CM16" s="440">
        <v>0</v>
      </c>
      <c r="CN16" s="440">
        <v>0</v>
      </c>
      <c r="CO16" s="440">
        <v>0</v>
      </c>
      <c r="CP16" s="440">
        <v>0</v>
      </c>
      <c r="CQ16" s="440">
        <v>0</v>
      </c>
      <c r="CR16" s="440">
        <v>0</v>
      </c>
      <c r="CS16" s="440">
        <v>0</v>
      </c>
      <c r="CT16" s="440">
        <v>0</v>
      </c>
      <c r="CU16" s="440">
        <v>0</v>
      </c>
      <c r="CV16" s="440">
        <v>0</v>
      </c>
      <c r="CW16" s="440">
        <v>0</v>
      </c>
      <c r="CX16" s="440">
        <v>0</v>
      </c>
      <c r="CY16" s="440">
        <v>0</v>
      </c>
      <c r="CZ16" s="440">
        <v>0</v>
      </c>
      <c r="DA16" s="440">
        <v>0</v>
      </c>
      <c r="DB16" s="440">
        <v>0</v>
      </c>
      <c r="DC16" s="440">
        <v>0</v>
      </c>
      <c r="DD16" s="440">
        <v>0</v>
      </c>
      <c r="DE16" s="440">
        <v>0</v>
      </c>
      <c r="DF16" s="440">
        <v>0</v>
      </c>
      <c r="DG16" s="441">
        <v>0</v>
      </c>
      <c r="DH16" s="441">
        <v>0</v>
      </c>
      <c r="DI16" s="441">
        <v>0</v>
      </c>
      <c r="DJ16" s="441">
        <v>0</v>
      </c>
      <c r="DK16" s="441">
        <v>2.535700934579439</v>
      </c>
      <c r="DL16" s="441">
        <v>0</v>
      </c>
      <c r="DM16" s="441">
        <v>0</v>
      </c>
      <c r="DN16" s="441">
        <v>0</v>
      </c>
      <c r="DO16" s="441">
        <v>0</v>
      </c>
      <c r="DP16" s="441">
        <v>0</v>
      </c>
      <c r="DQ16" s="441">
        <v>2.535700934579439</v>
      </c>
      <c r="DR16" s="441">
        <v>0</v>
      </c>
      <c r="DS16" s="441">
        <v>0</v>
      </c>
      <c r="DT16" s="441">
        <v>0</v>
      </c>
      <c r="DU16" s="441">
        <v>0</v>
      </c>
      <c r="DV16" s="441">
        <v>0</v>
      </c>
      <c r="DW16" s="441">
        <v>0</v>
      </c>
      <c r="DX16" s="441">
        <v>0</v>
      </c>
      <c r="DY16" s="441">
        <v>0</v>
      </c>
      <c r="DZ16" s="441">
        <v>0</v>
      </c>
      <c r="EA16" s="441">
        <v>0</v>
      </c>
      <c r="EB16" s="441">
        <v>0</v>
      </c>
      <c r="EC16" s="441">
        <v>0</v>
      </c>
      <c r="ED16" s="441">
        <v>0</v>
      </c>
      <c r="EE16" s="441">
        <v>0</v>
      </c>
      <c r="EF16" s="441">
        <v>0</v>
      </c>
      <c r="EH16" s="437" t="s">
        <v>62</v>
      </c>
      <c r="EI16" s="437">
        <v>16</v>
      </c>
      <c r="EJ16" s="439" t="s">
        <v>86</v>
      </c>
      <c r="EK16" s="439" t="s">
        <v>76</v>
      </c>
      <c r="EL16" s="437" t="s">
        <v>64</v>
      </c>
      <c r="EN16" s="382" t="str">
        <f>+IFERROR(VLOOKUP($B16,'Lưu ý'!$C$5:$G$21,5,0),"")</f>
        <v/>
      </c>
      <c r="EO16" s="382">
        <f>+IF($EN16="",100%,INDEX('Lưu ý'!$H$5:$I$21,MATCH('3.Gentan-i'!$B16,'Lưu ý'!$C$5:$C$21,0),MATCH('3.Gentan-i'!EO$6,'Lưu ý'!$H$4:$I$4,0)))</f>
        <v>1</v>
      </c>
      <c r="EP16" s="382">
        <f>+IF($EN16="",100%,INDEX('Lưu ý'!$H$5:$I$21,MATCH('3.Gentan-i'!$B16,'Lưu ý'!$C$5:$C$21,0),MATCH('3.Gentan-i'!EP$6,'Lưu ý'!$H$4:$I$4,0)))</f>
        <v>1</v>
      </c>
      <c r="EQ16" s="481">
        <v>1.1499999999999999</v>
      </c>
      <c r="ER16" s="844">
        <v>1.1499999999999999</v>
      </c>
      <c r="ES16" s="439" t="s">
        <v>568</v>
      </c>
      <c r="ET16" s="439" t="s">
        <v>641</v>
      </c>
      <c r="EU16" s="476"/>
      <c r="EV16" s="810"/>
      <c r="EW16" s="810"/>
      <c r="EX16" s="810"/>
      <c r="EY16" s="810"/>
      <c r="EZ16" s="378" t="s">
        <v>360</v>
      </c>
      <c r="FA16" s="442" cm="1">
        <f t="array" ref="FA16">+_xlfn.SINGLE(MMULT(VALUE($E16:$EF16),VALUE('Color detail'!H$7:H$138)))</f>
        <v>0</v>
      </c>
      <c r="FB16" s="442" cm="1">
        <f t="array" ref="FB16">+_xlfn.SINGLE(MMULT(VALUE($E16:$EF16),VALUE('Color detail'!I$7:I$138)))</f>
        <v>91.367999999999995</v>
      </c>
      <c r="FC16" s="442" cm="1">
        <f t="array" ref="FC16">+_xlfn.SINGLE(MMULT(VALUE($E16:$EF16),VALUE('Color detail'!J$7:J$138)))</f>
        <v>0</v>
      </c>
      <c r="FD16" s="442" cm="1">
        <f t="array" ref="FD16">+_xlfn.SINGLE(MMULT(VALUE($E16:$EF16),VALUE('Color detail'!K$7:K$138)))</f>
        <v>0</v>
      </c>
      <c r="FF16" s="436">
        <f t="shared" si="27"/>
        <v>0</v>
      </c>
      <c r="FG16" s="436">
        <f t="shared" si="28"/>
        <v>128</v>
      </c>
      <c r="FH16" s="436">
        <f t="shared" si="29"/>
        <v>0</v>
      </c>
      <c r="FI16" s="436">
        <f t="shared" si="30"/>
        <v>0</v>
      </c>
      <c r="FK16" s="436">
        <f t="shared" si="20"/>
        <v>0</v>
      </c>
      <c r="FL16" s="436">
        <f t="shared" si="21"/>
        <v>128</v>
      </c>
      <c r="FM16" s="436">
        <f t="shared" si="22"/>
        <v>0</v>
      </c>
      <c r="FN16" s="436">
        <f t="shared" si="23"/>
        <v>0</v>
      </c>
      <c r="FO16" s="681"/>
      <c r="FP16" s="436" cm="1">
        <f t="array" ref="FP16">+_xlfn.SINGLE(IF(FP$8="Mùa đông",MMULT(VALUE($E16:$EF16),VALUE('Color detail'!Q$7:Q$138))*'3.Gentan-i'!$EO16,MMULT(VALUE($E16:$EF16),VALUE('Color detail'!Q$7:Q$138))*'3.Gentan-i'!$EP16))</f>
        <v>0</v>
      </c>
      <c r="FQ16" s="436" cm="1">
        <f t="array" ref="FQ16">+_xlfn.SINGLE(IF(FQ$8="Mùa đông",MMULT(VALUE($E16:$EF16),VALUE('Color detail'!R$7:R$138))*'3.Gentan-i'!$EO16,MMULT(VALUE($E16:$EF16),VALUE('Color detail'!R$7:R$138))*'3.Gentan-i'!$EP16))</f>
        <v>0</v>
      </c>
      <c r="FR16" s="436" cm="1">
        <f t="array" ref="FR16">+_xlfn.SINGLE(IF(FR$8="Mùa đông",MMULT(VALUE($E16:$EF16),VALUE('Color detail'!S$7:S$138))*'3.Gentan-i'!$EO16,MMULT(VALUE($E16:$EF16),VALUE('Color detail'!S$7:S$138))*'3.Gentan-i'!$EP16))</f>
        <v>0</v>
      </c>
      <c r="FS16" s="436" cm="1">
        <f t="array" ref="FS16">+_xlfn.SINGLE(IF(FS$8="Mùa đông",MMULT(VALUE($E16:$EF16),VALUE('Color detail'!T$7:T$138))*'3.Gentan-i'!$EO16,MMULT(VALUE($E16:$EF16),VALUE('Color detail'!T$7:T$138))*'3.Gentan-i'!$EP16))</f>
        <v>0</v>
      </c>
      <c r="FT16" s="436" cm="1">
        <f t="array" ref="FT16">+_xlfn.SINGLE(IF(FT$8="Mùa đông",MMULT(VALUE($E16:$EF16),VALUE('Color detail'!U$7:U$138))*'3.Gentan-i'!$EO16,MMULT(VALUE($E16:$EF16),VALUE('Color detail'!U$7:U$138))*'3.Gentan-i'!$EP16))</f>
        <v>0</v>
      </c>
      <c r="FU16" s="436" cm="1">
        <f t="array" ref="FU16">+_xlfn.SINGLE(IF(FU$8="Mùa đông",MMULT(VALUE($E16:$EF16),VALUE('Color detail'!V$7:V$138))*'3.Gentan-i'!$EO16,MMULT(VALUE($E16:$EF16),VALUE('Color detail'!V$7:V$138))*'3.Gentan-i'!$EP16))</f>
        <v>0</v>
      </c>
      <c r="FV16" s="436" cm="1">
        <f t="array" ref="FV16">+_xlfn.SINGLE(IF(FV$8="Mùa đông",MMULT(VALUE($E16:$EF16),VALUE('Color detail'!W$7:W$138))*'3.Gentan-i'!$EO16,MMULT(VALUE($E16:$EF16),VALUE('Color detail'!W$7:W$138))*'3.Gentan-i'!$EP16))</f>
        <v>0</v>
      </c>
      <c r="FW16" s="436" cm="1">
        <f t="array" ref="FW16">+_xlfn.SINGLE(IF(FW$8="Mùa đông",MMULT(VALUE($E16:$EF16),VALUE('Color detail'!X$7:X$138))*'3.Gentan-i'!$EO16,MMULT(VALUE($E16:$EF16),VALUE('Color detail'!X$7:X$138))*'3.Gentan-i'!$EP16))</f>
        <v>0</v>
      </c>
      <c r="FX16" s="436" cm="1">
        <f t="array" ref="FX16">+_xlfn.SINGLE(IF(FX$8="Mùa đông",MMULT(VALUE($E16:$EF16),VALUE('Color detail'!Y$7:Y$138))*'3.Gentan-i'!$EO16,MMULT(VALUE($E16:$EF16),VALUE('Color detail'!Y$7:Y$138))*'3.Gentan-i'!$EP16))</f>
        <v>0</v>
      </c>
      <c r="FY16" s="436" cm="1">
        <f t="array" ref="FY16">+_xlfn.SINGLE(IF(FY$8="Mùa đông",MMULT(VALUE($E16:$EF16),VALUE('Color detail'!Z$7:Z$138))*'3.Gentan-i'!$EO16,MMULT(VALUE($E16:$EF16),VALUE('Color detail'!Z$7:Z$138))*'3.Gentan-i'!$EP16))</f>
        <v>0</v>
      </c>
      <c r="FZ16" s="436" cm="1">
        <f t="array" ref="FZ16">+_xlfn.SINGLE(IF(FZ$8="Mùa đông",MMULT(VALUE($E16:$EF16),VALUE('Color detail'!AA$7:AA$138))*'3.Gentan-i'!$EO16,MMULT(VALUE($E16:$EF16),VALUE('Color detail'!AA$7:AA$138))*'3.Gentan-i'!$EP16))</f>
        <v>0</v>
      </c>
      <c r="GA16" s="436" cm="1">
        <f t="array" ref="GA16">+_xlfn.SINGLE(IF(GA$8="Mùa đông",MMULT(VALUE($E16:$EF16),VALUE('Color detail'!AB$7:AB$138))*'3.Gentan-i'!$EO16,MMULT(VALUE($E16:$EF16),VALUE('Color detail'!AB$7:AB$138))*'3.Gentan-i'!$EP16))</f>
        <v>0</v>
      </c>
      <c r="GB16" s="436" cm="1">
        <f t="array" ref="GB16">+_xlfn.SINGLE(IF(GB$8="Mùa đông",MMULT(VALUE($E16:$EF16),VALUE('Color detail'!AC$7:AC$138))*'3.Gentan-i'!$EO16,MMULT(VALUE($E16:$EF16),VALUE('Color detail'!AC$7:AC$138))*'3.Gentan-i'!$EP16))</f>
        <v>0</v>
      </c>
      <c r="GC16" s="436" cm="1">
        <f t="array" ref="GC16">+_xlfn.SINGLE(IF(GC$8="Mùa đông",MMULT(VALUE($E16:$EF16),VALUE('Color detail'!AD$7:AD$138))*'3.Gentan-i'!$EO16,MMULT(VALUE($E16:$EF16),VALUE('Color detail'!AD$7:AD$138))*'3.Gentan-i'!$EP16))</f>
        <v>0</v>
      </c>
      <c r="GD16" s="436" cm="1">
        <f t="array" ref="GD16">+_xlfn.SINGLE(IF(GD$8="Mùa đông",MMULT(VALUE($E16:$EF16),VALUE('Color detail'!AE$7:AE$138))*'3.Gentan-i'!$EO16,MMULT(VALUE($E16:$EF16),VALUE('Color detail'!AE$7:AE$138))*'3.Gentan-i'!$EP16))</f>
        <v>0</v>
      </c>
      <c r="GE16" s="436" cm="1">
        <f t="array" ref="GE16">+_xlfn.SINGLE(IF(GE$8="Mùa đông",MMULT(VALUE($E16:$EF16),VALUE('Color detail'!AF$7:AF$138))*'3.Gentan-i'!$EO16,MMULT(VALUE($E16:$EF16),VALUE('Color detail'!AF$7:AF$138))*'3.Gentan-i'!$EP16))</f>
        <v>0</v>
      </c>
      <c r="GF16" s="436" cm="1">
        <f t="array" ref="GF16">+_xlfn.SINGLE(IF(GF$8="Mùa đông",MMULT(VALUE($E16:$EF16),VALUE('Color detail'!AG$7:AG$138))*'3.Gentan-i'!$EO16,MMULT(VALUE($E16:$EF16),VALUE('Color detail'!AG$7:AG$138))*'3.Gentan-i'!$EP16))</f>
        <v>0</v>
      </c>
      <c r="GG16" s="436" cm="1">
        <f t="array" ref="GG16">+_xlfn.SINGLE(IF(GG$8="Mùa đông",MMULT(VALUE($E16:$EF16),VALUE('Color detail'!AH$7:AH$138))*'3.Gentan-i'!$EO16,MMULT(VALUE($E16:$EF16),VALUE('Color detail'!AH$7:AH$138))*'3.Gentan-i'!$EP16))</f>
        <v>0</v>
      </c>
      <c r="GH16" s="436" cm="1">
        <f t="array" ref="GH16">+_xlfn.SINGLE(IF(GH$8="Mùa đông",MMULT(VALUE($E16:$EF16),VALUE('Color detail'!AI$7:AI$138))*'3.Gentan-i'!$EO16,MMULT(VALUE($E16:$EF16),VALUE('Color detail'!AI$7:AI$138))*'3.Gentan-i'!$EP16))</f>
        <v>0</v>
      </c>
      <c r="GI16" s="436" cm="1">
        <f t="array" ref="GI16">+_xlfn.SINGLE(IF(GI$8="Mùa đông",MMULT(VALUE($E16:$EF16),VALUE('Color detail'!AJ$7:AJ$138))*'3.Gentan-i'!$EO16,MMULT(VALUE($E16:$EF16),VALUE('Color detail'!AJ$7:AJ$138))*'3.Gentan-i'!$EP16))</f>
        <v>0</v>
      </c>
      <c r="GJ16" s="436" cm="1">
        <f t="array" ref="GJ16">+_xlfn.SINGLE(IF(GJ$8="Mùa đông",MMULT(VALUE($E16:$EF16),VALUE('Color detail'!AK$7:AK$138))*'3.Gentan-i'!$EO16,MMULT(VALUE($E16:$EF16),VALUE('Color detail'!AK$7:AK$138))*'3.Gentan-i'!$EP16))</f>
        <v>0</v>
      </c>
      <c r="GK16" s="436" cm="1">
        <f t="array" ref="GK16">+_xlfn.SINGLE(IF(GK$8="Mùa đông",MMULT(VALUE($E16:$EF16),VALUE('Color detail'!AL$7:AL$138))*'3.Gentan-i'!$EO16,MMULT(VALUE($E16:$EF16),VALUE('Color detail'!AL$7:AL$138))*'3.Gentan-i'!$EP16))</f>
        <v>0</v>
      </c>
      <c r="GL16" s="436" cm="1">
        <f t="array" ref="GL16">+_xlfn.SINGLE(IF(GL$8="Mùa đông",MMULT(VALUE($E16:$EF16),VALUE('Color detail'!AM$7:AM$138))*'3.Gentan-i'!$EO16,MMULT(VALUE($E16:$EF16),VALUE('Color detail'!AM$7:AM$138))*'3.Gentan-i'!$EP16))</f>
        <v>0</v>
      </c>
      <c r="GM16" s="436" cm="1">
        <f t="array" ref="GM16">+_xlfn.SINGLE(IF(GM$8="Mùa đông",MMULT(VALUE($E16:$EF16),VALUE('Color detail'!AN$7:AN$138))*'3.Gentan-i'!$EO16,MMULT(VALUE($E16:$EF16),VALUE('Color detail'!AN$7:AN$138))*'3.Gentan-i'!$EP16))</f>
        <v>0</v>
      </c>
      <c r="GN16" s="436" cm="1">
        <f t="array" ref="GN16">+_xlfn.SINGLE(IF(GN$8="Mùa đông",MMULT(VALUE($E16:$EF16),VALUE('Color detail'!AO$7:AO$138))*'3.Gentan-i'!$EO16,MMULT(VALUE($E16:$EF16),VALUE('Color detail'!AO$7:AO$138))*'3.Gentan-i'!$EP16))</f>
        <v>0</v>
      </c>
      <c r="GO16" s="436" cm="1">
        <f t="array" ref="GO16">+_xlfn.SINGLE(IF(GO$8="Mùa đông",MMULT(VALUE($E16:$EF16),VALUE('Color detail'!AP$7:AP$138))*'3.Gentan-i'!$EO16,MMULT(VALUE($E16:$EF16),VALUE('Color detail'!AP$7:AP$138))*'3.Gentan-i'!$EP16))</f>
        <v>0</v>
      </c>
      <c r="GP16" s="436" cm="1">
        <f t="array" ref="GP16">+_xlfn.SINGLE(IF(GP$8="Mùa đông",MMULT(VALUE($E16:$EF16),VALUE('Color detail'!AQ$7:AQ$138))*'3.Gentan-i'!$EO16,MMULT(VALUE($E16:$EF16),VALUE('Color detail'!AQ$7:AQ$138))*'3.Gentan-i'!$EP16))</f>
        <v>0</v>
      </c>
      <c r="GQ16" s="436" cm="1">
        <f t="array" ref="GQ16">+_xlfn.SINGLE(IF(GQ$8="Mùa đông",MMULT(VALUE($E16:$EF16),VALUE('Color detail'!AR$7:AR$138))*'3.Gentan-i'!$EO16,MMULT(VALUE($E16:$EF16),VALUE('Color detail'!AR$7:AR$138))*'3.Gentan-i'!$EP16))</f>
        <v>0</v>
      </c>
      <c r="GR16" s="443">
        <f t="shared" si="24"/>
        <v>0</v>
      </c>
      <c r="GS16" s="435"/>
      <c r="GT16" s="436">
        <f t="shared" si="25"/>
        <v>0</v>
      </c>
      <c r="GU16" s="499">
        <v>12</v>
      </c>
      <c r="GV16" s="499">
        <v>36</v>
      </c>
      <c r="GW16" s="436">
        <f t="shared" si="31"/>
        <v>0</v>
      </c>
      <c r="GX16" s="436">
        <f t="shared" si="32"/>
        <v>0</v>
      </c>
      <c r="GZ16" s="534"/>
      <c r="HA16" s="534"/>
      <c r="HB16" s="534"/>
    </row>
    <row r="17" spans="1:286" ht="16" hidden="1" customHeight="1">
      <c r="A17" s="437">
        <v>1</v>
      </c>
      <c r="B17" s="438" t="s">
        <v>89</v>
      </c>
      <c r="C17" s="439" t="s">
        <v>90</v>
      </c>
      <c r="D17" s="439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5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440"/>
      <c r="AE17" s="440">
        <v>0.03</v>
      </c>
      <c r="AF17" s="440"/>
      <c r="AG17" s="440">
        <v>0.03</v>
      </c>
      <c r="AH17" s="440">
        <v>0.03</v>
      </c>
      <c r="AI17" s="440">
        <v>0.03</v>
      </c>
      <c r="AJ17" s="440">
        <v>0</v>
      </c>
      <c r="AK17" s="440">
        <v>0.03</v>
      </c>
      <c r="AL17" s="440"/>
      <c r="AM17" s="440">
        <v>0.03</v>
      </c>
      <c r="AN17" s="440">
        <v>0</v>
      </c>
      <c r="AO17" s="440">
        <v>0.03</v>
      </c>
      <c r="AP17" s="440">
        <v>0.03</v>
      </c>
      <c r="AQ17" s="440"/>
      <c r="AR17" s="440">
        <v>0.03</v>
      </c>
      <c r="AS17" s="440">
        <v>0.03</v>
      </c>
      <c r="AT17" s="440"/>
      <c r="AU17" s="440">
        <v>0.03</v>
      </c>
      <c r="AV17" s="440">
        <v>0</v>
      </c>
      <c r="AW17" s="440"/>
      <c r="AX17" s="440">
        <v>0.03</v>
      </c>
      <c r="AY17" s="440">
        <v>0.03</v>
      </c>
      <c r="AZ17" s="440">
        <v>2.7999999999999997E-2</v>
      </c>
      <c r="BA17" s="440">
        <v>2.7999999999999997E-2</v>
      </c>
      <c r="BB17" s="440">
        <v>2.7999999999999997E-2</v>
      </c>
      <c r="BC17" s="440">
        <v>0</v>
      </c>
      <c r="BD17" s="440">
        <v>2.7999999999999997E-2</v>
      </c>
      <c r="BE17" s="440">
        <v>2.7999999999999997E-2</v>
      </c>
      <c r="BF17" s="440">
        <v>2.7999999999999997E-2</v>
      </c>
      <c r="BG17" s="440">
        <v>2.7999999999999997E-2</v>
      </c>
      <c r="BH17" s="440">
        <v>0</v>
      </c>
      <c r="BI17" s="440">
        <v>2.7999999999999997E-2</v>
      </c>
      <c r="BJ17" s="440">
        <v>2.7999999999999997E-2</v>
      </c>
      <c r="BK17" s="440">
        <v>2.7999999999999997E-2</v>
      </c>
      <c r="BL17" s="440">
        <v>2.7999999999999997E-2</v>
      </c>
      <c r="BM17" s="440">
        <v>0</v>
      </c>
      <c r="BN17" s="440">
        <v>2.7999999999999997E-2</v>
      </c>
      <c r="BO17" s="440">
        <v>2.7999999999999997E-2</v>
      </c>
      <c r="BP17" s="440">
        <v>2.7999999999999997E-2</v>
      </c>
      <c r="BQ17" s="440">
        <v>2.7999999999999997E-2</v>
      </c>
      <c r="BR17" s="440">
        <v>2.7999999999999997E-2</v>
      </c>
      <c r="BS17" s="440">
        <v>0</v>
      </c>
      <c r="BT17" s="440">
        <v>2.7999999999999997E-2</v>
      </c>
      <c r="BU17" s="440">
        <v>2.7999999999999997E-2</v>
      </c>
      <c r="BV17" s="440">
        <v>2.7999999999999997E-2</v>
      </c>
      <c r="BW17" s="440">
        <v>2.7999999999999997E-2</v>
      </c>
      <c r="BX17" s="440">
        <v>2.7999999999999997E-2</v>
      </c>
      <c r="BY17" s="440">
        <v>0</v>
      </c>
      <c r="BZ17" s="440">
        <v>2.7999999999999997E-2</v>
      </c>
      <c r="CA17" s="440">
        <v>2.7999999999999997E-2</v>
      </c>
      <c r="CB17" s="440">
        <v>2.7999999999999997E-2</v>
      </c>
      <c r="CC17" s="440">
        <v>2.7999999999999997E-2</v>
      </c>
      <c r="CD17" s="440">
        <v>2.7999999999999997E-2</v>
      </c>
      <c r="CE17" s="440">
        <v>0</v>
      </c>
      <c r="CF17" s="440">
        <v>2.7999999999999997E-2</v>
      </c>
      <c r="CG17" s="440">
        <v>2.7999999999999997E-2</v>
      </c>
      <c r="CH17" s="440">
        <v>2.7999999999999997E-2</v>
      </c>
      <c r="CI17" s="440">
        <v>2.7999999999999997E-2</v>
      </c>
      <c r="CJ17" s="440">
        <v>2.7999999999999997E-2</v>
      </c>
      <c r="CK17" s="440">
        <v>0</v>
      </c>
      <c r="CL17" s="440">
        <v>2.7999999999999997E-2</v>
      </c>
      <c r="CM17" s="440">
        <v>0</v>
      </c>
      <c r="CN17" s="440">
        <v>0</v>
      </c>
      <c r="CO17" s="440">
        <v>0</v>
      </c>
      <c r="CP17" s="440">
        <v>0</v>
      </c>
      <c r="CQ17" s="440">
        <v>0</v>
      </c>
      <c r="CR17" s="440">
        <v>0</v>
      </c>
      <c r="CS17" s="440">
        <v>0</v>
      </c>
      <c r="CT17" s="440">
        <v>0</v>
      </c>
      <c r="CU17" s="440">
        <v>0</v>
      </c>
      <c r="CV17" s="440">
        <v>0</v>
      </c>
      <c r="CW17" s="440">
        <v>0</v>
      </c>
      <c r="CX17" s="440">
        <v>0</v>
      </c>
      <c r="CY17" s="440">
        <v>0</v>
      </c>
      <c r="CZ17" s="440">
        <v>0</v>
      </c>
      <c r="DA17" s="440">
        <v>0</v>
      </c>
      <c r="DB17" s="440">
        <v>0</v>
      </c>
      <c r="DC17" s="440">
        <v>0</v>
      </c>
      <c r="DD17" s="440">
        <v>0</v>
      </c>
      <c r="DE17" s="440">
        <v>0</v>
      </c>
      <c r="DF17" s="440">
        <v>0</v>
      </c>
      <c r="DG17" s="441">
        <v>3.4999999999999996E-2</v>
      </c>
      <c r="DH17" s="441">
        <v>3.4999999999999996E-2</v>
      </c>
      <c r="DI17" s="441">
        <v>3.4999999999999996E-2</v>
      </c>
      <c r="DJ17" s="441">
        <v>3.4999999999999996E-2</v>
      </c>
      <c r="DK17" s="441">
        <v>3.4999999999999996E-2</v>
      </c>
      <c r="DL17" s="441">
        <v>0.04</v>
      </c>
      <c r="DM17" s="441">
        <v>3.4999999999999996E-2</v>
      </c>
      <c r="DN17" s="441">
        <v>3.4999999999999996E-2</v>
      </c>
      <c r="DO17" s="441">
        <v>3.4999999999999996E-2</v>
      </c>
      <c r="DP17" s="441">
        <v>3.4999999999999996E-2</v>
      </c>
      <c r="DQ17" s="441">
        <v>3.4999999999999996E-2</v>
      </c>
      <c r="DR17" s="441">
        <v>0.04</v>
      </c>
      <c r="DS17" s="441">
        <v>3.4999999999999996E-2</v>
      </c>
      <c r="DT17" s="441">
        <v>3.4999999999999996E-2</v>
      </c>
      <c r="DU17" s="441">
        <v>3.4999999999999996E-2</v>
      </c>
      <c r="DV17" s="441">
        <v>3.4999999999999996E-2</v>
      </c>
      <c r="DW17" s="441">
        <v>0.04</v>
      </c>
      <c r="DX17" s="441">
        <v>3.4999999999999996E-2</v>
      </c>
      <c r="DY17" s="441">
        <v>3.4999999999999996E-2</v>
      </c>
      <c r="DZ17" s="441">
        <v>3.4999999999999996E-2</v>
      </c>
      <c r="EA17" s="441">
        <v>3.4999999999999996E-2</v>
      </c>
      <c r="EB17" s="441">
        <v>0.04</v>
      </c>
      <c r="EC17" s="441">
        <v>3.4999999999999996E-2</v>
      </c>
      <c r="ED17" s="441">
        <v>3.4999999999999996E-2</v>
      </c>
      <c r="EE17" s="441">
        <v>3.4999999999999996E-2</v>
      </c>
      <c r="EF17" s="441">
        <v>0.04</v>
      </c>
      <c r="EH17" s="437" t="s">
        <v>62</v>
      </c>
      <c r="EI17" s="437">
        <v>16</v>
      </c>
      <c r="EJ17" s="439" t="s">
        <v>91</v>
      </c>
      <c r="EK17" s="439" t="s">
        <v>76</v>
      </c>
      <c r="EL17" s="437" t="s">
        <v>64</v>
      </c>
      <c r="EN17" s="382" t="str">
        <f>+IFERROR(VLOOKUP($B17,'Lưu ý'!$C$5:$G$21,5,0),"")</f>
        <v/>
      </c>
      <c r="EO17" s="382">
        <f>+IF($EN17="",100%,INDEX('Lưu ý'!$H$5:$I$21,MATCH('3.Gentan-i'!$B17,'Lưu ý'!$C$5:$C$21,0),MATCH('3.Gentan-i'!EO$6,'Lưu ý'!$H$4:$I$4,0)))</f>
        <v>1</v>
      </c>
      <c r="EP17" s="382">
        <f>+IF($EN17="",100%,INDEX('Lưu ý'!$H$5:$I$21,MATCH('3.Gentan-i'!$B17,'Lưu ý'!$C$5:$C$21,0),MATCH('3.Gentan-i'!EP$6,'Lưu ý'!$H$4:$I$4,0)))</f>
        <v>1</v>
      </c>
      <c r="EQ17" s="481">
        <v>1</v>
      </c>
      <c r="ER17" s="467">
        <v>0.6</v>
      </c>
      <c r="ES17" s="439" t="s">
        <v>564</v>
      </c>
      <c r="ET17" s="439" t="s">
        <v>641</v>
      </c>
      <c r="EU17" s="476"/>
      <c r="EV17" s="810"/>
      <c r="EW17" s="810"/>
      <c r="EX17" s="810"/>
      <c r="EY17" s="810"/>
      <c r="EZ17" s="378" t="s">
        <v>360</v>
      </c>
      <c r="FA17" s="442" cm="1">
        <f t="array" ref="FA17">+_xlfn.SINGLE(MMULT(VALUE($E17:$EF17),VALUE('Color detail'!H$7:H$138)))</f>
        <v>49.966999999999992</v>
      </c>
      <c r="FB17" s="442" cm="1">
        <f t="array" ref="FB17">+_xlfn.SINGLE(MMULT(VALUE($E17:$EF17),VALUE('Color detail'!I$7:I$138)))</f>
        <v>53.693999999999974</v>
      </c>
      <c r="FC17" s="442" cm="1">
        <f t="array" ref="FC17">+_xlfn.SINGLE(MMULT(VALUE($E17:$EF17),VALUE('Color detail'!J$7:J$138)))</f>
        <v>41.329999999999991</v>
      </c>
      <c r="FD17" s="442" cm="1">
        <f t="array" ref="FD17">+_xlfn.SINGLE(MMULT(VALUE($E17:$EF17),VALUE('Color detail'!K$7:K$138)))</f>
        <v>46.221999999999994</v>
      </c>
      <c r="FF17" s="436">
        <f t="shared" si="27"/>
        <v>32</v>
      </c>
      <c r="FG17" s="436">
        <f t="shared" si="28"/>
        <v>48</v>
      </c>
      <c r="FH17" s="436">
        <f t="shared" si="29"/>
        <v>32</v>
      </c>
      <c r="FI17" s="436">
        <f t="shared" si="30"/>
        <v>32</v>
      </c>
      <c r="FK17" s="436">
        <f t="shared" si="20"/>
        <v>32</v>
      </c>
      <c r="FL17" s="436">
        <f t="shared" si="21"/>
        <v>48</v>
      </c>
      <c r="FM17" s="436">
        <f t="shared" si="22"/>
        <v>32</v>
      </c>
      <c r="FN17" s="436">
        <f t="shared" si="23"/>
        <v>32</v>
      </c>
      <c r="FO17" s="681"/>
      <c r="FP17" s="436" cm="1">
        <f t="array" ref="FP17">+_xlfn.SINGLE(IF(FP$8="Mùa đông",MMULT(VALUE($E17:$EF17),VALUE('Color detail'!Q$7:Q$138))*'3.Gentan-i'!$EO17,MMULT(VALUE($E17:$EF17),VALUE('Color detail'!Q$7:Q$138))*'3.Gentan-i'!$EP17))</f>
        <v>1.7129999999999999</v>
      </c>
      <c r="FQ17" s="436" cm="1">
        <f t="array" ref="FQ17">+_xlfn.SINGLE(IF(FQ$8="Mùa đông",MMULT(VALUE($E17:$EF17),VALUE('Color detail'!R$7:R$138))*'3.Gentan-i'!$EO17,MMULT(VALUE($E17:$EF17),VALUE('Color detail'!R$7:R$138))*'3.Gentan-i'!$EP17))</f>
        <v>2.4780000000000006</v>
      </c>
      <c r="FR17" s="436" cm="1">
        <f t="array" ref="FR17">+_xlfn.SINGLE(IF(FR$8="Mùa đông",MMULT(VALUE($E17:$EF17),VALUE('Color detail'!S$7:S$138))*'3.Gentan-i'!$EO17,MMULT(VALUE($E17:$EF17),VALUE('Color detail'!S$7:S$138))*'3.Gentan-i'!$EP17))</f>
        <v>1.9259999999999997</v>
      </c>
      <c r="FS17" s="436" cm="1">
        <f t="array" ref="FS17">+_xlfn.SINGLE(IF(FS$8="Mùa đông",MMULT(VALUE($E17:$EF17),VALUE('Color detail'!T$7:T$138))*'3.Gentan-i'!$EO17,MMULT(VALUE($E17:$EF17),VALUE('Color detail'!T$7:T$138))*'3.Gentan-i'!$EP17))</f>
        <v>2.36</v>
      </c>
      <c r="FT17" s="436" cm="1">
        <f t="array" ref="FT17">+_xlfn.SINGLE(IF(FT$8="Mùa đông",MMULT(VALUE($E17:$EF17),VALUE('Color detail'!U$7:U$138))*'3.Gentan-i'!$EO17,MMULT(VALUE($E17:$EF17),VALUE('Color detail'!U$7:U$138))*'3.Gentan-i'!$EP17))</f>
        <v>2.5240000000000005</v>
      </c>
      <c r="FU17" s="436" cm="1">
        <f t="array" ref="FU17">+_xlfn.SINGLE(IF(FU$8="Mùa đông",MMULT(VALUE($E17:$EF17),VALUE('Color detail'!V$7:V$138))*'3.Gentan-i'!$EO17,MMULT(VALUE($E17:$EF17),VALUE('Color detail'!V$7:V$138))*'3.Gentan-i'!$EP17))</f>
        <v>2.4889999999999999</v>
      </c>
      <c r="FV17" s="436" cm="1">
        <f t="array" ref="FV17">+_xlfn.SINGLE(IF(FV$8="Mùa đông",MMULT(VALUE($E17:$EF17),VALUE('Color detail'!W$7:W$138))*'3.Gentan-i'!$EO17,MMULT(VALUE($E17:$EF17),VALUE('Color detail'!W$7:W$138))*'3.Gentan-i'!$EP17))</f>
        <v>2.44</v>
      </c>
      <c r="FW17" s="436" cm="1">
        <f t="array" ref="FW17">+_xlfn.SINGLE(IF(FW$8="Mùa đông",MMULT(VALUE($E17:$EF17),VALUE('Color detail'!X$7:X$138))*'3.Gentan-i'!$EO17,MMULT(VALUE($E17:$EF17),VALUE('Color detail'!X$7:X$138))*'3.Gentan-i'!$EP17))</f>
        <v>2.3140000000000005</v>
      </c>
      <c r="FX17" s="436" cm="1">
        <f t="array" ref="FX17">+_xlfn.SINGLE(IF(FX$8="Mùa đông",MMULT(VALUE($E17:$EF17),VALUE('Color detail'!Y$7:Y$138))*'3.Gentan-i'!$EO17,MMULT(VALUE($E17:$EF17),VALUE('Color detail'!Y$7:Y$138))*'3.Gentan-i'!$EP17))</f>
        <v>2.2180000000000004</v>
      </c>
      <c r="FY17" s="436" cm="1">
        <f t="array" ref="FY17">+_xlfn.SINGLE(IF(FY$8="Mùa đông",MMULT(VALUE($E17:$EF17),VALUE('Color detail'!Z$7:Z$138))*'3.Gentan-i'!$EO17,MMULT(VALUE($E17:$EF17),VALUE('Color detail'!Z$7:Z$138))*'3.Gentan-i'!$EP17))</f>
        <v>1.7240000000000002</v>
      </c>
      <c r="FZ17" s="436" cm="1">
        <f t="array" ref="FZ17">+_xlfn.SINGLE(IF(FZ$8="Mùa đông",MMULT(VALUE($E17:$EF17),VALUE('Color detail'!AA$7:AA$138))*'3.Gentan-i'!$EO17,MMULT(VALUE($E17:$EF17),VALUE('Color detail'!AA$7:AA$138))*'3.Gentan-i'!$EP17))</f>
        <v>2.0590000000000002</v>
      </c>
      <c r="GA17" s="436" cm="1">
        <f t="array" ref="GA17">+_xlfn.SINGLE(IF(GA$8="Mùa đông",MMULT(VALUE($E17:$EF17),VALUE('Color detail'!AB$7:AB$138))*'3.Gentan-i'!$EO17,MMULT(VALUE($E17:$EF17),VALUE('Color detail'!AB$7:AB$138))*'3.Gentan-i'!$EP17))</f>
        <v>2.1259999999999999</v>
      </c>
      <c r="GB17" s="436" cm="1">
        <f t="array" ref="GB17">+_xlfn.SINGLE(IF(GB$8="Mùa đông",MMULT(VALUE($E17:$EF17),VALUE('Color detail'!AC$7:AC$138))*'3.Gentan-i'!$EO17,MMULT(VALUE($E17:$EF17),VALUE('Color detail'!AC$7:AC$138))*'3.Gentan-i'!$EP17))</f>
        <v>2.0120000000000005</v>
      </c>
      <c r="GC17" s="436" cm="1">
        <f t="array" ref="GC17">+_xlfn.SINGLE(IF(GC$8="Mùa đông",MMULT(VALUE($E17:$EF17),VALUE('Color detail'!AD$7:AD$138))*'3.Gentan-i'!$EO17,MMULT(VALUE($E17:$EF17),VALUE('Color detail'!AD$7:AD$138))*'3.Gentan-i'!$EP17))</f>
        <v>2.0249999999999999</v>
      </c>
      <c r="GD17" s="436" cm="1">
        <f t="array" ref="GD17">+_xlfn.SINGLE(IF(GD$8="Mùa đông",MMULT(VALUE($E17:$EF17),VALUE('Color detail'!AE$7:AE$138))*'3.Gentan-i'!$EO17,MMULT(VALUE($E17:$EF17),VALUE('Color detail'!AE$7:AE$138))*'3.Gentan-i'!$EP17))</f>
        <v>2.3919999999999999</v>
      </c>
      <c r="GE17" s="436" cm="1">
        <f t="array" ref="GE17">+_xlfn.SINGLE(IF(GE$8="Mùa đông",MMULT(VALUE($E17:$EF17),VALUE('Color detail'!AF$7:AF$138))*'3.Gentan-i'!$EO17,MMULT(VALUE($E17:$EF17),VALUE('Color detail'!AF$7:AF$138))*'3.Gentan-i'!$EP17))</f>
        <v>2.839</v>
      </c>
      <c r="GF17" s="436" cm="1">
        <f t="array" ref="GF17">+_xlfn.SINGLE(IF(GF$8="Mùa đông",MMULT(VALUE($E17:$EF17),VALUE('Color detail'!AG$7:AG$138))*'3.Gentan-i'!$EO17,MMULT(VALUE($E17:$EF17),VALUE('Color detail'!AG$7:AG$138))*'3.Gentan-i'!$EP17))</f>
        <v>3.0790000000000002</v>
      </c>
      <c r="GG17" s="436" cm="1">
        <f t="array" ref="GG17">+_xlfn.SINGLE(IF(GG$8="Mùa đông",MMULT(VALUE($E17:$EF17),VALUE('Color detail'!AH$7:AH$138))*'3.Gentan-i'!$EO17,MMULT(VALUE($E17:$EF17),VALUE('Color detail'!AH$7:AH$138))*'3.Gentan-i'!$EP17))</f>
        <v>2.6350000000000007</v>
      </c>
      <c r="GH17" s="436" cm="1">
        <f t="array" ref="GH17">+_xlfn.SINGLE(IF(GH$8="Mùa đông",MMULT(VALUE($E17:$EF17),VALUE('Color detail'!AI$7:AI$138))*'3.Gentan-i'!$EO17,MMULT(VALUE($E17:$EF17),VALUE('Color detail'!AI$7:AI$138))*'3.Gentan-i'!$EP17))</f>
        <v>3.0569999999999999</v>
      </c>
      <c r="GI17" s="436" cm="1">
        <f t="array" ref="GI17">+_xlfn.SINGLE(IF(GI$8="Mùa đông",MMULT(VALUE($E17:$EF17),VALUE('Color detail'!AJ$7:AJ$138))*'3.Gentan-i'!$EO17,MMULT(VALUE($E17:$EF17),VALUE('Color detail'!AJ$7:AJ$138))*'3.Gentan-i'!$EP17))</f>
        <v>2.7829999999999999</v>
      </c>
      <c r="GJ17" s="436" cm="1">
        <f t="array" ref="GJ17">+_xlfn.SINGLE(IF(GJ$8="Mùa đông",MMULT(VALUE($E17:$EF17),VALUE('Color detail'!AK$7:AK$138))*'3.Gentan-i'!$EO17,MMULT(VALUE($E17:$EF17),VALUE('Color detail'!AK$7:AK$138))*'3.Gentan-i'!$EP17))</f>
        <v>2.7739999999999996</v>
      </c>
      <c r="GK17" s="436" cm="1">
        <f t="array" ref="GK17">+_xlfn.SINGLE(IF(GK$8="Mùa đông",MMULT(VALUE($E17:$EF17),VALUE('Color detail'!AL$7:AL$138))*'3.Gentan-i'!$EO17,MMULT(VALUE($E17:$EF17),VALUE('Color detail'!AL$7:AL$138))*'3.Gentan-i'!$EP17))</f>
        <v>0</v>
      </c>
      <c r="GL17" s="436" cm="1">
        <f t="array" ref="GL17">+_xlfn.SINGLE(IF(GL$8="Mùa đông",MMULT(VALUE($E17:$EF17),VALUE('Color detail'!AM$7:AM$138))*'3.Gentan-i'!$EO17,MMULT(VALUE($E17:$EF17),VALUE('Color detail'!AM$7:AM$138))*'3.Gentan-i'!$EP17))</f>
        <v>0</v>
      </c>
      <c r="GM17" s="436" cm="1">
        <f t="array" ref="GM17">+_xlfn.SINGLE(IF(GM$8="Mùa đông",MMULT(VALUE($E17:$EF17),VALUE('Color detail'!AN$7:AN$138))*'3.Gentan-i'!$EO17,MMULT(VALUE($E17:$EF17),VALUE('Color detail'!AN$7:AN$138))*'3.Gentan-i'!$EP17))</f>
        <v>0</v>
      </c>
      <c r="GN17" s="436" cm="1">
        <f t="array" ref="GN17">+_xlfn.SINGLE(IF(GN$8="Mùa đông",MMULT(VALUE($E17:$EF17),VALUE('Color detail'!AO$7:AO$138))*'3.Gentan-i'!$EO17,MMULT(VALUE($E17:$EF17),VALUE('Color detail'!AO$7:AO$138))*'3.Gentan-i'!$EP17))</f>
        <v>0</v>
      </c>
      <c r="GO17" s="436" cm="1">
        <f t="array" ref="GO17">+_xlfn.SINGLE(IF(GO$8="Mùa đông",MMULT(VALUE($E17:$EF17),VALUE('Color detail'!AP$7:AP$138))*'3.Gentan-i'!$EO17,MMULT(VALUE($E17:$EF17),VALUE('Color detail'!AP$7:AP$138))*'3.Gentan-i'!$EP17))</f>
        <v>0</v>
      </c>
      <c r="GP17" s="436" cm="1">
        <f t="array" ref="GP17">+_xlfn.SINGLE(IF(GP$8="Mùa đông",MMULT(VALUE($E17:$EF17),VALUE('Color detail'!AQ$7:AQ$138))*'3.Gentan-i'!$EO17,MMULT(VALUE($E17:$EF17),VALUE('Color detail'!AQ$7:AQ$138))*'3.Gentan-i'!$EP17))</f>
        <v>0</v>
      </c>
      <c r="GQ17" s="436" cm="1">
        <f t="array" ref="GQ17">+_xlfn.SINGLE(IF(GQ$8="Mùa đông",MMULT(VALUE($E17:$EF17),VALUE('Color detail'!AR$7:AR$138))*'3.Gentan-i'!$EO17,MMULT(VALUE($E17:$EF17),VALUE('Color detail'!AR$7:AR$138))*'3.Gentan-i'!$EP17))</f>
        <v>0</v>
      </c>
      <c r="GR17" s="443">
        <f t="shared" si="24"/>
        <v>49.967000000000006</v>
      </c>
      <c r="GS17" s="435"/>
      <c r="GT17" s="436">
        <f t="shared" si="25"/>
        <v>3.0790000000000002</v>
      </c>
      <c r="GU17" s="499">
        <v>12</v>
      </c>
      <c r="GV17" s="499">
        <v>36</v>
      </c>
      <c r="GW17" s="436">
        <f t="shared" si="31"/>
        <v>22.168800000000001</v>
      </c>
      <c r="GX17" s="436">
        <f t="shared" si="32"/>
        <v>66.506399999999999</v>
      </c>
      <c r="GZ17" s="534"/>
      <c r="HA17" s="534"/>
      <c r="HB17" s="534"/>
    </row>
    <row r="18" spans="1:286" ht="16" hidden="1" customHeight="1">
      <c r="A18" s="437">
        <v>1</v>
      </c>
      <c r="B18" s="438" t="s">
        <v>92</v>
      </c>
      <c r="C18" s="439" t="s">
        <v>93</v>
      </c>
      <c r="D18" s="439"/>
      <c r="E18" s="925"/>
      <c r="F18" s="925"/>
      <c r="G18" s="925"/>
      <c r="H18" s="925"/>
      <c r="I18" s="925"/>
      <c r="J18" s="925"/>
      <c r="K18" s="925"/>
      <c r="L18" s="925"/>
      <c r="M18" s="925"/>
      <c r="N18" s="925"/>
      <c r="O18" s="925"/>
      <c r="P18" s="925"/>
      <c r="Q18" s="925"/>
      <c r="R18" s="925"/>
      <c r="S18" s="925"/>
      <c r="T18" s="925"/>
      <c r="U18" s="925"/>
      <c r="V18" s="925"/>
      <c r="W18" s="925"/>
      <c r="X18" s="925"/>
      <c r="Y18" s="925"/>
      <c r="Z18" s="925"/>
      <c r="AA18" s="925"/>
      <c r="AB18" s="925"/>
      <c r="AC18" s="925"/>
      <c r="AD18" s="440">
        <v>7.6500000000000012E-2</v>
      </c>
      <c r="AE18" s="440">
        <v>7.6500000000000012E-2</v>
      </c>
      <c r="AF18" s="440">
        <v>9.5500000000000002E-2</v>
      </c>
      <c r="AG18" s="440">
        <v>7.6500000000000012E-2</v>
      </c>
      <c r="AH18" s="440">
        <v>7.6500000000000012E-2</v>
      </c>
      <c r="AI18" s="440">
        <v>7.6499999999999999E-2</v>
      </c>
      <c r="AJ18" s="440">
        <v>7.6500000000000012E-2</v>
      </c>
      <c r="AK18" s="440">
        <v>7.6500000000000012E-2</v>
      </c>
      <c r="AL18" s="440">
        <v>7.6500000000000012E-2</v>
      </c>
      <c r="AM18" s="440">
        <v>7.6500000000000012E-2</v>
      </c>
      <c r="AN18" s="440">
        <v>7.6499999999999999E-2</v>
      </c>
      <c r="AO18" s="440">
        <v>7.6499999999999999E-2</v>
      </c>
      <c r="AP18" s="440">
        <v>7.6500000000000012E-2</v>
      </c>
      <c r="AQ18" s="440">
        <v>9.5500000000000002E-2</v>
      </c>
      <c r="AR18" s="440">
        <v>7.6500000000000012E-2</v>
      </c>
      <c r="AS18" s="440">
        <v>7.6500000000000012E-2</v>
      </c>
      <c r="AT18" s="440">
        <v>7.6500000000000012E-2</v>
      </c>
      <c r="AU18" s="440">
        <v>7.6500000000000012E-2</v>
      </c>
      <c r="AV18" s="440">
        <v>7.6500000000000012E-2</v>
      </c>
      <c r="AW18" s="440">
        <v>9.5500000000000002E-2</v>
      </c>
      <c r="AX18" s="440">
        <v>7.6500000000000012E-2</v>
      </c>
      <c r="AY18" s="440">
        <v>7.6499999999999999E-2</v>
      </c>
      <c r="AZ18" s="440">
        <v>8.0000000000000016E-2</v>
      </c>
      <c r="BA18" s="440">
        <v>8.3528971962616827E-2</v>
      </c>
      <c r="BB18" s="440">
        <v>8.3528971962616827E-2</v>
      </c>
      <c r="BC18" s="440">
        <v>8.3528971962616827E-2</v>
      </c>
      <c r="BD18" s="440">
        <v>8.0000000000000016E-2</v>
      </c>
      <c r="BE18" s="440">
        <v>8.0000000000000016E-2</v>
      </c>
      <c r="BF18" s="440">
        <v>8.3528971962616827E-2</v>
      </c>
      <c r="BG18" s="440">
        <v>8.3528971962616827E-2</v>
      </c>
      <c r="BH18" s="440">
        <v>8.3528971962616827E-2</v>
      </c>
      <c r="BI18" s="440">
        <v>8.0000000000000016E-2</v>
      </c>
      <c r="BJ18" s="440">
        <v>8.0000000000000016E-2</v>
      </c>
      <c r="BK18" s="440">
        <v>8.3528971962616827E-2</v>
      </c>
      <c r="BL18" s="440">
        <v>8.3528971962616827E-2</v>
      </c>
      <c r="BM18" s="440">
        <v>8.3528971962616827E-2</v>
      </c>
      <c r="BN18" s="440">
        <v>8.0000000000000016E-2</v>
      </c>
      <c r="BO18" s="440">
        <v>8.3528971962616827E-2</v>
      </c>
      <c r="BP18" s="440">
        <v>8.3528971962616827E-2</v>
      </c>
      <c r="BQ18" s="440">
        <v>8.3528971962616827E-2</v>
      </c>
      <c r="BR18" s="440">
        <v>8.0000000000000016E-2</v>
      </c>
      <c r="BS18" s="440">
        <v>8.3528971962616827E-2</v>
      </c>
      <c r="BT18" s="440">
        <v>8.0000000000000016E-2</v>
      </c>
      <c r="BU18" s="440">
        <v>8.3528971962616827E-2</v>
      </c>
      <c r="BV18" s="440">
        <v>8.3528971962616827E-2</v>
      </c>
      <c r="BW18" s="440">
        <v>8.3528971962616827E-2</v>
      </c>
      <c r="BX18" s="440">
        <v>8.0000000000000016E-2</v>
      </c>
      <c r="BY18" s="440">
        <v>8.3528971962616827E-2</v>
      </c>
      <c r="BZ18" s="440">
        <v>8.0000000000000016E-2</v>
      </c>
      <c r="CA18" s="440">
        <v>8.3528971962616827E-2</v>
      </c>
      <c r="CB18" s="440">
        <v>8.3528971962616827E-2</v>
      </c>
      <c r="CC18" s="440">
        <v>8.3528971962616827E-2</v>
      </c>
      <c r="CD18" s="440">
        <v>8.0000000000000016E-2</v>
      </c>
      <c r="CE18" s="440">
        <v>8.3528971962616827E-2</v>
      </c>
      <c r="CF18" s="440">
        <v>8.0000000000000016E-2</v>
      </c>
      <c r="CG18" s="440">
        <v>8.3528971962616827E-2</v>
      </c>
      <c r="CH18" s="440">
        <v>8.3528971962616827E-2</v>
      </c>
      <c r="CI18" s="440">
        <v>8.3528971962616827E-2</v>
      </c>
      <c r="CJ18" s="440">
        <v>8.0000000000000016E-2</v>
      </c>
      <c r="CK18" s="440">
        <v>8.3528971962616827E-2</v>
      </c>
      <c r="CL18" s="440">
        <v>8.0000000000000016E-2</v>
      </c>
      <c r="CM18" s="440">
        <v>0</v>
      </c>
      <c r="CN18" s="440">
        <v>0.11</v>
      </c>
      <c r="CO18" s="440">
        <v>0.11</v>
      </c>
      <c r="CP18" s="440">
        <v>0.11</v>
      </c>
      <c r="CQ18" s="440">
        <v>0</v>
      </c>
      <c r="CR18" s="440">
        <v>0.11</v>
      </c>
      <c r="CS18" s="440">
        <v>0.11</v>
      </c>
      <c r="CT18" s="440">
        <v>0.11</v>
      </c>
      <c r="CU18" s="440">
        <v>0</v>
      </c>
      <c r="CV18" s="440">
        <v>0.11</v>
      </c>
      <c r="CW18" s="440">
        <v>0.11</v>
      </c>
      <c r="CX18" s="440">
        <v>0.11</v>
      </c>
      <c r="CY18" s="440">
        <v>0</v>
      </c>
      <c r="CZ18" s="440">
        <v>0.11</v>
      </c>
      <c r="DA18" s="440">
        <v>0.11</v>
      </c>
      <c r="DB18" s="440">
        <v>0.11</v>
      </c>
      <c r="DC18" s="440">
        <v>0</v>
      </c>
      <c r="DD18" s="440">
        <v>0.11</v>
      </c>
      <c r="DE18" s="440">
        <v>0.11</v>
      </c>
      <c r="DF18" s="440">
        <v>0.11</v>
      </c>
      <c r="DG18" s="441">
        <v>0.10441121495327102</v>
      </c>
      <c r="DH18" s="441">
        <v>0.10441121495327102</v>
      </c>
      <c r="DI18" s="441">
        <v>0.10441121495327102</v>
      </c>
      <c r="DJ18" s="441">
        <v>0.13037590861889925</v>
      </c>
      <c r="DK18" s="441">
        <v>0.10441121495327102</v>
      </c>
      <c r="DL18" s="441">
        <v>0.1</v>
      </c>
      <c r="DM18" s="441">
        <v>0.10441121495327102</v>
      </c>
      <c r="DN18" s="441">
        <v>0.10441121495327102</v>
      </c>
      <c r="DO18" s="441">
        <v>0.10441121495327102</v>
      </c>
      <c r="DP18" s="441">
        <v>0.13037590861889925</v>
      </c>
      <c r="DQ18" s="441">
        <v>0.10441121495327102</v>
      </c>
      <c r="DR18" s="441">
        <v>0.1</v>
      </c>
      <c r="DS18" s="441">
        <v>0.10441121495327102</v>
      </c>
      <c r="DT18" s="441">
        <v>0.10441121495327102</v>
      </c>
      <c r="DU18" s="441">
        <v>0.10441121495327102</v>
      </c>
      <c r="DV18" s="441">
        <v>0.1</v>
      </c>
      <c r="DW18" s="441">
        <v>0.1</v>
      </c>
      <c r="DX18" s="441">
        <v>0.10441121495327102</v>
      </c>
      <c r="DY18" s="441">
        <v>0.1</v>
      </c>
      <c r="DZ18" s="441">
        <v>0.1</v>
      </c>
      <c r="EA18" s="441">
        <v>0.1</v>
      </c>
      <c r="EB18" s="441">
        <v>0.1</v>
      </c>
      <c r="EC18" s="441">
        <v>0.10441121495327102</v>
      </c>
      <c r="ED18" s="441">
        <v>0.10441121495327102</v>
      </c>
      <c r="EE18" s="441">
        <v>0.10441121495327102</v>
      </c>
      <c r="EF18" s="441">
        <v>0.1</v>
      </c>
      <c r="EH18" s="437" t="s">
        <v>94</v>
      </c>
      <c r="EI18" s="437">
        <v>200</v>
      </c>
      <c r="EJ18" s="439" t="s">
        <v>95</v>
      </c>
      <c r="EK18" s="439" t="s">
        <v>76</v>
      </c>
      <c r="EL18" s="437" t="s">
        <v>64</v>
      </c>
      <c r="EN18" s="382" t="str">
        <f>+IFERROR(VLOOKUP($B18,'Lưu ý'!$C$5:$G$21,5,0),"")</f>
        <v>Mùa hè</v>
      </c>
      <c r="EO18" s="382">
        <f>+IF($EN18="",100%,INDEX('Lưu ý'!$H$5:$I$21,MATCH('3.Gentan-i'!$B18,'Lưu ý'!$C$5:$C$21,0),MATCH('3.Gentan-i'!EO$6,'Lưu ý'!$H$4:$I$4,0)))</f>
        <v>0.4</v>
      </c>
      <c r="EP18" s="382">
        <f>+IF($EN18="",100%,INDEX('Lưu ý'!$H$5:$I$21,MATCH('3.Gentan-i'!$B18,'Lưu ý'!$C$5:$C$21,0),MATCH('3.Gentan-i'!EP$6,'Lưu ý'!$H$4:$I$4,0)))</f>
        <v>1</v>
      </c>
      <c r="EQ18" s="481">
        <v>1</v>
      </c>
      <c r="ER18" s="844">
        <v>2.7</v>
      </c>
      <c r="ES18" s="473" t="s">
        <v>757</v>
      </c>
      <c r="ET18" s="439" t="s">
        <v>641</v>
      </c>
      <c r="EU18" s="476"/>
      <c r="EV18" s="810"/>
      <c r="EW18" s="810"/>
      <c r="EX18" s="810"/>
      <c r="EY18" s="810"/>
      <c r="EZ18" s="378" t="s">
        <v>360</v>
      </c>
      <c r="FA18" s="442" cm="1">
        <f t="array" ref="FA18">+_xlfn.SINGLE(MMULT(VALUE($E18:$EF18),VALUE('Color detail'!H$7:H$138)))</f>
        <v>220.70092969885778</v>
      </c>
      <c r="FB18" s="442" cm="1">
        <f t="array" ref="FB18">+_xlfn.SINGLE(MMULT(VALUE($E18:$EF18),VALUE('Color detail'!I$7:I$138)))</f>
        <v>238.27788701973009</v>
      </c>
      <c r="FC18" s="442" cm="1">
        <f t="array" ref="FC18">+_xlfn.SINGLE(MMULT(VALUE($E18:$EF18),VALUE('Color detail'!J$7:J$138)))</f>
        <v>197.01981993769482</v>
      </c>
      <c r="FD18" s="442" cm="1">
        <f t="array" ref="FD18">+_xlfn.SINGLE(MMULT(VALUE($E18:$EF18),VALUE('Color detail'!K$7:K$138)))</f>
        <v>199.62347061266874</v>
      </c>
      <c r="FF18" s="436">
        <f t="shared" si="27"/>
        <v>600</v>
      </c>
      <c r="FG18" s="436">
        <f t="shared" si="28"/>
        <v>800</v>
      </c>
      <c r="FH18" s="436">
        <f t="shared" si="29"/>
        <v>600</v>
      </c>
      <c r="FI18" s="436">
        <f t="shared" si="30"/>
        <v>600</v>
      </c>
      <c r="FK18" s="436">
        <f t="shared" si="20"/>
        <v>600</v>
      </c>
      <c r="FL18" s="436">
        <f t="shared" si="21"/>
        <v>800</v>
      </c>
      <c r="FM18" s="436">
        <f t="shared" si="22"/>
        <v>600</v>
      </c>
      <c r="FN18" s="436">
        <f t="shared" si="23"/>
        <v>600</v>
      </c>
      <c r="FO18" s="681"/>
      <c r="FP18" s="436" cm="1">
        <f t="array" ref="FP18">+_xlfn.SINGLE(IF(FP$8="Mùa đông",MMULT(VALUE($E18:$EF18),VALUE('Color detail'!Q$7:Q$138))*'3.Gentan-i'!$EO18,MMULT(VALUE($E18:$EF18),VALUE('Color detail'!Q$7:Q$138))*'3.Gentan-i'!$EP18))</f>
        <v>7.6504110072689526</v>
      </c>
      <c r="FQ18" s="436" cm="1">
        <f t="array" ref="FQ18">+_xlfn.SINGLE(IF(FQ$8="Mùa đông",MMULT(VALUE($E18:$EF18),VALUE('Color detail'!R$7:R$138))*'3.Gentan-i'!$EO18,MMULT(VALUE($E18:$EF18),VALUE('Color detail'!R$7:R$138))*'3.Gentan-i'!$EP18))</f>
        <v>10.298824922118383</v>
      </c>
      <c r="FR18" s="436" cm="1">
        <f t="array" ref="FR18">+_xlfn.SINGLE(IF(FR$8="Mùa đông",MMULT(VALUE($E18:$EF18),VALUE('Color detail'!S$7:S$138))*'3.Gentan-i'!$EO18,MMULT(VALUE($E18:$EF18),VALUE('Color detail'!S$7:S$138))*'3.Gentan-i'!$EP18))</f>
        <v>8.0592606438213927</v>
      </c>
      <c r="FS18" s="436" cm="1">
        <f t="array" ref="FS18">+_xlfn.SINGLE(IF(FS$8="Mùa đông",MMULT(VALUE($E18:$EF18),VALUE('Color detail'!T$7:T$138))*'3.Gentan-i'!$EO18,MMULT(VALUE($E18:$EF18),VALUE('Color detail'!T$7:T$138))*'3.Gentan-i'!$EP18))</f>
        <v>10.460138421599172</v>
      </c>
      <c r="FT18" s="436" cm="1">
        <f t="array" ref="FT18">+_xlfn.SINGLE(IF(FT$8="Mùa đông",MMULT(VALUE($E18:$EF18),VALUE('Color detail'!U$7:U$138))*'3.Gentan-i'!$EO18,MMULT(VALUE($E18:$EF18),VALUE('Color detail'!U$7:U$138))*'3.Gentan-i'!$EP18))</f>
        <v>11.350831152647977</v>
      </c>
      <c r="FU18" s="436" cm="1">
        <f t="array" ref="FU18">+_xlfn.SINGLE(IF(FU$8="Mùa đông",MMULT(VALUE($E18:$EF18),VALUE('Color detail'!V$7:V$138))*'3.Gentan-i'!$EO18,MMULT(VALUE($E18:$EF18),VALUE('Color detail'!V$7:V$138))*'3.Gentan-i'!$EP18))</f>
        <v>10.707252440290759</v>
      </c>
      <c r="FV18" s="436" cm="1">
        <f t="array" ref="FV18">+_xlfn.SINGLE(IF(FV$8="Mùa đông",MMULT(VALUE($E18:$EF18),VALUE('Color detail'!W$7:W$138))*'3.Gentan-i'!$EO18,MMULT(VALUE($E18:$EF18),VALUE('Color detail'!W$7:W$138))*'3.Gentan-i'!$EP18))</f>
        <v>10.611746936656282</v>
      </c>
      <c r="FW18" s="436" cm="1">
        <f t="array" ref="FW18">+_xlfn.SINGLE(IF(FW$8="Mùa đông",MMULT(VALUE($E18:$EF18),VALUE('Color detail'!X$7:X$138))*'3.Gentan-i'!$EO18,MMULT(VALUE($E18:$EF18),VALUE('Color detail'!X$7:X$138))*'3.Gentan-i'!$EP18))</f>
        <v>10.639308618899273</v>
      </c>
      <c r="FX18" s="436" cm="1">
        <f t="array" ref="FX18">+_xlfn.SINGLE(IF(FX$8="Mùa đông",MMULT(VALUE($E18:$EF18),VALUE('Color detail'!Y$7:Y$138))*'3.Gentan-i'!$EO18,MMULT(VALUE($E18:$EF18),VALUE('Color detail'!Y$7:Y$138))*'3.Gentan-i'!$EP18))</f>
        <v>10.387666355140185</v>
      </c>
      <c r="FY18" s="436" cm="1">
        <f t="array" ref="FY18">+_xlfn.SINGLE(IF(FY$8="Mùa đông",MMULT(VALUE($E18:$EF18),VALUE('Color detail'!Z$7:Z$138))*'3.Gentan-i'!$EO18,MMULT(VALUE($E18:$EF18),VALUE('Color detail'!Z$7:Z$138))*'3.Gentan-i'!$EP18))</f>
        <v>8.5811663551401889</v>
      </c>
      <c r="FZ18" s="436" cm="1">
        <f t="array" ref="FZ18">+_xlfn.SINGLE(IF(FZ$8="Mùa đông",MMULT(VALUE($E18:$EF18),VALUE('Color detail'!AA$7:AA$138))*'3.Gentan-i'!$EO18,MMULT(VALUE($E18:$EF18),VALUE('Color detail'!AA$7:AA$138))*'3.Gentan-i'!$EP18))</f>
        <v>10.842309345794394</v>
      </c>
      <c r="GA18" s="436" cm="1">
        <f t="array" ref="GA18">+_xlfn.SINGLE(IF(GA$8="Mùa đông",MMULT(VALUE($E18:$EF18),VALUE('Color detail'!AB$7:AB$138))*'3.Gentan-i'!$EO18,MMULT(VALUE($E18:$EF18),VALUE('Color detail'!AB$7:AB$138))*'3.Gentan-i'!$EP18))</f>
        <v>10.193724299065421</v>
      </c>
      <c r="GB18" s="436" cm="1">
        <f t="array" ref="GB18">+_xlfn.SINGLE(IF(GB$8="Mùa đông",MMULT(VALUE($E18:$EF18),VALUE('Color detail'!AC$7:AC$138))*'3.Gentan-i'!$EO18,MMULT(VALUE($E18:$EF18),VALUE('Color detail'!AC$7:AC$138))*'3.Gentan-i'!$EP18))</f>
        <v>9.2794925233644854</v>
      </c>
      <c r="GC18" s="436" cm="1">
        <f t="array" ref="GC18">+_xlfn.SINGLE(IF(GC$8="Mùa đông",MMULT(VALUE($E18:$EF18),VALUE('Color detail'!AD$7:AD$138))*'3.Gentan-i'!$EO18,MMULT(VALUE($E18:$EF18),VALUE('Color detail'!AD$7:AD$138))*'3.Gentan-i'!$EP18))</f>
        <v>10.410216095534787</v>
      </c>
      <c r="GD18" s="436" cm="1">
        <f t="array" ref="GD18">+_xlfn.SINGLE(IF(GD$8="Mùa đông",MMULT(VALUE($E18:$EF18),VALUE('Color detail'!AE$7:AE$138))*'3.Gentan-i'!$EO18,MMULT(VALUE($E18:$EF18),VALUE('Color detail'!AE$7:AE$138))*'3.Gentan-i'!$EP18))</f>
        <v>10.613740602284524</v>
      </c>
      <c r="GE18" s="436" cm="1">
        <f t="array" ref="GE18">+_xlfn.SINGLE(IF(GE$8="Mùa đông",MMULT(VALUE($E18:$EF18),VALUE('Color detail'!AF$7:AF$138))*'3.Gentan-i'!$EO18,MMULT(VALUE($E18:$EF18),VALUE('Color detail'!AF$7:AF$138))*'3.Gentan-i'!$EP18))</f>
        <v>12.113543094496366</v>
      </c>
      <c r="GF18" s="436" cm="1">
        <f t="array" ref="GF18">+_xlfn.SINGLE(IF(GF$8="Mùa đông",MMULT(VALUE($E18:$EF18),VALUE('Color detail'!AG$7:AG$138))*'3.Gentan-i'!$EO18,MMULT(VALUE($E18:$EF18),VALUE('Color detail'!AG$7:AG$138))*'3.Gentan-i'!$EP18))</f>
        <v>11.848388992731053</v>
      </c>
      <c r="GG18" s="436" cm="1">
        <f t="array" ref="GG18">+_xlfn.SINGLE(IF(GG$8="Mùa đông",MMULT(VALUE($E18:$EF18),VALUE('Color detail'!AH$7:AH$138))*'3.Gentan-i'!$EO18,MMULT(VALUE($E18:$EF18),VALUE('Color detail'!AH$7:AH$138))*'3.Gentan-i'!$EP18))</f>
        <v>11.687966770508829</v>
      </c>
      <c r="GH18" s="436" cm="1">
        <f t="array" ref="GH18">+_xlfn.SINGLE(IF(GH$8="Mùa đông",MMULT(VALUE($E18:$EF18),VALUE('Color detail'!AI$7:AI$138))*'3.Gentan-i'!$EO18,MMULT(VALUE($E18:$EF18),VALUE('Color detail'!AI$7:AI$138))*'3.Gentan-i'!$EP18))</f>
        <v>11.626018380062307</v>
      </c>
      <c r="GI18" s="436" cm="1">
        <f t="array" ref="GI18">+_xlfn.SINGLE(IF(GI$8="Mùa đông",MMULT(VALUE($E18:$EF18),VALUE('Color detail'!AJ$7:AJ$138))*'3.Gentan-i'!$EO18,MMULT(VALUE($E18:$EF18),VALUE('Color detail'!AJ$7:AJ$138))*'3.Gentan-i'!$EP18))</f>
        <v>11.717460436137076</v>
      </c>
      <c r="GJ18" s="436" cm="1">
        <f t="array" ref="GJ18">+_xlfn.SINGLE(IF(GJ$8="Mùa đông",MMULT(VALUE($E18:$EF18),VALUE('Color detail'!AK$7:AK$138))*'3.Gentan-i'!$EO18,MMULT(VALUE($E18:$EF18),VALUE('Color detail'!AK$7:AK$138))*'3.Gentan-i'!$EP18))</f>
        <v>11.621462305295953</v>
      </c>
      <c r="GK18" s="436" cm="1">
        <f t="array" ref="GK18">+_xlfn.SINGLE(IF(GK$8="Mùa đông",MMULT(VALUE($E18:$EF18),VALUE('Color detail'!AL$7:AL$138))*'3.Gentan-i'!$EO18,MMULT(VALUE($E18:$EF18),VALUE('Color detail'!AL$7:AL$138))*'3.Gentan-i'!$EP18))</f>
        <v>0</v>
      </c>
      <c r="GL18" s="436" cm="1">
        <f t="array" ref="GL18">+_xlfn.SINGLE(IF(GL$8="Mùa đông",MMULT(VALUE($E18:$EF18),VALUE('Color detail'!AM$7:AM$138))*'3.Gentan-i'!$EO18,MMULT(VALUE($E18:$EF18),VALUE('Color detail'!AM$7:AM$138))*'3.Gentan-i'!$EP18))</f>
        <v>0</v>
      </c>
      <c r="GM18" s="436" cm="1">
        <f t="array" ref="GM18">+_xlfn.SINGLE(IF(GM$8="Mùa đông",MMULT(VALUE($E18:$EF18),VALUE('Color detail'!AN$7:AN$138))*'3.Gentan-i'!$EO18,MMULT(VALUE($E18:$EF18),VALUE('Color detail'!AN$7:AN$138))*'3.Gentan-i'!$EP18))</f>
        <v>0</v>
      </c>
      <c r="GN18" s="436" cm="1">
        <f t="array" ref="GN18">+_xlfn.SINGLE(IF(GN$8="Mùa đông",MMULT(VALUE($E18:$EF18),VALUE('Color detail'!AO$7:AO$138))*'3.Gentan-i'!$EO18,MMULT(VALUE($E18:$EF18),VALUE('Color detail'!AO$7:AO$138))*'3.Gentan-i'!$EP18))</f>
        <v>0</v>
      </c>
      <c r="GO18" s="436" cm="1">
        <f t="array" ref="GO18">+_xlfn.SINGLE(IF(GO$8="Mùa đông",MMULT(VALUE($E18:$EF18),VALUE('Color detail'!AP$7:AP$138))*'3.Gentan-i'!$EO18,MMULT(VALUE($E18:$EF18),VALUE('Color detail'!AP$7:AP$138))*'3.Gentan-i'!$EP18))</f>
        <v>0</v>
      </c>
      <c r="GP18" s="436" cm="1">
        <f t="array" ref="GP18">+_xlfn.SINGLE(IF(GP$8="Mùa đông",MMULT(VALUE($E18:$EF18),VALUE('Color detail'!AQ$7:AQ$138))*'3.Gentan-i'!$EO18,MMULT(VALUE($E18:$EF18),VALUE('Color detail'!AQ$7:AQ$138))*'3.Gentan-i'!$EP18))</f>
        <v>0</v>
      </c>
      <c r="GQ18" s="436" cm="1">
        <f t="array" ref="GQ18">+_xlfn.SINGLE(IF(GQ$8="Mùa đông",MMULT(VALUE($E18:$EF18),VALUE('Color detail'!AR$7:AR$138))*'3.Gentan-i'!$EO18,MMULT(VALUE($E18:$EF18),VALUE('Color detail'!AR$7:AR$138))*'3.Gentan-i'!$EP18))</f>
        <v>0</v>
      </c>
      <c r="GR18" s="443">
        <f t="shared" si="24"/>
        <v>220.70092969885781</v>
      </c>
      <c r="GS18" s="435"/>
      <c r="GT18" s="436">
        <f t="shared" si="25"/>
        <v>12.113543094496366</v>
      </c>
      <c r="GU18" s="499">
        <v>12</v>
      </c>
      <c r="GV18" s="499">
        <v>36</v>
      </c>
      <c r="GW18" s="436">
        <f t="shared" si="31"/>
        <v>392.47879626168231</v>
      </c>
      <c r="GX18" s="436">
        <f t="shared" si="32"/>
        <v>1177.4363887850468</v>
      </c>
      <c r="GZ18" s="534"/>
      <c r="HA18" s="534"/>
      <c r="HB18" s="534"/>
    </row>
    <row r="19" spans="1:286" ht="16" hidden="1" customHeight="1">
      <c r="A19" s="437">
        <v>1</v>
      </c>
      <c r="B19" s="438" t="s">
        <v>96</v>
      </c>
      <c r="C19" s="439" t="s">
        <v>97</v>
      </c>
      <c r="D19" s="439"/>
      <c r="E19" s="925"/>
      <c r="F19" s="925"/>
      <c r="G19" s="925"/>
      <c r="H19" s="925"/>
      <c r="I19" s="925"/>
      <c r="J19" s="925"/>
      <c r="K19" s="925"/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440">
        <v>7.6500000000000012E-2</v>
      </c>
      <c r="AE19" s="440">
        <v>7.6500000000000012E-2</v>
      </c>
      <c r="AF19" s="440">
        <v>9.5500000000000002E-2</v>
      </c>
      <c r="AG19" s="440">
        <v>7.6500000000000012E-2</v>
      </c>
      <c r="AH19" s="440">
        <v>7.6500000000000012E-2</v>
      </c>
      <c r="AI19" s="440">
        <v>7.6499999999999999E-2</v>
      </c>
      <c r="AJ19" s="440">
        <v>7.6500000000000012E-2</v>
      </c>
      <c r="AK19" s="440">
        <v>7.6500000000000012E-2</v>
      </c>
      <c r="AL19" s="440">
        <v>7.6500000000000012E-2</v>
      </c>
      <c r="AM19" s="440">
        <v>7.6500000000000012E-2</v>
      </c>
      <c r="AN19" s="440">
        <v>7.6499999999999999E-2</v>
      </c>
      <c r="AO19" s="440">
        <v>7.6499999999999999E-2</v>
      </c>
      <c r="AP19" s="440">
        <v>7.6500000000000012E-2</v>
      </c>
      <c r="AQ19" s="440">
        <v>9.5500000000000002E-2</v>
      </c>
      <c r="AR19" s="440">
        <v>7.6500000000000012E-2</v>
      </c>
      <c r="AS19" s="440">
        <v>7.6500000000000012E-2</v>
      </c>
      <c r="AT19" s="440">
        <v>7.6500000000000012E-2</v>
      </c>
      <c r="AU19" s="440">
        <v>7.6500000000000012E-2</v>
      </c>
      <c r="AV19" s="440">
        <v>7.6500000000000012E-2</v>
      </c>
      <c r="AW19" s="440">
        <v>9.5500000000000002E-2</v>
      </c>
      <c r="AX19" s="440">
        <v>7.6500000000000012E-2</v>
      </c>
      <c r="AY19" s="440">
        <v>7.6499999999999999E-2</v>
      </c>
      <c r="AZ19" s="440">
        <v>8.0000000000000016E-2</v>
      </c>
      <c r="BA19" s="440">
        <v>8.3528971962616827E-2</v>
      </c>
      <c r="BB19" s="440">
        <v>8.3528971962616827E-2</v>
      </c>
      <c r="BC19" s="440">
        <v>8.3528971962616827E-2</v>
      </c>
      <c r="BD19" s="440">
        <v>8.0000000000000016E-2</v>
      </c>
      <c r="BE19" s="440">
        <v>8.0000000000000016E-2</v>
      </c>
      <c r="BF19" s="440">
        <v>8.3528971962616827E-2</v>
      </c>
      <c r="BG19" s="440">
        <v>8.3528971962616827E-2</v>
      </c>
      <c r="BH19" s="440">
        <v>8.3528971962616827E-2</v>
      </c>
      <c r="BI19" s="440">
        <v>8.0000000000000016E-2</v>
      </c>
      <c r="BJ19" s="440">
        <v>8.0000000000000016E-2</v>
      </c>
      <c r="BK19" s="440">
        <v>8.3528971962616827E-2</v>
      </c>
      <c r="BL19" s="440">
        <v>8.3528971962616827E-2</v>
      </c>
      <c r="BM19" s="440">
        <v>8.3528971962616827E-2</v>
      </c>
      <c r="BN19" s="440">
        <v>8.0000000000000016E-2</v>
      </c>
      <c r="BO19" s="440">
        <v>8.3528971962616827E-2</v>
      </c>
      <c r="BP19" s="440">
        <v>8.3528971962616827E-2</v>
      </c>
      <c r="BQ19" s="440">
        <v>8.3528971962616827E-2</v>
      </c>
      <c r="BR19" s="440">
        <v>8.0000000000000016E-2</v>
      </c>
      <c r="BS19" s="440">
        <v>8.3528971962616827E-2</v>
      </c>
      <c r="BT19" s="440">
        <v>8.0000000000000016E-2</v>
      </c>
      <c r="BU19" s="440">
        <v>8.3528971962616827E-2</v>
      </c>
      <c r="BV19" s="440">
        <v>8.3528971962616827E-2</v>
      </c>
      <c r="BW19" s="440">
        <v>8.3528971962616827E-2</v>
      </c>
      <c r="BX19" s="440">
        <v>8.0000000000000016E-2</v>
      </c>
      <c r="BY19" s="440">
        <v>8.3528971962616827E-2</v>
      </c>
      <c r="BZ19" s="440">
        <v>8.0000000000000016E-2</v>
      </c>
      <c r="CA19" s="440">
        <v>8.3528971962616827E-2</v>
      </c>
      <c r="CB19" s="440">
        <v>8.3528971962616827E-2</v>
      </c>
      <c r="CC19" s="440">
        <v>8.3528971962616827E-2</v>
      </c>
      <c r="CD19" s="440">
        <v>8.0000000000000016E-2</v>
      </c>
      <c r="CE19" s="440">
        <v>8.3528971962616827E-2</v>
      </c>
      <c r="CF19" s="440">
        <v>8.0000000000000016E-2</v>
      </c>
      <c r="CG19" s="440">
        <v>8.3528971962616827E-2</v>
      </c>
      <c r="CH19" s="440">
        <v>8.3528971962616827E-2</v>
      </c>
      <c r="CI19" s="440">
        <v>8.3528971962616827E-2</v>
      </c>
      <c r="CJ19" s="440">
        <v>8.0000000000000016E-2</v>
      </c>
      <c r="CK19" s="440">
        <v>8.3528971962616827E-2</v>
      </c>
      <c r="CL19" s="440">
        <v>8.0000000000000016E-2</v>
      </c>
      <c r="CM19" s="440">
        <v>0</v>
      </c>
      <c r="CN19" s="440">
        <v>0.10963177570093456</v>
      </c>
      <c r="CO19" s="440">
        <v>0.10963177570093456</v>
      </c>
      <c r="CP19" s="440">
        <v>0.10963177570093456</v>
      </c>
      <c r="CQ19" s="440">
        <v>0</v>
      </c>
      <c r="CR19" s="440">
        <v>0.10963177570093456</v>
      </c>
      <c r="CS19" s="440">
        <v>0.10963177570093456</v>
      </c>
      <c r="CT19" s="440">
        <v>0.10963177570093456</v>
      </c>
      <c r="CU19" s="440">
        <v>0</v>
      </c>
      <c r="CV19" s="440">
        <v>0.10963177570093456</v>
      </c>
      <c r="CW19" s="440">
        <v>0.10963177570093456</v>
      </c>
      <c r="CX19" s="440">
        <v>0.10963177570093456</v>
      </c>
      <c r="CY19" s="440">
        <v>0</v>
      </c>
      <c r="CZ19" s="440">
        <v>0.10963177570093456</v>
      </c>
      <c r="DA19" s="440">
        <v>0.10963177570093456</v>
      </c>
      <c r="DB19" s="440">
        <v>0.10963177570093456</v>
      </c>
      <c r="DC19" s="440">
        <v>0</v>
      </c>
      <c r="DD19" s="440">
        <v>0.10963177570093456</v>
      </c>
      <c r="DE19" s="440">
        <v>0.10963177570093456</v>
      </c>
      <c r="DF19" s="440">
        <v>0.10963177570093456</v>
      </c>
      <c r="DG19" s="441">
        <v>0.10441121495327102</v>
      </c>
      <c r="DH19" s="441">
        <v>0.10441121495327102</v>
      </c>
      <c r="DI19" s="441">
        <v>0.10441121495327102</v>
      </c>
      <c r="DJ19" s="441">
        <v>0.13037590861889925</v>
      </c>
      <c r="DK19" s="441">
        <v>0.10441121495327102</v>
      </c>
      <c r="DL19" s="441">
        <v>0.1</v>
      </c>
      <c r="DM19" s="441">
        <v>0.10441121495327102</v>
      </c>
      <c r="DN19" s="441">
        <v>0.10441121495327102</v>
      </c>
      <c r="DO19" s="441">
        <v>0.10441121495327102</v>
      </c>
      <c r="DP19" s="441">
        <v>0.13037590861889925</v>
      </c>
      <c r="DQ19" s="441">
        <v>0.10441121495327102</v>
      </c>
      <c r="DR19" s="441">
        <v>0.1</v>
      </c>
      <c r="DS19" s="441">
        <v>0.10441121495327102</v>
      </c>
      <c r="DT19" s="441">
        <v>0.10441121495327102</v>
      </c>
      <c r="DU19" s="441">
        <v>0.10441121495327102</v>
      </c>
      <c r="DV19" s="441">
        <v>0.1</v>
      </c>
      <c r="DW19" s="441">
        <v>0.1</v>
      </c>
      <c r="DX19" s="441">
        <v>0.10441121495327102</v>
      </c>
      <c r="DY19" s="441">
        <v>0.1</v>
      </c>
      <c r="DZ19" s="441">
        <v>0.1</v>
      </c>
      <c r="EA19" s="441">
        <v>0.1</v>
      </c>
      <c r="EB19" s="441">
        <v>0.1</v>
      </c>
      <c r="EC19" s="441">
        <v>0.10441121495327102</v>
      </c>
      <c r="ED19" s="441">
        <v>0.10441121495327102</v>
      </c>
      <c r="EE19" s="441">
        <v>0.10441121495327102</v>
      </c>
      <c r="EF19" s="441">
        <v>0.1</v>
      </c>
      <c r="EH19" s="437" t="s">
        <v>94</v>
      </c>
      <c r="EI19" s="437">
        <v>200</v>
      </c>
      <c r="EJ19" s="439" t="s">
        <v>98</v>
      </c>
      <c r="EK19" s="439" t="s">
        <v>76</v>
      </c>
      <c r="EL19" s="437" t="s">
        <v>64</v>
      </c>
      <c r="EN19" s="382" t="str">
        <f>+IFERROR(VLOOKUP($B19,'Lưu ý'!$C$5:$G$21,5,0),"")</f>
        <v>Mùa đông</v>
      </c>
      <c r="EO19" s="382">
        <f>+IF($EN19="",100%,INDEX('Lưu ý'!$H$5:$I$21,MATCH('3.Gentan-i'!$B19,'Lưu ý'!$C$5:$C$21,0),MATCH('3.Gentan-i'!EO$6,'Lưu ý'!$H$4:$I$4,0)))</f>
        <v>0.6</v>
      </c>
      <c r="EP19" s="382">
        <f>+IF($EN19="",100%,INDEX('Lưu ý'!$H$5:$I$21,MATCH('3.Gentan-i'!$B19,'Lưu ý'!$C$5:$C$21,0),MATCH('3.Gentan-i'!EP$6,'Lưu ý'!$H$4:$I$4,0)))</f>
        <v>0</v>
      </c>
      <c r="EQ19" s="481">
        <v>1</v>
      </c>
      <c r="ER19" s="467">
        <v>1.5</v>
      </c>
      <c r="ES19" s="439"/>
      <c r="ET19" s="439"/>
      <c r="EU19" s="476"/>
      <c r="EV19" s="810"/>
      <c r="EW19" s="810"/>
      <c r="EX19" s="810"/>
      <c r="EY19" s="810"/>
      <c r="EZ19" s="378" t="s">
        <v>360</v>
      </c>
      <c r="FA19" s="442" cm="1">
        <f t="array" ref="FA19">+_xlfn.SINGLE(MMULT(VALUE($E19:$EF19),VALUE('Color detail'!H$7:H$138)))</f>
        <v>220.66079325025959</v>
      </c>
      <c r="FB19" s="442" cm="1">
        <f t="array" ref="FB19">+_xlfn.SINGLE(MMULT(VALUE($E19:$EF19),VALUE('Color detail'!I$7:I$138)))</f>
        <v>238.22928141225341</v>
      </c>
      <c r="FC19" s="442" cm="1">
        <f t="array" ref="FC19">+_xlfn.SINGLE(MMULT(VALUE($E19:$EF19),VALUE('Color detail'!J$7:J$138)))</f>
        <v>196.96569096573214</v>
      </c>
      <c r="FD19" s="442" cm="1">
        <f t="array" ref="FD19">+_xlfn.SINGLE(MMULT(VALUE($E19:$EF19),VALUE('Color detail'!K$7:K$138)))</f>
        <v>199.62347061266874</v>
      </c>
      <c r="FF19" s="436">
        <f t="shared" si="27"/>
        <v>0</v>
      </c>
      <c r="FG19" s="436">
        <f t="shared" si="28"/>
        <v>0</v>
      </c>
      <c r="FH19" s="436">
        <f t="shared" si="29"/>
        <v>0</v>
      </c>
      <c r="FI19" s="436">
        <f t="shared" si="30"/>
        <v>0</v>
      </c>
      <c r="FK19" s="436">
        <f t="shared" si="20"/>
        <v>0</v>
      </c>
      <c r="FL19" s="436">
        <f t="shared" si="21"/>
        <v>0</v>
      </c>
      <c r="FM19" s="436">
        <f t="shared" si="22"/>
        <v>0</v>
      </c>
      <c r="FN19" s="436">
        <f t="shared" si="23"/>
        <v>0</v>
      </c>
      <c r="FO19" s="681"/>
      <c r="FP19" s="436" cm="1">
        <f t="array" ref="FP19">+_xlfn.SINGLE(IF(FP$8="Mùa đông",MMULT(VALUE($E19:$EF19),VALUE('Color detail'!Q$7:Q$138))*'3.Gentan-i'!$EO19,MMULT(VALUE($E19:$EF19),VALUE('Color detail'!Q$7:Q$138))*'3.Gentan-i'!$EP19))</f>
        <v>0</v>
      </c>
      <c r="FQ19" s="436" cm="1">
        <f t="array" ref="FQ19">+_xlfn.SINGLE(IF(FQ$8="Mùa đông",MMULT(VALUE($E19:$EF19),VALUE('Color detail'!R$7:R$138))*'3.Gentan-i'!$EO19,MMULT(VALUE($E19:$EF19),VALUE('Color detail'!R$7:R$138))*'3.Gentan-i'!$EP19))</f>
        <v>0</v>
      </c>
      <c r="FR19" s="436" cm="1">
        <f t="array" ref="FR19">+_xlfn.SINGLE(IF(FR$8="Mùa đông",MMULT(VALUE($E19:$EF19),VALUE('Color detail'!S$7:S$138))*'3.Gentan-i'!$EO19,MMULT(VALUE($E19:$EF19),VALUE('Color detail'!S$7:S$138))*'3.Gentan-i'!$EP19))</f>
        <v>0</v>
      </c>
      <c r="FS19" s="436" cm="1">
        <f t="array" ref="FS19">+_xlfn.SINGLE(IF(FS$8="Mùa đông",MMULT(VALUE($E19:$EF19),VALUE('Color detail'!T$7:T$138))*'3.Gentan-i'!$EO19,MMULT(VALUE($E19:$EF19),VALUE('Color detail'!T$7:T$138))*'3.Gentan-i'!$EP19))</f>
        <v>0</v>
      </c>
      <c r="FT19" s="436" cm="1">
        <f t="array" ref="FT19">+_xlfn.SINGLE(IF(FT$8="Mùa đông",MMULT(VALUE($E19:$EF19),VALUE('Color detail'!U$7:U$138))*'3.Gentan-i'!$EO19,MMULT(VALUE($E19:$EF19),VALUE('Color detail'!U$7:U$138))*'3.Gentan-i'!$EP19))</f>
        <v>0</v>
      </c>
      <c r="FU19" s="436" cm="1">
        <f t="array" ref="FU19">+_xlfn.SINGLE(IF(FU$8="Mùa đông",MMULT(VALUE($E19:$EF19),VALUE('Color detail'!V$7:V$138))*'3.Gentan-i'!$EO19,MMULT(VALUE($E19:$EF19),VALUE('Color detail'!V$7:V$138))*'3.Gentan-i'!$EP19))</f>
        <v>0</v>
      </c>
      <c r="FV19" s="436" cm="1">
        <f t="array" ref="FV19">+_xlfn.SINGLE(IF(FV$8="Mùa đông",MMULT(VALUE($E19:$EF19),VALUE('Color detail'!W$7:W$138))*'3.Gentan-i'!$EO19,MMULT(VALUE($E19:$EF19),VALUE('Color detail'!W$7:W$138))*'3.Gentan-i'!$EP19))</f>
        <v>0</v>
      </c>
      <c r="FW19" s="436" cm="1">
        <f t="array" ref="FW19">+_xlfn.SINGLE(IF(FW$8="Mùa đông",MMULT(VALUE($E19:$EF19),VALUE('Color detail'!X$7:X$138))*'3.Gentan-i'!$EO19,MMULT(VALUE($E19:$EF19),VALUE('Color detail'!X$7:X$138))*'3.Gentan-i'!$EP19))</f>
        <v>0</v>
      </c>
      <c r="FX19" s="436" cm="1">
        <f t="array" ref="FX19">+_xlfn.SINGLE(IF(FX$8="Mùa đông",MMULT(VALUE($E19:$EF19),VALUE('Color detail'!Y$7:Y$138))*'3.Gentan-i'!$EO19,MMULT(VALUE($E19:$EF19),VALUE('Color detail'!Y$7:Y$138))*'3.Gentan-i'!$EP19))</f>
        <v>0</v>
      </c>
      <c r="FY19" s="436" cm="1">
        <f t="array" ref="FY19">+_xlfn.SINGLE(IF(FY$8="Mùa đông",MMULT(VALUE($E19:$EF19),VALUE('Color detail'!Z$7:Z$138))*'3.Gentan-i'!$EO19,MMULT(VALUE($E19:$EF19),VALUE('Color detail'!Z$7:Z$138))*'3.Gentan-i'!$EP19))</f>
        <v>0</v>
      </c>
      <c r="FZ19" s="436" cm="1">
        <f t="array" ref="FZ19">+_xlfn.SINGLE(IF(FZ$8="Mùa đông",MMULT(VALUE($E19:$EF19),VALUE('Color detail'!AA$7:AA$138))*'3.Gentan-i'!$EO19,MMULT(VALUE($E19:$EF19),VALUE('Color detail'!AA$7:AA$138))*'3.Gentan-i'!$EP19))</f>
        <v>0</v>
      </c>
      <c r="GA19" s="436" cm="1">
        <f t="array" ref="GA19">+_xlfn.SINGLE(IF(GA$8="Mùa đông",MMULT(VALUE($E19:$EF19),VALUE('Color detail'!AB$7:AB$138))*'3.Gentan-i'!$EO19,MMULT(VALUE($E19:$EF19),VALUE('Color detail'!AB$7:AB$138))*'3.Gentan-i'!$EP19))</f>
        <v>0</v>
      </c>
      <c r="GB19" s="436" cm="1">
        <f t="array" ref="GB19">+_xlfn.SINGLE(IF(GB$8="Mùa đông",MMULT(VALUE($E19:$EF19),VALUE('Color detail'!AC$7:AC$138))*'3.Gentan-i'!$EO19,MMULT(VALUE($E19:$EF19),VALUE('Color detail'!AC$7:AC$138))*'3.Gentan-i'!$EP19))</f>
        <v>0</v>
      </c>
      <c r="GC19" s="436" cm="1">
        <f t="array" ref="GC19">+_xlfn.SINGLE(IF(GC$8="Mùa đông",MMULT(VALUE($E19:$EF19),VALUE('Color detail'!AD$7:AD$138))*'3.Gentan-i'!$EO19,MMULT(VALUE($E19:$EF19),VALUE('Color detail'!AD$7:AD$138))*'3.Gentan-i'!$EP19))</f>
        <v>0</v>
      </c>
      <c r="GD19" s="436" cm="1">
        <f t="array" ref="GD19">+_xlfn.SINGLE(IF(GD$8="Mùa đông",MMULT(VALUE($E19:$EF19),VALUE('Color detail'!AE$7:AE$138))*'3.Gentan-i'!$EO19,MMULT(VALUE($E19:$EF19),VALUE('Color detail'!AE$7:AE$138))*'3.Gentan-i'!$EP19))</f>
        <v>0</v>
      </c>
      <c r="GE19" s="436" cm="1">
        <f t="array" ref="GE19">+_xlfn.SINGLE(IF(GE$8="Mùa đông",MMULT(VALUE($E19:$EF19),VALUE('Color detail'!AF$7:AF$138))*'3.Gentan-i'!$EO19,MMULT(VALUE($E19:$EF19),VALUE('Color detail'!AF$7:AF$138))*'3.Gentan-i'!$EP19))</f>
        <v>0</v>
      </c>
      <c r="GF19" s="436" cm="1">
        <f t="array" ref="GF19">+_xlfn.SINGLE(IF(GF$8="Mùa đông",MMULT(VALUE($E19:$EF19),VALUE('Color detail'!AG$7:AG$138))*'3.Gentan-i'!$EO19,MMULT(VALUE($E19:$EF19),VALUE('Color detail'!AG$7:AG$138))*'3.Gentan-i'!$EP19))</f>
        <v>0</v>
      </c>
      <c r="GG19" s="436" cm="1">
        <f t="array" ref="GG19">+_xlfn.SINGLE(IF(GG$8="Mùa đông",MMULT(VALUE($E19:$EF19),VALUE('Color detail'!AH$7:AH$138))*'3.Gentan-i'!$EO19,MMULT(VALUE($E19:$EF19),VALUE('Color detail'!AH$7:AH$138))*'3.Gentan-i'!$EP19))</f>
        <v>0</v>
      </c>
      <c r="GH19" s="436" cm="1">
        <f t="array" ref="GH19">+_xlfn.SINGLE(IF(GH$8="Mùa đông",MMULT(VALUE($E19:$EF19),VALUE('Color detail'!AI$7:AI$138))*'3.Gentan-i'!$EO19,MMULT(VALUE($E19:$EF19),VALUE('Color detail'!AI$7:AI$138))*'3.Gentan-i'!$EP19))</f>
        <v>0</v>
      </c>
      <c r="GI19" s="436" cm="1">
        <f t="array" ref="GI19">+_xlfn.SINGLE(IF(GI$8="Mùa đông",MMULT(VALUE($E19:$EF19),VALUE('Color detail'!AJ$7:AJ$138))*'3.Gentan-i'!$EO19,MMULT(VALUE($E19:$EF19),VALUE('Color detail'!AJ$7:AJ$138))*'3.Gentan-i'!$EP19))</f>
        <v>0</v>
      </c>
      <c r="GJ19" s="436" cm="1">
        <f t="array" ref="GJ19">+_xlfn.SINGLE(IF(GJ$8="Mùa đông",MMULT(VALUE($E19:$EF19),VALUE('Color detail'!AK$7:AK$138))*'3.Gentan-i'!$EO19,MMULT(VALUE($E19:$EF19),VALUE('Color detail'!AK$7:AK$138))*'3.Gentan-i'!$EP19))</f>
        <v>0</v>
      </c>
      <c r="GK19" s="436" cm="1">
        <f t="array" ref="GK19">+_xlfn.SINGLE(IF(GK$8="Mùa đông",MMULT(VALUE($E19:$EF19),VALUE('Color detail'!AL$7:AL$138))*'3.Gentan-i'!$EO19,MMULT(VALUE($E19:$EF19),VALUE('Color detail'!AL$7:AL$138))*'3.Gentan-i'!$EP19))</f>
        <v>0</v>
      </c>
      <c r="GL19" s="436" cm="1">
        <f t="array" ref="GL19">+_xlfn.SINGLE(IF(GL$8="Mùa đông",MMULT(VALUE($E19:$EF19),VALUE('Color detail'!AM$7:AM$138))*'3.Gentan-i'!$EO19,MMULT(VALUE($E19:$EF19),VALUE('Color detail'!AM$7:AM$138))*'3.Gentan-i'!$EP19))</f>
        <v>0</v>
      </c>
      <c r="GM19" s="436" cm="1">
        <f t="array" ref="GM19">+_xlfn.SINGLE(IF(GM$8="Mùa đông",MMULT(VALUE($E19:$EF19),VALUE('Color detail'!AN$7:AN$138))*'3.Gentan-i'!$EO19,MMULT(VALUE($E19:$EF19),VALUE('Color detail'!AN$7:AN$138))*'3.Gentan-i'!$EP19))</f>
        <v>0</v>
      </c>
      <c r="GN19" s="436" cm="1">
        <f t="array" ref="GN19">+_xlfn.SINGLE(IF(GN$8="Mùa đông",MMULT(VALUE($E19:$EF19),VALUE('Color detail'!AO$7:AO$138))*'3.Gentan-i'!$EO19,MMULT(VALUE($E19:$EF19),VALUE('Color detail'!AO$7:AO$138))*'3.Gentan-i'!$EP19))</f>
        <v>0</v>
      </c>
      <c r="GO19" s="436" cm="1">
        <f t="array" ref="GO19">+_xlfn.SINGLE(IF(GO$8="Mùa đông",MMULT(VALUE($E19:$EF19),VALUE('Color detail'!AP$7:AP$138))*'3.Gentan-i'!$EO19,MMULT(VALUE($E19:$EF19),VALUE('Color detail'!AP$7:AP$138))*'3.Gentan-i'!$EP19))</f>
        <v>0</v>
      </c>
      <c r="GP19" s="436" cm="1">
        <f t="array" ref="GP19">+_xlfn.SINGLE(IF(GP$8="Mùa đông",MMULT(VALUE($E19:$EF19),VALUE('Color detail'!AQ$7:AQ$138))*'3.Gentan-i'!$EO19,MMULT(VALUE($E19:$EF19),VALUE('Color detail'!AQ$7:AQ$138))*'3.Gentan-i'!$EP19))</f>
        <v>0</v>
      </c>
      <c r="GQ19" s="436" cm="1">
        <f t="array" ref="GQ19">+_xlfn.SINGLE(IF(GQ$8="Mùa đông",MMULT(VALUE($E19:$EF19),VALUE('Color detail'!AR$7:AR$138))*'3.Gentan-i'!$EO19,MMULT(VALUE($E19:$EF19),VALUE('Color detail'!AR$7:AR$138))*'3.Gentan-i'!$EP19))</f>
        <v>0</v>
      </c>
      <c r="GR19" s="443">
        <f t="shared" si="24"/>
        <v>0</v>
      </c>
      <c r="GS19" s="435"/>
      <c r="GT19" s="436">
        <f t="shared" si="25"/>
        <v>0</v>
      </c>
      <c r="GU19" s="499">
        <v>12</v>
      </c>
      <c r="GV19" s="499">
        <v>36</v>
      </c>
      <c r="GW19" s="436">
        <f t="shared" si="31"/>
        <v>0</v>
      </c>
      <c r="GX19" s="436">
        <f t="shared" si="32"/>
        <v>0</v>
      </c>
      <c r="GZ19" s="534"/>
      <c r="HA19" s="534"/>
      <c r="HB19" s="534"/>
    </row>
    <row r="20" spans="1:286" ht="16" hidden="1" customHeight="1">
      <c r="A20" s="437">
        <v>1</v>
      </c>
      <c r="B20" s="438" t="s">
        <v>99</v>
      </c>
      <c r="C20" s="439" t="s">
        <v>100</v>
      </c>
      <c r="D20" s="439"/>
      <c r="E20" s="925"/>
      <c r="F20" s="925"/>
      <c r="G20" s="925"/>
      <c r="H20" s="925"/>
      <c r="I20" s="925"/>
      <c r="J20" s="925"/>
      <c r="K20" s="925"/>
      <c r="L20" s="925"/>
      <c r="M20" s="925"/>
      <c r="N20" s="925"/>
      <c r="O20" s="925"/>
      <c r="P20" s="925"/>
      <c r="Q20" s="925"/>
      <c r="R20" s="925"/>
      <c r="S20" s="925"/>
      <c r="T20" s="925"/>
      <c r="U20" s="925"/>
      <c r="V20" s="925"/>
      <c r="W20" s="925"/>
      <c r="X20" s="925"/>
      <c r="Y20" s="925"/>
      <c r="Z20" s="925"/>
      <c r="AA20" s="925"/>
      <c r="AB20" s="925"/>
      <c r="AC20" s="925"/>
      <c r="AD20" s="440"/>
      <c r="AE20" s="440">
        <v>7.4999999999999997E-3</v>
      </c>
      <c r="AF20" s="440"/>
      <c r="AG20" s="440">
        <v>7.4999999999999997E-3</v>
      </c>
      <c r="AH20" s="440">
        <v>7.4999999999999997E-3</v>
      </c>
      <c r="AI20" s="440">
        <v>7.4999999999999997E-3</v>
      </c>
      <c r="AJ20" s="440"/>
      <c r="AK20" s="440">
        <v>7.4999999999999997E-3</v>
      </c>
      <c r="AL20" s="440"/>
      <c r="AM20" s="440">
        <v>7.4999999999999997E-3</v>
      </c>
      <c r="AN20" s="440"/>
      <c r="AO20" s="440">
        <v>7.4999999999999997E-3</v>
      </c>
      <c r="AP20" s="440">
        <v>7.4999999999999997E-3</v>
      </c>
      <c r="AQ20" s="440"/>
      <c r="AR20" s="440">
        <v>7.4999999999999997E-3</v>
      </c>
      <c r="AS20" s="440">
        <v>7.4999999999999997E-3</v>
      </c>
      <c r="AT20" s="440"/>
      <c r="AU20" s="440">
        <v>7.4999999999999997E-3</v>
      </c>
      <c r="AV20" s="440"/>
      <c r="AW20" s="440"/>
      <c r="AX20" s="440">
        <v>7.4999999999999997E-3</v>
      </c>
      <c r="AY20" s="440">
        <v>7.4999999999999997E-3</v>
      </c>
      <c r="AZ20" s="440">
        <v>8.0000000000000002E-3</v>
      </c>
      <c r="BA20" s="440">
        <v>8.0000000000000002E-3</v>
      </c>
      <c r="BB20" s="440">
        <v>8.0000000000000002E-3</v>
      </c>
      <c r="BC20" s="440">
        <v>8.0000000000000002E-3</v>
      </c>
      <c r="BD20" s="440">
        <v>8.0000000000000002E-3</v>
      </c>
      <c r="BE20" s="440">
        <v>8.0000000000000002E-3</v>
      </c>
      <c r="BF20" s="440">
        <v>8.0000000000000002E-3</v>
      </c>
      <c r="BG20" s="440">
        <v>8.0000000000000002E-3</v>
      </c>
      <c r="BH20" s="440">
        <v>8.0000000000000002E-3</v>
      </c>
      <c r="BI20" s="440">
        <v>8.0000000000000002E-3</v>
      </c>
      <c r="BJ20" s="440">
        <v>8.0000000000000002E-3</v>
      </c>
      <c r="BK20" s="440">
        <v>8.0000000000000002E-3</v>
      </c>
      <c r="BL20" s="440">
        <v>8.0000000000000002E-3</v>
      </c>
      <c r="BM20" s="440">
        <v>8.0000000000000002E-3</v>
      </c>
      <c r="BN20" s="440">
        <v>8.0000000000000002E-3</v>
      </c>
      <c r="BO20" s="440">
        <v>8.0000000000000002E-3</v>
      </c>
      <c r="BP20" s="440">
        <v>8.0000000000000002E-3</v>
      </c>
      <c r="BQ20" s="440">
        <v>8.0000000000000002E-3</v>
      </c>
      <c r="BR20" s="440">
        <v>8.0000000000000002E-3</v>
      </c>
      <c r="BS20" s="440">
        <v>8.0000000000000002E-3</v>
      </c>
      <c r="BT20" s="440">
        <v>8.0000000000000002E-3</v>
      </c>
      <c r="BU20" s="440">
        <v>8.0000000000000002E-3</v>
      </c>
      <c r="BV20" s="440">
        <v>8.0000000000000002E-3</v>
      </c>
      <c r="BW20" s="440">
        <v>8.0000000000000002E-3</v>
      </c>
      <c r="BX20" s="440">
        <v>8.0000000000000002E-3</v>
      </c>
      <c r="BY20" s="440">
        <v>8.0000000000000002E-3</v>
      </c>
      <c r="BZ20" s="440">
        <v>8.0000000000000002E-3</v>
      </c>
      <c r="CA20" s="440">
        <v>8.0000000000000002E-3</v>
      </c>
      <c r="CB20" s="440">
        <v>8.0000000000000002E-3</v>
      </c>
      <c r="CC20" s="440">
        <v>8.0000000000000002E-3</v>
      </c>
      <c r="CD20" s="440">
        <v>8.0000000000000002E-3</v>
      </c>
      <c r="CE20" s="440">
        <v>8.0000000000000002E-3</v>
      </c>
      <c r="CF20" s="440">
        <v>8.0000000000000002E-3</v>
      </c>
      <c r="CG20" s="440">
        <v>8.0000000000000002E-3</v>
      </c>
      <c r="CH20" s="440">
        <v>8.0000000000000002E-3</v>
      </c>
      <c r="CI20" s="440">
        <v>8.0000000000000002E-3</v>
      </c>
      <c r="CJ20" s="440">
        <v>8.0000000000000002E-3</v>
      </c>
      <c r="CK20" s="440">
        <v>8.0000000000000002E-3</v>
      </c>
      <c r="CL20" s="440">
        <v>8.0000000000000002E-3</v>
      </c>
      <c r="CM20" s="440">
        <v>0</v>
      </c>
      <c r="CN20" s="440">
        <v>0</v>
      </c>
      <c r="CO20" s="440">
        <v>0</v>
      </c>
      <c r="CP20" s="440">
        <v>0</v>
      </c>
      <c r="CQ20" s="440">
        <v>0</v>
      </c>
      <c r="CR20" s="440">
        <v>0</v>
      </c>
      <c r="CS20" s="440">
        <v>0</v>
      </c>
      <c r="CT20" s="440">
        <v>0</v>
      </c>
      <c r="CU20" s="440">
        <v>0</v>
      </c>
      <c r="CV20" s="440">
        <v>0</v>
      </c>
      <c r="CW20" s="440">
        <v>0</v>
      </c>
      <c r="CX20" s="440">
        <v>0</v>
      </c>
      <c r="CY20" s="440">
        <v>0</v>
      </c>
      <c r="CZ20" s="440">
        <v>0</v>
      </c>
      <c r="DA20" s="440">
        <v>0</v>
      </c>
      <c r="DB20" s="440">
        <v>0</v>
      </c>
      <c r="DC20" s="440">
        <v>0</v>
      </c>
      <c r="DD20" s="440">
        <v>0</v>
      </c>
      <c r="DE20" s="440">
        <v>0</v>
      </c>
      <c r="DF20" s="440">
        <v>0</v>
      </c>
      <c r="DG20" s="441">
        <v>0.01</v>
      </c>
      <c r="DH20" s="441">
        <v>0.01</v>
      </c>
      <c r="DI20" s="441">
        <v>0.01</v>
      </c>
      <c r="DJ20" s="441">
        <v>0.01</v>
      </c>
      <c r="DK20" s="441">
        <v>0.01</v>
      </c>
      <c r="DL20" s="441">
        <v>0.01</v>
      </c>
      <c r="DM20" s="441">
        <v>0.01</v>
      </c>
      <c r="DN20" s="441">
        <v>0.01</v>
      </c>
      <c r="DO20" s="441">
        <v>0.01</v>
      </c>
      <c r="DP20" s="441">
        <v>0.01</v>
      </c>
      <c r="DQ20" s="441">
        <v>0.01</v>
      </c>
      <c r="DR20" s="441">
        <v>0.01</v>
      </c>
      <c r="DS20" s="441">
        <v>0.01</v>
      </c>
      <c r="DT20" s="441">
        <v>0.01</v>
      </c>
      <c r="DU20" s="441">
        <v>0.01</v>
      </c>
      <c r="DV20" s="441">
        <v>0.01</v>
      </c>
      <c r="DW20" s="441">
        <v>0.01</v>
      </c>
      <c r="DX20" s="441">
        <v>0.01</v>
      </c>
      <c r="DY20" s="441">
        <v>0.01</v>
      </c>
      <c r="DZ20" s="441">
        <v>0.01</v>
      </c>
      <c r="EA20" s="441">
        <v>0.01</v>
      </c>
      <c r="EB20" s="441">
        <v>0.01</v>
      </c>
      <c r="EC20" s="441">
        <v>0.01</v>
      </c>
      <c r="ED20" s="441">
        <v>0.01</v>
      </c>
      <c r="EE20" s="441">
        <v>0.01</v>
      </c>
      <c r="EF20" s="441">
        <v>0.01</v>
      </c>
      <c r="EH20" s="437" t="s">
        <v>94</v>
      </c>
      <c r="EI20" s="437">
        <v>18</v>
      </c>
      <c r="EJ20" s="439" t="s">
        <v>101</v>
      </c>
      <c r="EK20" s="439" t="s">
        <v>76</v>
      </c>
      <c r="EL20" s="437" t="s">
        <v>64</v>
      </c>
      <c r="EN20" s="382" t="str">
        <f>+IFERROR(VLOOKUP($B20,'Lưu ý'!$C$5:$G$21,5,0),"")</f>
        <v/>
      </c>
      <c r="EO20" s="382">
        <f>+IF($EN20="",100%,INDEX('Lưu ý'!$H$5:$I$21,MATCH('3.Gentan-i'!$B20,'Lưu ý'!$C$5:$C$21,0),MATCH('3.Gentan-i'!EO$6,'Lưu ý'!$H$4:$I$4,0)))</f>
        <v>1</v>
      </c>
      <c r="EP20" s="382">
        <f>+IF($EN20="",100%,INDEX('Lưu ý'!$H$5:$I$21,MATCH('3.Gentan-i'!$B20,'Lưu ý'!$C$5:$C$21,0),MATCH('3.Gentan-i'!EP$6,'Lưu ý'!$H$4:$I$4,0)))</f>
        <v>1</v>
      </c>
      <c r="EQ20" s="481">
        <v>1</v>
      </c>
      <c r="ER20" s="844">
        <v>1</v>
      </c>
      <c r="ES20" s="439"/>
      <c r="ET20" s="439"/>
      <c r="EU20" s="476"/>
      <c r="EV20" s="810"/>
      <c r="EW20" s="810"/>
      <c r="EX20" s="810"/>
      <c r="EY20" s="810"/>
      <c r="EZ20" s="378" t="s">
        <v>360</v>
      </c>
      <c r="FA20" s="442" cm="1">
        <f t="array" ref="FA20">+_xlfn.SINGLE(MMULT(VALUE($E20:$EF20),VALUE('Color detail'!H$7:H$138)))</f>
        <v>15.303499999999996</v>
      </c>
      <c r="FB20" s="442" cm="1">
        <f t="array" ref="FB20">+_xlfn.SINGLE(MMULT(VALUE($E20:$EF20),VALUE('Color detail'!I$7:I$138)))</f>
        <v>16.260000000000002</v>
      </c>
      <c r="FC20" s="442" cm="1">
        <f t="array" ref="FC20">+_xlfn.SINGLE(MMULT(VALUE($E20:$EF20),VALUE('Color detail'!J$7:J$138)))</f>
        <v>12.444999999999997</v>
      </c>
      <c r="FD20" s="442" cm="1">
        <f t="array" ref="FD20">+_xlfn.SINGLE(MMULT(VALUE($E20:$EF20),VALUE('Color detail'!K$7:K$138)))</f>
        <v>14.382499999999997</v>
      </c>
      <c r="FF20" s="436">
        <f t="shared" si="27"/>
        <v>18</v>
      </c>
      <c r="FG20" s="436">
        <f t="shared" si="28"/>
        <v>18</v>
      </c>
      <c r="FH20" s="436">
        <f t="shared" si="29"/>
        <v>18</v>
      </c>
      <c r="FI20" s="436">
        <f t="shared" si="30"/>
        <v>18</v>
      </c>
      <c r="FK20" s="436">
        <f t="shared" si="20"/>
        <v>18</v>
      </c>
      <c r="FL20" s="436">
        <f t="shared" si="21"/>
        <v>18</v>
      </c>
      <c r="FM20" s="436">
        <f t="shared" si="22"/>
        <v>18</v>
      </c>
      <c r="FN20" s="436">
        <f t="shared" si="23"/>
        <v>18</v>
      </c>
      <c r="FO20" s="681"/>
      <c r="FP20" s="436" cm="1">
        <f t="array" ref="FP20">+_xlfn.SINGLE(IF(FP$8="Mùa đông",MMULT(VALUE($E20:$EF20),VALUE('Color detail'!Q$7:Q$138))*'3.Gentan-i'!$EO20,MMULT(VALUE($E20:$EF20),VALUE('Color detail'!Q$7:Q$138))*'3.Gentan-i'!$EP20))</f>
        <v>0.5555000000000001</v>
      </c>
      <c r="FQ20" s="436" cm="1">
        <f t="array" ref="FQ20">+_xlfn.SINGLE(IF(FQ$8="Mùa đông",MMULT(VALUE($E20:$EF20),VALUE('Color detail'!R$7:R$138))*'3.Gentan-i'!$EO20,MMULT(VALUE($E20:$EF20),VALUE('Color detail'!R$7:R$138))*'3.Gentan-i'!$EP20))</f>
        <v>0.74200000000000021</v>
      </c>
      <c r="FR20" s="436" cm="1">
        <f t="array" ref="FR20">+_xlfn.SINGLE(IF(FR$8="Mùa đông",MMULT(VALUE($E20:$EF20),VALUE('Color detail'!S$7:S$138))*'3.Gentan-i'!$EO20,MMULT(VALUE($E20:$EF20),VALUE('Color detail'!S$7:S$138))*'3.Gentan-i'!$EP20))</f>
        <v>0.55500000000000016</v>
      </c>
      <c r="FS20" s="436" cm="1">
        <f t="array" ref="FS20">+_xlfn.SINGLE(IF(FS$8="Mùa đông",MMULT(VALUE($E20:$EF20),VALUE('Color detail'!T$7:T$138))*'3.Gentan-i'!$EO20,MMULT(VALUE($E20:$EF20),VALUE('Color detail'!T$7:T$138))*'3.Gentan-i'!$EP20))</f>
        <v>0.69550000000000023</v>
      </c>
      <c r="FT20" s="436" cm="1">
        <f t="array" ref="FT20">+_xlfn.SINGLE(IF(FT$8="Mùa đông",MMULT(VALUE($E20:$EF20),VALUE('Color detail'!U$7:U$138))*'3.Gentan-i'!$EO20,MMULT(VALUE($E20:$EF20),VALUE('Color detail'!U$7:U$138))*'3.Gentan-i'!$EP20))</f>
        <v>0.76100000000000012</v>
      </c>
      <c r="FU20" s="436" cm="1">
        <f t="array" ref="FU20">+_xlfn.SINGLE(IF(FU$8="Mùa đông",MMULT(VALUE($E20:$EF20),VALUE('Color detail'!V$7:V$138))*'3.Gentan-i'!$EO20,MMULT(VALUE($E20:$EF20),VALUE('Color detail'!V$7:V$138))*'3.Gentan-i'!$EP20))</f>
        <v>0.75100000000000022</v>
      </c>
      <c r="FV20" s="436" cm="1">
        <f t="array" ref="FV20">+_xlfn.SINGLE(IF(FV$8="Mùa đông",MMULT(VALUE($E20:$EF20),VALUE('Color detail'!W$7:W$138))*'3.Gentan-i'!$EO20,MMULT(VALUE($E20:$EF20),VALUE('Color detail'!W$7:W$138))*'3.Gentan-i'!$EP20))</f>
        <v>0.72100000000000009</v>
      </c>
      <c r="FW20" s="436" cm="1">
        <f t="array" ref="FW20">+_xlfn.SINGLE(IF(FW$8="Mùa đông",MMULT(VALUE($E20:$EF20),VALUE('Color detail'!X$7:X$138))*'3.Gentan-i'!$EO20,MMULT(VALUE($E20:$EF20),VALUE('Color detail'!X$7:X$138))*'3.Gentan-i'!$EP20))</f>
        <v>0.69300000000000017</v>
      </c>
      <c r="FX20" s="436" cm="1">
        <f t="array" ref="FX20">+_xlfn.SINGLE(IF(FX$8="Mùa đông",MMULT(VALUE($E20:$EF20),VALUE('Color detail'!Y$7:Y$138))*'3.Gentan-i'!$EO20,MMULT(VALUE($E20:$EF20),VALUE('Color detail'!Y$7:Y$138))*'3.Gentan-i'!$EP20))</f>
        <v>0.68850000000000011</v>
      </c>
      <c r="FY20" s="436" cm="1">
        <f t="array" ref="FY20">+_xlfn.SINGLE(IF(FY$8="Mùa đông",MMULT(VALUE($E20:$EF20),VALUE('Color detail'!Z$7:Z$138))*'3.Gentan-i'!$EO20,MMULT(VALUE($E20:$EF20),VALUE('Color detail'!Z$7:Z$138))*'3.Gentan-i'!$EP20))</f>
        <v>0.55700000000000005</v>
      </c>
      <c r="FZ20" s="436" cm="1">
        <f t="array" ref="FZ20">+_xlfn.SINGLE(IF(FZ$8="Mùa đông",MMULT(VALUE($E20:$EF20),VALUE('Color detail'!AA$7:AA$138))*'3.Gentan-i'!$EO20,MMULT(VALUE($E20:$EF20),VALUE('Color detail'!AA$7:AA$138))*'3.Gentan-i'!$EP20))</f>
        <v>0.69800000000000018</v>
      </c>
      <c r="GA20" s="436" cm="1">
        <f t="array" ref="GA20">+_xlfn.SINGLE(IF(GA$8="Mùa đông",MMULT(VALUE($E20:$EF20),VALUE('Color detail'!AB$7:AB$138))*'3.Gentan-i'!$EO20,MMULT(VALUE($E20:$EF20),VALUE('Color detail'!AB$7:AB$138))*'3.Gentan-i'!$EP20))</f>
        <v>0.65850000000000009</v>
      </c>
      <c r="GB20" s="436" cm="1">
        <f t="array" ref="GB20">+_xlfn.SINGLE(IF(GB$8="Mùa đông",MMULT(VALUE($E20:$EF20),VALUE('Color detail'!AC$7:AC$138))*'3.Gentan-i'!$EO20,MMULT(VALUE($E20:$EF20),VALUE('Color detail'!AC$7:AC$138))*'3.Gentan-i'!$EP20))</f>
        <v>0.6030000000000002</v>
      </c>
      <c r="GC20" s="436" cm="1">
        <f t="array" ref="GC20">+_xlfn.SINGLE(IF(GC$8="Mùa đông",MMULT(VALUE($E20:$EF20),VALUE('Color detail'!AD$7:AD$138))*'3.Gentan-i'!$EO20,MMULT(VALUE($E20:$EF20),VALUE('Color detail'!AD$7:AD$138))*'3.Gentan-i'!$EP20))</f>
        <v>0.68350000000000022</v>
      </c>
      <c r="GD20" s="436" cm="1">
        <f t="array" ref="GD20">+_xlfn.SINGLE(IF(GD$8="Mùa đông",MMULT(VALUE($E20:$EF20),VALUE('Color detail'!AE$7:AE$138))*'3.Gentan-i'!$EO20,MMULT(VALUE($E20:$EF20),VALUE('Color detail'!AE$7:AE$138))*'3.Gentan-i'!$EP20))</f>
        <v>0.75100000000000022</v>
      </c>
      <c r="GE20" s="436" cm="1">
        <f t="array" ref="GE20">+_xlfn.SINGLE(IF(GE$8="Mùa đông",MMULT(VALUE($E20:$EF20),VALUE('Color detail'!AF$7:AF$138))*'3.Gentan-i'!$EO20,MMULT(VALUE($E20:$EF20),VALUE('Color detail'!AF$7:AF$138))*'3.Gentan-i'!$EP20))</f>
        <v>0.85050000000000026</v>
      </c>
      <c r="GF20" s="436" cm="1">
        <f t="array" ref="GF20">+_xlfn.SINGLE(IF(GF$8="Mùa đông",MMULT(VALUE($E20:$EF20),VALUE('Color detail'!AG$7:AG$138))*'3.Gentan-i'!$EO20,MMULT(VALUE($E20:$EF20),VALUE('Color detail'!AG$7:AG$138))*'3.Gentan-i'!$EP20))</f>
        <v>0.91050000000000042</v>
      </c>
      <c r="GG20" s="436" cm="1">
        <f t="array" ref="GG20">+_xlfn.SINGLE(IF(GG$8="Mùa đông",MMULT(VALUE($E20:$EF20),VALUE('Color detail'!AH$7:AH$138))*'3.Gentan-i'!$EO20,MMULT(VALUE($E20:$EF20),VALUE('Color detail'!AH$7:AH$138))*'3.Gentan-i'!$EP20))</f>
        <v>0.82050000000000023</v>
      </c>
      <c r="GH20" s="436" cm="1">
        <f t="array" ref="GH20">+_xlfn.SINGLE(IF(GH$8="Mùa đông",MMULT(VALUE($E20:$EF20),VALUE('Color detail'!AI$7:AI$138))*'3.Gentan-i'!$EO20,MMULT(VALUE($E20:$EF20),VALUE('Color detail'!AI$7:AI$138))*'3.Gentan-i'!$EP20))</f>
        <v>0.92500000000000027</v>
      </c>
      <c r="GI20" s="436" cm="1">
        <f t="array" ref="GI20">+_xlfn.SINGLE(IF(GI$8="Mùa đông",MMULT(VALUE($E20:$EF20),VALUE('Color detail'!AJ$7:AJ$138))*'3.Gentan-i'!$EO20,MMULT(VALUE($E20:$EF20),VALUE('Color detail'!AJ$7:AJ$138))*'3.Gentan-i'!$EP20))</f>
        <v>0.85050000000000026</v>
      </c>
      <c r="GJ20" s="436" cm="1">
        <f t="array" ref="GJ20">+_xlfn.SINGLE(IF(GJ$8="Mùa đông",MMULT(VALUE($E20:$EF20),VALUE('Color detail'!AK$7:AK$138))*'3.Gentan-i'!$EO20,MMULT(VALUE($E20:$EF20),VALUE('Color detail'!AK$7:AK$138))*'3.Gentan-i'!$EP20))</f>
        <v>0.83300000000000041</v>
      </c>
      <c r="GK20" s="436" cm="1">
        <f t="array" ref="GK20">+_xlfn.SINGLE(IF(GK$8="Mùa đông",MMULT(VALUE($E20:$EF20),VALUE('Color detail'!AL$7:AL$138))*'3.Gentan-i'!$EO20,MMULT(VALUE($E20:$EF20),VALUE('Color detail'!AL$7:AL$138))*'3.Gentan-i'!$EP20))</f>
        <v>0</v>
      </c>
      <c r="GL20" s="436" cm="1">
        <f t="array" ref="GL20">+_xlfn.SINGLE(IF(GL$8="Mùa đông",MMULT(VALUE($E20:$EF20),VALUE('Color detail'!AM$7:AM$138))*'3.Gentan-i'!$EO20,MMULT(VALUE($E20:$EF20),VALUE('Color detail'!AM$7:AM$138))*'3.Gentan-i'!$EP20))</f>
        <v>0</v>
      </c>
      <c r="GM20" s="436" cm="1">
        <f t="array" ref="GM20">+_xlfn.SINGLE(IF(GM$8="Mùa đông",MMULT(VALUE($E20:$EF20),VALUE('Color detail'!AN$7:AN$138))*'3.Gentan-i'!$EO20,MMULT(VALUE($E20:$EF20),VALUE('Color detail'!AN$7:AN$138))*'3.Gentan-i'!$EP20))</f>
        <v>0</v>
      </c>
      <c r="GN20" s="436" cm="1">
        <f t="array" ref="GN20">+_xlfn.SINGLE(IF(GN$8="Mùa đông",MMULT(VALUE($E20:$EF20),VALUE('Color detail'!AO$7:AO$138))*'3.Gentan-i'!$EO20,MMULT(VALUE($E20:$EF20),VALUE('Color detail'!AO$7:AO$138))*'3.Gentan-i'!$EP20))</f>
        <v>0</v>
      </c>
      <c r="GO20" s="436" cm="1">
        <f t="array" ref="GO20">+_xlfn.SINGLE(IF(GO$8="Mùa đông",MMULT(VALUE($E20:$EF20),VALUE('Color detail'!AP$7:AP$138))*'3.Gentan-i'!$EO20,MMULT(VALUE($E20:$EF20),VALUE('Color detail'!AP$7:AP$138))*'3.Gentan-i'!$EP20))</f>
        <v>0</v>
      </c>
      <c r="GP20" s="436" cm="1">
        <f t="array" ref="GP20">+_xlfn.SINGLE(IF(GP$8="Mùa đông",MMULT(VALUE($E20:$EF20),VALUE('Color detail'!AQ$7:AQ$138))*'3.Gentan-i'!$EO20,MMULT(VALUE($E20:$EF20),VALUE('Color detail'!AQ$7:AQ$138))*'3.Gentan-i'!$EP20))</f>
        <v>0</v>
      </c>
      <c r="GQ20" s="436" cm="1">
        <f t="array" ref="GQ20">+_xlfn.SINGLE(IF(GQ$8="Mùa đông",MMULT(VALUE($E20:$EF20),VALUE('Color detail'!AR$7:AR$138))*'3.Gentan-i'!$EO20,MMULT(VALUE($E20:$EF20),VALUE('Color detail'!AR$7:AR$138))*'3.Gentan-i'!$EP20))</f>
        <v>0</v>
      </c>
      <c r="GR20" s="443">
        <f t="shared" si="24"/>
        <v>15.303500000000007</v>
      </c>
      <c r="GS20" s="435"/>
      <c r="GT20" s="436">
        <f t="shared" si="25"/>
        <v>0.92500000000000027</v>
      </c>
      <c r="GU20" s="499">
        <v>12</v>
      </c>
      <c r="GV20" s="499">
        <v>36</v>
      </c>
      <c r="GW20" s="436">
        <f t="shared" si="31"/>
        <v>11.100000000000003</v>
      </c>
      <c r="GX20" s="436">
        <f t="shared" si="32"/>
        <v>33.300000000000011</v>
      </c>
      <c r="GZ20" s="534"/>
      <c r="HA20" s="534"/>
      <c r="HB20" s="534"/>
    </row>
    <row r="21" spans="1:286" ht="16" hidden="1" customHeight="1">
      <c r="A21" s="437">
        <v>1</v>
      </c>
      <c r="B21" s="438" t="s">
        <v>102</v>
      </c>
      <c r="C21" s="439" t="s">
        <v>103</v>
      </c>
      <c r="D21" s="439"/>
      <c r="E21" s="925"/>
      <c r="F21" s="925"/>
      <c r="G21" s="925"/>
      <c r="H21" s="925"/>
      <c r="I21" s="925"/>
      <c r="J21" s="925"/>
      <c r="K21" s="925"/>
      <c r="L21" s="925"/>
      <c r="M21" s="925"/>
      <c r="N21" s="925"/>
      <c r="O21" s="925"/>
      <c r="P21" s="925"/>
      <c r="Q21" s="925"/>
      <c r="R21" s="925"/>
      <c r="S21" s="925"/>
      <c r="T21" s="925"/>
      <c r="U21" s="925"/>
      <c r="V21" s="925"/>
      <c r="W21" s="925"/>
      <c r="X21" s="925"/>
      <c r="Y21" s="925"/>
      <c r="Z21" s="925"/>
      <c r="AA21" s="925"/>
      <c r="AB21" s="925"/>
      <c r="AC21" s="925"/>
      <c r="AD21" s="440">
        <v>0.79200000000000015</v>
      </c>
      <c r="AE21" s="440">
        <v>0.79200000000000015</v>
      </c>
      <c r="AF21" s="440">
        <v>0.79200000000000015</v>
      </c>
      <c r="AG21" s="440">
        <v>0.79200000000000015</v>
      </c>
      <c r="AH21" s="440">
        <v>0.79200000000000015</v>
      </c>
      <c r="AI21" s="440">
        <v>0.79200000000000004</v>
      </c>
      <c r="AJ21" s="440">
        <v>0.79200000000000015</v>
      </c>
      <c r="AK21" s="440">
        <v>0.79200000000000015</v>
      </c>
      <c r="AL21" s="440">
        <v>0.79200000000000015</v>
      </c>
      <c r="AM21" s="440">
        <v>0.79200000000000015</v>
      </c>
      <c r="AN21" s="440">
        <v>0.79200000000000015</v>
      </c>
      <c r="AO21" s="440">
        <v>0.79200000000000004</v>
      </c>
      <c r="AP21" s="440">
        <v>0.79200000000000015</v>
      </c>
      <c r="AQ21" s="440">
        <v>0.79200000000000015</v>
      </c>
      <c r="AR21" s="440">
        <v>0.79200000000000015</v>
      </c>
      <c r="AS21" s="440">
        <v>0.79200000000000015</v>
      </c>
      <c r="AT21" s="440">
        <v>0.79200000000000015</v>
      </c>
      <c r="AU21" s="440">
        <v>0.79200000000000015</v>
      </c>
      <c r="AV21" s="440">
        <v>0.79200000000000015</v>
      </c>
      <c r="AW21" s="440">
        <v>0.79200000000000015</v>
      </c>
      <c r="AX21" s="440">
        <v>0.79200000000000015</v>
      </c>
      <c r="AY21" s="440">
        <v>0.79200000000000015</v>
      </c>
      <c r="AZ21" s="440">
        <v>0.63360000000000016</v>
      </c>
      <c r="BA21" s="440">
        <v>0.63360000000000016</v>
      </c>
      <c r="BB21" s="440">
        <v>0.63360000000000016</v>
      </c>
      <c r="BC21" s="440">
        <v>0.63360000000000016</v>
      </c>
      <c r="BD21" s="440">
        <v>0.63360000000000016</v>
      </c>
      <c r="BE21" s="440">
        <v>0.63360000000000016</v>
      </c>
      <c r="BF21" s="440">
        <v>0.63360000000000016</v>
      </c>
      <c r="BG21" s="440">
        <v>0.63360000000000016</v>
      </c>
      <c r="BH21" s="440">
        <v>0.63360000000000016</v>
      </c>
      <c r="BI21" s="440">
        <v>0.63360000000000016</v>
      </c>
      <c r="BJ21" s="440">
        <v>0.63360000000000016</v>
      </c>
      <c r="BK21" s="440">
        <v>0.63360000000000016</v>
      </c>
      <c r="BL21" s="440">
        <v>0.63360000000000016</v>
      </c>
      <c r="BM21" s="440">
        <v>0.63360000000000016</v>
      </c>
      <c r="BN21" s="440">
        <v>0.63360000000000016</v>
      </c>
      <c r="BO21" s="440">
        <v>0.63360000000000016</v>
      </c>
      <c r="BP21" s="440">
        <v>0.63360000000000016</v>
      </c>
      <c r="BQ21" s="440">
        <v>0.63360000000000016</v>
      </c>
      <c r="BR21" s="440">
        <v>0.63360000000000016</v>
      </c>
      <c r="BS21" s="440">
        <v>0.63360000000000016</v>
      </c>
      <c r="BT21" s="440">
        <v>0.63360000000000016</v>
      </c>
      <c r="BU21" s="440">
        <v>0.63360000000000016</v>
      </c>
      <c r="BV21" s="440">
        <v>0.63360000000000016</v>
      </c>
      <c r="BW21" s="440">
        <v>0.63360000000000016</v>
      </c>
      <c r="BX21" s="440">
        <v>0.63360000000000016</v>
      </c>
      <c r="BY21" s="440">
        <v>0.63360000000000016</v>
      </c>
      <c r="BZ21" s="440">
        <v>0.63360000000000016</v>
      </c>
      <c r="CA21" s="440">
        <v>0.63360000000000016</v>
      </c>
      <c r="CB21" s="440">
        <v>0.63360000000000016</v>
      </c>
      <c r="CC21" s="440">
        <v>0.63360000000000016</v>
      </c>
      <c r="CD21" s="440">
        <v>0.63360000000000016</v>
      </c>
      <c r="CE21" s="440">
        <v>0.63360000000000016</v>
      </c>
      <c r="CF21" s="440">
        <v>0.63360000000000016</v>
      </c>
      <c r="CG21" s="440">
        <v>0.63360000000000016</v>
      </c>
      <c r="CH21" s="440">
        <v>0.63360000000000016</v>
      </c>
      <c r="CI21" s="440">
        <v>0.63360000000000016</v>
      </c>
      <c r="CJ21" s="440">
        <v>0.63360000000000016</v>
      </c>
      <c r="CK21" s="440">
        <v>0.63360000000000016</v>
      </c>
      <c r="CL21" s="440">
        <v>0.63360000000000016</v>
      </c>
      <c r="CM21" s="440">
        <v>0.35</v>
      </c>
      <c r="CN21" s="440">
        <v>0.35</v>
      </c>
      <c r="CO21" s="440">
        <v>0.35</v>
      </c>
      <c r="CP21" s="440">
        <v>0.35</v>
      </c>
      <c r="CQ21" s="440">
        <v>0.35</v>
      </c>
      <c r="CR21" s="440">
        <v>0.35</v>
      </c>
      <c r="CS21" s="440">
        <v>0.35</v>
      </c>
      <c r="CT21" s="440">
        <v>0.35</v>
      </c>
      <c r="CU21" s="440">
        <v>0.35</v>
      </c>
      <c r="CV21" s="440">
        <v>0.35</v>
      </c>
      <c r="CW21" s="440">
        <v>0.35</v>
      </c>
      <c r="CX21" s="440">
        <v>0.35</v>
      </c>
      <c r="CY21" s="440">
        <v>0.35</v>
      </c>
      <c r="CZ21" s="440">
        <v>0.35</v>
      </c>
      <c r="DA21" s="440">
        <v>0.35</v>
      </c>
      <c r="DB21" s="440">
        <v>0.35</v>
      </c>
      <c r="DC21" s="440">
        <v>0.35</v>
      </c>
      <c r="DD21" s="440">
        <v>0.35</v>
      </c>
      <c r="DE21" s="440">
        <v>0.35</v>
      </c>
      <c r="DF21" s="440">
        <v>0.35</v>
      </c>
      <c r="DG21" s="441">
        <v>0.79200000000000015</v>
      </c>
      <c r="DH21" s="441">
        <v>0.79200000000000015</v>
      </c>
      <c r="DI21" s="441">
        <v>0.79200000000000015</v>
      </c>
      <c r="DJ21" s="441">
        <v>0.79200000000000015</v>
      </c>
      <c r="DK21" s="441">
        <v>0.79200000000000015</v>
      </c>
      <c r="DL21" s="441">
        <v>0.79200000000000015</v>
      </c>
      <c r="DM21" s="441">
        <v>0.79200000000000015</v>
      </c>
      <c r="DN21" s="441">
        <v>0.79200000000000015</v>
      </c>
      <c r="DO21" s="441">
        <v>0.79200000000000015</v>
      </c>
      <c r="DP21" s="441">
        <v>0.79200000000000015</v>
      </c>
      <c r="DQ21" s="441">
        <v>0.79200000000000015</v>
      </c>
      <c r="DR21" s="441">
        <v>0.79200000000000015</v>
      </c>
      <c r="DS21" s="441">
        <v>0.79200000000000015</v>
      </c>
      <c r="DT21" s="441">
        <v>0.79200000000000015</v>
      </c>
      <c r="DU21" s="441">
        <v>0.79200000000000015</v>
      </c>
      <c r="DV21" s="441">
        <v>0.79200000000000015</v>
      </c>
      <c r="DW21" s="441">
        <v>0.79200000000000015</v>
      </c>
      <c r="DX21" s="441">
        <v>0.79200000000000015</v>
      </c>
      <c r="DY21" s="441">
        <v>0.79200000000000015</v>
      </c>
      <c r="DZ21" s="441">
        <v>0.79200000000000015</v>
      </c>
      <c r="EA21" s="441">
        <v>0.79200000000000015</v>
      </c>
      <c r="EB21" s="441">
        <v>0.79200000000000015</v>
      </c>
      <c r="EC21" s="441">
        <v>0.79200000000000015</v>
      </c>
      <c r="ED21" s="441">
        <v>0.79200000000000015</v>
      </c>
      <c r="EE21" s="441">
        <v>0.79200000000000015</v>
      </c>
      <c r="EF21" s="441">
        <v>0.79200000000000015</v>
      </c>
      <c r="EH21" s="437" t="s">
        <v>94</v>
      </c>
      <c r="EI21" s="437">
        <v>200</v>
      </c>
      <c r="EJ21" s="439" t="s">
        <v>104</v>
      </c>
      <c r="EK21" s="439" t="s">
        <v>76</v>
      </c>
      <c r="EL21" s="437" t="s">
        <v>64</v>
      </c>
      <c r="EN21" s="382" t="str">
        <f>+IFERROR(VLOOKUP($B21,'Lưu ý'!$C$5:$G$21,5,0),"")</f>
        <v/>
      </c>
      <c r="EO21" s="382">
        <f>+IF($EN21="",100%,INDEX('Lưu ý'!$H$5:$I$21,MATCH('3.Gentan-i'!$B21,'Lưu ý'!$C$5:$C$21,0),MATCH('3.Gentan-i'!EO$6,'Lưu ý'!$H$4:$I$4,0)))</f>
        <v>1</v>
      </c>
      <c r="EP21" s="382">
        <f>+IF($EN21="",100%,INDEX('Lưu ý'!$H$5:$I$21,MATCH('3.Gentan-i'!$B21,'Lưu ý'!$C$5:$C$21,0),MATCH('3.Gentan-i'!EP$6,'Lưu ý'!$H$4:$I$4,0)))</f>
        <v>1</v>
      </c>
      <c r="EQ21" s="481">
        <v>1</v>
      </c>
      <c r="ER21" s="844">
        <v>0.4</v>
      </c>
      <c r="ES21" s="473" t="s">
        <v>748</v>
      </c>
      <c r="ET21" s="439" t="s">
        <v>641</v>
      </c>
      <c r="EU21" s="476"/>
      <c r="EV21" s="810"/>
      <c r="EW21" s="810"/>
      <c r="EX21" s="810"/>
      <c r="EY21" s="810"/>
      <c r="EZ21" s="378" t="s">
        <v>360</v>
      </c>
      <c r="FA21" s="442" cm="1">
        <f t="array" ref="FA21">+_xlfn.SINGLE(MMULT(VALUE($E21:$EF21),VALUE('Color detail'!H$7:H$138)))</f>
        <v>1898.3771999999992</v>
      </c>
      <c r="FB21" s="442" cm="1">
        <f t="array" ref="FB21">+_xlfn.SINGLE(MMULT(VALUE($E21:$EF21),VALUE('Color detail'!I$7:I$138)))</f>
        <v>2073.9880000000003</v>
      </c>
      <c r="FC21" s="442" cm="1">
        <f t="array" ref="FC21">+_xlfn.SINGLE(MMULT(VALUE($E21:$EF21),VALUE('Color detail'!J$7:J$138)))</f>
        <v>1739.8399999999992</v>
      </c>
      <c r="FD21" s="442" cm="1">
        <f t="array" ref="FD21">+_xlfn.SINGLE(MMULT(VALUE($E21:$EF21),VALUE('Color detail'!K$7:K$138)))</f>
        <v>1743.9839999999999</v>
      </c>
      <c r="FF21" s="436">
        <f t="shared" si="27"/>
        <v>800</v>
      </c>
      <c r="FG21" s="436">
        <f t="shared" si="28"/>
        <v>1000</v>
      </c>
      <c r="FH21" s="436">
        <f t="shared" si="29"/>
        <v>800</v>
      </c>
      <c r="FI21" s="436">
        <f t="shared" si="30"/>
        <v>800</v>
      </c>
      <c r="FK21" s="436">
        <f t="shared" si="20"/>
        <v>800</v>
      </c>
      <c r="FL21" s="436">
        <f t="shared" si="21"/>
        <v>1000</v>
      </c>
      <c r="FM21" s="436">
        <f t="shared" si="22"/>
        <v>800</v>
      </c>
      <c r="FN21" s="436">
        <f t="shared" si="23"/>
        <v>800</v>
      </c>
      <c r="FO21" s="681"/>
      <c r="FP21" s="436" cm="1">
        <f t="array" ref="FP21">+_xlfn.SINGLE(IF(FP$8="Mùa đông",MMULT(VALUE($E21:$EF21),VALUE('Color detail'!Q$7:Q$138))*'3.Gentan-i'!$EO21,MMULT(VALUE($E21:$EF21),VALUE('Color detail'!Q$7:Q$138))*'3.Gentan-i'!$EP21))</f>
        <v>63.367600000000024</v>
      </c>
      <c r="FQ21" s="436" cm="1">
        <f t="array" ref="FQ21">+_xlfn.SINGLE(IF(FQ$8="Mùa đông",MMULT(VALUE($E21:$EF21),VALUE('Color detail'!R$7:R$138))*'3.Gentan-i'!$EO21,MMULT(VALUE($E21:$EF21),VALUE('Color detail'!R$7:R$138))*'3.Gentan-i'!$EP21))</f>
        <v>89.452400000000026</v>
      </c>
      <c r="FR21" s="436" cm="1">
        <f t="array" ref="FR21">+_xlfn.SINGLE(IF(FR$8="Mùa đông",MMULT(VALUE($E21:$EF21),VALUE('Color detail'!S$7:S$138))*'3.Gentan-i'!$EO21,MMULT(VALUE($E21:$EF21),VALUE('Color detail'!S$7:S$138))*'3.Gentan-i'!$EP21))</f>
        <v>69.328000000000046</v>
      </c>
      <c r="FS21" s="436" cm="1">
        <f t="array" ref="FS21">+_xlfn.SINGLE(IF(FS$8="Mùa đông",MMULT(VALUE($E21:$EF21),VALUE('Color detail'!T$7:T$138))*'3.Gentan-i'!$EO21,MMULT(VALUE($E21:$EF21),VALUE('Color detail'!T$7:T$138))*'3.Gentan-i'!$EP21))</f>
        <v>92.561599999999999</v>
      </c>
      <c r="FT21" s="436" cm="1">
        <f t="array" ref="FT21">+_xlfn.SINGLE(IF(FT$8="Mùa đông",MMULT(VALUE($E21:$EF21),VALUE('Color detail'!U$7:U$138))*'3.Gentan-i'!$EO21,MMULT(VALUE($E21:$EF21),VALUE('Color detail'!U$7:U$138))*'3.Gentan-i'!$EP21))</f>
        <v>93.98720000000003</v>
      </c>
      <c r="FU21" s="436" cm="1">
        <f t="array" ref="FU21">+_xlfn.SINGLE(IF(FU$8="Mùa đông",MMULT(VALUE($E21:$EF21),VALUE('Color detail'!V$7:V$138))*'3.Gentan-i'!$EO21,MMULT(VALUE($E21:$EF21),VALUE('Color detail'!V$7:V$138))*'3.Gentan-i'!$EP21))</f>
        <v>93.98720000000003</v>
      </c>
      <c r="FV21" s="436" cm="1">
        <f t="array" ref="FV21">+_xlfn.SINGLE(IF(FV$8="Mùa đông",MMULT(VALUE($E21:$EF21),VALUE('Color detail'!W$7:W$138))*'3.Gentan-i'!$EO21,MMULT(VALUE($E21:$EF21),VALUE('Color detail'!W$7:W$138))*'3.Gentan-i'!$EP21))</f>
        <v>92.661199999999994</v>
      </c>
      <c r="FW21" s="436" cm="1">
        <f t="array" ref="FW21">+_xlfn.SINGLE(IF(FW$8="Mùa đông",MMULT(VALUE($E21:$EF21),VALUE('Color detail'!X$7:X$138))*'3.Gentan-i'!$EO21,MMULT(VALUE($E21:$EF21),VALUE('Color detail'!X$7:X$138))*'3.Gentan-i'!$EP21))</f>
        <v>91.935600000000008</v>
      </c>
      <c r="FX21" s="436" cm="1">
        <f t="array" ref="FX21">+_xlfn.SINGLE(IF(FX$8="Mùa đông",MMULT(VALUE($E21:$EF21),VALUE('Color detail'!Y$7:Y$138))*'3.Gentan-i'!$EO21,MMULT(VALUE($E21:$EF21),VALUE('Color detail'!Y$7:Y$138))*'3.Gentan-i'!$EP21))</f>
        <v>90.893199999999979</v>
      </c>
      <c r="FY21" s="436" cm="1">
        <f t="array" ref="FY21">+_xlfn.SINGLE(IF(FY$8="Mùa đông",MMULT(VALUE($E21:$EF21),VALUE('Color detail'!Z$7:Z$138))*'3.Gentan-i'!$EO21,MMULT(VALUE($E21:$EF21),VALUE('Color detail'!Z$7:Z$138))*'3.Gentan-i'!$EP21))</f>
        <v>77.29640000000002</v>
      </c>
      <c r="FZ21" s="436" cm="1">
        <f t="array" ref="FZ21">+_xlfn.SINGLE(IF(FZ$8="Mùa đông",MMULT(VALUE($E21:$EF21),VALUE('Color detail'!AA$7:AA$138))*'3.Gentan-i'!$EO21,MMULT(VALUE($E21:$EF21),VALUE('Color detail'!AA$7:AA$138))*'3.Gentan-i'!$EP21))</f>
        <v>91.051600000000036</v>
      </c>
      <c r="GA21" s="436" cm="1">
        <f t="array" ref="GA21">+_xlfn.SINGLE(IF(GA$8="Mùa đông",MMULT(VALUE($E21:$EF21),VALUE('Color detail'!AB$7:AB$138))*'3.Gentan-i'!$EO21,MMULT(VALUE($E21:$EF21),VALUE('Color detail'!AB$7:AB$138))*'3.Gentan-i'!$EP21))</f>
        <v>90.893200000000007</v>
      </c>
      <c r="GB21" s="436" cm="1">
        <f t="array" ref="GB21">+_xlfn.SINGLE(IF(GB$8="Mùa đông",MMULT(VALUE($E21:$EF21),VALUE('Color detail'!AC$7:AC$138))*'3.Gentan-i'!$EO21,MMULT(VALUE($E21:$EF21),VALUE('Color detail'!AC$7:AC$138))*'3.Gentan-i'!$EP21))</f>
        <v>81.639600000000002</v>
      </c>
      <c r="GC21" s="436" cm="1">
        <f t="array" ref="GC21">+_xlfn.SINGLE(IF(GC$8="Mùa đông",MMULT(VALUE($E21:$EF21),VALUE('Color detail'!AD$7:AD$138))*'3.Gentan-i'!$EO21,MMULT(VALUE($E21:$EF21),VALUE('Color detail'!AD$7:AD$138))*'3.Gentan-i'!$EP21))</f>
        <v>91.335200000000015</v>
      </c>
      <c r="GD21" s="436" cm="1">
        <f t="array" ref="GD21">+_xlfn.SINGLE(IF(GD$8="Mùa đông",MMULT(VALUE($E21:$EF21),VALUE('Color detail'!AE$7:AE$138))*'3.Gentan-i'!$EO21,MMULT(VALUE($E21:$EF21),VALUE('Color detail'!AE$7:AE$138))*'3.Gentan-i'!$EP21))</f>
        <v>90.819200000000009</v>
      </c>
      <c r="GE21" s="436" cm="1">
        <f t="array" ref="GE21">+_xlfn.SINGLE(IF(GE$8="Mùa đông",MMULT(VALUE($E21:$EF21),VALUE('Color detail'!AF$7:AF$138))*'3.Gentan-i'!$EO21,MMULT(VALUE($E21:$EF21),VALUE('Color detail'!AF$7:AF$138))*'3.Gentan-i'!$EP21))</f>
        <v>99.633600000000072</v>
      </c>
      <c r="GF21" s="436" cm="1">
        <f t="array" ref="GF21">+_xlfn.SINGLE(IF(GF$8="Mùa đông",MMULT(VALUE($E21:$EF21),VALUE('Color detail'!AG$7:AG$138))*'3.Gentan-i'!$EO21,MMULT(VALUE($E21:$EF21),VALUE('Color detail'!AG$7:AG$138))*'3.Gentan-i'!$EP21))</f>
        <v>99.63360000000003</v>
      </c>
      <c r="GG21" s="436" cm="1">
        <f t="array" ref="GG21">+_xlfn.SINGLE(IF(GG$8="Mùa đông",MMULT(VALUE($E21:$EF21),VALUE('Color detail'!AH$7:AH$138))*'3.Gentan-i'!$EO21,MMULT(VALUE($E21:$EF21),VALUE('Color detail'!AH$7:AH$138))*'3.Gentan-i'!$EP21))</f>
        <v>99.633600000000072</v>
      </c>
      <c r="GH21" s="436" cm="1">
        <f t="array" ref="GH21">+_xlfn.SINGLE(IF(GH$8="Mùa đông",MMULT(VALUE($E21:$EF21),VALUE('Color detail'!AI$7:AI$138))*'3.Gentan-i'!$EO21,MMULT(VALUE($E21:$EF21),VALUE('Color detail'!AI$7:AI$138))*'3.Gentan-i'!$EP21))</f>
        <v>99.792000000000073</v>
      </c>
      <c r="GI21" s="436" cm="1">
        <f t="array" ref="GI21">+_xlfn.SINGLE(IF(GI$8="Mùa đông",MMULT(VALUE($E21:$EF21),VALUE('Color detail'!AJ$7:AJ$138))*'3.Gentan-i'!$EO21,MMULT(VALUE($E21:$EF21),VALUE('Color detail'!AJ$7:AJ$138))*'3.Gentan-i'!$EP21))</f>
        <v>99.633600000000044</v>
      </c>
      <c r="GJ21" s="436" cm="1">
        <f t="array" ref="GJ21">+_xlfn.SINGLE(IF(GJ$8="Mùa đông",MMULT(VALUE($E21:$EF21),VALUE('Color detail'!AK$7:AK$138))*'3.Gentan-i'!$EO21,MMULT(VALUE($E21:$EF21),VALUE('Color detail'!AK$7:AK$138))*'3.Gentan-i'!$EP21))</f>
        <v>98.841600000000057</v>
      </c>
      <c r="GK21" s="436" cm="1">
        <f t="array" ref="GK21">+_xlfn.SINGLE(IF(GK$8="Mùa đông",MMULT(VALUE($E21:$EF21),VALUE('Color detail'!AL$7:AL$138))*'3.Gentan-i'!$EO21,MMULT(VALUE($E21:$EF21),VALUE('Color detail'!AL$7:AL$138))*'3.Gentan-i'!$EP21))</f>
        <v>0</v>
      </c>
      <c r="GL21" s="436" cm="1">
        <f t="array" ref="GL21">+_xlfn.SINGLE(IF(GL$8="Mùa đông",MMULT(VALUE($E21:$EF21),VALUE('Color detail'!AM$7:AM$138))*'3.Gentan-i'!$EO21,MMULT(VALUE($E21:$EF21),VALUE('Color detail'!AM$7:AM$138))*'3.Gentan-i'!$EP21))</f>
        <v>0</v>
      </c>
      <c r="GM21" s="436" cm="1">
        <f t="array" ref="GM21">+_xlfn.SINGLE(IF(GM$8="Mùa đông",MMULT(VALUE($E21:$EF21),VALUE('Color detail'!AN$7:AN$138))*'3.Gentan-i'!$EO21,MMULT(VALUE($E21:$EF21),VALUE('Color detail'!AN$7:AN$138))*'3.Gentan-i'!$EP21))</f>
        <v>0</v>
      </c>
      <c r="GN21" s="436" cm="1">
        <f t="array" ref="GN21">+_xlfn.SINGLE(IF(GN$8="Mùa đông",MMULT(VALUE($E21:$EF21),VALUE('Color detail'!AO$7:AO$138))*'3.Gentan-i'!$EO21,MMULT(VALUE($E21:$EF21),VALUE('Color detail'!AO$7:AO$138))*'3.Gentan-i'!$EP21))</f>
        <v>0</v>
      </c>
      <c r="GO21" s="436" cm="1">
        <f t="array" ref="GO21">+_xlfn.SINGLE(IF(GO$8="Mùa đông",MMULT(VALUE($E21:$EF21),VALUE('Color detail'!AP$7:AP$138))*'3.Gentan-i'!$EO21,MMULT(VALUE($E21:$EF21),VALUE('Color detail'!AP$7:AP$138))*'3.Gentan-i'!$EP21))</f>
        <v>0</v>
      </c>
      <c r="GP21" s="436" cm="1">
        <f t="array" ref="GP21">+_xlfn.SINGLE(IF(GP$8="Mùa đông",MMULT(VALUE($E21:$EF21),VALUE('Color detail'!AQ$7:AQ$138))*'3.Gentan-i'!$EO21,MMULT(VALUE($E21:$EF21),VALUE('Color detail'!AQ$7:AQ$138))*'3.Gentan-i'!$EP21))</f>
        <v>0</v>
      </c>
      <c r="GQ21" s="436" cm="1">
        <f t="array" ref="GQ21">+_xlfn.SINGLE(IF(GQ$8="Mùa đông",MMULT(VALUE($E21:$EF21),VALUE('Color detail'!AR$7:AR$138))*'3.Gentan-i'!$EO21,MMULT(VALUE($E21:$EF21),VALUE('Color detail'!AR$7:AR$138))*'3.Gentan-i'!$EP21))</f>
        <v>0</v>
      </c>
      <c r="GR21" s="443">
        <f t="shared" si="24"/>
        <v>1898.3772000000006</v>
      </c>
      <c r="GS21" s="435"/>
      <c r="GT21" s="436">
        <f t="shared" si="25"/>
        <v>99.792000000000073</v>
      </c>
      <c r="GU21" s="499">
        <v>12</v>
      </c>
      <c r="GV21" s="499">
        <v>36</v>
      </c>
      <c r="GW21" s="436">
        <f t="shared" si="31"/>
        <v>479.00160000000034</v>
      </c>
      <c r="GX21" s="436">
        <f t="shared" si="32"/>
        <v>1437.0048000000011</v>
      </c>
      <c r="GZ21" s="534"/>
      <c r="HA21" s="534"/>
      <c r="HB21" s="534"/>
    </row>
    <row r="22" spans="1:286" ht="16" hidden="1" customHeight="1">
      <c r="A22" s="437">
        <v>1</v>
      </c>
      <c r="B22" s="445" t="s">
        <v>110</v>
      </c>
      <c r="C22" s="439" t="s">
        <v>111</v>
      </c>
      <c r="D22" s="439"/>
      <c r="E22" s="925"/>
      <c r="F22" s="925"/>
      <c r="G22" s="925"/>
      <c r="H22" s="925"/>
      <c r="I22" s="925"/>
      <c r="J22" s="925"/>
      <c r="K22" s="925"/>
      <c r="L22" s="925"/>
      <c r="M22" s="925"/>
      <c r="N22" s="925"/>
      <c r="O22" s="925"/>
      <c r="P22" s="925"/>
      <c r="Q22" s="925"/>
      <c r="R22" s="925"/>
      <c r="S22" s="925"/>
      <c r="T22" s="925"/>
      <c r="U22" s="925"/>
      <c r="V22" s="925"/>
      <c r="W22" s="925"/>
      <c r="X22" s="925"/>
      <c r="Y22" s="925"/>
      <c r="Z22" s="925"/>
      <c r="AA22" s="925"/>
      <c r="AB22" s="925"/>
      <c r="AC22" s="925"/>
      <c r="AD22" s="440">
        <v>0.4</v>
      </c>
      <c r="AE22" s="440">
        <v>0.4</v>
      </c>
      <c r="AF22" s="440">
        <v>0.4</v>
      </c>
      <c r="AG22" s="440">
        <v>0.4</v>
      </c>
      <c r="AH22" s="440">
        <v>0.4</v>
      </c>
      <c r="AI22" s="440">
        <v>0.4</v>
      </c>
      <c r="AJ22" s="440">
        <v>0.4</v>
      </c>
      <c r="AK22" s="440">
        <v>0.4</v>
      </c>
      <c r="AL22" s="440">
        <v>0.4</v>
      </c>
      <c r="AM22" s="440">
        <v>0.4</v>
      </c>
      <c r="AN22" s="440">
        <v>0.4</v>
      </c>
      <c r="AO22" s="440">
        <v>0.4</v>
      </c>
      <c r="AP22" s="440">
        <v>0.4</v>
      </c>
      <c r="AQ22" s="440">
        <v>0.4</v>
      </c>
      <c r="AR22" s="440">
        <v>0.4</v>
      </c>
      <c r="AS22" s="440">
        <v>0.4</v>
      </c>
      <c r="AT22" s="440">
        <v>0.4</v>
      </c>
      <c r="AU22" s="440">
        <v>0.4</v>
      </c>
      <c r="AV22" s="440">
        <v>0.4</v>
      </c>
      <c r="AW22" s="440">
        <v>0.4</v>
      </c>
      <c r="AX22" s="440">
        <v>0.4</v>
      </c>
      <c r="AY22" s="440">
        <v>0.4</v>
      </c>
      <c r="AZ22" s="440">
        <v>0.32000000000000006</v>
      </c>
      <c r="BA22" s="440">
        <v>0.32000000000000006</v>
      </c>
      <c r="BB22" s="440">
        <v>0.32000000000000006</v>
      </c>
      <c r="BC22" s="440">
        <v>0.32000000000000006</v>
      </c>
      <c r="BD22" s="440">
        <v>0.32000000000000006</v>
      </c>
      <c r="BE22" s="440">
        <v>0.32000000000000006</v>
      </c>
      <c r="BF22" s="440">
        <v>0.32000000000000006</v>
      </c>
      <c r="BG22" s="440">
        <v>0.32000000000000006</v>
      </c>
      <c r="BH22" s="440">
        <v>0.32000000000000006</v>
      </c>
      <c r="BI22" s="440">
        <v>0.32000000000000006</v>
      </c>
      <c r="BJ22" s="440">
        <v>0.32000000000000006</v>
      </c>
      <c r="BK22" s="440">
        <v>0.32000000000000006</v>
      </c>
      <c r="BL22" s="440">
        <v>0.32000000000000006</v>
      </c>
      <c r="BM22" s="440">
        <v>0.32000000000000006</v>
      </c>
      <c r="BN22" s="440">
        <v>0.32000000000000006</v>
      </c>
      <c r="BO22" s="440">
        <v>0.32000000000000006</v>
      </c>
      <c r="BP22" s="440">
        <v>0.32000000000000006</v>
      </c>
      <c r="BQ22" s="440">
        <v>0.32000000000000006</v>
      </c>
      <c r="BR22" s="440">
        <v>0.32000000000000006</v>
      </c>
      <c r="BS22" s="440">
        <v>0.32000000000000006</v>
      </c>
      <c r="BT22" s="440">
        <v>0.32000000000000006</v>
      </c>
      <c r="BU22" s="440">
        <v>0.32000000000000006</v>
      </c>
      <c r="BV22" s="440">
        <v>0.32000000000000006</v>
      </c>
      <c r="BW22" s="440">
        <v>0.32000000000000006</v>
      </c>
      <c r="BX22" s="440">
        <v>0.32000000000000006</v>
      </c>
      <c r="BY22" s="440">
        <v>0.32000000000000006</v>
      </c>
      <c r="BZ22" s="440">
        <v>0.32000000000000006</v>
      </c>
      <c r="CA22" s="440">
        <v>0.32000000000000006</v>
      </c>
      <c r="CB22" s="440">
        <v>0.32000000000000006</v>
      </c>
      <c r="CC22" s="440">
        <v>0.32000000000000006</v>
      </c>
      <c r="CD22" s="440">
        <v>0.32000000000000006</v>
      </c>
      <c r="CE22" s="440">
        <v>0.32000000000000006</v>
      </c>
      <c r="CF22" s="440">
        <v>0.32000000000000006</v>
      </c>
      <c r="CG22" s="440">
        <v>0.32000000000000006</v>
      </c>
      <c r="CH22" s="440">
        <v>0.32000000000000006</v>
      </c>
      <c r="CI22" s="440">
        <v>0.32000000000000006</v>
      </c>
      <c r="CJ22" s="440">
        <v>0.32000000000000006</v>
      </c>
      <c r="CK22" s="440">
        <v>0.32000000000000006</v>
      </c>
      <c r="CL22" s="440">
        <v>0.32000000000000006</v>
      </c>
      <c r="CM22" s="440">
        <v>0.4</v>
      </c>
      <c r="CN22" s="440">
        <v>0.4</v>
      </c>
      <c r="CO22" s="440">
        <v>0.4</v>
      </c>
      <c r="CP22" s="440">
        <v>0.4</v>
      </c>
      <c r="CQ22" s="440">
        <v>0.4</v>
      </c>
      <c r="CR22" s="440">
        <v>0.4</v>
      </c>
      <c r="CS22" s="440">
        <v>0.4</v>
      </c>
      <c r="CT22" s="440">
        <v>0.4</v>
      </c>
      <c r="CU22" s="440">
        <v>0.4</v>
      </c>
      <c r="CV22" s="440">
        <v>0.4</v>
      </c>
      <c r="CW22" s="440">
        <v>0.4</v>
      </c>
      <c r="CX22" s="440">
        <v>0.4</v>
      </c>
      <c r="CY22" s="440">
        <v>0.4</v>
      </c>
      <c r="CZ22" s="440">
        <v>0.4</v>
      </c>
      <c r="DA22" s="440">
        <v>0.4</v>
      </c>
      <c r="DB22" s="440">
        <v>0.4</v>
      </c>
      <c r="DC22" s="440">
        <v>0.4</v>
      </c>
      <c r="DD22" s="440">
        <v>0.4</v>
      </c>
      <c r="DE22" s="440">
        <v>0.4</v>
      </c>
      <c r="DF22" s="440">
        <v>0.4</v>
      </c>
      <c r="DG22" s="441">
        <v>0.4</v>
      </c>
      <c r="DH22" s="441">
        <v>0.4</v>
      </c>
      <c r="DI22" s="441">
        <v>0.4</v>
      </c>
      <c r="DJ22" s="441">
        <v>0.4</v>
      </c>
      <c r="DK22" s="441">
        <v>0.4</v>
      </c>
      <c r="DL22" s="441">
        <v>0.4</v>
      </c>
      <c r="DM22" s="441">
        <v>0.4</v>
      </c>
      <c r="DN22" s="441">
        <v>0.4</v>
      </c>
      <c r="DO22" s="441">
        <v>0.4</v>
      </c>
      <c r="DP22" s="441">
        <v>0.4</v>
      </c>
      <c r="DQ22" s="441">
        <v>0.4</v>
      </c>
      <c r="DR22" s="441">
        <v>0.4</v>
      </c>
      <c r="DS22" s="441">
        <v>0.4</v>
      </c>
      <c r="DT22" s="441">
        <v>0.4</v>
      </c>
      <c r="DU22" s="441">
        <v>0.4</v>
      </c>
      <c r="DV22" s="441">
        <v>0.4</v>
      </c>
      <c r="DW22" s="441">
        <v>0.4</v>
      </c>
      <c r="DX22" s="441">
        <v>0.4</v>
      </c>
      <c r="DY22" s="441">
        <v>0.4</v>
      </c>
      <c r="DZ22" s="441">
        <v>0.4</v>
      </c>
      <c r="EA22" s="441">
        <v>0.4</v>
      </c>
      <c r="EB22" s="441">
        <v>0.4</v>
      </c>
      <c r="EC22" s="441">
        <v>0.4</v>
      </c>
      <c r="ED22" s="441">
        <v>0.4</v>
      </c>
      <c r="EE22" s="441">
        <v>0.4</v>
      </c>
      <c r="EF22" s="441">
        <v>0.4</v>
      </c>
      <c r="EH22" s="437" t="s">
        <v>94</v>
      </c>
      <c r="EI22" s="437">
        <v>200</v>
      </c>
      <c r="EJ22" s="439" t="s">
        <v>112</v>
      </c>
      <c r="EK22" s="439" t="s">
        <v>113</v>
      </c>
      <c r="EL22" s="437" t="s">
        <v>64</v>
      </c>
      <c r="EN22" s="382" t="str">
        <f>+IFERROR(VLOOKUP($B22,'Lưu ý'!$C$5:$G$21,5,0),"")</f>
        <v/>
      </c>
      <c r="EO22" s="382">
        <f>+IF($EN22="",100%,INDEX('Lưu ý'!$H$5:$I$21,MATCH('3.Gentan-i'!$B22,'Lưu ý'!$C$5:$C$21,0),MATCH('3.Gentan-i'!EO$6,'Lưu ý'!$H$4:$I$4,0)))</f>
        <v>1</v>
      </c>
      <c r="EP22" s="382">
        <f>+IF($EN22="",100%,INDEX('Lưu ý'!$H$5:$I$21,MATCH('3.Gentan-i'!$B22,'Lưu ý'!$C$5:$C$21,0),MATCH('3.Gentan-i'!EP$6,'Lưu ý'!$H$4:$I$4,0)))</f>
        <v>1</v>
      </c>
      <c r="EQ22" s="481">
        <v>1</v>
      </c>
      <c r="ER22" s="844">
        <v>1</v>
      </c>
      <c r="ES22" s="473" t="s">
        <v>749</v>
      </c>
      <c r="ET22" s="439" t="s">
        <v>641</v>
      </c>
      <c r="EU22" s="476"/>
      <c r="EV22" s="810"/>
      <c r="EW22" s="810"/>
      <c r="EX22" s="810"/>
      <c r="EY22" s="810"/>
      <c r="EZ22" s="378" t="s">
        <v>360</v>
      </c>
      <c r="FA22" s="442" cm="1">
        <f t="array" ref="FA22">+_xlfn.SINGLE(MMULT(VALUE($E22:$EF22),VALUE('Color detail'!H$7:H$138)))</f>
        <v>1017.0400000000003</v>
      </c>
      <c r="FB22" s="442" cm="1">
        <f t="array" ref="FB22">+_xlfn.SINGLE(MMULT(VALUE($E22:$EF22),VALUE('Color detail'!I$7:I$138)))</f>
        <v>1125.6000000000001</v>
      </c>
      <c r="FC22" s="442" cm="1">
        <f t="array" ref="FC22">+_xlfn.SINGLE(MMULT(VALUE($E22:$EF22),VALUE('Color detail'!J$7:J$138)))</f>
        <v>968</v>
      </c>
      <c r="FD22" s="442" cm="1">
        <f t="array" ref="FD22">+_xlfn.SINGLE(MMULT(VALUE($E22:$EF22),VALUE('Color detail'!K$7:K$138)))</f>
        <v>880.8000000000003</v>
      </c>
      <c r="FF22" s="436">
        <f t="shared" si="27"/>
        <v>1200</v>
      </c>
      <c r="FG22" s="436">
        <f t="shared" si="28"/>
        <v>1200</v>
      </c>
      <c r="FH22" s="436">
        <f t="shared" si="29"/>
        <v>1000</v>
      </c>
      <c r="FI22" s="436">
        <f t="shared" si="30"/>
        <v>1000</v>
      </c>
      <c r="FK22" s="436">
        <f t="shared" si="20"/>
        <v>1200</v>
      </c>
      <c r="FL22" s="436">
        <f t="shared" si="21"/>
        <v>1200</v>
      </c>
      <c r="FM22" s="436">
        <f t="shared" si="22"/>
        <v>1000</v>
      </c>
      <c r="FN22" s="436">
        <f t="shared" si="23"/>
        <v>1000</v>
      </c>
      <c r="FO22" s="681"/>
      <c r="FP22" s="436" cm="1">
        <f t="array" ref="FP22">+_xlfn.SINGLE(IF(FP$8="Mùa đông",MMULT(VALUE($E22:$EF22),VALUE('Color detail'!Q$7:Q$138))*'3.Gentan-i'!$EO22,MMULT(VALUE($E22:$EF22),VALUE('Color detail'!Q$7:Q$138))*'3.Gentan-i'!$EP22))</f>
        <v>33.120000000000005</v>
      </c>
      <c r="FQ22" s="436" cm="1">
        <f t="array" ref="FQ22">+_xlfn.SINGLE(IF(FQ$8="Mùa đông",MMULT(VALUE($E22:$EF22),VALUE('Color detail'!R$7:R$138))*'3.Gentan-i'!$EO22,MMULT(VALUE($E22:$EF22),VALUE('Color detail'!R$7:R$138))*'3.Gentan-i'!$EP22))</f>
        <v>48.080000000000005</v>
      </c>
      <c r="FR22" s="436" cm="1">
        <f t="array" ref="FR22">+_xlfn.SINGLE(IF(FR$8="Mùa đông",MMULT(VALUE($E22:$EF22),VALUE('Color detail'!S$7:S$138))*'3.Gentan-i'!$EO22,MMULT(VALUE($E22:$EF22),VALUE('Color detail'!S$7:S$138))*'3.Gentan-i'!$EP22))</f>
        <v>36.800000000000004</v>
      </c>
      <c r="FS22" s="436" cm="1">
        <f t="array" ref="FS22">+_xlfn.SINGLE(IF(FS$8="Mùa đông",MMULT(VALUE($E22:$EF22),VALUE('Color detail'!T$7:T$138))*'3.Gentan-i'!$EO22,MMULT(VALUE($E22:$EF22),VALUE('Color detail'!T$7:T$138))*'3.Gentan-i'!$EP22))</f>
        <v>50.32</v>
      </c>
      <c r="FT22" s="436" cm="1">
        <f t="array" ref="FT22">+_xlfn.SINGLE(IF(FT$8="Mùa đông",MMULT(VALUE($E22:$EF22),VALUE('Color detail'!U$7:U$138))*'3.Gentan-i'!$EO22,MMULT(VALUE($E22:$EF22),VALUE('Color detail'!U$7:U$138))*'3.Gentan-i'!$EP22))</f>
        <v>51.040000000000006</v>
      </c>
      <c r="FU22" s="436" cm="1">
        <f t="array" ref="FU22">+_xlfn.SINGLE(IF(FU$8="Mùa đông",MMULT(VALUE($E22:$EF22),VALUE('Color detail'!V$7:V$138))*'3.Gentan-i'!$EO22,MMULT(VALUE($E22:$EF22),VALUE('Color detail'!V$7:V$138))*'3.Gentan-i'!$EP22))</f>
        <v>51.04</v>
      </c>
      <c r="FV22" s="436" cm="1">
        <f t="array" ref="FV22">+_xlfn.SINGLE(IF(FV$8="Mùa đông",MMULT(VALUE($E22:$EF22),VALUE('Color detail'!W$7:W$138))*'3.Gentan-i'!$EO22,MMULT(VALUE($E22:$EF22),VALUE('Color detail'!W$7:W$138))*'3.Gentan-i'!$EP22))</f>
        <v>51.04</v>
      </c>
      <c r="FW22" s="436" cm="1">
        <f t="array" ref="FW22">+_xlfn.SINGLE(IF(FW$8="Mùa đông",MMULT(VALUE($E22:$EF22),VALUE('Color detail'!X$7:X$138))*'3.Gentan-i'!$EO22,MMULT(VALUE($E22:$EF22),VALUE('Color detail'!X$7:X$138))*'3.Gentan-i'!$EP22))</f>
        <v>51.12</v>
      </c>
      <c r="FX22" s="436" cm="1">
        <f t="array" ref="FX22">+_xlfn.SINGLE(IF(FX$8="Mùa đông",MMULT(VALUE($E22:$EF22),VALUE('Color detail'!Y$7:Y$138))*'3.Gentan-i'!$EO22,MMULT(VALUE($E22:$EF22),VALUE('Color detail'!Y$7:Y$138))*'3.Gentan-i'!$EP22))</f>
        <v>51.039999999999992</v>
      </c>
      <c r="FY22" s="436" cm="1">
        <f t="array" ref="FY22">+_xlfn.SINGLE(IF(FY$8="Mùa đông",MMULT(VALUE($E22:$EF22),VALUE('Color detail'!Z$7:Z$138))*'3.Gentan-i'!$EO22,MMULT(VALUE($E22:$EF22),VALUE('Color detail'!Z$7:Z$138))*'3.Gentan-i'!$EP22))</f>
        <v>43.280000000000008</v>
      </c>
      <c r="FZ22" s="436" cm="1">
        <f t="array" ref="FZ22">+_xlfn.SINGLE(IF(FZ$8="Mùa đông",MMULT(VALUE($E22:$EF22),VALUE('Color detail'!AA$7:AA$138))*'3.Gentan-i'!$EO22,MMULT(VALUE($E22:$EF22),VALUE('Color detail'!AA$7:AA$138))*'3.Gentan-i'!$EP22))</f>
        <v>51.12</v>
      </c>
      <c r="GA22" s="436" cm="1">
        <f t="array" ref="GA22">+_xlfn.SINGLE(IF(GA$8="Mùa đông",MMULT(VALUE($E22:$EF22),VALUE('Color detail'!AB$7:AB$138))*'3.Gentan-i'!$EO22,MMULT(VALUE($E22:$EF22),VALUE('Color detail'!AB$7:AB$138))*'3.Gentan-i'!$EP22))</f>
        <v>51.04</v>
      </c>
      <c r="GB22" s="436" cm="1">
        <f t="array" ref="GB22">+_xlfn.SINGLE(IF(GB$8="Mùa đông",MMULT(VALUE($E22:$EF22),VALUE('Color detail'!AC$7:AC$138))*'3.Gentan-i'!$EO22,MMULT(VALUE($E22:$EF22),VALUE('Color detail'!AC$7:AC$138))*'3.Gentan-i'!$EP22))</f>
        <v>45.92</v>
      </c>
      <c r="GC22" s="436" cm="1">
        <f t="array" ref="GC22">+_xlfn.SINGLE(IF(GC$8="Mùa đông",MMULT(VALUE($E22:$EF22),VALUE('Color detail'!AD$7:AD$138))*'3.Gentan-i'!$EO22,MMULT(VALUE($E22:$EF22),VALUE('Color detail'!AD$7:AD$138))*'3.Gentan-i'!$EP22))</f>
        <v>51.039999999999992</v>
      </c>
      <c r="GD22" s="436" cm="1">
        <f t="array" ref="GD22">+_xlfn.SINGLE(IF(GD$8="Mùa đông",MMULT(VALUE($E22:$EF22),VALUE('Color detail'!AE$7:AE$138))*'3.Gentan-i'!$EO22,MMULT(VALUE($E22:$EF22),VALUE('Color detail'!AE$7:AE$138))*'3.Gentan-i'!$EP22))</f>
        <v>49.44</v>
      </c>
      <c r="GE22" s="436" cm="1">
        <f t="array" ref="GE22">+_xlfn.SINGLE(IF(GE$8="Mùa đông",MMULT(VALUE($E22:$EF22),VALUE('Color detail'!AF$7:AF$138))*'3.Gentan-i'!$EO22,MMULT(VALUE($E22:$EF22),VALUE('Color detail'!AF$7:AF$138))*'3.Gentan-i'!$EP22))</f>
        <v>50.320000000000014</v>
      </c>
      <c r="GF22" s="436" cm="1">
        <f t="array" ref="GF22">+_xlfn.SINGLE(IF(GF$8="Mùa đông",MMULT(VALUE($E22:$EF22),VALUE('Color detail'!AG$7:AG$138))*'3.Gentan-i'!$EO22,MMULT(VALUE($E22:$EF22),VALUE('Color detail'!AG$7:AG$138))*'3.Gentan-i'!$EP22))</f>
        <v>50.320000000000022</v>
      </c>
      <c r="GG22" s="436" cm="1">
        <f t="array" ref="GG22">+_xlfn.SINGLE(IF(GG$8="Mùa đông",MMULT(VALUE($E22:$EF22),VALUE('Color detail'!AH$7:AH$138))*'3.Gentan-i'!$EO22,MMULT(VALUE($E22:$EF22),VALUE('Color detail'!AH$7:AH$138))*'3.Gentan-i'!$EP22))</f>
        <v>50.320000000000014</v>
      </c>
      <c r="GH22" s="436" cm="1">
        <f t="array" ref="GH22">+_xlfn.SINGLE(IF(GH$8="Mùa đông",MMULT(VALUE($E22:$EF22),VALUE('Color detail'!AI$7:AI$138))*'3.Gentan-i'!$EO22,MMULT(VALUE($E22:$EF22),VALUE('Color detail'!AI$7:AI$138))*'3.Gentan-i'!$EP22))</f>
        <v>50.40000000000002</v>
      </c>
      <c r="GI22" s="436" cm="1">
        <f t="array" ref="GI22">+_xlfn.SINGLE(IF(GI$8="Mùa đông",MMULT(VALUE($E22:$EF22),VALUE('Color detail'!AJ$7:AJ$138))*'3.Gentan-i'!$EO22,MMULT(VALUE($E22:$EF22),VALUE('Color detail'!AJ$7:AJ$138))*'3.Gentan-i'!$EP22))</f>
        <v>50.320000000000022</v>
      </c>
      <c r="GJ22" s="436" cm="1">
        <f t="array" ref="GJ22">+_xlfn.SINGLE(IF(GJ$8="Mùa đông",MMULT(VALUE($E22:$EF22),VALUE('Color detail'!AK$7:AK$138))*'3.Gentan-i'!$EO22,MMULT(VALUE($E22:$EF22),VALUE('Color detail'!AK$7:AK$138))*'3.Gentan-i'!$EP22))</f>
        <v>49.920000000000016</v>
      </c>
      <c r="GK22" s="436" cm="1">
        <f t="array" ref="GK22">+_xlfn.SINGLE(IF(GK$8="Mùa đông",MMULT(VALUE($E22:$EF22),VALUE('Color detail'!AL$7:AL$138))*'3.Gentan-i'!$EO22,MMULT(VALUE($E22:$EF22),VALUE('Color detail'!AL$7:AL$138))*'3.Gentan-i'!$EP22))</f>
        <v>0</v>
      </c>
      <c r="GL22" s="436" cm="1">
        <f t="array" ref="GL22">+_xlfn.SINGLE(IF(GL$8="Mùa đông",MMULT(VALUE($E22:$EF22),VALUE('Color detail'!AM$7:AM$138))*'3.Gentan-i'!$EO22,MMULT(VALUE($E22:$EF22),VALUE('Color detail'!AM$7:AM$138))*'3.Gentan-i'!$EP22))</f>
        <v>0</v>
      </c>
      <c r="GM22" s="436" cm="1">
        <f t="array" ref="GM22">+_xlfn.SINGLE(IF(GM$8="Mùa đông",MMULT(VALUE($E22:$EF22),VALUE('Color detail'!AN$7:AN$138))*'3.Gentan-i'!$EO22,MMULT(VALUE($E22:$EF22),VALUE('Color detail'!AN$7:AN$138))*'3.Gentan-i'!$EP22))</f>
        <v>0</v>
      </c>
      <c r="GN22" s="436" cm="1">
        <f t="array" ref="GN22">+_xlfn.SINGLE(IF(GN$8="Mùa đông",MMULT(VALUE($E22:$EF22),VALUE('Color detail'!AO$7:AO$138))*'3.Gentan-i'!$EO22,MMULT(VALUE($E22:$EF22),VALUE('Color detail'!AO$7:AO$138))*'3.Gentan-i'!$EP22))</f>
        <v>0</v>
      </c>
      <c r="GO22" s="436" cm="1">
        <f t="array" ref="GO22">+_xlfn.SINGLE(IF(GO$8="Mùa đông",MMULT(VALUE($E22:$EF22),VALUE('Color detail'!AP$7:AP$138))*'3.Gentan-i'!$EO22,MMULT(VALUE($E22:$EF22),VALUE('Color detail'!AP$7:AP$138))*'3.Gentan-i'!$EP22))</f>
        <v>0</v>
      </c>
      <c r="GP22" s="436" cm="1">
        <f t="array" ref="GP22">+_xlfn.SINGLE(IF(GP$8="Mùa đông",MMULT(VALUE($E22:$EF22),VALUE('Color detail'!AQ$7:AQ$138))*'3.Gentan-i'!$EO22,MMULT(VALUE($E22:$EF22),VALUE('Color detail'!AQ$7:AQ$138))*'3.Gentan-i'!$EP22))</f>
        <v>0</v>
      </c>
      <c r="GQ22" s="436" cm="1">
        <f t="array" ref="GQ22">+_xlfn.SINGLE(IF(GQ$8="Mùa đông",MMULT(VALUE($E22:$EF22),VALUE('Color detail'!AR$7:AR$138))*'3.Gentan-i'!$EO22,MMULT(VALUE($E22:$EF22),VALUE('Color detail'!AR$7:AR$138))*'3.Gentan-i'!$EP22))</f>
        <v>0</v>
      </c>
      <c r="GR22" s="443">
        <f t="shared" si="24"/>
        <v>1017.04</v>
      </c>
      <c r="GS22" s="435"/>
      <c r="GT22" s="436">
        <f t="shared" si="25"/>
        <v>51.12</v>
      </c>
      <c r="GU22" s="499">
        <v>12</v>
      </c>
      <c r="GV22" s="499">
        <v>36</v>
      </c>
      <c r="GW22" s="436">
        <f t="shared" si="31"/>
        <v>613.43999999999994</v>
      </c>
      <c r="GX22" s="436">
        <f t="shared" si="32"/>
        <v>1840.32</v>
      </c>
      <c r="GZ22" s="534"/>
      <c r="HA22" s="534"/>
      <c r="HB22" s="534"/>
    </row>
    <row r="23" spans="1:286" ht="16" hidden="1" customHeight="1">
      <c r="A23" s="437">
        <v>1</v>
      </c>
      <c r="B23" s="438" t="s">
        <v>114</v>
      </c>
      <c r="C23" s="439" t="s">
        <v>115</v>
      </c>
      <c r="D23" s="439"/>
      <c r="E23" s="925"/>
      <c r="F23" s="925"/>
      <c r="G23" s="925"/>
      <c r="H23" s="925"/>
      <c r="I23" s="925"/>
      <c r="J23" s="925"/>
      <c r="K23" s="925"/>
      <c r="L23" s="925"/>
      <c r="M23" s="925"/>
      <c r="N23" s="925"/>
      <c r="O23" s="925"/>
      <c r="P23" s="925"/>
      <c r="Q23" s="925"/>
      <c r="R23" s="925"/>
      <c r="S23" s="925"/>
      <c r="T23" s="925"/>
      <c r="U23" s="925"/>
      <c r="V23" s="925"/>
      <c r="W23" s="925"/>
      <c r="X23" s="925"/>
      <c r="Y23" s="925"/>
      <c r="Z23" s="925"/>
      <c r="AA23" s="925"/>
      <c r="AB23" s="925"/>
      <c r="AC23" s="925"/>
      <c r="AD23" s="440">
        <v>8.3999999999999991E-2</v>
      </c>
      <c r="AE23" s="440">
        <v>8.3999999999999991E-2</v>
      </c>
      <c r="AF23" s="440">
        <v>8.3999999999999991E-2</v>
      </c>
      <c r="AG23" s="440">
        <v>8.3999999999999991E-2</v>
      </c>
      <c r="AH23" s="440">
        <v>8.3999999999999991E-2</v>
      </c>
      <c r="AI23" s="440">
        <v>8.4000000000000005E-2</v>
      </c>
      <c r="AJ23" s="440">
        <v>0.08</v>
      </c>
      <c r="AK23" s="440">
        <v>8.3999999999999991E-2</v>
      </c>
      <c r="AL23" s="440">
        <v>8.3999999999999991E-2</v>
      </c>
      <c r="AM23" s="440">
        <v>8.3999999999999991E-2</v>
      </c>
      <c r="AN23" s="440">
        <v>0.08</v>
      </c>
      <c r="AO23" s="440">
        <v>8.4000000000000005E-2</v>
      </c>
      <c r="AP23" s="440">
        <v>8.3999999999999991E-2</v>
      </c>
      <c r="AQ23" s="440">
        <v>8.3999999999999991E-2</v>
      </c>
      <c r="AR23" s="440">
        <v>8.3999999999999991E-2</v>
      </c>
      <c r="AS23" s="440">
        <v>8.3999999999999991E-2</v>
      </c>
      <c r="AT23" s="440">
        <v>8.3999999999999991E-2</v>
      </c>
      <c r="AU23" s="440">
        <v>8.3999999999999991E-2</v>
      </c>
      <c r="AV23" s="440">
        <v>0.08</v>
      </c>
      <c r="AW23" s="440">
        <v>8.3999999999999991E-2</v>
      </c>
      <c r="AX23" s="440">
        <v>8.3999999999999991E-2</v>
      </c>
      <c r="AY23" s="440">
        <v>8.3999999999999991E-2</v>
      </c>
      <c r="AZ23" s="440">
        <v>6.4000000000000001E-2</v>
      </c>
      <c r="BA23" s="440">
        <v>6.7199999999999996E-2</v>
      </c>
      <c r="BB23" s="440">
        <v>6.7199999999999996E-2</v>
      </c>
      <c r="BC23" s="440">
        <v>6.7199999999999996E-2</v>
      </c>
      <c r="BD23" s="440">
        <v>6.7199999999999996E-2</v>
      </c>
      <c r="BE23" s="440">
        <v>6.4000000000000001E-2</v>
      </c>
      <c r="BF23" s="440">
        <v>6.7199999999999996E-2</v>
      </c>
      <c r="BG23" s="440">
        <v>6.7199999999999996E-2</v>
      </c>
      <c r="BH23" s="440">
        <v>6.7199999999999996E-2</v>
      </c>
      <c r="BI23" s="440">
        <v>6.7199999999999996E-2</v>
      </c>
      <c r="BJ23" s="440">
        <v>6.4000000000000001E-2</v>
      </c>
      <c r="BK23" s="440">
        <v>6.7199999999999996E-2</v>
      </c>
      <c r="BL23" s="440">
        <v>6.7199999999999996E-2</v>
      </c>
      <c r="BM23" s="440">
        <v>6.7199999999999996E-2</v>
      </c>
      <c r="BN23" s="440">
        <v>6.7199999999999996E-2</v>
      </c>
      <c r="BO23" s="440">
        <v>6.7199999999999996E-2</v>
      </c>
      <c r="BP23" s="440">
        <v>6.7199999999999996E-2</v>
      </c>
      <c r="BQ23" s="440">
        <v>6.7199999999999996E-2</v>
      </c>
      <c r="BR23" s="440">
        <v>6.7199999999999996E-2</v>
      </c>
      <c r="BS23" s="440">
        <v>6.7199999999999996E-2</v>
      </c>
      <c r="BT23" s="440">
        <v>6.7199999999999996E-2</v>
      </c>
      <c r="BU23" s="440">
        <v>6.7199999999999996E-2</v>
      </c>
      <c r="BV23" s="440">
        <v>6.7199999999999996E-2</v>
      </c>
      <c r="BW23" s="440">
        <v>6.7199999999999996E-2</v>
      </c>
      <c r="BX23" s="440">
        <v>6.7199999999999996E-2</v>
      </c>
      <c r="BY23" s="440">
        <v>6.7199999999999996E-2</v>
      </c>
      <c r="BZ23" s="440">
        <v>6.7199999999999996E-2</v>
      </c>
      <c r="CA23" s="440">
        <v>6.7199999999999996E-2</v>
      </c>
      <c r="CB23" s="440">
        <v>6.7199999999999996E-2</v>
      </c>
      <c r="CC23" s="440">
        <v>6.7199999999999996E-2</v>
      </c>
      <c r="CD23" s="440">
        <v>6.7199999999999996E-2</v>
      </c>
      <c r="CE23" s="440">
        <v>6.7199999999999996E-2</v>
      </c>
      <c r="CF23" s="440">
        <v>6.7199999999999996E-2</v>
      </c>
      <c r="CG23" s="440">
        <v>6.7199999999999996E-2</v>
      </c>
      <c r="CH23" s="440">
        <v>6.7199999999999996E-2</v>
      </c>
      <c r="CI23" s="440">
        <v>6.7199999999999996E-2</v>
      </c>
      <c r="CJ23" s="440">
        <v>6.7199999999999996E-2</v>
      </c>
      <c r="CK23" s="440">
        <v>6.7199999999999996E-2</v>
      </c>
      <c r="CL23" s="440">
        <v>6.7199999999999996E-2</v>
      </c>
      <c r="CM23" s="440">
        <v>0.08</v>
      </c>
      <c r="CN23" s="440">
        <v>0.08</v>
      </c>
      <c r="CO23" s="440">
        <v>0.08</v>
      </c>
      <c r="CP23" s="440">
        <v>0.08</v>
      </c>
      <c r="CQ23" s="440">
        <v>0.08</v>
      </c>
      <c r="CR23" s="440">
        <v>0.08</v>
      </c>
      <c r="CS23" s="440">
        <v>0.08</v>
      </c>
      <c r="CT23" s="440">
        <v>0.08</v>
      </c>
      <c r="CU23" s="440">
        <v>0.08</v>
      </c>
      <c r="CV23" s="440">
        <v>0.08</v>
      </c>
      <c r="CW23" s="440">
        <v>0.08</v>
      </c>
      <c r="CX23" s="440">
        <v>0.08</v>
      </c>
      <c r="CY23" s="440">
        <v>0.08</v>
      </c>
      <c r="CZ23" s="440">
        <v>0.08</v>
      </c>
      <c r="DA23" s="440">
        <v>0.08</v>
      </c>
      <c r="DB23" s="440">
        <v>0.08</v>
      </c>
      <c r="DC23" s="440">
        <v>0.08</v>
      </c>
      <c r="DD23" s="440">
        <v>0.08</v>
      </c>
      <c r="DE23" s="440">
        <v>0.08</v>
      </c>
      <c r="DF23" s="440">
        <v>0.08</v>
      </c>
      <c r="DG23" s="441">
        <v>8.3999999999999991E-2</v>
      </c>
      <c r="DH23" s="441">
        <v>8.3999999999999991E-2</v>
      </c>
      <c r="DI23" s="441">
        <v>8.3999999999999991E-2</v>
      </c>
      <c r="DJ23" s="441">
        <v>8.3999999999999991E-2</v>
      </c>
      <c r="DK23" s="441">
        <v>8.3999999999999991E-2</v>
      </c>
      <c r="DL23" s="441">
        <v>0.08</v>
      </c>
      <c r="DM23" s="441">
        <v>8.3999999999999991E-2</v>
      </c>
      <c r="DN23" s="441">
        <v>8.3999999999999991E-2</v>
      </c>
      <c r="DO23" s="441">
        <v>8.3999999999999991E-2</v>
      </c>
      <c r="DP23" s="441">
        <v>8.3999999999999991E-2</v>
      </c>
      <c r="DQ23" s="441">
        <v>8.3999999999999991E-2</v>
      </c>
      <c r="DR23" s="441">
        <v>0.08</v>
      </c>
      <c r="DS23" s="441">
        <v>8.3999999999999991E-2</v>
      </c>
      <c r="DT23" s="441">
        <v>8.3999999999999991E-2</v>
      </c>
      <c r="DU23" s="441">
        <v>8.3999999999999991E-2</v>
      </c>
      <c r="DV23" s="441">
        <v>0.08</v>
      </c>
      <c r="DW23" s="441">
        <v>0.08</v>
      </c>
      <c r="DX23" s="441">
        <v>8.3999999999999991E-2</v>
      </c>
      <c r="DY23" s="441">
        <v>8.3999999999999991E-2</v>
      </c>
      <c r="DZ23" s="441">
        <v>8.3999999999999991E-2</v>
      </c>
      <c r="EA23" s="441">
        <v>0.08</v>
      </c>
      <c r="EB23" s="441">
        <v>0.08</v>
      </c>
      <c r="EC23" s="441">
        <v>8.3999999999999991E-2</v>
      </c>
      <c r="ED23" s="441">
        <v>8.3999999999999991E-2</v>
      </c>
      <c r="EE23" s="441">
        <v>0.08</v>
      </c>
      <c r="EF23" s="441">
        <v>0.08</v>
      </c>
      <c r="EH23" s="437" t="s">
        <v>94</v>
      </c>
      <c r="EI23" s="437">
        <v>18</v>
      </c>
      <c r="EJ23" s="439" t="s">
        <v>116</v>
      </c>
      <c r="EK23" s="439" t="s">
        <v>76</v>
      </c>
      <c r="EL23" s="437" t="s">
        <v>64</v>
      </c>
      <c r="EN23" s="382" t="str">
        <f>+IFERROR(VLOOKUP($B23,'Lưu ý'!$C$5:$G$21,5,0),"")</f>
        <v/>
      </c>
      <c r="EO23" s="382">
        <f>+IF($EN23="",100%,INDEX('Lưu ý'!$H$5:$I$21,MATCH('3.Gentan-i'!$B23,'Lưu ý'!$C$5:$C$21,0),MATCH('3.Gentan-i'!EO$6,'Lưu ý'!$H$4:$I$4,0)))</f>
        <v>1</v>
      </c>
      <c r="EP23" s="382">
        <f>+IF($EN23="",100%,INDEX('Lưu ý'!$H$5:$I$21,MATCH('3.Gentan-i'!$B23,'Lưu ý'!$C$5:$C$21,0),MATCH('3.Gentan-i'!EP$6,'Lưu ý'!$H$4:$I$4,0)))</f>
        <v>1</v>
      </c>
      <c r="EQ23" s="481">
        <v>1</v>
      </c>
      <c r="ER23" s="844">
        <v>1</v>
      </c>
      <c r="ES23" s="439" t="s">
        <v>565</v>
      </c>
      <c r="ET23" s="439" t="s">
        <v>641</v>
      </c>
      <c r="EU23" s="476"/>
      <c r="EV23" s="810"/>
      <c r="EW23" s="810"/>
      <c r="EX23" s="810"/>
      <c r="EY23" s="810"/>
      <c r="EZ23" s="378" t="s">
        <v>360</v>
      </c>
      <c r="FA23" s="442" cm="1">
        <f t="array" ref="FA23">+_xlfn.SINGLE(MMULT(VALUE($E23:$EF23),VALUE('Color detail'!H$7:H$138)))</f>
        <v>210.40000000000006</v>
      </c>
      <c r="FB23" s="442" cm="1">
        <f t="array" ref="FB23">+_xlfn.SINGLE(MMULT(VALUE($E23:$EF23),VALUE('Color detail'!I$7:I$138)))</f>
        <v>232.48400000000004</v>
      </c>
      <c r="FC23" s="442" cm="1">
        <f t="array" ref="FC23">+_xlfn.SINGLE(MMULT(VALUE($E23:$EF23),VALUE('Color detail'!J$7:J$138)))</f>
        <v>199.48400000000007</v>
      </c>
      <c r="FD23" s="442" cm="1">
        <f t="array" ref="FD23">+_xlfn.SINGLE(MMULT(VALUE($E23:$EF23),VALUE('Color detail'!K$7:K$138)))</f>
        <v>182.33199999999997</v>
      </c>
      <c r="FF23" s="436">
        <f t="shared" si="27"/>
        <v>216</v>
      </c>
      <c r="FG23" s="436">
        <f t="shared" si="28"/>
        <v>234</v>
      </c>
      <c r="FH23" s="436">
        <f t="shared" si="29"/>
        <v>216</v>
      </c>
      <c r="FI23" s="436">
        <f t="shared" si="30"/>
        <v>198</v>
      </c>
      <c r="FK23" s="436">
        <f t="shared" si="20"/>
        <v>216</v>
      </c>
      <c r="FL23" s="436">
        <f t="shared" si="21"/>
        <v>234</v>
      </c>
      <c r="FM23" s="436">
        <f t="shared" si="22"/>
        <v>216</v>
      </c>
      <c r="FN23" s="436">
        <f t="shared" si="23"/>
        <v>198</v>
      </c>
      <c r="FO23" s="681"/>
      <c r="FP23" s="436" cm="1">
        <f t="array" ref="FP23">+_xlfn.SINGLE(IF(FP$8="Mùa đông",MMULT(VALUE($E23:$EF23),VALUE('Color detail'!Q$7:Q$138))*'3.Gentan-i'!$EO23,MMULT(VALUE($E23:$EF23),VALUE('Color detail'!Q$7:Q$138))*'3.Gentan-i'!$EP23))</f>
        <v>6.8063999999999991</v>
      </c>
      <c r="FQ23" s="436" cm="1">
        <f t="array" ref="FQ23">+_xlfn.SINGLE(IF(FQ$8="Mùa đông",MMULT(VALUE($E23:$EF23),VALUE('Color detail'!R$7:R$138))*'3.Gentan-i'!$EO23,MMULT(VALUE($E23:$EF23),VALUE('Color detail'!R$7:R$138))*'3.Gentan-i'!$EP23))</f>
        <v>9.9207999999999981</v>
      </c>
      <c r="FR23" s="436" cm="1">
        <f t="array" ref="FR23">+_xlfn.SINGLE(IF(FR$8="Mùa đông",MMULT(VALUE($E23:$EF23),VALUE('Color detail'!S$7:S$138))*'3.Gentan-i'!$EO23,MMULT(VALUE($E23:$EF23),VALUE('Color detail'!S$7:S$138))*'3.Gentan-i'!$EP23))</f>
        <v>7.6032000000000011</v>
      </c>
      <c r="FS23" s="436" cm="1">
        <f t="array" ref="FS23">+_xlfn.SINGLE(IF(FS$8="Mùa đông",MMULT(VALUE($E23:$EF23),VALUE('Color detail'!T$7:T$138))*'3.Gentan-i'!$EO23,MMULT(VALUE($E23:$EF23),VALUE('Color detail'!T$7:T$138))*'3.Gentan-i'!$EP23))</f>
        <v>10.375199999999998</v>
      </c>
      <c r="FT23" s="436" cm="1">
        <f t="array" ref="FT23">+_xlfn.SINGLE(IF(FT$8="Mùa đông",MMULT(VALUE($E23:$EF23),VALUE('Color detail'!U$7:U$138))*'3.Gentan-i'!$EO23,MMULT(VALUE($E23:$EF23),VALUE('Color detail'!U$7:U$138))*'3.Gentan-i'!$EP23))</f>
        <v>10.564799999999998</v>
      </c>
      <c r="FU23" s="436" cm="1">
        <f t="array" ref="FU23">+_xlfn.SINGLE(IF(FU$8="Mùa đông",MMULT(VALUE($E23:$EF23),VALUE('Color detail'!V$7:V$138))*'3.Gentan-i'!$EO23,MMULT(VALUE($E23:$EF23),VALUE('Color detail'!V$7:V$138))*'3.Gentan-i'!$EP23))</f>
        <v>10.5496</v>
      </c>
      <c r="FV23" s="436" cm="1">
        <f t="array" ref="FV23">+_xlfn.SINGLE(IF(FV$8="Mùa đông",MMULT(VALUE($E23:$EF23),VALUE('Color detail'!W$7:W$138))*'3.Gentan-i'!$EO23,MMULT(VALUE($E23:$EF23),VALUE('Color detail'!W$7:W$138))*'3.Gentan-i'!$EP23))</f>
        <v>10.555199999999997</v>
      </c>
      <c r="FW23" s="436" cm="1">
        <f t="array" ref="FW23">+_xlfn.SINGLE(IF(FW$8="Mùa đông",MMULT(VALUE($E23:$EF23),VALUE('Color detail'!X$7:X$138))*'3.Gentan-i'!$EO23,MMULT(VALUE($E23:$EF23),VALUE('Color detail'!X$7:X$138))*'3.Gentan-i'!$EP23))</f>
        <v>10.5344</v>
      </c>
      <c r="FX23" s="436" cm="1">
        <f t="array" ref="FX23">+_xlfn.SINGLE(IF(FX$8="Mùa đông",MMULT(VALUE($E23:$EF23),VALUE('Color detail'!Y$7:Y$138))*'3.Gentan-i'!$EO23,MMULT(VALUE($E23:$EF23),VALUE('Color detail'!Y$7:Y$138))*'3.Gentan-i'!$EP23))</f>
        <v>10.509599999999997</v>
      </c>
      <c r="FY23" s="436" cm="1">
        <f t="array" ref="FY23">+_xlfn.SINGLE(IF(FY$8="Mùa đông",MMULT(VALUE($E23:$EF23),VALUE('Color detail'!Z$7:Z$138))*'3.Gentan-i'!$EO23,MMULT(VALUE($E23:$EF23),VALUE('Color detail'!Z$7:Z$138))*'3.Gentan-i'!$EP23))</f>
        <v>8.924800000000003</v>
      </c>
      <c r="FZ23" s="436" cm="1">
        <f t="array" ref="FZ23">+_xlfn.SINGLE(IF(FZ$8="Mùa đông",MMULT(VALUE($E23:$EF23),VALUE('Color detail'!AA$7:AA$138))*'3.Gentan-i'!$EO23,MMULT(VALUE($E23:$EF23),VALUE('Color detail'!AA$7:AA$138))*'3.Gentan-i'!$EP23))</f>
        <v>10.550399999999998</v>
      </c>
      <c r="GA23" s="436" cm="1">
        <f t="array" ref="GA23">+_xlfn.SINGLE(IF(GA$8="Mùa đông",MMULT(VALUE($E23:$EF23),VALUE('Color detail'!AB$7:AB$138))*'3.Gentan-i'!$EO23,MMULT(VALUE($E23:$EF23),VALUE('Color detail'!AB$7:AB$138))*'3.Gentan-i'!$EP23))</f>
        <v>10.511199999999999</v>
      </c>
      <c r="GB23" s="436" cm="1">
        <f t="array" ref="GB23">+_xlfn.SINGLE(IF(GB$8="Mùa đông",MMULT(VALUE($E23:$EF23),VALUE('Color detail'!AC$7:AC$138))*'3.Gentan-i'!$EO23,MMULT(VALUE($E23:$EF23),VALUE('Color detail'!AC$7:AC$138))*'3.Gentan-i'!$EP23))</f>
        <v>9.4176000000000002</v>
      </c>
      <c r="GC23" s="436" cm="1">
        <f t="array" ref="GC23">+_xlfn.SINGLE(IF(GC$8="Mùa đông",MMULT(VALUE($E23:$EF23),VALUE('Color detail'!AD$7:AD$138))*'3.Gentan-i'!$EO23,MMULT(VALUE($E23:$EF23),VALUE('Color detail'!AD$7:AD$138))*'3.Gentan-i'!$EP23))</f>
        <v>10.529600000000002</v>
      </c>
      <c r="GD23" s="436" cm="1">
        <f t="array" ref="GD23">+_xlfn.SINGLE(IF(GD$8="Mùa đông",MMULT(VALUE($E23:$EF23),VALUE('Color detail'!AE$7:AE$138))*'3.Gentan-i'!$EO23,MMULT(VALUE($E23:$EF23),VALUE('Color detail'!AE$7:AE$138))*'3.Gentan-i'!$EP23))</f>
        <v>10.224</v>
      </c>
      <c r="GE23" s="436" cm="1">
        <f t="array" ref="GE23">+_xlfn.SINGLE(IF(GE$8="Mùa đông",MMULT(VALUE($E23:$EF23),VALUE('Color detail'!AF$7:AF$138))*'3.Gentan-i'!$EO23,MMULT(VALUE($E23:$EF23),VALUE('Color detail'!AF$7:AF$138))*'3.Gentan-i'!$EP23))</f>
        <v>10.486399999999996</v>
      </c>
      <c r="GF23" s="436" cm="1">
        <f t="array" ref="GF23">+_xlfn.SINGLE(IF(GF$8="Mùa đông",MMULT(VALUE($E23:$EF23),VALUE('Color detail'!AG$7:AG$138))*'3.Gentan-i'!$EO23,MMULT(VALUE($E23:$EF23),VALUE('Color detail'!AG$7:AG$138))*'3.Gentan-i'!$EP23))</f>
        <v>10.495200000000001</v>
      </c>
      <c r="GG23" s="436" cm="1">
        <f t="array" ref="GG23">+_xlfn.SINGLE(IF(GG$8="Mùa đông",MMULT(VALUE($E23:$EF23),VALUE('Color detail'!AH$7:AH$138))*'3.Gentan-i'!$EO23,MMULT(VALUE($E23:$EF23),VALUE('Color detail'!AH$7:AH$138))*'3.Gentan-i'!$EP23))</f>
        <v>10.459199999999999</v>
      </c>
      <c r="GH23" s="436" cm="1">
        <f t="array" ref="GH23">+_xlfn.SINGLE(IF(GH$8="Mùa đông",MMULT(VALUE($E23:$EF23),VALUE('Color detail'!AI$7:AI$138))*'3.Gentan-i'!$EO23,MMULT(VALUE($E23:$EF23),VALUE('Color detail'!AI$7:AI$138))*'3.Gentan-i'!$EP23))</f>
        <v>10.492800000000001</v>
      </c>
      <c r="GI23" s="436" cm="1">
        <f t="array" ref="GI23">+_xlfn.SINGLE(IF(GI$8="Mùa đông",MMULT(VALUE($E23:$EF23),VALUE('Color detail'!AJ$7:AJ$138))*'3.Gentan-i'!$EO23,MMULT(VALUE($E23:$EF23),VALUE('Color detail'!AJ$7:AJ$138))*'3.Gentan-i'!$EP23))</f>
        <v>10.494399999999997</v>
      </c>
      <c r="GJ23" s="436" cm="1">
        <f t="array" ref="GJ23">+_xlfn.SINGLE(IF(GJ$8="Mùa đông",MMULT(VALUE($E23:$EF23),VALUE('Color detail'!AK$7:AK$138))*'3.Gentan-i'!$EO23,MMULT(VALUE($E23:$EF23),VALUE('Color detail'!AK$7:AK$138))*'3.Gentan-i'!$EP23))</f>
        <v>10.395200000000001</v>
      </c>
      <c r="GK23" s="436" cm="1">
        <f t="array" ref="GK23">+_xlfn.SINGLE(IF(GK$8="Mùa đông",MMULT(VALUE($E23:$EF23),VALUE('Color detail'!AL$7:AL$138))*'3.Gentan-i'!$EO23,MMULT(VALUE($E23:$EF23),VALUE('Color detail'!AL$7:AL$138))*'3.Gentan-i'!$EP23))</f>
        <v>0</v>
      </c>
      <c r="GL23" s="436" cm="1">
        <f t="array" ref="GL23">+_xlfn.SINGLE(IF(GL$8="Mùa đông",MMULT(VALUE($E23:$EF23),VALUE('Color detail'!AM$7:AM$138))*'3.Gentan-i'!$EO23,MMULT(VALUE($E23:$EF23),VALUE('Color detail'!AM$7:AM$138))*'3.Gentan-i'!$EP23))</f>
        <v>0</v>
      </c>
      <c r="GM23" s="436" cm="1">
        <f t="array" ref="GM23">+_xlfn.SINGLE(IF(GM$8="Mùa đông",MMULT(VALUE($E23:$EF23),VALUE('Color detail'!AN$7:AN$138))*'3.Gentan-i'!$EO23,MMULT(VALUE($E23:$EF23),VALUE('Color detail'!AN$7:AN$138))*'3.Gentan-i'!$EP23))</f>
        <v>0</v>
      </c>
      <c r="GN23" s="436" cm="1">
        <f t="array" ref="GN23">+_xlfn.SINGLE(IF(GN$8="Mùa đông",MMULT(VALUE($E23:$EF23),VALUE('Color detail'!AO$7:AO$138))*'3.Gentan-i'!$EO23,MMULT(VALUE($E23:$EF23),VALUE('Color detail'!AO$7:AO$138))*'3.Gentan-i'!$EP23))</f>
        <v>0</v>
      </c>
      <c r="GO23" s="436" cm="1">
        <f t="array" ref="GO23">+_xlfn.SINGLE(IF(GO$8="Mùa đông",MMULT(VALUE($E23:$EF23),VALUE('Color detail'!AP$7:AP$138))*'3.Gentan-i'!$EO23,MMULT(VALUE($E23:$EF23),VALUE('Color detail'!AP$7:AP$138))*'3.Gentan-i'!$EP23))</f>
        <v>0</v>
      </c>
      <c r="GP23" s="436" cm="1">
        <f t="array" ref="GP23">+_xlfn.SINGLE(IF(GP$8="Mùa đông",MMULT(VALUE($E23:$EF23),VALUE('Color detail'!AQ$7:AQ$138))*'3.Gentan-i'!$EO23,MMULT(VALUE($E23:$EF23),VALUE('Color detail'!AQ$7:AQ$138))*'3.Gentan-i'!$EP23))</f>
        <v>0</v>
      </c>
      <c r="GQ23" s="436" cm="1">
        <f t="array" ref="GQ23">+_xlfn.SINGLE(IF(GQ$8="Mùa đông",MMULT(VALUE($E23:$EF23),VALUE('Color detail'!AR$7:AR$138))*'3.Gentan-i'!$EO23,MMULT(VALUE($E23:$EF23),VALUE('Color detail'!AR$7:AR$138))*'3.Gentan-i'!$EP23))</f>
        <v>0</v>
      </c>
      <c r="GR23" s="443">
        <f t="shared" si="24"/>
        <v>210.39999999999998</v>
      </c>
      <c r="GS23" s="435"/>
      <c r="GT23" s="436">
        <f t="shared" si="25"/>
        <v>10.564799999999998</v>
      </c>
      <c r="GU23" s="499">
        <v>12</v>
      </c>
      <c r="GV23" s="499">
        <v>36</v>
      </c>
      <c r="GW23" s="436">
        <f t="shared" si="31"/>
        <v>126.77759999999998</v>
      </c>
      <c r="GX23" s="436">
        <f t="shared" si="32"/>
        <v>380.33279999999991</v>
      </c>
      <c r="GZ23" s="534"/>
      <c r="HA23" s="534"/>
      <c r="HB23" s="534"/>
    </row>
    <row r="24" spans="1:286" ht="16" hidden="1" customHeight="1">
      <c r="A24" s="437">
        <v>1</v>
      </c>
      <c r="B24" s="438" t="s">
        <v>576</v>
      </c>
      <c r="C24" s="439" t="s">
        <v>117</v>
      </c>
      <c r="D24" s="439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5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440">
        <v>1.2E-2</v>
      </c>
      <c r="AE24" s="440">
        <v>1.2E-2</v>
      </c>
      <c r="AF24" s="440">
        <v>1.2E-2</v>
      </c>
      <c r="AG24" s="440">
        <v>1.2E-2</v>
      </c>
      <c r="AH24" s="440">
        <v>1.2E-2</v>
      </c>
      <c r="AI24" s="440">
        <v>0.01</v>
      </c>
      <c r="AJ24" s="440">
        <v>1.26E-2</v>
      </c>
      <c r="AK24" s="440">
        <v>1.2E-2</v>
      </c>
      <c r="AL24" s="440">
        <v>1.2E-2</v>
      </c>
      <c r="AM24" s="440">
        <v>1.2E-2</v>
      </c>
      <c r="AN24" s="440">
        <v>1.26E-2</v>
      </c>
      <c r="AO24" s="440">
        <v>0.01</v>
      </c>
      <c r="AP24" s="440">
        <v>1.2E-2</v>
      </c>
      <c r="AQ24" s="440">
        <v>1.2E-2</v>
      </c>
      <c r="AR24" s="440">
        <v>1.2E-2</v>
      </c>
      <c r="AS24" s="440">
        <v>1.2E-2</v>
      </c>
      <c r="AT24" s="440">
        <v>1.2E-2</v>
      </c>
      <c r="AU24" s="440">
        <v>1.2E-2</v>
      </c>
      <c r="AV24" s="440">
        <v>1.26E-2</v>
      </c>
      <c r="AW24" s="440">
        <v>1.2E-2</v>
      </c>
      <c r="AX24" s="440">
        <v>1.2E-2</v>
      </c>
      <c r="AY24" s="440">
        <v>1.2E-2</v>
      </c>
      <c r="AZ24" s="440">
        <v>1.26E-2</v>
      </c>
      <c r="BA24" s="440">
        <v>1.26E-2</v>
      </c>
      <c r="BB24" s="440">
        <v>1.26E-2</v>
      </c>
      <c r="BC24" s="440">
        <v>1.2E-2</v>
      </c>
      <c r="BD24" s="440">
        <v>1.2E-2</v>
      </c>
      <c r="BE24" s="440">
        <v>1.2E-2</v>
      </c>
      <c r="BF24" s="440">
        <v>1.2E-2</v>
      </c>
      <c r="BG24" s="440">
        <v>1.2E-2</v>
      </c>
      <c r="BH24" s="440">
        <v>1.2E-2</v>
      </c>
      <c r="BI24" s="440">
        <v>1.2E-2</v>
      </c>
      <c r="BJ24" s="440">
        <v>1.2E-2</v>
      </c>
      <c r="BK24" s="440">
        <v>1.2E-2</v>
      </c>
      <c r="BL24" s="440">
        <v>1.2E-2</v>
      </c>
      <c r="BM24" s="440">
        <v>1.2E-2</v>
      </c>
      <c r="BN24" s="440">
        <v>1.2E-2</v>
      </c>
      <c r="BO24" s="440">
        <v>1.2E-2</v>
      </c>
      <c r="BP24" s="440">
        <v>1.2E-2</v>
      </c>
      <c r="BQ24" s="440">
        <v>1.2E-2</v>
      </c>
      <c r="BR24" s="440">
        <v>1.2E-2</v>
      </c>
      <c r="BS24" s="440">
        <v>1.2E-2</v>
      </c>
      <c r="BT24" s="440">
        <v>1.2E-2</v>
      </c>
      <c r="BU24" s="440">
        <v>1.2E-2</v>
      </c>
      <c r="BV24" s="440">
        <v>1.2E-2</v>
      </c>
      <c r="BW24" s="440">
        <v>1.2E-2</v>
      </c>
      <c r="BX24" s="440">
        <v>1.2E-2</v>
      </c>
      <c r="BY24" s="440">
        <v>1.2E-2</v>
      </c>
      <c r="BZ24" s="440">
        <v>1.2E-2</v>
      </c>
      <c r="CA24" s="440">
        <v>1.2E-2</v>
      </c>
      <c r="CB24" s="440">
        <v>1.2E-2</v>
      </c>
      <c r="CC24" s="440">
        <v>1.2E-2</v>
      </c>
      <c r="CD24" s="440">
        <v>1.2E-2</v>
      </c>
      <c r="CE24" s="440">
        <v>1.2E-2</v>
      </c>
      <c r="CF24" s="440">
        <v>1.2E-2</v>
      </c>
      <c r="CG24" s="440">
        <v>1.2E-2</v>
      </c>
      <c r="CH24" s="440">
        <v>1.2E-2</v>
      </c>
      <c r="CI24" s="440">
        <v>1.2E-2</v>
      </c>
      <c r="CJ24" s="440">
        <v>1.2E-2</v>
      </c>
      <c r="CK24" s="440">
        <v>1.2E-2</v>
      </c>
      <c r="CL24" s="440">
        <v>1.2E-2</v>
      </c>
      <c r="CM24" s="440">
        <v>1.26E-2</v>
      </c>
      <c r="CN24" s="440">
        <v>1.26E-2</v>
      </c>
      <c r="CO24" s="440">
        <v>1.26E-2</v>
      </c>
      <c r="CP24" s="440">
        <v>1.26E-2</v>
      </c>
      <c r="CQ24" s="440">
        <v>1.26E-2</v>
      </c>
      <c r="CR24" s="440">
        <v>1.26E-2</v>
      </c>
      <c r="CS24" s="440">
        <v>1.26E-2</v>
      </c>
      <c r="CT24" s="440">
        <v>1.26E-2</v>
      </c>
      <c r="CU24" s="440">
        <v>1.26E-2</v>
      </c>
      <c r="CV24" s="440">
        <v>1.26E-2</v>
      </c>
      <c r="CW24" s="440">
        <v>1.26E-2</v>
      </c>
      <c r="CX24" s="440">
        <v>1.26E-2</v>
      </c>
      <c r="CY24" s="440">
        <v>1.26E-2</v>
      </c>
      <c r="CZ24" s="440">
        <v>1.26E-2</v>
      </c>
      <c r="DA24" s="440">
        <v>1.26E-2</v>
      </c>
      <c r="DB24" s="440">
        <v>1.26E-2</v>
      </c>
      <c r="DC24" s="440">
        <v>1.26E-2</v>
      </c>
      <c r="DD24" s="440">
        <v>1.26E-2</v>
      </c>
      <c r="DE24" s="440">
        <v>1.26E-2</v>
      </c>
      <c r="DF24" s="440">
        <v>1.26E-2</v>
      </c>
      <c r="DG24" s="441">
        <v>1.2E-2</v>
      </c>
      <c r="DH24" s="441">
        <v>1.2E-2</v>
      </c>
      <c r="DI24" s="441">
        <v>1.2E-2</v>
      </c>
      <c r="DJ24" s="441">
        <v>1.2E-2</v>
      </c>
      <c r="DK24" s="441">
        <v>1.2E-2</v>
      </c>
      <c r="DL24" s="441">
        <v>0.01</v>
      </c>
      <c r="DM24" s="441">
        <v>1.2E-2</v>
      </c>
      <c r="DN24" s="441">
        <v>1.2E-2</v>
      </c>
      <c r="DO24" s="441">
        <v>1.2E-2</v>
      </c>
      <c r="DP24" s="441">
        <v>1.2E-2</v>
      </c>
      <c r="DQ24" s="441">
        <v>1.2E-2</v>
      </c>
      <c r="DR24" s="441">
        <v>0.01</v>
      </c>
      <c r="DS24" s="441">
        <v>1.2E-2</v>
      </c>
      <c r="DT24" s="441">
        <v>1.2E-2</v>
      </c>
      <c r="DU24" s="441">
        <v>1.2E-2</v>
      </c>
      <c r="DV24" s="441">
        <v>1.26E-2</v>
      </c>
      <c r="DW24" s="441">
        <v>0.01</v>
      </c>
      <c r="DX24" s="441">
        <v>1.2E-2</v>
      </c>
      <c r="DY24" s="441">
        <v>1.2E-2</v>
      </c>
      <c r="DZ24" s="441">
        <v>1.2E-2</v>
      </c>
      <c r="EA24" s="441">
        <v>1.26E-2</v>
      </c>
      <c r="EB24" s="441">
        <v>0.01</v>
      </c>
      <c r="EC24" s="441">
        <v>1.2E-2</v>
      </c>
      <c r="ED24" s="441">
        <v>1.2E-2</v>
      </c>
      <c r="EE24" s="441">
        <v>1.26E-2</v>
      </c>
      <c r="EF24" s="441">
        <v>0.01</v>
      </c>
      <c r="EH24" s="437" t="s">
        <v>94</v>
      </c>
      <c r="EI24" s="437">
        <v>18</v>
      </c>
      <c r="EJ24" s="439" t="s">
        <v>579</v>
      </c>
      <c r="EK24" s="439" t="s">
        <v>76</v>
      </c>
      <c r="EL24" s="437" t="s">
        <v>64</v>
      </c>
      <c r="EN24" s="382" t="str">
        <f>+IFERROR(VLOOKUP($B24,'Lưu ý'!$C$5:$G$21,5,0),"")</f>
        <v/>
      </c>
      <c r="EO24" s="382">
        <f>+IF($EN24="",100%,INDEX('Lưu ý'!$H$5:$I$21,MATCH('3.Gentan-i'!$B24,'Lưu ý'!$C$5:$C$21,0),MATCH('3.Gentan-i'!EO$6,'Lưu ý'!$H$4:$I$4,0)))</f>
        <v>1</v>
      </c>
      <c r="EP24" s="382">
        <f>+IF($EN24="",100%,INDEX('Lưu ý'!$H$5:$I$21,MATCH('3.Gentan-i'!$B24,'Lưu ý'!$C$5:$C$21,0),MATCH('3.Gentan-i'!EP$6,'Lưu ý'!$H$4:$I$4,0)))</f>
        <v>1</v>
      </c>
      <c r="EQ24" s="481">
        <v>1</v>
      </c>
      <c r="ER24" s="844">
        <v>1</v>
      </c>
      <c r="ES24" s="439" t="s">
        <v>566</v>
      </c>
      <c r="ET24" s="439" t="s">
        <v>641</v>
      </c>
      <c r="EU24" s="476"/>
      <c r="EV24" s="810"/>
      <c r="EW24" s="810"/>
      <c r="EX24" s="810"/>
      <c r="EY24" s="810"/>
      <c r="EZ24" s="378" t="s">
        <v>360</v>
      </c>
      <c r="FA24" s="442" cm="1">
        <f t="array" ref="FA24">+_xlfn.SINGLE(MMULT(VALUE($E24:$EF24),VALUE('Color detail'!H$7:H$138)))</f>
        <v>33.783000000000001</v>
      </c>
      <c r="FB24" s="442" cm="1">
        <f t="array" ref="FB24">+_xlfn.SINGLE(MMULT(VALUE($E24:$EF24),VALUE('Color detail'!I$7:I$138)))</f>
        <v>37.3994</v>
      </c>
      <c r="FC24" s="442" cm="1">
        <f t="array" ref="FC24">+_xlfn.SINGLE(MMULT(VALUE($E24:$EF24),VALUE('Color detail'!J$7:J$138)))</f>
        <v>31.887</v>
      </c>
      <c r="FD24" s="442" cm="1">
        <f t="array" ref="FD24">+_xlfn.SINGLE(MMULT(VALUE($E24:$EF24),VALUE('Color detail'!K$7:K$138)))</f>
        <v>29.865000000000006</v>
      </c>
      <c r="FF24" s="436">
        <f t="shared" si="27"/>
        <v>36</v>
      </c>
      <c r="FG24" s="436">
        <f t="shared" si="28"/>
        <v>54</v>
      </c>
      <c r="FH24" s="436">
        <f t="shared" si="29"/>
        <v>36</v>
      </c>
      <c r="FI24" s="436">
        <f t="shared" si="30"/>
        <v>36</v>
      </c>
      <c r="FK24" s="436">
        <f t="shared" si="20"/>
        <v>36</v>
      </c>
      <c r="FL24" s="436">
        <f t="shared" si="21"/>
        <v>54</v>
      </c>
      <c r="FM24" s="436">
        <f t="shared" si="22"/>
        <v>36</v>
      </c>
      <c r="FN24" s="436">
        <f t="shared" si="23"/>
        <v>36</v>
      </c>
      <c r="FO24" s="681"/>
      <c r="FP24" s="436" cm="1">
        <f t="array" ref="FP24">+_xlfn.SINGLE(IF(FP$8="Mùa đông",MMULT(VALUE($E24:$EF24),VALUE('Color detail'!Q$7:Q$138))*'3.Gentan-i'!$EO24,MMULT(VALUE($E24:$EF24),VALUE('Color detail'!Q$7:Q$138))*'3.Gentan-i'!$EP24))</f>
        <v>1.1292</v>
      </c>
      <c r="FQ24" s="436" cm="1">
        <f t="array" ref="FQ24">+_xlfn.SINGLE(IF(FQ$8="Mùa đông",MMULT(VALUE($E24:$EF24),VALUE('Color detail'!R$7:R$138))*'3.Gentan-i'!$EO24,MMULT(VALUE($E24:$EF24),VALUE('Color detail'!R$7:R$138))*'3.Gentan-i'!$EP24))</f>
        <v>1.6122000000000007</v>
      </c>
      <c r="FR24" s="436" cm="1">
        <f t="array" ref="FR24">+_xlfn.SINGLE(IF(FR$8="Mùa đông",MMULT(VALUE($E24:$EF24),VALUE('Color detail'!S$7:S$138))*'3.Gentan-i'!$EO24,MMULT(VALUE($E24:$EF24),VALUE('Color detail'!S$7:S$138))*'3.Gentan-i'!$EP24))</f>
        <v>1.2186000000000001</v>
      </c>
      <c r="FS24" s="436" cm="1">
        <f t="array" ref="FS24">+_xlfn.SINGLE(IF(FS$8="Mùa đông",MMULT(VALUE($E24:$EF24),VALUE('Color detail'!T$7:T$138))*'3.Gentan-i'!$EO24,MMULT(VALUE($E24:$EF24),VALUE('Color detail'!T$7:T$138))*'3.Gentan-i'!$EP24))</f>
        <v>1.6722000000000004</v>
      </c>
      <c r="FT24" s="436" cm="1">
        <f t="array" ref="FT24">+_xlfn.SINGLE(IF(FT$8="Mùa đông",MMULT(VALUE($E24:$EF24),VALUE('Color detail'!U$7:U$138))*'3.Gentan-i'!$EO24,MMULT(VALUE($E24:$EF24),VALUE('Color detail'!U$7:U$138))*'3.Gentan-i'!$EP24))</f>
        <v>1.6962000000000004</v>
      </c>
      <c r="FU24" s="436" cm="1">
        <f t="array" ref="FU24">+_xlfn.SINGLE(IF(FU$8="Mùa đông",MMULT(VALUE($E24:$EF24),VALUE('Color detail'!V$7:V$138))*'3.Gentan-i'!$EO24,MMULT(VALUE($E24:$EF24),VALUE('Color detail'!V$7:V$138))*'3.Gentan-i'!$EP24))</f>
        <v>1.6950000000000001</v>
      </c>
      <c r="FV24" s="436" cm="1">
        <f t="array" ref="FV24">+_xlfn.SINGLE(IF(FV$8="Mùa đông",MMULT(VALUE($E24:$EF24),VALUE('Color detail'!W$7:W$138))*'3.Gentan-i'!$EO24,MMULT(VALUE($E24:$EF24),VALUE('Color detail'!W$7:W$138))*'3.Gentan-i'!$EP24))</f>
        <v>1.6968000000000001</v>
      </c>
      <c r="FW24" s="436" cm="1">
        <f t="array" ref="FW24">+_xlfn.SINGLE(IF(FW$8="Mùa đông",MMULT(VALUE($E24:$EF24),VALUE('Color detail'!X$7:X$138))*'3.Gentan-i'!$EO24,MMULT(VALUE($E24:$EF24),VALUE('Color detail'!X$7:X$138))*'3.Gentan-i'!$EP24))</f>
        <v>1.698</v>
      </c>
      <c r="FX24" s="436" cm="1">
        <f t="array" ref="FX24">+_xlfn.SINGLE(IF(FX$8="Mùa đông",MMULT(VALUE($E24:$EF24),VALUE('Color detail'!Y$7:Y$138))*'3.Gentan-i'!$EO24,MMULT(VALUE($E24:$EF24),VALUE('Color detail'!Y$7:Y$138))*'3.Gentan-i'!$EP24))</f>
        <v>1.7027999999999999</v>
      </c>
      <c r="FY24" s="436" cm="1">
        <f t="array" ref="FY24">+_xlfn.SINGLE(IF(FY$8="Mùa đông",MMULT(VALUE($E24:$EF24),VALUE('Color detail'!Z$7:Z$138))*'3.Gentan-i'!$EO24,MMULT(VALUE($E24:$EF24),VALUE('Color detail'!Z$7:Z$138))*'3.Gentan-i'!$EP24))</f>
        <v>1.4442000000000004</v>
      </c>
      <c r="FZ24" s="436" cm="1">
        <f t="array" ref="FZ24">+_xlfn.SINGLE(IF(FZ$8="Mùa đông",MMULT(VALUE($E24:$EF24),VALUE('Color detail'!AA$7:AA$138))*'3.Gentan-i'!$EO24,MMULT(VALUE($E24:$EF24),VALUE('Color detail'!AA$7:AA$138))*'3.Gentan-i'!$EP24))</f>
        <v>1.7004000000000001</v>
      </c>
      <c r="GA24" s="436" cm="1">
        <f t="array" ref="GA24">+_xlfn.SINGLE(IF(GA$8="Mùa đông",MMULT(VALUE($E24:$EF24),VALUE('Color detail'!AB$7:AB$138))*'3.Gentan-i'!$EO24,MMULT(VALUE($E24:$EF24),VALUE('Color detail'!AB$7:AB$138))*'3.Gentan-i'!$EP24))</f>
        <v>1.7040000000000002</v>
      </c>
      <c r="GB24" s="436" cm="1">
        <f t="array" ref="GB24">+_xlfn.SINGLE(IF(GB$8="Mùa đông",MMULT(VALUE($E24:$EF24),VALUE('Color detail'!AC$7:AC$138))*'3.Gentan-i'!$EO24,MMULT(VALUE($E24:$EF24),VALUE('Color detail'!AC$7:AC$138))*'3.Gentan-i'!$EP24))</f>
        <v>1.5372000000000003</v>
      </c>
      <c r="GC24" s="436" cm="1">
        <f t="array" ref="GC24">+_xlfn.SINGLE(IF(GC$8="Mùa đông",MMULT(VALUE($E24:$EF24),VALUE('Color detail'!AD$7:AD$138))*'3.Gentan-i'!$EO24,MMULT(VALUE($E24:$EF24),VALUE('Color detail'!AD$7:AD$138))*'3.Gentan-i'!$EP24))</f>
        <v>1.6998000000000002</v>
      </c>
      <c r="GD24" s="436" cm="1">
        <f t="array" ref="GD24">+_xlfn.SINGLE(IF(GD$8="Mùa đông",MMULT(VALUE($E24:$EF24),VALUE('Color detail'!AE$7:AE$138))*'3.Gentan-i'!$EO24,MMULT(VALUE($E24:$EF24),VALUE('Color detail'!AE$7:AE$138))*'3.Gentan-i'!$EP24))</f>
        <v>1.6458000000000004</v>
      </c>
      <c r="GE24" s="436" cm="1">
        <f t="array" ref="GE24">+_xlfn.SINGLE(IF(GE$8="Mùa đông",MMULT(VALUE($E24:$EF24),VALUE('Color detail'!AF$7:AF$138))*'3.Gentan-i'!$EO24,MMULT(VALUE($E24:$EF24),VALUE('Color detail'!AF$7:AF$138))*'3.Gentan-i'!$EP24))</f>
        <v>1.6548000000000005</v>
      </c>
      <c r="GF24" s="436" cm="1">
        <f t="array" ref="GF24">+_xlfn.SINGLE(IF(GF$8="Mùa đông",MMULT(VALUE($E24:$EF24),VALUE('Color detail'!AG$7:AG$138))*'3.Gentan-i'!$EO24,MMULT(VALUE($E24:$EF24),VALUE('Color detail'!AG$7:AG$138))*'3.Gentan-i'!$EP24))</f>
        <v>1.6560000000000006</v>
      </c>
      <c r="GG24" s="436" cm="1">
        <f t="array" ref="GG24">+_xlfn.SINGLE(IF(GG$8="Mùa đông",MMULT(VALUE($E24:$EF24),VALUE('Color detail'!AH$7:AH$138))*'3.Gentan-i'!$EO24,MMULT(VALUE($E24:$EF24),VALUE('Color detail'!AH$7:AH$138))*'3.Gentan-i'!$EP24))</f>
        <v>1.6602000000000008</v>
      </c>
      <c r="GH24" s="436" cm="1">
        <f t="array" ref="GH24">+_xlfn.SINGLE(IF(GH$8="Mùa đông",MMULT(VALUE($E24:$EF24),VALUE('Color detail'!AI$7:AI$138))*'3.Gentan-i'!$EO24,MMULT(VALUE($E24:$EF24),VALUE('Color detail'!AI$7:AI$138))*'3.Gentan-i'!$EP24))</f>
        <v>1.6584000000000003</v>
      </c>
      <c r="GI24" s="436" cm="1">
        <f t="array" ref="GI24">+_xlfn.SINGLE(IF(GI$8="Mùa đông",MMULT(VALUE($E24:$EF24),VALUE('Color detail'!AJ$7:AJ$138))*'3.Gentan-i'!$EO24,MMULT(VALUE($E24:$EF24),VALUE('Color detail'!AJ$7:AJ$138))*'3.Gentan-i'!$EP24))</f>
        <v>1.6554000000000006</v>
      </c>
      <c r="GJ24" s="436" cm="1">
        <f t="array" ref="GJ24">+_xlfn.SINGLE(IF(GJ$8="Mùa đông",MMULT(VALUE($E24:$EF24),VALUE('Color detail'!AK$7:AK$138))*'3.Gentan-i'!$EO24,MMULT(VALUE($E24:$EF24),VALUE('Color detail'!AK$7:AK$138))*'3.Gentan-i'!$EP24))</f>
        <v>1.6458000000000006</v>
      </c>
      <c r="GK24" s="436" cm="1">
        <f t="array" ref="GK24">+_xlfn.SINGLE(IF(GK$8="Mùa đông",MMULT(VALUE($E24:$EF24),VALUE('Color detail'!AL$7:AL$138))*'3.Gentan-i'!$EO24,MMULT(VALUE($E24:$EF24),VALUE('Color detail'!AL$7:AL$138))*'3.Gentan-i'!$EP24))</f>
        <v>0</v>
      </c>
      <c r="GL24" s="436" cm="1">
        <f t="array" ref="GL24">+_xlfn.SINGLE(IF(GL$8="Mùa đông",MMULT(VALUE($E24:$EF24),VALUE('Color detail'!AM$7:AM$138))*'3.Gentan-i'!$EO24,MMULT(VALUE($E24:$EF24),VALUE('Color detail'!AM$7:AM$138))*'3.Gentan-i'!$EP24))</f>
        <v>0</v>
      </c>
      <c r="GM24" s="436" cm="1">
        <f t="array" ref="GM24">+_xlfn.SINGLE(IF(GM$8="Mùa đông",MMULT(VALUE($E24:$EF24),VALUE('Color detail'!AN$7:AN$138))*'3.Gentan-i'!$EO24,MMULT(VALUE($E24:$EF24),VALUE('Color detail'!AN$7:AN$138))*'3.Gentan-i'!$EP24))</f>
        <v>0</v>
      </c>
      <c r="GN24" s="436" cm="1">
        <f t="array" ref="GN24">+_xlfn.SINGLE(IF(GN$8="Mùa đông",MMULT(VALUE($E24:$EF24),VALUE('Color detail'!AO$7:AO$138))*'3.Gentan-i'!$EO24,MMULT(VALUE($E24:$EF24),VALUE('Color detail'!AO$7:AO$138))*'3.Gentan-i'!$EP24))</f>
        <v>0</v>
      </c>
      <c r="GO24" s="436" cm="1">
        <f t="array" ref="GO24">+_xlfn.SINGLE(IF(GO$8="Mùa đông",MMULT(VALUE($E24:$EF24),VALUE('Color detail'!AP$7:AP$138))*'3.Gentan-i'!$EO24,MMULT(VALUE($E24:$EF24),VALUE('Color detail'!AP$7:AP$138))*'3.Gentan-i'!$EP24))</f>
        <v>0</v>
      </c>
      <c r="GP24" s="436" cm="1">
        <f t="array" ref="GP24">+_xlfn.SINGLE(IF(GP$8="Mùa đông",MMULT(VALUE($E24:$EF24),VALUE('Color detail'!AQ$7:AQ$138))*'3.Gentan-i'!$EO24,MMULT(VALUE($E24:$EF24),VALUE('Color detail'!AQ$7:AQ$138))*'3.Gentan-i'!$EP24))</f>
        <v>0</v>
      </c>
      <c r="GQ24" s="436" cm="1">
        <f t="array" ref="GQ24">+_xlfn.SINGLE(IF(GQ$8="Mùa đông",MMULT(VALUE($E24:$EF24),VALUE('Color detail'!AR$7:AR$138))*'3.Gentan-i'!$EO24,MMULT(VALUE($E24:$EF24),VALUE('Color detail'!AR$7:AR$138))*'3.Gentan-i'!$EP24))</f>
        <v>0</v>
      </c>
      <c r="GR24" s="443">
        <f t="shared" si="24"/>
        <v>33.783000000000008</v>
      </c>
      <c r="GS24" s="435"/>
      <c r="GT24" s="436">
        <f t="shared" si="25"/>
        <v>1.7040000000000002</v>
      </c>
      <c r="GU24" s="499">
        <v>12</v>
      </c>
      <c r="GV24" s="499">
        <v>36</v>
      </c>
      <c r="GW24" s="436">
        <f t="shared" si="31"/>
        <v>20.448</v>
      </c>
      <c r="GX24" s="436">
        <f t="shared" si="32"/>
        <v>61.344000000000008</v>
      </c>
      <c r="GZ24" s="534"/>
      <c r="HA24" s="534"/>
      <c r="HB24" s="534"/>
    </row>
    <row r="25" spans="1:286" ht="16" hidden="1" customHeight="1">
      <c r="A25" s="437">
        <v>1</v>
      </c>
      <c r="B25" s="438" t="s">
        <v>118</v>
      </c>
      <c r="C25" s="439" t="s">
        <v>119</v>
      </c>
      <c r="D25" s="439"/>
      <c r="E25" s="925"/>
      <c r="F25" s="925"/>
      <c r="G25" s="925"/>
      <c r="H25" s="925"/>
      <c r="I25" s="925"/>
      <c r="J25" s="925"/>
      <c r="K25" s="925"/>
      <c r="L25" s="925"/>
      <c r="M25" s="925"/>
      <c r="N25" s="925"/>
      <c r="O25" s="925"/>
      <c r="P25" s="925"/>
      <c r="Q25" s="925"/>
      <c r="R25" s="925"/>
      <c r="S25" s="925"/>
      <c r="T25" s="925"/>
      <c r="U25" s="925"/>
      <c r="V25" s="925"/>
      <c r="W25" s="925"/>
      <c r="X25" s="925"/>
      <c r="Y25" s="925"/>
      <c r="Z25" s="925"/>
      <c r="AA25" s="925"/>
      <c r="AB25" s="925"/>
      <c r="AC25" s="925"/>
      <c r="AD25" s="440">
        <v>1.53</v>
      </c>
      <c r="AE25" s="440">
        <v>1.53</v>
      </c>
      <c r="AF25" s="440">
        <v>0</v>
      </c>
      <c r="AG25" s="440">
        <v>1.53</v>
      </c>
      <c r="AH25" s="440">
        <v>1.53</v>
      </c>
      <c r="AI25" s="440">
        <v>0</v>
      </c>
      <c r="AJ25" s="440">
        <v>0</v>
      </c>
      <c r="AK25" s="440">
        <v>1.53</v>
      </c>
      <c r="AL25" s="440">
        <v>1.53</v>
      </c>
      <c r="AM25" s="440">
        <v>1.53</v>
      </c>
      <c r="AN25" s="440">
        <v>0</v>
      </c>
      <c r="AO25" s="440">
        <v>0</v>
      </c>
      <c r="AP25" s="440">
        <v>1.53</v>
      </c>
      <c r="AQ25" s="440">
        <v>0</v>
      </c>
      <c r="AR25" s="440">
        <v>1.53</v>
      </c>
      <c r="AS25" s="440">
        <v>1.53</v>
      </c>
      <c r="AT25" s="440">
        <v>1.53</v>
      </c>
      <c r="AU25" s="440">
        <v>1.53</v>
      </c>
      <c r="AV25" s="440">
        <v>0</v>
      </c>
      <c r="AW25" s="440">
        <v>0</v>
      </c>
      <c r="AX25" s="440">
        <v>1.53</v>
      </c>
      <c r="AY25" s="440">
        <v>1.53</v>
      </c>
      <c r="AZ25" s="440">
        <v>0</v>
      </c>
      <c r="BA25" s="440">
        <v>1.6705794392523359</v>
      </c>
      <c r="BB25" s="440">
        <v>1.6705794392523363</v>
      </c>
      <c r="BC25" s="440">
        <v>1.6705794392523359</v>
      </c>
      <c r="BD25" s="440">
        <v>1.6705794392523359</v>
      </c>
      <c r="BE25" s="440">
        <v>0</v>
      </c>
      <c r="BF25" s="440">
        <v>1.6705794392523359</v>
      </c>
      <c r="BG25" s="440">
        <v>1.6705794392523363</v>
      </c>
      <c r="BH25" s="440">
        <v>1.6705794392523359</v>
      </c>
      <c r="BI25" s="440">
        <v>1.6705794392523359</v>
      </c>
      <c r="BJ25" s="440">
        <v>0</v>
      </c>
      <c r="BK25" s="440">
        <v>1.6705794392523359</v>
      </c>
      <c r="BL25" s="440">
        <v>1.6705794392523363</v>
      </c>
      <c r="BM25" s="440">
        <v>1.6705794392523359</v>
      </c>
      <c r="BN25" s="440">
        <v>1.6705794392523359</v>
      </c>
      <c r="BO25" s="440">
        <v>0</v>
      </c>
      <c r="BP25" s="440">
        <v>1.6705794392523359</v>
      </c>
      <c r="BQ25" s="440">
        <v>1.6705794392523363</v>
      </c>
      <c r="BR25" s="440">
        <v>0</v>
      </c>
      <c r="BS25" s="440">
        <v>1.6705794392523359</v>
      </c>
      <c r="BT25" s="440">
        <v>1.6705794392523359</v>
      </c>
      <c r="BU25" s="440">
        <v>0</v>
      </c>
      <c r="BV25" s="440">
        <v>1.6705794392523359</v>
      </c>
      <c r="BW25" s="440">
        <v>1.6705794392523363</v>
      </c>
      <c r="BX25" s="440">
        <v>0</v>
      </c>
      <c r="BY25" s="440">
        <v>1.6705794392523359</v>
      </c>
      <c r="BZ25" s="440">
        <v>1.6705794392523359</v>
      </c>
      <c r="CA25" s="440">
        <v>0</v>
      </c>
      <c r="CB25" s="440">
        <v>1.6705794392523359</v>
      </c>
      <c r="CC25" s="440">
        <v>1.6705794392523363</v>
      </c>
      <c r="CD25" s="440">
        <v>0</v>
      </c>
      <c r="CE25" s="440">
        <v>1.6705794392523359</v>
      </c>
      <c r="CF25" s="440">
        <v>1.6705794392523359</v>
      </c>
      <c r="CG25" s="440">
        <v>0</v>
      </c>
      <c r="CH25" s="440">
        <v>1.6705794392523359</v>
      </c>
      <c r="CI25" s="440">
        <v>1.6705794392523363</v>
      </c>
      <c r="CJ25" s="440">
        <v>0</v>
      </c>
      <c r="CK25" s="440">
        <v>1.6705794392523359</v>
      </c>
      <c r="CL25" s="440">
        <v>1.6705794392523359</v>
      </c>
      <c r="CM25" s="440">
        <v>0</v>
      </c>
      <c r="CN25" s="440">
        <v>2.1945000000000001</v>
      </c>
      <c r="CO25" s="440">
        <v>2.1945000000000001</v>
      </c>
      <c r="CP25" s="440">
        <v>2.1945000000000001</v>
      </c>
      <c r="CQ25" s="440">
        <v>0</v>
      </c>
      <c r="CR25" s="440">
        <v>2.1945000000000001</v>
      </c>
      <c r="CS25" s="440">
        <v>2.1945000000000001</v>
      </c>
      <c r="CT25" s="440">
        <v>2.1945000000000001</v>
      </c>
      <c r="CU25" s="440">
        <v>0</v>
      </c>
      <c r="CV25" s="440">
        <v>2.1945000000000001</v>
      </c>
      <c r="CW25" s="440">
        <v>2.1945000000000001</v>
      </c>
      <c r="CX25" s="440">
        <v>2.1945000000000001</v>
      </c>
      <c r="CY25" s="440">
        <v>0</v>
      </c>
      <c r="CZ25" s="440">
        <v>2.1945000000000001</v>
      </c>
      <c r="DA25" s="440">
        <v>2.1945000000000001</v>
      </c>
      <c r="DB25" s="440">
        <v>2.1945000000000001</v>
      </c>
      <c r="DC25" s="440">
        <v>0</v>
      </c>
      <c r="DD25" s="440">
        <v>2.1945000000000001</v>
      </c>
      <c r="DE25" s="440">
        <v>2.1945000000000001</v>
      </c>
      <c r="DF25" s="440">
        <v>2.1945000000000001</v>
      </c>
      <c r="DG25" s="441">
        <v>2.0882242990654203</v>
      </c>
      <c r="DH25" s="441">
        <v>2.0882242990654198</v>
      </c>
      <c r="DI25" s="441">
        <v>2.0882242990654203</v>
      </c>
      <c r="DJ25" s="441">
        <v>0</v>
      </c>
      <c r="DK25" s="441">
        <v>2.0882242990654203</v>
      </c>
      <c r="DL25" s="441">
        <v>0</v>
      </c>
      <c r="DM25" s="441">
        <v>2.0882242990654198</v>
      </c>
      <c r="DN25" s="441">
        <v>2.0882242990654203</v>
      </c>
      <c r="DO25" s="441">
        <v>2.0882242990654203</v>
      </c>
      <c r="DP25" s="441">
        <v>0</v>
      </c>
      <c r="DQ25" s="441">
        <v>2.0882242990654203</v>
      </c>
      <c r="DR25" s="441">
        <v>0</v>
      </c>
      <c r="DS25" s="441">
        <v>2.0882242990654203</v>
      </c>
      <c r="DT25" s="441">
        <v>2.0882242990654203</v>
      </c>
      <c r="DU25" s="441">
        <v>0</v>
      </c>
      <c r="DV25" s="441">
        <v>0</v>
      </c>
      <c r="DW25" s="441">
        <v>0</v>
      </c>
      <c r="DX25" s="441">
        <v>2.0882242990654203</v>
      </c>
      <c r="DY25" s="441">
        <v>2.0882242990654203</v>
      </c>
      <c r="DZ25" s="441">
        <v>0</v>
      </c>
      <c r="EA25" s="441">
        <v>0</v>
      </c>
      <c r="EB25" s="441">
        <v>0</v>
      </c>
      <c r="EC25" s="441">
        <v>2.0882242990654198</v>
      </c>
      <c r="ED25" s="441">
        <v>2.0882242990654198</v>
      </c>
      <c r="EE25" s="441">
        <v>0</v>
      </c>
      <c r="EF25" s="441">
        <v>0</v>
      </c>
      <c r="EH25" s="437" t="s">
        <v>62</v>
      </c>
      <c r="EI25" s="437">
        <v>16</v>
      </c>
      <c r="EJ25" s="439" t="s">
        <v>120</v>
      </c>
      <c r="EK25" s="439" t="s">
        <v>76</v>
      </c>
      <c r="EL25" s="437" t="s">
        <v>64</v>
      </c>
      <c r="EN25" s="382" t="str">
        <f>+IFERROR(VLOOKUP($B25,'Lưu ý'!$C$5:$G$21,5,0),"")</f>
        <v/>
      </c>
      <c r="EO25" s="382">
        <f>+IF($EN25="",100%,INDEX('Lưu ý'!$H$5:$I$21,MATCH('3.Gentan-i'!$B25,'Lưu ý'!$C$5:$C$21,0),MATCH('3.Gentan-i'!EO$6,'Lưu ý'!$H$4:$I$4,0)))</f>
        <v>1</v>
      </c>
      <c r="EP25" s="382">
        <f>+IF($EN25="",100%,INDEX('Lưu ý'!$H$5:$I$21,MATCH('3.Gentan-i'!$B25,'Lưu ý'!$C$5:$C$21,0),MATCH('3.Gentan-i'!EP$6,'Lưu ý'!$H$4:$I$4,0)))</f>
        <v>1</v>
      </c>
      <c r="EQ25" s="481">
        <v>1</v>
      </c>
      <c r="ER25" s="844">
        <v>1</v>
      </c>
      <c r="ES25" s="439" t="s">
        <v>571</v>
      </c>
      <c r="ET25" s="439" t="s">
        <v>641</v>
      </c>
      <c r="EU25" s="476"/>
      <c r="EV25" s="810"/>
      <c r="EW25" s="810"/>
      <c r="EX25" s="810"/>
      <c r="EY25" s="810"/>
      <c r="EZ25" s="378" t="s">
        <v>360</v>
      </c>
      <c r="FA25" s="442" cm="1">
        <f t="array" ref="FA25">+_xlfn.SINGLE(MMULT(VALUE($E25:$EF25),VALUE('Color detail'!H$7:H$138)))</f>
        <v>2492.0986121495325</v>
      </c>
      <c r="FB25" s="442" cm="1">
        <f t="array" ref="FB25">+_xlfn.SINGLE(MMULT(VALUE($E25:$EF25),VALUE('Color detail'!I$7:I$138)))</f>
        <v>2657.6947289719637</v>
      </c>
      <c r="FC25" s="442" cm="1">
        <f t="array" ref="FC25">+_xlfn.SINGLE(MMULT(VALUE($E25:$EF25),VALUE('Color detail'!J$7:J$138)))</f>
        <v>2197.9836869158876</v>
      </c>
      <c r="FD25" s="442" cm="1">
        <f t="array" ref="FD25">+_xlfn.SINGLE(MMULT(VALUE($E25:$EF25),VALUE('Color detail'!K$7:K$138)))</f>
        <v>2077.8298317757008</v>
      </c>
      <c r="FF25" s="436">
        <f t="shared" si="27"/>
        <v>2496</v>
      </c>
      <c r="FG25" s="436">
        <f t="shared" si="28"/>
        <v>2672</v>
      </c>
      <c r="FH25" s="436">
        <f t="shared" si="29"/>
        <v>2208</v>
      </c>
      <c r="FI25" s="436">
        <f t="shared" si="30"/>
        <v>2080</v>
      </c>
      <c r="FK25" s="436">
        <f t="shared" si="20"/>
        <v>2496</v>
      </c>
      <c r="FL25" s="436">
        <f t="shared" si="21"/>
        <v>2672</v>
      </c>
      <c r="FM25" s="436">
        <f t="shared" si="22"/>
        <v>2208</v>
      </c>
      <c r="FN25" s="436">
        <f t="shared" si="23"/>
        <v>2080</v>
      </c>
      <c r="FO25" s="681"/>
      <c r="FP25" s="436" cm="1">
        <f t="array" ref="FP25">+_xlfn.SINGLE(IF(FP$8="Mùa đông",MMULT(VALUE($E25:$EF25),VALUE('Color detail'!Q$7:Q$138))*'3.Gentan-i'!$EO25,MMULT(VALUE($E25:$EF25),VALUE('Color detail'!Q$7:Q$138))*'3.Gentan-i'!$EP25))</f>
        <v>64.649971962616803</v>
      </c>
      <c r="FQ25" s="436" cm="1">
        <f t="array" ref="FQ25">+_xlfn.SINGLE(IF(FQ$8="Mùa đông",MMULT(VALUE($E25:$EF25),VALUE('Color detail'!R$7:R$138))*'3.Gentan-i'!$EO25,MMULT(VALUE($E25:$EF25),VALUE('Color detail'!R$7:R$138))*'3.Gentan-i'!$EP25))</f>
        <v>101.58661682242989</v>
      </c>
      <c r="FR25" s="436" cm="1">
        <f t="array" ref="FR25">+_xlfn.SINGLE(IF(FR$8="Mùa đông",MMULT(VALUE($E25:$EF25),VALUE('Color detail'!S$7:S$138))*'3.Gentan-i'!$EO25,MMULT(VALUE($E25:$EF25),VALUE('Color detail'!S$7:S$138))*'3.Gentan-i'!$EP25))</f>
        <v>80.473892523364469</v>
      </c>
      <c r="FS25" s="436" cm="1">
        <f t="array" ref="FS25">+_xlfn.SINGLE(IF(FS$8="Mùa đông",MMULT(VALUE($E25:$EF25),VALUE('Color detail'!T$7:T$138))*'3.Gentan-i'!$EO25,MMULT(VALUE($E25:$EF25),VALUE('Color detail'!T$7:T$138))*'3.Gentan-i'!$EP25))</f>
        <v>93.378392523364482</v>
      </c>
      <c r="FT25" s="436" cm="1">
        <f t="array" ref="FT25">+_xlfn.SINGLE(IF(FT$8="Mùa đông",MMULT(VALUE($E25:$EF25),VALUE('Color detail'!U$7:U$138))*'3.Gentan-i'!$EO25,MMULT(VALUE($E25:$EF25),VALUE('Color detail'!U$7:U$138))*'3.Gentan-i'!$EP25))</f>
        <v>129.50767289719624</v>
      </c>
      <c r="FU25" s="436" cm="1">
        <f t="array" ref="FU25">+_xlfn.SINGLE(IF(FU$8="Mùa đông",MMULT(VALUE($E25:$EF25),VALUE('Color detail'!V$7:V$138))*'3.Gentan-i'!$EO25,MMULT(VALUE($E25:$EF25),VALUE('Color detail'!V$7:V$138))*'3.Gentan-i'!$EP25))</f>
        <v>106.73893457943926</v>
      </c>
      <c r="FV25" s="436" cm="1">
        <f t="array" ref="FV25">+_xlfn.SINGLE(IF(FV$8="Mùa đông",MMULT(VALUE($E25:$EF25),VALUE('Color detail'!W$7:W$138))*'3.Gentan-i'!$EO25,MMULT(VALUE($E25:$EF25),VALUE('Color detail'!W$7:W$138))*'3.Gentan-i'!$EP25))</f>
        <v>120.00065887850468</v>
      </c>
      <c r="FW25" s="436" cm="1">
        <f t="array" ref="FW25">+_xlfn.SINGLE(IF(FW$8="Mùa đông",MMULT(VALUE($E25:$EF25),VALUE('Color detail'!X$7:X$138))*'3.Gentan-i'!$EO25,MMULT(VALUE($E25:$EF25),VALUE('Color detail'!X$7:X$138))*'3.Gentan-i'!$EP25))</f>
        <v>125.74886915887852</v>
      </c>
      <c r="FX25" s="436" cm="1">
        <f t="array" ref="FX25">+_xlfn.SINGLE(IF(FX$8="Mùa đông",MMULT(VALUE($E25:$EF25),VALUE('Color detail'!Y$7:Y$138))*'3.Gentan-i'!$EO25,MMULT(VALUE($E25:$EF25),VALUE('Color detail'!Y$7:Y$138))*'3.Gentan-i'!$EP25))</f>
        <v>121.84948598130842</v>
      </c>
      <c r="FY25" s="436" cm="1">
        <f t="array" ref="FY25">+_xlfn.SINGLE(IF(FY$8="Mùa đông",MMULT(VALUE($E25:$EF25),VALUE('Color detail'!Z$7:Z$138))*'3.Gentan-i'!$EO25,MMULT(VALUE($E25:$EF25),VALUE('Color detail'!Z$7:Z$138))*'3.Gentan-i'!$EP25))</f>
        <v>118.50496261682241</v>
      </c>
      <c r="FZ25" s="436" cm="1">
        <f t="array" ref="FZ25">+_xlfn.SINGLE(IF(FZ$8="Mùa đông",MMULT(VALUE($E25:$EF25),VALUE('Color detail'!AA$7:AA$138))*'3.Gentan-i'!$EO25,MMULT(VALUE($E25:$EF25),VALUE('Color detail'!AA$7:AA$138))*'3.Gentan-i'!$EP25))</f>
        <v>158.88266355140189</v>
      </c>
      <c r="GA25" s="436" cm="1">
        <f t="array" ref="GA25">+_xlfn.SINGLE(IF(GA$8="Mùa đông",MMULT(VALUE($E25:$EF25),VALUE('Color detail'!AB$7:AB$138))*'3.Gentan-i'!$EO25,MMULT(VALUE($E25:$EF25),VALUE('Color detail'!AB$7:AB$138))*'3.Gentan-i'!$EP25))</f>
        <v>125.67280373831775</v>
      </c>
      <c r="GB25" s="436" cm="1">
        <f t="array" ref="GB25">+_xlfn.SINGLE(IF(GB$8="Mùa đông",MMULT(VALUE($E25:$EF25),VALUE('Color detail'!AC$7:AC$138))*'3.Gentan-i'!$EO25,MMULT(VALUE($E25:$EF25),VALUE('Color detail'!AC$7:AC$138))*'3.Gentan-i'!$EP25))</f>
        <v>100.59208878504674</v>
      </c>
      <c r="GC25" s="436" cm="1">
        <f t="array" ref="GC25">+_xlfn.SINGLE(IF(GC$8="Mùa đông",MMULT(VALUE($E25:$EF25),VALUE('Color detail'!AD$7:AD$138))*'3.Gentan-i'!$EO25,MMULT(VALUE($E25:$EF25),VALUE('Color detail'!AD$7:AD$138))*'3.Gentan-i'!$EP25))</f>
        <v>140.66962149532714</v>
      </c>
      <c r="GD25" s="436" cm="1">
        <f t="array" ref="GD25">+_xlfn.SINGLE(IF(GD$8="Mùa đông",MMULT(VALUE($E25:$EF25),VALUE('Color detail'!AE$7:AE$138))*'3.Gentan-i'!$EO25,MMULT(VALUE($E25:$EF25),VALUE('Color detail'!AE$7:AE$138))*'3.Gentan-i'!$EP25))</f>
        <v>141.36433177570095</v>
      </c>
      <c r="GE25" s="436" cm="1">
        <f t="array" ref="GE25">+_xlfn.SINGLE(IF(GE$8="Mùa đông",MMULT(VALUE($E25:$EF25),VALUE('Color detail'!AF$7:AF$138))*'3.Gentan-i'!$EO25,MMULT(VALUE($E25:$EF25),VALUE('Color detail'!AF$7:AF$138))*'3.Gentan-i'!$EP25))</f>
        <v>106.45850467289719</v>
      </c>
      <c r="GF25" s="436" cm="1">
        <f t="array" ref="GF25">+_xlfn.SINGLE(IF(GF$8="Mùa đông",MMULT(VALUE($E25:$EF25),VALUE('Color detail'!AG$7:AG$138))*'3.Gentan-i'!$EO25,MMULT(VALUE($E25:$EF25),VALUE('Color detail'!AG$7:AG$138))*'3.Gentan-i'!$EP25))</f>
        <v>131.50491588785044</v>
      </c>
      <c r="GG25" s="436" cm="1">
        <f t="array" ref="GG25">+_xlfn.SINGLE(IF(GG$8="Mùa đông",MMULT(VALUE($E25:$EF25),VALUE('Color detail'!AH$7:AH$138))*'3.Gentan-i'!$EO25,MMULT(VALUE($E25:$EF25),VALUE('Color detail'!AH$7:AH$138))*'3.Gentan-i'!$EP25))</f>
        <v>125.94723364485978</v>
      </c>
      <c r="GH25" s="436" cm="1">
        <f t="array" ref="GH25">+_xlfn.SINGLE(IF(GH$8="Mùa đông",MMULT(VALUE($E25:$EF25),VALUE('Color detail'!AI$7:AI$138))*'3.Gentan-i'!$EO25,MMULT(VALUE($E25:$EF25),VALUE('Color detail'!AI$7:AI$138))*'3.Gentan-i'!$EP25))</f>
        <v>140.69310280373827</v>
      </c>
      <c r="GI25" s="436" cm="1">
        <f t="array" ref="GI25">+_xlfn.SINGLE(IF(GI$8="Mùa đông",MMULT(VALUE($E25:$EF25),VALUE('Color detail'!AJ$7:AJ$138))*'3.Gentan-i'!$EO25,MMULT(VALUE($E25:$EF25),VALUE('Color detail'!AJ$7:AJ$138))*'3.Gentan-i'!$EP25))</f>
        <v>137.21955140186913</v>
      </c>
      <c r="GJ25" s="436" cm="1">
        <f t="array" ref="GJ25">+_xlfn.SINGLE(IF(GJ$8="Mùa đông",MMULT(VALUE($E25:$EF25),VALUE('Color detail'!AK$7:AK$138))*'3.Gentan-i'!$EO25,MMULT(VALUE($E25:$EF25),VALUE('Color detail'!AK$7:AK$138))*'3.Gentan-i'!$EP25))</f>
        <v>120.65433644859813</v>
      </c>
      <c r="GK25" s="436" cm="1">
        <f t="array" ref="GK25">+_xlfn.SINGLE(IF(GK$8="Mùa đông",MMULT(VALUE($E25:$EF25),VALUE('Color detail'!AL$7:AL$138))*'3.Gentan-i'!$EO25,MMULT(VALUE($E25:$EF25),VALUE('Color detail'!AL$7:AL$138))*'3.Gentan-i'!$EP25))</f>
        <v>0</v>
      </c>
      <c r="GL25" s="436" cm="1">
        <f t="array" ref="GL25">+_xlfn.SINGLE(IF(GL$8="Mùa đông",MMULT(VALUE($E25:$EF25),VALUE('Color detail'!AM$7:AM$138))*'3.Gentan-i'!$EO25,MMULT(VALUE($E25:$EF25),VALUE('Color detail'!AM$7:AM$138))*'3.Gentan-i'!$EP25))</f>
        <v>0</v>
      </c>
      <c r="GM25" s="436" cm="1">
        <f t="array" ref="GM25">+_xlfn.SINGLE(IF(GM$8="Mùa đông",MMULT(VALUE($E25:$EF25),VALUE('Color detail'!AN$7:AN$138))*'3.Gentan-i'!$EO25,MMULT(VALUE($E25:$EF25),VALUE('Color detail'!AN$7:AN$138))*'3.Gentan-i'!$EP25))</f>
        <v>0</v>
      </c>
      <c r="GN25" s="436" cm="1">
        <f t="array" ref="GN25">+_xlfn.SINGLE(IF(GN$8="Mùa đông",MMULT(VALUE($E25:$EF25),VALUE('Color detail'!AO$7:AO$138))*'3.Gentan-i'!$EO25,MMULT(VALUE($E25:$EF25),VALUE('Color detail'!AO$7:AO$138))*'3.Gentan-i'!$EP25))</f>
        <v>0</v>
      </c>
      <c r="GO25" s="436" cm="1">
        <f t="array" ref="GO25">+_xlfn.SINGLE(IF(GO$8="Mùa đông",MMULT(VALUE($E25:$EF25),VALUE('Color detail'!AP$7:AP$138))*'3.Gentan-i'!$EO25,MMULT(VALUE($E25:$EF25),VALUE('Color detail'!AP$7:AP$138))*'3.Gentan-i'!$EP25))</f>
        <v>0</v>
      </c>
      <c r="GP25" s="436" cm="1">
        <f t="array" ref="GP25">+_xlfn.SINGLE(IF(GP$8="Mùa đông",MMULT(VALUE($E25:$EF25),VALUE('Color detail'!AQ$7:AQ$138))*'3.Gentan-i'!$EO25,MMULT(VALUE($E25:$EF25),VALUE('Color detail'!AQ$7:AQ$138))*'3.Gentan-i'!$EP25))</f>
        <v>0</v>
      </c>
      <c r="GQ25" s="436" cm="1">
        <f t="array" ref="GQ25">+_xlfn.SINGLE(IF(GQ$8="Mùa đông",MMULT(VALUE($E25:$EF25),VALUE('Color detail'!AR$7:AR$138))*'3.Gentan-i'!$EO25,MMULT(VALUE($E25:$EF25),VALUE('Color detail'!AR$7:AR$138))*'3.Gentan-i'!$EP25))</f>
        <v>0</v>
      </c>
      <c r="GR25" s="443">
        <f t="shared" si="24"/>
        <v>2492.098612149533</v>
      </c>
      <c r="GS25" s="435"/>
      <c r="GT25" s="436">
        <f t="shared" si="25"/>
        <v>158.88266355140189</v>
      </c>
      <c r="GU25" s="499">
        <v>12</v>
      </c>
      <c r="GV25" s="499">
        <v>36</v>
      </c>
      <c r="GW25" s="436">
        <f t="shared" si="31"/>
        <v>1906.5919626168227</v>
      </c>
      <c r="GX25" s="436">
        <f t="shared" si="32"/>
        <v>5719.7758878504683</v>
      </c>
      <c r="GZ25" s="534"/>
      <c r="HA25" s="534"/>
      <c r="HB25" s="534"/>
    </row>
    <row r="26" spans="1:286" ht="16" hidden="1" customHeight="1">
      <c r="A26" s="437">
        <v>1</v>
      </c>
      <c r="B26" s="438" t="s">
        <v>121</v>
      </c>
      <c r="C26" s="439" t="s">
        <v>122</v>
      </c>
      <c r="D26" s="439"/>
      <c r="E26" s="925"/>
      <c r="F26" s="925"/>
      <c r="G26" s="925"/>
      <c r="H26" s="925"/>
      <c r="I26" s="925"/>
      <c r="J26" s="925"/>
      <c r="K26" s="925"/>
      <c r="L26" s="925"/>
      <c r="M26" s="925"/>
      <c r="N26" s="925"/>
      <c r="O26" s="925"/>
      <c r="P26" s="925"/>
      <c r="Q26" s="925"/>
      <c r="R26" s="925"/>
      <c r="S26" s="925"/>
      <c r="T26" s="925"/>
      <c r="U26" s="925"/>
      <c r="V26" s="925"/>
      <c r="W26" s="925"/>
      <c r="X26" s="925"/>
      <c r="Y26" s="925"/>
      <c r="Z26" s="925"/>
      <c r="AA26" s="925"/>
      <c r="AB26" s="925"/>
      <c r="AC26" s="925"/>
      <c r="AD26" s="440">
        <v>1.242</v>
      </c>
      <c r="AE26" s="440">
        <v>1.242</v>
      </c>
      <c r="AF26" s="440">
        <v>0</v>
      </c>
      <c r="AG26" s="440">
        <v>1.242</v>
      </c>
      <c r="AH26" s="440">
        <v>1.242</v>
      </c>
      <c r="AI26" s="440">
        <v>1.24</v>
      </c>
      <c r="AJ26" s="440">
        <v>1.24</v>
      </c>
      <c r="AK26" s="440">
        <v>1.242</v>
      </c>
      <c r="AL26" s="440">
        <v>1.242</v>
      </c>
      <c r="AM26" s="440">
        <v>1.242</v>
      </c>
      <c r="AN26" s="440">
        <v>1.24</v>
      </c>
      <c r="AO26" s="440">
        <v>1.24</v>
      </c>
      <c r="AP26" s="440">
        <v>1.242</v>
      </c>
      <c r="AQ26" s="440">
        <v>0</v>
      </c>
      <c r="AR26" s="440">
        <v>1.242</v>
      </c>
      <c r="AS26" s="440">
        <v>1.242</v>
      </c>
      <c r="AT26" s="440">
        <v>1.242</v>
      </c>
      <c r="AU26" s="440">
        <v>1.242</v>
      </c>
      <c r="AV26" s="440">
        <v>1.24</v>
      </c>
      <c r="AW26" s="440">
        <v>0</v>
      </c>
      <c r="AX26" s="440">
        <v>1.242</v>
      </c>
      <c r="AY26" s="440">
        <v>1.242</v>
      </c>
      <c r="AZ26" s="440">
        <v>1.3120000000000001</v>
      </c>
      <c r="BA26" s="440">
        <v>1.3120000000000001</v>
      </c>
      <c r="BB26" s="440">
        <v>1.3120000000000001</v>
      </c>
      <c r="BC26" s="440">
        <v>1.3120000000000001</v>
      </c>
      <c r="BD26" s="440">
        <v>1.3120000000000001</v>
      </c>
      <c r="BE26" s="440">
        <v>1.3120000000000001</v>
      </c>
      <c r="BF26" s="440">
        <v>1.3120000000000001</v>
      </c>
      <c r="BG26" s="440">
        <v>1.3120000000000001</v>
      </c>
      <c r="BH26" s="440">
        <v>1.3120000000000001</v>
      </c>
      <c r="BI26" s="440">
        <v>1.3120000000000001</v>
      </c>
      <c r="BJ26" s="440">
        <v>1.3120000000000001</v>
      </c>
      <c r="BK26" s="440">
        <v>1.3120000000000001</v>
      </c>
      <c r="BL26" s="440">
        <v>1.3120000000000001</v>
      </c>
      <c r="BM26" s="440">
        <v>1.3120000000000001</v>
      </c>
      <c r="BN26" s="440">
        <v>1.3120000000000001</v>
      </c>
      <c r="BO26" s="440">
        <v>1.3120000000000001</v>
      </c>
      <c r="BP26" s="440">
        <v>1.3120000000000001</v>
      </c>
      <c r="BQ26" s="440">
        <v>1.3120000000000001</v>
      </c>
      <c r="BR26" s="440">
        <v>0</v>
      </c>
      <c r="BS26" s="440">
        <v>1.3112722741433021</v>
      </c>
      <c r="BT26" s="440">
        <v>1.3112722741433021</v>
      </c>
      <c r="BU26" s="440">
        <v>1.3112722741433021</v>
      </c>
      <c r="BV26" s="440">
        <v>1.3112722741433021</v>
      </c>
      <c r="BW26" s="440">
        <v>1.3112722741433021</v>
      </c>
      <c r="BX26" s="440">
        <v>0</v>
      </c>
      <c r="BY26" s="440">
        <v>1.3112722741433021</v>
      </c>
      <c r="BZ26" s="440">
        <v>1.3112722741433021</v>
      </c>
      <c r="CA26" s="440">
        <v>1.3120000000000001</v>
      </c>
      <c r="CB26" s="440">
        <v>1.3120000000000001</v>
      </c>
      <c r="CC26" s="440">
        <v>1.3120000000000001</v>
      </c>
      <c r="CD26" s="440">
        <v>0</v>
      </c>
      <c r="CE26" s="440">
        <v>1.3112722741433021</v>
      </c>
      <c r="CF26" s="440">
        <v>1.3112722741433021</v>
      </c>
      <c r="CG26" s="440">
        <v>1.3112722741433021</v>
      </c>
      <c r="CH26" s="440">
        <v>1.3112722741433021</v>
      </c>
      <c r="CI26" s="440">
        <v>1.3112722741433021</v>
      </c>
      <c r="CJ26" s="440">
        <v>0</v>
      </c>
      <c r="CK26" s="440">
        <v>1.3112722741433021</v>
      </c>
      <c r="CL26" s="440">
        <v>1.3112722741433021</v>
      </c>
      <c r="CM26" s="440">
        <v>1.5</v>
      </c>
      <c r="CN26" s="440">
        <v>1.5015000000000001</v>
      </c>
      <c r="CO26" s="440">
        <v>1.5015000000000001</v>
      </c>
      <c r="CP26" s="440">
        <v>1.5015000000000001</v>
      </c>
      <c r="CQ26" s="440">
        <v>1.5</v>
      </c>
      <c r="CR26" s="440">
        <v>1.5015000000000001</v>
      </c>
      <c r="CS26" s="440">
        <v>1.5015000000000001</v>
      </c>
      <c r="CT26" s="440">
        <v>1.5015000000000001</v>
      </c>
      <c r="CU26" s="440">
        <v>1.5</v>
      </c>
      <c r="CV26" s="440">
        <v>1.5015000000000001</v>
      </c>
      <c r="CW26" s="440">
        <v>1.5015000000000001</v>
      </c>
      <c r="CX26" s="440">
        <v>1.5015000000000001</v>
      </c>
      <c r="CY26" s="440">
        <v>1.5</v>
      </c>
      <c r="CZ26" s="440">
        <v>1.5015000000000001</v>
      </c>
      <c r="DA26" s="440">
        <v>1.5015000000000001</v>
      </c>
      <c r="DB26" s="440">
        <v>1.5015000000000001</v>
      </c>
      <c r="DC26" s="440">
        <v>0</v>
      </c>
      <c r="DD26" s="440">
        <v>1.5015000000000001</v>
      </c>
      <c r="DE26" s="440">
        <v>1.5015000000000001</v>
      </c>
      <c r="DF26" s="440">
        <v>1.5015000000000001</v>
      </c>
      <c r="DG26" s="441">
        <v>1.6390903426791275</v>
      </c>
      <c r="DH26" s="441">
        <v>1.33</v>
      </c>
      <c r="DI26" s="441">
        <v>1.6390903426791275</v>
      </c>
      <c r="DJ26" s="441">
        <v>0</v>
      </c>
      <c r="DK26" s="441">
        <v>1.6390903426791275</v>
      </c>
      <c r="DL26" s="441">
        <v>1.64</v>
      </c>
      <c r="DM26" s="441">
        <v>1.33</v>
      </c>
      <c r="DN26" s="441">
        <v>1.6390903426791275</v>
      </c>
      <c r="DO26" s="441">
        <v>1.6390903426791275</v>
      </c>
      <c r="DP26" s="441">
        <v>0</v>
      </c>
      <c r="DQ26" s="441">
        <v>1.6390903426791275</v>
      </c>
      <c r="DR26" s="441">
        <v>1.64</v>
      </c>
      <c r="DS26" s="441">
        <v>1.6390903426791275</v>
      </c>
      <c r="DT26" s="441">
        <v>1.6390903426791275</v>
      </c>
      <c r="DU26" s="441">
        <v>0</v>
      </c>
      <c r="DV26" s="441">
        <v>1.64</v>
      </c>
      <c r="DW26" s="441">
        <v>1.64</v>
      </c>
      <c r="DX26" s="441">
        <v>1.6390903426791275</v>
      </c>
      <c r="DY26" s="441">
        <v>1.6390903426791275</v>
      </c>
      <c r="DZ26" s="441">
        <v>0</v>
      </c>
      <c r="EA26" s="441">
        <v>1.64</v>
      </c>
      <c r="EB26" s="441">
        <v>1.64</v>
      </c>
      <c r="EC26" s="441">
        <v>1.6390903426791275</v>
      </c>
      <c r="ED26" s="441">
        <v>1.33</v>
      </c>
      <c r="EE26" s="441">
        <v>1.64</v>
      </c>
      <c r="EF26" s="441">
        <v>1.64</v>
      </c>
      <c r="EH26" s="437" t="s">
        <v>62</v>
      </c>
      <c r="EI26" s="437">
        <v>16</v>
      </c>
      <c r="EJ26" s="439" t="s">
        <v>123</v>
      </c>
      <c r="EK26" s="439" t="s">
        <v>76</v>
      </c>
      <c r="EL26" s="437" t="s">
        <v>64</v>
      </c>
      <c r="EN26" s="382" t="str">
        <f>+IFERROR(VLOOKUP($B26,'Lưu ý'!$C$5:$G$21,5,0),"")</f>
        <v/>
      </c>
      <c r="EO26" s="382">
        <f>+IF($EN26="",100%,INDEX('Lưu ý'!$H$5:$I$21,MATCH('3.Gentan-i'!$B26,'Lưu ý'!$C$5:$C$21,0),MATCH('3.Gentan-i'!EO$6,'Lưu ý'!$H$4:$I$4,0)))</f>
        <v>1</v>
      </c>
      <c r="EP26" s="382">
        <f>+IF($EN26="",100%,INDEX('Lưu ý'!$H$5:$I$21,MATCH('3.Gentan-i'!$B26,'Lưu ý'!$C$5:$C$21,0),MATCH('3.Gentan-i'!EP$6,'Lưu ý'!$H$4:$I$4,0)))</f>
        <v>1</v>
      </c>
      <c r="EQ26" s="481">
        <v>1</v>
      </c>
      <c r="ER26" s="844">
        <v>1</v>
      </c>
      <c r="ES26" s="439" t="s">
        <v>676</v>
      </c>
      <c r="ET26" s="439"/>
      <c r="EU26" s="476"/>
      <c r="EV26" s="810"/>
      <c r="EW26" s="810"/>
      <c r="EX26" s="810"/>
      <c r="EY26" s="810"/>
      <c r="EZ26" s="378" t="s">
        <v>360</v>
      </c>
      <c r="FA26" s="442" cm="1">
        <f t="array" ref="FA26">+_xlfn.SINGLE(MMULT(VALUE($E26:$EF26),VALUE('Color detail'!H$7:H$138)))</f>
        <v>2877.6706613707165</v>
      </c>
      <c r="FB26" s="442" cm="1">
        <f t="array" ref="FB26">+_xlfn.SINGLE(MMULT(VALUE($E26:$EF26),VALUE('Color detail'!I$7:I$138)))</f>
        <v>3283.4909881619928</v>
      </c>
      <c r="FC26" s="442" cm="1">
        <f t="array" ref="FC26">+_xlfn.SINGLE(MMULT(VALUE($E26:$EF26),VALUE('Color detail'!J$7:J$138)))</f>
        <v>2832.6647965732077</v>
      </c>
      <c r="FD26" s="442" cm="1">
        <f t="array" ref="FD26">+_xlfn.SINGLE(MMULT(VALUE($E26:$EF26),VALUE('Color detail'!K$7:K$138)))</f>
        <v>2634.376667912773</v>
      </c>
      <c r="FF26" s="436">
        <f t="shared" si="27"/>
        <v>2880</v>
      </c>
      <c r="FG26" s="436">
        <f t="shared" si="28"/>
        <v>3296</v>
      </c>
      <c r="FH26" s="436">
        <f t="shared" si="29"/>
        <v>2848</v>
      </c>
      <c r="FI26" s="436">
        <f t="shared" si="30"/>
        <v>2640</v>
      </c>
      <c r="FK26" s="436">
        <f t="shared" si="20"/>
        <v>2880</v>
      </c>
      <c r="FL26" s="436">
        <f t="shared" si="21"/>
        <v>3296</v>
      </c>
      <c r="FM26" s="436">
        <f t="shared" si="22"/>
        <v>2848</v>
      </c>
      <c r="FN26" s="436">
        <f t="shared" si="23"/>
        <v>2640</v>
      </c>
      <c r="FO26" s="681"/>
      <c r="FP26" s="436" cm="1">
        <f t="array" ref="FP26">+_xlfn.SINGLE(IF(FP$8="Mùa đông",MMULT(VALUE($E26:$EF26),VALUE('Color detail'!Q$7:Q$138))*'3.Gentan-i'!$EO26,MMULT(VALUE($E26:$EF26),VALUE('Color detail'!Q$7:Q$138))*'3.Gentan-i'!$EP26))</f>
        <v>103.0020903426791</v>
      </c>
      <c r="FQ26" s="436" cm="1">
        <f t="array" ref="FQ26">+_xlfn.SINGLE(IF(FQ$8="Mùa đông",MMULT(VALUE($E26:$EF26),VALUE('Color detail'!R$7:R$138))*'3.Gentan-i'!$EO26,MMULT(VALUE($E26:$EF26),VALUE('Color detail'!R$7:R$138))*'3.Gentan-i'!$EP26))</f>
        <v>136.2425420560748</v>
      </c>
      <c r="FR26" s="436" cm="1">
        <f t="array" ref="FR26">+_xlfn.SINGLE(IF(FR$8="Mùa đông",MMULT(VALUE($E26:$EF26),VALUE('Color detail'!S$7:S$138))*'3.Gentan-i'!$EO26,MMULT(VALUE($E26:$EF26),VALUE('Color detail'!S$7:S$138))*'3.Gentan-i'!$EP26))</f>
        <v>97.407951713395661</v>
      </c>
      <c r="FS26" s="436" cm="1">
        <f t="array" ref="FS26">+_xlfn.SINGLE(IF(FS$8="Mùa đông",MMULT(VALUE($E26:$EF26),VALUE('Color detail'!T$7:T$138))*'3.Gentan-i'!$EO26,MMULT(VALUE($E26:$EF26),VALUE('Color detail'!T$7:T$138))*'3.Gentan-i'!$EP26))</f>
        <v>130.27545171339565</v>
      </c>
      <c r="FT26" s="436" cm="1">
        <f t="array" ref="FT26">+_xlfn.SINGLE(IF(FT$8="Mùa đông",MMULT(VALUE($E26:$EF26),VALUE('Color detail'!U$7:U$138))*'3.Gentan-i'!$EO26,MMULT(VALUE($E26:$EF26),VALUE('Color detail'!U$7:U$138))*'3.Gentan-i'!$EP26))</f>
        <v>140.41554205607477</v>
      </c>
      <c r="FU26" s="436" cm="1">
        <f t="array" ref="FU26">+_xlfn.SINGLE(IF(FU$8="Mùa đông",MMULT(VALUE($E26:$EF26),VALUE('Color detail'!V$7:V$138))*'3.Gentan-i'!$EO26,MMULT(VALUE($E26:$EF26),VALUE('Color detail'!V$7:V$138))*'3.Gentan-i'!$EP26))</f>
        <v>134.87508660436131</v>
      </c>
      <c r="FV26" s="436" cm="1">
        <f t="array" ref="FV26">+_xlfn.SINGLE(IF(FV$8="Mùa đông",MMULT(VALUE($E26:$EF26),VALUE('Color detail'!W$7:W$138))*'3.Gentan-i'!$EO26,MMULT(VALUE($E26:$EF26),VALUE('Color detail'!W$7:W$138))*'3.Gentan-i'!$EP26))</f>
        <v>136.83158785046729</v>
      </c>
      <c r="FW26" s="436" cm="1">
        <f t="array" ref="FW26">+_xlfn.SINGLE(IF(FW$8="Mùa đông",MMULT(VALUE($E26:$EF26),VALUE('Color detail'!X$7:X$138))*'3.Gentan-i'!$EO26,MMULT(VALUE($E26:$EF26),VALUE('Color detail'!X$7:X$138))*'3.Gentan-i'!$EP26))</f>
        <v>149.3135408099688</v>
      </c>
      <c r="FX26" s="436" cm="1">
        <f t="array" ref="FX26">+_xlfn.SINGLE(IF(FX$8="Mùa đông",MMULT(VALUE($E26:$EF26),VALUE('Color detail'!Y$7:Y$138))*'3.Gentan-i'!$EO26,MMULT(VALUE($E26:$EF26),VALUE('Color detail'!Y$7:Y$138))*'3.Gentan-i'!$EP26))</f>
        <v>149.10736137071649</v>
      </c>
      <c r="FY26" s="436" cm="1">
        <f t="array" ref="FY26">+_xlfn.SINGLE(IF(FY$8="Mùa đông",MMULT(VALUE($E26:$EF26),VALUE('Color detail'!Z$7:Z$138))*'3.Gentan-i'!$EO26,MMULT(VALUE($E26:$EF26),VALUE('Color detail'!Z$7:Z$138))*'3.Gentan-i'!$EP26))</f>
        <v>138.72736137071647</v>
      </c>
      <c r="FZ26" s="436" cm="1">
        <f t="array" ref="FZ26">+_xlfn.SINGLE(IF(FZ$8="Mùa đông",MMULT(VALUE($E26:$EF26),VALUE('Color detail'!AA$7:AA$138))*'3.Gentan-i'!$EO26,MMULT(VALUE($E26:$EF26),VALUE('Color detail'!AA$7:AA$138))*'3.Gentan-i'!$EP26))</f>
        <v>162.61172398753894</v>
      </c>
      <c r="GA26" s="436" cm="1">
        <f t="array" ref="GA26">+_xlfn.SINGLE(IF(GA$8="Mùa đông",MMULT(VALUE($E26:$EF26),VALUE('Color detail'!AB$7:AB$138))*'3.Gentan-i'!$EO26,MMULT(VALUE($E26:$EF26),VALUE('Color detail'!AB$7:AB$138))*'3.Gentan-i'!$EP26))</f>
        <v>154.42854454828657</v>
      </c>
      <c r="GB26" s="436" cm="1">
        <f t="array" ref="GB26">+_xlfn.SINGLE(IF(GB$8="Mùa đông",MMULT(VALUE($E26:$EF26),VALUE('Color detail'!AC$7:AC$138))*'3.Gentan-i'!$EO26,MMULT(VALUE($E26:$EF26),VALUE('Color detail'!AC$7:AC$138))*'3.Gentan-i'!$EP26))</f>
        <v>141.51077227414328</v>
      </c>
      <c r="GC26" s="436" cm="1">
        <f t="array" ref="GC26">+_xlfn.SINGLE(IF(GC$8="Mùa đông",MMULT(VALUE($E26:$EF26),VALUE('Color detail'!AD$7:AD$138))*'3.Gentan-i'!$EO26,MMULT(VALUE($E26:$EF26),VALUE('Color detail'!AD$7:AD$138))*'3.Gentan-i'!$EP26))</f>
        <v>158.03986137071649</v>
      </c>
      <c r="GD26" s="436" cm="1">
        <f t="array" ref="GD26">+_xlfn.SINGLE(IF(GD$8="Mùa đông",MMULT(VALUE($E26:$EF26),VALUE('Color detail'!AE$7:AE$138))*'3.Gentan-i'!$EO26,MMULT(VALUE($E26:$EF26),VALUE('Color detail'!AE$7:AE$138))*'3.Gentan-i'!$EP26))</f>
        <v>149.99858660436132</v>
      </c>
      <c r="GE26" s="436" cm="1">
        <f t="array" ref="GE26">+_xlfn.SINGLE(IF(GE$8="Mùa đông",MMULT(VALUE($E26:$EF26),VALUE('Color detail'!AF$7:AF$138))*'3.Gentan-i'!$EO26,MMULT(VALUE($E26:$EF26),VALUE('Color detail'!AF$7:AF$138))*'3.Gentan-i'!$EP26))</f>
        <v>115.64453582554516</v>
      </c>
      <c r="GF26" s="436" cm="1">
        <f t="array" ref="GF26">+_xlfn.SINGLE(IF(GF$8="Mùa đông",MMULT(VALUE($E26:$EF26),VALUE('Color detail'!AG$7:AG$138))*'3.Gentan-i'!$EO26,MMULT(VALUE($E26:$EF26),VALUE('Color detail'!AG$7:AG$138))*'3.Gentan-i'!$EP26))</f>
        <v>130.76017320872273</v>
      </c>
      <c r="GG26" s="436" cm="1">
        <f t="array" ref="GG26">+_xlfn.SINGLE(IF(GG$8="Mùa đông",MMULT(VALUE($E26:$EF26),VALUE('Color detail'!AH$7:AH$138))*'3.Gentan-i'!$EO26,MMULT(VALUE($E26:$EF26),VALUE('Color detail'!AH$7:AH$138))*'3.Gentan-i'!$EP26))</f>
        <v>141.44816822429902</v>
      </c>
      <c r="GH26" s="436" cm="1">
        <f t="array" ref="GH26">+_xlfn.SINGLE(IF(GH$8="Mùa đông",MMULT(VALUE($E26:$EF26),VALUE('Color detail'!AI$7:AI$138))*'3.Gentan-i'!$EO26,MMULT(VALUE($E26:$EF26),VALUE('Color detail'!AI$7:AI$138))*'3.Gentan-i'!$EP26))</f>
        <v>145.6419862928349</v>
      </c>
      <c r="GI26" s="436" cm="1">
        <f t="array" ref="GI26">+_xlfn.SINGLE(IF(GI$8="Mùa đông",MMULT(VALUE($E26:$EF26),VALUE('Color detail'!AJ$7:AJ$138))*'3.Gentan-i'!$EO26,MMULT(VALUE($E26:$EF26),VALUE('Color detail'!AJ$7:AJ$138))*'3.Gentan-i'!$EP26))</f>
        <v>133.63671401869161</v>
      </c>
      <c r="GJ26" s="436" cm="1">
        <f t="array" ref="GJ26">+_xlfn.SINGLE(IF(GJ$8="Mùa đông",MMULT(VALUE($E26:$EF26),VALUE('Color detail'!AK$7:AK$138))*'3.Gentan-i'!$EO26,MMULT(VALUE($E26:$EF26),VALUE('Color detail'!AK$7:AK$138))*'3.Gentan-i'!$EP26))</f>
        <v>127.75107912772582</v>
      </c>
      <c r="GK26" s="436" cm="1">
        <f t="array" ref="GK26">+_xlfn.SINGLE(IF(GK$8="Mùa đông",MMULT(VALUE($E26:$EF26),VALUE('Color detail'!AL$7:AL$138))*'3.Gentan-i'!$EO26,MMULT(VALUE($E26:$EF26),VALUE('Color detail'!AL$7:AL$138))*'3.Gentan-i'!$EP26))</f>
        <v>0</v>
      </c>
      <c r="GL26" s="436" cm="1">
        <f t="array" ref="GL26">+_xlfn.SINGLE(IF(GL$8="Mùa đông",MMULT(VALUE($E26:$EF26),VALUE('Color detail'!AM$7:AM$138))*'3.Gentan-i'!$EO26,MMULT(VALUE($E26:$EF26),VALUE('Color detail'!AM$7:AM$138))*'3.Gentan-i'!$EP26))</f>
        <v>0</v>
      </c>
      <c r="GM26" s="436" cm="1">
        <f t="array" ref="GM26">+_xlfn.SINGLE(IF(GM$8="Mùa đông",MMULT(VALUE($E26:$EF26),VALUE('Color detail'!AN$7:AN$138))*'3.Gentan-i'!$EO26,MMULT(VALUE($E26:$EF26),VALUE('Color detail'!AN$7:AN$138))*'3.Gentan-i'!$EP26))</f>
        <v>0</v>
      </c>
      <c r="GN26" s="436" cm="1">
        <f t="array" ref="GN26">+_xlfn.SINGLE(IF(GN$8="Mùa đông",MMULT(VALUE($E26:$EF26),VALUE('Color detail'!AO$7:AO$138))*'3.Gentan-i'!$EO26,MMULT(VALUE($E26:$EF26),VALUE('Color detail'!AO$7:AO$138))*'3.Gentan-i'!$EP26))</f>
        <v>0</v>
      </c>
      <c r="GO26" s="436" cm="1">
        <f t="array" ref="GO26">+_xlfn.SINGLE(IF(GO$8="Mùa đông",MMULT(VALUE($E26:$EF26),VALUE('Color detail'!AP$7:AP$138))*'3.Gentan-i'!$EO26,MMULT(VALUE($E26:$EF26),VALUE('Color detail'!AP$7:AP$138))*'3.Gentan-i'!$EP26))</f>
        <v>0</v>
      </c>
      <c r="GP26" s="436" cm="1">
        <f t="array" ref="GP26">+_xlfn.SINGLE(IF(GP$8="Mùa đông",MMULT(VALUE($E26:$EF26),VALUE('Color detail'!AQ$7:AQ$138))*'3.Gentan-i'!$EO26,MMULT(VALUE($E26:$EF26),VALUE('Color detail'!AQ$7:AQ$138))*'3.Gentan-i'!$EP26))</f>
        <v>0</v>
      </c>
      <c r="GQ26" s="436" cm="1">
        <f t="array" ref="GQ26">+_xlfn.SINGLE(IF(GQ$8="Mùa đông",MMULT(VALUE($E26:$EF26),VALUE('Color detail'!AR$7:AR$138))*'3.Gentan-i'!$EO26,MMULT(VALUE($E26:$EF26),VALUE('Color detail'!AR$7:AR$138))*'3.Gentan-i'!$EP26))</f>
        <v>0</v>
      </c>
      <c r="GR26" s="443">
        <f t="shared" si="24"/>
        <v>2877.6706613707161</v>
      </c>
      <c r="GS26" s="435"/>
      <c r="GT26" s="436">
        <f t="shared" si="25"/>
        <v>162.61172398753894</v>
      </c>
      <c r="GU26" s="499">
        <v>12</v>
      </c>
      <c r="GV26" s="499">
        <v>36</v>
      </c>
      <c r="GW26" s="436">
        <f t="shared" si="31"/>
        <v>1951.3406878504672</v>
      </c>
      <c r="GX26" s="436">
        <f t="shared" si="32"/>
        <v>5854.0220635514015</v>
      </c>
      <c r="GZ26" s="534"/>
      <c r="HA26" s="534"/>
      <c r="HB26" s="534"/>
    </row>
    <row r="27" spans="1:286" ht="16" hidden="1" customHeight="1">
      <c r="A27" s="437">
        <v>1</v>
      </c>
      <c r="B27" s="438" t="s">
        <v>124</v>
      </c>
      <c r="C27" s="439" t="s">
        <v>125</v>
      </c>
      <c r="D27" s="439"/>
      <c r="E27" s="925"/>
      <c r="F27" s="925"/>
      <c r="G27" s="925"/>
      <c r="H27" s="925"/>
      <c r="I27" s="925"/>
      <c r="J27" s="925"/>
      <c r="K27" s="925"/>
      <c r="L27" s="925"/>
      <c r="M27" s="925"/>
      <c r="N27" s="925"/>
      <c r="O27" s="925"/>
      <c r="P27" s="925"/>
      <c r="Q27" s="925"/>
      <c r="R27" s="925"/>
      <c r="S27" s="925"/>
      <c r="T27" s="925"/>
      <c r="U27" s="925"/>
      <c r="V27" s="925"/>
      <c r="W27" s="925"/>
      <c r="X27" s="925"/>
      <c r="Y27" s="925"/>
      <c r="Z27" s="925"/>
      <c r="AA27" s="925"/>
      <c r="AB27" s="925"/>
      <c r="AC27" s="925"/>
      <c r="AD27" s="440">
        <v>2.0493000000000001</v>
      </c>
      <c r="AE27" s="440">
        <v>1.628055</v>
      </c>
      <c r="AF27" s="440">
        <v>0</v>
      </c>
      <c r="AG27" s="440">
        <v>1.628055</v>
      </c>
      <c r="AH27" s="440">
        <v>1.628055</v>
      </c>
      <c r="AI27" s="440">
        <v>2.2999999999999998</v>
      </c>
      <c r="AJ27" s="440">
        <v>3.77</v>
      </c>
      <c r="AK27" s="440">
        <v>2.4591599999999998</v>
      </c>
      <c r="AL27" s="440">
        <v>2.0493000000000001</v>
      </c>
      <c r="AM27" s="440">
        <v>1.628055</v>
      </c>
      <c r="AN27" s="440">
        <v>3.77</v>
      </c>
      <c r="AO27" s="440">
        <v>2.2999999999999998</v>
      </c>
      <c r="AP27" s="440">
        <v>2.4591599999999998</v>
      </c>
      <c r="AQ27" s="440">
        <v>0</v>
      </c>
      <c r="AR27" s="440">
        <v>1.628055</v>
      </c>
      <c r="AS27" s="440">
        <v>1.628055</v>
      </c>
      <c r="AT27" s="440">
        <v>2.0493000000000001</v>
      </c>
      <c r="AU27" s="440">
        <v>1.628055</v>
      </c>
      <c r="AV27" s="440">
        <v>3.77</v>
      </c>
      <c r="AW27" s="440">
        <v>0</v>
      </c>
      <c r="AX27" s="440">
        <v>1.628055</v>
      </c>
      <c r="AY27" s="440">
        <v>1.628055</v>
      </c>
      <c r="AZ27" s="440">
        <v>1.8</v>
      </c>
      <c r="BA27" s="440">
        <v>1.8</v>
      </c>
      <c r="BB27" s="440">
        <v>1.8</v>
      </c>
      <c r="BC27" s="440">
        <v>1.8</v>
      </c>
      <c r="BD27" s="440">
        <v>1.8</v>
      </c>
      <c r="BE27" s="440">
        <v>1.8</v>
      </c>
      <c r="BF27" s="440">
        <v>1.8</v>
      </c>
      <c r="BG27" s="440">
        <v>1.8</v>
      </c>
      <c r="BH27" s="440">
        <v>1.8</v>
      </c>
      <c r="BI27" s="440">
        <v>1.8</v>
      </c>
      <c r="BJ27" s="440">
        <v>1.8</v>
      </c>
      <c r="BK27" s="440">
        <v>1.8</v>
      </c>
      <c r="BL27" s="440">
        <v>1.8</v>
      </c>
      <c r="BM27" s="440">
        <v>1.8</v>
      </c>
      <c r="BN27" s="440">
        <v>1.8</v>
      </c>
      <c r="BO27" s="440">
        <v>1.8</v>
      </c>
      <c r="BP27" s="440">
        <v>1.8</v>
      </c>
      <c r="BQ27" s="440">
        <v>1.8</v>
      </c>
      <c r="BR27" s="440">
        <v>0</v>
      </c>
      <c r="BS27" s="440">
        <v>1.8</v>
      </c>
      <c r="BT27" s="440">
        <v>1.8</v>
      </c>
      <c r="BU27" s="440">
        <v>1.8</v>
      </c>
      <c r="BV27" s="440">
        <v>1.8</v>
      </c>
      <c r="BW27" s="440">
        <v>1.8</v>
      </c>
      <c r="BX27" s="440">
        <v>0</v>
      </c>
      <c r="BY27" s="440">
        <v>1.8</v>
      </c>
      <c r="BZ27" s="440">
        <v>1.8</v>
      </c>
      <c r="CA27" s="440">
        <v>1.8</v>
      </c>
      <c r="CB27" s="440">
        <v>1.8</v>
      </c>
      <c r="CC27" s="440">
        <v>1.8</v>
      </c>
      <c r="CD27" s="440">
        <v>0</v>
      </c>
      <c r="CE27" s="440">
        <v>1.8</v>
      </c>
      <c r="CF27" s="440">
        <v>1.8</v>
      </c>
      <c r="CG27" s="440">
        <v>1.8</v>
      </c>
      <c r="CH27" s="440">
        <v>1.8</v>
      </c>
      <c r="CI27" s="440">
        <v>1.8</v>
      </c>
      <c r="CJ27" s="440">
        <v>0</v>
      </c>
      <c r="CK27" s="440">
        <v>1.8</v>
      </c>
      <c r="CL27" s="440">
        <v>1.8</v>
      </c>
      <c r="CM27" s="440">
        <v>2.5</v>
      </c>
      <c r="CN27" s="440">
        <v>2.5</v>
      </c>
      <c r="CO27" s="440">
        <v>2.5</v>
      </c>
      <c r="CP27" s="440">
        <v>2.5</v>
      </c>
      <c r="CQ27" s="440">
        <v>2.5</v>
      </c>
      <c r="CR27" s="440">
        <v>2.5</v>
      </c>
      <c r="CS27" s="440">
        <v>2.5</v>
      </c>
      <c r="CT27" s="440">
        <v>2.5</v>
      </c>
      <c r="CU27" s="440">
        <v>2.5</v>
      </c>
      <c r="CV27" s="440">
        <v>2.5</v>
      </c>
      <c r="CW27" s="440">
        <v>2.5</v>
      </c>
      <c r="CX27" s="440">
        <v>2.5</v>
      </c>
      <c r="CY27" s="440">
        <v>2.5</v>
      </c>
      <c r="CZ27" s="440">
        <v>2.5</v>
      </c>
      <c r="DA27" s="440">
        <v>2.5</v>
      </c>
      <c r="DB27" s="440">
        <v>2.5</v>
      </c>
      <c r="DC27" s="440">
        <v>0</v>
      </c>
      <c r="DD27" s="440">
        <v>2.5</v>
      </c>
      <c r="DE27" s="440">
        <v>2.5</v>
      </c>
      <c r="DF27" s="440">
        <v>2.5</v>
      </c>
      <c r="DG27" s="441">
        <v>2.1258620560747663</v>
      </c>
      <c r="DH27" s="441">
        <v>2.2666499999999998</v>
      </c>
      <c r="DI27" s="441">
        <v>2.1132829906542057</v>
      </c>
      <c r="DJ27" s="441">
        <v>3.95</v>
      </c>
      <c r="DK27" s="441">
        <v>3.2076616822429904</v>
      </c>
      <c r="DL27" s="441">
        <v>2.7</v>
      </c>
      <c r="DM27" s="441">
        <v>2.2666499999999998</v>
      </c>
      <c r="DN27" s="441">
        <v>2.1258620560747663</v>
      </c>
      <c r="DO27" s="441">
        <v>2.1132829906542057</v>
      </c>
      <c r="DP27" s="441">
        <v>3.95</v>
      </c>
      <c r="DQ27" s="441">
        <v>3.2076616822429904</v>
      </c>
      <c r="DR27" s="441">
        <v>2.7</v>
      </c>
      <c r="DS27" s="441">
        <v>2.1258620560747663</v>
      </c>
      <c r="DT27" s="441">
        <v>2.1132829906542057</v>
      </c>
      <c r="DU27" s="441">
        <v>3.95</v>
      </c>
      <c r="DV27" s="441">
        <v>3.77</v>
      </c>
      <c r="DW27" s="441">
        <v>2.7</v>
      </c>
      <c r="DX27" s="441">
        <v>2.1258620560747663</v>
      </c>
      <c r="DY27" s="441">
        <v>2.1132829906542057</v>
      </c>
      <c r="DZ27" s="441">
        <v>3.95</v>
      </c>
      <c r="EA27" s="441">
        <v>3.77</v>
      </c>
      <c r="EB27" s="441">
        <v>2.7</v>
      </c>
      <c r="EC27" s="441">
        <v>3.7737196261682238</v>
      </c>
      <c r="ED27" s="441">
        <v>2.2666499999999998</v>
      </c>
      <c r="EE27" s="441">
        <v>3.77</v>
      </c>
      <c r="EF27" s="441">
        <v>2.7</v>
      </c>
      <c r="EH27" s="437" t="s">
        <v>94</v>
      </c>
      <c r="EI27" s="437">
        <v>200</v>
      </c>
      <c r="EJ27" s="439" t="s">
        <v>126</v>
      </c>
      <c r="EK27" s="439" t="s">
        <v>76</v>
      </c>
      <c r="EL27" s="437" t="s">
        <v>64</v>
      </c>
      <c r="EN27" s="382" t="str">
        <f>+IFERROR(VLOOKUP($B27,'Lưu ý'!$C$5:$G$21,5,0),"")</f>
        <v/>
      </c>
      <c r="EO27" s="382">
        <f>+IF($EN27="",100%,INDEX('Lưu ý'!$H$5:$I$21,MATCH('3.Gentan-i'!$B27,'Lưu ý'!$C$5:$C$21,0),MATCH('3.Gentan-i'!EO$6,'Lưu ý'!$H$4:$I$4,0)))</f>
        <v>1</v>
      </c>
      <c r="EP27" s="382">
        <f>+IF($EN27="",100%,INDEX('Lưu ý'!$H$5:$I$21,MATCH('3.Gentan-i'!$B27,'Lưu ý'!$C$5:$C$21,0),MATCH('3.Gentan-i'!EP$6,'Lưu ý'!$H$4:$I$4,0)))</f>
        <v>1</v>
      </c>
      <c r="EQ27" s="481">
        <v>1</v>
      </c>
      <c r="ER27" s="844">
        <v>1</v>
      </c>
      <c r="ES27" s="439"/>
      <c r="ET27" s="439"/>
      <c r="EU27" s="476"/>
      <c r="EV27" s="810"/>
      <c r="EW27" s="810"/>
      <c r="EX27" s="810"/>
      <c r="EY27" s="810"/>
      <c r="EZ27" s="378" t="s">
        <v>360</v>
      </c>
      <c r="FA27" s="442" cm="1">
        <f t="array" ref="FA27">+_xlfn.SINGLE(MMULT(VALUE($E27:$EF27),VALUE('Color detail'!H$7:H$138)))</f>
        <v>4846.8193217289727</v>
      </c>
      <c r="FB27" s="442" cm="1">
        <f t="array" ref="FB27">+_xlfn.SINGLE(MMULT(VALUE($E27:$EF27),VALUE('Color detail'!I$7:I$138)))</f>
        <v>5611.2115699065425</v>
      </c>
      <c r="FC27" s="442" cm="1">
        <f t="array" ref="FC27">+_xlfn.SINGLE(MMULT(VALUE($E27:$EF27),VALUE('Color detail'!J$7:J$138)))</f>
        <v>4748.5925756074766</v>
      </c>
      <c r="FD27" s="442" cm="1">
        <f t="array" ref="FD27">+_xlfn.SINGLE(MMULT(VALUE($E27:$EF27),VALUE('Color detail'!K$7:K$138)))</f>
        <v>4277.586882943926</v>
      </c>
      <c r="FF27" s="436">
        <f t="shared" si="27"/>
        <v>5000</v>
      </c>
      <c r="FG27" s="436">
        <f t="shared" si="28"/>
        <v>5800</v>
      </c>
      <c r="FH27" s="436">
        <f t="shared" si="29"/>
        <v>4800</v>
      </c>
      <c r="FI27" s="436">
        <f t="shared" si="30"/>
        <v>4400</v>
      </c>
      <c r="FK27" s="436">
        <f t="shared" si="20"/>
        <v>5000</v>
      </c>
      <c r="FL27" s="436">
        <f t="shared" si="21"/>
        <v>5800</v>
      </c>
      <c r="FM27" s="436">
        <f t="shared" si="22"/>
        <v>4800</v>
      </c>
      <c r="FN27" s="436">
        <f t="shared" si="23"/>
        <v>4400</v>
      </c>
      <c r="FO27" s="681"/>
      <c r="FP27" s="436" cm="1">
        <f t="array" ref="FP27">+_xlfn.SINGLE(IF(FP$8="Mùa đông",MMULT(VALUE($E27:$EF27),VALUE('Color detail'!Q$7:Q$138))*'3.Gentan-i'!$EO27,MMULT(VALUE($E27:$EF27),VALUE('Color detail'!Q$7:Q$138))*'3.Gentan-i'!$EP27))</f>
        <v>201.24987705607475</v>
      </c>
      <c r="FQ27" s="436" cm="1">
        <f t="array" ref="FQ27">+_xlfn.SINGLE(IF(FQ$8="Mùa đông",MMULT(VALUE($E27:$EF27),VALUE('Color detail'!R$7:R$138))*'3.Gentan-i'!$EO27,MMULT(VALUE($E27:$EF27),VALUE('Color detail'!R$7:R$138))*'3.Gentan-i'!$EP27))</f>
        <v>216.70978504672902</v>
      </c>
      <c r="FR27" s="436" cm="1">
        <f t="array" ref="FR27">+_xlfn.SINGLE(IF(FR$8="Mùa đông",MMULT(VALUE($E27:$EF27),VALUE('Color detail'!S$7:S$138))*'3.Gentan-i'!$EO27,MMULT(VALUE($E27:$EF27),VALUE('Color detail'!S$7:S$138))*'3.Gentan-i'!$EP27))</f>
        <v>177.8332520560748</v>
      </c>
      <c r="FS27" s="436" cm="1">
        <f t="array" ref="FS27">+_xlfn.SINGLE(IF(FS$8="Mùa đông",MMULT(VALUE($E27:$EF27),VALUE('Color detail'!T$7:T$138))*'3.Gentan-i'!$EO27,MMULT(VALUE($E27:$EF27),VALUE('Color detail'!T$7:T$138))*'3.Gentan-i'!$EP27))</f>
        <v>236.49303705607483</v>
      </c>
      <c r="FT27" s="436" cm="1">
        <f t="array" ref="FT27">+_xlfn.SINGLE(IF(FT$8="Mùa đông",MMULT(VALUE($E27:$EF27),VALUE('Color detail'!U$7:U$138))*'3.Gentan-i'!$EO27,MMULT(VALUE($E27:$EF27),VALUE('Color detail'!U$7:U$138))*'3.Gentan-i'!$EP27))</f>
        <v>247.66589504672902</v>
      </c>
      <c r="FU27" s="436" cm="1">
        <f t="array" ref="FU27">+_xlfn.SINGLE(IF(FU$8="Mùa đông",MMULT(VALUE($E27:$EF27),VALUE('Color detail'!V$7:V$138))*'3.Gentan-i'!$EO27,MMULT(VALUE($E27:$EF27),VALUE('Color detail'!V$7:V$138))*'3.Gentan-i'!$EP27))</f>
        <v>231.71057411214952</v>
      </c>
      <c r="FV27" s="436" cm="1">
        <f t="array" ref="FV27">+_xlfn.SINGLE(IF(FV$8="Mùa đông",MMULT(VALUE($E27:$EF27),VALUE('Color detail'!W$7:W$138))*'3.Gentan-i'!$EO27,MMULT(VALUE($E27:$EF27),VALUE('Color detail'!W$7:W$138))*'3.Gentan-i'!$EP27))</f>
        <v>216.21917803738324</v>
      </c>
      <c r="FW27" s="436" cm="1">
        <f t="array" ref="FW27">+_xlfn.SINGLE(IF(FW$8="Mùa đông",MMULT(VALUE($E27:$EF27),VALUE('Color detail'!X$7:X$138))*'3.Gentan-i'!$EO27,MMULT(VALUE($E27:$EF27),VALUE('Color detail'!X$7:X$138))*'3.Gentan-i'!$EP27))</f>
        <v>244.84261205607478</v>
      </c>
      <c r="FX27" s="436" cm="1">
        <f t="array" ref="FX27">+_xlfn.SINGLE(IF(FX$8="Mùa đông",MMULT(VALUE($E27:$EF27),VALUE('Color detail'!Y$7:Y$138))*'3.Gentan-i'!$EO27,MMULT(VALUE($E27:$EF27),VALUE('Color detail'!Y$7:Y$138))*'3.Gentan-i'!$EP27))</f>
        <v>241.09480500000009</v>
      </c>
      <c r="FY27" s="436" cm="1">
        <f t="array" ref="FY27">+_xlfn.SINGLE(IF(FY$8="Mùa đông",MMULT(VALUE($E27:$EF27),VALUE('Color detail'!Z$7:Z$138))*'3.Gentan-i'!$EO27,MMULT(VALUE($E27:$EF27),VALUE('Color detail'!Z$7:Z$138))*'3.Gentan-i'!$EP27))</f>
        <v>220.45811</v>
      </c>
      <c r="FZ27" s="436" cm="1">
        <f t="array" ref="FZ27">+_xlfn.SINGLE(IF(FZ$8="Mùa đông",MMULT(VALUE($E27:$EF27),VALUE('Color detail'!AA$7:AA$138))*'3.Gentan-i'!$EO27,MMULT(VALUE($E27:$EF27),VALUE('Color detail'!AA$7:AA$138))*'3.Gentan-i'!$EP27))</f>
        <v>256.75662205607478</v>
      </c>
      <c r="GA27" s="436" cm="1">
        <f t="array" ref="GA27">+_xlfn.SINGLE(IF(GA$8="Mùa đông",MMULT(VALUE($E27:$EF27),VALUE('Color detail'!AB$7:AB$138))*'3.Gentan-i'!$EO27,MMULT(VALUE($E27:$EF27),VALUE('Color detail'!AB$7:AB$138))*'3.Gentan-i'!$EP27))</f>
        <v>246.28908500000003</v>
      </c>
      <c r="GB27" s="436" cm="1">
        <f t="array" ref="GB27">+_xlfn.SINGLE(IF(GB$8="Mùa đông",MMULT(VALUE($E27:$EF27),VALUE('Color detail'!AC$7:AC$138))*'3.Gentan-i'!$EO27,MMULT(VALUE($E27:$EF27),VALUE('Color detail'!AC$7:AC$138))*'3.Gentan-i'!$EP27))</f>
        <v>236.56593000000001</v>
      </c>
      <c r="GC27" s="436" cm="1">
        <f t="array" ref="GC27">+_xlfn.SINGLE(IF(GC$8="Mùa đông",MMULT(VALUE($E27:$EF27),VALUE('Color detail'!AD$7:AD$138))*'3.Gentan-i'!$EO27,MMULT(VALUE($E27:$EF27),VALUE('Color detail'!AD$7:AD$138))*'3.Gentan-i'!$EP27))</f>
        <v>251.153795</v>
      </c>
      <c r="GD27" s="436" cm="1">
        <f t="array" ref="GD27">+_xlfn.SINGLE(IF(GD$8="Mùa đông",MMULT(VALUE($E27:$EF27),VALUE('Color detail'!AE$7:AE$138))*'3.Gentan-i'!$EO27,MMULT(VALUE($E27:$EF27),VALUE('Color detail'!AE$7:AE$138))*'3.Gentan-i'!$EP27))</f>
        <v>240.29859411214957</v>
      </c>
      <c r="GE27" s="436" cm="1">
        <f t="array" ref="GE27">+_xlfn.SINGLE(IF(GE$8="Mùa đông",MMULT(VALUE($E27:$EF27),VALUE('Color detail'!AF$7:AF$138))*'3.Gentan-i'!$EO27,MMULT(VALUE($E27:$EF27),VALUE('Color detail'!AF$7:AF$138))*'3.Gentan-i'!$EP27))</f>
        <v>232.10280724299065</v>
      </c>
      <c r="GF27" s="436" cm="1">
        <f t="array" ref="GF27">+_xlfn.SINGLE(IF(GF$8="Mùa đông",MMULT(VALUE($E27:$EF27),VALUE('Color detail'!AG$7:AG$138))*'3.Gentan-i'!$EO27,MMULT(VALUE($E27:$EF27),VALUE('Color detail'!AG$7:AG$138))*'3.Gentan-i'!$EP27))</f>
        <v>237.924133411215</v>
      </c>
      <c r="GG27" s="436" cm="1">
        <f t="array" ref="GG27">+_xlfn.SINGLE(IF(GG$8="Mùa đông",MMULT(VALUE($E27:$EF27),VALUE('Color detail'!AH$7:AH$138))*'3.Gentan-i'!$EO27,MMULT(VALUE($E27:$EF27),VALUE('Color detail'!AH$7:AH$138))*'3.Gentan-i'!$EP27))</f>
        <v>239.18038443925235</v>
      </c>
      <c r="GH27" s="436" cm="1">
        <f t="array" ref="GH27">+_xlfn.SINGLE(IF(GH$8="Mùa đông",MMULT(VALUE($E27:$EF27),VALUE('Color detail'!AI$7:AI$138))*'3.Gentan-i'!$EO27,MMULT(VALUE($E27:$EF27),VALUE('Color detail'!AI$7:AI$138))*'3.Gentan-i'!$EP27))</f>
        <v>236.96120056074773</v>
      </c>
      <c r="GI27" s="436" cm="1">
        <f t="array" ref="GI27">+_xlfn.SINGLE(IF(GI$8="Mùa đông",MMULT(VALUE($E27:$EF27),VALUE('Color detail'!AJ$7:AJ$138))*'3.Gentan-i'!$EO27,MMULT(VALUE($E27:$EF27),VALUE('Color detail'!AJ$7:AJ$138))*'3.Gentan-i'!$EP27))</f>
        <v>220.8069740654206</v>
      </c>
      <c r="GJ27" s="436" cm="1">
        <f t="array" ref="GJ27">+_xlfn.SINGLE(IF(GJ$8="Mùa đông",MMULT(VALUE($E27:$EF27),VALUE('Color detail'!AK$7:AK$138))*'3.Gentan-i'!$EO27,MMULT(VALUE($E27:$EF27),VALUE('Color detail'!AK$7:AK$138))*'3.Gentan-i'!$EP27))</f>
        <v>214.50267037383179</v>
      </c>
      <c r="GK27" s="436" cm="1">
        <f t="array" ref="GK27">+_xlfn.SINGLE(IF(GK$8="Mùa đông",MMULT(VALUE($E27:$EF27),VALUE('Color detail'!AL$7:AL$138))*'3.Gentan-i'!$EO27,MMULT(VALUE($E27:$EF27),VALUE('Color detail'!AL$7:AL$138))*'3.Gentan-i'!$EP27))</f>
        <v>0</v>
      </c>
      <c r="GL27" s="436" cm="1">
        <f t="array" ref="GL27">+_xlfn.SINGLE(IF(GL$8="Mùa đông",MMULT(VALUE($E27:$EF27),VALUE('Color detail'!AM$7:AM$138))*'3.Gentan-i'!$EO27,MMULT(VALUE($E27:$EF27),VALUE('Color detail'!AM$7:AM$138))*'3.Gentan-i'!$EP27))</f>
        <v>0</v>
      </c>
      <c r="GM27" s="436" cm="1">
        <f t="array" ref="GM27">+_xlfn.SINGLE(IF(GM$8="Mùa đông",MMULT(VALUE($E27:$EF27),VALUE('Color detail'!AN$7:AN$138))*'3.Gentan-i'!$EO27,MMULT(VALUE($E27:$EF27),VALUE('Color detail'!AN$7:AN$138))*'3.Gentan-i'!$EP27))</f>
        <v>0</v>
      </c>
      <c r="GN27" s="436" cm="1">
        <f t="array" ref="GN27">+_xlfn.SINGLE(IF(GN$8="Mùa đông",MMULT(VALUE($E27:$EF27),VALUE('Color detail'!AO$7:AO$138))*'3.Gentan-i'!$EO27,MMULT(VALUE($E27:$EF27),VALUE('Color detail'!AO$7:AO$138))*'3.Gentan-i'!$EP27))</f>
        <v>0</v>
      </c>
      <c r="GO27" s="436" cm="1">
        <f t="array" ref="GO27">+_xlfn.SINGLE(IF(GO$8="Mùa đông",MMULT(VALUE($E27:$EF27),VALUE('Color detail'!AP$7:AP$138))*'3.Gentan-i'!$EO27,MMULT(VALUE($E27:$EF27),VALUE('Color detail'!AP$7:AP$138))*'3.Gentan-i'!$EP27))</f>
        <v>0</v>
      </c>
      <c r="GP27" s="436" cm="1">
        <f t="array" ref="GP27">+_xlfn.SINGLE(IF(GP$8="Mùa đông",MMULT(VALUE($E27:$EF27),VALUE('Color detail'!AQ$7:AQ$138))*'3.Gentan-i'!$EO27,MMULT(VALUE($E27:$EF27),VALUE('Color detail'!AQ$7:AQ$138))*'3.Gentan-i'!$EP27))</f>
        <v>0</v>
      </c>
      <c r="GQ27" s="436" cm="1">
        <f t="array" ref="GQ27">+_xlfn.SINGLE(IF(GQ$8="Mùa đông",MMULT(VALUE($E27:$EF27),VALUE('Color detail'!AR$7:AR$138))*'3.Gentan-i'!$EO27,MMULT(VALUE($E27:$EF27),VALUE('Color detail'!AR$7:AR$138))*'3.Gentan-i'!$EP27))</f>
        <v>0</v>
      </c>
      <c r="GR27" s="443">
        <f t="shared" si="24"/>
        <v>4846.8193217289736</v>
      </c>
      <c r="GS27" s="435"/>
      <c r="GT27" s="436">
        <f t="shared" si="25"/>
        <v>256.75662205607478</v>
      </c>
      <c r="GU27" s="499">
        <v>12</v>
      </c>
      <c r="GV27" s="499">
        <v>36</v>
      </c>
      <c r="GW27" s="436">
        <f t="shared" si="31"/>
        <v>3081.0794646728973</v>
      </c>
      <c r="GX27" s="436">
        <f t="shared" si="32"/>
        <v>9243.2383940186919</v>
      </c>
      <c r="GZ27" s="534"/>
      <c r="HA27" s="534"/>
      <c r="HB27" s="534"/>
    </row>
    <row r="28" spans="1:286" ht="16" hidden="1" customHeight="1">
      <c r="A28" s="437">
        <v>1</v>
      </c>
      <c r="B28" s="438" t="s">
        <v>127</v>
      </c>
      <c r="C28" s="439" t="s">
        <v>128</v>
      </c>
      <c r="D28" s="439"/>
      <c r="E28" s="925"/>
      <c r="F28" s="925"/>
      <c r="G28" s="925"/>
      <c r="H28" s="925"/>
      <c r="I28" s="925"/>
      <c r="J28" s="925"/>
      <c r="K28" s="925"/>
      <c r="L28" s="925"/>
      <c r="M28" s="925"/>
      <c r="N28" s="925"/>
      <c r="O28" s="925"/>
      <c r="P28" s="925"/>
      <c r="Q28" s="925"/>
      <c r="R28" s="925"/>
      <c r="S28" s="925"/>
      <c r="T28" s="925"/>
      <c r="U28" s="925"/>
      <c r="V28" s="925"/>
      <c r="W28" s="925"/>
      <c r="X28" s="925"/>
      <c r="Y28" s="925"/>
      <c r="Z28" s="925"/>
      <c r="AA28" s="925"/>
      <c r="AB28" s="925"/>
      <c r="AC28" s="925"/>
      <c r="AD28" s="440">
        <v>9.8010000000000028E-2</v>
      </c>
      <c r="AE28" s="440">
        <v>9.8010000000000028E-2</v>
      </c>
      <c r="AF28" s="440">
        <v>0</v>
      </c>
      <c r="AG28" s="440">
        <v>9.8010000000000028E-2</v>
      </c>
      <c r="AH28" s="440">
        <v>9.8010000000000028E-2</v>
      </c>
      <c r="AI28" s="440">
        <v>0.1</v>
      </c>
      <c r="AJ28" s="440">
        <v>0.1</v>
      </c>
      <c r="AK28" s="440">
        <v>9.8010000000000028E-2</v>
      </c>
      <c r="AL28" s="440">
        <v>9.8010000000000028E-2</v>
      </c>
      <c r="AM28" s="440">
        <v>9.8010000000000028E-2</v>
      </c>
      <c r="AN28" s="440">
        <v>0.1</v>
      </c>
      <c r="AO28" s="440">
        <v>0.1</v>
      </c>
      <c r="AP28" s="440">
        <v>9.8010000000000028E-2</v>
      </c>
      <c r="AQ28" s="440">
        <v>0</v>
      </c>
      <c r="AR28" s="440">
        <v>9.8010000000000028E-2</v>
      </c>
      <c r="AS28" s="440">
        <v>9.8010000000000028E-2</v>
      </c>
      <c r="AT28" s="440">
        <v>9.8010000000000028E-2</v>
      </c>
      <c r="AU28" s="440">
        <v>9.8010000000000028E-2</v>
      </c>
      <c r="AV28" s="440">
        <v>0.11</v>
      </c>
      <c r="AW28" s="440">
        <v>0</v>
      </c>
      <c r="AX28" s="440">
        <v>9.8010000000000028E-2</v>
      </c>
      <c r="AY28" s="440">
        <v>9.8010000000000028E-2</v>
      </c>
      <c r="AZ28" s="440">
        <v>0.10400000000000001</v>
      </c>
      <c r="BA28" s="440">
        <v>0.10347648598130843</v>
      </c>
      <c r="BB28" s="440">
        <v>0.10347648598130843</v>
      </c>
      <c r="BC28" s="440">
        <v>7.980000000000001E-2</v>
      </c>
      <c r="BD28" s="440">
        <v>0.10347648598130843</v>
      </c>
      <c r="BE28" s="440">
        <v>0.10400000000000001</v>
      </c>
      <c r="BF28" s="440">
        <v>0.10347648598130843</v>
      </c>
      <c r="BG28" s="440">
        <v>0.10347648598130843</v>
      </c>
      <c r="BH28" s="440">
        <v>7.980000000000001E-2</v>
      </c>
      <c r="BI28" s="440">
        <v>0.10347648598130843</v>
      </c>
      <c r="BJ28" s="440">
        <v>0.10400000000000001</v>
      </c>
      <c r="BK28" s="440">
        <v>0.10347648598130843</v>
      </c>
      <c r="BL28" s="440">
        <v>0.10347648598130843</v>
      </c>
      <c r="BM28" s="440">
        <v>7.980000000000001E-2</v>
      </c>
      <c r="BN28" s="440">
        <v>0.10347648598130843</v>
      </c>
      <c r="BO28" s="440">
        <v>7.980000000000001E-2</v>
      </c>
      <c r="BP28" s="440">
        <v>7.980000000000001E-2</v>
      </c>
      <c r="BQ28" s="440">
        <v>0.10347648598130843</v>
      </c>
      <c r="BR28" s="440">
        <v>0</v>
      </c>
      <c r="BS28" s="440">
        <v>7.980000000000001E-2</v>
      </c>
      <c r="BT28" s="440">
        <v>0.10347648598130843</v>
      </c>
      <c r="BU28" s="440">
        <v>7.980000000000001E-2</v>
      </c>
      <c r="BV28" s="440">
        <v>7.980000000000001E-2</v>
      </c>
      <c r="BW28" s="440">
        <v>0.10347648598130843</v>
      </c>
      <c r="BX28" s="440">
        <v>0</v>
      </c>
      <c r="BY28" s="440">
        <v>7.980000000000001E-2</v>
      </c>
      <c r="BZ28" s="440">
        <v>0.10347648598130843</v>
      </c>
      <c r="CA28" s="440">
        <v>7.980000000000001E-2</v>
      </c>
      <c r="CB28" s="440">
        <v>7.980000000000001E-2</v>
      </c>
      <c r="CC28" s="440">
        <v>0.10347648598130843</v>
      </c>
      <c r="CD28" s="440">
        <v>0</v>
      </c>
      <c r="CE28" s="440">
        <v>7.980000000000001E-2</v>
      </c>
      <c r="CF28" s="440">
        <v>0.10347648598130843</v>
      </c>
      <c r="CG28" s="440">
        <v>7.980000000000001E-2</v>
      </c>
      <c r="CH28" s="440">
        <v>7.980000000000001E-2</v>
      </c>
      <c r="CI28" s="440">
        <v>0.10347648598130843</v>
      </c>
      <c r="CJ28" s="440">
        <v>0</v>
      </c>
      <c r="CK28" s="440">
        <v>7.980000000000001E-2</v>
      </c>
      <c r="CL28" s="440">
        <v>0.10347648598130843</v>
      </c>
      <c r="CM28" s="440">
        <v>0.13581288785046783</v>
      </c>
      <c r="CN28" s="440">
        <v>0.13581288785046783</v>
      </c>
      <c r="CO28" s="440">
        <v>0.13581288785046783</v>
      </c>
      <c r="CP28" s="440">
        <v>0.13581288785046783</v>
      </c>
      <c r="CQ28" s="440">
        <v>0.13581288785046783</v>
      </c>
      <c r="CR28" s="440">
        <v>0.13581288785046783</v>
      </c>
      <c r="CS28" s="440">
        <v>0.13581288785046783</v>
      </c>
      <c r="CT28" s="440">
        <v>0.13581288785046783</v>
      </c>
      <c r="CU28" s="440">
        <v>0.13581288785046783</v>
      </c>
      <c r="CV28" s="440">
        <v>0.13581288785046783</v>
      </c>
      <c r="CW28" s="440">
        <v>0.13581288785046783</v>
      </c>
      <c r="CX28" s="440">
        <v>0.13581288785046783</v>
      </c>
      <c r="CY28" s="440">
        <v>0.13581288785046783</v>
      </c>
      <c r="CZ28" s="440">
        <v>0.13581288785046783</v>
      </c>
      <c r="DA28" s="440">
        <v>0.13581288785046783</v>
      </c>
      <c r="DB28" s="440">
        <v>0.13581288785046783</v>
      </c>
      <c r="DC28" s="440">
        <v>0</v>
      </c>
      <c r="DD28" s="440">
        <v>0.13581288785046783</v>
      </c>
      <c r="DE28" s="440">
        <v>0.13581288785046783</v>
      </c>
      <c r="DF28" s="440">
        <v>0.13581288785046783</v>
      </c>
      <c r="DG28" s="441">
        <v>0.12934560747663554</v>
      </c>
      <c r="DH28" s="441">
        <v>9.9750000000000005E-2</v>
      </c>
      <c r="DI28" s="441">
        <v>0.12934560747663554</v>
      </c>
      <c r="DJ28" s="441">
        <v>0</v>
      </c>
      <c r="DK28" s="441">
        <v>0.12934560747663554</v>
      </c>
      <c r="DL28" s="441">
        <v>0.13</v>
      </c>
      <c r="DM28" s="441">
        <v>9.9750000000000005E-2</v>
      </c>
      <c r="DN28" s="441">
        <v>0.12934560747663554</v>
      </c>
      <c r="DO28" s="441">
        <v>0.12934560747663554</v>
      </c>
      <c r="DP28" s="441">
        <v>0</v>
      </c>
      <c r="DQ28" s="441">
        <v>0.12934560747663554</v>
      </c>
      <c r="DR28" s="441">
        <v>0.13</v>
      </c>
      <c r="DS28" s="441">
        <v>0.12934560747663554</v>
      </c>
      <c r="DT28" s="441">
        <v>0.12934560747663554</v>
      </c>
      <c r="DU28" s="441">
        <v>0</v>
      </c>
      <c r="DV28" s="441">
        <v>0.13</v>
      </c>
      <c r="DW28" s="441">
        <v>0.13</v>
      </c>
      <c r="DX28" s="441">
        <v>0.12934560747663554</v>
      </c>
      <c r="DY28" s="441">
        <v>0.12934560747663554</v>
      </c>
      <c r="DZ28" s="441">
        <v>0</v>
      </c>
      <c r="EA28" s="441">
        <v>0.13</v>
      </c>
      <c r="EB28" s="441">
        <v>0.13</v>
      </c>
      <c r="EC28" s="441">
        <v>0.12934560747663554</v>
      </c>
      <c r="ED28" s="441">
        <v>9.9750000000000005E-2</v>
      </c>
      <c r="EE28" s="441">
        <v>0.13</v>
      </c>
      <c r="EF28" s="441">
        <v>0.13</v>
      </c>
      <c r="EH28" s="437" t="s">
        <v>94</v>
      </c>
      <c r="EI28" s="437">
        <v>200</v>
      </c>
      <c r="EJ28" s="439" t="s">
        <v>129</v>
      </c>
      <c r="EK28" s="439" t="s">
        <v>76</v>
      </c>
      <c r="EL28" s="437" t="s">
        <v>64</v>
      </c>
      <c r="EN28" s="382" t="str">
        <f>+IFERROR(VLOOKUP($B28,'Lưu ý'!$C$5:$G$21,5,0),"")</f>
        <v>Mùa hè</v>
      </c>
      <c r="EO28" s="382">
        <f>+IF($EN28="",100%,INDEX('Lưu ý'!$H$5:$I$21,MATCH('3.Gentan-i'!$B28,'Lưu ý'!$C$5:$C$21,0),MATCH('3.Gentan-i'!EO$6,'Lưu ý'!$H$4:$I$4,0)))</f>
        <v>0.4</v>
      </c>
      <c r="EP28" s="382">
        <f>+IF($EN28="",100%,INDEX('Lưu ý'!$H$5:$I$21,MATCH('3.Gentan-i'!$B28,'Lưu ý'!$C$5:$C$21,0),MATCH('3.Gentan-i'!EP$6,'Lưu ý'!$H$4:$I$4,0)))</f>
        <v>1</v>
      </c>
      <c r="EQ28" s="481">
        <v>1</v>
      </c>
      <c r="ER28" s="844">
        <v>1.5</v>
      </c>
      <c r="ES28" s="439" t="s">
        <v>756</v>
      </c>
      <c r="ET28" s="439"/>
      <c r="EU28" s="476"/>
      <c r="EV28" s="810"/>
      <c r="EW28" s="810"/>
      <c r="EX28" s="810"/>
      <c r="EY28" s="810"/>
      <c r="EZ28" s="378" t="s">
        <v>360</v>
      </c>
      <c r="FA28" s="442" cm="1">
        <f t="array" ref="FA28">+_xlfn.SINGLE(MMULT(VALUE($E28:$EF28),VALUE('Color detail'!H$7:H$138)))</f>
        <v>227.90670108411234</v>
      </c>
      <c r="FB28" s="442" cm="1">
        <f t="array" ref="FB28">+_xlfn.SINGLE(MMULT(VALUE($E28:$EF28),VALUE('Color detail'!I$7:I$138)))</f>
        <v>262.81941815887876</v>
      </c>
      <c r="FC28" s="442" cm="1">
        <f t="array" ref="FC28">+_xlfn.SINGLE(MMULT(VALUE($E28:$EF28),VALUE('Color detail'!J$7:J$138)))</f>
        <v>228.90734251401889</v>
      </c>
      <c r="FD28" s="442" cm="1">
        <f t="array" ref="FD28">+_xlfn.SINGLE(MMULT(VALUE($E28:$EF28),VALUE('Color detail'!K$7:K$138)))</f>
        <v>205.47157682242997</v>
      </c>
      <c r="FF28" s="436">
        <f t="shared" si="27"/>
        <v>400</v>
      </c>
      <c r="FG28" s="436">
        <f t="shared" si="28"/>
        <v>400</v>
      </c>
      <c r="FH28" s="436">
        <f t="shared" si="29"/>
        <v>400</v>
      </c>
      <c r="FI28" s="436">
        <f t="shared" si="30"/>
        <v>400</v>
      </c>
      <c r="FK28" s="436">
        <f t="shared" si="20"/>
        <v>400</v>
      </c>
      <c r="FL28" s="436">
        <f t="shared" si="21"/>
        <v>400</v>
      </c>
      <c r="FM28" s="436">
        <f t="shared" si="22"/>
        <v>400</v>
      </c>
      <c r="FN28" s="436">
        <f t="shared" si="23"/>
        <v>400</v>
      </c>
      <c r="FO28" s="681"/>
      <c r="FP28" s="436" cm="1">
        <f t="array" ref="FP28">+_xlfn.SINGLE(IF(FP$8="Mùa đông",MMULT(VALUE($E28:$EF28),VALUE('Color detail'!Q$7:Q$138))*'3.Gentan-i'!$EO28,MMULT(VALUE($E28:$EF28),VALUE('Color detail'!Q$7:Q$138))*'3.Gentan-i'!$EP28))</f>
        <v>8.1062678785046742</v>
      </c>
      <c r="FQ28" s="436" cm="1">
        <f t="array" ref="FQ28">+_xlfn.SINGLE(IF(FQ$8="Mùa đông",MMULT(VALUE($E28:$EF28),VALUE('Color detail'!R$7:R$138))*'3.Gentan-i'!$EO28,MMULT(VALUE($E28:$EF28),VALUE('Color detail'!R$7:R$138))*'3.Gentan-i'!$EP28))</f>
        <v>10.804951523364492</v>
      </c>
      <c r="FR28" s="436" cm="1">
        <f t="array" ref="FR28">+_xlfn.SINGLE(IF(FR$8="Mùa đông",MMULT(VALUE($E28:$EF28),VALUE('Color detail'!S$7:S$138))*'3.Gentan-i'!$EO28,MMULT(VALUE($E28:$EF28),VALUE('Color detail'!S$7:S$138))*'3.Gentan-i'!$EP28))</f>
        <v>7.7844314766355147</v>
      </c>
      <c r="FS28" s="436" cm="1">
        <f t="array" ref="FS28">+_xlfn.SINGLE(IF(FS$8="Mùa đông",MMULT(VALUE($E28:$EF28),VALUE('Color detail'!T$7:T$138))*'3.Gentan-i'!$EO28,MMULT(VALUE($E28:$EF28),VALUE('Color detail'!T$7:T$138))*'3.Gentan-i'!$EP28))</f>
        <v>10.50254466355141</v>
      </c>
      <c r="FT28" s="436" cm="1">
        <f t="array" ref="FT28">+_xlfn.SINGLE(IF(FT$8="Mùa đông",MMULT(VALUE($E28:$EF28),VALUE('Color detail'!U$7:U$138))*'3.Gentan-i'!$EO28,MMULT(VALUE($E28:$EF28),VALUE('Color detail'!U$7:U$138))*'3.Gentan-i'!$EP28))</f>
        <v>11.238507766355154</v>
      </c>
      <c r="FU28" s="436" cm="1">
        <f t="array" ref="FU28">+_xlfn.SINGLE(IF(FU$8="Mùa đông",MMULT(VALUE($E28:$EF28),VALUE('Color detail'!V$7:V$138))*'3.Gentan-i'!$EO28,MMULT(VALUE($E28:$EF28),VALUE('Color detail'!V$7:V$138))*'3.Gentan-i'!$EP28))</f>
        <v>10.760609644859825</v>
      </c>
      <c r="FV28" s="436" cm="1">
        <f t="array" ref="FV28">+_xlfn.SINGLE(IF(FV$8="Mùa đông",MMULT(VALUE($E28:$EF28),VALUE('Color detail'!W$7:W$138))*'3.Gentan-i'!$EO28,MMULT(VALUE($E28:$EF28),VALUE('Color detail'!W$7:W$138))*'3.Gentan-i'!$EP28))</f>
        <v>10.94096400000001</v>
      </c>
      <c r="FW28" s="436" cm="1">
        <f t="array" ref="FW28">+_xlfn.SINGLE(IF(FW$8="Mùa đông",MMULT(VALUE($E28:$EF28),VALUE('Color detail'!X$7:X$138))*'3.Gentan-i'!$EO28,MMULT(VALUE($E28:$EF28),VALUE('Color detail'!X$7:X$138))*'3.Gentan-i'!$EP28))</f>
        <v>12.029175046728982</v>
      </c>
      <c r="FX28" s="436" cm="1">
        <f t="array" ref="FX28">+_xlfn.SINGLE(IF(FX$8="Mùa đông",MMULT(VALUE($E28:$EF28),VALUE('Color detail'!Y$7:Y$138))*'3.Gentan-i'!$EO28,MMULT(VALUE($E28:$EF28),VALUE('Color detail'!Y$7:Y$138))*'3.Gentan-i'!$EP28))</f>
        <v>11.90546989719628</v>
      </c>
      <c r="FY28" s="436" cm="1">
        <f t="array" ref="FY28">+_xlfn.SINGLE(IF(FY$8="Mùa đông",MMULT(VALUE($E28:$EF28),VALUE('Color detail'!Z$7:Z$138))*'3.Gentan-i'!$EO28,MMULT(VALUE($E28:$EF28),VALUE('Color detail'!Z$7:Z$138))*'3.Gentan-i'!$EP28))</f>
        <v>11.034873037383184</v>
      </c>
      <c r="FZ28" s="436" cm="1">
        <f t="array" ref="FZ28">+_xlfn.SINGLE(IF(FZ$8="Mùa đông",MMULT(VALUE($E28:$EF28),VALUE('Color detail'!AA$7:AA$138))*'3.Gentan-i'!$EO28,MMULT(VALUE($E28:$EF28),VALUE('Color detail'!AA$7:AA$138))*'3.Gentan-i'!$EP28))</f>
        <v>12.838850822429919</v>
      </c>
      <c r="GA28" s="436" cm="1">
        <f t="array" ref="GA28">+_xlfn.SINGLE(IF(GA$8="Mùa đông",MMULT(VALUE($E28:$EF28),VALUE('Color detail'!AB$7:AB$138))*'3.Gentan-i'!$EO28,MMULT(VALUE($E28:$EF28),VALUE('Color detail'!AB$7:AB$138))*'3.Gentan-i'!$EP28))</f>
        <v>12.379262327102815</v>
      </c>
      <c r="GB28" s="436" cm="1">
        <f t="array" ref="GB28">+_xlfn.SINGLE(IF(GB$8="Mùa đông",MMULT(VALUE($E28:$EF28),VALUE('Color detail'!AC$7:AC$138))*'3.Gentan-i'!$EO28,MMULT(VALUE($E28:$EF28),VALUE('Color detail'!AC$7:AC$138))*'3.Gentan-i'!$EP28))</f>
        <v>11.472923411214968</v>
      </c>
      <c r="GC28" s="436" cm="1">
        <f t="array" ref="GC28">+_xlfn.SINGLE(IF(GC$8="Mùa đông",MMULT(VALUE($E28:$EF28),VALUE('Color detail'!AD$7:AD$138))*'3.Gentan-i'!$EO28,MMULT(VALUE($E28:$EF28),VALUE('Color detail'!AD$7:AD$138))*'3.Gentan-i'!$EP28))</f>
        <v>12.44565998130842</v>
      </c>
      <c r="GD28" s="436" cm="1">
        <f t="array" ref="GD28">+_xlfn.SINGLE(IF(GD$8="Mùa đông",MMULT(VALUE($E28:$EF28),VALUE('Color detail'!AE$7:AE$138))*'3.Gentan-i'!$EO28,MMULT(VALUE($E28:$EF28),VALUE('Color detail'!AE$7:AE$138))*'3.Gentan-i'!$EP28))</f>
        <v>11.815386130841134</v>
      </c>
      <c r="GE28" s="436" cm="1">
        <f t="array" ref="GE28">+_xlfn.SINGLE(IF(GE$8="Mùa đông",MMULT(VALUE($E28:$EF28),VALUE('Color detail'!AF$7:AF$138))*'3.Gentan-i'!$EO28,MMULT(VALUE($E28:$EF28),VALUE('Color detail'!AF$7:AF$138))*'3.Gentan-i'!$EP28))</f>
        <v>8.9977107289719633</v>
      </c>
      <c r="GF28" s="436" cm="1">
        <f t="array" ref="GF28">+_xlfn.SINGLE(IF(GF$8="Mùa đông",MMULT(VALUE($E28:$EF28),VALUE('Color detail'!AG$7:AG$138))*'3.Gentan-i'!$EO28,MMULT(VALUE($E28:$EF28),VALUE('Color detail'!AG$7:AG$138))*'3.Gentan-i'!$EP28))</f>
        <v>10.212467009345795</v>
      </c>
      <c r="GG28" s="436" cm="1">
        <f t="array" ref="GG28">+_xlfn.SINGLE(IF(GG$8="Mùa đông",MMULT(VALUE($E28:$EF28),VALUE('Color detail'!AH$7:AH$138))*'3.Gentan-i'!$EO28,MMULT(VALUE($E28:$EF28),VALUE('Color detail'!AH$7:AH$138))*'3.Gentan-i'!$EP28))</f>
        <v>10.960863495327104</v>
      </c>
      <c r="GH28" s="436" cm="1">
        <f t="array" ref="GH28">+_xlfn.SINGLE(IF(GH$8="Mùa đông",MMULT(VALUE($E28:$EF28),VALUE('Color detail'!AI$7:AI$138))*'3.Gentan-i'!$EO28,MMULT(VALUE($E28:$EF28),VALUE('Color detail'!AI$7:AI$138))*'3.Gentan-i'!$EP28))</f>
        <v>11.304762616822432</v>
      </c>
      <c r="GI28" s="436" cm="1">
        <f t="array" ref="GI28">+_xlfn.SINGLE(IF(GI$8="Mùa đông",MMULT(VALUE($E28:$EF28),VALUE('Color detail'!AJ$7:AJ$138))*'3.Gentan-i'!$EO28,MMULT(VALUE($E28:$EF28),VALUE('Color detail'!AJ$7:AJ$138))*'3.Gentan-i'!$EP28))</f>
        <v>10.39008910280374</v>
      </c>
      <c r="GJ28" s="436" cm="1">
        <f t="array" ref="GJ28">+_xlfn.SINGLE(IF(GJ$8="Mùa đông",MMULT(VALUE($E28:$EF28),VALUE('Color detail'!AK$7:AK$138))*'3.Gentan-i'!$EO28,MMULT(VALUE($E28:$EF28),VALUE('Color detail'!AK$7:AK$138))*'3.Gentan-i'!$EP28))</f>
        <v>9.9809305233644903</v>
      </c>
      <c r="GK28" s="436" cm="1">
        <f t="array" ref="GK28">+_xlfn.SINGLE(IF(GK$8="Mùa đông",MMULT(VALUE($E28:$EF28),VALUE('Color detail'!AL$7:AL$138))*'3.Gentan-i'!$EO28,MMULT(VALUE($E28:$EF28),VALUE('Color detail'!AL$7:AL$138))*'3.Gentan-i'!$EP28))</f>
        <v>0</v>
      </c>
      <c r="GL28" s="436" cm="1">
        <f t="array" ref="GL28">+_xlfn.SINGLE(IF(GL$8="Mùa đông",MMULT(VALUE($E28:$EF28),VALUE('Color detail'!AM$7:AM$138))*'3.Gentan-i'!$EO28,MMULT(VALUE($E28:$EF28),VALUE('Color detail'!AM$7:AM$138))*'3.Gentan-i'!$EP28))</f>
        <v>0</v>
      </c>
      <c r="GM28" s="436" cm="1">
        <f t="array" ref="GM28">+_xlfn.SINGLE(IF(GM$8="Mùa đông",MMULT(VALUE($E28:$EF28),VALUE('Color detail'!AN$7:AN$138))*'3.Gentan-i'!$EO28,MMULT(VALUE($E28:$EF28),VALUE('Color detail'!AN$7:AN$138))*'3.Gentan-i'!$EP28))</f>
        <v>0</v>
      </c>
      <c r="GN28" s="436" cm="1">
        <f t="array" ref="GN28">+_xlfn.SINGLE(IF(GN$8="Mùa đông",MMULT(VALUE($E28:$EF28),VALUE('Color detail'!AO$7:AO$138))*'3.Gentan-i'!$EO28,MMULT(VALUE($E28:$EF28),VALUE('Color detail'!AO$7:AO$138))*'3.Gentan-i'!$EP28))</f>
        <v>0</v>
      </c>
      <c r="GO28" s="436" cm="1">
        <f t="array" ref="GO28">+_xlfn.SINGLE(IF(GO$8="Mùa đông",MMULT(VALUE($E28:$EF28),VALUE('Color detail'!AP$7:AP$138))*'3.Gentan-i'!$EO28,MMULT(VALUE($E28:$EF28),VALUE('Color detail'!AP$7:AP$138))*'3.Gentan-i'!$EP28))</f>
        <v>0</v>
      </c>
      <c r="GP28" s="436" cm="1">
        <f t="array" ref="GP28">+_xlfn.SINGLE(IF(GP$8="Mùa đông",MMULT(VALUE($E28:$EF28),VALUE('Color detail'!AQ$7:AQ$138))*'3.Gentan-i'!$EO28,MMULT(VALUE($E28:$EF28),VALUE('Color detail'!AQ$7:AQ$138))*'3.Gentan-i'!$EP28))</f>
        <v>0</v>
      </c>
      <c r="GQ28" s="436" cm="1">
        <f t="array" ref="GQ28">+_xlfn.SINGLE(IF(GQ$8="Mùa đông",MMULT(VALUE($E28:$EF28),VALUE('Color detail'!AR$7:AR$138))*'3.Gentan-i'!$EO28,MMULT(VALUE($E28:$EF28),VALUE('Color detail'!AR$7:AR$138))*'3.Gentan-i'!$EP28))</f>
        <v>0</v>
      </c>
      <c r="GR28" s="443">
        <f t="shared" si="24"/>
        <v>227.90670108411231</v>
      </c>
      <c r="GS28" s="435"/>
      <c r="GT28" s="436">
        <f t="shared" si="25"/>
        <v>12.838850822429919</v>
      </c>
      <c r="GU28" s="499">
        <v>12</v>
      </c>
      <c r="GV28" s="499">
        <v>36</v>
      </c>
      <c r="GW28" s="436">
        <f t="shared" si="31"/>
        <v>231.09931480373854</v>
      </c>
      <c r="GX28" s="436">
        <f t="shared" si="32"/>
        <v>693.29794441121567</v>
      </c>
      <c r="GZ28" s="534"/>
      <c r="HA28" s="534"/>
      <c r="HB28" s="534"/>
      <c r="HN28" s="446"/>
      <c r="HO28" s="446"/>
      <c r="HP28" s="446"/>
      <c r="HQ28" s="446"/>
      <c r="HR28" s="446"/>
      <c r="HS28" s="446"/>
      <c r="HT28" s="446"/>
      <c r="HU28" s="446"/>
      <c r="HV28" s="446"/>
      <c r="HW28" s="446"/>
      <c r="HX28" s="446"/>
      <c r="HY28" s="446"/>
      <c r="HZ28" s="446"/>
      <c r="IA28" s="446"/>
      <c r="IB28" s="446"/>
      <c r="IC28" s="446"/>
      <c r="ID28" s="446"/>
      <c r="IE28" s="446"/>
      <c r="IF28" s="446"/>
      <c r="IG28" s="446"/>
      <c r="IH28" s="446"/>
      <c r="II28" s="446"/>
      <c r="IJ28" s="446"/>
      <c r="IK28" s="446"/>
      <c r="IL28" s="446"/>
      <c r="IM28" s="446"/>
      <c r="IN28" s="446"/>
      <c r="IO28" s="446"/>
      <c r="IP28" s="446"/>
      <c r="IQ28" s="446"/>
      <c r="IR28" s="446"/>
      <c r="IS28" s="446"/>
      <c r="IT28" s="446"/>
      <c r="IU28" s="446"/>
      <c r="IV28" s="446"/>
      <c r="IW28" s="446"/>
      <c r="IX28" s="446"/>
      <c r="IY28" s="446"/>
      <c r="IZ28" s="446"/>
      <c r="JA28" s="446"/>
      <c r="JB28" s="446"/>
      <c r="JC28" s="446"/>
      <c r="JD28" s="446"/>
      <c r="JE28" s="446"/>
      <c r="JF28" s="446"/>
      <c r="JG28" s="446"/>
      <c r="JH28" s="446"/>
      <c r="JI28" s="446"/>
      <c r="JJ28" s="446"/>
      <c r="JK28" s="446"/>
      <c r="JL28" s="446"/>
      <c r="JM28" s="446"/>
      <c r="JN28" s="446"/>
      <c r="JO28" s="446"/>
      <c r="JP28" s="446"/>
      <c r="JQ28" s="446"/>
      <c r="JR28" s="446"/>
      <c r="JS28" s="446"/>
      <c r="JT28" s="446"/>
      <c r="JU28" s="446"/>
      <c r="JV28" s="446"/>
      <c r="JW28" s="446"/>
      <c r="JX28" s="446"/>
      <c r="JY28" s="446"/>
      <c r="JZ28" s="446"/>
    </row>
    <row r="29" spans="1:286" ht="16" hidden="1" customHeight="1">
      <c r="A29" s="437">
        <v>1</v>
      </c>
      <c r="B29" s="438" t="s">
        <v>130</v>
      </c>
      <c r="C29" s="439" t="s">
        <v>131</v>
      </c>
      <c r="D29" s="439"/>
      <c r="E29" s="925"/>
      <c r="F29" s="925"/>
      <c r="G29" s="925"/>
      <c r="H29" s="925"/>
      <c r="I29" s="925"/>
      <c r="J29" s="925"/>
      <c r="K29" s="925"/>
      <c r="L29" s="925"/>
      <c r="M29" s="925"/>
      <c r="N29" s="925"/>
      <c r="O29" s="925"/>
      <c r="P29" s="925"/>
      <c r="Q29" s="925"/>
      <c r="R29" s="925"/>
      <c r="S29" s="925"/>
      <c r="T29" s="925"/>
      <c r="U29" s="925"/>
      <c r="V29" s="925"/>
      <c r="W29" s="925"/>
      <c r="X29" s="925"/>
      <c r="Y29" s="925"/>
      <c r="Z29" s="925"/>
      <c r="AA29" s="925"/>
      <c r="AB29" s="925"/>
      <c r="AC29" s="925"/>
      <c r="AD29" s="440">
        <v>8.5050000000000001E-2</v>
      </c>
      <c r="AE29" s="440">
        <v>8.5050000000000001E-2</v>
      </c>
      <c r="AF29" s="440">
        <v>0</v>
      </c>
      <c r="AG29" s="440">
        <v>8.5050000000000001E-2</v>
      </c>
      <c r="AH29" s="440">
        <v>8.5050000000000001E-2</v>
      </c>
      <c r="AI29" s="440">
        <v>8.5050000000000001E-2</v>
      </c>
      <c r="AJ29" s="440">
        <v>8.5050000000000001E-2</v>
      </c>
      <c r="AK29" s="440">
        <v>8.5050000000000001E-2</v>
      </c>
      <c r="AL29" s="440">
        <v>8.5050000000000001E-2</v>
      </c>
      <c r="AM29" s="440">
        <v>8.5050000000000001E-2</v>
      </c>
      <c r="AN29" s="440">
        <v>8.5050000000000001E-2</v>
      </c>
      <c r="AO29" s="440">
        <v>8.5050000000000001E-2</v>
      </c>
      <c r="AP29" s="440">
        <v>8.5050000000000001E-2</v>
      </c>
      <c r="AQ29" s="440">
        <v>0</v>
      </c>
      <c r="AR29" s="440">
        <v>8.5050000000000001E-2</v>
      </c>
      <c r="AS29" s="440">
        <v>8.5050000000000001E-2</v>
      </c>
      <c r="AT29" s="440">
        <v>8.5050000000000001E-2</v>
      </c>
      <c r="AU29" s="440">
        <v>8.5050000000000001E-2</v>
      </c>
      <c r="AV29" s="440">
        <v>8.5050000000000001E-2</v>
      </c>
      <c r="AW29" s="440">
        <v>0</v>
      </c>
      <c r="AX29" s="440">
        <v>8.5050000000000001E-2</v>
      </c>
      <c r="AY29" s="440">
        <v>8.5050000000000001E-2</v>
      </c>
      <c r="AZ29" s="440">
        <v>8.8000000000000009E-2</v>
      </c>
      <c r="BA29" s="440">
        <v>8.9793644859813102E-2</v>
      </c>
      <c r="BB29" s="440">
        <v>8.9793644859813102E-2</v>
      </c>
      <c r="BC29" s="440">
        <v>7.980000000000001E-2</v>
      </c>
      <c r="BD29" s="440">
        <v>8.9793644859813102E-2</v>
      </c>
      <c r="BE29" s="440">
        <v>8.8000000000000009E-2</v>
      </c>
      <c r="BF29" s="440">
        <v>8.9793644859813102E-2</v>
      </c>
      <c r="BG29" s="440">
        <v>8.9793644859813102E-2</v>
      </c>
      <c r="BH29" s="440">
        <v>7.980000000000001E-2</v>
      </c>
      <c r="BI29" s="440">
        <v>8.9793644859813102E-2</v>
      </c>
      <c r="BJ29" s="440">
        <v>8.8000000000000009E-2</v>
      </c>
      <c r="BK29" s="440">
        <v>8.9793644859813102E-2</v>
      </c>
      <c r="BL29" s="440">
        <v>8.9793644859813102E-2</v>
      </c>
      <c r="BM29" s="440">
        <v>7.980000000000001E-2</v>
      </c>
      <c r="BN29" s="440">
        <v>8.9793644859813102E-2</v>
      </c>
      <c r="BO29" s="440">
        <v>7.980000000000001E-2</v>
      </c>
      <c r="BP29" s="440">
        <v>7.980000000000001E-2</v>
      </c>
      <c r="BQ29" s="440">
        <v>8.9793644859813102E-2</v>
      </c>
      <c r="BR29" s="440">
        <v>0</v>
      </c>
      <c r="BS29" s="440">
        <v>7.980000000000001E-2</v>
      </c>
      <c r="BT29" s="440">
        <v>8.9793644859813102E-2</v>
      </c>
      <c r="BU29" s="440">
        <v>7.980000000000001E-2</v>
      </c>
      <c r="BV29" s="440">
        <v>7.980000000000001E-2</v>
      </c>
      <c r="BW29" s="440">
        <v>8.9793644859813102E-2</v>
      </c>
      <c r="BX29" s="440">
        <v>0</v>
      </c>
      <c r="BY29" s="440">
        <v>7.980000000000001E-2</v>
      </c>
      <c r="BZ29" s="440">
        <v>8.9793644859813102E-2</v>
      </c>
      <c r="CA29" s="440">
        <v>7.980000000000001E-2</v>
      </c>
      <c r="CB29" s="440">
        <v>7.980000000000001E-2</v>
      </c>
      <c r="CC29" s="440">
        <v>8.9793644859813102E-2</v>
      </c>
      <c r="CD29" s="440">
        <v>0</v>
      </c>
      <c r="CE29" s="440">
        <v>7.980000000000001E-2</v>
      </c>
      <c r="CF29" s="440">
        <v>8.9793644859813102E-2</v>
      </c>
      <c r="CG29" s="440">
        <v>7.980000000000001E-2</v>
      </c>
      <c r="CH29" s="440">
        <v>7.980000000000001E-2</v>
      </c>
      <c r="CI29" s="440">
        <v>8.9793644859813102E-2</v>
      </c>
      <c r="CJ29" s="440">
        <v>0</v>
      </c>
      <c r="CK29" s="440">
        <v>7.980000000000001E-2</v>
      </c>
      <c r="CL29" s="440">
        <v>8.9793644859813102E-2</v>
      </c>
      <c r="CM29" s="440">
        <v>0.11785415887850431</v>
      </c>
      <c r="CN29" s="440">
        <v>0.11785415887850431</v>
      </c>
      <c r="CO29" s="440">
        <v>0.11785415887850431</v>
      </c>
      <c r="CP29" s="440">
        <v>0.11785415887850431</v>
      </c>
      <c r="CQ29" s="440">
        <v>0.11785415887850431</v>
      </c>
      <c r="CR29" s="440">
        <v>0.11785415887850431</v>
      </c>
      <c r="CS29" s="440">
        <v>0.11785415887850431</v>
      </c>
      <c r="CT29" s="440">
        <v>0.11785415887850431</v>
      </c>
      <c r="CU29" s="440">
        <v>0.11785415887850431</v>
      </c>
      <c r="CV29" s="440">
        <v>0.11785415887850431</v>
      </c>
      <c r="CW29" s="440">
        <v>0.11785415887850431</v>
      </c>
      <c r="CX29" s="440">
        <v>0.11785415887850431</v>
      </c>
      <c r="CY29" s="440">
        <v>0.11785415887850431</v>
      </c>
      <c r="CZ29" s="440">
        <v>0.11785415887850431</v>
      </c>
      <c r="DA29" s="440">
        <v>0.11785415887850431</v>
      </c>
      <c r="DB29" s="440">
        <v>0.11785415887850431</v>
      </c>
      <c r="DC29" s="440">
        <v>0</v>
      </c>
      <c r="DD29" s="440">
        <v>0.11785415887850431</v>
      </c>
      <c r="DE29" s="440">
        <v>0.11785415887850431</v>
      </c>
      <c r="DF29" s="440">
        <v>0.11785415887850431</v>
      </c>
      <c r="DG29" s="441">
        <v>0.11224205607476637</v>
      </c>
      <c r="DH29" s="441">
        <v>9.9750000000000005E-2</v>
      </c>
      <c r="DI29" s="441">
        <v>0.11224205607476637</v>
      </c>
      <c r="DJ29" s="441">
        <v>0</v>
      </c>
      <c r="DK29" s="441">
        <v>0.11224205607476637</v>
      </c>
      <c r="DL29" s="441">
        <v>0.11</v>
      </c>
      <c r="DM29" s="441">
        <v>9.9750000000000005E-2</v>
      </c>
      <c r="DN29" s="441">
        <v>0.11224205607476637</v>
      </c>
      <c r="DO29" s="441">
        <v>0.11224205607476637</v>
      </c>
      <c r="DP29" s="441">
        <v>0</v>
      </c>
      <c r="DQ29" s="441">
        <v>0.11224205607476637</v>
      </c>
      <c r="DR29" s="441">
        <v>0.11</v>
      </c>
      <c r="DS29" s="441">
        <v>0.11224205607476637</v>
      </c>
      <c r="DT29" s="441">
        <v>0.11224205607476637</v>
      </c>
      <c r="DU29" s="441">
        <v>0</v>
      </c>
      <c r="DV29" s="441">
        <v>0.11</v>
      </c>
      <c r="DW29" s="441">
        <v>0.11</v>
      </c>
      <c r="DX29" s="441">
        <v>0.11224205607476637</v>
      </c>
      <c r="DY29" s="441">
        <v>0.11224205607476637</v>
      </c>
      <c r="DZ29" s="441">
        <v>0</v>
      </c>
      <c r="EA29" s="441">
        <v>0.11</v>
      </c>
      <c r="EB29" s="441">
        <v>0.11</v>
      </c>
      <c r="EC29" s="441">
        <v>0.11224205607476637</v>
      </c>
      <c r="ED29" s="441">
        <v>9.9750000000000005E-2</v>
      </c>
      <c r="EE29" s="441">
        <v>0.11</v>
      </c>
      <c r="EF29" s="441">
        <v>0.11</v>
      </c>
      <c r="EH29" s="437" t="s">
        <v>94</v>
      </c>
      <c r="EI29" s="437">
        <v>200</v>
      </c>
      <c r="EJ29" s="439" t="s">
        <v>129</v>
      </c>
      <c r="EK29" s="439" t="s">
        <v>76</v>
      </c>
      <c r="EL29" s="437" t="s">
        <v>64</v>
      </c>
      <c r="EN29" s="382" t="str">
        <f>+IFERROR(VLOOKUP($B29,'Lưu ý'!$C$5:$G$21,5,0),"")</f>
        <v>Mùa đông</v>
      </c>
      <c r="EO29" s="382">
        <f>+IF($EN29="",100%,INDEX('Lưu ý'!$H$5:$I$21,MATCH('3.Gentan-i'!$B29,'Lưu ý'!$C$5:$C$21,0),MATCH('3.Gentan-i'!EO$6,'Lưu ý'!$H$4:$I$4,0)))</f>
        <v>0.6</v>
      </c>
      <c r="EP29" s="382">
        <f>+IF($EN29="",100%,INDEX('Lưu ý'!$H$5:$I$21,MATCH('3.Gentan-i'!$B29,'Lưu ý'!$C$5:$C$21,0),MATCH('3.Gentan-i'!EP$6,'Lưu ý'!$H$4:$I$4,0)))</f>
        <v>0</v>
      </c>
      <c r="EQ29" s="481">
        <v>1</v>
      </c>
      <c r="ER29" s="844">
        <v>1</v>
      </c>
      <c r="ES29" s="439"/>
      <c r="ET29" s="439"/>
      <c r="EU29" s="476"/>
      <c r="EV29" s="810"/>
      <c r="EW29" s="810"/>
      <c r="EX29" s="810"/>
      <c r="EY29" s="810"/>
      <c r="EZ29" s="378" t="s">
        <v>360</v>
      </c>
      <c r="FA29" s="442" cm="1">
        <f t="array" ref="FA29">+_xlfn.SINGLE(MMULT(VALUE($E29:$EF29),VALUE('Color detail'!H$7:H$138)))</f>
        <v>197.37658813084113</v>
      </c>
      <c r="FB29" s="442" cm="1">
        <f t="array" ref="FB29">+_xlfn.SINGLE(MMULT(VALUE($E29:$EF29),VALUE('Color detail'!I$7:I$138)))</f>
        <v>226.92876369158873</v>
      </c>
      <c r="FC29" s="442" cm="1">
        <f t="array" ref="FC29">+_xlfn.SINGLE(MMULT(VALUE($E29:$EF29),VALUE('Color detail'!J$7:J$138)))</f>
        <v>197.26820135514006</v>
      </c>
      <c r="FD29" s="442" cm="1">
        <f t="array" ref="FD29">+_xlfn.SINGLE(MMULT(VALUE($E29:$EF29),VALUE('Color detail'!K$7:K$138)))</f>
        <v>177.34042616822438</v>
      </c>
      <c r="FF29" s="436">
        <f t="shared" si="27"/>
        <v>0</v>
      </c>
      <c r="FG29" s="436">
        <f t="shared" si="28"/>
        <v>0</v>
      </c>
      <c r="FH29" s="436">
        <f t="shared" si="29"/>
        <v>0</v>
      </c>
      <c r="FI29" s="436">
        <f t="shared" si="30"/>
        <v>0</v>
      </c>
      <c r="FK29" s="436">
        <f t="shared" si="20"/>
        <v>0</v>
      </c>
      <c r="FL29" s="436">
        <f t="shared" si="21"/>
        <v>0</v>
      </c>
      <c r="FM29" s="436">
        <f t="shared" si="22"/>
        <v>0</v>
      </c>
      <c r="FN29" s="436">
        <f t="shared" si="23"/>
        <v>0</v>
      </c>
      <c r="FO29" s="681"/>
      <c r="FP29" s="436" cm="1">
        <f t="array" ref="FP29">+_xlfn.SINGLE(IF(FP$8="Mùa đông",MMULT(VALUE($E29:$EF29),VALUE('Color detail'!Q$7:Q$138))*'3.Gentan-i'!$EO29,MMULT(VALUE($E29:$EF29),VALUE('Color detail'!Q$7:Q$138))*'3.Gentan-i'!$EP29))</f>
        <v>0</v>
      </c>
      <c r="FQ29" s="436" cm="1">
        <f t="array" ref="FQ29">+_xlfn.SINGLE(IF(FQ$8="Mùa đông",MMULT(VALUE($E29:$EF29),VALUE('Color detail'!R$7:R$138))*'3.Gentan-i'!$EO29,MMULT(VALUE($E29:$EF29),VALUE('Color detail'!R$7:R$138))*'3.Gentan-i'!$EP29))</f>
        <v>0</v>
      </c>
      <c r="FR29" s="436" cm="1">
        <f t="array" ref="FR29">+_xlfn.SINGLE(IF(FR$8="Mùa đông",MMULT(VALUE($E29:$EF29),VALUE('Color detail'!S$7:S$138))*'3.Gentan-i'!$EO29,MMULT(VALUE($E29:$EF29),VALUE('Color detail'!S$7:S$138))*'3.Gentan-i'!$EP29))</f>
        <v>0</v>
      </c>
      <c r="FS29" s="436" cm="1">
        <f t="array" ref="FS29">+_xlfn.SINGLE(IF(FS$8="Mùa đông",MMULT(VALUE($E29:$EF29),VALUE('Color detail'!T$7:T$138))*'3.Gentan-i'!$EO29,MMULT(VALUE($E29:$EF29),VALUE('Color detail'!T$7:T$138))*'3.Gentan-i'!$EP29))</f>
        <v>0</v>
      </c>
      <c r="FT29" s="436" cm="1">
        <f t="array" ref="FT29">+_xlfn.SINGLE(IF(FT$8="Mùa đông",MMULT(VALUE($E29:$EF29),VALUE('Color detail'!U$7:U$138))*'3.Gentan-i'!$EO29,MMULT(VALUE($E29:$EF29),VALUE('Color detail'!U$7:U$138))*'3.Gentan-i'!$EP29))</f>
        <v>0</v>
      </c>
      <c r="FU29" s="436" cm="1">
        <f t="array" ref="FU29">+_xlfn.SINGLE(IF(FU$8="Mùa đông",MMULT(VALUE($E29:$EF29),VALUE('Color detail'!V$7:V$138))*'3.Gentan-i'!$EO29,MMULT(VALUE($E29:$EF29),VALUE('Color detail'!V$7:V$138))*'3.Gentan-i'!$EP29))</f>
        <v>0</v>
      </c>
      <c r="FV29" s="436" cm="1">
        <f t="array" ref="FV29">+_xlfn.SINGLE(IF(FV$8="Mùa đông",MMULT(VALUE($E29:$EF29),VALUE('Color detail'!W$7:W$138))*'3.Gentan-i'!$EO29,MMULT(VALUE($E29:$EF29),VALUE('Color detail'!W$7:W$138))*'3.Gentan-i'!$EP29))</f>
        <v>0</v>
      </c>
      <c r="FW29" s="436" cm="1">
        <f t="array" ref="FW29">+_xlfn.SINGLE(IF(FW$8="Mùa đông",MMULT(VALUE($E29:$EF29),VALUE('Color detail'!X$7:X$138))*'3.Gentan-i'!$EO29,MMULT(VALUE($E29:$EF29),VALUE('Color detail'!X$7:X$138))*'3.Gentan-i'!$EP29))</f>
        <v>0</v>
      </c>
      <c r="FX29" s="436" cm="1">
        <f t="array" ref="FX29">+_xlfn.SINGLE(IF(FX$8="Mùa đông",MMULT(VALUE($E29:$EF29),VALUE('Color detail'!Y$7:Y$138))*'3.Gentan-i'!$EO29,MMULT(VALUE($E29:$EF29),VALUE('Color detail'!Y$7:Y$138))*'3.Gentan-i'!$EP29))</f>
        <v>0</v>
      </c>
      <c r="FY29" s="436" cm="1">
        <f t="array" ref="FY29">+_xlfn.SINGLE(IF(FY$8="Mùa đông",MMULT(VALUE($E29:$EF29),VALUE('Color detail'!Z$7:Z$138))*'3.Gentan-i'!$EO29,MMULT(VALUE($E29:$EF29),VALUE('Color detail'!Z$7:Z$138))*'3.Gentan-i'!$EP29))</f>
        <v>0</v>
      </c>
      <c r="FZ29" s="436" cm="1">
        <f t="array" ref="FZ29">+_xlfn.SINGLE(IF(FZ$8="Mùa đông",MMULT(VALUE($E29:$EF29),VALUE('Color detail'!AA$7:AA$138))*'3.Gentan-i'!$EO29,MMULT(VALUE($E29:$EF29),VALUE('Color detail'!AA$7:AA$138))*'3.Gentan-i'!$EP29))</f>
        <v>0</v>
      </c>
      <c r="GA29" s="436" cm="1">
        <f t="array" ref="GA29">+_xlfn.SINGLE(IF(GA$8="Mùa đông",MMULT(VALUE($E29:$EF29),VALUE('Color detail'!AB$7:AB$138))*'3.Gentan-i'!$EO29,MMULT(VALUE($E29:$EF29),VALUE('Color detail'!AB$7:AB$138))*'3.Gentan-i'!$EP29))</f>
        <v>0</v>
      </c>
      <c r="GB29" s="436" cm="1">
        <f t="array" ref="GB29">+_xlfn.SINGLE(IF(GB$8="Mùa đông",MMULT(VALUE($E29:$EF29),VALUE('Color detail'!AC$7:AC$138))*'3.Gentan-i'!$EO29,MMULT(VALUE($E29:$EF29),VALUE('Color detail'!AC$7:AC$138))*'3.Gentan-i'!$EP29))</f>
        <v>0</v>
      </c>
      <c r="GC29" s="436" cm="1">
        <f t="array" ref="GC29">+_xlfn.SINGLE(IF(GC$8="Mùa đông",MMULT(VALUE($E29:$EF29),VALUE('Color detail'!AD$7:AD$138))*'3.Gentan-i'!$EO29,MMULT(VALUE($E29:$EF29),VALUE('Color detail'!AD$7:AD$138))*'3.Gentan-i'!$EP29))</f>
        <v>0</v>
      </c>
      <c r="GD29" s="436" cm="1">
        <f t="array" ref="GD29">+_xlfn.SINGLE(IF(GD$8="Mùa đông",MMULT(VALUE($E29:$EF29),VALUE('Color detail'!AE$7:AE$138))*'3.Gentan-i'!$EO29,MMULT(VALUE($E29:$EF29),VALUE('Color detail'!AE$7:AE$138))*'3.Gentan-i'!$EP29))</f>
        <v>0</v>
      </c>
      <c r="GE29" s="436" cm="1">
        <f t="array" ref="GE29">+_xlfn.SINGLE(IF(GE$8="Mùa đông",MMULT(VALUE($E29:$EF29),VALUE('Color detail'!AF$7:AF$138))*'3.Gentan-i'!$EO29,MMULT(VALUE($E29:$EF29),VALUE('Color detail'!AF$7:AF$138))*'3.Gentan-i'!$EP29))</f>
        <v>0</v>
      </c>
      <c r="GF29" s="436" cm="1">
        <f t="array" ref="GF29">+_xlfn.SINGLE(IF(GF$8="Mùa đông",MMULT(VALUE($E29:$EF29),VALUE('Color detail'!AG$7:AG$138))*'3.Gentan-i'!$EO29,MMULT(VALUE($E29:$EF29),VALUE('Color detail'!AG$7:AG$138))*'3.Gentan-i'!$EP29))</f>
        <v>0</v>
      </c>
      <c r="GG29" s="436" cm="1">
        <f t="array" ref="GG29">+_xlfn.SINGLE(IF(GG$8="Mùa đông",MMULT(VALUE($E29:$EF29),VALUE('Color detail'!AH$7:AH$138))*'3.Gentan-i'!$EO29,MMULT(VALUE($E29:$EF29),VALUE('Color detail'!AH$7:AH$138))*'3.Gentan-i'!$EP29))</f>
        <v>0</v>
      </c>
      <c r="GH29" s="436" cm="1">
        <f t="array" ref="GH29">+_xlfn.SINGLE(IF(GH$8="Mùa đông",MMULT(VALUE($E29:$EF29),VALUE('Color detail'!AI$7:AI$138))*'3.Gentan-i'!$EO29,MMULT(VALUE($E29:$EF29),VALUE('Color detail'!AI$7:AI$138))*'3.Gentan-i'!$EP29))</f>
        <v>0</v>
      </c>
      <c r="GI29" s="436" cm="1">
        <f t="array" ref="GI29">+_xlfn.SINGLE(IF(GI$8="Mùa đông",MMULT(VALUE($E29:$EF29),VALUE('Color detail'!AJ$7:AJ$138))*'3.Gentan-i'!$EO29,MMULT(VALUE($E29:$EF29),VALUE('Color detail'!AJ$7:AJ$138))*'3.Gentan-i'!$EP29))</f>
        <v>0</v>
      </c>
      <c r="GJ29" s="436" cm="1">
        <f t="array" ref="GJ29">+_xlfn.SINGLE(IF(GJ$8="Mùa đông",MMULT(VALUE($E29:$EF29),VALUE('Color detail'!AK$7:AK$138))*'3.Gentan-i'!$EO29,MMULT(VALUE($E29:$EF29),VALUE('Color detail'!AK$7:AK$138))*'3.Gentan-i'!$EP29))</f>
        <v>0</v>
      </c>
      <c r="GK29" s="436" cm="1">
        <f t="array" ref="GK29">+_xlfn.SINGLE(IF(GK$8="Mùa đông",MMULT(VALUE($E29:$EF29),VALUE('Color detail'!AL$7:AL$138))*'3.Gentan-i'!$EO29,MMULT(VALUE($E29:$EF29),VALUE('Color detail'!AL$7:AL$138))*'3.Gentan-i'!$EP29))</f>
        <v>0</v>
      </c>
      <c r="GL29" s="436" cm="1">
        <f t="array" ref="GL29">+_xlfn.SINGLE(IF(GL$8="Mùa đông",MMULT(VALUE($E29:$EF29),VALUE('Color detail'!AM$7:AM$138))*'3.Gentan-i'!$EO29,MMULT(VALUE($E29:$EF29),VALUE('Color detail'!AM$7:AM$138))*'3.Gentan-i'!$EP29))</f>
        <v>0</v>
      </c>
      <c r="GM29" s="436" cm="1">
        <f t="array" ref="GM29">+_xlfn.SINGLE(IF(GM$8="Mùa đông",MMULT(VALUE($E29:$EF29),VALUE('Color detail'!AN$7:AN$138))*'3.Gentan-i'!$EO29,MMULT(VALUE($E29:$EF29),VALUE('Color detail'!AN$7:AN$138))*'3.Gentan-i'!$EP29))</f>
        <v>0</v>
      </c>
      <c r="GN29" s="436" cm="1">
        <f t="array" ref="GN29">+_xlfn.SINGLE(IF(GN$8="Mùa đông",MMULT(VALUE($E29:$EF29),VALUE('Color detail'!AO$7:AO$138))*'3.Gentan-i'!$EO29,MMULT(VALUE($E29:$EF29),VALUE('Color detail'!AO$7:AO$138))*'3.Gentan-i'!$EP29))</f>
        <v>0</v>
      </c>
      <c r="GO29" s="436" cm="1">
        <f t="array" ref="GO29">+_xlfn.SINGLE(IF(GO$8="Mùa đông",MMULT(VALUE($E29:$EF29),VALUE('Color detail'!AP$7:AP$138))*'3.Gentan-i'!$EO29,MMULT(VALUE($E29:$EF29),VALUE('Color detail'!AP$7:AP$138))*'3.Gentan-i'!$EP29))</f>
        <v>0</v>
      </c>
      <c r="GP29" s="436" cm="1">
        <f t="array" ref="GP29">+_xlfn.SINGLE(IF(GP$8="Mùa đông",MMULT(VALUE($E29:$EF29),VALUE('Color detail'!AQ$7:AQ$138))*'3.Gentan-i'!$EO29,MMULT(VALUE($E29:$EF29),VALUE('Color detail'!AQ$7:AQ$138))*'3.Gentan-i'!$EP29))</f>
        <v>0</v>
      </c>
      <c r="GQ29" s="436" cm="1">
        <f t="array" ref="GQ29">+_xlfn.SINGLE(IF(GQ$8="Mùa đông",MMULT(VALUE($E29:$EF29),VALUE('Color detail'!AR$7:AR$138))*'3.Gentan-i'!$EO29,MMULT(VALUE($E29:$EF29),VALUE('Color detail'!AR$7:AR$138))*'3.Gentan-i'!$EP29))</f>
        <v>0</v>
      </c>
      <c r="GR29" s="443">
        <f t="shared" si="24"/>
        <v>0</v>
      </c>
      <c r="GS29" s="435"/>
      <c r="GT29" s="436">
        <f t="shared" si="25"/>
        <v>0</v>
      </c>
      <c r="GU29" s="499">
        <v>12</v>
      </c>
      <c r="GV29" s="499">
        <v>36</v>
      </c>
      <c r="GW29" s="436">
        <f t="shared" si="31"/>
        <v>0</v>
      </c>
      <c r="GX29" s="436">
        <f t="shared" si="32"/>
        <v>0</v>
      </c>
      <c r="GZ29" s="534"/>
      <c r="HA29" s="534"/>
      <c r="HB29" s="534"/>
      <c r="HN29" s="446"/>
      <c r="HO29" s="446"/>
      <c r="HP29" s="446"/>
      <c r="HQ29" s="446"/>
      <c r="HR29" s="446"/>
      <c r="HS29" s="446"/>
      <c r="HT29" s="446"/>
      <c r="HU29" s="446"/>
      <c r="HV29" s="446"/>
      <c r="HW29" s="446"/>
      <c r="HX29" s="446"/>
      <c r="HY29" s="446"/>
      <c r="HZ29" s="446"/>
      <c r="IA29" s="446"/>
      <c r="IB29" s="446"/>
      <c r="IC29" s="446"/>
      <c r="ID29" s="446"/>
      <c r="IE29" s="446"/>
      <c r="IF29" s="446"/>
      <c r="IG29" s="446"/>
      <c r="IH29" s="446"/>
      <c r="II29" s="446"/>
      <c r="IJ29" s="446"/>
      <c r="IK29" s="446"/>
      <c r="IL29" s="446"/>
      <c r="IM29" s="446"/>
      <c r="IN29" s="446"/>
      <c r="IO29" s="446"/>
      <c r="IP29" s="446"/>
      <c r="IQ29" s="446"/>
      <c r="IR29" s="446"/>
      <c r="IS29" s="446"/>
      <c r="IT29" s="446"/>
      <c r="IU29" s="446"/>
      <c r="IV29" s="446"/>
      <c r="IW29" s="446"/>
      <c r="IX29" s="446"/>
      <c r="IY29" s="446"/>
      <c r="IZ29" s="446"/>
      <c r="JA29" s="446"/>
      <c r="JB29" s="446"/>
      <c r="JC29" s="446"/>
      <c r="JD29" s="446"/>
      <c r="JE29" s="446"/>
      <c r="JF29" s="446"/>
      <c r="JG29" s="446"/>
      <c r="JH29" s="446"/>
      <c r="JI29" s="446"/>
      <c r="JJ29" s="446"/>
      <c r="JK29" s="446"/>
      <c r="JL29" s="446"/>
      <c r="JM29" s="446"/>
      <c r="JN29" s="446"/>
      <c r="JO29" s="446"/>
      <c r="JP29" s="446"/>
      <c r="JQ29" s="446"/>
      <c r="JR29" s="446"/>
      <c r="JS29" s="446"/>
      <c r="JT29" s="446"/>
      <c r="JU29" s="446"/>
      <c r="JV29" s="446"/>
      <c r="JW29" s="446"/>
      <c r="JX29" s="446"/>
      <c r="JY29" s="446"/>
      <c r="JZ29" s="446"/>
    </row>
    <row r="30" spans="1:286" ht="16" hidden="1" customHeight="1">
      <c r="A30" s="437">
        <v>1</v>
      </c>
      <c r="B30" s="438" t="s">
        <v>132</v>
      </c>
      <c r="C30" s="439" t="s">
        <v>133</v>
      </c>
      <c r="D30" s="439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440">
        <v>0</v>
      </c>
      <c r="AE30" s="440">
        <v>0</v>
      </c>
      <c r="AF30" s="440">
        <v>1.91</v>
      </c>
      <c r="AG30" s="440">
        <v>0</v>
      </c>
      <c r="AH30" s="440">
        <v>0</v>
      </c>
      <c r="AI30" s="440">
        <v>0</v>
      </c>
      <c r="AJ30" s="440">
        <v>0</v>
      </c>
      <c r="AK30" s="440">
        <v>0</v>
      </c>
      <c r="AL30" s="440">
        <v>0</v>
      </c>
      <c r="AM30" s="440">
        <v>0</v>
      </c>
      <c r="AN30" s="440">
        <v>0</v>
      </c>
      <c r="AO30" s="440">
        <v>0</v>
      </c>
      <c r="AP30" s="440">
        <v>0</v>
      </c>
      <c r="AQ30" s="440">
        <v>1.91</v>
      </c>
      <c r="AR30" s="440">
        <v>0</v>
      </c>
      <c r="AS30" s="440">
        <v>0</v>
      </c>
      <c r="AT30" s="440">
        <v>0</v>
      </c>
      <c r="AU30" s="440">
        <v>0</v>
      </c>
      <c r="AV30" s="440">
        <v>0</v>
      </c>
      <c r="AW30" s="440">
        <v>1.91</v>
      </c>
      <c r="AX30" s="440">
        <v>0</v>
      </c>
      <c r="AY30" s="440">
        <v>0</v>
      </c>
      <c r="AZ30" s="440">
        <v>0</v>
      </c>
      <c r="BA30" s="440">
        <v>0</v>
      </c>
      <c r="BB30" s="440">
        <v>0</v>
      </c>
      <c r="BC30" s="440">
        <v>0</v>
      </c>
      <c r="BD30" s="440">
        <v>0</v>
      </c>
      <c r="BE30" s="440">
        <v>0</v>
      </c>
      <c r="BF30" s="440">
        <v>0</v>
      </c>
      <c r="BG30" s="440">
        <v>0</v>
      </c>
      <c r="BH30" s="440">
        <v>0</v>
      </c>
      <c r="BI30" s="440">
        <v>0</v>
      </c>
      <c r="BJ30" s="440">
        <v>0</v>
      </c>
      <c r="BK30" s="440">
        <v>0</v>
      </c>
      <c r="BL30" s="440">
        <v>0</v>
      </c>
      <c r="BM30" s="440">
        <v>0</v>
      </c>
      <c r="BN30" s="440">
        <v>0</v>
      </c>
      <c r="BO30" s="440">
        <v>0</v>
      </c>
      <c r="BP30" s="440">
        <v>0</v>
      </c>
      <c r="BQ30" s="440">
        <v>0</v>
      </c>
      <c r="BR30" s="440">
        <v>2.0860145379023884</v>
      </c>
      <c r="BS30" s="440">
        <v>0</v>
      </c>
      <c r="BT30" s="440">
        <v>0</v>
      </c>
      <c r="BU30" s="440">
        <v>0</v>
      </c>
      <c r="BV30" s="440">
        <v>0</v>
      </c>
      <c r="BW30" s="440">
        <v>0</v>
      </c>
      <c r="BX30" s="440">
        <v>2.0860145379023884</v>
      </c>
      <c r="BY30" s="440">
        <v>0</v>
      </c>
      <c r="BZ30" s="440">
        <v>0</v>
      </c>
      <c r="CA30" s="440">
        <v>0</v>
      </c>
      <c r="CB30" s="440">
        <v>0</v>
      </c>
      <c r="CC30" s="440">
        <v>0</v>
      </c>
      <c r="CD30" s="440">
        <v>2.0860145379023884</v>
      </c>
      <c r="CE30" s="440">
        <v>0</v>
      </c>
      <c r="CF30" s="440">
        <v>0</v>
      </c>
      <c r="CG30" s="440">
        <v>0</v>
      </c>
      <c r="CH30" s="440">
        <v>0</v>
      </c>
      <c r="CI30" s="440">
        <v>0</v>
      </c>
      <c r="CJ30" s="440">
        <v>2.0860145379023884</v>
      </c>
      <c r="CK30" s="440">
        <v>0</v>
      </c>
      <c r="CL30" s="440">
        <v>0</v>
      </c>
      <c r="CM30" s="440">
        <v>0</v>
      </c>
      <c r="CN30" s="440">
        <v>0</v>
      </c>
      <c r="CO30" s="440">
        <v>0</v>
      </c>
      <c r="CP30" s="440">
        <v>0</v>
      </c>
      <c r="CQ30" s="440">
        <v>0</v>
      </c>
      <c r="CR30" s="440">
        <v>0</v>
      </c>
      <c r="CS30" s="440">
        <v>0</v>
      </c>
      <c r="CT30" s="440">
        <v>0</v>
      </c>
      <c r="CU30" s="440">
        <v>0</v>
      </c>
      <c r="CV30" s="440">
        <v>0</v>
      </c>
      <c r="CW30" s="440">
        <v>0</v>
      </c>
      <c r="CX30" s="440">
        <v>0</v>
      </c>
      <c r="CY30" s="440">
        <v>0</v>
      </c>
      <c r="CZ30" s="440">
        <v>0</v>
      </c>
      <c r="DA30" s="440">
        <v>0</v>
      </c>
      <c r="DB30" s="440">
        <v>0</v>
      </c>
      <c r="DC30" s="440">
        <v>2.7404999999999999</v>
      </c>
      <c r="DD30" s="440">
        <v>0</v>
      </c>
      <c r="DE30" s="440">
        <v>0</v>
      </c>
      <c r="DF30" s="440">
        <v>0</v>
      </c>
      <c r="DG30" s="441">
        <v>0</v>
      </c>
      <c r="DH30" s="441">
        <v>0</v>
      </c>
      <c r="DI30" s="441">
        <v>0</v>
      </c>
      <c r="DJ30" s="441">
        <v>2.6075181723779854</v>
      </c>
      <c r="DK30" s="441">
        <v>0</v>
      </c>
      <c r="DL30" s="441">
        <v>0</v>
      </c>
      <c r="DM30" s="441">
        <v>0</v>
      </c>
      <c r="DN30" s="441">
        <v>0</v>
      </c>
      <c r="DO30" s="441">
        <v>0</v>
      </c>
      <c r="DP30" s="441">
        <v>2.6075181723779854</v>
      </c>
      <c r="DQ30" s="441">
        <v>0</v>
      </c>
      <c r="DR30" s="441">
        <v>0</v>
      </c>
      <c r="DS30" s="441">
        <v>0</v>
      </c>
      <c r="DT30" s="441">
        <v>0</v>
      </c>
      <c r="DU30" s="441">
        <v>2.6075181723779854</v>
      </c>
      <c r="DV30" s="441">
        <v>0</v>
      </c>
      <c r="DW30" s="441">
        <v>0</v>
      </c>
      <c r="DX30" s="441">
        <v>0</v>
      </c>
      <c r="DY30" s="441">
        <v>0</v>
      </c>
      <c r="DZ30" s="441">
        <v>2.6075181723779854</v>
      </c>
      <c r="EA30" s="441">
        <v>0</v>
      </c>
      <c r="EB30" s="441">
        <v>0</v>
      </c>
      <c r="EC30" s="441">
        <v>0</v>
      </c>
      <c r="ED30" s="441">
        <v>0</v>
      </c>
      <c r="EE30" s="441">
        <v>0</v>
      </c>
      <c r="EF30" s="441">
        <v>0</v>
      </c>
      <c r="EH30" s="437" t="s">
        <v>62</v>
      </c>
      <c r="EI30" s="437">
        <v>16</v>
      </c>
      <c r="EJ30" s="439" t="s">
        <v>134</v>
      </c>
      <c r="EK30" s="439" t="s">
        <v>76</v>
      </c>
      <c r="EL30" s="437" t="s">
        <v>64</v>
      </c>
      <c r="EN30" s="382" t="str">
        <f>+IFERROR(VLOOKUP($B30,'Lưu ý'!$C$5:$G$21,5,0),"")</f>
        <v/>
      </c>
      <c r="EO30" s="382">
        <f>+IF($EN30="",100%,INDEX('Lưu ý'!$H$5:$I$21,MATCH('3.Gentan-i'!$B30,'Lưu ý'!$C$5:$C$21,0),MATCH('3.Gentan-i'!EO$6,'Lưu ý'!$H$4:$I$4,0)))</f>
        <v>1</v>
      </c>
      <c r="EP30" s="382">
        <f>+IF($EN30="",100%,INDEX('Lưu ý'!$H$5:$I$21,MATCH('3.Gentan-i'!$B30,'Lưu ý'!$C$5:$C$21,0),MATCH('3.Gentan-i'!EP$6,'Lưu ý'!$H$4:$I$4,0)))</f>
        <v>1</v>
      </c>
      <c r="EQ30" s="481">
        <v>1</v>
      </c>
      <c r="ER30" s="844">
        <v>1</v>
      </c>
      <c r="ES30" s="439"/>
      <c r="ET30" s="439"/>
      <c r="EU30" s="476"/>
      <c r="EV30" s="810"/>
      <c r="EW30" s="810"/>
      <c r="EX30" s="810"/>
      <c r="EY30" s="810"/>
      <c r="EZ30" s="378" t="s">
        <v>360</v>
      </c>
      <c r="FA30" s="442" cm="1">
        <f t="array" ref="FA30">+_xlfn.SINGLE(MMULT(VALUE($E30:$EF30),VALUE('Color detail'!H$7:H$138)))</f>
        <v>1261.4649392523365</v>
      </c>
      <c r="FB30" s="442" cm="1">
        <f t="array" ref="FB30">+_xlfn.SINGLE(MMULT(VALUE($E30:$EF30),VALUE('Color detail'!I$7:I$138)))</f>
        <v>1234.8868478712357</v>
      </c>
      <c r="FC30" s="442" cm="1">
        <f t="array" ref="FC30">+_xlfn.SINGLE(MMULT(VALUE($E30:$EF30),VALUE('Color detail'!J$7:J$138)))</f>
        <v>977.42926012461055</v>
      </c>
      <c r="FD30" s="442" cm="1">
        <f t="array" ref="FD30">+_xlfn.SINGLE(MMULT(VALUE($E30:$EF30),VALUE('Color detail'!K$7:K$138)))</f>
        <v>811.18441121495334</v>
      </c>
      <c r="FF30" s="436">
        <f t="shared" si="27"/>
        <v>1264</v>
      </c>
      <c r="FG30" s="436">
        <f t="shared" si="28"/>
        <v>1248</v>
      </c>
      <c r="FH30" s="436">
        <f t="shared" si="29"/>
        <v>992</v>
      </c>
      <c r="FI30" s="436">
        <f t="shared" si="30"/>
        <v>816</v>
      </c>
      <c r="FK30" s="436">
        <f t="shared" si="20"/>
        <v>1264</v>
      </c>
      <c r="FL30" s="436">
        <f t="shared" si="21"/>
        <v>1248</v>
      </c>
      <c r="FM30" s="436">
        <f t="shared" si="22"/>
        <v>992</v>
      </c>
      <c r="FN30" s="436">
        <f t="shared" si="23"/>
        <v>816</v>
      </c>
      <c r="FO30" s="681"/>
      <c r="FP30" s="436" cm="1">
        <f t="array" ref="FP30">+_xlfn.SINGLE(IF(FP$8="Mùa đông",MMULT(VALUE($E30:$EF30),VALUE('Color detail'!Q$7:Q$138))*'3.Gentan-i'!$EO30,MMULT(VALUE($E30:$EF30),VALUE('Color detail'!Q$7:Q$138))*'3.Gentan-i'!$EP30))</f>
        <v>30.410145379023881</v>
      </c>
      <c r="FQ30" s="436" cm="1">
        <f t="array" ref="FQ30">+_xlfn.SINGLE(IF(FQ$8="Mùa đông",MMULT(VALUE($E30:$EF30),VALUE('Color detail'!R$7:R$138))*'3.Gentan-i'!$EO30,MMULT(VALUE($E30:$EF30),VALUE('Color detail'!R$7:R$138))*'3.Gentan-i'!$EP30))</f>
        <v>60.302670820353065</v>
      </c>
      <c r="FR30" s="436" cm="1">
        <f t="array" ref="FR30">+_xlfn.SINGLE(IF(FR$8="Mùa đông",MMULT(VALUE($E30:$EF30),VALUE('Color detail'!S$7:S$138))*'3.Gentan-i'!$EO30,MMULT(VALUE($E30:$EF30),VALUE('Color detail'!S$7:S$138))*'3.Gentan-i'!$EP30))</f>
        <v>55.62221806853583</v>
      </c>
      <c r="FS30" s="436" cm="1">
        <f t="array" ref="FS30">+_xlfn.SINGLE(IF(FS$8="Mùa đông",MMULT(VALUE($E30:$EF30),VALUE('Color detail'!T$7:T$138))*'3.Gentan-i'!$EO30,MMULT(VALUE($E30:$EF30),VALUE('Color detail'!T$7:T$138))*'3.Gentan-i'!$EP30))</f>
        <v>80.950308930425749</v>
      </c>
      <c r="FT30" s="436" cm="1">
        <f t="array" ref="FT30">+_xlfn.SINGLE(IF(FT$8="Mùa đông",MMULT(VALUE($E30:$EF30),VALUE('Color detail'!U$7:U$138))*'3.Gentan-i'!$EO30,MMULT(VALUE($E30:$EF30),VALUE('Color detail'!U$7:U$138))*'3.Gentan-i'!$EP30))</f>
        <v>68.951841640706121</v>
      </c>
      <c r="FU30" s="436" cm="1">
        <f t="array" ref="FU30">+_xlfn.SINGLE(IF(FU$8="Mùa đông",MMULT(VALUE($E30:$EF30),VALUE('Color detail'!V$7:V$138))*'3.Gentan-i'!$EO30,MMULT(VALUE($E30:$EF30),VALUE('Color detail'!V$7:V$138))*'3.Gentan-i'!$EP30))</f>
        <v>77.857779854620972</v>
      </c>
      <c r="FV30" s="436" cm="1">
        <f t="array" ref="FV30">+_xlfn.SINGLE(IF(FV$8="Mùa đông",MMULT(VALUE($E30:$EF30),VALUE('Color detail'!W$7:W$138))*'3.Gentan-i'!$EO30,MMULT(VALUE($E30:$EF30),VALUE('Color detail'!W$7:W$138))*'3.Gentan-i'!$EP30))</f>
        <v>74.516250778816186</v>
      </c>
      <c r="FW30" s="436" cm="1">
        <f t="array" ref="FW30">+_xlfn.SINGLE(IF(FW$8="Mùa đông",MMULT(VALUE($E30:$EF30),VALUE('Color detail'!X$7:X$138))*'3.Gentan-i'!$EO30,MMULT(VALUE($E30:$EF30),VALUE('Color detail'!X$7:X$138))*'3.Gentan-i'!$EP30))</f>
        <v>54.360163551401868</v>
      </c>
      <c r="FX30" s="436" cm="1">
        <f t="array" ref="FX30">+_xlfn.SINGLE(IF(FX$8="Mùa đông",MMULT(VALUE($E30:$EF30),VALUE('Color detail'!Y$7:Y$138))*'3.Gentan-i'!$EO30,MMULT(VALUE($E30:$EF30),VALUE('Color detail'!Y$7:Y$138))*'3.Gentan-i'!$EP30))</f>
        <v>54.845174454828658</v>
      </c>
      <c r="FY30" s="436" cm="1">
        <f t="array" ref="FY30">+_xlfn.SINGLE(IF(FY$8="Mùa đông",MMULT(VALUE($E30:$EF30),VALUE('Color detail'!Z$7:Z$138))*'3.Gentan-i'!$EO30,MMULT(VALUE($E30:$EF30),VALUE('Color detail'!Z$7:Z$138))*'3.Gentan-i'!$EP30))</f>
        <v>26.770043613707163</v>
      </c>
      <c r="FZ30" s="436" cm="1">
        <f t="array" ref="FZ30">+_xlfn.SINGLE(IF(FZ$8="Mùa đông",MMULT(VALUE($E30:$EF30),VALUE('Color detail'!AA$7:AA$138))*'3.Gentan-i'!$EO30,MMULT(VALUE($E30:$EF30),VALUE('Color detail'!AA$7:AA$138))*'3.Gentan-i'!$EP30))</f>
        <v>33.682572689511943</v>
      </c>
      <c r="GA30" s="436" cm="1">
        <f t="array" ref="GA30">+_xlfn.SINGLE(IF(GA$8="Mùa đông",MMULT(VALUE($E30:$EF30),VALUE('Color detail'!AB$7:AB$138))*'3.Gentan-i'!$EO30,MMULT(VALUE($E30:$EF30),VALUE('Color detail'!AB$7:AB$138))*'3.Gentan-i'!$EP30))</f>
        <v>46.325101765316717</v>
      </c>
      <c r="GB30" s="436" cm="1">
        <f t="array" ref="GB30">+_xlfn.SINGLE(IF(GB$8="Mùa đông",MMULT(VALUE($E30:$EF30),VALUE('Color detail'!AC$7:AC$138))*'3.Gentan-i'!$EO30,MMULT(VALUE($E30:$EF30),VALUE('Color detail'!AC$7:AC$138))*'3.Gentan-i'!$EP30))</f>
        <v>37.200116303219104</v>
      </c>
      <c r="GC30" s="436" cm="1">
        <f t="array" ref="GC30">+_xlfn.SINGLE(IF(GC$8="Mùa đông",MMULT(VALUE($E30:$EF30),VALUE('Color detail'!AD$7:AD$138))*'3.Gentan-i'!$EO30,MMULT(VALUE($E30:$EF30),VALUE('Color detail'!AD$7:AD$138))*'3.Gentan-i'!$EP30))</f>
        <v>40.940590861889923</v>
      </c>
      <c r="GD30" s="436" cm="1">
        <f t="array" ref="GD30">+_xlfn.SINGLE(IF(GD$8="Mùa đông",MMULT(VALUE($E30:$EF30),VALUE('Color detail'!AE$7:AE$138))*'3.Gentan-i'!$EO30,MMULT(VALUE($E30:$EF30),VALUE('Color detail'!AE$7:AE$138))*'3.Gentan-i'!$EP30))</f>
        <v>44.677181723779853</v>
      </c>
      <c r="GE30" s="436" cm="1">
        <f t="array" ref="GE30">+_xlfn.SINGLE(IF(GE$8="Mùa đông",MMULT(VALUE($E30:$EF30),VALUE('Color detail'!AF$7:AF$138))*'3.Gentan-i'!$EO30,MMULT(VALUE($E30:$EF30),VALUE('Color detail'!AF$7:AF$138))*'3.Gentan-i'!$EP30))</f>
        <v>106.17148701973001</v>
      </c>
      <c r="GF30" s="436" cm="1">
        <f t="array" ref="GF30">+_xlfn.SINGLE(IF(GF$8="Mùa đông",MMULT(VALUE($E30:$EF30),VALUE('Color detail'!AG$7:AG$138))*'3.Gentan-i'!$EO30,MMULT(VALUE($E30:$EF30),VALUE('Color detail'!AG$7:AG$138))*'3.Gentan-i'!$EP30))</f>
        <v>82.723443406022852</v>
      </c>
      <c r="GG30" s="436" cm="1">
        <f t="array" ref="GG30">+_xlfn.SINGLE(IF(GG$8="Mùa đông",MMULT(VALUE($E30:$EF30),VALUE('Color detail'!AH$7:AH$138))*'3.Gentan-i'!$EO30,MMULT(VALUE($E30:$EF30),VALUE('Color detail'!AH$7:AH$138))*'3.Gentan-i'!$EP30))</f>
        <v>65.507283489096579</v>
      </c>
      <c r="GH30" s="436" cm="1">
        <f t="array" ref="GH30">+_xlfn.SINGLE(IF(GH$8="Mùa đông",MMULT(VALUE($E30:$EF30),VALUE('Color detail'!AI$7:AI$138))*'3.Gentan-i'!$EO30,MMULT(VALUE($E30:$EF30),VALUE('Color detail'!AI$7:AI$138))*'3.Gentan-i'!$EP30))</f>
        <v>58.564801661474561</v>
      </c>
      <c r="GI30" s="436" cm="1">
        <f t="array" ref="GI30">+_xlfn.SINGLE(IF(GI$8="Mùa đông",MMULT(VALUE($E30:$EF30),VALUE('Color detail'!AJ$7:AJ$138))*'3.Gentan-i'!$EO30,MMULT(VALUE($E30:$EF30),VALUE('Color detail'!AJ$7:AJ$138))*'3.Gentan-i'!$EP30))</f>
        <v>76.458859813084104</v>
      </c>
      <c r="GJ30" s="436" cm="1">
        <f t="array" ref="GJ30">+_xlfn.SINGLE(IF(GJ$8="Mùa đông",MMULT(VALUE($E30:$EF30),VALUE('Color detail'!AK$7:AK$138))*'3.Gentan-i'!$EO30,MMULT(VALUE($E30:$EF30),VALUE('Color detail'!AK$7:AK$138))*'3.Gentan-i'!$EP30))</f>
        <v>84.626903426791273</v>
      </c>
      <c r="GK30" s="436" cm="1">
        <f t="array" ref="GK30">+_xlfn.SINGLE(IF(GK$8="Mùa đông",MMULT(VALUE($E30:$EF30),VALUE('Color detail'!AL$7:AL$138))*'3.Gentan-i'!$EO30,MMULT(VALUE($E30:$EF30),VALUE('Color detail'!AL$7:AL$138))*'3.Gentan-i'!$EP30))</f>
        <v>0</v>
      </c>
      <c r="GL30" s="436" cm="1">
        <f t="array" ref="GL30">+_xlfn.SINGLE(IF(GL$8="Mùa đông",MMULT(VALUE($E30:$EF30),VALUE('Color detail'!AM$7:AM$138))*'3.Gentan-i'!$EO30,MMULT(VALUE($E30:$EF30),VALUE('Color detail'!AM$7:AM$138))*'3.Gentan-i'!$EP30))</f>
        <v>0</v>
      </c>
      <c r="GM30" s="436" cm="1">
        <f t="array" ref="GM30">+_xlfn.SINGLE(IF(GM$8="Mùa đông",MMULT(VALUE($E30:$EF30),VALUE('Color detail'!AN$7:AN$138))*'3.Gentan-i'!$EO30,MMULT(VALUE($E30:$EF30),VALUE('Color detail'!AN$7:AN$138))*'3.Gentan-i'!$EP30))</f>
        <v>0</v>
      </c>
      <c r="GN30" s="436" cm="1">
        <f t="array" ref="GN30">+_xlfn.SINGLE(IF(GN$8="Mùa đông",MMULT(VALUE($E30:$EF30),VALUE('Color detail'!AO$7:AO$138))*'3.Gentan-i'!$EO30,MMULT(VALUE($E30:$EF30),VALUE('Color detail'!AO$7:AO$138))*'3.Gentan-i'!$EP30))</f>
        <v>0</v>
      </c>
      <c r="GO30" s="436" cm="1">
        <f t="array" ref="GO30">+_xlfn.SINGLE(IF(GO$8="Mùa đông",MMULT(VALUE($E30:$EF30),VALUE('Color detail'!AP$7:AP$138))*'3.Gentan-i'!$EO30,MMULT(VALUE($E30:$EF30),VALUE('Color detail'!AP$7:AP$138))*'3.Gentan-i'!$EP30))</f>
        <v>0</v>
      </c>
      <c r="GP30" s="436" cm="1">
        <f t="array" ref="GP30">+_xlfn.SINGLE(IF(GP$8="Mùa đông",MMULT(VALUE($E30:$EF30),VALUE('Color detail'!AQ$7:AQ$138))*'3.Gentan-i'!$EO30,MMULT(VALUE($E30:$EF30),VALUE('Color detail'!AQ$7:AQ$138))*'3.Gentan-i'!$EP30))</f>
        <v>0</v>
      </c>
      <c r="GQ30" s="436" cm="1">
        <f t="array" ref="GQ30">+_xlfn.SINGLE(IF(GQ$8="Mùa đông",MMULT(VALUE($E30:$EF30),VALUE('Color detail'!AR$7:AR$138))*'3.Gentan-i'!$EO30,MMULT(VALUE($E30:$EF30),VALUE('Color detail'!AR$7:AR$138))*'3.Gentan-i'!$EP30))</f>
        <v>0</v>
      </c>
      <c r="GR30" s="443">
        <f t="shared" si="24"/>
        <v>1261.4649392523365</v>
      </c>
      <c r="GS30" s="435"/>
      <c r="GT30" s="436">
        <f t="shared" si="25"/>
        <v>106.17148701973001</v>
      </c>
      <c r="GU30" s="499">
        <v>12</v>
      </c>
      <c r="GV30" s="499">
        <v>36</v>
      </c>
      <c r="GW30" s="436">
        <f t="shared" si="31"/>
        <v>1274.05784423676</v>
      </c>
      <c r="GX30" s="436">
        <f t="shared" si="32"/>
        <v>3822.1735327102801</v>
      </c>
      <c r="GZ30" s="534"/>
      <c r="HA30" s="534"/>
      <c r="HB30" s="534"/>
      <c r="HN30" s="446"/>
      <c r="HO30" s="446"/>
      <c r="HP30" s="446"/>
      <c r="HQ30" s="446"/>
      <c r="HR30" s="446"/>
      <c r="HS30" s="446"/>
      <c r="HT30" s="446"/>
      <c r="HU30" s="446"/>
      <c r="HV30" s="446"/>
      <c r="HW30" s="446"/>
      <c r="HX30" s="446"/>
      <c r="HY30" s="446"/>
      <c r="HZ30" s="446"/>
      <c r="IA30" s="446"/>
      <c r="IB30" s="446"/>
      <c r="IC30" s="446"/>
      <c r="ID30" s="446"/>
      <c r="IE30" s="446"/>
      <c r="IF30" s="446"/>
      <c r="IG30" s="446"/>
      <c r="IH30" s="446"/>
      <c r="II30" s="446"/>
      <c r="IJ30" s="446"/>
      <c r="IK30" s="446"/>
      <c r="IL30" s="446"/>
      <c r="IM30" s="446"/>
      <c r="IN30" s="446"/>
      <c r="IO30" s="446"/>
      <c r="IP30" s="446"/>
      <c r="IQ30" s="446"/>
      <c r="IR30" s="446"/>
      <c r="IS30" s="446"/>
      <c r="IT30" s="446"/>
      <c r="IU30" s="446"/>
      <c r="IV30" s="446"/>
      <c r="IW30" s="446"/>
      <c r="IX30" s="446"/>
      <c r="IY30" s="446"/>
      <c r="IZ30" s="446"/>
      <c r="JA30" s="446"/>
      <c r="JB30" s="446"/>
      <c r="JC30" s="446"/>
      <c r="JD30" s="446"/>
      <c r="JE30" s="446"/>
      <c r="JF30" s="446"/>
      <c r="JG30" s="446"/>
      <c r="JH30" s="446"/>
      <c r="JI30" s="446"/>
      <c r="JJ30" s="446"/>
      <c r="JK30" s="446"/>
      <c r="JL30" s="446"/>
      <c r="JM30" s="446"/>
      <c r="JN30" s="446"/>
      <c r="JO30" s="446"/>
      <c r="JP30" s="446"/>
      <c r="JQ30" s="446"/>
      <c r="JR30" s="446"/>
      <c r="JS30" s="446"/>
      <c r="JT30" s="446"/>
      <c r="JU30" s="446"/>
      <c r="JV30" s="446"/>
      <c r="JW30" s="446"/>
      <c r="JX30" s="446"/>
      <c r="JY30" s="446"/>
      <c r="JZ30" s="446"/>
    </row>
    <row r="31" spans="1:286" ht="16" hidden="1" customHeight="1">
      <c r="A31" s="437">
        <v>1</v>
      </c>
      <c r="B31" s="438" t="s">
        <v>135</v>
      </c>
      <c r="C31" s="439" t="s">
        <v>136</v>
      </c>
      <c r="D31" s="439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440">
        <v>0</v>
      </c>
      <c r="AE31" s="440">
        <v>0</v>
      </c>
      <c r="AF31" s="440">
        <v>0.21944444444444444</v>
      </c>
      <c r="AG31" s="440">
        <v>0</v>
      </c>
      <c r="AH31" s="440">
        <v>0</v>
      </c>
      <c r="AI31" s="440">
        <v>0</v>
      </c>
      <c r="AJ31" s="440">
        <v>0</v>
      </c>
      <c r="AK31" s="440">
        <v>0</v>
      </c>
      <c r="AL31" s="440">
        <v>0</v>
      </c>
      <c r="AM31" s="440">
        <v>0</v>
      </c>
      <c r="AN31" s="440">
        <v>0</v>
      </c>
      <c r="AO31" s="440">
        <v>0</v>
      </c>
      <c r="AP31" s="440">
        <v>0</v>
      </c>
      <c r="AQ31" s="440">
        <v>0.21944444444444444</v>
      </c>
      <c r="AR31" s="440">
        <v>0</v>
      </c>
      <c r="AS31" s="440">
        <v>0</v>
      </c>
      <c r="AT31" s="440">
        <v>0</v>
      </c>
      <c r="AU31" s="440">
        <v>0</v>
      </c>
      <c r="AV31" s="440">
        <v>0</v>
      </c>
      <c r="AW31" s="440">
        <v>0.21944444444444444</v>
      </c>
      <c r="AX31" s="440">
        <v>0</v>
      </c>
      <c r="AY31" s="440">
        <v>0</v>
      </c>
      <c r="AZ31" s="440">
        <v>0</v>
      </c>
      <c r="BA31" s="440">
        <v>0</v>
      </c>
      <c r="BB31" s="440">
        <v>0</v>
      </c>
      <c r="BC31" s="440">
        <v>0</v>
      </c>
      <c r="BD31" s="440">
        <v>0</v>
      </c>
      <c r="BE31" s="440">
        <v>0</v>
      </c>
      <c r="BF31" s="440">
        <v>0</v>
      </c>
      <c r="BG31" s="440">
        <v>0</v>
      </c>
      <c r="BH31" s="440">
        <v>0</v>
      </c>
      <c r="BI31" s="440">
        <v>0</v>
      </c>
      <c r="BJ31" s="440">
        <v>0</v>
      </c>
      <c r="BK31" s="440">
        <v>0</v>
      </c>
      <c r="BL31" s="440">
        <v>0</v>
      </c>
      <c r="BM31" s="440">
        <v>0</v>
      </c>
      <c r="BN31" s="440">
        <v>0</v>
      </c>
      <c r="BO31" s="440">
        <v>0</v>
      </c>
      <c r="BP31" s="440">
        <v>0</v>
      </c>
      <c r="BQ31" s="440">
        <v>0</v>
      </c>
      <c r="BR31" s="440">
        <v>0.7</v>
      </c>
      <c r="BS31" s="440">
        <v>0</v>
      </c>
      <c r="BT31" s="440">
        <v>0</v>
      </c>
      <c r="BU31" s="440">
        <v>0</v>
      </c>
      <c r="BV31" s="440">
        <v>0</v>
      </c>
      <c r="BW31" s="440">
        <v>0</v>
      </c>
      <c r="BX31" s="440">
        <v>0.7</v>
      </c>
      <c r="BY31" s="440">
        <v>0</v>
      </c>
      <c r="BZ31" s="440">
        <v>0</v>
      </c>
      <c r="CA31" s="440">
        <v>0</v>
      </c>
      <c r="CB31" s="440">
        <v>0</v>
      </c>
      <c r="CC31" s="440">
        <v>0</v>
      </c>
      <c r="CD31" s="440">
        <v>0.7</v>
      </c>
      <c r="CE31" s="440">
        <v>0</v>
      </c>
      <c r="CF31" s="440">
        <v>0</v>
      </c>
      <c r="CG31" s="440">
        <v>0</v>
      </c>
      <c r="CH31" s="440">
        <v>0</v>
      </c>
      <c r="CI31" s="440">
        <v>0</v>
      </c>
      <c r="CJ31" s="440">
        <v>0.7</v>
      </c>
      <c r="CK31" s="440">
        <v>0</v>
      </c>
      <c r="CL31" s="440">
        <v>0</v>
      </c>
      <c r="CM31" s="440">
        <v>0</v>
      </c>
      <c r="CN31" s="440">
        <v>0</v>
      </c>
      <c r="CO31" s="440">
        <v>0</v>
      </c>
      <c r="CP31" s="440">
        <v>0</v>
      </c>
      <c r="CQ31" s="440">
        <v>0</v>
      </c>
      <c r="CR31" s="440">
        <v>0</v>
      </c>
      <c r="CS31" s="440">
        <v>0</v>
      </c>
      <c r="CT31" s="440">
        <v>0</v>
      </c>
      <c r="CU31" s="440">
        <v>0</v>
      </c>
      <c r="CV31" s="440">
        <v>0</v>
      </c>
      <c r="CW31" s="440">
        <v>0</v>
      </c>
      <c r="CX31" s="440">
        <v>0</v>
      </c>
      <c r="CY31" s="440">
        <v>0</v>
      </c>
      <c r="CZ31" s="440">
        <v>0</v>
      </c>
      <c r="DA31" s="440">
        <v>0</v>
      </c>
      <c r="DB31" s="440">
        <v>0</v>
      </c>
      <c r="DC31" s="440">
        <v>0.88</v>
      </c>
      <c r="DD31" s="440">
        <v>0</v>
      </c>
      <c r="DE31" s="440">
        <v>0</v>
      </c>
      <c r="DF31" s="440">
        <v>0</v>
      </c>
      <c r="DG31" s="441">
        <v>0</v>
      </c>
      <c r="DH31" s="441">
        <v>0</v>
      </c>
      <c r="DI31" s="441">
        <v>0</v>
      </c>
      <c r="DJ31" s="441">
        <v>0.2892638744663667</v>
      </c>
      <c r="DK31" s="441">
        <v>0</v>
      </c>
      <c r="DL31" s="441">
        <v>0</v>
      </c>
      <c r="DM31" s="441">
        <v>0</v>
      </c>
      <c r="DN31" s="441">
        <v>0</v>
      </c>
      <c r="DO31" s="441">
        <v>0</v>
      </c>
      <c r="DP31" s="441">
        <v>0.2892638744663667</v>
      </c>
      <c r="DQ31" s="441">
        <v>0</v>
      </c>
      <c r="DR31" s="441">
        <v>0</v>
      </c>
      <c r="DS31" s="441">
        <v>0</v>
      </c>
      <c r="DT31" s="441">
        <v>0</v>
      </c>
      <c r="DU31" s="441">
        <v>0.2892638744663667</v>
      </c>
      <c r="DV31" s="441">
        <v>0</v>
      </c>
      <c r="DW31" s="441">
        <v>0</v>
      </c>
      <c r="DX31" s="441">
        <v>0</v>
      </c>
      <c r="DY31" s="441">
        <v>0</v>
      </c>
      <c r="DZ31" s="441">
        <v>0.2892638744663667</v>
      </c>
      <c r="EA31" s="441">
        <v>0</v>
      </c>
      <c r="EB31" s="441">
        <v>0</v>
      </c>
      <c r="EC31" s="441">
        <v>0</v>
      </c>
      <c r="ED31" s="441">
        <v>0</v>
      </c>
      <c r="EE31" s="441">
        <v>0</v>
      </c>
      <c r="EF31" s="441">
        <v>0</v>
      </c>
      <c r="EH31" s="437" t="s">
        <v>94</v>
      </c>
      <c r="EI31" s="437">
        <v>200</v>
      </c>
      <c r="EJ31" s="439" t="s">
        <v>137</v>
      </c>
      <c r="EK31" s="439" t="s">
        <v>76</v>
      </c>
      <c r="EL31" s="437" t="s">
        <v>64</v>
      </c>
      <c r="EN31" s="382" t="str">
        <f>+IFERROR(VLOOKUP($B31,'Lưu ý'!$C$5:$G$21,5,0),"")</f>
        <v>Mùa hè</v>
      </c>
      <c r="EO31" s="382">
        <f>+IF($EN31="",100%,INDEX('Lưu ý'!$H$5:$I$21,MATCH('3.Gentan-i'!$B31,'Lưu ý'!$C$5:$C$21,0),MATCH('3.Gentan-i'!EO$6,'Lưu ý'!$H$4:$I$4,0)))</f>
        <v>0.4</v>
      </c>
      <c r="EP31" s="382">
        <f>+IF($EN31="",100%,INDEX('Lưu ý'!$H$5:$I$21,MATCH('3.Gentan-i'!$B31,'Lưu ý'!$C$5:$C$21,0),MATCH('3.Gentan-i'!EP$6,'Lưu ý'!$H$4:$I$4,0)))</f>
        <v>1</v>
      </c>
      <c r="EQ31" s="481">
        <v>1</v>
      </c>
      <c r="ER31" s="844">
        <v>1</v>
      </c>
      <c r="ES31" s="439"/>
      <c r="ET31" s="439"/>
      <c r="EU31" s="476"/>
      <c r="EV31" s="810"/>
      <c r="EW31" s="810"/>
      <c r="EX31" s="810"/>
      <c r="EY31" s="810"/>
      <c r="EZ31" s="378" t="s">
        <v>360</v>
      </c>
      <c r="FA31" s="442" cm="1">
        <f t="array" ref="FA31">+_xlfn.SINGLE(MMULT(VALUE($E31:$EF31),VALUE('Color detail'!H$7:H$138)))</f>
        <v>295.34717953155643</v>
      </c>
      <c r="FB31" s="442" cm="1">
        <f t="array" ref="FB31">+_xlfn.SINGLE(MMULT(VALUE($E31:$EF31),VALUE('Color detail'!I$7:I$138)))</f>
        <v>301.72609611168804</v>
      </c>
      <c r="FC31" s="442" cm="1">
        <f t="array" ref="FC31">+_xlfn.SINGLE(MMULT(VALUE($E31:$EF31),VALUE('Color detail'!J$7:J$138)))</f>
        <v>219.37015230183451</v>
      </c>
      <c r="FD31" s="442" cm="1">
        <f t="array" ref="FD31">+_xlfn.SINGLE(MMULT(VALUE($E31:$EF31),VALUE('Color detail'!K$7:K$138)))</f>
        <v>170.73715241721473</v>
      </c>
      <c r="FF31" s="436">
        <f t="shared" si="27"/>
        <v>400</v>
      </c>
      <c r="FG31" s="436">
        <f t="shared" si="28"/>
        <v>400</v>
      </c>
      <c r="FH31" s="436">
        <f t="shared" si="29"/>
        <v>400</v>
      </c>
      <c r="FI31" s="436">
        <f t="shared" si="30"/>
        <v>200</v>
      </c>
      <c r="FK31" s="436">
        <f t="shared" si="20"/>
        <v>400</v>
      </c>
      <c r="FL31" s="436">
        <f t="shared" si="21"/>
        <v>400</v>
      </c>
      <c r="FM31" s="436">
        <f t="shared" si="22"/>
        <v>400</v>
      </c>
      <c r="FN31" s="436">
        <f t="shared" si="23"/>
        <v>200</v>
      </c>
      <c r="FO31" s="681"/>
      <c r="FP31" s="436" cm="1">
        <f t="array" ref="FP31">+_xlfn.SINGLE(IF(FP$8="Mùa đông",MMULT(VALUE($E31:$EF31),VALUE('Color detail'!Q$7:Q$138))*'3.Gentan-i'!$EO31,MMULT(VALUE($E31:$EF31),VALUE('Color detail'!Q$7:Q$138))*'3.Gentan-i'!$EP31))</f>
        <v>3.4113332179531559</v>
      </c>
      <c r="FQ31" s="436" cm="1">
        <f t="array" ref="FQ31">+_xlfn.SINGLE(IF(FQ$8="Mùa đông",MMULT(VALUE($E31:$EF31),VALUE('Color detail'!R$7:R$138))*'3.Gentan-i'!$EO31,MMULT(VALUE($E31:$EF31),VALUE('Color detail'!R$7:R$138))*'3.Gentan-i'!$EP31))</f>
        <v>12.840569401176877</v>
      </c>
      <c r="FR31" s="436" cm="1">
        <f t="array" ref="FR31">+_xlfn.SINGLE(IF(FR$8="Mùa đông",MMULT(VALUE($E31:$EF31),VALUE('Color detail'!S$7:S$138))*'3.Gentan-i'!$EO31,MMULT(VALUE($E31:$EF31),VALUE('Color detail'!S$7:S$138))*'3.Gentan-i'!$EP31))</f>
        <v>13.213166608976579</v>
      </c>
      <c r="FS31" s="436" cm="1">
        <f t="array" ref="FS31">+_xlfn.SINGLE(IF(FS$8="Mùa đông",MMULT(VALUE($E31:$EF31),VALUE('Color detail'!T$7:T$138))*'3.Gentan-i'!$EO31,MMULT(VALUE($E31:$EF31),VALUE('Color detail'!T$7:T$138))*'3.Gentan-i'!$EP31))</f>
        <v>18.979652705665163</v>
      </c>
      <c r="FT31" s="436" cm="1">
        <f t="array" ref="FT31">+_xlfn.SINGLE(IF(FT$8="Mùa đông",MMULT(VALUE($E31:$EF31),VALUE('Color detail'!U$7:U$138))*'3.Gentan-i'!$EO31,MMULT(VALUE($E31:$EF31),VALUE('Color detail'!U$7:U$138))*'3.Gentan-i'!$EP31))</f>
        <v>15.790583246798199</v>
      </c>
      <c r="FU31" s="436" cm="1">
        <f t="array" ref="FU31">+_xlfn.SINGLE(IF(FU$8="Mùa đông",MMULT(VALUE($E31:$EF31),VALUE('Color detail'!V$7:V$138))*'3.Gentan-i'!$EO31,MMULT(VALUE($E31:$EF31),VALUE('Color detail'!V$7:V$138))*'3.Gentan-i'!$EP31))</f>
        <v>17.138541594554052</v>
      </c>
      <c r="FV31" s="436" cm="1">
        <f t="array" ref="FV31">+_xlfn.SINGLE(IF(FV$8="Mùa đông",MMULT(VALUE($E31:$EF31),VALUE('Color detail'!W$7:W$138))*'3.Gentan-i'!$EO31,MMULT(VALUE($E31:$EF31),VALUE('Color detail'!W$7:W$138))*'3.Gentan-i'!$EP31))</f>
        <v>18.742041652244144</v>
      </c>
      <c r="FW31" s="436" cm="1">
        <f t="array" ref="FW31">+_xlfn.SINGLE(IF(FW$8="Mùa đông",MMULT(VALUE($E31:$EF31),VALUE('Color detail'!X$7:X$138))*'3.Gentan-i'!$EO31,MMULT(VALUE($E31:$EF31),VALUE('Color detail'!X$7:X$138))*'3.Gentan-i'!$EP31))</f>
        <v>13.664263874466364</v>
      </c>
      <c r="FX31" s="436" cm="1">
        <f t="array" ref="FX31">+_xlfn.SINGLE(IF(FX$8="Mùa đông",MMULT(VALUE($E31:$EF31),VALUE('Color detail'!Y$7:Y$138))*'3.Gentan-i'!$EO31,MMULT(VALUE($E31:$EF31),VALUE('Color detail'!Y$7:Y$138))*'3.Gentan-i'!$EP31))</f>
        <v>15.216111111111111</v>
      </c>
      <c r="FY31" s="436" cm="1">
        <f t="array" ref="FY31">+_xlfn.SINGLE(IF(FY$8="Mùa đông",MMULT(VALUE($E31:$EF31),VALUE('Color detail'!Z$7:Z$138))*'3.Gentan-i'!$EO31,MMULT(VALUE($E31:$EF31),VALUE('Color detail'!Z$7:Z$138))*'3.Gentan-i'!$EP31))</f>
        <v>6.7172222222222224</v>
      </c>
      <c r="FZ31" s="436" cm="1">
        <f t="array" ref="FZ31">+_xlfn.SINGLE(IF(FZ$8="Mùa đông",MMULT(VALUE($E31:$EF31),VALUE('Color detail'!AA$7:AA$138))*'3.Gentan-i'!$EO31,MMULT(VALUE($E31:$EF31),VALUE('Color detail'!AA$7:AA$138))*'3.Gentan-i'!$EP31))</f>
        <v>8.9972222222222236</v>
      </c>
      <c r="GA31" s="436" cm="1">
        <f t="array" ref="GA31">+_xlfn.SINGLE(IF(GA$8="Mùa đông",MMULT(VALUE($E31:$EF31),VALUE('Color detail'!AB$7:AB$138))*'3.Gentan-i'!$EO31,MMULT(VALUE($E31:$EF31),VALUE('Color detail'!AB$7:AB$138))*'3.Gentan-i'!$EP31))</f>
        <v>11.935555555555556</v>
      </c>
      <c r="GB31" s="436" cm="1">
        <f t="array" ref="GB31">+_xlfn.SINGLE(IF(GB$8="Mùa đông",MMULT(VALUE($E31:$EF31),VALUE('Color detail'!AC$7:AC$138))*'3.Gentan-i'!$EO31,MMULT(VALUE($E31:$EF31),VALUE('Color detail'!AC$7:AC$138))*'3.Gentan-i'!$EP31))</f>
        <v>10.217222222222222</v>
      </c>
      <c r="GC31" s="436" cm="1">
        <f t="array" ref="GC31">+_xlfn.SINGLE(IF(GC$8="Mùa đông",MMULT(VALUE($E31:$EF31),VALUE('Color detail'!AD$7:AD$138))*'3.Gentan-i'!$EO31,MMULT(VALUE($E31:$EF31),VALUE('Color detail'!AD$7:AD$138))*'3.Gentan-i'!$EP31))</f>
        <v>10.385930541133034</v>
      </c>
      <c r="GD31" s="436" cm="1">
        <f t="array" ref="GD31">+_xlfn.SINGLE(IF(GD$8="Mùa đông",MMULT(VALUE($E31:$EF31),VALUE('Color detail'!AE$7:AE$138))*'3.Gentan-i'!$EO31,MMULT(VALUE($E31:$EF31),VALUE('Color detail'!AE$7:AE$138))*'3.Gentan-i'!$EP31))</f>
        <v>11.976305526710512</v>
      </c>
      <c r="GE31" s="436" cm="1">
        <f t="array" ref="GE31">+_xlfn.SINGLE(IF(GE$8="Mùa đông",MMULT(VALUE($E31:$EF31),VALUE('Color detail'!AF$7:AF$138))*'3.Gentan-i'!$EO31,MMULT(VALUE($E31:$EF31),VALUE('Color detail'!AF$7:AF$138))*'3.Gentan-i'!$EP31))</f>
        <v>19.419138686973575</v>
      </c>
      <c r="GF31" s="436" cm="1">
        <f t="array" ref="GF31">+_xlfn.SINGLE(IF(GF$8="Mùa đông",MMULT(VALUE($E31:$EF31),VALUE('Color detail'!AG$7:AG$138))*'3.Gentan-i'!$EO31,MMULT(VALUE($E31:$EF31),VALUE('Color detail'!AG$7:AG$138))*'3.Gentan-i'!$EP31))</f>
        <v>17.687083189108112</v>
      </c>
      <c r="GG31" s="436" cm="1">
        <f t="array" ref="GG31">+_xlfn.SINGLE(IF(GG$8="Mùa đông",MMULT(VALUE($E31:$EF31),VALUE('Color detail'!AH$7:AH$138))*'3.Gentan-i'!$EO31,MMULT(VALUE($E31:$EF31),VALUE('Color detail'!AH$7:AH$138))*'3.Gentan-i'!$EP31))</f>
        <v>15.33130552671051</v>
      </c>
      <c r="GH31" s="436" cm="1">
        <f t="array" ref="GH31">+_xlfn.SINGLE(IF(GH$8="Mùa đông",MMULT(VALUE($E31:$EF31),VALUE('Color detail'!AI$7:AI$138))*'3.Gentan-i'!$EO31,MMULT(VALUE($E31:$EF31),VALUE('Color detail'!AI$7:AI$138))*'3.Gentan-i'!$EP31))</f>
        <v>14.523347178954655</v>
      </c>
      <c r="GI31" s="436" cm="1">
        <f t="array" ref="GI31">+_xlfn.SINGLE(IF(GI$8="Mùa đông",MMULT(VALUE($E31:$EF31),VALUE('Color detail'!AJ$7:AJ$138))*'3.Gentan-i'!$EO31,MMULT(VALUE($E31:$EF31),VALUE('Color detail'!AJ$7:AJ$138))*'3.Gentan-i'!$EP31))</f>
        <v>18.420569401176877</v>
      </c>
      <c r="GJ31" s="436" cm="1">
        <f t="array" ref="GJ31">+_xlfn.SINGLE(IF(GJ$8="Mùa đông",MMULT(VALUE($E31:$EF31),VALUE('Color detail'!AK$7:AK$138))*'3.Gentan-i'!$EO31,MMULT(VALUE($E31:$EF31),VALUE('Color detail'!AK$7:AK$138))*'3.Gentan-i'!$EP31))</f>
        <v>20.74001384562132</v>
      </c>
      <c r="GK31" s="436" cm="1">
        <f t="array" ref="GK31">+_xlfn.SINGLE(IF(GK$8="Mùa đông",MMULT(VALUE($E31:$EF31),VALUE('Color detail'!AL$7:AL$138))*'3.Gentan-i'!$EO31,MMULT(VALUE($E31:$EF31),VALUE('Color detail'!AL$7:AL$138))*'3.Gentan-i'!$EP31))</f>
        <v>0</v>
      </c>
      <c r="GL31" s="436" cm="1">
        <f t="array" ref="GL31">+_xlfn.SINGLE(IF(GL$8="Mùa đông",MMULT(VALUE($E31:$EF31),VALUE('Color detail'!AM$7:AM$138))*'3.Gentan-i'!$EO31,MMULT(VALUE($E31:$EF31),VALUE('Color detail'!AM$7:AM$138))*'3.Gentan-i'!$EP31))</f>
        <v>0</v>
      </c>
      <c r="GM31" s="436" cm="1">
        <f t="array" ref="GM31">+_xlfn.SINGLE(IF(GM$8="Mùa đông",MMULT(VALUE($E31:$EF31),VALUE('Color detail'!AN$7:AN$138))*'3.Gentan-i'!$EO31,MMULT(VALUE($E31:$EF31),VALUE('Color detail'!AN$7:AN$138))*'3.Gentan-i'!$EP31))</f>
        <v>0</v>
      </c>
      <c r="GN31" s="436" cm="1">
        <f t="array" ref="GN31">+_xlfn.SINGLE(IF(GN$8="Mùa đông",MMULT(VALUE($E31:$EF31),VALUE('Color detail'!AO$7:AO$138))*'3.Gentan-i'!$EO31,MMULT(VALUE($E31:$EF31),VALUE('Color detail'!AO$7:AO$138))*'3.Gentan-i'!$EP31))</f>
        <v>0</v>
      </c>
      <c r="GO31" s="436" cm="1">
        <f t="array" ref="GO31">+_xlfn.SINGLE(IF(GO$8="Mùa đông",MMULT(VALUE($E31:$EF31),VALUE('Color detail'!AP$7:AP$138))*'3.Gentan-i'!$EO31,MMULT(VALUE($E31:$EF31),VALUE('Color detail'!AP$7:AP$138))*'3.Gentan-i'!$EP31))</f>
        <v>0</v>
      </c>
      <c r="GP31" s="436" cm="1">
        <f t="array" ref="GP31">+_xlfn.SINGLE(IF(GP$8="Mùa đông",MMULT(VALUE($E31:$EF31),VALUE('Color detail'!AQ$7:AQ$138))*'3.Gentan-i'!$EO31,MMULT(VALUE($E31:$EF31),VALUE('Color detail'!AQ$7:AQ$138))*'3.Gentan-i'!$EP31))</f>
        <v>0</v>
      </c>
      <c r="GQ31" s="436" cm="1">
        <f t="array" ref="GQ31">+_xlfn.SINGLE(IF(GQ$8="Mùa đông",MMULT(VALUE($E31:$EF31),VALUE('Color detail'!AR$7:AR$138))*'3.Gentan-i'!$EO31,MMULT(VALUE($E31:$EF31),VALUE('Color detail'!AR$7:AR$138))*'3.Gentan-i'!$EP31))</f>
        <v>0</v>
      </c>
      <c r="GR31" s="443">
        <f t="shared" si="24"/>
        <v>295.34717953155649</v>
      </c>
      <c r="GS31" s="435"/>
      <c r="GT31" s="436">
        <f t="shared" si="25"/>
        <v>20.74001384562132</v>
      </c>
      <c r="GU31" s="499">
        <v>12</v>
      </c>
      <c r="GV31" s="499">
        <v>36</v>
      </c>
      <c r="GW31" s="436">
        <f t="shared" si="31"/>
        <v>248.88016614745584</v>
      </c>
      <c r="GX31" s="436">
        <f t="shared" si="32"/>
        <v>746.64049844236752</v>
      </c>
      <c r="GZ31" s="534"/>
      <c r="HA31" s="534"/>
      <c r="HB31" s="534"/>
      <c r="HN31" s="446"/>
      <c r="HO31" s="446"/>
      <c r="HP31" s="446"/>
      <c r="HQ31" s="446"/>
      <c r="HR31" s="446"/>
      <c r="HS31" s="446"/>
      <c r="HT31" s="446"/>
      <c r="HU31" s="446"/>
      <c r="HV31" s="446"/>
      <c r="HW31" s="446"/>
      <c r="HX31" s="446"/>
      <c r="HY31" s="446"/>
      <c r="HZ31" s="446"/>
      <c r="IA31" s="446"/>
      <c r="IB31" s="446"/>
      <c r="IC31" s="446"/>
      <c r="ID31" s="446"/>
      <c r="IE31" s="446"/>
      <c r="IF31" s="446"/>
      <c r="IG31" s="446"/>
      <c r="IH31" s="446"/>
      <c r="II31" s="446"/>
      <c r="IJ31" s="446"/>
      <c r="IK31" s="446"/>
      <c r="IL31" s="446"/>
      <c r="IM31" s="446"/>
      <c r="IN31" s="446"/>
      <c r="IO31" s="446"/>
      <c r="IP31" s="446"/>
      <c r="IQ31" s="446"/>
      <c r="IR31" s="446"/>
      <c r="IS31" s="446"/>
      <c r="IT31" s="446"/>
      <c r="IU31" s="446"/>
      <c r="IV31" s="446"/>
      <c r="IW31" s="446"/>
      <c r="IX31" s="446"/>
      <c r="IY31" s="446"/>
      <c r="IZ31" s="446"/>
      <c r="JA31" s="446"/>
      <c r="JB31" s="446"/>
      <c r="JC31" s="446"/>
      <c r="JD31" s="446"/>
      <c r="JE31" s="446"/>
      <c r="JF31" s="446"/>
      <c r="JG31" s="446"/>
      <c r="JH31" s="446"/>
      <c r="JI31" s="446"/>
      <c r="JJ31" s="446"/>
      <c r="JK31" s="446"/>
      <c r="JL31" s="446"/>
      <c r="JM31" s="446"/>
      <c r="JN31" s="446"/>
      <c r="JO31" s="446"/>
      <c r="JP31" s="446"/>
      <c r="JQ31" s="446"/>
      <c r="JR31" s="446"/>
      <c r="JS31" s="446"/>
      <c r="JT31" s="446"/>
      <c r="JU31" s="446"/>
      <c r="JV31" s="446"/>
      <c r="JW31" s="446"/>
      <c r="JX31" s="446"/>
      <c r="JY31" s="446"/>
      <c r="JZ31" s="446"/>
    </row>
    <row r="32" spans="1:286" s="446" customFormat="1" ht="16" hidden="1" customHeight="1">
      <c r="A32" s="437">
        <v>1</v>
      </c>
      <c r="B32" s="438" t="s">
        <v>138</v>
      </c>
      <c r="C32" s="439" t="s">
        <v>139</v>
      </c>
      <c r="D32" s="439"/>
      <c r="E32" s="925"/>
      <c r="F32" s="925"/>
      <c r="G32" s="925"/>
      <c r="H32" s="925"/>
      <c r="I32" s="925"/>
      <c r="J32" s="925"/>
      <c r="K32" s="925"/>
      <c r="L32" s="925"/>
      <c r="M32" s="925"/>
      <c r="N32" s="925"/>
      <c r="O32" s="925"/>
      <c r="P32" s="925"/>
      <c r="Q32" s="925"/>
      <c r="R32" s="925"/>
      <c r="S32" s="925"/>
      <c r="T32" s="925"/>
      <c r="U32" s="925"/>
      <c r="V32" s="925"/>
      <c r="W32" s="925"/>
      <c r="X32" s="925"/>
      <c r="Y32" s="925"/>
      <c r="Z32" s="925"/>
      <c r="AA32" s="925"/>
      <c r="AB32" s="925"/>
      <c r="AC32" s="925"/>
      <c r="AD32" s="440">
        <v>0</v>
      </c>
      <c r="AE32" s="440">
        <v>0</v>
      </c>
      <c r="AF32" s="440">
        <v>0.21944444444444444</v>
      </c>
      <c r="AG32" s="440">
        <v>0</v>
      </c>
      <c r="AH32" s="440">
        <v>0</v>
      </c>
      <c r="AI32" s="440">
        <v>0</v>
      </c>
      <c r="AJ32" s="440">
        <v>0</v>
      </c>
      <c r="AK32" s="440">
        <v>0</v>
      </c>
      <c r="AL32" s="440">
        <v>0</v>
      </c>
      <c r="AM32" s="440">
        <v>0</v>
      </c>
      <c r="AN32" s="440">
        <v>0</v>
      </c>
      <c r="AO32" s="440">
        <v>0</v>
      </c>
      <c r="AP32" s="440">
        <v>0</v>
      </c>
      <c r="AQ32" s="440">
        <v>0.21944444444444444</v>
      </c>
      <c r="AR32" s="440">
        <v>0</v>
      </c>
      <c r="AS32" s="440">
        <v>0</v>
      </c>
      <c r="AT32" s="440">
        <v>0</v>
      </c>
      <c r="AU32" s="440">
        <v>0</v>
      </c>
      <c r="AV32" s="440">
        <v>0</v>
      </c>
      <c r="AW32" s="440">
        <v>0.21944444444444444</v>
      </c>
      <c r="AX32" s="440">
        <v>0</v>
      </c>
      <c r="AY32" s="440">
        <v>0</v>
      </c>
      <c r="AZ32" s="440">
        <v>0</v>
      </c>
      <c r="BA32" s="440">
        <v>0</v>
      </c>
      <c r="BB32" s="440">
        <v>0</v>
      </c>
      <c r="BC32" s="440">
        <v>0</v>
      </c>
      <c r="BD32" s="440">
        <v>0</v>
      </c>
      <c r="BE32" s="440">
        <v>0</v>
      </c>
      <c r="BF32" s="440">
        <v>0</v>
      </c>
      <c r="BG32" s="440">
        <v>0</v>
      </c>
      <c r="BH32" s="440">
        <v>0</v>
      </c>
      <c r="BI32" s="440">
        <v>0</v>
      </c>
      <c r="BJ32" s="440">
        <v>0</v>
      </c>
      <c r="BK32" s="440">
        <v>0</v>
      </c>
      <c r="BL32" s="440">
        <v>0</v>
      </c>
      <c r="BM32" s="440">
        <v>0</v>
      </c>
      <c r="BN32" s="440">
        <v>0</v>
      </c>
      <c r="BO32" s="440">
        <v>0</v>
      </c>
      <c r="BP32" s="440">
        <v>0</v>
      </c>
      <c r="BQ32" s="440">
        <v>0</v>
      </c>
      <c r="BR32" s="440">
        <v>0.7</v>
      </c>
      <c r="BS32" s="440">
        <v>0</v>
      </c>
      <c r="BT32" s="440">
        <v>0</v>
      </c>
      <c r="BU32" s="440">
        <v>0</v>
      </c>
      <c r="BV32" s="440">
        <v>0</v>
      </c>
      <c r="BW32" s="440">
        <v>0</v>
      </c>
      <c r="BX32" s="440">
        <v>0.7</v>
      </c>
      <c r="BY32" s="440">
        <v>0</v>
      </c>
      <c r="BZ32" s="440">
        <v>0</v>
      </c>
      <c r="CA32" s="440">
        <v>0</v>
      </c>
      <c r="CB32" s="440">
        <v>0</v>
      </c>
      <c r="CC32" s="440">
        <v>0</v>
      </c>
      <c r="CD32" s="440">
        <v>0.7</v>
      </c>
      <c r="CE32" s="440">
        <v>0</v>
      </c>
      <c r="CF32" s="440">
        <v>0</v>
      </c>
      <c r="CG32" s="440">
        <v>0</v>
      </c>
      <c r="CH32" s="440">
        <v>0</v>
      </c>
      <c r="CI32" s="440">
        <v>0</v>
      </c>
      <c r="CJ32" s="440">
        <v>0.7</v>
      </c>
      <c r="CK32" s="440">
        <v>0</v>
      </c>
      <c r="CL32" s="440">
        <v>0</v>
      </c>
      <c r="CM32" s="440">
        <v>0</v>
      </c>
      <c r="CN32" s="440">
        <v>0</v>
      </c>
      <c r="CO32" s="440">
        <v>0</v>
      </c>
      <c r="CP32" s="440">
        <v>0</v>
      </c>
      <c r="CQ32" s="440">
        <v>0</v>
      </c>
      <c r="CR32" s="440">
        <v>0</v>
      </c>
      <c r="CS32" s="440">
        <v>0</v>
      </c>
      <c r="CT32" s="440">
        <v>0</v>
      </c>
      <c r="CU32" s="440">
        <v>0</v>
      </c>
      <c r="CV32" s="440">
        <v>0</v>
      </c>
      <c r="CW32" s="440">
        <v>0</v>
      </c>
      <c r="CX32" s="440">
        <v>0</v>
      </c>
      <c r="CY32" s="440">
        <v>0</v>
      </c>
      <c r="CZ32" s="440">
        <v>0</v>
      </c>
      <c r="DA32" s="440">
        <v>0</v>
      </c>
      <c r="DB32" s="440">
        <v>0</v>
      </c>
      <c r="DC32" s="440">
        <v>0.88</v>
      </c>
      <c r="DD32" s="440">
        <v>0</v>
      </c>
      <c r="DE32" s="440">
        <v>0</v>
      </c>
      <c r="DF32" s="440">
        <v>0</v>
      </c>
      <c r="DG32" s="441">
        <v>0</v>
      </c>
      <c r="DH32" s="441">
        <v>0</v>
      </c>
      <c r="DI32" s="441">
        <v>0</v>
      </c>
      <c r="DJ32" s="441">
        <v>0.2892638744663667</v>
      </c>
      <c r="DK32" s="441">
        <v>0</v>
      </c>
      <c r="DL32" s="441">
        <v>0</v>
      </c>
      <c r="DM32" s="441">
        <v>0</v>
      </c>
      <c r="DN32" s="441">
        <v>0</v>
      </c>
      <c r="DO32" s="441">
        <v>0</v>
      </c>
      <c r="DP32" s="441">
        <v>0.2892638744663667</v>
      </c>
      <c r="DQ32" s="441">
        <v>0</v>
      </c>
      <c r="DR32" s="441">
        <v>0</v>
      </c>
      <c r="DS32" s="441">
        <v>0</v>
      </c>
      <c r="DT32" s="441">
        <v>0</v>
      </c>
      <c r="DU32" s="441">
        <v>0.2892638744663667</v>
      </c>
      <c r="DV32" s="441">
        <v>0</v>
      </c>
      <c r="DW32" s="441">
        <v>0</v>
      </c>
      <c r="DX32" s="441">
        <v>0</v>
      </c>
      <c r="DY32" s="441">
        <v>0</v>
      </c>
      <c r="DZ32" s="441">
        <v>0.2892638744663667</v>
      </c>
      <c r="EA32" s="441">
        <v>0</v>
      </c>
      <c r="EB32" s="441">
        <v>0</v>
      </c>
      <c r="EC32" s="441">
        <v>0</v>
      </c>
      <c r="ED32" s="441">
        <v>0</v>
      </c>
      <c r="EE32" s="441">
        <v>0</v>
      </c>
      <c r="EF32" s="441">
        <v>0</v>
      </c>
      <c r="EG32" s="378"/>
      <c r="EH32" s="437" t="s">
        <v>94</v>
      </c>
      <c r="EI32" s="437">
        <v>200</v>
      </c>
      <c r="EJ32" s="439" t="s">
        <v>137</v>
      </c>
      <c r="EK32" s="439" t="s">
        <v>76</v>
      </c>
      <c r="EL32" s="437" t="s">
        <v>64</v>
      </c>
      <c r="EM32" s="378"/>
      <c r="EN32" s="382" t="str">
        <f>+IFERROR(VLOOKUP($B32,'Lưu ý'!$C$5:$G$21,5,0),"")</f>
        <v>Mùa đông</v>
      </c>
      <c r="EO32" s="382">
        <f>+IF($EN32="",100%,INDEX('Lưu ý'!$H$5:$I$21,MATCH('3.Gentan-i'!$B32,'Lưu ý'!$C$5:$C$21,0),MATCH('3.Gentan-i'!EO$6,'Lưu ý'!$H$4:$I$4,0)))</f>
        <v>0.6</v>
      </c>
      <c r="EP32" s="382">
        <f>+IF($EN32="",100%,INDEX('Lưu ý'!$H$5:$I$21,MATCH('3.Gentan-i'!$B32,'Lưu ý'!$C$5:$C$21,0),MATCH('3.Gentan-i'!EP$6,'Lưu ý'!$H$4:$I$4,0)))</f>
        <v>0</v>
      </c>
      <c r="EQ32" s="481">
        <v>1</v>
      </c>
      <c r="ER32" s="844">
        <v>1</v>
      </c>
      <c r="ES32" s="439"/>
      <c r="ET32" s="439"/>
      <c r="EU32" s="476"/>
      <c r="EV32" s="810"/>
      <c r="EW32" s="810"/>
      <c r="EX32" s="810"/>
      <c r="EY32" s="810"/>
      <c r="EZ32" s="378" t="s">
        <v>360</v>
      </c>
      <c r="FA32" s="442" cm="1">
        <f t="array" ref="FA32">+_xlfn.SINGLE(MMULT(VALUE($E32:$EF32),VALUE('Color detail'!H$7:H$138)))</f>
        <v>295.34717953155643</v>
      </c>
      <c r="FB32" s="442" cm="1">
        <f t="array" ref="FB32">+_xlfn.SINGLE(MMULT(VALUE($E32:$EF32),VALUE('Color detail'!I$7:I$138)))</f>
        <v>301.72609611168804</v>
      </c>
      <c r="FC32" s="442" cm="1">
        <f t="array" ref="FC32">+_xlfn.SINGLE(MMULT(VALUE($E32:$EF32),VALUE('Color detail'!J$7:J$138)))</f>
        <v>219.37015230183451</v>
      </c>
      <c r="FD32" s="442" cm="1">
        <f t="array" ref="FD32">+_xlfn.SINGLE(MMULT(VALUE($E32:$EF32),VALUE('Color detail'!K$7:K$138)))</f>
        <v>170.73715241721473</v>
      </c>
      <c r="FE32" s="378"/>
      <c r="FF32" s="436">
        <f t="shared" si="27"/>
        <v>0</v>
      </c>
      <c r="FG32" s="436">
        <f t="shared" si="28"/>
        <v>0</v>
      </c>
      <c r="FH32" s="436">
        <f t="shared" si="29"/>
        <v>0</v>
      </c>
      <c r="FI32" s="436">
        <f t="shared" si="30"/>
        <v>0</v>
      </c>
      <c r="FJ32" s="378"/>
      <c r="FK32" s="436">
        <f t="shared" si="20"/>
        <v>0</v>
      </c>
      <c r="FL32" s="436">
        <f t="shared" si="21"/>
        <v>0</v>
      </c>
      <c r="FM32" s="436">
        <f t="shared" si="22"/>
        <v>0</v>
      </c>
      <c r="FN32" s="436">
        <f t="shared" si="23"/>
        <v>0</v>
      </c>
      <c r="FO32" s="681"/>
      <c r="FP32" s="436" cm="1">
        <f t="array" ref="FP32">+_xlfn.SINGLE(IF(FP$8="Mùa đông",MMULT(VALUE($E32:$EF32),VALUE('Color detail'!Q$7:Q$138))*'3.Gentan-i'!$EO32,MMULT(VALUE($E32:$EF32),VALUE('Color detail'!Q$7:Q$138))*'3.Gentan-i'!$EP32))</f>
        <v>0</v>
      </c>
      <c r="FQ32" s="436" cm="1">
        <f t="array" ref="FQ32">+_xlfn.SINGLE(IF(FQ$8="Mùa đông",MMULT(VALUE($E32:$EF32),VALUE('Color detail'!R$7:R$138))*'3.Gentan-i'!$EO32,MMULT(VALUE($E32:$EF32),VALUE('Color detail'!R$7:R$138))*'3.Gentan-i'!$EP32))</f>
        <v>0</v>
      </c>
      <c r="FR32" s="436" cm="1">
        <f t="array" ref="FR32">+_xlfn.SINGLE(IF(FR$8="Mùa đông",MMULT(VALUE($E32:$EF32),VALUE('Color detail'!S$7:S$138))*'3.Gentan-i'!$EO32,MMULT(VALUE($E32:$EF32),VALUE('Color detail'!S$7:S$138))*'3.Gentan-i'!$EP32))</f>
        <v>0</v>
      </c>
      <c r="FS32" s="436" cm="1">
        <f t="array" ref="FS32">+_xlfn.SINGLE(IF(FS$8="Mùa đông",MMULT(VALUE($E32:$EF32),VALUE('Color detail'!T$7:T$138))*'3.Gentan-i'!$EO32,MMULT(VALUE($E32:$EF32),VALUE('Color detail'!T$7:T$138))*'3.Gentan-i'!$EP32))</f>
        <v>0</v>
      </c>
      <c r="FT32" s="436" cm="1">
        <f t="array" ref="FT32">+_xlfn.SINGLE(IF(FT$8="Mùa đông",MMULT(VALUE($E32:$EF32),VALUE('Color detail'!U$7:U$138))*'3.Gentan-i'!$EO32,MMULT(VALUE($E32:$EF32),VALUE('Color detail'!U$7:U$138))*'3.Gentan-i'!$EP32))</f>
        <v>0</v>
      </c>
      <c r="FU32" s="436" cm="1">
        <f t="array" ref="FU32">+_xlfn.SINGLE(IF(FU$8="Mùa đông",MMULT(VALUE($E32:$EF32),VALUE('Color detail'!V$7:V$138))*'3.Gentan-i'!$EO32,MMULT(VALUE($E32:$EF32),VALUE('Color detail'!V$7:V$138))*'3.Gentan-i'!$EP32))</f>
        <v>0</v>
      </c>
      <c r="FV32" s="436" cm="1">
        <f t="array" ref="FV32">+_xlfn.SINGLE(IF(FV$8="Mùa đông",MMULT(VALUE($E32:$EF32),VALUE('Color detail'!W$7:W$138))*'3.Gentan-i'!$EO32,MMULT(VALUE($E32:$EF32),VALUE('Color detail'!W$7:W$138))*'3.Gentan-i'!$EP32))</f>
        <v>0</v>
      </c>
      <c r="FW32" s="436" cm="1">
        <f t="array" ref="FW32">+_xlfn.SINGLE(IF(FW$8="Mùa đông",MMULT(VALUE($E32:$EF32),VALUE('Color detail'!X$7:X$138))*'3.Gentan-i'!$EO32,MMULT(VALUE($E32:$EF32),VALUE('Color detail'!X$7:X$138))*'3.Gentan-i'!$EP32))</f>
        <v>0</v>
      </c>
      <c r="FX32" s="436" cm="1">
        <f t="array" ref="FX32">+_xlfn.SINGLE(IF(FX$8="Mùa đông",MMULT(VALUE($E32:$EF32),VALUE('Color detail'!Y$7:Y$138))*'3.Gentan-i'!$EO32,MMULT(VALUE($E32:$EF32),VALUE('Color detail'!Y$7:Y$138))*'3.Gentan-i'!$EP32))</f>
        <v>0</v>
      </c>
      <c r="FY32" s="436" cm="1">
        <f t="array" ref="FY32">+_xlfn.SINGLE(IF(FY$8="Mùa đông",MMULT(VALUE($E32:$EF32),VALUE('Color detail'!Z$7:Z$138))*'3.Gentan-i'!$EO32,MMULT(VALUE($E32:$EF32),VALUE('Color detail'!Z$7:Z$138))*'3.Gentan-i'!$EP32))</f>
        <v>0</v>
      </c>
      <c r="FZ32" s="436" cm="1">
        <f t="array" ref="FZ32">+_xlfn.SINGLE(IF(FZ$8="Mùa đông",MMULT(VALUE($E32:$EF32),VALUE('Color detail'!AA$7:AA$138))*'3.Gentan-i'!$EO32,MMULT(VALUE($E32:$EF32),VALUE('Color detail'!AA$7:AA$138))*'3.Gentan-i'!$EP32))</f>
        <v>0</v>
      </c>
      <c r="GA32" s="436" cm="1">
        <f t="array" ref="GA32">+_xlfn.SINGLE(IF(GA$8="Mùa đông",MMULT(VALUE($E32:$EF32),VALUE('Color detail'!AB$7:AB$138))*'3.Gentan-i'!$EO32,MMULT(VALUE($E32:$EF32),VALUE('Color detail'!AB$7:AB$138))*'3.Gentan-i'!$EP32))</f>
        <v>0</v>
      </c>
      <c r="GB32" s="436" cm="1">
        <f t="array" ref="GB32">+_xlfn.SINGLE(IF(GB$8="Mùa đông",MMULT(VALUE($E32:$EF32),VALUE('Color detail'!AC$7:AC$138))*'3.Gentan-i'!$EO32,MMULT(VALUE($E32:$EF32),VALUE('Color detail'!AC$7:AC$138))*'3.Gentan-i'!$EP32))</f>
        <v>0</v>
      </c>
      <c r="GC32" s="436" cm="1">
        <f t="array" ref="GC32">+_xlfn.SINGLE(IF(GC$8="Mùa đông",MMULT(VALUE($E32:$EF32),VALUE('Color detail'!AD$7:AD$138))*'3.Gentan-i'!$EO32,MMULT(VALUE($E32:$EF32),VALUE('Color detail'!AD$7:AD$138))*'3.Gentan-i'!$EP32))</f>
        <v>0</v>
      </c>
      <c r="GD32" s="436" cm="1">
        <f t="array" ref="GD32">+_xlfn.SINGLE(IF(GD$8="Mùa đông",MMULT(VALUE($E32:$EF32),VALUE('Color detail'!AE$7:AE$138))*'3.Gentan-i'!$EO32,MMULT(VALUE($E32:$EF32),VALUE('Color detail'!AE$7:AE$138))*'3.Gentan-i'!$EP32))</f>
        <v>0</v>
      </c>
      <c r="GE32" s="436" cm="1">
        <f t="array" ref="GE32">+_xlfn.SINGLE(IF(GE$8="Mùa đông",MMULT(VALUE($E32:$EF32),VALUE('Color detail'!AF$7:AF$138))*'3.Gentan-i'!$EO32,MMULT(VALUE($E32:$EF32),VALUE('Color detail'!AF$7:AF$138))*'3.Gentan-i'!$EP32))</f>
        <v>0</v>
      </c>
      <c r="GF32" s="436" cm="1">
        <f t="array" ref="GF32">+_xlfn.SINGLE(IF(GF$8="Mùa đông",MMULT(VALUE($E32:$EF32),VALUE('Color detail'!AG$7:AG$138))*'3.Gentan-i'!$EO32,MMULT(VALUE($E32:$EF32),VALUE('Color detail'!AG$7:AG$138))*'3.Gentan-i'!$EP32))</f>
        <v>0</v>
      </c>
      <c r="GG32" s="436" cm="1">
        <f t="array" ref="GG32">+_xlfn.SINGLE(IF(GG$8="Mùa đông",MMULT(VALUE($E32:$EF32),VALUE('Color detail'!AH$7:AH$138))*'3.Gentan-i'!$EO32,MMULT(VALUE($E32:$EF32),VALUE('Color detail'!AH$7:AH$138))*'3.Gentan-i'!$EP32))</f>
        <v>0</v>
      </c>
      <c r="GH32" s="436" cm="1">
        <f t="array" ref="GH32">+_xlfn.SINGLE(IF(GH$8="Mùa đông",MMULT(VALUE($E32:$EF32),VALUE('Color detail'!AI$7:AI$138))*'3.Gentan-i'!$EO32,MMULT(VALUE($E32:$EF32),VALUE('Color detail'!AI$7:AI$138))*'3.Gentan-i'!$EP32))</f>
        <v>0</v>
      </c>
      <c r="GI32" s="436" cm="1">
        <f t="array" ref="GI32">+_xlfn.SINGLE(IF(GI$8="Mùa đông",MMULT(VALUE($E32:$EF32),VALUE('Color detail'!AJ$7:AJ$138))*'3.Gentan-i'!$EO32,MMULT(VALUE($E32:$EF32),VALUE('Color detail'!AJ$7:AJ$138))*'3.Gentan-i'!$EP32))</f>
        <v>0</v>
      </c>
      <c r="GJ32" s="436" cm="1">
        <f t="array" ref="GJ32">+_xlfn.SINGLE(IF(GJ$8="Mùa đông",MMULT(VALUE($E32:$EF32),VALUE('Color detail'!AK$7:AK$138))*'3.Gentan-i'!$EO32,MMULT(VALUE($E32:$EF32),VALUE('Color detail'!AK$7:AK$138))*'3.Gentan-i'!$EP32))</f>
        <v>0</v>
      </c>
      <c r="GK32" s="436" cm="1">
        <f t="array" ref="GK32">+_xlfn.SINGLE(IF(GK$8="Mùa đông",MMULT(VALUE($E32:$EF32),VALUE('Color detail'!AL$7:AL$138))*'3.Gentan-i'!$EO32,MMULT(VALUE($E32:$EF32),VALUE('Color detail'!AL$7:AL$138))*'3.Gentan-i'!$EP32))</f>
        <v>0</v>
      </c>
      <c r="GL32" s="436" cm="1">
        <f t="array" ref="GL32">+_xlfn.SINGLE(IF(GL$8="Mùa đông",MMULT(VALUE($E32:$EF32),VALUE('Color detail'!AM$7:AM$138))*'3.Gentan-i'!$EO32,MMULT(VALUE($E32:$EF32),VALUE('Color detail'!AM$7:AM$138))*'3.Gentan-i'!$EP32))</f>
        <v>0</v>
      </c>
      <c r="GM32" s="436" cm="1">
        <f t="array" ref="GM32">+_xlfn.SINGLE(IF(GM$8="Mùa đông",MMULT(VALUE($E32:$EF32),VALUE('Color detail'!AN$7:AN$138))*'3.Gentan-i'!$EO32,MMULT(VALUE($E32:$EF32),VALUE('Color detail'!AN$7:AN$138))*'3.Gentan-i'!$EP32))</f>
        <v>0</v>
      </c>
      <c r="GN32" s="436" cm="1">
        <f t="array" ref="GN32">+_xlfn.SINGLE(IF(GN$8="Mùa đông",MMULT(VALUE($E32:$EF32),VALUE('Color detail'!AO$7:AO$138))*'3.Gentan-i'!$EO32,MMULT(VALUE($E32:$EF32),VALUE('Color detail'!AO$7:AO$138))*'3.Gentan-i'!$EP32))</f>
        <v>0</v>
      </c>
      <c r="GO32" s="436" cm="1">
        <f t="array" ref="GO32">+_xlfn.SINGLE(IF(GO$8="Mùa đông",MMULT(VALUE($E32:$EF32),VALUE('Color detail'!AP$7:AP$138))*'3.Gentan-i'!$EO32,MMULT(VALUE($E32:$EF32),VALUE('Color detail'!AP$7:AP$138))*'3.Gentan-i'!$EP32))</f>
        <v>0</v>
      </c>
      <c r="GP32" s="436" cm="1">
        <f t="array" ref="GP32">+_xlfn.SINGLE(IF(GP$8="Mùa đông",MMULT(VALUE($E32:$EF32),VALUE('Color detail'!AQ$7:AQ$138))*'3.Gentan-i'!$EO32,MMULT(VALUE($E32:$EF32),VALUE('Color detail'!AQ$7:AQ$138))*'3.Gentan-i'!$EP32))</f>
        <v>0</v>
      </c>
      <c r="GQ32" s="436" cm="1">
        <f t="array" ref="GQ32">+_xlfn.SINGLE(IF(GQ$8="Mùa đông",MMULT(VALUE($E32:$EF32),VALUE('Color detail'!AR$7:AR$138))*'3.Gentan-i'!$EO32,MMULT(VALUE($E32:$EF32),VALUE('Color detail'!AR$7:AR$138))*'3.Gentan-i'!$EP32))</f>
        <v>0</v>
      </c>
      <c r="GR32" s="443">
        <f t="shared" si="24"/>
        <v>0</v>
      </c>
      <c r="GS32" s="435"/>
      <c r="GT32" s="436">
        <f t="shared" si="25"/>
        <v>0</v>
      </c>
      <c r="GU32" s="499">
        <v>12</v>
      </c>
      <c r="GV32" s="499">
        <v>36</v>
      </c>
      <c r="GW32" s="436">
        <f t="shared" si="31"/>
        <v>0</v>
      </c>
      <c r="GX32" s="436">
        <f t="shared" si="32"/>
        <v>0</v>
      </c>
      <c r="GY32" s="405"/>
      <c r="GZ32" s="534"/>
      <c r="HA32" s="534"/>
      <c r="HB32" s="534"/>
      <c r="HC32" s="405"/>
      <c r="HD32" s="405"/>
      <c r="HE32" s="405"/>
      <c r="HF32" s="405"/>
      <c r="HG32" s="405"/>
      <c r="HH32" s="405"/>
      <c r="HI32" s="405"/>
      <c r="HJ32" s="405"/>
      <c r="HK32" s="405"/>
      <c r="HL32" s="405"/>
      <c r="HM32" s="405"/>
    </row>
    <row r="33" spans="1:286" s="446" customFormat="1" ht="16" hidden="1" customHeight="1">
      <c r="A33" s="437">
        <v>1</v>
      </c>
      <c r="B33" s="438" t="s">
        <v>140</v>
      </c>
      <c r="C33" s="439" t="s">
        <v>141</v>
      </c>
      <c r="D33" s="439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  <c r="X33" s="925"/>
      <c r="Y33" s="925"/>
      <c r="Z33" s="925"/>
      <c r="AA33" s="925"/>
      <c r="AB33" s="925"/>
      <c r="AC33" s="925"/>
      <c r="AD33" s="440">
        <v>0</v>
      </c>
      <c r="AE33" s="440">
        <v>0</v>
      </c>
      <c r="AF33" s="440">
        <v>3.16</v>
      </c>
      <c r="AG33" s="440">
        <v>0</v>
      </c>
      <c r="AH33" s="440">
        <v>0</v>
      </c>
      <c r="AI33" s="440">
        <v>0</v>
      </c>
      <c r="AJ33" s="440">
        <v>0</v>
      </c>
      <c r="AK33" s="440">
        <v>0</v>
      </c>
      <c r="AL33" s="440">
        <v>0</v>
      </c>
      <c r="AM33" s="440">
        <v>0</v>
      </c>
      <c r="AN33" s="440">
        <v>0</v>
      </c>
      <c r="AO33" s="440">
        <v>0</v>
      </c>
      <c r="AP33" s="440">
        <v>0</v>
      </c>
      <c r="AQ33" s="440">
        <v>3.16</v>
      </c>
      <c r="AR33" s="440">
        <v>0</v>
      </c>
      <c r="AS33" s="440">
        <v>0</v>
      </c>
      <c r="AT33" s="440">
        <v>0</v>
      </c>
      <c r="AU33" s="440">
        <v>0</v>
      </c>
      <c r="AV33" s="440">
        <v>0</v>
      </c>
      <c r="AW33" s="440">
        <v>3.16</v>
      </c>
      <c r="AX33" s="440">
        <v>0</v>
      </c>
      <c r="AY33" s="440">
        <v>0</v>
      </c>
      <c r="AZ33" s="440">
        <v>0</v>
      </c>
      <c r="BA33" s="440">
        <v>0</v>
      </c>
      <c r="BB33" s="440">
        <v>0</v>
      </c>
      <c r="BC33" s="440">
        <v>0</v>
      </c>
      <c r="BD33" s="440">
        <v>0</v>
      </c>
      <c r="BE33" s="440">
        <v>0</v>
      </c>
      <c r="BF33" s="440">
        <v>0</v>
      </c>
      <c r="BG33" s="440">
        <v>0</v>
      </c>
      <c r="BH33" s="440">
        <v>0</v>
      </c>
      <c r="BI33" s="440">
        <v>0</v>
      </c>
      <c r="BJ33" s="440">
        <v>0</v>
      </c>
      <c r="BK33" s="440">
        <v>0</v>
      </c>
      <c r="BL33" s="440">
        <v>0</v>
      </c>
      <c r="BM33" s="440">
        <v>0</v>
      </c>
      <c r="BN33" s="440">
        <v>0</v>
      </c>
      <c r="BO33" s="440">
        <v>0</v>
      </c>
      <c r="BP33" s="440">
        <v>0</v>
      </c>
      <c r="BQ33" s="440">
        <v>0</v>
      </c>
      <c r="BR33" s="440">
        <v>0</v>
      </c>
      <c r="BS33" s="440">
        <v>0</v>
      </c>
      <c r="BT33" s="440">
        <v>0</v>
      </c>
      <c r="BU33" s="440">
        <v>0</v>
      </c>
      <c r="BV33" s="440">
        <v>0</v>
      </c>
      <c r="BW33" s="440">
        <v>0</v>
      </c>
      <c r="BX33" s="440">
        <v>0</v>
      </c>
      <c r="BY33" s="440">
        <v>0</v>
      </c>
      <c r="BZ33" s="440">
        <v>0</v>
      </c>
      <c r="CA33" s="440">
        <v>0</v>
      </c>
      <c r="CB33" s="440">
        <v>0</v>
      </c>
      <c r="CC33" s="440">
        <v>0</v>
      </c>
      <c r="CD33" s="440">
        <v>0</v>
      </c>
      <c r="CE33" s="440">
        <v>0</v>
      </c>
      <c r="CF33" s="440">
        <v>0</v>
      </c>
      <c r="CG33" s="440">
        <v>0</v>
      </c>
      <c r="CH33" s="440">
        <v>0</v>
      </c>
      <c r="CI33" s="440">
        <v>0</v>
      </c>
      <c r="CJ33" s="440">
        <v>0</v>
      </c>
      <c r="CK33" s="440">
        <v>0</v>
      </c>
      <c r="CL33" s="440">
        <v>0</v>
      </c>
      <c r="CM33" s="440">
        <v>0</v>
      </c>
      <c r="CN33" s="440">
        <v>0</v>
      </c>
      <c r="CO33" s="440">
        <v>0</v>
      </c>
      <c r="CP33" s="440">
        <v>0</v>
      </c>
      <c r="CQ33" s="440">
        <v>0</v>
      </c>
      <c r="CR33" s="440">
        <v>0</v>
      </c>
      <c r="CS33" s="440">
        <v>0</v>
      </c>
      <c r="CT33" s="440">
        <v>0</v>
      </c>
      <c r="CU33" s="440">
        <v>0</v>
      </c>
      <c r="CV33" s="440">
        <v>0</v>
      </c>
      <c r="CW33" s="440">
        <v>0</v>
      </c>
      <c r="CX33" s="440">
        <v>0</v>
      </c>
      <c r="CY33" s="440">
        <v>0</v>
      </c>
      <c r="CZ33" s="440">
        <v>0</v>
      </c>
      <c r="DA33" s="440">
        <v>0</v>
      </c>
      <c r="DB33" s="440">
        <v>0</v>
      </c>
      <c r="DC33" s="440">
        <v>4.8</v>
      </c>
      <c r="DD33" s="440">
        <v>0</v>
      </c>
      <c r="DE33" s="440">
        <v>0</v>
      </c>
      <c r="DF33" s="440">
        <v>0</v>
      </c>
      <c r="DG33" s="441">
        <v>0</v>
      </c>
      <c r="DH33" s="441">
        <v>0</v>
      </c>
      <c r="DI33" s="441">
        <v>0</v>
      </c>
      <c r="DJ33" s="441">
        <v>4.1653997923156805</v>
      </c>
      <c r="DK33" s="441">
        <v>0</v>
      </c>
      <c r="DL33" s="441">
        <v>0</v>
      </c>
      <c r="DM33" s="441">
        <v>0</v>
      </c>
      <c r="DN33" s="441">
        <v>0</v>
      </c>
      <c r="DO33" s="441">
        <v>0</v>
      </c>
      <c r="DP33" s="441">
        <v>4.1653997923156805</v>
      </c>
      <c r="DQ33" s="441">
        <v>0</v>
      </c>
      <c r="DR33" s="441">
        <v>0</v>
      </c>
      <c r="DS33" s="441">
        <v>0</v>
      </c>
      <c r="DT33" s="441">
        <v>0</v>
      </c>
      <c r="DU33" s="441">
        <v>4.1653997923156805</v>
      </c>
      <c r="DV33" s="441">
        <v>0</v>
      </c>
      <c r="DW33" s="441">
        <v>0</v>
      </c>
      <c r="DX33" s="441">
        <v>0</v>
      </c>
      <c r="DY33" s="441">
        <v>0</v>
      </c>
      <c r="DZ33" s="441">
        <v>4.1653997923156805</v>
      </c>
      <c r="EA33" s="441">
        <v>0</v>
      </c>
      <c r="EB33" s="441">
        <v>0</v>
      </c>
      <c r="EC33" s="441">
        <v>0</v>
      </c>
      <c r="ED33" s="441">
        <v>0</v>
      </c>
      <c r="EE33" s="441">
        <v>0</v>
      </c>
      <c r="EF33" s="441">
        <v>0</v>
      </c>
      <c r="EG33" s="378"/>
      <c r="EH33" s="437" t="s">
        <v>62</v>
      </c>
      <c r="EI33" s="437">
        <v>16</v>
      </c>
      <c r="EJ33" s="439" t="s">
        <v>142</v>
      </c>
      <c r="EK33" s="439" t="s">
        <v>76</v>
      </c>
      <c r="EL33" s="437" t="s">
        <v>64</v>
      </c>
      <c r="EM33" s="378"/>
      <c r="EN33" s="382" t="str">
        <f>+IFERROR(VLOOKUP($B33,'Lưu ý'!$C$5:$G$21,5,0),"")</f>
        <v/>
      </c>
      <c r="EO33" s="382">
        <f>+IF($EN33="",100%,INDEX('Lưu ý'!$H$5:$I$21,MATCH('3.Gentan-i'!$B33,'Lưu ý'!$C$5:$C$21,0),MATCH('3.Gentan-i'!EO$6,'Lưu ý'!$H$4:$I$4,0)))</f>
        <v>1</v>
      </c>
      <c r="EP33" s="382">
        <f>+IF($EN33="",100%,INDEX('Lưu ý'!$H$5:$I$21,MATCH('3.Gentan-i'!$B33,'Lưu ý'!$C$5:$C$21,0),MATCH('3.Gentan-i'!EP$6,'Lưu ý'!$H$4:$I$4,0)))</f>
        <v>1</v>
      </c>
      <c r="EQ33" s="481">
        <v>1</v>
      </c>
      <c r="ER33" s="844">
        <v>1</v>
      </c>
      <c r="ES33" s="439"/>
      <c r="ET33" s="439"/>
      <c r="EU33" s="476"/>
      <c r="EV33" s="810"/>
      <c r="EW33" s="810"/>
      <c r="EX33" s="810"/>
      <c r="EY33" s="810"/>
      <c r="EZ33" s="378" t="s">
        <v>360</v>
      </c>
      <c r="FA33" s="442" cm="1">
        <f t="array" ref="FA33">+_xlfn.SINGLE(MMULT(VALUE($E33:$EF33),VALUE('Color detail'!H$7:H$138)))</f>
        <v>1226.9833852544134</v>
      </c>
      <c r="FB33" s="442" cm="1">
        <f t="array" ref="FB33">+_xlfn.SINGLE(MMULT(VALUE($E33:$EF33),VALUE('Color detail'!I$7:I$138)))</f>
        <v>984.85578400830741</v>
      </c>
      <c r="FC33" s="442" cm="1">
        <f t="array" ref="FC33">+_xlfn.SINGLE(MMULT(VALUE($E33:$EF33),VALUE('Color detail'!J$7:J$138)))</f>
        <v>991.53819314641737</v>
      </c>
      <c r="FD33" s="442" cm="1">
        <f t="array" ref="FD33">+_xlfn.SINGLE(MMULT(VALUE($E33:$EF33),VALUE('Color detail'!K$7:K$138)))</f>
        <v>755.09499480789202</v>
      </c>
      <c r="FE33" s="378"/>
      <c r="FF33" s="436">
        <f t="shared" si="27"/>
        <v>1232</v>
      </c>
      <c r="FG33" s="436">
        <f t="shared" si="28"/>
        <v>992</v>
      </c>
      <c r="FH33" s="436">
        <f t="shared" si="29"/>
        <v>992</v>
      </c>
      <c r="FI33" s="436">
        <f t="shared" si="30"/>
        <v>768</v>
      </c>
      <c r="FJ33" s="378"/>
      <c r="FK33" s="436">
        <f t="shared" si="20"/>
        <v>1232</v>
      </c>
      <c r="FL33" s="436">
        <f t="shared" si="21"/>
        <v>992</v>
      </c>
      <c r="FM33" s="436">
        <f t="shared" si="22"/>
        <v>992</v>
      </c>
      <c r="FN33" s="436">
        <f t="shared" si="23"/>
        <v>768</v>
      </c>
      <c r="FO33" s="681"/>
      <c r="FP33" s="436" cm="1">
        <f t="array" ref="FP33">+_xlfn.SINGLE(IF(FP$8="Mùa đông",MMULT(VALUE($E33:$EF33),VALUE('Color detail'!Q$7:Q$138))*'3.Gentan-i'!$EO33,MMULT(VALUE($E33:$EF33),VALUE('Color detail'!Q$7:Q$138))*'3.Gentan-i'!$EP33))</f>
        <v>49.123198338525441</v>
      </c>
      <c r="FQ33" s="436" cm="1">
        <f t="array" ref="FQ33">+_xlfn.SINGLE(IF(FQ$8="Mùa đông",MMULT(VALUE($E33:$EF33),VALUE('Color detail'!R$7:R$138))*'3.Gentan-i'!$EO33,MMULT(VALUE($E33:$EF33),VALUE('Color detail'!R$7:R$138))*'3.Gentan-i'!$EP33))</f>
        <v>72.776199376947048</v>
      </c>
      <c r="FR33" s="436" cm="1">
        <f t="array" ref="FR33">+_xlfn.SINGLE(IF(FR$8="Mùa đông",MMULT(VALUE($E33:$EF33),VALUE('Color detail'!S$7:S$138))*'3.Gentan-i'!$EO33,MMULT(VALUE($E33:$EF33),VALUE('Color detail'!S$7:S$138))*'3.Gentan-i'!$EP33))</f>
        <v>57.981599169262722</v>
      </c>
      <c r="FS33" s="436" cm="1">
        <f t="array" ref="FS33">+_xlfn.SINGLE(IF(FS$8="Mùa đông",MMULT(VALUE($E33:$EF33),VALUE('Color detail'!T$7:T$138))*'3.Gentan-i'!$EO33,MMULT(VALUE($E33:$EF33),VALUE('Color detail'!T$7:T$138))*'3.Gentan-i'!$EP33))</f>
        <v>82.746998961578413</v>
      </c>
      <c r="FT33" s="436" cm="1">
        <f t="array" ref="FT33">+_xlfn.SINGLE(IF(FT$8="Mùa đông",MMULT(VALUE($E33:$EF33),VALUE('Color detail'!U$7:U$138))*'3.Gentan-i'!$EO33,MMULT(VALUE($E33:$EF33),VALUE('Color detail'!U$7:U$138))*'3.Gentan-i'!$EP33))</f>
        <v>58.232398753894088</v>
      </c>
      <c r="FU33" s="436" cm="1">
        <f t="array" ref="FU33">+_xlfn.SINGLE(IF(FU$8="Mùa đông",MMULT(VALUE($E33:$EF33),VALUE('Color detail'!V$7:V$138))*'3.Gentan-i'!$EO33,MMULT(VALUE($E33:$EF33),VALUE('Color detail'!V$7:V$138))*'3.Gentan-i'!$EP33))</f>
        <v>84.266998961578395</v>
      </c>
      <c r="FV33" s="436" cm="1">
        <f t="array" ref="FV33">+_xlfn.SINGLE(IF(FV$8="Mùa đông",MMULT(VALUE($E33:$EF33),VALUE('Color detail'!W$7:W$138))*'3.Gentan-i'!$EO33,MMULT(VALUE($E33:$EF33),VALUE('Color detail'!W$7:W$138))*'3.Gentan-i'!$EP33))</f>
        <v>69.245399792315695</v>
      </c>
      <c r="FW33" s="436" cm="1">
        <f t="array" ref="FW33">+_xlfn.SINGLE(IF(FW$8="Mùa đông",MMULT(VALUE($E33:$EF33),VALUE('Color detail'!X$7:X$138))*'3.Gentan-i'!$EO33,MMULT(VALUE($E33:$EF33),VALUE('Color detail'!X$7:X$138))*'3.Gentan-i'!$EP33))</f>
        <v>56.60539979231568</v>
      </c>
      <c r="FX33" s="436" cm="1">
        <f t="array" ref="FX33">+_xlfn.SINGLE(IF(FX$8="Mùa đông",MMULT(VALUE($E33:$EF33),VALUE('Color detail'!Y$7:Y$138))*'3.Gentan-i'!$EO33,MMULT(VALUE($E33:$EF33),VALUE('Color detail'!Y$7:Y$138))*'3.Gentan-i'!$EP33))</f>
        <v>50.92</v>
      </c>
      <c r="FY33" s="436" cm="1">
        <f t="array" ref="FY33">+_xlfn.SINGLE(IF(FY$8="Mùa đông",MMULT(VALUE($E33:$EF33),VALUE('Color detail'!Z$7:Z$138))*'3.Gentan-i'!$EO33,MMULT(VALUE($E33:$EF33),VALUE('Color detail'!Z$7:Z$138))*'3.Gentan-i'!$EP33))</f>
        <v>35</v>
      </c>
      <c r="FZ33" s="436" cm="1">
        <f t="array" ref="FZ33">+_xlfn.SINGLE(IF(FZ$8="Mùa đông",MMULT(VALUE($E33:$EF33),VALUE('Color detail'!AA$7:AA$138))*'3.Gentan-i'!$EO33,MMULT(VALUE($E33:$EF33),VALUE('Color detail'!AA$7:AA$138))*'3.Gentan-i'!$EP33))</f>
        <v>39.799999999999997</v>
      </c>
      <c r="GA33" s="436" cm="1">
        <f t="array" ref="GA33">+_xlfn.SINGLE(IF(GA$8="Mùa đông",MMULT(VALUE($E33:$EF33),VALUE('Color detail'!AB$7:AB$138))*'3.Gentan-i'!$EO33,MMULT(VALUE($E33:$EF33),VALUE('Color detail'!AB$7:AB$138))*'3.Gentan-i'!$EP33))</f>
        <v>54.08</v>
      </c>
      <c r="GB33" s="436" cm="1">
        <f t="array" ref="GB33">+_xlfn.SINGLE(IF(GB$8="Mùa đông",MMULT(VALUE($E33:$EF33),VALUE('Color detail'!AC$7:AC$138))*'3.Gentan-i'!$EO33,MMULT(VALUE($E33:$EF33),VALUE('Color detail'!AC$7:AC$138))*'3.Gentan-i'!$EP33))</f>
        <v>35</v>
      </c>
      <c r="GC33" s="436" cm="1">
        <f t="array" ref="GC33">+_xlfn.SINGLE(IF(GC$8="Mùa đông",MMULT(VALUE($E33:$EF33),VALUE('Color detail'!AD$7:AD$138))*'3.Gentan-i'!$EO33,MMULT(VALUE($E33:$EF33),VALUE('Color detail'!AD$7:AD$138))*'3.Gentan-i'!$EP33))</f>
        <v>51.92539979231568</v>
      </c>
      <c r="GD33" s="436" cm="1">
        <f t="array" ref="GD33">+_xlfn.SINGLE(IF(GD$8="Mùa đông",MMULT(VALUE($E33:$EF33),VALUE('Color detail'!AE$7:AE$138))*'3.Gentan-i'!$EO33,MMULT(VALUE($E33:$EF33),VALUE('Color detail'!AE$7:AE$138))*'3.Gentan-i'!$EP33))</f>
        <v>40.170799584631361</v>
      </c>
      <c r="GE33" s="436" cm="1">
        <f t="array" ref="GE33">+_xlfn.SINGLE(IF(GE$8="Mùa đông",MMULT(VALUE($E33:$EF33),VALUE('Color detail'!AF$7:AF$138))*'3.Gentan-i'!$EO33,MMULT(VALUE($E33:$EF33),VALUE('Color detail'!AF$7:AF$138))*'3.Gentan-i'!$EP33))</f>
        <v>118.35559709241953</v>
      </c>
      <c r="GF33" s="436" cm="1">
        <f t="array" ref="GF33">+_xlfn.SINGLE(IF(GF$8="Mùa đông",MMULT(VALUE($E33:$EF33),VALUE('Color detail'!AG$7:AG$138))*'3.Gentan-i'!$EO33,MMULT(VALUE($E33:$EF33),VALUE('Color detail'!AG$7:AG$138))*'3.Gentan-i'!$EP33))</f>
        <v>73.253997923156817</v>
      </c>
      <c r="GG33" s="436" cm="1">
        <f t="array" ref="GG33">+_xlfn.SINGLE(IF(GG$8="Mùa đông",MMULT(VALUE($E33:$EF33),VALUE('Color detail'!AH$7:AH$138))*'3.Gentan-i'!$EO33,MMULT(VALUE($E33:$EF33),VALUE('Color detail'!AH$7:AH$138))*'3.Gentan-i'!$EP33))</f>
        <v>49.410799584631363</v>
      </c>
      <c r="GH33" s="436" cm="1">
        <f t="array" ref="GH33">+_xlfn.SINGLE(IF(GH$8="Mùa đông",MMULT(VALUE($E33:$EF33),VALUE('Color detail'!AI$7:AI$138))*'3.Gentan-i'!$EO33,MMULT(VALUE($E33:$EF33),VALUE('Color detail'!AI$7:AI$138))*'3.Gentan-i'!$EP33))</f>
        <v>37.776199376947041</v>
      </c>
      <c r="GI33" s="436" cm="1">
        <f t="array" ref="GI33">+_xlfn.SINGLE(IF(GI$8="Mùa đông",MMULT(VALUE($E33:$EF33),VALUE('Color detail'!AJ$7:AJ$138))*'3.Gentan-i'!$EO33,MMULT(VALUE($E33:$EF33),VALUE('Color detail'!AJ$7:AJ$138))*'3.Gentan-i'!$EP33))</f>
        <v>53.576199376947045</v>
      </c>
      <c r="GJ33" s="436" cm="1">
        <f t="array" ref="GJ33">+_xlfn.SINGLE(IF(GJ$8="Mùa đông",MMULT(VALUE($E33:$EF33),VALUE('Color detail'!AK$7:AK$138))*'3.Gentan-i'!$EO33,MMULT(VALUE($E33:$EF33),VALUE('Color detail'!AK$7:AK$138))*'3.Gentan-i'!$EP33))</f>
        <v>56.736199376947042</v>
      </c>
      <c r="GK33" s="436" cm="1">
        <f t="array" ref="GK33">+_xlfn.SINGLE(IF(GK$8="Mùa đông",MMULT(VALUE($E33:$EF33),VALUE('Color detail'!AL$7:AL$138))*'3.Gentan-i'!$EO33,MMULT(VALUE($E33:$EF33),VALUE('Color detail'!AL$7:AL$138))*'3.Gentan-i'!$EP33))</f>
        <v>0</v>
      </c>
      <c r="GL33" s="436" cm="1">
        <f t="array" ref="GL33">+_xlfn.SINGLE(IF(GL$8="Mùa đông",MMULT(VALUE($E33:$EF33),VALUE('Color detail'!AM$7:AM$138))*'3.Gentan-i'!$EO33,MMULT(VALUE($E33:$EF33),VALUE('Color detail'!AM$7:AM$138))*'3.Gentan-i'!$EP33))</f>
        <v>0</v>
      </c>
      <c r="GM33" s="436" cm="1">
        <f t="array" ref="GM33">+_xlfn.SINGLE(IF(GM$8="Mùa đông",MMULT(VALUE($E33:$EF33),VALUE('Color detail'!AN$7:AN$138))*'3.Gentan-i'!$EO33,MMULT(VALUE($E33:$EF33),VALUE('Color detail'!AN$7:AN$138))*'3.Gentan-i'!$EP33))</f>
        <v>0</v>
      </c>
      <c r="GN33" s="436" cm="1">
        <f t="array" ref="GN33">+_xlfn.SINGLE(IF(GN$8="Mùa đông",MMULT(VALUE($E33:$EF33),VALUE('Color detail'!AO$7:AO$138))*'3.Gentan-i'!$EO33,MMULT(VALUE($E33:$EF33),VALUE('Color detail'!AO$7:AO$138))*'3.Gentan-i'!$EP33))</f>
        <v>0</v>
      </c>
      <c r="GO33" s="436" cm="1">
        <f t="array" ref="GO33">+_xlfn.SINGLE(IF(GO$8="Mùa đông",MMULT(VALUE($E33:$EF33),VALUE('Color detail'!AP$7:AP$138))*'3.Gentan-i'!$EO33,MMULT(VALUE($E33:$EF33),VALUE('Color detail'!AP$7:AP$138))*'3.Gentan-i'!$EP33))</f>
        <v>0</v>
      </c>
      <c r="GP33" s="436" cm="1">
        <f t="array" ref="GP33">+_xlfn.SINGLE(IF(GP$8="Mùa đông",MMULT(VALUE($E33:$EF33),VALUE('Color detail'!AQ$7:AQ$138))*'3.Gentan-i'!$EO33,MMULT(VALUE($E33:$EF33),VALUE('Color detail'!AQ$7:AQ$138))*'3.Gentan-i'!$EP33))</f>
        <v>0</v>
      </c>
      <c r="GQ33" s="436" cm="1">
        <f t="array" ref="GQ33">+_xlfn.SINGLE(IF(GQ$8="Mùa đông",MMULT(VALUE($E33:$EF33),VALUE('Color detail'!AR$7:AR$138))*'3.Gentan-i'!$EO33,MMULT(VALUE($E33:$EF33),VALUE('Color detail'!AR$7:AR$138))*'3.Gentan-i'!$EP33))</f>
        <v>0</v>
      </c>
      <c r="GR33" s="443">
        <f t="shared" si="24"/>
        <v>1226.9833852544134</v>
      </c>
      <c r="GS33" s="435"/>
      <c r="GT33" s="436">
        <f t="shared" si="25"/>
        <v>118.35559709241953</v>
      </c>
      <c r="GU33" s="499">
        <v>12</v>
      </c>
      <c r="GV33" s="499">
        <v>36</v>
      </c>
      <c r="GW33" s="436">
        <f t="shared" si="31"/>
        <v>1420.2671651090343</v>
      </c>
      <c r="GX33" s="436">
        <f t="shared" si="32"/>
        <v>4260.8014953271031</v>
      </c>
      <c r="GY33" s="405"/>
      <c r="GZ33" s="534"/>
      <c r="HA33" s="534"/>
      <c r="HB33" s="534"/>
      <c r="HC33" s="405"/>
      <c r="HD33" s="405"/>
      <c r="HE33" s="405"/>
      <c r="HF33" s="405"/>
      <c r="HG33" s="405"/>
      <c r="HH33" s="405"/>
      <c r="HI33" s="405"/>
      <c r="HJ33" s="405"/>
      <c r="HK33" s="405"/>
      <c r="HL33" s="405"/>
      <c r="HM33" s="405"/>
    </row>
    <row r="34" spans="1:286" s="446" customFormat="1" ht="16" hidden="1" customHeight="1">
      <c r="A34" s="437">
        <v>1</v>
      </c>
      <c r="B34" s="438" t="s">
        <v>145</v>
      </c>
      <c r="C34" s="439" t="s">
        <v>146</v>
      </c>
      <c r="D34" s="439"/>
      <c r="E34" s="925"/>
      <c r="F34" s="925"/>
      <c r="G34" s="925"/>
      <c r="H34" s="925"/>
      <c r="I34" s="925"/>
      <c r="J34" s="925"/>
      <c r="K34" s="925"/>
      <c r="L34" s="925"/>
      <c r="M34" s="925"/>
      <c r="N34" s="925"/>
      <c r="O34" s="925"/>
      <c r="P34" s="925"/>
      <c r="Q34" s="925"/>
      <c r="R34" s="925"/>
      <c r="S34" s="925"/>
      <c r="T34" s="925"/>
      <c r="U34" s="925"/>
      <c r="V34" s="925"/>
      <c r="W34" s="925"/>
      <c r="X34" s="925"/>
      <c r="Y34" s="925"/>
      <c r="Z34" s="925"/>
      <c r="AA34" s="925"/>
      <c r="AB34" s="925"/>
      <c r="AC34" s="925"/>
      <c r="AD34" s="440">
        <v>0</v>
      </c>
      <c r="AE34" s="440">
        <v>0</v>
      </c>
      <c r="AF34" s="440">
        <v>0.4</v>
      </c>
      <c r="AG34" s="440">
        <v>0</v>
      </c>
      <c r="AH34" s="440">
        <v>0</v>
      </c>
      <c r="AI34" s="440">
        <v>0.4</v>
      </c>
      <c r="AJ34" s="440">
        <v>0</v>
      </c>
      <c r="AK34" s="440">
        <v>0</v>
      </c>
      <c r="AL34" s="440">
        <v>0</v>
      </c>
      <c r="AM34" s="440">
        <v>0</v>
      </c>
      <c r="AN34" s="440">
        <v>0</v>
      </c>
      <c r="AO34" s="440">
        <v>0.4</v>
      </c>
      <c r="AP34" s="440">
        <v>0</v>
      </c>
      <c r="AQ34" s="440">
        <v>0.39600000000000002</v>
      </c>
      <c r="AR34" s="440">
        <v>0</v>
      </c>
      <c r="AS34" s="440">
        <v>0</v>
      </c>
      <c r="AT34" s="440">
        <v>0</v>
      </c>
      <c r="AU34" s="440">
        <v>0</v>
      </c>
      <c r="AV34" s="440">
        <v>0</v>
      </c>
      <c r="AW34" s="440">
        <v>0.39600000000000002</v>
      </c>
      <c r="AX34" s="440">
        <v>0</v>
      </c>
      <c r="AY34" s="440">
        <v>0</v>
      </c>
      <c r="AZ34" s="440">
        <v>0</v>
      </c>
      <c r="BA34" s="440">
        <v>0</v>
      </c>
      <c r="BB34" s="440">
        <v>0</v>
      </c>
      <c r="BC34" s="440">
        <v>0</v>
      </c>
      <c r="BD34" s="440">
        <v>0</v>
      </c>
      <c r="BE34" s="440">
        <v>0</v>
      </c>
      <c r="BF34" s="440">
        <v>0</v>
      </c>
      <c r="BG34" s="440">
        <v>0</v>
      </c>
      <c r="BH34" s="440">
        <v>0</v>
      </c>
      <c r="BI34" s="440">
        <v>0</v>
      </c>
      <c r="BJ34" s="440">
        <v>0</v>
      </c>
      <c r="BK34" s="440">
        <v>0</v>
      </c>
      <c r="BL34" s="440">
        <v>0</v>
      </c>
      <c r="BM34" s="440">
        <v>0</v>
      </c>
      <c r="BN34" s="440">
        <v>0</v>
      </c>
      <c r="BO34" s="440">
        <v>0.34893028213097232</v>
      </c>
      <c r="BP34" s="440">
        <v>0</v>
      </c>
      <c r="BQ34" s="440">
        <v>0</v>
      </c>
      <c r="BR34" s="440">
        <v>0.31016025078308651</v>
      </c>
      <c r="BS34" s="440">
        <v>0</v>
      </c>
      <c r="BT34" s="440">
        <v>0</v>
      </c>
      <c r="BU34" s="440">
        <v>0.34893028213097232</v>
      </c>
      <c r="BV34" s="440">
        <v>0</v>
      </c>
      <c r="BW34" s="440">
        <v>0</v>
      </c>
      <c r="BX34" s="440">
        <v>0.31016025078308651</v>
      </c>
      <c r="BY34" s="440">
        <v>0</v>
      </c>
      <c r="BZ34" s="440">
        <v>0</v>
      </c>
      <c r="CA34" s="440">
        <v>0.34893028213097232</v>
      </c>
      <c r="CB34" s="440">
        <v>0</v>
      </c>
      <c r="CC34" s="440">
        <v>0</v>
      </c>
      <c r="CD34" s="440">
        <v>0.31016025078308651</v>
      </c>
      <c r="CE34" s="440">
        <v>0</v>
      </c>
      <c r="CF34" s="440">
        <v>0</v>
      </c>
      <c r="CG34" s="440">
        <v>0.34893028213097232</v>
      </c>
      <c r="CH34" s="440">
        <v>0</v>
      </c>
      <c r="CI34" s="440">
        <v>0</v>
      </c>
      <c r="CJ34" s="440">
        <v>0.31016025078308651</v>
      </c>
      <c r="CK34" s="440">
        <v>0</v>
      </c>
      <c r="CL34" s="440">
        <v>0</v>
      </c>
      <c r="CM34" s="440">
        <v>0</v>
      </c>
      <c r="CN34" s="440">
        <v>0</v>
      </c>
      <c r="CO34" s="440">
        <v>0</v>
      </c>
      <c r="CP34" s="440">
        <v>0</v>
      </c>
      <c r="CQ34" s="440">
        <v>0</v>
      </c>
      <c r="CR34" s="440">
        <v>0</v>
      </c>
      <c r="CS34" s="440">
        <v>0</v>
      </c>
      <c r="CT34" s="440">
        <v>0</v>
      </c>
      <c r="CU34" s="440">
        <v>0</v>
      </c>
      <c r="CV34" s="440">
        <v>0</v>
      </c>
      <c r="CW34" s="440">
        <v>0</v>
      </c>
      <c r="CX34" s="440">
        <v>0</v>
      </c>
      <c r="CY34" s="440">
        <v>0</v>
      </c>
      <c r="CZ34" s="440">
        <v>0</v>
      </c>
      <c r="DA34" s="440">
        <v>0</v>
      </c>
      <c r="DB34" s="440">
        <v>0</v>
      </c>
      <c r="DC34" s="440">
        <v>0.46407727523419312</v>
      </c>
      <c r="DD34" s="440">
        <v>0</v>
      </c>
      <c r="DE34" s="440">
        <v>0</v>
      </c>
      <c r="DF34" s="440">
        <v>0</v>
      </c>
      <c r="DG34" s="441">
        <v>0</v>
      </c>
      <c r="DH34" s="441">
        <v>0</v>
      </c>
      <c r="DI34" s="441">
        <v>0</v>
      </c>
      <c r="DJ34" s="441">
        <v>0.4411364938280587</v>
      </c>
      <c r="DK34" s="441">
        <v>0</v>
      </c>
      <c r="DL34" s="441">
        <v>0.38770031347885814</v>
      </c>
      <c r="DM34" s="441">
        <v>0</v>
      </c>
      <c r="DN34" s="441">
        <v>0</v>
      </c>
      <c r="DO34" s="441">
        <v>0</v>
      </c>
      <c r="DP34" s="441">
        <v>0.44113649382805847</v>
      </c>
      <c r="DQ34" s="441">
        <v>0</v>
      </c>
      <c r="DR34" s="441">
        <v>0.38770031347885814</v>
      </c>
      <c r="DS34" s="441">
        <v>0</v>
      </c>
      <c r="DT34" s="441">
        <v>0</v>
      </c>
      <c r="DU34" s="441">
        <v>0.44113649382805847</v>
      </c>
      <c r="DV34" s="441">
        <v>0</v>
      </c>
      <c r="DW34" s="441">
        <v>0.38770031347885814</v>
      </c>
      <c r="DX34" s="441">
        <v>0</v>
      </c>
      <c r="DY34" s="441">
        <v>0</v>
      </c>
      <c r="DZ34" s="441">
        <v>0.44113649382805847</v>
      </c>
      <c r="EA34" s="441">
        <v>0</v>
      </c>
      <c r="EB34" s="441">
        <v>0.38770031347885814</v>
      </c>
      <c r="EC34" s="441">
        <v>0</v>
      </c>
      <c r="ED34" s="441">
        <v>0</v>
      </c>
      <c r="EE34" s="441">
        <v>0</v>
      </c>
      <c r="EF34" s="441">
        <v>0.38770031347885814</v>
      </c>
      <c r="EG34" s="378"/>
      <c r="EH34" s="437" t="s">
        <v>62</v>
      </c>
      <c r="EI34" s="437">
        <v>16</v>
      </c>
      <c r="EJ34" s="439" t="s">
        <v>147</v>
      </c>
      <c r="EK34" s="439" t="s">
        <v>333</v>
      </c>
      <c r="EL34" s="437" t="s">
        <v>64</v>
      </c>
      <c r="EM34" s="378"/>
      <c r="EN34" s="382" t="str">
        <f>+IFERROR(VLOOKUP($B34,'Lưu ý'!$C$5:$G$21,5,0),"")</f>
        <v/>
      </c>
      <c r="EO34" s="382">
        <f>+IF($EN34="",100%,INDEX('Lưu ý'!$H$5:$I$21,MATCH('3.Gentan-i'!$B34,'Lưu ý'!$C$5:$C$21,0),MATCH('3.Gentan-i'!EO$6,'Lưu ý'!$H$4:$I$4,0)))</f>
        <v>1</v>
      </c>
      <c r="EP34" s="382">
        <f>+IF($EN34="",100%,INDEX('Lưu ý'!$H$5:$I$21,MATCH('3.Gentan-i'!$B34,'Lưu ý'!$C$5:$C$21,0),MATCH('3.Gentan-i'!EP$6,'Lưu ý'!$H$4:$I$4,0)))</f>
        <v>1</v>
      </c>
      <c r="EQ34" s="481">
        <v>1</v>
      </c>
      <c r="ER34" s="929">
        <v>1</v>
      </c>
      <c r="ES34" s="439" t="s">
        <v>566</v>
      </c>
      <c r="ET34" s="439" t="s">
        <v>641</v>
      </c>
      <c r="EU34" s="476"/>
      <c r="EV34" s="810"/>
      <c r="EW34" s="810"/>
      <c r="EX34" s="810"/>
      <c r="EY34" s="810"/>
      <c r="EZ34" s="378" t="s">
        <v>360</v>
      </c>
      <c r="FA34" s="442" cm="1">
        <f t="array" ref="FA34">+_xlfn.SINGLE(MMULT(VALUE($E34:$EF34),VALUE('Color detail'!H$7:H$138)))</f>
        <v>219.32843375875592</v>
      </c>
      <c r="FB34" s="442" cm="1">
        <f t="array" ref="FB34">+_xlfn.SINGLE(MMULT(VALUE($E34:$EF34),VALUE('Color detail'!I$7:I$138)))</f>
        <v>209.63925139758175</v>
      </c>
      <c r="FC34" s="442" cm="1">
        <f t="array" ref="FC34">+_xlfn.SINGLE(MMULT(VALUE($E34:$EF34),VALUE('Color detail'!J$7:J$138)))</f>
        <v>173.12399847423268</v>
      </c>
      <c r="FD34" s="442" cm="1">
        <f t="array" ref="FD34">+_xlfn.SINGLE(MMULT(VALUE($E34:$EF34),VALUE('Color detail'!K$7:K$138)))</f>
        <v>145.43349472804309</v>
      </c>
      <c r="FE34" s="378"/>
      <c r="FF34" s="436">
        <f t="shared" si="27"/>
        <v>224</v>
      </c>
      <c r="FG34" s="436">
        <f t="shared" si="28"/>
        <v>224</v>
      </c>
      <c r="FH34" s="436">
        <f t="shared" si="29"/>
        <v>176</v>
      </c>
      <c r="FI34" s="436">
        <f t="shared" si="30"/>
        <v>160</v>
      </c>
      <c r="FJ34" s="378"/>
      <c r="FK34" s="436">
        <f t="shared" si="20"/>
        <v>224</v>
      </c>
      <c r="FL34" s="436">
        <f t="shared" si="21"/>
        <v>224</v>
      </c>
      <c r="FM34" s="436">
        <f t="shared" si="22"/>
        <v>176</v>
      </c>
      <c r="FN34" s="436">
        <f t="shared" si="23"/>
        <v>160</v>
      </c>
      <c r="FO34" s="681"/>
      <c r="FP34" s="436" cm="1">
        <f t="array" ref="FP34">+_xlfn.SINGLE(IF(FP$8="Mùa đông",MMULT(VALUE($E34:$EF34),VALUE('Color detail'!Q$7:Q$138))*'3.Gentan-i'!$EO34,MMULT(VALUE($E34:$EF34),VALUE('Color detail'!Q$7:Q$138))*'3.Gentan-i'!$EP34))</f>
        <v>5.5170919506244696</v>
      </c>
      <c r="FQ34" s="436" cm="1">
        <f t="array" ref="FQ34">+_xlfn.SINGLE(IF(FQ$8="Mùa đông",MMULT(VALUE($E34:$EF34),VALUE('Color detail'!R$7:R$138))*'3.Gentan-i'!$EO34,MMULT(VALUE($E34:$EF34),VALUE('Color detail'!R$7:R$138))*'3.Gentan-i'!$EP34))</f>
        <v>10.833000588685643</v>
      </c>
      <c r="FR34" s="436" cm="1">
        <f t="array" ref="FR34">+_xlfn.SINGLE(IF(FR$8="Mùa đông",MMULT(VALUE($E34:$EF34),VALUE('Color detail'!S$7:S$138))*'3.Gentan-i'!$EO34,MMULT(VALUE($E34:$EF34),VALUE('Color detail'!S$7:S$138))*'3.Gentan-i'!$EP34))</f>
        <v>9.5064575840798735</v>
      </c>
      <c r="FS34" s="436" cm="1">
        <f t="array" ref="FS34">+_xlfn.SINGLE(IF(FS$8="Mùa đông",MMULT(VALUE($E34:$EF34),VALUE('Color detail'!T$7:T$138))*'3.Gentan-i'!$EO34,MMULT(VALUE($E34:$EF34),VALUE('Color detail'!T$7:T$138))*'3.Gentan-i'!$EP34))</f>
        <v>13.958472607057558</v>
      </c>
      <c r="FT34" s="436" cm="1">
        <f t="array" ref="FT34">+_xlfn.SINGLE(IF(FT$8="Mùa đông",MMULT(VALUE($E34:$EF34),VALUE('Color detail'!U$7:U$138))*'3.Gentan-i'!$EO34,MMULT(VALUE($E34:$EF34),VALUE('Color detail'!U$7:U$138))*'3.Gentan-i'!$EP34))</f>
        <v>11.661460250731929</v>
      </c>
      <c r="FU34" s="436" cm="1">
        <f t="array" ref="FU34">+_xlfn.SINGLE(IF(FU$8="Mùa đông",MMULT(VALUE($E34:$EF34),VALUE('Color detail'!V$7:V$138))*'3.Gentan-i'!$EO34,MMULT(VALUE($E34:$EF34),VALUE('Color detail'!V$7:V$138))*'3.Gentan-i'!$EP34))</f>
        <v>13.662074830257191</v>
      </c>
      <c r="FV34" s="436" cm="1">
        <f t="array" ref="FV34">+_xlfn.SINGLE(IF(FV$8="Mùa đông",MMULT(VALUE($E34:$EF34),VALUE('Color detail'!W$7:W$138))*'3.Gentan-i'!$EO34,MMULT(VALUE($E34:$EF34),VALUE('Color detail'!W$7:W$138))*'3.Gentan-i'!$EP34))</f>
        <v>12.89608688252841</v>
      </c>
      <c r="FW34" s="436" cm="1">
        <f t="array" ref="FW34">+_xlfn.SINGLE(IF(FW$8="Mùa đông",MMULT(VALUE($E34:$EF34),VALUE('Color detail'!X$7:X$138))*'3.Gentan-i'!$EO34,MMULT(VALUE($E34:$EF34),VALUE('Color detail'!X$7:X$138))*'3.Gentan-i'!$EP34))</f>
        <v>9.4311253778298898</v>
      </c>
      <c r="FX34" s="436" cm="1">
        <f t="array" ref="FX34">+_xlfn.SINGLE(IF(FX$8="Mùa đông",MMULT(VALUE($E34:$EF34),VALUE('Color detail'!Y$7:Y$138))*'3.Gentan-i'!$EO34,MMULT(VALUE($E34:$EF34),VALUE('Color detail'!Y$7:Y$138))*'3.Gentan-i'!$EP34))</f>
        <v>9.6273169429331702</v>
      </c>
      <c r="FY34" s="436" cm="1">
        <f t="array" ref="FY34">+_xlfn.SINGLE(IF(FY$8="Mùa đông",MMULT(VALUE($E34:$EF34),VALUE('Color detail'!Z$7:Z$138))*'3.Gentan-i'!$EO34,MMULT(VALUE($E34:$EF34),VALUE('Color detail'!Z$7:Z$138))*'3.Gentan-i'!$EP34))</f>
        <v>4.7707898532860318</v>
      </c>
      <c r="FZ34" s="436" cm="1">
        <f t="array" ref="FZ34">+_xlfn.SINGLE(IF(FZ$8="Mùa đông",MMULT(VALUE($E34:$EF34),VALUE('Color detail'!AA$7:AA$138))*'3.Gentan-i'!$EO34,MMULT(VALUE($E34:$EF34),VALUE('Color detail'!AA$7:AA$138))*'3.Gentan-i'!$EP34))</f>
        <v>5.8511876300863985</v>
      </c>
      <c r="GA34" s="436" cm="1">
        <f t="array" ref="GA34">+_xlfn.SINGLE(IF(GA$8="Mùa đông",MMULT(VALUE($E34:$EF34),VALUE('Color detail'!AB$7:AB$138))*'3.Gentan-i'!$EO34,MMULT(VALUE($E34:$EF34),VALUE('Color detail'!AB$7:AB$138))*'3.Gentan-i'!$EP34))</f>
        <v>8.1235854068867646</v>
      </c>
      <c r="GB34" s="436" cm="1">
        <f t="array" ref="GB34">+_xlfn.SINGLE(IF(GB$8="Mùa đông",MMULT(VALUE($E34:$EF34),VALUE('Color detail'!AC$7:AC$138))*'3.Gentan-i'!$EO34,MMULT(VALUE($E34:$EF34),VALUE('Color detail'!AC$7:AC$138))*'3.Gentan-i'!$EP34))</f>
        <v>6.3175911072014648</v>
      </c>
      <c r="GC34" s="436" cm="1">
        <f t="array" ref="GC34">+_xlfn.SINGLE(IF(GC$8="Mùa đông",MMULT(VALUE($E34:$EF34),VALUE('Color detail'!AD$7:AD$138))*'3.Gentan-i'!$EO34,MMULT(VALUE($E34:$EF34),VALUE('Color detail'!AD$7:AD$138))*'3.Gentan-i'!$EP34))</f>
        <v>7.1524013991486504</v>
      </c>
      <c r="GD34" s="436" cm="1">
        <f t="array" ref="GD34">+_xlfn.SINGLE(IF(GD$8="Mùa đông",MMULT(VALUE($E34:$EF34),VALUE('Color detail'!AE$7:AE$138))*'3.Gentan-i'!$EO34,MMULT(VALUE($E34:$EF34),VALUE('Color detail'!AE$7:AE$138))*'3.Gentan-i'!$EP34))</f>
        <v>7.4281845964237547</v>
      </c>
      <c r="GE34" s="436" cm="1">
        <f t="array" ref="GE34">+_xlfn.SINGLE(IF(GE$8="Mùa đông",MMULT(VALUE($E34:$EF34),VALUE('Color detail'!AF$7:AF$138))*'3.Gentan-i'!$EO34,MMULT(VALUE($E34:$EF34),VALUE('Color detail'!AF$7:AF$138))*'3.Gentan-i'!$EP34))</f>
        <v>19.071405208253179</v>
      </c>
      <c r="GF34" s="436" cm="1">
        <f t="array" ref="GF34">+_xlfn.SINGLE(IF(GF$8="Mùa đông",MMULT(VALUE($E34:$EF34),VALUE('Color detail'!AG$7:AG$138))*'3.Gentan-i'!$EO34,MMULT(VALUE($E34:$EF34),VALUE('Color detail'!AG$7:AG$138))*'3.Gentan-i'!$EP34))</f>
        <v>13.986249452376146</v>
      </c>
      <c r="GG34" s="436" cm="1">
        <f t="array" ref="GG34">+_xlfn.SINGLE(IF(GG$8="Mùa đông",MMULT(VALUE($E34:$EF34),VALUE('Color detail'!AH$7:AH$138))*'3.Gentan-i'!$EO34,MMULT(VALUE($E34:$EF34),VALUE('Color detail'!AH$7:AH$138))*'3.Gentan-i'!$EP34))</f>
        <v>12.032857815230532</v>
      </c>
      <c r="GH34" s="436" cm="1">
        <f t="array" ref="GH34">+_xlfn.SINGLE(IF(GH$8="Mùa đông",MMULT(VALUE($E34:$EF34),VALUE('Color detail'!AI$7:AI$138))*'3.Gentan-i'!$EO34,MMULT(VALUE($E34:$EF34),VALUE('Color detail'!AI$7:AI$138))*'3.Gentan-i'!$EP34))</f>
        <v>10.129064026927619</v>
      </c>
      <c r="GI34" s="436" cm="1">
        <f t="array" ref="GI34">+_xlfn.SINGLE(IF(GI$8="Mùa đông",MMULT(VALUE($E34:$EF34),VALUE('Color detail'!AJ$7:AJ$138))*'3.Gentan-i'!$EO34,MMULT(VALUE($E34:$EF34),VALUE('Color detail'!AJ$7:AJ$138))*'3.Gentan-i'!$EP34))</f>
        <v>13.020774747928993</v>
      </c>
      <c r="GJ34" s="436" cm="1">
        <f t="array" ref="GJ34">+_xlfn.SINGLE(IF(GJ$8="Mùa đông",MMULT(VALUE($E34:$EF34),VALUE('Color detail'!AK$7:AK$138))*'3.Gentan-i'!$EO34,MMULT(VALUE($E34:$EF34),VALUE('Color detail'!AK$7:AK$138))*'3.Gentan-i'!$EP34))</f>
        <v>14.351255500278253</v>
      </c>
      <c r="GK34" s="436" cm="1">
        <f t="array" ref="GK34">+_xlfn.SINGLE(IF(GK$8="Mùa đông",MMULT(VALUE($E34:$EF34),VALUE('Color detail'!AL$7:AL$138))*'3.Gentan-i'!$EO34,MMULT(VALUE($E34:$EF34),VALUE('Color detail'!AL$7:AL$138))*'3.Gentan-i'!$EP34))</f>
        <v>0</v>
      </c>
      <c r="GL34" s="436" cm="1">
        <f t="array" ref="GL34">+_xlfn.SINGLE(IF(GL$8="Mùa đông",MMULT(VALUE($E34:$EF34),VALUE('Color detail'!AM$7:AM$138))*'3.Gentan-i'!$EO34,MMULT(VALUE($E34:$EF34),VALUE('Color detail'!AM$7:AM$138))*'3.Gentan-i'!$EP34))</f>
        <v>0</v>
      </c>
      <c r="GM34" s="436" cm="1">
        <f t="array" ref="GM34">+_xlfn.SINGLE(IF(GM$8="Mùa đông",MMULT(VALUE($E34:$EF34),VALUE('Color detail'!AN$7:AN$138))*'3.Gentan-i'!$EO34,MMULT(VALUE($E34:$EF34),VALUE('Color detail'!AN$7:AN$138))*'3.Gentan-i'!$EP34))</f>
        <v>0</v>
      </c>
      <c r="GN34" s="436" cm="1">
        <f t="array" ref="GN34">+_xlfn.SINGLE(IF(GN$8="Mùa đông",MMULT(VALUE($E34:$EF34),VALUE('Color detail'!AO$7:AO$138))*'3.Gentan-i'!$EO34,MMULT(VALUE($E34:$EF34),VALUE('Color detail'!AO$7:AO$138))*'3.Gentan-i'!$EP34))</f>
        <v>0</v>
      </c>
      <c r="GO34" s="436" cm="1">
        <f t="array" ref="GO34">+_xlfn.SINGLE(IF(GO$8="Mùa đông",MMULT(VALUE($E34:$EF34),VALUE('Color detail'!AP$7:AP$138))*'3.Gentan-i'!$EO34,MMULT(VALUE($E34:$EF34),VALUE('Color detail'!AP$7:AP$138))*'3.Gentan-i'!$EP34))</f>
        <v>0</v>
      </c>
      <c r="GP34" s="436" cm="1">
        <f t="array" ref="GP34">+_xlfn.SINGLE(IF(GP$8="Mùa đông",MMULT(VALUE($E34:$EF34),VALUE('Color detail'!AQ$7:AQ$138))*'3.Gentan-i'!$EO34,MMULT(VALUE($E34:$EF34),VALUE('Color detail'!AQ$7:AQ$138))*'3.Gentan-i'!$EP34))</f>
        <v>0</v>
      </c>
      <c r="GQ34" s="436" cm="1">
        <f t="array" ref="GQ34">+_xlfn.SINGLE(IF(GQ$8="Mùa đông",MMULT(VALUE($E34:$EF34),VALUE('Color detail'!AR$7:AR$138))*'3.Gentan-i'!$EO34,MMULT(VALUE($E34:$EF34),VALUE('Color detail'!AR$7:AR$138))*'3.Gentan-i'!$EP34))</f>
        <v>0</v>
      </c>
      <c r="GR34" s="443">
        <f t="shared" si="24"/>
        <v>219.32843375875589</v>
      </c>
      <c r="GS34" s="435"/>
      <c r="GT34" s="436">
        <f t="shared" si="25"/>
        <v>19.071405208253179</v>
      </c>
      <c r="GU34" s="499">
        <v>12</v>
      </c>
      <c r="GV34" s="499">
        <v>36</v>
      </c>
      <c r="GW34" s="436">
        <f t="shared" si="31"/>
        <v>228.85686249903813</v>
      </c>
      <c r="GX34" s="436">
        <f t="shared" si="32"/>
        <v>686.57058749711439</v>
      </c>
      <c r="GY34" s="405"/>
      <c r="GZ34" s="534"/>
      <c r="HA34" s="534"/>
      <c r="HB34" s="534"/>
      <c r="HC34" s="405"/>
      <c r="HD34" s="405"/>
      <c r="HE34" s="405"/>
      <c r="HF34" s="405"/>
      <c r="HG34" s="405"/>
      <c r="HH34" s="405"/>
      <c r="HI34" s="405"/>
      <c r="HJ34" s="405"/>
      <c r="HK34" s="405"/>
      <c r="HL34" s="405"/>
      <c r="HM34" s="405"/>
      <c r="HN34" s="405"/>
      <c r="HO34" s="405"/>
      <c r="HP34" s="405"/>
      <c r="HQ34" s="405"/>
      <c r="HR34" s="405"/>
      <c r="HS34" s="405"/>
      <c r="HT34" s="405"/>
      <c r="HU34" s="405"/>
      <c r="HV34" s="405"/>
      <c r="HW34" s="405"/>
      <c r="HX34" s="405"/>
      <c r="HY34" s="405"/>
      <c r="HZ34" s="405"/>
      <c r="IA34" s="405"/>
      <c r="IB34" s="405"/>
      <c r="IC34" s="405"/>
      <c r="ID34" s="405"/>
      <c r="IE34" s="405"/>
      <c r="IF34" s="405"/>
      <c r="IG34" s="405"/>
      <c r="IH34" s="405"/>
      <c r="II34" s="405"/>
      <c r="IJ34" s="405"/>
      <c r="IK34" s="405"/>
      <c r="IL34" s="405"/>
      <c r="IM34" s="405"/>
      <c r="IN34" s="405"/>
      <c r="IO34" s="405"/>
      <c r="IP34" s="405"/>
      <c r="IQ34" s="405"/>
      <c r="IR34" s="405"/>
      <c r="IS34" s="405"/>
      <c r="IT34" s="405"/>
      <c r="IU34" s="405"/>
      <c r="IV34" s="405"/>
      <c r="IW34" s="405"/>
      <c r="IX34" s="405"/>
      <c r="IY34" s="405"/>
      <c r="IZ34" s="405"/>
      <c r="JA34" s="405"/>
      <c r="JB34" s="405"/>
      <c r="JC34" s="405"/>
      <c r="JD34" s="405"/>
      <c r="JE34" s="405"/>
      <c r="JF34" s="405"/>
      <c r="JG34" s="405"/>
      <c r="JH34" s="405"/>
      <c r="JI34" s="405"/>
      <c r="JJ34" s="405"/>
      <c r="JK34" s="405"/>
      <c r="JL34" s="405"/>
      <c r="JM34" s="405"/>
      <c r="JN34" s="405"/>
      <c r="JO34" s="405"/>
      <c r="JP34" s="405"/>
      <c r="JQ34" s="405"/>
      <c r="JR34" s="405"/>
      <c r="JS34" s="405"/>
      <c r="JT34" s="405"/>
      <c r="JU34" s="405"/>
      <c r="JV34" s="405"/>
      <c r="JW34" s="405"/>
      <c r="JX34" s="405"/>
      <c r="JY34" s="405"/>
      <c r="JZ34" s="405"/>
    </row>
    <row r="35" spans="1:286" s="446" customFormat="1" ht="16" hidden="1" customHeight="1">
      <c r="A35" s="437">
        <v>1</v>
      </c>
      <c r="B35" s="438" t="s">
        <v>150</v>
      </c>
      <c r="C35" s="439" t="s">
        <v>151</v>
      </c>
      <c r="D35" s="439"/>
      <c r="E35" s="925"/>
      <c r="F35" s="925"/>
      <c r="G35" s="925"/>
      <c r="H35" s="925"/>
      <c r="I35" s="925"/>
      <c r="J35" s="925"/>
      <c r="K35" s="925"/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  <c r="X35" s="925"/>
      <c r="Y35" s="925"/>
      <c r="Z35" s="925"/>
      <c r="AA35" s="925"/>
      <c r="AB35" s="925"/>
      <c r="AC35" s="925"/>
      <c r="AD35" s="440"/>
      <c r="AE35" s="440"/>
      <c r="AF35" s="440"/>
      <c r="AG35" s="440"/>
      <c r="AH35" s="440"/>
      <c r="AI35" s="440"/>
      <c r="AJ35" s="440"/>
      <c r="AK35" s="440"/>
      <c r="AL35" s="440"/>
      <c r="AM35" s="440"/>
      <c r="AN35" s="440"/>
      <c r="AO35" s="440"/>
      <c r="AP35" s="440"/>
      <c r="AQ35" s="440"/>
      <c r="AR35" s="440"/>
      <c r="AS35" s="440"/>
      <c r="AT35" s="440"/>
      <c r="AU35" s="440"/>
      <c r="AV35" s="440"/>
      <c r="AW35" s="440"/>
      <c r="AX35" s="440"/>
      <c r="AY35" s="440"/>
      <c r="AZ35" s="440">
        <v>0</v>
      </c>
      <c r="BA35" s="440">
        <v>0</v>
      </c>
      <c r="BB35" s="440">
        <v>0</v>
      </c>
      <c r="BC35" s="440">
        <v>0</v>
      </c>
      <c r="BD35" s="440">
        <v>0</v>
      </c>
      <c r="BE35" s="440">
        <v>0</v>
      </c>
      <c r="BF35" s="440">
        <v>0</v>
      </c>
      <c r="BG35" s="440">
        <v>0</v>
      </c>
      <c r="BH35" s="440">
        <v>0</v>
      </c>
      <c r="BI35" s="440">
        <v>0</v>
      </c>
      <c r="BJ35" s="440">
        <v>0</v>
      </c>
      <c r="BK35" s="440">
        <v>0</v>
      </c>
      <c r="BL35" s="440">
        <v>0</v>
      </c>
      <c r="BM35" s="440">
        <v>0</v>
      </c>
      <c r="BN35" s="440">
        <v>0</v>
      </c>
      <c r="BO35" s="440">
        <v>0</v>
      </c>
      <c r="BP35" s="440">
        <v>0</v>
      </c>
      <c r="BQ35" s="440">
        <v>0</v>
      </c>
      <c r="BR35" s="440">
        <v>0</v>
      </c>
      <c r="BS35" s="440">
        <v>0</v>
      </c>
      <c r="BT35" s="440">
        <v>0</v>
      </c>
      <c r="BU35" s="440">
        <v>0</v>
      </c>
      <c r="BV35" s="440">
        <v>0</v>
      </c>
      <c r="BW35" s="440">
        <v>0</v>
      </c>
      <c r="BX35" s="440">
        <v>0</v>
      </c>
      <c r="BY35" s="440">
        <v>0</v>
      </c>
      <c r="BZ35" s="440">
        <v>0</v>
      </c>
      <c r="CA35" s="440">
        <v>0</v>
      </c>
      <c r="CB35" s="440">
        <v>0</v>
      </c>
      <c r="CC35" s="440">
        <v>0</v>
      </c>
      <c r="CD35" s="440">
        <v>0</v>
      </c>
      <c r="CE35" s="440">
        <v>0</v>
      </c>
      <c r="CF35" s="440">
        <v>0</v>
      </c>
      <c r="CG35" s="440">
        <v>0</v>
      </c>
      <c r="CH35" s="440">
        <v>0</v>
      </c>
      <c r="CI35" s="440">
        <v>0</v>
      </c>
      <c r="CJ35" s="440">
        <v>0</v>
      </c>
      <c r="CK35" s="440">
        <v>0</v>
      </c>
      <c r="CL35" s="440">
        <v>0</v>
      </c>
      <c r="CM35" s="440"/>
      <c r="CN35" s="440"/>
      <c r="CO35" s="440"/>
      <c r="CP35" s="440"/>
      <c r="CQ35" s="440"/>
      <c r="CR35" s="440"/>
      <c r="CS35" s="440"/>
      <c r="CT35" s="440"/>
      <c r="CU35" s="440"/>
      <c r="CV35" s="440"/>
      <c r="CW35" s="440"/>
      <c r="CX35" s="440"/>
      <c r="CY35" s="440"/>
      <c r="CZ35" s="440"/>
      <c r="DA35" s="440"/>
      <c r="DB35" s="440"/>
      <c r="DC35" s="440"/>
      <c r="DD35" s="440"/>
      <c r="DE35" s="440"/>
      <c r="DF35" s="440"/>
      <c r="DG35" s="441"/>
      <c r="DH35" s="441"/>
      <c r="DI35" s="441"/>
      <c r="DJ35" s="441"/>
      <c r="DK35" s="441"/>
      <c r="DL35" s="441"/>
      <c r="DM35" s="441"/>
      <c r="DN35" s="441"/>
      <c r="DO35" s="441"/>
      <c r="DP35" s="441"/>
      <c r="DQ35" s="441"/>
      <c r="DR35" s="441"/>
      <c r="DS35" s="441"/>
      <c r="DT35" s="441"/>
      <c r="DU35" s="441"/>
      <c r="DV35" s="441"/>
      <c r="DW35" s="441"/>
      <c r="DX35" s="441"/>
      <c r="DY35" s="441"/>
      <c r="DZ35" s="441"/>
      <c r="EA35" s="441"/>
      <c r="EB35" s="441"/>
      <c r="EC35" s="441"/>
      <c r="ED35" s="441"/>
      <c r="EE35" s="441"/>
      <c r="EF35" s="441"/>
      <c r="EG35" s="378"/>
      <c r="EH35" s="437" t="s">
        <v>62</v>
      </c>
      <c r="EI35" s="437">
        <v>4</v>
      </c>
      <c r="EJ35" s="439" t="s">
        <v>362</v>
      </c>
      <c r="EK35" s="439" t="s">
        <v>333</v>
      </c>
      <c r="EL35" s="437" t="s">
        <v>64</v>
      </c>
      <c r="EM35" s="378"/>
      <c r="EN35" s="382" t="str">
        <f>+IFERROR(VLOOKUP($B35,'Lưu ý'!$C$5:$G$21,5,0),"")</f>
        <v/>
      </c>
      <c r="EO35" s="382">
        <f>+IF($EN35="",100%,INDEX('Lưu ý'!$H$5:$I$21,MATCH('3.Gentan-i'!$B35,'Lưu ý'!$C$5:$C$21,0),MATCH('3.Gentan-i'!EO$6,'Lưu ý'!$H$4:$I$4,0)))</f>
        <v>1</v>
      </c>
      <c r="EP35" s="382">
        <f>+IF($EN35="",100%,INDEX('Lưu ý'!$H$5:$I$21,MATCH('3.Gentan-i'!$B35,'Lưu ý'!$C$5:$C$21,0),MATCH('3.Gentan-i'!EP$6,'Lưu ý'!$H$4:$I$4,0)))</f>
        <v>1</v>
      </c>
      <c r="EQ35" s="481">
        <v>1</v>
      </c>
      <c r="ER35" s="844">
        <v>1</v>
      </c>
      <c r="ES35" s="439" t="s">
        <v>698</v>
      </c>
      <c r="ET35" s="439"/>
      <c r="EU35" s="476"/>
      <c r="EV35" s="810"/>
      <c r="EW35" s="810"/>
      <c r="EX35" s="810"/>
      <c r="EY35" s="810"/>
      <c r="EZ35" s="378" t="s">
        <v>360</v>
      </c>
      <c r="FA35" s="442" cm="1">
        <f t="array" ref="FA35">+_xlfn.SINGLE(MMULT(VALUE($E35:$EF35),VALUE('Color detail'!H$7:H$138)))</f>
        <v>0</v>
      </c>
      <c r="FB35" s="442" cm="1">
        <f t="array" ref="FB35">+_xlfn.SINGLE(MMULT(VALUE($E35:$EF35),VALUE('Color detail'!I$7:I$138)))</f>
        <v>0</v>
      </c>
      <c r="FC35" s="442" cm="1">
        <f t="array" ref="FC35">+_xlfn.SINGLE(MMULT(VALUE($E35:$EF35),VALUE('Color detail'!J$7:J$138)))</f>
        <v>0</v>
      </c>
      <c r="FD35" s="442" cm="1">
        <f t="array" ref="FD35">+_xlfn.SINGLE(MMULT(VALUE($E35:$EF35),VALUE('Color detail'!K$7:K$138)))</f>
        <v>0</v>
      </c>
      <c r="FE35" s="378"/>
      <c r="FF35" s="436">
        <f t="shared" si="27"/>
        <v>0</v>
      </c>
      <c r="FG35" s="436">
        <f t="shared" si="28"/>
        <v>0</v>
      </c>
      <c r="FH35" s="436">
        <f t="shared" si="29"/>
        <v>0</v>
      </c>
      <c r="FI35" s="436">
        <f t="shared" si="30"/>
        <v>0</v>
      </c>
      <c r="FJ35" s="378"/>
      <c r="FK35" s="436">
        <f t="shared" si="20"/>
        <v>0</v>
      </c>
      <c r="FL35" s="436">
        <f t="shared" si="21"/>
        <v>0</v>
      </c>
      <c r="FM35" s="436">
        <f t="shared" si="22"/>
        <v>0</v>
      </c>
      <c r="FN35" s="436">
        <f t="shared" si="23"/>
        <v>0</v>
      </c>
      <c r="FO35" s="681"/>
      <c r="FP35" s="436" cm="1">
        <f t="array" ref="FP35">+_xlfn.SINGLE(IF(FP$8="Mùa đông",MMULT(VALUE($E35:$EF35),VALUE('Color detail'!Q$7:Q$138))*'3.Gentan-i'!$EO35,MMULT(VALUE($E35:$EF35),VALUE('Color detail'!Q$7:Q$138))*'3.Gentan-i'!$EP35))</f>
        <v>0</v>
      </c>
      <c r="FQ35" s="436" cm="1">
        <f t="array" ref="FQ35">+_xlfn.SINGLE(IF(FQ$8="Mùa đông",MMULT(VALUE($E35:$EF35),VALUE('Color detail'!R$7:R$138))*'3.Gentan-i'!$EO35,MMULT(VALUE($E35:$EF35),VALUE('Color detail'!R$7:R$138))*'3.Gentan-i'!$EP35))</f>
        <v>0</v>
      </c>
      <c r="FR35" s="436" cm="1">
        <f t="array" ref="FR35">+_xlfn.SINGLE(IF(FR$8="Mùa đông",MMULT(VALUE($E35:$EF35),VALUE('Color detail'!S$7:S$138))*'3.Gentan-i'!$EO35,MMULT(VALUE($E35:$EF35),VALUE('Color detail'!S$7:S$138))*'3.Gentan-i'!$EP35))</f>
        <v>0</v>
      </c>
      <c r="FS35" s="436" cm="1">
        <f t="array" ref="FS35">+_xlfn.SINGLE(IF(FS$8="Mùa đông",MMULT(VALUE($E35:$EF35),VALUE('Color detail'!T$7:T$138))*'3.Gentan-i'!$EO35,MMULT(VALUE($E35:$EF35),VALUE('Color detail'!T$7:T$138))*'3.Gentan-i'!$EP35))</f>
        <v>0</v>
      </c>
      <c r="FT35" s="436" cm="1">
        <f t="array" ref="FT35">+_xlfn.SINGLE(IF(FT$8="Mùa đông",MMULT(VALUE($E35:$EF35),VALUE('Color detail'!U$7:U$138))*'3.Gentan-i'!$EO35,MMULT(VALUE($E35:$EF35),VALUE('Color detail'!U$7:U$138))*'3.Gentan-i'!$EP35))</f>
        <v>0</v>
      </c>
      <c r="FU35" s="436" cm="1">
        <f t="array" ref="FU35">+_xlfn.SINGLE(IF(FU$8="Mùa đông",MMULT(VALUE($E35:$EF35),VALUE('Color detail'!V$7:V$138))*'3.Gentan-i'!$EO35,MMULT(VALUE($E35:$EF35),VALUE('Color detail'!V$7:V$138))*'3.Gentan-i'!$EP35))</f>
        <v>0</v>
      </c>
      <c r="FV35" s="436" cm="1">
        <f t="array" ref="FV35">+_xlfn.SINGLE(IF(FV$8="Mùa đông",MMULT(VALUE($E35:$EF35),VALUE('Color detail'!W$7:W$138))*'3.Gentan-i'!$EO35,MMULT(VALUE($E35:$EF35),VALUE('Color detail'!W$7:W$138))*'3.Gentan-i'!$EP35))</f>
        <v>0</v>
      </c>
      <c r="FW35" s="436" cm="1">
        <f t="array" ref="FW35">+_xlfn.SINGLE(IF(FW$8="Mùa đông",MMULT(VALUE($E35:$EF35),VALUE('Color detail'!X$7:X$138))*'3.Gentan-i'!$EO35,MMULT(VALUE($E35:$EF35),VALUE('Color detail'!X$7:X$138))*'3.Gentan-i'!$EP35))</f>
        <v>0</v>
      </c>
      <c r="FX35" s="436" cm="1">
        <f t="array" ref="FX35">+_xlfn.SINGLE(IF(FX$8="Mùa đông",MMULT(VALUE($E35:$EF35),VALUE('Color detail'!Y$7:Y$138))*'3.Gentan-i'!$EO35,MMULT(VALUE($E35:$EF35),VALUE('Color detail'!Y$7:Y$138))*'3.Gentan-i'!$EP35))</f>
        <v>0</v>
      </c>
      <c r="FY35" s="436" cm="1">
        <f t="array" ref="FY35">+_xlfn.SINGLE(IF(FY$8="Mùa đông",MMULT(VALUE($E35:$EF35),VALUE('Color detail'!Z$7:Z$138))*'3.Gentan-i'!$EO35,MMULT(VALUE($E35:$EF35),VALUE('Color detail'!Z$7:Z$138))*'3.Gentan-i'!$EP35))</f>
        <v>0</v>
      </c>
      <c r="FZ35" s="436" cm="1">
        <f t="array" ref="FZ35">+_xlfn.SINGLE(IF(FZ$8="Mùa đông",MMULT(VALUE($E35:$EF35),VALUE('Color detail'!AA$7:AA$138))*'3.Gentan-i'!$EO35,MMULT(VALUE($E35:$EF35),VALUE('Color detail'!AA$7:AA$138))*'3.Gentan-i'!$EP35))</f>
        <v>0</v>
      </c>
      <c r="GA35" s="436" cm="1">
        <f t="array" ref="GA35">+_xlfn.SINGLE(IF(GA$8="Mùa đông",MMULT(VALUE($E35:$EF35),VALUE('Color detail'!AB$7:AB$138))*'3.Gentan-i'!$EO35,MMULT(VALUE($E35:$EF35),VALUE('Color detail'!AB$7:AB$138))*'3.Gentan-i'!$EP35))</f>
        <v>0</v>
      </c>
      <c r="GB35" s="436" cm="1">
        <f t="array" ref="GB35">+_xlfn.SINGLE(IF(GB$8="Mùa đông",MMULT(VALUE($E35:$EF35),VALUE('Color detail'!AC$7:AC$138))*'3.Gentan-i'!$EO35,MMULT(VALUE($E35:$EF35),VALUE('Color detail'!AC$7:AC$138))*'3.Gentan-i'!$EP35))</f>
        <v>0</v>
      </c>
      <c r="GC35" s="436" cm="1">
        <f t="array" ref="GC35">+_xlfn.SINGLE(IF(GC$8="Mùa đông",MMULT(VALUE($E35:$EF35),VALUE('Color detail'!AD$7:AD$138))*'3.Gentan-i'!$EO35,MMULT(VALUE($E35:$EF35),VALUE('Color detail'!AD$7:AD$138))*'3.Gentan-i'!$EP35))</f>
        <v>0</v>
      </c>
      <c r="GD35" s="436" cm="1">
        <f t="array" ref="GD35">+_xlfn.SINGLE(IF(GD$8="Mùa đông",MMULT(VALUE($E35:$EF35),VALUE('Color detail'!AE$7:AE$138))*'3.Gentan-i'!$EO35,MMULT(VALUE($E35:$EF35),VALUE('Color detail'!AE$7:AE$138))*'3.Gentan-i'!$EP35))</f>
        <v>0</v>
      </c>
      <c r="GE35" s="436" cm="1">
        <f t="array" ref="GE35">+_xlfn.SINGLE(IF(GE$8="Mùa đông",MMULT(VALUE($E35:$EF35),VALUE('Color detail'!AF$7:AF$138))*'3.Gentan-i'!$EO35,MMULT(VALUE($E35:$EF35),VALUE('Color detail'!AF$7:AF$138))*'3.Gentan-i'!$EP35))</f>
        <v>0</v>
      </c>
      <c r="GF35" s="436" cm="1">
        <f t="array" ref="GF35">+_xlfn.SINGLE(IF(GF$8="Mùa đông",MMULT(VALUE($E35:$EF35),VALUE('Color detail'!AG$7:AG$138))*'3.Gentan-i'!$EO35,MMULT(VALUE($E35:$EF35),VALUE('Color detail'!AG$7:AG$138))*'3.Gentan-i'!$EP35))</f>
        <v>0</v>
      </c>
      <c r="GG35" s="436" cm="1">
        <f t="array" ref="GG35">+_xlfn.SINGLE(IF(GG$8="Mùa đông",MMULT(VALUE($E35:$EF35),VALUE('Color detail'!AH$7:AH$138))*'3.Gentan-i'!$EO35,MMULT(VALUE($E35:$EF35),VALUE('Color detail'!AH$7:AH$138))*'3.Gentan-i'!$EP35))</f>
        <v>0</v>
      </c>
      <c r="GH35" s="436" cm="1">
        <f t="array" ref="GH35">+_xlfn.SINGLE(IF(GH$8="Mùa đông",MMULT(VALUE($E35:$EF35),VALUE('Color detail'!AI$7:AI$138))*'3.Gentan-i'!$EO35,MMULT(VALUE($E35:$EF35),VALUE('Color detail'!AI$7:AI$138))*'3.Gentan-i'!$EP35))</f>
        <v>0</v>
      </c>
      <c r="GI35" s="436" cm="1">
        <f t="array" ref="GI35">+_xlfn.SINGLE(IF(GI$8="Mùa đông",MMULT(VALUE($E35:$EF35),VALUE('Color detail'!AJ$7:AJ$138))*'3.Gentan-i'!$EO35,MMULT(VALUE($E35:$EF35),VALUE('Color detail'!AJ$7:AJ$138))*'3.Gentan-i'!$EP35))</f>
        <v>0</v>
      </c>
      <c r="GJ35" s="436" cm="1">
        <f t="array" ref="GJ35">+_xlfn.SINGLE(IF(GJ$8="Mùa đông",MMULT(VALUE($E35:$EF35),VALUE('Color detail'!AK$7:AK$138))*'3.Gentan-i'!$EO35,MMULT(VALUE($E35:$EF35),VALUE('Color detail'!AK$7:AK$138))*'3.Gentan-i'!$EP35))</f>
        <v>0</v>
      </c>
      <c r="GK35" s="436" cm="1">
        <f t="array" ref="GK35">+_xlfn.SINGLE(IF(GK$8="Mùa đông",MMULT(VALUE($E35:$EF35),VALUE('Color detail'!AL$7:AL$138))*'3.Gentan-i'!$EO35,MMULT(VALUE($E35:$EF35),VALUE('Color detail'!AL$7:AL$138))*'3.Gentan-i'!$EP35))</f>
        <v>0</v>
      </c>
      <c r="GL35" s="436" cm="1">
        <f t="array" ref="GL35">+_xlfn.SINGLE(IF(GL$8="Mùa đông",MMULT(VALUE($E35:$EF35),VALUE('Color detail'!AM$7:AM$138))*'3.Gentan-i'!$EO35,MMULT(VALUE($E35:$EF35),VALUE('Color detail'!AM$7:AM$138))*'3.Gentan-i'!$EP35))</f>
        <v>0</v>
      </c>
      <c r="GM35" s="436" cm="1">
        <f t="array" ref="GM35">+_xlfn.SINGLE(IF(GM$8="Mùa đông",MMULT(VALUE($E35:$EF35),VALUE('Color detail'!AN$7:AN$138))*'3.Gentan-i'!$EO35,MMULT(VALUE($E35:$EF35),VALUE('Color detail'!AN$7:AN$138))*'3.Gentan-i'!$EP35))</f>
        <v>0</v>
      </c>
      <c r="GN35" s="436" cm="1">
        <f t="array" ref="GN35">+_xlfn.SINGLE(IF(GN$8="Mùa đông",MMULT(VALUE($E35:$EF35),VALUE('Color detail'!AO$7:AO$138))*'3.Gentan-i'!$EO35,MMULT(VALUE($E35:$EF35),VALUE('Color detail'!AO$7:AO$138))*'3.Gentan-i'!$EP35))</f>
        <v>0</v>
      </c>
      <c r="GO35" s="436" cm="1">
        <f t="array" ref="GO35">+_xlfn.SINGLE(IF(GO$8="Mùa đông",MMULT(VALUE($E35:$EF35),VALUE('Color detail'!AP$7:AP$138))*'3.Gentan-i'!$EO35,MMULT(VALUE($E35:$EF35),VALUE('Color detail'!AP$7:AP$138))*'3.Gentan-i'!$EP35))</f>
        <v>0</v>
      </c>
      <c r="GP35" s="436" cm="1">
        <f t="array" ref="GP35">+_xlfn.SINGLE(IF(GP$8="Mùa đông",MMULT(VALUE($E35:$EF35),VALUE('Color detail'!AQ$7:AQ$138))*'3.Gentan-i'!$EO35,MMULT(VALUE($E35:$EF35),VALUE('Color detail'!AQ$7:AQ$138))*'3.Gentan-i'!$EP35))</f>
        <v>0</v>
      </c>
      <c r="GQ35" s="436" cm="1">
        <f t="array" ref="GQ35">+_xlfn.SINGLE(IF(GQ$8="Mùa đông",MMULT(VALUE($E35:$EF35),VALUE('Color detail'!AR$7:AR$138))*'3.Gentan-i'!$EO35,MMULT(VALUE($E35:$EF35),VALUE('Color detail'!AR$7:AR$138))*'3.Gentan-i'!$EP35))</f>
        <v>0</v>
      </c>
      <c r="GR35" s="443">
        <f t="shared" si="24"/>
        <v>0</v>
      </c>
      <c r="GS35" s="435"/>
      <c r="GT35" s="436">
        <f t="shared" si="25"/>
        <v>0</v>
      </c>
      <c r="GU35" s="499">
        <v>12</v>
      </c>
      <c r="GV35" s="499">
        <v>36</v>
      </c>
      <c r="GW35" s="436">
        <f t="shared" si="31"/>
        <v>0</v>
      </c>
      <c r="GX35" s="436">
        <f t="shared" si="32"/>
        <v>0</v>
      </c>
      <c r="GY35" s="405"/>
      <c r="GZ35" s="534"/>
      <c r="HA35" s="534"/>
      <c r="HB35" s="534"/>
      <c r="HC35" s="405"/>
      <c r="HD35" s="405"/>
      <c r="HE35" s="405"/>
      <c r="HF35" s="405"/>
      <c r="HG35" s="405"/>
      <c r="HH35" s="405"/>
      <c r="HI35" s="405"/>
      <c r="HJ35" s="405"/>
      <c r="HK35" s="405"/>
      <c r="HL35" s="405"/>
      <c r="HM35" s="405"/>
      <c r="HN35" s="405"/>
      <c r="HO35" s="405"/>
      <c r="HP35" s="405"/>
      <c r="HQ35" s="405"/>
      <c r="HR35" s="405"/>
      <c r="HS35" s="405"/>
      <c r="HT35" s="405"/>
      <c r="HU35" s="405"/>
      <c r="HV35" s="405"/>
      <c r="HW35" s="405"/>
      <c r="HX35" s="405"/>
      <c r="HY35" s="405"/>
      <c r="HZ35" s="405"/>
      <c r="IA35" s="405"/>
      <c r="IB35" s="405"/>
      <c r="IC35" s="405"/>
      <c r="ID35" s="405"/>
      <c r="IE35" s="405"/>
      <c r="IF35" s="405"/>
      <c r="IG35" s="405"/>
      <c r="IH35" s="405"/>
      <c r="II35" s="405"/>
      <c r="IJ35" s="405"/>
      <c r="IK35" s="405"/>
      <c r="IL35" s="405"/>
      <c r="IM35" s="405"/>
      <c r="IN35" s="405"/>
      <c r="IO35" s="405"/>
      <c r="IP35" s="405"/>
      <c r="IQ35" s="405"/>
      <c r="IR35" s="405"/>
      <c r="IS35" s="405"/>
      <c r="IT35" s="405"/>
      <c r="IU35" s="405"/>
      <c r="IV35" s="405"/>
      <c r="IW35" s="405"/>
      <c r="IX35" s="405"/>
      <c r="IY35" s="405"/>
      <c r="IZ35" s="405"/>
      <c r="JA35" s="405"/>
      <c r="JB35" s="405"/>
      <c r="JC35" s="405"/>
      <c r="JD35" s="405"/>
      <c r="JE35" s="405"/>
      <c r="JF35" s="405"/>
      <c r="JG35" s="405"/>
      <c r="JH35" s="405"/>
      <c r="JI35" s="405"/>
      <c r="JJ35" s="405"/>
      <c r="JK35" s="405"/>
      <c r="JL35" s="405"/>
      <c r="JM35" s="405"/>
      <c r="JN35" s="405"/>
      <c r="JO35" s="405"/>
      <c r="JP35" s="405"/>
      <c r="JQ35" s="405"/>
      <c r="JR35" s="405"/>
      <c r="JS35" s="405"/>
      <c r="JT35" s="405"/>
      <c r="JU35" s="405"/>
      <c r="JV35" s="405"/>
      <c r="JW35" s="405"/>
      <c r="JX35" s="405"/>
      <c r="JY35" s="405"/>
      <c r="JZ35" s="405"/>
    </row>
    <row r="36" spans="1:286" s="446" customFormat="1" ht="16" hidden="1" customHeight="1">
      <c r="A36" s="437">
        <v>1</v>
      </c>
      <c r="B36" s="438" t="s">
        <v>156</v>
      </c>
      <c r="C36" s="439" t="s">
        <v>157</v>
      </c>
      <c r="D36" s="439"/>
      <c r="E36" s="925"/>
      <c r="F36" s="925"/>
      <c r="G36" s="925"/>
      <c r="H36" s="925"/>
      <c r="I36" s="925"/>
      <c r="J36" s="925"/>
      <c r="K36" s="925"/>
      <c r="L36" s="925"/>
      <c r="M36" s="925"/>
      <c r="N36" s="925"/>
      <c r="O36" s="925"/>
      <c r="P36" s="925"/>
      <c r="Q36" s="925"/>
      <c r="R36" s="925"/>
      <c r="S36" s="925"/>
      <c r="T36" s="925"/>
      <c r="U36" s="925"/>
      <c r="V36" s="925"/>
      <c r="W36" s="925"/>
      <c r="X36" s="925"/>
      <c r="Y36" s="925"/>
      <c r="Z36" s="925"/>
      <c r="AA36" s="925"/>
      <c r="AB36" s="925"/>
      <c r="AC36" s="925"/>
      <c r="AD36" s="440">
        <v>0</v>
      </c>
      <c r="AE36" s="440">
        <v>0.5</v>
      </c>
      <c r="AF36" s="440">
        <v>0</v>
      </c>
      <c r="AG36" s="440">
        <v>0</v>
      </c>
      <c r="AH36" s="440">
        <v>0</v>
      </c>
      <c r="AI36" s="440">
        <v>0</v>
      </c>
      <c r="AJ36" s="440">
        <v>0</v>
      </c>
      <c r="AK36" s="440">
        <v>0</v>
      </c>
      <c r="AL36" s="440">
        <v>0</v>
      </c>
      <c r="AM36" s="440">
        <v>0.5</v>
      </c>
      <c r="AN36" s="440">
        <v>0</v>
      </c>
      <c r="AO36" s="440">
        <v>0</v>
      </c>
      <c r="AP36" s="440">
        <v>0</v>
      </c>
      <c r="AQ36" s="440">
        <v>0</v>
      </c>
      <c r="AR36" s="440">
        <v>0</v>
      </c>
      <c r="AS36" s="440">
        <v>0</v>
      </c>
      <c r="AT36" s="440">
        <v>0</v>
      </c>
      <c r="AU36" s="440">
        <v>0.5</v>
      </c>
      <c r="AV36" s="440">
        <v>0</v>
      </c>
      <c r="AW36" s="440">
        <v>0</v>
      </c>
      <c r="AX36" s="440">
        <v>0</v>
      </c>
      <c r="AY36" s="440">
        <v>0</v>
      </c>
      <c r="AZ36" s="440">
        <v>0</v>
      </c>
      <c r="BA36" s="440">
        <v>0</v>
      </c>
      <c r="BB36" s="440">
        <v>0</v>
      </c>
      <c r="BC36" s="440">
        <v>0</v>
      </c>
      <c r="BD36" s="440">
        <v>0</v>
      </c>
      <c r="BE36" s="440">
        <v>0</v>
      </c>
      <c r="BF36" s="440">
        <v>0</v>
      </c>
      <c r="BG36" s="440">
        <v>0</v>
      </c>
      <c r="BH36" s="440">
        <v>0</v>
      </c>
      <c r="BI36" s="440">
        <v>0</v>
      </c>
      <c r="BJ36" s="440">
        <v>0</v>
      </c>
      <c r="BK36" s="440">
        <v>0</v>
      </c>
      <c r="BL36" s="440">
        <v>0</v>
      </c>
      <c r="BM36" s="440">
        <v>0</v>
      </c>
      <c r="BN36" s="440">
        <v>0</v>
      </c>
      <c r="BO36" s="440">
        <v>0</v>
      </c>
      <c r="BP36" s="440">
        <v>0</v>
      </c>
      <c r="BQ36" s="440">
        <v>0</v>
      </c>
      <c r="BR36" s="440">
        <v>0</v>
      </c>
      <c r="BS36" s="440">
        <v>0</v>
      </c>
      <c r="BT36" s="440">
        <v>0</v>
      </c>
      <c r="BU36" s="440">
        <v>0</v>
      </c>
      <c r="BV36" s="440">
        <v>0</v>
      </c>
      <c r="BW36" s="440">
        <v>0</v>
      </c>
      <c r="BX36" s="440">
        <v>0</v>
      </c>
      <c r="BY36" s="440">
        <v>0</v>
      </c>
      <c r="BZ36" s="440">
        <v>0</v>
      </c>
      <c r="CA36" s="440">
        <v>0</v>
      </c>
      <c r="CB36" s="440">
        <v>0</v>
      </c>
      <c r="CC36" s="440">
        <v>0</v>
      </c>
      <c r="CD36" s="440">
        <v>0</v>
      </c>
      <c r="CE36" s="440">
        <v>0</v>
      </c>
      <c r="CF36" s="440">
        <v>0</v>
      </c>
      <c r="CG36" s="440">
        <v>0</v>
      </c>
      <c r="CH36" s="440">
        <v>0</v>
      </c>
      <c r="CI36" s="440">
        <v>0</v>
      </c>
      <c r="CJ36" s="440">
        <v>0</v>
      </c>
      <c r="CK36" s="440">
        <v>0</v>
      </c>
      <c r="CL36" s="440">
        <v>0</v>
      </c>
      <c r="CM36" s="440">
        <v>0</v>
      </c>
      <c r="CN36" s="440">
        <v>0</v>
      </c>
      <c r="CO36" s="440">
        <v>0</v>
      </c>
      <c r="CP36" s="440">
        <v>0</v>
      </c>
      <c r="CQ36" s="440">
        <v>0</v>
      </c>
      <c r="CR36" s="440">
        <v>0</v>
      </c>
      <c r="CS36" s="440">
        <v>0</v>
      </c>
      <c r="CT36" s="440">
        <v>0</v>
      </c>
      <c r="CU36" s="440">
        <v>0</v>
      </c>
      <c r="CV36" s="440">
        <v>0</v>
      </c>
      <c r="CW36" s="440">
        <v>0</v>
      </c>
      <c r="CX36" s="440">
        <v>0</v>
      </c>
      <c r="CY36" s="440">
        <v>0</v>
      </c>
      <c r="CZ36" s="440">
        <v>0</v>
      </c>
      <c r="DA36" s="440">
        <v>0</v>
      </c>
      <c r="DB36" s="440">
        <v>0</v>
      </c>
      <c r="DC36" s="440">
        <v>0</v>
      </c>
      <c r="DD36" s="440">
        <v>0</v>
      </c>
      <c r="DE36" s="440">
        <v>0</v>
      </c>
      <c r="DF36" s="440">
        <v>0</v>
      </c>
      <c r="DG36" s="441">
        <v>0</v>
      </c>
      <c r="DH36" s="441">
        <v>0</v>
      </c>
      <c r="DI36" s="441">
        <v>0</v>
      </c>
      <c r="DJ36" s="441">
        <v>0</v>
      </c>
      <c r="DK36" s="441">
        <v>0</v>
      </c>
      <c r="DL36" s="441">
        <v>0</v>
      </c>
      <c r="DM36" s="441">
        <v>0</v>
      </c>
      <c r="DN36" s="441">
        <v>0</v>
      </c>
      <c r="DO36" s="441">
        <v>0</v>
      </c>
      <c r="DP36" s="441">
        <v>0</v>
      </c>
      <c r="DQ36" s="441">
        <v>0</v>
      </c>
      <c r="DR36" s="441">
        <v>0</v>
      </c>
      <c r="DS36" s="441">
        <v>0</v>
      </c>
      <c r="DT36" s="441">
        <v>0</v>
      </c>
      <c r="DU36" s="441">
        <v>0</v>
      </c>
      <c r="DV36" s="441">
        <v>0</v>
      </c>
      <c r="DW36" s="441">
        <v>0</v>
      </c>
      <c r="DX36" s="441">
        <v>0</v>
      </c>
      <c r="DY36" s="441">
        <v>0</v>
      </c>
      <c r="DZ36" s="441">
        <v>0</v>
      </c>
      <c r="EA36" s="441">
        <v>0</v>
      </c>
      <c r="EB36" s="441">
        <v>0</v>
      </c>
      <c r="EC36" s="441">
        <v>0</v>
      </c>
      <c r="ED36" s="441">
        <v>0</v>
      </c>
      <c r="EE36" s="441">
        <v>0</v>
      </c>
      <c r="EF36" s="441">
        <v>0</v>
      </c>
      <c r="EG36" s="378"/>
      <c r="EH36" s="437" t="s">
        <v>62</v>
      </c>
      <c r="EI36" s="437">
        <v>16</v>
      </c>
      <c r="EJ36" s="439" t="s">
        <v>158</v>
      </c>
      <c r="EK36" s="439" t="s">
        <v>333</v>
      </c>
      <c r="EL36" s="437" t="s">
        <v>64</v>
      </c>
      <c r="EM36" s="378"/>
      <c r="EN36" s="382" t="str">
        <f>+IFERROR(VLOOKUP($B36,'Lưu ý'!$C$5:$G$21,5,0),"")</f>
        <v/>
      </c>
      <c r="EO36" s="382">
        <f>+IF($EN36="",100%,INDEX('Lưu ý'!$H$5:$I$21,MATCH('3.Gentan-i'!$B36,'Lưu ý'!$C$5:$C$21,0),MATCH('3.Gentan-i'!EO$6,'Lưu ý'!$H$4:$I$4,0)))</f>
        <v>1</v>
      </c>
      <c r="EP36" s="382">
        <f>+IF($EN36="",100%,INDEX('Lưu ý'!$H$5:$I$21,MATCH('3.Gentan-i'!$B36,'Lưu ý'!$C$5:$C$21,0),MATCH('3.Gentan-i'!EP$6,'Lưu ý'!$H$4:$I$4,0)))</f>
        <v>1</v>
      </c>
      <c r="EQ36" s="481">
        <v>1</v>
      </c>
      <c r="ER36" s="929">
        <v>1</v>
      </c>
      <c r="ES36" s="439"/>
      <c r="ET36" s="439"/>
      <c r="EU36" s="476"/>
      <c r="EV36" s="810"/>
      <c r="EW36" s="810"/>
      <c r="EX36" s="810"/>
      <c r="EY36" s="810"/>
      <c r="EZ36" s="378" t="s">
        <v>360</v>
      </c>
      <c r="FA36" s="442" cm="1">
        <f t="array" ref="FA36">+_xlfn.SINGLE(MMULT(VALUE($E36:$EF36),VALUE('Color detail'!H$7:H$138)))</f>
        <v>191.5</v>
      </c>
      <c r="FB36" s="442" cm="1">
        <f t="array" ref="FB36">+_xlfn.SINGLE(MMULT(VALUE($E36:$EF36),VALUE('Color detail'!I$7:I$138)))</f>
        <v>135</v>
      </c>
      <c r="FC36" s="442" cm="1">
        <f t="array" ref="FC36">+_xlfn.SINGLE(MMULT(VALUE($E36:$EF36),VALUE('Color detail'!J$7:J$138)))</f>
        <v>182.5</v>
      </c>
      <c r="FD36" s="442" cm="1">
        <f t="array" ref="FD36">+_xlfn.SINGLE(MMULT(VALUE($E36:$EF36),VALUE('Color detail'!K$7:K$138)))</f>
        <v>178.5</v>
      </c>
      <c r="FE36" s="378"/>
      <c r="FF36" s="436">
        <f t="shared" si="27"/>
        <v>192</v>
      </c>
      <c r="FG36" s="436">
        <f t="shared" si="28"/>
        <v>144</v>
      </c>
      <c r="FH36" s="436">
        <f t="shared" si="29"/>
        <v>192</v>
      </c>
      <c r="FI36" s="436">
        <f t="shared" si="30"/>
        <v>192</v>
      </c>
      <c r="FJ36" s="378"/>
      <c r="FK36" s="436">
        <f t="shared" si="20"/>
        <v>192</v>
      </c>
      <c r="FL36" s="436">
        <f t="shared" si="21"/>
        <v>144</v>
      </c>
      <c r="FM36" s="436">
        <f t="shared" si="22"/>
        <v>192</v>
      </c>
      <c r="FN36" s="436">
        <f t="shared" si="23"/>
        <v>192</v>
      </c>
      <c r="FO36" s="681"/>
      <c r="FP36" s="436" cm="1">
        <f t="array" ref="FP36">+_xlfn.SINGLE(IF(FP$8="Mùa đông",MMULT(VALUE($E36:$EF36),VALUE('Color detail'!Q$7:Q$138))*'3.Gentan-i'!$EO36,MMULT(VALUE($E36:$EF36),VALUE('Color detail'!Q$7:Q$138))*'3.Gentan-i'!$EP36))</f>
        <v>6</v>
      </c>
      <c r="FQ36" s="436" cm="1">
        <f t="array" ref="FQ36">+_xlfn.SINGLE(IF(FQ$8="Mùa đông",MMULT(VALUE($E36:$EF36),VALUE('Color detail'!R$7:R$138))*'3.Gentan-i'!$EO36,MMULT(VALUE($E36:$EF36),VALUE('Color detail'!R$7:R$138))*'3.Gentan-i'!$EP36))</f>
        <v>9.5</v>
      </c>
      <c r="FR36" s="436" cm="1">
        <f t="array" ref="FR36">+_xlfn.SINGLE(IF(FR$8="Mùa đông",MMULT(VALUE($E36:$EF36),VALUE('Color detail'!S$7:S$138))*'3.Gentan-i'!$EO36,MMULT(VALUE($E36:$EF36),VALUE('Color detail'!S$7:S$138))*'3.Gentan-i'!$EP36))</f>
        <v>5.5</v>
      </c>
      <c r="FS36" s="436" cm="1">
        <f t="array" ref="FS36">+_xlfn.SINGLE(IF(FS$8="Mùa đông",MMULT(VALUE($E36:$EF36),VALUE('Color detail'!T$7:T$138))*'3.Gentan-i'!$EO36,MMULT(VALUE($E36:$EF36),VALUE('Color detail'!T$7:T$138))*'3.Gentan-i'!$EP36))</f>
        <v>7</v>
      </c>
      <c r="FT36" s="436" cm="1">
        <f t="array" ref="FT36">+_xlfn.SINGLE(IF(FT$8="Mùa đông",MMULT(VALUE($E36:$EF36),VALUE('Color detail'!U$7:U$138))*'3.Gentan-i'!$EO36,MMULT(VALUE($E36:$EF36),VALUE('Color detail'!U$7:U$138))*'3.Gentan-i'!$EP36))</f>
        <v>10.5</v>
      </c>
      <c r="FU36" s="436" cm="1">
        <f t="array" ref="FU36">+_xlfn.SINGLE(IF(FU$8="Mùa đông",MMULT(VALUE($E36:$EF36),VALUE('Color detail'!V$7:V$138))*'3.Gentan-i'!$EO36,MMULT(VALUE($E36:$EF36),VALUE('Color detail'!V$7:V$138))*'3.Gentan-i'!$EP36))</f>
        <v>7.5</v>
      </c>
      <c r="FV36" s="436" cm="1">
        <f t="array" ref="FV36">+_xlfn.SINGLE(IF(FV$8="Mùa đông",MMULT(VALUE($E36:$EF36),VALUE('Color detail'!W$7:W$138))*'3.Gentan-i'!$EO36,MMULT(VALUE($E36:$EF36),VALUE('Color detail'!W$7:W$138))*'3.Gentan-i'!$EP36))</f>
        <v>10.5</v>
      </c>
      <c r="FW36" s="436" cm="1">
        <f t="array" ref="FW36">+_xlfn.SINGLE(IF(FW$8="Mùa đông",MMULT(VALUE($E36:$EF36),VALUE('Color detail'!X$7:X$138))*'3.Gentan-i'!$EO36,MMULT(VALUE($E36:$EF36),VALUE('Color detail'!X$7:X$138))*'3.Gentan-i'!$EP36))</f>
        <v>11</v>
      </c>
      <c r="FX36" s="436" cm="1">
        <f t="array" ref="FX36">+_xlfn.SINGLE(IF(FX$8="Mùa đông",MMULT(VALUE($E36:$EF36),VALUE('Color detail'!Y$7:Y$138))*'3.Gentan-i'!$EO36,MMULT(VALUE($E36:$EF36),VALUE('Color detail'!Y$7:Y$138))*'3.Gentan-i'!$EP36))</f>
        <v>12.5</v>
      </c>
      <c r="FY36" s="436" cm="1">
        <f t="array" ref="FY36">+_xlfn.SINGLE(IF(FY$8="Mùa đông",MMULT(VALUE($E36:$EF36),VALUE('Color detail'!Z$7:Z$138))*'3.Gentan-i'!$EO36,MMULT(VALUE($E36:$EF36),VALUE('Color detail'!Z$7:Z$138))*'3.Gentan-i'!$EP36))</f>
        <v>7</v>
      </c>
      <c r="FZ36" s="436" cm="1">
        <f t="array" ref="FZ36">+_xlfn.SINGLE(IF(FZ$8="Mùa đông",MMULT(VALUE($E36:$EF36),VALUE('Color detail'!AA$7:AA$138))*'3.Gentan-i'!$EO36,MMULT(VALUE($E36:$EF36),VALUE('Color detail'!AA$7:AA$138))*'3.Gentan-i'!$EP36))</f>
        <v>12</v>
      </c>
      <c r="GA36" s="436" cm="1">
        <f t="array" ref="GA36">+_xlfn.SINGLE(IF(GA$8="Mùa đông",MMULT(VALUE($E36:$EF36),VALUE('Color detail'!AB$7:AB$138))*'3.Gentan-i'!$EO36,MMULT(VALUE($E36:$EF36),VALUE('Color detail'!AB$7:AB$138))*'3.Gentan-i'!$EP36))</f>
        <v>8</v>
      </c>
      <c r="GB36" s="436" cm="1">
        <f t="array" ref="GB36">+_xlfn.SINGLE(IF(GB$8="Mùa đông",MMULT(VALUE($E36:$EF36),VALUE('Color detail'!AC$7:AC$138))*'3.Gentan-i'!$EO36,MMULT(VALUE($E36:$EF36),VALUE('Color detail'!AC$7:AC$138))*'3.Gentan-i'!$EP36))</f>
        <v>9</v>
      </c>
      <c r="GC36" s="436" cm="1">
        <f t="array" ref="GC36">+_xlfn.SINGLE(IF(GC$8="Mùa đông",MMULT(VALUE($E36:$EF36),VALUE('Color detail'!AD$7:AD$138))*'3.Gentan-i'!$EO36,MMULT(VALUE($E36:$EF36),VALUE('Color detail'!AD$7:AD$138))*'3.Gentan-i'!$EP36))</f>
        <v>10.5</v>
      </c>
      <c r="GD36" s="436" cm="1">
        <f t="array" ref="GD36">+_xlfn.SINGLE(IF(GD$8="Mùa đông",MMULT(VALUE($E36:$EF36),VALUE('Color detail'!AE$7:AE$138))*'3.Gentan-i'!$EO36,MMULT(VALUE($E36:$EF36),VALUE('Color detail'!AE$7:AE$138))*'3.Gentan-i'!$EP36))</f>
        <v>10</v>
      </c>
      <c r="GE36" s="436" cm="1">
        <f t="array" ref="GE36">+_xlfn.SINGLE(IF(GE$8="Mùa đông",MMULT(VALUE($E36:$EF36),VALUE('Color detail'!AF$7:AF$138))*'3.Gentan-i'!$EO36,MMULT(VALUE($E36:$EF36),VALUE('Color detail'!AF$7:AF$138))*'3.Gentan-i'!$EP36))</f>
        <v>10</v>
      </c>
      <c r="GF36" s="436" cm="1">
        <f t="array" ref="GF36">+_xlfn.SINGLE(IF(GF$8="Mùa đông",MMULT(VALUE($E36:$EF36),VALUE('Color detail'!AG$7:AG$138))*'3.Gentan-i'!$EO36,MMULT(VALUE($E36:$EF36),VALUE('Color detail'!AG$7:AG$138))*'3.Gentan-i'!$EP36))</f>
        <v>12</v>
      </c>
      <c r="GG36" s="436" cm="1">
        <f t="array" ref="GG36">+_xlfn.SINGLE(IF(GG$8="Mùa đông",MMULT(VALUE($E36:$EF36),VALUE('Color detail'!AH$7:AH$138))*'3.Gentan-i'!$EO36,MMULT(VALUE($E36:$EF36),VALUE('Color detail'!AH$7:AH$138))*'3.Gentan-i'!$EP36))</f>
        <v>6.5</v>
      </c>
      <c r="GH36" s="436" cm="1">
        <f t="array" ref="GH36">+_xlfn.SINGLE(IF(GH$8="Mùa đông",MMULT(VALUE($E36:$EF36),VALUE('Color detail'!AI$7:AI$138))*'3.Gentan-i'!$EO36,MMULT(VALUE($E36:$EF36),VALUE('Color detail'!AI$7:AI$138))*'3.Gentan-i'!$EP36))</f>
        <v>9</v>
      </c>
      <c r="GI36" s="436" cm="1">
        <f t="array" ref="GI36">+_xlfn.SINGLE(IF(GI$8="Mùa đông",MMULT(VALUE($E36:$EF36),VALUE('Color detail'!AJ$7:AJ$138))*'3.Gentan-i'!$EO36,MMULT(VALUE($E36:$EF36),VALUE('Color detail'!AJ$7:AJ$138))*'3.Gentan-i'!$EP36))</f>
        <v>9</v>
      </c>
      <c r="GJ36" s="436" cm="1">
        <f t="array" ref="GJ36">+_xlfn.SINGLE(IF(GJ$8="Mùa đông",MMULT(VALUE($E36:$EF36),VALUE('Color detail'!AK$7:AK$138))*'3.Gentan-i'!$EO36,MMULT(VALUE($E36:$EF36),VALUE('Color detail'!AK$7:AK$138))*'3.Gentan-i'!$EP36))</f>
        <v>8.5</v>
      </c>
      <c r="GK36" s="436" cm="1">
        <f t="array" ref="GK36">+_xlfn.SINGLE(IF(GK$8="Mùa đông",MMULT(VALUE($E36:$EF36),VALUE('Color detail'!AL$7:AL$138))*'3.Gentan-i'!$EO36,MMULT(VALUE($E36:$EF36),VALUE('Color detail'!AL$7:AL$138))*'3.Gentan-i'!$EP36))</f>
        <v>0</v>
      </c>
      <c r="GL36" s="436" cm="1">
        <f t="array" ref="GL36">+_xlfn.SINGLE(IF(GL$8="Mùa đông",MMULT(VALUE($E36:$EF36),VALUE('Color detail'!AM$7:AM$138))*'3.Gentan-i'!$EO36,MMULT(VALUE($E36:$EF36),VALUE('Color detail'!AM$7:AM$138))*'3.Gentan-i'!$EP36))</f>
        <v>0</v>
      </c>
      <c r="GM36" s="436" cm="1">
        <f t="array" ref="GM36">+_xlfn.SINGLE(IF(GM$8="Mùa đông",MMULT(VALUE($E36:$EF36),VALUE('Color detail'!AN$7:AN$138))*'3.Gentan-i'!$EO36,MMULT(VALUE($E36:$EF36),VALUE('Color detail'!AN$7:AN$138))*'3.Gentan-i'!$EP36))</f>
        <v>0</v>
      </c>
      <c r="GN36" s="436" cm="1">
        <f t="array" ref="GN36">+_xlfn.SINGLE(IF(GN$8="Mùa đông",MMULT(VALUE($E36:$EF36),VALUE('Color detail'!AO$7:AO$138))*'3.Gentan-i'!$EO36,MMULT(VALUE($E36:$EF36),VALUE('Color detail'!AO$7:AO$138))*'3.Gentan-i'!$EP36))</f>
        <v>0</v>
      </c>
      <c r="GO36" s="436" cm="1">
        <f t="array" ref="GO36">+_xlfn.SINGLE(IF(GO$8="Mùa đông",MMULT(VALUE($E36:$EF36),VALUE('Color detail'!AP$7:AP$138))*'3.Gentan-i'!$EO36,MMULT(VALUE($E36:$EF36),VALUE('Color detail'!AP$7:AP$138))*'3.Gentan-i'!$EP36))</f>
        <v>0</v>
      </c>
      <c r="GP36" s="436" cm="1">
        <f t="array" ref="GP36">+_xlfn.SINGLE(IF(GP$8="Mùa đông",MMULT(VALUE($E36:$EF36),VALUE('Color detail'!AQ$7:AQ$138))*'3.Gentan-i'!$EO36,MMULT(VALUE($E36:$EF36),VALUE('Color detail'!AQ$7:AQ$138))*'3.Gentan-i'!$EP36))</f>
        <v>0</v>
      </c>
      <c r="GQ36" s="436" cm="1">
        <f t="array" ref="GQ36">+_xlfn.SINGLE(IF(GQ$8="Mùa đông",MMULT(VALUE($E36:$EF36),VALUE('Color detail'!AR$7:AR$138))*'3.Gentan-i'!$EO36,MMULT(VALUE($E36:$EF36),VALUE('Color detail'!AR$7:AR$138))*'3.Gentan-i'!$EP36))</f>
        <v>0</v>
      </c>
      <c r="GR36" s="443">
        <f t="shared" si="24"/>
        <v>191.5</v>
      </c>
      <c r="GS36" s="435"/>
      <c r="GT36" s="436">
        <f t="shared" si="25"/>
        <v>12.5</v>
      </c>
      <c r="GU36" s="499">
        <v>12</v>
      </c>
      <c r="GV36" s="499">
        <v>36</v>
      </c>
      <c r="GW36" s="436">
        <f t="shared" si="31"/>
        <v>150</v>
      </c>
      <c r="GX36" s="436">
        <f t="shared" si="32"/>
        <v>450</v>
      </c>
      <c r="GY36" s="405"/>
      <c r="GZ36" s="534"/>
      <c r="HA36" s="534"/>
      <c r="HB36" s="534"/>
      <c r="HC36" s="405"/>
      <c r="HD36" s="405"/>
      <c r="HE36" s="405"/>
      <c r="HF36" s="405"/>
      <c r="HG36" s="405"/>
      <c r="HH36" s="405"/>
      <c r="HI36" s="405"/>
      <c r="HJ36" s="405"/>
      <c r="HK36" s="405"/>
      <c r="HL36" s="405"/>
      <c r="HM36" s="405"/>
      <c r="HN36" s="405"/>
      <c r="HO36" s="405"/>
      <c r="HP36" s="405"/>
      <c r="HQ36" s="405"/>
      <c r="HR36" s="405"/>
      <c r="HS36" s="405"/>
      <c r="HT36" s="405"/>
      <c r="HU36" s="405"/>
      <c r="HV36" s="405"/>
      <c r="HW36" s="405"/>
      <c r="HX36" s="405"/>
      <c r="HY36" s="405"/>
      <c r="HZ36" s="405"/>
      <c r="IA36" s="405"/>
      <c r="IB36" s="405"/>
      <c r="IC36" s="405"/>
      <c r="ID36" s="405"/>
      <c r="IE36" s="405"/>
      <c r="IF36" s="405"/>
      <c r="IG36" s="405"/>
      <c r="IH36" s="405"/>
      <c r="II36" s="405"/>
      <c r="IJ36" s="405"/>
      <c r="IK36" s="405"/>
      <c r="IL36" s="405"/>
      <c r="IM36" s="405"/>
      <c r="IN36" s="405"/>
      <c r="IO36" s="405"/>
      <c r="IP36" s="405"/>
      <c r="IQ36" s="405"/>
      <c r="IR36" s="405"/>
      <c r="IS36" s="405"/>
      <c r="IT36" s="405"/>
      <c r="IU36" s="405"/>
      <c r="IV36" s="405"/>
      <c r="IW36" s="405"/>
      <c r="IX36" s="405"/>
      <c r="IY36" s="405"/>
      <c r="IZ36" s="405"/>
      <c r="JA36" s="405"/>
      <c r="JB36" s="405"/>
      <c r="JC36" s="405"/>
      <c r="JD36" s="405"/>
      <c r="JE36" s="405"/>
      <c r="JF36" s="405"/>
      <c r="JG36" s="405"/>
      <c r="JH36" s="405"/>
      <c r="JI36" s="405"/>
      <c r="JJ36" s="405"/>
      <c r="JK36" s="405"/>
      <c r="JL36" s="405"/>
      <c r="JM36" s="405"/>
      <c r="JN36" s="405"/>
      <c r="JO36" s="405"/>
      <c r="JP36" s="405"/>
      <c r="JQ36" s="405"/>
      <c r="JR36" s="405"/>
      <c r="JS36" s="405"/>
      <c r="JT36" s="405"/>
      <c r="JU36" s="405"/>
      <c r="JV36" s="405"/>
      <c r="JW36" s="405"/>
      <c r="JX36" s="405"/>
      <c r="JY36" s="405"/>
      <c r="JZ36" s="405"/>
    </row>
    <row r="37" spans="1:286" s="446" customFormat="1" ht="16" hidden="1" customHeight="1">
      <c r="A37" s="437">
        <v>1</v>
      </c>
      <c r="B37" s="438" t="s">
        <v>159</v>
      </c>
      <c r="C37" s="439" t="s">
        <v>160</v>
      </c>
      <c r="D37" s="439"/>
      <c r="E37" s="925"/>
      <c r="F37" s="925"/>
      <c r="G37" s="925"/>
      <c r="H37" s="925"/>
      <c r="I37" s="925"/>
      <c r="J37" s="925"/>
      <c r="K37" s="925"/>
      <c r="L37" s="925"/>
      <c r="M37" s="925"/>
      <c r="N37" s="925"/>
      <c r="O37" s="925"/>
      <c r="P37" s="925"/>
      <c r="Q37" s="925"/>
      <c r="R37" s="925"/>
      <c r="S37" s="925"/>
      <c r="T37" s="925"/>
      <c r="U37" s="925"/>
      <c r="V37" s="925"/>
      <c r="W37" s="925"/>
      <c r="X37" s="925"/>
      <c r="Y37" s="925"/>
      <c r="Z37" s="925"/>
      <c r="AA37" s="925"/>
      <c r="AB37" s="925"/>
      <c r="AC37" s="925"/>
      <c r="AD37" s="440">
        <v>0.59307743202123386</v>
      </c>
      <c r="AE37" s="440">
        <v>0.2</v>
      </c>
      <c r="AF37" s="440">
        <v>0.2</v>
      </c>
      <c r="AG37" s="440">
        <v>0.2</v>
      </c>
      <c r="AH37" s="440">
        <v>0.2</v>
      </c>
      <c r="AI37" s="440">
        <v>0.2</v>
      </c>
      <c r="AJ37" s="440">
        <v>0.2</v>
      </c>
      <c r="AK37" s="440">
        <v>0.2</v>
      </c>
      <c r="AL37" s="440">
        <v>0.59307743202123386</v>
      </c>
      <c r="AM37" s="440">
        <v>0.2</v>
      </c>
      <c r="AN37" s="440">
        <v>0.2</v>
      </c>
      <c r="AO37" s="440">
        <v>0.2</v>
      </c>
      <c r="AP37" s="440">
        <v>0.2</v>
      </c>
      <c r="AQ37" s="440">
        <v>0.2</v>
      </c>
      <c r="AR37" s="440">
        <v>0.2</v>
      </c>
      <c r="AS37" s="440">
        <v>0.2</v>
      </c>
      <c r="AT37" s="440">
        <v>0.59307743202123386</v>
      </c>
      <c r="AU37" s="440">
        <v>0.2</v>
      </c>
      <c r="AV37" s="440">
        <v>0.2</v>
      </c>
      <c r="AW37" s="440">
        <v>0.2</v>
      </c>
      <c r="AX37" s="440">
        <v>0.2</v>
      </c>
      <c r="AY37" s="440">
        <v>0.2</v>
      </c>
      <c r="AZ37" s="440">
        <v>0</v>
      </c>
      <c r="BA37" s="440">
        <v>0</v>
      </c>
      <c r="BB37" s="440">
        <v>0</v>
      </c>
      <c r="BC37" s="440">
        <v>0</v>
      </c>
      <c r="BD37" s="440">
        <v>0</v>
      </c>
      <c r="BE37" s="440">
        <v>0</v>
      </c>
      <c r="BF37" s="440">
        <v>0</v>
      </c>
      <c r="BG37" s="440">
        <v>0</v>
      </c>
      <c r="BH37" s="440">
        <v>0</v>
      </c>
      <c r="BI37" s="440">
        <v>0</v>
      </c>
      <c r="BJ37" s="440">
        <v>0</v>
      </c>
      <c r="BK37" s="440">
        <v>0</v>
      </c>
      <c r="BL37" s="440">
        <v>0</v>
      </c>
      <c r="BM37" s="440">
        <v>0</v>
      </c>
      <c r="BN37" s="440">
        <v>0</v>
      </c>
      <c r="BO37" s="440">
        <v>0</v>
      </c>
      <c r="BP37" s="440">
        <v>0</v>
      </c>
      <c r="BQ37" s="440">
        <v>0</v>
      </c>
      <c r="BR37" s="440">
        <v>0</v>
      </c>
      <c r="BS37" s="440">
        <v>0</v>
      </c>
      <c r="BT37" s="440">
        <v>0</v>
      </c>
      <c r="BU37" s="440">
        <v>0</v>
      </c>
      <c r="BV37" s="440">
        <v>0</v>
      </c>
      <c r="BW37" s="440">
        <v>0</v>
      </c>
      <c r="BX37" s="440">
        <v>0</v>
      </c>
      <c r="BY37" s="440">
        <v>0</v>
      </c>
      <c r="BZ37" s="440">
        <v>0</v>
      </c>
      <c r="CA37" s="440">
        <v>0</v>
      </c>
      <c r="CB37" s="440">
        <v>0</v>
      </c>
      <c r="CC37" s="440">
        <v>0</v>
      </c>
      <c r="CD37" s="440">
        <v>0</v>
      </c>
      <c r="CE37" s="440">
        <v>0</v>
      </c>
      <c r="CF37" s="440">
        <v>0</v>
      </c>
      <c r="CG37" s="440">
        <v>0</v>
      </c>
      <c r="CH37" s="440">
        <v>0</v>
      </c>
      <c r="CI37" s="440">
        <v>0</v>
      </c>
      <c r="CJ37" s="440">
        <v>0</v>
      </c>
      <c r="CK37" s="440">
        <v>0</v>
      </c>
      <c r="CL37" s="440">
        <v>0</v>
      </c>
      <c r="CM37" s="440">
        <v>0</v>
      </c>
      <c r="CN37" s="440">
        <v>0</v>
      </c>
      <c r="CO37" s="440">
        <v>0.4</v>
      </c>
      <c r="CP37" s="440">
        <v>0</v>
      </c>
      <c r="CQ37" s="440">
        <v>0</v>
      </c>
      <c r="CR37" s="440">
        <v>0</v>
      </c>
      <c r="CS37" s="440">
        <v>0.4</v>
      </c>
      <c r="CT37" s="440">
        <v>0</v>
      </c>
      <c r="CU37" s="440">
        <v>0</v>
      </c>
      <c r="CV37" s="440">
        <v>0</v>
      </c>
      <c r="CW37" s="440">
        <v>0.4</v>
      </c>
      <c r="CX37" s="440">
        <v>0</v>
      </c>
      <c r="CY37" s="440">
        <v>0</v>
      </c>
      <c r="CZ37" s="440">
        <v>0</v>
      </c>
      <c r="DA37" s="440">
        <v>0.4</v>
      </c>
      <c r="DB37" s="440">
        <v>0</v>
      </c>
      <c r="DC37" s="440">
        <v>0</v>
      </c>
      <c r="DD37" s="440">
        <v>0</v>
      </c>
      <c r="DE37" s="440">
        <v>0.4</v>
      </c>
      <c r="DF37" s="440">
        <v>0</v>
      </c>
      <c r="DG37" s="441">
        <v>0</v>
      </c>
      <c r="DH37" s="441">
        <v>0.38</v>
      </c>
      <c r="DI37" s="441">
        <v>0</v>
      </c>
      <c r="DJ37" s="441">
        <v>0</v>
      </c>
      <c r="DK37" s="441">
        <v>0</v>
      </c>
      <c r="DL37" s="441">
        <v>0</v>
      </c>
      <c r="DM37" s="441">
        <v>0.38</v>
      </c>
      <c r="DN37" s="441">
        <v>0</v>
      </c>
      <c r="DO37" s="441">
        <v>0</v>
      </c>
      <c r="DP37" s="441">
        <v>0</v>
      </c>
      <c r="DQ37" s="441">
        <v>0</v>
      </c>
      <c r="DR37" s="441">
        <v>0</v>
      </c>
      <c r="DS37" s="441">
        <v>0</v>
      </c>
      <c r="DT37" s="441">
        <v>0</v>
      </c>
      <c r="DU37" s="441">
        <v>0</v>
      </c>
      <c r="DV37" s="441">
        <v>0</v>
      </c>
      <c r="DW37" s="441">
        <v>0</v>
      </c>
      <c r="DX37" s="441">
        <v>0</v>
      </c>
      <c r="DY37" s="441">
        <v>0</v>
      </c>
      <c r="DZ37" s="441">
        <v>0</v>
      </c>
      <c r="EA37" s="441">
        <v>0</v>
      </c>
      <c r="EB37" s="441">
        <v>0</v>
      </c>
      <c r="EC37" s="441">
        <v>0</v>
      </c>
      <c r="ED37" s="441">
        <v>0.38</v>
      </c>
      <c r="EE37" s="441">
        <v>0</v>
      </c>
      <c r="EF37" s="441">
        <v>0</v>
      </c>
      <c r="EG37" s="378"/>
      <c r="EH37" s="437" t="s">
        <v>62</v>
      </c>
      <c r="EI37" s="437">
        <v>16</v>
      </c>
      <c r="EJ37" s="439" t="s">
        <v>161</v>
      </c>
      <c r="EK37" s="439" t="s">
        <v>333</v>
      </c>
      <c r="EL37" s="437" t="s">
        <v>64</v>
      </c>
      <c r="EM37" s="378"/>
      <c r="EN37" s="382" t="str">
        <f>+IFERROR(VLOOKUP($B37,'Lưu ý'!$C$5:$G$21,5,0),"")</f>
        <v/>
      </c>
      <c r="EO37" s="382">
        <f>+IF($EN37="",100%,INDEX('Lưu ý'!$H$5:$I$21,MATCH('3.Gentan-i'!$B37,'Lưu ý'!$C$5:$C$21,0),MATCH('3.Gentan-i'!EO$6,'Lưu ý'!$H$4:$I$4,0)))</f>
        <v>1</v>
      </c>
      <c r="EP37" s="382">
        <f>+IF($EN37="",100%,INDEX('Lưu ý'!$H$5:$I$21,MATCH('3.Gentan-i'!$B37,'Lưu ý'!$C$5:$C$21,0),MATCH('3.Gentan-i'!EP$6,'Lưu ý'!$H$4:$I$4,0)))</f>
        <v>1</v>
      </c>
      <c r="EQ37" s="481">
        <v>1</v>
      </c>
      <c r="ER37" s="929">
        <v>1</v>
      </c>
      <c r="ES37" s="439"/>
      <c r="ET37" s="439"/>
      <c r="EU37" s="476"/>
      <c r="EV37" s="810"/>
      <c r="EW37" s="810"/>
      <c r="EX37" s="810"/>
      <c r="EY37" s="810"/>
      <c r="EZ37" s="378" t="s">
        <v>360</v>
      </c>
      <c r="FA37" s="442" cm="1">
        <f t="array" ref="FA37">+_xlfn.SINGLE(MMULT(VALUE($E37:$EF37),VALUE('Color detail'!H$7:H$138)))</f>
        <v>324.06316344360971</v>
      </c>
      <c r="FB37" s="442" cm="1">
        <f t="array" ref="FB37">+_xlfn.SINGLE(MMULT(VALUE($E37:$EF37),VALUE('Color detail'!I$7:I$138)))</f>
        <v>394.49244205360577</v>
      </c>
      <c r="FC37" s="442" cm="1">
        <f t="array" ref="FC37">+_xlfn.SINGLE(MMULT(VALUE($E37:$EF37),VALUE('Color detail'!J$7:J$138)))</f>
        <v>339.63700857956735</v>
      </c>
      <c r="FD37" s="442" cm="1">
        <f t="array" ref="FD37">+_xlfn.SINGLE(MMULT(VALUE($E37:$EF37),VALUE('Color detail'!K$7:K$138)))</f>
        <v>294.85777628350365</v>
      </c>
      <c r="FE37" s="378"/>
      <c r="FF37" s="436">
        <f t="shared" si="27"/>
        <v>336</v>
      </c>
      <c r="FG37" s="436">
        <f t="shared" si="28"/>
        <v>400</v>
      </c>
      <c r="FH37" s="436">
        <f t="shared" si="29"/>
        <v>352</v>
      </c>
      <c r="FI37" s="436">
        <f t="shared" si="30"/>
        <v>304</v>
      </c>
      <c r="FJ37" s="378"/>
      <c r="FK37" s="436">
        <f t="shared" si="20"/>
        <v>336</v>
      </c>
      <c r="FL37" s="436">
        <f t="shared" si="21"/>
        <v>400</v>
      </c>
      <c r="FM37" s="436">
        <f t="shared" si="22"/>
        <v>352</v>
      </c>
      <c r="FN37" s="436">
        <f t="shared" si="23"/>
        <v>304</v>
      </c>
      <c r="FO37" s="681"/>
      <c r="FP37" s="436" cm="1">
        <f t="array" ref="FP37">+_xlfn.SINGLE(IF(FP$8="Mùa đông",MMULT(VALUE($E37:$EF37),VALUE('Color detail'!Q$7:Q$138))*'3.Gentan-i'!$EO37,MMULT(VALUE($E37:$EF37),VALUE('Color detail'!Q$7:Q$138))*'3.Gentan-i'!$EP37))</f>
        <v>6.7930774320212342</v>
      </c>
      <c r="FQ37" s="436" cm="1">
        <f t="array" ref="FQ37">+_xlfn.SINGLE(IF(FQ$8="Mùa đông",MMULT(VALUE($E37:$EF37),VALUE('Color detail'!R$7:R$138))*'3.Gentan-i'!$EO37,MMULT(VALUE($E37:$EF37),VALUE('Color detail'!R$7:R$138))*'3.Gentan-i'!$EP37))</f>
        <v>14.351542024148637</v>
      </c>
      <c r="FR37" s="436" cm="1">
        <f t="array" ref="FR37">+_xlfn.SINGLE(IF(FR$8="Mùa đông",MMULT(VALUE($E37:$EF37),VALUE('Color detail'!S$7:S$138))*'3.Gentan-i'!$EO37,MMULT(VALUE($E37:$EF37),VALUE('Color detail'!S$7:S$138))*'3.Gentan-i'!$EP37))</f>
        <v>13.078464592127407</v>
      </c>
      <c r="FS37" s="436" cm="1">
        <f t="array" ref="FS37">+_xlfn.SINGLE(IF(FS$8="Mùa đông",MMULT(VALUE($E37:$EF37),VALUE('Color detail'!T$7:T$138))*'3.Gentan-i'!$EO37,MMULT(VALUE($E37:$EF37),VALUE('Color detail'!T$7:T$138))*'3.Gentan-i'!$EP37))</f>
        <v>15.358464592127406</v>
      </c>
      <c r="FT37" s="436" cm="1">
        <f t="array" ref="FT37">+_xlfn.SINGLE(IF(FT$8="Mùa đông",MMULT(VALUE($E37:$EF37),VALUE('Color detail'!U$7:U$138))*'3.Gentan-i'!$EO37,MMULT(VALUE($E37:$EF37),VALUE('Color detail'!U$7:U$138))*'3.Gentan-i'!$EP37))</f>
        <v>16.751542024148634</v>
      </c>
      <c r="FU37" s="436" cm="1">
        <f t="array" ref="FU37">+_xlfn.SINGLE(IF(FU$8="Mùa đông",MMULT(VALUE($E37:$EF37),VALUE('Color detail'!V$7:V$138))*'3.Gentan-i'!$EO37,MMULT(VALUE($E37:$EF37),VALUE('Color detail'!V$7:V$138))*'3.Gentan-i'!$EP37))</f>
        <v>14.172309728084937</v>
      </c>
      <c r="FV37" s="436" cm="1">
        <f t="array" ref="FV37">+_xlfn.SINGLE(IF(FV$8="Mùa đông",MMULT(VALUE($E37:$EF37),VALUE('Color detail'!W$7:W$138))*'3.Gentan-i'!$EO37,MMULT(VALUE($E37:$EF37),VALUE('Color detail'!W$7:W$138))*'3.Gentan-i'!$EP37))</f>
        <v>15.751542024148641</v>
      </c>
      <c r="FW37" s="436" cm="1">
        <f t="array" ref="FW37">+_xlfn.SINGLE(IF(FW$8="Mùa đông",MMULT(VALUE($E37:$EF37),VALUE('Color detail'!X$7:X$138))*'3.Gentan-i'!$EO37,MMULT(VALUE($E37:$EF37),VALUE('Color detail'!X$7:X$138))*'3.Gentan-i'!$EP37))</f>
        <v>16.351542024148639</v>
      </c>
      <c r="FX37" s="436" cm="1">
        <f t="array" ref="FX37">+_xlfn.SINGLE(IF(FX$8="Mùa đông",MMULT(VALUE($E37:$EF37),VALUE('Color detail'!Y$7:Y$138))*'3.Gentan-i'!$EO37,MMULT(VALUE($E37:$EF37),VALUE('Color detail'!Y$7:Y$138))*'3.Gentan-i'!$EP37))</f>
        <v>15.751542024148637</v>
      </c>
      <c r="FY37" s="436" cm="1">
        <f t="array" ref="FY37">+_xlfn.SINGLE(IF(FY$8="Mùa đông",MMULT(VALUE($E37:$EF37),VALUE('Color detail'!Z$7:Z$138))*'3.Gentan-i'!$EO37,MMULT(VALUE($E37:$EF37),VALUE('Color detail'!Z$7:Z$138))*'3.Gentan-i'!$EP37))</f>
        <v>16.310006616276041</v>
      </c>
      <c r="FZ37" s="436" cm="1">
        <f t="array" ref="FZ37">+_xlfn.SINGLE(IF(FZ$8="Mùa đông",MMULT(VALUE($E37:$EF37),VALUE('Color detail'!AA$7:AA$138))*'3.Gentan-i'!$EO37,MMULT(VALUE($E37:$EF37),VALUE('Color detail'!AA$7:AA$138))*'3.Gentan-i'!$EP37))</f>
        <v>19.73077432021234</v>
      </c>
      <c r="GA37" s="436" cm="1">
        <f t="array" ref="GA37">+_xlfn.SINGLE(IF(GA$8="Mùa đông",MMULT(VALUE($E37:$EF37),VALUE('Color detail'!AB$7:AB$138))*'3.Gentan-i'!$EO37,MMULT(VALUE($E37:$EF37),VALUE('Color detail'!AB$7:AB$138))*'3.Gentan-i'!$EP37))</f>
        <v>17.716929184254806</v>
      </c>
      <c r="GB37" s="436" cm="1">
        <f t="array" ref="GB37">+_xlfn.SINGLE(IF(GB$8="Mùa đông",MMULT(VALUE($E37:$EF37),VALUE('Color detail'!AC$7:AC$138))*'3.Gentan-i'!$EO37,MMULT(VALUE($E37:$EF37),VALUE('Color detail'!AC$7:AC$138))*'3.Gentan-i'!$EP37))</f>
        <v>14.165387160106171</v>
      </c>
      <c r="GC37" s="436" cm="1">
        <f t="array" ref="GC37">+_xlfn.SINGLE(IF(GC$8="Mùa đông",MMULT(VALUE($E37:$EF37),VALUE('Color detail'!AD$7:AD$138))*'3.Gentan-i'!$EO37,MMULT(VALUE($E37:$EF37),VALUE('Color detail'!AD$7:AD$138))*'3.Gentan-i'!$EP37))</f>
        <v>18.90308404829727</v>
      </c>
      <c r="GD37" s="436" cm="1">
        <f t="array" ref="GD37">+_xlfn.SINGLE(IF(GD$8="Mùa đông",MMULT(VALUE($E37:$EF37),VALUE('Color detail'!AE$7:AE$138))*'3.Gentan-i'!$EO37,MMULT(VALUE($E37:$EF37),VALUE('Color detail'!AE$7:AE$138))*'3.Gentan-i'!$EP37))</f>
        <v>16.330774320212338</v>
      </c>
      <c r="GE37" s="436" cm="1">
        <f t="array" ref="GE37">+_xlfn.SINGLE(IF(GE$8="Mùa đông",MMULT(VALUE($E37:$EF37),VALUE('Color detail'!AF$7:AF$138))*'3.Gentan-i'!$EO37,MMULT(VALUE($E37:$EF37),VALUE('Color detail'!AF$7:AF$138))*'3.Gentan-i'!$EP37))</f>
        <v>14.351542024148639</v>
      </c>
      <c r="GF37" s="436" cm="1">
        <f t="array" ref="GF37">+_xlfn.SINGLE(IF(GF$8="Mùa đông",MMULT(VALUE($E37:$EF37),VALUE('Color detail'!AG$7:AG$138))*'3.Gentan-i'!$EO37,MMULT(VALUE($E37:$EF37),VALUE('Color detail'!AG$7:AG$138))*'3.Gentan-i'!$EP37))</f>
        <v>14.744619456169872</v>
      </c>
      <c r="GG37" s="436" cm="1">
        <f t="array" ref="GG37">+_xlfn.SINGLE(IF(GG$8="Mùa đông",MMULT(VALUE($E37:$EF37),VALUE('Color detail'!AH$7:AH$138))*'3.Gentan-i'!$EO37,MMULT(VALUE($E37:$EF37),VALUE('Color detail'!AH$7:AH$138))*'3.Gentan-i'!$EP37))</f>
        <v>16.316929184254807</v>
      </c>
      <c r="GH37" s="436" cm="1">
        <f t="array" ref="GH37">+_xlfn.SINGLE(IF(GH$8="Mùa đông",MMULT(VALUE($E37:$EF37),VALUE('Color detail'!AI$7:AI$138))*'3.Gentan-i'!$EO37,MMULT(VALUE($E37:$EF37),VALUE('Color detail'!AI$7:AI$138))*'3.Gentan-i'!$EP37))</f>
        <v>14.145387160106171</v>
      </c>
      <c r="GI37" s="436" cm="1">
        <f t="array" ref="GI37">+_xlfn.SINGLE(IF(GI$8="Mùa đông",MMULT(VALUE($E37:$EF37),VALUE('Color detail'!AJ$7:AJ$138))*'3.Gentan-i'!$EO37,MMULT(VALUE($E37:$EF37),VALUE('Color detail'!AJ$7:AJ$138))*'3.Gentan-i'!$EP37))</f>
        <v>17.063851752233571</v>
      </c>
      <c r="GJ37" s="436" cm="1">
        <f t="array" ref="GJ37">+_xlfn.SINGLE(IF(GJ$8="Mùa đông",MMULT(VALUE($E37:$EF37),VALUE('Color detail'!AK$7:AK$138))*'3.Gentan-i'!$EO37,MMULT(VALUE($E37:$EF37),VALUE('Color detail'!AK$7:AK$138))*'3.Gentan-i'!$EP37))</f>
        <v>15.923851752233574</v>
      </c>
      <c r="GK37" s="436" cm="1">
        <f t="array" ref="GK37">+_xlfn.SINGLE(IF(GK$8="Mùa đông",MMULT(VALUE($E37:$EF37),VALUE('Color detail'!AL$7:AL$138))*'3.Gentan-i'!$EO37,MMULT(VALUE($E37:$EF37),VALUE('Color detail'!AL$7:AL$138))*'3.Gentan-i'!$EP37))</f>
        <v>0</v>
      </c>
      <c r="GL37" s="436" cm="1">
        <f t="array" ref="GL37">+_xlfn.SINGLE(IF(GL$8="Mùa đông",MMULT(VALUE($E37:$EF37),VALUE('Color detail'!AM$7:AM$138))*'3.Gentan-i'!$EO37,MMULT(VALUE($E37:$EF37),VALUE('Color detail'!AM$7:AM$138))*'3.Gentan-i'!$EP37))</f>
        <v>0</v>
      </c>
      <c r="GM37" s="436" cm="1">
        <f t="array" ref="GM37">+_xlfn.SINGLE(IF(GM$8="Mùa đông",MMULT(VALUE($E37:$EF37),VALUE('Color detail'!AN$7:AN$138))*'3.Gentan-i'!$EO37,MMULT(VALUE($E37:$EF37),VALUE('Color detail'!AN$7:AN$138))*'3.Gentan-i'!$EP37))</f>
        <v>0</v>
      </c>
      <c r="GN37" s="436" cm="1">
        <f t="array" ref="GN37">+_xlfn.SINGLE(IF(GN$8="Mùa đông",MMULT(VALUE($E37:$EF37),VALUE('Color detail'!AO$7:AO$138))*'3.Gentan-i'!$EO37,MMULT(VALUE($E37:$EF37),VALUE('Color detail'!AO$7:AO$138))*'3.Gentan-i'!$EP37))</f>
        <v>0</v>
      </c>
      <c r="GO37" s="436" cm="1">
        <f t="array" ref="GO37">+_xlfn.SINGLE(IF(GO$8="Mùa đông",MMULT(VALUE($E37:$EF37),VALUE('Color detail'!AP$7:AP$138))*'3.Gentan-i'!$EO37,MMULT(VALUE($E37:$EF37),VALUE('Color detail'!AP$7:AP$138))*'3.Gentan-i'!$EP37))</f>
        <v>0</v>
      </c>
      <c r="GP37" s="436" cm="1">
        <f t="array" ref="GP37">+_xlfn.SINGLE(IF(GP$8="Mùa đông",MMULT(VALUE($E37:$EF37),VALUE('Color detail'!AQ$7:AQ$138))*'3.Gentan-i'!$EO37,MMULT(VALUE($E37:$EF37),VALUE('Color detail'!AQ$7:AQ$138))*'3.Gentan-i'!$EP37))</f>
        <v>0</v>
      </c>
      <c r="GQ37" s="436" cm="1">
        <f t="array" ref="GQ37">+_xlfn.SINGLE(IF(GQ$8="Mùa đông",MMULT(VALUE($E37:$EF37),VALUE('Color detail'!AR$7:AR$138))*'3.Gentan-i'!$EO37,MMULT(VALUE($E37:$EF37),VALUE('Color detail'!AR$7:AR$138))*'3.Gentan-i'!$EP37))</f>
        <v>0</v>
      </c>
      <c r="GR37" s="443">
        <f t="shared" si="24"/>
        <v>324.06316344360982</v>
      </c>
      <c r="GS37" s="435"/>
      <c r="GT37" s="436">
        <f t="shared" si="25"/>
        <v>19.73077432021234</v>
      </c>
      <c r="GU37" s="499">
        <v>12</v>
      </c>
      <c r="GV37" s="499">
        <v>36</v>
      </c>
      <c r="GW37" s="436">
        <f t="shared" si="31"/>
        <v>236.76929184254809</v>
      </c>
      <c r="GX37" s="436">
        <f t="shared" si="32"/>
        <v>710.30787552764423</v>
      </c>
      <c r="GY37" s="405"/>
      <c r="GZ37" s="534"/>
      <c r="HA37" s="534"/>
      <c r="HB37" s="534"/>
      <c r="HC37" s="405"/>
      <c r="HD37" s="405"/>
      <c r="HE37" s="405"/>
      <c r="HF37" s="405"/>
      <c r="HG37" s="405"/>
      <c r="HH37" s="405"/>
      <c r="HI37" s="405"/>
      <c r="HJ37" s="405"/>
      <c r="HK37" s="405"/>
      <c r="HL37" s="405"/>
      <c r="HM37" s="405"/>
      <c r="HN37" s="405"/>
      <c r="HO37" s="405"/>
      <c r="HP37" s="405"/>
      <c r="HQ37" s="405"/>
      <c r="HR37" s="405"/>
      <c r="HS37" s="405"/>
      <c r="HT37" s="405"/>
      <c r="HU37" s="405"/>
      <c r="HV37" s="405"/>
      <c r="HW37" s="405"/>
      <c r="HX37" s="405"/>
      <c r="HY37" s="405"/>
      <c r="HZ37" s="405"/>
      <c r="IA37" s="405"/>
      <c r="IB37" s="405"/>
      <c r="IC37" s="405"/>
      <c r="ID37" s="405"/>
      <c r="IE37" s="405"/>
      <c r="IF37" s="405"/>
      <c r="IG37" s="405"/>
      <c r="IH37" s="405"/>
      <c r="II37" s="405"/>
      <c r="IJ37" s="405"/>
      <c r="IK37" s="405"/>
      <c r="IL37" s="405"/>
      <c r="IM37" s="405"/>
      <c r="IN37" s="405"/>
      <c r="IO37" s="405"/>
      <c r="IP37" s="405"/>
      <c r="IQ37" s="405"/>
      <c r="IR37" s="405"/>
      <c r="IS37" s="405"/>
      <c r="IT37" s="405"/>
      <c r="IU37" s="405"/>
      <c r="IV37" s="405"/>
      <c r="IW37" s="405"/>
      <c r="IX37" s="405"/>
      <c r="IY37" s="405"/>
      <c r="IZ37" s="405"/>
      <c r="JA37" s="405"/>
      <c r="JB37" s="405"/>
      <c r="JC37" s="405"/>
      <c r="JD37" s="405"/>
      <c r="JE37" s="405"/>
      <c r="JF37" s="405"/>
      <c r="JG37" s="405"/>
      <c r="JH37" s="405"/>
      <c r="JI37" s="405"/>
      <c r="JJ37" s="405"/>
      <c r="JK37" s="405"/>
      <c r="JL37" s="405"/>
      <c r="JM37" s="405"/>
      <c r="JN37" s="405"/>
      <c r="JO37" s="405"/>
      <c r="JP37" s="405"/>
      <c r="JQ37" s="405"/>
      <c r="JR37" s="405"/>
      <c r="JS37" s="405"/>
      <c r="JT37" s="405"/>
      <c r="JU37" s="405"/>
      <c r="JV37" s="405"/>
      <c r="JW37" s="405"/>
      <c r="JX37" s="405"/>
      <c r="JY37" s="405"/>
      <c r="JZ37" s="405"/>
    </row>
    <row r="38" spans="1:286" ht="16" hidden="1" customHeight="1">
      <c r="A38" s="437">
        <v>1</v>
      </c>
      <c r="B38" s="438" t="s">
        <v>162</v>
      </c>
      <c r="C38" s="439" t="s">
        <v>163</v>
      </c>
      <c r="D38" s="439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5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440">
        <v>0</v>
      </c>
      <c r="AE38" s="440">
        <v>0</v>
      </c>
      <c r="AF38" s="440">
        <v>0.77</v>
      </c>
      <c r="AG38" s="440">
        <v>0</v>
      </c>
      <c r="AH38" s="440">
        <v>0</v>
      </c>
      <c r="AI38" s="440">
        <v>0</v>
      </c>
      <c r="AJ38" s="440">
        <v>0</v>
      </c>
      <c r="AK38" s="440">
        <v>0</v>
      </c>
      <c r="AL38" s="440">
        <v>0</v>
      </c>
      <c r="AM38" s="440">
        <v>0</v>
      </c>
      <c r="AN38" s="440">
        <v>0</v>
      </c>
      <c r="AO38" s="440">
        <v>0</v>
      </c>
      <c r="AP38" s="440">
        <v>0</v>
      </c>
      <c r="AQ38" s="440">
        <v>0.77</v>
      </c>
      <c r="AR38" s="440">
        <v>0</v>
      </c>
      <c r="AS38" s="440">
        <v>0</v>
      </c>
      <c r="AT38" s="440">
        <v>0</v>
      </c>
      <c r="AU38" s="440">
        <v>0</v>
      </c>
      <c r="AV38" s="440">
        <v>0</v>
      </c>
      <c r="AW38" s="440">
        <v>0.77</v>
      </c>
      <c r="AX38" s="440">
        <v>0</v>
      </c>
      <c r="AY38" s="440">
        <v>0</v>
      </c>
      <c r="AZ38" s="440">
        <v>0</v>
      </c>
      <c r="BA38" s="440">
        <v>0</v>
      </c>
      <c r="BB38" s="440">
        <v>0</v>
      </c>
      <c r="BC38" s="440">
        <v>0</v>
      </c>
      <c r="BD38" s="440">
        <v>0</v>
      </c>
      <c r="BE38" s="440">
        <v>0</v>
      </c>
      <c r="BF38" s="440">
        <v>0</v>
      </c>
      <c r="BG38" s="440">
        <v>0</v>
      </c>
      <c r="BH38" s="440">
        <v>0</v>
      </c>
      <c r="BI38" s="440">
        <v>0</v>
      </c>
      <c r="BJ38" s="440">
        <v>0</v>
      </c>
      <c r="BK38" s="440">
        <v>0</v>
      </c>
      <c r="BL38" s="440">
        <v>0</v>
      </c>
      <c r="BM38" s="440">
        <v>0</v>
      </c>
      <c r="BN38" s="440">
        <v>0</v>
      </c>
      <c r="BO38" s="440">
        <v>0</v>
      </c>
      <c r="BP38" s="440">
        <v>0</v>
      </c>
      <c r="BQ38" s="440">
        <v>0</v>
      </c>
      <c r="BR38" s="440">
        <v>0</v>
      </c>
      <c r="BS38" s="440">
        <v>0</v>
      </c>
      <c r="BT38" s="440">
        <v>0</v>
      </c>
      <c r="BU38" s="440">
        <v>0</v>
      </c>
      <c r="BV38" s="440">
        <v>0</v>
      </c>
      <c r="BW38" s="440">
        <v>0</v>
      </c>
      <c r="BX38" s="440">
        <v>0</v>
      </c>
      <c r="BY38" s="440">
        <v>0</v>
      </c>
      <c r="BZ38" s="440">
        <v>0</v>
      </c>
      <c r="CA38" s="440">
        <v>0</v>
      </c>
      <c r="CB38" s="440">
        <v>0</v>
      </c>
      <c r="CC38" s="440">
        <v>0</v>
      </c>
      <c r="CD38" s="440">
        <v>0</v>
      </c>
      <c r="CE38" s="440">
        <v>0</v>
      </c>
      <c r="CF38" s="440">
        <v>0</v>
      </c>
      <c r="CG38" s="440">
        <v>0</v>
      </c>
      <c r="CH38" s="440">
        <v>0</v>
      </c>
      <c r="CI38" s="440">
        <v>0</v>
      </c>
      <c r="CJ38" s="440">
        <v>0</v>
      </c>
      <c r="CK38" s="440">
        <v>0</v>
      </c>
      <c r="CL38" s="440">
        <v>0</v>
      </c>
      <c r="CM38" s="440">
        <v>0</v>
      </c>
      <c r="CN38" s="440">
        <v>0</v>
      </c>
      <c r="CO38" s="440">
        <v>0</v>
      </c>
      <c r="CP38" s="440">
        <v>0</v>
      </c>
      <c r="CQ38" s="440">
        <v>0</v>
      </c>
      <c r="CR38" s="440">
        <v>0</v>
      </c>
      <c r="CS38" s="440">
        <v>0</v>
      </c>
      <c r="CT38" s="440">
        <v>0</v>
      </c>
      <c r="CU38" s="440">
        <v>0</v>
      </c>
      <c r="CV38" s="440">
        <v>0</v>
      </c>
      <c r="CW38" s="440">
        <v>0</v>
      </c>
      <c r="CX38" s="440">
        <v>0</v>
      </c>
      <c r="CY38" s="440">
        <v>0</v>
      </c>
      <c r="CZ38" s="440">
        <v>0</v>
      </c>
      <c r="DA38" s="440">
        <v>0</v>
      </c>
      <c r="DB38" s="440">
        <v>0</v>
      </c>
      <c r="DC38" s="440">
        <v>0.9</v>
      </c>
      <c r="DD38" s="440">
        <v>0</v>
      </c>
      <c r="DE38" s="440">
        <v>0</v>
      </c>
      <c r="DF38" s="440">
        <v>0</v>
      </c>
      <c r="DG38" s="441">
        <v>0</v>
      </c>
      <c r="DH38" s="441">
        <v>0</v>
      </c>
      <c r="DI38" s="441">
        <v>0</v>
      </c>
      <c r="DJ38" s="441">
        <v>0.83</v>
      </c>
      <c r="DK38" s="441">
        <v>0</v>
      </c>
      <c r="DL38" s="441">
        <v>0</v>
      </c>
      <c r="DM38" s="441">
        <v>0</v>
      </c>
      <c r="DN38" s="441">
        <v>0</v>
      </c>
      <c r="DO38" s="441">
        <v>0</v>
      </c>
      <c r="DP38" s="441">
        <v>0.83</v>
      </c>
      <c r="DQ38" s="441">
        <v>0</v>
      </c>
      <c r="DR38" s="441">
        <v>0</v>
      </c>
      <c r="DS38" s="441">
        <v>0</v>
      </c>
      <c r="DT38" s="441">
        <v>0</v>
      </c>
      <c r="DU38" s="441">
        <v>0.83</v>
      </c>
      <c r="DV38" s="441">
        <v>0</v>
      </c>
      <c r="DW38" s="441">
        <v>0</v>
      </c>
      <c r="DX38" s="441">
        <v>0</v>
      </c>
      <c r="DY38" s="441">
        <v>0</v>
      </c>
      <c r="DZ38" s="441">
        <v>0.83</v>
      </c>
      <c r="EA38" s="441">
        <v>0</v>
      </c>
      <c r="EB38" s="441">
        <v>0</v>
      </c>
      <c r="EC38" s="441">
        <v>0</v>
      </c>
      <c r="ED38" s="441">
        <v>0</v>
      </c>
      <c r="EE38" s="441">
        <v>0</v>
      </c>
      <c r="EF38" s="441">
        <v>0</v>
      </c>
      <c r="EH38" s="437" t="s">
        <v>62</v>
      </c>
      <c r="EI38" s="437">
        <v>16</v>
      </c>
      <c r="EJ38" s="439" t="s">
        <v>164</v>
      </c>
      <c r="EK38" s="439" t="s">
        <v>333</v>
      </c>
      <c r="EL38" s="437" t="s">
        <v>64</v>
      </c>
      <c r="EN38" s="382" t="str">
        <f>+IFERROR(VLOOKUP($B38,'Lưu ý'!$C$5:$G$21,5,0),"")</f>
        <v/>
      </c>
      <c r="EO38" s="382">
        <f>+IF($EN38="",100%,INDEX('Lưu ý'!$H$5:$I$21,MATCH('3.Gentan-i'!$B38,'Lưu ý'!$C$5:$C$21,0),MATCH('3.Gentan-i'!EO$6,'Lưu ý'!$H$4:$I$4,0)))</f>
        <v>1</v>
      </c>
      <c r="EP38" s="382">
        <f>+IF($EN38="",100%,INDEX('Lưu ý'!$H$5:$I$21,MATCH('3.Gentan-i'!$B38,'Lưu ý'!$C$5:$C$21,0),MATCH('3.Gentan-i'!EP$6,'Lưu ý'!$H$4:$I$4,0)))</f>
        <v>1</v>
      </c>
      <c r="EQ38" s="481">
        <v>1.1000000000000001</v>
      </c>
      <c r="ER38" s="929">
        <v>1</v>
      </c>
      <c r="ES38" s="439" t="s">
        <v>567</v>
      </c>
      <c r="ET38" s="439" t="s">
        <v>641</v>
      </c>
      <c r="EU38" s="476"/>
      <c r="EV38" s="810"/>
      <c r="EW38" s="810"/>
      <c r="EX38" s="810"/>
      <c r="EY38" s="810"/>
      <c r="EZ38" s="378" t="s">
        <v>360</v>
      </c>
      <c r="FA38" s="442" cm="1">
        <f t="array" ref="FA38">+_xlfn.SINGLE(MMULT(VALUE($E38:$EF38),VALUE('Color detail'!H$7:H$138)))</f>
        <v>268.86</v>
      </c>
      <c r="FB38" s="442" cm="1">
        <f t="array" ref="FB38">+_xlfn.SINGLE(MMULT(VALUE($E38:$EF38),VALUE('Color detail'!I$7:I$138)))</f>
        <v>216.29999999999998</v>
      </c>
      <c r="FC38" s="442" cm="1">
        <f t="array" ref="FC38">+_xlfn.SINGLE(MMULT(VALUE($E38:$EF38),VALUE('Color detail'!J$7:J$138)))</f>
        <v>224.45</v>
      </c>
      <c r="FD38" s="442" cm="1">
        <f t="array" ref="FD38">+_xlfn.SINGLE(MMULT(VALUE($E38:$EF38),VALUE('Color detail'!K$7:K$138)))</f>
        <v>179.37</v>
      </c>
      <c r="FF38" s="436">
        <f t="shared" si="27"/>
        <v>304</v>
      </c>
      <c r="FG38" s="436">
        <f t="shared" si="28"/>
        <v>240</v>
      </c>
      <c r="FH38" s="436">
        <f t="shared" si="29"/>
        <v>256</v>
      </c>
      <c r="FI38" s="436">
        <f t="shared" si="30"/>
        <v>208</v>
      </c>
      <c r="FK38" s="436">
        <f t="shared" si="20"/>
        <v>304</v>
      </c>
      <c r="FL38" s="436">
        <f t="shared" si="21"/>
        <v>240</v>
      </c>
      <c r="FM38" s="436">
        <f t="shared" si="22"/>
        <v>256</v>
      </c>
      <c r="FN38" s="436">
        <f t="shared" si="23"/>
        <v>208</v>
      </c>
      <c r="FO38" s="681"/>
      <c r="FP38" s="436" cm="1">
        <f t="array" ref="FP38">+_xlfn.SINGLE(IF(FP$8="Mùa đông",MMULT(VALUE($E38:$EF38),VALUE('Color detail'!Q$7:Q$138))*'3.Gentan-i'!$EO38,MMULT(VALUE($E38:$EF38),VALUE('Color detail'!Q$7:Q$138))*'3.Gentan-i'!$EP38))</f>
        <v>10.49</v>
      </c>
      <c r="FQ38" s="436" cm="1">
        <f t="array" ref="FQ38">+_xlfn.SINGLE(IF(FQ$8="Mùa đông",MMULT(VALUE($E38:$EF38),VALUE('Color detail'!R$7:R$138))*'3.Gentan-i'!$EO38,MMULT(VALUE($E38:$EF38),VALUE('Color detail'!R$7:R$138))*'3.Gentan-i'!$EP38))</f>
        <v>16.099999999999998</v>
      </c>
      <c r="FR38" s="436" cm="1">
        <f t="array" ref="FR38">+_xlfn.SINGLE(IF(FR$8="Mùa đông",MMULT(VALUE($E38:$EF38),VALUE('Color detail'!S$7:S$138))*'3.Gentan-i'!$EO38,MMULT(VALUE($E38:$EF38),VALUE('Color detail'!S$7:S$138))*'3.Gentan-i'!$EP38))</f>
        <v>12.31</v>
      </c>
      <c r="FS38" s="436" cm="1">
        <f t="array" ref="FS38">+_xlfn.SINGLE(IF(FS$8="Mùa đông",MMULT(VALUE($E38:$EF38),VALUE('Color detail'!T$7:T$138))*'3.Gentan-i'!$EO38,MMULT(VALUE($E38:$EF38),VALUE('Color detail'!T$7:T$138))*'3.Gentan-i'!$EP38))</f>
        <v>17.89</v>
      </c>
      <c r="FT38" s="436" cm="1">
        <f t="array" ref="FT38">+_xlfn.SINGLE(IF(FT$8="Mùa đông",MMULT(VALUE($E38:$EF38),VALUE('Color detail'!U$7:U$138))*'3.Gentan-i'!$EO38,MMULT(VALUE($E38:$EF38),VALUE('Color detail'!U$7:U$138))*'3.Gentan-i'!$EP38))</f>
        <v>12.809999999999999</v>
      </c>
      <c r="FU38" s="436" cm="1">
        <f t="array" ref="FU38">+_xlfn.SINGLE(IF(FU$8="Mùa đông",MMULT(VALUE($E38:$EF38),VALUE('Color detail'!V$7:V$138))*'3.Gentan-i'!$EO38,MMULT(VALUE($E38:$EF38),VALUE('Color detail'!V$7:V$138))*'3.Gentan-i'!$EP38))</f>
        <v>18.53</v>
      </c>
      <c r="FV38" s="436" cm="1">
        <f t="array" ref="FV38">+_xlfn.SINGLE(IF(FV$8="Mùa đông",MMULT(VALUE($E38:$EF38),VALUE('Color detail'!W$7:W$138))*'3.Gentan-i'!$EO38,MMULT(VALUE($E38:$EF38),VALUE('Color detail'!W$7:W$138))*'3.Gentan-i'!$EP38))</f>
        <v>15.340000000000002</v>
      </c>
      <c r="FW38" s="436" cm="1">
        <f t="array" ref="FW38">+_xlfn.SINGLE(IF(FW$8="Mùa đông",MMULT(VALUE($E38:$EF38),VALUE('Color detail'!X$7:X$138))*'3.Gentan-i'!$EO38,MMULT(VALUE($E38:$EF38),VALUE('Color detail'!X$7:X$138))*'3.Gentan-i'!$EP38))</f>
        <v>12.26</v>
      </c>
      <c r="FX38" s="436" cm="1">
        <f t="array" ref="FX38">+_xlfn.SINGLE(IF(FX$8="Mùa đông",MMULT(VALUE($E38:$EF38),VALUE('Color detail'!Y$7:Y$138))*'3.Gentan-i'!$EO38,MMULT(VALUE($E38:$EF38),VALUE('Color detail'!Y$7:Y$138))*'3.Gentan-i'!$EP38))</f>
        <v>10.790000000000001</v>
      </c>
      <c r="FY38" s="436" cm="1">
        <f t="array" ref="FY38">+_xlfn.SINGLE(IF(FY$8="Mùa đông",MMULT(VALUE($E38:$EF38),VALUE('Color detail'!Z$7:Z$138))*'3.Gentan-i'!$EO38,MMULT(VALUE($E38:$EF38),VALUE('Color detail'!Z$7:Z$138))*'3.Gentan-i'!$EP38))</f>
        <v>7.45</v>
      </c>
      <c r="FZ38" s="436" cm="1">
        <f t="array" ref="FZ38">+_xlfn.SINGLE(IF(FZ$8="Mùa đông",MMULT(VALUE($E38:$EF38),VALUE('Color detail'!AA$7:AA$138))*'3.Gentan-i'!$EO38,MMULT(VALUE($E38:$EF38),VALUE('Color detail'!AA$7:AA$138))*'3.Gentan-i'!$EP38))</f>
        <v>8.35</v>
      </c>
      <c r="GA38" s="436" cm="1">
        <f t="array" ref="GA38">+_xlfn.SINGLE(IF(GA$8="Mùa đông",MMULT(VALUE($E38:$EF38),VALUE('Color detail'!AB$7:AB$138))*'3.Gentan-i'!$EO38,MMULT(VALUE($E38:$EF38),VALUE('Color detail'!AB$7:AB$138))*'3.Gentan-i'!$EP38))</f>
        <v>11.56</v>
      </c>
      <c r="GB38" s="436" cm="1">
        <f t="array" ref="GB38">+_xlfn.SINGLE(IF(GB$8="Mùa đông",MMULT(VALUE($E38:$EF38),VALUE('Color detail'!AC$7:AC$138))*'3.Gentan-i'!$EO38,MMULT(VALUE($E38:$EF38),VALUE('Color detail'!AC$7:AC$138))*'3.Gentan-i'!$EP38))</f>
        <v>7.45</v>
      </c>
      <c r="GC38" s="436" cm="1">
        <f t="array" ref="GC38">+_xlfn.SINGLE(IF(GC$8="Mùa đông",MMULT(VALUE($E38:$EF38),VALUE('Color detail'!AD$7:AD$138))*'3.Gentan-i'!$EO38,MMULT(VALUE($E38:$EF38),VALUE('Color detail'!AD$7:AD$138))*'3.Gentan-i'!$EP38))</f>
        <v>10.85</v>
      </c>
      <c r="GD38" s="436" cm="1">
        <f t="array" ref="GD38">+_xlfn.SINGLE(IF(GD$8="Mùa đông",MMULT(VALUE($E38:$EF38),VALUE('Color detail'!AE$7:AE$138))*'3.Gentan-i'!$EO38,MMULT(VALUE($E38:$EF38),VALUE('Color detail'!AE$7:AE$138))*'3.Gentan-i'!$EP38))</f>
        <v>8.34</v>
      </c>
      <c r="GE38" s="436" cm="1">
        <f t="array" ref="GE38">+_xlfn.SINGLE(IF(GE$8="Mùa đông",MMULT(VALUE($E38:$EF38),VALUE('Color detail'!AF$7:AF$138))*'3.Gentan-i'!$EO38,MMULT(VALUE($E38:$EF38),VALUE('Color detail'!AF$7:AF$138))*'3.Gentan-i'!$EP38))</f>
        <v>26.25</v>
      </c>
      <c r="GF38" s="436" cm="1">
        <f t="array" ref="GF38">+_xlfn.SINGLE(IF(GF$8="Mùa đông",MMULT(VALUE($E38:$EF38),VALUE('Color detail'!AG$7:AG$138))*'3.Gentan-i'!$EO38,MMULT(VALUE($E38:$EF38),VALUE('Color detail'!AG$7:AG$138))*'3.Gentan-i'!$EP38))</f>
        <v>15.999999999999998</v>
      </c>
      <c r="GG38" s="436" cm="1">
        <f t="array" ref="GG38">+_xlfn.SINGLE(IF(GG$8="Mùa đông",MMULT(VALUE($E38:$EF38),VALUE('Color detail'!AH$7:AH$138))*'3.Gentan-i'!$EO38,MMULT(VALUE($E38:$EF38),VALUE('Color detail'!AH$7:AH$138))*'3.Gentan-i'!$EP38))</f>
        <v>11.67</v>
      </c>
      <c r="GH38" s="436" cm="1">
        <f t="array" ref="GH38">+_xlfn.SINGLE(IF(GH$8="Mùa đông",MMULT(VALUE($E38:$EF38),VALUE('Color detail'!AI$7:AI$138))*'3.Gentan-i'!$EO38,MMULT(VALUE($E38:$EF38),VALUE('Color detail'!AI$7:AI$138))*'3.Gentan-i'!$EP38))</f>
        <v>8.65</v>
      </c>
      <c r="GI38" s="436" cm="1">
        <f t="array" ref="GI38">+_xlfn.SINGLE(IF(GI$8="Mùa đông",MMULT(VALUE($E38:$EF38),VALUE('Color detail'!AJ$7:AJ$138))*'3.Gentan-i'!$EO38,MMULT(VALUE($E38:$EF38),VALUE('Color detail'!AJ$7:AJ$138))*'3.Gentan-i'!$EP38))</f>
        <v>12.499999999999998</v>
      </c>
      <c r="GJ38" s="436" cm="1">
        <f t="array" ref="GJ38">+_xlfn.SINGLE(IF(GJ$8="Mùa đông",MMULT(VALUE($E38:$EF38),VALUE('Color detail'!AK$7:AK$138))*'3.Gentan-i'!$EO38,MMULT(VALUE($E38:$EF38),VALUE('Color detail'!AK$7:AK$138))*'3.Gentan-i'!$EP38))</f>
        <v>13.270000000000001</v>
      </c>
      <c r="GK38" s="436" cm="1">
        <f t="array" ref="GK38">+_xlfn.SINGLE(IF(GK$8="Mùa đông",MMULT(VALUE($E38:$EF38),VALUE('Color detail'!AL$7:AL$138))*'3.Gentan-i'!$EO38,MMULT(VALUE($E38:$EF38),VALUE('Color detail'!AL$7:AL$138))*'3.Gentan-i'!$EP38))</f>
        <v>0</v>
      </c>
      <c r="GL38" s="436" cm="1">
        <f t="array" ref="GL38">+_xlfn.SINGLE(IF(GL$8="Mùa đông",MMULT(VALUE($E38:$EF38),VALUE('Color detail'!AM$7:AM$138))*'3.Gentan-i'!$EO38,MMULT(VALUE($E38:$EF38),VALUE('Color detail'!AM$7:AM$138))*'3.Gentan-i'!$EP38))</f>
        <v>0</v>
      </c>
      <c r="GM38" s="436" cm="1">
        <f t="array" ref="GM38">+_xlfn.SINGLE(IF(GM$8="Mùa đông",MMULT(VALUE($E38:$EF38),VALUE('Color detail'!AN$7:AN$138))*'3.Gentan-i'!$EO38,MMULT(VALUE($E38:$EF38),VALUE('Color detail'!AN$7:AN$138))*'3.Gentan-i'!$EP38))</f>
        <v>0</v>
      </c>
      <c r="GN38" s="436" cm="1">
        <f t="array" ref="GN38">+_xlfn.SINGLE(IF(GN$8="Mùa đông",MMULT(VALUE($E38:$EF38),VALUE('Color detail'!AO$7:AO$138))*'3.Gentan-i'!$EO38,MMULT(VALUE($E38:$EF38),VALUE('Color detail'!AO$7:AO$138))*'3.Gentan-i'!$EP38))</f>
        <v>0</v>
      </c>
      <c r="GO38" s="436" cm="1">
        <f t="array" ref="GO38">+_xlfn.SINGLE(IF(GO$8="Mùa đông",MMULT(VALUE($E38:$EF38),VALUE('Color detail'!AP$7:AP$138))*'3.Gentan-i'!$EO38,MMULT(VALUE($E38:$EF38),VALUE('Color detail'!AP$7:AP$138))*'3.Gentan-i'!$EP38))</f>
        <v>0</v>
      </c>
      <c r="GP38" s="436" cm="1">
        <f t="array" ref="GP38">+_xlfn.SINGLE(IF(GP$8="Mùa đông",MMULT(VALUE($E38:$EF38),VALUE('Color detail'!AQ$7:AQ$138))*'3.Gentan-i'!$EO38,MMULT(VALUE($E38:$EF38),VALUE('Color detail'!AQ$7:AQ$138))*'3.Gentan-i'!$EP38))</f>
        <v>0</v>
      </c>
      <c r="GQ38" s="436" cm="1">
        <f t="array" ref="GQ38">+_xlfn.SINGLE(IF(GQ$8="Mùa đông",MMULT(VALUE($E38:$EF38),VALUE('Color detail'!AR$7:AR$138))*'3.Gentan-i'!$EO38,MMULT(VALUE($E38:$EF38),VALUE('Color detail'!AR$7:AR$138))*'3.Gentan-i'!$EP38))</f>
        <v>0</v>
      </c>
      <c r="GR38" s="443">
        <f t="shared" si="24"/>
        <v>268.85999999999996</v>
      </c>
      <c r="GS38" s="435"/>
      <c r="GT38" s="436">
        <f t="shared" si="25"/>
        <v>26.25</v>
      </c>
      <c r="GU38" s="499">
        <v>12</v>
      </c>
      <c r="GV38" s="499">
        <v>36</v>
      </c>
      <c r="GW38" s="436">
        <f t="shared" si="31"/>
        <v>315</v>
      </c>
      <c r="GX38" s="436">
        <f t="shared" si="32"/>
        <v>945</v>
      </c>
      <c r="GZ38" s="534"/>
      <c r="HA38" s="534"/>
      <c r="HB38" s="534"/>
      <c r="HO38" s="446"/>
      <c r="HP38" s="446"/>
      <c r="HQ38" s="446"/>
      <c r="HR38" s="446"/>
      <c r="HS38" s="446"/>
      <c r="HT38" s="446"/>
      <c r="HU38" s="446"/>
      <c r="HV38" s="446"/>
      <c r="HW38" s="446"/>
      <c r="HX38" s="446"/>
      <c r="HY38" s="446"/>
      <c r="HZ38" s="446"/>
      <c r="IA38" s="446"/>
      <c r="IB38" s="446"/>
      <c r="IC38" s="446"/>
      <c r="ID38" s="446"/>
      <c r="IE38" s="446"/>
      <c r="IF38" s="446"/>
      <c r="IG38" s="446"/>
      <c r="IH38" s="446"/>
      <c r="II38" s="446"/>
      <c r="IJ38" s="446"/>
      <c r="IK38" s="446"/>
      <c r="IL38" s="446"/>
      <c r="IM38" s="446"/>
      <c r="IN38" s="446"/>
      <c r="IO38" s="446"/>
      <c r="IP38" s="446"/>
      <c r="IQ38" s="446"/>
      <c r="IR38" s="446"/>
      <c r="IS38" s="446"/>
      <c r="IT38" s="446"/>
      <c r="IU38" s="446"/>
      <c r="IV38" s="446"/>
      <c r="IW38" s="446"/>
      <c r="IX38" s="446"/>
      <c r="IY38" s="446"/>
      <c r="IZ38" s="446"/>
      <c r="JA38" s="446"/>
      <c r="JB38" s="446"/>
      <c r="JC38" s="446"/>
      <c r="JD38" s="446"/>
      <c r="JE38" s="446"/>
      <c r="JF38" s="446"/>
      <c r="JG38" s="446"/>
      <c r="JH38" s="446"/>
      <c r="JI38" s="446"/>
      <c r="JJ38" s="446"/>
      <c r="JK38" s="446"/>
      <c r="JL38" s="446"/>
      <c r="JM38" s="446"/>
      <c r="JN38" s="446"/>
      <c r="JO38" s="446"/>
      <c r="JP38" s="446"/>
      <c r="JQ38" s="446"/>
      <c r="JR38" s="446"/>
      <c r="JS38" s="446"/>
      <c r="JT38" s="446"/>
      <c r="JU38" s="446"/>
      <c r="JV38" s="446"/>
      <c r="JW38" s="446"/>
      <c r="JX38" s="446"/>
      <c r="JY38" s="446"/>
      <c r="JZ38" s="446"/>
    </row>
    <row r="39" spans="1:286" ht="16" hidden="1" customHeight="1">
      <c r="A39" s="437">
        <v>1</v>
      </c>
      <c r="B39" s="438" t="s">
        <v>165</v>
      </c>
      <c r="C39" s="439" t="s">
        <v>166</v>
      </c>
      <c r="D39" s="439"/>
      <c r="E39" s="925"/>
      <c r="F39" s="925"/>
      <c r="G39" s="925"/>
      <c r="H39" s="925"/>
      <c r="I39" s="925"/>
      <c r="J39" s="925"/>
      <c r="K39" s="925"/>
      <c r="L39" s="925"/>
      <c r="M39" s="925"/>
      <c r="N39" s="925"/>
      <c r="O39" s="925"/>
      <c r="P39" s="925"/>
      <c r="Q39" s="925"/>
      <c r="R39" s="925"/>
      <c r="S39" s="925"/>
      <c r="T39" s="925"/>
      <c r="U39" s="925"/>
      <c r="V39" s="925"/>
      <c r="W39" s="925"/>
      <c r="X39" s="925"/>
      <c r="Y39" s="925"/>
      <c r="Z39" s="925"/>
      <c r="AA39" s="925"/>
      <c r="AB39" s="925"/>
      <c r="AC39" s="925"/>
      <c r="AD39" s="440">
        <v>0</v>
      </c>
      <c r="AE39" s="440">
        <v>0</v>
      </c>
      <c r="AF39" s="440">
        <v>0</v>
      </c>
      <c r="AG39" s="440">
        <v>0</v>
      </c>
      <c r="AH39" s="440">
        <v>0</v>
      </c>
      <c r="AI39" s="440">
        <v>0</v>
      </c>
      <c r="AJ39" s="440">
        <v>0</v>
      </c>
      <c r="AK39" s="440">
        <v>0.6</v>
      </c>
      <c r="AL39" s="440">
        <v>0</v>
      </c>
      <c r="AM39" s="440">
        <v>0</v>
      </c>
      <c r="AN39" s="440">
        <v>0</v>
      </c>
      <c r="AO39" s="440">
        <v>0</v>
      </c>
      <c r="AP39" s="440">
        <v>0.6</v>
      </c>
      <c r="AQ39" s="440">
        <v>0</v>
      </c>
      <c r="AR39" s="440">
        <v>0</v>
      </c>
      <c r="AS39" s="440">
        <v>0</v>
      </c>
      <c r="AT39" s="440">
        <v>0</v>
      </c>
      <c r="AU39" s="440">
        <v>0</v>
      </c>
      <c r="AV39" s="440">
        <v>0</v>
      </c>
      <c r="AW39" s="440">
        <v>0</v>
      </c>
      <c r="AX39" s="440">
        <v>0</v>
      </c>
      <c r="AY39" s="440">
        <v>0</v>
      </c>
      <c r="AZ39" s="440">
        <v>0</v>
      </c>
      <c r="BA39" s="440">
        <v>0</v>
      </c>
      <c r="BB39" s="440">
        <v>0</v>
      </c>
      <c r="BC39" s="440">
        <v>0</v>
      </c>
      <c r="BD39" s="440">
        <v>0</v>
      </c>
      <c r="BE39" s="440">
        <v>0</v>
      </c>
      <c r="BF39" s="440">
        <v>0</v>
      </c>
      <c r="BG39" s="440">
        <v>0</v>
      </c>
      <c r="BH39" s="440">
        <v>0</v>
      </c>
      <c r="BI39" s="440">
        <v>0</v>
      </c>
      <c r="BJ39" s="440">
        <v>0</v>
      </c>
      <c r="BK39" s="440">
        <v>0</v>
      </c>
      <c r="BL39" s="440">
        <v>0</v>
      </c>
      <c r="BM39" s="440">
        <v>0</v>
      </c>
      <c r="BN39" s="440">
        <v>0</v>
      </c>
      <c r="BO39" s="440">
        <v>0</v>
      </c>
      <c r="BP39" s="440">
        <v>1</v>
      </c>
      <c r="BQ39" s="440">
        <v>0</v>
      </c>
      <c r="BR39" s="440">
        <v>0</v>
      </c>
      <c r="BS39" s="440">
        <v>0</v>
      </c>
      <c r="BT39" s="440">
        <v>0</v>
      </c>
      <c r="BU39" s="440">
        <v>0</v>
      </c>
      <c r="BV39" s="440">
        <v>1</v>
      </c>
      <c r="BW39" s="440">
        <v>0</v>
      </c>
      <c r="BX39" s="440">
        <v>0</v>
      </c>
      <c r="BY39" s="440">
        <v>0</v>
      </c>
      <c r="BZ39" s="440">
        <v>0</v>
      </c>
      <c r="CA39" s="440">
        <v>0</v>
      </c>
      <c r="CB39" s="440">
        <v>1</v>
      </c>
      <c r="CC39" s="440">
        <v>0</v>
      </c>
      <c r="CD39" s="440">
        <v>0</v>
      </c>
      <c r="CE39" s="440">
        <v>0</v>
      </c>
      <c r="CF39" s="440">
        <v>0</v>
      </c>
      <c r="CG39" s="440">
        <v>0</v>
      </c>
      <c r="CH39" s="440">
        <v>1</v>
      </c>
      <c r="CI39" s="440">
        <v>0</v>
      </c>
      <c r="CJ39" s="440">
        <v>0</v>
      </c>
      <c r="CK39" s="440">
        <v>0</v>
      </c>
      <c r="CL39" s="440">
        <v>0</v>
      </c>
      <c r="CM39" s="440">
        <v>0</v>
      </c>
      <c r="CN39" s="440">
        <v>0</v>
      </c>
      <c r="CO39" s="440">
        <v>0</v>
      </c>
      <c r="CP39" s="440">
        <v>0</v>
      </c>
      <c r="CQ39" s="440">
        <v>0</v>
      </c>
      <c r="CR39" s="440">
        <v>0</v>
      </c>
      <c r="CS39" s="440">
        <v>0</v>
      </c>
      <c r="CT39" s="440">
        <v>0</v>
      </c>
      <c r="CU39" s="440">
        <v>0</v>
      </c>
      <c r="CV39" s="440">
        <v>0</v>
      </c>
      <c r="CW39" s="440">
        <v>0</v>
      </c>
      <c r="CX39" s="440">
        <v>0</v>
      </c>
      <c r="CY39" s="440">
        <v>0</v>
      </c>
      <c r="CZ39" s="440">
        <v>0</v>
      </c>
      <c r="DA39" s="440">
        <v>0</v>
      </c>
      <c r="DB39" s="440">
        <v>0</v>
      </c>
      <c r="DC39" s="440">
        <v>0</v>
      </c>
      <c r="DD39" s="440">
        <v>0</v>
      </c>
      <c r="DE39" s="440">
        <v>0</v>
      </c>
      <c r="DF39" s="440">
        <v>0</v>
      </c>
      <c r="DG39" s="441">
        <v>0</v>
      </c>
      <c r="DH39" s="441">
        <v>0</v>
      </c>
      <c r="DI39" s="441">
        <v>0</v>
      </c>
      <c r="DJ39" s="441">
        <v>0</v>
      </c>
      <c r="DK39" s="441">
        <v>0.7</v>
      </c>
      <c r="DL39" s="441">
        <v>0</v>
      </c>
      <c r="DM39" s="441">
        <v>0</v>
      </c>
      <c r="DN39" s="441">
        <v>0</v>
      </c>
      <c r="DO39" s="441">
        <v>0</v>
      </c>
      <c r="DP39" s="441">
        <v>0</v>
      </c>
      <c r="DQ39" s="441">
        <v>0.7</v>
      </c>
      <c r="DR39" s="441">
        <v>0</v>
      </c>
      <c r="DS39" s="441">
        <v>0</v>
      </c>
      <c r="DT39" s="441">
        <v>0</v>
      </c>
      <c r="DU39" s="441">
        <v>0</v>
      </c>
      <c r="DV39" s="441">
        <v>0</v>
      </c>
      <c r="DW39" s="441">
        <v>0</v>
      </c>
      <c r="DX39" s="441">
        <v>0</v>
      </c>
      <c r="DY39" s="441">
        <v>0</v>
      </c>
      <c r="DZ39" s="441">
        <v>0</v>
      </c>
      <c r="EA39" s="441">
        <v>0</v>
      </c>
      <c r="EB39" s="441">
        <v>0</v>
      </c>
      <c r="EC39" s="441">
        <v>0</v>
      </c>
      <c r="ED39" s="441">
        <v>0</v>
      </c>
      <c r="EE39" s="441">
        <v>0</v>
      </c>
      <c r="EF39" s="441">
        <v>0</v>
      </c>
      <c r="EH39" s="437" t="s">
        <v>62</v>
      </c>
      <c r="EI39" s="437">
        <v>4</v>
      </c>
      <c r="EJ39" s="439" t="s">
        <v>167</v>
      </c>
      <c r="EK39" s="439" t="s">
        <v>333</v>
      </c>
      <c r="EL39" s="437" t="s">
        <v>64</v>
      </c>
      <c r="EN39" s="382" t="str">
        <f>+IFERROR(VLOOKUP($B39,'Lưu ý'!$C$5:$G$21,5,0),"")</f>
        <v/>
      </c>
      <c r="EO39" s="382">
        <f>+IF($EN39="",100%,INDEX('Lưu ý'!$H$5:$I$21,MATCH('3.Gentan-i'!$B39,'Lưu ý'!$C$5:$C$21,0),MATCH('3.Gentan-i'!EO$6,'Lưu ý'!$H$4:$I$4,0)))</f>
        <v>1</v>
      </c>
      <c r="EP39" s="382">
        <f>+IF($EN39="",100%,INDEX('Lưu ý'!$H$5:$I$21,MATCH('3.Gentan-i'!$B39,'Lưu ý'!$C$5:$C$21,0),MATCH('3.Gentan-i'!EP$6,'Lưu ý'!$H$4:$I$4,0)))</f>
        <v>1</v>
      </c>
      <c r="EQ39" s="481">
        <v>1</v>
      </c>
      <c r="ER39" s="929">
        <v>1</v>
      </c>
      <c r="ES39" s="439" t="s">
        <v>568</v>
      </c>
      <c r="ET39" s="439" t="s">
        <v>641</v>
      </c>
      <c r="EU39" s="476"/>
      <c r="EV39" s="810"/>
      <c r="EW39" s="810"/>
      <c r="EX39" s="810"/>
      <c r="EY39" s="810"/>
      <c r="EZ39" s="378" t="s">
        <v>360</v>
      </c>
      <c r="FA39" s="442" cm="1">
        <f t="array" ref="FA39">+_xlfn.SINGLE(MMULT(VALUE($E39:$EF39),VALUE('Color detail'!H$7:H$138)))</f>
        <v>0</v>
      </c>
      <c r="FB39" s="442" cm="1">
        <f t="array" ref="FB39">+_xlfn.SINGLE(MMULT(VALUE($E39:$EF39),VALUE('Color detail'!I$7:I$138)))</f>
        <v>28.2</v>
      </c>
      <c r="FC39" s="442" cm="1">
        <f t="array" ref="FC39">+_xlfn.SINGLE(MMULT(VALUE($E39:$EF39),VALUE('Color detail'!J$7:J$138)))</f>
        <v>0</v>
      </c>
      <c r="FD39" s="442" cm="1">
        <f t="array" ref="FD39">+_xlfn.SINGLE(MMULT(VALUE($E39:$EF39),VALUE('Color detail'!K$7:K$138)))</f>
        <v>0</v>
      </c>
      <c r="FF39" s="436">
        <f t="shared" si="27"/>
        <v>0</v>
      </c>
      <c r="FG39" s="436">
        <f t="shared" si="28"/>
        <v>32</v>
      </c>
      <c r="FH39" s="436">
        <f t="shared" si="29"/>
        <v>0</v>
      </c>
      <c r="FI39" s="436">
        <f t="shared" si="30"/>
        <v>0</v>
      </c>
      <c r="FK39" s="436">
        <f t="shared" si="20"/>
        <v>0</v>
      </c>
      <c r="FL39" s="436">
        <f t="shared" si="21"/>
        <v>32</v>
      </c>
      <c r="FM39" s="436">
        <f t="shared" si="22"/>
        <v>0</v>
      </c>
      <c r="FN39" s="436">
        <f t="shared" si="23"/>
        <v>0</v>
      </c>
      <c r="FO39" s="681"/>
      <c r="FP39" s="436" cm="1">
        <f t="array" ref="FP39">+_xlfn.SINGLE(IF(FP$8="Mùa đông",MMULT(VALUE($E39:$EF39),VALUE('Color detail'!Q$7:Q$138))*'3.Gentan-i'!$EO39,MMULT(VALUE($E39:$EF39),VALUE('Color detail'!Q$7:Q$138))*'3.Gentan-i'!$EP39))</f>
        <v>0</v>
      </c>
      <c r="FQ39" s="436" cm="1">
        <f t="array" ref="FQ39">+_xlfn.SINGLE(IF(FQ$8="Mùa đông",MMULT(VALUE($E39:$EF39),VALUE('Color detail'!R$7:R$138))*'3.Gentan-i'!$EO39,MMULT(VALUE($E39:$EF39),VALUE('Color detail'!R$7:R$138))*'3.Gentan-i'!$EP39))</f>
        <v>0</v>
      </c>
      <c r="FR39" s="436" cm="1">
        <f t="array" ref="FR39">+_xlfn.SINGLE(IF(FR$8="Mùa đông",MMULT(VALUE($E39:$EF39),VALUE('Color detail'!S$7:S$138))*'3.Gentan-i'!$EO39,MMULT(VALUE($E39:$EF39),VALUE('Color detail'!S$7:S$138))*'3.Gentan-i'!$EP39))</f>
        <v>0</v>
      </c>
      <c r="FS39" s="436" cm="1">
        <f t="array" ref="FS39">+_xlfn.SINGLE(IF(FS$8="Mùa đông",MMULT(VALUE($E39:$EF39),VALUE('Color detail'!T$7:T$138))*'3.Gentan-i'!$EO39,MMULT(VALUE($E39:$EF39),VALUE('Color detail'!T$7:T$138))*'3.Gentan-i'!$EP39))</f>
        <v>0</v>
      </c>
      <c r="FT39" s="436" cm="1">
        <f t="array" ref="FT39">+_xlfn.SINGLE(IF(FT$8="Mùa đông",MMULT(VALUE($E39:$EF39),VALUE('Color detail'!U$7:U$138))*'3.Gentan-i'!$EO39,MMULT(VALUE($E39:$EF39),VALUE('Color detail'!U$7:U$138))*'3.Gentan-i'!$EP39))</f>
        <v>0</v>
      </c>
      <c r="FU39" s="436" cm="1">
        <f t="array" ref="FU39">+_xlfn.SINGLE(IF(FU$8="Mùa đông",MMULT(VALUE($E39:$EF39),VALUE('Color detail'!V$7:V$138))*'3.Gentan-i'!$EO39,MMULT(VALUE($E39:$EF39),VALUE('Color detail'!V$7:V$138))*'3.Gentan-i'!$EP39))</f>
        <v>0</v>
      </c>
      <c r="FV39" s="436" cm="1">
        <f t="array" ref="FV39">+_xlfn.SINGLE(IF(FV$8="Mùa đông",MMULT(VALUE($E39:$EF39),VALUE('Color detail'!W$7:W$138))*'3.Gentan-i'!$EO39,MMULT(VALUE($E39:$EF39),VALUE('Color detail'!W$7:W$138))*'3.Gentan-i'!$EP39))</f>
        <v>0</v>
      </c>
      <c r="FW39" s="436" cm="1">
        <f t="array" ref="FW39">+_xlfn.SINGLE(IF(FW$8="Mùa đông",MMULT(VALUE($E39:$EF39),VALUE('Color detail'!X$7:X$138))*'3.Gentan-i'!$EO39,MMULT(VALUE($E39:$EF39),VALUE('Color detail'!X$7:X$138))*'3.Gentan-i'!$EP39))</f>
        <v>0</v>
      </c>
      <c r="FX39" s="436" cm="1">
        <f t="array" ref="FX39">+_xlfn.SINGLE(IF(FX$8="Mùa đông",MMULT(VALUE($E39:$EF39),VALUE('Color detail'!Y$7:Y$138))*'3.Gentan-i'!$EO39,MMULT(VALUE($E39:$EF39),VALUE('Color detail'!Y$7:Y$138))*'3.Gentan-i'!$EP39))</f>
        <v>0</v>
      </c>
      <c r="FY39" s="436" cm="1">
        <f t="array" ref="FY39">+_xlfn.SINGLE(IF(FY$8="Mùa đông",MMULT(VALUE($E39:$EF39),VALUE('Color detail'!Z$7:Z$138))*'3.Gentan-i'!$EO39,MMULT(VALUE($E39:$EF39),VALUE('Color detail'!Z$7:Z$138))*'3.Gentan-i'!$EP39))</f>
        <v>0</v>
      </c>
      <c r="FZ39" s="436" cm="1">
        <f t="array" ref="FZ39">+_xlfn.SINGLE(IF(FZ$8="Mùa đông",MMULT(VALUE($E39:$EF39),VALUE('Color detail'!AA$7:AA$138))*'3.Gentan-i'!$EO39,MMULT(VALUE($E39:$EF39),VALUE('Color detail'!AA$7:AA$138))*'3.Gentan-i'!$EP39))</f>
        <v>0</v>
      </c>
      <c r="GA39" s="436" cm="1">
        <f t="array" ref="GA39">+_xlfn.SINGLE(IF(GA$8="Mùa đông",MMULT(VALUE($E39:$EF39),VALUE('Color detail'!AB$7:AB$138))*'3.Gentan-i'!$EO39,MMULT(VALUE($E39:$EF39),VALUE('Color detail'!AB$7:AB$138))*'3.Gentan-i'!$EP39))</f>
        <v>0</v>
      </c>
      <c r="GB39" s="436" cm="1">
        <f t="array" ref="GB39">+_xlfn.SINGLE(IF(GB$8="Mùa đông",MMULT(VALUE($E39:$EF39),VALUE('Color detail'!AC$7:AC$138))*'3.Gentan-i'!$EO39,MMULT(VALUE($E39:$EF39),VALUE('Color detail'!AC$7:AC$138))*'3.Gentan-i'!$EP39))</f>
        <v>0</v>
      </c>
      <c r="GC39" s="436" cm="1">
        <f t="array" ref="GC39">+_xlfn.SINGLE(IF(GC$8="Mùa đông",MMULT(VALUE($E39:$EF39),VALUE('Color detail'!AD$7:AD$138))*'3.Gentan-i'!$EO39,MMULT(VALUE($E39:$EF39),VALUE('Color detail'!AD$7:AD$138))*'3.Gentan-i'!$EP39))</f>
        <v>0</v>
      </c>
      <c r="GD39" s="436" cm="1">
        <f t="array" ref="GD39">+_xlfn.SINGLE(IF(GD$8="Mùa đông",MMULT(VALUE($E39:$EF39),VALUE('Color detail'!AE$7:AE$138))*'3.Gentan-i'!$EO39,MMULT(VALUE($E39:$EF39),VALUE('Color detail'!AE$7:AE$138))*'3.Gentan-i'!$EP39))</f>
        <v>0</v>
      </c>
      <c r="GE39" s="436" cm="1">
        <f t="array" ref="GE39">+_xlfn.SINGLE(IF(GE$8="Mùa đông",MMULT(VALUE($E39:$EF39),VALUE('Color detail'!AF$7:AF$138))*'3.Gentan-i'!$EO39,MMULT(VALUE($E39:$EF39),VALUE('Color detail'!AF$7:AF$138))*'3.Gentan-i'!$EP39))</f>
        <v>0</v>
      </c>
      <c r="GF39" s="436" cm="1">
        <f t="array" ref="GF39">+_xlfn.SINGLE(IF(GF$8="Mùa đông",MMULT(VALUE($E39:$EF39),VALUE('Color detail'!AG$7:AG$138))*'3.Gentan-i'!$EO39,MMULT(VALUE($E39:$EF39),VALUE('Color detail'!AG$7:AG$138))*'3.Gentan-i'!$EP39))</f>
        <v>0</v>
      </c>
      <c r="GG39" s="436" cm="1">
        <f t="array" ref="GG39">+_xlfn.SINGLE(IF(GG$8="Mùa đông",MMULT(VALUE($E39:$EF39),VALUE('Color detail'!AH$7:AH$138))*'3.Gentan-i'!$EO39,MMULT(VALUE($E39:$EF39),VALUE('Color detail'!AH$7:AH$138))*'3.Gentan-i'!$EP39))</f>
        <v>0</v>
      </c>
      <c r="GH39" s="436" cm="1">
        <f t="array" ref="GH39">+_xlfn.SINGLE(IF(GH$8="Mùa đông",MMULT(VALUE($E39:$EF39),VALUE('Color detail'!AI$7:AI$138))*'3.Gentan-i'!$EO39,MMULT(VALUE($E39:$EF39),VALUE('Color detail'!AI$7:AI$138))*'3.Gentan-i'!$EP39))</f>
        <v>0</v>
      </c>
      <c r="GI39" s="436" cm="1">
        <f t="array" ref="GI39">+_xlfn.SINGLE(IF(GI$8="Mùa đông",MMULT(VALUE($E39:$EF39),VALUE('Color detail'!AJ$7:AJ$138))*'3.Gentan-i'!$EO39,MMULT(VALUE($E39:$EF39),VALUE('Color detail'!AJ$7:AJ$138))*'3.Gentan-i'!$EP39))</f>
        <v>0</v>
      </c>
      <c r="GJ39" s="436" cm="1">
        <f t="array" ref="GJ39">+_xlfn.SINGLE(IF(GJ$8="Mùa đông",MMULT(VALUE($E39:$EF39),VALUE('Color detail'!AK$7:AK$138))*'3.Gentan-i'!$EO39,MMULT(VALUE($E39:$EF39),VALUE('Color detail'!AK$7:AK$138))*'3.Gentan-i'!$EP39))</f>
        <v>0</v>
      </c>
      <c r="GK39" s="436" cm="1">
        <f t="array" ref="GK39">+_xlfn.SINGLE(IF(GK$8="Mùa đông",MMULT(VALUE($E39:$EF39),VALUE('Color detail'!AL$7:AL$138))*'3.Gentan-i'!$EO39,MMULT(VALUE($E39:$EF39),VALUE('Color detail'!AL$7:AL$138))*'3.Gentan-i'!$EP39))</f>
        <v>0</v>
      </c>
      <c r="GL39" s="436" cm="1">
        <f t="array" ref="GL39">+_xlfn.SINGLE(IF(GL$8="Mùa đông",MMULT(VALUE($E39:$EF39),VALUE('Color detail'!AM$7:AM$138))*'3.Gentan-i'!$EO39,MMULT(VALUE($E39:$EF39),VALUE('Color detail'!AM$7:AM$138))*'3.Gentan-i'!$EP39))</f>
        <v>0</v>
      </c>
      <c r="GM39" s="436" cm="1">
        <f t="array" ref="GM39">+_xlfn.SINGLE(IF(GM$8="Mùa đông",MMULT(VALUE($E39:$EF39),VALUE('Color detail'!AN$7:AN$138))*'3.Gentan-i'!$EO39,MMULT(VALUE($E39:$EF39),VALUE('Color detail'!AN$7:AN$138))*'3.Gentan-i'!$EP39))</f>
        <v>0</v>
      </c>
      <c r="GN39" s="436" cm="1">
        <f t="array" ref="GN39">+_xlfn.SINGLE(IF(GN$8="Mùa đông",MMULT(VALUE($E39:$EF39),VALUE('Color detail'!AO$7:AO$138))*'3.Gentan-i'!$EO39,MMULT(VALUE($E39:$EF39),VALUE('Color detail'!AO$7:AO$138))*'3.Gentan-i'!$EP39))</f>
        <v>0</v>
      </c>
      <c r="GO39" s="436" cm="1">
        <f t="array" ref="GO39">+_xlfn.SINGLE(IF(GO$8="Mùa đông",MMULT(VALUE($E39:$EF39),VALUE('Color detail'!AP$7:AP$138))*'3.Gentan-i'!$EO39,MMULT(VALUE($E39:$EF39),VALUE('Color detail'!AP$7:AP$138))*'3.Gentan-i'!$EP39))</f>
        <v>0</v>
      </c>
      <c r="GP39" s="436" cm="1">
        <f t="array" ref="GP39">+_xlfn.SINGLE(IF(GP$8="Mùa đông",MMULT(VALUE($E39:$EF39),VALUE('Color detail'!AQ$7:AQ$138))*'3.Gentan-i'!$EO39,MMULT(VALUE($E39:$EF39),VALUE('Color detail'!AQ$7:AQ$138))*'3.Gentan-i'!$EP39))</f>
        <v>0</v>
      </c>
      <c r="GQ39" s="436" cm="1">
        <f t="array" ref="GQ39">+_xlfn.SINGLE(IF(GQ$8="Mùa đông",MMULT(VALUE($E39:$EF39),VALUE('Color detail'!AR$7:AR$138))*'3.Gentan-i'!$EO39,MMULT(VALUE($E39:$EF39),VALUE('Color detail'!AR$7:AR$138))*'3.Gentan-i'!$EP39))</f>
        <v>0</v>
      </c>
      <c r="GR39" s="443">
        <f t="shared" si="24"/>
        <v>0</v>
      </c>
      <c r="GS39" s="435"/>
      <c r="GT39" s="436">
        <f t="shared" si="25"/>
        <v>0</v>
      </c>
      <c r="GU39" s="499">
        <v>12</v>
      </c>
      <c r="GV39" s="499">
        <v>36</v>
      </c>
      <c r="GW39" s="436">
        <f t="shared" si="31"/>
        <v>0</v>
      </c>
      <c r="GX39" s="436">
        <f t="shared" si="32"/>
        <v>0</v>
      </c>
      <c r="GZ39" s="534"/>
      <c r="HA39" s="534"/>
      <c r="HB39" s="534"/>
    </row>
    <row r="40" spans="1:286" ht="16" hidden="1" customHeight="1">
      <c r="A40" s="437">
        <v>1</v>
      </c>
      <c r="B40" s="438" t="s">
        <v>171</v>
      </c>
      <c r="C40" s="439" t="s">
        <v>172</v>
      </c>
      <c r="D40" s="439"/>
      <c r="E40" s="925"/>
      <c r="F40" s="925"/>
      <c r="G40" s="925"/>
      <c r="H40" s="925"/>
      <c r="I40" s="925"/>
      <c r="J40" s="925"/>
      <c r="K40" s="925"/>
      <c r="L40" s="925"/>
      <c r="M40" s="925"/>
      <c r="N40" s="925"/>
      <c r="O40" s="925"/>
      <c r="P40" s="925"/>
      <c r="Q40" s="925"/>
      <c r="R40" s="925"/>
      <c r="S40" s="925"/>
      <c r="T40" s="925"/>
      <c r="U40" s="925"/>
      <c r="V40" s="925"/>
      <c r="W40" s="925"/>
      <c r="X40" s="925"/>
      <c r="Y40" s="925"/>
      <c r="Z40" s="925"/>
      <c r="AA40" s="925"/>
      <c r="AB40" s="925"/>
      <c r="AC40" s="925"/>
      <c r="AD40" s="440">
        <v>0.39600000000000002</v>
      </c>
      <c r="AE40" s="440">
        <v>0.39600000000000002</v>
      </c>
      <c r="AF40" s="440">
        <v>0.39600000000000002</v>
      </c>
      <c r="AG40" s="440">
        <v>0.39600000000000002</v>
      </c>
      <c r="AH40" s="440">
        <v>0.39600000000000002</v>
      </c>
      <c r="AI40" s="440">
        <v>0.39600000000000002</v>
      </c>
      <c r="AJ40" s="440">
        <v>0.41800000000000004</v>
      </c>
      <c r="AK40" s="440">
        <v>0.39600000000000002</v>
      </c>
      <c r="AL40" s="440">
        <v>0.39600000000000002</v>
      </c>
      <c r="AM40" s="440">
        <v>0.39600000000000002</v>
      </c>
      <c r="AN40" s="440">
        <v>0.41800000000000004</v>
      </c>
      <c r="AO40" s="440">
        <v>0.39600000000000002</v>
      </c>
      <c r="AP40" s="440">
        <v>0.39600000000000002</v>
      </c>
      <c r="AQ40" s="440">
        <v>0.39600000000000002</v>
      </c>
      <c r="AR40" s="440">
        <v>0.39600000000000002</v>
      </c>
      <c r="AS40" s="440">
        <v>0.39600000000000002</v>
      </c>
      <c r="AT40" s="440">
        <v>0.39600000000000002</v>
      </c>
      <c r="AU40" s="440">
        <v>0.39600000000000002</v>
      </c>
      <c r="AV40" s="440">
        <v>0.41800000000000004</v>
      </c>
      <c r="AW40" s="440">
        <v>0.39600000000000002</v>
      </c>
      <c r="AX40" s="440">
        <v>0.39600000000000002</v>
      </c>
      <c r="AY40" s="440">
        <v>0.39600000000000002</v>
      </c>
      <c r="AZ40" s="440">
        <v>0.31655363801954012</v>
      </c>
      <c r="BA40" s="440">
        <v>0.31655363801954012</v>
      </c>
      <c r="BB40" s="440">
        <v>0.31655363801954012</v>
      </c>
      <c r="BC40" s="440">
        <v>0.31655363801954012</v>
      </c>
      <c r="BD40" s="440">
        <v>0.31655363801954012</v>
      </c>
      <c r="BE40" s="440">
        <v>0.31655363801954012</v>
      </c>
      <c r="BF40" s="440">
        <v>0.31655363801954012</v>
      </c>
      <c r="BG40" s="440">
        <v>0.31655363801954012</v>
      </c>
      <c r="BH40" s="440">
        <v>0.31655363801954012</v>
      </c>
      <c r="BI40" s="440">
        <v>0.31655363801954012</v>
      </c>
      <c r="BJ40" s="440">
        <v>0.31655363801954012</v>
      </c>
      <c r="BK40" s="440">
        <v>0.31655363801954012</v>
      </c>
      <c r="BL40" s="440">
        <v>0.31655363801954012</v>
      </c>
      <c r="BM40" s="440">
        <v>0.31655363801954012</v>
      </c>
      <c r="BN40" s="440">
        <v>0.31655363801954012</v>
      </c>
      <c r="BO40" s="440">
        <v>0.31655363801954012</v>
      </c>
      <c r="BP40" s="440">
        <v>0.31655363801954012</v>
      </c>
      <c r="BQ40" s="440">
        <v>0.31655363801954012</v>
      </c>
      <c r="BR40" s="440">
        <v>0.31655363801954012</v>
      </c>
      <c r="BS40" s="440">
        <v>0.31655363801954012</v>
      </c>
      <c r="BT40" s="440">
        <v>0.31655363801954012</v>
      </c>
      <c r="BU40" s="440">
        <v>0.31655363801954012</v>
      </c>
      <c r="BV40" s="440">
        <v>0.31655363801954012</v>
      </c>
      <c r="BW40" s="440">
        <v>0.31655363801954012</v>
      </c>
      <c r="BX40" s="440">
        <v>0.31655363801954012</v>
      </c>
      <c r="BY40" s="440">
        <v>0.31655363801954012</v>
      </c>
      <c r="BZ40" s="440">
        <v>0.31655363801954012</v>
      </c>
      <c r="CA40" s="440">
        <v>0.31655363801954012</v>
      </c>
      <c r="CB40" s="440">
        <v>0.31655363801954012</v>
      </c>
      <c r="CC40" s="440">
        <v>0.31655363801954012</v>
      </c>
      <c r="CD40" s="440">
        <v>0.31655363801954012</v>
      </c>
      <c r="CE40" s="440">
        <v>0.31655363801954012</v>
      </c>
      <c r="CF40" s="440">
        <v>0.31655363801954012</v>
      </c>
      <c r="CG40" s="440">
        <v>0.31655363801954012</v>
      </c>
      <c r="CH40" s="440">
        <v>0.31655363801954012</v>
      </c>
      <c r="CI40" s="440">
        <v>0.31655363801954012</v>
      </c>
      <c r="CJ40" s="440">
        <v>0.31655363801954012</v>
      </c>
      <c r="CK40" s="440">
        <v>0.31655363801954012</v>
      </c>
      <c r="CL40" s="440">
        <v>0.31655363801954012</v>
      </c>
      <c r="CM40" s="440">
        <v>0.29230100598047448</v>
      </c>
      <c r="CN40" s="440">
        <v>0.29230100598047448</v>
      </c>
      <c r="CO40" s="440">
        <v>0.29230100598047448</v>
      </c>
      <c r="CP40" s="440">
        <v>0.29230100598047448</v>
      </c>
      <c r="CQ40" s="440">
        <v>0.29230100598047448</v>
      </c>
      <c r="CR40" s="440">
        <v>0.29230100598047448</v>
      </c>
      <c r="CS40" s="440">
        <v>0.29230100598047448</v>
      </c>
      <c r="CT40" s="440">
        <v>0.29230100598047448</v>
      </c>
      <c r="CU40" s="440">
        <v>0.29230100598047448</v>
      </c>
      <c r="CV40" s="440">
        <v>0.29230100598047448</v>
      </c>
      <c r="CW40" s="440">
        <v>0.29230100598047448</v>
      </c>
      <c r="CX40" s="440">
        <v>0.29230100598047448</v>
      </c>
      <c r="CY40" s="440">
        <v>0.29230100598047448</v>
      </c>
      <c r="CZ40" s="440">
        <v>0.29230100598047448</v>
      </c>
      <c r="DA40" s="440">
        <v>0.29230100598047448</v>
      </c>
      <c r="DB40" s="440">
        <v>0.29230100598047448</v>
      </c>
      <c r="DC40" s="440">
        <v>0.29230100598047448</v>
      </c>
      <c r="DD40" s="440">
        <v>0.29230100598047448</v>
      </c>
      <c r="DE40" s="440">
        <v>0.29230100598047448</v>
      </c>
      <c r="DF40" s="440">
        <v>0.29230100598047448</v>
      </c>
      <c r="DG40" s="441">
        <v>0.39569204752442511</v>
      </c>
      <c r="DH40" s="441">
        <v>0.39569204752442511</v>
      </c>
      <c r="DI40" s="441">
        <v>0.39569204752442511</v>
      </c>
      <c r="DJ40" s="441">
        <v>0.39569204752442511</v>
      </c>
      <c r="DK40" s="441">
        <v>0.39569204752442511</v>
      </c>
      <c r="DL40" s="441">
        <v>0.39569204752442511</v>
      </c>
      <c r="DM40" s="441">
        <v>0.39569204752442511</v>
      </c>
      <c r="DN40" s="441">
        <v>0.39569204752442511</v>
      </c>
      <c r="DO40" s="441">
        <v>0.39569204752442511</v>
      </c>
      <c r="DP40" s="441">
        <v>0.39569204752442511</v>
      </c>
      <c r="DQ40" s="441">
        <v>0.39569204752442511</v>
      </c>
      <c r="DR40" s="441">
        <v>0.39569204752442511</v>
      </c>
      <c r="DS40" s="441">
        <v>0.39569204752442511</v>
      </c>
      <c r="DT40" s="441">
        <v>0.39569204752442511</v>
      </c>
      <c r="DU40" s="441">
        <v>0.39569204752442511</v>
      </c>
      <c r="DV40" s="441">
        <v>0.39569204752442511</v>
      </c>
      <c r="DW40" s="441">
        <v>0.39569204752442511</v>
      </c>
      <c r="DX40" s="441">
        <v>0.39569204752442511</v>
      </c>
      <c r="DY40" s="441">
        <v>0.39569204752442511</v>
      </c>
      <c r="DZ40" s="441">
        <v>0.39569204752442511</v>
      </c>
      <c r="EA40" s="441">
        <v>0.39569204752442511</v>
      </c>
      <c r="EB40" s="441">
        <v>0.39569204752442511</v>
      </c>
      <c r="EC40" s="441">
        <v>0.39569204752442511</v>
      </c>
      <c r="ED40" s="441">
        <v>0.39569204752442511</v>
      </c>
      <c r="EE40" s="441">
        <v>0.39569204752442511</v>
      </c>
      <c r="EF40" s="441">
        <v>0.39569204752442511</v>
      </c>
      <c r="EH40" s="437" t="s">
        <v>62</v>
      </c>
      <c r="EI40" s="437">
        <v>16</v>
      </c>
      <c r="EJ40" s="439" t="s">
        <v>173</v>
      </c>
      <c r="EK40" s="439" t="s">
        <v>333</v>
      </c>
      <c r="EL40" s="437" t="s">
        <v>64</v>
      </c>
      <c r="EN40" s="382" t="str">
        <f>+IFERROR(VLOOKUP($B40,'Lưu ý'!$C$5:$G$21,5,0),"")</f>
        <v/>
      </c>
      <c r="EO40" s="382">
        <f>+IF($EN40="",100%,INDEX('Lưu ý'!$H$5:$I$21,MATCH('3.Gentan-i'!$B40,'Lưu ý'!$C$5:$C$21,0),MATCH('3.Gentan-i'!EO$6,'Lưu ý'!$H$4:$I$4,0)))</f>
        <v>1</v>
      </c>
      <c r="EP40" s="382">
        <f>+IF($EN40="",100%,INDEX('Lưu ý'!$H$5:$I$21,MATCH('3.Gentan-i'!$B40,'Lưu ý'!$C$5:$C$21,0),MATCH('3.Gentan-i'!EP$6,'Lưu ý'!$H$4:$I$4,0)))</f>
        <v>1</v>
      </c>
      <c r="EQ40" s="481">
        <v>1</v>
      </c>
      <c r="ER40" s="929">
        <v>1</v>
      </c>
      <c r="ES40" s="439"/>
      <c r="ET40" s="439"/>
      <c r="EU40" s="476"/>
      <c r="EV40" s="810"/>
      <c r="EW40" s="810"/>
      <c r="EX40" s="810"/>
      <c r="EY40" s="810"/>
      <c r="EZ40" s="378" t="s">
        <v>360</v>
      </c>
      <c r="FA40" s="442" cm="1">
        <f t="array" ref="FA40">+_xlfn.SINGLE(MMULT(VALUE($E40:$EF40),VALUE('Color detail'!H$7:H$138)))</f>
        <v>984.80753463657902</v>
      </c>
      <c r="FB40" s="442" cm="1">
        <f t="array" ref="FB40">+_xlfn.SINGLE(MMULT(VALUE($E40:$EF40),VALUE('Color detail'!I$7:I$138)))</f>
        <v>1083.6876568373295</v>
      </c>
      <c r="FC40" s="442" cm="1">
        <f t="array" ref="FC40">+_xlfn.SINGLE(MMULT(VALUE($E40:$EF40),VALUE('Color detail'!J$7:J$138)))</f>
        <v>922.47464278795087</v>
      </c>
      <c r="FD40" s="442" cm="1">
        <f t="array" ref="FD40">+_xlfn.SINGLE(MMULT(VALUE($E40:$EF40),VALUE('Color detail'!K$7:K$138)))</f>
        <v>877.47603399569493</v>
      </c>
      <c r="FF40" s="436">
        <f t="shared" si="27"/>
        <v>992</v>
      </c>
      <c r="FG40" s="436">
        <f t="shared" si="28"/>
        <v>1088</v>
      </c>
      <c r="FH40" s="436">
        <f t="shared" si="29"/>
        <v>928</v>
      </c>
      <c r="FI40" s="436">
        <f t="shared" si="30"/>
        <v>880</v>
      </c>
      <c r="FK40" s="436">
        <f t="shared" si="20"/>
        <v>992</v>
      </c>
      <c r="FL40" s="436">
        <f t="shared" si="21"/>
        <v>1088</v>
      </c>
      <c r="FM40" s="436">
        <f t="shared" si="22"/>
        <v>928</v>
      </c>
      <c r="FN40" s="436">
        <f t="shared" si="23"/>
        <v>880</v>
      </c>
      <c r="FO40" s="681"/>
      <c r="FP40" s="436" cm="1">
        <f t="array" ref="FP40">+_xlfn.SINGLE(IF(FP$8="Mùa đông",MMULT(VALUE($E40:$EF40),VALUE('Color detail'!Q$7:Q$138))*'3.Gentan-i'!$EO40,MMULT(VALUE($E40:$EF40),VALUE('Color detail'!Q$7:Q$138))*'3.Gentan-i'!$EP40))</f>
        <v>32.542200806521038</v>
      </c>
      <c r="FQ40" s="436" cm="1">
        <f t="array" ref="FQ40">+_xlfn.SINGLE(IF(FQ$8="Mùa đông",MMULT(VALUE($E40:$EF40),VALUE('Color detail'!R$7:R$138))*'3.Gentan-i'!$EO40,MMULT(VALUE($E40:$EF40),VALUE('Color detail'!R$7:R$138))*'3.Gentan-i'!$EP40))</f>
        <v>46.366730006045586</v>
      </c>
      <c r="FR40" s="436" cm="1">
        <f t="array" ref="FR40">+_xlfn.SINGLE(IF(FR$8="Mùa đông",MMULT(VALUE($E40:$EF40),VALUE('Color detail'!S$7:S$138))*'3.Gentan-i'!$EO40,MMULT(VALUE($E40:$EF40),VALUE('Color detail'!S$7:S$138))*'3.Gentan-i'!$EP40))</f>
        <v>35.831474043869648</v>
      </c>
      <c r="FS40" s="436" cm="1">
        <f t="array" ref="FS40">+_xlfn.SINGLE(IF(FS$8="Mùa đông",MMULT(VALUE($E40:$EF40),VALUE('Color detail'!T$7:T$138))*'3.Gentan-i'!$EO40,MMULT(VALUE($E40:$EF40),VALUE('Color detail'!T$7:T$138))*'3.Gentan-i'!$EP40))</f>
        <v>48.493972109928393</v>
      </c>
      <c r="FT40" s="436" cm="1">
        <f t="array" ref="FT40">+_xlfn.SINGLE(IF(FT$8="Mùa đông",MMULT(VALUE($E40:$EF40),VALUE('Color detail'!U$7:U$138))*'3.Gentan-i'!$EO40,MMULT(VALUE($E40:$EF40),VALUE('Color detail'!U$7:U$138))*'3.Gentan-i'!$EP40))</f>
        <v>49.117909842996788</v>
      </c>
      <c r="FU40" s="436" cm="1">
        <f t="array" ref="FU40">+_xlfn.SINGLE(IF(FU$8="Mùa đông",MMULT(VALUE($E40:$EF40),VALUE('Color detail'!V$7:V$138))*'3.Gentan-i'!$EO40,MMULT(VALUE($E40:$EF40),VALUE('Color detail'!V$7:V$138))*'3.Gentan-i'!$EP40))</f>
        <v>49.096217795472356</v>
      </c>
      <c r="FV40" s="436" cm="1">
        <f t="array" ref="FV40">+_xlfn.SINGLE(IF(FV$8="Mùa đông",MMULT(VALUE($E40:$EF40),VALUE('Color detail'!W$7:W$138))*'3.Gentan-i'!$EO40,MMULT(VALUE($E40:$EF40),VALUE('Color detail'!W$7:W$138))*'3.Gentan-i'!$EP40))</f>
        <v>48.742044670840514</v>
      </c>
      <c r="FW40" s="436" cm="1">
        <f t="array" ref="FW40">+_xlfn.SINGLE(IF(FW$8="Mùa đông",MMULT(VALUE($E40:$EF40),VALUE('Color detail'!X$7:X$138))*'3.Gentan-i'!$EO40,MMULT(VALUE($E40:$EF40),VALUE('Color detail'!X$7:X$138))*'3.Gentan-i'!$EP40))</f>
        <v>48.724708949733056</v>
      </c>
      <c r="FX40" s="436" cm="1">
        <f t="array" ref="FX40">+_xlfn.SINGLE(IF(FX$8="Mùa đông",MMULT(VALUE($E40:$EF40),VALUE('Color detail'!Y$7:Y$138))*'3.Gentan-i'!$EO40,MMULT(VALUE($E40:$EF40),VALUE('Color detail'!Y$7:Y$138))*'3.Gentan-i'!$EP40))</f>
        <v>48.43848050466471</v>
      </c>
      <c r="FY40" s="436" cm="1">
        <f t="array" ref="FY40">+_xlfn.SINGLE(IF(FY$8="Mùa đông",MMULT(VALUE($E40:$EF40),VALUE('Color detail'!Z$7:Z$138))*'3.Gentan-i'!$EO40,MMULT(VALUE($E40:$EF40),VALUE('Color detail'!Z$7:Z$138))*'3.Gentan-i'!$EP40))</f>
        <v>41.084847376586467</v>
      </c>
      <c r="FZ40" s="436" cm="1">
        <f t="array" ref="FZ40">+_xlfn.SINGLE(IF(FZ$8="Mùa đông",MMULT(VALUE($E40:$EF40),VALUE('Color detail'!AA$7:AA$138))*'3.Gentan-i'!$EO40,MMULT(VALUE($E40:$EF40),VALUE('Color detail'!AA$7:AA$138))*'3.Gentan-i'!$EP40))</f>
        <v>48.473618914169585</v>
      </c>
      <c r="GA40" s="436" cm="1">
        <f t="array" ref="GA40">+_xlfn.SINGLE(IF(GA$8="Mùa đông",MMULT(VALUE($E40:$EF40),VALUE('Color detail'!AB$7:AB$138))*'3.Gentan-i'!$EO40,MMULT(VALUE($E40:$EF40),VALUE('Color detail'!AB$7:AB$138))*'3.Gentan-i'!$EP40))</f>
        <v>48.394480504664692</v>
      </c>
      <c r="GB40" s="436" cm="1">
        <f t="array" ref="GB40">+_xlfn.SINGLE(IF(GB$8="Mùa đông",MMULT(VALUE($E40:$EF40),VALUE('Color detail'!AC$7:AC$138))*'3.Gentan-i'!$EO40,MMULT(VALUE($E40:$EF40),VALUE('Color detail'!AC$7:AC$138))*'3.Gentan-i'!$EP40))</f>
        <v>43.644556664586517</v>
      </c>
      <c r="GC40" s="436" cm="1">
        <f t="array" ref="GC40">+_xlfn.SINGLE(IF(GC$8="Mùa đông",MMULT(VALUE($E40:$EF40),VALUE('Color detail'!AD$7:AD$138))*'3.Gentan-i'!$EO40,MMULT(VALUE($E40:$EF40),VALUE('Color detail'!AD$7:AD$138))*'3.Gentan-i'!$EP40))</f>
        <v>48.453871546208653</v>
      </c>
      <c r="GD40" s="436" cm="1">
        <f t="array" ref="GD40">+_xlfn.SINGLE(IF(GD$8="Mùa đông",MMULT(VALUE($E40:$EF40),VALUE('Color detail'!AE$7:AE$138))*'3.Gentan-i'!$EO40,MMULT(VALUE($E40:$EF40),VALUE('Color detail'!AE$7:AE$138))*'3.Gentan-i'!$EP40))</f>
        <v>47.491141652899096</v>
      </c>
      <c r="GE40" s="436" cm="1">
        <f t="array" ref="GE40">+_xlfn.SINGLE(IF(GE$8="Mùa đông",MMULT(VALUE($E40:$EF40),VALUE('Color detail'!AF$7:AF$138))*'3.Gentan-i'!$EO40,MMULT(VALUE($E40:$EF40),VALUE('Color detail'!AF$7:AF$138))*'3.Gentan-i'!$EP40))</f>
        <v>49.993920822156014</v>
      </c>
      <c r="GF40" s="436" cm="1">
        <f t="array" ref="GF40">+_xlfn.SINGLE(IF(GF$8="Mùa đông",MMULT(VALUE($E40:$EF40),VALUE('Color detail'!AG$7:AG$138))*'3.Gentan-i'!$EO40,MMULT(VALUE($E40:$EF40),VALUE('Color detail'!AG$7:AG$138))*'3.Gentan-i'!$EP40))</f>
        <v>49.993920822156028</v>
      </c>
      <c r="GG40" s="436" cm="1">
        <f t="array" ref="GG40">+_xlfn.SINGLE(IF(GG$8="Mùa đông",MMULT(VALUE($E40:$EF40),VALUE('Color detail'!AH$7:AH$138))*'3.Gentan-i'!$EO40,MMULT(VALUE($E40:$EF40),VALUE('Color detail'!AH$7:AH$138))*'3.Gentan-i'!$EP40))</f>
        <v>50.103920822156006</v>
      </c>
      <c r="GH40" s="436" cm="1">
        <f t="array" ref="GH40">+_xlfn.SINGLE(IF(GH$8="Mùa đông",MMULT(VALUE($E40:$EF40),VALUE('Color detail'!AI$7:AI$138))*'3.Gentan-i'!$EO40,MMULT(VALUE($E40:$EF40),VALUE('Color detail'!AI$7:AI$138))*'3.Gentan-i'!$EP40))</f>
        <v>50.139367184136475</v>
      </c>
      <c r="GI40" s="436" cm="1">
        <f t="array" ref="GI40">+_xlfn.SINGLE(IF(GI$8="Mùa đông",MMULT(VALUE($E40:$EF40),VALUE('Color detail'!AJ$7:AJ$138))*'3.Gentan-i'!$EO40,MMULT(VALUE($E40:$EF40),VALUE('Color detail'!AJ$7:AJ$138))*'3.Gentan-i'!$EP40))</f>
        <v>50.037920822156025</v>
      </c>
      <c r="GJ40" s="436" cm="1">
        <f t="array" ref="GJ40">+_xlfn.SINGLE(IF(GJ$8="Mùa đông",MMULT(VALUE($E40:$EF40),VALUE('Color detail'!AK$7:AK$138))*'3.Gentan-i'!$EO40,MMULT(VALUE($E40:$EF40),VALUE('Color detail'!AK$7:AK$138))*'3.Gentan-i'!$EP40))</f>
        <v>49.642228774631576</v>
      </c>
      <c r="GK40" s="436" cm="1">
        <f t="array" ref="GK40">+_xlfn.SINGLE(IF(GK$8="Mùa đông",MMULT(VALUE($E40:$EF40),VALUE('Color detail'!AL$7:AL$138))*'3.Gentan-i'!$EO40,MMULT(VALUE($E40:$EF40),VALUE('Color detail'!AL$7:AL$138))*'3.Gentan-i'!$EP40))</f>
        <v>0</v>
      </c>
      <c r="GL40" s="436" cm="1">
        <f t="array" ref="GL40">+_xlfn.SINGLE(IF(GL$8="Mùa đông",MMULT(VALUE($E40:$EF40),VALUE('Color detail'!AM$7:AM$138))*'3.Gentan-i'!$EO40,MMULT(VALUE($E40:$EF40),VALUE('Color detail'!AM$7:AM$138))*'3.Gentan-i'!$EP40))</f>
        <v>0</v>
      </c>
      <c r="GM40" s="436" cm="1">
        <f t="array" ref="GM40">+_xlfn.SINGLE(IF(GM$8="Mùa đông",MMULT(VALUE($E40:$EF40),VALUE('Color detail'!AN$7:AN$138))*'3.Gentan-i'!$EO40,MMULT(VALUE($E40:$EF40),VALUE('Color detail'!AN$7:AN$138))*'3.Gentan-i'!$EP40))</f>
        <v>0</v>
      </c>
      <c r="GN40" s="436" cm="1">
        <f t="array" ref="GN40">+_xlfn.SINGLE(IF(GN$8="Mùa đông",MMULT(VALUE($E40:$EF40),VALUE('Color detail'!AO$7:AO$138))*'3.Gentan-i'!$EO40,MMULT(VALUE($E40:$EF40),VALUE('Color detail'!AO$7:AO$138))*'3.Gentan-i'!$EP40))</f>
        <v>0</v>
      </c>
      <c r="GO40" s="436" cm="1">
        <f t="array" ref="GO40">+_xlfn.SINGLE(IF(GO$8="Mùa đông",MMULT(VALUE($E40:$EF40),VALUE('Color detail'!AP$7:AP$138))*'3.Gentan-i'!$EO40,MMULT(VALUE($E40:$EF40),VALUE('Color detail'!AP$7:AP$138))*'3.Gentan-i'!$EP40))</f>
        <v>0</v>
      </c>
      <c r="GP40" s="436" cm="1">
        <f t="array" ref="GP40">+_xlfn.SINGLE(IF(GP$8="Mùa đông",MMULT(VALUE($E40:$EF40),VALUE('Color detail'!AQ$7:AQ$138))*'3.Gentan-i'!$EO40,MMULT(VALUE($E40:$EF40),VALUE('Color detail'!AQ$7:AQ$138))*'3.Gentan-i'!$EP40))</f>
        <v>0</v>
      </c>
      <c r="GQ40" s="436" cm="1">
        <f t="array" ref="GQ40">+_xlfn.SINGLE(IF(GQ$8="Mùa đông",MMULT(VALUE($E40:$EF40),VALUE('Color detail'!AR$7:AR$138))*'3.Gentan-i'!$EO40,MMULT(VALUE($E40:$EF40),VALUE('Color detail'!AR$7:AR$138))*'3.Gentan-i'!$EP40))</f>
        <v>0</v>
      </c>
      <c r="GR40" s="443">
        <f t="shared" si="24"/>
        <v>984.80753463657936</v>
      </c>
      <c r="GS40" s="435"/>
      <c r="GT40" s="436">
        <f t="shared" si="25"/>
        <v>50.139367184136475</v>
      </c>
      <c r="GU40" s="499">
        <v>12</v>
      </c>
      <c r="GV40" s="499">
        <v>36</v>
      </c>
      <c r="GW40" s="436">
        <f t="shared" si="31"/>
        <v>601.67240620963776</v>
      </c>
      <c r="GX40" s="436">
        <f t="shared" si="32"/>
        <v>1805.017218628913</v>
      </c>
      <c r="GZ40" s="534"/>
      <c r="HA40" s="534"/>
      <c r="HB40" s="534"/>
    </row>
    <row r="41" spans="1:286" ht="16" hidden="1" customHeight="1">
      <c r="A41" s="437">
        <v>1</v>
      </c>
      <c r="B41" s="438" t="s">
        <v>178</v>
      </c>
      <c r="C41" s="439" t="s">
        <v>179</v>
      </c>
      <c r="D41" s="439"/>
      <c r="E41" s="925"/>
      <c r="F41" s="925"/>
      <c r="G41" s="925"/>
      <c r="H41" s="925"/>
      <c r="I41" s="925"/>
      <c r="J41" s="925"/>
      <c r="K41" s="925"/>
      <c r="L41" s="925"/>
      <c r="M41" s="925"/>
      <c r="N41" s="925"/>
      <c r="O41" s="925"/>
      <c r="P41" s="925"/>
      <c r="Q41" s="925"/>
      <c r="R41" s="925"/>
      <c r="S41" s="925"/>
      <c r="T41" s="925"/>
      <c r="U41" s="925"/>
      <c r="V41" s="925"/>
      <c r="W41" s="925"/>
      <c r="X41" s="925"/>
      <c r="Y41" s="925"/>
      <c r="Z41" s="925"/>
      <c r="AA41" s="925"/>
      <c r="AB41" s="925"/>
      <c r="AC41" s="925"/>
      <c r="AD41" s="440">
        <v>0</v>
      </c>
      <c r="AE41" s="440">
        <v>0.01</v>
      </c>
      <c r="AF41" s="440">
        <v>0</v>
      </c>
      <c r="AG41" s="440">
        <v>0</v>
      </c>
      <c r="AH41" s="440">
        <v>0</v>
      </c>
      <c r="AI41" s="440">
        <v>0</v>
      </c>
      <c r="AJ41" s="440">
        <v>0</v>
      </c>
      <c r="AK41" s="440">
        <v>0</v>
      </c>
      <c r="AL41" s="440">
        <v>0</v>
      </c>
      <c r="AM41" s="440">
        <v>0.01</v>
      </c>
      <c r="AN41" s="440">
        <v>0</v>
      </c>
      <c r="AO41" s="440">
        <v>0</v>
      </c>
      <c r="AP41" s="440">
        <v>0</v>
      </c>
      <c r="AQ41" s="440">
        <v>0</v>
      </c>
      <c r="AR41" s="440">
        <v>0</v>
      </c>
      <c r="AS41" s="440">
        <v>0</v>
      </c>
      <c r="AT41" s="440">
        <v>0</v>
      </c>
      <c r="AU41" s="440">
        <v>0.01</v>
      </c>
      <c r="AV41" s="440">
        <v>0</v>
      </c>
      <c r="AW41" s="440">
        <v>0</v>
      </c>
      <c r="AX41" s="440">
        <v>0</v>
      </c>
      <c r="AY41" s="440">
        <v>0</v>
      </c>
      <c r="AZ41" s="440">
        <v>0</v>
      </c>
      <c r="BA41" s="440">
        <v>0</v>
      </c>
      <c r="BB41" s="440">
        <v>0</v>
      </c>
      <c r="BC41" s="440">
        <v>0</v>
      </c>
      <c r="BD41" s="440">
        <v>0</v>
      </c>
      <c r="BE41" s="440">
        <v>0</v>
      </c>
      <c r="BF41" s="440">
        <v>0</v>
      </c>
      <c r="BG41" s="440">
        <v>0</v>
      </c>
      <c r="BH41" s="440">
        <v>0</v>
      </c>
      <c r="BI41" s="440">
        <v>0</v>
      </c>
      <c r="BJ41" s="440">
        <v>0</v>
      </c>
      <c r="BK41" s="440">
        <v>0</v>
      </c>
      <c r="BL41" s="440">
        <v>0</v>
      </c>
      <c r="BM41" s="440">
        <v>0</v>
      </c>
      <c r="BN41" s="440">
        <v>0</v>
      </c>
      <c r="BO41" s="440">
        <v>0</v>
      </c>
      <c r="BP41" s="440">
        <v>0</v>
      </c>
      <c r="BQ41" s="440">
        <v>0</v>
      </c>
      <c r="BR41" s="440">
        <v>0</v>
      </c>
      <c r="BS41" s="440">
        <v>0</v>
      </c>
      <c r="BT41" s="440">
        <v>0</v>
      </c>
      <c r="BU41" s="440">
        <v>0</v>
      </c>
      <c r="BV41" s="440">
        <v>0</v>
      </c>
      <c r="BW41" s="440">
        <v>0</v>
      </c>
      <c r="BX41" s="440">
        <v>0</v>
      </c>
      <c r="BY41" s="440">
        <v>0</v>
      </c>
      <c r="BZ41" s="440">
        <v>0</v>
      </c>
      <c r="CA41" s="440">
        <v>0</v>
      </c>
      <c r="CB41" s="440">
        <v>0</v>
      </c>
      <c r="CC41" s="440">
        <v>0</v>
      </c>
      <c r="CD41" s="440">
        <v>0</v>
      </c>
      <c r="CE41" s="440">
        <v>0</v>
      </c>
      <c r="CF41" s="440">
        <v>0</v>
      </c>
      <c r="CG41" s="440">
        <v>0</v>
      </c>
      <c r="CH41" s="440">
        <v>0</v>
      </c>
      <c r="CI41" s="440">
        <v>0</v>
      </c>
      <c r="CJ41" s="440">
        <v>0</v>
      </c>
      <c r="CK41" s="440">
        <v>0</v>
      </c>
      <c r="CL41" s="440">
        <v>0</v>
      </c>
      <c r="CM41" s="440">
        <v>0</v>
      </c>
      <c r="CN41" s="440">
        <v>0</v>
      </c>
      <c r="CO41" s="440">
        <v>0</v>
      </c>
      <c r="CP41" s="440">
        <v>0</v>
      </c>
      <c r="CQ41" s="440">
        <v>0</v>
      </c>
      <c r="CR41" s="440">
        <v>0</v>
      </c>
      <c r="CS41" s="440">
        <v>0</v>
      </c>
      <c r="CT41" s="440">
        <v>0</v>
      </c>
      <c r="CU41" s="440">
        <v>0</v>
      </c>
      <c r="CV41" s="440">
        <v>0</v>
      </c>
      <c r="CW41" s="440">
        <v>0</v>
      </c>
      <c r="CX41" s="440">
        <v>0</v>
      </c>
      <c r="CY41" s="440">
        <v>0</v>
      </c>
      <c r="CZ41" s="440">
        <v>0</v>
      </c>
      <c r="DA41" s="440">
        <v>0</v>
      </c>
      <c r="DB41" s="440">
        <v>0</v>
      </c>
      <c r="DC41" s="440">
        <v>0</v>
      </c>
      <c r="DD41" s="440">
        <v>0</v>
      </c>
      <c r="DE41" s="440">
        <v>0</v>
      </c>
      <c r="DF41" s="440">
        <v>0</v>
      </c>
      <c r="DG41" s="441">
        <v>0</v>
      </c>
      <c r="DH41" s="441">
        <v>0</v>
      </c>
      <c r="DI41" s="441">
        <v>0</v>
      </c>
      <c r="DJ41" s="441">
        <v>0</v>
      </c>
      <c r="DK41" s="441">
        <v>0</v>
      </c>
      <c r="DL41" s="441">
        <v>0</v>
      </c>
      <c r="DM41" s="441">
        <v>0</v>
      </c>
      <c r="DN41" s="441">
        <v>0</v>
      </c>
      <c r="DO41" s="441">
        <v>0</v>
      </c>
      <c r="DP41" s="441">
        <v>0</v>
      </c>
      <c r="DQ41" s="441">
        <v>0</v>
      </c>
      <c r="DR41" s="441">
        <v>0</v>
      </c>
      <c r="DS41" s="441">
        <v>0</v>
      </c>
      <c r="DT41" s="441">
        <v>0</v>
      </c>
      <c r="DU41" s="441">
        <v>0</v>
      </c>
      <c r="DV41" s="441">
        <v>0</v>
      </c>
      <c r="DW41" s="441">
        <v>0</v>
      </c>
      <c r="DX41" s="441">
        <v>0</v>
      </c>
      <c r="DY41" s="441">
        <v>0</v>
      </c>
      <c r="DZ41" s="441">
        <v>0</v>
      </c>
      <c r="EA41" s="441">
        <v>0</v>
      </c>
      <c r="EB41" s="441">
        <v>0</v>
      </c>
      <c r="EC41" s="441">
        <v>0</v>
      </c>
      <c r="ED41" s="441">
        <v>0</v>
      </c>
      <c r="EE41" s="441">
        <v>0</v>
      </c>
      <c r="EF41" s="441">
        <v>0</v>
      </c>
      <c r="EH41" s="437" t="s">
        <v>62</v>
      </c>
      <c r="EI41" s="437">
        <v>1</v>
      </c>
      <c r="EJ41" s="439" t="s">
        <v>82</v>
      </c>
      <c r="EK41" s="439" t="s">
        <v>334</v>
      </c>
      <c r="EL41" s="437" t="s">
        <v>64</v>
      </c>
      <c r="EN41" s="382" t="str">
        <f>+IFERROR(VLOOKUP($B41,'Lưu ý'!$C$5:$G$21,5,0),"")</f>
        <v/>
      </c>
      <c r="EO41" s="382">
        <f>+IF($EN41="",100%,INDEX('Lưu ý'!$H$5:$I$21,MATCH('3.Gentan-i'!$B41,'Lưu ý'!$C$5:$C$21,0),MATCH('3.Gentan-i'!EO$6,'Lưu ý'!$H$4:$I$4,0)))</f>
        <v>1</v>
      </c>
      <c r="EP41" s="382">
        <f>+IF($EN41="",100%,INDEX('Lưu ý'!$H$5:$I$21,MATCH('3.Gentan-i'!$B41,'Lưu ý'!$C$5:$C$21,0),MATCH('3.Gentan-i'!EP$6,'Lưu ý'!$H$4:$I$4,0)))</f>
        <v>1</v>
      </c>
      <c r="EQ41" s="481">
        <v>1</v>
      </c>
      <c r="ER41" s="844">
        <v>0.42</v>
      </c>
      <c r="ES41" s="439" t="s">
        <v>666</v>
      </c>
      <c r="ET41" s="439" t="s">
        <v>641</v>
      </c>
      <c r="EU41" s="476"/>
      <c r="EV41" s="810"/>
      <c r="EW41" s="810"/>
      <c r="EX41" s="810"/>
      <c r="EY41" s="810"/>
      <c r="EZ41" s="378" t="s">
        <v>360</v>
      </c>
      <c r="FA41" s="442" cm="1">
        <f t="array" ref="FA41">+_xlfn.SINGLE(MMULT(VALUE($E41:$EF41),VALUE('Color detail'!H$7:H$138)))</f>
        <v>3.83</v>
      </c>
      <c r="FB41" s="442" cm="1">
        <f t="array" ref="FB41">+_xlfn.SINGLE(MMULT(VALUE($E41:$EF41),VALUE('Color detail'!I$7:I$138)))</f>
        <v>2.7</v>
      </c>
      <c r="FC41" s="442" cm="1">
        <f t="array" ref="FC41">+_xlfn.SINGLE(MMULT(VALUE($E41:$EF41),VALUE('Color detail'!J$7:J$138)))</f>
        <v>3.6500000000000004</v>
      </c>
      <c r="FD41" s="442" cm="1">
        <f t="array" ref="FD41">+_xlfn.SINGLE(MMULT(VALUE($E41:$EF41),VALUE('Color detail'!K$7:K$138)))</f>
        <v>3.5700000000000003</v>
      </c>
      <c r="FF41" s="436">
        <f t="shared" si="27"/>
        <v>2</v>
      </c>
      <c r="FG41" s="436">
        <f t="shared" si="28"/>
        <v>2</v>
      </c>
      <c r="FH41" s="436">
        <f t="shared" si="29"/>
        <v>2</v>
      </c>
      <c r="FI41" s="436">
        <f t="shared" si="30"/>
        <v>2</v>
      </c>
      <c r="FK41" s="436">
        <f t="shared" si="20"/>
        <v>2</v>
      </c>
      <c r="FL41" s="436">
        <f t="shared" si="21"/>
        <v>2</v>
      </c>
      <c r="FM41" s="436">
        <f t="shared" si="22"/>
        <v>2</v>
      </c>
      <c r="FN41" s="436">
        <f t="shared" si="23"/>
        <v>2</v>
      </c>
      <c r="FO41" s="681"/>
      <c r="FP41" s="436" cm="1">
        <f t="array" ref="FP41">+_xlfn.SINGLE(IF(FP$8="Mùa đông",MMULT(VALUE($E41:$EF41),VALUE('Color detail'!Q$7:Q$138))*'3.Gentan-i'!$EO41,MMULT(VALUE($E41:$EF41),VALUE('Color detail'!Q$7:Q$138))*'3.Gentan-i'!$EP41))</f>
        <v>0.12000000000000001</v>
      </c>
      <c r="FQ41" s="436" cm="1">
        <f t="array" ref="FQ41">+_xlfn.SINGLE(IF(FQ$8="Mùa đông",MMULT(VALUE($E41:$EF41),VALUE('Color detail'!R$7:R$138))*'3.Gentan-i'!$EO41,MMULT(VALUE($E41:$EF41),VALUE('Color detail'!R$7:R$138))*'3.Gentan-i'!$EP41))</f>
        <v>0.19</v>
      </c>
      <c r="FR41" s="436" cm="1">
        <f t="array" ref="FR41">+_xlfn.SINGLE(IF(FR$8="Mùa đông",MMULT(VALUE($E41:$EF41),VALUE('Color detail'!S$7:S$138))*'3.Gentan-i'!$EO41,MMULT(VALUE($E41:$EF41),VALUE('Color detail'!S$7:S$138))*'3.Gentan-i'!$EP41))</f>
        <v>0.11</v>
      </c>
      <c r="FS41" s="436" cm="1">
        <f t="array" ref="FS41">+_xlfn.SINGLE(IF(FS$8="Mùa đông",MMULT(VALUE($E41:$EF41),VALUE('Color detail'!T$7:T$138))*'3.Gentan-i'!$EO41,MMULT(VALUE($E41:$EF41),VALUE('Color detail'!T$7:T$138))*'3.Gentan-i'!$EP41))</f>
        <v>0.14000000000000001</v>
      </c>
      <c r="FT41" s="436" cm="1">
        <f t="array" ref="FT41">+_xlfn.SINGLE(IF(FT$8="Mùa đông",MMULT(VALUE($E41:$EF41),VALUE('Color detail'!U$7:U$138))*'3.Gentan-i'!$EO41,MMULT(VALUE($E41:$EF41),VALUE('Color detail'!U$7:U$138))*'3.Gentan-i'!$EP41))</f>
        <v>0.21000000000000002</v>
      </c>
      <c r="FU41" s="436" cm="1">
        <f t="array" ref="FU41">+_xlfn.SINGLE(IF(FU$8="Mùa đông",MMULT(VALUE($E41:$EF41),VALUE('Color detail'!V$7:V$138))*'3.Gentan-i'!$EO41,MMULT(VALUE($E41:$EF41),VALUE('Color detail'!V$7:V$138))*'3.Gentan-i'!$EP41))</f>
        <v>0.15000000000000002</v>
      </c>
      <c r="FV41" s="436" cm="1">
        <f t="array" ref="FV41">+_xlfn.SINGLE(IF(FV$8="Mùa đông",MMULT(VALUE($E41:$EF41),VALUE('Color detail'!W$7:W$138))*'3.Gentan-i'!$EO41,MMULT(VALUE($E41:$EF41),VALUE('Color detail'!W$7:W$138))*'3.Gentan-i'!$EP41))</f>
        <v>0.21000000000000002</v>
      </c>
      <c r="FW41" s="436" cm="1">
        <f t="array" ref="FW41">+_xlfn.SINGLE(IF(FW$8="Mùa đông",MMULT(VALUE($E41:$EF41),VALUE('Color detail'!X$7:X$138))*'3.Gentan-i'!$EO41,MMULT(VALUE($E41:$EF41),VALUE('Color detail'!X$7:X$138))*'3.Gentan-i'!$EP41))</f>
        <v>0.22000000000000003</v>
      </c>
      <c r="FX41" s="436" cm="1">
        <f t="array" ref="FX41">+_xlfn.SINGLE(IF(FX$8="Mùa đông",MMULT(VALUE($E41:$EF41),VALUE('Color detail'!Y$7:Y$138))*'3.Gentan-i'!$EO41,MMULT(VALUE($E41:$EF41),VALUE('Color detail'!Y$7:Y$138))*'3.Gentan-i'!$EP41))</f>
        <v>0.25</v>
      </c>
      <c r="FY41" s="436" cm="1">
        <f t="array" ref="FY41">+_xlfn.SINGLE(IF(FY$8="Mùa đông",MMULT(VALUE($E41:$EF41),VALUE('Color detail'!Z$7:Z$138))*'3.Gentan-i'!$EO41,MMULT(VALUE($E41:$EF41),VALUE('Color detail'!Z$7:Z$138))*'3.Gentan-i'!$EP41))</f>
        <v>0.14000000000000001</v>
      </c>
      <c r="FZ41" s="436" cm="1">
        <f t="array" ref="FZ41">+_xlfn.SINGLE(IF(FZ$8="Mùa đông",MMULT(VALUE($E41:$EF41),VALUE('Color detail'!AA$7:AA$138))*'3.Gentan-i'!$EO41,MMULT(VALUE($E41:$EF41),VALUE('Color detail'!AA$7:AA$138))*'3.Gentan-i'!$EP41))</f>
        <v>0.24</v>
      </c>
      <c r="GA41" s="436" cm="1">
        <f t="array" ref="GA41">+_xlfn.SINGLE(IF(GA$8="Mùa đông",MMULT(VALUE($E41:$EF41),VALUE('Color detail'!AB$7:AB$138))*'3.Gentan-i'!$EO41,MMULT(VALUE($E41:$EF41),VALUE('Color detail'!AB$7:AB$138))*'3.Gentan-i'!$EP41))</f>
        <v>0.16</v>
      </c>
      <c r="GB41" s="436" cm="1">
        <f t="array" ref="GB41">+_xlfn.SINGLE(IF(GB$8="Mùa đông",MMULT(VALUE($E41:$EF41),VALUE('Color detail'!AC$7:AC$138))*'3.Gentan-i'!$EO41,MMULT(VALUE($E41:$EF41),VALUE('Color detail'!AC$7:AC$138))*'3.Gentan-i'!$EP41))</f>
        <v>0.18</v>
      </c>
      <c r="GC41" s="436" cm="1">
        <f t="array" ref="GC41">+_xlfn.SINGLE(IF(GC$8="Mùa đông",MMULT(VALUE($E41:$EF41),VALUE('Color detail'!AD$7:AD$138))*'3.Gentan-i'!$EO41,MMULT(VALUE($E41:$EF41),VALUE('Color detail'!AD$7:AD$138))*'3.Gentan-i'!$EP41))</f>
        <v>0.21</v>
      </c>
      <c r="GD41" s="436" cm="1">
        <f t="array" ref="GD41">+_xlfn.SINGLE(IF(GD$8="Mùa đông",MMULT(VALUE($E41:$EF41),VALUE('Color detail'!AE$7:AE$138))*'3.Gentan-i'!$EO41,MMULT(VALUE($E41:$EF41),VALUE('Color detail'!AE$7:AE$138))*'3.Gentan-i'!$EP41))</f>
        <v>0.2</v>
      </c>
      <c r="GE41" s="436" cm="1">
        <f t="array" ref="GE41">+_xlfn.SINGLE(IF(GE$8="Mùa đông",MMULT(VALUE($E41:$EF41),VALUE('Color detail'!AF$7:AF$138))*'3.Gentan-i'!$EO41,MMULT(VALUE($E41:$EF41),VALUE('Color detail'!AF$7:AF$138))*'3.Gentan-i'!$EP41))</f>
        <v>0.2</v>
      </c>
      <c r="GF41" s="436" cm="1">
        <f t="array" ref="GF41">+_xlfn.SINGLE(IF(GF$8="Mùa đông",MMULT(VALUE($E41:$EF41),VALUE('Color detail'!AG$7:AG$138))*'3.Gentan-i'!$EO41,MMULT(VALUE($E41:$EF41),VALUE('Color detail'!AG$7:AG$138))*'3.Gentan-i'!$EP41))</f>
        <v>0.24000000000000002</v>
      </c>
      <c r="GG41" s="436" cm="1">
        <f t="array" ref="GG41">+_xlfn.SINGLE(IF(GG$8="Mùa đông",MMULT(VALUE($E41:$EF41),VALUE('Color detail'!AH$7:AH$138))*'3.Gentan-i'!$EO41,MMULT(VALUE($E41:$EF41),VALUE('Color detail'!AH$7:AH$138))*'3.Gentan-i'!$EP41))</f>
        <v>0.13</v>
      </c>
      <c r="GH41" s="436" cm="1">
        <f t="array" ref="GH41">+_xlfn.SINGLE(IF(GH$8="Mùa đông",MMULT(VALUE($E41:$EF41),VALUE('Color detail'!AI$7:AI$138))*'3.Gentan-i'!$EO41,MMULT(VALUE($E41:$EF41),VALUE('Color detail'!AI$7:AI$138))*'3.Gentan-i'!$EP41))</f>
        <v>0.18</v>
      </c>
      <c r="GI41" s="436" cm="1">
        <f t="array" ref="GI41">+_xlfn.SINGLE(IF(GI$8="Mùa đông",MMULT(VALUE($E41:$EF41),VALUE('Color detail'!AJ$7:AJ$138))*'3.Gentan-i'!$EO41,MMULT(VALUE($E41:$EF41),VALUE('Color detail'!AJ$7:AJ$138))*'3.Gentan-i'!$EP41))</f>
        <v>0.18</v>
      </c>
      <c r="GJ41" s="436" cm="1">
        <f t="array" ref="GJ41">+_xlfn.SINGLE(IF(GJ$8="Mùa đông",MMULT(VALUE($E41:$EF41),VALUE('Color detail'!AK$7:AK$138))*'3.Gentan-i'!$EO41,MMULT(VALUE($E41:$EF41),VALUE('Color detail'!AK$7:AK$138))*'3.Gentan-i'!$EP41))</f>
        <v>0.16999999999999998</v>
      </c>
      <c r="GK41" s="436" cm="1">
        <f t="array" ref="GK41">+_xlfn.SINGLE(IF(GK$8="Mùa đông",MMULT(VALUE($E41:$EF41),VALUE('Color detail'!AL$7:AL$138))*'3.Gentan-i'!$EO41,MMULT(VALUE($E41:$EF41),VALUE('Color detail'!AL$7:AL$138))*'3.Gentan-i'!$EP41))</f>
        <v>0</v>
      </c>
      <c r="GL41" s="436" cm="1">
        <f t="array" ref="GL41">+_xlfn.SINGLE(IF(GL$8="Mùa đông",MMULT(VALUE($E41:$EF41),VALUE('Color detail'!AM$7:AM$138))*'3.Gentan-i'!$EO41,MMULT(VALUE($E41:$EF41),VALUE('Color detail'!AM$7:AM$138))*'3.Gentan-i'!$EP41))</f>
        <v>0</v>
      </c>
      <c r="GM41" s="436" cm="1">
        <f t="array" ref="GM41">+_xlfn.SINGLE(IF(GM$8="Mùa đông",MMULT(VALUE($E41:$EF41),VALUE('Color detail'!AN$7:AN$138))*'3.Gentan-i'!$EO41,MMULT(VALUE($E41:$EF41),VALUE('Color detail'!AN$7:AN$138))*'3.Gentan-i'!$EP41))</f>
        <v>0</v>
      </c>
      <c r="GN41" s="436" cm="1">
        <f t="array" ref="GN41">+_xlfn.SINGLE(IF(GN$8="Mùa đông",MMULT(VALUE($E41:$EF41),VALUE('Color detail'!AO$7:AO$138))*'3.Gentan-i'!$EO41,MMULT(VALUE($E41:$EF41),VALUE('Color detail'!AO$7:AO$138))*'3.Gentan-i'!$EP41))</f>
        <v>0</v>
      </c>
      <c r="GO41" s="436" cm="1">
        <f t="array" ref="GO41">+_xlfn.SINGLE(IF(GO$8="Mùa đông",MMULT(VALUE($E41:$EF41),VALUE('Color detail'!AP$7:AP$138))*'3.Gentan-i'!$EO41,MMULT(VALUE($E41:$EF41),VALUE('Color detail'!AP$7:AP$138))*'3.Gentan-i'!$EP41))</f>
        <v>0</v>
      </c>
      <c r="GP41" s="436" cm="1">
        <f t="array" ref="GP41">+_xlfn.SINGLE(IF(GP$8="Mùa đông",MMULT(VALUE($E41:$EF41),VALUE('Color detail'!AQ$7:AQ$138))*'3.Gentan-i'!$EO41,MMULT(VALUE($E41:$EF41),VALUE('Color detail'!AQ$7:AQ$138))*'3.Gentan-i'!$EP41))</f>
        <v>0</v>
      </c>
      <c r="GQ41" s="436" cm="1">
        <f t="array" ref="GQ41">+_xlfn.SINGLE(IF(GQ$8="Mùa đông",MMULT(VALUE($E41:$EF41),VALUE('Color detail'!AR$7:AR$138))*'3.Gentan-i'!$EO41,MMULT(VALUE($E41:$EF41),VALUE('Color detail'!AR$7:AR$138))*'3.Gentan-i'!$EP41))</f>
        <v>0</v>
      </c>
      <c r="GR41" s="443">
        <f t="shared" si="24"/>
        <v>3.830000000000001</v>
      </c>
      <c r="GS41" s="435"/>
      <c r="GT41" s="436">
        <f t="shared" si="25"/>
        <v>0.25</v>
      </c>
      <c r="GU41" s="499">
        <v>12</v>
      </c>
      <c r="GV41" s="499">
        <v>36</v>
      </c>
      <c r="GW41" s="436">
        <f t="shared" si="31"/>
        <v>1.26</v>
      </c>
      <c r="GX41" s="436">
        <f t="shared" si="32"/>
        <v>3.78</v>
      </c>
      <c r="GZ41" s="534"/>
      <c r="HA41" s="534"/>
      <c r="HB41" s="534"/>
    </row>
    <row r="42" spans="1:286" ht="16" hidden="1" customHeight="1">
      <c r="A42" s="437">
        <v>1</v>
      </c>
      <c r="B42" s="438" t="s">
        <v>180</v>
      </c>
      <c r="C42" s="439" t="s">
        <v>181</v>
      </c>
      <c r="D42" s="439"/>
      <c r="E42" s="925"/>
      <c r="F42" s="925"/>
      <c r="G42" s="925"/>
      <c r="H42" s="925"/>
      <c r="I42" s="925"/>
      <c r="J42" s="925"/>
      <c r="K42" s="925"/>
      <c r="L42" s="925"/>
      <c r="M42" s="925"/>
      <c r="N42" s="925"/>
      <c r="O42" s="925"/>
      <c r="P42" s="925"/>
      <c r="Q42" s="925"/>
      <c r="R42" s="925"/>
      <c r="S42" s="925"/>
      <c r="T42" s="925"/>
      <c r="U42" s="925"/>
      <c r="V42" s="925"/>
      <c r="W42" s="925"/>
      <c r="X42" s="925"/>
      <c r="Y42" s="925"/>
      <c r="Z42" s="925"/>
      <c r="AA42" s="925"/>
      <c r="AB42" s="925"/>
      <c r="AC42" s="925"/>
      <c r="AD42" s="440">
        <v>0.01</v>
      </c>
      <c r="AE42" s="440">
        <v>0</v>
      </c>
      <c r="AF42" s="440">
        <v>0</v>
      </c>
      <c r="AG42" s="440">
        <v>0</v>
      </c>
      <c r="AH42" s="440">
        <v>0</v>
      </c>
      <c r="AI42" s="440">
        <v>0</v>
      </c>
      <c r="AJ42" s="440">
        <v>0</v>
      </c>
      <c r="AK42" s="440">
        <v>0</v>
      </c>
      <c r="AL42" s="440">
        <v>0.01</v>
      </c>
      <c r="AM42" s="440">
        <v>0</v>
      </c>
      <c r="AN42" s="440">
        <v>0</v>
      </c>
      <c r="AO42" s="440">
        <v>0</v>
      </c>
      <c r="AP42" s="440">
        <v>0</v>
      </c>
      <c r="AQ42" s="440">
        <v>0</v>
      </c>
      <c r="AR42" s="440">
        <v>0</v>
      </c>
      <c r="AS42" s="440">
        <v>0</v>
      </c>
      <c r="AT42" s="440">
        <v>0.01</v>
      </c>
      <c r="AU42" s="440">
        <v>0</v>
      </c>
      <c r="AV42" s="440">
        <v>0</v>
      </c>
      <c r="AW42" s="440">
        <v>0</v>
      </c>
      <c r="AX42" s="440">
        <v>0</v>
      </c>
      <c r="AY42" s="440">
        <v>0</v>
      </c>
      <c r="AZ42" s="440">
        <v>0</v>
      </c>
      <c r="BA42" s="440">
        <v>0</v>
      </c>
      <c r="BB42" s="440">
        <v>0</v>
      </c>
      <c r="BC42" s="440">
        <v>0</v>
      </c>
      <c r="BD42" s="440">
        <v>0</v>
      </c>
      <c r="BE42" s="440">
        <v>0</v>
      </c>
      <c r="BF42" s="440">
        <v>0</v>
      </c>
      <c r="BG42" s="440">
        <v>0</v>
      </c>
      <c r="BH42" s="440">
        <v>0</v>
      </c>
      <c r="BI42" s="440">
        <v>0</v>
      </c>
      <c r="BJ42" s="440">
        <v>0</v>
      </c>
      <c r="BK42" s="440">
        <v>0</v>
      </c>
      <c r="BL42" s="440">
        <v>0</v>
      </c>
      <c r="BM42" s="440">
        <v>0</v>
      </c>
      <c r="BN42" s="440">
        <v>0</v>
      </c>
      <c r="BO42" s="440">
        <v>0</v>
      </c>
      <c r="BP42" s="440">
        <v>0</v>
      </c>
      <c r="BQ42" s="440">
        <v>0</v>
      </c>
      <c r="BR42" s="440">
        <v>0</v>
      </c>
      <c r="BS42" s="440">
        <v>0</v>
      </c>
      <c r="BT42" s="440">
        <v>0</v>
      </c>
      <c r="BU42" s="440">
        <v>0</v>
      </c>
      <c r="BV42" s="440">
        <v>0</v>
      </c>
      <c r="BW42" s="440">
        <v>0</v>
      </c>
      <c r="BX42" s="440">
        <v>0</v>
      </c>
      <c r="BY42" s="440">
        <v>0</v>
      </c>
      <c r="BZ42" s="440">
        <v>0</v>
      </c>
      <c r="CA42" s="440">
        <v>0</v>
      </c>
      <c r="CB42" s="440">
        <v>0</v>
      </c>
      <c r="CC42" s="440">
        <v>0</v>
      </c>
      <c r="CD42" s="440">
        <v>0</v>
      </c>
      <c r="CE42" s="440">
        <v>0</v>
      </c>
      <c r="CF42" s="440">
        <v>0</v>
      </c>
      <c r="CG42" s="440">
        <v>0</v>
      </c>
      <c r="CH42" s="440">
        <v>0</v>
      </c>
      <c r="CI42" s="440">
        <v>0</v>
      </c>
      <c r="CJ42" s="440">
        <v>0</v>
      </c>
      <c r="CK42" s="440">
        <v>0</v>
      </c>
      <c r="CL42" s="440">
        <v>0</v>
      </c>
      <c r="CM42" s="440">
        <v>0</v>
      </c>
      <c r="CN42" s="440">
        <v>0</v>
      </c>
      <c r="CO42" s="440">
        <v>1.4999999999999999E-2</v>
      </c>
      <c r="CP42" s="440">
        <v>0</v>
      </c>
      <c r="CQ42" s="440">
        <v>0</v>
      </c>
      <c r="CR42" s="440">
        <v>0</v>
      </c>
      <c r="CS42" s="440">
        <v>0</v>
      </c>
      <c r="CT42" s="440">
        <v>0</v>
      </c>
      <c r="CU42" s="440">
        <v>0</v>
      </c>
      <c r="CV42" s="440">
        <v>0</v>
      </c>
      <c r="CW42" s="440">
        <v>1.4999999999999999E-2</v>
      </c>
      <c r="CX42" s="440">
        <v>0</v>
      </c>
      <c r="CY42" s="440">
        <v>0</v>
      </c>
      <c r="CZ42" s="440">
        <v>0</v>
      </c>
      <c r="DA42" s="440">
        <v>1.4999999999999999E-2</v>
      </c>
      <c r="DB42" s="440">
        <v>0</v>
      </c>
      <c r="DC42" s="440">
        <v>0</v>
      </c>
      <c r="DD42" s="440">
        <v>0</v>
      </c>
      <c r="DE42" s="440">
        <v>1.4999999999999999E-2</v>
      </c>
      <c r="DF42" s="440">
        <v>0</v>
      </c>
      <c r="DG42" s="441">
        <v>0</v>
      </c>
      <c r="DH42" s="441">
        <v>0.02</v>
      </c>
      <c r="DI42" s="441">
        <v>0</v>
      </c>
      <c r="DJ42" s="441">
        <v>0</v>
      </c>
      <c r="DK42" s="441">
        <v>0</v>
      </c>
      <c r="DL42" s="441">
        <v>0</v>
      </c>
      <c r="DM42" s="441">
        <v>0.02</v>
      </c>
      <c r="DN42" s="441">
        <v>0</v>
      </c>
      <c r="DO42" s="441">
        <v>0</v>
      </c>
      <c r="DP42" s="441">
        <v>0</v>
      </c>
      <c r="DQ42" s="441">
        <v>0</v>
      </c>
      <c r="DR42" s="441">
        <v>0</v>
      </c>
      <c r="DS42" s="441">
        <v>0</v>
      </c>
      <c r="DT42" s="441">
        <v>0</v>
      </c>
      <c r="DU42" s="441">
        <v>0</v>
      </c>
      <c r="DV42" s="441">
        <v>0</v>
      </c>
      <c r="DW42" s="441">
        <v>0</v>
      </c>
      <c r="DX42" s="441">
        <v>0</v>
      </c>
      <c r="DY42" s="441">
        <v>0</v>
      </c>
      <c r="DZ42" s="441">
        <v>0</v>
      </c>
      <c r="EA42" s="441">
        <v>0</v>
      </c>
      <c r="EB42" s="441">
        <v>0</v>
      </c>
      <c r="EC42" s="441">
        <v>0</v>
      </c>
      <c r="ED42" s="441">
        <v>0.02</v>
      </c>
      <c r="EE42" s="441">
        <v>0</v>
      </c>
      <c r="EF42" s="441">
        <v>0</v>
      </c>
      <c r="EH42" s="437" t="s">
        <v>62</v>
      </c>
      <c r="EI42" s="437">
        <v>1</v>
      </c>
      <c r="EJ42" s="439" t="s">
        <v>79</v>
      </c>
      <c r="EK42" s="439" t="s">
        <v>334</v>
      </c>
      <c r="EL42" s="437" t="s">
        <v>64</v>
      </c>
      <c r="EN42" s="382" t="str">
        <f>+IFERROR(VLOOKUP($B42,'Lưu ý'!$C$5:$G$21,5,0),"")</f>
        <v/>
      </c>
      <c r="EO42" s="382">
        <f>+IF($EN42="",100%,INDEX('Lưu ý'!$H$5:$I$21,MATCH('3.Gentan-i'!$B42,'Lưu ý'!$C$5:$C$21,0),MATCH('3.Gentan-i'!EO$6,'Lưu ý'!$H$4:$I$4,0)))</f>
        <v>1</v>
      </c>
      <c r="EP42" s="382">
        <f>+IF($EN42="",100%,INDEX('Lưu ý'!$H$5:$I$21,MATCH('3.Gentan-i'!$B42,'Lưu ý'!$C$5:$C$21,0),MATCH('3.Gentan-i'!EP$6,'Lưu ý'!$H$4:$I$4,0)))</f>
        <v>1</v>
      </c>
      <c r="EQ42" s="481">
        <v>1</v>
      </c>
      <c r="ER42" s="844">
        <v>0.65</v>
      </c>
      <c r="ES42" s="439" t="s">
        <v>569</v>
      </c>
      <c r="ET42" s="439" t="s">
        <v>641</v>
      </c>
      <c r="EU42" s="476"/>
      <c r="EV42" s="810"/>
      <c r="EW42" s="810"/>
      <c r="EX42" s="810"/>
      <c r="EY42" s="810"/>
      <c r="EZ42" s="378" t="s">
        <v>360</v>
      </c>
      <c r="FA42" s="442" cm="1">
        <f t="array" ref="FA42">+_xlfn.SINGLE(MMULT(VALUE($E42:$EF42),VALUE('Color detail'!H$7:H$138)))</f>
        <v>2.5350000000000001</v>
      </c>
      <c r="FB42" s="442" cm="1">
        <f t="array" ref="FB42">+_xlfn.SINGLE(MMULT(VALUE($E42:$EF42),VALUE('Color detail'!I$7:I$138)))</f>
        <v>3.9350000000000001</v>
      </c>
      <c r="FC42" s="442" cm="1">
        <f t="array" ref="FC42">+_xlfn.SINGLE(MMULT(VALUE($E42:$EF42),VALUE('Color detail'!J$7:J$138)))</f>
        <v>3.06</v>
      </c>
      <c r="FD42" s="442" cm="1">
        <f t="array" ref="FD42">+_xlfn.SINGLE(MMULT(VALUE($E42:$EF42),VALUE('Color detail'!K$7:K$138)))</f>
        <v>1.65</v>
      </c>
      <c r="FF42" s="436">
        <f t="shared" si="27"/>
        <v>2</v>
      </c>
      <c r="FG42" s="436">
        <f t="shared" si="28"/>
        <v>3</v>
      </c>
      <c r="FH42" s="436">
        <f t="shared" si="29"/>
        <v>2</v>
      </c>
      <c r="FI42" s="436">
        <f t="shared" si="30"/>
        <v>2</v>
      </c>
      <c r="FK42" s="436">
        <f t="shared" ref="FK42:FK73" si="33">+SUMIF($B:$B,$B42,FF:FF)</f>
        <v>2</v>
      </c>
      <c r="FL42" s="436">
        <f t="shared" ref="FL42:FL73" si="34">+SUMIF($B:$B,$B42,FG:FG)</f>
        <v>3</v>
      </c>
      <c r="FM42" s="436">
        <f t="shared" ref="FM42:FM73" si="35">+SUMIF($B:$B,$B42,FH:FH)</f>
        <v>2</v>
      </c>
      <c r="FN42" s="436">
        <f t="shared" ref="FN42:FN73" si="36">+SUMIF($B:$B,$B42,FI:FI)</f>
        <v>2</v>
      </c>
      <c r="FO42" s="681"/>
      <c r="FP42" s="436" cm="1">
        <f t="array" ref="FP42">+_xlfn.SINGLE(IF(FP$8="Mùa đông",MMULT(VALUE($E42:$EF42),VALUE('Color detail'!Q$7:Q$138))*'3.Gentan-i'!$EO42,MMULT(VALUE($E42:$EF42),VALUE('Color detail'!Q$7:Q$138))*'3.Gentan-i'!$EP42))</f>
        <v>0.01</v>
      </c>
      <c r="FQ42" s="436" cm="1">
        <f t="array" ref="FQ42">+_xlfn.SINGLE(IF(FQ$8="Mùa đông",MMULT(VALUE($E42:$EF42),VALUE('Color detail'!R$7:R$138))*'3.Gentan-i'!$EO42,MMULT(VALUE($E42:$EF42),VALUE('Color detail'!R$7:R$138))*'3.Gentan-i'!$EP42))</f>
        <v>8.5000000000000006E-2</v>
      </c>
      <c r="FR42" s="436" cm="1">
        <f t="array" ref="FR42">+_xlfn.SINGLE(IF(FR$8="Mùa đông",MMULT(VALUE($E42:$EF42),VALUE('Color detail'!S$7:S$138))*'3.Gentan-i'!$EO42,MMULT(VALUE($E42:$EF42),VALUE('Color detail'!S$7:S$138))*'3.Gentan-i'!$EP42))</f>
        <v>0.16999999999999998</v>
      </c>
      <c r="FS42" s="436" cm="1">
        <f t="array" ref="FS42">+_xlfn.SINGLE(IF(FS$8="Mùa đông",MMULT(VALUE($E42:$EF42),VALUE('Color detail'!T$7:T$138))*'3.Gentan-i'!$EO42,MMULT(VALUE($E42:$EF42),VALUE('Color detail'!T$7:T$138))*'3.Gentan-i'!$EP42))</f>
        <v>0.09</v>
      </c>
      <c r="FT42" s="436" cm="1">
        <f t="array" ref="FT42">+_xlfn.SINGLE(IF(FT$8="Mùa đông",MMULT(VALUE($E42:$EF42),VALUE('Color detail'!U$7:U$138))*'3.Gentan-i'!$EO42,MMULT(VALUE($E42:$EF42),VALUE('Color detail'!U$7:U$138))*'3.Gentan-i'!$EP42))</f>
        <v>0.16000000000000003</v>
      </c>
      <c r="FU42" s="436" cm="1">
        <f t="array" ref="FU42">+_xlfn.SINGLE(IF(FU$8="Mùa đông",MMULT(VALUE($E42:$EF42),VALUE('Color detail'!V$7:V$138))*'3.Gentan-i'!$EO42,MMULT(VALUE($E42:$EF42),VALUE('Color detail'!V$7:V$138))*'3.Gentan-i'!$EP42))</f>
        <v>7.0000000000000007E-2</v>
      </c>
      <c r="FV42" s="436" cm="1">
        <f t="array" ref="FV42">+_xlfn.SINGLE(IF(FV$8="Mùa đông",MMULT(VALUE($E42:$EF42),VALUE('Color detail'!W$7:W$138))*'3.Gentan-i'!$EO42,MMULT(VALUE($E42:$EF42),VALUE('Color detail'!W$7:W$138))*'3.Gentan-i'!$EP42))</f>
        <v>0.11499999999999999</v>
      </c>
      <c r="FW42" s="436" cm="1">
        <f t="array" ref="FW42">+_xlfn.SINGLE(IF(FW$8="Mùa đông",MMULT(VALUE($E42:$EF42),VALUE('Color detail'!X$7:X$138))*'3.Gentan-i'!$EO42,MMULT(VALUE($E42:$EF42),VALUE('Color detail'!X$7:X$138))*'3.Gentan-i'!$EP42))</f>
        <v>0.115</v>
      </c>
      <c r="FX42" s="436" cm="1">
        <f t="array" ref="FX42">+_xlfn.SINGLE(IF(FX$8="Mùa đông",MMULT(VALUE($E42:$EF42),VALUE('Color detail'!Y$7:Y$138))*'3.Gentan-i'!$EO42,MMULT(VALUE($E42:$EF42),VALUE('Color detail'!Y$7:Y$138))*'3.Gentan-i'!$EP42))</f>
        <v>0.115</v>
      </c>
      <c r="FY42" s="436" cm="1">
        <f t="array" ref="FY42">+_xlfn.SINGLE(IF(FY$8="Mùa đông",MMULT(VALUE($E42:$EF42),VALUE('Color detail'!Z$7:Z$138))*'3.Gentan-i'!$EO42,MMULT(VALUE($E42:$EF42),VALUE('Color detail'!Z$7:Z$138))*'3.Gentan-i'!$EP42))</f>
        <v>0.17499999999999999</v>
      </c>
      <c r="FZ42" s="436" cm="1">
        <f t="array" ref="FZ42">+_xlfn.SINGLE(IF(FZ$8="Mùa đông",MMULT(VALUE($E42:$EF42),VALUE('Color detail'!AA$7:AA$138))*'3.Gentan-i'!$EO42,MMULT(VALUE($E42:$EF42),VALUE('Color detail'!AA$7:AA$138))*'3.Gentan-i'!$EP42))</f>
        <v>0.23499999999999999</v>
      </c>
      <c r="GA42" s="436" cm="1">
        <f t="array" ref="GA42">+_xlfn.SINGLE(IF(GA$8="Mùa đông",MMULT(VALUE($E42:$EF42),VALUE('Color detail'!AB$7:AB$138))*'3.Gentan-i'!$EO42,MMULT(VALUE($E42:$EF42),VALUE('Color detail'!AB$7:AB$138))*'3.Gentan-i'!$EP42))</f>
        <v>0.16499999999999998</v>
      </c>
      <c r="GB42" s="436" cm="1">
        <f t="array" ref="GB42">+_xlfn.SINGLE(IF(GB$8="Mùa đông",MMULT(VALUE($E42:$EF42),VALUE('Color detail'!AC$7:AC$138))*'3.Gentan-i'!$EO42,MMULT(VALUE($E42:$EF42),VALUE('Color detail'!AC$7:AC$138))*'3.Gentan-i'!$EP42))</f>
        <v>9.5000000000000001E-2</v>
      </c>
      <c r="GC42" s="436" cm="1">
        <f t="array" ref="GC42">+_xlfn.SINGLE(IF(GC$8="Mùa đông",MMULT(VALUE($E42:$EF42),VALUE('Color detail'!AD$7:AD$138))*'3.Gentan-i'!$EO42,MMULT(VALUE($E42:$EF42),VALUE('Color detail'!AD$7:AD$138))*'3.Gentan-i'!$EP42))</f>
        <v>0.185</v>
      </c>
      <c r="GD42" s="436" cm="1">
        <f t="array" ref="GD42">+_xlfn.SINGLE(IF(GD$8="Mùa đông",MMULT(VALUE($E42:$EF42),VALUE('Color detail'!AE$7:AE$138))*'3.Gentan-i'!$EO42,MMULT(VALUE($E42:$EF42),VALUE('Color detail'!AE$7:AE$138))*'3.Gentan-i'!$EP42))</f>
        <v>0.13</v>
      </c>
      <c r="GE42" s="436" cm="1">
        <f t="array" ref="GE42">+_xlfn.SINGLE(IF(GE$8="Mùa đông",MMULT(VALUE($E42:$EF42),VALUE('Color detail'!AF$7:AF$138))*'3.Gentan-i'!$EO42,MMULT(VALUE($E42:$EF42),VALUE('Color detail'!AF$7:AF$138))*'3.Gentan-i'!$EP42))</f>
        <v>7.0000000000000007E-2</v>
      </c>
      <c r="GF42" s="436" cm="1">
        <f t="array" ref="GF42">+_xlfn.SINGLE(IF(GF$8="Mùa đông",MMULT(VALUE($E42:$EF42),VALUE('Color detail'!AG$7:AG$138))*'3.Gentan-i'!$EO42,MMULT(VALUE($E42:$EF42),VALUE('Color detail'!AG$7:AG$138))*'3.Gentan-i'!$EP42))</f>
        <v>0.08</v>
      </c>
      <c r="GG42" s="436" cm="1">
        <f t="array" ref="GG42">+_xlfn.SINGLE(IF(GG$8="Mùa đông",MMULT(VALUE($E42:$EF42),VALUE('Color detail'!AH$7:AH$138))*'3.Gentan-i'!$EO42,MMULT(VALUE($E42:$EF42),VALUE('Color detail'!AH$7:AH$138))*'3.Gentan-i'!$EP42))</f>
        <v>0.12</v>
      </c>
      <c r="GH42" s="436" cm="1">
        <f t="array" ref="GH42">+_xlfn.SINGLE(IF(GH$8="Mùa đông",MMULT(VALUE($E42:$EF42),VALUE('Color detail'!AI$7:AI$138))*'3.Gentan-i'!$EO42,MMULT(VALUE($E42:$EF42),VALUE('Color detail'!AI$7:AI$138))*'3.Gentan-i'!$EP42))</f>
        <v>7.0000000000000007E-2</v>
      </c>
      <c r="GI42" s="436" cm="1">
        <f t="array" ref="GI42">+_xlfn.SINGLE(IF(GI$8="Mùa đông",MMULT(VALUE($E42:$EF42),VALUE('Color detail'!AJ$7:AJ$138))*'3.Gentan-i'!$EO42,MMULT(VALUE($E42:$EF42),VALUE('Color detail'!AJ$7:AJ$138))*'3.Gentan-i'!$EP42))</f>
        <v>0.17</v>
      </c>
      <c r="GJ42" s="436" cm="1">
        <f t="array" ref="GJ42">+_xlfn.SINGLE(IF(GJ$8="Mùa đông",MMULT(VALUE($E42:$EF42),VALUE('Color detail'!AK$7:AK$138))*'3.Gentan-i'!$EO42,MMULT(VALUE($E42:$EF42),VALUE('Color detail'!AK$7:AK$138))*'3.Gentan-i'!$EP42))</f>
        <v>0.10999999999999999</v>
      </c>
      <c r="GK42" s="436" cm="1">
        <f t="array" ref="GK42">+_xlfn.SINGLE(IF(GK$8="Mùa đông",MMULT(VALUE($E42:$EF42),VALUE('Color detail'!AL$7:AL$138))*'3.Gentan-i'!$EO42,MMULT(VALUE($E42:$EF42),VALUE('Color detail'!AL$7:AL$138))*'3.Gentan-i'!$EP42))</f>
        <v>0</v>
      </c>
      <c r="GL42" s="436" cm="1">
        <f t="array" ref="GL42">+_xlfn.SINGLE(IF(GL$8="Mùa đông",MMULT(VALUE($E42:$EF42),VALUE('Color detail'!AM$7:AM$138))*'3.Gentan-i'!$EO42,MMULT(VALUE($E42:$EF42),VALUE('Color detail'!AM$7:AM$138))*'3.Gentan-i'!$EP42))</f>
        <v>0</v>
      </c>
      <c r="GM42" s="436" cm="1">
        <f t="array" ref="GM42">+_xlfn.SINGLE(IF(GM$8="Mùa đông",MMULT(VALUE($E42:$EF42),VALUE('Color detail'!AN$7:AN$138))*'3.Gentan-i'!$EO42,MMULT(VALUE($E42:$EF42),VALUE('Color detail'!AN$7:AN$138))*'3.Gentan-i'!$EP42))</f>
        <v>0</v>
      </c>
      <c r="GN42" s="436" cm="1">
        <f t="array" ref="GN42">+_xlfn.SINGLE(IF(GN$8="Mùa đông",MMULT(VALUE($E42:$EF42),VALUE('Color detail'!AO$7:AO$138))*'3.Gentan-i'!$EO42,MMULT(VALUE($E42:$EF42),VALUE('Color detail'!AO$7:AO$138))*'3.Gentan-i'!$EP42))</f>
        <v>0</v>
      </c>
      <c r="GO42" s="436" cm="1">
        <f t="array" ref="GO42">+_xlfn.SINGLE(IF(GO$8="Mùa đông",MMULT(VALUE($E42:$EF42),VALUE('Color detail'!AP$7:AP$138))*'3.Gentan-i'!$EO42,MMULT(VALUE($E42:$EF42),VALUE('Color detail'!AP$7:AP$138))*'3.Gentan-i'!$EP42))</f>
        <v>0</v>
      </c>
      <c r="GP42" s="436" cm="1">
        <f t="array" ref="GP42">+_xlfn.SINGLE(IF(GP$8="Mùa đông",MMULT(VALUE($E42:$EF42),VALUE('Color detail'!AQ$7:AQ$138))*'3.Gentan-i'!$EO42,MMULT(VALUE($E42:$EF42),VALUE('Color detail'!AQ$7:AQ$138))*'3.Gentan-i'!$EP42))</f>
        <v>0</v>
      </c>
      <c r="GQ42" s="436" cm="1">
        <f t="array" ref="GQ42">+_xlfn.SINGLE(IF(GQ$8="Mùa đông",MMULT(VALUE($E42:$EF42),VALUE('Color detail'!AR$7:AR$138))*'3.Gentan-i'!$EO42,MMULT(VALUE($E42:$EF42),VALUE('Color detail'!AR$7:AR$138))*'3.Gentan-i'!$EP42))</f>
        <v>0</v>
      </c>
      <c r="GR42" s="443">
        <f t="shared" ref="GR42:GR73" si="37">+SUM(FP42:GQ42)</f>
        <v>2.5349999999999997</v>
      </c>
      <c r="GS42" s="435"/>
      <c r="GT42" s="436">
        <f t="shared" ref="GT42:GT73" si="38">+MAX(FP42:GQ42)</f>
        <v>0.23499999999999999</v>
      </c>
      <c r="GU42" s="499">
        <v>12</v>
      </c>
      <c r="GV42" s="499">
        <v>36</v>
      </c>
      <c r="GW42" s="436">
        <f t="shared" si="31"/>
        <v>1.833</v>
      </c>
      <c r="GX42" s="436">
        <f t="shared" si="32"/>
        <v>5.4989999999999997</v>
      </c>
      <c r="GZ42" s="534"/>
      <c r="HA42" s="534"/>
      <c r="HB42" s="534"/>
    </row>
    <row r="43" spans="1:286" ht="16" hidden="1" customHeight="1">
      <c r="A43" s="437">
        <v>1</v>
      </c>
      <c r="B43" s="438" t="s">
        <v>182</v>
      </c>
      <c r="C43" s="439" t="s">
        <v>183</v>
      </c>
      <c r="D43" s="439"/>
      <c r="E43" s="925"/>
      <c r="F43" s="925"/>
      <c r="G43" s="925"/>
      <c r="H43" s="925"/>
      <c r="I43" s="925"/>
      <c r="J43" s="925"/>
      <c r="K43" s="925"/>
      <c r="L43" s="925"/>
      <c r="M43" s="925"/>
      <c r="N43" s="925"/>
      <c r="O43" s="925"/>
      <c r="P43" s="925"/>
      <c r="Q43" s="925"/>
      <c r="R43" s="925"/>
      <c r="S43" s="925"/>
      <c r="T43" s="925"/>
      <c r="U43" s="925"/>
      <c r="V43" s="925"/>
      <c r="W43" s="925"/>
      <c r="X43" s="925"/>
      <c r="Y43" s="925"/>
      <c r="Z43" s="925"/>
      <c r="AA43" s="925"/>
      <c r="AB43" s="925"/>
      <c r="AC43" s="925"/>
      <c r="AD43" s="440">
        <v>0</v>
      </c>
      <c r="AE43" s="440">
        <v>0</v>
      </c>
      <c r="AF43" s="440">
        <v>0.01</v>
      </c>
      <c r="AG43" s="440">
        <v>0</v>
      </c>
      <c r="AH43" s="440">
        <v>0</v>
      </c>
      <c r="AI43" s="440">
        <v>0</v>
      </c>
      <c r="AJ43" s="440">
        <v>0</v>
      </c>
      <c r="AK43" s="440">
        <v>0</v>
      </c>
      <c r="AL43" s="440">
        <v>0</v>
      </c>
      <c r="AM43" s="440">
        <v>0</v>
      </c>
      <c r="AN43" s="440">
        <v>0</v>
      </c>
      <c r="AO43" s="440">
        <v>0</v>
      </c>
      <c r="AP43" s="440">
        <v>0</v>
      </c>
      <c r="AQ43" s="440">
        <v>0.01</v>
      </c>
      <c r="AR43" s="440">
        <v>0</v>
      </c>
      <c r="AS43" s="440">
        <v>0</v>
      </c>
      <c r="AT43" s="440">
        <v>0</v>
      </c>
      <c r="AU43" s="440">
        <v>0</v>
      </c>
      <c r="AV43" s="440">
        <v>0</v>
      </c>
      <c r="AW43" s="440">
        <v>0.01</v>
      </c>
      <c r="AX43" s="440">
        <v>0</v>
      </c>
      <c r="AY43" s="440">
        <v>0</v>
      </c>
      <c r="AZ43" s="440">
        <v>0</v>
      </c>
      <c r="BA43" s="440">
        <v>0</v>
      </c>
      <c r="BB43" s="440">
        <v>0</v>
      </c>
      <c r="BC43" s="440">
        <v>0</v>
      </c>
      <c r="BD43" s="440">
        <v>0</v>
      </c>
      <c r="BE43" s="440">
        <v>0</v>
      </c>
      <c r="BF43" s="440">
        <v>0</v>
      </c>
      <c r="BG43" s="440">
        <v>0</v>
      </c>
      <c r="BH43" s="440">
        <v>0</v>
      </c>
      <c r="BI43" s="440">
        <v>0</v>
      </c>
      <c r="BJ43" s="440">
        <v>0</v>
      </c>
      <c r="BK43" s="440">
        <v>0</v>
      </c>
      <c r="BL43" s="440">
        <v>0</v>
      </c>
      <c r="BM43" s="440">
        <v>0</v>
      </c>
      <c r="BN43" s="440">
        <v>0</v>
      </c>
      <c r="BO43" s="440">
        <v>0</v>
      </c>
      <c r="BP43" s="440">
        <v>0</v>
      </c>
      <c r="BQ43" s="440">
        <v>0</v>
      </c>
      <c r="BR43" s="440">
        <v>0</v>
      </c>
      <c r="BS43" s="440">
        <v>0</v>
      </c>
      <c r="BT43" s="440">
        <v>0</v>
      </c>
      <c r="BU43" s="440">
        <v>0</v>
      </c>
      <c r="BV43" s="440">
        <v>0</v>
      </c>
      <c r="BW43" s="440">
        <v>0</v>
      </c>
      <c r="BX43" s="440">
        <v>0</v>
      </c>
      <c r="BY43" s="440">
        <v>0</v>
      </c>
      <c r="BZ43" s="440">
        <v>0</v>
      </c>
      <c r="CA43" s="440">
        <v>0</v>
      </c>
      <c r="CB43" s="440">
        <v>0</v>
      </c>
      <c r="CC43" s="440">
        <v>0</v>
      </c>
      <c r="CD43" s="440">
        <v>0</v>
      </c>
      <c r="CE43" s="440">
        <v>0</v>
      </c>
      <c r="CF43" s="440">
        <v>0</v>
      </c>
      <c r="CG43" s="440">
        <v>0</v>
      </c>
      <c r="CH43" s="440">
        <v>0</v>
      </c>
      <c r="CI43" s="440">
        <v>0</v>
      </c>
      <c r="CJ43" s="440">
        <v>0</v>
      </c>
      <c r="CK43" s="440">
        <v>0</v>
      </c>
      <c r="CL43" s="440">
        <v>0</v>
      </c>
      <c r="CM43" s="440">
        <v>0</v>
      </c>
      <c r="CN43" s="440">
        <v>0</v>
      </c>
      <c r="CO43" s="440">
        <v>0</v>
      </c>
      <c r="CP43" s="440">
        <v>0</v>
      </c>
      <c r="CQ43" s="440">
        <v>0</v>
      </c>
      <c r="CR43" s="440">
        <v>0</v>
      </c>
      <c r="CS43" s="440">
        <v>0</v>
      </c>
      <c r="CT43" s="440">
        <v>0</v>
      </c>
      <c r="CU43" s="440">
        <v>0</v>
      </c>
      <c r="CV43" s="440">
        <v>0</v>
      </c>
      <c r="CW43" s="440">
        <v>0</v>
      </c>
      <c r="CX43" s="440">
        <v>0</v>
      </c>
      <c r="CY43" s="440">
        <v>0</v>
      </c>
      <c r="CZ43" s="440">
        <v>0</v>
      </c>
      <c r="DA43" s="440">
        <v>0</v>
      </c>
      <c r="DB43" s="440">
        <v>0</v>
      </c>
      <c r="DC43" s="440">
        <v>1.4999999999999999E-2</v>
      </c>
      <c r="DD43" s="440">
        <v>0</v>
      </c>
      <c r="DE43" s="440">
        <v>0</v>
      </c>
      <c r="DF43" s="440">
        <v>0</v>
      </c>
      <c r="DG43" s="441">
        <v>0</v>
      </c>
      <c r="DH43" s="441">
        <v>0</v>
      </c>
      <c r="DI43" s="441">
        <v>0</v>
      </c>
      <c r="DJ43" s="441">
        <v>1.4999999999999999E-2</v>
      </c>
      <c r="DK43" s="441">
        <v>0</v>
      </c>
      <c r="DL43" s="441">
        <v>0</v>
      </c>
      <c r="DM43" s="441">
        <v>0</v>
      </c>
      <c r="DN43" s="441">
        <v>0</v>
      </c>
      <c r="DO43" s="441">
        <v>0</v>
      </c>
      <c r="DP43" s="441">
        <v>1.4999999999999999E-2</v>
      </c>
      <c r="DQ43" s="441">
        <v>0</v>
      </c>
      <c r="DR43" s="441">
        <v>0</v>
      </c>
      <c r="DS43" s="441">
        <v>0</v>
      </c>
      <c r="DT43" s="441">
        <v>0</v>
      </c>
      <c r="DU43" s="441">
        <v>1.4999999999999999E-2</v>
      </c>
      <c r="DV43" s="441">
        <v>0</v>
      </c>
      <c r="DW43" s="441">
        <v>0</v>
      </c>
      <c r="DX43" s="441">
        <v>0</v>
      </c>
      <c r="DY43" s="441">
        <v>0</v>
      </c>
      <c r="DZ43" s="441">
        <v>1.4999999999999999E-2</v>
      </c>
      <c r="EA43" s="441">
        <v>0</v>
      </c>
      <c r="EB43" s="441">
        <v>0</v>
      </c>
      <c r="EC43" s="441">
        <v>0</v>
      </c>
      <c r="ED43" s="441">
        <v>0</v>
      </c>
      <c r="EE43" s="441">
        <v>0</v>
      </c>
      <c r="EF43" s="441">
        <v>0</v>
      </c>
      <c r="EH43" s="437" t="s">
        <v>62</v>
      </c>
      <c r="EI43" s="437">
        <v>1</v>
      </c>
      <c r="EJ43" s="439" t="s">
        <v>184</v>
      </c>
      <c r="EK43" s="439" t="s">
        <v>335</v>
      </c>
      <c r="EL43" s="437" t="s">
        <v>64</v>
      </c>
      <c r="EN43" s="382" t="str">
        <f>+IFERROR(VLOOKUP($B43,'Lưu ý'!$C$5:$G$21,5,0),"")</f>
        <v/>
      </c>
      <c r="EO43" s="382">
        <f>+IF($EN43="",100%,INDEX('Lưu ý'!$H$5:$I$21,MATCH('3.Gentan-i'!$B43,'Lưu ý'!$C$5:$C$21,0),MATCH('3.Gentan-i'!EO$6,'Lưu ý'!$H$4:$I$4,0)))</f>
        <v>1</v>
      </c>
      <c r="EP43" s="382">
        <f>+IF($EN43="",100%,INDEX('Lưu ý'!$H$5:$I$21,MATCH('3.Gentan-i'!$B43,'Lưu ý'!$C$5:$C$21,0),MATCH('3.Gentan-i'!EP$6,'Lưu ý'!$H$4:$I$4,0)))</f>
        <v>1</v>
      </c>
      <c r="EQ43" s="481">
        <v>1</v>
      </c>
      <c r="ER43" s="844">
        <v>1</v>
      </c>
      <c r="ES43" s="439" t="s">
        <v>648</v>
      </c>
      <c r="ET43" s="439" t="s">
        <v>641</v>
      </c>
      <c r="EU43" s="476"/>
      <c r="EV43" s="810"/>
      <c r="EW43" s="810"/>
      <c r="EX43" s="810"/>
      <c r="EY43" s="810"/>
      <c r="EZ43" s="378" t="s">
        <v>360</v>
      </c>
      <c r="FA43" s="442" cm="1">
        <f t="array" ref="FA43">+_xlfn.SINGLE(MMULT(VALUE($E43:$EF43),VALUE('Color detail'!H$7:H$138)))</f>
        <v>4</v>
      </c>
      <c r="FB43" s="442" cm="1">
        <f t="array" ref="FB43">+_xlfn.SINGLE(MMULT(VALUE($E43:$EF43),VALUE('Color detail'!I$7:I$138)))</f>
        <v>3.25</v>
      </c>
      <c r="FC43" s="442" cm="1">
        <f t="array" ref="FC43">+_xlfn.SINGLE(MMULT(VALUE($E43:$EF43),VALUE('Color detail'!J$7:J$138)))</f>
        <v>3.1900000000000004</v>
      </c>
      <c r="FD43" s="442" cm="1">
        <f t="array" ref="FD43">+_xlfn.SINGLE(MMULT(VALUE($E43:$EF43),VALUE('Color detail'!K$7:K$138)))</f>
        <v>2.4350000000000001</v>
      </c>
      <c r="FF43" s="436">
        <f t="shared" si="27"/>
        <v>4</v>
      </c>
      <c r="FG43" s="436">
        <f t="shared" si="28"/>
        <v>4</v>
      </c>
      <c r="FH43" s="436">
        <f t="shared" si="29"/>
        <v>4</v>
      </c>
      <c r="FI43" s="436">
        <f t="shared" si="30"/>
        <v>3</v>
      </c>
      <c r="FK43" s="436">
        <f t="shared" si="33"/>
        <v>4</v>
      </c>
      <c r="FL43" s="436">
        <f t="shared" si="34"/>
        <v>4</v>
      </c>
      <c r="FM43" s="436">
        <f t="shared" si="35"/>
        <v>4</v>
      </c>
      <c r="FN43" s="436">
        <f t="shared" si="36"/>
        <v>3</v>
      </c>
      <c r="FO43" s="681"/>
      <c r="FP43" s="436" cm="1">
        <f t="array" ref="FP43">+_xlfn.SINGLE(IF(FP$8="Mùa đông",MMULT(VALUE($E43:$EF43),VALUE('Color detail'!Q$7:Q$138))*'3.Gentan-i'!$EO43,MMULT(VALUE($E43:$EF43),VALUE('Color detail'!Q$7:Q$138))*'3.Gentan-i'!$EP43))</f>
        <v>0.16999999999999998</v>
      </c>
      <c r="FQ43" s="436" cm="1">
        <f t="array" ref="FQ43">+_xlfn.SINGLE(IF(FQ$8="Mùa đông",MMULT(VALUE($E43:$EF43),VALUE('Color detail'!R$7:R$138))*'3.Gentan-i'!$EO43,MMULT(VALUE($E43:$EF43),VALUE('Color detail'!R$7:R$138))*'3.Gentan-i'!$EP43))</f>
        <v>0.23499999999999999</v>
      </c>
      <c r="FR43" s="436" cm="1">
        <f t="array" ref="FR43">+_xlfn.SINGLE(IF(FR$8="Mùa đông",MMULT(VALUE($E43:$EF43),VALUE('Color detail'!S$7:S$138))*'3.Gentan-i'!$EO43,MMULT(VALUE($E43:$EF43),VALUE('Color detail'!S$7:S$138))*'3.Gentan-i'!$EP43))</f>
        <v>0.19</v>
      </c>
      <c r="FS43" s="436" cm="1">
        <f t="array" ref="FS43">+_xlfn.SINGLE(IF(FS$8="Mùa đông",MMULT(VALUE($E43:$EF43),VALUE('Color detail'!T$7:T$138))*'3.Gentan-i'!$EO43,MMULT(VALUE($E43:$EF43),VALUE('Color detail'!T$7:T$138))*'3.Gentan-i'!$EP43))</f>
        <v>0.27</v>
      </c>
      <c r="FT43" s="436" cm="1">
        <f t="array" ref="FT43">+_xlfn.SINGLE(IF(FT$8="Mùa đông",MMULT(VALUE($E43:$EF43),VALUE('Color detail'!U$7:U$138))*'3.Gentan-i'!$EO43,MMULT(VALUE($E43:$EF43),VALUE('Color detail'!U$7:U$138))*'3.Gentan-i'!$EP43))</f>
        <v>0.19500000000000001</v>
      </c>
      <c r="FU43" s="436" cm="1">
        <f t="array" ref="FU43">+_xlfn.SINGLE(IF(FU$8="Mùa đông",MMULT(VALUE($E43:$EF43),VALUE('Color detail'!V$7:V$138))*'3.Gentan-i'!$EO43,MMULT(VALUE($E43:$EF43),VALUE('Color detail'!V$7:V$138))*'3.Gentan-i'!$EP43))</f>
        <v>0.27500000000000002</v>
      </c>
      <c r="FV43" s="436" cm="1">
        <f t="array" ref="FV43">+_xlfn.SINGLE(IF(FV$8="Mùa đông",MMULT(VALUE($E43:$EF43),VALUE('Color detail'!W$7:W$138))*'3.Gentan-i'!$EO43,MMULT(VALUE($E43:$EF43),VALUE('Color detail'!W$7:W$138))*'3.Gentan-i'!$EP43))</f>
        <v>0.22000000000000003</v>
      </c>
      <c r="FW43" s="436" cm="1">
        <f t="array" ref="FW43">+_xlfn.SINGLE(IF(FW$8="Mùa đông",MMULT(VALUE($E43:$EF43),VALUE('Color detail'!X$7:X$138))*'3.Gentan-i'!$EO43,MMULT(VALUE($E43:$EF43),VALUE('Color detail'!X$7:X$138))*'3.Gentan-i'!$EP43))</f>
        <v>0.18</v>
      </c>
      <c r="FX43" s="436" cm="1">
        <f t="array" ref="FX43">+_xlfn.SINGLE(IF(FX$8="Mùa đông",MMULT(VALUE($E43:$EF43),VALUE('Color detail'!Y$7:Y$138))*'3.Gentan-i'!$EO43,MMULT(VALUE($E43:$EF43),VALUE('Color detail'!Y$7:Y$138))*'3.Gentan-i'!$EP43))</f>
        <v>0.16</v>
      </c>
      <c r="FY43" s="436" cm="1">
        <f t="array" ref="FY43">+_xlfn.SINGLE(IF(FY$8="Mùa đông",MMULT(VALUE($E43:$EF43),VALUE('Color detail'!Z$7:Z$138))*'3.Gentan-i'!$EO43,MMULT(VALUE($E43:$EF43),VALUE('Color detail'!Z$7:Z$138))*'3.Gentan-i'!$EP43))</f>
        <v>0.11</v>
      </c>
      <c r="FZ43" s="436" cm="1">
        <f t="array" ref="FZ43">+_xlfn.SINGLE(IF(FZ$8="Mùa đông",MMULT(VALUE($E43:$EF43),VALUE('Color detail'!AA$7:AA$138))*'3.Gentan-i'!$EO43,MMULT(VALUE($E43:$EF43),VALUE('Color detail'!AA$7:AA$138))*'3.Gentan-i'!$EP43))</f>
        <v>0.125</v>
      </c>
      <c r="GA43" s="436" cm="1">
        <f t="array" ref="GA43">+_xlfn.SINGLE(IF(GA$8="Mùa đông",MMULT(VALUE($E43:$EF43),VALUE('Color detail'!AB$7:AB$138))*'3.Gentan-i'!$EO43,MMULT(VALUE($E43:$EF43),VALUE('Color detail'!AB$7:AB$138))*'3.Gentan-i'!$EP43))</f>
        <v>0.16999999999999998</v>
      </c>
      <c r="GB43" s="436" cm="1">
        <f t="array" ref="GB43">+_xlfn.SINGLE(IF(GB$8="Mùa đông",MMULT(VALUE($E43:$EF43),VALUE('Color detail'!AC$7:AC$138))*'3.Gentan-i'!$EO43,MMULT(VALUE($E43:$EF43),VALUE('Color detail'!AC$7:AC$138))*'3.Gentan-i'!$EP43))</f>
        <v>0.11</v>
      </c>
      <c r="GC43" s="436" cm="1">
        <f t="array" ref="GC43">+_xlfn.SINGLE(IF(GC$8="Mùa đông",MMULT(VALUE($E43:$EF43),VALUE('Color detail'!AD$7:AD$138))*'3.Gentan-i'!$EO43,MMULT(VALUE($E43:$EF43),VALUE('Color detail'!AD$7:AD$138))*'3.Gentan-i'!$EP43))</f>
        <v>0.16499999999999998</v>
      </c>
      <c r="GD43" s="436" cm="1">
        <f t="array" ref="GD43">+_xlfn.SINGLE(IF(GD$8="Mùa đông",MMULT(VALUE($E43:$EF43),VALUE('Color detail'!AE$7:AE$138))*'3.Gentan-i'!$EO43,MMULT(VALUE($E43:$EF43),VALUE('Color detail'!AE$7:AE$138))*'3.Gentan-i'!$EP43))</f>
        <v>0.13</v>
      </c>
      <c r="GE43" s="436" cm="1">
        <f t="array" ref="GE43">+_xlfn.SINGLE(IF(GE$8="Mùa đông",MMULT(VALUE($E43:$EF43),VALUE('Color detail'!AF$7:AF$138))*'3.Gentan-i'!$EO43,MMULT(VALUE($E43:$EF43),VALUE('Color detail'!AF$7:AF$138))*'3.Gentan-i'!$EP43))</f>
        <v>0.39999999999999997</v>
      </c>
      <c r="GF43" s="436" cm="1">
        <f t="array" ref="GF43">+_xlfn.SINGLE(IF(GF$8="Mùa đông",MMULT(VALUE($E43:$EF43),VALUE('Color detail'!AG$7:AG$138))*'3.Gentan-i'!$EO43,MMULT(VALUE($E43:$EF43),VALUE('Color detail'!AG$7:AG$138))*'3.Gentan-i'!$EP43))</f>
        <v>0.25</v>
      </c>
      <c r="GG43" s="436" cm="1">
        <f t="array" ref="GG43">+_xlfn.SINGLE(IF(GG$8="Mùa đông",MMULT(VALUE($E43:$EF43),VALUE('Color detail'!AH$7:AH$138))*'3.Gentan-i'!$EO43,MMULT(VALUE($E43:$EF43),VALUE('Color detail'!AH$7:AH$138))*'3.Gentan-i'!$EP43))</f>
        <v>0.16</v>
      </c>
      <c r="GH43" s="436" cm="1">
        <f t="array" ref="GH43">+_xlfn.SINGLE(IF(GH$8="Mùa đông",MMULT(VALUE($E43:$EF43),VALUE('Color detail'!AI$7:AI$138))*'3.Gentan-i'!$EO43,MMULT(VALUE($E43:$EF43),VALUE('Color detail'!AI$7:AI$138))*'3.Gentan-i'!$EP43))</f>
        <v>0.125</v>
      </c>
      <c r="GI43" s="436" cm="1">
        <f t="array" ref="GI43">+_xlfn.SINGLE(IF(GI$8="Mùa đông",MMULT(VALUE($E43:$EF43),VALUE('Color detail'!AJ$7:AJ$138))*'3.Gentan-i'!$EO43,MMULT(VALUE($E43:$EF43),VALUE('Color detail'!AJ$7:AJ$138))*'3.Gentan-i'!$EP43))</f>
        <v>0.17499999999999999</v>
      </c>
      <c r="GJ43" s="436" cm="1">
        <f t="array" ref="GJ43">+_xlfn.SINGLE(IF(GJ$8="Mùa đông",MMULT(VALUE($E43:$EF43),VALUE('Color detail'!AK$7:AK$138))*'3.Gentan-i'!$EO43,MMULT(VALUE($E43:$EF43),VALUE('Color detail'!AK$7:AK$138))*'3.Gentan-i'!$EP43))</f>
        <v>0.185</v>
      </c>
      <c r="GK43" s="436" cm="1">
        <f t="array" ref="GK43">+_xlfn.SINGLE(IF(GK$8="Mùa đông",MMULT(VALUE($E43:$EF43),VALUE('Color detail'!AL$7:AL$138))*'3.Gentan-i'!$EO43,MMULT(VALUE($E43:$EF43),VALUE('Color detail'!AL$7:AL$138))*'3.Gentan-i'!$EP43))</f>
        <v>0</v>
      </c>
      <c r="GL43" s="436" cm="1">
        <f t="array" ref="GL43">+_xlfn.SINGLE(IF(GL$8="Mùa đông",MMULT(VALUE($E43:$EF43),VALUE('Color detail'!AM$7:AM$138))*'3.Gentan-i'!$EO43,MMULT(VALUE($E43:$EF43),VALUE('Color detail'!AM$7:AM$138))*'3.Gentan-i'!$EP43))</f>
        <v>0</v>
      </c>
      <c r="GM43" s="436" cm="1">
        <f t="array" ref="GM43">+_xlfn.SINGLE(IF(GM$8="Mùa đông",MMULT(VALUE($E43:$EF43),VALUE('Color detail'!AN$7:AN$138))*'3.Gentan-i'!$EO43,MMULT(VALUE($E43:$EF43),VALUE('Color detail'!AN$7:AN$138))*'3.Gentan-i'!$EP43))</f>
        <v>0</v>
      </c>
      <c r="GN43" s="436" cm="1">
        <f t="array" ref="GN43">+_xlfn.SINGLE(IF(GN$8="Mùa đông",MMULT(VALUE($E43:$EF43),VALUE('Color detail'!AO$7:AO$138))*'3.Gentan-i'!$EO43,MMULT(VALUE($E43:$EF43),VALUE('Color detail'!AO$7:AO$138))*'3.Gentan-i'!$EP43))</f>
        <v>0</v>
      </c>
      <c r="GO43" s="436" cm="1">
        <f t="array" ref="GO43">+_xlfn.SINGLE(IF(GO$8="Mùa đông",MMULT(VALUE($E43:$EF43),VALUE('Color detail'!AP$7:AP$138))*'3.Gentan-i'!$EO43,MMULT(VALUE($E43:$EF43),VALUE('Color detail'!AP$7:AP$138))*'3.Gentan-i'!$EP43))</f>
        <v>0</v>
      </c>
      <c r="GP43" s="436" cm="1">
        <f t="array" ref="GP43">+_xlfn.SINGLE(IF(GP$8="Mùa đông",MMULT(VALUE($E43:$EF43),VALUE('Color detail'!AQ$7:AQ$138))*'3.Gentan-i'!$EO43,MMULT(VALUE($E43:$EF43),VALUE('Color detail'!AQ$7:AQ$138))*'3.Gentan-i'!$EP43))</f>
        <v>0</v>
      </c>
      <c r="GQ43" s="436" cm="1">
        <f t="array" ref="GQ43">+_xlfn.SINGLE(IF(GQ$8="Mùa đông",MMULT(VALUE($E43:$EF43),VALUE('Color detail'!AR$7:AR$138))*'3.Gentan-i'!$EO43,MMULT(VALUE($E43:$EF43),VALUE('Color detail'!AR$7:AR$138))*'3.Gentan-i'!$EP43))</f>
        <v>0</v>
      </c>
      <c r="GR43" s="443">
        <f t="shared" si="37"/>
        <v>3.9999999999999996</v>
      </c>
      <c r="GS43" s="435"/>
      <c r="GT43" s="436">
        <f t="shared" si="38"/>
        <v>0.39999999999999997</v>
      </c>
      <c r="GU43" s="499">
        <v>12</v>
      </c>
      <c r="GV43" s="499">
        <v>36</v>
      </c>
      <c r="GW43" s="436">
        <f t="shared" si="31"/>
        <v>4.8</v>
      </c>
      <c r="GX43" s="436">
        <f t="shared" si="32"/>
        <v>14.399999999999999</v>
      </c>
      <c r="GZ43" s="534"/>
      <c r="HA43" s="534"/>
      <c r="HB43" s="534"/>
      <c r="HO43" s="446"/>
      <c r="HP43" s="446"/>
      <c r="HQ43" s="446"/>
      <c r="HR43" s="446"/>
      <c r="HS43" s="446"/>
      <c r="HT43" s="446"/>
      <c r="HU43" s="446"/>
      <c r="HV43" s="446"/>
      <c r="HW43" s="446"/>
      <c r="HX43" s="446"/>
      <c r="HY43" s="446"/>
      <c r="HZ43" s="446"/>
      <c r="IA43" s="446"/>
      <c r="IB43" s="446"/>
      <c r="IC43" s="446"/>
      <c r="ID43" s="446"/>
      <c r="IE43" s="446"/>
      <c r="IF43" s="446"/>
      <c r="IG43" s="446"/>
      <c r="IH43" s="446"/>
      <c r="II43" s="446"/>
      <c r="IJ43" s="446"/>
      <c r="IK43" s="446"/>
      <c r="IL43" s="446"/>
      <c r="IM43" s="446"/>
      <c r="IN43" s="446"/>
      <c r="IO43" s="446"/>
      <c r="IP43" s="446"/>
      <c r="IQ43" s="446"/>
      <c r="IR43" s="446"/>
      <c r="IS43" s="446"/>
      <c r="IT43" s="446"/>
      <c r="IU43" s="446"/>
      <c r="IV43" s="446"/>
      <c r="IW43" s="446"/>
      <c r="IX43" s="446"/>
      <c r="IY43" s="446"/>
      <c r="IZ43" s="446"/>
      <c r="JA43" s="446"/>
      <c r="JB43" s="446"/>
      <c r="JC43" s="446"/>
      <c r="JD43" s="446"/>
      <c r="JE43" s="446"/>
      <c r="JF43" s="446"/>
      <c r="JG43" s="446"/>
      <c r="JH43" s="446"/>
      <c r="JI43" s="446"/>
      <c r="JJ43" s="446"/>
      <c r="JK43" s="446"/>
      <c r="JL43" s="446"/>
      <c r="JM43" s="446"/>
      <c r="JN43" s="446"/>
      <c r="JO43" s="446"/>
      <c r="JP43" s="446"/>
      <c r="JQ43" s="446"/>
      <c r="JR43" s="446"/>
      <c r="JS43" s="446"/>
      <c r="JT43" s="446"/>
      <c r="JU43" s="446"/>
      <c r="JV43" s="446"/>
      <c r="JW43" s="446"/>
      <c r="JX43" s="446"/>
      <c r="JY43" s="446"/>
      <c r="JZ43" s="446"/>
    </row>
    <row r="44" spans="1:286" ht="16" hidden="1" customHeight="1">
      <c r="A44" s="437">
        <v>1</v>
      </c>
      <c r="B44" s="438" t="s">
        <v>185</v>
      </c>
      <c r="C44" s="439" t="s">
        <v>186</v>
      </c>
      <c r="D44" s="439"/>
      <c r="E44" s="925"/>
      <c r="F44" s="925"/>
      <c r="G44" s="925"/>
      <c r="H44" s="925"/>
      <c r="I44" s="925"/>
      <c r="J44" s="925"/>
      <c r="K44" s="925"/>
      <c r="L44" s="925"/>
      <c r="M44" s="925"/>
      <c r="N44" s="925"/>
      <c r="O44" s="925"/>
      <c r="P44" s="925"/>
      <c r="Q44" s="925"/>
      <c r="R44" s="925"/>
      <c r="S44" s="925"/>
      <c r="T44" s="925"/>
      <c r="U44" s="925"/>
      <c r="V44" s="925"/>
      <c r="W44" s="925"/>
      <c r="X44" s="925"/>
      <c r="Y44" s="925"/>
      <c r="Z44" s="925"/>
      <c r="AA44" s="925"/>
      <c r="AB44" s="925"/>
      <c r="AC44" s="925"/>
      <c r="AD44" s="440">
        <v>0</v>
      </c>
      <c r="AE44" s="440">
        <v>0</v>
      </c>
      <c r="AF44" s="440">
        <v>0</v>
      </c>
      <c r="AG44" s="440">
        <v>0</v>
      </c>
      <c r="AH44" s="440">
        <v>0</v>
      </c>
      <c r="AI44" s="440">
        <v>0</v>
      </c>
      <c r="AJ44" s="440">
        <v>0</v>
      </c>
      <c r="AK44" s="440">
        <v>0.01</v>
      </c>
      <c r="AL44" s="440">
        <v>0</v>
      </c>
      <c r="AM44" s="440">
        <v>0</v>
      </c>
      <c r="AN44" s="440">
        <v>0</v>
      </c>
      <c r="AO44" s="440">
        <v>0</v>
      </c>
      <c r="AP44" s="440">
        <v>0.01</v>
      </c>
      <c r="AQ44" s="440">
        <v>0</v>
      </c>
      <c r="AR44" s="440">
        <v>0</v>
      </c>
      <c r="AS44" s="440">
        <v>0</v>
      </c>
      <c r="AT44" s="440">
        <v>0</v>
      </c>
      <c r="AU44" s="440">
        <v>0</v>
      </c>
      <c r="AV44" s="440">
        <v>0</v>
      </c>
      <c r="AW44" s="440">
        <v>0</v>
      </c>
      <c r="AX44" s="440">
        <v>0</v>
      </c>
      <c r="AY44" s="440">
        <v>0</v>
      </c>
      <c r="AZ44" s="440">
        <v>0</v>
      </c>
      <c r="BA44" s="440">
        <v>0</v>
      </c>
      <c r="BB44" s="440">
        <v>0</v>
      </c>
      <c r="BC44" s="440">
        <v>0</v>
      </c>
      <c r="BD44" s="440">
        <v>0</v>
      </c>
      <c r="BE44" s="440">
        <v>0</v>
      </c>
      <c r="BF44" s="440">
        <v>0</v>
      </c>
      <c r="BG44" s="440">
        <v>0</v>
      </c>
      <c r="BH44" s="440">
        <v>0</v>
      </c>
      <c r="BI44" s="440">
        <v>0</v>
      </c>
      <c r="BJ44" s="440">
        <v>0</v>
      </c>
      <c r="BK44" s="440">
        <v>0</v>
      </c>
      <c r="BL44" s="440">
        <v>0</v>
      </c>
      <c r="BM44" s="440">
        <v>0</v>
      </c>
      <c r="BN44" s="440">
        <v>0</v>
      </c>
      <c r="BO44" s="440">
        <v>0</v>
      </c>
      <c r="BP44" s="440">
        <v>0.02</v>
      </c>
      <c r="BQ44" s="440">
        <v>0</v>
      </c>
      <c r="BR44" s="440">
        <v>0</v>
      </c>
      <c r="BS44" s="440">
        <v>0</v>
      </c>
      <c r="BT44" s="440">
        <v>0</v>
      </c>
      <c r="BU44" s="440">
        <v>0</v>
      </c>
      <c r="BV44" s="440">
        <v>0.02</v>
      </c>
      <c r="BW44" s="440">
        <v>0</v>
      </c>
      <c r="BX44" s="440">
        <v>0</v>
      </c>
      <c r="BY44" s="440">
        <v>0</v>
      </c>
      <c r="BZ44" s="440">
        <v>0</v>
      </c>
      <c r="CA44" s="440">
        <v>0</v>
      </c>
      <c r="CB44" s="440">
        <v>0.02</v>
      </c>
      <c r="CC44" s="440">
        <v>0</v>
      </c>
      <c r="CD44" s="440">
        <v>0</v>
      </c>
      <c r="CE44" s="440">
        <v>0</v>
      </c>
      <c r="CF44" s="440">
        <v>0</v>
      </c>
      <c r="CG44" s="440">
        <v>0</v>
      </c>
      <c r="CH44" s="440">
        <v>0.02</v>
      </c>
      <c r="CI44" s="440">
        <v>0</v>
      </c>
      <c r="CJ44" s="440">
        <v>0</v>
      </c>
      <c r="CK44" s="440">
        <v>0</v>
      </c>
      <c r="CL44" s="440">
        <v>0</v>
      </c>
      <c r="CM44" s="440">
        <v>0</v>
      </c>
      <c r="CN44" s="440">
        <v>0</v>
      </c>
      <c r="CO44" s="440">
        <v>0</v>
      </c>
      <c r="CP44" s="440">
        <v>0</v>
      </c>
      <c r="CQ44" s="440">
        <v>0</v>
      </c>
      <c r="CR44" s="440">
        <v>0</v>
      </c>
      <c r="CS44" s="440">
        <v>0</v>
      </c>
      <c r="CT44" s="440">
        <v>0</v>
      </c>
      <c r="CU44" s="440">
        <v>0</v>
      </c>
      <c r="CV44" s="440">
        <v>0</v>
      </c>
      <c r="CW44" s="440">
        <v>0</v>
      </c>
      <c r="CX44" s="440">
        <v>0</v>
      </c>
      <c r="CY44" s="440">
        <v>0</v>
      </c>
      <c r="CZ44" s="440">
        <v>0</v>
      </c>
      <c r="DA44" s="440">
        <v>0</v>
      </c>
      <c r="DB44" s="440">
        <v>0</v>
      </c>
      <c r="DC44" s="440">
        <v>0</v>
      </c>
      <c r="DD44" s="440">
        <v>0</v>
      </c>
      <c r="DE44" s="440">
        <v>0</v>
      </c>
      <c r="DF44" s="440">
        <v>0</v>
      </c>
      <c r="DG44" s="441">
        <v>0</v>
      </c>
      <c r="DH44" s="441">
        <v>0</v>
      </c>
      <c r="DI44" s="441">
        <v>0</v>
      </c>
      <c r="DJ44" s="441">
        <v>0</v>
      </c>
      <c r="DK44" s="441">
        <v>0.01</v>
      </c>
      <c r="DL44" s="441">
        <v>0</v>
      </c>
      <c r="DM44" s="441">
        <v>0</v>
      </c>
      <c r="DN44" s="441">
        <v>0</v>
      </c>
      <c r="DO44" s="441">
        <v>0</v>
      </c>
      <c r="DP44" s="441">
        <v>0</v>
      </c>
      <c r="DQ44" s="441">
        <v>0.01</v>
      </c>
      <c r="DR44" s="441">
        <v>0</v>
      </c>
      <c r="DS44" s="441">
        <v>0</v>
      </c>
      <c r="DT44" s="441">
        <v>0</v>
      </c>
      <c r="DU44" s="441">
        <v>0</v>
      </c>
      <c r="DV44" s="441">
        <v>0</v>
      </c>
      <c r="DW44" s="441">
        <v>0</v>
      </c>
      <c r="DX44" s="441">
        <v>0</v>
      </c>
      <c r="DY44" s="441">
        <v>0</v>
      </c>
      <c r="DZ44" s="441">
        <v>0</v>
      </c>
      <c r="EA44" s="441">
        <v>0</v>
      </c>
      <c r="EB44" s="441">
        <v>0</v>
      </c>
      <c r="EC44" s="441">
        <v>0</v>
      </c>
      <c r="ED44" s="441">
        <v>0</v>
      </c>
      <c r="EE44" s="441">
        <v>0</v>
      </c>
      <c r="EF44" s="441">
        <v>0</v>
      </c>
      <c r="EH44" s="437" t="s">
        <v>62</v>
      </c>
      <c r="EI44" s="437">
        <v>1</v>
      </c>
      <c r="EJ44" s="439" t="s">
        <v>86</v>
      </c>
      <c r="EK44" s="439" t="s">
        <v>336</v>
      </c>
      <c r="EL44" s="437" t="s">
        <v>64</v>
      </c>
      <c r="EN44" s="382" t="str">
        <f>+IFERROR(VLOOKUP($B44,'Lưu ý'!$C$5:$G$21,5,0),"")</f>
        <v/>
      </c>
      <c r="EO44" s="382">
        <f>+IF($EN44="",100%,INDEX('Lưu ý'!$H$5:$I$21,MATCH('3.Gentan-i'!$B44,'Lưu ý'!$C$5:$C$21,0),MATCH('3.Gentan-i'!EO$6,'Lưu ý'!$H$4:$I$4,0)))</f>
        <v>1</v>
      </c>
      <c r="EP44" s="382">
        <f>+IF($EN44="",100%,INDEX('Lưu ý'!$H$5:$I$21,MATCH('3.Gentan-i'!$B44,'Lưu ý'!$C$5:$C$21,0),MATCH('3.Gentan-i'!EP$6,'Lưu ý'!$H$4:$I$4,0)))</f>
        <v>1</v>
      </c>
      <c r="EQ44" s="481">
        <v>1.1499999999999999</v>
      </c>
      <c r="ER44" s="844">
        <v>1.4</v>
      </c>
      <c r="ES44" s="439" t="s">
        <v>568</v>
      </c>
      <c r="ET44" s="439" t="s">
        <v>641</v>
      </c>
      <c r="EU44" s="476"/>
      <c r="EV44" s="810"/>
      <c r="EW44" s="810"/>
      <c r="EX44" s="810"/>
      <c r="EY44" s="810"/>
      <c r="EZ44" s="378" t="s">
        <v>360</v>
      </c>
      <c r="FA44" s="442" cm="1">
        <f t="array" ref="FA44">+_xlfn.SINGLE(MMULT(VALUE($E44:$EF44),VALUE('Color detail'!H$7:H$138)))</f>
        <v>0</v>
      </c>
      <c r="FB44" s="442" cm="1">
        <f t="array" ref="FB44">+_xlfn.SINGLE(MMULT(VALUE($E44:$EF44),VALUE('Color detail'!I$7:I$138)))</f>
        <v>0.47</v>
      </c>
      <c r="FC44" s="442" cm="1">
        <f t="array" ref="FC44">+_xlfn.SINGLE(MMULT(VALUE($E44:$EF44),VALUE('Color detail'!J$7:J$138)))</f>
        <v>0</v>
      </c>
      <c r="FD44" s="442" cm="1">
        <f t="array" ref="FD44">+_xlfn.SINGLE(MMULT(VALUE($E44:$EF44),VALUE('Color detail'!K$7:K$138)))</f>
        <v>0</v>
      </c>
      <c r="FF44" s="436">
        <f t="shared" si="27"/>
        <v>0</v>
      </c>
      <c r="FG44" s="436">
        <f t="shared" si="28"/>
        <v>1</v>
      </c>
      <c r="FH44" s="436">
        <f t="shared" si="29"/>
        <v>0</v>
      </c>
      <c r="FI44" s="436">
        <f t="shared" si="30"/>
        <v>0</v>
      </c>
      <c r="FK44" s="436">
        <f t="shared" si="33"/>
        <v>0</v>
      </c>
      <c r="FL44" s="436">
        <f t="shared" si="34"/>
        <v>1</v>
      </c>
      <c r="FM44" s="436">
        <f t="shared" si="35"/>
        <v>0</v>
      </c>
      <c r="FN44" s="436">
        <f t="shared" si="36"/>
        <v>0</v>
      </c>
      <c r="FO44" s="681"/>
      <c r="FP44" s="436" cm="1">
        <f t="array" ref="FP44">+_xlfn.SINGLE(IF(FP$8="Mùa đông",MMULT(VALUE($E44:$EF44),VALUE('Color detail'!Q$7:Q$138))*'3.Gentan-i'!$EO44,MMULT(VALUE($E44:$EF44),VALUE('Color detail'!Q$7:Q$138))*'3.Gentan-i'!$EP44))</f>
        <v>0</v>
      </c>
      <c r="FQ44" s="436" cm="1">
        <f t="array" ref="FQ44">+_xlfn.SINGLE(IF(FQ$8="Mùa đông",MMULT(VALUE($E44:$EF44),VALUE('Color detail'!R$7:R$138))*'3.Gentan-i'!$EO44,MMULT(VALUE($E44:$EF44),VALUE('Color detail'!R$7:R$138))*'3.Gentan-i'!$EP44))</f>
        <v>0</v>
      </c>
      <c r="FR44" s="436" cm="1">
        <f t="array" ref="FR44">+_xlfn.SINGLE(IF(FR$8="Mùa đông",MMULT(VALUE($E44:$EF44),VALUE('Color detail'!S$7:S$138))*'3.Gentan-i'!$EO44,MMULT(VALUE($E44:$EF44),VALUE('Color detail'!S$7:S$138))*'3.Gentan-i'!$EP44))</f>
        <v>0</v>
      </c>
      <c r="FS44" s="436" cm="1">
        <f t="array" ref="FS44">+_xlfn.SINGLE(IF(FS$8="Mùa đông",MMULT(VALUE($E44:$EF44),VALUE('Color detail'!T$7:T$138))*'3.Gentan-i'!$EO44,MMULT(VALUE($E44:$EF44),VALUE('Color detail'!T$7:T$138))*'3.Gentan-i'!$EP44))</f>
        <v>0</v>
      </c>
      <c r="FT44" s="436" cm="1">
        <f t="array" ref="FT44">+_xlfn.SINGLE(IF(FT$8="Mùa đông",MMULT(VALUE($E44:$EF44),VALUE('Color detail'!U$7:U$138))*'3.Gentan-i'!$EO44,MMULT(VALUE($E44:$EF44),VALUE('Color detail'!U$7:U$138))*'3.Gentan-i'!$EP44))</f>
        <v>0</v>
      </c>
      <c r="FU44" s="436" cm="1">
        <f t="array" ref="FU44">+_xlfn.SINGLE(IF(FU$8="Mùa đông",MMULT(VALUE($E44:$EF44),VALUE('Color detail'!V$7:V$138))*'3.Gentan-i'!$EO44,MMULT(VALUE($E44:$EF44),VALUE('Color detail'!V$7:V$138))*'3.Gentan-i'!$EP44))</f>
        <v>0</v>
      </c>
      <c r="FV44" s="436" cm="1">
        <f t="array" ref="FV44">+_xlfn.SINGLE(IF(FV$8="Mùa đông",MMULT(VALUE($E44:$EF44),VALUE('Color detail'!W$7:W$138))*'3.Gentan-i'!$EO44,MMULT(VALUE($E44:$EF44),VALUE('Color detail'!W$7:W$138))*'3.Gentan-i'!$EP44))</f>
        <v>0</v>
      </c>
      <c r="FW44" s="436" cm="1">
        <f t="array" ref="FW44">+_xlfn.SINGLE(IF(FW$8="Mùa đông",MMULT(VALUE($E44:$EF44),VALUE('Color detail'!X$7:X$138))*'3.Gentan-i'!$EO44,MMULT(VALUE($E44:$EF44),VALUE('Color detail'!X$7:X$138))*'3.Gentan-i'!$EP44))</f>
        <v>0</v>
      </c>
      <c r="FX44" s="436" cm="1">
        <f t="array" ref="FX44">+_xlfn.SINGLE(IF(FX$8="Mùa đông",MMULT(VALUE($E44:$EF44),VALUE('Color detail'!Y$7:Y$138))*'3.Gentan-i'!$EO44,MMULT(VALUE($E44:$EF44),VALUE('Color detail'!Y$7:Y$138))*'3.Gentan-i'!$EP44))</f>
        <v>0</v>
      </c>
      <c r="FY44" s="436" cm="1">
        <f t="array" ref="FY44">+_xlfn.SINGLE(IF(FY$8="Mùa đông",MMULT(VALUE($E44:$EF44),VALUE('Color detail'!Z$7:Z$138))*'3.Gentan-i'!$EO44,MMULT(VALUE($E44:$EF44),VALUE('Color detail'!Z$7:Z$138))*'3.Gentan-i'!$EP44))</f>
        <v>0</v>
      </c>
      <c r="FZ44" s="436" cm="1">
        <f t="array" ref="FZ44">+_xlfn.SINGLE(IF(FZ$8="Mùa đông",MMULT(VALUE($E44:$EF44),VALUE('Color detail'!AA$7:AA$138))*'3.Gentan-i'!$EO44,MMULT(VALUE($E44:$EF44),VALUE('Color detail'!AA$7:AA$138))*'3.Gentan-i'!$EP44))</f>
        <v>0</v>
      </c>
      <c r="GA44" s="436" cm="1">
        <f t="array" ref="GA44">+_xlfn.SINGLE(IF(GA$8="Mùa đông",MMULT(VALUE($E44:$EF44),VALUE('Color detail'!AB$7:AB$138))*'3.Gentan-i'!$EO44,MMULT(VALUE($E44:$EF44),VALUE('Color detail'!AB$7:AB$138))*'3.Gentan-i'!$EP44))</f>
        <v>0</v>
      </c>
      <c r="GB44" s="436" cm="1">
        <f t="array" ref="GB44">+_xlfn.SINGLE(IF(GB$8="Mùa đông",MMULT(VALUE($E44:$EF44),VALUE('Color detail'!AC$7:AC$138))*'3.Gentan-i'!$EO44,MMULT(VALUE($E44:$EF44),VALUE('Color detail'!AC$7:AC$138))*'3.Gentan-i'!$EP44))</f>
        <v>0</v>
      </c>
      <c r="GC44" s="436" cm="1">
        <f t="array" ref="GC44">+_xlfn.SINGLE(IF(GC$8="Mùa đông",MMULT(VALUE($E44:$EF44),VALUE('Color detail'!AD$7:AD$138))*'3.Gentan-i'!$EO44,MMULT(VALUE($E44:$EF44),VALUE('Color detail'!AD$7:AD$138))*'3.Gentan-i'!$EP44))</f>
        <v>0</v>
      </c>
      <c r="GD44" s="436" cm="1">
        <f t="array" ref="GD44">+_xlfn.SINGLE(IF(GD$8="Mùa đông",MMULT(VALUE($E44:$EF44),VALUE('Color detail'!AE$7:AE$138))*'3.Gentan-i'!$EO44,MMULT(VALUE($E44:$EF44),VALUE('Color detail'!AE$7:AE$138))*'3.Gentan-i'!$EP44))</f>
        <v>0</v>
      </c>
      <c r="GE44" s="436" cm="1">
        <f t="array" ref="GE44">+_xlfn.SINGLE(IF(GE$8="Mùa đông",MMULT(VALUE($E44:$EF44),VALUE('Color detail'!AF$7:AF$138))*'3.Gentan-i'!$EO44,MMULT(VALUE($E44:$EF44),VALUE('Color detail'!AF$7:AF$138))*'3.Gentan-i'!$EP44))</f>
        <v>0</v>
      </c>
      <c r="GF44" s="436" cm="1">
        <f t="array" ref="GF44">+_xlfn.SINGLE(IF(GF$8="Mùa đông",MMULT(VALUE($E44:$EF44),VALUE('Color detail'!AG$7:AG$138))*'3.Gentan-i'!$EO44,MMULT(VALUE($E44:$EF44),VALUE('Color detail'!AG$7:AG$138))*'3.Gentan-i'!$EP44))</f>
        <v>0</v>
      </c>
      <c r="GG44" s="436" cm="1">
        <f t="array" ref="GG44">+_xlfn.SINGLE(IF(GG$8="Mùa đông",MMULT(VALUE($E44:$EF44),VALUE('Color detail'!AH$7:AH$138))*'3.Gentan-i'!$EO44,MMULT(VALUE($E44:$EF44),VALUE('Color detail'!AH$7:AH$138))*'3.Gentan-i'!$EP44))</f>
        <v>0</v>
      </c>
      <c r="GH44" s="436" cm="1">
        <f t="array" ref="GH44">+_xlfn.SINGLE(IF(GH$8="Mùa đông",MMULT(VALUE($E44:$EF44),VALUE('Color detail'!AI$7:AI$138))*'3.Gentan-i'!$EO44,MMULT(VALUE($E44:$EF44),VALUE('Color detail'!AI$7:AI$138))*'3.Gentan-i'!$EP44))</f>
        <v>0</v>
      </c>
      <c r="GI44" s="436" cm="1">
        <f t="array" ref="GI44">+_xlfn.SINGLE(IF(GI$8="Mùa đông",MMULT(VALUE($E44:$EF44),VALUE('Color detail'!AJ$7:AJ$138))*'3.Gentan-i'!$EO44,MMULT(VALUE($E44:$EF44),VALUE('Color detail'!AJ$7:AJ$138))*'3.Gentan-i'!$EP44))</f>
        <v>0</v>
      </c>
      <c r="GJ44" s="436" cm="1">
        <f t="array" ref="GJ44">+_xlfn.SINGLE(IF(GJ$8="Mùa đông",MMULT(VALUE($E44:$EF44),VALUE('Color detail'!AK$7:AK$138))*'3.Gentan-i'!$EO44,MMULT(VALUE($E44:$EF44),VALUE('Color detail'!AK$7:AK$138))*'3.Gentan-i'!$EP44))</f>
        <v>0</v>
      </c>
      <c r="GK44" s="436" cm="1">
        <f t="array" ref="GK44">+_xlfn.SINGLE(IF(GK$8="Mùa đông",MMULT(VALUE($E44:$EF44),VALUE('Color detail'!AL$7:AL$138))*'3.Gentan-i'!$EO44,MMULT(VALUE($E44:$EF44),VALUE('Color detail'!AL$7:AL$138))*'3.Gentan-i'!$EP44))</f>
        <v>0</v>
      </c>
      <c r="GL44" s="436" cm="1">
        <f t="array" ref="GL44">+_xlfn.SINGLE(IF(GL$8="Mùa đông",MMULT(VALUE($E44:$EF44),VALUE('Color detail'!AM$7:AM$138))*'3.Gentan-i'!$EO44,MMULT(VALUE($E44:$EF44),VALUE('Color detail'!AM$7:AM$138))*'3.Gentan-i'!$EP44))</f>
        <v>0</v>
      </c>
      <c r="GM44" s="436" cm="1">
        <f t="array" ref="GM44">+_xlfn.SINGLE(IF(GM$8="Mùa đông",MMULT(VALUE($E44:$EF44),VALUE('Color detail'!AN$7:AN$138))*'3.Gentan-i'!$EO44,MMULT(VALUE($E44:$EF44),VALUE('Color detail'!AN$7:AN$138))*'3.Gentan-i'!$EP44))</f>
        <v>0</v>
      </c>
      <c r="GN44" s="436" cm="1">
        <f t="array" ref="GN44">+_xlfn.SINGLE(IF(GN$8="Mùa đông",MMULT(VALUE($E44:$EF44),VALUE('Color detail'!AO$7:AO$138))*'3.Gentan-i'!$EO44,MMULT(VALUE($E44:$EF44),VALUE('Color detail'!AO$7:AO$138))*'3.Gentan-i'!$EP44))</f>
        <v>0</v>
      </c>
      <c r="GO44" s="436" cm="1">
        <f t="array" ref="GO44">+_xlfn.SINGLE(IF(GO$8="Mùa đông",MMULT(VALUE($E44:$EF44),VALUE('Color detail'!AP$7:AP$138))*'3.Gentan-i'!$EO44,MMULT(VALUE($E44:$EF44),VALUE('Color detail'!AP$7:AP$138))*'3.Gentan-i'!$EP44))</f>
        <v>0</v>
      </c>
      <c r="GP44" s="436" cm="1">
        <f t="array" ref="GP44">+_xlfn.SINGLE(IF(GP$8="Mùa đông",MMULT(VALUE($E44:$EF44),VALUE('Color detail'!AQ$7:AQ$138))*'3.Gentan-i'!$EO44,MMULT(VALUE($E44:$EF44),VALUE('Color detail'!AQ$7:AQ$138))*'3.Gentan-i'!$EP44))</f>
        <v>0</v>
      </c>
      <c r="GQ44" s="436" cm="1">
        <f t="array" ref="GQ44">+_xlfn.SINGLE(IF(GQ$8="Mùa đông",MMULT(VALUE($E44:$EF44),VALUE('Color detail'!AR$7:AR$138))*'3.Gentan-i'!$EO44,MMULT(VALUE($E44:$EF44),VALUE('Color detail'!AR$7:AR$138))*'3.Gentan-i'!$EP44))</f>
        <v>0</v>
      </c>
      <c r="GR44" s="443">
        <f t="shared" si="37"/>
        <v>0</v>
      </c>
      <c r="GS44" s="435"/>
      <c r="GT44" s="436">
        <f t="shared" si="38"/>
        <v>0</v>
      </c>
      <c r="GU44" s="499">
        <v>12</v>
      </c>
      <c r="GV44" s="499">
        <v>36</v>
      </c>
      <c r="GW44" s="436">
        <f t="shared" si="31"/>
        <v>0</v>
      </c>
      <c r="GX44" s="436">
        <f t="shared" si="32"/>
        <v>0</v>
      </c>
      <c r="GZ44" s="534"/>
      <c r="HA44" s="534"/>
      <c r="HB44" s="534"/>
    </row>
    <row r="45" spans="1:286" ht="16" hidden="1" customHeight="1">
      <c r="A45" s="437">
        <v>1</v>
      </c>
      <c r="B45" s="438" t="s">
        <v>191</v>
      </c>
      <c r="C45" s="439" t="s">
        <v>192</v>
      </c>
      <c r="D45" s="439"/>
      <c r="E45" s="925"/>
      <c r="F45" s="925"/>
      <c r="G45" s="925"/>
      <c r="H45" s="925"/>
      <c r="I45" s="925"/>
      <c r="J45" s="925"/>
      <c r="K45" s="925"/>
      <c r="L45" s="925"/>
      <c r="M45" s="925"/>
      <c r="N45" s="925"/>
      <c r="O45" s="925"/>
      <c r="P45" s="925"/>
      <c r="Q45" s="925"/>
      <c r="R45" s="925"/>
      <c r="S45" s="925"/>
      <c r="T45" s="925"/>
      <c r="U45" s="925"/>
      <c r="V45" s="925"/>
      <c r="W45" s="925"/>
      <c r="X45" s="925"/>
      <c r="Y45" s="925"/>
      <c r="Z45" s="925"/>
      <c r="AA45" s="925"/>
      <c r="AB45" s="925"/>
      <c r="AC45" s="925"/>
      <c r="AD45" s="440">
        <v>3.3428569999999998E-2</v>
      </c>
      <c r="AE45" s="440">
        <v>3.3428569999999998E-2</v>
      </c>
      <c r="AF45" s="440">
        <v>3.3428569999999998E-2</v>
      </c>
      <c r="AG45" s="440">
        <v>3.3428569999999998E-2</v>
      </c>
      <c r="AH45" s="440">
        <v>3.3428569999999998E-2</v>
      </c>
      <c r="AI45" s="440">
        <v>0</v>
      </c>
      <c r="AJ45" s="440">
        <v>3.3428569999999998E-2</v>
      </c>
      <c r="AK45" s="440">
        <v>3.3428569999999998E-2</v>
      </c>
      <c r="AL45" s="440">
        <v>3.3428569999999998E-2</v>
      </c>
      <c r="AM45" s="440">
        <v>3.3428569999999998E-2</v>
      </c>
      <c r="AN45" s="440">
        <v>3.3428569999999998E-2</v>
      </c>
      <c r="AO45" s="440">
        <v>0</v>
      </c>
      <c r="AP45" s="440">
        <v>3.3428569999999998E-2</v>
      </c>
      <c r="AQ45" s="440">
        <v>3.3428569999999998E-2</v>
      </c>
      <c r="AR45" s="440">
        <v>3.3428569999999998E-2</v>
      </c>
      <c r="AS45" s="440">
        <v>3.3428569999999998E-2</v>
      </c>
      <c r="AT45" s="440">
        <v>3.3428569999999998E-2</v>
      </c>
      <c r="AU45" s="440">
        <v>3.3428569999999998E-2</v>
      </c>
      <c r="AV45" s="440">
        <v>3.3428569999999998E-2</v>
      </c>
      <c r="AW45" s="440">
        <v>3.3428569999999998E-2</v>
      </c>
      <c r="AX45" s="440">
        <v>3.3428569999999998E-2</v>
      </c>
      <c r="AY45" s="440">
        <v>3.3428569999999998E-2</v>
      </c>
      <c r="AZ45" s="440">
        <v>2.6742855999999999E-2</v>
      </c>
      <c r="BA45" s="440">
        <v>2.6742855999999999E-2</v>
      </c>
      <c r="BB45" s="440">
        <v>2.6742855999999999E-2</v>
      </c>
      <c r="BC45" s="440">
        <v>2.6742855999999999E-2</v>
      </c>
      <c r="BD45" s="440">
        <v>2.6742855999999999E-2</v>
      </c>
      <c r="BE45" s="440">
        <v>2.6742855999999999E-2</v>
      </c>
      <c r="BF45" s="440">
        <v>2.6742855999999999E-2</v>
      </c>
      <c r="BG45" s="440">
        <v>2.6742855999999999E-2</v>
      </c>
      <c r="BH45" s="440">
        <v>2.6742855999999999E-2</v>
      </c>
      <c r="BI45" s="440">
        <v>2.6742855999999999E-2</v>
      </c>
      <c r="BJ45" s="440">
        <v>2.6742855999999999E-2</v>
      </c>
      <c r="BK45" s="440">
        <v>2.6742855999999999E-2</v>
      </c>
      <c r="BL45" s="440">
        <v>2.6742855999999999E-2</v>
      </c>
      <c r="BM45" s="440">
        <v>2.6742855999999999E-2</v>
      </c>
      <c r="BN45" s="440">
        <v>2.6742855999999999E-2</v>
      </c>
      <c r="BO45" s="440">
        <v>2.6742855999999999E-2</v>
      </c>
      <c r="BP45" s="440">
        <v>2.6742855999999999E-2</v>
      </c>
      <c r="BQ45" s="440">
        <v>2.6742855999999999E-2</v>
      </c>
      <c r="BR45" s="440">
        <v>2.6742855999999999E-2</v>
      </c>
      <c r="BS45" s="440">
        <v>2.6742855999999999E-2</v>
      </c>
      <c r="BT45" s="440">
        <v>2.6742855999999999E-2</v>
      </c>
      <c r="BU45" s="440">
        <v>2.6742855999999999E-2</v>
      </c>
      <c r="BV45" s="440">
        <v>2.6742855999999999E-2</v>
      </c>
      <c r="BW45" s="440">
        <v>2.6742855999999999E-2</v>
      </c>
      <c r="BX45" s="440">
        <v>2.6742855999999999E-2</v>
      </c>
      <c r="BY45" s="440">
        <v>2.6742855999999999E-2</v>
      </c>
      <c r="BZ45" s="440">
        <v>2.6742855999999999E-2</v>
      </c>
      <c r="CA45" s="440">
        <v>2.6742855999999999E-2</v>
      </c>
      <c r="CB45" s="440">
        <v>2.6742855999999999E-2</v>
      </c>
      <c r="CC45" s="440">
        <v>2.6742855999999999E-2</v>
      </c>
      <c r="CD45" s="440">
        <v>2.6742855999999999E-2</v>
      </c>
      <c r="CE45" s="440">
        <v>2.6742855999999999E-2</v>
      </c>
      <c r="CF45" s="440">
        <v>2.6742855999999999E-2</v>
      </c>
      <c r="CG45" s="440">
        <v>2.6742855999999999E-2</v>
      </c>
      <c r="CH45" s="440">
        <v>2.6742855999999999E-2</v>
      </c>
      <c r="CI45" s="440">
        <v>2.6742855999999999E-2</v>
      </c>
      <c r="CJ45" s="440">
        <v>2.6742855999999999E-2</v>
      </c>
      <c r="CK45" s="440">
        <v>2.6742855999999999E-2</v>
      </c>
      <c r="CL45" s="440">
        <v>2.6742855999999999E-2</v>
      </c>
      <c r="CM45" s="440">
        <v>3.3428569999999998E-2</v>
      </c>
      <c r="CN45" s="440">
        <v>3.3428569999999998E-2</v>
      </c>
      <c r="CO45" s="440">
        <v>3.3428569999999998E-2</v>
      </c>
      <c r="CP45" s="440">
        <v>3.3428569999999998E-2</v>
      </c>
      <c r="CQ45" s="440">
        <v>3.3428569999999998E-2</v>
      </c>
      <c r="CR45" s="440">
        <v>3.3428569999999998E-2</v>
      </c>
      <c r="CS45" s="440">
        <v>3.3428569999999998E-2</v>
      </c>
      <c r="CT45" s="440">
        <v>3.3428569999999998E-2</v>
      </c>
      <c r="CU45" s="440">
        <v>3.3428569999999998E-2</v>
      </c>
      <c r="CV45" s="440">
        <v>3.3428569999999998E-2</v>
      </c>
      <c r="CW45" s="440">
        <v>3.3428569999999998E-2</v>
      </c>
      <c r="CX45" s="440">
        <v>3.3428569999999998E-2</v>
      </c>
      <c r="CY45" s="440">
        <v>3.3428569999999998E-2</v>
      </c>
      <c r="CZ45" s="440">
        <v>3.3428569999999998E-2</v>
      </c>
      <c r="DA45" s="440">
        <v>3.3428569999999998E-2</v>
      </c>
      <c r="DB45" s="440">
        <v>3.3428569999999998E-2</v>
      </c>
      <c r="DC45" s="440">
        <v>3.3428569999999998E-2</v>
      </c>
      <c r="DD45" s="440">
        <v>3.3428569999999998E-2</v>
      </c>
      <c r="DE45" s="440">
        <v>3.3428569999999998E-2</v>
      </c>
      <c r="DF45" s="440">
        <v>3.3428569999999998E-2</v>
      </c>
      <c r="DG45" s="441">
        <v>3.3428569999999998E-2</v>
      </c>
      <c r="DH45" s="441">
        <v>3.3428569999999998E-2</v>
      </c>
      <c r="DI45" s="441">
        <v>3.3428569999999998E-2</v>
      </c>
      <c r="DJ45" s="441">
        <v>3.3428569999999998E-2</v>
      </c>
      <c r="DK45" s="441">
        <v>3.3428569999999998E-2</v>
      </c>
      <c r="DL45" s="441">
        <v>0.03</v>
      </c>
      <c r="DM45" s="441">
        <v>3.3428569999999998E-2</v>
      </c>
      <c r="DN45" s="441">
        <v>3.3428569999999998E-2</v>
      </c>
      <c r="DO45" s="441">
        <v>3.3428569999999998E-2</v>
      </c>
      <c r="DP45" s="441">
        <v>3.3428569999999998E-2</v>
      </c>
      <c r="DQ45" s="441">
        <v>3.3428569999999998E-2</v>
      </c>
      <c r="DR45" s="441">
        <v>0.03</v>
      </c>
      <c r="DS45" s="441">
        <v>3.3428569999999998E-2</v>
      </c>
      <c r="DT45" s="441">
        <v>3.3428569999999998E-2</v>
      </c>
      <c r="DU45" s="441">
        <v>3.3428569999999998E-2</v>
      </c>
      <c r="DV45" s="441">
        <v>3.3428569999999998E-2</v>
      </c>
      <c r="DW45" s="441">
        <v>0.03</v>
      </c>
      <c r="DX45" s="441">
        <v>3.3428569999999998E-2</v>
      </c>
      <c r="DY45" s="441">
        <v>3.3428569999999998E-2</v>
      </c>
      <c r="DZ45" s="441">
        <v>3.3428569999999998E-2</v>
      </c>
      <c r="EA45" s="441">
        <v>3.3428569999999998E-2</v>
      </c>
      <c r="EB45" s="441">
        <v>0.03</v>
      </c>
      <c r="EC45" s="441">
        <v>3.3428569999999998E-2</v>
      </c>
      <c r="ED45" s="441">
        <v>3.3428569999999998E-2</v>
      </c>
      <c r="EE45" s="441">
        <v>3.3428569999999998E-2</v>
      </c>
      <c r="EF45" s="441">
        <v>0.03</v>
      </c>
      <c r="EH45" s="437" t="s">
        <v>62</v>
      </c>
      <c r="EI45" s="437">
        <v>4</v>
      </c>
      <c r="EJ45" s="439" t="s">
        <v>193</v>
      </c>
      <c r="EK45" s="439" t="s">
        <v>334</v>
      </c>
      <c r="EL45" s="437" t="s">
        <v>64</v>
      </c>
      <c r="EN45" s="382" t="str">
        <f>+IFERROR(VLOOKUP($B45,'Lưu ý'!$C$5:$G$21,5,0),"")</f>
        <v/>
      </c>
      <c r="EO45" s="382">
        <f>+IF($EN45="",100%,INDEX('Lưu ý'!$H$5:$I$21,MATCH('3.Gentan-i'!$B45,'Lưu ý'!$C$5:$C$21,0),MATCH('3.Gentan-i'!EO$6,'Lưu ý'!$H$4:$I$4,0)))</f>
        <v>1</v>
      </c>
      <c r="EP45" s="382">
        <f>+IF($EN45="",100%,INDEX('Lưu ý'!$H$5:$I$21,MATCH('3.Gentan-i'!$B45,'Lưu ý'!$C$5:$C$21,0),MATCH('3.Gentan-i'!EP$6,'Lưu ý'!$H$4:$I$4,0)))</f>
        <v>1</v>
      </c>
      <c r="EQ45" s="481">
        <v>1</v>
      </c>
      <c r="ER45" s="844">
        <v>0.5</v>
      </c>
      <c r="ES45" s="439" t="s">
        <v>667</v>
      </c>
      <c r="ET45" s="439" t="s">
        <v>641</v>
      </c>
      <c r="EU45" s="476"/>
      <c r="EV45" s="810"/>
      <c r="EW45" s="810"/>
      <c r="EX45" s="810"/>
      <c r="EY45" s="810"/>
      <c r="EZ45" s="378" t="s">
        <v>360</v>
      </c>
      <c r="FA45" s="442" cm="1">
        <f t="array" ref="FA45">+_xlfn.SINGLE(MMULT(VALUE($E45:$EF45),VALUE('Color detail'!H$7:H$138)))</f>
        <v>84.995482081999981</v>
      </c>
      <c r="FB45" s="442" cm="1">
        <f t="array" ref="FB45">+_xlfn.SINGLE(MMULT(VALUE($E45:$EF45),VALUE('Color detail'!I$7:I$138)))</f>
        <v>93.900853129999987</v>
      </c>
      <c r="FC45" s="442" cm="1">
        <f t="array" ref="FC45">+_xlfn.SINGLE(MMULT(VALUE($E45:$EF45),VALUE('Color detail'!J$7:J$138)))</f>
        <v>80.897139399999986</v>
      </c>
      <c r="FD45" s="442" cm="1">
        <f t="array" ref="FD45">+_xlfn.SINGLE(MMULT(VALUE($E45:$EF45),VALUE('Color detail'!K$7:K$138)))</f>
        <v>73.609711139999987</v>
      </c>
      <c r="FF45" s="436">
        <f t="shared" si="27"/>
        <v>44</v>
      </c>
      <c r="FG45" s="436">
        <f t="shared" si="28"/>
        <v>48</v>
      </c>
      <c r="FH45" s="436">
        <f t="shared" si="29"/>
        <v>44</v>
      </c>
      <c r="FI45" s="436">
        <f t="shared" si="30"/>
        <v>40</v>
      </c>
      <c r="FK45" s="436">
        <f t="shared" si="33"/>
        <v>44</v>
      </c>
      <c r="FL45" s="436">
        <f t="shared" si="34"/>
        <v>48</v>
      </c>
      <c r="FM45" s="436">
        <f t="shared" si="35"/>
        <v>44</v>
      </c>
      <c r="FN45" s="436">
        <f t="shared" si="36"/>
        <v>40</v>
      </c>
      <c r="FO45" s="681"/>
      <c r="FP45" s="436" cm="1">
        <f t="array" ref="FP45">+_xlfn.SINGLE(IF(FP$8="Mùa đông",MMULT(VALUE($E45:$EF45),VALUE('Color detail'!Q$7:Q$138))*'3.Gentan-i'!$EO45,MMULT(VALUE($E45:$EF45),VALUE('Color detail'!Q$7:Q$138))*'3.Gentan-i'!$EP45))</f>
        <v>2.7678855959999993</v>
      </c>
      <c r="FQ45" s="436" cm="1">
        <f t="array" ref="FQ45">+_xlfn.SINGLE(IF(FQ$8="Mùa đông",MMULT(VALUE($E45:$EF45),VALUE('Color detail'!R$7:R$138))*'3.Gentan-i'!$EO45,MMULT(VALUE($E45:$EF45),VALUE('Color detail'!R$7:R$138))*'3.Gentan-i'!$EP45))</f>
        <v>4.0181141139999994</v>
      </c>
      <c r="FR45" s="436" cm="1">
        <f t="array" ref="FR45">+_xlfn.SINGLE(IF(FR$8="Mùa đông",MMULT(VALUE($E45:$EF45),VALUE('Color detail'!S$7:S$138))*'3.Gentan-i'!$EO45,MMULT(VALUE($E45:$EF45),VALUE('Color detail'!S$7:S$138))*'3.Gentan-i'!$EP45))</f>
        <v>3.0754284399999987</v>
      </c>
      <c r="FS45" s="436" cm="1">
        <f t="array" ref="FS45">+_xlfn.SINGLE(IF(FS$8="Mùa đông",MMULT(VALUE($E45:$EF45),VALUE('Color detail'!T$7:T$138))*'3.Gentan-i'!$EO45,MMULT(VALUE($E45:$EF45),VALUE('Color detail'!T$7:T$138))*'3.Gentan-i'!$EP45))</f>
        <v>4.2053141059999994</v>
      </c>
      <c r="FT45" s="436" cm="1">
        <f t="array" ref="FT45">+_xlfn.SINGLE(IF(FT$8="Mùa đông",MMULT(VALUE($E45:$EF45),VALUE('Color detail'!U$7:U$138))*'3.Gentan-i'!$EO45,MMULT(VALUE($E45:$EF45),VALUE('Color detail'!U$7:U$138))*'3.Gentan-i'!$EP45))</f>
        <v>4.2654855319999987</v>
      </c>
      <c r="FU45" s="436" cm="1">
        <f t="array" ref="FU45">+_xlfn.SINGLE(IF(FU$8="Mùa đông",MMULT(VALUE($E45:$EF45),VALUE('Color detail'!V$7:V$138))*'3.Gentan-i'!$EO45,MMULT(VALUE($E45:$EF45),VALUE('Color detail'!V$7:V$138))*'3.Gentan-i'!$EP45))</f>
        <v>4.2654855320000005</v>
      </c>
      <c r="FV45" s="436" cm="1">
        <f t="array" ref="FV45">+_xlfn.SINGLE(IF(FV$8="Mùa đông",MMULT(VALUE($E45:$EF45),VALUE('Color detail'!W$7:W$138))*'3.Gentan-i'!$EO45,MMULT(VALUE($E45:$EF45),VALUE('Color detail'!W$7:W$138))*'3.Gentan-i'!$EP45))</f>
        <v>4.2654855319999978</v>
      </c>
      <c r="FW45" s="436" cm="1">
        <f t="array" ref="FW45">+_xlfn.SINGLE(IF(FW$8="Mùa đông",MMULT(VALUE($E45:$EF45),VALUE('Color detail'!X$7:X$138))*'3.Gentan-i'!$EO45,MMULT(VALUE($E45:$EF45),VALUE('Color detail'!X$7:X$138))*'3.Gentan-i'!$EP45))</f>
        <v>4.2721712459999992</v>
      </c>
      <c r="FX45" s="436" cm="1">
        <f t="array" ref="FX45">+_xlfn.SINGLE(IF(FX$8="Mùa đông",MMULT(VALUE($E45:$EF45),VALUE('Color detail'!Y$7:Y$138))*'3.Gentan-i'!$EO45,MMULT(VALUE($E45:$EF45),VALUE('Color detail'!Y$7:Y$138))*'3.Gentan-i'!$EP45))</f>
        <v>4.2654855319999978</v>
      </c>
      <c r="FY45" s="436" cm="1">
        <f t="array" ref="FY45">+_xlfn.SINGLE(IF(FY$8="Mùa đông",MMULT(VALUE($E45:$EF45),VALUE('Color detail'!Z$7:Z$138))*'3.Gentan-i'!$EO45,MMULT(VALUE($E45:$EF45),VALUE('Color detail'!Z$7:Z$138))*'3.Gentan-i'!$EP45))</f>
        <v>3.616971274</v>
      </c>
      <c r="FZ45" s="436" cm="1">
        <f t="array" ref="FZ45">+_xlfn.SINGLE(IF(FZ$8="Mùa đông",MMULT(VALUE($E45:$EF45),VALUE('Color detail'!AA$7:AA$138))*'3.Gentan-i'!$EO45,MMULT(VALUE($E45:$EF45),VALUE('Color detail'!AA$7:AA$138))*'3.Gentan-i'!$EP45))</f>
        <v>4.2721712459999983</v>
      </c>
      <c r="GA45" s="436" cm="1">
        <f t="array" ref="GA45">+_xlfn.SINGLE(IF(GA$8="Mùa đông",MMULT(VALUE($E45:$EF45),VALUE('Color detail'!AB$7:AB$138))*'3.Gentan-i'!$EO45,MMULT(VALUE($E45:$EF45),VALUE('Color detail'!AB$7:AB$138))*'3.Gentan-i'!$EP45))</f>
        <v>4.2654855319999996</v>
      </c>
      <c r="GB45" s="436" cm="1">
        <f t="array" ref="GB45">+_xlfn.SINGLE(IF(GB$8="Mùa đông",MMULT(VALUE($E45:$EF45),VALUE('Color detail'!AC$7:AC$138))*'3.Gentan-i'!$EO45,MMULT(VALUE($E45:$EF45),VALUE('Color detail'!AC$7:AC$138))*'3.Gentan-i'!$EP45))</f>
        <v>3.837599835999999</v>
      </c>
      <c r="GC45" s="436" cm="1">
        <f t="array" ref="GC45">+_xlfn.SINGLE(IF(GC$8="Mùa đông",MMULT(VALUE($E45:$EF45),VALUE('Color detail'!AD$7:AD$138))*'3.Gentan-i'!$EO45,MMULT(VALUE($E45:$EF45),VALUE('Color detail'!AD$7:AD$138))*'3.Gentan-i'!$EP45))</f>
        <v>4.2654855319999996</v>
      </c>
      <c r="GD45" s="436" cm="1">
        <f t="array" ref="GD45">+_xlfn.SINGLE(IF(GD$8="Mùa đông",MMULT(VALUE($E45:$EF45),VALUE('Color detail'!AE$7:AE$138))*'3.Gentan-i'!$EO45,MMULT(VALUE($E45:$EF45),VALUE('Color detail'!AE$7:AE$138))*'3.Gentan-i'!$EP45))</f>
        <v>4.1317712519999983</v>
      </c>
      <c r="GE45" s="436" cm="1">
        <f t="array" ref="GE45">+_xlfn.SINGLE(IF(GE$8="Mùa đông",MMULT(VALUE($E45:$EF45),VALUE('Color detail'!AF$7:AF$138))*'3.Gentan-i'!$EO45,MMULT(VALUE($E45:$EF45),VALUE('Color detail'!AF$7:AF$138))*'3.Gentan-i'!$EP45))</f>
        <v>4.2053141059999994</v>
      </c>
      <c r="GF45" s="436" cm="1">
        <f t="array" ref="GF45">+_xlfn.SINGLE(IF(GF$8="Mùa đông",MMULT(VALUE($E45:$EF45),VALUE('Color detail'!AG$7:AG$138))*'3.Gentan-i'!$EO45,MMULT(VALUE($E45:$EF45),VALUE('Color detail'!AG$7:AG$138))*'3.Gentan-i'!$EP45))</f>
        <v>4.2053141059999994</v>
      </c>
      <c r="GG45" s="436" cm="1">
        <f t="array" ref="GG45">+_xlfn.SINGLE(IF(GG$8="Mùa đông",MMULT(VALUE($E45:$EF45),VALUE('Color detail'!AH$7:AH$138))*'3.Gentan-i'!$EO45,MMULT(VALUE($E45:$EF45),VALUE('Color detail'!AH$7:AH$138))*'3.Gentan-i'!$EP45))</f>
        <v>4.2053141060000003</v>
      </c>
      <c r="GH45" s="436" cm="1">
        <f t="array" ref="GH45">+_xlfn.SINGLE(IF(GH$8="Mùa đông",MMULT(VALUE($E45:$EF45),VALUE('Color detail'!AI$7:AI$138))*'3.Gentan-i'!$EO45,MMULT(VALUE($E45:$EF45),VALUE('Color detail'!AI$7:AI$138))*'3.Gentan-i'!$EP45))</f>
        <v>4.2119998199999973</v>
      </c>
      <c r="GI45" s="436" cm="1">
        <f t="array" ref="GI45">+_xlfn.SINGLE(IF(GI$8="Mùa đông",MMULT(VALUE($E45:$EF45),VALUE('Color detail'!AJ$7:AJ$138))*'3.Gentan-i'!$EO45,MMULT(VALUE($E45:$EF45),VALUE('Color detail'!AJ$7:AJ$138))*'3.Gentan-i'!$EP45))</f>
        <v>4.2053141059999994</v>
      </c>
      <c r="GJ45" s="436" cm="1">
        <f t="array" ref="GJ45">+_xlfn.SINGLE(IF(GJ$8="Mùa đông",MMULT(VALUE($E45:$EF45),VALUE('Color detail'!AK$7:AK$138))*'3.Gentan-i'!$EO45,MMULT(VALUE($E45:$EF45),VALUE('Color detail'!AK$7:AK$138))*'3.Gentan-i'!$EP45))</f>
        <v>4.1718855359999996</v>
      </c>
      <c r="GK45" s="436" cm="1">
        <f t="array" ref="GK45">+_xlfn.SINGLE(IF(GK$8="Mùa đông",MMULT(VALUE($E45:$EF45),VALUE('Color detail'!AL$7:AL$138))*'3.Gentan-i'!$EO45,MMULT(VALUE($E45:$EF45),VALUE('Color detail'!AL$7:AL$138))*'3.Gentan-i'!$EP45))</f>
        <v>0</v>
      </c>
      <c r="GL45" s="436" cm="1">
        <f t="array" ref="GL45">+_xlfn.SINGLE(IF(GL$8="Mùa đông",MMULT(VALUE($E45:$EF45),VALUE('Color detail'!AM$7:AM$138))*'3.Gentan-i'!$EO45,MMULT(VALUE($E45:$EF45),VALUE('Color detail'!AM$7:AM$138))*'3.Gentan-i'!$EP45))</f>
        <v>0</v>
      </c>
      <c r="GM45" s="436" cm="1">
        <f t="array" ref="GM45">+_xlfn.SINGLE(IF(GM$8="Mùa đông",MMULT(VALUE($E45:$EF45),VALUE('Color detail'!AN$7:AN$138))*'3.Gentan-i'!$EO45,MMULT(VALUE($E45:$EF45),VALUE('Color detail'!AN$7:AN$138))*'3.Gentan-i'!$EP45))</f>
        <v>0</v>
      </c>
      <c r="GN45" s="436" cm="1">
        <f t="array" ref="GN45">+_xlfn.SINGLE(IF(GN$8="Mùa đông",MMULT(VALUE($E45:$EF45),VALUE('Color detail'!AO$7:AO$138))*'3.Gentan-i'!$EO45,MMULT(VALUE($E45:$EF45),VALUE('Color detail'!AO$7:AO$138))*'3.Gentan-i'!$EP45))</f>
        <v>0</v>
      </c>
      <c r="GO45" s="436" cm="1">
        <f t="array" ref="GO45">+_xlfn.SINGLE(IF(GO$8="Mùa đông",MMULT(VALUE($E45:$EF45),VALUE('Color detail'!AP$7:AP$138))*'3.Gentan-i'!$EO45,MMULT(VALUE($E45:$EF45),VALUE('Color detail'!AP$7:AP$138))*'3.Gentan-i'!$EP45))</f>
        <v>0</v>
      </c>
      <c r="GP45" s="436" cm="1">
        <f t="array" ref="GP45">+_xlfn.SINGLE(IF(GP$8="Mùa đông",MMULT(VALUE($E45:$EF45),VALUE('Color detail'!AQ$7:AQ$138))*'3.Gentan-i'!$EO45,MMULT(VALUE($E45:$EF45),VALUE('Color detail'!AQ$7:AQ$138))*'3.Gentan-i'!$EP45))</f>
        <v>0</v>
      </c>
      <c r="GQ45" s="436" cm="1">
        <f t="array" ref="GQ45">+_xlfn.SINGLE(IF(GQ$8="Mùa đông",MMULT(VALUE($E45:$EF45),VALUE('Color detail'!AR$7:AR$138))*'3.Gentan-i'!$EO45,MMULT(VALUE($E45:$EF45),VALUE('Color detail'!AR$7:AR$138))*'3.Gentan-i'!$EP45))</f>
        <v>0</v>
      </c>
      <c r="GR45" s="443">
        <f t="shared" si="37"/>
        <v>84.995482082000009</v>
      </c>
      <c r="GS45" s="435"/>
      <c r="GT45" s="436">
        <f t="shared" si="38"/>
        <v>4.2721712459999992</v>
      </c>
      <c r="GU45" s="499">
        <v>12</v>
      </c>
      <c r="GV45" s="499">
        <v>36</v>
      </c>
      <c r="GW45" s="436">
        <f t="shared" si="31"/>
        <v>25.633027475999995</v>
      </c>
      <c r="GX45" s="436">
        <f t="shared" si="32"/>
        <v>76.899082427999986</v>
      </c>
      <c r="GZ45" s="534"/>
      <c r="HA45" s="534"/>
      <c r="HB45" s="534"/>
    </row>
    <row r="46" spans="1:286" s="446" customFormat="1" ht="16" hidden="1" customHeight="1">
      <c r="A46" s="437">
        <v>1</v>
      </c>
      <c r="B46" s="438" t="s">
        <v>194</v>
      </c>
      <c r="C46" s="439" t="s">
        <v>195</v>
      </c>
      <c r="D46" s="439"/>
      <c r="E46" s="925"/>
      <c r="F46" s="925"/>
      <c r="G46" s="925"/>
      <c r="H46" s="925"/>
      <c r="I46" s="925"/>
      <c r="J46" s="925"/>
      <c r="K46" s="925"/>
      <c r="L46" s="925"/>
      <c r="M46" s="925"/>
      <c r="N46" s="925"/>
      <c r="O46" s="925"/>
      <c r="P46" s="925"/>
      <c r="Q46" s="925"/>
      <c r="R46" s="925"/>
      <c r="S46" s="925"/>
      <c r="T46" s="925"/>
      <c r="U46" s="925"/>
      <c r="V46" s="925"/>
      <c r="W46" s="925"/>
      <c r="X46" s="925"/>
      <c r="Y46" s="925"/>
      <c r="Z46" s="925"/>
      <c r="AA46" s="925"/>
      <c r="AB46" s="925"/>
      <c r="AC46" s="925"/>
      <c r="AD46" s="440">
        <v>0.32</v>
      </c>
      <c r="AE46" s="440">
        <v>0.32</v>
      </c>
      <c r="AF46" s="440">
        <v>0.33</v>
      </c>
      <c r="AG46" s="440">
        <v>0.32</v>
      </c>
      <c r="AH46" s="440">
        <v>0.32</v>
      </c>
      <c r="AI46" s="440">
        <v>0.33</v>
      </c>
      <c r="AJ46" s="440">
        <v>0.57999999999999996</v>
      </c>
      <c r="AK46" s="440">
        <v>0.32</v>
      </c>
      <c r="AL46" s="440">
        <v>0.35200000000000004</v>
      </c>
      <c r="AM46" s="440">
        <v>0.35</v>
      </c>
      <c r="AN46" s="440">
        <v>0.58300000000000007</v>
      </c>
      <c r="AO46" s="440">
        <v>0.33</v>
      </c>
      <c r="AP46" s="440">
        <v>0.32</v>
      </c>
      <c r="AQ46" s="440">
        <v>0.33</v>
      </c>
      <c r="AR46" s="440">
        <v>0.32</v>
      </c>
      <c r="AS46" s="440">
        <v>0.32</v>
      </c>
      <c r="AT46" s="440">
        <v>0.32</v>
      </c>
      <c r="AU46" s="440">
        <v>0.32</v>
      </c>
      <c r="AV46" s="440">
        <v>0.57999999999999996</v>
      </c>
      <c r="AW46" s="440">
        <v>0.33</v>
      </c>
      <c r="AX46" s="440">
        <v>0.32</v>
      </c>
      <c r="AY46" s="440">
        <v>0.32</v>
      </c>
      <c r="AZ46" s="440">
        <v>0.36043579055088087</v>
      </c>
      <c r="BA46" s="440">
        <v>0.36043579055088087</v>
      </c>
      <c r="BB46" s="440">
        <v>0.36043579055088087</v>
      </c>
      <c r="BC46" s="440">
        <v>0.36043579055088087</v>
      </c>
      <c r="BD46" s="440">
        <v>0.36043579055088087</v>
      </c>
      <c r="BE46" s="440">
        <v>0.36043579055088087</v>
      </c>
      <c r="BF46" s="440">
        <v>0.36043579055088087</v>
      </c>
      <c r="BG46" s="440">
        <v>0.36043579055088087</v>
      </c>
      <c r="BH46" s="440">
        <v>0.36043579055088087</v>
      </c>
      <c r="BI46" s="440">
        <v>0.36043579055088087</v>
      </c>
      <c r="BJ46" s="440">
        <v>0.36043579055088087</v>
      </c>
      <c r="BK46" s="440">
        <v>0.36043579055088087</v>
      </c>
      <c r="BL46" s="440">
        <v>0.36043579055088087</v>
      </c>
      <c r="BM46" s="440">
        <v>0.36043579055088087</v>
      </c>
      <c r="BN46" s="440">
        <v>0.36043579055088087</v>
      </c>
      <c r="BO46" s="440">
        <v>0.36043579055088087</v>
      </c>
      <c r="BP46" s="440">
        <v>0.36043579055088087</v>
      </c>
      <c r="BQ46" s="440">
        <v>0.36043579055088087</v>
      </c>
      <c r="BR46" s="440">
        <v>0.36043579055088087</v>
      </c>
      <c r="BS46" s="440">
        <v>0.36043579055088087</v>
      </c>
      <c r="BT46" s="440">
        <v>0.36043579055088087</v>
      </c>
      <c r="BU46" s="440">
        <v>0.36043579055088087</v>
      </c>
      <c r="BV46" s="440">
        <v>0.36043579055088087</v>
      </c>
      <c r="BW46" s="440">
        <v>0.36043579055088087</v>
      </c>
      <c r="BX46" s="440">
        <v>0.36043579055088087</v>
      </c>
      <c r="BY46" s="440">
        <v>0.36043579055088087</v>
      </c>
      <c r="BZ46" s="440">
        <v>0.36043579055088087</v>
      </c>
      <c r="CA46" s="440">
        <v>0.36043579055088087</v>
      </c>
      <c r="CB46" s="440">
        <v>0.36043579055088087</v>
      </c>
      <c r="CC46" s="440">
        <v>0.36043579055088087</v>
      </c>
      <c r="CD46" s="440">
        <v>0.36043579055088087</v>
      </c>
      <c r="CE46" s="440">
        <v>0.36043579055088087</v>
      </c>
      <c r="CF46" s="440">
        <v>0.36043579055088087</v>
      </c>
      <c r="CG46" s="440">
        <v>0.36043579055088087</v>
      </c>
      <c r="CH46" s="440">
        <v>0.36043579055088087</v>
      </c>
      <c r="CI46" s="440">
        <v>0.36043579055088087</v>
      </c>
      <c r="CJ46" s="440">
        <v>0.36043579055088087</v>
      </c>
      <c r="CK46" s="440">
        <v>0.36043579055088087</v>
      </c>
      <c r="CL46" s="440">
        <v>0.36043579055088087</v>
      </c>
      <c r="CM46" s="440">
        <v>0.35480398132352337</v>
      </c>
      <c r="CN46" s="440">
        <v>0.35480398132352337</v>
      </c>
      <c r="CO46" s="440">
        <v>0.35480398132352337</v>
      </c>
      <c r="CP46" s="440">
        <v>0.35480398132352337</v>
      </c>
      <c r="CQ46" s="440">
        <v>0.35480398132352337</v>
      </c>
      <c r="CR46" s="440">
        <v>0.35480398132352337</v>
      </c>
      <c r="CS46" s="440">
        <v>0.35480398132352337</v>
      </c>
      <c r="CT46" s="440">
        <v>0.35480398132352337</v>
      </c>
      <c r="CU46" s="440">
        <v>0.35480398132352337</v>
      </c>
      <c r="CV46" s="440">
        <v>0.35480398132352337</v>
      </c>
      <c r="CW46" s="440">
        <v>0.35480398132352337</v>
      </c>
      <c r="CX46" s="440">
        <v>0.35480398132352337</v>
      </c>
      <c r="CY46" s="440">
        <v>0.35480398132352337</v>
      </c>
      <c r="CZ46" s="440">
        <v>0.35480398132352337</v>
      </c>
      <c r="DA46" s="440">
        <v>0.35480398132352337</v>
      </c>
      <c r="DB46" s="440">
        <v>0.35480398132352337</v>
      </c>
      <c r="DC46" s="440">
        <v>0.35480398132352337</v>
      </c>
      <c r="DD46" s="440">
        <v>0.35480398132352337</v>
      </c>
      <c r="DE46" s="440">
        <v>0.35480398132352337</v>
      </c>
      <c r="DF46" s="440">
        <v>0.35480398132352337</v>
      </c>
      <c r="DG46" s="441">
        <v>0.33726491830118138</v>
      </c>
      <c r="DH46" s="441">
        <v>0.43792948551932032</v>
      </c>
      <c r="DI46" s="441">
        <v>0.33726491830118138</v>
      </c>
      <c r="DJ46" s="441">
        <v>0.48566148235370121</v>
      </c>
      <c r="DK46" s="441">
        <v>0.33726491830118138</v>
      </c>
      <c r="DL46" s="441">
        <v>0.48433559355274619</v>
      </c>
      <c r="DM46" s="441">
        <v>0.43792948551932032</v>
      </c>
      <c r="DN46" s="441">
        <v>0.33726491830118138</v>
      </c>
      <c r="DO46" s="441">
        <v>0.33726491830118138</v>
      </c>
      <c r="DP46" s="441">
        <v>0.48566148235370121</v>
      </c>
      <c r="DQ46" s="441">
        <v>0.33726491830118138</v>
      </c>
      <c r="DR46" s="441">
        <v>0.48433559355274619</v>
      </c>
      <c r="DS46" s="441">
        <v>0.33726491830118138</v>
      </c>
      <c r="DT46" s="441">
        <v>0.33726491830118138</v>
      </c>
      <c r="DU46" s="441">
        <v>0.48566148235370121</v>
      </c>
      <c r="DV46" s="441">
        <v>0.67581710728290167</v>
      </c>
      <c r="DW46" s="441">
        <v>0.48433559355274619</v>
      </c>
      <c r="DX46" s="441">
        <v>0.33726491830118138</v>
      </c>
      <c r="DY46" s="441">
        <v>0.33726491830118138</v>
      </c>
      <c r="DZ46" s="441">
        <v>0.48566148235370121</v>
      </c>
      <c r="EA46" s="441">
        <v>0.67581710728290167</v>
      </c>
      <c r="EB46" s="441">
        <v>0.48433559355274619</v>
      </c>
      <c r="EC46" s="441">
        <v>0.33726491830118138</v>
      </c>
      <c r="ED46" s="441">
        <v>0.43792948551932032</v>
      </c>
      <c r="EE46" s="441">
        <v>0.67581710728290167</v>
      </c>
      <c r="EF46" s="441">
        <v>0.48433559355274619</v>
      </c>
      <c r="EG46" s="378"/>
      <c r="EH46" s="437" t="s">
        <v>94</v>
      </c>
      <c r="EI46" s="437">
        <v>18</v>
      </c>
      <c r="EJ46" s="439" t="s">
        <v>196</v>
      </c>
      <c r="EK46" s="439" t="s">
        <v>333</v>
      </c>
      <c r="EL46" s="437" t="s">
        <v>64</v>
      </c>
      <c r="EM46" s="378"/>
      <c r="EN46" s="382" t="str">
        <f>+IFERROR(VLOOKUP($B46,'Lưu ý'!$C$5:$G$21,5,0),"")</f>
        <v>Mùa hè</v>
      </c>
      <c r="EO46" s="382">
        <f>+IF($EN46="",100%,INDEX('Lưu ý'!$H$5:$I$21,MATCH('3.Gentan-i'!$B46,'Lưu ý'!$C$5:$C$21,0),MATCH('3.Gentan-i'!EO$6,'Lưu ý'!$H$4:$I$4,0)))</f>
        <v>0.6</v>
      </c>
      <c r="EP46" s="382">
        <f>+IF($EN46="",100%,INDEX('Lưu ý'!$H$5:$I$21,MATCH('3.Gentan-i'!$B46,'Lưu ý'!$C$5:$C$21,0),MATCH('3.Gentan-i'!EP$6,'Lưu ý'!$H$4:$I$4,0)))</f>
        <v>1</v>
      </c>
      <c r="EQ46" s="481">
        <v>1</v>
      </c>
      <c r="ER46" s="929">
        <v>1</v>
      </c>
      <c r="ES46" s="439" t="s">
        <v>649</v>
      </c>
      <c r="ET46" s="439" t="s">
        <v>642</v>
      </c>
      <c r="EU46" s="476"/>
      <c r="EV46" s="810"/>
      <c r="EW46" s="810"/>
      <c r="EX46" s="810"/>
      <c r="EY46" s="810"/>
      <c r="EZ46" s="378" t="s">
        <v>360</v>
      </c>
      <c r="FA46" s="442" cm="1">
        <f t="array" ref="FA46">+_xlfn.SINGLE(MMULT(VALUE($E46:$EF46),VALUE('Color detail'!H$7:H$138)))</f>
        <v>1030.3630009982669</v>
      </c>
      <c r="FB46" s="442" cm="1">
        <f t="array" ref="FB46">+_xlfn.SINGLE(MMULT(VALUE($E46:$EF46),VALUE('Color detail'!I$7:I$138)))</f>
        <v>1139.5499570702952</v>
      </c>
      <c r="FC46" s="442" cm="1">
        <f t="array" ref="FC46">+_xlfn.SINGLE(MMULT(VALUE($E46:$EF46),VALUE('Color detail'!J$7:J$138)))</f>
        <v>971.02228375849427</v>
      </c>
      <c r="FD46" s="442" cm="1">
        <f t="array" ref="FD46">+_xlfn.SINGLE(MMULT(VALUE($E46:$EF46),VALUE('Color detail'!K$7:K$138)))</f>
        <v>914.02984604942151</v>
      </c>
      <c r="FE46" s="378"/>
      <c r="FF46" s="436">
        <f t="shared" si="27"/>
        <v>1044</v>
      </c>
      <c r="FG46" s="436">
        <f t="shared" si="28"/>
        <v>1152</v>
      </c>
      <c r="FH46" s="436">
        <f t="shared" si="29"/>
        <v>972</v>
      </c>
      <c r="FI46" s="436">
        <f t="shared" si="30"/>
        <v>918</v>
      </c>
      <c r="FJ46" s="378"/>
      <c r="FK46" s="436">
        <f t="shared" si="33"/>
        <v>1044</v>
      </c>
      <c r="FL46" s="436">
        <f t="shared" si="34"/>
        <v>1152</v>
      </c>
      <c r="FM46" s="436">
        <f t="shared" si="35"/>
        <v>972</v>
      </c>
      <c r="FN46" s="436">
        <f t="shared" si="36"/>
        <v>918</v>
      </c>
      <c r="FO46" s="681"/>
      <c r="FP46" s="436" cm="1">
        <f t="array" ref="FP46">+_xlfn.SINGLE(IF(FP$8="Mùa đông",MMULT(VALUE($E46:$EF46),VALUE('Color detail'!Q$7:Q$138))*'3.Gentan-i'!$EO46,MMULT(VALUE($E46:$EF46),VALUE('Color detail'!Q$7:Q$138))*'3.Gentan-i'!$EP46))</f>
        <v>36.344623049088931</v>
      </c>
      <c r="FQ46" s="436" cm="1">
        <f t="array" ref="FQ46">+_xlfn.SINGLE(IF(FQ$8="Mùa đông",MMULT(VALUE($E46:$EF46),VALUE('Color detail'!R$7:R$138))*'3.Gentan-i'!$EO46,MMULT(VALUE($E46:$EF46),VALUE('Color detail'!R$7:R$138))*'3.Gentan-i'!$EP46))</f>
        <v>47.805494790654137</v>
      </c>
      <c r="FR46" s="436" cm="1">
        <f t="array" ref="FR46">+_xlfn.SINGLE(IF(FR$8="Mùa đông",MMULT(VALUE($E46:$EF46),VALUE('Color detail'!S$7:S$138))*'3.Gentan-i'!$EO46,MMULT(VALUE($E46:$EF46),VALUE('Color detail'!S$7:S$138))*'3.Gentan-i'!$EP46))</f>
        <v>38.46330936969958</v>
      </c>
      <c r="FS46" s="436" cm="1">
        <f t="array" ref="FS46">+_xlfn.SINGLE(IF(FS$8="Mùa đông",MMULT(VALUE($E46:$EF46),VALUE('Color detail'!T$7:T$138))*'3.Gentan-i'!$EO46,MMULT(VALUE($E46:$EF46),VALUE('Color detail'!T$7:T$138))*'3.Gentan-i'!$EP46))</f>
        <v>51.944840302095372</v>
      </c>
      <c r="FT46" s="436" cm="1">
        <f t="array" ref="FT46">+_xlfn.SINGLE(IF(FT$8="Mùa đông",MMULT(VALUE($E46:$EF46),VALUE('Color detail'!U$7:U$138))*'3.Gentan-i'!$EO46,MMULT(VALUE($E46:$EF46),VALUE('Color detail'!U$7:U$138))*'3.Gentan-i'!$EP46))</f>
        <v>51.775202493301144</v>
      </c>
      <c r="FU46" s="436" cm="1">
        <f t="array" ref="FU46">+_xlfn.SINGLE(IF(FU$8="Mùa đông",MMULT(VALUE($E46:$EF46),VALUE('Color detail'!V$7:V$138))*'3.Gentan-i'!$EO46,MMULT(VALUE($E46:$EF46),VALUE('Color detail'!V$7:V$138))*'3.Gentan-i'!$EP46))</f>
        <v>51.362541010947439</v>
      </c>
      <c r="FV46" s="436" cm="1">
        <f t="array" ref="FV46">+_xlfn.SINGLE(IF(FV$8="Mùa đông",MMULT(VALUE($E46:$EF46),VALUE('Color detail'!W$7:W$138))*'3.Gentan-i'!$EO46,MMULT(VALUE($E46:$EF46),VALUE('Color detail'!W$7:W$138))*'3.Gentan-i'!$EP46))</f>
        <v>50.26157194380437</v>
      </c>
      <c r="FW46" s="436" cm="1">
        <f t="array" ref="FW46">+_xlfn.SINGLE(IF(FW$8="Mùa đông",MMULT(VALUE($E46:$EF46),VALUE('Color detail'!X$7:X$138))*'3.Gentan-i'!$EO46,MMULT(VALUE($E46:$EF46),VALUE('Color detail'!X$7:X$138))*'3.Gentan-i'!$EP46))</f>
        <v>51.640214279298178</v>
      </c>
      <c r="FX46" s="436" cm="1">
        <f t="array" ref="FX46">+_xlfn.SINGLE(IF(FX$8="Mùa đông",MMULT(VALUE($E46:$EF46),VALUE('Color detail'!Y$7:Y$138))*'3.Gentan-i'!$EO46,MMULT(VALUE($E46:$EF46),VALUE('Color detail'!Y$7:Y$138))*'3.Gentan-i'!$EP46))</f>
        <v>51.490331631841215</v>
      </c>
      <c r="FY46" s="436" cm="1">
        <f t="array" ref="FY46">+_xlfn.SINGLE(IF(FY$8="Mùa đông",MMULT(VALUE($E46:$EF46),VALUE('Color detail'!Z$7:Z$138))*'3.Gentan-i'!$EO46,MMULT(VALUE($E46:$EF46),VALUE('Color detail'!Z$7:Z$138))*'3.Gentan-i'!$EP46))</f>
        <v>43.2466293821401</v>
      </c>
      <c r="FZ46" s="436" cm="1">
        <f t="array" ref="FZ46">+_xlfn.SINGLE(IF(FZ$8="Mùa đông",MMULT(VALUE($E46:$EF46),VALUE('Color detail'!AA$7:AA$138))*'3.Gentan-i'!$EO46,MMULT(VALUE($E46:$EF46),VALUE('Color detail'!AA$7:AA$138))*'3.Gentan-i'!$EP46))</f>
        <v>50.923160759591539</v>
      </c>
      <c r="GA46" s="436" cm="1">
        <f t="array" ref="GA46">+_xlfn.SINGLE(IF(GA$8="Mùa đông",MMULT(VALUE($E46:$EF46),VALUE('Color detail'!AB$7:AB$138))*'3.Gentan-i'!$EO46,MMULT(VALUE($E46:$EF46),VALUE('Color detail'!AB$7:AB$138))*'3.Gentan-i'!$EP46))</f>
        <v>51.033331631841236</v>
      </c>
      <c r="GB46" s="436" cm="1">
        <f t="array" ref="GB46">+_xlfn.SINGLE(IF(GB$8="Mùa đông",MMULT(VALUE($E46:$EF46),VALUE('Color detail'!AC$7:AC$138))*'3.Gentan-i'!$EO46,MMULT(VALUE($E46:$EF46),VALUE('Color detail'!AC$7:AC$138))*'3.Gentan-i'!$EP46))</f>
        <v>47.543108925888902</v>
      </c>
      <c r="GC46" s="436" cm="1">
        <f t="array" ref="GC46">+_xlfn.SINGLE(IF(GC$8="Mùa đông",MMULT(VALUE($E46:$EF46),VALUE('Color detail'!AD$7:AD$138))*'3.Gentan-i'!$EO46,MMULT(VALUE($E46:$EF46),VALUE('Color detail'!AD$7:AD$138))*'3.Gentan-i'!$EP46))</f>
        <v>50.571189132871403</v>
      </c>
      <c r="GD46" s="436" cm="1">
        <f t="array" ref="GD46">+_xlfn.SINGLE(IF(GD$8="Mùa đông",MMULT(VALUE($E46:$EF46),VALUE('Color detail'!AE$7:AE$138))*'3.Gentan-i'!$EO46,MMULT(VALUE($E46:$EF46),VALUE('Color detail'!AE$7:AE$138))*'3.Gentan-i'!$EP46))</f>
        <v>49.193556563886325</v>
      </c>
      <c r="GE46" s="436" cm="1">
        <f t="array" ref="GE46">+_xlfn.SINGLE(IF(GE$8="Mùa đông",MMULT(VALUE($E46:$EF46),VALUE('Color detail'!AF$7:AF$138))*'3.Gentan-i'!$EO46,MMULT(VALUE($E46:$EF46),VALUE('Color detail'!AF$7:AF$138))*'3.Gentan-i'!$EP46))</f>
        <v>51.294049288511765</v>
      </c>
      <c r="GF46" s="436" cm="1">
        <f t="array" ref="GF46">+_xlfn.SINGLE(IF(GF$8="Mùa đông",MMULT(VALUE($E46:$EF46),VALUE('Color detail'!AG$7:AG$138))*'3.Gentan-i'!$EO46,MMULT(VALUE($E46:$EF46),VALUE('Color detail'!AG$7:AG$138))*'3.Gentan-i'!$EP46))</f>
        <v>50.983015221283424</v>
      </c>
      <c r="GG46" s="436" cm="1">
        <f t="array" ref="GG46">+_xlfn.SINGLE(IF(GG$8="Mùa đông",MMULT(VALUE($E46:$EF46),VALUE('Color detail'!AH$7:AH$138))*'3.Gentan-i'!$EO46,MMULT(VALUE($E46:$EF46),VALUE('Color detail'!AH$7:AH$138))*'3.Gentan-i'!$EP46))</f>
        <v>52.359051464790127</v>
      </c>
      <c r="GH46" s="436" cm="1">
        <f t="array" ref="GH46">+_xlfn.SINGLE(IF(GH$8="Mùa đông",MMULT(VALUE($E46:$EF46),VALUE('Color detail'!AI$7:AI$138))*'3.Gentan-i'!$EO46,MMULT(VALUE($E46:$EF46),VALUE('Color detail'!AI$7:AI$138))*'3.Gentan-i'!$EP46))</f>
        <v>51.009020238564744</v>
      </c>
      <c r="GI46" s="436" cm="1">
        <f t="array" ref="GI46">+_xlfn.SINGLE(IF(GI$8="Mùa đông",MMULT(VALUE($E46:$EF46),VALUE('Color detail'!AJ$7:AJ$138))*'3.Gentan-i'!$EO46,MMULT(VALUE($E46:$EF46),VALUE('Color detail'!AJ$7:AJ$138))*'3.Gentan-i'!$EP46))</f>
        <v>50.365680785588467</v>
      </c>
      <c r="GJ46" s="436" cm="1">
        <f t="array" ref="GJ46">+_xlfn.SINGLE(IF(GJ$8="Mùa đông",MMULT(VALUE($E46:$EF46),VALUE('Color detail'!AK$7:AK$138))*'3.Gentan-i'!$EO46,MMULT(VALUE($E46:$EF46),VALUE('Color detail'!AK$7:AK$138))*'3.Gentan-i'!$EP46))</f>
        <v>50.753078732578032</v>
      </c>
      <c r="GK46" s="436" cm="1">
        <f t="array" ref="GK46">+_xlfn.SINGLE(IF(GK$8="Mùa đông",MMULT(VALUE($E46:$EF46),VALUE('Color detail'!AL$7:AL$138))*'3.Gentan-i'!$EO46,MMULT(VALUE($E46:$EF46),VALUE('Color detail'!AL$7:AL$138))*'3.Gentan-i'!$EP46))</f>
        <v>0</v>
      </c>
      <c r="GL46" s="436" cm="1">
        <f t="array" ref="GL46">+_xlfn.SINGLE(IF(GL$8="Mùa đông",MMULT(VALUE($E46:$EF46),VALUE('Color detail'!AM$7:AM$138))*'3.Gentan-i'!$EO46,MMULT(VALUE($E46:$EF46),VALUE('Color detail'!AM$7:AM$138))*'3.Gentan-i'!$EP46))</f>
        <v>0</v>
      </c>
      <c r="GM46" s="436" cm="1">
        <f t="array" ref="GM46">+_xlfn.SINGLE(IF(GM$8="Mùa đông",MMULT(VALUE($E46:$EF46),VALUE('Color detail'!AN$7:AN$138))*'3.Gentan-i'!$EO46,MMULT(VALUE($E46:$EF46),VALUE('Color detail'!AN$7:AN$138))*'3.Gentan-i'!$EP46))</f>
        <v>0</v>
      </c>
      <c r="GN46" s="436" cm="1">
        <f t="array" ref="GN46">+_xlfn.SINGLE(IF(GN$8="Mùa đông",MMULT(VALUE($E46:$EF46),VALUE('Color detail'!AO$7:AO$138))*'3.Gentan-i'!$EO46,MMULT(VALUE($E46:$EF46),VALUE('Color detail'!AO$7:AO$138))*'3.Gentan-i'!$EP46))</f>
        <v>0</v>
      </c>
      <c r="GO46" s="436" cm="1">
        <f t="array" ref="GO46">+_xlfn.SINGLE(IF(GO$8="Mùa đông",MMULT(VALUE($E46:$EF46),VALUE('Color detail'!AP$7:AP$138))*'3.Gentan-i'!$EO46,MMULT(VALUE($E46:$EF46),VALUE('Color detail'!AP$7:AP$138))*'3.Gentan-i'!$EP46))</f>
        <v>0</v>
      </c>
      <c r="GP46" s="436" cm="1">
        <f t="array" ref="GP46">+_xlfn.SINGLE(IF(GP$8="Mùa đông",MMULT(VALUE($E46:$EF46),VALUE('Color detail'!AQ$7:AQ$138))*'3.Gentan-i'!$EO46,MMULT(VALUE($E46:$EF46),VALUE('Color detail'!AQ$7:AQ$138))*'3.Gentan-i'!$EP46))</f>
        <v>0</v>
      </c>
      <c r="GQ46" s="436" cm="1">
        <f t="array" ref="GQ46">+_xlfn.SINGLE(IF(GQ$8="Mùa đông",MMULT(VALUE($E46:$EF46),VALUE('Color detail'!AR$7:AR$138))*'3.Gentan-i'!$EO46,MMULT(VALUE($E46:$EF46),VALUE('Color detail'!AR$7:AR$138))*'3.Gentan-i'!$EP46))</f>
        <v>0</v>
      </c>
      <c r="GR46" s="443">
        <f t="shared" si="37"/>
        <v>1030.3630009982664</v>
      </c>
      <c r="GS46" s="435"/>
      <c r="GT46" s="436">
        <f t="shared" si="38"/>
        <v>52.359051464790127</v>
      </c>
      <c r="GU46" s="499">
        <v>12</v>
      </c>
      <c r="GV46" s="499">
        <v>36</v>
      </c>
      <c r="GW46" s="436">
        <f t="shared" si="31"/>
        <v>628.30861757748153</v>
      </c>
      <c r="GX46" s="436">
        <f t="shared" si="32"/>
        <v>1884.9258527324446</v>
      </c>
      <c r="GY46" s="405"/>
      <c r="GZ46" s="534"/>
      <c r="HA46" s="534"/>
      <c r="HB46" s="534"/>
      <c r="HC46" s="405"/>
      <c r="HD46" s="405"/>
      <c r="HE46" s="405"/>
      <c r="HF46" s="405"/>
      <c r="HG46" s="405"/>
      <c r="HH46" s="405"/>
      <c r="HI46" s="405"/>
      <c r="HJ46" s="405"/>
      <c r="HK46" s="405"/>
      <c r="HL46" s="405"/>
      <c r="HM46" s="405"/>
      <c r="HN46" s="405"/>
      <c r="HO46" s="405"/>
      <c r="HP46" s="405"/>
      <c r="HQ46" s="405"/>
      <c r="HR46" s="405"/>
      <c r="HS46" s="405"/>
      <c r="HT46" s="405"/>
      <c r="HU46" s="405"/>
      <c r="HV46" s="405"/>
      <c r="HW46" s="405"/>
      <c r="HX46" s="405"/>
      <c r="HY46" s="405"/>
      <c r="HZ46" s="405"/>
      <c r="IA46" s="405"/>
      <c r="IB46" s="405"/>
      <c r="IC46" s="405"/>
      <c r="ID46" s="405"/>
      <c r="IE46" s="405"/>
      <c r="IF46" s="405"/>
      <c r="IG46" s="405"/>
      <c r="IH46" s="405"/>
      <c r="II46" s="405"/>
      <c r="IJ46" s="405"/>
      <c r="IK46" s="405"/>
      <c r="IL46" s="405"/>
      <c r="IM46" s="405"/>
      <c r="IN46" s="405"/>
      <c r="IO46" s="405"/>
      <c r="IP46" s="405"/>
      <c r="IQ46" s="405"/>
      <c r="IR46" s="405"/>
      <c r="IS46" s="405"/>
      <c r="IT46" s="405"/>
      <c r="IU46" s="405"/>
      <c r="IV46" s="405"/>
      <c r="IW46" s="405"/>
      <c r="IX46" s="405"/>
      <c r="IY46" s="405"/>
      <c r="IZ46" s="405"/>
      <c r="JA46" s="405"/>
      <c r="JB46" s="405"/>
      <c r="JC46" s="405"/>
      <c r="JD46" s="405"/>
      <c r="JE46" s="405"/>
      <c r="JF46" s="405"/>
      <c r="JG46" s="405"/>
      <c r="JH46" s="405"/>
      <c r="JI46" s="405"/>
      <c r="JJ46" s="405"/>
      <c r="JK46" s="405"/>
      <c r="JL46" s="405"/>
      <c r="JM46" s="405"/>
      <c r="JN46" s="405"/>
      <c r="JO46" s="405"/>
      <c r="JP46" s="405"/>
      <c r="JQ46" s="405"/>
      <c r="JR46" s="405"/>
      <c r="JS46" s="405"/>
      <c r="JT46" s="405"/>
      <c r="JU46" s="405"/>
      <c r="JV46" s="405"/>
      <c r="JW46" s="405"/>
      <c r="JX46" s="405"/>
      <c r="JY46" s="405"/>
      <c r="JZ46" s="405"/>
    </row>
    <row r="47" spans="1:286" ht="16" hidden="1" customHeight="1">
      <c r="A47" s="437">
        <v>1</v>
      </c>
      <c r="B47" s="438" t="s">
        <v>199</v>
      </c>
      <c r="C47" s="439" t="s">
        <v>200</v>
      </c>
      <c r="D47" s="439"/>
      <c r="E47" s="925"/>
      <c r="F47" s="925"/>
      <c r="G47" s="925"/>
      <c r="H47" s="925"/>
      <c r="I47" s="925"/>
      <c r="J47" s="925"/>
      <c r="K47" s="925"/>
      <c r="L47" s="925"/>
      <c r="M47" s="925"/>
      <c r="N47" s="925"/>
      <c r="O47" s="925"/>
      <c r="P47" s="925"/>
      <c r="Q47" s="925"/>
      <c r="R47" s="925"/>
      <c r="S47" s="925"/>
      <c r="T47" s="925"/>
      <c r="U47" s="925"/>
      <c r="V47" s="925"/>
      <c r="W47" s="925"/>
      <c r="X47" s="925"/>
      <c r="Y47" s="925"/>
      <c r="Z47" s="925"/>
      <c r="AA47" s="925"/>
      <c r="AB47" s="925"/>
      <c r="AC47" s="925"/>
      <c r="AD47" s="440">
        <v>0.54</v>
      </c>
      <c r="AE47" s="440">
        <v>0.54</v>
      </c>
      <c r="AF47" s="440">
        <v>0.70400000000000007</v>
      </c>
      <c r="AG47" s="440">
        <v>0.54</v>
      </c>
      <c r="AH47" s="440">
        <v>0.54</v>
      </c>
      <c r="AI47" s="440">
        <v>0.54</v>
      </c>
      <c r="AJ47" s="440">
        <v>0.38500000000000001</v>
      </c>
      <c r="AK47" s="440">
        <v>0.54</v>
      </c>
      <c r="AL47" s="440">
        <v>0.54</v>
      </c>
      <c r="AM47" s="440">
        <v>0.54</v>
      </c>
      <c r="AN47" s="440">
        <v>0.38500000000000001</v>
      </c>
      <c r="AO47" s="440">
        <v>0.54</v>
      </c>
      <c r="AP47" s="440">
        <v>0.54</v>
      </c>
      <c r="AQ47" s="440">
        <v>0.70400000000000007</v>
      </c>
      <c r="AR47" s="440">
        <v>0.54</v>
      </c>
      <c r="AS47" s="440">
        <v>0.54</v>
      </c>
      <c r="AT47" s="440">
        <v>0.54</v>
      </c>
      <c r="AU47" s="440">
        <v>0.54</v>
      </c>
      <c r="AV47" s="440">
        <v>0.38500000000000001</v>
      </c>
      <c r="AW47" s="440">
        <v>0.70400000000000007</v>
      </c>
      <c r="AX47" s="440">
        <v>0.54</v>
      </c>
      <c r="AY47" s="440">
        <v>0.54</v>
      </c>
      <c r="AZ47" s="440">
        <v>0.42244974999693852</v>
      </c>
      <c r="BA47" s="440">
        <v>0.42244974999693852</v>
      </c>
      <c r="BB47" s="440">
        <v>0.42244974999693852</v>
      </c>
      <c r="BC47" s="440">
        <v>0.42244974999693852</v>
      </c>
      <c r="BD47" s="440">
        <v>0.42244974999693852</v>
      </c>
      <c r="BE47" s="440">
        <v>0.42244974999693852</v>
      </c>
      <c r="BF47" s="440">
        <v>0.42244974999693852</v>
      </c>
      <c r="BG47" s="440">
        <v>0.42244974999693852</v>
      </c>
      <c r="BH47" s="440">
        <v>0.42244974999693852</v>
      </c>
      <c r="BI47" s="440">
        <v>0.42244974999693852</v>
      </c>
      <c r="BJ47" s="440">
        <v>0.42244974999693852</v>
      </c>
      <c r="BK47" s="440">
        <v>0.42244974999693852</v>
      </c>
      <c r="BL47" s="440">
        <v>0.42244974999693852</v>
      </c>
      <c r="BM47" s="440">
        <v>0.42244974999693852</v>
      </c>
      <c r="BN47" s="440">
        <v>0.42244974999693852</v>
      </c>
      <c r="BO47" s="440">
        <v>0.42244974999693852</v>
      </c>
      <c r="BP47" s="440">
        <v>0.42244974999693852</v>
      </c>
      <c r="BQ47" s="440">
        <v>0.42244974999693852</v>
      </c>
      <c r="BR47" s="440">
        <v>0.42244974999693852</v>
      </c>
      <c r="BS47" s="440">
        <v>0.42244974999693852</v>
      </c>
      <c r="BT47" s="440">
        <v>0.42244974999693852</v>
      </c>
      <c r="BU47" s="440">
        <v>0.42244974999693852</v>
      </c>
      <c r="BV47" s="440">
        <v>0.42244974999693852</v>
      </c>
      <c r="BW47" s="440">
        <v>0.42244974999693852</v>
      </c>
      <c r="BX47" s="440">
        <v>0.42244974999693852</v>
      </c>
      <c r="BY47" s="440">
        <v>0.42244974999693852</v>
      </c>
      <c r="BZ47" s="440">
        <v>0.42244974999693852</v>
      </c>
      <c r="CA47" s="440">
        <v>0.42244974999693852</v>
      </c>
      <c r="CB47" s="440">
        <v>0.42244974999693852</v>
      </c>
      <c r="CC47" s="440">
        <v>0.42244974999693852</v>
      </c>
      <c r="CD47" s="440">
        <v>0.42244974999693852</v>
      </c>
      <c r="CE47" s="440">
        <v>0.42244974999693852</v>
      </c>
      <c r="CF47" s="440">
        <v>0.42244974999693852</v>
      </c>
      <c r="CG47" s="440">
        <v>0.42244974999693852</v>
      </c>
      <c r="CH47" s="440">
        <v>0.42244974999693852</v>
      </c>
      <c r="CI47" s="440">
        <v>0.42244974999693852</v>
      </c>
      <c r="CJ47" s="440">
        <v>0.42244974999693852</v>
      </c>
      <c r="CK47" s="440">
        <v>0.42244974999693852</v>
      </c>
      <c r="CL47" s="440">
        <v>0.42244974999693852</v>
      </c>
      <c r="CM47" s="440">
        <v>0.49625248642483999</v>
      </c>
      <c r="CN47" s="440">
        <v>0.49625248642483999</v>
      </c>
      <c r="CO47" s="440">
        <v>0.49625248642483999</v>
      </c>
      <c r="CP47" s="440">
        <v>0.49625248642483999</v>
      </c>
      <c r="CQ47" s="440">
        <v>0.49625248642483999</v>
      </c>
      <c r="CR47" s="440">
        <v>0.49625248642483999</v>
      </c>
      <c r="CS47" s="440">
        <v>0.49625248642483999</v>
      </c>
      <c r="CT47" s="440">
        <v>0.49625248642483999</v>
      </c>
      <c r="CU47" s="440">
        <v>0.49625248642483999</v>
      </c>
      <c r="CV47" s="440">
        <v>0.49625248642483999</v>
      </c>
      <c r="CW47" s="440">
        <v>0.49625248642483999</v>
      </c>
      <c r="CX47" s="440">
        <v>0.49625248642483999</v>
      </c>
      <c r="CY47" s="440">
        <v>0.49625248642483999</v>
      </c>
      <c r="CZ47" s="440">
        <v>0.49625248642483999</v>
      </c>
      <c r="DA47" s="440">
        <v>0.49625248642483999</v>
      </c>
      <c r="DB47" s="440">
        <v>0.49625248642483999</v>
      </c>
      <c r="DC47" s="440">
        <v>0.49625248642483999</v>
      </c>
      <c r="DD47" s="440">
        <v>0.49625248642483999</v>
      </c>
      <c r="DE47" s="440">
        <v>0.49625248642483999</v>
      </c>
      <c r="DF47" s="440">
        <v>0.49625248642483999</v>
      </c>
      <c r="DG47" s="441">
        <v>0.42244974999693852</v>
      </c>
      <c r="DH47" s="441">
        <v>0.42244974999693852</v>
      </c>
      <c r="DI47" s="441">
        <v>0.42244974999693852</v>
      </c>
      <c r="DJ47" s="441">
        <v>0.42244974999693852</v>
      </c>
      <c r="DK47" s="441">
        <v>0.42244974999693852</v>
      </c>
      <c r="DL47" s="441">
        <v>0.42244974999693852</v>
      </c>
      <c r="DM47" s="441">
        <v>0.42244974999693852</v>
      </c>
      <c r="DN47" s="441">
        <v>0.42244974999693852</v>
      </c>
      <c r="DO47" s="441">
        <v>0.42244974999693852</v>
      </c>
      <c r="DP47" s="441">
        <v>0.42244974999693852</v>
      </c>
      <c r="DQ47" s="441">
        <v>0.42244974999693852</v>
      </c>
      <c r="DR47" s="441">
        <v>0.42244974999693852</v>
      </c>
      <c r="DS47" s="441">
        <v>0.42244974999693852</v>
      </c>
      <c r="DT47" s="441">
        <v>0.42244974999693852</v>
      </c>
      <c r="DU47" s="441">
        <v>0.42244974999693852</v>
      </c>
      <c r="DV47" s="441">
        <v>0.42244974999693852</v>
      </c>
      <c r="DW47" s="441">
        <v>0.42244974999693852</v>
      </c>
      <c r="DX47" s="441">
        <v>0.42244974999693852</v>
      </c>
      <c r="DY47" s="441">
        <v>0.42244974999693852</v>
      </c>
      <c r="DZ47" s="441">
        <v>0.42244974999693852</v>
      </c>
      <c r="EA47" s="441">
        <v>0.42244974999693852</v>
      </c>
      <c r="EB47" s="441">
        <v>0.42244974999693852</v>
      </c>
      <c r="EC47" s="441">
        <v>0.42244974999693852</v>
      </c>
      <c r="ED47" s="441">
        <v>0.42244974999693852</v>
      </c>
      <c r="EE47" s="441">
        <v>0.42244974999693852</v>
      </c>
      <c r="EF47" s="441">
        <v>0.42244974999693852</v>
      </c>
      <c r="EH47" s="437" t="s">
        <v>94</v>
      </c>
      <c r="EI47" s="437">
        <v>200</v>
      </c>
      <c r="EJ47" s="439" t="s">
        <v>201</v>
      </c>
      <c r="EK47" s="439" t="s">
        <v>333</v>
      </c>
      <c r="EL47" s="437" t="s">
        <v>64</v>
      </c>
      <c r="EN47" s="382" t="str">
        <f>+IFERROR(VLOOKUP($B47,'Lưu ý'!$C$5:$G$21,5,0),"")</f>
        <v>Mùa hè</v>
      </c>
      <c r="EO47" s="382">
        <f>+IF($EN47="",100%,INDEX('Lưu ý'!$H$5:$I$21,MATCH('3.Gentan-i'!$B47,'Lưu ý'!$C$5:$C$21,0),MATCH('3.Gentan-i'!EO$6,'Lưu ý'!$H$4:$I$4,0)))</f>
        <v>0.4</v>
      </c>
      <c r="EP47" s="382">
        <f>+IF($EN47="",100%,INDEX('Lưu ý'!$H$5:$I$21,MATCH('3.Gentan-i'!$B47,'Lưu ý'!$C$5:$C$21,0),MATCH('3.Gentan-i'!EP$6,'Lưu ý'!$H$4:$I$4,0)))</f>
        <v>1</v>
      </c>
      <c r="EQ47" s="481">
        <v>1</v>
      </c>
      <c r="ER47" s="929">
        <v>1</v>
      </c>
      <c r="ES47" s="439"/>
      <c r="ET47" s="439"/>
      <c r="EU47" s="476"/>
      <c r="EV47" s="810"/>
      <c r="EW47" s="810"/>
      <c r="EX47" s="810"/>
      <c r="EY47" s="810"/>
      <c r="EZ47" s="378" t="s">
        <v>360</v>
      </c>
      <c r="FA47" s="442" cm="1">
        <f t="array" ref="FA47">+_xlfn.SINGLE(MMULT(VALUE($E47:$EF47),VALUE('Color detail'!H$7:H$138)))</f>
        <v>1322.6804634527743</v>
      </c>
      <c r="FB47" s="442" cm="1">
        <f t="array" ref="FB47">+_xlfn.SINGLE(MMULT(VALUE($E47:$EF47),VALUE('Color detail'!I$7:I$138)))</f>
        <v>1455.4735077442551</v>
      </c>
      <c r="FC47" s="442" cm="1">
        <f t="array" ref="FC47">+_xlfn.SINGLE(MMULT(VALUE($E47:$EF47),VALUE('Color detail'!J$7:J$138)))</f>
        <v>1262.2207345667525</v>
      </c>
      <c r="FD47" s="442" cm="1">
        <f t="array" ref="FD47">+_xlfn.SINGLE(MMULT(VALUE($E47:$EF47),VALUE('Color detail'!K$7:K$138)))</f>
        <v>1163.0486749960201</v>
      </c>
      <c r="FF47" s="436">
        <f t="shared" si="27"/>
        <v>1400</v>
      </c>
      <c r="FG47" s="436">
        <f t="shared" si="28"/>
        <v>1600</v>
      </c>
      <c r="FH47" s="436">
        <f t="shared" si="29"/>
        <v>1400</v>
      </c>
      <c r="FI47" s="436">
        <f t="shared" si="30"/>
        <v>1200</v>
      </c>
      <c r="FK47" s="436">
        <f t="shared" si="33"/>
        <v>1400</v>
      </c>
      <c r="FL47" s="436">
        <f t="shared" si="34"/>
        <v>1600</v>
      </c>
      <c r="FM47" s="436">
        <f t="shared" si="35"/>
        <v>1400</v>
      </c>
      <c r="FN47" s="436">
        <f t="shared" si="36"/>
        <v>1200</v>
      </c>
      <c r="FO47" s="681"/>
      <c r="FP47" s="436" cm="1">
        <f t="array" ref="FP47">+_xlfn.SINGLE(IF(FP$8="Mùa đông",MMULT(VALUE($E47:$EF47),VALUE('Color detail'!Q$7:Q$138))*'3.Gentan-i'!$EO47,MMULT(VALUE($E47:$EF47),VALUE('Color detail'!Q$7:Q$138))*'3.Gentan-i'!$EP47))</f>
        <v>41.800998681955811</v>
      </c>
      <c r="FQ47" s="436" cm="1">
        <f t="array" ref="FQ47">+_xlfn.SINGLE(IF(FQ$8="Mùa đông",MMULT(VALUE($E47:$EF47),VALUE('Color detail'!R$7:R$138))*'3.Gentan-i'!$EO47,MMULT(VALUE($E47:$EF47),VALUE('Color detail'!R$7:R$138))*'3.Gentan-i'!$EP47))</f>
        <v>64.272516073323885</v>
      </c>
      <c r="FR47" s="436" cm="1">
        <f t="array" ref="FR47">+_xlfn.SINGLE(IF(FR$8="Mùa đông",MMULT(VALUE($E47:$EF47),VALUE('Color detail'!S$7:S$138))*'3.Gentan-i'!$EO47,MMULT(VALUE($E47:$EF47),VALUE('Color detail'!S$7:S$138))*'3.Gentan-i'!$EP47))</f>
        <v>47.215507391245616</v>
      </c>
      <c r="FS47" s="436" cm="1">
        <f t="array" ref="FS47">+_xlfn.SINGLE(IF(FS$8="Mùa đông",MMULT(VALUE($E47:$EF47),VALUE('Color detail'!T$7:T$138))*'3.Gentan-i'!$EO47,MMULT(VALUE($E47:$EF47),VALUE('Color detail'!T$7:T$138))*'3.Gentan-i'!$EP47))</f>
        <v>65.479924282607598</v>
      </c>
      <c r="FT47" s="436" cm="1">
        <f t="array" ref="FT47">+_xlfn.SINGLE(IF(FT$8="Mùa đông",MMULT(VALUE($E47:$EF47),VALUE('Color detail'!U$7:U$138))*'3.Gentan-i'!$EO47,MMULT(VALUE($E47:$EF47),VALUE('Color detail'!U$7:U$138))*'3.Gentan-i'!$EP47))</f>
        <v>66.335273532598407</v>
      </c>
      <c r="FU47" s="436" cm="1">
        <f t="array" ref="FU47">+_xlfn.SINGLE(IF(FU$8="Mùa đông",MMULT(VALUE($E47:$EF47),VALUE('Color detail'!V$7:V$138))*'3.Gentan-i'!$EO47,MMULT(VALUE($E47:$EF47),VALUE('Color detail'!V$7:V$138))*'3.Gentan-i'!$EP47))</f>
        <v>67.427823782601479</v>
      </c>
      <c r="FV47" s="436" cm="1">
        <f t="array" ref="FV47">+_xlfn.SINGLE(IF(FV$8="Mùa đông",MMULT(VALUE($E47:$EF47),VALUE('Color detail'!W$7:W$138))*'3.Gentan-i'!$EO47,MMULT(VALUE($E47:$EF47),VALUE('Color detail'!W$7:W$138))*'3.Gentan-i'!$EP47))</f>
        <v>67.795231991885174</v>
      </c>
      <c r="FW47" s="436" cm="1">
        <f t="array" ref="FW47">+_xlfn.SINGLE(IF(FW$8="Mùa đông",MMULT(VALUE($E47:$EF47),VALUE('Color detail'!X$7:X$138))*'3.Gentan-i'!$EO47,MMULT(VALUE($E47:$EF47),VALUE('Color detail'!X$7:X$138))*'3.Gentan-i'!$EP47))</f>
        <v>66.629387714744055</v>
      </c>
      <c r="FX47" s="436" cm="1">
        <f t="array" ref="FX47">+_xlfn.SINGLE(IF(FX$8="Mùa đông",MMULT(VALUE($E47:$EF47),VALUE('Color detail'!Y$7:Y$138))*'3.Gentan-i'!$EO47,MMULT(VALUE($E47:$EF47),VALUE('Color detail'!Y$7:Y$138))*'3.Gentan-i'!$EP47))</f>
        <v>66.331442937596748</v>
      </c>
      <c r="FY47" s="436" cm="1">
        <f t="array" ref="FY47">+_xlfn.SINGLE(IF(FY$8="Mùa đông",MMULT(VALUE($E47:$EF47),VALUE('Color detail'!Z$7:Z$138))*'3.Gentan-i'!$EO47,MMULT(VALUE($E47:$EF47),VALUE('Color detail'!Z$7:Z$138))*'3.Gentan-i'!$EP47))</f>
        <v>56.398834991921937</v>
      </c>
      <c r="FZ47" s="436" cm="1">
        <f t="array" ref="FZ47">+_xlfn.SINGLE(IF(FZ$8="Mùa đông",MMULT(VALUE($E47:$EF47),VALUE('Color detail'!AA$7:AA$138))*'3.Gentan-i'!$EO47,MMULT(VALUE($E47:$EF47),VALUE('Color detail'!AA$7:AA$138))*'3.Gentan-i'!$EP47))</f>
        <v>66.313442937596776</v>
      </c>
      <c r="GA47" s="436" cm="1">
        <f t="array" ref="GA47">+_xlfn.SINGLE(IF(GA$8="Mùa đông",MMULT(VALUE($E47:$EF47),VALUE('Color detail'!AB$7:AB$138))*'3.Gentan-i'!$EO47,MMULT(VALUE($E47:$EF47),VALUE('Color detail'!AB$7:AB$138))*'3.Gentan-i'!$EP47))</f>
        <v>66.80544293759678</v>
      </c>
      <c r="GB47" s="436" cm="1">
        <f t="array" ref="GB47">+_xlfn.SINGLE(IF(GB$8="Mùa đông",MMULT(VALUE($E47:$EF47),VALUE('Color detail'!AC$7:AC$138))*'3.Gentan-i'!$EO47,MMULT(VALUE($E47:$EF47),VALUE('Color detail'!AC$7:AC$138))*'3.Gentan-i'!$EP47))</f>
        <v>58.771239464765472</v>
      </c>
      <c r="GC47" s="436" cm="1">
        <f t="array" ref="GC47">+_xlfn.SINGLE(IF(GC$8="Mùa đông",MMULT(VALUE($E47:$EF47),VALUE('Color detail'!AD$7:AD$138))*'3.Gentan-i'!$EO47,MMULT(VALUE($E47:$EF47),VALUE('Color detail'!AD$7:AD$138))*'3.Gentan-i'!$EP47))</f>
        <v>66.713640201168886</v>
      </c>
      <c r="GD47" s="436" cm="1">
        <f t="array" ref="GD47">+_xlfn.SINGLE(IF(GD$8="Mùa đông",MMULT(VALUE($E47:$EF47),VALUE('Color detail'!AE$7:AE$138))*'3.Gentan-i'!$EO47,MMULT(VALUE($E47:$EF47),VALUE('Color detail'!AE$7:AE$138))*'3.Gentan-i'!$EP47))</f>
        <v>64.135474532610658</v>
      </c>
      <c r="GE47" s="436" cm="1">
        <f t="array" ref="GE47">+_xlfn.SINGLE(IF(GE$8="Mùa đông",MMULT(VALUE($E47:$EF47),VALUE('Color detail'!AF$7:AF$138))*'3.Gentan-i'!$EO47,MMULT(VALUE($E47:$EF47),VALUE('Color detail'!AF$7:AF$138))*'3.Gentan-i'!$EP47))</f>
        <v>66.414530249758116</v>
      </c>
      <c r="GF47" s="436" cm="1">
        <f t="array" ref="GF47">+_xlfn.SINGLE(IF(GF$8="Mùa đông",MMULT(VALUE($E47:$EF47),VALUE('Color detail'!AG$7:AG$138))*'3.Gentan-i'!$EO47,MMULT(VALUE($E47:$EF47),VALUE('Color detail'!AG$7:AG$138))*'3.Gentan-i'!$EP47))</f>
        <v>64.938530249758145</v>
      </c>
      <c r="GG47" s="436" cm="1">
        <f t="array" ref="GG47">+_xlfn.SINGLE(IF(GG$8="Mùa đông",MMULT(VALUE($E47:$EF47),VALUE('Color detail'!AH$7:AH$138))*'3.Gentan-i'!$EO47,MMULT(VALUE($E47:$EF47),VALUE('Color detail'!AH$7:AH$138))*'3.Gentan-i'!$EP47))</f>
        <v>64.655530249758144</v>
      </c>
      <c r="GH47" s="436" cm="1">
        <f t="array" ref="GH47">+_xlfn.SINGLE(IF(GH$8="Mùa đông",MMULT(VALUE($E47:$EF47),VALUE('Color detail'!AI$7:AI$138))*'3.Gentan-i'!$EO47,MMULT(VALUE($E47:$EF47),VALUE('Color detail'!AI$7:AI$138))*'3.Gentan-i'!$EP47))</f>
        <v>64.263080499761202</v>
      </c>
      <c r="GI47" s="436" cm="1">
        <f t="array" ref="GI47">+_xlfn.SINGLE(IF(GI$8="Mùa đông",MMULT(VALUE($E47:$EF47),VALUE('Color detail'!AJ$7:AJ$138))*'3.Gentan-i'!$EO47,MMULT(VALUE($E47:$EF47),VALUE('Color detail'!AJ$7:AJ$138))*'3.Gentan-i'!$EP47))</f>
        <v>65.120530249758119</v>
      </c>
      <c r="GJ47" s="436" cm="1">
        <f t="array" ref="GJ47">+_xlfn.SINGLE(IF(GJ$8="Mùa đông",MMULT(VALUE($E47:$EF47),VALUE('Color detail'!AK$7:AK$138))*'3.Gentan-i'!$EO47,MMULT(VALUE($E47:$EF47),VALUE('Color detail'!AK$7:AK$138))*'3.Gentan-i'!$EP47))</f>
        <v>64.862080499761205</v>
      </c>
      <c r="GK47" s="436" cm="1">
        <f t="array" ref="GK47">+_xlfn.SINGLE(IF(GK$8="Mùa đông",MMULT(VALUE($E47:$EF47),VALUE('Color detail'!AL$7:AL$138))*'3.Gentan-i'!$EO47,MMULT(VALUE($E47:$EF47),VALUE('Color detail'!AL$7:AL$138))*'3.Gentan-i'!$EP47))</f>
        <v>0</v>
      </c>
      <c r="GL47" s="436" cm="1">
        <f t="array" ref="GL47">+_xlfn.SINGLE(IF(GL$8="Mùa đông",MMULT(VALUE($E47:$EF47),VALUE('Color detail'!AM$7:AM$138))*'3.Gentan-i'!$EO47,MMULT(VALUE($E47:$EF47),VALUE('Color detail'!AM$7:AM$138))*'3.Gentan-i'!$EP47))</f>
        <v>0</v>
      </c>
      <c r="GM47" s="436" cm="1">
        <f t="array" ref="GM47">+_xlfn.SINGLE(IF(GM$8="Mùa đông",MMULT(VALUE($E47:$EF47),VALUE('Color detail'!AN$7:AN$138))*'3.Gentan-i'!$EO47,MMULT(VALUE($E47:$EF47),VALUE('Color detail'!AN$7:AN$138))*'3.Gentan-i'!$EP47))</f>
        <v>0</v>
      </c>
      <c r="GN47" s="436" cm="1">
        <f t="array" ref="GN47">+_xlfn.SINGLE(IF(GN$8="Mùa đông",MMULT(VALUE($E47:$EF47),VALUE('Color detail'!AO$7:AO$138))*'3.Gentan-i'!$EO47,MMULT(VALUE($E47:$EF47),VALUE('Color detail'!AO$7:AO$138))*'3.Gentan-i'!$EP47))</f>
        <v>0</v>
      </c>
      <c r="GO47" s="436" cm="1">
        <f t="array" ref="GO47">+_xlfn.SINGLE(IF(GO$8="Mùa đông",MMULT(VALUE($E47:$EF47),VALUE('Color detail'!AP$7:AP$138))*'3.Gentan-i'!$EO47,MMULT(VALUE($E47:$EF47),VALUE('Color detail'!AP$7:AP$138))*'3.Gentan-i'!$EP47))</f>
        <v>0</v>
      </c>
      <c r="GP47" s="436" cm="1">
        <f t="array" ref="GP47">+_xlfn.SINGLE(IF(GP$8="Mùa đông",MMULT(VALUE($E47:$EF47),VALUE('Color detail'!AQ$7:AQ$138))*'3.Gentan-i'!$EO47,MMULT(VALUE($E47:$EF47),VALUE('Color detail'!AQ$7:AQ$138))*'3.Gentan-i'!$EP47))</f>
        <v>0</v>
      </c>
      <c r="GQ47" s="436" cm="1">
        <f t="array" ref="GQ47">+_xlfn.SINGLE(IF(GQ$8="Mùa đông",MMULT(VALUE($E47:$EF47),VALUE('Color detail'!AR$7:AR$138))*'3.Gentan-i'!$EO47,MMULT(VALUE($E47:$EF47),VALUE('Color detail'!AR$7:AR$138))*'3.Gentan-i'!$EP47))</f>
        <v>0</v>
      </c>
      <c r="GR47" s="443">
        <f t="shared" si="37"/>
        <v>1322.6804634527741</v>
      </c>
      <c r="GS47" s="435"/>
      <c r="GT47" s="436">
        <f t="shared" si="38"/>
        <v>67.795231991885174</v>
      </c>
      <c r="GU47" s="499">
        <v>12</v>
      </c>
      <c r="GV47" s="499">
        <v>36</v>
      </c>
      <c r="GW47" s="436">
        <f t="shared" si="31"/>
        <v>813.54278390262209</v>
      </c>
      <c r="GX47" s="436">
        <f t="shared" si="32"/>
        <v>2440.6283517078664</v>
      </c>
      <c r="GZ47" s="534"/>
      <c r="HA47" s="534"/>
      <c r="HB47" s="534"/>
      <c r="HO47" s="446"/>
      <c r="HP47" s="446"/>
      <c r="HQ47" s="446"/>
      <c r="HR47" s="446"/>
      <c r="HS47" s="446"/>
      <c r="HT47" s="446"/>
      <c r="HU47" s="446"/>
      <c r="HV47" s="446"/>
      <c r="HW47" s="446"/>
      <c r="HX47" s="446"/>
      <c r="HY47" s="446"/>
      <c r="HZ47" s="446"/>
      <c r="IA47" s="446"/>
      <c r="IB47" s="446"/>
      <c r="IC47" s="446"/>
      <c r="ID47" s="446"/>
      <c r="IE47" s="446"/>
      <c r="IF47" s="446"/>
      <c r="IG47" s="446"/>
      <c r="IH47" s="446"/>
      <c r="II47" s="446"/>
      <c r="IJ47" s="446"/>
      <c r="IK47" s="446"/>
      <c r="IL47" s="446"/>
      <c r="IM47" s="446"/>
      <c r="IN47" s="446"/>
      <c r="IO47" s="446"/>
      <c r="IP47" s="446"/>
      <c r="IQ47" s="446"/>
      <c r="IR47" s="446"/>
      <c r="IS47" s="446"/>
      <c r="IT47" s="446"/>
      <c r="IU47" s="446"/>
      <c r="IV47" s="446"/>
      <c r="IW47" s="446"/>
      <c r="IX47" s="446"/>
      <c r="IY47" s="446"/>
      <c r="IZ47" s="446"/>
      <c r="JA47" s="446"/>
      <c r="JB47" s="446"/>
      <c r="JC47" s="446"/>
      <c r="JD47" s="446"/>
      <c r="JE47" s="446"/>
      <c r="JF47" s="446"/>
      <c r="JG47" s="446"/>
      <c r="JH47" s="446"/>
      <c r="JI47" s="446"/>
      <c r="JJ47" s="446"/>
      <c r="JK47" s="446"/>
      <c r="JL47" s="446"/>
      <c r="JM47" s="446"/>
      <c r="JN47" s="446"/>
      <c r="JO47" s="446"/>
      <c r="JP47" s="446"/>
      <c r="JQ47" s="446"/>
      <c r="JR47" s="446"/>
      <c r="JS47" s="446"/>
      <c r="JT47" s="446"/>
      <c r="JU47" s="446"/>
      <c r="JV47" s="446"/>
      <c r="JW47" s="446"/>
      <c r="JX47" s="446"/>
      <c r="JY47" s="446"/>
      <c r="JZ47" s="446"/>
    </row>
    <row r="48" spans="1:286" ht="16" hidden="1" customHeight="1">
      <c r="A48" s="437">
        <v>1</v>
      </c>
      <c r="B48" s="438" t="s">
        <v>202</v>
      </c>
      <c r="C48" s="439" t="s">
        <v>203</v>
      </c>
      <c r="D48" s="439"/>
      <c r="E48" s="925"/>
      <c r="F48" s="925"/>
      <c r="G48" s="925"/>
      <c r="H48" s="925"/>
      <c r="I48" s="925"/>
      <c r="J48" s="925"/>
      <c r="K48" s="925"/>
      <c r="L48" s="925"/>
      <c r="M48" s="925"/>
      <c r="N48" s="925"/>
      <c r="O48" s="925"/>
      <c r="P48" s="925"/>
      <c r="Q48" s="925"/>
      <c r="R48" s="925"/>
      <c r="S48" s="925"/>
      <c r="T48" s="925"/>
      <c r="U48" s="925"/>
      <c r="V48" s="925"/>
      <c r="W48" s="925"/>
      <c r="X48" s="925"/>
      <c r="Y48" s="925"/>
      <c r="Z48" s="925"/>
      <c r="AA48" s="925"/>
      <c r="AB48" s="925"/>
      <c r="AC48" s="925"/>
      <c r="AD48" s="440">
        <v>0.09</v>
      </c>
      <c r="AE48" s="440">
        <v>0.09</v>
      </c>
      <c r="AF48" s="440">
        <v>0.09</v>
      </c>
      <c r="AG48" s="440">
        <v>0.09</v>
      </c>
      <c r="AH48" s="440">
        <v>0.09</v>
      </c>
      <c r="AI48" s="440">
        <v>0.09</v>
      </c>
      <c r="AJ48" s="440">
        <v>0.09</v>
      </c>
      <c r="AK48" s="440">
        <v>0.09</v>
      </c>
      <c r="AL48" s="440">
        <v>0.09</v>
      </c>
      <c r="AM48" s="440">
        <v>0.09</v>
      </c>
      <c r="AN48" s="440">
        <v>0.09</v>
      </c>
      <c r="AO48" s="440">
        <v>0.09</v>
      </c>
      <c r="AP48" s="440">
        <v>0.09</v>
      </c>
      <c r="AQ48" s="440">
        <v>0.09</v>
      </c>
      <c r="AR48" s="440">
        <v>0.09</v>
      </c>
      <c r="AS48" s="440">
        <v>0.09</v>
      </c>
      <c r="AT48" s="440">
        <v>0.09</v>
      </c>
      <c r="AU48" s="440">
        <v>0.09</v>
      </c>
      <c r="AV48" s="440">
        <v>0.09</v>
      </c>
      <c r="AW48" s="440">
        <v>0.09</v>
      </c>
      <c r="AX48" s="440">
        <v>0.09</v>
      </c>
      <c r="AY48" s="440">
        <v>0.09</v>
      </c>
      <c r="AZ48" s="440">
        <v>8.5550435133697325E-2</v>
      </c>
      <c r="BA48" s="440">
        <v>8.5550435133697325E-2</v>
      </c>
      <c r="BB48" s="440">
        <v>8.5550435133697325E-2</v>
      </c>
      <c r="BC48" s="440">
        <v>8.3397112854697711E-2</v>
      </c>
      <c r="BD48" s="440">
        <v>8.5550435133697325E-2</v>
      </c>
      <c r="BE48" s="440">
        <v>8.5550435133697325E-2</v>
      </c>
      <c r="BF48" s="440">
        <v>8.5550435133697325E-2</v>
      </c>
      <c r="BG48" s="440">
        <v>8.5550435133697325E-2</v>
      </c>
      <c r="BH48" s="440">
        <v>8.3397112854697711E-2</v>
      </c>
      <c r="BI48" s="440">
        <v>8.5550435133697325E-2</v>
      </c>
      <c r="BJ48" s="440">
        <v>8.5550435133697325E-2</v>
      </c>
      <c r="BK48" s="440">
        <v>8.5550435133697325E-2</v>
      </c>
      <c r="BL48" s="440">
        <v>8.5550435133697325E-2</v>
      </c>
      <c r="BM48" s="440">
        <v>8.3397112854697711E-2</v>
      </c>
      <c r="BN48" s="440">
        <v>8.5550435133697325E-2</v>
      </c>
      <c r="BO48" s="440">
        <v>8.3397112854697711E-2</v>
      </c>
      <c r="BP48" s="440">
        <v>8.3397112854697711E-2</v>
      </c>
      <c r="BQ48" s="440">
        <v>8.5550435133697325E-2</v>
      </c>
      <c r="BR48" s="440">
        <v>8.5550435133697325E-2</v>
      </c>
      <c r="BS48" s="440">
        <v>8.3397112854697711E-2</v>
      </c>
      <c r="BT48" s="440">
        <v>8.5550435133697325E-2</v>
      </c>
      <c r="BU48" s="440">
        <v>8.3397112854697711E-2</v>
      </c>
      <c r="BV48" s="440">
        <v>8.3397112854697711E-2</v>
      </c>
      <c r="BW48" s="440">
        <v>8.5550435133697325E-2</v>
      </c>
      <c r="BX48" s="440">
        <v>8.5550435133697325E-2</v>
      </c>
      <c r="BY48" s="440">
        <v>8.3397112854697711E-2</v>
      </c>
      <c r="BZ48" s="440">
        <v>8.5550435133697325E-2</v>
      </c>
      <c r="CA48" s="440">
        <v>8.3397112854697711E-2</v>
      </c>
      <c r="CB48" s="440">
        <v>8.3397112854697711E-2</v>
      </c>
      <c r="CC48" s="440">
        <v>8.5550435133697325E-2</v>
      </c>
      <c r="CD48" s="440">
        <v>8.5550435133697325E-2</v>
      </c>
      <c r="CE48" s="440">
        <v>8.3397112854697711E-2</v>
      </c>
      <c r="CF48" s="440">
        <v>8.5550435133697325E-2</v>
      </c>
      <c r="CG48" s="440">
        <v>8.3397112854697711E-2</v>
      </c>
      <c r="CH48" s="440">
        <v>8.3397112854697711E-2</v>
      </c>
      <c r="CI48" s="440">
        <v>8.5550435133697325E-2</v>
      </c>
      <c r="CJ48" s="440">
        <v>8.5550435133697325E-2</v>
      </c>
      <c r="CK48" s="440">
        <v>8.3397112854697711E-2</v>
      </c>
      <c r="CL48" s="440">
        <v>8.5550435133697325E-2</v>
      </c>
      <c r="CM48" s="440">
        <v>0.11228494611297776</v>
      </c>
      <c r="CN48" s="440">
        <v>0.11228494611297776</v>
      </c>
      <c r="CO48" s="440">
        <v>0.11228494611297776</v>
      </c>
      <c r="CP48" s="440">
        <v>0.11228494611297776</v>
      </c>
      <c r="CQ48" s="440">
        <v>0.11228494611297776</v>
      </c>
      <c r="CR48" s="440">
        <v>0.11228494611297776</v>
      </c>
      <c r="CS48" s="440">
        <v>0.11228494611297776</v>
      </c>
      <c r="CT48" s="440">
        <v>0.11228494611297776</v>
      </c>
      <c r="CU48" s="440">
        <v>0.11228494611297776</v>
      </c>
      <c r="CV48" s="440">
        <v>0.11228494611297776</v>
      </c>
      <c r="CW48" s="440">
        <v>0.11228494611297776</v>
      </c>
      <c r="CX48" s="440">
        <v>0.11228494611297776</v>
      </c>
      <c r="CY48" s="440">
        <v>0.11228494611297776</v>
      </c>
      <c r="CZ48" s="440">
        <v>0.11228494611297776</v>
      </c>
      <c r="DA48" s="440">
        <v>0.11228494611297776</v>
      </c>
      <c r="DB48" s="440">
        <v>0.11228494611297776</v>
      </c>
      <c r="DC48" s="440">
        <v>0.11228494611297776</v>
      </c>
      <c r="DD48" s="440">
        <v>0.11228494611297776</v>
      </c>
      <c r="DE48" s="440">
        <v>0.11228494611297776</v>
      </c>
      <c r="DF48" s="440">
        <v>0.11228494611297776</v>
      </c>
      <c r="DG48" s="441">
        <v>0.10693804391712165</v>
      </c>
      <c r="DH48" s="441">
        <v>0.10424639106837214</v>
      </c>
      <c r="DI48" s="441">
        <v>0.10693804391712165</v>
      </c>
      <c r="DJ48" s="441">
        <v>0.10693804391712165</v>
      </c>
      <c r="DK48" s="441">
        <v>0.10693804391712165</v>
      </c>
      <c r="DL48" s="441">
        <v>0.10153869259906377</v>
      </c>
      <c r="DM48" s="441">
        <v>0.10424639106837214</v>
      </c>
      <c r="DN48" s="441">
        <v>0.10693804391712165</v>
      </c>
      <c r="DO48" s="441">
        <v>0.10693804391712165</v>
      </c>
      <c r="DP48" s="441">
        <v>0.10693804391712165</v>
      </c>
      <c r="DQ48" s="441">
        <v>0.10693804391712165</v>
      </c>
      <c r="DR48" s="441">
        <v>0.10153869259906377</v>
      </c>
      <c r="DS48" s="441">
        <v>0.10693804391712165</v>
      </c>
      <c r="DT48" s="441">
        <v>0.10693804391712165</v>
      </c>
      <c r="DU48" s="441">
        <v>0.10693804391712165</v>
      </c>
      <c r="DV48" s="441">
        <v>0.10693804391712165</v>
      </c>
      <c r="DW48" s="441">
        <v>0.10153869259906377</v>
      </c>
      <c r="DX48" s="441">
        <v>0.10693804391712165</v>
      </c>
      <c r="DY48" s="441">
        <v>0.10693804391712165</v>
      </c>
      <c r="DZ48" s="441">
        <v>0.10693804391712165</v>
      </c>
      <c r="EA48" s="441">
        <v>0.10693804391712165</v>
      </c>
      <c r="EB48" s="441">
        <v>0.10153869259906377</v>
      </c>
      <c r="EC48" s="441">
        <v>0.10693804391712165</v>
      </c>
      <c r="ED48" s="441">
        <v>0.10424639106837214</v>
      </c>
      <c r="EE48" s="441">
        <v>0.10424639106837214</v>
      </c>
      <c r="EF48" s="441">
        <v>0.10153869259906377</v>
      </c>
      <c r="EH48" s="437" t="s">
        <v>94</v>
      </c>
      <c r="EI48" s="437">
        <v>18</v>
      </c>
      <c r="EJ48" s="439" t="s">
        <v>204</v>
      </c>
      <c r="EK48" s="439" t="s">
        <v>333</v>
      </c>
      <c r="EL48" s="437" t="s">
        <v>64</v>
      </c>
      <c r="EN48" s="382" t="str">
        <f>+IFERROR(VLOOKUP($B48,'Lưu ý'!$C$5:$G$21,5,0),"")</f>
        <v/>
      </c>
      <c r="EO48" s="382">
        <f>+IF($EN48="",100%,INDEX('Lưu ý'!$H$5:$I$21,MATCH('3.Gentan-i'!$B48,'Lưu ý'!$C$5:$C$21,0),MATCH('3.Gentan-i'!EO$6,'Lưu ý'!$H$4:$I$4,0)))</f>
        <v>1</v>
      </c>
      <c r="EP48" s="382">
        <f>+IF($EN48="",100%,INDEX('Lưu ý'!$H$5:$I$21,MATCH('3.Gentan-i'!$B48,'Lưu ý'!$C$5:$C$21,0),MATCH('3.Gentan-i'!EP$6,'Lưu ý'!$H$4:$I$4,0)))</f>
        <v>1</v>
      </c>
      <c r="EQ48" s="481">
        <v>1</v>
      </c>
      <c r="ER48" s="929">
        <v>1</v>
      </c>
      <c r="ES48" s="439"/>
      <c r="ET48" s="439"/>
      <c r="EU48" s="476"/>
      <c r="EV48" s="810"/>
      <c r="EW48" s="810"/>
      <c r="EX48" s="810"/>
      <c r="EY48" s="810"/>
      <c r="EZ48" s="378" t="s">
        <v>360</v>
      </c>
      <c r="FA48" s="442" cm="1">
        <f t="array" ref="FA48">+_xlfn.SINGLE(MMULT(VALUE($E48:$EF48),VALUE('Color detail'!H$7:H$138)))</f>
        <v>253.00468111806478</v>
      </c>
      <c r="FB48" s="442" cm="1">
        <f t="array" ref="FB48">+_xlfn.SINGLE(MMULT(VALUE($E48:$EF48),VALUE('Color detail'!I$7:I$138)))</f>
        <v>280.84609282337891</v>
      </c>
      <c r="FC48" s="442" cm="1">
        <f t="array" ref="FC48">+_xlfn.SINGLE(MMULT(VALUE($E48:$EF48),VALUE('Color detail'!J$7:J$138)))</f>
        <v>240.78831743289453</v>
      </c>
      <c r="FD48" s="442" cm="1">
        <f t="array" ref="FD48">+_xlfn.SINGLE(MMULT(VALUE($E48:$EF48),VALUE('Color detail'!K$7:K$138)))</f>
        <v>215.53370458854809</v>
      </c>
      <c r="FF48" s="436">
        <f t="shared" si="27"/>
        <v>270</v>
      </c>
      <c r="FG48" s="436">
        <f t="shared" si="28"/>
        <v>288</v>
      </c>
      <c r="FH48" s="436">
        <f t="shared" si="29"/>
        <v>252</v>
      </c>
      <c r="FI48" s="436">
        <f t="shared" si="30"/>
        <v>216</v>
      </c>
      <c r="FK48" s="436">
        <f t="shared" si="33"/>
        <v>270</v>
      </c>
      <c r="FL48" s="436">
        <f t="shared" si="34"/>
        <v>288</v>
      </c>
      <c r="FM48" s="436">
        <f t="shared" si="35"/>
        <v>252</v>
      </c>
      <c r="FN48" s="436">
        <f t="shared" si="36"/>
        <v>216</v>
      </c>
      <c r="FO48" s="681"/>
      <c r="FP48" s="436" cm="1">
        <f t="array" ref="FP48">+_xlfn.SINGLE(IF(FP$8="Mùa đông",MMULT(VALUE($E48:$EF48),VALUE('Color detail'!Q$7:Q$138))*'3.Gentan-i'!$EO48,MMULT(VALUE($E48:$EF48),VALUE('Color detail'!Q$7:Q$138))*'3.Gentan-i'!$EP48))</f>
        <v>8.317653919179067</v>
      </c>
      <c r="FQ48" s="436" cm="1">
        <f t="array" ref="FQ48">+_xlfn.SINGLE(IF(FQ$8="Mùa đông",MMULT(VALUE($E48:$EF48),VALUE('Color detail'!R$7:R$138))*'3.Gentan-i'!$EO48,MMULT(VALUE($E48:$EF48),VALUE('Color detail'!R$7:R$138))*'3.Gentan-i'!$EP48))</f>
        <v>11.98889000477884</v>
      </c>
      <c r="FR48" s="436" cm="1">
        <f t="array" ref="FR48">+_xlfn.SINGLE(IF(FR$8="Mùa đông",MMULT(VALUE($E48:$EF48),VALUE('Color detail'!S$7:S$138))*'3.Gentan-i'!$EO48,MMULT(VALUE($E48:$EF48),VALUE('Color detail'!S$7:S$138))*'3.Gentan-i'!$EP48))</f>
        <v>9.1497591823421871</v>
      </c>
      <c r="FS48" s="436" cm="1">
        <f t="array" ref="FS48">+_xlfn.SINGLE(IF(FS$8="Mùa đông",MMULT(VALUE($E48:$EF48),VALUE('Color detail'!T$7:T$138))*'3.Gentan-i'!$EO48,MMULT(VALUE($E48:$EF48),VALUE('Color detail'!T$7:T$138))*'3.Gentan-i'!$EP48))</f>
        <v>12.526091835123427</v>
      </c>
      <c r="FT48" s="436" cm="1">
        <f t="array" ref="FT48">+_xlfn.SINGLE(IF(FT$8="Mùa đông",MMULT(VALUE($E48:$EF48),VALUE('Color detail'!U$7:U$138))*'3.Gentan-i'!$EO48,MMULT(VALUE($E48:$EF48),VALUE('Color detail'!U$7:U$138))*'3.Gentan-i'!$EP48))</f>
        <v>12.729058391254366</v>
      </c>
      <c r="FU48" s="436" cm="1">
        <f t="array" ref="FU48">+_xlfn.SINGLE(IF(FU$8="Mùa đông",MMULT(VALUE($E48:$EF48),VALUE('Color detail'!V$7:V$138))*'3.Gentan-i'!$EO48,MMULT(VALUE($E48:$EF48),VALUE('Color detail'!V$7:V$138))*'3.Gentan-i'!$EP48))</f>
        <v>12.712120347337244</v>
      </c>
      <c r="FV48" s="436" cm="1">
        <f t="array" ref="FV48">+_xlfn.SINGLE(IF(FV$8="Mùa đông",MMULT(VALUE($E48:$EF48),VALUE('Color detail'!W$7:W$138))*'3.Gentan-i'!$EO48,MMULT(VALUE($E48:$EF48),VALUE('Color detail'!W$7:W$138))*'3.Gentan-i'!$EP48))</f>
        <v>12.732467698482814</v>
      </c>
      <c r="FW48" s="436" cm="1">
        <f t="array" ref="FW48">+_xlfn.SINGLE(IF(FW$8="Mùa đông",MMULT(VALUE($E48:$EF48),VALUE('Color detail'!X$7:X$138))*'3.Gentan-i'!$EO48,MMULT(VALUE($E48:$EF48),VALUE('Color detail'!X$7:X$138))*'3.Gentan-i'!$EP48))</f>
        <v>12.745457745461831</v>
      </c>
      <c r="FX48" s="436" cm="1">
        <f t="array" ref="FX48">+_xlfn.SINGLE(IF(FX$8="Mùa đông",MMULT(VALUE($E48:$EF48),VALUE('Color detail'!Y$7:Y$138))*'3.Gentan-i'!$EO48,MMULT(VALUE($E48:$EF48),VALUE('Color detail'!Y$7:Y$138))*'3.Gentan-i'!$EP48))</f>
        <v>12.743088695871238</v>
      </c>
      <c r="FY48" s="436" cm="1">
        <f t="array" ref="FY48">+_xlfn.SINGLE(IF(FY$8="Mùa đông",MMULT(VALUE($E48:$EF48),VALUE('Color detail'!Z$7:Z$138))*'3.Gentan-i'!$EO48,MMULT(VALUE($E48:$EF48),VALUE('Color detail'!Z$7:Z$138))*'3.Gentan-i'!$EP48))</f>
        <v>10.801698752628752</v>
      </c>
      <c r="FZ48" s="436" cm="1">
        <f t="array" ref="FZ48">+_xlfn.SINGLE(IF(FZ$8="Mùa đông",MMULT(VALUE($E48:$EF48),VALUE('Color detail'!AA$7:AA$138))*'3.Gentan-i'!$EO48,MMULT(VALUE($E48:$EF48),VALUE('Color detail'!AA$7:AA$138))*'3.Gentan-i'!$EP48))</f>
        <v>12.751556370980669</v>
      </c>
      <c r="GA48" s="436" cm="1">
        <f t="array" ref="GA48">+_xlfn.SINGLE(IF(GA$8="Mùa đông",MMULT(VALUE($E48:$EF48),VALUE('Color detail'!AB$7:AB$138))*'3.Gentan-i'!$EO48,MMULT(VALUE($E48:$EF48),VALUE('Color detail'!AB$7:AB$138))*'3.Gentan-i'!$EP48))</f>
        <v>12.747395340429241</v>
      </c>
      <c r="GB48" s="436" cm="1">
        <f t="array" ref="GB48">+_xlfn.SINGLE(IF(GB$8="Mùa đông",MMULT(VALUE($E48:$EF48),VALUE('Color detail'!AC$7:AC$138))*'3.Gentan-i'!$EO48,MMULT(VALUE($E48:$EF48),VALUE('Color detail'!AC$7:AC$138))*'3.Gentan-i'!$EP48))</f>
        <v>11.475982804238095</v>
      </c>
      <c r="GC48" s="436" cm="1">
        <f t="array" ref="GC48">+_xlfn.SINGLE(IF(GC$8="Mùa đông",MMULT(VALUE($E48:$EF48),VALUE('Color detail'!AD$7:AD$138))*'3.Gentan-i'!$EO48,MMULT(VALUE($E48:$EF48),VALUE('Color detail'!AD$7:AD$138))*'3.Gentan-i'!$EP48))</f>
        <v>12.726975182280384</v>
      </c>
      <c r="GD48" s="436" cm="1">
        <f t="array" ref="GD48">+_xlfn.SINGLE(IF(GD$8="Mùa đông",MMULT(VALUE($E48:$EF48),VALUE('Color detail'!AE$7:AE$138))*'3.Gentan-i'!$EO48,MMULT(VALUE($E48:$EF48),VALUE('Color detail'!AE$7:AE$138))*'3.Gentan-i'!$EP48))</f>
        <v>12.292692926469881</v>
      </c>
      <c r="GE48" s="436" cm="1">
        <f t="array" ref="GE48">+_xlfn.SINGLE(IF(GE$8="Mùa đông",MMULT(VALUE($E48:$EF48),VALUE('Color detail'!AF$7:AF$138))*'3.Gentan-i'!$EO48,MMULT(VALUE($E48:$EF48),VALUE('Color detail'!AF$7:AF$138))*'3.Gentan-i'!$EP48))</f>
        <v>12.451019477069856</v>
      </c>
      <c r="GF48" s="436" cm="1">
        <f t="array" ref="GF48">+_xlfn.SINGLE(IF(GF$8="Mùa đông",MMULT(VALUE($E48:$EF48),VALUE('Color detail'!AG$7:AG$138))*'3.Gentan-i'!$EO48,MMULT(VALUE($E48:$EF48),VALUE('Color detail'!AG$7:AG$138))*'3.Gentan-i'!$EP48))</f>
        <v>12.453172799348858</v>
      </c>
      <c r="GG48" s="436" cm="1">
        <f t="array" ref="GG48">+_xlfn.SINGLE(IF(GG$8="Mùa đông",MMULT(VALUE($E48:$EF48),VALUE('Color detail'!AH$7:AH$138))*'3.Gentan-i'!$EO48,MMULT(VALUE($E48:$EF48),VALUE('Color detail'!AH$7:AH$138))*'3.Gentan-i'!$EP48))</f>
        <v>12.439714535105105</v>
      </c>
      <c r="GH48" s="436" cm="1">
        <f t="array" ref="GH48">+_xlfn.SINGLE(IF(GH$8="Mùa đông",MMULT(VALUE($E48:$EF48),VALUE('Color detail'!AI$7:AI$138))*'3.Gentan-i'!$EO48,MMULT(VALUE($E48:$EF48),VALUE('Color detail'!AI$7:AI$138))*'3.Gentan-i'!$EP48))</f>
        <v>12.440934116552912</v>
      </c>
      <c r="GI48" s="436" cm="1">
        <f t="array" ref="GI48">+_xlfn.SINGLE(IF(GI$8="Mùa đông",MMULT(VALUE($E48:$EF48),VALUE('Color detail'!AJ$7:AJ$138))*'3.Gentan-i'!$EO48,MMULT(VALUE($E48:$EF48),VALUE('Color detail'!AJ$7:AJ$138))*'3.Gentan-i'!$EP48))</f>
        <v>12.440791196244607</v>
      </c>
      <c r="GJ48" s="436" cm="1">
        <f t="array" ref="GJ48">+_xlfn.SINGLE(IF(GJ$8="Mùa đông",MMULT(VALUE($E48:$EF48),VALUE('Color detail'!AK$7:AK$138))*'3.Gentan-i'!$EO48,MMULT(VALUE($E48:$EF48),VALUE('Color detail'!AK$7:AK$138))*'3.Gentan-i'!$EP48))</f>
        <v>12.338159796885487</v>
      </c>
      <c r="GK48" s="436" cm="1">
        <f t="array" ref="GK48">+_xlfn.SINGLE(IF(GK$8="Mùa đông",MMULT(VALUE($E48:$EF48),VALUE('Color detail'!AL$7:AL$138))*'3.Gentan-i'!$EO48,MMULT(VALUE($E48:$EF48),VALUE('Color detail'!AL$7:AL$138))*'3.Gentan-i'!$EP48))</f>
        <v>0</v>
      </c>
      <c r="GL48" s="436" cm="1">
        <f t="array" ref="GL48">+_xlfn.SINGLE(IF(GL$8="Mùa đông",MMULT(VALUE($E48:$EF48),VALUE('Color detail'!AM$7:AM$138))*'3.Gentan-i'!$EO48,MMULT(VALUE($E48:$EF48),VALUE('Color detail'!AM$7:AM$138))*'3.Gentan-i'!$EP48))</f>
        <v>0</v>
      </c>
      <c r="GM48" s="436" cm="1">
        <f t="array" ref="GM48">+_xlfn.SINGLE(IF(GM$8="Mùa đông",MMULT(VALUE($E48:$EF48),VALUE('Color detail'!AN$7:AN$138))*'3.Gentan-i'!$EO48,MMULT(VALUE($E48:$EF48),VALUE('Color detail'!AN$7:AN$138))*'3.Gentan-i'!$EP48))</f>
        <v>0</v>
      </c>
      <c r="GN48" s="436" cm="1">
        <f t="array" ref="GN48">+_xlfn.SINGLE(IF(GN$8="Mùa đông",MMULT(VALUE($E48:$EF48),VALUE('Color detail'!AO$7:AO$138))*'3.Gentan-i'!$EO48,MMULT(VALUE($E48:$EF48),VALUE('Color detail'!AO$7:AO$138))*'3.Gentan-i'!$EP48))</f>
        <v>0</v>
      </c>
      <c r="GO48" s="436" cm="1">
        <f t="array" ref="GO48">+_xlfn.SINGLE(IF(GO$8="Mùa đông",MMULT(VALUE($E48:$EF48),VALUE('Color detail'!AP$7:AP$138))*'3.Gentan-i'!$EO48,MMULT(VALUE($E48:$EF48),VALUE('Color detail'!AP$7:AP$138))*'3.Gentan-i'!$EP48))</f>
        <v>0</v>
      </c>
      <c r="GP48" s="436" cm="1">
        <f t="array" ref="GP48">+_xlfn.SINGLE(IF(GP$8="Mùa đông",MMULT(VALUE($E48:$EF48),VALUE('Color detail'!AQ$7:AQ$138))*'3.Gentan-i'!$EO48,MMULT(VALUE($E48:$EF48),VALUE('Color detail'!AQ$7:AQ$138))*'3.Gentan-i'!$EP48))</f>
        <v>0</v>
      </c>
      <c r="GQ48" s="436" cm="1">
        <f t="array" ref="GQ48">+_xlfn.SINGLE(IF(GQ$8="Mùa đông",MMULT(VALUE($E48:$EF48),VALUE('Color detail'!AR$7:AR$138))*'3.Gentan-i'!$EO48,MMULT(VALUE($E48:$EF48),VALUE('Color detail'!AR$7:AR$138))*'3.Gentan-i'!$EP48))</f>
        <v>0</v>
      </c>
      <c r="GR48" s="443">
        <f t="shared" si="37"/>
        <v>253.00468111806487</v>
      </c>
      <c r="GS48" s="435"/>
      <c r="GT48" s="436">
        <f t="shared" si="38"/>
        <v>12.751556370980669</v>
      </c>
      <c r="GU48" s="499">
        <v>12</v>
      </c>
      <c r="GV48" s="499">
        <v>36</v>
      </c>
      <c r="GW48" s="436">
        <f t="shared" si="31"/>
        <v>153.01867645176804</v>
      </c>
      <c r="GX48" s="436">
        <f t="shared" si="32"/>
        <v>459.05602935530408</v>
      </c>
      <c r="GZ48" s="534"/>
      <c r="HA48" s="534"/>
      <c r="HB48" s="534"/>
    </row>
    <row r="49" spans="1:286" ht="16" hidden="1" customHeight="1">
      <c r="A49" s="437">
        <v>1</v>
      </c>
      <c r="B49" s="438" t="s">
        <v>205</v>
      </c>
      <c r="C49" s="439" t="s">
        <v>206</v>
      </c>
      <c r="D49" s="439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440">
        <v>0</v>
      </c>
      <c r="AE49" s="440">
        <v>0</v>
      </c>
      <c r="AF49" s="440">
        <v>1.4999999999999999E-2</v>
      </c>
      <c r="AG49" s="440">
        <v>0</v>
      </c>
      <c r="AH49" s="440">
        <v>0</v>
      </c>
      <c r="AI49" s="440">
        <v>0</v>
      </c>
      <c r="AJ49" s="440">
        <v>0</v>
      </c>
      <c r="AK49" s="440">
        <v>0</v>
      </c>
      <c r="AL49" s="440">
        <v>0</v>
      </c>
      <c r="AM49" s="440">
        <v>0</v>
      </c>
      <c r="AN49" s="440">
        <v>0</v>
      </c>
      <c r="AO49" s="440">
        <v>0</v>
      </c>
      <c r="AP49" s="440">
        <v>0</v>
      </c>
      <c r="AQ49" s="440">
        <v>1.4999999999999999E-2</v>
      </c>
      <c r="AR49" s="440">
        <v>0</v>
      </c>
      <c r="AS49" s="440">
        <v>0</v>
      </c>
      <c r="AT49" s="440">
        <v>0</v>
      </c>
      <c r="AU49" s="440">
        <v>0</v>
      </c>
      <c r="AV49" s="440">
        <v>0</v>
      </c>
      <c r="AW49" s="440">
        <v>1.4999999999999999E-2</v>
      </c>
      <c r="AX49" s="440">
        <v>0</v>
      </c>
      <c r="AY49" s="440">
        <v>0</v>
      </c>
      <c r="AZ49" s="440">
        <v>1.2E-2</v>
      </c>
      <c r="BA49" s="440">
        <v>1.2E-2</v>
      </c>
      <c r="BB49" s="440">
        <v>1.2E-2</v>
      </c>
      <c r="BC49" s="440">
        <v>1.2E-2</v>
      </c>
      <c r="BD49" s="440">
        <v>1.2E-2</v>
      </c>
      <c r="BE49" s="440">
        <v>1.2E-2</v>
      </c>
      <c r="BF49" s="440">
        <v>1.2E-2</v>
      </c>
      <c r="BG49" s="440">
        <v>1.2E-2</v>
      </c>
      <c r="BH49" s="440">
        <v>1.2E-2</v>
      </c>
      <c r="BI49" s="440">
        <v>1.2E-2</v>
      </c>
      <c r="BJ49" s="440">
        <v>1.2E-2</v>
      </c>
      <c r="BK49" s="440">
        <v>1.2E-2</v>
      </c>
      <c r="BL49" s="440">
        <v>1.2E-2</v>
      </c>
      <c r="BM49" s="440">
        <v>1.2E-2</v>
      </c>
      <c r="BN49" s="440">
        <v>1.2E-2</v>
      </c>
      <c r="BO49" s="440">
        <v>1.2E-2</v>
      </c>
      <c r="BP49" s="440">
        <v>1.2E-2</v>
      </c>
      <c r="BQ49" s="440">
        <v>1.2E-2</v>
      </c>
      <c r="BR49" s="440">
        <v>1.2E-2</v>
      </c>
      <c r="BS49" s="440">
        <v>1.2E-2</v>
      </c>
      <c r="BT49" s="440">
        <v>1.2E-2</v>
      </c>
      <c r="BU49" s="440">
        <v>1.2E-2</v>
      </c>
      <c r="BV49" s="440">
        <v>1.2E-2</v>
      </c>
      <c r="BW49" s="440">
        <v>1.2E-2</v>
      </c>
      <c r="BX49" s="440">
        <v>1.2E-2</v>
      </c>
      <c r="BY49" s="440">
        <v>1.2E-2</v>
      </c>
      <c r="BZ49" s="440">
        <v>1.2E-2</v>
      </c>
      <c r="CA49" s="440">
        <v>1.2E-2</v>
      </c>
      <c r="CB49" s="440">
        <v>1.2E-2</v>
      </c>
      <c r="CC49" s="440">
        <v>1.2E-2</v>
      </c>
      <c r="CD49" s="440">
        <v>1.2E-2</v>
      </c>
      <c r="CE49" s="440">
        <v>1.2E-2</v>
      </c>
      <c r="CF49" s="440">
        <v>1.2E-2</v>
      </c>
      <c r="CG49" s="440">
        <v>1.2E-2</v>
      </c>
      <c r="CH49" s="440">
        <v>1.2E-2</v>
      </c>
      <c r="CI49" s="440">
        <v>1.2E-2</v>
      </c>
      <c r="CJ49" s="440">
        <v>1.2E-2</v>
      </c>
      <c r="CK49" s="440">
        <v>1.2E-2</v>
      </c>
      <c r="CL49" s="440">
        <v>1.2E-2</v>
      </c>
      <c r="CM49" s="440">
        <v>0</v>
      </c>
      <c r="CN49" s="440">
        <v>0</v>
      </c>
      <c r="CO49" s="440">
        <v>0</v>
      </c>
      <c r="CP49" s="440">
        <v>0</v>
      </c>
      <c r="CQ49" s="440">
        <v>0</v>
      </c>
      <c r="CR49" s="440">
        <v>0</v>
      </c>
      <c r="CS49" s="440">
        <v>0</v>
      </c>
      <c r="CT49" s="440">
        <v>0</v>
      </c>
      <c r="CU49" s="440">
        <v>0</v>
      </c>
      <c r="CV49" s="440">
        <v>0</v>
      </c>
      <c r="CW49" s="440">
        <v>0</v>
      </c>
      <c r="CX49" s="440">
        <v>0</v>
      </c>
      <c r="CY49" s="440">
        <v>0</v>
      </c>
      <c r="CZ49" s="440">
        <v>0</v>
      </c>
      <c r="DA49" s="440">
        <v>0</v>
      </c>
      <c r="DB49" s="440">
        <v>0</v>
      </c>
      <c r="DC49" s="440">
        <v>1.4999999999999999E-2</v>
      </c>
      <c r="DD49" s="440">
        <v>0</v>
      </c>
      <c r="DE49" s="440">
        <v>0</v>
      </c>
      <c r="DF49" s="440">
        <v>0</v>
      </c>
      <c r="DG49" s="441">
        <v>0</v>
      </c>
      <c r="DH49" s="441">
        <v>0</v>
      </c>
      <c r="DI49" s="441">
        <v>0</v>
      </c>
      <c r="DJ49" s="441">
        <v>1.4999999999999999E-2</v>
      </c>
      <c r="DK49" s="441">
        <v>0</v>
      </c>
      <c r="DL49" s="441">
        <v>0</v>
      </c>
      <c r="DM49" s="441">
        <v>0</v>
      </c>
      <c r="DN49" s="441">
        <v>0</v>
      </c>
      <c r="DO49" s="441">
        <v>0</v>
      </c>
      <c r="DP49" s="441">
        <v>1.4999999999999999E-2</v>
      </c>
      <c r="DQ49" s="441">
        <v>0</v>
      </c>
      <c r="DR49" s="441">
        <v>0</v>
      </c>
      <c r="DS49" s="441">
        <v>0</v>
      </c>
      <c r="DT49" s="441">
        <v>0</v>
      </c>
      <c r="DU49" s="441">
        <v>1.4999999999999999E-2</v>
      </c>
      <c r="DV49" s="441">
        <v>0</v>
      </c>
      <c r="DW49" s="441">
        <v>0</v>
      </c>
      <c r="DX49" s="441">
        <v>0</v>
      </c>
      <c r="DY49" s="441">
        <v>0</v>
      </c>
      <c r="DZ49" s="441">
        <v>1.4999999999999999E-2</v>
      </c>
      <c r="EA49" s="441">
        <v>0</v>
      </c>
      <c r="EB49" s="441">
        <v>0</v>
      </c>
      <c r="EC49" s="441">
        <v>0</v>
      </c>
      <c r="ED49" s="441">
        <v>0</v>
      </c>
      <c r="EE49" s="441">
        <v>0</v>
      </c>
      <c r="EF49" s="441">
        <v>0</v>
      </c>
      <c r="EH49" s="437" t="s">
        <v>94</v>
      </c>
      <c r="EI49" s="437">
        <v>5</v>
      </c>
      <c r="EJ49" s="439" t="s">
        <v>207</v>
      </c>
      <c r="EK49" s="439" t="s">
        <v>334</v>
      </c>
      <c r="EL49" s="437" t="s">
        <v>64</v>
      </c>
      <c r="EN49" s="382" t="str">
        <f>+IFERROR(VLOOKUP($B49,'Lưu ý'!$C$5:$G$21,5,0),"")</f>
        <v/>
      </c>
      <c r="EO49" s="382">
        <f>+IF($EN49="",100%,INDEX('Lưu ý'!$H$5:$I$21,MATCH('3.Gentan-i'!$B49,'Lưu ý'!$C$5:$C$21,0),MATCH('3.Gentan-i'!EO$6,'Lưu ý'!$H$4:$I$4,0)))</f>
        <v>1</v>
      </c>
      <c r="EP49" s="382">
        <f>+IF($EN49="",100%,INDEX('Lưu ý'!$H$5:$I$21,MATCH('3.Gentan-i'!$B49,'Lưu ý'!$C$5:$C$21,0),MATCH('3.Gentan-i'!EP$6,'Lưu ý'!$H$4:$I$4,0)))</f>
        <v>1</v>
      </c>
      <c r="EQ49" s="481">
        <v>1</v>
      </c>
      <c r="ER49" s="844">
        <v>0.8</v>
      </c>
      <c r="ES49" s="439" t="s">
        <v>668</v>
      </c>
      <c r="ET49" s="439" t="s">
        <v>641</v>
      </c>
      <c r="EU49" s="476"/>
      <c r="EV49" s="810"/>
      <c r="EW49" s="810"/>
      <c r="EX49" s="810"/>
      <c r="EY49" s="810"/>
      <c r="EZ49" s="378" t="s">
        <v>360</v>
      </c>
      <c r="FA49" s="442" cm="1">
        <f t="array" ref="FA49">+_xlfn.SINGLE(MMULT(VALUE($E49:$EF49),VALUE('Color detail'!H$7:H$138)))</f>
        <v>18.759</v>
      </c>
      <c r="FB49" s="442" cm="1">
        <f t="array" ref="FB49">+_xlfn.SINGLE(MMULT(VALUE($E49:$EF49),VALUE('Color detail'!I$7:I$138)))</f>
        <v>19.395</v>
      </c>
      <c r="FC49" s="442" cm="1">
        <f t="array" ref="FC49">+_xlfn.SINGLE(MMULT(VALUE($E49:$EF49),VALUE('Color detail'!J$7:J$138)))</f>
        <v>15.63</v>
      </c>
      <c r="FD49" s="442" cm="1">
        <f t="array" ref="FD49">+_xlfn.SINGLE(MMULT(VALUE($E49:$EF49),VALUE('Color detail'!K$7:K$138)))</f>
        <v>18.344999999999999</v>
      </c>
      <c r="FF49" s="436">
        <f t="shared" si="27"/>
        <v>20</v>
      </c>
      <c r="FG49" s="436">
        <f t="shared" si="28"/>
        <v>20</v>
      </c>
      <c r="FH49" s="436">
        <f t="shared" si="29"/>
        <v>15</v>
      </c>
      <c r="FI49" s="436">
        <f t="shared" si="30"/>
        <v>15</v>
      </c>
      <c r="FK49" s="436">
        <f t="shared" si="33"/>
        <v>20</v>
      </c>
      <c r="FL49" s="436">
        <f t="shared" si="34"/>
        <v>20</v>
      </c>
      <c r="FM49" s="436">
        <f t="shared" si="35"/>
        <v>15</v>
      </c>
      <c r="FN49" s="436">
        <f t="shared" si="36"/>
        <v>15</v>
      </c>
      <c r="FO49" s="681"/>
      <c r="FP49" s="436" cm="1">
        <f t="array" ref="FP49">+_xlfn.SINGLE(IF(FP$8="Mùa đông",MMULT(VALUE($E49:$EF49),VALUE('Color detail'!Q$7:Q$138))*'3.Gentan-i'!$EO49,MMULT(VALUE($E49:$EF49),VALUE('Color detail'!Q$7:Q$138))*'3.Gentan-i'!$EP49))</f>
        <v>0.747</v>
      </c>
      <c r="FQ49" s="436" cm="1">
        <f t="array" ref="FQ49">+_xlfn.SINGLE(IF(FQ$8="Mùa đông",MMULT(VALUE($E49:$EF49),VALUE('Color detail'!R$7:R$138))*'3.Gentan-i'!$EO49,MMULT(VALUE($E49:$EF49),VALUE('Color detail'!R$7:R$138))*'3.Gentan-i'!$EP49))</f>
        <v>1.0080000000000002</v>
      </c>
      <c r="FR49" s="436" cm="1">
        <f t="array" ref="FR49">+_xlfn.SINGLE(IF(FR$8="Mùa đông",MMULT(VALUE($E49:$EF49),VALUE('Color detail'!S$7:S$138))*'3.Gentan-i'!$EO49,MMULT(VALUE($E49:$EF49),VALUE('Color detail'!S$7:S$138))*'3.Gentan-i'!$EP49))</f>
        <v>0.70500000000000029</v>
      </c>
      <c r="FS49" s="436" cm="1">
        <f t="array" ref="FS49">+_xlfn.SINGLE(IF(FS$8="Mùa đông",MMULT(VALUE($E49:$EF49),VALUE('Color detail'!T$7:T$138))*'3.Gentan-i'!$EO49,MMULT(VALUE($E49:$EF49),VALUE('Color detail'!T$7:T$138))*'3.Gentan-i'!$EP49))</f>
        <v>1.002</v>
      </c>
      <c r="FT49" s="436" cm="1">
        <f t="array" ref="FT49">+_xlfn.SINGLE(IF(FT$8="Mùa đông",MMULT(VALUE($E49:$EF49),VALUE('Color detail'!U$7:U$138))*'3.Gentan-i'!$EO49,MMULT(VALUE($E49:$EF49),VALUE('Color detail'!U$7:U$138))*'3.Gentan-i'!$EP49))</f>
        <v>0.92400000000000004</v>
      </c>
      <c r="FU49" s="436" cm="1">
        <f t="array" ref="FU49">+_xlfn.SINGLE(IF(FU$8="Mùa đông",MMULT(VALUE($E49:$EF49),VALUE('Color detail'!V$7:V$138))*'3.Gentan-i'!$EO49,MMULT(VALUE($E49:$EF49),VALUE('Color detail'!V$7:V$138))*'3.Gentan-i'!$EP49))</f>
        <v>1.0289999999999999</v>
      </c>
      <c r="FV49" s="436" cm="1">
        <f t="array" ref="FV49">+_xlfn.SINGLE(IF(FV$8="Mùa đông",MMULT(VALUE($E49:$EF49),VALUE('Color detail'!W$7:W$138))*'3.Gentan-i'!$EO49,MMULT(VALUE($E49:$EF49),VALUE('Color detail'!W$7:W$138))*'3.Gentan-i'!$EP49))</f>
        <v>0.96899999999999997</v>
      </c>
      <c r="FW49" s="436" cm="1">
        <f t="array" ref="FW49">+_xlfn.SINGLE(IF(FW$8="Mùa đông",MMULT(VALUE($E49:$EF49),VALUE('Color detail'!X$7:X$138))*'3.Gentan-i'!$EO49,MMULT(VALUE($E49:$EF49),VALUE('Color detail'!X$7:X$138))*'3.Gentan-i'!$EP49))</f>
        <v>0.89700000000000013</v>
      </c>
      <c r="FX49" s="436" cm="1">
        <f t="array" ref="FX49">+_xlfn.SINGLE(IF(FX$8="Mùa đông",MMULT(VALUE($E49:$EF49),VALUE('Color detail'!Y$7:Y$138))*'3.Gentan-i'!$EO49,MMULT(VALUE($E49:$EF49),VALUE('Color detail'!Y$7:Y$138))*'3.Gentan-i'!$EP49))</f>
        <v>0.879</v>
      </c>
      <c r="FY49" s="436" cm="1">
        <f t="array" ref="FY49">+_xlfn.SINGLE(IF(FY$8="Mùa đông",MMULT(VALUE($E49:$EF49),VALUE('Color detail'!Z$7:Z$138))*'3.Gentan-i'!$EO49,MMULT(VALUE($E49:$EF49),VALUE('Color detail'!Z$7:Z$138))*'3.Gentan-i'!$EP49))</f>
        <v>0.72300000000000031</v>
      </c>
      <c r="FZ49" s="436" cm="1">
        <f t="array" ref="FZ49">+_xlfn.SINGLE(IF(FZ$8="Mùa đông",MMULT(VALUE($E49:$EF49),VALUE('Color detail'!AA$7:AA$138))*'3.Gentan-i'!$EO49,MMULT(VALUE($E49:$EF49),VALUE('Color detail'!AA$7:AA$138))*'3.Gentan-i'!$EP49))</f>
        <v>0.82200000000000006</v>
      </c>
      <c r="GA49" s="436" cm="1">
        <f t="array" ref="GA49">+_xlfn.SINGLE(IF(GA$8="Mùa đông",MMULT(VALUE($E49:$EF49),VALUE('Color detail'!AB$7:AB$138))*'3.Gentan-i'!$EO49,MMULT(VALUE($E49:$EF49),VALUE('Color detail'!AB$7:AB$138))*'3.Gentan-i'!$EP49))</f>
        <v>0.89400000000000013</v>
      </c>
      <c r="GB49" s="436" cm="1">
        <f t="array" ref="GB49">+_xlfn.SINGLE(IF(GB$8="Mùa đông",MMULT(VALUE($E49:$EF49),VALUE('Color detail'!AC$7:AC$138))*'3.Gentan-i'!$EO49,MMULT(VALUE($E49:$EF49),VALUE('Color detail'!AC$7:AC$138))*'3.Gentan-i'!$EP49))</f>
        <v>0.74699999999999989</v>
      </c>
      <c r="GC49" s="436" cm="1">
        <f t="array" ref="GC49">+_xlfn.SINGLE(IF(GC$8="Mùa đông",MMULT(VALUE($E49:$EF49),VALUE('Color detail'!AD$7:AD$138))*'3.Gentan-i'!$EO49,MMULT(VALUE($E49:$EF49),VALUE('Color detail'!AD$7:AD$138))*'3.Gentan-i'!$EP49))</f>
        <v>0.87900000000000023</v>
      </c>
      <c r="GD49" s="436" cm="1">
        <f t="array" ref="GD49">+_xlfn.SINGLE(IF(GD$8="Mùa đông",MMULT(VALUE($E49:$EF49),VALUE('Color detail'!AE$7:AE$138))*'3.Gentan-i'!$EO49,MMULT(VALUE($E49:$EF49),VALUE('Color detail'!AE$7:AE$138))*'3.Gentan-i'!$EP49))</f>
        <v>0.8340000000000003</v>
      </c>
      <c r="GE49" s="436" cm="1">
        <f t="array" ref="GE49">+_xlfn.SINGLE(IF(GE$8="Mùa đông",MMULT(VALUE($E49:$EF49),VALUE('Color detail'!AF$7:AF$138))*'3.Gentan-i'!$EO49,MMULT(VALUE($E49:$EF49),VALUE('Color detail'!AF$7:AF$138))*'3.Gentan-i'!$EP49))</f>
        <v>1.1670000000000003</v>
      </c>
      <c r="GF49" s="436" cm="1">
        <f t="array" ref="GF49">+_xlfn.SINGLE(IF(GF$8="Mùa đông",MMULT(VALUE($E49:$EF49),VALUE('Color detail'!AG$7:AG$138))*'3.Gentan-i'!$EO49,MMULT(VALUE($E49:$EF49),VALUE('Color detail'!AG$7:AG$138))*'3.Gentan-i'!$EP49))</f>
        <v>0.97200000000000009</v>
      </c>
      <c r="GG49" s="436" cm="1">
        <f t="array" ref="GG49">+_xlfn.SINGLE(IF(GG$8="Mùa đông",MMULT(VALUE($E49:$EF49),VALUE('Color detail'!AH$7:AH$138))*'3.Gentan-i'!$EO49,MMULT(VALUE($E49:$EF49),VALUE('Color detail'!AH$7:AH$138))*'3.Gentan-i'!$EP49))</f>
        <v>0.89700000000000024</v>
      </c>
      <c r="GH49" s="436" cm="1">
        <f t="array" ref="GH49">+_xlfn.SINGLE(IF(GH$8="Mùa đông",MMULT(VALUE($E49:$EF49),VALUE('Color detail'!AI$7:AI$138))*'3.Gentan-i'!$EO49,MMULT(VALUE($E49:$EF49),VALUE('Color detail'!AI$7:AI$138))*'3.Gentan-i'!$EP49))</f>
        <v>0.82500000000000029</v>
      </c>
      <c r="GI49" s="436" cm="1">
        <f t="array" ref="GI49">+_xlfn.SINGLE(IF(GI$8="Mùa đông",MMULT(VALUE($E49:$EF49),VALUE('Color detail'!AJ$7:AJ$138))*'3.Gentan-i'!$EO49,MMULT(VALUE($E49:$EF49),VALUE('Color detail'!AJ$7:AJ$138))*'3.Gentan-i'!$EP49))</f>
        <v>0.91200000000000025</v>
      </c>
      <c r="GJ49" s="436" cm="1">
        <f t="array" ref="GJ49">+_xlfn.SINGLE(IF(GJ$8="Mùa đông",MMULT(VALUE($E49:$EF49),VALUE('Color detail'!AK$7:AK$138))*'3.Gentan-i'!$EO49,MMULT(VALUE($E49:$EF49),VALUE('Color detail'!AK$7:AK$138))*'3.Gentan-i'!$EP49))</f>
        <v>0.92700000000000027</v>
      </c>
      <c r="GK49" s="436" cm="1">
        <f t="array" ref="GK49">+_xlfn.SINGLE(IF(GK$8="Mùa đông",MMULT(VALUE($E49:$EF49),VALUE('Color detail'!AL$7:AL$138))*'3.Gentan-i'!$EO49,MMULT(VALUE($E49:$EF49),VALUE('Color detail'!AL$7:AL$138))*'3.Gentan-i'!$EP49))</f>
        <v>0</v>
      </c>
      <c r="GL49" s="436" cm="1">
        <f t="array" ref="GL49">+_xlfn.SINGLE(IF(GL$8="Mùa đông",MMULT(VALUE($E49:$EF49),VALUE('Color detail'!AM$7:AM$138))*'3.Gentan-i'!$EO49,MMULT(VALUE($E49:$EF49),VALUE('Color detail'!AM$7:AM$138))*'3.Gentan-i'!$EP49))</f>
        <v>0</v>
      </c>
      <c r="GM49" s="436" cm="1">
        <f t="array" ref="GM49">+_xlfn.SINGLE(IF(GM$8="Mùa đông",MMULT(VALUE($E49:$EF49),VALUE('Color detail'!AN$7:AN$138))*'3.Gentan-i'!$EO49,MMULT(VALUE($E49:$EF49),VALUE('Color detail'!AN$7:AN$138))*'3.Gentan-i'!$EP49))</f>
        <v>0</v>
      </c>
      <c r="GN49" s="436" cm="1">
        <f t="array" ref="GN49">+_xlfn.SINGLE(IF(GN$8="Mùa đông",MMULT(VALUE($E49:$EF49),VALUE('Color detail'!AO$7:AO$138))*'3.Gentan-i'!$EO49,MMULT(VALUE($E49:$EF49),VALUE('Color detail'!AO$7:AO$138))*'3.Gentan-i'!$EP49))</f>
        <v>0</v>
      </c>
      <c r="GO49" s="436" cm="1">
        <f t="array" ref="GO49">+_xlfn.SINGLE(IF(GO$8="Mùa đông",MMULT(VALUE($E49:$EF49),VALUE('Color detail'!AP$7:AP$138))*'3.Gentan-i'!$EO49,MMULT(VALUE($E49:$EF49),VALUE('Color detail'!AP$7:AP$138))*'3.Gentan-i'!$EP49))</f>
        <v>0</v>
      </c>
      <c r="GP49" s="436" cm="1">
        <f t="array" ref="GP49">+_xlfn.SINGLE(IF(GP$8="Mùa đông",MMULT(VALUE($E49:$EF49),VALUE('Color detail'!AQ$7:AQ$138))*'3.Gentan-i'!$EO49,MMULT(VALUE($E49:$EF49),VALUE('Color detail'!AQ$7:AQ$138))*'3.Gentan-i'!$EP49))</f>
        <v>0</v>
      </c>
      <c r="GQ49" s="436" cm="1">
        <f t="array" ref="GQ49">+_xlfn.SINGLE(IF(GQ$8="Mùa đông",MMULT(VALUE($E49:$EF49),VALUE('Color detail'!AR$7:AR$138))*'3.Gentan-i'!$EO49,MMULT(VALUE($E49:$EF49),VALUE('Color detail'!AR$7:AR$138))*'3.Gentan-i'!$EP49))</f>
        <v>0</v>
      </c>
      <c r="GR49" s="443">
        <f t="shared" si="37"/>
        <v>18.758999999999997</v>
      </c>
      <c r="GS49" s="435"/>
      <c r="GT49" s="436">
        <f t="shared" si="38"/>
        <v>1.1670000000000003</v>
      </c>
      <c r="GU49" s="499">
        <v>12</v>
      </c>
      <c r="GV49" s="499">
        <v>36</v>
      </c>
      <c r="GW49" s="436">
        <f t="shared" si="31"/>
        <v>11.203200000000002</v>
      </c>
      <c r="GX49" s="436">
        <f t="shared" si="32"/>
        <v>33.609600000000007</v>
      </c>
      <c r="GZ49" s="534"/>
      <c r="HA49" s="534"/>
      <c r="HB49" s="534"/>
    </row>
    <row r="50" spans="1:286" ht="16" hidden="1" customHeight="1">
      <c r="A50" s="437">
        <v>1</v>
      </c>
      <c r="B50" s="438" t="s">
        <v>208</v>
      </c>
      <c r="C50" s="439" t="s">
        <v>209</v>
      </c>
      <c r="D50" s="439"/>
      <c r="E50" s="925"/>
      <c r="F50" s="925"/>
      <c r="G50" s="925"/>
      <c r="H50" s="925"/>
      <c r="I50" s="925"/>
      <c r="J50" s="925"/>
      <c r="K50" s="925"/>
      <c r="L50" s="925"/>
      <c r="M50" s="925"/>
      <c r="N50" s="925"/>
      <c r="O50" s="925"/>
      <c r="P50" s="925"/>
      <c r="Q50" s="925"/>
      <c r="R50" s="925"/>
      <c r="S50" s="925"/>
      <c r="T50" s="925"/>
      <c r="U50" s="925"/>
      <c r="V50" s="925"/>
      <c r="W50" s="925"/>
      <c r="X50" s="925"/>
      <c r="Y50" s="925"/>
      <c r="Z50" s="925"/>
      <c r="AA50" s="925"/>
      <c r="AB50" s="925"/>
      <c r="AC50" s="925"/>
      <c r="AD50" s="440">
        <v>1.4999999999999999E-2</v>
      </c>
      <c r="AE50" s="440">
        <v>1.4999999999999999E-2</v>
      </c>
      <c r="AF50" s="440">
        <v>1.4999999999999999E-2</v>
      </c>
      <c r="AG50" s="440">
        <v>1.4999999999999999E-2</v>
      </c>
      <c r="AH50" s="440">
        <v>1.4999999999999999E-2</v>
      </c>
      <c r="AI50" s="440">
        <v>0</v>
      </c>
      <c r="AJ50" s="440">
        <v>0.02</v>
      </c>
      <c r="AK50" s="440">
        <v>1.4999999999999999E-2</v>
      </c>
      <c r="AL50" s="440">
        <v>1.4999999999999999E-2</v>
      </c>
      <c r="AM50" s="440">
        <v>1.4999999999999999E-2</v>
      </c>
      <c r="AN50" s="440">
        <v>0.02</v>
      </c>
      <c r="AO50" s="440">
        <v>0</v>
      </c>
      <c r="AP50" s="440">
        <v>1.4999999999999999E-2</v>
      </c>
      <c r="AQ50" s="440">
        <v>1.4999999999999999E-2</v>
      </c>
      <c r="AR50" s="440">
        <v>1.4999999999999999E-2</v>
      </c>
      <c r="AS50" s="440">
        <v>1.4999999999999999E-2</v>
      </c>
      <c r="AT50" s="440">
        <v>1.4999999999999999E-2</v>
      </c>
      <c r="AU50" s="440">
        <v>1.4999999999999999E-2</v>
      </c>
      <c r="AV50" s="440">
        <v>0.02</v>
      </c>
      <c r="AW50" s="440">
        <v>1.4999999999999999E-2</v>
      </c>
      <c r="AX50" s="440">
        <v>1.4999999999999999E-2</v>
      </c>
      <c r="AY50" s="440">
        <v>1.4999999999999999E-2</v>
      </c>
      <c r="AZ50" s="440">
        <v>1.4999999999999999E-2</v>
      </c>
      <c r="BA50" s="440">
        <v>1.2E-2</v>
      </c>
      <c r="BB50" s="440">
        <v>1.2E-2</v>
      </c>
      <c r="BC50" s="440">
        <v>1.2E-2</v>
      </c>
      <c r="BD50" s="440">
        <v>1.2E-2</v>
      </c>
      <c r="BE50" s="440">
        <v>1.4999999999999999E-2</v>
      </c>
      <c r="BF50" s="440">
        <v>1.2E-2</v>
      </c>
      <c r="BG50" s="440">
        <v>1.2E-2</v>
      </c>
      <c r="BH50" s="440">
        <v>1.2E-2</v>
      </c>
      <c r="BI50" s="440">
        <v>1.2E-2</v>
      </c>
      <c r="BJ50" s="440">
        <v>1.4999999999999999E-2</v>
      </c>
      <c r="BK50" s="440">
        <v>1.2E-2</v>
      </c>
      <c r="BL50" s="440">
        <v>1.2E-2</v>
      </c>
      <c r="BM50" s="440">
        <v>1.2E-2</v>
      </c>
      <c r="BN50" s="440">
        <v>1.2E-2</v>
      </c>
      <c r="BO50" s="440">
        <v>1.2E-2</v>
      </c>
      <c r="BP50" s="440">
        <v>1.2E-2</v>
      </c>
      <c r="BQ50" s="440">
        <v>1.2E-2</v>
      </c>
      <c r="BR50" s="440">
        <v>1.2E-2</v>
      </c>
      <c r="BS50" s="440">
        <v>1.2E-2</v>
      </c>
      <c r="BT50" s="440">
        <v>1.2E-2</v>
      </c>
      <c r="BU50" s="440">
        <v>1.2E-2</v>
      </c>
      <c r="BV50" s="440">
        <v>1.2E-2</v>
      </c>
      <c r="BW50" s="440">
        <v>1.2E-2</v>
      </c>
      <c r="BX50" s="440">
        <v>1.2E-2</v>
      </c>
      <c r="BY50" s="440">
        <v>1.2E-2</v>
      </c>
      <c r="BZ50" s="440">
        <v>1.2E-2</v>
      </c>
      <c r="CA50" s="440">
        <v>1.2E-2</v>
      </c>
      <c r="CB50" s="440">
        <v>1.2E-2</v>
      </c>
      <c r="CC50" s="440">
        <v>1.2E-2</v>
      </c>
      <c r="CD50" s="440">
        <v>1.2E-2</v>
      </c>
      <c r="CE50" s="440">
        <v>1.2E-2</v>
      </c>
      <c r="CF50" s="440">
        <v>1.2E-2</v>
      </c>
      <c r="CG50" s="440">
        <v>1.2E-2</v>
      </c>
      <c r="CH50" s="440">
        <v>1.2E-2</v>
      </c>
      <c r="CI50" s="440">
        <v>1.2E-2</v>
      </c>
      <c r="CJ50" s="440">
        <v>1.2E-2</v>
      </c>
      <c r="CK50" s="440">
        <v>1.2E-2</v>
      </c>
      <c r="CL50" s="440">
        <v>1.2E-2</v>
      </c>
      <c r="CM50" s="440">
        <v>0</v>
      </c>
      <c r="CN50" s="440">
        <v>1.4999999999999999E-2</v>
      </c>
      <c r="CO50" s="440">
        <v>1.4999999999999999E-2</v>
      </c>
      <c r="CP50" s="440">
        <v>1.4999999999999999E-2</v>
      </c>
      <c r="CQ50" s="440">
        <v>0</v>
      </c>
      <c r="CR50" s="440">
        <v>1.4999999999999999E-2</v>
      </c>
      <c r="CS50" s="440">
        <v>1.4999999999999999E-2</v>
      </c>
      <c r="CT50" s="440">
        <v>1.4999999999999999E-2</v>
      </c>
      <c r="CU50" s="440">
        <v>0</v>
      </c>
      <c r="CV50" s="440">
        <v>1.4999999999999999E-2</v>
      </c>
      <c r="CW50" s="440">
        <v>1.4999999999999999E-2</v>
      </c>
      <c r="CX50" s="440">
        <v>1.4999999999999999E-2</v>
      </c>
      <c r="CY50" s="440">
        <v>0</v>
      </c>
      <c r="CZ50" s="440">
        <v>1.4999999999999999E-2</v>
      </c>
      <c r="DA50" s="440">
        <v>1.4999999999999999E-2</v>
      </c>
      <c r="DB50" s="440">
        <v>1.4999999999999999E-2</v>
      </c>
      <c r="DC50" s="440">
        <v>1.4999999999999999E-2</v>
      </c>
      <c r="DD50" s="440">
        <v>1.4999999999999999E-2</v>
      </c>
      <c r="DE50" s="440">
        <v>1.4999999999999999E-2</v>
      </c>
      <c r="DF50" s="440">
        <v>1.4999999999999999E-2</v>
      </c>
      <c r="DG50" s="441">
        <v>1.4999999999999999E-2</v>
      </c>
      <c r="DH50" s="441">
        <v>1.4999999999999999E-2</v>
      </c>
      <c r="DI50" s="441">
        <v>1.4999999999999999E-2</v>
      </c>
      <c r="DJ50" s="441">
        <v>1.4999999999999999E-2</v>
      </c>
      <c r="DK50" s="441">
        <v>1.4999999999999999E-2</v>
      </c>
      <c r="DL50" s="441">
        <v>1.4999999999999999E-2</v>
      </c>
      <c r="DM50" s="441">
        <v>1.4999999999999999E-2</v>
      </c>
      <c r="DN50" s="441">
        <v>1.4999999999999999E-2</v>
      </c>
      <c r="DO50" s="441">
        <v>1.4999999999999999E-2</v>
      </c>
      <c r="DP50" s="441">
        <v>1.4999999999999999E-2</v>
      </c>
      <c r="DQ50" s="441">
        <v>1.4999999999999999E-2</v>
      </c>
      <c r="DR50" s="441">
        <v>1.4999999999999999E-2</v>
      </c>
      <c r="DS50" s="441">
        <v>1.4999999999999999E-2</v>
      </c>
      <c r="DT50" s="441">
        <v>1.4999999999999999E-2</v>
      </c>
      <c r="DU50" s="441">
        <v>1.4999999999999999E-2</v>
      </c>
      <c r="DV50" s="441">
        <v>0</v>
      </c>
      <c r="DW50" s="441">
        <v>1.4999999999999999E-2</v>
      </c>
      <c r="DX50" s="441">
        <v>1.4999999999999999E-2</v>
      </c>
      <c r="DY50" s="441">
        <v>1.4999999999999999E-2</v>
      </c>
      <c r="DZ50" s="441">
        <v>1.4999999999999999E-2</v>
      </c>
      <c r="EA50" s="441">
        <v>0</v>
      </c>
      <c r="EB50" s="441">
        <v>1.4999999999999999E-2</v>
      </c>
      <c r="EC50" s="441">
        <v>1.4999999999999999E-2</v>
      </c>
      <c r="ED50" s="441">
        <v>1.4999999999999999E-2</v>
      </c>
      <c r="EE50" s="441">
        <v>0</v>
      </c>
      <c r="EF50" s="441">
        <v>1.4999999999999999E-2</v>
      </c>
      <c r="EH50" s="437" t="s">
        <v>94</v>
      </c>
      <c r="EI50" s="437">
        <v>5</v>
      </c>
      <c r="EJ50" s="439" t="s">
        <v>210</v>
      </c>
      <c r="EK50" s="439" t="s">
        <v>335</v>
      </c>
      <c r="EL50" s="437" t="s">
        <v>64</v>
      </c>
      <c r="EN50" s="382" t="str">
        <f>+IFERROR(VLOOKUP($B50,'Lưu ý'!$C$5:$G$21,5,0),"")</f>
        <v/>
      </c>
      <c r="EO50" s="382">
        <f>+IF($EN50="",100%,INDEX('Lưu ý'!$H$5:$I$21,MATCH('3.Gentan-i'!$B50,'Lưu ý'!$C$5:$C$21,0),MATCH('3.Gentan-i'!EO$6,'Lưu ý'!$H$4:$I$4,0)))</f>
        <v>1</v>
      </c>
      <c r="EP50" s="382">
        <f>+IF($EN50="",100%,INDEX('Lưu ý'!$H$5:$I$21,MATCH('3.Gentan-i'!$B50,'Lưu ý'!$C$5:$C$21,0),MATCH('3.Gentan-i'!EP$6,'Lưu ý'!$H$4:$I$4,0)))</f>
        <v>1</v>
      </c>
      <c r="EQ50" s="481">
        <v>1</v>
      </c>
      <c r="ER50" s="844">
        <v>0.7</v>
      </c>
      <c r="ES50" s="439" t="s">
        <v>669</v>
      </c>
      <c r="ET50" s="439"/>
      <c r="EU50" s="476"/>
      <c r="EV50" s="810"/>
      <c r="EW50" s="810"/>
      <c r="EX50" s="810"/>
      <c r="EY50" s="810"/>
      <c r="EZ50" s="378" t="s">
        <v>360</v>
      </c>
      <c r="FA50" s="442" cm="1">
        <f t="array" ref="FA50">+_xlfn.SINGLE(MMULT(VALUE($E50:$EF50),VALUE('Color detail'!H$7:H$138)))</f>
        <v>38.865000000000009</v>
      </c>
      <c r="FB50" s="442" cm="1">
        <f t="array" ref="FB50">+_xlfn.SINGLE(MMULT(VALUE($E50:$EF50),VALUE('Color detail'!I$7:I$138)))</f>
        <v>41.879999999999995</v>
      </c>
      <c r="FC50" s="442" cm="1">
        <f t="array" ref="FC50">+_xlfn.SINGLE(MMULT(VALUE($E50:$EF50),VALUE('Color detail'!J$7:J$138)))</f>
        <v>35.420000000000009</v>
      </c>
      <c r="FD50" s="442" cm="1">
        <f t="array" ref="FD50">+_xlfn.SINGLE(MMULT(VALUE($E50:$EF50),VALUE('Color detail'!K$7:K$138)))</f>
        <v>35.774999999999999</v>
      </c>
      <c r="FF50" s="436">
        <f t="shared" si="27"/>
        <v>30</v>
      </c>
      <c r="FG50" s="436">
        <f t="shared" si="28"/>
        <v>30</v>
      </c>
      <c r="FH50" s="436">
        <f t="shared" si="29"/>
        <v>25</v>
      </c>
      <c r="FI50" s="436">
        <f t="shared" si="30"/>
        <v>30</v>
      </c>
      <c r="FK50" s="436">
        <f t="shared" si="33"/>
        <v>30</v>
      </c>
      <c r="FL50" s="436">
        <f t="shared" si="34"/>
        <v>30</v>
      </c>
      <c r="FM50" s="436">
        <f t="shared" si="35"/>
        <v>25</v>
      </c>
      <c r="FN50" s="436">
        <f t="shared" si="36"/>
        <v>30</v>
      </c>
      <c r="FO50" s="681"/>
      <c r="FP50" s="436" cm="1">
        <f t="array" ref="FP50">+_xlfn.SINGLE(IF(FP$8="Mùa đông",MMULT(VALUE($E50:$EF50),VALUE('Color detail'!Q$7:Q$138))*'3.Gentan-i'!$EO50,MMULT(VALUE($E50:$EF50),VALUE('Color detail'!Q$7:Q$138))*'3.Gentan-i'!$EP50))</f>
        <v>1.3339999999999996</v>
      </c>
      <c r="FQ50" s="436" cm="1">
        <f t="array" ref="FQ50">+_xlfn.SINGLE(IF(FQ$8="Mùa đông",MMULT(VALUE($E50:$EF50),VALUE('Color detail'!R$7:R$138))*'3.Gentan-i'!$EO50,MMULT(VALUE($E50:$EF50),VALUE('Color detail'!R$7:R$138))*'3.Gentan-i'!$EP50))</f>
        <v>1.833</v>
      </c>
      <c r="FR50" s="436" cm="1">
        <f t="array" ref="FR50">+_xlfn.SINGLE(IF(FR$8="Mùa đông",MMULT(VALUE($E50:$EF50),VALUE('Color detail'!S$7:S$138))*'3.Gentan-i'!$EO50,MMULT(VALUE($E50:$EF50),VALUE('Color detail'!S$7:S$138))*'3.Gentan-i'!$EP50))</f>
        <v>1.4470000000000003</v>
      </c>
      <c r="FS50" s="436" cm="1">
        <f t="array" ref="FS50">+_xlfn.SINGLE(IF(FS$8="Mùa đông",MMULT(VALUE($E50:$EF50),VALUE('Color detail'!T$7:T$138))*'3.Gentan-i'!$EO50,MMULT(VALUE($E50:$EF50),VALUE('Color detail'!T$7:T$138))*'3.Gentan-i'!$EP50))</f>
        <v>1.9220000000000002</v>
      </c>
      <c r="FT50" s="436" cm="1">
        <f t="array" ref="FT50">+_xlfn.SINGLE(IF(FT$8="Mùa đông",MMULT(VALUE($E50:$EF50),VALUE('Color detail'!U$7:U$138))*'3.Gentan-i'!$EO50,MMULT(VALUE($E50:$EF50),VALUE('Color detail'!U$7:U$138))*'3.Gentan-i'!$EP50))</f>
        <v>1.9379999999999997</v>
      </c>
      <c r="FU50" s="436" cm="1">
        <f t="array" ref="FU50">+_xlfn.SINGLE(IF(FU$8="Mùa đông",MMULT(VALUE($E50:$EF50),VALUE('Color detail'!V$7:V$138))*'3.Gentan-i'!$EO50,MMULT(VALUE($E50:$EF50),VALUE('Color detail'!V$7:V$138))*'3.Gentan-i'!$EP50))</f>
        <v>1.9060000000000001</v>
      </c>
      <c r="FV50" s="436" cm="1">
        <f t="array" ref="FV50">+_xlfn.SINGLE(IF(FV$8="Mùa đông",MMULT(VALUE($E50:$EF50),VALUE('Color detail'!W$7:W$138))*'3.Gentan-i'!$EO50,MMULT(VALUE($E50:$EF50),VALUE('Color detail'!W$7:W$138))*'3.Gentan-i'!$EP50))</f>
        <v>1.9019999999999999</v>
      </c>
      <c r="FW50" s="436" cm="1">
        <f t="array" ref="FW50">+_xlfn.SINGLE(IF(FW$8="Mùa đông",MMULT(VALUE($E50:$EF50),VALUE('Color detail'!X$7:X$138))*'3.Gentan-i'!$EO50,MMULT(VALUE($E50:$EF50),VALUE('Color detail'!X$7:X$138))*'3.Gentan-i'!$EP50))</f>
        <v>1.9539999999999995</v>
      </c>
      <c r="FX50" s="436" cm="1">
        <f t="array" ref="FX50">+_xlfn.SINGLE(IF(FX$8="Mùa đông",MMULT(VALUE($E50:$EF50),VALUE('Color detail'!Y$7:Y$138))*'3.Gentan-i'!$EO50,MMULT(VALUE($E50:$EF50),VALUE('Color detail'!Y$7:Y$138))*'3.Gentan-i'!$EP50))</f>
        <v>1.9360000000000002</v>
      </c>
      <c r="FY50" s="436" cm="1">
        <f t="array" ref="FY50">+_xlfn.SINGLE(IF(FY$8="Mùa đông",MMULT(VALUE($E50:$EF50),VALUE('Color detail'!Z$7:Z$138))*'3.Gentan-i'!$EO50,MMULT(VALUE($E50:$EF50),VALUE('Color detail'!Z$7:Z$138))*'3.Gentan-i'!$EP50))</f>
        <v>1.5830000000000004</v>
      </c>
      <c r="FZ50" s="436" cm="1">
        <f t="array" ref="FZ50">+_xlfn.SINGLE(IF(FZ$8="Mùa đông",MMULT(VALUE($E50:$EF50),VALUE('Color detail'!AA$7:AA$138))*'3.Gentan-i'!$EO50,MMULT(VALUE($E50:$EF50),VALUE('Color detail'!AA$7:AA$138))*'3.Gentan-i'!$EP50))</f>
        <v>1.9590000000000003</v>
      </c>
      <c r="GA50" s="436" cm="1">
        <f t="array" ref="GA50">+_xlfn.SINGLE(IF(GA$8="Mùa đông",MMULT(VALUE($E50:$EF50),VALUE('Color detail'!AB$7:AB$138))*'3.Gentan-i'!$EO50,MMULT(VALUE($E50:$EF50),VALUE('Color detail'!AB$7:AB$138))*'3.Gentan-i'!$EP50))</f>
        <v>1.9020000000000001</v>
      </c>
      <c r="GB50" s="436" cm="1">
        <f t="array" ref="GB50">+_xlfn.SINGLE(IF(GB$8="Mùa đông",MMULT(VALUE($E50:$EF50),VALUE('Color detail'!AC$7:AC$138))*'3.Gentan-i'!$EO50,MMULT(VALUE($E50:$EF50),VALUE('Color detail'!AC$7:AC$138))*'3.Gentan-i'!$EP50))</f>
        <v>1.756</v>
      </c>
      <c r="GC50" s="436" cm="1">
        <f t="array" ref="GC50">+_xlfn.SINGLE(IF(GC$8="Mùa đông",MMULT(VALUE($E50:$EF50),VALUE('Color detail'!AD$7:AD$138))*'3.Gentan-i'!$EO50,MMULT(VALUE($E50:$EF50),VALUE('Color detail'!AD$7:AD$138))*'3.Gentan-i'!$EP50))</f>
        <v>1.9159999999999999</v>
      </c>
      <c r="GD50" s="436" cm="1">
        <f t="array" ref="GD50">+_xlfn.SINGLE(IF(GD$8="Mùa đông",MMULT(VALUE($E50:$EF50),VALUE('Color detail'!AE$7:AE$138))*'3.Gentan-i'!$EO50,MMULT(VALUE($E50:$EF50),VALUE('Color detail'!AE$7:AE$138))*'3.Gentan-i'!$EP50))</f>
        <v>1.91</v>
      </c>
      <c r="GE50" s="436" cm="1">
        <f t="array" ref="GE50">+_xlfn.SINGLE(IF(GE$8="Mùa đông",MMULT(VALUE($E50:$EF50),VALUE('Color detail'!AF$7:AF$138))*'3.Gentan-i'!$EO50,MMULT(VALUE($E50:$EF50),VALUE('Color detail'!AF$7:AF$138))*'3.Gentan-i'!$EP50))</f>
        <v>1.974</v>
      </c>
      <c r="GF50" s="436" cm="1">
        <f t="array" ref="GF50">+_xlfn.SINGLE(IF(GF$8="Mùa đông",MMULT(VALUE($E50:$EF50),VALUE('Color detail'!AG$7:AG$138))*'3.Gentan-i'!$EO50,MMULT(VALUE($E50:$EF50),VALUE('Color detail'!AG$7:AG$138))*'3.Gentan-i'!$EP50))</f>
        <v>1.9470000000000001</v>
      </c>
      <c r="GG50" s="436" cm="1">
        <f t="array" ref="GG50">+_xlfn.SINGLE(IF(GG$8="Mùa đông",MMULT(VALUE($E50:$EF50),VALUE('Color detail'!AH$7:AH$138))*'3.Gentan-i'!$EO50,MMULT(VALUE($E50:$EF50),VALUE('Color detail'!AH$7:AH$138))*'3.Gentan-i'!$EP50))</f>
        <v>1.9120000000000004</v>
      </c>
      <c r="GH50" s="436" cm="1">
        <f t="array" ref="GH50">+_xlfn.SINGLE(IF(GH$8="Mùa đông",MMULT(VALUE($E50:$EF50),VALUE('Color detail'!AI$7:AI$138))*'3.Gentan-i'!$EO50,MMULT(VALUE($E50:$EF50),VALUE('Color detail'!AI$7:AI$138))*'3.Gentan-i'!$EP50))</f>
        <v>1.9530000000000003</v>
      </c>
      <c r="GI50" s="436" cm="1">
        <f t="array" ref="GI50">+_xlfn.SINGLE(IF(GI$8="Mùa đông",MMULT(VALUE($E50:$EF50),VALUE('Color detail'!AJ$7:AJ$138))*'3.Gentan-i'!$EO50,MMULT(VALUE($E50:$EF50),VALUE('Color detail'!AJ$7:AJ$138))*'3.Gentan-i'!$EP50))</f>
        <v>1.9690000000000001</v>
      </c>
      <c r="GJ50" s="436" cm="1">
        <f t="array" ref="GJ50">+_xlfn.SINGLE(IF(GJ$8="Mùa đông",MMULT(VALUE($E50:$EF50),VALUE('Color detail'!AK$7:AK$138))*'3.Gentan-i'!$EO50,MMULT(VALUE($E50:$EF50),VALUE('Color detail'!AK$7:AK$138))*'3.Gentan-i'!$EP50))</f>
        <v>1.9120000000000004</v>
      </c>
      <c r="GK50" s="436" cm="1">
        <f t="array" ref="GK50">+_xlfn.SINGLE(IF(GK$8="Mùa đông",MMULT(VALUE($E50:$EF50),VALUE('Color detail'!AL$7:AL$138))*'3.Gentan-i'!$EO50,MMULT(VALUE($E50:$EF50),VALUE('Color detail'!AL$7:AL$138))*'3.Gentan-i'!$EP50))</f>
        <v>0</v>
      </c>
      <c r="GL50" s="436" cm="1">
        <f t="array" ref="GL50">+_xlfn.SINGLE(IF(GL$8="Mùa đông",MMULT(VALUE($E50:$EF50),VALUE('Color detail'!AM$7:AM$138))*'3.Gentan-i'!$EO50,MMULT(VALUE($E50:$EF50),VALUE('Color detail'!AM$7:AM$138))*'3.Gentan-i'!$EP50))</f>
        <v>0</v>
      </c>
      <c r="GM50" s="436" cm="1">
        <f t="array" ref="GM50">+_xlfn.SINGLE(IF(GM$8="Mùa đông",MMULT(VALUE($E50:$EF50),VALUE('Color detail'!AN$7:AN$138))*'3.Gentan-i'!$EO50,MMULT(VALUE($E50:$EF50),VALUE('Color detail'!AN$7:AN$138))*'3.Gentan-i'!$EP50))</f>
        <v>0</v>
      </c>
      <c r="GN50" s="436" cm="1">
        <f t="array" ref="GN50">+_xlfn.SINGLE(IF(GN$8="Mùa đông",MMULT(VALUE($E50:$EF50),VALUE('Color detail'!AO$7:AO$138))*'3.Gentan-i'!$EO50,MMULT(VALUE($E50:$EF50),VALUE('Color detail'!AO$7:AO$138))*'3.Gentan-i'!$EP50))</f>
        <v>0</v>
      </c>
      <c r="GO50" s="436" cm="1">
        <f t="array" ref="GO50">+_xlfn.SINGLE(IF(GO$8="Mùa đông",MMULT(VALUE($E50:$EF50),VALUE('Color detail'!AP$7:AP$138))*'3.Gentan-i'!$EO50,MMULT(VALUE($E50:$EF50),VALUE('Color detail'!AP$7:AP$138))*'3.Gentan-i'!$EP50))</f>
        <v>0</v>
      </c>
      <c r="GP50" s="436" cm="1">
        <f t="array" ref="GP50">+_xlfn.SINGLE(IF(GP$8="Mùa đông",MMULT(VALUE($E50:$EF50),VALUE('Color detail'!AQ$7:AQ$138))*'3.Gentan-i'!$EO50,MMULT(VALUE($E50:$EF50),VALUE('Color detail'!AQ$7:AQ$138))*'3.Gentan-i'!$EP50))</f>
        <v>0</v>
      </c>
      <c r="GQ50" s="436" cm="1">
        <f t="array" ref="GQ50">+_xlfn.SINGLE(IF(GQ$8="Mùa đông",MMULT(VALUE($E50:$EF50),VALUE('Color detail'!AR$7:AR$138))*'3.Gentan-i'!$EO50,MMULT(VALUE($E50:$EF50),VALUE('Color detail'!AR$7:AR$138))*'3.Gentan-i'!$EP50))</f>
        <v>0</v>
      </c>
      <c r="GR50" s="443">
        <f t="shared" si="37"/>
        <v>38.865000000000009</v>
      </c>
      <c r="GS50" s="435"/>
      <c r="GT50" s="436">
        <f t="shared" si="38"/>
        <v>1.974</v>
      </c>
      <c r="GU50" s="499">
        <v>12</v>
      </c>
      <c r="GV50" s="499">
        <v>36</v>
      </c>
      <c r="GW50" s="436">
        <f t="shared" si="31"/>
        <v>16.581599999999998</v>
      </c>
      <c r="GX50" s="436">
        <f t="shared" si="32"/>
        <v>49.744799999999991</v>
      </c>
      <c r="GZ50" s="534"/>
      <c r="HA50" s="534"/>
      <c r="HB50" s="534"/>
    </row>
    <row r="51" spans="1:286" ht="16" hidden="1" customHeight="1">
      <c r="A51" s="437">
        <v>1</v>
      </c>
      <c r="B51" s="438" t="s">
        <v>211</v>
      </c>
      <c r="C51" s="439" t="s">
        <v>212</v>
      </c>
      <c r="D51" s="439"/>
      <c r="E51" s="926"/>
      <c r="F51" s="926"/>
      <c r="G51" s="926"/>
      <c r="H51" s="926"/>
      <c r="I51" s="926"/>
      <c r="J51" s="926"/>
      <c r="K51" s="926"/>
      <c r="L51" s="926"/>
      <c r="M51" s="926"/>
      <c r="N51" s="926"/>
      <c r="O51" s="926"/>
      <c r="P51" s="926"/>
      <c r="Q51" s="926"/>
      <c r="R51" s="926"/>
      <c r="S51" s="926"/>
      <c r="T51" s="926"/>
      <c r="U51" s="926"/>
      <c r="V51" s="926"/>
      <c r="W51" s="926"/>
      <c r="X51" s="926"/>
      <c r="Y51" s="926"/>
      <c r="Z51" s="926"/>
      <c r="AA51" s="926"/>
      <c r="AB51" s="926"/>
      <c r="AC51" s="926"/>
      <c r="AD51" s="447"/>
      <c r="AE51" s="447"/>
      <c r="AF51" s="447"/>
      <c r="AG51" s="447"/>
      <c r="AH51" s="447"/>
      <c r="AI51" s="447"/>
      <c r="AJ51" s="447"/>
      <c r="AK51" s="447"/>
      <c r="AL51" s="447"/>
      <c r="AM51" s="447"/>
      <c r="AN51" s="447"/>
      <c r="AO51" s="447"/>
      <c r="AP51" s="447"/>
      <c r="AQ51" s="447"/>
      <c r="AR51" s="447"/>
      <c r="AS51" s="447"/>
      <c r="AT51" s="447"/>
      <c r="AU51" s="447"/>
      <c r="AV51" s="447"/>
      <c r="AW51" s="447"/>
      <c r="AX51" s="447"/>
      <c r="AY51" s="447"/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7">
        <v>0</v>
      </c>
      <c r="BJ51" s="447">
        <v>0</v>
      </c>
      <c r="BK51" s="447">
        <v>0</v>
      </c>
      <c r="BL51" s="447">
        <v>0</v>
      </c>
      <c r="BM51" s="447">
        <v>0</v>
      </c>
      <c r="BN51" s="447">
        <v>0</v>
      </c>
      <c r="BO51" s="447">
        <v>0</v>
      </c>
      <c r="BP51" s="447">
        <v>0</v>
      </c>
      <c r="BQ51" s="447">
        <v>0</v>
      </c>
      <c r="BR51" s="447">
        <v>0</v>
      </c>
      <c r="BS51" s="447">
        <v>0</v>
      </c>
      <c r="BT51" s="447">
        <v>0</v>
      </c>
      <c r="BU51" s="447">
        <v>0</v>
      </c>
      <c r="BV51" s="447">
        <v>0</v>
      </c>
      <c r="BW51" s="447">
        <v>0</v>
      </c>
      <c r="BX51" s="447">
        <v>0</v>
      </c>
      <c r="BY51" s="447">
        <v>0</v>
      </c>
      <c r="BZ51" s="447">
        <v>0</v>
      </c>
      <c r="CA51" s="447">
        <v>0</v>
      </c>
      <c r="CB51" s="447">
        <v>0</v>
      </c>
      <c r="CC51" s="447">
        <v>0</v>
      </c>
      <c r="CD51" s="447">
        <v>0</v>
      </c>
      <c r="CE51" s="447">
        <v>0</v>
      </c>
      <c r="CF51" s="447">
        <v>0</v>
      </c>
      <c r="CG51" s="447">
        <v>0</v>
      </c>
      <c r="CH51" s="447">
        <v>0</v>
      </c>
      <c r="CI51" s="447">
        <v>0</v>
      </c>
      <c r="CJ51" s="447">
        <v>0</v>
      </c>
      <c r="CK51" s="447">
        <v>0</v>
      </c>
      <c r="CL51" s="447">
        <v>0</v>
      </c>
      <c r="CM51" s="447"/>
      <c r="CN51" s="447"/>
      <c r="CO51" s="447"/>
      <c r="CP51" s="447"/>
      <c r="CQ51" s="447"/>
      <c r="CR51" s="447"/>
      <c r="CS51" s="447"/>
      <c r="CT51" s="447"/>
      <c r="CU51" s="447"/>
      <c r="CV51" s="447"/>
      <c r="CW51" s="447"/>
      <c r="CX51" s="447"/>
      <c r="CY51" s="447"/>
      <c r="CZ51" s="447"/>
      <c r="DA51" s="447"/>
      <c r="DB51" s="447"/>
      <c r="DC51" s="447"/>
      <c r="DD51" s="447"/>
      <c r="DE51" s="447"/>
      <c r="DF51" s="447"/>
      <c r="DG51" s="448"/>
      <c r="DH51" s="448"/>
      <c r="DI51" s="448"/>
      <c r="DJ51" s="448"/>
      <c r="DK51" s="448"/>
      <c r="DL51" s="448"/>
      <c r="DM51" s="448"/>
      <c r="DN51" s="448"/>
      <c r="DO51" s="448"/>
      <c r="DP51" s="448"/>
      <c r="DQ51" s="448"/>
      <c r="DR51" s="448"/>
      <c r="DS51" s="448"/>
      <c r="DT51" s="448"/>
      <c r="DU51" s="448"/>
      <c r="DV51" s="448"/>
      <c r="DW51" s="448"/>
      <c r="DX51" s="448"/>
      <c r="DY51" s="448"/>
      <c r="DZ51" s="448"/>
      <c r="EA51" s="448"/>
      <c r="EB51" s="448"/>
      <c r="EC51" s="448"/>
      <c r="ED51" s="448"/>
      <c r="EE51" s="448"/>
      <c r="EF51" s="448"/>
      <c r="EH51" s="437" t="s">
        <v>62</v>
      </c>
      <c r="EI51" s="437">
        <v>3</v>
      </c>
      <c r="EJ51" s="439" t="s">
        <v>213</v>
      </c>
      <c r="EK51" s="439" t="s">
        <v>333</v>
      </c>
      <c r="EL51" s="437" t="s">
        <v>64</v>
      </c>
      <c r="EN51" s="382" t="str">
        <f>+IFERROR(VLOOKUP($B51,'Lưu ý'!$C$5:$G$21,5,0),"")</f>
        <v/>
      </c>
      <c r="EO51" s="382">
        <f>+IF($EN51="",100%,INDEX('Lưu ý'!$H$5:$I$21,MATCH('3.Gentan-i'!$B51,'Lưu ý'!$C$5:$C$21,0),MATCH('3.Gentan-i'!EO$6,'Lưu ý'!$H$4:$I$4,0)))</f>
        <v>1</v>
      </c>
      <c r="EP51" s="382">
        <f>+IF($EN51="",100%,INDEX('Lưu ý'!$H$5:$I$21,MATCH('3.Gentan-i'!$B51,'Lưu ý'!$C$5:$C$21,0),MATCH('3.Gentan-i'!EP$6,'Lưu ý'!$H$4:$I$4,0)))</f>
        <v>1</v>
      </c>
      <c r="EQ51" s="481">
        <v>1</v>
      </c>
      <c r="ER51" s="844">
        <v>1</v>
      </c>
      <c r="ES51" s="473" t="s">
        <v>750</v>
      </c>
      <c r="ET51" s="439" t="s">
        <v>641</v>
      </c>
      <c r="EU51" s="476"/>
      <c r="EV51" s="810"/>
      <c r="EW51" s="810"/>
      <c r="EX51" s="810"/>
      <c r="EY51" s="810"/>
      <c r="EZ51" s="378" t="s">
        <v>360</v>
      </c>
      <c r="FA51" s="442" cm="1">
        <f t="array" ref="FA51">+_xlfn.SINGLE(MMULT(VALUE($E51:$EF51),VALUE('Color detail'!H$7:H$138)))</f>
        <v>0</v>
      </c>
      <c r="FB51" s="442" cm="1">
        <f t="array" ref="FB51">+_xlfn.SINGLE(MMULT(VALUE($E51:$EF51),VALUE('Color detail'!I$7:I$138)))</f>
        <v>0</v>
      </c>
      <c r="FC51" s="442" cm="1">
        <f t="array" ref="FC51">+_xlfn.SINGLE(MMULT(VALUE($E51:$EF51),VALUE('Color detail'!J$7:J$138)))</f>
        <v>0</v>
      </c>
      <c r="FD51" s="442" cm="1">
        <f t="array" ref="FD51">+_xlfn.SINGLE(MMULT(VALUE($E51:$EF51),VALUE('Color detail'!K$7:K$138)))</f>
        <v>0</v>
      </c>
      <c r="FF51" s="436">
        <f t="shared" si="27"/>
        <v>0</v>
      </c>
      <c r="FG51" s="436">
        <f t="shared" si="28"/>
        <v>0</v>
      </c>
      <c r="FH51" s="436">
        <f t="shared" si="29"/>
        <v>0</v>
      </c>
      <c r="FI51" s="436">
        <f t="shared" si="30"/>
        <v>0</v>
      </c>
      <c r="FK51" s="436">
        <f t="shared" si="33"/>
        <v>0</v>
      </c>
      <c r="FL51" s="436">
        <f t="shared" si="34"/>
        <v>0</v>
      </c>
      <c r="FM51" s="436">
        <f t="shared" si="35"/>
        <v>0</v>
      </c>
      <c r="FN51" s="436">
        <f t="shared" si="36"/>
        <v>0</v>
      </c>
      <c r="FO51" s="681"/>
      <c r="FP51" s="436" cm="1">
        <f t="array" ref="FP51">+_xlfn.SINGLE(IF(FP$8="Mùa đông",MMULT(VALUE($E51:$EF51),VALUE('Color detail'!Q$7:Q$138))*'3.Gentan-i'!$EO51,MMULT(VALUE($E51:$EF51),VALUE('Color detail'!Q$7:Q$138))*'3.Gentan-i'!$EP51))</f>
        <v>0</v>
      </c>
      <c r="FQ51" s="436" cm="1">
        <f t="array" ref="FQ51">+_xlfn.SINGLE(IF(FQ$8="Mùa đông",MMULT(VALUE($E51:$EF51),VALUE('Color detail'!R$7:R$138))*'3.Gentan-i'!$EO51,MMULT(VALUE($E51:$EF51),VALUE('Color detail'!R$7:R$138))*'3.Gentan-i'!$EP51))</f>
        <v>0</v>
      </c>
      <c r="FR51" s="436" cm="1">
        <f t="array" ref="FR51">+_xlfn.SINGLE(IF(FR$8="Mùa đông",MMULT(VALUE($E51:$EF51),VALUE('Color detail'!S$7:S$138))*'3.Gentan-i'!$EO51,MMULT(VALUE($E51:$EF51),VALUE('Color detail'!S$7:S$138))*'3.Gentan-i'!$EP51))</f>
        <v>0</v>
      </c>
      <c r="FS51" s="436" cm="1">
        <f t="array" ref="FS51">+_xlfn.SINGLE(IF(FS$8="Mùa đông",MMULT(VALUE($E51:$EF51),VALUE('Color detail'!T$7:T$138))*'3.Gentan-i'!$EO51,MMULT(VALUE($E51:$EF51),VALUE('Color detail'!T$7:T$138))*'3.Gentan-i'!$EP51))</f>
        <v>0</v>
      </c>
      <c r="FT51" s="436" cm="1">
        <f t="array" ref="FT51">+_xlfn.SINGLE(IF(FT$8="Mùa đông",MMULT(VALUE($E51:$EF51),VALUE('Color detail'!U$7:U$138))*'3.Gentan-i'!$EO51,MMULT(VALUE($E51:$EF51),VALUE('Color detail'!U$7:U$138))*'3.Gentan-i'!$EP51))</f>
        <v>0</v>
      </c>
      <c r="FU51" s="436" cm="1">
        <f t="array" ref="FU51">+_xlfn.SINGLE(IF(FU$8="Mùa đông",MMULT(VALUE($E51:$EF51),VALUE('Color detail'!V$7:V$138))*'3.Gentan-i'!$EO51,MMULT(VALUE($E51:$EF51),VALUE('Color detail'!V$7:V$138))*'3.Gentan-i'!$EP51))</f>
        <v>0</v>
      </c>
      <c r="FV51" s="436" cm="1">
        <f t="array" ref="FV51">+_xlfn.SINGLE(IF(FV$8="Mùa đông",MMULT(VALUE($E51:$EF51),VALUE('Color detail'!W$7:W$138))*'3.Gentan-i'!$EO51,MMULT(VALUE($E51:$EF51),VALUE('Color detail'!W$7:W$138))*'3.Gentan-i'!$EP51))</f>
        <v>0</v>
      </c>
      <c r="FW51" s="436" cm="1">
        <f t="array" ref="FW51">+_xlfn.SINGLE(IF(FW$8="Mùa đông",MMULT(VALUE($E51:$EF51),VALUE('Color detail'!X$7:X$138))*'3.Gentan-i'!$EO51,MMULT(VALUE($E51:$EF51),VALUE('Color detail'!X$7:X$138))*'3.Gentan-i'!$EP51))</f>
        <v>0</v>
      </c>
      <c r="FX51" s="436" cm="1">
        <f t="array" ref="FX51">+_xlfn.SINGLE(IF(FX$8="Mùa đông",MMULT(VALUE($E51:$EF51),VALUE('Color detail'!Y$7:Y$138))*'3.Gentan-i'!$EO51,MMULT(VALUE($E51:$EF51),VALUE('Color detail'!Y$7:Y$138))*'3.Gentan-i'!$EP51))</f>
        <v>0</v>
      </c>
      <c r="FY51" s="436" cm="1">
        <f t="array" ref="FY51">+_xlfn.SINGLE(IF(FY$8="Mùa đông",MMULT(VALUE($E51:$EF51),VALUE('Color detail'!Z$7:Z$138))*'3.Gentan-i'!$EO51,MMULT(VALUE($E51:$EF51),VALUE('Color detail'!Z$7:Z$138))*'3.Gentan-i'!$EP51))</f>
        <v>0</v>
      </c>
      <c r="FZ51" s="436" cm="1">
        <f t="array" ref="FZ51">+_xlfn.SINGLE(IF(FZ$8="Mùa đông",MMULT(VALUE($E51:$EF51),VALUE('Color detail'!AA$7:AA$138))*'3.Gentan-i'!$EO51,MMULT(VALUE($E51:$EF51),VALUE('Color detail'!AA$7:AA$138))*'3.Gentan-i'!$EP51))</f>
        <v>0</v>
      </c>
      <c r="GA51" s="436" cm="1">
        <f t="array" ref="GA51">+_xlfn.SINGLE(IF(GA$8="Mùa đông",MMULT(VALUE($E51:$EF51),VALUE('Color detail'!AB$7:AB$138))*'3.Gentan-i'!$EO51,MMULT(VALUE($E51:$EF51),VALUE('Color detail'!AB$7:AB$138))*'3.Gentan-i'!$EP51))</f>
        <v>0</v>
      </c>
      <c r="GB51" s="436" cm="1">
        <f t="array" ref="GB51">+_xlfn.SINGLE(IF(GB$8="Mùa đông",MMULT(VALUE($E51:$EF51),VALUE('Color detail'!AC$7:AC$138))*'3.Gentan-i'!$EO51,MMULT(VALUE($E51:$EF51),VALUE('Color detail'!AC$7:AC$138))*'3.Gentan-i'!$EP51))</f>
        <v>0</v>
      </c>
      <c r="GC51" s="436" cm="1">
        <f t="array" ref="GC51">+_xlfn.SINGLE(IF(GC$8="Mùa đông",MMULT(VALUE($E51:$EF51),VALUE('Color detail'!AD$7:AD$138))*'3.Gentan-i'!$EO51,MMULT(VALUE($E51:$EF51),VALUE('Color detail'!AD$7:AD$138))*'3.Gentan-i'!$EP51))</f>
        <v>0</v>
      </c>
      <c r="GD51" s="436" cm="1">
        <f t="array" ref="GD51">+_xlfn.SINGLE(IF(GD$8="Mùa đông",MMULT(VALUE($E51:$EF51),VALUE('Color detail'!AE$7:AE$138))*'3.Gentan-i'!$EO51,MMULT(VALUE($E51:$EF51),VALUE('Color detail'!AE$7:AE$138))*'3.Gentan-i'!$EP51))</f>
        <v>0</v>
      </c>
      <c r="GE51" s="436" cm="1">
        <f t="array" ref="GE51">+_xlfn.SINGLE(IF(GE$8="Mùa đông",MMULT(VALUE($E51:$EF51),VALUE('Color detail'!AF$7:AF$138))*'3.Gentan-i'!$EO51,MMULT(VALUE($E51:$EF51),VALUE('Color detail'!AF$7:AF$138))*'3.Gentan-i'!$EP51))</f>
        <v>0</v>
      </c>
      <c r="GF51" s="436" cm="1">
        <f t="array" ref="GF51">+_xlfn.SINGLE(IF(GF$8="Mùa đông",MMULT(VALUE($E51:$EF51),VALUE('Color detail'!AG$7:AG$138))*'3.Gentan-i'!$EO51,MMULT(VALUE($E51:$EF51),VALUE('Color detail'!AG$7:AG$138))*'3.Gentan-i'!$EP51))</f>
        <v>0</v>
      </c>
      <c r="GG51" s="436" cm="1">
        <f t="array" ref="GG51">+_xlfn.SINGLE(IF(GG$8="Mùa đông",MMULT(VALUE($E51:$EF51),VALUE('Color detail'!AH$7:AH$138))*'3.Gentan-i'!$EO51,MMULT(VALUE($E51:$EF51),VALUE('Color detail'!AH$7:AH$138))*'3.Gentan-i'!$EP51))</f>
        <v>0</v>
      </c>
      <c r="GH51" s="436" cm="1">
        <f t="array" ref="GH51">+_xlfn.SINGLE(IF(GH$8="Mùa đông",MMULT(VALUE($E51:$EF51),VALUE('Color detail'!AI$7:AI$138))*'3.Gentan-i'!$EO51,MMULT(VALUE($E51:$EF51),VALUE('Color detail'!AI$7:AI$138))*'3.Gentan-i'!$EP51))</f>
        <v>0</v>
      </c>
      <c r="GI51" s="436" cm="1">
        <f t="array" ref="GI51">+_xlfn.SINGLE(IF(GI$8="Mùa đông",MMULT(VALUE($E51:$EF51),VALUE('Color detail'!AJ$7:AJ$138))*'3.Gentan-i'!$EO51,MMULT(VALUE($E51:$EF51),VALUE('Color detail'!AJ$7:AJ$138))*'3.Gentan-i'!$EP51))</f>
        <v>0</v>
      </c>
      <c r="GJ51" s="436" cm="1">
        <f t="array" ref="GJ51">+_xlfn.SINGLE(IF(GJ$8="Mùa đông",MMULT(VALUE($E51:$EF51),VALUE('Color detail'!AK$7:AK$138))*'3.Gentan-i'!$EO51,MMULT(VALUE($E51:$EF51),VALUE('Color detail'!AK$7:AK$138))*'3.Gentan-i'!$EP51))</f>
        <v>0</v>
      </c>
      <c r="GK51" s="436" cm="1">
        <f t="array" ref="GK51">+_xlfn.SINGLE(IF(GK$8="Mùa đông",MMULT(VALUE($E51:$EF51),VALUE('Color detail'!AL$7:AL$138))*'3.Gentan-i'!$EO51,MMULT(VALUE($E51:$EF51),VALUE('Color detail'!AL$7:AL$138))*'3.Gentan-i'!$EP51))</f>
        <v>0</v>
      </c>
      <c r="GL51" s="436" cm="1">
        <f t="array" ref="GL51">+_xlfn.SINGLE(IF(GL$8="Mùa đông",MMULT(VALUE($E51:$EF51),VALUE('Color detail'!AM$7:AM$138))*'3.Gentan-i'!$EO51,MMULT(VALUE($E51:$EF51),VALUE('Color detail'!AM$7:AM$138))*'3.Gentan-i'!$EP51))</f>
        <v>0</v>
      </c>
      <c r="GM51" s="436" cm="1">
        <f t="array" ref="GM51">+_xlfn.SINGLE(IF(GM$8="Mùa đông",MMULT(VALUE($E51:$EF51),VALUE('Color detail'!AN$7:AN$138))*'3.Gentan-i'!$EO51,MMULT(VALUE($E51:$EF51),VALUE('Color detail'!AN$7:AN$138))*'3.Gentan-i'!$EP51))</f>
        <v>0</v>
      </c>
      <c r="GN51" s="436" cm="1">
        <f t="array" ref="GN51">+_xlfn.SINGLE(IF(GN$8="Mùa đông",MMULT(VALUE($E51:$EF51),VALUE('Color detail'!AO$7:AO$138))*'3.Gentan-i'!$EO51,MMULT(VALUE($E51:$EF51),VALUE('Color detail'!AO$7:AO$138))*'3.Gentan-i'!$EP51))</f>
        <v>0</v>
      </c>
      <c r="GO51" s="436" cm="1">
        <f t="array" ref="GO51">+_xlfn.SINGLE(IF(GO$8="Mùa đông",MMULT(VALUE($E51:$EF51),VALUE('Color detail'!AP$7:AP$138))*'3.Gentan-i'!$EO51,MMULT(VALUE($E51:$EF51),VALUE('Color detail'!AP$7:AP$138))*'3.Gentan-i'!$EP51))</f>
        <v>0</v>
      </c>
      <c r="GP51" s="436" cm="1">
        <f t="array" ref="GP51">+_xlfn.SINGLE(IF(GP$8="Mùa đông",MMULT(VALUE($E51:$EF51),VALUE('Color detail'!AQ$7:AQ$138))*'3.Gentan-i'!$EO51,MMULT(VALUE($E51:$EF51),VALUE('Color detail'!AQ$7:AQ$138))*'3.Gentan-i'!$EP51))</f>
        <v>0</v>
      </c>
      <c r="GQ51" s="436" cm="1">
        <f t="array" ref="GQ51">+_xlfn.SINGLE(IF(GQ$8="Mùa đông",MMULT(VALUE($E51:$EF51),VALUE('Color detail'!AR$7:AR$138))*'3.Gentan-i'!$EO51,MMULT(VALUE($E51:$EF51),VALUE('Color detail'!AR$7:AR$138))*'3.Gentan-i'!$EP51))</f>
        <v>0</v>
      </c>
      <c r="GR51" s="443">
        <f t="shared" si="37"/>
        <v>0</v>
      </c>
      <c r="GS51" s="435"/>
      <c r="GT51" s="436">
        <f t="shared" si="38"/>
        <v>0</v>
      </c>
      <c r="GU51" s="499">
        <v>12</v>
      </c>
      <c r="GV51" s="499">
        <v>36</v>
      </c>
      <c r="GW51" s="436">
        <f t="shared" si="31"/>
        <v>0</v>
      </c>
      <c r="GX51" s="436">
        <f t="shared" si="32"/>
        <v>0</v>
      </c>
      <c r="GZ51" s="534"/>
      <c r="HA51" s="534"/>
      <c r="HB51" s="534"/>
    </row>
    <row r="52" spans="1:286" ht="16" hidden="1" customHeight="1">
      <c r="A52" s="437">
        <v>1</v>
      </c>
      <c r="B52" s="438" t="s">
        <v>214</v>
      </c>
      <c r="C52" s="439" t="s">
        <v>215</v>
      </c>
      <c r="D52" s="439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  <c r="X52" s="925"/>
      <c r="Y52" s="925"/>
      <c r="Z52" s="925"/>
      <c r="AA52" s="925"/>
      <c r="AB52" s="925"/>
      <c r="AC52" s="925"/>
      <c r="AD52" s="440">
        <v>0.17600000000000002</v>
      </c>
      <c r="AE52" s="440">
        <v>0.17600000000000002</v>
      </c>
      <c r="AF52" s="440">
        <v>0.17600000000000002</v>
      </c>
      <c r="AG52" s="440">
        <v>0.17600000000000002</v>
      </c>
      <c r="AH52" s="440">
        <v>0.17600000000000002</v>
      </c>
      <c r="AI52" s="440">
        <v>0.17600000000000002</v>
      </c>
      <c r="AJ52" s="440">
        <v>0.17600000000000002</v>
      </c>
      <c r="AK52" s="440">
        <v>0.17600000000000002</v>
      </c>
      <c r="AL52" s="440">
        <v>0.17600000000000002</v>
      </c>
      <c r="AM52" s="440">
        <v>0.17600000000000002</v>
      </c>
      <c r="AN52" s="440">
        <v>0.17600000000000002</v>
      </c>
      <c r="AO52" s="440">
        <v>0.17600000000000002</v>
      </c>
      <c r="AP52" s="440">
        <v>0.17600000000000002</v>
      </c>
      <c r="AQ52" s="440">
        <v>0.17600000000000002</v>
      </c>
      <c r="AR52" s="440">
        <v>0.17600000000000002</v>
      </c>
      <c r="AS52" s="440">
        <v>0.17600000000000002</v>
      </c>
      <c r="AT52" s="440">
        <v>0.17600000000000002</v>
      </c>
      <c r="AU52" s="440">
        <v>0.17600000000000002</v>
      </c>
      <c r="AV52" s="440">
        <v>0.17600000000000002</v>
      </c>
      <c r="AW52" s="440">
        <v>0.17600000000000002</v>
      </c>
      <c r="AX52" s="440">
        <v>0.17600000000000002</v>
      </c>
      <c r="AY52" s="440">
        <v>0.17600000000000002</v>
      </c>
      <c r="AZ52" s="440">
        <v>0.15238431384836063</v>
      </c>
      <c r="BA52" s="440">
        <v>0.15238431384836063</v>
      </c>
      <c r="BB52" s="440">
        <v>0.15238431384836063</v>
      </c>
      <c r="BC52" s="440">
        <v>0.15238431384836063</v>
      </c>
      <c r="BD52" s="440">
        <v>0.15238431384836063</v>
      </c>
      <c r="BE52" s="440">
        <v>0.15238431384836063</v>
      </c>
      <c r="BF52" s="440">
        <v>0.15238431384836063</v>
      </c>
      <c r="BG52" s="440">
        <v>0.15238431384836063</v>
      </c>
      <c r="BH52" s="440">
        <v>0.15238431384836063</v>
      </c>
      <c r="BI52" s="440">
        <v>0.15238431384836063</v>
      </c>
      <c r="BJ52" s="440">
        <v>0.15238431384836063</v>
      </c>
      <c r="BK52" s="440">
        <v>0.15238431384836063</v>
      </c>
      <c r="BL52" s="440">
        <v>0.15238431384836063</v>
      </c>
      <c r="BM52" s="440">
        <v>0.15238431384836063</v>
      </c>
      <c r="BN52" s="440">
        <v>0.15238431384836063</v>
      </c>
      <c r="BO52" s="440">
        <v>0.15238431384836063</v>
      </c>
      <c r="BP52" s="440">
        <v>0.15238431384836063</v>
      </c>
      <c r="BQ52" s="440">
        <v>0.15238431384836063</v>
      </c>
      <c r="BR52" s="440">
        <v>0.15238431384836063</v>
      </c>
      <c r="BS52" s="440">
        <v>0.15238431384836063</v>
      </c>
      <c r="BT52" s="440">
        <v>0.15238431384836063</v>
      </c>
      <c r="BU52" s="440">
        <v>0.15238431384836063</v>
      </c>
      <c r="BV52" s="440">
        <v>0.15238431384836063</v>
      </c>
      <c r="BW52" s="440">
        <v>0.15238431384836063</v>
      </c>
      <c r="BX52" s="440">
        <v>0.15238431384836063</v>
      </c>
      <c r="BY52" s="440">
        <v>0.15238431384836063</v>
      </c>
      <c r="BZ52" s="440">
        <v>0.15238431384836063</v>
      </c>
      <c r="CA52" s="440">
        <v>0.15238431384836063</v>
      </c>
      <c r="CB52" s="440">
        <v>0.15238431384836063</v>
      </c>
      <c r="CC52" s="440">
        <v>0.15238431384836063</v>
      </c>
      <c r="CD52" s="440">
        <v>0.15238431384836063</v>
      </c>
      <c r="CE52" s="440">
        <v>0.15238431384836063</v>
      </c>
      <c r="CF52" s="440">
        <v>0.15238431384836063</v>
      </c>
      <c r="CG52" s="440">
        <v>0.15238431384836063</v>
      </c>
      <c r="CH52" s="440">
        <v>0.15238431384836063</v>
      </c>
      <c r="CI52" s="440">
        <v>0.15238431384836063</v>
      </c>
      <c r="CJ52" s="440">
        <v>0.15238431384836063</v>
      </c>
      <c r="CK52" s="440">
        <v>0.15238431384836063</v>
      </c>
      <c r="CL52" s="440">
        <v>0.15238431384836063</v>
      </c>
      <c r="CM52" s="440">
        <v>0.10891124371934874</v>
      </c>
      <c r="CN52" s="440">
        <v>0.10891124371934874</v>
      </c>
      <c r="CO52" s="440">
        <v>0.10891124371934874</v>
      </c>
      <c r="CP52" s="440">
        <v>0.10891124371934874</v>
      </c>
      <c r="CQ52" s="440">
        <v>0.10891124371934874</v>
      </c>
      <c r="CR52" s="440">
        <v>0.10891124371934874</v>
      </c>
      <c r="CS52" s="440">
        <v>0.10891124371934874</v>
      </c>
      <c r="CT52" s="440">
        <v>0.10891124371934874</v>
      </c>
      <c r="CU52" s="440">
        <v>0.10891124371934874</v>
      </c>
      <c r="CV52" s="440">
        <v>0.10891124371934874</v>
      </c>
      <c r="CW52" s="440">
        <v>0.10891124371934874</v>
      </c>
      <c r="CX52" s="440">
        <v>0.10891124371934874</v>
      </c>
      <c r="CY52" s="440">
        <v>0.10891124371934874</v>
      </c>
      <c r="CZ52" s="440">
        <v>0.10891124371934874</v>
      </c>
      <c r="DA52" s="440">
        <v>0.10891124371934874</v>
      </c>
      <c r="DB52" s="440">
        <v>0.10891124371934874</v>
      </c>
      <c r="DC52" s="440">
        <v>0.10891124371934874</v>
      </c>
      <c r="DD52" s="440">
        <v>0.10891124371934874</v>
      </c>
      <c r="DE52" s="440">
        <v>0.10891124371934874</v>
      </c>
      <c r="DF52" s="440">
        <v>0.10891124371934874</v>
      </c>
      <c r="DG52" s="441">
        <v>0.19048039231045077</v>
      </c>
      <c r="DH52" s="441">
        <v>0.19048039231045077</v>
      </c>
      <c r="DI52" s="441">
        <v>0.19048039231045077</v>
      </c>
      <c r="DJ52" s="441">
        <v>0.19048039231045077</v>
      </c>
      <c r="DK52" s="441">
        <v>0.19048039231045077</v>
      </c>
      <c r="DL52" s="441">
        <v>0.19048039231045077</v>
      </c>
      <c r="DM52" s="441">
        <v>0.19048039231045077</v>
      </c>
      <c r="DN52" s="441">
        <v>0.19048039231045077</v>
      </c>
      <c r="DO52" s="441">
        <v>0.19048039231045077</v>
      </c>
      <c r="DP52" s="441">
        <v>0.19048039231045077</v>
      </c>
      <c r="DQ52" s="441">
        <v>0.19048039231045077</v>
      </c>
      <c r="DR52" s="441">
        <v>0.19048039231045077</v>
      </c>
      <c r="DS52" s="441">
        <v>0.19048039231045077</v>
      </c>
      <c r="DT52" s="441">
        <v>0.19048039231045077</v>
      </c>
      <c r="DU52" s="441">
        <v>0.19048039231045077</v>
      </c>
      <c r="DV52" s="441">
        <v>0.19048039231045077</v>
      </c>
      <c r="DW52" s="441">
        <v>0.19048039231045077</v>
      </c>
      <c r="DX52" s="441">
        <v>0.19048039231045077</v>
      </c>
      <c r="DY52" s="441">
        <v>0.19048039231045077</v>
      </c>
      <c r="DZ52" s="441">
        <v>0.19048039231045077</v>
      </c>
      <c r="EA52" s="441">
        <v>0.19048039231045077</v>
      </c>
      <c r="EB52" s="441">
        <v>0.19048039231045077</v>
      </c>
      <c r="EC52" s="441">
        <v>0.19048039231045077</v>
      </c>
      <c r="ED52" s="441">
        <v>0.19048039231045077</v>
      </c>
      <c r="EE52" s="441">
        <v>0.19048039231045077</v>
      </c>
      <c r="EF52" s="441">
        <v>0.19048039231045077</v>
      </c>
      <c r="EH52" s="437" t="s">
        <v>62</v>
      </c>
      <c r="EI52" s="437">
        <v>12</v>
      </c>
      <c r="EJ52" s="439" t="s">
        <v>216</v>
      </c>
      <c r="EK52" s="439" t="s">
        <v>333</v>
      </c>
      <c r="EL52" s="437" t="s">
        <v>64</v>
      </c>
      <c r="EN52" s="382" t="str">
        <f>+IFERROR(VLOOKUP($B52,'Lưu ý'!$C$5:$G$21,5,0),"")</f>
        <v/>
      </c>
      <c r="EO52" s="382">
        <f>+IF($EN52="",100%,INDEX('Lưu ý'!$H$5:$I$21,MATCH('3.Gentan-i'!$B52,'Lưu ý'!$C$5:$C$21,0),MATCH('3.Gentan-i'!EO$6,'Lưu ý'!$H$4:$I$4,0)))</f>
        <v>1</v>
      </c>
      <c r="EP52" s="382">
        <f>+IF($EN52="",100%,INDEX('Lưu ý'!$H$5:$I$21,MATCH('3.Gentan-i'!$B52,'Lưu ý'!$C$5:$C$21,0),MATCH('3.Gentan-i'!EP$6,'Lưu ý'!$H$4:$I$4,0)))</f>
        <v>1</v>
      </c>
      <c r="EQ52" s="481">
        <v>1</v>
      </c>
      <c r="ER52" s="929">
        <v>1</v>
      </c>
      <c r="ES52" s="439"/>
      <c r="ET52" s="439"/>
      <c r="EU52" s="476"/>
      <c r="EV52" s="810"/>
      <c r="EW52" s="810"/>
      <c r="EX52" s="810"/>
      <c r="EY52" s="810"/>
      <c r="EZ52" s="378" t="s">
        <v>360</v>
      </c>
      <c r="FA52" s="442" cm="1">
        <f t="array" ref="FA52">+_xlfn.SINGLE(MMULT(VALUE($E52:$EF52),VALUE('Color detail'!H$7:H$138)))</f>
        <v>446.09831909535762</v>
      </c>
      <c r="FB52" s="442" cm="1">
        <f t="array" ref="FB52">+_xlfn.SINGLE(MMULT(VALUE($E52:$EF52),VALUE('Color detail'!I$7:I$138)))</f>
        <v>489.07252372045025</v>
      </c>
      <c r="FC52" s="442" cm="1">
        <f t="array" ref="FC52">+_xlfn.SINGLE(MMULT(VALUE($E52:$EF52),VALUE('Color detail'!J$7:J$138)))</f>
        <v>411.39283095162273</v>
      </c>
      <c r="FD52" s="442" cm="1">
        <f t="array" ref="FD52">+_xlfn.SINGLE(MMULT(VALUE($E52:$EF52),VALUE('Color detail'!K$7:K$138)))</f>
        <v>402.78537271059412</v>
      </c>
      <c r="FF52" s="436">
        <f t="shared" si="27"/>
        <v>456</v>
      </c>
      <c r="FG52" s="436">
        <f t="shared" si="28"/>
        <v>492</v>
      </c>
      <c r="FH52" s="436">
        <f t="shared" si="29"/>
        <v>420</v>
      </c>
      <c r="FI52" s="436">
        <f t="shared" si="30"/>
        <v>408</v>
      </c>
      <c r="FK52" s="436">
        <f t="shared" si="33"/>
        <v>456</v>
      </c>
      <c r="FL52" s="436">
        <f t="shared" si="34"/>
        <v>492</v>
      </c>
      <c r="FM52" s="436">
        <f t="shared" si="35"/>
        <v>420</v>
      </c>
      <c r="FN52" s="436">
        <f t="shared" si="36"/>
        <v>408</v>
      </c>
      <c r="FO52" s="681"/>
      <c r="FP52" s="436" cm="1">
        <f t="array" ref="FP52">+_xlfn.SINGLE(IF(FP$8="Mùa đông",MMULT(VALUE($E52:$EF52),VALUE('Color detail'!Q$7:Q$138))*'3.Gentan-i'!$EO52,MMULT(VALUE($E52:$EF52),VALUE('Color detail'!Q$7:Q$138))*'3.Gentan-i'!$EP52))</f>
        <v>14.900558186415392</v>
      </c>
      <c r="FQ52" s="436" cm="1">
        <f t="array" ref="FQ52">+_xlfn.SINGLE(IF(FQ$8="Mùa đông",MMULT(VALUE($E52:$EF52),VALUE('Color detail'!R$7:R$138))*'3.Gentan-i'!$EO52,MMULT(VALUE($E52:$EF52),VALUE('Color detail'!R$7:R$138))*'3.Gentan-i'!$EP52))</f>
        <v>21.053403039267526</v>
      </c>
      <c r="FR52" s="436" cm="1">
        <f t="array" ref="FR52">+_xlfn.SINGLE(IF(FR$8="Mùa đông",MMULT(VALUE($E52:$EF52),VALUE('Color detail'!S$7:S$138))*'3.Gentan-i'!$EO52,MMULT(VALUE($E52:$EF52),VALUE('Color detail'!S$7:S$138))*'3.Gentan-i'!$EP52))</f>
        <v>16.26346642679372</v>
      </c>
      <c r="FS52" s="436" cm="1">
        <f t="array" ref="FS52">+_xlfn.SINGLE(IF(FS$8="Mùa đông",MMULT(VALUE($E52:$EF52),VALUE('Color detail'!T$7:T$138))*'3.Gentan-i'!$EO52,MMULT(VALUE($E52:$EF52),VALUE('Color detail'!T$7:T$138))*'3.Gentan-i'!$EP52))</f>
        <v>21.802983828880485</v>
      </c>
      <c r="FT52" s="436" cm="1">
        <f t="array" ref="FT52">+_xlfn.SINGLE(IF(FT$8="Mùa đông",MMULT(VALUE($E52:$EF52),VALUE('Color detail'!U$7:U$138))*'3.Gentan-i'!$EO52,MMULT(VALUE($E52:$EF52),VALUE('Color detail'!U$7:U$138))*'3.Gentan-i'!$EP52))</f>
        <v>22.160328927349745</v>
      </c>
      <c r="FU52" s="436" cm="1">
        <f t="array" ref="FU52">+_xlfn.SINGLE(IF(FU$8="Mùa đông",MMULT(VALUE($E52:$EF52),VALUE('Color detail'!V$7:V$138))*'3.Gentan-i'!$EO52,MMULT(VALUE($E52:$EF52),VALUE('Color detail'!V$7:V$138))*'3.Gentan-i'!$EP52))</f>
        <v>22.145848535039292</v>
      </c>
      <c r="FV52" s="436" cm="1">
        <f t="array" ref="FV52">+_xlfn.SINGLE(IF(FV$8="Mùa đông",MMULT(VALUE($E52:$EF52),VALUE('Color detail'!W$7:W$138))*'3.Gentan-i'!$EO52,MMULT(VALUE($E52:$EF52),VALUE('Color detail'!W$7:W$138))*'3.Gentan-i'!$EP52))</f>
        <v>21.901141089265987</v>
      </c>
      <c r="FW52" s="436" cm="1">
        <f t="array" ref="FW52">+_xlfn.SINGLE(IF(FW$8="Mùa đông",MMULT(VALUE($E52:$EF52),VALUE('Color detail'!X$7:X$138))*'3.Gentan-i'!$EO52,MMULT(VALUE($E52:$EF52),VALUE('Color detail'!X$7:X$138))*'3.Gentan-i'!$EP52))</f>
        <v>21.761618478235423</v>
      </c>
      <c r="FX52" s="436" cm="1">
        <f t="array" ref="FX52">+_xlfn.SINGLE(IF(FX$8="Mùa đông",MMULT(VALUE($E52:$EF52),VALUE('Color detail'!Y$7:Y$138))*'3.Gentan-i'!$EO52,MMULT(VALUE($E52:$EF52),VALUE('Color detail'!Y$7:Y$138))*'3.Gentan-i'!$EP52))</f>
        <v>21.574864494901586</v>
      </c>
      <c r="FY52" s="436" cm="1">
        <f t="array" ref="FY52">+_xlfn.SINGLE(IF(FY$8="Mùa đông",MMULT(VALUE($E52:$EF52),VALUE('Color detail'!Z$7:Z$138))*'3.Gentan-i'!$EO52,MMULT(VALUE($E52:$EF52),VALUE('Color detail'!Z$7:Z$138))*'3.Gentan-i'!$EP52))</f>
        <v>18.336145009237296</v>
      </c>
      <c r="FZ52" s="436" cm="1">
        <f t="array" ref="FZ52">+_xlfn.SINGLE(IF(FZ$8="Mùa đông",MMULT(VALUE($E52:$EF52),VALUE('Color detail'!AA$7:AA$138))*'3.Gentan-i'!$EO52,MMULT(VALUE($E52:$EF52),VALUE('Color detail'!AA$7:AA$138))*'3.Gentan-i'!$EP52))</f>
        <v>21.612960573363672</v>
      </c>
      <c r="GA52" s="436" cm="1">
        <f t="array" ref="GA52">+_xlfn.SINGLE(IF(GA$8="Mùa đông",MMULT(VALUE($E52:$EF52),VALUE('Color detail'!AB$7:AB$138))*'3.Gentan-i'!$EO52,MMULT(VALUE($E52:$EF52),VALUE('Color detail'!AB$7:AB$138))*'3.Gentan-i'!$EP52))</f>
        <v>21.574864494901583</v>
      </c>
      <c r="GB52" s="436" cm="1">
        <f t="array" ref="GB52">+_xlfn.SINGLE(IF(GB$8="Mùa đông",MMULT(VALUE($E52:$EF52),VALUE('Color detail'!AC$7:AC$138))*'3.Gentan-i'!$EO52,MMULT(VALUE($E52:$EF52),VALUE('Color detail'!AC$7:AC$138))*'3.Gentan-i'!$EP52))</f>
        <v>19.386736124372717</v>
      </c>
      <c r="GC52" s="436" cm="1">
        <f t="array" ref="GC52">+_xlfn.SINGLE(IF(GC$8="Mùa đông",MMULT(VALUE($E52:$EF52),VALUE('Color detail'!AD$7:AD$138))*'3.Gentan-i'!$EO52,MMULT(VALUE($E52:$EF52),VALUE('Color detail'!AD$7:AD$138))*'3.Gentan-i'!$EP52))</f>
        <v>21.656433643492683</v>
      </c>
      <c r="GD52" s="436" cm="1">
        <f t="array" ref="GD52">+_xlfn.SINGLE(IF(GD$8="Mùa đông",MMULT(VALUE($E52:$EF52),VALUE('Color detail'!AE$7:AE$138))*'3.Gentan-i'!$EO52,MMULT(VALUE($E52:$EF52),VALUE('Color detail'!AE$7:AE$138))*'3.Gentan-i'!$EP52))</f>
        <v>21.398407358107939</v>
      </c>
      <c r="GE52" s="436" cm="1">
        <f t="array" ref="GE52">+_xlfn.SINGLE(IF(GE$8="Mùa đông",MMULT(VALUE($E52:$EF52),VALUE('Color detail'!AF$7:AF$138))*'3.Gentan-i'!$EO52,MMULT(VALUE($E52:$EF52),VALUE('Color detail'!AF$7:AF$138))*'3.Gentan-i'!$EP52))</f>
        <v>23.122570598648558</v>
      </c>
      <c r="GF52" s="436" cm="1">
        <f t="array" ref="GF52">+_xlfn.SINGLE(IF(GF$8="Mùa đông",MMULT(VALUE($E52:$EF52),VALUE('Color detail'!AG$7:AG$138))*'3.Gentan-i'!$EO52,MMULT(VALUE($E52:$EF52),VALUE('Color detail'!AG$7:AG$138))*'3.Gentan-i'!$EP52))</f>
        <v>23.122570598648565</v>
      </c>
      <c r="GG52" s="436" cm="1">
        <f t="array" ref="GG52">+_xlfn.SINGLE(IF(GG$8="Mùa đông",MMULT(VALUE($E52:$EF52),VALUE('Color detail'!AH$7:AH$138))*'3.Gentan-i'!$EO52,MMULT(VALUE($E52:$EF52),VALUE('Color detail'!AH$7:AH$138))*'3.Gentan-i'!$EP52))</f>
        <v>23.122570598648572</v>
      </c>
      <c r="GH52" s="436" cm="1">
        <f t="array" ref="GH52">+_xlfn.SINGLE(IF(GH$8="Mùa đông",MMULT(VALUE($E52:$EF52),VALUE('Color detail'!AI$7:AI$138))*'3.Gentan-i'!$EO52,MMULT(VALUE($E52:$EF52),VALUE('Color detail'!AI$7:AI$138))*'3.Gentan-i'!$EP52))</f>
        <v>23.146186284800201</v>
      </c>
      <c r="GI52" s="436" cm="1">
        <f t="array" ref="GI52">+_xlfn.SINGLE(IF(GI$8="Mùa đông",MMULT(VALUE($E52:$EF52),VALUE('Color detail'!AJ$7:AJ$138))*'3.Gentan-i'!$EO52,MMULT(VALUE($E52:$EF52),VALUE('Color detail'!AJ$7:AJ$138))*'3.Gentan-i'!$EP52))</f>
        <v>23.122570598648565</v>
      </c>
      <c r="GJ52" s="436" cm="1">
        <f t="array" ref="GJ52">+_xlfn.SINGLE(IF(GJ$8="Mùa đông",MMULT(VALUE($E52:$EF52),VALUE('Color detail'!AK$7:AK$138))*'3.Gentan-i'!$EO52,MMULT(VALUE($E52:$EF52),VALUE('Color detail'!AK$7:AK$138))*'3.Gentan-i'!$EP52))</f>
        <v>22.93209020633811</v>
      </c>
      <c r="GK52" s="436" cm="1">
        <f t="array" ref="GK52">+_xlfn.SINGLE(IF(GK$8="Mùa đông",MMULT(VALUE($E52:$EF52),VALUE('Color detail'!AL$7:AL$138))*'3.Gentan-i'!$EO52,MMULT(VALUE($E52:$EF52),VALUE('Color detail'!AL$7:AL$138))*'3.Gentan-i'!$EP52))</f>
        <v>0</v>
      </c>
      <c r="GL52" s="436" cm="1">
        <f t="array" ref="GL52">+_xlfn.SINGLE(IF(GL$8="Mùa đông",MMULT(VALUE($E52:$EF52),VALUE('Color detail'!AM$7:AM$138))*'3.Gentan-i'!$EO52,MMULT(VALUE($E52:$EF52),VALUE('Color detail'!AM$7:AM$138))*'3.Gentan-i'!$EP52))</f>
        <v>0</v>
      </c>
      <c r="GM52" s="436" cm="1">
        <f t="array" ref="GM52">+_xlfn.SINGLE(IF(GM$8="Mùa đông",MMULT(VALUE($E52:$EF52),VALUE('Color detail'!AN$7:AN$138))*'3.Gentan-i'!$EO52,MMULT(VALUE($E52:$EF52),VALUE('Color detail'!AN$7:AN$138))*'3.Gentan-i'!$EP52))</f>
        <v>0</v>
      </c>
      <c r="GN52" s="436" cm="1">
        <f t="array" ref="GN52">+_xlfn.SINGLE(IF(GN$8="Mùa đông",MMULT(VALUE($E52:$EF52),VALUE('Color detail'!AO$7:AO$138))*'3.Gentan-i'!$EO52,MMULT(VALUE($E52:$EF52),VALUE('Color detail'!AO$7:AO$138))*'3.Gentan-i'!$EP52))</f>
        <v>0</v>
      </c>
      <c r="GO52" s="436" cm="1">
        <f t="array" ref="GO52">+_xlfn.SINGLE(IF(GO$8="Mùa đông",MMULT(VALUE($E52:$EF52),VALUE('Color detail'!AP$7:AP$138))*'3.Gentan-i'!$EO52,MMULT(VALUE($E52:$EF52),VALUE('Color detail'!AP$7:AP$138))*'3.Gentan-i'!$EP52))</f>
        <v>0</v>
      </c>
      <c r="GP52" s="436" cm="1">
        <f t="array" ref="GP52">+_xlfn.SINGLE(IF(GP$8="Mùa đông",MMULT(VALUE($E52:$EF52),VALUE('Color detail'!AQ$7:AQ$138))*'3.Gentan-i'!$EO52,MMULT(VALUE($E52:$EF52),VALUE('Color detail'!AQ$7:AQ$138))*'3.Gentan-i'!$EP52))</f>
        <v>0</v>
      </c>
      <c r="GQ52" s="436" cm="1">
        <f t="array" ref="GQ52">+_xlfn.SINGLE(IF(GQ$8="Mùa đông",MMULT(VALUE($E52:$EF52),VALUE('Color detail'!AR$7:AR$138))*'3.Gentan-i'!$EO52,MMULT(VALUE($E52:$EF52),VALUE('Color detail'!AR$7:AR$138))*'3.Gentan-i'!$EP52))</f>
        <v>0</v>
      </c>
      <c r="GR52" s="443">
        <f t="shared" si="37"/>
        <v>446.09831909535757</v>
      </c>
      <c r="GS52" s="435"/>
      <c r="GT52" s="436">
        <f t="shared" si="38"/>
        <v>23.146186284800201</v>
      </c>
      <c r="GU52" s="499">
        <v>12</v>
      </c>
      <c r="GV52" s="499">
        <v>36</v>
      </c>
      <c r="GW52" s="436">
        <f t="shared" si="31"/>
        <v>277.75423541760244</v>
      </c>
      <c r="GX52" s="436">
        <f t="shared" si="32"/>
        <v>833.26270625280722</v>
      </c>
      <c r="GZ52" s="534"/>
      <c r="HA52" s="534"/>
      <c r="HB52" s="534"/>
      <c r="HO52" s="446"/>
      <c r="HP52" s="446"/>
      <c r="HQ52" s="446"/>
      <c r="HR52" s="446"/>
      <c r="HS52" s="446"/>
      <c r="HT52" s="446"/>
      <c r="HU52" s="446"/>
      <c r="HV52" s="446"/>
      <c r="HW52" s="446"/>
      <c r="HX52" s="446"/>
      <c r="HY52" s="446"/>
      <c r="HZ52" s="446"/>
      <c r="IA52" s="446"/>
      <c r="IB52" s="446"/>
      <c r="IC52" s="446"/>
      <c r="ID52" s="446"/>
      <c r="IE52" s="446"/>
      <c r="IF52" s="446"/>
      <c r="IG52" s="446"/>
      <c r="IH52" s="446"/>
      <c r="II52" s="446"/>
      <c r="IJ52" s="446"/>
      <c r="IK52" s="446"/>
      <c r="IL52" s="446"/>
      <c r="IM52" s="446"/>
      <c r="IN52" s="446"/>
      <c r="IO52" s="446"/>
      <c r="IP52" s="446"/>
      <c r="IQ52" s="446"/>
      <c r="IR52" s="446"/>
      <c r="IS52" s="446"/>
      <c r="IT52" s="446"/>
      <c r="IU52" s="446"/>
      <c r="IV52" s="446"/>
      <c r="IW52" s="446"/>
      <c r="IX52" s="446"/>
      <c r="IY52" s="446"/>
      <c r="IZ52" s="446"/>
      <c r="JA52" s="446"/>
      <c r="JB52" s="446"/>
      <c r="JC52" s="446"/>
      <c r="JD52" s="446"/>
      <c r="JE52" s="446"/>
      <c r="JF52" s="446"/>
      <c r="JG52" s="446"/>
      <c r="JH52" s="446"/>
      <c r="JI52" s="446"/>
      <c r="JJ52" s="446"/>
      <c r="JK52" s="446"/>
      <c r="JL52" s="446"/>
      <c r="JM52" s="446"/>
      <c r="JN52" s="446"/>
      <c r="JO52" s="446"/>
      <c r="JP52" s="446"/>
      <c r="JQ52" s="446"/>
      <c r="JR52" s="446"/>
      <c r="JS52" s="446"/>
      <c r="JT52" s="446"/>
      <c r="JU52" s="446"/>
      <c r="JV52" s="446"/>
      <c r="JW52" s="446"/>
      <c r="JX52" s="446"/>
      <c r="JY52" s="446"/>
      <c r="JZ52" s="446"/>
    </row>
    <row r="53" spans="1:286" ht="16" hidden="1" customHeight="1">
      <c r="A53" s="437">
        <v>1</v>
      </c>
      <c r="B53" s="438" t="s">
        <v>217</v>
      </c>
      <c r="C53" s="439" t="s">
        <v>582</v>
      </c>
      <c r="D53" s="439"/>
      <c r="E53" s="925"/>
      <c r="F53" s="925"/>
      <c r="G53" s="925"/>
      <c r="H53" s="925"/>
      <c r="I53" s="925"/>
      <c r="J53" s="925"/>
      <c r="K53" s="925"/>
      <c r="L53" s="925"/>
      <c r="M53" s="925"/>
      <c r="N53" s="925"/>
      <c r="O53" s="925"/>
      <c r="P53" s="925"/>
      <c r="Q53" s="925"/>
      <c r="R53" s="925"/>
      <c r="S53" s="925"/>
      <c r="T53" s="925"/>
      <c r="U53" s="925"/>
      <c r="V53" s="925"/>
      <c r="W53" s="925"/>
      <c r="X53" s="925"/>
      <c r="Y53" s="925"/>
      <c r="Z53" s="925"/>
      <c r="AA53" s="925"/>
      <c r="AB53" s="925"/>
      <c r="AC53" s="925"/>
      <c r="AD53" s="440">
        <v>0</v>
      </c>
      <c r="AE53" s="440">
        <v>0</v>
      </c>
      <c r="AF53" s="440">
        <v>1.65E-3</v>
      </c>
      <c r="AG53" s="440">
        <v>0</v>
      </c>
      <c r="AH53" s="440">
        <v>0</v>
      </c>
      <c r="AI53" s="440">
        <v>0</v>
      </c>
      <c r="AJ53" s="440">
        <v>0</v>
      </c>
      <c r="AK53" s="440">
        <v>0</v>
      </c>
      <c r="AL53" s="440">
        <v>0</v>
      </c>
      <c r="AM53" s="440">
        <v>0</v>
      </c>
      <c r="AN53" s="440">
        <v>0</v>
      </c>
      <c r="AO53" s="440">
        <v>0</v>
      </c>
      <c r="AP53" s="440">
        <v>0</v>
      </c>
      <c r="AQ53" s="440">
        <v>1.65E-3</v>
      </c>
      <c r="AR53" s="440">
        <v>0</v>
      </c>
      <c r="AS53" s="440">
        <v>0</v>
      </c>
      <c r="AT53" s="440">
        <v>0</v>
      </c>
      <c r="AU53" s="440">
        <v>0</v>
      </c>
      <c r="AV53" s="440">
        <v>0</v>
      </c>
      <c r="AW53" s="440">
        <v>1.65E-3</v>
      </c>
      <c r="AX53" s="440">
        <v>0</v>
      </c>
      <c r="AY53" s="440">
        <v>0</v>
      </c>
      <c r="AZ53" s="440">
        <v>0</v>
      </c>
      <c r="BA53" s="440">
        <v>0</v>
      </c>
      <c r="BB53" s="440">
        <v>0</v>
      </c>
      <c r="BC53" s="440">
        <v>0</v>
      </c>
      <c r="BD53" s="440">
        <v>0</v>
      </c>
      <c r="BE53" s="440">
        <v>0</v>
      </c>
      <c r="BF53" s="440">
        <v>0</v>
      </c>
      <c r="BG53" s="440">
        <v>0</v>
      </c>
      <c r="BH53" s="440">
        <v>0</v>
      </c>
      <c r="BI53" s="440">
        <v>0</v>
      </c>
      <c r="BJ53" s="440">
        <v>0</v>
      </c>
      <c r="BK53" s="440">
        <v>0</v>
      </c>
      <c r="BL53" s="440">
        <v>0</v>
      </c>
      <c r="BM53" s="440">
        <v>0</v>
      </c>
      <c r="BN53" s="440">
        <v>0</v>
      </c>
      <c r="BO53" s="440">
        <v>0</v>
      </c>
      <c r="BP53" s="440">
        <v>0</v>
      </c>
      <c r="BQ53" s="440">
        <v>0</v>
      </c>
      <c r="BR53" s="440">
        <v>1.32E-3</v>
      </c>
      <c r="BS53" s="440">
        <v>0</v>
      </c>
      <c r="BT53" s="440">
        <v>0</v>
      </c>
      <c r="BU53" s="440">
        <v>0</v>
      </c>
      <c r="BV53" s="440">
        <v>0</v>
      </c>
      <c r="BW53" s="440">
        <v>0</v>
      </c>
      <c r="BX53" s="440">
        <v>1.32E-3</v>
      </c>
      <c r="BY53" s="440">
        <v>0</v>
      </c>
      <c r="BZ53" s="440">
        <v>0</v>
      </c>
      <c r="CA53" s="440">
        <v>0</v>
      </c>
      <c r="CB53" s="440">
        <v>0</v>
      </c>
      <c r="CC53" s="440">
        <v>0</v>
      </c>
      <c r="CD53" s="440">
        <v>1.32E-3</v>
      </c>
      <c r="CE53" s="440">
        <v>0</v>
      </c>
      <c r="CF53" s="440">
        <v>0</v>
      </c>
      <c r="CG53" s="440">
        <v>0</v>
      </c>
      <c r="CH53" s="440">
        <v>0</v>
      </c>
      <c r="CI53" s="440">
        <v>0</v>
      </c>
      <c r="CJ53" s="440">
        <v>1.32E-3</v>
      </c>
      <c r="CK53" s="440">
        <v>0</v>
      </c>
      <c r="CL53" s="440">
        <v>0</v>
      </c>
      <c r="CM53" s="440">
        <v>0</v>
      </c>
      <c r="CN53" s="440">
        <v>0</v>
      </c>
      <c r="CO53" s="440">
        <v>0</v>
      </c>
      <c r="CP53" s="440">
        <v>0</v>
      </c>
      <c r="CQ53" s="440">
        <v>0</v>
      </c>
      <c r="CR53" s="440">
        <v>0</v>
      </c>
      <c r="CS53" s="440">
        <v>0</v>
      </c>
      <c r="CT53" s="440">
        <v>0</v>
      </c>
      <c r="CU53" s="440">
        <v>0</v>
      </c>
      <c r="CV53" s="440">
        <v>0</v>
      </c>
      <c r="CW53" s="440">
        <v>0</v>
      </c>
      <c r="CX53" s="440">
        <v>0</v>
      </c>
      <c r="CY53" s="440">
        <v>0</v>
      </c>
      <c r="CZ53" s="440">
        <v>0</v>
      </c>
      <c r="DA53" s="440">
        <v>0</v>
      </c>
      <c r="DB53" s="440">
        <v>0</v>
      </c>
      <c r="DC53" s="440">
        <v>1.65E-3</v>
      </c>
      <c r="DD53" s="440">
        <v>0</v>
      </c>
      <c r="DE53" s="440">
        <v>0</v>
      </c>
      <c r="DF53" s="440">
        <v>0</v>
      </c>
      <c r="DG53" s="441">
        <v>0</v>
      </c>
      <c r="DH53" s="441">
        <v>0</v>
      </c>
      <c r="DI53" s="441">
        <v>0</v>
      </c>
      <c r="DJ53" s="441">
        <v>1.65E-3</v>
      </c>
      <c r="DK53" s="441">
        <v>0</v>
      </c>
      <c r="DL53" s="441">
        <v>0.6</v>
      </c>
      <c r="DM53" s="441">
        <v>0</v>
      </c>
      <c r="DN53" s="441">
        <v>0</v>
      </c>
      <c r="DO53" s="441">
        <v>0</v>
      </c>
      <c r="DP53" s="441">
        <v>1.65E-3</v>
      </c>
      <c r="DQ53" s="441">
        <v>0</v>
      </c>
      <c r="DR53" s="441">
        <v>0.6</v>
      </c>
      <c r="DS53" s="441">
        <v>0</v>
      </c>
      <c r="DT53" s="441">
        <v>0</v>
      </c>
      <c r="DU53" s="441">
        <v>1.65E-3</v>
      </c>
      <c r="DV53" s="441">
        <v>0</v>
      </c>
      <c r="DW53" s="441">
        <v>0.6</v>
      </c>
      <c r="DX53" s="441">
        <v>0</v>
      </c>
      <c r="DY53" s="441">
        <v>0</v>
      </c>
      <c r="DZ53" s="441">
        <v>1.65E-3</v>
      </c>
      <c r="EA53" s="441">
        <v>0</v>
      </c>
      <c r="EB53" s="441">
        <v>0.6</v>
      </c>
      <c r="EC53" s="441">
        <v>0</v>
      </c>
      <c r="ED53" s="441">
        <v>0</v>
      </c>
      <c r="EE53" s="441">
        <v>0</v>
      </c>
      <c r="EF53" s="441">
        <v>0.6</v>
      </c>
      <c r="EH53" s="437" t="s">
        <v>62</v>
      </c>
      <c r="EI53" s="437">
        <v>3.6</v>
      </c>
      <c r="EJ53" s="439" t="s">
        <v>218</v>
      </c>
      <c r="EK53" s="439" t="s">
        <v>334</v>
      </c>
      <c r="EL53" s="437" t="s">
        <v>64</v>
      </c>
      <c r="EN53" s="382" t="str">
        <f>+IFERROR(VLOOKUP($B53,'Lưu ý'!$C$5:$G$21,5,0),"")</f>
        <v/>
      </c>
      <c r="EO53" s="382">
        <f>+IF($EN53="",100%,INDEX('Lưu ý'!$H$5:$I$21,MATCH('3.Gentan-i'!$B53,'Lưu ý'!$C$5:$C$21,0),MATCH('3.Gentan-i'!EO$6,'Lưu ý'!$H$4:$I$4,0)))</f>
        <v>1</v>
      </c>
      <c r="EP53" s="382">
        <f>+IF($EN53="",100%,INDEX('Lưu ý'!$H$5:$I$21,MATCH('3.Gentan-i'!$B53,'Lưu ý'!$C$5:$C$21,0),MATCH('3.Gentan-i'!EP$6,'Lưu ý'!$H$4:$I$4,0)))</f>
        <v>1</v>
      </c>
      <c r="EQ53" s="481">
        <v>1</v>
      </c>
      <c r="ER53" s="844">
        <v>0.2</v>
      </c>
      <c r="ES53" s="473" t="s">
        <v>670</v>
      </c>
      <c r="ET53" s="473"/>
      <c r="EU53" s="477"/>
      <c r="EV53" s="810"/>
      <c r="EW53" s="810"/>
      <c r="EX53" s="810"/>
      <c r="EY53" s="810"/>
      <c r="EZ53" s="378" t="s">
        <v>360</v>
      </c>
      <c r="FA53" s="442" cm="1">
        <f t="array" ref="FA53">+_xlfn.SINGLE(MMULT(VALUE($E53:$EF53),VALUE('Color detail'!H$7:H$138)))</f>
        <v>0.88076999999999994</v>
      </c>
      <c r="FB53" s="442" cm="1">
        <f t="array" ref="FB53">+_xlfn.SINGLE(MMULT(VALUE($E53:$EF53),VALUE('Color detail'!I$7:I$138)))</f>
        <v>0.84776999999999991</v>
      </c>
      <c r="FC53" s="442" cm="1">
        <f t="array" ref="FC53">+_xlfn.SINGLE(MMULT(VALUE($E53:$EF53),VALUE('Color detail'!J$7:J$138)))</f>
        <v>0.70685999999999993</v>
      </c>
      <c r="FD53" s="442" cm="1">
        <f t="array" ref="FD53">+_xlfn.SINGLE(MMULT(VALUE($E53:$EF53),VALUE('Color detail'!K$7:K$138)))</f>
        <v>0.60423000000000004</v>
      </c>
      <c r="FF53" s="436">
        <f t="shared" si="27"/>
        <v>3.6</v>
      </c>
      <c r="FG53" s="436">
        <f t="shared" si="28"/>
        <v>3.6</v>
      </c>
      <c r="FH53" s="436">
        <f t="shared" si="29"/>
        <v>3.6</v>
      </c>
      <c r="FI53" s="436">
        <f t="shared" si="30"/>
        <v>3.6</v>
      </c>
      <c r="FK53" s="436">
        <f t="shared" si="33"/>
        <v>3.6</v>
      </c>
      <c r="FL53" s="436">
        <f t="shared" si="34"/>
        <v>3.6</v>
      </c>
      <c r="FM53" s="436">
        <f t="shared" si="35"/>
        <v>3.6</v>
      </c>
      <c r="FN53" s="436">
        <f t="shared" si="36"/>
        <v>3.6</v>
      </c>
      <c r="FO53" s="681"/>
      <c r="FP53" s="436" cm="1">
        <f t="array" ref="FP53">+_xlfn.SINGLE(IF(FP$8="Mùa đông",MMULT(VALUE($E53:$EF53),VALUE('Color detail'!Q$7:Q$138))*'3.Gentan-i'!$EO53,MMULT(VALUE($E53:$EF53),VALUE('Color detail'!Q$7:Q$138))*'3.Gentan-i'!$EP53))</f>
        <v>2.145E-2</v>
      </c>
      <c r="FQ53" s="436" cm="1">
        <f t="array" ref="FQ53">+_xlfn.SINGLE(IF(FQ$8="Mùa đông",MMULT(VALUE($E53:$EF53),VALUE('Color detail'!R$7:R$138))*'3.Gentan-i'!$EO53,MMULT(VALUE($E53:$EF53),VALUE('Color detail'!R$7:R$138))*'3.Gentan-i'!$EP53))</f>
        <v>4.3560000000000001E-2</v>
      </c>
      <c r="FR53" s="436" cm="1">
        <f t="array" ref="FR53">+_xlfn.SINGLE(IF(FR$8="Mùa đông",MMULT(VALUE($E53:$EF53),VALUE('Color detail'!S$7:S$138))*'3.Gentan-i'!$EO53,MMULT(VALUE($E53:$EF53),VALUE('Color detail'!S$7:S$138))*'3.Gentan-i'!$EP53))</f>
        <v>3.7950000000000005E-2</v>
      </c>
      <c r="FS53" s="436" cm="1">
        <f t="array" ref="FS53">+_xlfn.SINGLE(IF(FS$8="Mùa đông",MMULT(VALUE($E53:$EF53),VALUE('Color detail'!T$7:T$138))*'3.Gentan-i'!$EO53,MMULT(VALUE($E53:$EF53),VALUE('Color detail'!T$7:T$138))*'3.Gentan-i'!$EP53))</f>
        <v>5.6099999999999997E-2</v>
      </c>
      <c r="FT53" s="436" cm="1">
        <f t="array" ref="FT53">+_xlfn.SINGLE(IF(FT$8="Mùa đông",MMULT(VALUE($E53:$EF53),VALUE('Color detail'!U$7:U$138))*'3.Gentan-i'!$EO53,MMULT(VALUE($E53:$EF53),VALUE('Color detail'!U$7:U$138))*'3.Gentan-i'!$EP53))</f>
        <v>4.752E-2</v>
      </c>
      <c r="FU53" s="436" cm="1">
        <f t="array" ref="FU53">+_xlfn.SINGLE(IF(FU$8="Mùa đông",MMULT(VALUE($E53:$EF53),VALUE('Color detail'!V$7:V$138))*'3.Gentan-i'!$EO53,MMULT(VALUE($E53:$EF53),VALUE('Color detail'!V$7:V$138))*'3.Gentan-i'!$EP53))</f>
        <v>5.5109999999999999E-2</v>
      </c>
      <c r="FV53" s="436" cm="1">
        <f t="array" ref="FV53">+_xlfn.SINGLE(IF(FV$8="Mùa đông",MMULT(VALUE($E53:$EF53),VALUE('Color detail'!W$7:W$138))*'3.Gentan-i'!$EO53,MMULT(VALUE($E53:$EF53),VALUE('Color detail'!W$7:W$138))*'3.Gentan-i'!$EP53))</f>
        <v>5.2469999999999996E-2</v>
      </c>
      <c r="FW53" s="436" cm="1">
        <f t="array" ref="FW53">+_xlfn.SINGLE(IF(FW$8="Mùa đông",MMULT(VALUE($E53:$EF53),VALUE('Color detail'!X$7:X$138))*'3.Gentan-i'!$EO53,MMULT(VALUE($E53:$EF53),VALUE('Color detail'!X$7:X$138))*'3.Gentan-i'!$EP53))</f>
        <v>3.7949999999999998E-2</v>
      </c>
      <c r="FX53" s="436" cm="1">
        <f t="array" ref="FX53">+_xlfn.SINGLE(IF(FX$8="Mùa đông",MMULT(VALUE($E53:$EF53),VALUE('Color detail'!Y$7:Y$138))*'3.Gentan-i'!$EO53,MMULT(VALUE($E53:$EF53),VALUE('Color detail'!Y$7:Y$138))*'3.Gentan-i'!$EP53))</f>
        <v>3.7289999999999997E-2</v>
      </c>
      <c r="FY53" s="436" cm="1">
        <f t="array" ref="FY53">+_xlfn.SINGLE(IF(FY$8="Mùa đông",MMULT(VALUE($E53:$EF53),VALUE('Color detail'!Z$7:Z$138))*'3.Gentan-i'!$EO53,MMULT(VALUE($E53:$EF53),VALUE('Color detail'!Z$7:Z$138))*'3.Gentan-i'!$EP53))</f>
        <v>1.881E-2</v>
      </c>
      <c r="FZ53" s="436" cm="1">
        <f t="array" ref="FZ53">+_xlfn.SINGLE(IF(FZ$8="Mùa đông",MMULT(VALUE($E53:$EF53),VALUE('Color detail'!AA$7:AA$138))*'3.Gentan-i'!$EO53,MMULT(VALUE($E53:$EF53),VALUE('Color detail'!AA$7:AA$138))*'3.Gentan-i'!$EP53))</f>
        <v>2.3100000000000002E-2</v>
      </c>
      <c r="GA53" s="436" cm="1">
        <f t="array" ref="GA53">+_xlfn.SINGLE(IF(GA$8="Mùa đông",MMULT(VALUE($E53:$EF53),VALUE('Color detail'!AB$7:AB$138))*'3.Gentan-i'!$EO53,MMULT(VALUE($E53:$EF53),VALUE('Color detail'!AB$7:AB$138))*'3.Gentan-i'!$EP53))</f>
        <v>3.2340000000000001E-2</v>
      </c>
      <c r="GB53" s="436" cm="1">
        <f t="array" ref="GB53">+_xlfn.SINGLE(IF(GB$8="Mùa đông",MMULT(VALUE($E53:$EF53),VALUE('Color detail'!AC$7:AC$138))*'3.Gentan-i'!$EO53,MMULT(VALUE($E53:$EF53),VALUE('Color detail'!AC$7:AC$138))*'3.Gentan-i'!$EP53))</f>
        <v>2.5410000000000002E-2</v>
      </c>
      <c r="GC53" s="436" cm="1">
        <f t="array" ref="GC53">+_xlfn.SINGLE(IF(GC$8="Mùa đông",MMULT(VALUE($E53:$EF53),VALUE('Color detail'!AD$7:AD$138))*'3.Gentan-i'!$EO53,MMULT(VALUE($E53:$EF53),VALUE('Color detail'!AD$7:AD$138))*'3.Gentan-i'!$EP53))</f>
        <v>2.8049999999999999E-2</v>
      </c>
      <c r="GD53" s="436" cm="1">
        <f t="array" ref="GD53">+_xlfn.SINGLE(IF(GD$8="Mùa đông",MMULT(VALUE($E53:$EF53),VALUE('Color detail'!AE$7:AE$138))*'3.Gentan-i'!$EO53,MMULT(VALUE($E53:$EF53),VALUE('Color detail'!AE$7:AE$138))*'3.Gentan-i'!$EP53))</f>
        <v>2.9700000000000001E-2</v>
      </c>
      <c r="GE53" s="436" cm="1">
        <f t="array" ref="GE53">+_xlfn.SINGLE(IF(GE$8="Mùa đông",MMULT(VALUE($E53:$EF53),VALUE('Color detail'!AF$7:AF$138))*'3.Gentan-i'!$EO53,MMULT(VALUE($E53:$EF53),VALUE('Color detail'!AF$7:AF$138))*'3.Gentan-i'!$EP53))</f>
        <v>7.5569999999999998E-2</v>
      </c>
      <c r="GF53" s="436" cm="1">
        <f t="array" ref="GF53">+_xlfn.SINGLE(IF(GF$8="Mùa đông",MMULT(VALUE($E53:$EF53),VALUE('Color detail'!AG$7:AG$138))*'3.Gentan-i'!$EO53,MMULT(VALUE($E53:$EF53),VALUE('Color detail'!AG$7:AG$138))*'3.Gentan-i'!$EP53))</f>
        <v>5.6760000000000005E-2</v>
      </c>
      <c r="GG53" s="436" cm="1">
        <f t="array" ref="GG53">+_xlfn.SINGLE(IF(GG$8="Mùa đông",MMULT(VALUE($E53:$EF53),VALUE('Color detail'!AH$7:AH$138))*'3.Gentan-i'!$EO53,MMULT(VALUE($E53:$EF53),VALUE('Color detail'!AH$7:AH$138))*'3.Gentan-i'!$EP53))</f>
        <v>4.7189999999999996E-2</v>
      </c>
      <c r="GH53" s="436" cm="1">
        <f t="array" ref="GH53">+_xlfn.SINGLE(IF(GH$8="Mùa đông",MMULT(VALUE($E53:$EF53),VALUE('Color detail'!AI$7:AI$138))*'3.Gentan-i'!$EO53,MMULT(VALUE($E53:$EF53),VALUE('Color detail'!AI$7:AI$138))*'3.Gentan-i'!$EP53))</f>
        <v>4.0590000000000001E-2</v>
      </c>
      <c r="GI53" s="436" cm="1">
        <f t="array" ref="GI53">+_xlfn.SINGLE(IF(GI$8="Mùa đông",MMULT(VALUE($E53:$EF53),VALUE('Color detail'!AJ$7:AJ$138))*'3.Gentan-i'!$EO53,MMULT(VALUE($E53:$EF53),VALUE('Color detail'!AJ$7:AJ$138))*'3.Gentan-i'!$EP53))</f>
        <v>5.4119999999999988E-2</v>
      </c>
      <c r="GJ53" s="436" cm="1">
        <f t="array" ref="GJ53">+_xlfn.SINGLE(IF(GJ$8="Mùa đông",MMULT(VALUE($E53:$EF53),VALUE('Color detail'!AK$7:AK$138))*'3.Gentan-i'!$EO53,MMULT(VALUE($E53:$EF53),VALUE('Color detail'!AK$7:AK$138))*'3.Gentan-i'!$EP53))</f>
        <v>5.9730000000000005E-2</v>
      </c>
      <c r="GK53" s="436" cm="1">
        <f t="array" ref="GK53">+_xlfn.SINGLE(IF(GK$8="Mùa đông",MMULT(VALUE($E53:$EF53),VALUE('Color detail'!AL$7:AL$138))*'3.Gentan-i'!$EO53,MMULT(VALUE($E53:$EF53),VALUE('Color detail'!AL$7:AL$138))*'3.Gentan-i'!$EP53))</f>
        <v>0</v>
      </c>
      <c r="GL53" s="436" cm="1">
        <f t="array" ref="GL53">+_xlfn.SINGLE(IF(GL$8="Mùa đông",MMULT(VALUE($E53:$EF53),VALUE('Color detail'!AM$7:AM$138))*'3.Gentan-i'!$EO53,MMULT(VALUE($E53:$EF53),VALUE('Color detail'!AM$7:AM$138))*'3.Gentan-i'!$EP53))</f>
        <v>0</v>
      </c>
      <c r="GM53" s="436" cm="1">
        <f t="array" ref="GM53">+_xlfn.SINGLE(IF(GM$8="Mùa đông",MMULT(VALUE($E53:$EF53),VALUE('Color detail'!AN$7:AN$138))*'3.Gentan-i'!$EO53,MMULT(VALUE($E53:$EF53),VALUE('Color detail'!AN$7:AN$138))*'3.Gentan-i'!$EP53))</f>
        <v>0</v>
      </c>
      <c r="GN53" s="436" cm="1">
        <f t="array" ref="GN53">+_xlfn.SINGLE(IF(GN$8="Mùa đông",MMULT(VALUE($E53:$EF53),VALUE('Color detail'!AO$7:AO$138))*'3.Gentan-i'!$EO53,MMULT(VALUE($E53:$EF53),VALUE('Color detail'!AO$7:AO$138))*'3.Gentan-i'!$EP53))</f>
        <v>0</v>
      </c>
      <c r="GO53" s="436" cm="1">
        <f t="array" ref="GO53">+_xlfn.SINGLE(IF(GO$8="Mùa đông",MMULT(VALUE($E53:$EF53),VALUE('Color detail'!AP$7:AP$138))*'3.Gentan-i'!$EO53,MMULT(VALUE($E53:$EF53),VALUE('Color detail'!AP$7:AP$138))*'3.Gentan-i'!$EP53))</f>
        <v>0</v>
      </c>
      <c r="GP53" s="436" cm="1">
        <f t="array" ref="GP53">+_xlfn.SINGLE(IF(GP$8="Mùa đông",MMULT(VALUE($E53:$EF53),VALUE('Color detail'!AQ$7:AQ$138))*'3.Gentan-i'!$EO53,MMULT(VALUE($E53:$EF53),VALUE('Color detail'!AQ$7:AQ$138))*'3.Gentan-i'!$EP53))</f>
        <v>0</v>
      </c>
      <c r="GQ53" s="436" cm="1">
        <f t="array" ref="GQ53">+_xlfn.SINGLE(IF(GQ$8="Mùa đông",MMULT(VALUE($E53:$EF53),VALUE('Color detail'!AR$7:AR$138))*'3.Gentan-i'!$EO53,MMULT(VALUE($E53:$EF53),VALUE('Color detail'!AR$7:AR$138))*'3.Gentan-i'!$EP53))</f>
        <v>0</v>
      </c>
      <c r="GR53" s="443">
        <f t="shared" si="37"/>
        <v>0.88076999999999983</v>
      </c>
      <c r="GS53" s="435"/>
      <c r="GT53" s="436">
        <f t="shared" si="38"/>
        <v>7.5569999999999998E-2</v>
      </c>
      <c r="GU53" s="499">
        <v>12</v>
      </c>
      <c r="GV53" s="499">
        <v>36</v>
      </c>
      <c r="GW53" s="436">
        <f t="shared" si="31"/>
        <v>0.181368</v>
      </c>
      <c r="GX53" s="436">
        <f t="shared" si="32"/>
        <v>0.54410400000000003</v>
      </c>
      <c r="GZ53" s="534"/>
      <c r="HA53" s="534"/>
      <c r="HB53" s="534"/>
      <c r="HO53" s="446"/>
      <c r="HP53" s="446"/>
      <c r="HQ53" s="446"/>
      <c r="HR53" s="446"/>
      <c r="HS53" s="446"/>
      <c r="HT53" s="446"/>
      <c r="HU53" s="446"/>
      <c r="HV53" s="446"/>
      <c r="HW53" s="446"/>
      <c r="HX53" s="446"/>
      <c r="HY53" s="446"/>
      <c r="HZ53" s="446"/>
      <c r="IA53" s="446"/>
      <c r="IB53" s="446"/>
      <c r="IC53" s="446"/>
      <c r="ID53" s="446"/>
      <c r="IE53" s="446"/>
      <c r="IF53" s="446"/>
      <c r="IG53" s="446"/>
      <c r="IH53" s="446"/>
      <c r="II53" s="446"/>
      <c r="IJ53" s="446"/>
      <c r="IK53" s="446"/>
      <c r="IL53" s="446"/>
      <c r="IM53" s="446"/>
      <c r="IN53" s="446"/>
      <c r="IO53" s="446"/>
      <c r="IP53" s="446"/>
      <c r="IQ53" s="446"/>
      <c r="IR53" s="446"/>
      <c r="IS53" s="446"/>
      <c r="IT53" s="446"/>
      <c r="IU53" s="446"/>
      <c r="IV53" s="446"/>
      <c r="IW53" s="446"/>
      <c r="IX53" s="446"/>
      <c r="IY53" s="446"/>
      <c r="IZ53" s="446"/>
      <c r="JA53" s="446"/>
      <c r="JB53" s="446"/>
      <c r="JC53" s="446"/>
      <c r="JD53" s="446"/>
      <c r="JE53" s="446"/>
      <c r="JF53" s="446"/>
      <c r="JG53" s="446"/>
      <c r="JH53" s="446"/>
      <c r="JI53" s="446"/>
      <c r="JJ53" s="446"/>
      <c r="JK53" s="446"/>
      <c r="JL53" s="446"/>
      <c r="JM53" s="446"/>
      <c r="JN53" s="446"/>
      <c r="JO53" s="446"/>
      <c r="JP53" s="446"/>
      <c r="JQ53" s="446"/>
      <c r="JR53" s="446"/>
      <c r="JS53" s="446"/>
      <c r="JT53" s="446"/>
      <c r="JU53" s="446"/>
      <c r="JV53" s="446"/>
      <c r="JW53" s="446"/>
      <c r="JX53" s="446"/>
      <c r="JY53" s="446"/>
      <c r="JZ53" s="446"/>
    </row>
    <row r="54" spans="1:286" ht="16" hidden="1" customHeight="1">
      <c r="A54" s="437">
        <v>1</v>
      </c>
      <c r="B54" s="438" t="s">
        <v>221</v>
      </c>
      <c r="C54" s="439" t="s">
        <v>222</v>
      </c>
      <c r="D54" s="439"/>
      <c r="E54" s="926"/>
      <c r="F54" s="926"/>
      <c r="G54" s="926"/>
      <c r="H54" s="926"/>
      <c r="I54" s="926"/>
      <c r="J54" s="926"/>
      <c r="K54" s="926"/>
      <c r="L54" s="926"/>
      <c r="M54" s="926"/>
      <c r="N54" s="926"/>
      <c r="O54" s="926"/>
      <c r="P54" s="926"/>
      <c r="Q54" s="926"/>
      <c r="R54" s="926"/>
      <c r="S54" s="926"/>
      <c r="T54" s="926"/>
      <c r="U54" s="926"/>
      <c r="V54" s="926"/>
      <c r="W54" s="926"/>
      <c r="X54" s="926"/>
      <c r="Y54" s="926"/>
      <c r="Z54" s="926"/>
      <c r="AA54" s="926"/>
      <c r="AB54" s="926"/>
      <c r="AC54" s="926"/>
      <c r="AD54" s="447">
        <v>1.65E-3</v>
      </c>
      <c r="AE54" s="447">
        <v>1.65E-3</v>
      </c>
      <c r="AF54" s="447">
        <v>1.65E-3</v>
      </c>
      <c r="AG54" s="447">
        <v>1.65E-3</v>
      </c>
      <c r="AH54" s="447">
        <v>1.65E-3</v>
      </c>
      <c r="AI54" s="447">
        <v>0</v>
      </c>
      <c r="AJ54" s="447">
        <v>1.65E-3</v>
      </c>
      <c r="AK54" s="447">
        <v>1.65E-3</v>
      </c>
      <c r="AL54" s="447">
        <v>1.65E-3</v>
      </c>
      <c r="AM54" s="447">
        <v>1.65E-3</v>
      </c>
      <c r="AN54" s="447">
        <v>1.65E-3</v>
      </c>
      <c r="AO54" s="447">
        <v>0</v>
      </c>
      <c r="AP54" s="447">
        <v>1.65E-3</v>
      </c>
      <c r="AQ54" s="447">
        <v>1.65E-3</v>
      </c>
      <c r="AR54" s="447">
        <v>1.65E-3</v>
      </c>
      <c r="AS54" s="447">
        <v>1.65E-3</v>
      </c>
      <c r="AT54" s="447">
        <v>1.65E-3</v>
      </c>
      <c r="AU54" s="447">
        <v>1.65E-3</v>
      </c>
      <c r="AV54" s="447">
        <v>1.65E-3</v>
      </c>
      <c r="AW54" s="447">
        <v>1.65E-3</v>
      </c>
      <c r="AX54" s="447">
        <v>1.65E-3</v>
      </c>
      <c r="AY54" s="447">
        <v>1.65E-3</v>
      </c>
      <c r="AZ54" s="447">
        <v>1.32E-3</v>
      </c>
      <c r="BA54" s="447">
        <v>1.32E-3</v>
      </c>
      <c r="BB54" s="447">
        <v>1.32E-3</v>
      </c>
      <c r="BC54" s="447">
        <v>1.32E-3</v>
      </c>
      <c r="BD54" s="447">
        <v>1.32E-3</v>
      </c>
      <c r="BE54" s="447">
        <v>1.32E-3</v>
      </c>
      <c r="BF54" s="447">
        <v>1.32E-3</v>
      </c>
      <c r="BG54" s="447">
        <v>1.32E-3</v>
      </c>
      <c r="BH54" s="447">
        <v>1.32E-3</v>
      </c>
      <c r="BI54" s="447">
        <v>1.32E-3</v>
      </c>
      <c r="BJ54" s="447">
        <v>1.32E-3</v>
      </c>
      <c r="BK54" s="447">
        <v>1.32E-3</v>
      </c>
      <c r="BL54" s="447">
        <v>1.32E-3</v>
      </c>
      <c r="BM54" s="447">
        <v>1.32E-3</v>
      </c>
      <c r="BN54" s="447">
        <v>1.32E-3</v>
      </c>
      <c r="BO54" s="447">
        <v>1.32E-3</v>
      </c>
      <c r="BP54" s="447">
        <v>1.32E-3</v>
      </c>
      <c r="BQ54" s="447">
        <v>1.32E-3</v>
      </c>
      <c r="BR54" s="447">
        <v>1.32E-3</v>
      </c>
      <c r="BS54" s="447">
        <v>1.32E-3</v>
      </c>
      <c r="BT54" s="447">
        <v>1.32E-3</v>
      </c>
      <c r="BU54" s="447">
        <v>1.32E-3</v>
      </c>
      <c r="BV54" s="447">
        <v>1.32E-3</v>
      </c>
      <c r="BW54" s="447">
        <v>1.32E-3</v>
      </c>
      <c r="BX54" s="447">
        <v>1.32E-3</v>
      </c>
      <c r="BY54" s="447">
        <v>1.32E-3</v>
      </c>
      <c r="BZ54" s="447">
        <v>1.32E-3</v>
      </c>
      <c r="CA54" s="447">
        <v>1.32E-3</v>
      </c>
      <c r="CB54" s="447">
        <v>1.32E-3</v>
      </c>
      <c r="CC54" s="447">
        <v>1.32E-3</v>
      </c>
      <c r="CD54" s="447">
        <v>1.32E-3</v>
      </c>
      <c r="CE54" s="447">
        <v>1.32E-3</v>
      </c>
      <c r="CF54" s="447">
        <v>1.32E-3</v>
      </c>
      <c r="CG54" s="447">
        <v>1.32E-3</v>
      </c>
      <c r="CH54" s="447">
        <v>1.32E-3</v>
      </c>
      <c r="CI54" s="447">
        <v>1.32E-3</v>
      </c>
      <c r="CJ54" s="447">
        <v>1.32E-3</v>
      </c>
      <c r="CK54" s="447">
        <v>1.32E-3</v>
      </c>
      <c r="CL54" s="447">
        <v>1.32E-3</v>
      </c>
      <c r="CM54" s="447">
        <v>1.65E-3</v>
      </c>
      <c r="CN54" s="447">
        <v>1.65E-3</v>
      </c>
      <c r="CO54" s="447">
        <v>1.65E-3</v>
      </c>
      <c r="CP54" s="447">
        <v>1.65E-3</v>
      </c>
      <c r="CQ54" s="447">
        <v>1.65E-3</v>
      </c>
      <c r="CR54" s="447">
        <v>1.65E-3</v>
      </c>
      <c r="CS54" s="447">
        <v>1.65E-3</v>
      </c>
      <c r="CT54" s="447">
        <v>1.65E-3</v>
      </c>
      <c r="CU54" s="447">
        <v>1.65E-3</v>
      </c>
      <c r="CV54" s="447">
        <v>1.65E-3</v>
      </c>
      <c r="CW54" s="447">
        <v>1.65E-3</v>
      </c>
      <c r="CX54" s="447">
        <v>1.65E-3</v>
      </c>
      <c r="CY54" s="447">
        <v>1.65E-3</v>
      </c>
      <c r="CZ54" s="447">
        <v>1.65E-3</v>
      </c>
      <c r="DA54" s="447">
        <v>1.65E-3</v>
      </c>
      <c r="DB54" s="447">
        <v>1.65E-3</v>
      </c>
      <c r="DC54" s="447">
        <v>1.65E-3</v>
      </c>
      <c r="DD54" s="447">
        <v>1.65E-3</v>
      </c>
      <c r="DE54" s="447">
        <v>1.65E-3</v>
      </c>
      <c r="DF54" s="447">
        <v>1.65E-3</v>
      </c>
      <c r="DG54" s="448">
        <v>1.65E-3</v>
      </c>
      <c r="DH54" s="448">
        <v>1.65E-3</v>
      </c>
      <c r="DI54" s="448">
        <v>1.65E-3</v>
      </c>
      <c r="DJ54" s="448">
        <v>1.65E-3</v>
      </c>
      <c r="DK54" s="448">
        <v>1.65E-3</v>
      </c>
      <c r="DL54" s="448">
        <v>1.65E-3</v>
      </c>
      <c r="DM54" s="448">
        <v>1.65E-3</v>
      </c>
      <c r="DN54" s="448">
        <v>1.65E-3</v>
      </c>
      <c r="DO54" s="448">
        <v>1.65E-3</v>
      </c>
      <c r="DP54" s="448">
        <v>1.65E-3</v>
      </c>
      <c r="DQ54" s="448">
        <v>1.65E-3</v>
      </c>
      <c r="DR54" s="448">
        <v>1.65E-3</v>
      </c>
      <c r="DS54" s="448">
        <v>1.65E-3</v>
      </c>
      <c r="DT54" s="448">
        <v>1.65E-3</v>
      </c>
      <c r="DU54" s="448">
        <v>1.65E-3</v>
      </c>
      <c r="DV54" s="448">
        <v>1.65E-3</v>
      </c>
      <c r="DW54" s="448">
        <v>1.65E-3</v>
      </c>
      <c r="DX54" s="448">
        <v>1.65E-3</v>
      </c>
      <c r="DY54" s="448">
        <v>1.65E-3</v>
      </c>
      <c r="DZ54" s="448">
        <v>1.65E-3</v>
      </c>
      <c r="EA54" s="448">
        <v>1.65E-3</v>
      </c>
      <c r="EB54" s="448">
        <v>1.65E-3</v>
      </c>
      <c r="EC54" s="448">
        <v>1.65E-3</v>
      </c>
      <c r="ED54" s="448">
        <v>1.65E-3</v>
      </c>
      <c r="EE54" s="448">
        <v>1.65E-3</v>
      </c>
      <c r="EF54" s="448">
        <v>1.65E-3</v>
      </c>
      <c r="EH54" s="437" t="s">
        <v>62</v>
      </c>
      <c r="EI54" s="437">
        <v>3</v>
      </c>
      <c r="EJ54" s="439" t="s">
        <v>223</v>
      </c>
      <c r="EK54" s="439" t="s">
        <v>334</v>
      </c>
      <c r="EL54" s="437" t="s">
        <v>64</v>
      </c>
      <c r="EN54" s="382" t="str">
        <f>+IFERROR(VLOOKUP($B54,'Lưu ý'!$C$5:$G$21,5,0),"")</f>
        <v/>
      </c>
      <c r="EO54" s="382">
        <f>+IF($EN54="",100%,INDEX('Lưu ý'!$H$5:$I$21,MATCH('3.Gentan-i'!$B54,'Lưu ý'!$C$5:$C$21,0),MATCH('3.Gentan-i'!EO$6,'Lưu ý'!$H$4:$I$4,0)))</f>
        <v>1</v>
      </c>
      <c r="EP54" s="382">
        <f>+IF($EN54="",100%,INDEX('Lưu ý'!$H$5:$I$21,MATCH('3.Gentan-i'!$B54,'Lưu ý'!$C$5:$C$21,0),MATCH('3.Gentan-i'!EP$6,'Lưu ý'!$H$4:$I$4,0)))</f>
        <v>1</v>
      </c>
      <c r="EQ54" s="481">
        <v>1</v>
      </c>
      <c r="ER54" s="844">
        <v>0.6</v>
      </c>
      <c r="ES54" s="439" t="s">
        <v>669</v>
      </c>
      <c r="ET54" s="439"/>
      <c r="EU54" s="476"/>
      <c r="EV54" s="810"/>
      <c r="EW54" s="810"/>
      <c r="EX54" s="810"/>
      <c r="EY54" s="810"/>
      <c r="EZ54" s="378" t="s">
        <v>360</v>
      </c>
      <c r="FA54" s="442" cm="1">
        <f t="array" ref="FA54">+_xlfn.SINGLE(MMULT(VALUE($E54:$EF54),VALUE('Color detail'!H$7:H$138)))</f>
        <v>4.1952900000000009</v>
      </c>
      <c r="FB54" s="442" cm="1">
        <f t="array" ref="FB54">+_xlfn.SINGLE(MMULT(VALUE($E54:$EF54),VALUE('Color detail'!I$7:I$138)))</f>
        <v>4.6348500000000019</v>
      </c>
      <c r="FC54" s="442" cm="1">
        <f t="array" ref="FC54">+_xlfn.SINGLE(MMULT(VALUE($E54:$EF54),VALUE('Color detail'!J$7:J$138)))</f>
        <v>3.9930000000000008</v>
      </c>
      <c r="FD54" s="442" cm="1">
        <f t="array" ref="FD54">+_xlfn.SINGLE(MMULT(VALUE($E54:$EF54),VALUE('Color detail'!K$7:K$138)))</f>
        <v>3.6332999999999998</v>
      </c>
      <c r="FF54" s="436">
        <f t="shared" si="27"/>
        <v>3</v>
      </c>
      <c r="FG54" s="436">
        <f t="shared" si="28"/>
        <v>3</v>
      </c>
      <c r="FH54" s="436">
        <f t="shared" si="29"/>
        <v>3</v>
      </c>
      <c r="FI54" s="436">
        <f t="shared" si="30"/>
        <v>3</v>
      </c>
      <c r="FK54" s="436">
        <f t="shared" si="33"/>
        <v>3</v>
      </c>
      <c r="FL54" s="436">
        <f t="shared" si="34"/>
        <v>3</v>
      </c>
      <c r="FM54" s="436">
        <f t="shared" si="35"/>
        <v>3</v>
      </c>
      <c r="FN54" s="436">
        <f t="shared" si="36"/>
        <v>3</v>
      </c>
      <c r="FO54" s="681"/>
      <c r="FP54" s="436" cm="1">
        <f t="array" ref="FP54">+_xlfn.SINGLE(IF(FP$8="Mùa đông",MMULT(VALUE($E54:$EF54),VALUE('Color detail'!Q$7:Q$138))*'3.Gentan-i'!$EO54,MMULT(VALUE($E54:$EF54),VALUE('Color detail'!Q$7:Q$138))*'3.Gentan-i'!$EP54))</f>
        <v>0.13661999999999999</v>
      </c>
      <c r="FQ54" s="436" cm="1">
        <f t="array" ref="FQ54">+_xlfn.SINGLE(IF(FQ$8="Mùa đông",MMULT(VALUE($E54:$EF54),VALUE('Color detail'!R$7:R$138))*'3.Gentan-i'!$EO54,MMULT(VALUE($E54:$EF54),VALUE('Color detail'!R$7:R$138))*'3.Gentan-i'!$EP54))</f>
        <v>0.19832999999999998</v>
      </c>
      <c r="FR54" s="436" cm="1">
        <f t="array" ref="FR54">+_xlfn.SINGLE(IF(FR$8="Mùa đông",MMULT(VALUE($E54:$EF54),VALUE('Color detail'!S$7:S$138))*'3.Gentan-i'!$EO54,MMULT(VALUE($E54:$EF54),VALUE('Color detail'!S$7:S$138))*'3.Gentan-i'!$EP54))</f>
        <v>0.15180000000000005</v>
      </c>
      <c r="FS54" s="436" cm="1">
        <f t="array" ref="FS54">+_xlfn.SINGLE(IF(FS$8="Mùa đông",MMULT(VALUE($E54:$EF54),VALUE('Color detail'!T$7:T$138))*'3.Gentan-i'!$EO54,MMULT(VALUE($E54:$EF54),VALUE('Color detail'!T$7:T$138))*'3.Gentan-i'!$EP54))</f>
        <v>0.20756999999999998</v>
      </c>
      <c r="FT54" s="436" cm="1">
        <f t="array" ref="FT54">+_xlfn.SINGLE(IF(FT$8="Mùa đông",MMULT(VALUE($E54:$EF54),VALUE('Color detail'!U$7:U$138))*'3.Gentan-i'!$EO54,MMULT(VALUE($E54:$EF54),VALUE('Color detail'!U$7:U$138))*'3.Gentan-i'!$EP54))</f>
        <v>0.21054</v>
      </c>
      <c r="FU54" s="436" cm="1">
        <f t="array" ref="FU54">+_xlfn.SINGLE(IF(FU$8="Mùa đông",MMULT(VALUE($E54:$EF54),VALUE('Color detail'!V$7:V$138))*'3.Gentan-i'!$EO54,MMULT(VALUE($E54:$EF54),VALUE('Color detail'!V$7:V$138))*'3.Gentan-i'!$EP54))</f>
        <v>0.21054000000000003</v>
      </c>
      <c r="FV54" s="436" cm="1">
        <f t="array" ref="FV54">+_xlfn.SINGLE(IF(FV$8="Mùa đông",MMULT(VALUE($E54:$EF54),VALUE('Color detail'!W$7:W$138))*'3.Gentan-i'!$EO54,MMULT(VALUE($E54:$EF54),VALUE('Color detail'!W$7:W$138))*'3.Gentan-i'!$EP54))</f>
        <v>0.21054</v>
      </c>
      <c r="FW54" s="436" cm="1">
        <f t="array" ref="FW54">+_xlfn.SINGLE(IF(FW$8="Mùa đông",MMULT(VALUE($E54:$EF54),VALUE('Color detail'!X$7:X$138))*'3.Gentan-i'!$EO54,MMULT(VALUE($E54:$EF54),VALUE('Color detail'!X$7:X$138))*'3.Gentan-i'!$EP54))</f>
        <v>0.21087000000000006</v>
      </c>
      <c r="FX54" s="436" cm="1">
        <f t="array" ref="FX54">+_xlfn.SINGLE(IF(FX$8="Mùa đông",MMULT(VALUE($E54:$EF54),VALUE('Color detail'!Y$7:Y$138))*'3.Gentan-i'!$EO54,MMULT(VALUE($E54:$EF54),VALUE('Color detail'!Y$7:Y$138))*'3.Gentan-i'!$EP54))</f>
        <v>0.21053999999999998</v>
      </c>
      <c r="FY54" s="436" cm="1">
        <f t="array" ref="FY54">+_xlfn.SINGLE(IF(FY$8="Mùa đông",MMULT(VALUE($E54:$EF54),VALUE('Color detail'!Z$7:Z$138))*'3.Gentan-i'!$EO54,MMULT(VALUE($E54:$EF54),VALUE('Color detail'!Z$7:Z$138))*'3.Gentan-i'!$EP54))</f>
        <v>0.17852999999999997</v>
      </c>
      <c r="FZ54" s="436" cm="1">
        <f t="array" ref="FZ54">+_xlfn.SINGLE(IF(FZ$8="Mùa đông",MMULT(VALUE($E54:$EF54),VALUE('Color detail'!AA$7:AA$138))*'3.Gentan-i'!$EO54,MMULT(VALUE($E54:$EF54),VALUE('Color detail'!AA$7:AA$138))*'3.Gentan-i'!$EP54))</f>
        <v>0.21086999999999997</v>
      </c>
      <c r="GA54" s="436" cm="1">
        <f t="array" ref="GA54">+_xlfn.SINGLE(IF(GA$8="Mùa đông",MMULT(VALUE($E54:$EF54),VALUE('Color detail'!AB$7:AB$138))*'3.Gentan-i'!$EO54,MMULT(VALUE($E54:$EF54),VALUE('Color detail'!AB$7:AB$138))*'3.Gentan-i'!$EP54))</f>
        <v>0.21054</v>
      </c>
      <c r="GB54" s="436" cm="1">
        <f t="array" ref="GB54">+_xlfn.SINGLE(IF(GB$8="Mùa đông",MMULT(VALUE($E54:$EF54),VALUE('Color detail'!AC$7:AC$138))*'3.Gentan-i'!$EO54,MMULT(VALUE($E54:$EF54),VALUE('Color detail'!AC$7:AC$138))*'3.Gentan-i'!$EP54))</f>
        <v>0.18942000000000003</v>
      </c>
      <c r="GC54" s="436" cm="1">
        <f t="array" ref="GC54">+_xlfn.SINGLE(IF(GC$8="Mùa đông",MMULT(VALUE($E54:$EF54),VALUE('Color detail'!AD$7:AD$138))*'3.Gentan-i'!$EO54,MMULT(VALUE($E54:$EF54),VALUE('Color detail'!AD$7:AD$138))*'3.Gentan-i'!$EP54))</f>
        <v>0.21054000000000006</v>
      </c>
      <c r="GD54" s="436" cm="1">
        <f t="array" ref="GD54">+_xlfn.SINGLE(IF(GD$8="Mùa đông",MMULT(VALUE($E54:$EF54),VALUE('Color detail'!AE$7:AE$138))*'3.Gentan-i'!$EO54,MMULT(VALUE($E54:$EF54),VALUE('Color detail'!AE$7:AE$138))*'3.Gentan-i'!$EP54))</f>
        <v>0.20394000000000001</v>
      </c>
      <c r="GE54" s="436" cm="1">
        <f t="array" ref="GE54">+_xlfn.SINGLE(IF(GE$8="Mùa đông",MMULT(VALUE($E54:$EF54),VALUE('Color detail'!AF$7:AF$138))*'3.Gentan-i'!$EO54,MMULT(VALUE($E54:$EF54),VALUE('Color detail'!AF$7:AF$138))*'3.Gentan-i'!$EP54))</f>
        <v>0.20756999999999995</v>
      </c>
      <c r="GF54" s="436" cm="1">
        <f t="array" ref="GF54">+_xlfn.SINGLE(IF(GF$8="Mùa đông",MMULT(VALUE($E54:$EF54),VALUE('Color detail'!AG$7:AG$138))*'3.Gentan-i'!$EO54,MMULT(VALUE($E54:$EF54),VALUE('Color detail'!AG$7:AG$138))*'3.Gentan-i'!$EP54))</f>
        <v>0.20757</v>
      </c>
      <c r="GG54" s="436" cm="1">
        <f t="array" ref="GG54">+_xlfn.SINGLE(IF(GG$8="Mùa đông",MMULT(VALUE($E54:$EF54),VALUE('Color detail'!AH$7:AH$138))*'3.Gentan-i'!$EO54,MMULT(VALUE($E54:$EF54),VALUE('Color detail'!AH$7:AH$138))*'3.Gentan-i'!$EP54))</f>
        <v>0.20757</v>
      </c>
      <c r="GH54" s="436" cm="1">
        <f t="array" ref="GH54">+_xlfn.SINGLE(IF(GH$8="Mùa đông",MMULT(VALUE($E54:$EF54),VALUE('Color detail'!AI$7:AI$138))*'3.Gentan-i'!$EO54,MMULT(VALUE($E54:$EF54),VALUE('Color detail'!AI$7:AI$138))*'3.Gentan-i'!$EP54))</f>
        <v>0.20789999999999995</v>
      </c>
      <c r="GI54" s="436" cm="1">
        <f t="array" ref="GI54">+_xlfn.SINGLE(IF(GI$8="Mùa đông",MMULT(VALUE($E54:$EF54),VALUE('Color detail'!AJ$7:AJ$138))*'3.Gentan-i'!$EO54,MMULT(VALUE($E54:$EF54),VALUE('Color detail'!AJ$7:AJ$138))*'3.Gentan-i'!$EP54))</f>
        <v>0.20757</v>
      </c>
      <c r="GJ54" s="436" cm="1">
        <f t="array" ref="GJ54">+_xlfn.SINGLE(IF(GJ$8="Mùa đông",MMULT(VALUE($E54:$EF54),VALUE('Color detail'!AK$7:AK$138))*'3.Gentan-i'!$EO54,MMULT(VALUE($E54:$EF54),VALUE('Color detail'!AK$7:AK$138))*'3.Gentan-i'!$EP54))</f>
        <v>0.20591999999999996</v>
      </c>
      <c r="GK54" s="436" cm="1">
        <f t="array" ref="GK54">+_xlfn.SINGLE(IF(GK$8="Mùa đông",MMULT(VALUE($E54:$EF54),VALUE('Color detail'!AL$7:AL$138))*'3.Gentan-i'!$EO54,MMULT(VALUE($E54:$EF54),VALUE('Color detail'!AL$7:AL$138))*'3.Gentan-i'!$EP54))</f>
        <v>0</v>
      </c>
      <c r="GL54" s="436" cm="1">
        <f t="array" ref="GL54">+_xlfn.SINGLE(IF(GL$8="Mùa đông",MMULT(VALUE($E54:$EF54),VALUE('Color detail'!AM$7:AM$138))*'3.Gentan-i'!$EO54,MMULT(VALUE($E54:$EF54),VALUE('Color detail'!AM$7:AM$138))*'3.Gentan-i'!$EP54))</f>
        <v>0</v>
      </c>
      <c r="GM54" s="436" cm="1">
        <f t="array" ref="GM54">+_xlfn.SINGLE(IF(GM$8="Mùa đông",MMULT(VALUE($E54:$EF54),VALUE('Color detail'!AN$7:AN$138))*'3.Gentan-i'!$EO54,MMULT(VALUE($E54:$EF54),VALUE('Color detail'!AN$7:AN$138))*'3.Gentan-i'!$EP54))</f>
        <v>0</v>
      </c>
      <c r="GN54" s="436" cm="1">
        <f t="array" ref="GN54">+_xlfn.SINGLE(IF(GN$8="Mùa đông",MMULT(VALUE($E54:$EF54),VALUE('Color detail'!AO$7:AO$138))*'3.Gentan-i'!$EO54,MMULT(VALUE($E54:$EF54),VALUE('Color detail'!AO$7:AO$138))*'3.Gentan-i'!$EP54))</f>
        <v>0</v>
      </c>
      <c r="GO54" s="436" cm="1">
        <f t="array" ref="GO54">+_xlfn.SINGLE(IF(GO$8="Mùa đông",MMULT(VALUE($E54:$EF54),VALUE('Color detail'!AP$7:AP$138))*'3.Gentan-i'!$EO54,MMULT(VALUE($E54:$EF54),VALUE('Color detail'!AP$7:AP$138))*'3.Gentan-i'!$EP54))</f>
        <v>0</v>
      </c>
      <c r="GP54" s="436" cm="1">
        <f t="array" ref="GP54">+_xlfn.SINGLE(IF(GP$8="Mùa đông",MMULT(VALUE($E54:$EF54),VALUE('Color detail'!AQ$7:AQ$138))*'3.Gentan-i'!$EO54,MMULT(VALUE($E54:$EF54),VALUE('Color detail'!AQ$7:AQ$138))*'3.Gentan-i'!$EP54))</f>
        <v>0</v>
      </c>
      <c r="GQ54" s="436" cm="1">
        <f t="array" ref="GQ54">+_xlfn.SINGLE(IF(GQ$8="Mùa đông",MMULT(VALUE($E54:$EF54),VALUE('Color detail'!AR$7:AR$138))*'3.Gentan-i'!$EO54,MMULT(VALUE($E54:$EF54),VALUE('Color detail'!AR$7:AR$138))*'3.Gentan-i'!$EP54))</f>
        <v>0</v>
      </c>
      <c r="GR54" s="443">
        <f t="shared" si="37"/>
        <v>4.19529</v>
      </c>
      <c r="GS54" s="435"/>
      <c r="GT54" s="436">
        <f t="shared" si="38"/>
        <v>0.21087000000000006</v>
      </c>
      <c r="GU54" s="499">
        <v>12</v>
      </c>
      <c r="GV54" s="499">
        <v>36</v>
      </c>
      <c r="GW54" s="436">
        <f t="shared" si="31"/>
        <v>1.5182640000000003</v>
      </c>
      <c r="GX54" s="436">
        <f t="shared" si="32"/>
        <v>4.5547920000000008</v>
      </c>
      <c r="GZ54" s="534"/>
      <c r="HA54" s="534"/>
      <c r="HB54" s="534"/>
    </row>
    <row r="55" spans="1:286" s="446" customFormat="1" ht="16" hidden="1" customHeight="1">
      <c r="A55" s="437">
        <v>1</v>
      </c>
      <c r="B55" s="438" t="s">
        <v>226</v>
      </c>
      <c r="C55" s="439" t="s">
        <v>227</v>
      </c>
      <c r="D55" s="439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440">
        <v>7.4999999999999997E-2</v>
      </c>
      <c r="AE55" s="440">
        <v>7.4999999999999997E-2</v>
      </c>
      <c r="AF55" s="440">
        <v>7.4999999999999997E-2</v>
      </c>
      <c r="AG55" s="440">
        <v>7.4999999999999997E-2</v>
      </c>
      <c r="AH55" s="440">
        <v>7.4999999999999997E-2</v>
      </c>
      <c r="AI55" s="440">
        <v>7.4999999999999997E-2</v>
      </c>
      <c r="AJ55" s="440">
        <v>0.08</v>
      </c>
      <c r="AK55" s="440">
        <v>7.4999999999999997E-2</v>
      </c>
      <c r="AL55" s="440">
        <v>7.4999999999999997E-2</v>
      </c>
      <c r="AM55" s="440">
        <v>7.4999999999999997E-2</v>
      </c>
      <c r="AN55" s="440">
        <v>0.08</v>
      </c>
      <c r="AO55" s="440">
        <v>7.4999999999999997E-2</v>
      </c>
      <c r="AP55" s="440">
        <v>7.4999999999999997E-2</v>
      </c>
      <c r="AQ55" s="440">
        <v>7.4999999999999997E-2</v>
      </c>
      <c r="AR55" s="440">
        <v>7.4999999999999997E-2</v>
      </c>
      <c r="AS55" s="440">
        <v>7.4999999999999997E-2</v>
      </c>
      <c r="AT55" s="440">
        <v>7.4999999999999997E-2</v>
      </c>
      <c r="AU55" s="440">
        <v>7.4999999999999997E-2</v>
      </c>
      <c r="AV55" s="440">
        <v>0.08</v>
      </c>
      <c r="AW55" s="440">
        <v>7.4999999999999997E-2</v>
      </c>
      <c r="AX55" s="440">
        <v>7.4999999999999997E-2</v>
      </c>
      <c r="AY55" s="440">
        <v>7.4999999999999997E-2</v>
      </c>
      <c r="AZ55" s="440">
        <v>6.2217404486419957E-2</v>
      </c>
      <c r="BA55" s="440">
        <v>6.2217404486419957E-2</v>
      </c>
      <c r="BB55" s="440">
        <v>6.2217404486419957E-2</v>
      </c>
      <c r="BC55" s="440">
        <v>6.2217404486419957E-2</v>
      </c>
      <c r="BD55" s="440">
        <v>6.2217404486419957E-2</v>
      </c>
      <c r="BE55" s="440">
        <v>6.2217404486419957E-2</v>
      </c>
      <c r="BF55" s="440">
        <v>6.2217404486419957E-2</v>
      </c>
      <c r="BG55" s="440">
        <v>6.2217404486419957E-2</v>
      </c>
      <c r="BH55" s="440">
        <v>6.2217404486419957E-2</v>
      </c>
      <c r="BI55" s="440">
        <v>6.2217404486419957E-2</v>
      </c>
      <c r="BJ55" s="440">
        <v>6.2217404486419957E-2</v>
      </c>
      <c r="BK55" s="440">
        <v>6.2217404486419957E-2</v>
      </c>
      <c r="BL55" s="440">
        <v>6.2217404486419957E-2</v>
      </c>
      <c r="BM55" s="440">
        <v>6.2217404486419957E-2</v>
      </c>
      <c r="BN55" s="440">
        <v>6.2217404486419957E-2</v>
      </c>
      <c r="BO55" s="440">
        <v>6.2217404486419957E-2</v>
      </c>
      <c r="BP55" s="440">
        <v>6.2217404486419957E-2</v>
      </c>
      <c r="BQ55" s="440">
        <v>6.2217404486419957E-2</v>
      </c>
      <c r="BR55" s="440">
        <v>6.2217404486419957E-2</v>
      </c>
      <c r="BS55" s="440">
        <v>6.2217404486419957E-2</v>
      </c>
      <c r="BT55" s="440">
        <v>6.2217404486419957E-2</v>
      </c>
      <c r="BU55" s="440">
        <v>6.2217404486419957E-2</v>
      </c>
      <c r="BV55" s="440">
        <v>6.2217404486419957E-2</v>
      </c>
      <c r="BW55" s="440">
        <v>6.2217404486419957E-2</v>
      </c>
      <c r="BX55" s="440">
        <v>6.2217404486419957E-2</v>
      </c>
      <c r="BY55" s="440">
        <v>6.2217404486419957E-2</v>
      </c>
      <c r="BZ55" s="440">
        <v>6.2217404486419957E-2</v>
      </c>
      <c r="CA55" s="440">
        <v>6.2217404486419957E-2</v>
      </c>
      <c r="CB55" s="440">
        <v>6.2217404486419957E-2</v>
      </c>
      <c r="CC55" s="440">
        <v>6.2217404486419957E-2</v>
      </c>
      <c r="CD55" s="440">
        <v>6.2217404486419957E-2</v>
      </c>
      <c r="CE55" s="440">
        <v>6.2217404486419957E-2</v>
      </c>
      <c r="CF55" s="440">
        <v>6.2217404486419957E-2</v>
      </c>
      <c r="CG55" s="440">
        <v>6.2217404486419957E-2</v>
      </c>
      <c r="CH55" s="440">
        <v>6.2217404486419957E-2</v>
      </c>
      <c r="CI55" s="440">
        <v>6.2217404486419957E-2</v>
      </c>
      <c r="CJ55" s="440">
        <v>6.2217404486419957E-2</v>
      </c>
      <c r="CK55" s="440">
        <v>6.2217404486419957E-2</v>
      </c>
      <c r="CL55" s="440">
        <v>6.2217404486419957E-2</v>
      </c>
      <c r="CM55" s="440">
        <v>0.10389356665194172</v>
      </c>
      <c r="CN55" s="440">
        <v>0.10389356665194172</v>
      </c>
      <c r="CO55" s="440">
        <v>0.10389356665194172</v>
      </c>
      <c r="CP55" s="440">
        <v>0.10389356665194172</v>
      </c>
      <c r="CQ55" s="440">
        <v>0.10389356665194172</v>
      </c>
      <c r="CR55" s="440">
        <v>0.10389356665194172</v>
      </c>
      <c r="CS55" s="440">
        <v>0.10389356665194172</v>
      </c>
      <c r="CT55" s="440">
        <v>0.10389356665194172</v>
      </c>
      <c r="CU55" s="440">
        <v>0.10389356665194172</v>
      </c>
      <c r="CV55" s="440">
        <v>0.12467227998233005</v>
      </c>
      <c r="CW55" s="440">
        <v>0.12467227998233005</v>
      </c>
      <c r="CX55" s="440">
        <v>0.12467227998233005</v>
      </c>
      <c r="CY55" s="440">
        <v>0.10389356665194172</v>
      </c>
      <c r="CZ55" s="440">
        <v>0.10389356665194172</v>
      </c>
      <c r="DA55" s="440">
        <v>0.10389356665194172</v>
      </c>
      <c r="DB55" s="440">
        <v>0.10389356665194172</v>
      </c>
      <c r="DC55" s="440">
        <v>0.12467227998233005</v>
      </c>
      <c r="DD55" s="440">
        <v>0.12467227998233005</v>
      </c>
      <c r="DE55" s="440">
        <v>0.12467227998233005</v>
      </c>
      <c r="DF55" s="440">
        <v>0.12467227998233005</v>
      </c>
      <c r="DG55" s="441">
        <v>7.7771755608024948E-2</v>
      </c>
      <c r="DH55" s="441">
        <v>7.7771755608024948E-2</v>
      </c>
      <c r="DI55" s="441">
        <v>7.7771755608024948E-2</v>
      </c>
      <c r="DJ55" s="441">
        <v>7.7771755608024948E-2</v>
      </c>
      <c r="DK55" s="441">
        <v>7.7771755608024948E-2</v>
      </c>
      <c r="DL55" s="441">
        <v>7.7771755608024948E-2</v>
      </c>
      <c r="DM55" s="441">
        <v>7.7771755608024948E-2</v>
      </c>
      <c r="DN55" s="441">
        <v>7.7771755608024948E-2</v>
      </c>
      <c r="DO55" s="441">
        <v>7.7771755608024948E-2</v>
      </c>
      <c r="DP55" s="441">
        <v>7.7771755608024948E-2</v>
      </c>
      <c r="DQ55" s="441">
        <v>7.7771755608024948E-2</v>
      </c>
      <c r="DR55" s="441">
        <v>7.7771755608024948E-2</v>
      </c>
      <c r="DS55" s="441">
        <v>7.7771755608024948E-2</v>
      </c>
      <c r="DT55" s="441">
        <v>7.7771755608024948E-2</v>
      </c>
      <c r="DU55" s="441">
        <v>7.7771755608024948E-2</v>
      </c>
      <c r="DV55" s="441">
        <v>7.7771755608024948E-2</v>
      </c>
      <c r="DW55" s="441">
        <v>7.7771755608024948E-2</v>
      </c>
      <c r="DX55" s="441">
        <v>7.7771755608024948E-2</v>
      </c>
      <c r="DY55" s="441">
        <v>7.7771755608024948E-2</v>
      </c>
      <c r="DZ55" s="441">
        <v>7.7771755608024948E-2</v>
      </c>
      <c r="EA55" s="441">
        <v>7.7771755608024948E-2</v>
      </c>
      <c r="EB55" s="441">
        <v>7.7771755608024948E-2</v>
      </c>
      <c r="EC55" s="441">
        <v>7.7771755608024948E-2</v>
      </c>
      <c r="ED55" s="441">
        <v>7.7771755608024948E-2</v>
      </c>
      <c r="EE55" s="441">
        <v>7.7771755608024948E-2</v>
      </c>
      <c r="EF55" s="441">
        <v>7.7771755608024948E-2</v>
      </c>
      <c r="EG55" s="378"/>
      <c r="EH55" s="437" t="s">
        <v>94</v>
      </c>
      <c r="EI55" s="437">
        <v>18</v>
      </c>
      <c r="EJ55" s="439" t="s">
        <v>228</v>
      </c>
      <c r="EK55" s="439" t="s">
        <v>333</v>
      </c>
      <c r="EL55" s="437" t="s">
        <v>64</v>
      </c>
      <c r="EM55" s="378"/>
      <c r="EN55" s="382" t="str">
        <f>+IFERROR(VLOOKUP($B55,'Lưu ý'!$C$5:$G$21,5,0),"")</f>
        <v/>
      </c>
      <c r="EO55" s="382">
        <f>+IF($EN55="",100%,INDEX('Lưu ý'!$H$5:$I$21,MATCH('3.Gentan-i'!$B55,'Lưu ý'!$C$5:$C$21,0),MATCH('3.Gentan-i'!EO$6,'Lưu ý'!$H$4:$I$4,0)))</f>
        <v>1</v>
      </c>
      <c r="EP55" s="382">
        <f>+IF($EN55="",100%,INDEX('Lưu ý'!$H$5:$I$21,MATCH('3.Gentan-i'!$B55,'Lưu ý'!$C$5:$C$21,0),MATCH('3.Gentan-i'!EP$6,'Lưu ý'!$H$4:$I$4,0)))</f>
        <v>1</v>
      </c>
      <c r="EQ55" s="481">
        <v>1</v>
      </c>
      <c r="ER55" s="929">
        <v>1</v>
      </c>
      <c r="ES55" s="439" t="s">
        <v>650</v>
      </c>
      <c r="ET55" s="439" t="s">
        <v>641</v>
      </c>
      <c r="EU55" s="476"/>
      <c r="EV55" s="810"/>
      <c r="EW55" s="810"/>
      <c r="EX55" s="810"/>
      <c r="EY55" s="810"/>
      <c r="EZ55" s="378" t="s">
        <v>360</v>
      </c>
      <c r="FA55" s="442" cm="1">
        <f t="array" ref="FA55">+_xlfn.SINGLE(MMULT(VALUE($E55:$EF55),VALUE('Color detail'!H$7:H$138)))</f>
        <v>204.84151336531855</v>
      </c>
      <c r="FB55" s="442" cm="1">
        <f t="array" ref="FB55">+_xlfn.SINGLE(MMULT(VALUE($E55:$EF55),VALUE('Color detail'!I$7:I$138)))</f>
        <v>227.49952159059242</v>
      </c>
      <c r="FC55" s="442" cm="1">
        <f t="array" ref="FC55">+_xlfn.SINGLE(MMULT(VALUE($E55:$EF55),VALUE('Color detail'!J$7:J$138)))</f>
        <v>198.7897328339759</v>
      </c>
      <c r="FD55" s="442" cm="1">
        <f t="array" ref="FD55">+_xlfn.SINGLE(MMULT(VALUE($E55:$EF55),VALUE('Color detail'!K$7:K$138)))</f>
        <v>169.3858868996422</v>
      </c>
      <c r="FE55" s="378"/>
      <c r="FF55" s="436">
        <f t="shared" si="27"/>
        <v>216</v>
      </c>
      <c r="FG55" s="436">
        <f t="shared" si="28"/>
        <v>234</v>
      </c>
      <c r="FH55" s="436">
        <f t="shared" si="29"/>
        <v>216</v>
      </c>
      <c r="FI55" s="436">
        <f t="shared" si="30"/>
        <v>180</v>
      </c>
      <c r="FJ55" s="378"/>
      <c r="FK55" s="436">
        <f t="shared" si="33"/>
        <v>216</v>
      </c>
      <c r="FL55" s="436">
        <f t="shared" si="34"/>
        <v>234</v>
      </c>
      <c r="FM55" s="436">
        <f t="shared" si="35"/>
        <v>216</v>
      </c>
      <c r="FN55" s="436">
        <f t="shared" si="36"/>
        <v>180</v>
      </c>
      <c r="FO55" s="681"/>
      <c r="FP55" s="436" cm="1">
        <f t="array" ref="FP55">+_xlfn.SINGLE(IF(FP$8="Mùa đông",MMULT(VALUE($E55:$EF55),VALUE('Color detail'!Q$7:Q$138))*'3.Gentan-i'!$EO55,MMULT(VALUE($E55:$EF55),VALUE('Color detail'!Q$7:Q$138))*'3.Gentan-i'!$EP55))</f>
        <v>6.5671929534376394</v>
      </c>
      <c r="FQ55" s="436" cm="1">
        <f t="array" ref="FQ55">+_xlfn.SINGLE(IF(FQ$8="Mùa đông",MMULT(VALUE($E55:$EF55),VALUE('Color detail'!R$7:R$138))*'3.Gentan-i'!$EO55,MMULT(VALUE($E55:$EF55),VALUE('Color detail'!R$7:R$138))*'3.Gentan-i'!$EP55))</f>
        <v>9.6511886181437205</v>
      </c>
      <c r="FR55" s="436" cm="1">
        <f t="array" ref="FR55">+_xlfn.SINGLE(IF(FR$8="Mùa đông",MMULT(VALUE($E55:$EF55),VALUE('Color detail'!S$7:S$138))*'3.Gentan-i'!$EO55,MMULT(VALUE($E55:$EF55),VALUE('Color detail'!S$7:S$138))*'3.Gentan-i'!$EP55))</f>
        <v>7.3856771220741315</v>
      </c>
      <c r="FS55" s="436" cm="1">
        <f t="array" ref="FS55">+_xlfn.SINGLE(IF(FS$8="Mùa đông",MMULT(VALUE($E55:$EF55),VALUE('Color detail'!T$7:T$138))*'3.Gentan-i'!$EO55,MMULT(VALUE($E55:$EF55),VALUE('Color detail'!T$7:T$138))*'3.Gentan-i'!$EP55))</f>
        <v>10.242774531301063</v>
      </c>
      <c r="FT55" s="436" cm="1">
        <f t="array" ref="FT55">+_xlfn.SINGLE(IF(FT$8="Mùa đông",MMULT(VALUE($E55:$EF55),VALUE('Color detail'!U$7:U$138))*'3.Gentan-i'!$EO55,MMULT(VALUE($E55:$EF55),VALUE('Color detail'!U$7:U$138))*'3.Gentan-i'!$EP55))</f>
        <v>10.365535447003531</v>
      </c>
      <c r="FU55" s="436" cm="1">
        <f t="array" ref="FU55">+_xlfn.SINGLE(IF(FU$8="Mùa đông",MMULT(VALUE($E55:$EF55),VALUE('Color detail'!V$7:V$138))*'3.Gentan-i'!$EO55,MMULT(VALUE($E55:$EF55),VALUE('Color detail'!V$7:V$138))*'3.Gentan-i'!$EP55))</f>
        <v>10.35776369139551</v>
      </c>
      <c r="FV55" s="436" cm="1">
        <f t="array" ref="FV55">+_xlfn.SINGLE(IF(FV$8="Mùa đông",MMULT(VALUE($E55:$EF55),VALUE('Color detail'!W$7:W$138))*'3.Gentan-i'!$EO55,MMULT(VALUE($E55:$EF55),VALUE('Color detail'!W$7:W$138))*'3.Gentan-i'!$EP55))</f>
        <v>10.50924397784881</v>
      </c>
      <c r="FW55" s="436" cm="1">
        <f t="array" ref="FW55">+_xlfn.SINGLE(IF(FW$8="Mùa đông",MMULT(VALUE($E55:$EF55),VALUE('Color detail'!X$7:X$138))*'3.Gentan-i'!$EO55,MMULT(VALUE($E55:$EF55),VALUE('Color detail'!X$7:X$138))*'3.Gentan-i'!$EP55))</f>
        <v>10.599270195450222</v>
      </c>
      <c r="FX55" s="436" cm="1">
        <f t="array" ref="FX55">+_xlfn.SINGLE(IF(FX$8="Mùa đông",MMULT(VALUE($E55:$EF55),VALUE('Color detail'!Y$7:Y$138))*'3.Gentan-i'!$EO55,MMULT(VALUE($E55:$EF55),VALUE('Color detail'!Y$7:Y$138))*'3.Gentan-i'!$EP55))</f>
        <v>10.659509935354865</v>
      </c>
      <c r="FY55" s="436" cm="1">
        <f t="array" ref="FY55">+_xlfn.SINGLE(IF(FY$8="Mùa đông",MMULT(VALUE($E55:$EF55),VALUE('Color detail'!Z$7:Z$138))*'3.Gentan-i'!$EO55,MMULT(VALUE($E55:$EF55),VALUE('Color detail'!Z$7:Z$138))*'3.Gentan-i'!$EP55))</f>
        <v>8.9680815795341875</v>
      </c>
      <c r="FZ55" s="436" cm="1">
        <f t="array" ref="FZ55">+_xlfn.SINGLE(IF(FZ$8="Mùa đông",MMULT(VALUE($E55:$EF55),VALUE('Color detail'!AA$7:AA$138))*'3.Gentan-i'!$EO55,MMULT(VALUE($E55:$EF55),VALUE('Color detail'!AA$7:AA$138))*'3.Gentan-i'!$EP55))</f>
        <v>10.665064286476467</v>
      </c>
      <c r="GA55" s="436" cm="1">
        <f t="array" ref="GA55">+_xlfn.SINGLE(IF(GA$8="Mùa đông",MMULT(VALUE($E55:$EF55),VALUE('Color detail'!AB$7:AB$138))*'3.Gentan-i'!$EO55,MMULT(VALUE($E55:$EF55),VALUE('Color detail'!AB$7:AB$138))*'3.Gentan-i'!$EP55))</f>
        <v>10.607952508694096</v>
      </c>
      <c r="GB55" s="436" cm="1">
        <f t="array" ref="GB55">+_xlfn.SINGLE(IF(GB$8="Mùa đông",MMULT(VALUE($E55:$EF55),VALUE('Color detail'!AC$7:AC$138))*'3.Gentan-i'!$EO55,MMULT(VALUE($E55:$EF55),VALUE('Color detail'!AC$7:AC$138))*'3.Gentan-i'!$EP55))</f>
        <v>9.5810822351412988</v>
      </c>
      <c r="GC55" s="436" cm="1">
        <f t="array" ref="GC55">+_xlfn.SINGLE(IF(GC$8="Mùa đông",MMULT(VALUE($E55:$EF55),VALUE('Color detail'!AD$7:AD$138))*'3.Gentan-i'!$EO55,MMULT(VALUE($E55:$EF55),VALUE('Color detail'!AD$7:AD$138))*'3.Gentan-i'!$EP55))</f>
        <v>10.592609410980561</v>
      </c>
      <c r="GD55" s="436" cm="1">
        <f t="array" ref="GD55">+_xlfn.SINGLE(IF(GD$8="Mùa đông",MMULT(VALUE($E55:$EF55),VALUE('Color detail'!AE$7:AE$138))*'3.Gentan-i'!$EO55,MMULT(VALUE($E55:$EF55),VALUE('Color detail'!AE$7:AE$138))*'3.Gentan-i'!$EP55))</f>
        <v>10.086005851232214</v>
      </c>
      <c r="GE55" s="436" cm="1">
        <f t="array" ref="GE55">+_xlfn.SINGLE(IF(GE$8="Mùa đông",MMULT(VALUE($E55:$EF55),VALUE('Color detail'!AF$7:AF$138))*'3.Gentan-i'!$EO55,MMULT(VALUE($E55:$EF55),VALUE('Color detail'!AF$7:AF$138))*'3.Gentan-i'!$EP55))</f>
        <v>9.6679250302240884</v>
      </c>
      <c r="GF55" s="436" cm="1">
        <f t="array" ref="GF55">+_xlfn.SINGLE(IF(GF$8="Mùa đông",MMULT(VALUE($E55:$EF55),VALUE('Color detail'!AG$7:AG$138))*'3.Gentan-i'!$EO55,MMULT(VALUE($E55:$EF55),VALUE('Color detail'!AG$7:AG$138))*'3.Gentan-i'!$EP55))</f>
        <v>9.6679250302240884</v>
      </c>
      <c r="GG55" s="436" cm="1">
        <f t="array" ref="GG55">+_xlfn.SINGLE(IF(GG$8="Mùa đông",MMULT(VALUE($E55:$EF55),VALUE('Color detail'!AH$7:AH$138))*'3.Gentan-i'!$EO55,MMULT(VALUE($E55:$EF55),VALUE('Color detail'!AH$7:AH$138))*'3.Gentan-i'!$EP55))</f>
        <v>9.6929250302240888</v>
      </c>
      <c r="GH55" s="436" cm="1">
        <f t="array" ref="GH55">+_xlfn.SINGLE(IF(GH$8="Mùa đông",MMULT(VALUE($E55:$EF55),VALUE('Color detail'!AI$7:AI$138))*'3.Gentan-i'!$EO55,MMULT(VALUE($E55:$EF55),VALUE('Color detail'!AI$7:AI$138))*'3.Gentan-i'!$EP55))</f>
        <v>9.6957076257376702</v>
      </c>
      <c r="GI55" s="436" cm="1">
        <f t="array" ref="GI55">+_xlfn.SINGLE(IF(GI$8="Mùa đông",MMULT(VALUE($E55:$EF55),VALUE('Color detail'!AJ$7:AJ$138))*'3.Gentan-i'!$EO55,MMULT(VALUE($E55:$EF55),VALUE('Color detail'!AJ$7:AJ$138))*'3.Gentan-i'!$EP55))</f>
        <v>9.6779250302240882</v>
      </c>
      <c r="GJ55" s="436" cm="1">
        <f t="array" ref="GJ55">+_xlfn.SINGLE(IF(GJ$8="Mùa đông",MMULT(VALUE($E55:$EF55),VALUE('Color detail'!AK$7:AK$138))*'3.Gentan-i'!$EO55,MMULT(VALUE($E55:$EF55),VALUE('Color detail'!AK$7:AK$138))*'3.Gentan-i'!$EP55))</f>
        <v>9.6001532746160656</v>
      </c>
      <c r="GK55" s="436" cm="1">
        <f t="array" ref="GK55">+_xlfn.SINGLE(IF(GK$8="Mùa đông",MMULT(VALUE($E55:$EF55),VALUE('Color detail'!AL$7:AL$138))*'3.Gentan-i'!$EO55,MMULT(VALUE($E55:$EF55),VALUE('Color detail'!AL$7:AL$138))*'3.Gentan-i'!$EP55))</f>
        <v>0</v>
      </c>
      <c r="GL55" s="436" cm="1">
        <f t="array" ref="GL55">+_xlfn.SINGLE(IF(GL$8="Mùa đông",MMULT(VALUE($E55:$EF55),VALUE('Color detail'!AM$7:AM$138))*'3.Gentan-i'!$EO55,MMULT(VALUE($E55:$EF55),VALUE('Color detail'!AM$7:AM$138))*'3.Gentan-i'!$EP55))</f>
        <v>0</v>
      </c>
      <c r="GM55" s="436" cm="1">
        <f t="array" ref="GM55">+_xlfn.SINGLE(IF(GM$8="Mùa đông",MMULT(VALUE($E55:$EF55),VALUE('Color detail'!AN$7:AN$138))*'3.Gentan-i'!$EO55,MMULT(VALUE($E55:$EF55),VALUE('Color detail'!AN$7:AN$138))*'3.Gentan-i'!$EP55))</f>
        <v>0</v>
      </c>
      <c r="GN55" s="436" cm="1">
        <f t="array" ref="GN55">+_xlfn.SINGLE(IF(GN$8="Mùa đông",MMULT(VALUE($E55:$EF55),VALUE('Color detail'!AO$7:AO$138))*'3.Gentan-i'!$EO55,MMULT(VALUE($E55:$EF55),VALUE('Color detail'!AO$7:AO$138))*'3.Gentan-i'!$EP55))</f>
        <v>0</v>
      </c>
      <c r="GO55" s="436" cm="1">
        <f t="array" ref="GO55">+_xlfn.SINGLE(IF(GO$8="Mùa đông",MMULT(VALUE($E55:$EF55),VALUE('Color detail'!AP$7:AP$138))*'3.Gentan-i'!$EO55,MMULT(VALUE($E55:$EF55),VALUE('Color detail'!AP$7:AP$138))*'3.Gentan-i'!$EP55))</f>
        <v>0</v>
      </c>
      <c r="GP55" s="436" cm="1">
        <f t="array" ref="GP55">+_xlfn.SINGLE(IF(GP$8="Mùa đông",MMULT(VALUE($E55:$EF55),VALUE('Color detail'!AQ$7:AQ$138))*'3.Gentan-i'!$EO55,MMULT(VALUE($E55:$EF55),VALUE('Color detail'!AQ$7:AQ$138))*'3.Gentan-i'!$EP55))</f>
        <v>0</v>
      </c>
      <c r="GQ55" s="436" cm="1">
        <f t="array" ref="GQ55">+_xlfn.SINGLE(IF(GQ$8="Mùa đông",MMULT(VALUE($E55:$EF55),VALUE('Color detail'!AR$7:AR$138))*'3.Gentan-i'!$EO55,MMULT(VALUE($E55:$EF55),VALUE('Color detail'!AR$7:AR$138))*'3.Gentan-i'!$EP55))</f>
        <v>0</v>
      </c>
      <c r="GR55" s="443">
        <f t="shared" si="37"/>
        <v>204.84151336531841</v>
      </c>
      <c r="GS55" s="435"/>
      <c r="GT55" s="436">
        <f t="shared" si="38"/>
        <v>10.665064286476467</v>
      </c>
      <c r="GU55" s="499">
        <v>12</v>
      </c>
      <c r="GV55" s="499">
        <v>36</v>
      </c>
      <c r="GW55" s="436">
        <f t="shared" si="31"/>
        <v>127.98077143771761</v>
      </c>
      <c r="GX55" s="436">
        <f t="shared" si="32"/>
        <v>383.94231431315279</v>
      </c>
      <c r="GY55" s="405"/>
      <c r="GZ55" s="534"/>
      <c r="HA55" s="534"/>
      <c r="HB55" s="534"/>
      <c r="HC55" s="405"/>
      <c r="HD55" s="405"/>
      <c r="HE55" s="405"/>
      <c r="HF55" s="405"/>
      <c r="HG55" s="405"/>
      <c r="HH55" s="405"/>
      <c r="HI55" s="405"/>
      <c r="HJ55" s="405"/>
      <c r="HK55" s="405"/>
      <c r="HL55" s="405"/>
      <c r="HM55" s="405"/>
      <c r="HN55" s="405"/>
      <c r="HO55" s="405"/>
      <c r="HP55" s="405"/>
      <c r="HQ55" s="405"/>
      <c r="HR55" s="405"/>
      <c r="HS55" s="405"/>
      <c r="HT55" s="405"/>
      <c r="HU55" s="405"/>
      <c r="HV55" s="405"/>
      <c r="HW55" s="405"/>
      <c r="HX55" s="405"/>
      <c r="HY55" s="405"/>
      <c r="HZ55" s="405"/>
      <c r="IA55" s="405"/>
      <c r="IB55" s="405"/>
      <c r="IC55" s="405"/>
      <c r="ID55" s="405"/>
      <c r="IE55" s="405"/>
      <c r="IF55" s="405"/>
      <c r="IG55" s="405"/>
      <c r="IH55" s="405"/>
      <c r="II55" s="405"/>
      <c r="IJ55" s="405"/>
      <c r="IK55" s="405"/>
      <c r="IL55" s="405"/>
      <c r="IM55" s="405"/>
      <c r="IN55" s="405"/>
      <c r="IO55" s="405"/>
      <c r="IP55" s="405"/>
      <c r="IQ55" s="405"/>
      <c r="IR55" s="405"/>
      <c r="IS55" s="405"/>
      <c r="IT55" s="405"/>
      <c r="IU55" s="405"/>
      <c r="IV55" s="405"/>
      <c r="IW55" s="405"/>
      <c r="IX55" s="405"/>
      <c r="IY55" s="405"/>
      <c r="IZ55" s="405"/>
      <c r="JA55" s="405"/>
      <c r="JB55" s="405"/>
      <c r="JC55" s="405"/>
      <c r="JD55" s="405"/>
      <c r="JE55" s="405"/>
      <c r="JF55" s="405"/>
      <c r="JG55" s="405"/>
      <c r="JH55" s="405"/>
      <c r="JI55" s="405"/>
      <c r="JJ55" s="405"/>
      <c r="JK55" s="405"/>
      <c r="JL55" s="405"/>
      <c r="JM55" s="405"/>
      <c r="JN55" s="405"/>
      <c r="JO55" s="405"/>
      <c r="JP55" s="405"/>
      <c r="JQ55" s="405"/>
      <c r="JR55" s="405"/>
      <c r="JS55" s="405"/>
      <c r="JT55" s="405"/>
      <c r="JU55" s="405"/>
      <c r="JV55" s="405"/>
      <c r="JW55" s="405"/>
      <c r="JX55" s="405"/>
      <c r="JY55" s="405"/>
      <c r="JZ55" s="405"/>
    </row>
    <row r="56" spans="1:286" ht="16" hidden="1" customHeight="1">
      <c r="A56" s="437">
        <v>1</v>
      </c>
      <c r="B56" s="438" t="s">
        <v>235</v>
      </c>
      <c r="C56" s="439" t="s">
        <v>236</v>
      </c>
      <c r="D56" s="439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5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440">
        <v>0</v>
      </c>
      <c r="AE56" s="440">
        <v>0</v>
      </c>
      <c r="AF56" s="440">
        <v>0</v>
      </c>
      <c r="AG56" s="440">
        <v>1.2869999999999999</v>
      </c>
      <c r="AH56" s="440">
        <v>0</v>
      </c>
      <c r="AI56" s="440">
        <v>0</v>
      </c>
      <c r="AJ56" s="440">
        <v>0</v>
      </c>
      <c r="AK56" s="440">
        <v>0</v>
      </c>
      <c r="AL56" s="440">
        <v>0</v>
      </c>
      <c r="AM56" s="440">
        <v>0</v>
      </c>
      <c r="AN56" s="440">
        <v>0</v>
      </c>
      <c r="AO56" s="440">
        <v>0</v>
      </c>
      <c r="AP56" s="440">
        <v>0</v>
      </c>
      <c r="AQ56" s="440">
        <v>0</v>
      </c>
      <c r="AR56" s="440">
        <v>1.2869999999999999</v>
      </c>
      <c r="AS56" s="440">
        <v>0</v>
      </c>
      <c r="AT56" s="440">
        <v>0</v>
      </c>
      <c r="AU56" s="440">
        <v>0</v>
      </c>
      <c r="AV56" s="440">
        <v>0</v>
      </c>
      <c r="AW56" s="440">
        <v>0</v>
      </c>
      <c r="AX56" s="440">
        <v>1.2869999999999999</v>
      </c>
      <c r="AY56" s="440">
        <v>0</v>
      </c>
      <c r="AZ56" s="440">
        <v>0</v>
      </c>
      <c r="BA56" s="440">
        <v>0</v>
      </c>
      <c r="BB56" s="440">
        <v>0</v>
      </c>
      <c r="BC56" s="440">
        <v>0</v>
      </c>
      <c r="BD56" s="440">
        <v>0</v>
      </c>
      <c r="BE56" s="440">
        <v>0</v>
      </c>
      <c r="BF56" s="440">
        <v>0</v>
      </c>
      <c r="BG56" s="440">
        <v>0</v>
      </c>
      <c r="BH56" s="440">
        <v>0</v>
      </c>
      <c r="BI56" s="440">
        <v>0</v>
      </c>
      <c r="BJ56" s="440">
        <v>0</v>
      </c>
      <c r="BK56" s="440">
        <v>0</v>
      </c>
      <c r="BL56" s="440">
        <v>0</v>
      </c>
      <c r="BM56" s="440">
        <v>0</v>
      </c>
      <c r="BN56" s="440">
        <v>0</v>
      </c>
      <c r="BO56" s="440">
        <v>0</v>
      </c>
      <c r="BP56" s="440">
        <v>0</v>
      </c>
      <c r="BQ56" s="440">
        <v>0</v>
      </c>
      <c r="BR56" s="440">
        <v>0</v>
      </c>
      <c r="BS56" s="440">
        <v>0</v>
      </c>
      <c r="BT56" s="440">
        <v>0</v>
      </c>
      <c r="BU56" s="440">
        <v>0</v>
      </c>
      <c r="BV56" s="440">
        <v>0</v>
      </c>
      <c r="BW56" s="440">
        <v>0</v>
      </c>
      <c r="BX56" s="440">
        <v>0</v>
      </c>
      <c r="BY56" s="440">
        <v>0</v>
      </c>
      <c r="BZ56" s="440">
        <v>0</v>
      </c>
      <c r="CA56" s="440">
        <v>0</v>
      </c>
      <c r="CB56" s="440">
        <v>0</v>
      </c>
      <c r="CC56" s="440">
        <v>0</v>
      </c>
      <c r="CD56" s="440">
        <v>0</v>
      </c>
      <c r="CE56" s="440">
        <v>0</v>
      </c>
      <c r="CF56" s="440">
        <v>0</v>
      </c>
      <c r="CG56" s="440">
        <v>0</v>
      </c>
      <c r="CH56" s="440">
        <v>0</v>
      </c>
      <c r="CI56" s="440">
        <v>0</v>
      </c>
      <c r="CJ56" s="440">
        <v>0</v>
      </c>
      <c r="CK56" s="440">
        <v>0</v>
      </c>
      <c r="CL56" s="440">
        <v>0</v>
      </c>
      <c r="CM56" s="440">
        <v>0</v>
      </c>
      <c r="CN56" s="440">
        <v>1.7535000000000001</v>
      </c>
      <c r="CO56" s="440">
        <v>0</v>
      </c>
      <c r="CP56" s="440">
        <v>0</v>
      </c>
      <c r="CQ56" s="440">
        <v>0</v>
      </c>
      <c r="CR56" s="440">
        <v>1.7535000000000001</v>
      </c>
      <c r="CS56" s="440">
        <v>0</v>
      </c>
      <c r="CT56" s="440">
        <v>0</v>
      </c>
      <c r="CU56" s="440">
        <v>0</v>
      </c>
      <c r="CV56" s="440">
        <v>1.7535000000000001</v>
      </c>
      <c r="CW56" s="440">
        <v>0</v>
      </c>
      <c r="CX56" s="440">
        <v>0</v>
      </c>
      <c r="CY56" s="440">
        <v>0</v>
      </c>
      <c r="CZ56" s="440">
        <v>1.7535000000000001</v>
      </c>
      <c r="DA56" s="440">
        <v>0</v>
      </c>
      <c r="DB56" s="440">
        <v>0</v>
      </c>
      <c r="DC56" s="440">
        <v>0</v>
      </c>
      <c r="DD56" s="440">
        <v>1.7535000000000001</v>
      </c>
      <c r="DE56" s="440">
        <v>0</v>
      </c>
      <c r="DF56" s="440">
        <v>0</v>
      </c>
      <c r="DG56" s="441">
        <v>1.6740000000000002</v>
      </c>
      <c r="DH56" s="441">
        <v>0</v>
      </c>
      <c r="DI56" s="441">
        <v>0</v>
      </c>
      <c r="DJ56" s="441">
        <v>0</v>
      </c>
      <c r="DK56" s="441">
        <v>0</v>
      </c>
      <c r="DL56" s="441">
        <v>0</v>
      </c>
      <c r="DM56" s="441">
        <v>0</v>
      </c>
      <c r="DN56" s="441">
        <v>1.6740000000000002</v>
      </c>
      <c r="DO56" s="441">
        <v>0</v>
      </c>
      <c r="DP56" s="441">
        <v>0</v>
      </c>
      <c r="DQ56" s="441">
        <v>0</v>
      </c>
      <c r="DR56" s="441">
        <v>0</v>
      </c>
      <c r="DS56" s="441">
        <v>1.6740000000000002</v>
      </c>
      <c r="DT56" s="441">
        <v>0</v>
      </c>
      <c r="DU56" s="441">
        <v>0</v>
      </c>
      <c r="DV56" s="441">
        <v>0</v>
      </c>
      <c r="DW56" s="441">
        <v>0</v>
      </c>
      <c r="DX56" s="441">
        <v>1.6740000000000002</v>
      </c>
      <c r="DY56" s="441">
        <v>0</v>
      </c>
      <c r="DZ56" s="441">
        <v>0</v>
      </c>
      <c r="EA56" s="441">
        <v>0</v>
      </c>
      <c r="EB56" s="441">
        <v>0</v>
      </c>
      <c r="EC56" s="441">
        <v>0</v>
      </c>
      <c r="ED56" s="441">
        <v>0</v>
      </c>
      <c r="EE56" s="441">
        <v>0</v>
      </c>
      <c r="EF56" s="441">
        <v>0</v>
      </c>
      <c r="EH56" s="437" t="s">
        <v>62</v>
      </c>
      <c r="EI56" s="437">
        <v>16</v>
      </c>
      <c r="EJ56" s="439"/>
      <c r="EK56" s="439" t="s">
        <v>76</v>
      </c>
      <c r="EL56" s="437" t="s">
        <v>64</v>
      </c>
      <c r="EN56" s="382" t="str">
        <f>+IFERROR(VLOOKUP($B56,'Lưu ý'!$C$5:$G$21,5,0),"")</f>
        <v/>
      </c>
      <c r="EO56" s="382">
        <f>+IF($EN56="",100%,INDEX('Lưu ý'!$H$5:$I$21,MATCH('3.Gentan-i'!$B56,'Lưu ý'!$C$5:$C$21,0),MATCH('3.Gentan-i'!EO$6,'Lưu ý'!$H$4:$I$4,0)))</f>
        <v>1</v>
      </c>
      <c r="EP56" s="382">
        <f>+IF($EN56="",100%,INDEX('Lưu ý'!$H$5:$I$21,MATCH('3.Gentan-i'!$B56,'Lưu ý'!$C$5:$C$21,0),MATCH('3.Gentan-i'!EP$6,'Lưu ý'!$H$4:$I$4,0)))</f>
        <v>1</v>
      </c>
      <c r="EQ56" s="481">
        <v>1</v>
      </c>
      <c r="ER56" s="844">
        <v>1</v>
      </c>
      <c r="ES56" s="439"/>
      <c r="ET56" s="439"/>
      <c r="EU56" s="476"/>
      <c r="EV56" s="810"/>
      <c r="EW56" s="810"/>
      <c r="EX56" s="810"/>
      <c r="EY56" s="810"/>
      <c r="EZ56" s="378" t="s">
        <v>360</v>
      </c>
      <c r="FA56" s="442" cm="1">
        <f t="array" ref="FA56">+_xlfn.SINGLE(MMULT(VALUE($E56:$EF56),VALUE('Color detail'!H$7:H$138)))</f>
        <v>231.50550000000001</v>
      </c>
      <c r="FB56" s="442" cm="1">
        <f t="array" ref="FB56">+_xlfn.SINGLE(MMULT(VALUE($E56:$EF56),VALUE('Color detail'!I$7:I$138)))</f>
        <v>223.22250000000003</v>
      </c>
      <c r="FC56" s="442" cm="1">
        <f t="array" ref="FC56">+_xlfn.SINGLE(MMULT(VALUE($E56:$EF56),VALUE('Color detail'!J$7:J$138)))</f>
        <v>156.9615</v>
      </c>
      <c r="FD56" s="442" cm="1">
        <f t="array" ref="FD56">+_xlfn.SINGLE(MMULT(VALUE($E56:$EF56),VALUE('Color detail'!K$7:K$138)))</f>
        <v>93.581999999999994</v>
      </c>
      <c r="FF56" s="436">
        <f t="shared" si="27"/>
        <v>240</v>
      </c>
      <c r="FG56" s="436">
        <f t="shared" si="28"/>
        <v>224</v>
      </c>
      <c r="FH56" s="436">
        <f t="shared" si="29"/>
        <v>160</v>
      </c>
      <c r="FI56" s="436">
        <f t="shared" si="30"/>
        <v>96</v>
      </c>
      <c r="FK56" s="436">
        <f t="shared" si="33"/>
        <v>240</v>
      </c>
      <c r="FL56" s="436">
        <f t="shared" si="34"/>
        <v>224</v>
      </c>
      <c r="FM56" s="436">
        <f t="shared" si="35"/>
        <v>160</v>
      </c>
      <c r="FN56" s="436">
        <f t="shared" si="36"/>
        <v>96</v>
      </c>
      <c r="FO56" s="681"/>
      <c r="FP56" s="436" cm="1">
        <f t="array" ref="FP56">+_xlfn.SINGLE(IF(FP$8="Mùa đông",MMULT(VALUE($E56:$EF56),VALUE('Color detail'!Q$7:Q$138))*'3.Gentan-i'!$EO56,MMULT(VALUE($E56:$EF56),VALUE('Color detail'!Q$7:Q$138))*'3.Gentan-i'!$EP56))</f>
        <v>3.4275000000000002</v>
      </c>
      <c r="FQ56" s="436" cm="1">
        <f t="array" ref="FQ56">+_xlfn.SINGLE(IF(FQ$8="Mùa đông",MMULT(VALUE($E56:$EF56),VALUE('Color detail'!R$7:R$138))*'3.Gentan-i'!$EO56,MMULT(VALUE($E56:$EF56),VALUE('Color detail'!R$7:R$138))*'3.Gentan-i'!$EP56))</f>
        <v>4.2480000000000002</v>
      </c>
      <c r="FR56" s="436" cm="1">
        <f t="array" ref="FR56">+_xlfn.SINGLE(IF(FR$8="Mùa đông",MMULT(VALUE($E56:$EF56),VALUE('Color detail'!S$7:S$138))*'3.Gentan-i'!$EO56,MMULT(VALUE($E56:$EF56),VALUE('Color detail'!S$7:S$138))*'3.Gentan-i'!$EP56))</f>
        <v>6.8220000000000001</v>
      </c>
      <c r="FS56" s="436" cm="1">
        <f t="array" ref="FS56">+_xlfn.SINGLE(IF(FS$8="Mùa đông",MMULT(VALUE($E56:$EF56),VALUE('Color detail'!T$7:T$138))*'3.Gentan-i'!$EO56,MMULT(VALUE($E56:$EF56),VALUE('Color detail'!T$7:T$138))*'3.Gentan-i'!$EP56))</f>
        <v>6.8220000000000001</v>
      </c>
      <c r="FT56" s="436" cm="1">
        <f t="array" ref="FT56">+_xlfn.SINGLE(IF(FT$8="Mùa đông",MMULT(VALUE($E56:$EF56),VALUE('Color detail'!U$7:U$138))*'3.Gentan-i'!$EO56,MMULT(VALUE($E56:$EF56),VALUE('Color detail'!U$7:U$138))*'3.Gentan-i'!$EP56))</f>
        <v>12.548999999999999</v>
      </c>
      <c r="FU56" s="436" cm="1">
        <f t="array" ref="FU56">+_xlfn.SINGLE(IF(FU$8="Mùa đông",MMULT(VALUE($E56:$EF56),VALUE('Color detail'!V$7:V$138))*'3.Gentan-i'!$EO56,MMULT(VALUE($E56:$EF56),VALUE('Color detail'!V$7:V$138))*'3.Gentan-i'!$EP56))</f>
        <v>14.110500000000002</v>
      </c>
      <c r="FV56" s="436" cm="1">
        <f t="array" ref="FV56">+_xlfn.SINGLE(IF(FV$8="Mùa đông",MMULT(VALUE($E56:$EF56),VALUE('Color detail'!W$7:W$138))*'3.Gentan-i'!$EO56,MMULT(VALUE($E56:$EF56),VALUE('Color detail'!W$7:W$138))*'3.Gentan-i'!$EP56))</f>
        <v>6.9345000000000008</v>
      </c>
      <c r="FW56" s="436" cm="1">
        <f t="array" ref="FW56">+_xlfn.SINGLE(IF(FW$8="Mùa đông",MMULT(VALUE($E56:$EF56),VALUE('Color detail'!X$7:X$138))*'3.Gentan-i'!$EO56,MMULT(VALUE($E56:$EF56),VALUE('Color detail'!X$7:X$138))*'3.Gentan-i'!$EP56))</f>
        <v>9.0419999999999998</v>
      </c>
      <c r="FX56" s="436" cm="1">
        <f t="array" ref="FX56">+_xlfn.SINGLE(IF(FX$8="Mùa đông",MMULT(VALUE($E56:$EF56),VALUE('Color detail'!Y$7:Y$138))*'3.Gentan-i'!$EO56,MMULT(VALUE($E56:$EF56),VALUE('Color detail'!Y$7:Y$138))*'3.Gentan-i'!$EP56))</f>
        <v>6.5474999999999994</v>
      </c>
      <c r="FY56" s="436" cm="1">
        <f t="array" ref="FY56">+_xlfn.SINGLE(IF(FY$8="Mùa đông",MMULT(VALUE($E56:$EF56),VALUE('Color detail'!Z$7:Z$138))*'3.Gentan-i'!$EO56,MMULT(VALUE($E56:$EF56),VALUE('Color detail'!Z$7:Z$138))*'3.Gentan-i'!$EP56))</f>
        <v>8.6549999999999994</v>
      </c>
      <c r="FZ56" s="436" cm="1">
        <f t="array" ref="FZ56">+_xlfn.SINGLE(IF(FZ$8="Mùa đông",MMULT(VALUE($E56:$EF56),VALUE('Color detail'!AA$7:AA$138))*'3.Gentan-i'!$EO56,MMULT(VALUE($E56:$EF56),VALUE('Color detail'!AA$7:AA$138))*'3.Gentan-i'!$EP56))</f>
        <v>9.0419999999999998</v>
      </c>
      <c r="GA56" s="436" cm="1">
        <f t="array" ref="GA56">+_xlfn.SINGLE(IF(GA$8="Mùa đông",MMULT(VALUE($E56:$EF56),VALUE('Color detail'!AB$7:AB$138))*'3.Gentan-i'!$EO56,MMULT(VALUE($E56:$EF56),VALUE('Color detail'!AB$7:AB$138))*'3.Gentan-i'!$EP56))</f>
        <v>7.8345000000000002</v>
      </c>
      <c r="GB56" s="436" cm="1">
        <f t="array" ref="GB56">+_xlfn.SINGLE(IF(GB$8="Mùa đông",MMULT(VALUE($E56:$EF56),VALUE('Color detail'!AC$7:AC$138))*'3.Gentan-i'!$EO56,MMULT(VALUE($E56:$EF56),VALUE('Color detail'!AC$7:AC$138))*'3.Gentan-i'!$EP56))</f>
        <v>9.1214999999999993</v>
      </c>
      <c r="GC56" s="436" cm="1">
        <f t="array" ref="GC56">+_xlfn.SINGLE(IF(GC$8="Mùa đông",MMULT(VALUE($E56:$EF56),VALUE('Color detail'!AD$7:AD$138))*'3.Gentan-i'!$EO56,MMULT(VALUE($E56:$EF56),VALUE('Color detail'!AD$7:AD$138))*'3.Gentan-i'!$EP56))</f>
        <v>7.8345000000000002</v>
      </c>
      <c r="GD56" s="436" cm="1">
        <f t="array" ref="GD56">+_xlfn.SINGLE(IF(GD$8="Mùa đông",MMULT(VALUE($E56:$EF56),VALUE('Color detail'!AE$7:AE$138))*'3.Gentan-i'!$EO56,MMULT(VALUE($E56:$EF56),VALUE('Color detail'!AE$7:AE$138))*'3.Gentan-i'!$EP56))</f>
        <v>20.658000000000001</v>
      </c>
      <c r="GE56" s="436" cm="1">
        <f t="array" ref="GE56">+_xlfn.SINGLE(IF(GE$8="Mùa đông",MMULT(VALUE($E56:$EF56),VALUE('Color detail'!AF$7:AF$138))*'3.Gentan-i'!$EO56,MMULT(VALUE($E56:$EF56),VALUE('Color detail'!AF$7:AF$138))*'3.Gentan-i'!$EP56))</f>
        <v>8.370000000000001</v>
      </c>
      <c r="GF56" s="436" cm="1">
        <f t="array" ref="GF56">+_xlfn.SINGLE(IF(GF$8="Mùa đông",MMULT(VALUE($E56:$EF56),VALUE('Color detail'!AG$7:AG$138))*'3.Gentan-i'!$EO56,MMULT(VALUE($E56:$EF56),VALUE('Color detail'!AG$7:AG$138))*'3.Gentan-i'!$EP56))</f>
        <v>15.966000000000001</v>
      </c>
      <c r="GG56" s="436" cm="1">
        <f t="array" ref="GG56">+_xlfn.SINGLE(IF(GG$8="Mùa đông",MMULT(VALUE($E56:$EF56),VALUE('Color detail'!AH$7:AH$138))*'3.Gentan-i'!$EO56,MMULT(VALUE($E56:$EF56),VALUE('Color detail'!AH$7:AH$138))*'3.Gentan-i'!$EP56))</f>
        <v>18.927000000000003</v>
      </c>
      <c r="GH56" s="436" cm="1">
        <f t="array" ref="GH56">+_xlfn.SINGLE(IF(GH$8="Mùa đông",MMULT(VALUE($E56:$EF56),VALUE('Color detail'!AI$7:AI$138))*'3.Gentan-i'!$EO56,MMULT(VALUE($E56:$EF56),VALUE('Color detail'!AI$7:AI$138))*'3.Gentan-i'!$EP56))</f>
        <v>26.136000000000003</v>
      </c>
      <c r="GI56" s="436" cm="1">
        <f t="array" ref="GI56">+_xlfn.SINGLE(IF(GI$8="Mùa đông",MMULT(VALUE($E56:$EF56),VALUE('Color detail'!AJ$7:AJ$138))*'3.Gentan-i'!$EO56,MMULT(VALUE($E56:$EF56),VALUE('Color detail'!AJ$7:AJ$138))*'3.Gentan-i'!$EP56))</f>
        <v>15.066000000000001</v>
      </c>
      <c r="GJ56" s="436" cm="1">
        <f t="array" ref="GJ56">+_xlfn.SINGLE(IF(GJ$8="Mùa đông",MMULT(VALUE($E56:$EF56),VALUE('Color detail'!AK$7:AK$138))*'3.Gentan-i'!$EO56,MMULT(VALUE($E56:$EF56),VALUE('Color detail'!AK$7:AK$138))*'3.Gentan-i'!$EP56))</f>
        <v>13.392000000000001</v>
      </c>
      <c r="GK56" s="436" cm="1">
        <f t="array" ref="GK56">+_xlfn.SINGLE(IF(GK$8="Mùa đông",MMULT(VALUE($E56:$EF56),VALUE('Color detail'!AL$7:AL$138))*'3.Gentan-i'!$EO56,MMULT(VALUE($E56:$EF56),VALUE('Color detail'!AL$7:AL$138))*'3.Gentan-i'!$EP56))</f>
        <v>0</v>
      </c>
      <c r="GL56" s="436" cm="1">
        <f t="array" ref="GL56">+_xlfn.SINGLE(IF(GL$8="Mùa đông",MMULT(VALUE($E56:$EF56),VALUE('Color detail'!AM$7:AM$138))*'3.Gentan-i'!$EO56,MMULT(VALUE($E56:$EF56),VALUE('Color detail'!AM$7:AM$138))*'3.Gentan-i'!$EP56))</f>
        <v>0</v>
      </c>
      <c r="GM56" s="436" cm="1">
        <f t="array" ref="GM56">+_xlfn.SINGLE(IF(GM$8="Mùa đông",MMULT(VALUE($E56:$EF56),VALUE('Color detail'!AN$7:AN$138))*'3.Gentan-i'!$EO56,MMULT(VALUE($E56:$EF56),VALUE('Color detail'!AN$7:AN$138))*'3.Gentan-i'!$EP56))</f>
        <v>0</v>
      </c>
      <c r="GN56" s="436" cm="1">
        <f t="array" ref="GN56">+_xlfn.SINGLE(IF(GN$8="Mùa đông",MMULT(VALUE($E56:$EF56),VALUE('Color detail'!AO$7:AO$138))*'3.Gentan-i'!$EO56,MMULT(VALUE($E56:$EF56),VALUE('Color detail'!AO$7:AO$138))*'3.Gentan-i'!$EP56))</f>
        <v>0</v>
      </c>
      <c r="GO56" s="436" cm="1">
        <f t="array" ref="GO56">+_xlfn.SINGLE(IF(GO$8="Mùa đông",MMULT(VALUE($E56:$EF56),VALUE('Color detail'!AP$7:AP$138))*'3.Gentan-i'!$EO56,MMULT(VALUE($E56:$EF56),VALUE('Color detail'!AP$7:AP$138))*'3.Gentan-i'!$EP56))</f>
        <v>0</v>
      </c>
      <c r="GP56" s="436" cm="1">
        <f t="array" ref="GP56">+_xlfn.SINGLE(IF(GP$8="Mùa đông",MMULT(VALUE($E56:$EF56),VALUE('Color detail'!AQ$7:AQ$138))*'3.Gentan-i'!$EO56,MMULT(VALUE($E56:$EF56),VALUE('Color detail'!AQ$7:AQ$138))*'3.Gentan-i'!$EP56))</f>
        <v>0</v>
      </c>
      <c r="GQ56" s="436" cm="1">
        <f t="array" ref="GQ56">+_xlfn.SINGLE(IF(GQ$8="Mùa đông",MMULT(VALUE($E56:$EF56),VALUE('Color detail'!AR$7:AR$138))*'3.Gentan-i'!$EO56,MMULT(VALUE($E56:$EF56),VALUE('Color detail'!AR$7:AR$138))*'3.Gentan-i'!$EP56))</f>
        <v>0</v>
      </c>
      <c r="GR56" s="443">
        <f t="shared" si="37"/>
        <v>231.50550000000001</v>
      </c>
      <c r="GS56" s="435"/>
      <c r="GT56" s="436">
        <f t="shared" si="38"/>
        <v>26.136000000000003</v>
      </c>
      <c r="GU56" s="499">
        <v>12</v>
      </c>
      <c r="GV56" s="499">
        <v>36</v>
      </c>
      <c r="GW56" s="436">
        <f t="shared" si="31"/>
        <v>313.63200000000006</v>
      </c>
      <c r="GX56" s="436">
        <f t="shared" si="32"/>
        <v>940.89600000000007</v>
      </c>
      <c r="GZ56" s="534"/>
      <c r="HA56" s="534"/>
      <c r="HB56" s="534"/>
    </row>
    <row r="57" spans="1:286" ht="16" hidden="1" customHeight="1">
      <c r="A57" s="437">
        <v>1</v>
      </c>
      <c r="B57" s="438" t="s">
        <v>237</v>
      </c>
      <c r="C57" s="439" t="s">
        <v>238</v>
      </c>
      <c r="D57" s="439"/>
      <c r="E57" s="925"/>
      <c r="F57" s="925"/>
      <c r="G57" s="925"/>
      <c r="H57" s="925"/>
      <c r="I57" s="925"/>
      <c r="J57" s="925"/>
      <c r="K57" s="925"/>
      <c r="L57" s="925"/>
      <c r="M57" s="925"/>
      <c r="N57" s="925"/>
      <c r="O57" s="925"/>
      <c r="P57" s="925"/>
      <c r="Q57" s="925"/>
      <c r="R57" s="925"/>
      <c r="S57" s="925"/>
      <c r="T57" s="925"/>
      <c r="U57" s="925"/>
      <c r="V57" s="925"/>
      <c r="W57" s="925"/>
      <c r="X57" s="925"/>
      <c r="Y57" s="925"/>
      <c r="Z57" s="925"/>
      <c r="AA57" s="925"/>
      <c r="AB57" s="925"/>
      <c r="AC57" s="925"/>
      <c r="AD57" s="440">
        <v>0</v>
      </c>
      <c r="AE57" s="440">
        <v>0</v>
      </c>
      <c r="AF57" s="440">
        <v>0</v>
      </c>
      <c r="AG57" s="440">
        <v>0.44</v>
      </c>
      <c r="AH57" s="440">
        <v>0</v>
      </c>
      <c r="AI57" s="440">
        <v>0</v>
      </c>
      <c r="AJ57" s="440">
        <v>0</v>
      </c>
      <c r="AK57" s="440">
        <v>0</v>
      </c>
      <c r="AL57" s="440">
        <v>0</v>
      </c>
      <c r="AM57" s="440">
        <v>0</v>
      </c>
      <c r="AN57" s="440">
        <v>0</v>
      </c>
      <c r="AO57" s="440">
        <v>0</v>
      </c>
      <c r="AP57" s="440">
        <v>0</v>
      </c>
      <c r="AQ57" s="440">
        <v>0</v>
      </c>
      <c r="AR57" s="440">
        <v>0.44</v>
      </c>
      <c r="AS57" s="440">
        <v>0</v>
      </c>
      <c r="AT57" s="440">
        <v>0</v>
      </c>
      <c r="AU57" s="440">
        <v>0</v>
      </c>
      <c r="AV57" s="440">
        <v>0</v>
      </c>
      <c r="AW57" s="440">
        <v>0</v>
      </c>
      <c r="AX57" s="440">
        <v>0.44</v>
      </c>
      <c r="AY57" s="440">
        <v>0</v>
      </c>
      <c r="AZ57" s="440">
        <v>0</v>
      </c>
      <c r="BA57" s="440">
        <v>0</v>
      </c>
      <c r="BB57" s="440">
        <v>0</v>
      </c>
      <c r="BC57" s="440">
        <v>0</v>
      </c>
      <c r="BD57" s="440">
        <v>0</v>
      </c>
      <c r="BE57" s="440">
        <v>0</v>
      </c>
      <c r="BF57" s="440">
        <v>0</v>
      </c>
      <c r="BG57" s="440">
        <v>0</v>
      </c>
      <c r="BH57" s="440">
        <v>0</v>
      </c>
      <c r="BI57" s="440">
        <v>0</v>
      </c>
      <c r="BJ57" s="440">
        <v>0</v>
      </c>
      <c r="BK57" s="440">
        <v>0</v>
      </c>
      <c r="BL57" s="440">
        <v>0</v>
      </c>
      <c r="BM57" s="440">
        <v>0</v>
      </c>
      <c r="BN57" s="440">
        <v>0</v>
      </c>
      <c r="BO57" s="440">
        <v>0</v>
      </c>
      <c r="BP57" s="440">
        <v>0</v>
      </c>
      <c r="BQ57" s="440">
        <v>0</v>
      </c>
      <c r="BR57" s="440">
        <v>0</v>
      </c>
      <c r="BS57" s="440">
        <v>0</v>
      </c>
      <c r="BT57" s="440">
        <v>0</v>
      </c>
      <c r="BU57" s="440">
        <v>0</v>
      </c>
      <c r="BV57" s="440">
        <v>0</v>
      </c>
      <c r="BW57" s="440">
        <v>0</v>
      </c>
      <c r="BX57" s="440">
        <v>0</v>
      </c>
      <c r="BY57" s="440">
        <v>0</v>
      </c>
      <c r="BZ57" s="440">
        <v>0</v>
      </c>
      <c r="CA57" s="440">
        <v>0</v>
      </c>
      <c r="CB57" s="440">
        <v>0</v>
      </c>
      <c r="CC57" s="440">
        <v>0</v>
      </c>
      <c r="CD57" s="440">
        <v>0</v>
      </c>
      <c r="CE57" s="440">
        <v>0</v>
      </c>
      <c r="CF57" s="440">
        <v>0</v>
      </c>
      <c r="CG57" s="440">
        <v>0</v>
      </c>
      <c r="CH57" s="440">
        <v>0</v>
      </c>
      <c r="CI57" s="440">
        <v>0</v>
      </c>
      <c r="CJ57" s="440">
        <v>0</v>
      </c>
      <c r="CK57" s="440">
        <v>0</v>
      </c>
      <c r="CL57" s="440">
        <v>0</v>
      </c>
      <c r="CM57" s="440">
        <v>0</v>
      </c>
      <c r="CN57" s="440">
        <v>0.66705624221308313</v>
      </c>
      <c r="CO57" s="440">
        <v>0</v>
      </c>
      <c r="CP57" s="440">
        <v>0</v>
      </c>
      <c r="CQ57" s="440">
        <v>0</v>
      </c>
      <c r="CR57" s="440">
        <v>0.66705624221308313</v>
      </c>
      <c r="CS57" s="440">
        <v>0</v>
      </c>
      <c r="CT57" s="440">
        <v>0</v>
      </c>
      <c r="CU57" s="440">
        <v>0</v>
      </c>
      <c r="CV57" s="440">
        <v>0.66705624221308313</v>
      </c>
      <c r="CW57" s="440">
        <v>0</v>
      </c>
      <c r="CX57" s="440">
        <v>0</v>
      </c>
      <c r="CY57" s="440">
        <v>0</v>
      </c>
      <c r="CZ57" s="440">
        <v>0.66705624221308313</v>
      </c>
      <c r="DA57" s="440">
        <v>0</v>
      </c>
      <c r="DB57" s="440">
        <v>0</v>
      </c>
      <c r="DC57" s="440">
        <v>0</v>
      </c>
      <c r="DD57" s="440">
        <v>0.66705624221308313</v>
      </c>
      <c r="DE57" s="440">
        <v>0</v>
      </c>
      <c r="DF57" s="440">
        <v>0</v>
      </c>
      <c r="DG57" s="441">
        <v>0.49895806917538627</v>
      </c>
      <c r="DH57" s="441">
        <v>0</v>
      </c>
      <c r="DI57" s="441">
        <v>0</v>
      </c>
      <c r="DJ57" s="441">
        <v>0</v>
      </c>
      <c r="DK57" s="441">
        <v>0</v>
      </c>
      <c r="DL57" s="441">
        <v>0</v>
      </c>
      <c r="DM57" s="441">
        <v>0</v>
      </c>
      <c r="DN57" s="441">
        <v>0.49895806917538627</v>
      </c>
      <c r="DO57" s="441">
        <v>0</v>
      </c>
      <c r="DP57" s="441">
        <v>0</v>
      </c>
      <c r="DQ57" s="441">
        <v>0</v>
      </c>
      <c r="DR57" s="441">
        <v>0</v>
      </c>
      <c r="DS57" s="441">
        <v>0.49895806917538627</v>
      </c>
      <c r="DT57" s="441">
        <v>0</v>
      </c>
      <c r="DU57" s="441">
        <v>0</v>
      </c>
      <c r="DV57" s="441">
        <v>0</v>
      </c>
      <c r="DW57" s="441">
        <v>0</v>
      </c>
      <c r="DX57" s="441">
        <v>0.49895806917538627</v>
      </c>
      <c r="DY57" s="441">
        <v>0</v>
      </c>
      <c r="DZ57" s="441">
        <v>0</v>
      </c>
      <c r="EA57" s="441">
        <v>0</v>
      </c>
      <c r="EB57" s="441">
        <v>0</v>
      </c>
      <c r="EC57" s="441">
        <v>0</v>
      </c>
      <c r="ED57" s="441">
        <v>0</v>
      </c>
      <c r="EE57" s="441">
        <v>0</v>
      </c>
      <c r="EF57" s="441">
        <v>0</v>
      </c>
      <c r="EH57" s="437" t="s">
        <v>62</v>
      </c>
      <c r="EI57" s="437">
        <v>16</v>
      </c>
      <c r="EJ57" s="439"/>
      <c r="EK57" s="439" t="s">
        <v>333</v>
      </c>
      <c r="EL57" s="437" t="s">
        <v>64</v>
      </c>
      <c r="EN57" s="382" t="str">
        <f>+IFERROR(VLOOKUP($B57,'Lưu ý'!$C$5:$G$21,5,0),"")</f>
        <v/>
      </c>
      <c r="EO57" s="382">
        <f>+IF($EN57="",100%,INDEX('Lưu ý'!$H$5:$I$21,MATCH('3.Gentan-i'!$B57,'Lưu ý'!$C$5:$C$21,0),MATCH('3.Gentan-i'!EO$6,'Lưu ý'!$H$4:$I$4,0)))</f>
        <v>1</v>
      </c>
      <c r="EP57" s="382">
        <f>+IF($EN57="",100%,INDEX('Lưu ý'!$H$5:$I$21,MATCH('3.Gentan-i'!$B57,'Lưu ý'!$C$5:$C$21,0),MATCH('3.Gentan-i'!EP$6,'Lưu ý'!$H$4:$I$4,0)))</f>
        <v>1</v>
      </c>
      <c r="EQ57" s="481">
        <v>1</v>
      </c>
      <c r="ER57" s="929">
        <v>1</v>
      </c>
      <c r="ES57" s="439" t="s">
        <v>651</v>
      </c>
      <c r="ET57" s="439" t="s">
        <v>641</v>
      </c>
      <c r="EU57" s="476"/>
      <c r="EV57" s="810"/>
      <c r="EW57" s="810"/>
      <c r="EX57" s="810"/>
      <c r="EY57" s="810"/>
      <c r="EZ57" s="378" t="s">
        <v>360</v>
      </c>
      <c r="FA57" s="442" cm="1">
        <f t="array" ref="FA57">+_xlfn.SINGLE(MMULT(VALUE($E57:$EF57),VALUE('Color detail'!H$7:H$138)))</f>
        <v>76.694143797479526</v>
      </c>
      <c r="FB57" s="442" cm="1">
        <f t="array" ref="FB57">+_xlfn.SINGLE(MMULT(VALUE($E57:$EF57),VALUE('Color detail'!I$7:I$138)))</f>
        <v>74.36025226854251</v>
      </c>
      <c r="FC57" s="442" cm="1">
        <f t="array" ref="FC57">+_xlfn.SINGLE(MMULT(VALUE($E57:$EF57),VALUE('Color detail'!J$7:J$138)))</f>
        <v>52.868951784513264</v>
      </c>
      <c r="FD57" s="442" cm="1">
        <f t="array" ref="FD57">+_xlfn.SINGLE(MMULT(VALUE($E57:$EF57),VALUE('Color detail'!K$7:K$138)))</f>
        <v>30.600203314332333</v>
      </c>
      <c r="FF57" s="436">
        <f t="shared" si="27"/>
        <v>80</v>
      </c>
      <c r="FG57" s="436">
        <f t="shared" si="28"/>
        <v>80</v>
      </c>
      <c r="FH57" s="436">
        <f t="shared" si="29"/>
        <v>64</v>
      </c>
      <c r="FI57" s="436">
        <f t="shared" si="30"/>
        <v>32</v>
      </c>
      <c r="FK57" s="436">
        <f t="shared" si="33"/>
        <v>80</v>
      </c>
      <c r="FL57" s="436">
        <f t="shared" si="34"/>
        <v>80</v>
      </c>
      <c r="FM57" s="436">
        <f t="shared" si="35"/>
        <v>64</v>
      </c>
      <c r="FN57" s="436">
        <f t="shared" si="36"/>
        <v>32</v>
      </c>
      <c r="FO57" s="681"/>
      <c r="FP57" s="436" cm="1">
        <f t="array" ref="FP57">+_xlfn.SINGLE(IF(FP$8="Mùa đông",MMULT(VALUE($E57:$EF57),VALUE('Color detail'!Q$7:Q$138))*'3.Gentan-i'!$EO57,MMULT(VALUE($E57:$EF57),VALUE('Color detail'!Q$7:Q$138))*'3.Gentan-i'!$EP57))</f>
        <v>1.1660143113884693</v>
      </c>
      <c r="FQ57" s="436" cm="1">
        <f t="array" ref="FQ57">+_xlfn.SINGLE(IF(FQ$8="Mùa đông",MMULT(VALUE($E57:$EF57),VALUE('Color detail'!R$7:R$138))*'3.Gentan-i'!$EO57,MMULT(VALUE($E57:$EF57),VALUE('Color detail'!R$7:R$138))*'3.Gentan-i'!$EP57))</f>
        <v>1.3789580691753862</v>
      </c>
      <c r="FR57" s="436" cm="1">
        <f t="array" ref="FR57">+_xlfn.SINGLE(IF(FR$8="Mùa đông",MMULT(VALUE($E57:$EF57),VALUE('Color detail'!S$7:S$138))*'3.Gentan-i'!$EO57,MMULT(VALUE($E57:$EF57),VALUE('Color detail'!S$7:S$138))*'3.Gentan-i'!$EP57))</f>
        <v>2.2589580691753861</v>
      </c>
      <c r="FS57" s="436" cm="1">
        <f t="array" ref="FS57">+_xlfn.SINGLE(IF(FS$8="Mùa đông",MMULT(VALUE($E57:$EF57),VALUE('Color detail'!T$7:T$138))*'3.Gentan-i'!$EO57,MMULT(VALUE($E57:$EF57),VALUE('Color detail'!T$7:T$138))*'3.Gentan-i'!$EP57))</f>
        <v>2.2589580691753861</v>
      </c>
      <c r="FT57" s="436" cm="1">
        <f t="array" ref="FT57">+_xlfn.SINGLE(IF(FT$8="Mùa đông",MMULT(VALUE($E57:$EF57),VALUE('Color detail'!U$7:U$138))*'3.Gentan-i'!$EO57,MMULT(VALUE($E57:$EF57),VALUE('Color detail'!U$7:U$138))*'3.Gentan-i'!$EP57))</f>
        <v>4.4871830380277187</v>
      </c>
      <c r="FU57" s="436" cm="1">
        <f t="array" ref="FU57">+_xlfn.SINGLE(IF(FU$8="Mùa đông",MMULT(VALUE($E57:$EF57),VALUE('Color detail'!V$7:V$138))*'3.Gentan-i'!$EO57,MMULT(VALUE($E57:$EF57),VALUE('Color detail'!V$7:V$138))*'3.Gentan-i'!$EP57))</f>
        <v>4.7449723805638557</v>
      </c>
      <c r="FV57" s="436" cm="1">
        <f t="array" ref="FV57">+_xlfn.SINGLE(IF(FV$8="Mùa đông",MMULT(VALUE($E57:$EF57),VALUE('Color detail'!W$7:W$138))*'3.Gentan-i'!$EO57,MMULT(VALUE($E57:$EF57),VALUE('Color detail'!W$7:W$138))*'3.Gentan-i'!$EP57))</f>
        <v>2.5001267958146358</v>
      </c>
      <c r="FW57" s="436" cm="1">
        <f t="array" ref="FW57">+_xlfn.SINGLE(IF(FW$8="Mùa đông",MMULT(VALUE($E57:$EF57),VALUE('Color detail'!X$7:X$138))*'3.Gentan-i'!$EO57,MMULT(VALUE($E57:$EF57),VALUE('Color detail'!X$7:X$138))*'3.Gentan-i'!$EP57))</f>
        <v>3.1530705536015526</v>
      </c>
      <c r="FX57" s="436" cm="1">
        <f t="array" ref="FX57">+_xlfn.SINGLE(IF(FX$8="Mùa đông",MMULT(VALUE($E57:$EF57),VALUE('Color detail'!Y$7:Y$138))*'3.Gentan-i'!$EO57,MMULT(VALUE($E57:$EF57),VALUE('Color detail'!Y$7:Y$138))*'3.Gentan-i'!$EP57))</f>
        <v>2.4411687266392494</v>
      </c>
      <c r="FY57" s="436" cm="1">
        <f t="array" ref="FY57">+_xlfn.SINGLE(IF(FY$8="Mùa đông",MMULT(VALUE($E57:$EF57),VALUE('Color detail'!Z$7:Z$138))*'3.Gentan-i'!$EO57,MMULT(VALUE($E57:$EF57),VALUE('Color detail'!Z$7:Z$138))*'3.Gentan-i'!$EP57))</f>
        <v>3.0941124844261663</v>
      </c>
      <c r="FZ57" s="436" cm="1">
        <f t="array" ref="FZ57">+_xlfn.SINGLE(IF(FZ$8="Mùa đông",MMULT(VALUE($E57:$EF57),VALUE('Color detail'!AA$7:AA$138))*'3.Gentan-i'!$EO57,MMULT(VALUE($E57:$EF57),VALUE('Color detail'!AA$7:AA$138))*'3.Gentan-i'!$EP57))</f>
        <v>3.1530705536015526</v>
      </c>
      <c r="GA57" s="436" cm="1">
        <f t="array" ref="GA57">+_xlfn.SINGLE(IF(GA$8="Mùa đông",MMULT(VALUE($E57:$EF57),VALUE('Color detail'!AB$7:AB$138))*'3.Gentan-i'!$EO57,MMULT(VALUE($E57:$EF57),VALUE('Color detail'!AB$7:AB$138))*'3.Gentan-i'!$EP57))</f>
        <v>2.8811687266392494</v>
      </c>
      <c r="GB57" s="436" cm="1">
        <f t="array" ref="GB57">+_xlfn.SINGLE(IF(GB$8="Mùa đông",MMULT(VALUE($E57:$EF57),VALUE('Color detail'!AC$7:AC$138))*'3.Gentan-i'!$EO57,MMULT(VALUE($E57:$EF57),VALUE('Color detail'!AC$7:AC$138))*'3.Gentan-i'!$EP57))</f>
        <v>3.3211687266392493</v>
      </c>
      <c r="GC57" s="436" cm="1">
        <f t="array" ref="GC57">+_xlfn.SINGLE(IF(GC$8="Mùa đông",MMULT(VALUE($E57:$EF57),VALUE('Color detail'!AD$7:AD$138))*'3.Gentan-i'!$EO57,MMULT(VALUE($E57:$EF57),VALUE('Color detail'!AD$7:AD$138))*'3.Gentan-i'!$EP57))</f>
        <v>2.8811687266392494</v>
      </c>
      <c r="GD57" s="436" cm="1">
        <f t="array" ref="GD57">+_xlfn.SINGLE(IF(GD$8="Mùa đông",MMULT(VALUE($E57:$EF57),VALUE('Color detail'!AE$7:AE$138))*'3.Gentan-i'!$EO57,MMULT(VALUE($E57:$EF57),VALUE('Color detail'!AE$7:AE$138))*'3.Gentan-i'!$EP57))</f>
        <v>7.1861411072031052</v>
      </c>
      <c r="GE57" s="436" cm="1">
        <f t="array" ref="GE57">+_xlfn.SINGLE(IF(GE$8="Mùa đông",MMULT(VALUE($E57:$EF57),VALUE('Color detail'!AF$7:AF$138))*'3.Gentan-i'!$EO57,MMULT(VALUE($E57:$EF57),VALUE('Color detail'!AF$7:AF$138))*'3.Gentan-i'!$EP57))</f>
        <v>2.4947903458769312</v>
      </c>
      <c r="GF57" s="436" cm="1">
        <f t="array" ref="GF57">+_xlfn.SINGLE(IF(GF$8="Mùa đông",MMULT(VALUE($E57:$EF57),VALUE('Color detail'!AG$7:AG$138))*'3.Gentan-i'!$EO57,MMULT(VALUE($E57:$EF57),VALUE('Color detail'!AG$7:AG$138))*'3.Gentan-i'!$EP57))</f>
        <v>4.8716645534030896</v>
      </c>
      <c r="GG57" s="436" cm="1">
        <f t="array" ref="GG57">+_xlfn.SINGLE(IF(GG$8="Mùa đông",MMULT(VALUE($E57:$EF57),VALUE('Color detail'!AH$7:AH$138))*'3.Gentan-i'!$EO57,MMULT(VALUE($E57:$EF57),VALUE('Color detail'!AH$7:AH$138))*'3.Gentan-i'!$EP57))</f>
        <v>5.8106226225784763</v>
      </c>
      <c r="GH57" s="436" cm="1">
        <f t="array" ref="GH57">+_xlfn.SINGLE(IF(GH$8="Mùa đông",MMULT(VALUE($E57:$EF57),VALUE('Color detail'!AI$7:AI$138))*'3.Gentan-i'!$EO57,MMULT(VALUE($E57:$EF57),VALUE('Color detail'!AI$7:AI$138))*'3.Gentan-i'!$EP57))</f>
        <v>8.1285387609292492</v>
      </c>
      <c r="GI57" s="436" cm="1">
        <f t="array" ref="GI57">+_xlfn.SINGLE(IF(GI$8="Mùa đông",MMULT(VALUE($E57:$EF57),VALUE('Color detail'!AJ$7:AJ$138))*'3.Gentan-i'!$EO57,MMULT(VALUE($E57:$EF57),VALUE('Color detail'!AJ$7:AJ$138))*'3.Gentan-i'!$EP57))</f>
        <v>4.490622622578476</v>
      </c>
      <c r="GJ57" s="436" cm="1">
        <f t="array" ref="GJ57">+_xlfn.SINGLE(IF(GJ$8="Mùa đông",MMULT(VALUE($E57:$EF57),VALUE('Color detail'!AK$7:AK$138))*'3.Gentan-i'!$EO57,MMULT(VALUE($E57:$EF57),VALUE('Color detail'!AK$7:AK$138))*'3.Gentan-i'!$EP57))</f>
        <v>3.9916645534030901</v>
      </c>
      <c r="GK57" s="436" cm="1">
        <f t="array" ref="GK57">+_xlfn.SINGLE(IF(GK$8="Mùa đông",MMULT(VALUE($E57:$EF57),VALUE('Color detail'!AL$7:AL$138))*'3.Gentan-i'!$EO57,MMULT(VALUE($E57:$EF57),VALUE('Color detail'!AL$7:AL$138))*'3.Gentan-i'!$EP57))</f>
        <v>0</v>
      </c>
      <c r="GL57" s="436" cm="1">
        <f t="array" ref="GL57">+_xlfn.SINGLE(IF(GL$8="Mùa đông",MMULT(VALUE($E57:$EF57),VALUE('Color detail'!AM$7:AM$138))*'3.Gentan-i'!$EO57,MMULT(VALUE($E57:$EF57),VALUE('Color detail'!AM$7:AM$138))*'3.Gentan-i'!$EP57))</f>
        <v>0</v>
      </c>
      <c r="GM57" s="436" cm="1">
        <f t="array" ref="GM57">+_xlfn.SINGLE(IF(GM$8="Mùa đông",MMULT(VALUE($E57:$EF57),VALUE('Color detail'!AN$7:AN$138))*'3.Gentan-i'!$EO57,MMULT(VALUE($E57:$EF57),VALUE('Color detail'!AN$7:AN$138))*'3.Gentan-i'!$EP57))</f>
        <v>0</v>
      </c>
      <c r="GN57" s="436" cm="1">
        <f t="array" ref="GN57">+_xlfn.SINGLE(IF(GN$8="Mùa đông",MMULT(VALUE($E57:$EF57),VALUE('Color detail'!AO$7:AO$138))*'3.Gentan-i'!$EO57,MMULT(VALUE($E57:$EF57),VALUE('Color detail'!AO$7:AO$138))*'3.Gentan-i'!$EP57))</f>
        <v>0</v>
      </c>
      <c r="GO57" s="436" cm="1">
        <f t="array" ref="GO57">+_xlfn.SINGLE(IF(GO$8="Mùa đông",MMULT(VALUE($E57:$EF57),VALUE('Color detail'!AP$7:AP$138))*'3.Gentan-i'!$EO57,MMULT(VALUE($E57:$EF57),VALUE('Color detail'!AP$7:AP$138))*'3.Gentan-i'!$EP57))</f>
        <v>0</v>
      </c>
      <c r="GP57" s="436" cm="1">
        <f t="array" ref="GP57">+_xlfn.SINGLE(IF(GP$8="Mùa đông",MMULT(VALUE($E57:$EF57),VALUE('Color detail'!AQ$7:AQ$138))*'3.Gentan-i'!$EO57,MMULT(VALUE($E57:$EF57),VALUE('Color detail'!AQ$7:AQ$138))*'3.Gentan-i'!$EP57))</f>
        <v>0</v>
      </c>
      <c r="GQ57" s="436" cm="1">
        <f t="array" ref="GQ57">+_xlfn.SINGLE(IF(GQ$8="Mùa đông",MMULT(VALUE($E57:$EF57),VALUE('Color detail'!AR$7:AR$138))*'3.Gentan-i'!$EO57,MMULT(VALUE($E57:$EF57),VALUE('Color detail'!AR$7:AR$138))*'3.Gentan-i'!$EP57))</f>
        <v>0</v>
      </c>
      <c r="GR57" s="443">
        <f t="shared" si="37"/>
        <v>76.694143797479512</v>
      </c>
      <c r="GS57" s="435"/>
      <c r="GT57" s="436">
        <f t="shared" si="38"/>
        <v>8.1285387609292492</v>
      </c>
      <c r="GU57" s="499">
        <v>12</v>
      </c>
      <c r="GV57" s="499">
        <v>36</v>
      </c>
      <c r="GW57" s="436">
        <f t="shared" si="31"/>
        <v>97.54246513115099</v>
      </c>
      <c r="GX57" s="436">
        <f t="shared" si="32"/>
        <v>292.62739539345296</v>
      </c>
      <c r="GZ57" s="534"/>
      <c r="HA57" s="534"/>
      <c r="HB57" s="534"/>
    </row>
    <row r="58" spans="1:286" ht="16" hidden="1" customHeight="1">
      <c r="A58" s="437">
        <v>1</v>
      </c>
      <c r="B58" s="438" t="s">
        <v>239</v>
      </c>
      <c r="C58" s="439" t="s">
        <v>240</v>
      </c>
      <c r="D58" s="439"/>
      <c r="E58" s="925"/>
      <c r="F58" s="925"/>
      <c r="G58" s="925"/>
      <c r="H58" s="925"/>
      <c r="I58" s="925"/>
      <c r="J58" s="925"/>
      <c r="K58" s="925"/>
      <c r="L58" s="925"/>
      <c r="M58" s="925"/>
      <c r="N58" s="925"/>
      <c r="O58" s="925"/>
      <c r="P58" s="925"/>
      <c r="Q58" s="925"/>
      <c r="R58" s="925"/>
      <c r="S58" s="925"/>
      <c r="T58" s="925"/>
      <c r="U58" s="925"/>
      <c r="V58" s="925"/>
      <c r="W58" s="925"/>
      <c r="X58" s="925"/>
      <c r="Y58" s="925"/>
      <c r="Z58" s="925"/>
      <c r="AA58" s="925"/>
      <c r="AB58" s="925"/>
      <c r="AC58" s="925"/>
      <c r="AD58" s="440">
        <v>0</v>
      </c>
      <c r="AE58" s="440">
        <v>0</v>
      </c>
      <c r="AF58" s="440">
        <v>0</v>
      </c>
      <c r="AG58" s="440">
        <v>0.01</v>
      </c>
      <c r="AH58" s="440">
        <v>0</v>
      </c>
      <c r="AI58" s="440">
        <v>0</v>
      </c>
      <c r="AJ58" s="440">
        <v>0</v>
      </c>
      <c r="AK58" s="440">
        <v>0</v>
      </c>
      <c r="AL58" s="440">
        <v>0</v>
      </c>
      <c r="AM58" s="440">
        <v>0</v>
      </c>
      <c r="AN58" s="440">
        <v>0</v>
      </c>
      <c r="AO58" s="440">
        <v>0</v>
      </c>
      <c r="AP58" s="440">
        <v>0</v>
      </c>
      <c r="AQ58" s="440">
        <v>0</v>
      </c>
      <c r="AR58" s="440">
        <v>0.01</v>
      </c>
      <c r="AS58" s="440">
        <v>0</v>
      </c>
      <c r="AT58" s="440">
        <v>0</v>
      </c>
      <c r="AU58" s="440">
        <v>0</v>
      </c>
      <c r="AV58" s="440">
        <v>0</v>
      </c>
      <c r="AW58" s="440">
        <v>0</v>
      </c>
      <c r="AX58" s="440">
        <v>0.01</v>
      </c>
      <c r="AY58" s="440">
        <v>0</v>
      </c>
      <c r="AZ58" s="440">
        <v>0</v>
      </c>
      <c r="BA58" s="440">
        <v>0</v>
      </c>
      <c r="BB58" s="440">
        <v>0</v>
      </c>
      <c r="BC58" s="440">
        <v>0</v>
      </c>
      <c r="BD58" s="440">
        <v>0</v>
      </c>
      <c r="BE58" s="440">
        <v>0</v>
      </c>
      <c r="BF58" s="440">
        <v>0</v>
      </c>
      <c r="BG58" s="440">
        <v>0</v>
      </c>
      <c r="BH58" s="440">
        <v>0</v>
      </c>
      <c r="BI58" s="440">
        <v>0</v>
      </c>
      <c r="BJ58" s="440">
        <v>0</v>
      </c>
      <c r="BK58" s="440">
        <v>0</v>
      </c>
      <c r="BL58" s="440">
        <v>0</v>
      </c>
      <c r="BM58" s="440">
        <v>0</v>
      </c>
      <c r="BN58" s="440">
        <v>0</v>
      </c>
      <c r="BO58" s="440">
        <v>0</v>
      </c>
      <c r="BP58" s="440">
        <v>0</v>
      </c>
      <c r="BQ58" s="440">
        <v>0</v>
      </c>
      <c r="BR58" s="440">
        <v>0</v>
      </c>
      <c r="BS58" s="440">
        <v>0</v>
      </c>
      <c r="BT58" s="440">
        <v>0</v>
      </c>
      <c r="BU58" s="440">
        <v>0</v>
      </c>
      <c r="BV58" s="440">
        <v>0</v>
      </c>
      <c r="BW58" s="440">
        <v>0</v>
      </c>
      <c r="BX58" s="440">
        <v>0</v>
      </c>
      <c r="BY58" s="440">
        <v>0</v>
      </c>
      <c r="BZ58" s="440">
        <v>0</v>
      </c>
      <c r="CA58" s="440">
        <v>0</v>
      </c>
      <c r="CB58" s="440">
        <v>0</v>
      </c>
      <c r="CC58" s="440">
        <v>0</v>
      </c>
      <c r="CD58" s="440">
        <v>0</v>
      </c>
      <c r="CE58" s="440">
        <v>0</v>
      </c>
      <c r="CF58" s="440">
        <v>0</v>
      </c>
      <c r="CG58" s="440">
        <v>0</v>
      </c>
      <c r="CH58" s="440">
        <v>0</v>
      </c>
      <c r="CI58" s="440">
        <v>0</v>
      </c>
      <c r="CJ58" s="440">
        <v>0</v>
      </c>
      <c r="CK58" s="440">
        <v>0</v>
      </c>
      <c r="CL58" s="440">
        <v>0</v>
      </c>
      <c r="CM58" s="440">
        <v>0</v>
      </c>
      <c r="CN58" s="440">
        <v>0.02</v>
      </c>
      <c r="CO58" s="440">
        <v>0</v>
      </c>
      <c r="CP58" s="440">
        <v>0</v>
      </c>
      <c r="CQ58" s="440">
        <v>0</v>
      </c>
      <c r="CR58" s="440">
        <v>0.02</v>
      </c>
      <c r="CS58" s="440">
        <v>0</v>
      </c>
      <c r="CT58" s="440">
        <v>0</v>
      </c>
      <c r="CU58" s="440">
        <v>0</v>
      </c>
      <c r="CV58" s="440">
        <v>0.02</v>
      </c>
      <c r="CW58" s="440">
        <v>0</v>
      </c>
      <c r="CX58" s="440">
        <v>0</v>
      </c>
      <c r="CY58" s="440">
        <v>0</v>
      </c>
      <c r="CZ58" s="440">
        <v>0.02</v>
      </c>
      <c r="DA58" s="440">
        <v>0</v>
      </c>
      <c r="DB58" s="440">
        <v>0</v>
      </c>
      <c r="DC58" s="440">
        <v>0</v>
      </c>
      <c r="DD58" s="440">
        <v>0.02</v>
      </c>
      <c r="DE58" s="440">
        <v>0</v>
      </c>
      <c r="DF58" s="440">
        <v>0</v>
      </c>
      <c r="DG58" s="441">
        <v>0.02</v>
      </c>
      <c r="DH58" s="441">
        <v>0</v>
      </c>
      <c r="DI58" s="441">
        <v>0</v>
      </c>
      <c r="DJ58" s="441">
        <v>0</v>
      </c>
      <c r="DK58" s="441">
        <v>0</v>
      </c>
      <c r="DL58" s="441">
        <v>0</v>
      </c>
      <c r="DM58" s="441">
        <v>0</v>
      </c>
      <c r="DN58" s="441">
        <v>0.02</v>
      </c>
      <c r="DO58" s="441">
        <v>0</v>
      </c>
      <c r="DP58" s="441">
        <v>0</v>
      </c>
      <c r="DQ58" s="441">
        <v>0</v>
      </c>
      <c r="DR58" s="441">
        <v>0</v>
      </c>
      <c r="DS58" s="441">
        <v>0.02</v>
      </c>
      <c r="DT58" s="441">
        <v>0</v>
      </c>
      <c r="DU58" s="441">
        <v>0</v>
      </c>
      <c r="DV58" s="441">
        <v>0</v>
      </c>
      <c r="DW58" s="441">
        <v>0</v>
      </c>
      <c r="DX58" s="441">
        <v>0.02</v>
      </c>
      <c r="DY58" s="441">
        <v>0</v>
      </c>
      <c r="DZ58" s="441">
        <v>0</v>
      </c>
      <c r="EA58" s="441">
        <v>0</v>
      </c>
      <c r="EB58" s="441">
        <v>0</v>
      </c>
      <c r="EC58" s="441">
        <v>0</v>
      </c>
      <c r="ED58" s="441">
        <v>0</v>
      </c>
      <c r="EE58" s="441">
        <v>0</v>
      </c>
      <c r="EF58" s="441">
        <v>0</v>
      </c>
      <c r="EH58" s="437" t="s">
        <v>62</v>
      </c>
      <c r="EI58" s="437">
        <v>1</v>
      </c>
      <c r="EJ58" s="439"/>
      <c r="EK58" s="439" t="s">
        <v>334</v>
      </c>
      <c r="EL58" s="437" t="s">
        <v>64</v>
      </c>
      <c r="EN58" s="382" t="str">
        <f>+IFERROR(VLOOKUP($B58,'Lưu ý'!$C$5:$G$21,5,0),"")</f>
        <v/>
      </c>
      <c r="EO58" s="382">
        <f>+IF($EN58="",100%,INDEX('Lưu ý'!$H$5:$I$21,MATCH('3.Gentan-i'!$B58,'Lưu ý'!$C$5:$C$21,0),MATCH('3.Gentan-i'!EO$6,'Lưu ý'!$H$4:$I$4,0)))</f>
        <v>1</v>
      </c>
      <c r="EP58" s="382">
        <f>+IF($EN58="",100%,INDEX('Lưu ý'!$H$5:$I$21,MATCH('3.Gentan-i'!$B58,'Lưu ý'!$C$5:$C$21,0),MATCH('3.Gentan-i'!EP$6,'Lưu ý'!$H$4:$I$4,0)))</f>
        <v>1</v>
      </c>
      <c r="EQ58" s="481">
        <v>1</v>
      </c>
      <c r="ER58" s="844">
        <v>0.5</v>
      </c>
      <c r="ES58" s="473" t="s">
        <v>671</v>
      </c>
      <c r="ET58" s="439" t="s">
        <v>641</v>
      </c>
      <c r="EU58" s="476"/>
      <c r="EV58" s="810"/>
      <c r="EW58" s="810"/>
      <c r="EX58" s="810"/>
      <c r="EY58" s="810"/>
      <c r="EZ58" s="378" t="s">
        <v>360</v>
      </c>
      <c r="FA58" s="442" cm="1">
        <f t="array" ref="FA58">+_xlfn.SINGLE(MMULT(VALUE($E58:$EF58),VALUE('Color detail'!H$7:H$138)))</f>
        <v>2.4299999999999997</v>
      </c>
      <c r="FB58" s="442" cm="1">
        <f t="array" ref="FB58">+_xlfn.SINGLE(MMULT(VALUE($E58:$EF58),VALUE('Color detail'!I$7:I$138)))</f>
        <v>2.1900000000000004</v>
      </c>
      <c r="FC58" s="442" cm="1">
        <f t="array" ref="FC58">+_xlfn.SINGLE(MMULT(VALUE($E58:$EF58),VALUE('Color detail'!J$7:J$138)))</f>
        <v>1.5899999999999999</v>
      </c>
      <c r="FD58" s="442" cm="1">
        <f t="array" ref="FD58">+_xlfn.SINGLE(MMULT(VALUE($E58:$EF58),VALUE('Color detail'!K$7:K$138)))</f>
        <v>0.85999999999999988</v>
      </c>
      <c r="FF58" s="436">
        <f t="shared" si="27"/>
        <v>2</v>
      </c>
      <c r="FG58" s="436">
        <f t="shared" si="28"/>
        <v>2</v>
      </c>
      <c r="FH58" s="436">
        <f t="shared" si="29"/>
        <v>1</v>
      </c>
      <c r="FI58" s="436">
        <f t="shared" si="30"/>
        <v>1</v>
      </c>
      <c r="FK58" s="436">
        <f t="shared" si="33"/>
        <v>2</v>
      </c>
      <c r="FL58" s="436">
        <f t="shared" si="34"/>
        <v>2</v>
      </c>
      <c r="FM58" s="436">
        <f t="shared" si="35"/>
        <v>1</v>
      </c>
      <c r="FN58" s="436">
        <f t="shared" si="36"/>
        <v>1</v>
      </c>
      <c r="FO58" s="681"/>
      <c r="FP58" s="436" cm="1">
        <f t="array" ref="FP58">+_xlfn.SINGLE(IF(FP$8="Mùa đông",MMULT(VALUE($E58:$EF58),VALUE('Color detail'!Q$7:Q$138))*'3.Gentan-i'!$EO58,MMULT(VALUE($E58:$EF58),VALUE('Color detail'!Q$7:Q$138))*'3.Gentan-i'!$EP58))</f>
        <v>0.04</v>
      </c>
      <c r="FQ58" s="436" cm="1">
        <f t="array" ref="FQ58">+_xlfn.SINGLE(IF(FQ$8="Mùa đông",MMULT(VALUE($E58:$EF58),VALUE('Color detail'!R$7:R$138))*'3.Gentan-i'!$EO58,MMULT(VALUE($E58:$EF58),VALUE('Color detail'!R$7:R$138))*'3.Gentan-i'!$EP58))</f>
        <v>0.04</v>
      </c>
      <c r="FR58" s="436" cm="1">
        <f t="array" ref="FR58">+_xlfn.SINGLE(IF(FR$8="Mùa đông",MMULT(VALUE($E58:$EF58),VALUE('Color detail'!S$7:S$138))*'3.Gentan-i'!$EO58,MMULT(VALUE($E58:$EF58),VALUE('Color detail'!S$7:S$138))*'3.Gentan-i'!$EP58))</f>
        <v>0.06</v>
      </c>
      <c r="FS58" s="436" cm="1">
        <f t="array" ref="FS58">+_xlfn.SINGLE(IF(FS$8="Mùa đông",MMULT(VALUE($E58:$EF58),VALUE('Color detail'!T$7:T$138))*'3.Gentan-i'!$EO58,MMULT(VALUE($E58:$EF58),VALUE('Color detail'!T$7:T$138))*'3.Gentan-i'!$EP58))</f>
        <v>0.06</v>
      </c>
      <c r="FT58" s="436" cm="1">
        <f t="array" ref="FT58">+_xlfn.SINGLE(IF(FT$8="Mùa đông",MMULT(VALUE($E58:$EF58),VALUE('Color detail'!U$7:U$138))*'3.Gentan-i'!$EO58,MMULT(VALUE($E58:$EF58),VALUE('Color detail'!U$7:U$138))*'3.Gentan-i'!$EP58))</f>
        <v>0.13</v>
      </c>
      <c r="FU58" s="436" cm="1">
        <f t="array" ref="FU58">+_xlfn.SINGLE(IF(FU$8="Mùa đông",MMULT(VALUE($E58:$EF58),VALUE('Color detail'!V$7:V$138))*'3.Gentan-i'!$EO58,MMULT(VALUE($E58:$EF58),VALUE('Color detail'!V$7:V$138))*'3.Gentan-i'!$EP58))</f>
        <v>0.13</v>
      </c>
      <c r="FV58" s="436" cm="1">
        <f t="array" ref="FV58">+_xlfn.SINGLE(IF(FV$8="Mùa đông",MMULT(VALUE($E58:$EF58),VALUE('Color detail'!W$7:W$138))*'3.Gentan-i'!$EO58,MMULT(VALUE($E58:$EF58),VALUE('Color detail'!W$7:W$138))*'3.Gentan-i'!$EP58))</f>
        <v>0.08</v>
      </c>
      <c r="FW58" s="436" cm="1">
        <f t="array" ref="FW58">+_xlfn.SINGLE(IF(FW$8="Mùa đông",MMULT(VALUE($E58:$EF58),VALUE('Color detail'!X$7:X$138))*'3.Gentan-i'!$EO58,MMULT(VALUE($E58:$EF58),VALUE('Color detail'!X$7:X$138))*'3.Gentan-i'!$EP58))</f>
        <v>9.0000000000000011E-2</v>
      </c>
      <c r="FX58" s="436" cm="1">
        <f t="array" ref="FX58">+_xlfn.SINGLE(IF(FX$8="Mùa đông",MMULT(VALUE($E58:$EF58),VALUE('Color detail'!Y$7:Y$138))*'3.Gentan-i'!$EO58,MMULT(VALUE($E58:$EF58),VALUE('Color detail'!Y$7:Y$138))*'3.Gentan-i'!$EP58))</f>
        <v>7.0000000000000007E-2</v>
      </c>
      <c r="FY58" s="436" cm="1">
        <f t="array" ref="FY58">+_xlfn.SINGLE(IF(FY$8="Mùa đông",MMULT(VALUE($E58:$EF58),VALUE('Color detail'!Z$7:Z$138))*'3.Gentan-i'!$EO58,MMULT(VALUE($E58:$EF58),VALUE('Color detail'!Z$7:Z$138))*'3.Gentan-i'!$EP58))</f>
        <v>0.08</v>
      </c>
      <c r="FZ58" s="436" cm="1">
        <f t="array" ref="FZ58">+_xlfn.SINGLE(IF(FZ$8="Mùa đông",MMULT(VALUE($E58:$EF58),VALUE('Color detail'!AA$7:AA$138))*'3.Gentan-i'!$EO58,MMULT(VALUE($E58:$EF58),VALUE('Color detail'!AA$7:AA$138))*'3.Gentan-i'!$EP58))</f>
        <v>9.0000000000000011E-2</v>
      </c>
      <c r="GA58" s="436" cm="1">
        <f t="array" ref="GA58">+_xlfn.SINGLE(IF(GA$8="Mùa đông",MMULT(VALUE($E58:$EF58),VALUE('Color detail'!AB$7:AB$138))*'3.Gentan-i'!$EO58,MMULT(VALUE($E58:$EF58),VALUE('Color detail'!AB$7:AB$138))*'3.Gentan-i'!$EP58))</f>
        <v>0.08</v>
      </c>
      <c r="GB58" s="436" cm="1">
        <f t="array" ref="GB58">+_xlfn.SINGLE(IF(GB$8="Mùa đông",MMULT(VALUE($E58:$EF58),VALUE('Color detail'!AC$7:AC$138))*'3.Gentan-i'!$EO58,MMULT(VALUE($E58:$EF58),VALUE('Color detail'!AC$7:AC$138))*'3.Gentan-i'!$EP58))</f>
        <v>0.09</v>
      </c>
      <c r="GC58" s="436" cm="1">
        <f t="array" ref="GC58">+_xlfn.SINGLE(IF(GC$8="Mùa đông",MMULT(VALUE($E58:$EF58),VALUE('Color detail'!AD$7:AD$138))*'3.Gentan-i'!$EO58,MMULT(VALUE($E58:$EF58),VALUE('Color detail'!AD$7:AD$138))*'3.Gentan-i'!$EP58))</f>
        <v>0.08</v>
      </c>
      <c r="GD58" s="436" cm="1">
        <f t="array" ref="GD58">+_xlfn.SINGLE(IF(GD$8="Mùa đông",MMULT(VALUE($E58:$EF58),VALUE('Color detail'!AE$7:AE$138))*'3.Gentan-i'!$EO58,MMULT(VALUE($E58:$EF58),VALUE('Color detail'!AE$7:AE$138))*'3.Gentan-i'!$EP58))</f>
        <v>0.2</v>
      </c>
      <c r="GE58" s="436" cm="1">
        <f t="array" ref="GE58">+_xlfn.SINGLE(IF(GE$8="Mùa đông",MMULT(VALUE($E58:$EF58),VALUE('Color detail'!AF$7:AF$138))*'3.Gentan-i'!$EO58,MMULT(VALUE($E58:$EF58),VALUE('Color detail'!AF$7:AF$138))*'3.Gentan-i'!$EP58))</f>
        <v>0.1</v>
      </c>
      <c r="GF58" s="436" cm="1">
        <f t="array" ref="GF58">+_xlfn.SINGLE(IF(GF$8="Mùa đông",MMULT(VALUE($E58:$EF58),VALUE('Color detail'!AG$7:AG$138))*'3.Gentan-i'!$EO58,MMULT(VALUE($E58:$EF58),VALUE('Color detail'!AG$7:AG$138))*'3.Gentan-i'!$EP58))</f>
        <v>0.18</v>
      </c>
      <c r="GG58" s="436" cm="1">
        <f t="array" ref="GG58">+_xlfn.SINGLE(IF(GG$8="Mùa đông",MMULT(VALUE($E58:$EF58),VALUE('Color detail'!AH$7:AH$138))*'3.Gentan-i'!$EO58,MMULT(VALUE($E58:$EF58),VALUE('Color detail'!AH$7:AH$138))*'3.Gentan-i'!$EP58))</f>
        <v>0.21000000000000002</v>
      </c>
      <c r="GH58" s="436" cm="1">
        <f t="array" ref="GH58">+_xlfn.SINGLE(IF(GH$8="Mùa đông",MMULT(VALUE($E58:$EF58),VALUE('Color detail'!AI$7:AI$138))*'3.Gentan-i'!$EO58,MMULT(VALUE($E58:$EF58),VALUE('Color detail'!AI$7:AI$138))*'3.Gentan-i'!$EP58))</f>
        <v>0.28000000000000003</v>
      </c>
      <c r="GI58" s="436" cm="1">
        <f t="array" ref="GI58">+_xlfn.SINGLE(IF(GI$8="Mùa đông",MMULT(VALUE($E58:$EF58),VALUE('Color detail'!AJ$7:AJ$138))*'3.Gentan-i'!$EO58,MMULT(VALUE($E58:$EF58),VALUE('Color detail'!AJ$7:AJ$138))*'3.Gentan-i'!$EP58))</f>
        <v>0.18</v>
      </c>
      <c r="GJ58" s="436" cm="1">
        <f t="array" ref="GJ58">+_xlfn.SINGLE(IF(GJ$8="Mùa đông",MMULT(VALUE($E58:$EF58),VALUE('Color detail'!AK$7:AK$138))*'3.Gentan-i'!$EO58,MMULT(VALUE($E58:$EF58),VALUE('Color detail'!AK$7:AK$138))*'3.Gentan-i'!$EP58))</f>
        <v>0.16</v>
      </c>
      <c r="GK58" s="436" cm="1">
        <f t="array" ref="GK58">+_xlfn.SINGLE(IF(GK$8="Mùa đông",MMULT(VALUE($E58:$EF58),VALUE('Color detail'!AL$7:AL$138))*'3.Gentan-i'!$EO58,MMULT(VALUE($E58:$EF58),VALUE('Color detail'!AL$7:AL$138))*'3.Gentan-i'!$EP58))</f>
        <v>0</v>
      </c>
      <c r="GL58" s="436" cm="1">
        <f t="array" ref="GL58">+_xlfn.SINGLE(IF(GL$8="Mùa đông",MMULT(VALUE($E58:$EF58),VALUE('Color detail'!AM$7:AM$138))*'3.Gentan-i'!$EO58,MMULT(VALUE($E58:$EF58),VALUE('Color detail'!AM$7:AM$138))*'3.Gentan-i'!$EP58))</f>
        <v>0</v>
      </c>
      <c r="GM58" s="436" cm="1">
        <f t="array" ref="GM58">+_xlfn.SINGLE(IF(GM$8="Mùa đông",MMULT(VALUE($E58:$EF58),VALUE('Color detail'!AN$7:AN$138))*'3.Gentan-i'!$EO58,MMULT(VALUE($E58:$EF58),VALUE('Color detail'!AN$7:AN$138))*'3.Gentan-i'!$EP58))</f>
        <v>0</v>
      </c>
      <c r="GN58" s="436" cm="1">
        <f t="array" ref="GN58">+_xlfn.SINGLE(IF(GN$8="Mùa đông",MMULT(VALUE($E58:$EF58),VALUE('Color detail'!AO$7:AO$138))*'3.Gentan-i'!$EO58,MMULT(VALUE($E58:$EF58),VALUE('Color detail'!AO$7:AO$138))*'3.Gentan-i'!$EP58))</f>
        <v>0</v>
      </c>
      <c r="GO58" s="436" cm="1">
        <f t="array" ref="GO58">+_xlfn.SINGLE(IF(GO$8="Mùa đông",MMULT(VALUE($E58:$EF58),VALUE('Color detail'!AP$7:AP$138))*'3.Gentan-i'!$EO58,MMULT(VALUE($E58:$EF58),VALUE('Color detail'!AP$7:AP$138))*'3.Gentan-i'!$EP58))</f>
        <v>0</v>
      </c>
      <c r="GP58" s="436" cm="1">
        <f t="array" ref="GP58">+_xlfn.SINGLE(IF(GP$8="Mùa đông",MMULT(VALUE($E58:$EF58),VALUE('Color detail'!AQ$7:AQ$138))*'3.Gentan-i'!$EO58,MMULT(VALUE($E58:$EF58),VALUE('Color detail'!AQ$7:AQ$138))*'3.Gentan-i'!$EP58))</f>
        <v>0</v>
      </c>
      <c r="GQ58" s="436" cm="1">
        <f t="array" ref="GQ58">+_xlfn.SINGLE(IF(GQ$8="Mùa đông",MMULT(VALUE($E58:$EF58),VALUE('Color detail'!AR$7:AR$138))*'3.Gentan-i'!$EO58,MMULT(VALUE($E58:$EF58),VALUE('Color detail'!AR$7:AR$138))*'3.Gentan-i'!$EP58))</f>
        <v>0</v>
      </c>
      <c r="GR58" s="443">
        <f t="shared" si="37"/>
        <v>2.4300000000000002</v>
      </c>
      <c r="GS58" s="435"/>
      <c r="GT58" s="436">
        <f t="shared" si="38"/>
        <v>0.28000000000000003</v>
      </c>
      <c r="GU58" s="499">
        <v>12</v>
      </c>
      <c r="GV58" s="499">
        <v>36</v>
      </c>
      <c r="GW58" s="436">
        <f t="shared" si="31"/>
        <v>1.6800000000000002</v>
      </c>
      <c r="GX58" s="436">
        <f t="shared" si="32"/>
        <v>5.0400000000000009</v>
      </c>
      <c r="GZ58" s="534"/>
      <c r="HA58" s="534"/>
      <c r="HB58" s="534"/>
    </row>
    <row r="59" spans="1:286" ht="16" hidden="1" customHeight="1">
      <c r="A59" s="437">
        <v>1</v>
      </c>
      <c r="B59" s="438" t="s">
        <v>241</v>
      </c>
      <c r="C59" s="439" t="s">
        <v>242</v>
      </c>
      <c r="D59" s="439"/>
      <c r="E59" s="925"/>
      <c r="F59" s="925"/>
      <c r="G59" s="925"/>
      <c r="H59" s="925"/>
      <c r="I59" s="925"/>
      <c r="J59" s="925"/>
      <c r="K59" s="925"/>
      <c r="L59" s="925"/>
      <c r="M59" s="925"/>
      <c r="N59" s="925"/>
      <c r="O59" s="925"/>
      <c r="P59" s="925"/>
      <c r="Q59" s="925"/>
      <c r="R59" s="925"/>
      <c r="S59" s="925"/>
      <c r="T59" s="925"/>
      <c r="U59" s="925"/>
      <c r="V59" s="925"/>
      <c r="W59" s="925"/>
      <c r="X59" s="925"/>
      <c r="Y59" s="925"/>
      <c r="Z59" s="925"/>
      <c r="AA59" s="925"/>
      <c r="AB59" s="925"/>
      <c r="AC59" s="925"/>
      <c r="AD59" s="440">
        <v>0</v>
      </c>
      <c r="AE59" s="440">
        <v>0</v>
      </c>
      <c r="AF59" s="440">
        <v>0</v>
      </c>
      <c r="AG59" s="440">
        <v>0</v>
      </c>
      <c r="AH59" s="440">
        <v>0</v>
      </c>
      <c r="AI59" s="440">
        <v>0</v>
      </c>
      <c r="AJ59" s="440">
        <v>0</v>
      </c>
      <c r="AK59" s="440">
        <v>0</v>
      </c>
      <c r="AL59" s="440">
        <v>0</v>
      </c>
      <c r="AM59" s="440">
        <v>0</v>
      </c>
      <c r="AN59" s="440">
        <v>0</v>
      </c>
      <c r="AO59" s="440">
        <v>0</v>
      </c>
      <c r="AP59" s="440">
        <v>0</v>
      </c>
      <c r="AQ59" s="440">
        <v>0</v>
      </c>
      <c r="AR59" s="440">
        <v>0</v>
      </c>
      <c r="AS59" s="440">
        <v>0</v>
      </c>
      <c r="AT59" s="440">
        <v>0</v>
      </c>
      <c r="AU59" s="440">
        <v>0</v>
      </c>
      <c r="AV59" s="440">
        <v>0</v>
      </c>
      <c r="AW59" s="440">
        <v>0</v>
      </c>
      <c r="AX59" s="440">
        <v>0</v>
      </c>
      <c r="AY59" s="440">
        <v>0</v>
      </c>
      <c r="AZ59" s="440">
        <v>0</v>
      </c>
      <c r="BA59" s="440">
        <v>0</v>
      </c>
      <c r="BB59" s="440">
        <v>0</v>
      </c>
      <c r="BC59" s="440">
        <v>0</v>
      </c>
      <c r="BD59" s="440">
        <v>0</v>
      </c>
      <c r="BE59" s="440">
        <v>0</v>
      </c>
      <c r="BF59" s="440">
        <v>0</v>
      </c>
      <c r="BG59" s="440">
        <v>0</v>
      </c>
      <c r="BH59" s="440">
        <v>0</v>
      </c>
      <c r="BI59" s="440">
        <v>0</v>
      </c>
      <c r="BJ59" s="440">
        <v>0</v>
      </c>
      <c r="BK59" s="440">
        <v>0</v>
      </c>
      <c r="BL59" s="440">
        <v>0</v>
      </c>
      <c r="BM59" s="440">
        <v>0</v>
      </c>
      <c r="BN59" s="440">
        <v>0</v>
      </c>
      <c r="BO59" s="440">
        <v>0</v>
      </c>
      <c r="BP59" s="440">
        <v>0</v>
      </c>
      <c r="BQ59" s="440">
        <v>0</v>
      </c>
      <c r="BR59" s="440">
        <v>0</v>
      </c>
      <c r="BS59" s="440">
        <v>0</v>
      </c>
      <c r="BT59" s="440">
        <v>0</v>
      </c>
      <c r="BU59" s="440">
        <v>0</v>
      </c>
      <c r="BV59" s="440">
        <v>0</v>
      </c>
      <c r="BW59" s="440">
        <v>0</v>
      </c>
      <c r="BX59" s="440">
        <v>0</v>
      </c>
      <c r="BY59" s="440">
        <v>0</v>
      </c>
      <c r="BZ59" s="440">
        <v>0</v>
      </c>
      <c r="CA59" s="440">
        <v>0</v>
      </c>
      <c r="CB59" s="440">
        <v>0</v>
      </c>
      <c r="CC59" s="440">
        <v>0</v>
      </c>
      <c r="CD59" s="440">
        <v>0</v>
      </c>
      <c r="CE59" s="440">
        <v>0</v>
      </c>
      <c r="CF59" s="440">
        <v>0</v>
      </c>
      <c r="CG59" s="440">
        <v>0</v>
      </c>
      <c r="CH59" s="440">
        <v>0</v>
      </c>
      <c r="CI59" s="440">
        <v>0</v>
      </c>
      <c r="CJ59" s="440">
        <v>0</v>
      </c>
      <c r="CK59" s="440">
        <v>0</v>
      </c>
      <c r="CL59" s="440">
        <v>0</v>
      </c>
      <c r="CM59" s="440">
        <v>0</v>
      </c>
      <c r="CN59" s="440">
        <v>0</v>
      </c>
      <c r="CO59" s="440">
        <v>0</v>
      </c>
      <c r="CP59" s="440">
        <v>1.7535000000000001</v>
      </c>
      <c r="CQ59" s="440">
        <v>0</v>
      </c>
      <c r="CR59" s="440">
        <v>0</v>
      </c>
      <c r="CS59" s="440">
        <v>0</v>
      </c>
      <c r="CT59" s="440">
        <v>1.7535000000000001</v>
      </c>
      <c r="CU59" s="440">
        <v>0</v>
      </c>
      <c r="CV59" s="440">
        <v>0</v>
      </c>
      <c r="CW59" s="440">
        <v>0</v>
      </c>
      <c r="CX59" s="440">
        <v>1.7535000000000001</v>
      </c>
      <c r="CY59" s="440">
        <v>0</v>
      </c>
      <c r="CZ59" s="440">
        <v>0</v>
      </c>
      <c r="DA59" s="440">
        <v>0</v>
      </c>
      <c r="DB59" s="440">
        <v>1.7535000000000001</v>
      </c>
      <c r="DC59" s="440">
        <v>0</v>
      </c>
      <c r="DD59" s="440">
        <v>0</v>
      </c>
      <c r="DE59" s="440">
        <v>0</v>
      </c>
      <c r="DF59" s="440">
        <v>1.7535000000000001</v>
      </c>
      <c r="DG59" s="441">
        <v>0</v>
      </c>
      <c r="DH59" s="441">
        <v>0</v>
      </c>
      <c r="DI59" s="441">
        <v>1.6740000000000002</v>
      </c>
      <c r="DJ59" s="441">
        <v>0</v>
      </c>
      <c r="DK59" s="441">
        <v>0</v>
      </c>
      <c r="DL59" s="441">
        <v>0</v>
      </c>
      <c r="DM59" s="441">
        <v>0</v>
      </c>
      <c r="DN59" s="441">
        <v>0</v>
      </c>
      <c r="DO59" s="441">
        <v>1.6740000000000002</v>
      </c>
      <c r="DP59" s="441">
        <v>0</v>
      </c>
      <c r="DQ59" s="441">
        <v>0</v>
      </c>
      <c r="DR59" s="441">
        <v>0</v>
      </c>
      <c r="DS59" s="441">
        <v>0</v>
      </c>
      <c r="DT59" s="441">
        <v>1.6740000000000002</v>
      </c>
      <c r="DU59" s="441">
        <v>0</v>
      </c>
      <c r="DV59" s="441">
        <v>0</v>
      </c>
      <c r="DW59" s="441">
        <v>0</v>
      </c>
      <c r="DX59" s="441">
        <v>0</v>
      </c>
      <c r="DY59" s="441">
        <v>1.6740000000000002</v>
      </c>
      <c r="DZ59" s="441">
        <v>0</v>
      </c>
      <c r="EA59" s="441">
        <v>0</v>
      </c>
      <c r="EB59" s="441">
        <v>0</v>
      </c>
      <c r="EC59" s="441">
        <v>0</v>
      </c>
      <c r="ED59" s="441">
        <v>0</v>
      </c>
      <c r="EE59" s="441">
        <v>0</v>
      </c>
      <c r="EF59" s="441">
        <v>0</v>
      </c>
      <c r="EH59" s="437" t="s">
        <v>62</v>
      </c>
      <c r="EI59" s="437">
        <v>16</v>
      </c>
      <c r="EJ59" s="439"/>
      <c r="EK59" s="439" t="s">
        <v>76</v>
      </c>
      <c r="EL59" s="437" t="s">
        <v>64</v>
      </c>
      <c r="EN59" s="382" t="str">
        <f>+IFERROR(VLOOKUP($B59,'Lưu ý'!$C$5:$G$21,5,0),"")</f>
        <v/>
      </c>
      <c r="EO59" s="382">
        <f>+IF($EN59="",100%,INDEX('Lưu ý'!$H$5:$I$21,MATCH('3.Gentan-i'!$B59,'Lưu ý'!$C$5:$C$21,0),MATCH('3.Gentan-i'!EO$6,'Lưu ý'!$H$4:$I$4,0)))</f>
        <v>1</v>
      </c>
      <c r="EP59" s="382">
        <f>+IF($EN59="",100%,INDEX('Lưu ý'!$H$5:$I$21,MATCH('3.Gentan-i'!$B59,'Lưu ý'!$C$5:$C$21,0),MATCH('3.Gentan-i'!EP$6,'Lưu ý'!$H$4:$I$4,0)))</f>
        <v>1</v>
      </c>
      <c r="EQ59" s="481">
        <v>1</v>
      </c>
      <c r="ER59" s="844">
        <v>1</v>
      </c>
      <c r="ES59" s="439"/>
      <c r="ET59" s="439"/>
      <c r="EU59" s="476"/>
      <c r="EV59" s="810"/>
      <c r="EW59" s="810"/>
      <c r="EX59" s="810"/>
      <c r="EY59" s="810"/>
      <c r="EZ59" s="378" t="s">
        <v>360</v>
      </c>
      <c r="FA59" s="442" cm="1">
        <f t="array" ref="FA59">+_xlfn.SINGLE(MMULT(VALUE($E59:$EF59),VALUE('Color detail'!H$7:H$138)))</f>
        <v>114.3045</v>
      </c>
      <c r="FB59" s="442" cm="1">
        <f t="array" ref="FB59">+_xlfn.SINGLE(MMULT(VALUE($E59:$EF59),VALUE('Color detail'!I$7:I$138)))</f>
        <v>93.898499999999999</v>
      </c>
      <c r="FC59" s="442" cm="1">
        <f t="array" ref="FC59">+_xlfn.SINGLE(MMULT(VALUE($E59:$EF59),VALUE('Color detail'!J$7:J$138)))</f>
        <v>77.31750000000001</v>
      </c>
      <c r="FD59" s="442" cm="1">
        <f t="array" ref="FD59">+_xlfn.SINGLE(MMULT(VALUE($E59:$EF59),VALUE('Color detail'!K$7:K$138)))</f>
        <v>21.762</v>
      </c>
      <c r="FF59" s="436">
        <f t="shared" si="27"/>
        <v>128</v>
      </c>
      <c r="FG59" s="436">
        <f t="shared" si="28"/>
        <v>96</v>
      </c>
      <c r="FH59" s="436">
        <f t="shared" si="29"/>
        <v>80</v>
      </c>
      <c r="FI59" s="436">
        <f t="shared" si="30"/>
        <v>32</v>
      </c>
      <c r="FK59" s="436">
        <f t="shared" si="33"/>
        <v>128</v>
      </c>
      <c r="FL59" s="436">
        <f t="shared" si="34"/>
        <v>96</v>
      </c>
      <c r="FM59" s="436">
        <f t="shared" si="35"/>
        <v>80</v>
      </c>
      <c r="FN59" s="436">
        <f t="shared" si="36"/>
        <v>32</v>
      </c>
      <c r="FO59" s="681"/>
      <c r="FP59" s="436" cm="1">
        <f t="array" ref="FP59">+_xlfn.SINGLE(IF(FP$8="Mùa đông",MMULT(VALUE($E59:$EF59),VALUE('Color detail'!Q$7:Q$138))*'3.Gentan-i'!$EO59,MMULT(VALUE($E59:$EF59),VALUE('Color detail'!Q$7:Q$138))*'3.Gentan-i'!$EP59))</f>
        <v>1.7535000000000001</v>
      </c>
      <c r="FQ59" s="436" cm="1">
        <f t="array" ref="FQ59">+_xlfn.SINGLE(IF(FQ$8="Mùa đông",MMULT(VALUE($E59:$EF59),VALUE('Color detail'!R$7:R$138))*'3.Gentan-i'!$EO59,MMULT(VALUE($E59:$EF59),VALUE('Color detail'!R$7:R$138))*'3.Gentan-i'!$EP59))</f>
        <v>5.181</v>
      </c>
      <c r="FR59" s="436" cm="1">
        <f t="array" ref="FR59">+_xlfn.SINGLE(IF(FR$8="Mùa đông",MMULT(VALUE($E59:$EF59),VALUE('Color detail'!S$7:S$138))*'3.Gentan-i'!$EO59,MMULT(VALUE($E59:$EF59),VALUE('Color detail'!S$7:S$138))*'3.Gentan-i'!$EP59))</f>
        <v>1.7535000000000001</v>
      </c>
      <c r="FS59" s="436" cm="1">
        <f t="array" ref="FS59">+_xlfn.SINGLE(IF(FS$8="Mùa đông",MMULT(VALUE($E59:$EF59),VALUE('Color detail'!T$7:T$138))*'3.Gentan-i'!$EO59,MMULT(VALUE($E59:$EF59),VALUE('Color detail'!T$7:T$138))*'3.Gentan-i'!$EP59))</f>
        <v>1.7535000000000001</v>
      </c>
      <c r="FT59" s="436" cm="1">
        <f t="array" ref="FT59">+_xlfn.SINGLE(IF(FT$8="Mùa đông",MMULT(VALUE($E59:$EF59),VALUE('Color detail'!U$7:U$138))*'3.Gentan-i'!$EO59,MMULT(VALUE($E59:$EF59),VALUE('Color detail'!U$7:U$138))*'3.Gentan-i'!$EP59))</f>
        <v>1.6740000000000002</v>
      </c>
      <c r="FU59" s="436" cm="1">
        <f t="array" ref="FU59">+_xlfn.SINGLE(IF(FU$8="Mùa đông",MMULT(VALUE($E59:$EF59),VALUE('Color detail'!V$7:V$138))*'3.Gentan-i'!$EO59,MMULT(VALUE($E59:$EF59),VALUE('Color detail'!V$7:V$138))*'3.Gentan-i'!$EP59))</f>
        <v>1.7535000000000001</v>
      </c>
      <c r="FV59" s="436" cm="1">
        <f t="array" ref="FV59">+_xlfn.SINGLE(IF(FV$8="Mùa đông",MMULT(VALUE($E59:$EF59),VALUE('Color detail'!W$7:W$138))*'3.Gentan-i'!$EO59,MMULT(VALUE($E59:$EF59),VALUE('Color detail'!W$7:W$138))*'3.Gentan-i'!$EP59))</f>
        <v>5.1015000000000006</v>
      </c>
      <c r="FW59" s="436" cm="1">
        <f t="array" ref="FW59">+_xlfn.SINGLE(IF(FW$8="Mùa đông",MMULT(VALUE($E59:$EF59),VALUE('Color detail'!X$7:X$138))*'3.Gentan-i'!$EO59,MMULT(VALUE($E59:$EF59),VALUE('Color detail'!X$7:X$138))*'3.Gentan-i'!$EP59))</f>
        <v>7.0140000000000002</v>
      </c>
      <c r="FX59" s="436" cm="1">
        <f t="array" ref="FX59">+_xlfn.SINGLE(IF(FX$8="Mùa đông",MMULT(VALUE($E59:$EF59),VALUE('Color detail'!Y$7:Y$138))*'3.Gentan-i'!$EO59,MMULT(VALUE($E59:$EF59),VALUE('Color detail'!Y$7:Y$138))*'3.Gentan-i'!$EP59))</f>
        <v>7.0140000000000002</v>
      </c>
      <c r="FY59" s="436" cm="1">
        <f t="array" ref="FY59">+_xlfn.SINGLE(IF(FY$8="Mùa đông",MMULT(VALUE($E59:$EF59),VALUE('Color detail'!Z$7:Z$138))*'3.Gentan-i'!$EO59,MMULT(VALUE($E59:$EF59),VALUE('Color detail'!Z$7:Z$138))*'3.Gentan-i'!$EP59))</f>
        <v>1.7535000000000001</v>
      </c>
      <c r="FZ59" s="436" cm="1">
        <f t="array" ref="FZ59">+_xlfn.SINGLE(IF(FZ$8="Mùa đông",MMULT(VALUE($E59:$EF59),VALUE('Color detail'!AA$7:AA$138))*'3.Gentan-i'!$EO59,MMULT(VALUE($E59:$EF59),VALUE('Color detail'!AA$7:AA$138))*'3.Gentan-i'!$EP59))</f>
        <v>3.5070000000000001</v>
      </c>
      <c r="GA59" s="436" cm="1">
        <f t="array" ref="GA59">+_xlfn.SINGLE(IF(GA$8="Mùa đông",MMULT(VALUE($E59:$EF59),VALUE('Color detail'!AB$7:AB$138))*'3.Gentan-i'!$EO59,MMULT(VALUE($E59:$EF59),VALUE('Color detail'!AB$7:AB$138))*'3.Gentan-i'!$EP59))</f>
        <v>3.5070000000000001</v>
      </c>
      <c r="GB59" s="436" cm="1">
        <f t="array" ref="GB59">+_xlfn.SINGLE(IF(GB$8="Mùa đông",MMULT(VALUE($E59:$EF59),VALUE('Color detail'!AC$7:AC$138))*'3.Gentan-i'!$EO59,MMULT(VALUE($E59:$EF59),VALUE('Color detail'!AC$7:AC$138))*'3.Gentan-i'!$EP59))</f>
        <v>3.5070000000000001</v>
      </c>
      <c r="GC59" s="436" cm="1">
        <f t="array" ref="GC59">+_xlfn.SINGLE(IF(GC$8="Mùa đông",MMULT(VALUE($E59:$EF59),VALUE('Color detail'!AD$7:AD$138))*'3.Gentan-i'!$EO59,MMULT(VALUE($E59:$EF59),VALUE('Color detail'!AD$7:AD$138))*'3.Gentan-i'!$EP59))</f>
        <v>3.5070000000000001</v>
      </c>
      <c r="GD59" s="436" cm="1">
        <f t="array" ref="GD59">+_xlfn.SINGLE(IF(GD$8="Mùa đông",MMULT(VALUE($E59:$EF59),VALUE('Color detail'!AE$7:AE$138))*'3.Gentan-i'!$EO59,MMULT(VALUE($E59:$EF59),VALUE('Color detail'!AE$7:AE$138))*'3.Gentan-i'!$EP59))</f>
        <v>5.2605000000000004</v>
      </c>
      <c r="GE59" s="436" cm="1">
        <f t="array" ref="GE59">+_xlfn.SINGLE(IF(GE$8="Mùa đông",MMULT(VALUE($E59:$EF59),VALUE('Color detail'!AF$7:AF$138))*'3.Gentan-i'!$EO59,MMULT(VALUE($E59:$EF59),VALUE('Color detail'!AF$7:AF$138))*'3.Gentan-i'!$EP59))</f>
        <v>6.6960000000000006</v>
      </c>
      <c r="GF59" s="436" cm="1">
        <f t="array" ref="GF59">+_xlfn.SINGLE(IF(GF$8="Mùa đông",MMULT(VALUE($E59:$EF59),VALUE('Color detail'!AG$7:AG$138))*'3.Gentan-i'!$EO59,MMULT(VALUE($E59:$EF59),VALUE('Color detail'!AG$7:AG$138))*'3.Gentan-i'!$EP59))</f>
        <v>6.6960000000000006</v>
      </c>
      <c r="GG59" s="436" cm="1">
        <f t="array" ref="GG59">+_xlfn.SINGLE(IF(GG$8="Mùa đông",MMULT(VALUE($E59:$EF59),VALUE('Color detail'!AH$7:AH$138))*'3.Gentan-i'!$EO59,MMULT(VALUE($E59:$EF59),VALUE('Color detail'!AH$7:AH$138))*'3.Gentan-i'!$EP59))</f>
        <v>11.718</v>
      </c>
      <c r="GH59" s="436" cm="1">
        <f t="array" ref="GH59">+_xlfn.SINGLE(IF(GH$8="Mùa đông",MMULT(VALUE($E59:$EF59),VALUE('Color detail'!AI$7:AI$138))*'3.Gentan-i'!$EO59,MMULT(VALUE($E59:$EF59),VALUE('Color detail'!AI$7:AI$138))*'3.Gentan-i'!$EP59))</f>
        <v>10.044</v>
      </c>
      <c r="GI59" s="436" cm="1">
        <f t="array" ref="GI59">+_xlfn.SINGLE(IF(GI$8="Mùa đông",MMULT(VALUE($E59:$EF59),VALUE('Color detail'!AJ$7:AJ$138))*'3.Gentan-i'!$EO59,MMULT(VALUE($E59:$EF59),VALUE('Color detail'!AJ$7:AJ$138))*'3.Gentan-i'!$EP59))</f>
        <v>11.718</v>
      </c>
      <c r="GJ59" s="436" cm="1">
        <f t="array" ref="GJ59">+_xlfn.SINGLE(IF(GJ$8="Mùa đông",MMULT(VALUE($E59:$EF59),VALUE('Color detail'!AK$7:AK$138))*'3.Gentan-i'!$EO59,MMULT(VALUE($E59:$EF59),VALUE('Color detail'!AK$7:AK$138))*'3.Gentan-i'!$EP59))</f>
        <v>13.392000000000001</v>
      </c>
      <c r="GK59" s="436" cm="1">
        <f t="array" ref="GK59">+_xlfn.SINGLE(IF(GK$8="Mùa đông",MMULT(VALUE($E59:$EF59),VALUE('Color detail'!AL$7:AL$138))*'3.Gentan-i'!$EO59,MMULT(VALUE($E59:$EF59),VALUE('Color detail'!AL$7:AL$138))*'3.Gentan-i'!$EP59))</f>
        <v>0</v>
      </c>
      <c r="GL59" s="436" cm="1">
        <f t="array" ref="GL59">+_xlfn.SINGLE(IF(GL$8="Mùa đông",MMULT(VALUE($E59:$EF59),VALUE('Color detail'!AM$7:AM$138))*'3.Gentan-i'!$EO59,MMULT(VALUE($E59:$EF59),VALUE('Color detail'!AM$7:AM$138))*'3.Gentan-i'!$EP59))</f>
        <v>0</v>
      </c>
      <c r="GM59" s="436" cm="1">
        <f t="array" ref="GM59">+_xlfn.SINGLE(IF(GM$8="Mùa đông",MMULT(VALUE($E59:$EF59),VALUE('Color detail'!AN$7:AN$138))*'3.Gentan-i'!$EO59,MMULT(VALUE($E59:$EF59),VALUE('Color detail'!AN$7:AN$138))*'3.Gentan-i'!$EP59))</f>
        <v>0</v>
      </c>
      <c r="GN59" s="436" cm="1">
        <f t="array" ref="GN59">+_xlfn.SINGLE(IF(GN$8="Mùa đông",MMULT(VALUE($E59:$EF59),VALUE('Color detail'!AO$7:AO$138))*'3.Gentan-i'!$EO59,MMULT(VALUE($E59:$EF59),VALUE('Color detail'!AO$7:AO$138))*'3.Gentan-i'!$EP59))</f>
        <v>0</v>
      </c>
      <c r="GO59" s="436" cm="1">
        <f t="array" ref="GO59">+_xlfn.SINGLE(IF(GO$8="Mùa đông",MMULT(VALUE($E59:$EF59),VALUE('Color detail'!AP$7:AP$138))*'3.Gentan-i'!$EO59,MMULT(VALUE($E59:$EF59),VALUE('Color detail'!AP$7:AP$138))*'3.Gentan-i'!$EP59))</f>
        <v>0</v>
      </c>
      <c r="GP59" s="436" cm="1">
        <f t="array" ref="GP59">+_xlfn.SINGLE(IF(GP$8="Mùa đông",MMULT(VALUE($E59:$EF59),VALUE('Color detail'!AQ$7:AQ$138))*'3.Gentan-i'!$EO59,MMULT(VALUE($E59:$EF59),VALUE('Color detail'!AQ$7:AQ$138))*'3.Gentan-i'!$EP59))</f>
        <v>0</v>
      </c>
      <c r="GQ59" s="436" cm="1">
        <f t="array" ref="GQ59">+_xlfn.SINGLE(IF(GQ$8="Mùa đông",MMULT(VALUE($E59:$EF59),VALUE('Color detail'!AR$7:AR$138))*'3.Gentan-i'!$EO59,MMULT(VALUE($E59:$EF59),VALUE('Color detail'!AR$7:AR$138))*'3.Gentan-i'!$EP59))</f>
        <v>0</v>
      </c>
      <c r="GR59" s="443">
        <f t="shared" si="37"/>
        <v>114.30449999999999</v>
      </c>
      <c r="GS59" s="435"/>
      <c r="GT59" s="436">
        <f t="shared" si="38"/>
        <v>13.392000000000001</v>
      </c>
      <c r="GU59" s="499">
        <v>12</v>
      </c>
      <c r="GV59" s="499">
        <v>36</v>
      </c>
      <c r="GW59" s="436">
        <f t="shared" si="31"/>
        <v>160.70400000000001</v>
      </c>
      <c r="GX59" s="436">
        <f t="shared" si="32"/>
        <v>482.11200000000002</v>
      </c>
      <c r="GZ59" s="534"/>
      <c r="HA59" s="534"/>
      <c r="HB59" s="534"/>
    </row>
    <row r="60" spans="1:286" ht="16" hidden="1" customHeight="1">
      <c r="A60" s="437">
        <v>1</v>
      </c>
      <c r="B60" s="438" t="s">
        <v>243</v>
      </c>
      <c r="C60" s="439" t="s">
        <v>244</v>
      </c>
      <c r="D60" s="439"/>
      <c r="E60" s="925"/>
      <c r="F60" s="925"/>
      <c r="G60" s="925"/>
      <c r="H60" s="925"/>
      <c r="I60" s="925"/>
      <c r="J60" s="925"/>
      <c r="K60" s="925"/>
      <c r="L60" s="925"/>
      <c r="M60" s="925"/>
      <c r="N60" s="925"/>
      <c r="O60" s="925"/>
      <c r="P60" s="925"/>
      <c r="Q60" s="925"/>
      <c r="R60" s="925"/>
      <c r="S60" s="925"/>
      <c r="T60" s="925"/>
      <c r="U60" s="925"/>
      <c r="V60" s="925"/>
      <c r="W60" s="925"/>
      <c r="X60" s="925"/>
      <c r="Y60" s="925"/>
      <c r="Z60" s="925"/>
      <c r="AA60" s="925"/>
      <c r="AB60" s="925"/>
      <c r="AC60" s="925"/>
      <c r="AD60" s="440">
        <v>0</v>
      </c>
      <c r="AE60" s="440">
        <v>0</v>
      </c>
      <c r="AF60" s="440">
        <v>0</v>
      </c>
      <c r="AG60" s="440">
        <v>0</v>
      </c>
      <c r="AH60" s="440">
        <v>0</v>
      </c>
      <c r="AI60" s="440">
        <v>0</v>
      </c>
      <c r="AJ60" s="440">
        <v>0</v>
      </c>
      <c r="AK60" s="440">
        <v>0</v>
      </c>
      <c r="AL60" s="440">
        <v>0</v>
      </c>
      <c r="AM60" s="440">
        <v>0</v>
      </c>
      <c r="AN60" s="440">
        <v>0</v>
      </c>
      <c r="AO60" s="440">
        <v>0</v>
      </c>
      <c r="AP60" s="440">
        <v>0</v>
      </c>
      <c r="AQ60" s="440">
        <v>0</v>
      </c>
      <c r="AR60" s="440">
        <v>0</v>
      </c>
      <c r="AS60" s="440">
        <v>0</v>
      </c>
      <c r="AT60" s="440">
        <v>0</v>
      </c>
      <c r="AU60" s="440">
        <v>0</v>
      </c>
      <c r="AV60" s="440">
        <v>0</v>
      </c>
      <c r="AW60" s="440">
        <v>0</v>
      </c>
      <c r="AX60" s="440">
        <v>0</v>
      </c>
      <c r="AY60" s="440">
        <v>0</v>
      </c>
      <c r="AZ60" s="440">
        <v>0</v>
      </c>
      <c r="BA60" s="440">
        <v>0</v>
      </c>
      <c r="BB60" s="440">
        <v>0</v>
      </c>
      <c r="BC60" s="440">
        <v>0</v>
      </c>
      <c r="BD60" s="440">
        <v>0</v>
      </c>
      <c r="BE60" s="440">
        <v>0</v>
      </c>
      <c r="BF60" s="440">
        <v>0</v>
      </c>
      <c r="BG60" s="440">
        <v>0</v>
      </c>
      <c r="BH60" s="440">
        <v>0</v>
      </c>
      <c r="BI60" s="440">
        <v>0</v>
      </c>
      <c r="BJ60" s="440">
        <v>0</v>
      </c>
      <c r="BK60" s="440">
        <v>0</v>
      </c>
      <c r="BL60" s="440">
        <v>0</v>
      </c>
      <c r="BM60" s="440">
        <v>0</v>
      </c>
      <c r="BN60" s="440">
        <v>0</v>
      </c>
      <c r="BO60" s="440">
        <v>0</v>
      </c>
      <c r="BP60" s="440">
        <v>0</v>
      </c>
      <c r="BQ60" s="440">
        <v>0</v>
      </c>
      <c r="BR60" s="440">
        <v>0</v>
      </c>
      <c r="BS60" s="440">
        <v>0</v>
      </c>
      <c r="BT60" s="440">
        <v>0</v>
      </c>
      <c r="BU60" s="440">
        <v>0</v>
      </c>
      <c r="BV60" s="440">
        <v>0</v>
      </c>
      <c r="BW60" s="440">
        <v>0</v>
      </c>
      <c r="BX60" s="440">
        <v>0</v>
      </c>
      <c r="BY60" s="440">
        <v>0</v>
      </c>
      <c r="BZ60" s="440">
        <v>0</v>
      </c>
      <c r="CA60" s="440">
        <v>0</v>
      </c>
      <c r="CB60" s="440">
        <v>0</v>
      </c>
      <c r="CC60" s="440">
        <v>0</v>
      </c>
      <c r="CD60" s="440">
        <v>0</v>
      </c>
      <c r="CE60" s="440">
        <v>0</v>
      </c>
      <c r="CF60" s="440">
        <v>0</v>
      </c>
      <c r="CG60" s="440">
        <v>0</v>
      </c>
      <c r="CH60" s="440">
        <v>0</v>
      </c>
      <c r="CI60" s="440">
        <v>0</v>
      </c>
      <c r="CJ60" s="440">
        <v>0</v>
      </c>
      <c r="CK60" s="440">
        <v>0</v>
      </c>
      <c r="CL60" s="440">
        <v>0</v>
      </c>
      <c r="CM60" s="440">
        <v>0</v>
      </c>
      <c r="CN60" s="440">
        <v>0</v>
      </c>
      <c r="CO60" s="440">
        <v>0</v>
      </c>
      <c r="CP60" s="440">
        <v>0.47923044307920459</v>
      </c>
      <c r="CQ60" s="440">
        <v>0</v>
      </c>
      <c r="CR60" s="440">
        <v>0</v>
      </c>
      <c r="CS60" s="440">
        <v>0</v>
      </c>
      <c r="CT60" s="440">
        <v>0.47923044307920459</v>
      </c>
      <c r="CU60" s="440">
        <v>0</v>
      </c>
      <c r="CV60" s="440">
        <v>0</v>
      </c>
      <c r="CW60" s="440">
        <v>0</v>
      </c>
      <c r="CX60" s="440">
        <v>0.47923044307920459</v>
      </c>
      <c r="CY60" s="440">
        <v>0</v>
      </c>
      <c r="CZ60" s="440">
        <v>0</v>
      </c>
      <c r="DA60" s="440">
        <v>0</v>
      </c>
      <c r="DB60" s="440">
        <v>0.47923044307920459</v>
      </c>
      <c r="DC60" s="440">
        <v>0</v>
      </c>
      <c r="DD60" s="440">
        <v>0</v>
      </c>
      <c r="DE60" s="440">
        <v>0</v>
      </c>
      <c r="DF60" s="440">
        <v>0.47923044307920459</v>
      </c>
      <c r="DG60" s="441">
        <v>0</v>
      </c>
      <c r="DH60" s="441">
        <v>0</v>
      </c>
      <c r="DI60" s="441">
        <v>0.41966541355173581</v>
      </c>
      <c r="DJ60" s="441">
        <v>0</v>
      </c>
      <c r="DK60" s="441">
        <v>0</v>
      </c>
      <c r="DL60" s="441">
        <v>0</v>
      </c>
      <c r="DM60" s="441">
        <v>0</v>
      </c>
      <c r="DN60" s="441">
        <v>0</v>
      </c>
      <c r="DO60" s="441">
        <v>0.41966541355173581</v>
      </c>
      <c r="DP60" s="441">
        <v>0</v>
      </c>
      <c r="DQ60" s="441">
        <v>0</v>
      </c>
      <c r="DR60" s="441">
        <v>0</v>
      </c>
      <c r="DS60" s="441">
        <v>0</v>
      </c>
      <c r="DT60" s="441">
        <v>0.41966541355173581</v>
      </c>
      <c r="DU60" s="441">
        <v>0</v>
      </c>
      <c r="DV60" s="441">
        <v>0</v>
      </c>
      <c r="DW60" s="441">
        <v>0</v>
      </c>
      <c r="DX60" s="441">
        <v>0</v>
      </c>
      <c r="DY60" s="441">
        <v>0.41966541355173581</v>
      </c>
      <c r="DZ60" s="441">
        <v>0</v>
      </c>
      <c r="EA60" s="441">
        <v>0</v>
      </c>
      <c r="EB60" s="441">
        <v>0</v>
      </c>
      <c r="EC60" s="441">
        <v>0</v>
      </c>
      <c r="ED60" s="441">
        <v>0</v>
      </c>
      <c r="EE60" s="441">
        <v>0</v>
      </c>
      <c r="EF60" s="441">
        <v>0</v>
      </c>
      <c r="EH60" s="437" t="s">
        <v>62</v>
      </c>
      <c r="EI60" s="437">
        <v>16</v>
      </c>
      <c r="EJ60" s="439"/>
      <c r="EK60" s="439" t="s">
        <v>333</v>
      </c>
      <c r="EL60" s="437" t="s">
        <v>64</v>
      </c>
      <c r="EN60" s="382" t="str">
        <f>+IFERROR(VLOOKUP($B60,'Lưu ý'!$C$5:$G$21,5,0),"")</f>
        <v/>
      </c>
      <c r="EO60" s="382">
        <f>+IF($EN60="",100%,INDEX('Lưu ý'!$H$5:$I$21,MATCH('3.Gentan-i'!$B60,'Lưu ý'!$C$5:$C$21,0),MATCH('3.Gentan-i'!EO$6,'Lưu ý'!$H$4:$I$4,0)))</f>
        <v>1</v>
      </c>
      <c r="EP60" s="382">
        <f>+IF($EN60="",100%,INDEX('Lưu ý'!$H$5:$I$21,MATCH('3.Gentan-i'!$B60,'Lưu ý'!$C$5:$C$21,0),MATCH('3.Gentan-i'!EP$6,'Lưu ý'!$H$4:$I$4,0)))</f>
        <v>1</v>
      </c>
      <c r="EQ60" s="481">
        <v>1</v>
      </c>
      <c r="ER60" s="929">
        <v>1</v>
      </c>
      <c r="ES60" s="439" t="s">
        <v>651</v>
      </c>
      <c r="ET60" s="439" t="s">
        <v>641</v>
      </c>
      <c r="EU60" s="476"/>
      <c r="EV60" s="810"/>
      <c r="EW60" s="810"/>
      <c r="EX60" s="810"/>
      <c r="EY60" s="810"/>
      <c r="EZ60" s="378" t="s">
        <v>360</v>
      </c>
      <c r="FA60" s="442" cm="1">
        <f t="array" ref="FA60">+_xlfn.SINGLE(MMULT(VALUE($E60:$EF60),VALUE('Color detail'!H$7:H$138)))</f>
        <v>29.725838505207957</v>
      </c>
      <c r="FB60" s="442" cm="1">
        <f t="array" ref="FB60">+_xlfn.SINGLE(MMULT(VALUE($E60:$EF60),VALUE('Color detail'!I$7:I$138)))</f>
        <v>24.451593424477252</v>
      </c>
      <c r="FC60" s="442" cm="1">
        <f t="array" ref="FC60">+_xlfn.SINGLE(MMULT(VALUE($E60:$EF60),VALUE('Color detail'!J$7:J$138)))</f>
        <v>20.374069348014832</v>
      </c>
      <c r="FD60" s="442" cm="1">
        <f t="array" ref="FD60">+_xlfn.SINGLE(MMULT(VALUE($E60:$EF60),VALUE('Color detail'!K$7:K$138)))</f>
        <v>5.4556503761725654</v>
      </c>
      <c r="FF60" s="436">
        <f t="shared" si="27"/>
        <v>32</v>
      </c>
      <c r="FG60" s="436">
        <f t="shared" si="28"/>
        <v>32</v>
      </c>
      <c r="FH60" s="436">
        <f t="shared" si="29"/>
        <v>32</v>
      </c>
      <c r="FI60" s="436">
        <f t="shared" si="30"/>
        <v>16</v>
      </c>
      <c r="FK60" s="436">
        <f t="shared" si="33"/>
        <v>32</v>
      </c>
      <c r="FL60" s="436">
        <f t="shared" si="34"/>
        <v>32</v>
      </c>
      <c r="FM60" s="436">
        <f t="shared" si="35"/>
        <v>32</v>
      </c>
      <c r="FN60" s="436">
        <f t="shared" si="36"/>
        <v>16</v>
      </c>
      <c r="FO60" s="681"/>
      <c r="FP60" s="436" cm="1">
        <f t="array" ref="FP60">+_xlfn.SINGLE(IF(FP$8="Mùa đông",MMULT(VALUE($E60:$EF60),VALUE('Color detail'!Q$7:Q$138))*'3.Gentan-i'!$EO60,MMULT(VALUE($E60:$EF60),VALUE('Color detail'!Q$7:Q$138))*'3.Gentan-i'!$EP60))</f>
        <v>0.47923044307920459</v>
      </c>
      <c r="FQ60" s="436" cm="1">
        <f t="array" ref="FQ60">+_xlfn.SINGLE(IF(FQ$8="Mùa đông",MMULT(VALUE($E60:$EF60),VALUE('Color detail'!R$7:R$138))*'3.Gentan-i'!$EO60,MMULT(VALUE($E60:$EF60),VALUE('Color detail'!R$7:R$138))*'3.Gentan-i'!$EP60))</f>
        <v>1.3781262997101451</v>
      </c>
      <c r="FR60" s="436" cm="1">
        <f t="array" ref="FR60">+_xlfn.SINGLE(IF(FR$8="Mùa đông",MMULT(VALUE($E60:$EF60),VALUE('Color detail'!S$7:S$138))*'3.Gentan-i'!$EO60,MMULT(VALUE($E60:$EF60),VALUE('Color detail'!S$7:S$138))*'3.Gentan-i'!$EP60))</f>
        <v>0.47923044307920459</v>
      </c>
      <c r="FS60" s="436" cm="1">
        <f t="array" ref="FS60">+_xlfn.SINGLE(IF(FS$8="Mùa đông",MMULT(VALUE($E60:$EF60),VALUE('Color detail'!T$7:T$138))*'3.Gentan-i'!$EO60,MMULT(VALUE($E60:$EF60),VALUE('Color detail'!T$7:T$138))*'3.Gentan-i'!$EP60))</f>
        <v>0.47923044307920459</v>
      </c>
      <c r="FT60" s="436" cm="1">
        <f t="array" ref="FT60">+_xlfn.SINGLE(IF(FT$8="Mùa đông",MMULT(VALUE($E60:$EF60),VALUE('Color detail'!U$7:U$138))*'3.Gentan-i'!$EO60,MMULT(VALUE($E60:$EF60),VALUE('Color detail'!U$7:U$138))*'3.Gentan-i'!$EP60))</f>
        <v>0.41966541355173581</v>
      </c>
      <c r="FU60" s="436" cm="1">
        <f t="array" ref="FU60">+_xlfn.SINGLE(IF(FU$8="Mùa đông",MMULT(VALUE($E60:$EF60),VALUE('Color detail'!V$7:V$138))*'3.Gentan-i'!$EO60,MMULT(VALUE($E60:$EF60),VALUE('Color detail'!V$7:V$138))*'3.Gentan-i'!$EP60))</f>
        <v>0.47923044307920459</v>
      </c>
      <c r="FV60" s="436" cm="1">
        <f t="array" ref="FV60">+_xlfn.SINGLE(IF(FV$8="Mùa đông",MMULT(VALUE($E60:$EF60),VALUE('Color detail'!W$7:W$138))*'3.Gentan-i'!$EO60,MMULT(VALUE($E60:$EF60),VALUE('Color detail'!W$7:W$138))*'3.Gentan-i'!$EP60))</f>
        <v>1.3185612701826761</v>
      </c>
      <c r="FW60" s="436" cm="1">
        <f t="array" ref="FW60">+_xlfn.SINGLE(IF(FW$8="Mùa đông",MMULT(VALUE($E60:$EF60),VALUE('Color detail'!X$7:X$138))*'3.Gentan-i'!$EO60,MMULT(VALUE($E60:$EF60),VALUE('Color detail'!X$7:X$138))*'3.Gentan-i'!$EP60))</f>
        <v>1.9169217723168184</v>
      </c>
      <c r="FX60" s="436" cm="1">
        <f t="array" ref="FX60">+_xlfn.SINGLE(IF(FX$8="Mùa đông",MMULT(VALUE($E60:$EF60),VALUE('Color detail'!Y$7:Y$138))*'3.Gentan-i'!$EO60,MMULT(VALUE($E60:$EF60),VALUE('Color detail'!Y$7:Y$138))*'3.Gentan-i'!$EP60))</f>
        <v>1.9169217723168184</v>
      </c>
      <c r="FY60" s="436" cm="1">
        <f t="array" ref="FY60">+_xlfn.SINGLE(IF(FY$8="Mùa đông",MMULT(VALUE($E60:$EF60),VALUE('Color detail'!Z$7:Z$138))*'3.Gentan-i'!$EO60,MMULT(VALUE($E60:$EF60),VALUE('Color detail'!Z$7:Z$138))*'3.Gentan-i'!$EP60))</f>
        <v>0.47923044307920459</v>
      </c>
      <c r="FZ60" s="436" cm="1">
        <f t="array" ref="FZ60">+_xlfn.SINGLE(IF(FZ$8="Mùa đông",MMULT(VALUE($E60:$EF60),VALUE('Color detail'!AA$7:AA$138))*'3.Gentan-i'!$EO60,MMULT(VALUE($E60:$EF60),VALUE('Color detail'!AA$7:AA$138))*'3.Gentan-i'!$EP60))</f>
        <v>0.95846088615840919</v>
      </c>
      <c r="GA60" s="436" cm="1">
        <f t="array" ref="GA60">+_xlfn.SINGLE(IF(GA$8="Mùa đông",MMULT(VALUE($E60:$EF60),VALUE('Color detail'!AB$7:AB$138))*'3.Gentan-i'!$EO60,MMULT(VALUE($E60:$EF60),VALUE('Color detail'!AB$7:AB$138))*'3.Gentan-i'!$EP60))</f>
        <v>0.95846088615840919</v>
      </c>
      <c r="GB60" s="436" cm="1">
        <f t="array" ref="GB60">+_xlfn.SINGLE(IF(GB$8="Mùa đông",MMULT(VALUE($E60:$EF60),VALUE('Color detail'!AC$7:AC$138))*'3.Gentan-i'!$EO60,MMULT(VALUE($E60:$EF60),VALUE('Color detail'!AC$7:AC$138))*'3.Gentan-i'!$EP60))</f>
        <v>0.95846088615840919</v>
      </c>
      <c r="GC60" s="436" cm="1">
        <f t="array" ref="GC60">+_xlfn.SINGLE(IF(GC$8="Mùa đông",MMULT(VALUE($E60:$EF60),VALUE('Color detail'!AD$7:AD$138))*'3.Gentan-i'!$EO60,MMULT(VALUE($E60:$EF60),VALUE('Color detail'!AD$7:AD$138))*'3.Gentan-i'!$EP60))</f>
        <v>0.95846088615840919</v>
      </c>
      <c r="GD60" s="436" cm="1">
        <f t="array" ref="GD60">+_xlfn.SINGLE(IF(GD$8="Mùa đông",MMULT(VALUE($E60:$EF60),VALUE('Color detail'!AE$7:AE$138))*'3.Gentan-i'!$EO60,MMULT(VALUE($E60:$EF60),VALUE('Color detail'!AE$7:AE$138))*'3.Gentan-i'!$EP60))</f>
        <v>1.4376913292376137</v>
      </c>
      <c r="GE60" s="436" cm="1">
        <f t="array" ref="GE60">+_xlfn.SINGLE(IF(GE$8="Mùa đông",MMULT(VALUE($E60:$EF60),VALUE('Color detail'!AF$7:AF$138))*'3.Gentan-i'!$EO60,MMULT(VALUE($E60:$EF60),VALUE('Color detail'!AF$7:AF$138))*'3.Gentan-i'!$EP60))</f>
        <v>1.6786616542069432</v>
      </c>
      <c r="GF60" s="436" cm="1">
        <f t="array" ref="GF60">+_xlfn.SINGLE(IF(GF$8="Mùa đông",MMULT(VALUE($E60:$EF60),VALUE('Color detail'!AG$7:AG$138))*'3.Gentan-i'!$EO60,MMULT(VALUE($E60:$EF60),VALUE('Color detail'!AG$7:AG$138))*'3.Gentan-i'!$EP60))</f>
        <v>1.6786616542069432</v>
      </c>
      <c r="GG60" s="436" cm="1">
        <f t="array" ref="GG60">+_xlfn.SINGLE(IF(GG$8="Mùa đông",MMULT(VALUE($E60:$EF60),VALUE('Color detail'!AH$7:AH$138))*'3.Gentan-i'!$EO60,MMULT(VALUE($E60:$EF60),VALUE('Color detail'!AH$7:AH$138))*'3.Gentan-i'!$EP60))</f>
        <v>2.9376578948621508</v>
      </c>
      <c r="GH60" s="436" cm="1">
        <f t="array" ref="GH60">+_xlfn.SINGLE(IF(GH$8="Mùa đông",MMULT(VALUE($E60:$EF60),VALUE('Color detail'!AI$7:AI$138))*'3.Gentan-i'!$EO60,MMULT(VALUE($E60:$EF60),VALUE('Color detail'!AI$7:AI$138))*'3.Gentan-i'!$EP60))</f>
        <v>2.5179924813104151</v>
      </c>
      <c r="GI60" s="436" cm="1">
        <f t="array" ref="GI60">+_xlfn.SINGLE(IF(GI$8="Mùa đông",MMULT(VALUE($E60:$EF60),VALUE('Color detail'!AJ$7:AJ$138))*'3.Gentan-i'!$EO60,MMULT(VALUE($E60:$EF60),VALUE('Color detail'!AJ$7:AJ$138))*'3.Gentan-i'!$EP60))</f>
        <v>2.9376578948621508</v>
      </c>
      <c r="GJ60" s="436" cm="1">
        <f t="array" ref="GJ60">+_xlfn.SINGLE(IF(GJ$8="Mùa đông",MMULT(VALUE($E60:$EF60),VALUE('Color detail'!AK$7:AK$138))*'3.Gentan-i'!$EO60,MMULT(VALUE($E60:$EF60),VALUE('Color detail'!AK$7:AK$138))*'3.Gentan-i'!$EP60))</f>
        <v>3.3573233084138865</v>
      </c>
      <c r="GK60" s="436" cm="1">
        <f t="array" ref="GK60">+_xlfn.SINGLE(IF(GK$8="Mùa đông",MMULT(VALUE($E60:$EF60),VALUE('Color detail'!AL$7:AL$138))*'3.Gentan-i'!$EO60,MMULT(VALUE($E60:$EF60),VALUE('Color detail'!AL$7:AL$138))*'3.Gentan-i'!$EP60))</f>
        <v>0</v>
      </c>
      <c r="GL60" s="436" cm="1">
        <f t="array" ref="GL60">+_xlfn.SINGLE(IF(GL$8="Mùa đông",MMULT(VALUE($E60:$EF60),VALUE('Color detail'!AM$7:AM$138))*'3.Gentan-i'!$EO60,MMULT(VALUE($E60:$EF60),VALUE('Color detail'!AM$7:AM$138))*'3.Gentan-i'!$EP60))</f>
        <v>0</v>
      </c>
      <c r="GM60" s="436" cm="1">
        <f t="array" ref="GM60">+_xlfn.SINGLE(IF(GM$8="Mùa đông",MMULT(VALUE($E60:$EF60),VALUE('Color detail'!AN$7:AN$138))*'3.Gentan-i'!$EO60,MMULT(VALUE($E60:$EF60),VALUE('Color detail'!AN$7:AN$138))*'3.Gentan-i'!$EP60))</f>
        <v>0</v>
      </c>
      <c r="GN60" s="436" cm="1">
        <f t="array" ref="GN60">+_xlfn.SINGLE(IF(GN$8="Mùa đông",MMULT(VALUE($E60:$EF60),VALUE('Color detail'!AO$7:AO$138))*'3.Gentan-i'!$EO60,MMULT(VALUE($E60:$EF60),VALUE('Color detail'!AO$7:AO$138))*'3.Gentan-i'!$EP60))</f>
        <v>0</v>
      </c>
      <c r="GO60" s="436" cm="1">
        <f t="array" ref="GO60">+_xlfn.SINGLE(IF(GO$8="Mùa đông",MMULT(VALUE($E60:$EF60),VALUE('Color detail'!AP$7:AP$138))*'3.Gentan-i'!$EO60,MMULT(VALUE($E60:$EF60),VALUE('Color detail'!AP$7:AP$138))*'3.Gentan-i'!$EP60))</f>
        <v>0</v>
      </c>
      <c r="GP60" s="436" cm="1">
        <f t="array" ref="GP60">+_xlfn.SINGLE(IF(GP$8="Mùa đông",MMULT(VALUE($E60:$EF60),VALUE('Color detail'!AQ$7:AQ$138))*'3.Gentan-i'!$EO60,MMULT(VALUE($E60:$EF60),VALUE('Color detail'!AQ$7:AQ$138))*'3.Gentan-i'!$EP60))</f>
        <v>0</v>
      </c>
      <c r="GQ60" s="436" cm="1">
        <f t="array" ref="GQ60">+_xlfn.SINGLE(IF(GQ$8="Mùa đông",MMULT(VALUE($E60:$EF60),VALUE('Color detail'!AR$7:AR$138))*'3.Gentan-i'!$EO60,MMULT(VALUE($E60:$EF60),VALUE('Color detail'!AR$7:AR$138))*'3.Gentan-i'!$EP60))</f>
        <v>0</v>
      </c>
      <c r="GR60" s="443">
        <f t="shared" si="37"/>
        <v>29.725838505207964</v>
      </c>
      <c r="GS60" s="435"/>
      <c r="GT60" s="436">
        <f t="shared" si="38"/>
        <v>3.3573233084138865</v>
      </c>
      <c r="GU60" s="499">
        <v>12</v>
      </c>
      <c r="GV60" s="499">
        <v>36</v>
      </c>
      <c r="GW60" s="436">
        <f t="shared" si="31"/>
        <v>40.287879700966641</v>
      </c>
      <c r="GX60" s="436">
        <f t="shared" si="32"/>
        <v>120.86363910289991</v>
      </c>
      <c r="GZ60" s="534"/>
      <c r="HA60" s="534"/>
      <c r="HB60" s="534"/>
    </row>
    <row r="61" spans="1:286" ht="16" hidden="1" customHeight="1">
      <c r="A61" s="437">
        <v>1</v>
      </c>
      <c r="B61" s="438" t="s">
        <v>245</v>
      </c>
      <c r="C61" s="439" t="s">
        <v>246</v>
      </c>
      <c r="D61" s="439"/>
      <c r="E61" s="925"/>
      <c r="F61" s="925"/>
      <c r="G61" s="925"/>
      <c r="H61" s="925"/>
      <c r="I61" s="925"/>
      <c r="J61" s="925"/>
      <c r="K61" s="925"/>
      <c r="L61" s="925"/>
      <c r="M61" s="925"/>
      <c r="N61" s="925"/>
      <c r="O61" s="925"/>
      <c r="P61" s="925"/>
      <c r="Q61" s="925"/>
      <c r="R61" s="925"/>
      <c r="S61" s="925"/>
      <c r="T61" s="925"/>
      <c r="U61" s="925"/>
      <c r="V61" s="925"/>
      <c r="W61" s="925"/>
      <c r="X61" s="925"/>
      <c r="Y61" s="925"/>
      <c r="Z61" s="925"/>
      <c r="AA61" s="925"/>
      <c r="AB61" s="925"/>
      <c r="AC61" s="925"/>
      <c r="AD61" s="440">
        <v>0</v>
      </c>
      <c r="AE61" s="440">
        <v>0</v>
      </c>
      <c r="AF61" s="440">
        <v>0</v>
      </c>
      <c r="AG61" s="440">
        <v>0</v>
      </c>
      <c r="AH61" s="440">
        <v>0</v>
      </c>
      <c r="AI61" s="440">
        <v>0</v>
      </c>
      <c r="AJ61" s="440">
        <v>0</v>
      </c>
      <c r="AK61" s="440">
        <v>0</v>
      </c>
      <c r="AL61" s="440">
        <v>0</v>
      </c>
      <c r="AM61" s="440">
        <v>0</v>
      </c>
      <c r="AN61" s="440">
        <v>0</v>
      </c>
      <c r="AO61" s="440">
        <v>0</v>
      </c>
      <c r="AP61" s="440">
        <v>0</v>
      </c>
      <c r="AQ61" s="440">
        <v>0</v>
      </c>
      <c r="AR61" s="440">
        <v>0</v>
      </c>
      <c r="AS61" s="440">
        <v>0</v>
      </c>
      <c r="AT61" s="440">
        <v>0</v>
      </c>
      <c r="AU61" s="440">
        <v>0</v>
      </c>
      <c r="AV61" s="440">
        <v>0</v>
      </c>
      <c r="AW61" s="440">
        <v>0</v>
      </c>
      <c r="AX61" s="440">
        <v>0</v>
      </c>
      <c r="AY61" s="440">
        <v>0</v>
      </c>
      <c r="AZ61" s="440">
        <v>0</v>
      </c>
      <c r="BA61" s="440">
        <v>0</v>
      </c>
      <c r="BB61" s="440">
        <v>0</v>
      </c>
      <c r="BC61" s="440">
        <v>0</v>
      </c>
      <c r="BD61" s="440">
        <v>0</v>
      </c>
      <c r="BE61" s="440">
        <v>0</v>
      </c>
      <c r="BF61" s="440">
        <v>0</v>
      </c>
      <c r="BG61" s="440">
        <v>0</v>
      </c>
      <c r="BH61" s="440">
        <v>0</v>
      </c>
      <c r="BI61" s="440">
        <v>0</v>
      </c>
      <c r="BJ61" s="440">
        <v>0</v>
      </c>
      <c r="BK61" s="440">
        <v>0</v>
      </c>
      <c r="BL61" s="440">
        <v>0</v>
      </c>
      <c r="BM61" s="440">
        <v>0</v>
      </c>
      <c r="BN61" s="440">
        <v>0</v>
      </c>
      <c r="BO61" s="440">
        <v>0</v>
      </c>
      <c r="BP61" s="440">
        <v>0</v>
      </c>
      <c r="BQ61" s="440">
        <v>0</v>
      </c>
      <c r="BR61" s="440">
        <v>0</v>
      </c>
      <c r="BS61" s="440">
        <v>0</v>
      </c>
      <c r="BT61" s="440">
        <v>0</v>
      </c>
      <c r="BU61" s="440">
        <v>0</v>
      </c>
      <c r="BV61" s="440">
        <v>0</v>
      </c>
      <c r="BW61" s="440">
        <v>0</v>
      </c>
      <c r="BX61" s="440">
        <v>0</v>
      </c>
      <c r="BY61" s="440">
        <v>0</v>
      </c>
      <c r="BZ61" s="440">
        <v>0</v>
      </c>
      <c r="CA61" s="440">
        <v>0</v>
      </c>
      <c r="CB61" s="440">
        <v>0</v>
      </c>
      <c r="CC61" s="440">
        <v>0</v>
      </c>
      <c r="CD61" s="440">
        <v>0</v>
      </c>
      <c r="CE61" s="440">
        <v>0</v>
      </c>
      <c r="CF61" s="440">
        <v>0</v>
      </c>
      <c r="CG61" s="440">
        <v>0</v>
      </c>
      <c r="CH61" s="440">
        <v>0</v>
      </c>
      <c r="CI61" s="440">
        <v>0</v>
      </c>
      <c r="CJ61" s="440">
        <v>0</v>
      </c>
      <c r="CK61" s="440">
        <v>0</v>
      </c>
      <c r="CL61" s="440">
        <v>0</v>
      </c>
      <c r="CM61" s="440">
        <v>0</v>
      </c>
      <c r="CN61" s="440">
        <v>0</v>
      </c>
      <c r="CO61" s="440">
        <v>0</v>
      </c>
      <c r="CP61" s="440">
        <v>0.02</v>
      </c>
      <c r="CQ61" s="440">
        <v>0</v>
      </c>
      <c r="CR61" s="440">
        <v>0</v>
      </c>
      <c r="CS61" s="440">
        <v>0</v>
      </c>
      <c r="CT61" s="440">
        <v>0.02</v>
      </c>
      <c r="CU61" s="440">
        <v>0</v>
      </c>
      <c r="CV61" s="440">
        <v>0</v>
      </c>
      <c r="CW61" s="440">
        <v>0</v>
      </c>
      <c r="CX61" s="440">
        <v>0.02</v>
      </c>
      <c r="CY61" s="440">
        <v>0</v>
      </c>
      <c r="CZ61" s="440">
        <v>0</v>
      </c>
      <c r="DA61" s="440">
        <v>0</v>
      </c>
      <c r="DB61" s="440">
        <v>0.02</v>
      </c>
      <c r="DC61" s="440">
        <v>0</v>
      </c>
      <c r="DD61" s="440">
        <v>0</v>
      </c>
      <c r="DE61" s="440">
        <v>0</v>
      </c>
      <c r="DF61" s="440">
        <v>0.02</v>
      </c>
      <c r="DG61" s="441">
        <v>0</v>
      </c>
      <c r="DH61" s="441">
        <v>0</v>
      </c>
      <c r="DI61" s="441">
        <v>0.02</v>
      </c>
      <c r="DJ61" s="441">
        <v>0</v>
      </c>
      <c r="DK61" s="441">
        <v>0</v>
      </c>
      <c r="DL61" s="441">
        <v>0</v>
      </c>
      <c r="DM61" s="441">
        <v>0</v>
      </c>
      <c r="DN61" s="441">
        <v>0</v>
      </c>
      <c r="DO61" s="441">
        <v>0.02</v>
      </c>
      <c r="DP61" s="441">
        <v>0</v>
      </c>
      <c r="DQ61" s="441">
        <v>0</v>
      </c>
      <c r="DR61" s="441">
        <v>0</v>
      </c>
      <c r="DS61" s="441">
        <v>0</v>
      </c>
      <c r="DT61" s="441">
        <v>0.02</v>
      </c>
      <c r="DU61" s="441">
        <v>0</v>
      </c>
      <c r="DV61" s="441">
        <v>0</v>
      </c>
      <c r="DW61" s="441">
        <v>0</v>
      </c>
      <c r="DX61" s="441">
        <v>0</v>
      </c>
      <c r="DY61" s="441">
        <v>0.02</v>
      </c>
      <c r="DZ61" s="441">
        <v>0</v>
      </c>
      <c r="EA61" s="441">
        <v>0</v>
      </c>
      <c r="EB61" s="441">
        <v>0</v>
      </c>
      <c r="EC61" s="441">
        <v>0</v>
      </c>
      <c r="ED61" s="441">
        <v>0</v>
      </c>
      <c r="EE61" s="441">
        <v>0</v>
      </c>
      <c r="EF61" s="441">
        <v>0</v>
      </c>
      <c r="EH61" s="437" t="s">
        <v>62</v>
      </c>
      <c r="EI61" s="437">
        <v>1</v>
      </c>
      <c r="EJ61" s="439"/>
      <c r="EK61" s="439" t="s">
        <v>334</v>
      </c>
      <c r="EL61" s="437" t="s">
        <v>64</v>
      </c>
      <c r="EN61" s="382" t="str">
        <f>+IFERROR(VLOOKUP($B61,'Lưu ý'!$C$5:$G$21,5,0),"")</f>
        <v/>
      </c>
      <c r="EO61" s="382">
        <f>+IF($EN61="",100%,INDEX('Lưu ý'!$H$5:$I$21,MATCH('3.Gentan-i'!$B61,'Lưu ý'!$C$5:$C$21,0),MATCH('3.Gentan-i'!EO$6,'Lưu ý'!$H$4:$I$4,0)))</f>
        <v>1</v>
      </c>
      <c r="EP61" s="382">
        <f>+IF($EN61="",100%,INDEX('Lưu ý'!$H$5:$I$21,MATCH('3.Gentan-i'!$B61,'Lưu ý'!$C$5:$C$21,0),MATCH('3.Gentan-i'!EP$6,'Lưu ý'!$H$4:$I$4,0)))</f>
        <v>1</v>
      </c>
      <c r="EQ61" s="481">
        <v>1</v>
      </c>
      <c r="ER61" s="844">
        <v>0.47</v>
      </c>
      <c r="ES61" s="439" t="s">
        <v>653</v>
      </c>
      <c r="ET61" s="439" t="s">
        <v>641</v>
      </c>
      <c r="EU61" s="476"/>
      <c r="EV61" s="810"/>
      <c r="EW61" s="810"/>
      <c r="EX61" s="810"/>
      <c r="EY61" s="810"/>
      <c r="EZ61" s="378" t="s">
        <v>360</v>
      </c>
      <c r="FA61" s="442" cm="1">
        <f t="array" ref="FA61">+_xlfn.SINGLE(MMULT(VALUE($E61:$EF61),VALUE('Color detail'!H$7:H$138)))</f>
        <v>1.34</v>
      </c>
      <c r="FB61" s="442" cm="1">
        <f t="array" ref="FB61">+_xlfn.SINGLE(MMULT(VALUE($E61:$EF61),VALUE('Color detail'!I$7:I$138)))</f>
        <v>1.1000000000000001</v>
      </c>
      <c r="FC61" s="442" cm="1">
        <f t="array" ref="FC61">+_xlfn.SINGLE(MMULT(VALUE($E61:$EF61),VALUE('Color detail'!J$7:J$138)))</f>
        <v>0.89999999999999991</v>
      </c>
      <c r="FD61" s="442" cm="1">
        <f t="array" ref="FD61">+_xlfn.SINGLE(MMULT(VALUE($E61:$EF61),VALUE('Color detail'!K$7:K$138)))</f>
        <v>0.26</v>
      </c>
      <c r="FF61" s="436">
        <f t="shared" si="27"/>
        <v>1</v>
      </c>
      <c r="FG61" s="436">
        <f t="shared" si="28"/>
        <v>1</v>
      </c>
      <c r="FH61" s="436">
        <f t="shared" si="29"/>
        <v>1</v>
      </c>
      <c r="FI61" s="436">
        <f t="shared" si="30"/>
        <v>1</v>
      </c>
      <c r="FK61" s="436">
        <f t="shared" si="33"/>
        <v>1</v>
      </c>
      <c r="FL61" s="436">
        <f t="shared" si="34"/>
        <v>1</v>
      </c>
      <c r="FM61" s="436">
        <f t="shared" si="35"/>
        <v>1</v>
      </c>
      <c r="FN61" s="436">
        <f t="shared" si="36"/>
        <v>1</v>
      </c>
      <c r="FO61" s="681"/>
      <c r="FP61" s="436" cm="1">
        <f t="array" ref="FP61">+_xlfn.SINGLE(IF(FP$8="Mùa đông",MMULT(VALUE($E61:$EF61),VALUE('Color detail'!Q$7:Q$138))*'3.Gentan-i'!$EO61,MMULT(VALUE($E61:$EF61),VALUE('Color detail'!Q$7:Q$138))*'3.Gentan-i'!$EP61))</f>
        <v>0.02</v>
      </c>
      <c r="FQ61" s="436" cm="1">
        <f t="array" ref="FQ61">+_xlfn.SINGLE(IF(FQ$8="Mùa đông",MMULT(VALUE($E61:$EF61),VALUE('Color detail'!R$7:R$138))*'3.Gentan-i'!$EO61,MMULT(VALUE($E61:$EF61),VALUE('Color detail'!R$7:R$138))*'3.Gentan-i'!$EP61))</f>
        <v>0.06</v>
      </c>
      <c r="FR61" s="436" cm="1">
        <f t="array" ref="FR61">+_xlfn.SINGLE(IF(FR$8="Mùa đông",MMULT(VALUE($E61:$EF61),VALUE('Color detail'!S$7:S$138))*'3.Gentan-i'!$EO61,MMULT(VALUE($E61:$EF61),VALUE('Color detail'!S$7:S$138))*'3.Gentan-i'!$EP61))</f>
        <v>0.02</v>
      </c>
      <c r="FS61" s="436" cm="1">
        <f t="array" ref="FS61">+_xlfn.SINGLE(IF(FS$8="Mùa đông",MMULT(VALUE($E61:$EF61),VALUE('Color detail'!T$7:T$138))*'3.Gentan-i'!$EO61,MMULT(VALUE($E61:$EF61),VALUE('Color detail'!T$7:T$138))*'3.Gentan-i'!$EP61))</f>
        <v>0.02</v>
      </c>
      <c r="FT61" s="436" cm="1">
        <f t="array" ref="FT61">+_xlfn.SINGLE(IF(FT$8="Mùa đông",MMULT(VALUE($E61:$EF61),VALUE('Color detail'!U$7:U$138))*'3.Gentan-i'!$EO61,MMULT(VALUE($E61:$EF61),VALUE('Color detail'!U$7:U$138))*'3.Gentan-i'!$EP61))</f>
        <v>0.02</v>
      </c>
      <c r="FU61" s="436" cm="1">
        <f t="array" ref="FU61">+_xlfn.SINGLE(IF(FU$8="Mùa đông",MMULT(VALUE($E61:$EF61),VALUE('Color detail'!V$7:V$138))*'3.Gentan-i'!$EO61,MMULT(VALUE($E61:$EF61),VALUE('Color detail'!V$7:V$138))*'3.Gentan-i'!$EP61))</f>
        <v>0.02</v>
      </c>
      <c r="FV61" s="436" cm="1">
        <f t="array" ref="FV61">+_xlfn.SINGLE(IF(FV$8="Mùa đông",MMULT(VALUE($E61:$EF61),VALUE('Color detail'!W$7:W$138))*'3.Gentan-i'!$EO61,MMULT(VALUE($E61:$EF61),VALUE('Color detail'!W$7:W$138))*'3.Gentan-i'!$EP61))</f>
        <v>0.06</v>
      </c>
      <c r="FW61" s="436" cm="1">
        <f t="array" ref="FW61">+_xlfn.SINGLE(IF(FW$8="Mùa đông",MMULT(VALUE($E61:$EF61),VALUE('Color detail'!X$7:X$138))*'3.Gentan-i'!$EO61,MMULT(VALUE($E61:$EF61),VALUE('Color detail'!X$7:X$138))*'3.Gentan-i'!$EP61))</f>
        <v>0.08</v>
      </c>
      <c r="FX61" s="436" cm="1">
        <f t="array" ref="FX61">+_xlfn.SINGLE(IF(FX$8="Mùa đông",MMULT(VALUE($E61:$EF61),VALUE('Color detail'!Y$7:Y$138))*'3.Gentan-i'!$EO61,MMULT(VALUE($E61:$EF61),VALUE('Color detail'!Y$7:Y$138))*'3.Gentan-i'!$EP61))</f>
        <v>0.08</v>
      </c>
      <c r="FY61" s="436" cm="1">
        <f t="array" ref="FY61">+_xlfn.SINGLE(IF(FY$8="Mùa đông",MMULT(VALUE($E61:$EF61),VALUE('Color detail'!Z$7:Z$138))*'3.Gentan-i'!$EO61,MMULT(VALUE($E61:$EF61),VALUE('Color detail'!Z$7:Z$138))*'3.Gentan-i'!$EP61))</f>
        <v>0.02</v>
      </c>
      <c r="FZ61" s="436" cm="1">
        <f t="array" ref="FZ61">+_xlfn.SINGLE(IF(FZ$8="Mùa đông",MMULT(VALUE($E61:$EF61),VALUE('Color detail'!AA$7:AA$138))*'3.Gentan-i'!$EO61,MMULT(VALUE($E61:$EF61),VALUE('Color detail'!AA$7:AA$138))*'3.Gentan-i'!$EP61))</f>
        <v>0.04</v>
      </c>
      <c r="GA61" s="436" cm="1">
        <f t="array" ref="GA61">+_xlfn.SINGLE(IF(GA$8="Mùa đông",MMULT(VALUE($E61:$EF61),VALUE('Color detail'!AB$7:AB$138))*'3.Gentan-i'!$EO61,MMULT(VALUE($E61:$EF61),VALUE('Color detail'!AB$7:AB$138))*'3.Gentan-i'!$EP61))</f>
        <v>0.04</v>
      </c>
      <c r="GB61" s="436" cm="1">
        <f t="array" ref="GB61">+_xlfn.SINGLE(IF(GB$8="Mùa đông",MMULT(VALUE($E61:$EF61),VALUE('Color detail'!AC$7:AC$138))*'3.Gentan-i'!$EO61,MMULT(VALUE($E61:$EF61),VALUE('Color detail'!AC$7:AC$138))*'3.Gentan-i'!$EP61))</f>
        <v>0.04</v>
      </c>
      <c r="GC61" s="436" cm="1">
        <f t="array" ref="GC61">+_xlfn.SINGLE(IF(GC$8="Mùa đông",MMULT(VALUE($E61:$EF61),VALUE('Color detail'!AD$7:AD$138))*'3.Gentan-i'!$EO61,MMULT(VALUE($E61:$EF61),VALUE('Color detail'!AD$7:AD$138))*'3.Gentan-i'!$EP61))</f>
        <v>0.04</v>
      </c>
      <c r="GD61" s="436" cm="1">
        <f t="array" ref="GD61">+_xlfn.SINGLE(IF(GD$8="Mùa đông",MMULT(VALUE($E61:$EF61),VALUE('Color detail'!AE$7:AE$138))*'3.Gentan-i'!$EO61,MMULT(VALUE($E61:$EF61),VALUE('Color detail'!AE$7:AE$138))*'3.Gentan-i'!$EP61))</f>
        <v>0.06</v>
      </c>
      <c r="GE61" s="436" cm="1">
        <f t="array" ref="GE61">+_xlfn.SINGLE(IF(GE$8="Mùa đông",MMULT(VALUE($E61:$EF61),VALUE('Color detail'!AF$7:AF$138))*'3.Gentan-i'!$EO61,MMULT(VALUE($E61:$EF61),VALUE('Color detail'!AF$7:AF$138))*'3.Gentan-i'!$EP61))</f>
        <v>0.08</v>
      </c>
      <c r="GF61" s="436" cm="1">
        <f t="array" ref="GF61">+_xlfn.SINGLE(IF(GF$8="Mùa đông",MMULT(VALUE($E61:$EF61),VALUE('Color detail'!AG$7:AG$138))*'3.Gentan-i'!$EO61,MMULT(VALUE($E61:$EF61),VALUE('Color detail'!AG$7:AG$138))*'3.Gentan-i'!$EP61))</f>
        <v>0.08</v>
      </c>
      <c r="GG61" s="436" cm="1">
        <f t="array" ref="GG61">+_xlfn.SINGLE(IF(GG$8="Mùa đông",MMULT(VALUE($E61:$EF61),VALUE('Color detail'!AH$7:AH$138))*'3.Gentan-i'!$EO61,MMULT(VALUE($E61:$EF61),VALUE('Color detail'!AH$7:AH$138))*'3.Gentan-i'!$EP61))</f>
        <v>0.13999999999999999</v>
      </c>
      <c r="GH61" s="436" cm="1">
        <f t="array" ref="GH61">+_xlfn.SINGLE(IF(GH$8="Mùa đông",MMULT(VALUE($E61:$EF61),VALUE('Color detail'!AI$7:AI$138))*'3.Gentan-i'!$EO61,MMULT(VALUE($E61:$EF61),VALUE('Color detail'!AI$7:AI$138))*'3.Gentan-i'!$EP61))</f>
        <v>0.12</v>
      </c>
      <c r="GI61" s="436" cm="1">
        <f t="array" ref="GI61">+_xlfn.SINGLE(IF(GI$8="Mùa đông",MMULT(VALUE($E61:$EF61),VALUE('Color detail'!AJ$7:AJ$138))*'3.Gentan-i'!$EO61,MMULT(VALUE($E61:$EF61),VALUE('Color detail'!AJ$7:AJ$138))*'3.Gentan-i'!$EP61))</f>
        <v>0.13999999999999999</v>
      </c>
      <c r="GJ61" s="436" cm="1">
        <f t="array" ref="GJ61">+_xlfn.SINGLE(IF(GJ$8="Mùa đông",MMULT(VALUE($E61:$EF61),VALUE('Color detail'!AK$7:AK$138))*'3.Gentan-i'!$EO61,MMULT(VALUE($E61:$EF61),VALUE('Color detail'!AK$7:AK$138))*'3.Gentan-i'!$EP61))</f>
        <v>0.16</v>
      </c>
      <c r="GK61" s="436" cm="1">
        <f t="array" ref="GK61">+_xlfn.SINGLE(IF(GK$8="Mùa đông",MMULT(VALUE($E61:$EF61),VALUE('Color detail'!AL$7:AL$138))*'3.Gentan-i'!$EO61,MMULT(VALUE($E61:$EF61),VALUE('Color detail'!AL$7:AL$138))*'3.Gentan-i'!$EP61))</f>
        <v>0</v>
      </c>
      <c r="GL61" s="436" cm="1">
        <f t="array" ref="GL61">+_xlfn.SINGLE(IF(GL$8="Mùa đông",MMULT(VALUE($E61:$EF61),VALUE('Color detail'!AM$7:AM$138))*'3.Gentan-i'!$EO61,MMULT(VALUE($E61:$EF61),VALUE('Color detail'!AM$7:AM$138))*'3.Gentan-i'!$EP61))</f>
        <v>0</v>
      </c>
      <c r="GM61" s="436" cm="1">
        <f t="array" ref="GM61">+_xlfn.SINGLE(IF(GM$8="Mùa đông",MMULT(VALUE($E61:$EF61),VALUE('Color detail'!AN$7:AN$138))*'3.Gentan-i'!$EO61,MMULT(VALUE($E61:$EF61),VALUE('Color detail'!AN$7:AN$138))*'3.Gentan-i'!$EP61))</f>
        <v>0</v>
      </c>
      <c r="GN61" s="436" cm="1">
        <f t="array" ref="GN61">+_xlfn.SINGLE(IF(GN$8="Mùa đông",MMULT(VALUE($E61:$EF61),VALUE('Color detail'!AO$7:AO$138))*'3.Gentan-i'!$EO61,MMULT(VALUE($E61:$EF61),VALUE('Color detail'!AO$7:AO$138))*'3.Gentan-i'!$EP61))</f>
        <v>0</v>
      </c>
      <c r="GO61" s="436" cm="1">
        <f t="array" ref="GO61">+_xlfn.SINGLE(IF(GO$8="Mùa đông",MMULT(VALUE($E61:$EF61),VALUE('Color detail'!AP$7:AP$138))*'3.Gentan-i'!$EO61,MMULT(VALUE($E61:$EF61),VALUE('Color detail'!AP$7:AP$138))*'3.Gentan-i'!$EP61))</f>
        <v>0</v>
      </c>
      <c r="GP61" s="436" cm="1">
        <f t="array" ref="GP61">+_xlfn.SINGLE(IF(GP$8="Mùa đông",MMULT(VALUE($E61:$EF61),VALUE('Color detail'!AQ$7:AQ$138))*'3.Gentan-i'!$EO61,MMULT(VALUE($E61:$EF61),VALUE('Color detail'!AQ$7:AQ$138))*'3.Gentan-i'!$EP61))</f>
        <v>0</v>
      </c>
      <c r="GQ61" s="436" cm="1">
        <f t="array" ref="GQ61">+_xlfn.SINGLE(IF(GQ$8="Mùa đông",MMULT(VALUE($E61:$EF61),VALUE('Color detail'!AR$7:AR$138))*'3.Gentan-i'!$EO61,MMULT(VALUE($E61:$EF61),VALUE('Color detail'!AR$7:AR$138))*'3.Gentan-i'!$EP61))</f>
        <v>0</v>
      </c>
      <c r="GR61" s="443">
        <f t="shared" si="37"/>
        <v>1.3399999999999999</v>
      </c>
      <c r="GS61" s="435"/>
      <c r="GT61" s="436">
        <f t="shared" si="38"/>
        <v>0.16</v>
      </c>
      <c r="GU61" s="499">
        <v>12</v>
      </c>
      <c r="GV61" s="499">
        <v>36</v>
      </c>
      <c r="GW61" s="436">
        <f t="shared" si="31"/>
        <v>0.90239999999999987</v>
      </c>
      <c r="GX61" s="436">
        <f t="shared" si="32"/>
        <v>2.7071999999999998</v>
      </c>
      <c r="GZ61" s="534"/>
      <c r="HA61" s="534"/>
      <c r="HB61" s="534"/>
    </row>
    <row r="62" spans="1:286" s="446" customFormat="1" ht="16" hidden="1" customHeight="1">
      <c r="A62" s="437">
        <v>1</v>
      </c>
      <c r="B62" s="438" t="s">
        <v>247</v>
      </c>
      <c r="C62" s="439" t="s">
        <v>248</v>
      </c>
      <c r="D62" s="439"/>
      <c r="E62" s="925"/>
      <c r="F62" s="925"/>
      <c r="G62" s="925"/>
      <c r="H62" s="925"/>
      <c r="I62" s="925"/>
      <c r="J62" s="925"/>
      <c r="K62" s="925"/>
      <c r="L62" s="925"/>
      <c r="M62" s="925"/>
      <c r="N62" s="925"/>
      <c r="O62" s="925"/>
      <c r="P62" s="925"/>
      <c r="Q62" s="925"/>
      <c r="R62" s="925"/>
      <c r="S62" s="925"/>
      <c r="T62" s="925"/>
      <c r="U62" s="925"/>
      <c r="V62" s="925"/>
      <c r="W62" s="925"/>
      <c r="X62" s="925"/>
      <c r="Y62" s="925"/>
      <c r="Z62" s="925"/>
      <c r="AA62" s="925"/>
      <c r="AB62" s="925"/>
      <c r="AC62" s="925"/>
      <c r="AD62" s="440">
        <v>1.05</v>
      </c>
      <c r="AE62" s="440">
        <v>1.05</v>
      </c>
      <c r="AF62" s="440">
        <v>1.05</v>
      </c>
      <c r="AG62" s="440">
        <v>1.05</v>
      </c>
      <c r="AH62" s="440">
        <v>1.05</v>
      </c>
      <c r="AI62" s="440">
        <v>1.05</v>
      </c>
      <c r="AJ62" s="440">
        <v>1.05</v>
      </c>
      <c r="AK62" s="440">
        <v>1.05</v>
      </c>
      <c r="AL62" s="440">
        <v>1.05</v>
      </c>
      <c r="AM62" s="440">
        <v>1.05</v>
      </c>
      <c r="AN62" s="440">
        <v>1.05</v>
      </c>
      <c r="AO62" s="440">
        <v>1.05</v>
      </c>
      <c r="AP62" s="440">
        <v>1.05</v>
      </c>
      <c r="AQ62" s="440">
        <v>1.05</v>
      </c>
      <c r="AR62" s="440">
        <v>1.05</v>
      </c>
      <c r="AS62" s="440">
        <v>1.05</v>
      </c>
      <c r="AT62" s="440">
        <v>1.05</v>
      </c>
      <c r="AU62" s="440">
        <v>1.05</v>
      </c>
      <c r="AV62" s="440">
        <v>1.05</v>
      </c>
      <c r="AW62" s="440">
        <v>1.05</v>
      </c>
      <c r="AX62" s="440">
        <v>1.05</v>
      </c>
      <c r="AY62" s="440">
        <v>1.05</v>
      </c>
      <c r="AZ62" s="440">
        <v>0.98643738317757013</v>
      </c>
      <c r="BA62" s="440">
        <v>0.98643738317757013</v>
      </c>
      <c r="BB62" s="440">
        <v>0.98643738317757013</v>
      </c>
      <c r="BC62" s="440">
        <v>0.98643738317757013</v>
      </c>
      <c r="BD62" s="440">
        <v>0.98643738317757013</v>
      </c>
      <c r="BE62" s="440">
        <v>0.98643738317757013</v>
      </c>
      <c r="BF62" s="440">
        <v>0.98643738317757013</v>
      </c>
      <c r="BG62" s="440">
        <v>0.98643738317757013</v>
      </c>
      <c r="BH62" s="440">
        <v>0.98643738317757013</v>
      </c>
      <c r="BI62" s="440">
        <v>0.98643738317757013</v>
      </c>
      <c r="BJ62" s="440">
        <v>0.98643738317757013</v>
      </c>
      <c r="BK62" s="440">
        <v>0.98643738317757013</v>
      </c>
      <c r="BL62" s="440">
        <v>0.98643738317757013</v>
      </c>
      <c r="BM62" s="440">
        <v>0.98643738317757013</v>
      </c>
      <c r="BN62" s="440">
        <v>0.98643738317757013</v>
      </c>
      <c r="BO62" s="440">
        <v>0.98643738317757013</v>
      </c>
      <c r="BP62" s="440">
        <v>0.98643738317757013</v>
      </c>
      <c r="BQ62" s="440">
        <v>0.98643738317757013</v>
      </c>
      <c r="BR62" s="440">
        <v>0.98643738317757013</v>
      </c>
      <c r="BS62" s="440">
        <v>0.98643738317757013</v>
      </c>
      <c r="BT62" s="440">
        <v>0.98643738317757013</v>
      </c>
      <c r="BU62" s="440">
        <v>0.98643738317757013</v>
      </c>
      <c r="BV62" s="440">
        <v>0.98643738317757013</v>
      </c>
      <c r="BW62" s="440">
        <v>0.98643738317757013</v>
      </c>
      <c r="BX62" s="440">
        <v>0.98643738317757013</v>
      </c>
      <c r="BY62" s="440">
        <v>0.98643738317757013</v>
      </c>
      <c r="BZ62" s="440">
        <v>0.98643738317757013</v>
      </c>
      <c r="CA62" s="440">
        <v>0.98643738317757013</v>
      </c>
      <c r="CB62" s="440">
        <v>0.98643738317757013</v>
      </c>
      <c r="CC62" s="440">
        <v>0.98643738317757013</v>
      </c>
      <c r="CD62" s="440">
        <v>0.98643738317757013</v>
      </c>
      <c r="CE62" s="440">
        <v>0.98643738317757013</v>
      </c>
      <c r="CF62" s="440">
        <v>0.98643738317757013</v>
      </c>
      <c r="CG62" s="440">
        <v>0.98643738317757013</v>
      </c>
      <c r="CH62" s="440">
        <v>0.98643738317757013</v>
      </c>
      <c r="CI62" s="440">
        <v>0.98643738317757013</v>
      </c>
      <c r="CJ62" s="440">
        <v>0.98643738317757013</v>
      </c>
      <c r="CK62" s="440">
        <v>0.98643738317757013</v>
      </c>
      <c r="CL62" s="440">
        <v>0.98643738317757013</v>
      </c>
      <c r="CM62" s="440">
        <v>1.2915000000000001</v>
      </c>
      <c r="CN62" s="440">
        <v>1.2915000000000001</v>
      </c>
      <c r="CO62" s="440">
        <v>1.2915000000000001</v>
      </c>
      <c r="CP62" s="440">
        <v>1.2915000000000001</v>
      </c>
      <c r="CQ62" s="440">
        <v>1.2915000000000001</v>
      </c>
      <c r="CR62" s="440">
        <v>1.2915000000000001</v>
      </c>
      <c r="CS62" s="440">
        <v>1.2915000000000001</v>
      </c>
      <c r="CT62" s="440">
        <v>1.2915000000000001</v>
      </c>
      <c r="CU62" s="440">
        <v>1.2915000000000001</v>
      </c>
      <c r="CV62" s="440">
        <v>1.2915000000000001</v>
      </c>
      <c r="CW62" s="440">
        <v>1.2915000000000001</v>
      </c>
      <c r="CX62" s="440">
        <v>1.2915000000000001</v>
      </c>
      <c r="CY62" s="440">
        <v>1.2915000000000001</v>
      </c>
      <c r="CZ62" s="440">
        <v>1.2915000000000001</v>
      </c>
      <c r="DA62" s="440">
        <v>1.2915000000000001</v>
      </c>
      <c r="DB62" s="440">
        <v>1.2915000000000001</v>
      </c>
      <c r="DC62" s="440">
        <v>1.2915000000000001</v>
      </c>
      <c r="DD62" s="440">
        <v>1.2915000000000001</v>
      </c>
      <c r="DE62" s="440">
        <v>1.2915000000000001</v>
      </c>
      <c r="DF62" s="440">
        <v>1.2915000000000001</v>
      </c>
      <c r="DG62" s="441">
        <v>1.2330467289719627</v>
      </c>
      <c r="DH62" s="441">
        <v>1.2330467289719627</v>
      </c>
      <c r="DI62" s="441">
        <v>1.2330467289719627</v>
      </c>
      <c r="DJ62" s="441">
        <v>1.2330467289719627</v>
      </c>
      <c r="DK62" s="441">
        <v>1.2330467289719627</v>
      </c>
      <c r="DL62" s="441">
        <v>1.2330467289719627</v>
      </c>
      <c r="DM62" s="441">
        <v>1.2330467289719627</v>
      </c>
      <c r="DN62" s="441">
        <v>1.2330467289719627</v>
      </c>
      <c r="DO62" s="441">
        <v>1.2330467289719627</v>
      </c>
      <c r="DP62" s="441">
        <v>1.2330467289719627</v>
      </c>
      <c r="DQ62" s="441">
        <v>1.2330467289719627</v>
      </c>
      <c r="DR62" s="441">
        <v>1.2330467289719627</v>
      </c>
      <c r="DS62" s="441">
        <v>1.2330467289719627</v>
      </c>
      <c r="DT62" s="441">
        <v>1.2330467289719627</v>
      </c>
      <c r="DU62" s="441">
        <v>1.2330467289719627</v>
      </c>
      <c r="DV62" s="441">
        <v>1.2330467289719627</v>
      </c>
      <c r="DW62" s="441">
        <v>1.2330467289719627</v>
      </c>
      <c r="DX62" s="441">
        <v>1.2330467289719627</v>
      </c>
      <c r="DY62" s="441">
        <v>1.2330467289719627</v>
      </c>
      <c r="DZ62" s="441">
        <v>1.2330467289719627</v>
      </c>
      <c r="EA62" s="441">
        <v>1.2330467289719627</v>
      </c>
      <c r="EB62" s="441">
        <v>1.2330467289719627</v>
      </c>
      <c r="EC62" s="441">
        <v>1.2330467289719627</v>
      </c>
      <c r="ED62" s="441">
        <v>1.2330467289719627</v>
      </c>
      <c r="EE62" s="441">
        <v>1.2330467289719627</v>
      </c>
      <c r="EF62" s="441">
        <v>1.2330467289719627</v>
      </c>
      <c r="EG62" s="378"/>
      <c r="EH62" s="437" t="s">
        <v>62</v>
      </c>
      <c r="EI62" s="437">
        <v>200</v>
      </c>
      <c r="EJ62" s="439"/>
      <c r="EK62" s="439" t="s">
        <v>63</v>
      </c>
      <c r="EL62" s="437" t="s">
        <v>64</v>
      </c>
      <c r="EM62" s="378"/>
      <c r="EN62" s="382" t="str">
        <f>+IFERROR(VLOOKUP($B62,'Lưu ý'!$C$5:$G$21,5,0),"")</f>
        <v/>
      </c>
      <c r="EO62" s="382">
        <f>+IF($EN62="",100%,INDEX('Lưu ý'!$H$5:$I$21,MATCH('3.Gentan-i'!$B62,'Lưu ý'!$C$5:$C$21,0),MATCH('3.Gentan-i'!EO$6,'Lưu ý'!$H$4:$I$4,0)))</f>
        <v>1</v>
      </c>
      <c r="EP62" s="382">
        <f>+IF($EN62="",100%,INDEX('Lưu ý'!$H$5:$I$21,MATCH('3.Gentan-i'!$B62,'Lưu ý'!$C$5:$C$21,0),MATCH('3.Gentan-i'!EP$6,'Lưu ý'!$H$4:$I$4,0)))</f>
        <v>1</v>
      </c>
      <c r="EQ62" s="481">
        <v>1</v>
      </c>
      <c r="ER62" s="844">
        <v>1</v>
      </c>
      <c r="ES62" s="473" t="s">
        <v>655</v>
      </c>
      <c r="ET62" s="439" t="s">
        <v>641</v>
      </c>
      <c r="EU62" s="476"/>
      <c r="EV62" s="810"/>
      <c r="EW62" s="810"/>
      <c r="EX62" s="810"/>
      <c r="EY62" s="810"/>
      <c r="EZ62" s="378" t="s">
        <v>360</v>
      </c>
      <c r="FA62" s="442" cm="1">
        <f t="array" ref="FA62">+_xlfn.SINGLE(MMULT(VALUE($E62:$EF62),VALUE('Color detail'!H$7:H$138)))</f>
        <v>2936.4192906542053</v>
      </c>
      <c r="FB62" s="442" cm="1">
        <f t="array" ref="FB62">+_xlfn.SINGLE(MMULT(VALUE($E62:$EF62),VALUE('Color detail'!I$7:I$138)))</f>
        <v>3257.7827943925217</v>
      </c>
      <c r="FC62" s="442" cm="1">
        <f t="array" ref="FC62">+_xlfn.SINGLE(MMULT(VALUE($E62:$EF62),VALUE('Color detail'!J$7:J$138)))</f>
        <v>2793.1897196261671</v>
      </c>
      <c r="FD62" s="442" cm="1">
        <f t="array" ref="FD62">+_xlfn.SINGLE(MMULT(VALUE($E62:$EF62),VALUE('Color detail'!K$7:K$138)))</f>
        <v>2504.6651588785048</v>
      </c>
      <c r="FE62" s="378"/>
      <c r="FF62" s="436">
        <f t="shared" si="27"/>
        <v>3000</v>
      </c>
      <c r="FG62" s="436">
        <f t="shared" si="28"/>
        <v>3400</v>
      </c>
      <c r="FH62" s="436">
        <f t="shared" si="29"/>
        <v>2800</v>
      </c>
      <c r="FI62" s="436">
        <f t="shared" si="30"/>
        <v>2600</v>
      </c>
      <c r="FJ62" s="378"/>
      <c r="FK62" s="436">
        <f t="shared" si="33"/>
        <v>3000</v>
      </c>
      <c r="FL62" s="436">
        <f t="shared" si="34"/>
        <v>3400</v>
      </c>
      <c r="FM62" s="436">
        <f t="shared" si="35"/>
        <v>2800</v>
      </c>
      <c r="FN62" s="436">
        <f t="shared" si="36"/>
        <v>2600</v>
      </c>
      <c r="FO62" s="681"/>
      <c r="FP62" s="436" cm="1">
        <f t="array" ref="FP62">+_xlfn.SINGLE(IF(FP$8="Mùa đông",MMULT(VALUE($E62:$EF62),VALUE('Color detail'!Q$7:Q$138))*'3.Gentan-i'!$EO62,MMULT(VALUE($E62:$EF62),VALUE('Color detail'!Q$7:Q$138))*'3.Gentan-i'!$EP62))</f>
        <v>96.531040186915874</v>
      </c>
      <c r="FQ62" s="436" cm="1">
        <f t="array" ref="FQ62">+_xlfn.SINGLE(IF(FQ$8="Mùa đông",MMULT(VALUE($E62:$EF62),VALUE('Color detail'!R$7:R$138))*'3.Gentan-i'!$EO62,MMULT(VALUE($E62:$EF62),VALUE('Color detail'!R$7:R$138))*'3.Gentan-i'!$EP62))</f>
        <v>139.08758598130842</v>
      </c>
      <c r="FR62" s="436" cm="1">
        <f t="array" ref="FR62">+_xlfn.SINGLE(IF(FR$8="Mùa đông",MMULT(VALUE($E62:$EF62),VALUE('Color detail'!S$7:S$138))*'3.Gentan-i'!$EO62,MMULT(VALUE($E62:$EF62),VALUE('Color detail'!S$7:S$138))*'3.Gentan-i'!$EP62))</f>
        <v>106.21996261682244</v>
      </c>
      <c r="FS62" s="436" cm="1">
        <f t="array" ref="FS62">+_xlfn.SINGLE(IF(FS$8="Mùa đông",MMULT(VALUE($E62:$EF62),VALUE('Color detail'!T$7:T$138))*'3.Gentan-i'!$EO62,MMULT(VALUE($E62:$EF62),VALUE('Color detail'!T$7:T$138))*'3.Gentan-i'!$EP62))</f>
        <v>145.25277383177578</v>
      </c>
      <c r="FT62" s="436" cm="1">
        <f t="array" ref="FT62">+_xlfn.SINGLE(IF(FT$8="Mùa đông",MMULT(VALUE($E62:$EF62),VALUE('Color detail'!U$7:U$138))*'3.Gentan-i'!$EO62,MMULT(VALUE($E62:$EF62),VALUE('Color detail'!U$7:U$138))*'3.Gentan-i'!$EP62))</f>
        <v>147.65530467289724</v>
      </c>
      <c r="FU62" s="436" cm="1">
        <f t="array" ref="FU62">+_xlfn.SINGLE(IF(FU$8="Mùa đông",MMULT(VALUE($E62:$EF62),VALUE('Color detail'!V$7:V$138))*'3.Gentan-i'!$EO62,MMULT(VALUE($E62:$EF62),VALUE('Color detail'!V$7:V$138))*'3.Gentan-i'!$EP62))</f>
        <v>147.47225794392526</v>
      </c>
      <c r="FV62" s="436" cm="1">
        <f t="array" ref="FV62">+_xlfn.SINGLE(IF(FV$8="Mùa đông",MMULT(VALUE($E62:$EF62),VALUE('Color detail'!W$7:W$138))*'3.Gentan-i'!$EO62,MMULT(VALUE($E62:$EF62),VALUE('Color detail'!W$7:W$138))*'3.Gentan-i'!$EP62))</f>
        <v>147.64761775700944</v>
      </c>
      <c r="FW62" s="436" cm="1">
        <f t="array" ref="FW62">+_xlfn.SINGLE(IF(FW$8="Mùa đông",MMULT(VALUE($E62:$EF62),VALUE('Color detail'!X$7:X$138))*'3.Gentan-i'!$EO62,MMULT(VALUE($E62:$EF62),VALUE('Color detail'!X$7:X$138))*'3.Gentan-i'!$EP62))</f>
        <v>147.82808691588795</v>
      </c>
      <c r="FX62" s="436" cm="1">
        <f t="array" ref="FX62">+_xlfn.SINGLE(IF(FX$8="Mùa đông",MMULT(VALUE($E62:$EF62),VALUE('Color detail'!Y$7:Y$138))*'3.Gentan-i'!$EO62,MMULT(VALUE($E62:$EF62),VALUE('Color detail'!Y$7:Y$138))*'3.Gentan-i'!$EP62))</f>
        <v>147.88143084112158</v>
      </c>
      <c r="FY62" s="436" cm="1">
        <f t="array" ref="FY62">+_xlfn.SINGLE(IF(FY$8="Mùa đông",MMULT(VALUE($E62:$EF62),VALUE('Color detail'!Z$7:Z$138))*'3.Gentan-i'!$EO62,MMULT(VALUE($E62:$EF62),VALUE('Color detail'!Z$7:Z$138))*'3.Gentan-i'!$EP62))</f>
        <v>125.37393177570097</v>
      </c>
      <c r="FZ62" s="436" cm="1">
        <f t="array" ref="FZ62">+_xlfn.SINGLE(IF(FZ$8="Mùa đông",MMULT(VALUE($E62:$EF62),VALUE('Color detail'!AA$7:AA$138))*'3.Gentan-i'!$EO62,MMULT(VALUE($E62:$EF62),VALUE('Color detail'!AA$7:AA$138))*'3.Gentan-i'!$EP62))</f>
        <v>148.12804018691591</v>
      </c>
      <c r="GA62" s="436" cm="1">
        <f t="array" ref="GA62">+_xlfn.SINGLE(IF(GA$8="Mùa đông",MMULT(VALUE($E62:$EF62),VALUE('Color detail'!AB$7:AB$138))*'3.Gentan-i'!$EO62,MMULT(VALUE($E62:$EF62),VALUE('Color detail'!AB$7:AB$138))*'3.Gentan-i'!$EP62))</f>
        <v>147.88143084112153</v>
      </c>
      <c r="GB62" s="436" cm="1">
        <f t="array" ref="GB62">+_xlfn.SINGLE(IF(GB$8="Mùa đông",MMULT(VALUE($E62:$EF62),VALUE('Color detail'!AC$7:AC$138))*'3.Gentan-i'!$EO62,MMULT(VALUE($E62:$EF62),VALUE('Color detail'!AC$7:AC$138))*'3.Gentan-i'!$EP62))</f>
        <v>133.0798065420561</v>
      </c>
      <c r="GC62" s="436" cm="1">
        <f t="array" ref="GC62">+_xlfn.SINGLE(IF(GC$8="Mùa đông",MMULT(VALUE($E62:$EF62),VALUE('Color detail'!AD$7:AD$138))*'3.Gentan-i'!$EO62,MMULT(VALUE($E62:$EF62),VALUE('Color detail'!AD$7:AD$138))*'3.Gentan-i'!$EP62))</f>
        <v>147.82297757009351</v>
      </c>
      <c r="GD62" s="436" cm="1">
        <f t="array" ref="GD62">+_xlfn.SINGLE(IF(GD$8="Mùa đông",MMULT(VALUE($E62:$EF62),VALUE('Color detail'!AE$7:AE$138))*'3.Gentan-i'!$EO62,MMULT(VALUE($E62:$EF62),VALUE('Color detail'!AE$7:AE$138))*'3.Gentan-i'!$EP62))</f>
        <v>142.72311775700933</v>
      </c>
      <c r="GE62" s="436" cm="1">
        <f t="array" ref="GE62">+_xlfn.SINGLE(IF(GE$8="Mùa đông",MMULT(VALUE($E62:$EF62),VALUE('Color detail'!AF$7:AF$138))*'3.Gentan-i'!$EO62,MMULT(VALUE($E62:$EF62),VALUE('Color detail'!AF$7:AF$138))*'3.Gentan-i'!$EP62))</f>
        <v>144.50056822429912</v>
      </c>
      <c r="GF62" s="436" cm="1">
        <f t="array" ref="GF62">+_xlfn.SINGLE(IF(GF$8="Mùa đông",MMULT(VALUE($E62:$EF62),VALUE('Color detail'!AG$7:AG$138))*'3.Gentan-i'!$EO62,MMULT(VALUE($E62:$EF62),VALUE('Color detail'!AG$7:AG$138))*'3.Gentan-i'!$EP62))</f>
        <v>144.50056822429912</v>
      </c>
      <c r="GG62" s="436" cm="1">
        <f t="array" ref="GG62">+_xlfn.SINGLE(IF(GG$8="Mùa đông",MMULT(VALUE($E62:$EF62),VALUE('Color detail'!AH$7:AH$138))*'3.Gentan-i'!$EO62,MMULT(VALUE($E62:$EF62),VALUE('Color detail'!AH$7:AH$138))*'3.Gentan-i'!$EP62))</f>
        <v>144.50056822429909</v>
      </c>
      <c r="GH62" s="436" cm="1">
        <f t="array" ref="GH62">+_xlfn.SINGLE(IF(GH$8="Mùa đông",MMULT(VALUE($E62:$EF62),VALUE('Color detail'!AI$7:AI$138))*'3.Gentan-i'!$EO62,MMULT(VALUE($E62:$EF62),VALUE('Color detail'!AI$7:AI$138))*'3.Gentan-i'!$EP62))</f>
        <v>144.56413084112151</v>
      </c>
      <c r="GI62" s="436" cm="1">
        <f t="array" ref="GI62">+_xlfn.SINGLE(IF(GI$8="Mùa đông",MMULT(VALUE($E62:$EF62),VALUE('Color detail'!AJ$7:AJ$138))*'3.Gentan-i'!$EO62,MMULT(VALUE($E62:$EF62),VALUE('Color detail'!AJ$7:AJ$138))*'3.Gentan-i'!$EP62))</f>
        <v>144.50056822429912</v>
      </c>
      <c r="GJ62" s="436" cm="1">
        <f t="array" ref="GJ62">+_xlfn.SINGLE(IF(GJ$8="Mùa đông",MMULT(VALUE($E62:$EF62),VALUE('Color detail'!AK$7:AK$138))*'3.Gentan-i'!$EO62,MMULT(VALUE($E62:$EF62),VALUE('Color detail'!AK$7:AK$138))*'3.Gentan-i'!$EP62))</f>
        <v>143.26752149532712</v>
      </c>
      <c r="GK62" s="436" cm="1">
        <f t="array" ref="GK62">+_xlfn.SINGLE(IF(GK$8="Mùa đông",MMULT(VALUE($E62:$EF62),VALUE('Color detail'!AL$7:AL$138))*'3.Gentan-i'!$EO62,MMULT(VALUE($E62:$EF62),VALUE('Color detail'!AL$7:AL$138))*'3.Gentan-i'!$EP62))</f>
        <v>0</v>
      </c>
      <c r="GL62" s="436" cm="1">
        <f t="array" ref="GL62">+_xlfn.SINGLE(IF(GL$8="Mùa đông",MMULT(VALUE($E62:$EF62),VALUE('Color detail'!AM$7:AM$138))*'3.Gentan-i'!$EO62,MMULT(VALUE($E62:$EF62),VALUE('Color detail'!AM$7:AM$138))*'3.Gentan-i'!$EP62))</f>
        <v>0</v>
      </c>
      <c r="GM62" s="436" cm="1">
        <f t="array" ref="GM62">+_xlfn.SINGLE(IF(GM$8="Mùa đông",MMULT(VALUE($E62:$EF62),VALUE('Color detail'!AN$7:AN$138))*'3.Gentan-i'!$EO62,MMULT(VALUE($E62:$EF62),VALUE('Color detail'!AN$7:AN$138))*'3.Gentan-i'!$EP62))</f>
        <v>0</v>
      </c>
      <c r="GN62" s="436" cm="1">
        <f t="array" ref="GN62">+_xlfn.SINGLE(IF(GN$8="Mùa đông",MMULT(VALUE($E62:$EF62),VALUE('Color detail'!AO$7:AO$138))*'3.Gentan-i'!$EO62,MMULT(VALUE($E62:$EF62),VALUE('Color detail'!AO$7:AO$138))*'3.Gentan-i'!$EP62))</f>
        <v>0</v>
      </c>
      <c r="GO62" s="436" cm="1">
        <f t="array" ref="GO62">+_xlfn.SINGLE(IF(GO$8="Mùa đông",MMULT(VALUE($E62:$EF62),VALUE('Color detail'!AP$7:AP$138))*'3.Gentan-i'!$EO62,MMULT(VALUE($E62:$EF62),VALUE('Color detail'!AP$7:AP$138))*'3.Gentan-i'!$EP62))</f>
        <v>0</v>
      </c>
      <c r="GP62" s="436" cm="1">
        <f t="array" ref="GP62">+_xlfn.SINGLE(IF(GP$8="Mùa đông",MMULT(VALUE($E62:$EF62),VALUE('Color detail'!AQ$7:AQ$138))*'3.Gentan-i'!$EO62,MMULT(VALUE($E62:$EF62),VALUE('Color detail'!AQ$7:AQ$138))*'3.Gentan-i'!$EP62))</f>
        <v>0</v>
      </c>
      <c r="GQ62" s="436" cm="1">
        <f t="array" ref="GQ62">+_xlfn.SINGLE(IF(GQ$8="Mùa đông",MMULT(VALUE($E62:$EF62),VALUE('Color detail'!AR$7:AR$138))*'3.Gentan-i'!$EO62,MMULT(VALUE($E62:$EF62),VALUE('Color detail'!AR$7:AR$138))*'3.Gentan-i'!$EP62))</f>
        <v>0</v>
      </c>
      <c r="GR62" s="443">
        <f t="shared" si="37"/>
        <v>2936.4192906542062</v>
      </c>
      <c r="GS62" s="435"/>
      <c r="GT62" s="436">
        <f t="shared" si="38"/>
        <v>148.12804018691591</v>
      </c>
      <c r="GU62" s="499">
        <v>12</v>
      </c>
      <c r="GV62" s="499">
        <v>36</v>
      </c>
      <c r="GW62" s="436">
        <f t="shared" si="31"/>
        <v>1777.536482242991</v>
      </c>
      <c r="GX62" s="436">
        <f t="shared" si="32"/>
        <v>5332.6094467289731</v>
      </c>
      <c r="GY62" s="405"/>
      <c r="GZ62" s="534"/>
      <c r="HA62" s="534"/>
      <c r="HB62" s="534"/>
      <c r="HC62" s="405"/>
      <c r="HD62" s="405"/>
      <c r="HE62" s="405"/>
      <c r="HF62" s="405"/>
      <c r="HG62" s="405"/>
      <c r="HH62" s="405"/>
      <c r="HI62" s="405"/>
      <c r="HJ62" s="405"/>
      <c r="HK62" s="405"/>
      <c r="HL62" s="405"/>
      <c r="HM62" s="405"/>
      <c r="HN62" s="405"/>
      <c r="HO62" s="405"/>
      <c r="HP62" s="405"/>
      <c r="HQ62" s="405"/>
      <c r="HR62" s="405"/>
      <c r="HS62" s="405"/>
      <c r="HT62" s="405"/>
      <c r="HU62" s="405"/>
      <c r="HV62" s="405"/>
      <c r="HW62" s="405"/>
      <c r="HX62" s="405"/>
      <c r="HY62" s="405"/>
      <c r="HZ62" s="405"/>
      <c r="IA62" s="405"/>
      <c r="IB62" s="405"/>
      <c r="IC62" s="405"/>
      <c r="ID62" s="405"/>
      <c r="IE62" s="405"/>
      <c r="IF62" s="405"/>
      <c r="IG62" s="405"/>
      <c r="IH62" s="405"/>
      <c r="II62" s="405"/>
      <c r="IJ62" s="405"/>
      <c r="IK62" s="405"/>
      <c r="IL62" s="405"/>
      <c r="IM62" s="405"/>
      <c r="IN62" s="405"/>
      <c r="IO62" s="405"/>
      <c r="IP62" s="405"/>
      <c r="IQ62" s="405"/>
      <c r="IR62" s="405"/>
      <c r="IS62" s="405"/>
      <c r="IT62" s="405"/>
      <c r="IU62" s="405"/>
      <c r="IV62" s="405"/>
      <c r="IW62" s="405"/>
      <c r="IX62" s="405"/>
      <c r="IY62" s="405"/>
      <c r="IZ62" s="405"/>
      <c r="JA62" s="405"/>
      <c r="JB62" s="405"/>
      <c r="JC62" s="405"/>
      <c r="JD62" s="405"/>
      <c r="JE62" s="405"/>
      <c r="JF62" s="405"/>
      <c r="JG62" s="405"/>
      <c r="JH62" s="405"/>
      <c r="JI62" s="405"/>
      <c r="JJ62" s="405"/>
      <c r="JK62" s="405"/>
      <c r="JL62" s="405"/>
      <c r="JM62" s="405"/>
      <c r="JN62" s="405"/>
      <c r="JO62" s="405"/>
      <c r="JP62" s="405"/>
      <c r="JQ62" s="405"/>
      <c r="JR62" s="405"/>
      <c r="JS62" s="405"/>
      <c r="JT62" s="405"/>
      <c r="JU62" s="405"/>
      <c r="JV62" s="405"/>
      <c r="JW62" s="405"/>
      <c r="JX62" s="405"/>
      <c r="JY62" s="405"/>
      <c r="JZ62" s="405"/>
    </row>
    <row r="63" spans="1:286" ht="16" hidden="1" customHeight="1">
      <c r="A63" s="437">
        <v>1</v>
      </c>
      <c r="B63" s="438" t="s">
        <v>249</v>
      </c>
      <c r="C63" s="439" t="s">
        <v>250</v>
      </c>
      <c r="D63" s="439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5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440">
        <v>4.7250000000000005</v>
      </c>
      <c r="AE63" s="440">
        <v>4.7250000000000005</v>
      </c>
      <c r="AF63" s="440">
        <v>4.7250000000000005</v>
      </c>
      <c r="AG63" s="440">
        <v>4.7250000000000005</v>
      </c>
      <c r="AH63" s="440">
        <v>4.7250000000000005</v>
      </c>
      <c r="AI63" s="440">
        <v>4.7250000000000005</v>
      </c>
      <c r="AJ63" s="440">
        <v>4.7250000000000005</v>
      </c>
      <c r="AK63" s="440">
        <v>4.7250000000000005</v>
      </c>
      <c r="AL63" s="440">
        <v>4.7250000000000005</v>
      </c>
      <c r="AM63" s="440">
        <v>4.7250000000000005</v>
      </c>
      <c r="AN63" s="440">
        <v>4.7250000000000005</v>
      </c>
      <c r="AO63" s="440">
        <v>4.7250000000000005</v>
      </c>
      <c r="AP63" s="440">
        <v>4.7250000000000005</v>
      </c>
      <c r="AQ63" s="440">
        <v>4.7250000000000005</v>
      </c>
      <c r="AR63" s="440">
        <v>4.7250000000000005</v>
      </c>
      <c r="AS63" s="440">
        <v>4.7250000000000005</v>
      </c>
      <c r="AT63" s="440">
        <v>4.7250000000000005</v>
      </c>
      <c r="AU63" s="440">
        <v>4.7250000000000005</v>
      </c>
      <c r="AV63" s="440">
        <v>4.7250000000000005</v>
      </c>
      <c r="AW63" s="440">
        <v>4.7250000000000005</v>
      </c>
      <c r="AX63" s="440">
        <v>4.7250000000000005</v>
      </c>
      <c r="AY63" s="440">
        <v>4.7250000000000005</v>
      </c>
      <c r="AZ63" s="440">
        <v>4.4389682242990665</v>
      </c>
      <c r="BA63" s="440">
        <v>4.4389682242990665</v>
      </c>
      <c r="BB63" s="440">
        <v>4.4389682242990665</v>
      </c>
      <c r="BC63" s="440">
        <v>4.4389682242990665</v>
      </c>
      <c r="BD63" s="440">
        <v>4.4389682242990665</v>
      </c>
      <c r="BE63" s="440">
        <v>4.4389682242990665</v>
      </c>
      <c r="BF63" s="440">
        <v>4.4389682242990665</v>
      </c>
      <c r="BG63" s="440">
        <v>4.4389682242990665</v>
      </c>
      <c r="BH63" s="440">
        <v>4.4389682242990665</v>
      </c>
      <c r="BI63" s="440">
        <v>4.4389682242990665</v>
      </c>
      <c r="BJ63" s="440">
        <v>4.4389682242990665</v>
      </c>
      <c r="BK63" s="440">
        <v>4.4389682242990665</v>
      </c>
      <c r="BL63" s="440">
        <v>4.4389682242990665</v>
      </c>
      <c r="BM63" s="440">
        <v>4.4389682242990665</v>
      </c>
      <c r="BN63" s="440">
        <v>4.4389682242990665</v>
      </c>
      <c r="BO63" s="440">
        <v>4.4389682242990665</v>
      </c>
      <c r="BP63" s="440">
        <v>4.4389682242990665</v>
      </c>
      <c r="BQ63" s="440">
        <v>4.4389682242990665</v>
      </c>
      <c r="BR63" s="440">
        <v>4.4389682242990665</v>
      </c>
      <c r="BS63" s="440">
        <v>4.4389682242990665</v>
      </c>
      <c r="BT63" s="440">
        <v>4.4389682242990665</v>
      </c>
      <c r="BU63" s="440">
        <v>4.4389682242990665</v>
      </c>
      <c r="BV63" s="440">
        <v>4.4389682242990665</v>
      </c>
      <c r="BW63" s="440">
        <v>4.4389682242990665</v>
      </c>
      <c r="BX63" s="440">
        <v>4.4389682242990665</v>
      </c>
      <c r="BY63" s="440">
        <v>4.4389682242990665</v>
      </c>
      <c r="BZ63" s="440">
        <v>4.4389682242990665</v>
      </c>
      <c r="CA63" s="440">
        <v>4.4389682242990665</v>
      </c>
      <c r="CB63" s="440">
        <v>4.4389682242990665</v>
      </c>
      <c r="CC63" s="440">
        <v>4.4389682242990665</v>
      </c>
      <c r="CD63" s="440">
        <v>4.4389682242990665</v>
      </c>
      <c r="CE63" s="440">
        <v>4.4389682242990665</v>
      </c>
      <c r="CF63" s="440">
        <v>4.4389682242990665</v>
      </c>
      <c r="CG63" s="440">
        <v>4.4389682242990665</v>
      </c>
      <c r="CH63" s="440">
        <v>4.4389682242990665</v>
      </c>
      <c r="CI63" s="440">
        <v>4.4389682242990665</v>
      </c>
      <c r="CJ63" s="440">
        <v>4.4389682242990665</v>
      </c>
      <c r="CK63" s="440">
        <v>4.4389682242990665</v>
      </c>
      <c r="CL63" s="440">
        <v>4.4389682242990665</v>
      </c>
      <c r="CM63" s="440">
        <v>5.8261457943925219</v>
      </c>
      <c r="CN63" s="440">
        <v>5.8261457943925219</v>
      </c>
      <c r="CO63" s="440">
        <v>5.8261457943925219</v>
      </c>
      <c r="CP63" s="440">
        <v>5.8261457943925219</v>
      </c>
      <c r="CQ63" s="440">
        <v>5.8261457943925219</v>
      </c>
      <c r="CR63" s="440">
        <v>5.8261457943925219</v>
      </c>
      <c r="CS63" s="440">
        <v>5.8261457943925219</v>
      </c>
      <c r="CT63" s="440">
        <v>5.8261457943925219</v>
      </c>
      <c r="CU63" s="440">
        <v>5.8261457943925219</v>
      </c>
      <c r="CV63" s="440">
        <v>5.8261457943925219</v>
      </c>
      <c r="CW63" s="440">
        <v>5.8261457943925219</v>
      </c>
      <c r="CX63" s="440">
        <v>5.8261457943925219</v>
      </c>
      <c r="CY63" s="440">
        <v>5.8261457943925219</v>
      </c>
      <c r="CZ63" s="440">
        <v>5.8261457943925219</v>
      </c>
      <c r="DA63" s="440">
        <v>5.8261457943925219</v>
      </c>
      <c r="DB63" s="440">
        <v>5.8261457943925219</v>
      </c>
      <c r="DC63" s="440">
        <v>5.8261457943925219</v>
      </c>
      <c r="DD63" s="440">
        <v>5.8261457943925219</v>
      </c>
      <c r="DE63" s="440">
        <v>5.8261457943925219</v>
      </c>
      <c r="DF63" s="440">
        <v>5.8261457943925219</v>
      </c>
      <c r="DG63" s="441">
        <v>5.5487102803738324</v>
      </c>
      <c r="DH63" s="441">
        <v>5.5487102803738324</v>
      </c>
      <c r="DI63" s="441">
        <v>5.5487102803738324</v>
      </c>
      <c r="DJ63" s="441">
        <v>5.5487102803738324</v>
      </c>
      <c r="DK63" s="441">
        <v>5.5487102803738324</v>
      </c>
      <c r="DL63" s="441">
        <v>5.5487102803738324</v>
      </c>
      <c r="DM63" s="441">
        <v>5.5487102803738324</v>
      </c>
      <c r="DN63" s="441">
        <v>5.5487102803738324</v>
      </c>
      <c r="DO63" s="441">
        <v>5.5487102803738324</v>
      </c>
      <c r="DP63" s="441">
        <v>5.5487102803738324</v>
      </c>
      <c r="DQ63" s="441">
        <v>5.5487102803738324</v>
      </c>
      <c r="DR63" s="441">
        <v>5.5487102803738324</v>
      </c>
      <c r="DS63" s="441">
        <v>5.5487102803738324</v>
      </c>
      <c r="DT63" s="441">
        <v>5.5487102803738324</v>
      </c>
      <c r="DU63" s="441">
        <v>5.5487102803738324</v>
      </c>
      <c r="DV63" s="441">
        <v>5.5487102803738324</v>
      </c>
      <c r="DW63" s="441">
        <v>5.5487102803738324</v>
      </c>
      <c r="DX63" s="441">
        <v>5.5487102803738324</v>
      </c>
      <c r="DY63" s="441">
        <v>5.5487102803738324</v>
      </c>
      <c r="DZ63" s="441">
        <v>5.5487102803738324</v>
      </c>
      <c r="EA63" s="441">
        <v>5.5487102803738324</v>
      </c>
      <c r="EB63" s="441">
        <v>5.5487102803738324</v>
      </c>
      <c r="EC63" s="441">
        <v>5.5487102803738324</v>
      </c>
      <c r="ED63" s="441">
        <v>5.5487102803738324</v>
      </c>
      <c r="EE63" s="441">
        <v>5.5487102803738324</v>
      </c>
      <c r="EF63" s="441">
        <v>5.5487102803738324</v>
      </c>
      <c r="EH63" s="437" t="s">
        <v>62</v>
      </c>
      <c r="EI63" s="437">
        <v>200</v>
      </c>
      <c r="EJ63" s="439"/>
      <c r="EK63" s="439" t="s">
        <v>63</v>
      </c>
      <c r="EL63" s="437" t="s">
        <v>64</v>
      </c>
      <c r="EN63" s="382" t="str">
        <f>+IFERROR(VLOOKUP($B63,'Lưu ý'!$C$5:$G$21,5,0),"")</f>
        <v/>
      </c>
      <c r="EO63" s="382">
        <f>+IF($EN63="",100%,INDEX('Lưu ý'!$H$5:$I$21,MATCH('3.Gentan-i'!$B63,'Lưu ý'!$C$5:$C$21,0),MATCH('3.Gentan-i'!EO$6,'Lưu ý'!$H$4:$I$4,0)))</f>
        <v>1</v>
      </c>
      <c r="EP63" s="382">
        <f>+IF($EN63="",100%,INDEX('Lưu ý'!$H$5:$I$21,MATCH('3.Gentan-i'!$B63,'Lưu ý'!$C$5:$C$21,0),MATCH('3.Gentan-i'!EP$6,'Lưu ý'!$H$4:$I$4,0)))</f>
        <v>1</v>
      </c>
      <c r="EQ63" s="481">
        <v>1</v>
      </c>
      <c r="ER63" s="844">
        <v>1</v>
      </c>
      <c r="ES63" s="473" t="s">
        <v>654</v>
      </c>
      <c r="ET63" s="439" t="s">
        <v>641</v>
      </c>
      <c r="EU63" s="476"/>
      <c r="EV63" s="810"/>
      <c r="EW63" s="810"/>
      <c r="EX63" s="810"/>
      <c r="EY63" s="810"/>
      <c r="EZ63" s="378" t="s">
        <v>360</v>
      </c>
      <c r="FA63" s="442" cm="1">
        <f t="array" ref="FA63">+_xlfn.SINGLE(MMULT(VALUE($E63:$EF63),VALUE('Color detail'!H$7:H$138)))</f>
        <v>13217.644110280378</v>
      </c>
      <c r="FB63" s="442" cm="1">
        <f t="array" ref="FB63">+_xlfn.SINGLE(MMULT(VALUE($E63:$EF63),VALUE('Color detail'!I$7:I$138)))</f>
        <v>14665.061102803737</v>
      </c>
      <c r="FC63" s="442" cm="1">
        <f t="array" ref="FC63">+_xlfn.SINGLE(MMULT(VALUE($E63:$EF63),VALUE('Color detail'!J$7:J$138)))</f>
        <v>12575.112056074768</v>
      </c>
      <c r="FD63" s="442" cm="1">
        <f t="array" ref="FD63">+_xlfn.SINGLE(MMULT(VALUE($E63:$EF63),VALUE('Color detail'!K$7:K$138)))</f>
        <v>11270.993214953278</v>
      </c>
      <c r="FF63" s="436">
        <f t="shared" si="27"/>
        <v>13400</v>
      </c>
      <c r="FG63" s="436">
        <f t="shared" si="28"/>
        <v>14800</v>
      </c>
      <c r="FH63" s="436">
        <f t="shared" si="29"/>
        <v>12600</v>
      </c>
      <c r="FI63" s="436">
        <f t="shared" si="30"/>
        <v>11400</v>
      </c>
      <c r="FK63" s="436">
        <f t="shared" si="33"/>
        <v>13400</v>
      </c>
      <c r="FL63" s="436">
        <f t="shared" si="34"/>
        <v>14800</v>
      </c>
      <c r="FM63" s="436">
        <f t="shared" si="35"/>
        <v>12600</v>
      </c>
      <c r="FN63" s="436">
        <f t="shared" si="36"/>
        <v>11400</v>
      </c>
      <c r="FO63" s="681"/>
      <c r="FP63" s="436" cm="1">
        <f t="array" ref="FP63">+_xlfn.SINGLE(IF(FP$8="Mùa đông",MMULT(VALUE($E63:$EF63),VALUE('Color detail'!Q$7:Q$138))*'3.Gentan-i'!$EO63,MMULT(VALUE($E63:$EF63),VALUE('Color detail'!Q$7:Q$138))*'3.Gentan-i'!$EP63))</f>
        <v>434.46165981308411</v>
      </c>
      <c r="FQ63" s="436" cm="1">
        <f t="array" ref="FQ63">+_xlfn.SINGLE(IF(FQ$8="Mùa đông",MMULT(VALUE($E63:$EF63),VALUE('Color detail'!R$7:R$138))*'3.Gentan-i'!$EO63,MMULT(VALUE($E63:$EF63),VALUE('Color detail'!R$7:R$138))*'3.Gentan-i'!$EP63))</f>
        <v>626.08128224299071</v>
      </c>
      <c r="FR63" s="436" cm="1">
        <f t="array" ref="FR63">+_xlfn.SINGLE(IF(FR$8="Mùa đông",MMULT(VALUE($E63:$EF63),VALUE('Color detail'!S$7:S$138))*'3.Gentan-i'!$EO63,MMULT(VALUE($E63:$EF63),VALUE('Color detail'!S$7:S$138))*'3.Gentan-i'!$EP63))</f>
        <v>478.10499813084107</v>
      </c>
      <c r="FS63" s="436" cm="1">
        <f t="array" ref="FS63">+_xlfn.SINGLE(IF(FS$8="Mùa đông",MMULT(VALUE($E63:$EF63),VALUE('Color detail'!T$7:T$138))*'3.Gentan-i'!$EO63,MMULT(VALUE($E63:$EF63),VALUE('Color detail'!T$7:T$138))*'3.Gentan-i'!$EP63))</f>
        <v>653.86781495327114</v>
      </c>
      <c r="FT63" s="436" cm="1">
        <f t="array" ref="FT63">+_xlfn.SINGLE(IF(FT$8="Mùa đông",MMULT(VALUE($E63:$EF63),VALUE('Color detail'!U$7:U$138))*'3.Gentan-i'!$EO63,MMULT(VALUE($E63:$EF63),VALUE('Color detail'!U$7:U$138))*'3.Gentan-i'!$EP63))</f>
        <v>664.67920373831782</v>
      </c>
      <c r="FU63" s="436" cm="1">
        <f t="array" ref="FU63">+_xlfn.SINGLE(IF(FU$8="Mùa đông",MMULT(VALUE($E63:$EF63),VALUE('Color detail'!V$7:V$138))*'3.Gentan-i'!$EO63,MMULT(VALUE($E63:$EF63),VALUE('Color detail'!V$7:V$138))*'3.Gentan-i'!$EP63))</f>
        <v>663.85549345794391</v>
      </c>
      <c r="FV63" s="436" cm="1">
        <f t="array" ref="FV63">+_xlfn.SINGLE(IF(FV$8="Mùa đông",MMULT(VALUE($E63:$EF63),VALUE('Color detail'!W$7:W$138))*'3.Gentan-i'!$EO63,MMULT(VALUE($E63:$EF63),VALUE('Color detail'!W$7:W$138))*'3.Gentan-i'!$EP63))</f>
        <v>664.68780000000027</v>
      </c>
      <c r="FW63" s="436" cm="1">
        <f t="array" ref="FW63">+_xlfn.SINGLE(IF(FW$8="Mùa đông",MMULT(VALUE($E63:$EF63),VALUE('Color detail'!X$7:X$138))*'3.Gentan-i'!$EO63,MMULT(VALUE($E63:$EF63),VALUE('Color detail'!X$7:X$138))*'3.Gentan-i'!$EP63))</f>
        <v>665.52870280373861</v>
      </c>
      <c r="FX63" s="436" cm="1">
        <f t="array" ref="FX63">+_xlfn.SINGLE(IF(FX$8="Mùa đông",MMULT(VALUE($E63:$EF63),VALUE('Color detail'!Y$7:Y$138))*'3.Gentan-i'!$EO63,MMULT(VALUE($E63:$EF63),VALUE('Color detail'!Y$7:Y$138))*'3.Gentan-i'!$EP63))</f>
        <v>665.79754205607503</v>
      </c>
      <c r="FY63" s="436" cm="1">
        <f t="array" ref="FY63">+_xlfn.SINGLE(IF(FY$8="Mùa đông",MMULT(VALUE($E63:$EF63),VALUE('Color detail'!Z$7:Z$138))*'3.Gentan-i'!$EO63,MMULT(VALUE($E63:$EF63),VALUE('Color detail'!Z$7:Z$138))*'3.Gentan-i'!$EP63))</f>
        <v>564.45621308411216</v>
      </c>
      <c r="FZ63" s="436" cm="1">
        <f t="array" ref="FZ63">+_xlfn.SINGLE(IF(FZ$8="Mùa đông",MMULT(VALUE($E63:$EF63),VALUE('Color detail'!AA$7:AA$138))*'3.Gentan-i'!$EO63,MMULT(VALUE($E63:$EF63),VALUE('Color detail'!AA$7:AA$138))*'3.Gentan-i'!$EP63))</f>
        <v>666.90728411214968</v>
      </c>
      <c r="GA63" s="436" cm="1">
        <f t="array" ref="GA63">+_xlfn.SINGLE(IF(GA$8="Mùa đông",MMULT(VALUE($E63:$EF63),VALUE('Color detail'!AB$7:AB$138))*'3.Gentan-i'!$EO63,MMULT(VALUE($E63:$EF63),VALUE('Color detail'!AB$7:AB$138))*'3.Gentan-i'!$EP63))</f>
        <v>665.79754205607492</v>
      </c>
      <c r="GB63" s="436" cm="1">
        <f t="array" ref="GB63">+_xlfn.SINGLE(IF(GB$8="Mùa đông",MMULT(VALUE($E63:$EF63),VALUE('Color detail'!AC$7:AC$138))*'3.Gentan-i'!$EO63,MMULT(VALUE($E63:$EF63),VALUE('Color detail'!AC$7:AC$138))*'3.Gentan-i'!$EP63))</f>
        <v>599.16144112149539</v>
      </c>
      <c r="GC63" s="436" cm="1">
        <f t="array" ref="GC63">+_xlfn.SINGLE(IF(GC$8="Mùa đông",MMULT(VALUE($E63:$EF63),VALUE('Color detail'!AD$7:AD$138))*'3.Gentan-i'!$EO63,MMULT(VALUE($E63:$EF63),VALUE('Color detail'!AD$7:AD$138))*'3.Gentan-i'!$EP63))</f>
        <v>665.52010654205628</v>
      </c>
      <c r="GD63" s="436" cm="1">
        <f t="array" ref="GD63">+_xlfn.SINGLE(IF(GD$8="Mùa đông",MMULT(VALUE($E63:$EF63),VALUE('Color detail'!AE$7:AE$138))*'3.Gentan-i'!$EO63,MMULT(VALUE($E63:$EF63),VALUE('Color detail'!AE$7:AE$138))*'3.Gentan-i'!$EP63))</f>
        <v>642.48436261682275</v>
      </c>
      <c r="GE63" s="436" cm="1">
        <f t="array" ref="GE63">+_xlfn.SINGLE(IF(GE$8="Mùa đông",MMULT(VALUE($E63:$EF63),VALUE('Color detail'!AF$7:AF$138))*'3.Gentan-i'!$EO63,MMULT(VALUE($E63:$EF63),VALUE('Color detail'!AF$7:AF$138))*'3.Gentan-i'!$EP63))</f>
        <v>650.25255700934565</v>
      </c>
      <c r="GF63" s="436" cm="1">
        <f t="array" ref="GF63">+_xlfn.SINGLE(IF(GF$8="Mùa đông",MMULT(VALUE($E63:$EF63),VALUE('Color detail'!AG$7:AG$138))*'3.Gentan-i'!$EO63,MMULT(VALUE($E63:$EF63),VALUE('Color detail'!AG$7:AG$138))*'3.Gentan-i'!$EP63))</f>
        <v>650.25255700934565</v>
      </c>
      <c r="GG63" s="436" cm="1">
        <f t="array" ref="GG63">+_xlfn.SINGLE(IF(GG$8="Mùa đông",MMULT(VALUE($E63:$EF63),VALUE('Color detail'!AH$7:AH$138))*'3.Gentan-i'!$EO63,MMULT(VALUE($E63:$EF63),VALUE('Color detail'!AH$7:AH$138))*'3.Gentan-i'!$EP63))</f>
        <v>650.25255700934565</v>
      </c>
      <c r="GH63" s="436" cm="1">
        <f t="array" ref="GH63">+_xlfn.SINGLE(IF(GH$8="Mùa đông",MMULT(VALUE($E63:$EF63),VALUE('Color detail'!AI$7:AI$138))*'3.Gentan-i'!$EO63,MMULT(VALUE($E63:$EF63),VALUE('Color detail'!AI$7:AI$138))*'3.Gentan-i'!$EP63))</f>
        <v>650.53858878504661</v>
      </c>
      <c r="GI63" s="436" cm="1">
        <f t="array" ref="GI63">+_xlfn.SINGLE(IF(GI$8="Mùa đông",MMULT(VALUE($E63:$EF63),VALUE('Color detail'!AJ$7:AJ$138))*'3.Gentan-i'!$EO63,MMULT(VALUE($E63:$EF63),VALUE('Color detail'!AJ$7:AJ$138))*'3.Gentan-i'!$EP63))</f>
        <v>650.25255700934554</v>
      </c>
      <c r="GJ63" s="436" cm="1">
        <f t="array" ref="GJ63">+_xlfn.SINGLE(IF(GJ$8="Mùa đông",MMULT(VALUE($E63:$EF63),VALUE('Color detail'!AK$7:AK$138))*'3.Gentan-i'!$EO63,MMULT(VALUE($E63:$EF63),VALUE('Color detail'!AK$7:AK$138))*'3.Gentan-i'!$EP63))</f>
        <v>644.70384672897183</v>
      </c>
      <c r="GK63" s="436" cm="1">
        <f t="array" ref="GK63">+_xlfn.SINGLE(IF(GK$8="Mùa đông",MMULT(VALUE($E63:$EF63),VALUE('Color detail'!AL$7:AL$138))*'3.Gentan-i'!$EO63,MMULT(VALUE($E63:$EF63),VALUE('Color detail'!AL$7:AL$138))*'3.Gentan-i'!$EP63))</f>
        <v>0</v>
      </c>
      <c r="GL63" s="436" cm="1">
        <f t="array" ref="GL63">+_xlfn.SINGLE(IF(GL$8="Mùa đông",MMULT(VALUE($E63:$EF63),VALUE('Color detail'!AM$7:AM$138))*'3.Gentan-i'!$EO63,MMULT(VALUE($E63:$EF63),VALUE('Color detail'!AM$7:AM$138))*'3.Gentan-i'!$EP63))</f>
        <v>0</v>
      </c>
      <c r="GM63" s="436" cm="1">
        <f t="array" ref="GM63">+_xlfn.SINGLE(IF(GM$8="Mùa đông",MMULT(VALUE($E63:$EF63),VALUE('Color detail'!AN$7:AN$138))*'3.Gentan-i'!$EO63,MMULT(VALUE($E63:$EF63),VALUE('Color detail'!AN$7:AN$138))*'3.Gentan-i'!$EP63))</f>
        <v>0</v>
      </c>
      <c r="GN63" s="436" cm="1">
        <f t="array" ref="GN63">+_xlfn.SINGLE(IF(GN$8="Mùa đông",MMULT(VALUE($E63:$EF63),VALUE('Color detail'!AO$7:AO$138))*'3.Gentan-i'!$EO63,MMULT(VALUE($E63:$EF63),VALUE('Color detail'!AO$7:AO$138))*'3.Gentan-i'!$EP63))</f>
        <v>0</v>
      </c>
      <c r="GO63" s="436" cm="1">
        <f t="array" ref="GO63">+_xlfn.SINGLE(IF(GO$8="Mùa đông",MMULT(VALUE($E63:$EF63),VALUE('Color detail'!AP$7:AP$138))*'3.Gentan-i'!$EO63,MMULT(VALUE($E63:$EF63),VALUE('Color detail'!AP$7:AP$138))*'3.Gentan-i'!$EP63))</f>
        <v>0</v>
      </c>
      <c r="GP63" s="436" cm="1">
        <f t="array" ref="GP63">+_xlfn.SINGLE(IF(GP$8="Mùa đông",MMULT(VALUE($E63:$EF63),VALUE('Color detail'!AQ$7:AQ$138))*'3.Gentan-i'!$EO63,MMULT(VALUE($E63:$EF63),VALUE('Color detail'!AQ$7:AQ$138))*'3.Gentan-i'!$EP63))</f>
        <v>0</v>
      </c>
      <c r="GQ63" s="436" cm="1">
        <f t="array" ref="GQ63">+_xlfn.SINGLE(IF(GQ$8="Mùa đông",MMULT(VALUE($E63:$EF63),VALUE('Color detail'!AR$7:AR$138))*'3.Gentan-i'!$EO63,MMULT(VALUE($E63:$EF63),VALUE('Color detail'!AR$7:AR$138))*'3.Gentan-i'!$EP63))</f>
        <v>0</v>
      </c>
      <c r="GR63" s="443">
        <f t="shared" si="37"/>
        <v>13217.644110280375</v>
      </c>
      <c r="GS63" s="435"/>
      <c r="GT63" s="436">
        <f t="shared" si="38"/>
        <v>666.90728411214968</v>
      </c>
      <c r="GU63" s="499">
        <v>12</v>
      </c>
      <c r="GV63" s="499">
        <v>36</v>
      </c>
      <c r="GW63" s="436">
        <f t="shared" si="31"/>
        <v>8002.8874093457962</v>
      </c>
      <c r="GX63" s="436">
        <f t="shared" si="32"/>
        <v>24008.662228037389</v>
      </c>
      <c r="GZ63" s="534"/>
      <c r="HA63" s="534"/>
      <c r="HB63" s="534"/>
    </row>
    <row r="64" spans="1:286" ht="16" hidden="1" customHeight="1">
      <c r="A64" s="437">
        <v>1</v>
      </c>
      <c r="B64" s="557" t="s">
        <v>351</v>
      </c>
      <c r="C64" s="558" t="s">
        <v>348</v>
      </c>
      <c r="D64" s="439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440">
        <v>0</v>
      </c>
      <c r="AE64" s="440">
        <v>0</v>
      </c>
      <c r="AF64" s="440">
        <v>0</v>
      </c>
      <c r="AG64" s="440">
        <v>0</v>
      </c>
      <c r="AH64" s="440">
        <v>0</v>
      </c>
      <c r="AI64" s="440">
        <v>0</v>
      </c>
      <c r="AJ64" s="440">
        <v>0</v>
      </c>
      <c r="AK64" s="440">
        <v>0</v>
      </c>
      <c r="AL64" s="440">
        <v>0</v>
      </c>
      <c r="AM64" s="440">
        <v>0</v>
      </c>
      <c r="AN64" s="440">
        <v>0</v>
      </c>
      <c r="AO64" s="440">
        <v>0</v>
      </c>
      <c r="AP64" s="440">
        <v>0</v>
      </c>
      <c r="AQ64" s="440">
        <v>0</v>
      </c>
      <c r="AR64" s="440">
        <v>0</v>
      </c>
      <c r="AS64" s="440">
        <v>0</v>
      </c>
      <c r="AT64" s="440">
        <v>0</v>
      </c>
      <c r="AU64" s="440">
        <v>0</v>
      </c>
      <c r="AV64" s="440">
        <v>0</v>
      </c>
      <c r="AW64" s="440">
        <v>0</v>
      </c>
      <c r="AX64" s="440">
        <v>0</v>
      </c>
      <c r="AY64" s="440">
        <v>0</v>
      </c>
      <c r="AZ64" s="440">
        <v>0</v>
      </c>
      <c r="BA64" s="440">
        <v>0</v>
      </c>
      <c r="BB64" s="440">
        <v>0</v>
      </c>
      <c r="BC64" s="440">
        <v>0</v>
      </c>
      <c r="BD64" s="440">
        <v>0</v>
      </c>
      <c r="BE64" s="440">
        <v>0</v>
      </c>
      <c r="BF64" s="440">
        <v>0</v>
      </c>
      <c r="BG64" s="440">
        <v>0</v>
      </c>
      <c r="BH64" s="440">
        <v>0</v>
      </c>
      <c r="BI64" s="440">
        <v>0</v>
      </c>
      <c r="BJ64" s="440">
        <v>0</v>
      </c>
      <c r="BK64" s="440">
        <v>0</v>
      </c>
      <c r="BL64" s="440">
        <v>0</v>
      </c>
      <c r="BM64" s="440">
        <v>0</v>
      </c>
      <c r="BN64" s="440">
        <v>0</v>
      </c>
      <c r="BO64" s="440">
        <v>0</v>
      </c>
      <c r="BP64" s="440">
        <v>0</v>
      </c>
      <c r="BQ64" s="440">
        <v>0</v>
      </c>
      <c r="BR64" s="440">
        <v>0</v>
      </c>
      <c r="BS64" s="440">
        <v>0</v>
      </c>
      <c r="BT64" s="440">
        <v>0</v>
      </c>
      <c r="BU64" s="440">
        <v>0</v>
      </c>
      <c r="BV64" s="440">
        <v>0</v>
      </c>
      <c r="BW64" s="440">
        <v>0</v>
      </c>
      <c r="BX64" s="440">
        <v>0</v>
      </c>
      <c r="BY64" s="440">
        <v>0</v>
      </c>
      <c r="BZ64" s="440">
        <v>0</v>
      </c>
      <c r="CA64" s="440">
        <v>0</v>
      </c>
      <c r="CB64" s="440">
        <v>0</v>
      </c>
      <c r="CC64" s="440">
        <v>0</v>
      </c>
      <c r="CD64" s="440">
        <v>0</v>
      </c>
      <c r="CE64" s="440">
        <v>0</v>
      </c>
      <c r="CF64" s="440">
        <v>0</v>
      </c>
      <c r="CG64" s="440">
        <v>0</v>
      </c>
      <c r="CH64" s="440">
        <v>0</v>
      </c>
      <c r="CI64" s="440">
        <v>0</v>
      </c>
      <c r="CJ64" s="440">
        <v>0</v>
      </c>
      <c r="CK64" s="440">
        <v>0</v>
      </c>
      <c r="CL64" s="440">
        <v>0</v>
      </c>
      <c r="CM64" s="440">
        <v>0</v>
      </c>
      <c r="CN64" s="440">
        <v>0</v>
      </c>
      <c r="CO64" s="440">
        <v>0</v>
      </c>
      <c r="CP64" s="440">
        <v>0</v>
      </c>
      <c r="CQ64" s="440">
        <v>0</v>
      </c>
      <c r="CR64" s="440">
        <v>0</v>
      </c>
      <c r="CS64" s="440">
        <v>0</v>
      </c>
      <c r="CT64" s="440">
        <v>0</v>
      </c>
      <c r="CU64" s="440">
        <v>0</v>
      </c>
      <c r="CV64" s="440">
        <v>0</v>
      </c>
      <c r="CW64" s="440">
        <v>0</v>
      </c>
      <c r="CX64" s="440">
        <v>0</v>
      </c>
      <c r="CY64" s="440">
        <v>0</v>
      </c>
      <c r="CZ64" s="440">
        <v>0</v>
      </c>
      <c r="DA64" s="440">
        <v>0</v>
      </c>
      <c r="DB64" s="440">
        <v>0</v>
      </c>
      <c r="DC64" s="440">
        <v>0</v>
      </c>
      <c r="DD64" s="440">
        <v>0</v>
      </c>
      <c r="DE64" s="440">
        <v>0</v>
      </c>
      <c r="DF64" s="440">
        <v>0</v>
      </c>
      <c r="DG64" s="441">
        <v>0</v>
      </c>
      <c r="DH64" s="441">
        <v>0</v>
      </c>
      <c r="DI64" s="441">
        <v>0</v>
      </c>
      <c r="DJ64" s="441">
        <v>0</v>
      </c>
      <c r="DK64" s="441">
        <v>0</v>
      </c>
      <c r="DL64" s="441">
        <v>0</v>
      </c>
      <c r="DM64" s="441">
        <v>0</v>
      </c>
      <c r="DN64" s="441">
        <v>0</v>
      </c>
      <c r="DO64" s="441">
        <v>0</v>
      </c>
      <c r="DP64" s="441">
        <v>0</v>
      </c>
      <c r="DQ64" s="441">
        <v>0</v>
      </c>
      <c r="DR64" s="441">
        <v>0</v>
      </c>
      <c r="DS64" s="441">
        <v>0</v>
      </c>
      <c r="DT64" s="441">
        <v>0</v>
      </c>
      <c r="DU64" s="441">
        <v>0</v>
      </c>
      <c r="DV64" s="441">
        <v>0</v>
      </c>
      <c r="DW64" s="441">
        <v>0</v>
      </c>
      <c r="DX64" s="441">
        <v>0</v>
      </c>
      <c r="DY64" s="441">
        <v>0</v>
      </c>
      <c r="DZ64" s="449">
        <v>0</v>
      </c>
      <c r="EA64" s="449">
        <v>0</v>
      </c>
      <c r="EB64" s="449">
        <v>0</v>
      </c>
      <c r="EC64" s="449">
        <v>0</v>
      </c>
      <c r="ED64" s="449">
        <v>0</v>
      </c>
      <c r="EE64" s="449">
        <v>0</v>
      </c>
      <c r="EF64" s="441">
        <v>0</v>
      </c>
      <c r="EH64" s="437" t="s">
        <v>62</v>
      </c>
      <c r="EI64" s="437">
        <v>16</v>
      </c>
      <c r="EJ64" s="439"/>
      <c r="EK64" s="439" t="s">
        <v>76</v>
      </c>
      <c r="EL64" s="437" t="s">
        <v>64</v>
      </c>
      <c r="EN64" s="382" t="str">
        <f>+IFERROR(VLOOKUP($B64,'Lưu ý'!$C$5:$G$21,5,0),"")</f>
        <v/>
      </c>
      <c r="EO64" s="382">
        <f>+IF($EN64="",100%,INDEX('Lưu ý'!$H$5:$I$21,MATCH('3.Gentan-i'!$B64,'Lưu ý'!$C$5:$C$21,0),MATCH('3.Gentan-i'!EO$6,'Lưu ý'!$H$4:$I$4,0)))</f>
        <v>1</v>
      </c>
      <c r="EP64" s="382">
        <f>+IF($EN64="",100%,INDEX('Lưu ý'!$H$5:$I$21,MATCH('3.Gentan-i'!$B64,'Lưu ý'!$C$5:$C$21,0),MATCH('3.Gentan-i'!EP$6,'Lưu ý'!$H$4:$I$4,0)))</f>
        <v>1</v>
      </c>
      <c r="EQ64" s="481">
        <v>1</v>
      </c>
      <c r="ER64" s="844">
        <v>1.1000000000000001</v>
      </c>
      <c r="ES64" s="473" t="s">
        <v>652</v>
      </c>
      <c r="ET64" s="439" t="s">
        <v>641</v>
      </c>
      <c r="EU64" s="476"/>
      <c r="EV64" s="810"/>
      <c r="EW64" s="810"/>
      <c r="EX64" s="810"/>
      <c r="EY64" s="810"/>
      <c r="EZ64" s="378" t="s">
        <v>360</v>
      </c>
      <c r="FA64" s="442" cm="1">
        <f t="array" ref="FA64">+_xlfn.SINGLE(MMULT(VALUE($E64:$EF64),VALUE('Color detail'!H$7:H$138)))</f>
        <v>0</v>
      </c>
      <c r="FB64" s="442" cm="1">
        <f t="array" ref="FB64">+_xlfn.SINGLE(MMULT(VALUE($E64:$EF64),VALUE('Color detail'!I$7:I$138)))</f>
        <v>0</v>
      </c>
      <c r="FC64" s="442" cm="1">
        <f t="array" ref="FC64">+_xlfn.SINGLE(MMULT(VALUE($E64:$EF64),VALUE('Color detail'!J$7:J$138)))</f>
        <v>0</v>
      </c>
      <c r="FD64" s="442" cm="1">
        <f t="array" ref="FD64">+_xlfn.SINGLE(MMULT(VALUE($E64:$EF64),VALUE('Color detail'!K$7:K$138)))</f>
        <v>0</v>
      </c>
      <c r="FF64" s="436">
        <f t="shared" si="27"/>
        <v>0</v>
      </c>
      <c r="FG64" s="436">
        <f t="shared" si="28"/>
        <v>0</v>
      </c>
      <c r="FH64" s="436">
        <f t="shared" si="29"/>
        <v>0</v>
      </c>
      <c r="FI64" s="436">
        <f t="shared" si="30"/>
        <v>0</v>
      </c>
      <c r="FK64" s="436">
        <f t="shared" si="33"/>
        <v>0</v>
      </c>
      <c r="FL64" s="436">
        <f t="shared" si="34"/>
        <v>0</v>
      </c>
      <c r="FM64" s="436">
        <f t="shared" si="35"/>
        <v>0</v>
      </c>
      <c r="FN64" s="436">
        <f t="shared" si="36"/>
        <v>0</v>
      </c>
      <c r="FO64" s="681"/>
      <c r="FP64" s="436" cm="1">
        <f t="array" ref="FP64">+_xlfn.SINGLE(IF(FP$8="Mùa đông",MMULT(VALUE($E64:$EF64),VALUE('Color detail'!Q$7:Q$138))*'3.Gentan-i'!$EO64,MMULT(VALUE($E64:$EF64),VALUE('Color detail'!Q$7:Q$138))*'3.Gentan-i'!$EP64))</f>
        <v>0</v>
      </c>
      <c r="FQ64" s="436" cm="1">
        <f t="array" ref="FQ64">+_xlfn.SINGLE(IF(FQ$8="Mùa đông",MMULT(VALUE($E64:$EF64),VALUE('Color detail'!R$7:R$138))*'3.Gentan-i'!$EO64,MMULT(VALUE($E64:$EF64),VALUE('Color detail'!R$7:R$138))*'3.Gentan-i'!$EP64))</f>
        <v>0</v>
      </c>
      <c r="FR64" s="436" cm="1">
        <f t="array" ref="FR64">+_xlfn.SINGLE(IF(FR$8="Mùa đông",MMULT(VALUE($E64:$EF64),VALUE('Color detail'!S$7:S$138))*'3.Gentan-i'!$EO64,MMULT(VALUE($E64:$EF64),VALUE('Color detail'!S$7:S$138))*'3.Gentan-i'!$EP64))</f>
        <v>0</v>
      </c>
      <c r="FS64" s="436" cm="1">
        <f t="array" ref="FS64">+_xlfn.SINGLE(IF(FS$8="Mùa đông",MMULT(VALUE($E64:$EF64),VALUE('Color detail'!T$7:T$138))*'3.Gentan-i'!$EO64,MMULT(VALUE($E64:$EF64),VALUE('Color detail'!T$7:T$138))*'3.Gentan-i'!$EP64))</f>
        <v>0</v>
      </c>
      <c r="FT64" s="436" cm="1">
        <f t="array" ref="FT64">+_xlfn.SINGLE(IF(FT$8="Mùa đông",MMULT(VALUE($E64:$EF64),VALUE('Color detail'!U$7:U$138))*'3.Gentan-i'!$EO64,MMULT(VALUE($E64:$EF64),VALUE('Color detail'!U$7:U$138))*'3.Gentan-i'!$EP64))</f>
        <v>0</v>
      </c>
      <c r="FU64" s="436" cm="1">
        <f t="array" ref="FU64">+_xlfn.SINGLE(IF(FU$8="Mùa đông",MMULT(VALUE($E64:$EF64),VALUE('Color detail'!V$7:V$138))*'3.Gentan-i'!$EO64,MMULT(VALUE($E64:$EF64),VALUE('Color detail'!V$7:V$138))*'3.Gentan-i'!$EP64))</f>
        <v>0</v>
      </c>
      <c r="FV64" s="436" cm="1">
        <f t="array" ref="FV64">+_xlfn.SINGLE(IF(FV$8="Mùa đông",MMULT(VALUE($E64:$EF64),VALUE('Color detail'!W$7:W$138))*'3.Gentan-i'!$EO64,MMULT(VALUE($E64:$EF64),VALUE('Color detail'!W$7:W$138))*'3.Gentan-i'!$EP64))</f>
        <v>0</v>
      </c>
      <c r="FW64" s="436" cm="1">
        <f t="array" ref="FW64">+_xlfn.SINGLE(IF(FW$8="Mùa đông",MMULT(VALUE($E64:$EF64),VALUE('Color detail'!X$7:X$138))*'3.Gentan-i'!$EO64,MMULT(VALUE($E64:$EF64),VALUE('Color detail'!X$7:X$138))*'3.Gentan-i'!$EP64))</f>
        <v>0</v>
      </c>
      <c r="FX64" s="436" cm="1">
        <f t="array" ref="FX64">+_xlfn.SINGLE(IF(FX$8="Mùa đông",MMULT(VALUE($E64:$EF64),VALUE('Color detail'!Y$7:Y$138))*'3.Gentan-i'!$EO64,MMULT(VALUE($E64:$EF64),VALUE('Color detail'!Y$7:Y$138))*'3.Gentan-i'!$EP64))</f>
        <v>0</v>
      </c>
      <c r="FY64" s="436" cm="1">
        <f t="array" ref="FY64">+_xlfn.SINGLE(IF(FY$8="Mùa đông",MMULT(VALUE($E64:$EF64),VALUE('Color detail'!Z$7:Z$138))*'3.Gentan-i'!$EO64,MMULT(VALUE($E64:$EF64),VALUE('Color detail'!Z$7:Z$138))*'3.Gentan-i'!$EP64))</f>
        <v>0</v>
      </c>
      <c r="FZ64" s="436" cm="1">
        <f t="array" ref="FZ64">+_xlfn.SINGLE(IF(FZ$8="Mùa đông",MMULT(VALUE($E64:$EF64),VALUE('Color detail'!AA$7:AA$138))*'3.Gentan-i'!$EO64,MMULT(VALUE($E64:$EF64),VALUE('Color detail'!AA$7:AA$138))*'3.Gentan-i'!$EP64))</f>
        <v>0</v>
      </c>
      <c r="GA64" s="436" cm="1">
        <f t="array" ref="GA64">+_xlfn.SINGLE(IF(GA$8="Mùa đông",MMULT(VALUE($E64:$EF64),VALUE('Color detail'!AB$7:AB$138))*'3.Gentan-i'!$EO64,MMULT(VALUE($E64:$EF64),VALUE('Color detail'!AB$7:AB$138))*'3.Gentan-i'!$EP64))</f>
        <v>0</v>
      </c>
      <c r="GB64" s="436" cm="1">
        <f t="array" ref="GB64">+_xlfn.SINGLE(IF(GB$8="Mùa đông",MMULT(VALUE($E64:$EF64),VALUE('Color detail'!AC$7:AC$138))*'3.Gentan-i'!$EO64,MMULT(VALUE($E64:$EF64),VALUE('Color detail'!AC$7:AC$138))*'3.Gentan-i'!$EP64))</f>
        <v>0</v>
      </c>
      <c r="GC64" s="436" cm="1">
        <f t="array" ref="GC64">+_xlfn.SINGLE(IF(GC$8="Mùa đông",MMULT(VALUE($E64:$EF64),VALUE('Color detail'!AD$7:AD$138))*'3.Gentan-i'!$EO64,MMULT(VALUE($E64:$EF64),VALUE('Color detail'!AD$7:AD$138))*'3.Gentan-i'!$EP64))</f>
        <v>0</v>
      </c>
      <c r="GD64" s="436" cm="1">
        <f t="array" ref="GD64">+_xlfn.SINGLE(IF(GD$8="Mùa đông",MMULT(VALUE($E64:$EF64),VALUE('Color detail'!AE$7:AE$138))*'3.Gentan-i'!$EO64,MMULT(VALUE($E64:$EF64),VALUE('Color detail'!AE$7:AE$138))*'3.Gentan-i'!$EP64))</f>
        <v>0</v>
      </c>
      <c r="GE64" s="436" cm="1">
        <f t="array" ref="GE64">+_xlfn.SINGLE(IF(GE$8="Mùa đông",MMULT(VALUE($E64:$EF64),VALUE('Color detail'!AF$7:AF$138))*'3.Gentan-i'!$EO64,MMULT(VALUE($E64:$EF64),VALUE('Color detail'!AF$7:AF$138))*'3.Gentan-i'!$EP64))</f>
        <v>0</v>
      </c>
      <c r="GF64" s="436" cm="1">
        <f t="array" ref="GF64">+_xlfn.SINGLE(IF(GF$8="Mùa đông",MMULT(VALUE($E64:$EF64),VALUE('Color detail'!AG$7:AG$138))*'3.Gentan-i'!$EO64,MMULT(VALUE($E64:$EF64),VALUE('Color detail'!AG$7:AG$138))*'3.Gentan-i'!$EP64))</f>
        <v>0</v>
      </c>
      <c r="GG64" s="436" cm="1">
        <f t="array" ref="GG64">+_xlfn.SINGLE(IF(GG$8="Mùa đông",MMULT(VALUE($E64:$EF64),VALUE('Color detail'!AH$7:AH$138))*'3.Gentan-i'!$EO64,MMULT(VALUE($E64:$EF64),VALUE('Color detail'!AH$7:AH$138))*'3.Gentan-i'!$EP64))</f>
        <v>0</v>
      </c>
      <c r="GH64" s="436" cm="1">
        <f t="array" ref="GH64">+_xlfn.SINGLE(IF(GH$8="Mùa đông",MMULT(VALUE($E64:$EF64),VALUE('Color detail'!AI$7:AI$138))*'3.Gentan-i'!$EO64,MMULT(VALUE($E64:$EF64),VALUE('Color detail'!AI$7:AI$138))*'3.Gentan-i'!$EP64))</f>
        <v>0</v>
      </c>
      <c r="GI64" s="436" cm="1">
        <f t="array" ref="GI64">+_xlfn.SINGLE(IF(GI$8="Mùa đông",MMULT(VALUE($E64:$EF64),VALUE('Color detail'!AJ$7:AJ$138))*'3.Gentan-i'!$EO64,MMULT(VALUE($E64:$EF64),VALUE('Color detail'!AJ$7:AJ$138))*'3.Gentan-i'!$EP64))</f>
        <v>0</v>
      </c>
      <c r="GJ64" s="436" cm="1">
        <f t="array" ref="GJ64">+_xlfn.SINGLE(IF(GJ$8="Mùa đông",MMULT(VALUE($E64:$EF64),VALUE('Color detail'!AK$7:AK$138))*'3.Gentan-i'!$EO64,MMULT(VALUE($E64:$EF64),VALUE('Color detail'!AK$7:AK$138))*'3.Gentan-i'!$EP64))</f>
        <v>0</v>
      </c>
      <c r="GK64" s="436" cm="1">
        <f t="array" ref="GK64">+_xlfn.SINGLE(IF(GK$8="Mùa đông",MMULT(VALUE($E64:$EF64),VALUE('Color detail'!AL$7:AL$138))*'3.Gentan-i'!$EO64,MMULT(VALUE($E64:$EF64),VALUE('Color detail'!AL$7:AL$138))*'3.Gentan-i'!$EP64))</f>
        <v>0</v>
      </c>
      <c r="GL64" s="436" cm="1">
        <f t="array" ref="GL64">+_xlfn.SINGLE(IF(GL$8="Mùa đông",MMULT(VALUE($E64:$EF64),VALUE('Color detail'!AM$7:AM$138))*'3.Gentan-i'!$EO64,MMULT(VALUE($E64:$EF64),VALUE('Color detail'!AM$7:AM$138))*'3.Gentan-i'!$EP64))</f>
        <v>0</v>
      </c>
      <c r="GM64" s="436" cm="1">
        <f t="array" ref="GM64">+_xlfn.SINGLE(IF(GM$8="Mùa đông",MMULT(VALUE($E64:$EF64),VALUE('Color detail'!AN$7:AN$138))*'3.Gentan-i'!$EO64,MMULT(VALUE($E64:$EF64),VALUE('Color detail'!AN$7:AN$138))*'3.Gentan-i'!$EP64))</f>
        <v>0</v>
      </c>
      <c r="GN64" s="436" cm="1">
        <f t="array" ref="GN64">+_xlfn.SINGLE(IF(GN$8="Mùa đông",MMULT(VALUE($E64:$EF64),VALUE('Color detail'!AO$7:AO$138))*'3.Gentan-i'!$EO64,MMULT(VALUE($E64:$EF64),VALUE('Color detail'!AO$7:AO$138))*'3.Gentan-i'!$EP64))</f>
        <v>0</v>
      </c>
      <c r="GO64" s="436" cm="1">
        <f t="array" ref="GO64">+_xlfn.SINGLE(IF(GO$8="Mùa đông",MMULT(VALUE($E64:$EF64),VALUE('Color detail'!AP$7:AP$138))*'3.Gentan-i'!$EO64,MMULT(VALUE($E64:$EF64),VALUE('Color detail'!AP$7:AP$138))*'3.Gentan-i'!$EP64))</f>
        <v>0</v>
      </c>
      <c r="GP64" s="436" cm="1">
        <f t="array" ref="GP64">+_xlfn.SINGLE(IF(GP$8="Mùa đông",MMULT(VALUE($E64:$EF64),VALUE('Color detail'!AQ$7:AQ$138))*'3.Gentan-i'!$EO64,MMULT(VALUE($E64:$EF64),VALUE('Color detail'!AQ$7:AQ$138))*'3.Gentan-i'!$EP64))</f>
        <v>0</v>
      </c>
      <c r="GQ64" s="436" cm="1">
        <f t="array" ref="GQ64">+_xlfn.SINGLE(IF(GQ$8="Mùa đông",MMULT(VALUE($E64:$EF64),VALUE('Color detail'!AR$7:AR$138))*'3.Gentan-i'!$EO64,MMULT(VALUE($E64:$EF64),VALUE('Color detail'!AR$7:AR$138))*'3.Gentan-i'!$EP64))</f>
        <v>0</v>
      </c>
      <c r="GR64" s="443">
        <f t="shared" si="37"/>
        <v>0</v>
      </c>
      <c r="GS64" s="435"/>
      <c r="GT64" s="436">
        <f t="shared" si="38"/>
        <v>0</v>
      </c>
      <c r="GU64" s="499">
        <v>12</v>
      </c>
      <c r="GV64" s="499">
        <v>36</v>
      </c>
      <c r="GW64" s="436">
        <f t="shared" si="31"/>
        <v>0</v>
      </c>
      <c r="GX64" s="436">
        <f t="shared" si="32"/>
        <v>0</v>
      </c>
      <c r="GZ64" s="534"/>
      <c r="HA64" s="534"/>
      <c r="HB64" s="534"/>
    </row>
    <row r="65" spans="1:286" ht="16" hidden="1" customHeight="1">
      <c r="A65" s="437">
        <v>1</v>
      </c>
      <c r="B65" s="557" t="s">
        <v>352</v>
      </c>
      <c r="C65" s="558" t="s">
        <v>349</v>
      </c>
      <c r="D65" s="439"/>
      <c r="E65" s="925"/>
      <c r="F65" s="925"/>
      <c r="G65" s="925"/>
      <c r="H65" s="925"/>
      <c r="I65" s="925"/>
      <c r="J65" s="925"/>
      <c r="K65" s="925"/>
      <c r="L65" s="925"/>
      <c r="M65" s="925"/>
      <c r="N65" s="925"/>
      <c r="O65" s="925"/>
      <c r="P65" s="925"/>
      <c r="Q65" s="925"/>
      <c r="R65" s="925"/>
      <c r="S65" s="925"/>
      <c r="T65" s="925"/>
      <c r="U65" s="925"/>
      <c r="V65" s="925"/>
      <c r="W65" s="925"/>
      <c r="X65" s="925"/>
      <c r="Y65" s="925"/>
      <c r="Z65" s="925"/>
      <c r="AA65" s="925"/>
      <c r="AB65" s="925"/>
      <c r="AC65" s="925"/>
      <c r="AD65" s="440">
        <v>0</v>
      </c>
      <c r="AE65" s="440">
        <v>0</v>
      </c>
      <c r="AF65" s="440">
        <v>0</v>
      </c>
      <c r="AG65" s="440">
        <v>0</v>
      </c>
      <c r="AH65" s="440">
        <v>0</v>
      </c>
      <c r="AI65" s="440">
        <v>0</v>
      </c>
      <c r="AJ65" s="440">
        <v>0</v>
      </c>
      <c r="AK65" s="440">
        <v>0</v>
      </c>
      <c r="AL65" s="440">
        <v>0</v>
      </c>
      <c r="AM65" s="440">
        <v>0</v>
      </c>
      <c r="AN65" s="440">
        <v>0</v>
      </c>
      <c r="AO65" s="440">
        <v>0</v>
      </c>
      <c r="AP65" s="440">
        <v>0</v>
      </c>
      <c r="AQ65" s="440">
        <v>0</v>
      </c>
      <c r="AR65" s="440">
        <v>0</v>
      </c>
      <c r="AS65" s="440">
        <v>0</v>
      </c>
      <c r="AT65" s="440">
        <v>0</v>
      </c>
      <c r="AU65" s="440">
        <v>0</v>
      </c>
      <c r="AV65" s="440">
        <v>0</v>
      </c>
      <c r="AW65" s="440">
        <v>0</v>
      </c>
      <c r="AX65" s="440">
        <v>0</v>
      </c>
      <c r="AY65" s="440">
        <v>0</v>
      </c>
      <c r="AZ65" s="440">
        <v>0</v>
      </c>
      <c r="BA65" s="440">
        <v>0</v>
      </c>
      <c r="BB65" s="440">
        <v>0</v>
      </c>
      <c r="BC65" s="440">
        <v>0</v>
      </c>
      <c r="BD65" s="440">
        <v>0</v>
      </c>
      <c r="BE65" s="440">
        <v>0</v>
      </c>
      <c r="BF65" s="440">
        <v>0</v>
      </c>
      <c r="BG65" s="440">
        <v>0</v>
      </c>
      <c r="BH65" s="440">
        <v>0</v>
      </c>
      <c r="BI65" s="440">
        <v>0</v>
      </c>
      <c r="BJ65" s="440">
        <v>0</v>
      </c>
      <c r="BK65" s="440">
        <v>0</v>
      </c>
      <c r="BL65" s="440">
        <v>0</v>
      </c>
      <c r="BM65" s="440">
        <v>0</v>
      </c>
      <c r="BN65" s="440">
        <v>0</v>
      </c>
      <c r="BO65" s="440">
        <v>0</v>
      </c>
      <c r="BP65" s="440">
        <v>0</v>
      </c>
      <c r="BQ65" s="440">
        <v>0</v>
      </c>
      <c r="BR65" s="440">
        <v>0</v>
      </c>
      <c r="BS65" s="440">
        <v>0</v>
      </c>
      <c r="BT65" s="440">
        <v>0</v>
      </c>
      <c r="BU65" s="440">
        <v>0</v>
      </c>
      <c r="BV65" s="440">
        <v>0</v>
      </c>
      <c r="BW65" s="440">
        <v>0</v>
      </c>
      <c r="BX65" s="440">
        <v>0</v>
      </c>
      <c r="BY65" s="440">
        <v>0</v>
      </c>
      <c r="BZ65" s="440">
        <v>0</v>
      </c>
      <c r="CA65" s="440">
        <v>0</v>
      </c>
      <c r="CB65" s="440">
        <v>0</v>
      </c>
      <c r="CC65" s="440">
        <v>0</v>
      </c>
      <c r="CD65" s="440">
        <v>0</v>
      </c>
      <c r="CE65" s="440">
        <v>0</v>
      </c>
      <c r="CF65" s="440">
        <v>0</v>
      </c>
      <c r="CG65" s="440">
        <v>0</v>
      </c>
      <c r="CH65" s="440">
        <v>0</v>
      </c>
      <c r="CI65" s="440">
        <v>0</v>
      </c>
      <c r="CJ65" s="440">
        <v>0</v>
      </c>
      <c r="CK65" s="440">
        <v>0</v>
      </c>
      <c r="CL65" s="440">
        <v>0</v>
      </c>
      <c r="CM65" s="440">
        <v>0</v>
      </c>
      <c r="CN65" s="440">
        <v>0</v>
      </c>
      <c r="CO65" s="440">
        <v>0</v>
      </c>
      <c r="CP65" s="440">
        <v>0</v>
      </c>
      <c r="CQ65" s="440">
        <v>0</v>
      </c>
      <c r="CR65" s="440">
        <v>0</v>
      </c>
      <c r="CS65" s="440">
        <v>0</v>
      </c>
      <c r="CT65" s="440">
        <v>0</v>
      </c>
      <c r="CU65" s="440">
        <v>0</v>
      </c>
      <c r="CV65" s="440">
        <v>0</v>
      </c>
      <c r="CW65" s="440">
        <v>0</v>
      </c>
      <c r="CX65" s="440">
        <v>0</v>
      </c>
      <c r="CY65" s="440">
        <v>0</v>
      </c>
      <c r="CZ65" s="440">
        <v>0</v>
      </c>
      <c r="DA65" s="440">
        <v>0</v>
      </c>
      <c r="DB65" s="440">
        <v>0</v>
      </c>
      <c r="DC65" s="440">
        <v>0</v>
      </c>
      <c r="DD65" s="440">
        <v>0</v>
      </c>
      <c r="DE65" s="440">
        <v>0</v>
      </c>
      <c r="DF65" s="440">
        <v>0</v>
      </c>
      <c r="DG65" s="441">
        <v>0</v>
      </c>
      <c r="DH65" s="441">
        <v>0</v>
      </c>
      <c r="DI65" s="441">
        <v>0</v>
      </c>
      <c r="DJ65" s="441">
        <v>0</v>
      </c>
      <c r="DK65" s="441">
        <v>0</v>
      </c>
      <c r="DL65" s="441">
        <v>0</v>
      </c>
      <c r="DM65" s="441">
        <v>0</v>
      </c>
      <c r="DN65" s="441">
        <v>0</v>
      </c>
      <c r="DO65" s="441">
        <v>0</v>
      </c>
      <c r="DP65" s="441">
        <v>0</v>
      </c>
      <c r="DQ65" s="441">
        <v>0</v>
      </c>
      <c r="DR65" s="441">
        <v>0</v>
      </c>
      <c r="DS65" s="441">
        <v>0</v>
      </c>
      <c r="DT65" s="441">
        <v>0</v>
      </c>
      <c r="DU65" s="441">
        <v>0</v>
      </c>
      <c r="DV65" s="441">
        <v>0</v>
      </c>
      <c r="DW65" s="441">
        <v>0</v>
      </c>
      <c r="DX65" s="441">
        <v>0</v>
      </c>
      <c r="DY65" s="441">
        <v>0</v>
      </c>
      <c r="DZ65" s="449">
        <v>0</v>
      </c>
      <c r="EA65" s="449">
        <v>0</v>
      </c>
      <c r="EB65" s="449">
        <v>0</v>
      </c>
      <c r="EC65" s="449">
        <v>0</v>
      </c>
      <c r="ED65" s="449">
        <v>0</v>
      </c>
      <c r="EE65" s="449">
        <v>0</v>
      </c>
      <c r="EF65" s="441">
        <v>0</v>
      </c>
      <c r="EH65" s="437" t="s">
        <v>62</v>
      </c>
      <c r="EI65" s="437">
        <v>4</v>
      </c>
      <c r="EJ65" s="439"/>
      <c r="EK65" s="439" t="s">
        <v>333</v>
      </c>
      <c r="EL65" s="437" t="s">
        <v>64</v>
      </c>
      <c r="EN65" s="382" t="str">
        <f>+IFERROR(VLOOKUP($B65,'Lưu ý'!$C$5:$G$21,5,0),"")</f>
        <v/>
      </c>
      <c r="EO65" s="382">
        <f>+IF($EN65="",100%,INDEX('Lưu ý'!$H$5:$I$21,MATCH('3.Gentan-i'!$B65,'Lưu ý'!$C$5:$C$21,0),MATCH('3.Gentan-i'!EO$6,'Lưu ý'!$H$4:$I$4,0)))</f>
        <v>1</v>
      </c>
      <c r="EP65" s="382">
        <f>+IF($EN65="",100%,INDEX('Lưu ý'!$H$5:$I$21,MATCH('3.Gentan-i'!$B65,'Lưu ý'!$C$5:$C$21,0),MATCH('3.Gentan-i'!EP$6,'Lưu ý'!$H$4:$I$4,0)))</f>
        <v>1</v>
      </c>
      <c r="EQ65" s="481">
        <v>1</v>
      </c>
      <c r="ER65" s="844">
        <v>1</v>
      </c>
      <c r="ES65" s="439"/>
      <c r="ET65" s="439"/>
      <c r="EU65" s="476"/>
      <c r="EV65" s="810"/>
      <c r="EW65" s="810"/>
      <c r="EX65" s="810"/>
      <c r="EY65" s="810"/>
      <c r="EZ65" s="378" t="s">
        <v>360</v>
      </c>
      <c r="FA65" s="442" cm="1">
        <f t="array" ref="FA65">+_xlfn.SINGLE(MMULT(VALUE($E65:$EF65),VALUE('Color detail'!H$7:H$138)))</f>
        <v>0</v>
      </c>
      <c r="FB65" s="442" cm="1">
        <f t="array" ref="FB65">+_xlfn.SINGLE(MMULT(VALUE($E65:$EF65),VALUE('Color detail'!I$7:I$138)))</f>
        <v>0</v>
      </c>
      <c r="FC65" s="442" cm="1">
        <f t="array" ref="FC65">+_xlfn.SINGLE(MMULT(VALUE($E65:$EF65),VALUE('Color detail'!J$7:J$138)))</f>
        <v>0</v>
      </c>
      <c r="FD65" s="442" cm="1">
        <f t="array" ref="FD65">+_xlfn.SINGLE(MMULT(VALUE($E65:$EF65),VALUE('Color detail'!K$7:K$138)))</f>
        <v>0</v>
      </c>
      <c r="FF65" s="436">
        <f t="shared" si="27"/>
        <v>0</v>
      </c>
      <c r="FG65" s="436">
        <f t="shared" si="28"/>
        <v>0</v>
      </c>
      <c r="FH65" s="436">
        <f t="shared" si="29"/>
        <v>0</v>
      </c>
      <c r="FI65" s="436">
        <f t="shared" si="30"/>
        <v>0</v>
      </c>
      <c r="FK65" s="436">
        <f t="shared" si="33"/>
        <v>0</v>
      </c>
      <c r="FL65" s="436">
        <f t="shared" si="34"/>
        <v>0</v>
      </c>
      <c r="FM65" s="436">
        <f t="shared" si="35"/>
        <v>0</v>
      </c>
      <c r="FN65" s="436">
        <f t="shared" si="36"/>
        <v>0</v>
      </c>
      <c r="FO65" s="681"/>
      <c r="FP65" s="436" cm="1">
        <f t="array" ref="FP65">+_xlfn.SINGLE(IF(FP$8="Mùa đông",MMULT(VALUE($E65:$EF65),VALUE('Color detail'!Q$7:Q$138))*'3.Gentan-i'!$EO65,MMULT(VALUE($E65:$EF65),VALUE('Color detail'!Q$7:Q$138))*'3.Gentan-i'!$EP65))</f>
        <v>0</v>
      </c>
      <c r="FQ65" s="436" cm="1">
        <f t="array" ref="FQ65">+_xlfn.SINGLE(IF(FQ$8="Mùa đông",MMULT(VALUE($E65:$EF65),VALUE('Color detail'!R$7:R$138))*'3.Gentan-i'!$EO65,MMULT(VALUE($E65:$EF65),VALUE('Color detail'!R$7:R$138))*'3.Gentan-i'!$EP65))</f>
        <v>0</v>
      </c>
      <c r="FR65" s="436" cm="1">
        <f t="array" ref="FR65">+_xlfn.SINGLE(IF(FR$8="Mùa đông",MMULT(VALUE($E65:$EF65),VALUE('Color detail'!S$7:S$138))*'3.Gentan-i'!$EO65,MMULT(VALUE($E65:$EF65),VALUE('Color detail'!S$7:S$138))*'3.Gentan-i'!$EP65))</f>
        <v>0</v>
      </c>
      <c r="FS65" s="436" cm="1">
        <f t="array" ref="FS65">+_xlfn.SINGLE(IF(FS$8="Mùa đông",MMULT(VALUE($E65:$EF65),VALUE('Color detail'!T$7:T$138))*'3.Gentan-i'!$EO65,MMULT(VALUE($E65:$EF65),VALUE('Color detail'!T$7:T$138))*'3.Gentan-i'!$EP65))</f>
        <v>0</v>
      </c>
      <c r="FT65" s="436" cm="1">
        <f t="array" ref="FT65">+_xlfn.SINGLE(IF(FT$8="Mùa đông",MMULT(VALUE($E65:$EF65),VALUE('Color detail'!U$7:U$138))*'3.Gentan-i'!$EO65,MMULT(VALUE($E65:$EF65),VALUE('Color detail'!U$7:U$138))*'3.Gentan-i'!$EP65))</f>
        <v>0</v>
      </c>
      <c r="FU65" s="436" cm="1">
        <f t="array" ref="FU65">+_xlfn.SINGLE(IF(FU$8="Mùa đông",MMULT(VALUE($E65:$EF65),VALUE('Color detail'!V$7:V$138))*'3.Gentan-i'!$EO65,MMULT(VALUE($E65:$EF65),VALUE('Color detail'!V$7:V$138))*'3.Gentan-i'!$EP65))</f>
        <v>0</v>
      </c>
      <c r="FV65" s="436" cm="1">
        <f t="array" ref="FV65">+_xlfn.SINGLE(IF(FV$8="Mùa đông",MMULT(VALUE($E65:$EF65),VALUE('Color detail'!W$7:W$138))*'3.Gentan-i'!$EO65,MMULT(VALUE($E65:$EF65),VALUE('Color detail'!W$7:W$138))*'3.Gentan-i'!$EP65))</f>
        <v>0</v>
      </c>
      <c r="FW65" s="436" cm="1">
        <f t="array" ref="FW65">+_xlfn.SINGLE(IF(FW$8="Mùa đông",MMULT(VALUE($E65:$EF65),VALUE('Color detail'!X$7:X$138))*'3.Gentan-i'!$EO65,MMULT(VALUE($E65:$EF65),VALUE('Color detail'!X$7:X$138))*'3.Gentan-i'!$EP65))</f>
        <v>0</v>
      </c>
      <c r="FX65" s="436" cm="1">
        <f t="array" ref="FX65">+_xlfn.SINGLE(IF(FX$8="Mùa đông",MMULT(VALUE($E65:$EF65),VALUE('Color detail'!Y$7:Y$138))*'3.Gentan-i'!$EO65,MMULT(VALUE($E65:$EF65),VALUE('Color detail'!Y$7:Y$138))*'3.Gentan-i'!$EP65))</f>
        <v>0</v>
      </c>
      <c r="FY65" s="436" cm="1">
        <f t="array" ref="FY65">+_xlfn.SINGLE(IF(FY$8="Mùa đông",MMULT(VALUE($E65:$EF65),VALUE('Color detail'!Z$7:Z$138))*'3.Gentan-i'!$EO65,MMULT(VALUE($E65:$EF65),VALUE('Color detail'!Z$7:Z$138))*'3.Gentan-i'!$EP65))</f>
        <v>0</v>
      </c>
      <c r="FZ65" s="436" cm="1">
        <f t="array" ref="FZ65">+_xlfn.SINGLE(IF(FZ$8="Mùa đông",MMULT(VALUE($E65:$EF65),VALUE('Color detail'!AA$7:AA$138))*'3.Gentan-i'!$EO65,MMULT(VALUE($E65:$EF65),VALUE('Color detail'!AA$7:AA$138))*'3.Gentan-i'!$EP65))</f>
        <v>0</v>
      </c>
      <c r="GA65" s="436" cm="1">
        <f t="array" ref="GA65">+_xlfn.SINGLE(IF(GA$8="Mùa đông",MMULT(VALUE($E65:$EF65),VALUE('Color detail'!AB$7:AB$138))*'3.Gentan-i'!$EO65,MMULT(VALUE($E65:$EF65),VALUE('Color detail'!AB$7:AB$138))*'3.Gentan-i'!$EP65))</f>
        <v>0</v>
      </c>
      <c r="GB65" s="436" cm="1">
        <f t="array" ref="GB65">+_xlfn.SINGLE(IF(GB$8="Mùa đông",MMULT(VALUE($E65:$EF65),VALUE('Color detail'!AC$7:AC$138))*'3.Gentan-i'!$EO65,MMULT(VALUE($E65:$EF65),VALUE('Color detail'!AC$7:AC$138))*'3.Gentan-i'!$EP65))</f>
        <v>0</v>
      </c>
      <c r="GC65" s="436" cm="1">
        <f t="array" ref="GC65">+_xlfn.SINGLE(IF(GC$8="Mùa đông",MMULT(VALUE($E65:$EF65),VALUE('Color detail'!AD$7:AD$138))*'3.Gentan-i'!$EO65,MMULT(VALUE($E65:$EF65),VALUE('Color detail'!AD$7:AD$138))*'3.Gentan-i'!$EP65))</f>
        <v>0</v>
      </c>
      <c r="GD65" s="436" cm="1">
        <f t="array" ref="GD65">+_xlfn.SINGLE(IF(GD$8="Mùa đông",MMULT(VALUE($E65:$EF65),VALUE('Color detail'!AE$7:AE$138))*'3.Gentan-i'!$EO65,MMULT(VALUE($E65:$EF65),VALUE('Color detail'!AE$7:AE$138))*'3.Gentan-i'!$EP65))</f>
        <v>0</v>
      </c>
      <c r="GE65" s="436" cm="1">
        <f t="array" ref="GE65">+_xlfn.SINGLE(IF(GE$8="Mùa đông",MMULT(VALUE($E65:$EF65),VALUE('Color detail'!AF$7:AF$138))*'3.Gentan-i'!$EO65,MMULT(VALUE($E65:$EF65),VALUE('Color detail'!AF$7:AF$138))*'3.Gentan-i'!$EP65))</f>
        <v>0</v>
      </c>
      <c r="GF65" s="436" cm="1">
        <f t="array" ref="GF65">+_xlfn.SINGLE(IF(GF$8="Mùa đông",MMULT(VALUE($E65:$EF65),VALUE('Color detail'!AG$7:AG$138))*'3.Gentan-i'!$EO65,MMULT(VALUE($E65:$EF65),VALUE('Color detail'!AG$7:AG$138))*'3.Gentan-i'!$EP65))</f>
        <v>0</v>
      </c>
      <c r="GG65" s="436" cm="1">
        <f t="array" ref="GG65">+_xlfn.SINGLE(IF(GG$8="Mùa đông",MMULT(VALUE($E65:$EF65),VALUE('Color detail'!AH$7:AH$138))*'3.Gentan-i'!$EO65,MMULT(VALUE($E65:$EF65),VALUE('Color detail'!AH$7:AH$138))*'3.Gentan-i'!$EP65))</f>
        <v>0</v>
      </c>
      <c r="GH65" s="436" cm="1">
        <f t="array" ref="GH65">+_xlfn.SINGLE(IF(GH$8="Mùa đông",MMULT(VALUE($E65:$EF65),VALUE('Color detail'!AI$7:AI$138))*'3.Gentan-i'!$EO65,MMULT(VALUE($E65:$EF65),VALUE('Color detail'!AI$7:AI$138))*'3.Gentan-i'!$EP65))</f>
        <v>0</v>
      </c>
      <c r="GI65" s="436" cm="1">
        <f t="array" ref="GI65">+_xlfn.SINGLE(IF(GI$8="Mùa đông",MMULT(VALUE($E65:$EF65),VALUE('Color detail'!AJ$7:AJ$138))*'3.Gentan-i'!$EO65,MMULT(VALUE($E65:$EF65),VALUE('Color detail'!AJ$7:AJ$138))*'3.Gentan-i'!$EP65))</f>
        <v>0</v>
      </c>
      <c r="GJ65" s="436" cm="1">
        <f t="array" ref="GJ65">+_xlfn.SINGLE(IF(GJ$8="Mùa đông",MMULT(VALUE($E65:$EF65),VALUE('Color detail'!AK$7:AK$138))*'3.Gentan-i'!$EO65,MMULT(VALUE($E65:$EF65),VALUE('Color detail'!AK$7:AK$138))*'3.Gentan-i'!$EP65))</f>
        <v>0</v>
      </c>
      <c r="GK65" s="436" cm="1">
        <f t="array" ref="GK65">+_xlfn.SINGLE(IF(GK$8="Mùa đông",MMULT(VALUE($E65:$EF65),VALUE('Color detail'!AL$7:AL$138))*'3.Gentan-i'!$EO65,MMULT(VALUE($E65:$EF65),VALUE('Color detail'!AL$7:AL$138))*'3.Gentan-i'!$EP65))</f>
        <v>0</v>
      </c>
      <c r="GL65" s="436" cm="1">
        <f t="array" ref="GL65">+_xlfn.SINGLE(IF(GL$8="Mùa đông",MMULT(VALUE($E65:$EF65),VALUE('Color detail'!AM$7:AM$138))*'3.Gentan-i'!$EO65,MMULT(VALUE($E65:$EF65),VALUE('Color detail'!AM$7:AM$138))*'3.Gentan-i'!$EP65))</f>
        <v>0</v>
      </c>
      <c r="GM65" s="436" cm="1">
        <f t="array" ref="GM65">+_xlfn.SINGLE(IF(GM$8="Mùa đông",MMULT(VALUE($E65:$EF65),VALUE('Color detail'!AN$7:AN$138))*'3.Gentan-i'!$EO65,MMULT(VALUE($E65:$EF65),VALUE('Color detail'!AN$7:AN$138))*'3.Gentan-i'!$EP65))</f>
        <v>0</v>
      </c>
      <c r="GN65" s="436" cm="1">
        <f t="array" ref="GN65">+_xlfn.SINGLE(IF(GN$8="Mùa đông",MMULT(VALUE($E65:$EF65),VALUE('Color detail'!AO$7:AO$138))*'3.Gentan-i'!$EO65,MMULT(VALUE($E65:$EF65),VALUE('Color detail'!AO$7:AO$138))*'3.Gentan-i'!$EP65))</f>
        <v>0</v>
      </c>
      <c r="GO65" s="436" cm="1">
        <f t="array" ref="GO65">+_xlfn.SINGLE(IF(GO$8="Mùa đông",MMULT(VALUE($E65:$EF65),VALUE('Color detail'!AP$7:AP$138))*'3.Gentan-i'!$EO65,MMULT(VALUE($E65:$EF65),VALUE('Color detail'!AP$7:AP$138))*'3.Gentan-i'!$EP65))</f>
        <v>0</v>
      </c>
      <c r="GP65" s="436" cm="1">
        <f t="array" ref="GP65">+_xlfn.SINGLE(IF(GP$8="Mùa đông",MMULT(VALUE($E65:$EF65),VALUE('Color detail'!AQ$7:AQ$138))*'3.Gentan-i'!$EO65,MMULT(VALUE($E65:$EF65),VALUE('Color detail'!AQ$7:AQ$138))*'3.Gentan-i'!$EP65))</f>
        <v>0</v>
      </c>
      <c r="GQ65" s="436" cm="1">
        <f t="array" ref="GQ65">+_xlfn.SINGLE(IF(GQ$8="Mùa đông",MMULT(VALUE($E65:$EF65),VALUE('Color detail'!AR$7:AR$138))*'3.Gentan-i'!$EO65,MMULT(VALUE($E65:$EF65),VALUE('Color detail'!AR$7:AR$138))*'3.Gentan-i'!$EP65))</f>
        <v>0</v>
      </c>
      <c r="GR65" s="443">
        <f t="shared" si="37"/>
        <v>0</v>
      </c>
      <c r="GS65" s="435"/>
      <c r="GT65" s="436">
        <f t="shared" si="38"/>
        <v>0</v>
      </c>
      <c r="GU65" s="499">
        <v>12</v>
      </c>
      <c r="GV65" s="499">
        <v>36</v>
      </c>
      <c r="GW65" s="436">
        <f t="shared" si="31"/>
        <v>0</v>
      </c>
      <c r="GX65" s="436">
        <f t="shared" si="32"/>
        <v>0</v>
      </c>
      <c r="GZ65" s="534"/>
      <c r="HA65" s="534"/>
      <c r="HB65" s="534"/>
    </row>
    <row r="66" spans="1:286" ht="16" hidden="1" customHeight="1">
      <c r="A66" s="437">
        <v>1</v>
      </c>
      <c r="B66" s="557" t="s">
        <v>353</v>
      </c>
      <c r="C66" s="558" t="s">
        <v>350</v>
      </c>
      <c r="D66" s="439"/>
      <c r="E66" s="925"/>
      <c r="F66" s="925"/>
      <c r="G66" s="925"/>
      <c r="H66" s="925"/>
      <c r="I66" s="925"/>
      <c r="J66" s="925"/>
      <c r="K66" s="925"/>
      <c r="L66" s="925"/>
      <c r="M66" s="925"/>
      <c r="N66" s="925"/>
      <c r="O66" s="925"/>
      <c r="P66" s="925"/>
      <c r="Q66" s="925"/>
      <c r="R66" s="925"/>
      <c r="S66" s="925"/>
      <c r="T66" s="925"/>
      <c r="U66" s="925"/>
      <c r="V66" s="925"/>
      <c r="W66" s="925"/>
      <c r="X66" s="925"/>
      <c r="Y66" s="925"/>
      <c r="Z66" s="925"/>
      <c r="AA66" s="925"/>
      <c r="AB66" s="925"/>
      <c r="AC66" s="925"/>
      <c r="AD66" s="440">
        <v>0</v>
      </c>
      <c r="AE66" s="440">
        <v>0</v>
      </c>
      <c r="AF66" s="440">
        <v>0</v>
      </c>
      <c r="AG66" s="440">
        <v>0</v>
      </c>
      <c r="AH66" s="440">
        <v>0</v>
      </c>
      <c r="AI66" s="440">
        <v>0</v>
      </c>
      <c r="AJ66" s="440">
        <v>0</v>
      </c>
      <c r="AK66" s="440">
        <v>0</v>
      </c>
      <c r="AL66" s="440">
        <v>0</v>
      </c>
      <c r="AM66" s="440">
        <v>0</v>
      </c>
      <c r="AN66" s="440">
        <v>0</v>
      </c>
      <c r="AO66" s="440">
        <v>0</v>
      </c>
      <c r="AP66" s="440">
        <v>0</v>
      </c>
      <c r="AQ66" s="440">
        <v>0</v>
      </c>
      <c r="AR66" s="440">
        <v>0</v>
      </c>
      <c r="AS66" s="440">
        <v>0</v>
      </c>
      <c r="AT66" s="440">
        <v>0</v>
      </c>
      <c r="AU66" s="440">
        <v>0</v>
      </c>
      <c r="AV66" s="440">
        <v>0</v>
      </c>
      <c r="AW66" s="440">
        <v>0</v>
      </c>
      <c r="AX66" s="440">
        <v>0</v>
      </c>
      <c r="AY66" s="440">
        <v>0</v>
      </c>
      <c r="AZ66" s="440">
        <v>0</v>
      </c>
      <c r="BA66" s="440">
        <v>0</v>
      </c>
      <c r="BB66" s="440">
        <v>0</v>
      </c>
      <c r="BC66" s="440">
        <v>0</v>
      </c>
      <c r="BD66" s="440">
        <v>0</v>
      </c>
      <c r="BE66" s="440">
        <v>0</v>
      </c>
      <c r="BF66" s="440">
        <v>0</v>
      </c>
      <c r="BG66" s="440">
        <v>0</v>
      </c>
      <c r="BH66" s="440">
        <v>0</v>
      </c>
      <c r="BI66" s="440">
        <v>0</v>
      </c>
      <c r="BJ66" s="440">
        <v>0</v>
      </c>
      <c r="BK66" s="440">
        <v>0</v>
      </c>
      <c r="BL66" s="440">
        <v>0</v>
      </c>
      <c r="BM66" s="440">
        <v>0</v>
      </c>
      <c r="BN66" s="440">
        <v>0</v>
      </c>
      <c r="BO66" s="440">
        <v>0</v>
      </c>
      <c r="BP66" s="440">
        <v>0</v>
      </c>
      <c r="BQ66" s="440">
        <v>0</v>
      </c>
      <c r="BR66" s="440">
        <v>0</v>
      </c>
      <c r="BS66" s="440">
        <v>0</v>
      </c>
      <c r="BT66" s="440">
        <v>0</v>
      </c>
      <c r="BU66" s="440">
        <v>0</v>
      </c>
      <c r="BV66" s="440">
        <v>0</v>
      </c>
      <c r="BW66" s="440">
        <v>0</v>
      </c>
      <c r="BX66" s="440">
        <v>0</v>
      </c>
      <c r="BY66" s="440">
        <v>0</v>
      </c>
      <c r="BZ66" s="440">
        <v>0</v>
      </c>
      <c r="CA66" s="440">
        <v>0</v>
      </c>
      <c r="CB66" s="440">
        <v>0</v>
      </c>
      <c r="CC66" s="440">
        <v>0</v>
      </c>
      <c r="CD66" s="440">
        <v>0</v>
      </c>
      <c r="CE66" s="440">
        <v>0</v>
      </c>
      <c r="CF66" s="440">
        <v>0</v>
      </c>
      <c r="CG66" s="440">
        <v>0</v>
      </c>
      <c r="CH66" s="440">
        <v>0</v>
      </c>
      <c r="CI66" s="440">
        <v>0</v>
      </c>
      <c r="CJ66" s="440">
        <v>0</v>
      </c>
      <c r="CK66" s="440">
        <v>0</v>
      </c>
      <c r="CL66" s="440">
        <v>0</v>
      </c>
      <c r="CM66" s="440">
        <v>0</v>
      </c>
      <c r="CN66" s="440">
        <v>0</v>
      </c>
      <c r="CO66" s="440">
        <v>0</v>
      </c>
      <c r="CP66" s="440">
        <v>0</v>
      </c>
      <c r="CQ66" s="440">
        <v>0</v>
      </c>
      <c r="CR66" s="440">
        <v>0</v>
      </c>
      <c r="CS66" s="440">
        <v>0</v>
      </c>
      <c r="CT66" s="440">
        <v>0</v>
      </c>
      <c r="CU66" s="440">
        <v>0</v>
      </c>
      <c r="CV66" s="440">
        <v>0</v>
      </c>
      <c r="CW66" s="440">
        <v>0</v>
      </c>
      <c r="CX66" s="440">
        <v>0</v>
      </c>
      <c r="CY66" s="440">
        <v>0</v>
      </c>
      <c r="CZ66" s="440">
        <v>0</v>
      </c>
      <c r="DA66" s="440">
        <v>0</v>
      </c>
      <c r="DB66" s="440">
        <v>0</v>
      </c>
      <c r="DC66" s="440">
        <v>0</v>
      </c>
      <c r="DD66" s="440">
        <v>0</v>
      </c>
      <c r="DE66" s="440">
        <v>0</v>
      </c>
      <c r="DF66" s="440">
        <v>0</v>
      </c>
      <c r="DG66" s="441">
        <v>0</v>
      </c>
      <c r="DH66" s="441">
        <v>0</v>
      </c>
      <c r="DI66" s="441">
        <v>0</v>
      </c>
      <c r="DJ66" s="441">
        <v>0</v>
      </c>
      <c r="DK66" s="441">
        <v>0</v>
      </c>
      <c r="DL66" s="441">
        <v>0</v>
      </c>
      <c r="DM66" s="441">
        <v>0</v>
      </c>
      <c r="DN66" s="441">
        <v>0</v>
      </c>
      <c r="DO66" s="441">
        <v>0</v>
      </c>
      <c r="DP66" s="441">
        <v>0</v>
      </c>
      <c r="DQ66" s="441">
        <v>0</v>
      </c>
      <c r="DR66" s="441">
        <v>0</v>
      </c>
      <c r="DS66" s="441">
        <v>0</v>
      </c>
      <c r="DT66" s="441">
        <v>0</v>
      </c>
      <c r="DU66" s="441">
        <v>0</v>
      </c>
      <c r="DV66" s="441">
        <v>0</v>
      </c>
      <c r="DW66" s="441">
        <v>0</v>
      </c>
      <c r="DX66" s="441">
        <v>0</v>
      </c>
      <c r="DY66" s="441">
        <v>0</v>
      </c>
      <c r="DZ66" s="449">
        <v>0</v>
      </c>
      <c r="EA66" s="449">
        <v>0</v>
      </c>
      <c r="EB66" s="449">
        <v>0</v>
      </c>
      <c r="EC66" s="449">
        <v>0</v>
      </c>
      <c r="ED66" s="449">
        <v>0</v>
      </c>
      <c r="EE66" s="449">
        <v>0</v>
      </c>
      <c r="EF66" s="441">
        <v>0</v>
      </c>
      <c r="EH66" s="437" t="s">
        <v>62</v>
      </c>
      <c r="EI66" s="437">
        <v>1</v>
      </c>
      <c r="EJ66" s="439"/>
      <c r="EK66" s="439" t="s">
        <v>334</v>
      </c>
      <c r="EL66" s="437" t="s">
        <v>64</v>
      </c>
      <c r="EN66" s="382" t="str">
        <f>+IFERROR(VLOOKUP($B66,'Lưu ý'!$C$5:$G$21,5,0),"")</f>
        <v/>
      </c>
      <c r="EO66" s="382">
        <f>+IF($EN66="",100%,INDEX('Lưu ý'!$H$5:$I$21,MATCH('3.Gentan-i'!$B66,'Lưu ý'!$C$5:$C$21,0),MATCH('3.Gentan-i'!EO$6,'Lưu ý'!$H$4:$I$4,0)))</f>
        <v>1</v>
      </c>
      <c r="EP66" s="382">
        <f>+IF($EN66="",100%,INDEX('Lưu ý'!$H$5:$I$21,MATCH('3.Gentan-i'!$B66,'Lưu ý'!$C$5:$C$21,0),MATCH('3.Gentan-i'!EP$6,'Lưu ý'!$H$4:$I$4,0)))</f>
        <v>1</v>
      </c>
      <c r="EQ66" s="481">
        <v>1</v>
      </c>
      <c r="ER66" s="844">
        <v>1</v>
      </c>
      <c r="ES66" s="439"/>
      <c r="ET66" s="439"/>
      <c r="EU66" s="476"/>
      <c r="EV66" s="810"/>
      <c r="EW66" s="810"/>
      <c r="EX66" s="810"/>
      <c r="EY66" s="810"/>
      <c r="EZ66" s="378" t="s">
        <v>360</v>
      </c>
      <c r="FA66" s="442" cm="1">
        <f t="array" ref="FA66">+_xlfn.SINGLE(MMULT(VALUE($E66:$EF66),VALUE('Color detail'!H$7:H$138)))</f>
        <v>0</v>
      </c>
      <c r="FB66" s="442" cm="1">
        <f t="array" ref="FB66">+_xlfn.SINGLE(MMULT(VALUE($E66:$EF66),VALUE('Color detail'!I$7:I$138)))</f>
        <v>0</v>
      </c>
      <c r="FC66" s="442" cm="1">
        <f t="array" ref="FC66">+_xlfn.SINGLE(MMULT(VALUE($E66:$EF66),VALUE('Color detail'!J$7:J$138)))</f>
        <v>0</v>
      </c>
      <c r="FD66" s="442" cm="1">
        <f t="array" ref="FD66">+_xlfn.SINGLE(MMULT(VALUE($E66:$EF66),VALUE('Color detail'!K$7:K$138)))</f>
        <v>0</v>
      </c>
      <c r="FF66" s="436">
        <f t="shared" si="27"/>
        <v>0</v>
      </c>
      <c r="FG66" s="436">
        <f t="shared" si="28"/>
        <v>0</v>
      </c>
      <c r="FH66" s="436">
        <f t="shared" si="29"/>
        <v>0</v>
      </c>
      <c r="FI66" s="436">
        <f t="shared" si="30"/>
        <v>0</v>
      </c>
      <c r="FK66" s="436">
        <f t="shared" si="33"/>
        <v>0</v>
      </c>
      <c r="FL66" s="436">
        <f t="shared" si="34"/>
        <v>0</v>
      </c>
      <c r="FM66" s="436">
        <f t="shared" si="35"/>
        <v>0</v>
      </c>
      <c r="FN66" s="436">
        <f t="shared" si="36"/>
        <v>0</v>
      </c>
      <c r="FO66" s="681"/>
      <c r="FP66" s="436" cm="1">
        <f t="array" ref="FP66">+_xlfn.SINGLE(IF(FP$8="Mùa đông",MMULT(VALUE($E66:$EF66),VALUE('Color detail'!Q$7:Q$138))*'3.Gentan-i'!$EO66,MMULT(VALUE($E66:$EF66),VALUE('Color detail'!Q$7:Q$138))*'3.Gentan-i'!$EP66))</f>
        <v>0</v>
      </c>
      <c r="FQ66" s="436" cm="1">
        <f t="array" ref="FQ66">+_xlfn.SINGLE(IF(FQ$8="Mùa đông",MMULT(VALUE($E66:$EF66),VALUE('Color detail'!R$7:R$138))*'3.Gentan-i'!$EO66,MMULT(VALUE($E66:$EF66),VALUE('Color detail'!R$7:R$138))*'3.Gentan-i'!$EP66))</f>
        <v>0</v>
      </c>
      <c r="FR66" s="436" cm="1">
        <f t="array" ref="FR66">+_xlfn.SINGLE(IF(FR$8="Mùa đông",MMULT(VALUE($E66:$EF66),VALUE('Color detail'!S$7:S$138))*'3.Gentan-i'!$EO66,MMULT(VALUE($E66:$EF66),VALUE('Color detail'!S$7:S$138))*'3.Gentan-i'!$EP66))</f>
        <v>0</v>
      </c>
      <c r="FS66" s="436" cm="1">
        <f t="array" ref="FS66">+_xlfn.SINGLE(IF(FS$8="Mùa đông",MMULT(VALUE($E66:$EF66),VALUE('Color detail'!T$7:T$138))*'3.Gentan-i'!$EO66,MMULT(VALUE($E66:$EF66),VALUE('Color detail'!T$7:T$138))*'3.Gentan-i'!$EP66))</f>
        <v>0</v>
      </c>
      <c r="FT66" s="436" cm="1">
        <f t="array" ref="FT66">+_xlfn.SINGLE(IF(FT$8="Mùa đông",MMULT(VALUE($E66:$EF66),VALUE('Color detail'!U$7:U$138))*'3.Gentan-i'!$EO66,MMULT(VALUE($E66:$EF66),VALUE('Color detail'!U$7:U$138))*'3.Gentan-i'!$EP66))</f>
        <v>0</v>
      </c>
      <c r="FU66" s="436" cm="1">
        <f t="array" ref="FU66">+_xlfn.SINGLE(IF(FU$8="Mùa đông",MMULT(VALUE($E66:$EF66),VALUE('Color detail'!V$7:V$138))*'3.Gentan-i'!$EO66,MMULT(VALUE($E66:$EF66),VALUE('Color detail'!V$7:V$138))*'3.Gentan-i'!$EP66))</f>
        <v>0</v>
      </c>
      <c r="FV66" s="436" cm="1">
        <f t="array" ref="FV66">+_xlfn.SINGLE(IF(FV$8="Mùa đông",MMULT(VALUE($E66:$EF66),VALUE('Color detail'!W$7:W$138))*'3.Gentan-i'!$EO66,MMULT(VALUE($E66:$EF66),VALUE('Color detail'!W$7:W$138))*'3.Gentan-i'!$EP66))</f>
        <v>0</v>
      </c>
      <c r="FW66" s="436" cm="1">
        <f t="array" ref="FW66">+_xlfn.SINGLE(IF(FW$8="Mùa đông",MMULT(VALUE($E66:$EF66),VALUE('Color detail'!X$7:X$138))*'3.Gentan-i'!$EO66,MMULT(VALUE($E66:$EF66),VALUE('Color detail'!X$7:X$138))*'3.Gentan-i'!$EP66))</f>
        <v>0</v>
      </c>
      <c r="FX66" s="436" cm="1">
        <f t="array" ref="FX66">+_xlfn.SINGLE(IF(FX$8="Mùa đông",MMULT(VALUE($E66:$EF66),VALUE('Color detail'!Y$7:Y$138))*'3.Gentan-i'!$EO66,MMULT(VALUE($E66:$EF66),VALUE('Color detail'!Y$7:Y$138))*'3.Gentan-i'!$EP66))</f>
        <v>0</v>
      </c>
      <c r="FY66" s="436" cm="1">
        <f t="array" ref="FY66">+_xlfn.SINGLE(IF(FY$8="Mùa đông",MMULT(VALUE($E66:$EF66),VALUE('Color detail'!Z$7:Z$138))*'3.Gentan-i'!$EO66,MMULT(VALUE($E66:$EF66),VALUE('Color detail'!Z$7:Z$138))*'3.Gentan-i'!$EP66))</f>
        <v>0</v>
      </c>
      <c r="FZ66" s="436" cm="1">
        <f t="array" ref="FZ66">+_xlfn.SINGLE(IF(FZ$8="Mùa đông",MMULT(VALUE($E66:$EF66),VALUE('Color detail'!AA$7:AA$138))*'3.Gentan-i'!$EO66,MMULT(VALUE($E66:$EF66),VALUE('Color detail'!AA$7:AA$138))*'3.Gentan-i'!$EP66))</f>
        <v>0</v>
      </c>
      <c r="GA66" s="436" cm="1">
        <f t="array" ref="GA66">+_xlfn.SINGLE(IF(GA$8="Mùa đông",MMULT(VALUE($E66:$EF66),VALUE('Color detail'!AB$7:AB$138))*'3.Gentan-i'!$EO66,MMULT(VALUE($E66:$EF66),VALUE('Color detail'!AB$7:AB$138))*'3.Gentan-i'!$EP66))</f>
        <v>0</v>
      </c>
      <c r="GB66" s="436" cm="1">
        <f t="array" ref="GB66">+_xlfn.SINGLE(IF(GB$8="Mùa đông",MMULT(VALUE($E66:$EF66),VALUE('Color detail'!AC$7:AC$138))*'3.Gentan-i'!$EO66,MMULT(VALUE($E66:$EF66),VALUE('Color detail'!AC$7:AC$138))*'3.Gentan-i'!$EP66))</f>
        <v>0</v>
      </c>
      <c r="GC66" s="436" cm="1">
        <f t="array" ref="GC66">+_xlfn.SINGLE(IF(GC$8="Mùa đông",MMULT(VALUE($E66:$EF66),VALUE('Color detail'!AD$7:AD$138))*'3.Gentan-i'!$EO66,MMULT(VALUE($E66:$EF66),VALUE('Color detail'!AD$7:AD$138))*'3.Gentan-i'!$EP66))</f>
        <v>0</v>
      </c>
      <c r="GD66" s="436" cm="1">
        <f t="array" ref="GD66">+_xlfn.SINGLE(IF(GD$8="Mùa đông",MMULT(VALUE($E66:$EF66),VALUE('Color detail'!AE$7:AE$138))*'3.Gentan-i'!$EO66,MMULT(VALUE($E66:$EF66),VALUE('Color detail'!AE$7:AE$138))*'3.Gentan-i'!$EP66))</f>
        <v>0</v>
      </c>
      <c r="GE66" s="436" cm="1">
        <f t="array" ref="GE66">+_xlfn.SINGLE(IF(GE$8="Mùa đông",MMULT(VALUE($E66:$EF66),VALUE('Color detail'!AF$7:AF$138))*'3.Gentan-i'!$EO66,MMULT(VALUE($E66:$EF66),VALUE('Color detail'!AF$7:AF$138))*'3.Gentan-i'!$EP66))</f>
        <v>0</v>
      </c>
      <c r="GF66" s="436" cm="1">
        <f t="array" ref="GF66">+_xlfn.SINGLE(IF(GF$8="Mùa đông",MMULT(VALUE($E66:$EF66),VALUE('Color detail'!AG$7:AG$138))*'3.Gentan-i'!$EO66,MMULT(VALUE($E66:$EF66),VALUE('Color detail'!AG$7:AG$138))*'3.Gentan-i'!$EP66))</f>
        <v>0</v>
      </c>
      <c r="GG66" s="436" cm="1">
        <f t="array" ref="GG66">+_xlfn.SINGLE(IF(GG$8="Mùa đông",MMULT(VALUE($E66:$EF66),VALUE('Color detail'!AH$7:AH$138))*'3.Gentan-i'!$EO66,MMULT(VALUE($E66:$EF66),VALUE('Color detail'!AH$7:AH$138))*'3.Gentan-i'!$EP66))</f>
        <v>0</v>
      </c>
      <c r="GH66" s="436" cm="1">
        <f t="array" ref="GH66">+_xlfn.SINGLE(IF(GH$8="Mùa đông",MMULT(VALUE($E66:$EF66),VALUE('Color detail'!AI$7:AI$138))*'3.Gentan-i'!$EO66,MMULT(VALUE($E66:$EF66),VALUE('Color detail'!AI$7:AI$138))*'3.Gentan-i'!$EP66))</f>
        <v>0</v>
      </c>
      <c r="GI66" s="436" cm="1">
        <f t="array" ref="GI66">+_xlfn.SINGLE(IF(GI$8="Mùa đông",MMULT(VALUE($E66:$EF66),VALUE('Color detail'!AJ$7:AJ$138))*'3.Gentan-i'!$EO66,MMULT(VALUE($E66:$EF66),VALUE('Color detail'!AJ$7:AJ$138))*'3.Gentan-i'!$EP66))</f>
        <v>0</v>
      </c>
      <c r="GJ66" s="436" cm="1">
        <f t="array" ref="GJ66">+_xlfn.SINGLE(IF(GJ$8="Mùa đông",MMULT(VALUE($E66:$EF66),VALUE('Color detail'!AK$7:AK$138))*'3.Gentan-i'!$EO66,MMULT(VALUE($E66:$EF66),VALUE('Color detail'!AK$7:AK$138))*'3.Gentan-i'!$EP66))</f>
        <v>0</v>
      </c>
      <c r="GK66" s="436" cm="1">
        <f t="array" ref="GK66">+_xlfn.SINGLE(IF(GK$8="Mùa đông",MMULT(VALUE($E66:$EF66),VALUE('Color detail'!AL$7:AL$138))*'3.Gentan-i'!$EO66,MMULT(VALUE($E66:$EF66),VALUE('Color detail'!AL$7:AL$138))*'3.Gentan-i'!$EP66))</f>
        <v>0</v>
      </c>
      <c r="GL66" s="436" cm="1">
        <f t="array" ref="GL66">+_xlfn.SINGLE(IF(GL$8="Mùa đông",MMULT(VALUE($E66:$EF66),VALUE('Color detail'!AM$7:AM$138))*'3.Gentan-i'!$EO66,MMULT(VALUE($E66:$EF66),VALUE('Color detail'!AM$7:AM$138))*'3.Gentan-i'!$EP66))</f>
        <v>0</v>
      </c>
      <c r="GM66" s="436" cm="1">
        <f t="array" ref="GM66">+_xlfn.SINGLE(IF(GM$8="Mùa đông",MMULT(VALUE($E66:$EF66),VALUE('Color detail'!AN$7:AN$138))*'3.Gentan-i'!$EO66,MMULT(VALUE($E66:$EF66),VALUE('Color detail'!AN$7:AN$138))*'3.Gentan-i'!$EP66))</f>
        <v>0</v>
      </c>
      <c r="GN66" s="436" cm="1">
        <f t="array" ref="GN66">+_xlfn.SINGLE(IF(GN$8="Mùa đông",MMULT(VALUE($E66:$EF66),VALUE('Color detail'!AO$7:AO$138))*'3.Gentan-i'!$EO66,MMULT(VALUE($E66:$EF66),VALUE('Color detail'!AO$7:AO$138))*'3.Gentan-i'!$EP66))</f>
        <v>0</v>
      </c>
      <c r="GO66" s="436" cm="1">
        <f t="array" ref="GO66">+_xlfn.SINGLE(IF(GO$8="Mùa đông",MMULT(VALUE($E66:$EF66),VALUE('Color detail'!AP$7:AP$138))*'3.Gentan-i'!$EO66,MMULT(VALUE($E66:$EF66),VALUE('Color detail'!AP$7:AP$138))*'3.Gentan-i'!$EP66))</f>
        <v>0</v>
      </c>
      <c r="GP66" s="436" cm="1">
        <f t="array" ref="GP66">+_xlfn.SINGLE(IF(GP$8="Mùa đông",MMULT(VALUE($E66:$EF66),VALUE('Color detail'!AQ$7:AQ$138))*'3.Gentan-i'!$EO66,MMULT(VALUE($E66:$EF66),VALUE('Color detail'!AQ$7:AQ$138))*'3.Gentan-i'!$EP66))</f>
        <v>0</v>
      </c>
      <c r="GQ66" s="436" cm="1">
        <f t="array" ref="GQ66">+_xlfn.SINGLE(IF(GQ$8="Mùa đông",MMULT(VALUE($E66:$EF66),VALUE('Color detail'!AR$7:AR$138))*'3.Gentan-i'!$EO66,MMULT(VALUE($E66:$EF66),VALUE('Color detail'!AR$7:AR$138))*'3.Gentan-i'!$EP66))</f>
        <v>0</v>
      </c>
      <c r="GR66" s="443">
        <f t="shared" si="37"/>
        <v>0</v>
      </c>
      <c r="GS66" s="435"/>
      <c r="GT66" s="436">
        <f t="shared" si="38"/>
        <v>0</v>
      </c>
      <c r="GU66" s="499">
        <v>12</v>
      </c>
      <c r="GV66" s="499">
        <v>36</v>
      </c>
      <c r="GW66" s="436">
        <f t="shared" si="31"/>
        <v>0</v>
      </c>
      <c r="GX66" s="436">
        <f t="shared" si="32"/>
        <v>0</v>
      </c>
      <c r="GZ66" s="534"/>
      <c r="HA66" s="534"/>
      <c r="HB66" s="534"/>
    </row>
    <row r="67" spans="1:286" s="446" customFormat="1" ht="16" hidden="1" customHeight="1">
      <c r="A67" s="437">
        <v>1</v>
      </c>
      <c r="B67" s="438" t="s">
        <v>355</v>
      </c>
      <c r="C67" s="439" t="s">
        <v>358</v>
      </c>
      <c r="D67" s="439"/>
      <c r="E67" s="925"/>
      <c r="F67" s="925"/>
      <c r="G67" s="925"/>
      <c r="H67" s="925"/>
      <c r="I67" s="925"/>
      <c r="J67" s="925"/>
      <c r="K67" s="925"/>
      <c r="L67" s="925"/>
      <c r="M67" s="925"/>
      <c r="N67" s="925"/>
      <c r="O67" s="925"/>
      <c r="P67" s="925"/>
      <c r="Q67" s="925"/>
      <c r="R67" s="925"/>
      <c r="S67" s="925"/>
      <c r="T67" s="925"/>
      <c r="U67" s="925"/>
      <c r="V67" s="925"/>
      <c r="W67" s="925"/>
      <c r="X67" s="925"/>
      <c r="Y67" s="925"/>
      <c r="Z67" s="925"/>
      <c r="AA67" s="925"/>
      <c r="AB67" s="925"/>
      <c r="AC67" s="925"/>
      <c r="AD67" s="440">
        <v>0</v>
      </c>
      <c r="AE67" s="440">
        <v>0</v>
      </c>
      <c r="AF67" s="440">
        <v>0</v>
      </c>
      <c r="AG67" s="440">
        <v>0</v>
      </c>
      <c r="AH67" s="440">
        <v>1.2869999999999999</v>
      </c>
      <c r="AI67" s="440">
        <v>0</v>
      </c>
      <c r="AJ67" s="440">
        <v>0</v>
      </c>
      <c r="AK67" s="440">
        <v>0</v>
      </c>
      <c r="AL67" s="440">
        <v>0</v>
      </c>
      <c r="AM67" s="440">
        <v>0</v>
      </c>
      <c r="AN67" s="440">
        <v>0</v>
      </c>
      <c r="AO67" s="440">
        <v>0</v>
      </c>
      <c r="AP67" s="440">
        <v>0</v>
      </c>
      <c r="AQ67" s="440">
        <v>0</v>
      </c>
      <c r="AR67" s="440">
        <v>0</v>
      </c>
      <c r="AS67" s="440">
        <v>1.2869999999999999</v>
      </c>
      <c r="AT67" s="440">
        <v>0</v>
      </c>
      <c r="AU67" s="440">
        <v>0</v>
      </c>
      <c r="AV67" s="440">
        <v>0</v>
      </c>
      <c r="AW67" s="440">
        <v>0</v>
      </c>
      <c r="AX67" s="440">
        <v>0</v>
      </c>
      <c r="AY67" s="440">
        <v>1.2869999999999999</v>
      </c>
      <c r="AZ67" s="440">
        <v>0</v>
      </c>
      <c r="BA67" s="440">
        <v>0</v>
      </c>
      <c r="BB67" s="440">
        <v>0</v>
      </c>
      <c r="BC67" s="440">
        <v>0</v>
      </c>
      <c r="BD67" s="440">
        <v>0</v>
      </c>
      <c r="BE67" s="440">
        <v>0</v>
      </c>
      <c r="BF67" s="440">
        <v>0</v>
      </c>
      <c r="BG67" s="440">
        <v>0</v>
      </c>
      <c r="BH67" s="440">
        <v>0</v>
      </c>
      <c r="BI67" s="440">
        <v>0</v>
      </c>
      <c r="BJ67" s="440">
        <v>0</v>
      </c>
      <c r="BK67" s="440">
        <v>0</v>
      </c>
      <c r="BL67" s="440">
        <v>0</v>
      </c>
      <c r="BM67" s="440">
        <v>0</v>
      </c>
      <c r="BN67" s="440">
        <v>0</v>
      </c>
      <c r="BO67" s="440">
        <v>0</v>
      </c>
      <c r="BP67" s="440">
        <v>0</v>
      </c>
      <c r="BQ67" s="440">
        <v>0</v>
      </c>
      <c r="BR67" s="440">
        <v>0</v>
      </c>
      <c r="BS67" s="440">
        <v>0</v>
      </c>
      <c r="BT67" s="440">
        <v>0</v>
      </c>
      <c r="BU67" s="440">
        <v>0</v>
      </c>
      <c r="BV67" s="440">
        <v>0</v>
      </c>
      <c r="BW67" s="440">
        <v>0</v>
      </c>
      <c r="BX67" s="440">
        <v>0</v>
      </c>
      <c r="BY67" s="440">
        <v>0</v>
      </c>
      <c r="BZ67" s="440">
        <v>0</v>
      </c>
      <c r="CA67" s="440">
        <v>0</v>
      </c>
      <c r="CB67" s="440">
        <v>0</v>
      </c>
      <c r="CC67" s="440">
        <v>0</v>
      </c>
      <c r="CD67" s="440">
        <v>0</v>
      </c>
      <c r="CE67" s="440">
        <v>0</v>
      </c>
      <c r="CF67" s="440">
        <v>0</v>
      </c>
      <c r="CG67" s="440">
        <v>0</v>
      </c>
      <c r="CH67" s="440">
        <v>0</v>
      </c>
      <c r="CI67" s="440">
        <v>0</v>
      </c>
      <c r="CJ67" s="440">
        <v>0</v>
      </c>
      <c r="CK67" s="440">
        <v>0</v>
      </c>
      <c r="CL67" s="440">
        <v>0</v>
      </c>
      <c r="CM67" s="440">
        <v>0</v>
      </c>
      <c r="CN67" s="440">
        <v>0</v>
      </c>
      <c r="CO67" s="440">
        <v>0</v>
      </c>
      <c r="CP67" s="440">
        <v>0</v>
      </c>
      <c r="CQ67" s="440">
        <v>0</v>
      </c>
      <c r="CR67" s="440">
        <v>0</v>
      </c>
      <c r="CS67" s="440">
        <v>0</v>
      </c>
      <c r="CT67" s="440">
        <v>0</v>
      </c>
      <c r="CU67" s="440">
        <v>0</v>
      </c>
      <c r="CV67" s="440">
        <v>0</v>
      </c>
      <c r="CW67" s="440">
        <v>0</v>
      </c>
      <c r="CX67" s="440">
        <v>0</v>
      </c>
      <c r="CY67" s="440">
        <v>0</v>
      </c>
      <c r="CZ67" s="440">
        <v>0</v>
      </c>
      <c r="DA67" s="440">
        <v>0</v>
      </c>
      <c r="DB67" s="440">
        <v>0</v>
      </c>
      <c r="DC67" s="440">
        <v>0</v>
      </c>
      <c r="DD67" s="440">
        <v>0</v>
      </c>
      <c r="DE67" s="440">
        <v>0</v>
      </c>
      <c r="DF67" s="440">
        <v>0</v>
      </c>
      <c r="DG67" s="441">
        <v>0</v>
      </c>
      <c r="DH67" s="441">
        <v>0</v>
      </c>
      <c r="DI67" s="441">
        <v>0</v>
      </c>
      <c r="DJ67" s="441">
        <v>0</v>
      </c>
      <c r="DK67" s="441">
        <v>0</v>
      </c>
      <c r="DL67" s="441">
        <v>0</v>
      </c>
      <c r="DM67" s="441">
        <v>0</v>
      </c>
      <c r="DN67" s="441">
        <v>0</v>
      </c>
      <c r="DO67" s="441">
        <v>0</v>
      </c>
      <c r="DP67" s="441">
        <v>0</v>
      </c>
      <c r="DQ67" s="441">
        <v>0</v>
      </c>
      <c r="DR67" s="441">
        <v>0</v>
      </c>
      <c r="DS67" s="441">
        <v>0</v>
      </c>
      <c r="DT67" s="441">
        <v>0</v>
      </c>
      <c r="DU67" s="441">
        <v>0</v>
      </c>
      <c r="DV67" s="441">
        <v>0</v>
      </c>
      <c r="DW67" s="441">
        <v>0</v>
      </c>
      <c r="DX67" s="441">
        <v>0</v>
      </c>
      <c r="DY67" s="441">
        <v>0</v>
      </c>
      <c r="DZ67" s="449">
        <v>0</v>
      </c>
      <c r="EA67" s="449">
        <v>0</v>
      </c>
      <c r="EB67" s="449">
        <v>0</v>
      </c>
      <c r="EC67" s="449">
        <v>1.86</v>
      </c>
      <c r="ED67" s="449">
        <v>0</v>
      </c>
      <c r="EE67" s="449">
        <v>0</v>
      </c>
      <c r="EF67" s="441">
        <v>0</v>
      </c>
      <c r="EG67" s="378"/>
      <c r="EH67" s="437" t="s">
        <v>62</v>
      </c>
      <c r="EI67" s="437">
        <v>16</v>
      </c>
      <c r="EJ67" s="439"/>
      <c r="EK67" s="439" t="s">
        <v>76</v>
      </c>
      <c r="EL67" s="437" t="s">
        <v>64</v>
      </c>
      <c r="EM67" s="378"/>
      <c r="EN67" s="382" t="str">
        <f>+IFERROR(VLOOKUP($B67,'Lưu ý'!$C$5:$G$21,5,0),"")</f>
        <v/>
      </c>
      <c r="EO67" s="382">
        <f>+IF($EN67="",100%,INDEX('Lưu ý'!$H$5:$I$21,MATCH('3.Gentan-i'!$B67,'Lưu ý'!$C$5:$C$21,0),MATCH('3.Gentan-i'!EO$6,'Lưu ý'!$H$4:$I$4,0)))</f>
        <v>1</v>
      </c>
      <c r="EP67" s="382">
        <f>+IF($EN67="",100%,INDEX('Lưu ý'!$H$5:$I$21,MATCH('3.Gentan-i'!$B67,'Lưu ý'!$C$5:$C$21,0),MATCH('3.Gentan-i'!EP$6,'Lưu ý'!$H$4:$I$4,0)))</f>
        <v>1</v>
      </c>
      <c r="EQ67" s="481">
        <v>1</v>
      </c>
      <c r="ER67" s="844">
        <v>1.1299999999999999</v>
      </c>
      <c r="ES67" s="439" t="s">
        <v>637</v>
      </c>
      <c r="ET67" s="439" t="s">
        <v>641</v>
      </c>
      <c r="EU67" s="476"/>
      <c r="EV67" s="810"/>
      <c r="EW67" s="810"/>
      <c r="EX67" s="810"/>
      <c r="EY67" s="810"/>
      <c r="EZ67" s="378" t="s">
        <v>360</v>
      </c>
      <c r="FA67" s="442" cm="1">
        <f t="array" ref="FA67">+_xlfn.SINGLE(MMULT(VALUE($E67:$EF67),VALUE('Color detail'!H$7:H$138)))</f>
        <v>152.43900000000002</v>
      </c>
      <c r="FB67" s="442" cm="1">
        <f t="array" ref="FB67">+_xlfn.SINGLE(MMULT(VALUE($E67:$EF67),VALUE('Color detail'!I$7:I$138)))</f>
        <v>219.363</v>
      </c>
      <c r="FC67" s="442" cm="1">
        <f t="array" ref="FC67">+_xlfn.SINGLE(MMULT(VALUE($E67:$EF67),VALUE('Color detail'!J$7:J$138)))</f>
        <v>144.14400000000001</v>
      </c>
      <c r="FD67" s="442" cm="1">
        <f t="array" ref="FD67">+_xlfn.SINGLE(MMULT(VALUE($E67:$EF67),VALUE('Color detail'!K$7:K$138)))</f>
        <v>141.57</v>
      </c>
      <c r="FE67" s="378"/>
      <c r="FF67" s="436">
        <f t="shared" si="27"/>
        <v>176</v>
      </c>
      <c r="FG67" s="436">
        <f t="shared" si="28"/>
        <v>256</v>
      </c>
      <c r="FH67" s="436">
        <f t="shared" si="29"/>
        <v>176</v>
      </c>
      <c r="FI67" s="436">
        <f t="shared" si="30"/>
        <v>160</v>
      </c>
      <c r="FJ67" s="378"/>
      <c r="FK67" s="436">
        <f t="shared" si="33"/>
        <v>176</v>
      </c>
      <c r="FL67" s="436">
        <f t="shared" si="34"/>
        <v>256</v>
      </c>
      <c r="FM67" s="436">
        <f t="shared" si="35"/>
        <v>176</v>
      </c>
      <c r="FN67" s="436">
        <f t="shared" si="36"/>
        <v>160</v>
      </c>
      <c r="FO67" s="681"/>
      <c r="FP67" s="436" cm="1">
        <f t="array" ref="FP67">+_xlfn.SINGLE(IF(FP$8="Mùa đông",MMULT(VALUE($E67:$EF67),VALUE('Color detail'!Q$7:Q$138))*'3.Gentan-i'!$EO67,MMULT(VALUE($E67:$EF67),VALUE('Color detail'!Q$7:Q$138))*'3.Gentan-i'!$EP67))</f>
        <v>1.2869999999999999</v>
      </c>
      <c r="FQ67" s="436" cm="1">
        <f t="array" ref="FQ67">+_xlfn.SINGLE(IF(FQ$8="Mùa đông",MMULT(VALUE($E67:$EF67),VALUE('Color detail'!R$7:R$138))*'3.Gentan-i'!$EO67,MMULT(VALUE($E67:$EF67),VALUE('Color detail'!R$7:R$138))*'3.Gentan-i'!$EP67))</f>
        <v>9.0090000000000003</v>
      </c>
      <c r="FR67" s="436" cm="1">
        <f t="array" ref="FR67">+_xlfn.SINGLE(IF(FR$8="Mùa đông",MMULT(VALUE($E67:$EF67),VALUE('Color detail'!S$7:S$138))*'3.Gentan-i'!$EO67,MMULT(VALUE($E67:$EF67),VALUE('Color detail'!S$7:S$138))*'3.Gentan-i'!$EP67))</f>
        <v>3.8609999999999998</v>
      </c>
      <c r="FS67" s="436" cm="1">
        <f t="array" ref="FS67">+_xlfn.SINGLE(IF(FS$8="Mùa đông",MMULT(VALUE($E67:$EF67),VALUE('Color detail'!T$7:T$138))*'3.Gentan-i'!$EO67,MMULT(VALUE($E67:$EF67),VALUE('Color detail'!T$7:T$138))*'3.Gentan-i'!$EP67))</f>
        <v>9.0090000000000003</v>
      </c>
      <c r="FT67" s="436" cm="1">
        <f t="array" ref="FT67">+_xlfn.SINGLE(IF(FT$8="Mùa đông",MMULT(VALUE($E67:$EF67),VALUE('Color detail'!U$7:U$138))*'3.Gentan-i'!$EO67,MMULT(VALUE($E67:$EF67),VALUE('Color detail'!U$7:U$138))*'3.Gentan-i'!$EP67))</f>
        <v>7.7219999999999995</v>
      </c>
      <c r="FU67" s="436" cm="1">
        <f t="array" ref="FU67">+_xlfn.SINGLE(IF(FU$8="Mùa đông",MMULT(VALUE($E67:$EF67),VALUE('Color detail'!V$7:V$138))*'3.Gentan-i'!$EO67,MMULT(VALUE($E67:$EF67),VALUE('Color detail'!V$7:V$138))*'3.Gentan-i'!$EP67))</f>
        <v>10.295999999999999</v>
      </c>
      <c r="FV67" s="436" cm="1">
        <f t="array" ref="FV67">+_xlfn.SINGLE(IF(FV$8="Mùa đông",MMULT(VALUE($E67:$EF67),VALUE('Color detail'!W$7:W$138))*'3.Gentan-i'!$EO67,MMULT(VALUE($E67:$EF67),VALUE('Color detail'!W$7:W$138))*'3.Gentan-i'!$EP67))</f>
        <v>11.583</v>
      </c>
      <c r="FW67" s="436" cm="1">
        <f t="array" ref="FW67">+_xlfn.SINGLE(IF(FW$8="Mùa đông",MMULT(VALUE($E67:$EF67),VALUE('Color detail'!X$7:X$138))*'3.Gentan-i'!$EO67,MMULT(VALUE($E67:$EF67),VALUE('Color detail'!X$7:X$138))*'3.Gentan-i'!$EP67))</f>
        <v>6.4349999999999996</v>
      </c>
      <c r="FX67" s="436" cm="1">
        <f t="array" ref="FX67">+_xlfn.SINGLE(IF(FX$8="Mùa đông",MMULT(VALUE($E67:$EF67),VALUE('Color detail'!Y$7:Y$138))*'3.Gentan-i'!$EO67,MMULT(VALUE($E67:$EF67),VALUE('Color detail'!Y$7:Y$138))*'3.Gentan-i'!$EP67))</f>
        <v>6.4349999999999996</v>
      </c>
      <c r="FY67" s="436" cm="1">
        <f t="array" ref="FY67">+_xlfn.SINGLE(IF(FY$8="Mùa đông",MMULT(VALUE($E67:$EF67),VALUE('Color detail'!Z$7:Z$138))*'3.Gentan-i'!$EO67,MMULT(VALUE($E67:$EF67),VALUE('Color detail'!Z$7:Z$138))*'3.Gentan-i'!$EP67))</f>
        <v>5.1479999999999997</v>
      </c>
      <c r="FZ67" s="436" cm="1">
        <f t="array" ref="FZ67">+_xlfn.SINGLE(IF(FZ$8="Mùa đông",MMULT(VALUE($E67:$EF67),VALUE('Color detail'!AA$7:AA$138))*'3.Gentan-i'!$EO67,MMULT(VALUE($E67:$EF67),VALUE('Color detail'!AA$7:AA$138))*'3.Gentan-i'!$EP67))</f>
        <v>6.4349999999999996</v>
      </c>
      <c r="GA67" s="436" cm="1">
        <f t="array" ref="GA67">+_xlfn.SINGLE(IF(GA$8="Mùa đông",MMULT(VALUE($E67:$EF67),VALUE('Color detail'!AB$7:AB$138))*'3.Gentan-i'!$EO67,MMULT(VALUE($E67:$EF67),VALUE('Color detail'!AB$7:AB$138))*'3.Gentan-i'!$EP67))</f>
        <v>11.582999999999998</v>
      </c>
      <c r="GB67" s="436" cm="1">
        <f t="array" ref="GB67">+_xlfn.SINGLE(IF(GB$8="Mùa đông",MMULT(VALUE($E67:$EF67),VALUE('Color detail'!AC$7:AC$138))*'3.Gentan-i'!$EO67,MMULT(VALUE($E67:$EF67),VALUE('Color detail'!AC$7:AC$138))*'3.Gentan-i'!$EP67))</f>
        <v>6.4349999999999996</v>
      </c>
      <c r="GC67" s="436" cm="1">
        <f t="array" ref="GC67">+_xlfn.SINGLE(IF(GC$8="Mùa đông",MMULT(VALUE($E67:$EF67),VALUE('Color detail'!AD$7:AD$138))*'3.Gentan-i'!$EO67,MMULT(VALUE($E67:$EF67),VALUE('Color detail'!AD$7:AD$138))*'3.Gentan-i'!$EP67))</f>
        <v>7.7219999999999995</v>
      </c>
      <c r="GD67" s="436" cm="1">
        <f t="array" ref="GD67">+_xlfn.SINGLE(IF(GD$8="Mùa đông",MMULT(VALUE($E67:$EF67),VALUE('Color detail'!AE$7:AE$138))*'3.Gentan-i'!$EO67,MMULT(VALUE($E67:$EF67),VALUE('Color detail'!AE$7:AE$138))*'3.Gentan-i'!$EP67))</f>
        <v>7.7219999999999995</v>
      </c>
      <c r="GE67" s="436" cm="1">
        <f t="array" ref="GE67">+_xlfn.SINGLE(IF(GE$8="Mùa đông",MMULT(VALUE($E67:$EF67),VALUE('Color detail'!AF$7:AF$138))*'3.Gentan-i'!$EO67,MMULT(VALUE($E67:$EF67),VALUE('Color detail'!AF$7:AF$138))*'3.Gentan-i'!$EP67))</f>
        <v>3.8609999999999998</v>
      </c>
      <c r="GF67" s="436" cm="1">
        <f t="array" ref="GF67">+_xlfn.SINGLE(IF(GF$8="Mùa đông",MMULT(VALUE($E67:$EF67),VALUE('Color detail'!AG$7:AG$138))*'3.Gentan-i'!$EO67,MMULT(VALUE($E67:$EF67),VALUE('Color detail'!AG$7:AG$138))*'3.Gentan-i'!$EP67))</f>
        <v>6.4349999999999996</v>
      </c>
      <c r="GG67" s="436" cm="1">
        <f t="array" ref="GG67">+_xlfn.SINGLE(IF(GG$8="Mùa đông",MMULT(VALUE($E67:$EF67),VALUE('Color detail'!AH$7:AH$138))*'3.Gentan-i'!$EO67,MMULT(VALUE($E67:$EF67),VALUE('Color detail'!AH$7:AH$138))*'3.Gentan-i'!$EP67))</f>
        <v>3.8609999999999998</v>
      </c>
      <c r="GH67" s="436" cm="1">
        <f t="array" ref="GH67">+_xlfn.SINGLE(IF(GH$8="Mùa đông",MMULT(VALUE($E67:$EF67),VALUE('Color detail'!AI$7:AI$138))*'3.Gentan-i'!$EO67,MMULT(VALUE($E67:$EF67),VALUE('Color detail'!AI$7:AI$138))*'3.Gentan-i'!$EP67))</f>
        <v>12.87</v>
      </c>
      <c r="GI67" s="436" cm="1">
        <f t="array" ref="GI67">+_xlfn.SINGLE(IF(GI$8="Mùa đông",MMULT(VALUE($E67:$EF67),VALUE('Color detail'!AJ$7:AJ$138))*'3.Gentan-i'!$EO67,MMULT(VALUE($E67:$EF67),VALUE('Color detail'!AJ$7:AJ$138))*'3.Gentan-i'!$EP67))</f>
        <v>8.2949999999999999</v>
      </c>
      <c r="GJ67" s="436" cm="1">
        <f t="array" ref="GJ67">+_xlfn.SINGLE(IF(GJ$8="Mùa đông",MMULT(VALUE($E67:$EF67),VALUE('Color detail'!AK$7:AK$138))*'3.Gentan-i'!$EO67,MMULT(VALUE($E67:$EF67),VALUE('Color detail'!AK$7:AK$138))*'3.Gentan-i'!$EP67))</f>
        <v>6.4349999999999996</v>
      </c>
      <c r="GK67" s="436" cm="1">
        <f t="array" ref="GK67">+_xlfn.SINGLE(IF(GK$8="Mùa đông",MMULT(VALUE($E67:$EF67),VALUE('Color detail'!AL$7:AL$138))*'3.Gentan-i'!$EO67,MMULT(VALUE($E67:$EF67),VALUE('Color detail'!AL$7:AL$138))*'3.Gentan-i'!$EP67))</f>
        <v>0</v>
      </c>
      <c r="GL67" s="436" cm="1">
        <f t="array" ref="GL67">+_xlfn.SINGLE(IF(GL$8="Mùa đông",MMULT(VALUE($E67:$EF67),VALUE('Color detail'!AM$7:AM$138))*'3.Gentan-i'!$EO67,MMULT(VALUE($E67:$EF67),VALUE('Color detail'!AM$7:AM$138))*'3.Gentan-i'!$EP67))</f>
        <v>0</v>
      </c>
      <c r="GM67" s="436" cm="1">
        <f t="array" ref="GM67">+_xlfn.SINGLE(IF(GM$8="Mùa đông",MMULT(VALUE($E67:$EF67),VALUE('Color detail'!AN$7:AN$138))*'3.Gentan-i'!$EO67,MMULT(VALUE($E67:$EF67),VALUE('Color detail'!AN$7:AN$138))*'3.Gentan-i'!$EP67))</f>
        <v>0</v>
      </c>
      <c r="GN67" s="436" cm="1">
        <f t="array" ref="GN67">+_xlfn.SINGLE(IF(GN$8="Mùa đông",MMULT(VALUE($E67:$EF67),VALUE('Color detail'!AO$7:AO$138))*'3.Gentan-i'!$EO67,MMULT(VALUE($E67:$EF67),VALUE('Color detail'!AO$7:AO$138))*'3.Gentan-i'!$EP67))</f>
        <v>0</v>
      </c>
      <c r="GO67" s="436" cm="1">
        <f t="array" ref="GO67">+_xlfn.SINGLE(IF(GO$8="Mùa đông",MMULT(VALUE($E67:$EF67),VALUE('Color detail'!AP$7:AP$138))*'3.Gentan-i'!$EO67,MMULT(VALUE($E67:$EF67),VALUE('Color detail'!AP$7:AP$138))*'3.Gentan-i'!$EP67))</f>
        <v>0</v>
      </c>
      <c r="GP67" s="436" cm="1">
        <f t="array" ref="GP67">+_xlfn.SINGLE(IF(GP$8="Mùa đông",MMULT(VALUE($E67:$EF67),VALUE('Color detail'!AQ$7:AQ$138))*'3.Gentan-i'!$EO67,MMULT(VALUE($E67:$EF67),VALUE('Color detail'!AQ$7:AQ$138))*'3.Gentan-i'!$EP67))</f>
        <v>0</v>
      </c>
      <c r="GQ67" s="436" cm="1">
        <f t="array" ref="GQ67">+_xlfn.SINGLE(IF(GQ$8="Mùa đông",MMULT(VALUE($E67:$EF67),VALUE('Color detail'!AR$7:AR$138))*'3.Gentan-i'!$EO67,MMULT(VALUE($E67:$EF67),VALUE('Color detail'!AR$7:AR$138))*'3.Gentan-i'!$EP67))</f>
        <v>0</v>
      </c>
      <c r="GR67" s="443">
        <f t="shared" si="37"/>
        <v>152.43899999999999</v>
      </c>
      <c r="GS67" s="435"/>
      <c r="GT67" s="436">
        <f t="shared" si="38"/>
        <v>12.87</v>
      </c>
      <c r="GU67" s="499">
        <v>12</v>
      </c>
      <c r="GV67" s="499">
        <v>36</v>
      </c>
      <c r="GW67" s="436">
        <f t="shared" si="31"/>
        <v>174.51719999999997</v>
      </c>
      <c r="GX67" s="436">
        <f t="shared" si="32"/>
        <v>523.55159999999989</v>
      </c>
      <c r="GY67" s="405"/>
      <c r="GZ67" s="534"/>
      <c r="HA67" s="534"/>
      <c r="HB67" s="534"/>
      <c r="HC67" s="405"/>
      <c r="HD67" s="405"/>
      <c r="HE67" s="405"/>
      <c r="HF67" s="405"/>
      <c r="HG67" s="405"/>
      <c r="HH67" s="405"/>
      <c r="HI67" s="405"/>
      <c r="HJ67" s="405"/>
      <c r="HK67" s="405"/>
      <c r="HL67" s="405"/>
      <c r="HM67" s="405"/>
      <c r="HN67" s="405"/>
      <c r="HO67" s="405"/>
      <c r="HP67" s="405"/>
      <c r="HQ67" s="405"/>
      <c r="HR67" s="405"/>
      <c r="HS67" s="405"/>
      <c r="HT67" s="405"/>
      <c r="HU67" s="405"/>
      <c r="HV67" s="405"/>
      <c r="HW67" s="405"/>
      <c r="HX67" s="405"/>
      <c r="HY67" s="405"/>
      <c r="HZ67" s="405"/>
      <c r="IA67" s="405"/>
      <c r="IB67" s="405"/>
      <c r="IC67" s="405"/>
      <c r="ID67" s="405"/>
      <c r="IE67" s="405"/>
      <c r="IF67" s="405"/>
      <c r="IG67" s="405"/>
      <c r="IH67" s="405"/>
      <c r="II67" s="405"/>
      <c r="IJ67" s="405"/>
      <c r="IK67" s="405"/>
      <c r="IL67" s="405"/>
      <c r="IM67" s="405"/>
      <c r="IN67" s="405"/>
      <c r="IO67" s="405"/>
      <c r="IP67" s="405"/>
      <c r="IQ67" s="405"/>
      <c r="IR67" s="405"/>
      <c r="IS67" s="405"/>
      <c r="IT67" s="405"/>
      <c r="IU67" s="405"/>
      <c r="IV67" s="405"/>
      <c r="IW67" s="405"/>
      <c r="IX67" s="405"/>
      <c r="IY67" s="405"/>
      <c r="IZ67" s="405"/>
      <c r="JA67" s="405"/>
      <c r="JB67" s="405"/>
      <c r="JC67" s="405"/>
      <c r="JD67" s="405"/>
      <c r="JE67" s="405"/>
      <c r="JF67" s="405"/>
      <c r="JG67" s="405"/>
      <c r="JH67" s="405"/>
      <c r="JI67" s="405"/>
      <c r="JJ67" s="405"/>
      <c r="JK67" s="405"/>
      <c r="JL67" s="405"/>
      <c r="JM67" s="405"/>
      <c r="JN67" s="405"/>
      <c r="JO67" s="405"/>
      <c r="JP67" s="405"/>
      <c r="JQ67" s="405"/>
      <c r="JR67" s="405"/>
      <c r="JS67" s="405"/>
      <c r="JT67" s="405"/>
      <c r="JU67" s="405"/>
      <c r="JV67" s="405"/>
      <c r="JW67" s="405"/>
      <c r="JX67" s="405"/>
      <c r="JY67" s="405"/>
      <c r="JZ67" s="405"/>
    </row>
    <row r="68" spans="1:286" s="446" customFormat="1" ht="16" hidden="1" customHeight="1">
      <c r="A68" s="437">
        <v>1</v>
      </c>
      <c r="B68" s="930" t="s">
        <v>356</v>
      </c>
      <c r="C68" s="439" t="s">
        <v>359</v>
      </c>
      <c r="D68" s="439"/>
      <c r="E68" s="925"/>
      <c r="F68" s="925"/>
      <c r="G68" s="925"/>
      <c r="H68" s="925"/>
      <c r="I68" s="925"/>
      <c r="J68" s="925"/>
      <c r="K68" s="925"/>
      <c r="L68" s="925"/>
      <c r="M68" s="925"/>
      <c r="N68" s="925"/>
      <c r="O68" s="925"/>
      <c r="P68" s="925"/>
      <c r="Q68" s="925"/>
      <c r="R68" s="925"/>
      <c r="S68" s="925"/>
      <c r="T68" s="925"/>
      <c r="U68" s="925"/>
      <c r="V68" s="925"/>
      <c r="W68" s="925"/>
      <c r="X68" s="925"/>
      <c r="Y68" s="925"/>
      <c r="Z68" s="925"/>
      <c r="AA68" s="925"/>
      <c r="AB68" s="925"/>
      <c r="AC68" s="925"/>
      <c r="AD68" s="440">
        <v>0</v>
      </c>
      <c r="AE68" s="440">
        <v>0</v>
      </c>
      <c r="AF68" s="440">
        <v>0</v>
      </c>
      <c r="AG68" s="440">
        <v>0</v>
      </c>
      <c r="AH68" s="440">
        <v>0.5</v>
      </c>
      <c r="AI68" s="440">
        <v>0</v>
      </c>
      <c r="AJ68" s="440">
        <v>0</v>
      </c>
      <c r="AK68" s="440">
        <v>0</v>
      </c>
      <c r="AL68" s="440">
        <v>0</v>
      </c>
      <c r="AM68" s="440">
        <v>0</v>
      </c>
      <c r="AN68" s="440">
        <v>0</v>
      </c>
      <c r="AO68" s="440">
        <v>0</v>
      </c>
      <c r="AP68" s="440">
        <v>0</v>
      </c>
      <c r="AQ68" s="440">
        <v>0</v>
      </c>
      <c r="AR68" s="440">
        <v>0</v>
      </c>
      <c r="AS68" s="440">
        <v>0.5</v>
      </c>
      <c r="AT68" s="440">
        <v>0</v>
      </c>
      <c r="AU68" s="440">
        <v>0</v>
      </c>
      <c r="AV68" s="440">
        <v>0</v>
      </c>
      <c r="AW68" s="440">
        <v>0</v>
      </c>
      <c r="AX68" s="440">
        <v>0</v>
      </c>
      <c r="AY68" s="440">
        <v>0.72206041960350398</v>
      </c>
      <c r="AZ68" s="440">
        <v>0</v>
      </c>
      <c r="BA68" s="440">
        <v>0</v>
      </c>
      <c r="BB68" s="440">
        <v>0</v>
      </c>
      <c r="BC68" s="440">
        <v>0</v>
      </c>
      <c r="BD68" s="440">
        <v>0</v>
      </c>
      <c r="BE68" s="440">
        <v>0</v>
      </c>
      <c r="BF68" s="440">
        <v>0</v>
      </c>
      <c r="BG68" s="440">
        <v>0</v>
      </c>
      <c r="BH68" s="440">
        <v>0</v>
      </c>
      <c r="BI68" s="440">
        <v>0</v>
      </c>
      <c r="BJ68" s="440">
        <v>0</v>
      </c>
      <c r="BK68" s="440">
        <v>0</v>
      </c>
      <c r="BL68" s="440">
        <v>0</v>
      </c>
      <c r="BM68" s="440">
        <v>0</v>
      </c>
      <c r="BN68" s="440">
        <v>0</v>
      </c>
      <c r="BO68" s="440">
        <v>0</v>
      </c>
      <c r="BP68" s="440">
        <v>0</v>
      </c>
      <c r="BQ68" s="440">
        <v>0</v>
      </c>
      <c r="BR68" s="440">
        <v>0</v>
      </c>
      <c r="BS68" s="440">
        <v>0</v>
      </c>
      <c r="BT68" s="440">
        <v>0</v>
      </c>
      <c r="BU68" s="440">
        <v>0</v>
      </c>
      <c r="BV68" s="440">
        <v>0</v>
      </c>
      <c r="BW68" s="440">
        <v>0</v>
      </c>
      <c r="BX68" s="440">
        <v>0</v>
      </c>
      <c r="BY68" s="440">
        <v>0</v>
      </c>
      <c r="BZ68" s="440">
        <v>0</v>
      </c>
      <c r="CA68" s="440">
        <v>0</v>
      </c>
      <c r="CB68" s="440">
        <v>0</v>
      </c>
      <c r="CC68" s="440">
        <v>0</v>
      </c>
      <c r="CD68" s="440">
        <v>0</v>
      </c>
      <c r="CE68" s="440">
        <v>0</v>
      </c>
      <c r="CF68" s="440">
        <v>0</v>
      </c>
      <c r="CG68" s="440">
        <v>0</v>
      </c>
      <c r="CH68" s="440">
        <v>0</v>
      </c>
      <c r="CI68" s="440">
        <v>0</v>
      </c>
      <c r="CJ68" s="440">
        <v>0</v>
      </c>
      <c r="CK68" s="440">
        <v>0</v>
      </c>
      <c r="CL68" s="440">
        <v>0</v>
      </c>
      <c r="CM68" s="440">
        <v>0</v>
      </c>
      <c r="CN68" s="440">
        <v>0</v>
      </c>
      <c r="CO68" s="440">
        <v>0</v>
      </c>
      <c r="CP68" s="440">
        <v>0</v>
      </c>
      <c r="CQ68" s="440">
        <v>0</v>
      </c>
      <c r="CR68" s="440">
        <v>0</v>
      </c>
      <c r="CS68" s="440">
        <v>0</v>
      </c>
      <c r="CT68" s="440">
        <v>0</v>
      </c>
      <c r="CU68" s="440">
        <v>0</v>
      </c>
      <c r="CV68" s="440">
        <v>0</v>
      </c>
      <c r="CW68" s="440">
        <v>0</v>
      </c>
      <c r="CX68" s="440">
        <v>0</v>
      </c>
      <c r="CY68" s="440">
        <v>0</v>
      </c>
      <c r="CZ68" s="440">
        <v>0</v>
      </c>
      <c r="DA68" s="440">
        <v>0</v>
      </c>
      <c r="DB68" s="440">
        <v>0</v>
      </c>
      <c r="DC68" s="440">
        <v>0</v>
      </c>
      <c r="DD68" s="440">
        <v>0</v>
      </c>
      <c r="DE68" s="440">
        <v>0</v>
      </c>
      <c r="DF68" s="440">
        <v>0</v>
      </c>
      <c r="DG68" s="441">
        <v>0</v>
      </c>
      <c r="DH68" s="441">
        <v>0</v>
      </c>
      <c r="DI68" s="441">
        <v>0</v>
      </c>
      <c r="DJ68" s="441">
        <v>0</v>
      </c>
      <c r="DK68" s="441">
        <v>0</v>
      </c>
      <c r="DL68" s="441">
        <v>0</v>
      </c>
      <c r="DM68" s="441">
        <v>0</v>
      </c>
      <c r="DN68" s="441">
        <v>0</v>
      </c>
      <c r="DO68" s="441">
        <v>0</v>
      </c>
      <c r="DP68" s="441">
        <v>0</v>
      </c>
      <c r="DQ68" s="441">
        <v>0</v>
      </c>
      <c r="DR68" s="441">
        <v>0</v>
      </c>
      <c r="DS68" s="441">
        <v>0</v>
      </c>
      <c r="DT68" s="441">
        <v>0</v>
      </c>
      <c r="DU68" s="441">
        <v>0</v>
      </c>
      <c r="DV68" s="441">
        <v>0</v>
      </c>
      <c r="DW68" s="441">
        <v>0</v>
      </c>
      <c r="DX68" s="441">
        <v>0</v>
      </c>
      <c r="DY68" s="441">
        <v>0</v>
      </c>
      <c r="DZ68" s="441">
        <v>0</v>
      </c>
      <c r="EA68" s="441">
        <v>0</v>
      </c>
      <c r="EB68" s="441">
        <v>0</v>
      </c>
      <c r="EC68" s="441">
        <v>0.5</v>
      </c>
      <c r="ED68" s="441">
        <v>0</v>
      </c>
      <c r="EE68" s="441">
        <v>0</v>
      </c>
      <c r="EF68" s="441">
        <v>0</v>
      </c>
      <c r="EG68" s="378"/>
      <c r="EH68" s="437" t="s">
        <v>62</v>
      </c>
      <c r="EI68" s="437">
        <v>4</v>
      </c>
      <c r="EJ68" s="439"/>
      <c r="EK68" s="439" t="s">
        <v>333</v>
      </c>
      <c r="EL68" s="437" t="s">
        <v>64</v>
      </c>
      <c r="EM68" s="378"/>
      <c r="EN68" s="382" t="str">
        <f>+IFERROR(VLOOKUP($B68,'Lưu ý'!$C$5:$G$21,5,0),"")</f>
        <v/>
      </c>
      <c r="EO68" s="382">
        <f>+IF($EN68="",100%,INDEX('Lưu ý'!$H$5:$I$21,MATCH('3.Gentan-i'!$B68,'Lưu ý'!$C$5:$C$21,0),MATCH('3.Gentan-i'!EO$6,'Lưu ý'!$H$4:$I$4,0)))</f>
        <v>1</v>
      </c>
      <c r="EP68" s="382">
        <f>+IF($EN68="",100%,INDEX('Lưu ý'!$H$5:$I$21,MATCH('3.Gentan-i'!$B68,'Lưu ý'!$C$5:$C$21,0),MATCH('3.Gentan-i'!EP$6,'Lưu ý'!$H$4:$I$4,0)))</f>
        <v>1</v>
      </c>
      <c r="EQ68" s="481">
        <v>1</v>
      </c>
      <c r="ER68" s="929">
        <v>1</v>
      </c>
      <c r="ES68" s="439" t="s">
        <v>638</v>
      </c>
      <c r="ET68" s="439" t="s">
        <v>641</v>
      </c>
      <c r="EU68" s="476"/>
      <c r="EV68" s="810"/>
      <c r="EW68" s="810"/>
      <c r="EX68" s="810"/>
      <c r="EY68" s="810"/>
      <c r="EZ68" s="378" t="s">
        <v>360</v>
      </c>
      <c r="FA68" s="442" cm="1">
        <f t="array" ref="FA68">+_xlfn.SINGLE(MMULT(VALUE($E68:$EF68),VALUE('Color detail'!H$7:H$138)))</f>
        <v>77.208954407487326</v>
      </c>
      <c r="FB68" s="442" cm="1">
        <f t="array" ref="FB68">+_xlfn.SINGLE(MMULT(VALUE($E68:$EF68),VALUE('Color detail'!I$7:I$138)))</f>
        <v>107.4281023799539</v>
      </c>
      <c r="FC68" s="442" cm="1">
        <f t="array" ref="FC68">+_xlfn.SINGLE(MMULT(VALUE($E68:$EF68),VALUE('Color detail'!J$7:J$138)))</f>
        <v>73.764833568280324</v>
      </c>
      <c r="FD68" s="442" cm="1">
        <f t="array" ref="FD68">+_xlfn.SINGLE(MMULT(VALUE($E68:$EF68),VALUE('Color detail'!K$7:K$138)))</f>
        <v>72.542773148676815</v>
      </c>
      <c r="FE68" s="378"/>
      <c r="FF68" s="436">
        <f t="shared" si="27"/>
        <v>80</v>
      </c>
      <c r="FG68" s="436">
        <f t="shared" si="28"/>
        <v>108</v>
      </c>
      <c r="FH68" s="436">
        <f t="shared" si="29"/>
        <v>76</v>
      </c>
      <c r="FI68" s="436">
        <f t="shared" si="30"/>
        <v>76</v>
      </c>
      <c r="FJ68" s="378"/>
      <c r="FK68" s="436">
        <f t="shared" si="33"/>
        <v>80</v>
      </c>
      <c r="FL68" s="436">
        <f t="shared" si="34"/>
        <v>108</v>
      </c>
      <c r="FM68" s="436">
        <f t="shared" si="35"/>
        <v>76</v>
      </c>
      <c r="FN68" s="436">
        <f t="shared" si="36"/>
        <v>76</v>
      </c>
      <c r="FO68" s="681"/>
      <c r="FP68" s="436" cm="1">
        <f t="array" ref="FP68">+_xlfn.SINGLE(IF(FP$8="Mùa đông",MMULT(VALUE($E68:$EF68),VALUE('Color detail'!Q$7:Q$138))*'3.Gentan-i'!$EO68,MMULT(VALUE($E68:$EF68),VALUE('Color detail'!Q$7:Q$138))*'3.Gentan-i'!$EP68))</f>
        <v>0.72206041960350398</v>
      </c>
      <c r="FQ68" s="436" cm="1">
        <f t="array" ref="FQ68">+_xlfn.SINGLE(IF(FQ$8="Mùa đông",MMULT(VALUE($E68:$EF68),VALUE('Color detail'!R$7:R$138))*'3.Gentan-i'!$EO68,MMULT(VALUE($E68:$EF68),VALUE('Color detail'!R$7:R$138))*'3.Gentan-i'!$EP68))</f>
        <v>4.3882416784140155</v>
      </c>
      <c r="FR68" s="436" cm="1">
        <f t="array" ref="FR68">+_xlfn.SINGLE(IF(FR$8="Mùa đông",MMULT(VALUE($E68:$EF68),VALUE('Color detail'!S$7:S$138))*'3.Gentan-i'!$EO68,MMULT(VALUE($E68:$EF68),VALUE('Color detail'!S$7:S$138))*'3.Gentan-i'!$EP68))</f>
        <v>1.944120839207008</v>
      </c>
      <c r="FS68" s="436" cm="1">
        <f t="array" ref="FS68">+_xlfn.SINGLE(IF(FS$8="Mùa đông",MMULT(VALUE($E68:$EF68),VALUE('Color detail'!T$7:T$138))*'3.Gentan-i'!$EO68,MMULT(VALUE($E68:$EF68),VALUE('Color detail'!T$7:T$138))*'3.Gentan-i'!$EP68))</f>
        <v>4.6103020980175202</v>
      </c>
      <c r="FT68" s="436" cm="1">
        <f t="array" ref="FT68">+_xlfn.SINGLE(IF(FT$8="Mùa đông",MMULT(VALUE($E68:$EF68),VALUE('Color detail'!U$7:U$138))*'3.Gentan-i'!$EO68,MMULT(VALUE($E68:$EF68),VALUE('Color detail'!U$7:U$138))*'3.Gentan-i'!$EP68))</f>
        <v>4.1103020980175202</v>
      </c>
      <c r="FU68" s="436" cm="1">
        <f t="array" ref="FU68">+_xlfn.SINGLE(IF(FU$8="Mùa đông",MMULT(VALUE($E68:$EF68),VALUE('Color detail'!V$7:V$138))*'3.Gentan-i'!$EO68,MMULT(VALUE($E68:$EF68),VALUE('Color detail'!V$7:V$138))*'3.Gentan-i'!$EP68))</f>
        <v>5.1103020980175202</v>
      </c>
      <c r="FV68" s="436" cm="1">
        <f t="array" ref="FV68">+_xlfn.SINGLE(IF(FV$8="Mùa đông",MMULT(VALUE($E68:$EF68),VALUE('Color detail'!W$7:W$138))*'3.Gentan-i'!$EO68,MMULT(VALUE($E68:$EF68),VALUE('Color detail'!W$7:W$138))*'3.Gentan-i'!$EP68))</f>
        <v>6.054422937224528</v>
      </c>
      <c r="FW68" s="436" cm="1">
        <f t="array" ref="FW68">+_xlfn.SINGLE(IF(FW$8="Mùa đông",MMULT(VALUE($E68:$EF68),VALUE('Color detail'!X$7:X$138))*'3.Gentan-i'!$EO68,MMULT(VALUE($E68:$EF68),VALUE('Color detail'!X$7:X$138))*'3.Gentan-i'!$EP68))</f>
        <v>3.6103020980175198</v>
      </c>
      <c r="FX68" s="436" cm="1">
        <f t="array" ref="FX68">+_xlfn.SINGLE(IF(FX$8="Mùa đông",MMULT(VALUE($E68:$EF68),VALUE('Color detail'!Y$7:Y$138))*'3.Gentan-i'!$EO68,MMULT(VALUE($E68:$EF68),VALUE('Color detail'!Y$7:Y$138))*'3.Gentan-i'!$EP68))</f>
        <v>3.166181258810512</v>
      </c>
      <c r="FY68" s="436" cm="1">
        <f t="array" ref="FY68">+_xlfn.SINGLE(IF(FY$8="Mùa đông",MMULT(VALUE($E68:$EF68),VALUE('Color detail'!Z$7:Z$138))*'3.Gentan-i'!$EO68,MMULT(VALUE($E68:$EF68),VALUE('Color detail'!Z$7:Z$138))*'3.Gentan-i'!$EP68))</f>
        <v>2.8882416784140159</v>
      </c>
      <c r="FZ68" s="436" cm="1">
        <f t="array" ref="FZ68">+_xlfn.SINGLE(IF(FZ$8="Mùa đông",MMULT(VALUE($E68:$EF68),VALUE('Color detail'!AA$7:AA$138))*'3.Gentan-i'!$EO68,MMULT(VALUE($E68:$EF68),VALUE('Color detail'!AA$7:AA$138))*'3.Gentan-i'!$EP68))</f>
        <v>3.166181258810512</v>
      </c>
      <c r="GA68" s="436" cm="1">
        <f t="array" ref="GA68">+_xlfn.SINGLE(IF(GA$8="Mùa đông",MMULT(VALUE($E68:$EF68),VALUE('Color detail'!AB$7:AB$138))*'3.Gentan-i'!$EO68,MMULT(VALUE($E68:$EF68),VALUE('Color detail'!AB$7:AB$138))*'3.Gentan-i'!$EP68))</f>
        <v>5.8323625176210241</v>
      </c>
      <c r="GB68" s="436" cm="1">
        <f t="array" ref="GB68">+_xlfn.SINGLE(IF(GB$8="Mùa đông",MMULT(VALUE($E68:$EF68),VALUE('Color detail'!AC$7:AC$138))*'3.Gentan-i'!$EO68,MMULT(VALUE($E68:$EF68),VALUE('Color detail'!AC$7:AC$138))*'3.Gentan-i'!$EP68))</f>
        <v>3.6103020980175198</v>
      </c>
      <c r="GC68" s="436" cm="1">
        <f t="array" ref="GC68">+_xlfn.SINGLE(IF(GC$8="Mùa đông",MMULT(VALUE($E68:$EF68),VALUE('Color detail'!AD$7:AD$138))*'3.Gentan-i'!$EO68,MMULT(VALUE($E68:$EF68),VALUE('Color detail'!AD$7:AD$138))*'3.Gentan-i'!$EP68))</f>
        <v>4.1103020980175202</v>
      </c>
      <c r="GD68" s="436" cm="1">
        <f t="array" ref="GD68">+_xlfn.SINGLE(IF(GD$8="Mùa đông",MMULT(VALUE($E68:$EF68),VALUE('Color detail'!AE$7:AE$138))*'3.Gentan-i'!$EO68,MMULT(VALUE($E68:$EF68),VALUE('Color detail'!AE$7:AE$138))*'3.Gentan-i'!$EP68))</f>
        <v>3.666181258810512</v>
      </c>
      <c r="GE68" s="436" cm="1">
        <f t="array" ref="GE68">+_xlfn.SINGLE(IF(GE$8="Mùa đông",MMULT(VALUE($E68:$EF68),VALUE('Color detail'!AF$7:AF$138))*'3.Gentan-i'!$EO68,MMULT(VALUE($E68:$EF68),VALUE('Color detail'!AF$7:AF$138))*'3.Gentan-i'!$EP68))</f>
        <v>2.166181258810512</v>
      </c>
      <c r="GF68" s="436" cm="1">
        <f t="array" ref="GF68">+_xlfn.SINGLE(IF(GF$8="Mùa đông",MMULT(VALUE($E68:$EF68),VALUE('Color detail'!AG$7:AG$138))*'3.Gentan-i'!$EO68,MMULT(VALUE($E68:$EF68),VALUE('Color detail'!AG$7:AG$138))*'3.Gentan-i'!$EP68))</f>
        <v>3.3882416784140159</v>
      </c>
      <c r="GG68" s="436" cm="1">
        <f t="array" ref="GG68">+_xlfn.SINGLE(IF(GG$8="Mùa đông",MMULT(VALUE($E68:$EF68),VALUE('Color detail'!AH$7:AH$138))*'3.Gentan-i'!$EO68,MMULT(VALUE($E68:$EF68),VALUE('Color detail'!AH$7:AH$138))*'3.Gentan-i'!$EP68))</f>
        <v>1.944120839207008</v>
      </c>
      <c r="GH68" s="436" cm="1">
        <f t="array" ref="GH68">+_xlfn.SINGLE(IF(GH$8="Mùa đông",MMULT(VALUE($E68:$EF68),VALUE('Color detail'!AI$7:AI$138))*'3.Gentan-i'!$EO68,MMULT(VALUE($E68:$EF68),VALUE('Color detail'!AI$7:AI$138))*'3.Gentan-i'!$EP68))</f>
        <v>5.8882416784140155</v>
      </c>
      <c r="GI68" s="436" cm="1">
        <f t="array" ref="GI68">+_xlfn.SINGLE(IF(GI$8="Mùa đông",MMULT(VALUE($E68:$EF68),VALUE('Color detail'!AJ$7:AJ$138))*'3.Gentan-i'!$EO68,MMULT(VALUE($E68:$EF68),VALUE('Color detail'!AJ$7:AJ$138))*'3.Gentan-i'!$EP68))</f>
        <v>3.666181258810512</v>
      </c>
      <c r="GJ68" s="436" cm="1">
        <f t="array" ref="GJ68">+_xlfn.SINGLE(IF(GJ$8="Mùa đông",MMULT(VALUE($E68:$EF68),VALUE('Color detail'!AK$7:AK$138))*'3.Gentan-i'!$EO68,MMULT(VALUE($E68:$EF68),VALUE('Color detail'!AK$7:AK$138))*'3.Gentan-i'!$EP68))</f>
        <v>3.166181258810512</v>
      </c>
      <c r="GK68" s="436" cm="1">
        <f t="array" ref="GK68">+_xlfn.SINGLE(IF(GK$8="Mùa đông",MMULT(VALUE($E68:$EF68),VALUE('Color detail'!AL$7:AL$138))*'3.Gentan-i'!$EO68,MMULT(VALUE($E68:$EF68),VALUE('Color detail'!AL$7:AL$138))*'3.Gentan-i'!$EP68))</f>
        <v>0</v>
      </c>
      <c r="GL68" s="436" cm="1">
        <f t="array" ref="GL68">+_xlfn.SINGLE(IF(GL$8="Mùa đông",MMULT(VALUE($E68:$EF68),VALUE('Color detail'!AM$7:AM$138))*'3.Gentan-i'!$EO68,MMULT(VALUE($E68:$EF68),VALUE('Color detail'!AM$7:AM$138))*'3.Gentan-i'!$EP68))</f>
        <v>0</v>
      </c>
      <c r="GM68" s="436" cm="1">
        <f t="array" ref="GM68">+_xlfn.SINGLE(IF(GM$8="Mùa đông",MMULT(VALUE($E68:$EF68),VALUE('Color detail'!AN$7:AN$138))*'3.Gentan-i'!$EO68,MMULT(VALUE($E68:$EF68),VALUE('Color detail'!AN$7:AN$138))*'3.Gentan-i'!$EP68))</f>
        <v>0</v>
      </c>
      <c r="GN68" s="436" cm="1">
        <f t="array" ref="GN68">+_xlfn.SINGLE(IF(GN$8="Mùa đông",MMULT(VALUE($E68:$EF68),VALUE('Color detail'!AO$7:AO$138))*'3.Gentan-i'!$EO68,MMULT(VALUE($E68:$EF68),VALUE('Color detail'!AO$7:AO$138))*'3.Gentan-i'!$EP68))</f>
        <v>0</v>
      </c>
      <c r="GO68" s="436" cm="1">
        <f t="array" ref="GO68">+_xlfn.SINGLE(IF(GO$8="Mùa đông",MMULT(VALUE($E68:$EF68),VALUE('Color detail'!AP$7:AP$138))*'3.Gentan-i'!$EO68,MMULT(VALUE($E68:$EF68),VALUE('Color detail'!AP$7:AP$138))*'3.Gentan-i'!$EP68))</f>
        <v>0</v>
      </c>
      <c r="GP68" s="436" cm="1">
        <f t="array" ref="GP68">+_xlfn.SINGLE(IF(GP$8="Mùa đông",MMULT(VALUE($E68:$EF68),VALUE('Color detail'!AQ$7:AQ$138))*'3.Gentan-i'!$EO68,MMULT(VALUE($E68:$EF68),VALUE('Color detail'!AQ$7:AQ$138))*'3.Gentan-i'!$EP68))</f>
        <v>0</v>
      </c>
      <c r="GQ68" s="436" cm="1">
        <f t="array" ref="GQ68">+_xlfn.SINGLE(IF(GQ$8="Mùa đông",MMULT(VALUE($E68:$EF68),VALUE('Color detail'!AR$7:AR$138))*'3.Gentan-i'!$EO68,MMULT(VALUE($E68:$EF68),VALUE('Color detail'!AR$7:AR$138))*'3.Gentan-i'!$EP68))</f>
        <v>0</v>
      </c>
      <c r="GR68" s="443">
        <f t="shared" si="37"/>
        <v>77.208954407487326</v>
      </c>
      <c r="GS68" s="435"/>
      <c r="GT68" s="436">
        <f t="shared" si="38"/>
        <v>6.054422937224528</v>
      </c>
      <c r="GU68" s="499">
        <v>12</v>
      </c>
      <c r="GV68" s="499">
        <v>36</v>
      </c>
      <c r="GW68" s="436">
        <f t="shared" si="31"/>
        <v>72.653075246694328</v>
      </c>
      <c r="GX68" s="436">
        <f t="shared" si="32"/>
        <v>217.95922574008301</v>
      </c>
      <c r="GY68" s="405"/>
      <c r="GZ68" s="534"/>
      <c r="HA68" s="534"/>
      <c r="HB68" s="534"/>
      <c r="HC68" s="405"/>
      <c r="HD68" s="405"/>
      <c r="HE68" s="405"/>
      <c r="HF68" s="405"/>
      <c r="HG68" s="405"/>
      <c r="HH68" s="405"/>
      <c r="HI68" s="405"/>
      <c r="HJ68" s="405"/>
      <c r="HK68" s="405"/>
      <c r="HL68" s="405"/>
      <c r="HM68" s="405"/>
      <c r="HN68" s="405"/>
      <c r="HO68" s="405"/>
      <c r="HP68" s="405"/>
      <c r="HQ68" s="405"/>
      <c r="HR68" s="405"/>
      <c r="HS68" s="405"/>
      <c r="HT68" s="405"/>
      <c r="HU68" s="405"/>
      <c r="HV68" s="405"/>
      <c r="HW68" s="405"/>
      <c r="HX68" s="405"/>
      <c r="HY68" s="405"/>
      <c r="HZ68" s="405"/>
      <c r="IA68" s="405"/>
      <c r="IB68" s="405"/>
      <c r="IC68" s="405"/>
      <c r="ID68" s="405"/>
      <c r="IE68" s="405"/>
      <c r="IF68" s="405"/>
      <c r="IG68" s="405"/>
      <c r="IH68" s="405"/>
      <c r="II68" s="405"/>
      <c r="IJ68" s="405"/>
      <c r="IK68" s="405"/>
      <c r="IL68" s="405"/>
      <c r="IM68" s="405"/>
      <c r="IN68" s="405"/>
      <c r="IO68" s="405"/>
      <c r="IP68" s="405"/>
      <c r="IQ68" s="405"/>
      <c r="IR68" s="405"/>
      <c r="IS68" s="405"/>
      <c r="IT68" s="405"/>
      <c r="IU68" s="405"/>
      <c r="IV68" s="405"/>
      <c r="IW68" s="405"/>
      <c r="IX68" s="405"/>
      <c r="IY68" s="405"/>
      <c r="IZ68" s="405"/>
      <c r="JA68" s="405"/>
      <c r="JB68" s="405"/>
      <c r="JC68" s="405"/>
      <c r="JD68" s="405"/>
      <c r="JE68" s="405"/>
      <c r="JF68" s="405"/>
      <c r="JG68" s="405"/>
      <c r="JH68" s="405"/>
      <c r="JI68" s="405"/>
      <c r="JJ68" s="405"/>
      <c r="JK68" s="405"/>
      <c r="JL68" s="405"/>
      <c r="JM68" s="405"/>
      <c r="JN68" s="405"/>
      <c r="JO68" s="405"/>
      <c r="JP68" s="405"/>
      <c r="JQ68" s="405"/>
      <c r="JR68" s="405"/>
      <c r="JS68" s="405"/>
      <c r="JT68" s="405"/>
      <c r="JU68" s="405"/>
      <c r="JV68" s="405"/>
      <c r="JW68" s="405"/>
      <c r="JX68" s="405"/>
      <c r="JY68" s="405"/>
      <c r="JZ68" s="405"/>
    </row>
    <row r="69" spans="1:286" ht="16" hidden="1" customHeight="1">
      <c r="A69" s="437">
        <v>1</v>
      </c>
      <c r="B69" s="438" t="s">
        <v>357</v>
      </c>
      <c r="C69" s="439" t="s">
        <v>583</v>
      </c>
      <c r="D69" s="439"/>
      <c r="E69" s="925"/>
      <c r="F69" s="925"/>
      <c r="G69" s="925"/>
      <c r="H69" s="925"/>
      <c r="I69" s="925"/>
      <c r="J69" s="925"/>
      <c r="K69" s="925"/>
      <c r="L69" s="925"/>
      <c r="M69" s="925"/>
      <c r="N69" s="925"/>
      <c r="O69" s="925"/>
      <c r="P69" s="925"/>
      <c r="Q69" s="925"/>
      <c r="R69" s="925"/>
      <c r="S69" s="925"/>
      <c r="T69" s="925"/>
      <c r="U69" s="925"/>
      <c r="V69" s="925"/>
      <c r="W69" s="925"/>
      <c r="X69" s="925"/>
      <c r="Y69" s="925"/>
      <c r="Z69" s="925"/>
      <c r="AA69" s="925"/>
      <c r="AB69" s="925"/>
      <c r="AC69" s="925"/>
      <c r="AD69" s="440">
        <v>0</v>
      </c>
      <c r="AE69" s="440">
        <v>0</v>
      </c>
      <c r="AF69" s="440">
        <v>0</v>
      </c>
      <c r="AG69" s="440">
        <v>0</v>
      </c>
      <c r="AH69" s="440">
        <v>0.01</v>
      </c>
      <c r="AI69" s="440">
        <v>0</v>
      </c>
      <c r="AJ69" s="440">
        <v>0</v>
      </c>
      <c r="AK69" s="440">
        <v>0</v>
      </c>
      <c r="AL69" s="440">
        <v>0</v>
      </c>
      <c r="AM69" s="440">
        <v>0</v>
      </c>
      <c r="AN69" s="440">
        <v>0</v>
      </c>
      <c r="AO69" s="440">
        <v>0</v>
      </c>
      <c r="AP69" s="440">
        <v>0</v>
      </c>
      <c r="AQ69" s="440">
        <v>0</v>
      </c>
      <c r="AR69" s="440">
        <v>0</v>
      </c>
      <c r="AS69" s="440">
        <v>0.01</v>
      </c>
      <c r="AT69" s="440">
        <v>0</v>
      </c>
      <c r="AU69" s="440">
        <v>0</v>
      </c>
      <c r="AV69" s="440">
        <v>0</v>
      </c>
      <c r="AW69" s="440">
        <v>0</v>
      </c>
      <c r="AX69" s="440">
        <v>0</v>
      </c>
      <c r="AY69" s="440">
        <v>0.01</v>
      </c>
      <c r="AZ69" s="440">
        <v>0</v>
      </c>
      <c r="BA69" s="440">
        <v>0</v>
      </c>
      <c r="BB69" s="440">
        <v>0</v>
      </c>
      <c r="BC69" s="440">
        <v>0</v>
      </c>
      <c r="BD69" s="440">
        <v>0</v>
      </c>
      <c r="BE69" s="440">
        <v>0</v>
      </c>
      <c r="BF69" s="440">
        <v>0</v>
      </c>
      <c r="BG69" s="440">
        <v>0</v>
      </c>
      <c r="BH69" s="440">
        <v>0</v>
      </c>
      <c r="BI69" s="440">
        <v>0</v>
      </c>
      <c r="BJ69" s="440">
        <v>0</v>
      </c>
      <c r="BK69" s="440">
        <v>0</v>
      </c>
      <c r="BL69" s="440">
        <v>0</v>
      </c>
      <c r="BM69" s="440">
        <v>0</v>
      </c>
      <c r="BN69" s="440">
        <v>0</v>
      </c>
      <c r="BO69" s="440">
        <v>0</v>
      </c>
      <c r="BP69" s="440">
        <v>0</v>
      </c>
      <c r="BQ69" s="440">
        <v>0</v>
      </c>
      <c r="BR69" s="440">
        <v>0</v>
      </c>
      <c r="BS69" s="440">
        <v>0</v>
      </c>
      <c r="BT69" s="440">
        <v>0</v>
      </c>
      <c r="BU69" s="440">
        <v>0</v>
      </c>
      <c r="BV69" s="440">
        <v>0</v>
      </c>
      <c r="BW69" s="440">
        <v>0</v>
      </c>
      <c r="BX69" s="440">
        <v>0</v>
      </c>
      <c r="BY69" s="440">
        <v>0</v>
      </c>
      <c r="BZ69" s="440">
        <v>0</v>
      </c>
      <c r="CA69" s="440">
        <v>0</v>
      </c>
      <c r="CB69" s="440">
        <v>0</v>
      </c>
      <c r="CC69" s="440">
        <v>0</v>
      </c>
      <c r="CD69" s="440">
        <v>0</v>
      </c>
      <c r="CE69" s="440">
        <v>0</v>
      </c>
      <c r="CF69" s="440">
        <v>0</v>
      </c>
      <c r="CG69" s="440">
        <v>0</v>
      </c>
      <c r="CH69" s="440">
        <v>0</v>
      </c>
      <c r="CI69" s="440">
        <v>0</v>
      </c>
      <c r="CJ69" s="440">
        <v>0</v>
      </c>
      <c r="CK69" s="440">
        <v>0</v>
      </c>
      <c r="CL69" s="440">
        <v>0</v>
      </c>
      <c r="CM69" s="440">
        <v>0</v>
      </c>
      <c r="CN69" s="440">
        <v>0</v>
      </c>
      <c r="CO69" s="440">
        <v>0</v>
      </c>
      <c r="CP69" s="440">
        <v>0</v>
      </c>
      <c r="CQ69" s="440">
        <v>0</v>
      </c>
      <c r="CR69" s="440">
        <v>0</v>
      </c>
      <c r="CS69" s="440">
        <v>0</v>
      </c>
      <c r="CT69" s="440">
        <v>0</v>
      </c>
      <c r="CU69" s="440">
        <v>0</v>
      </c>
      <c r="CV69" s="440">
        <v>0</v>
      </c>
      <c r="CW69" s="440">
        <v>0</v>
      </c>
      <c r="CX69" s="440">
        <v>0</v>
      </c>
      <c r="CY69" s="440">
        <v>0</v>
      </c>
      <c r="CZ69" s="440">
        <v>0</v>
      </c>
      <c r="DA69" s="440">
        <v>0</v>
      </c>
      <c r="DB69" s="440">
        <v>0</v>
      </c>
      <c r="DC69" s="440">
        <v>0</v>
      </c>
      <c r="DD69" s="440">
        <v>0</v>
      </c>
      <c r="DE69" s="440">
        <v>0</v>
      </c>
      <c r="DF69" s="440">
        <v>0</v>
      </c>
      <c r="DG69" s="441">
        <v>0</v>
      </c>
      <c r="DH69" s="441">
        <v>0</v>
      </c>
      <c r="DI69" s="441">
        <v>0</v>
      </c>
      <c r="DJ69" s="441">
        <v>0</v>
      </c>
      <c r="DK69" s="441">
        <v>0</v>
      </c>
      <c r="DL69" s="441">
        <v>0</v>
      </c>
      <c r="DM69" s="441">
        <v>0</v>
      </c>
      <c r="DN69" s="441">
        <v>0</v>
      </c>
      <c r="DO69" s="441">
        <v>0</v>
      </c>
      <c r="DP69" s="441">
        <v>0</v>
      </c>
      <c r="DQ69" s="441">
        <v>0</v>
      </c>
      <c r="DR69" s="441">
        <v>0</v>
      </c>
      <c r="DS69" s="441">
        <v>0</v>
      </c>
      <c r="DT69" s="441">
        <v>0</v>
      </c>
      <c r="DU69" s="441">
        <v>0</v>
      </c>
      <c r="DV69" s="441">
        <v>0</v>
      </c>
      <c r="DW69" s="441">
        <v>0</v>
      </c>
      <c r="DX69" s="441">
        <v>0</v>
      </c>
      <c r="DY69" s="441">
        <v>0</v>
      </c>
      <c r="DZ69" s="441">
        <v>0</v>
      </c>
      <c r="EA69" s="441">
        <v>0</v>
      </c>
      <c r="EB69" s="441">
        <v>0</v>
      </c>
      <c r="EC69" s="441">
        <v>0.02</v>
      </c>
      <c r="ED69" s="441">
        <v>0</v>
      </c>
      <c r="EE69" s="441">
        <v>0</v>
      </c>
      <c r="EF69" s="441">
        <v>0</v>
      </c>
      <c r="EH69" s="437" t="s">
        <v>62</v>
      </c>
      <c r="EI69" s="437">
        <v>1</v>
      </c>
      <c r="EJ69" s="439"/>
      <c r="EK69" s="439" t="s">
        <v>334</v>
      </c>
      <c r="EL69" s="437" t="s">
        <v>64</v>
      </c>
      <c r="EN69" s="382" t="str">
        <f>+IFERROR(VLOOKUP($B69,'Lưu ý'!$C$5:$G$21,5,0),"")</f>
        <v/>
      </c>
      <c r="EO69" s="382">
        <f>+IF($EN69="",100%,INDEX('Lưu ý'!$H$5:$I$21,MATCH('3.Gentan-i'!$B69,'Lưu ý'!$C$5:$C$21,0),MATCH('3.Gentan-i'!EO$6,'Lưu ý'!$H$4:$I$4,0)))</f>
        <v>1</v>
      </c>
      <c r="EP69" s="382">
        <f>+IF($EN69="",100%,INDEX('Lưu ý'!$H$5:$I$21,MATCH('3.Gentan-i'!$B69,'Lưu ý'!$C$5:$C$21,0),MATCH('3.Gentan-i'!EP$6,'Lưu ý'!$H$4:$I$4,0)))</f>
        <v>1</v>
      </c>
      <c r="EQ69" s="481">
        <v>1</v>
      </c>
      <c r="ER69" s="844">
        <v>0.3</v>
      </c>
      <c r="ES69" s="439" t="s">
        <v>672</v>
      </c>
      <c r="ET69" s="439" t="s">
        <v>641</v>
      </c>
      <c r="EU69" s="476"/>
      <c r="EV69" s="810"/>
      <c r="EW69" s="810"/>
      <c r="EX69" s="810"/>
      <c r="EY69" s="810"/>
      <c r="EZ69" s="378" t="s">
        <v>360</v>
      </c>
      <c r="FA69" s="442" cm="1">
        <f t="array" ref="FA69">+_xlfn.SINGLE(MMULT(VALUE($E69:$EF69),VALUE('Color detail'!H$7:H$138)))</f>
        <v>1.19</v>
      </c>
      <c r="FB69" s="442" cm="1">
        <f t="array" ref="FB69">+_xlfn.SINGLE(MMULT(VALUE($E69:$EF69),VALUE('Color detail'!I$7:I$138)))</f>
        <v>1.71</v>
      </c>
      <c r="FC69" s="442" cm="1">
        <f t="array" ref="FC69">+_xlfn.SINGLE(MMULT(VALUE($E69:$EF69),VALUE('Color detail'!J$7:J$138)))</f>
        <v>1.1200000000000001</v>
      </c>
      <c r="FD69" s="442" cm="1">
        <f t="array" ref="FD69">+_xlfn.SINGLE(MMULT(VALUE($E69:$EF69),VALUE('Color detail'!K$7:K$138)))</f>
        <v>1.1000000000000001</v>
      </c>
      <c r="FF69" s="436">
        <f t="shared" si="27"/>
        <v>1</v>
      </c>
      <c r="FG69" s="436">
        <f t="shared" si="28"/>
        <v>1</v>
      </c>
      <c r="FH69" s="436">
        <f t="shared" si="29"/>
        <v>1</v>
      </c>
      <c r="FI69" s="436">
        <f t="shared" si="30"/>
        <v>1</v>
      </c>
      <c r="FK69" s="436">
        <f t="shared" si="33"/>
        <v>1</v>
      </c>
      <c r="FL69" s="436">
        <f t="shared" si="34"/>
        <v>1</v>
      </c>
      <c r="FM69" s="436">
        <f t="shared" si="35"/>
        <v>1</v>
      </c>
      <c r="FN69" s="436">
        <f t="shared" si="36"/>
        <v>1</v>
      </c>
      <c r="FO69" s="681"/>
      <c r="FP69" s="436" cm="1">
        <f t="array" ref="FP69">+_xlfn.SINGLE(IF(FP$8="Mùa đông",MMULT(VALUE($E69:$EF69),VALUE('Color detail'!Q$7:Q$138))*'3.Gentan-i'!$EO69,MMULT(VALUE($E69:$EF69),VALUE('Color detail'!Q$7:Q$138))*'3.Gentan-i'!$EP69))</f>
        <v>0.01</v>
      </c>
      <c r="FQ69" s="436" cm="1">
        <f t="array" ref="FQ69">+_xlfn.SINGLE(IF(FQ$8="Mùa đông",MMULT(VALUE($E69:$EF69),VALUE('Color detail'!R$7:R$138))*'3.Gentan-i'!$EO69,MMULT(VALUE($E69:$EF69),VALUE('Color detail'!R$7:R$138))*'3.Gentan-i'!$EP69))</f>
        <v>7.0000000000000007E-2</v>
      </c>
      <c r="FR69" s="436" cm="1">
        <f t="array" ref="FR69">+_xlfn.SINGLE(IF(FR$8="Mùa đông",MMULT(VALUE($E69:$EF69),VALUE('Color detail'!S$7:S$138))*'3.Gentan-i'!$EO69,MMULT(VALUE($E69:$EF69),VALUE('Color detail'!S$7:S$138))*'3.Gentan-i'!$EP69))</f>
        <v>0.03</v>
      </c>
      <c r="FS69" s="436" cm="1">
        <f t="array" ref="FS69">+_xlfn.SINGLE(IF(FS$8="Mùa đông",MMULT(VALUE($E69:$EF69),VALUE('Color detail'!T$7:T$138))*'3.Gentan-i'!$EO69,MMULT(VALUE($E69:$EF69),VALUE('Color detail'!T$7:T$138))*'3.Gentan-i'!$EP69))</f>
        <v>7.0000000000000007E-2</v>
      </c>
      <c r="FT69" s="436" cm="1">
        <f t="array" ref="FT69">+_xlfn.SINGLE(IF(FT$8="Mùa đông",MMULT(VALUE($E69:$EF69),VALUE('Color detail'!U$7:U$138))*'3.Gentan-i'!$EO69,MMULT(VALUE($E69:$EF69),VALUE('Color detail'!U$7:U$138))*'3.Gentan-i'!$EP69))</f>
        <v>6.0000000000000005E-2</v>
      </c>
      <c r="FU69" s="436" cm="1">
        <f t="array" ref="FU69">+_xlfn.SINGLE(IF(FU$8="Mùa đông",MMULT(VALUE($E69:$EF69),VALUE('Color detail'!V$7:V$138))*'3.Gentan-i'!$EO69,MMULT(VALUE($E69:$EF69),VALUE('Color detail'!V$7:V$138))*'3.Gentan-i'!$EP69))</f>
        <v>0.08</v>
      </c>
      <c r="FV69" s="436" cm="1">
        <f t="array" ref="FV69">+_xlfn.SINGLE(IF(FV$8="Mùa đông",MMULT(VALUE($E69:$EF69),VALUE('Color detail'!W$7:W$138))*'3.Gentan-i'!$EO69,MMULT(VALUE($E69:$EF69),VALUE('Color detail'!W$7:W$138))*'3.Gentan-i'!$EP69))</f>
        <v>9.0000000000000011E-2</v>
      </c>
      <c r="FW69" s="436" cm="1">
        <f t="array" ref="FW69">+_xlfn.SINGLE(IF(FW$8="Mùa đông",MMULT(VALUE($E69:$EF69),VALUE('Color detail'!X$7:X$138))*'3.Gentan-i'!$EO69,MMULT(VALUE($E69:$EF69),VALUE('Color detail'!X$7:X$138))*'3.Gentan-i'!$EP69))</f>
        <v>0.05</v>
      </c>
      <c r="FX69" s="436" cm="1">
        <f t="array" ref="FX69">+_xlfn.SINGLE(IF(FX$8="Mùa đông",MMULT(VALUE($E69:$EF69),VALUE('Color detail'!Y$7:Y$138))*'3.Gentan-i'!$EO69,MMULT(VALUE($E69:$EF69),VALUE('Color detail'!Y$7:Y$138))*'3.Gentan-i'!$EP69))</f>
        <v>0.05</v>
      </c>
      <c r="FY69" s="436" cm="1">
        <f t="array" ref="FY69">+_xlfn.SINGLE(IF(FY$8="Mùa đông",MMULT(VALUE($E69:$EF69),VALUE('Color detail'!Z$7:Z$138))*'3.Gentan-i'!$EO69,MMULT(VALUE($E69:$EF69),VALUE('Color detail'!Z$7:Z$138))*'3.Gentan-i'!$EP69))</f>
        <v>0.04</v>
      </c>
      <c r="FZ69" s="436" cm="1">
        <f t="array" ref="FZ69">+_xlfn.SINGLE(IF(FZ$8="Mùa đông",MMULT(VALUE($E69:$EF69),VALUE('Color detail'!AA$7:AA$138))*'3.Gentan-i'!$EO69,MMULT(VALUE($E69:$EF69),VALUE('Color detail'!AA$7:AA$138))*'3.Gentan-i'!$EP69))</f>
        <v>0.05</v>
      </c>
      <c r="GA69" s="436" cm="1">
        <f t="array" ref="GA69">+_xlfn.SINGLE(IF(GA$8="Mùa đông",MMULT(VALUE($E69:$EF69),VALUE('Color detail'!AB$7:AB$138))*'3.Gentan-i'!$EO69,MMULT(VALUE($E69:$EF69),VALUE('Color detail'!AB$7:AB$138))*'3.Gentan-i'!$EP69))</f>
        <v>0.09</v>
      </c>
      <c r="GB69" s="436" cm="1">
        <f t="array" ref="GB69">+_xlfn.SINGLE(IF(GB$8="Mùa đông",MMULT(VALUE($E69:$EF69),VALUE('Color detail'!AC$7:AC$138))*'3.Gentan-i'!$EO69,MMULT(VALUE($E69:$EF69),VALUE('Color detail'!AC$7:AC$138))*'3.Gentan-i'!$EP69))</f>
        <v>0.05</v>
      </c>
      <c r="GC69" s="436" cm="1">
        <f t="array" ref="GC69">+_xlfn.SINGLE(IF(GC$8="Mùa đông",MMULT(VALUE($E69:$EF69),VALUE('Color detail'!AD$7:AD$138))*'3.Gentan-i'!$EO69,MMULT(VALUE($E69:$EF69),VALUE('Color detail'!AD$7:AD$138))*'3.Gentan-i'!$EP69))</f>
        <v>6.0000000000000005E-2</v>
      </c>
      <c r="GD69" s="436" cm="1">
        <f t="array" ref="GD69">+_xlfn.SINGLE(IF(GD$8="Mùa đông",MMULT(VALUE($E69:$EF69),VALUE('Color detail'!AE$7:AE$138))*'3.Gentan-i'!$EO69,MMULT(VALUE($E69:$EF69),VALUE('Color detail'!AE$7:AE$138))*'3.Gentan-i'!$EP69))</f>
        <v>0.06</v>
      </c>
      <c r="GE69" s="436" cm="1">
        <f t="array" ref="GE69">+_xlfn.SINGLE(IF(GE$8="Mùa đông",MMULT(VALUE($E69:$EF69),VALUE('Color detail'!AF$7:AF$138))*'3.Gentan-i'!$EO69,MMULT(VALUE($E69:$EF69),VALUE('Color detail'!AF$7:AF$138))*'3.Gentan-i'!$EP69))</f>
        <v>0.03</v>
      </c>
      <c r="GF69" s="436" cm="1">
        <f t="array" ref="GF69">+_xlfn.SINGLE(IF(GF$8="Mùa đông",MMULT(VALUE($E69:$EF69),VALUE('Color detail'!AG$7:AG$138))*'3.Gentan-i'!$EO69,MMULT(VALUE($E69:$EF69),VALUE('Color detail'!AG$7:AG$138))*'3.Gentan-i'!$EP69))</f>
        <v>0.05</v>
      </c>
      <c r="GG69" s="436" cm="1">
        <f t="array" ref="GG69">+_xlfn.SINGLE(IF(GG$8="Mùa đông",MMULT(VALUE($E69:$EF69),VALUE('Color detail'!AH$7:AH$138))*'3.Gentan-i'!$EO69,MMULT(VALUE($E69:$EF69),VALUE('Color detail'!AH$7:AH$138))*'3.Gentan-i'!$EP69))</f>
        <v>0.03</v>
      </c>
      <c r="GH69" s="436" cm="1">
        <f t="array" ref="GH69">+_xlfn.SINGLE(IF(GH$8="Mùa đông",MMULT(VALUE($E69:$EF69),VALUE('Color detail'!AI$7:AI$138))*'3.Gentan-i'!$EO69,MMULT(VALUE($E69:$EF69),VALUE('Color detail'!AI$7:AI$138))*'3.Gentan-i'!$EP69))</f>
        <v>0.1</v>
      </c>
      <c r="GI69" s="436" cm="1">
        <f t="array" ref="GI69">+_xlfn.SINGLE(IF(GI$8="Mùa đông",MMULT(VALUE($E69:$EF69),VALUE('Color detail'!AJ$7:AJ$138))*'3.Gentan-i'!$EO69,MMULT(VALUE($E69:$EF69),VALUE('Color detail'!AJ$7:AJ$138))*'3.Gentan-i'!$EP69))</f>
        <v>7.0000000000000007E-2</v>
      </c>
      <c r="GJ69" s="436" cm="1">
        <f t="array" ref="GJ69">+_xlfn.SINGLE(IF(GJ$8="Mùa đông",MMULT(VALUE($E69:$EF69),VALUE('Color detail'!AK$7:AK$138))*'3.Gentan-i'!$EO69,MMULT(VALUE($E69:$EF69),VALUE('Color detail'!AK$7:AK$138))*'3.Gentan-i'!$EP69))</f>
        <v>0.05</v>
      </c>
      <c r="GK69" s="436" cm="1">
        <f t="array" ref="GK69">+_xlfn.SINGLE(IF(GK$8="Mùa đông",MMULT(VALUE($E69:$EF69),VALUE('Color detail'!AL$7:AL$138))*'3.Gentan-i'!$EO69,MMULT(VALUE($E69:$EF69),VALUE('Color detail'!AL$7:AL$138))*'3.Gentan-i'!$EP69))</f>
        <v>0</v>
      </c>
      <c r="GL69" s="436" cm="1">
        <f t="array" ref="GL69">+_xlfn.SINGLE(IF(GL$8="Mùa đông",MMULT(VALUE($E69:$EF69),VALUE('Color detail'!AM$7:AM$138))*'3.Gentan-i'!$EO69,MMULT(VALUE($E69:$EF69),VALUE('Color detail'!AM$7:AM$138))*'3.Gentan-i'!$EP69))</f>
        <v>0</v>
      </c>
      <c r="GM69" s="436" cm="1">
        <f t="array" ref="GM69">+_xlfn.SINGLE(IF(GM$8="Mùa đông",MMULT(VALUE($E69:$EF69),VALUE('Color detail'!AN$7:AN$138))*'3.Gentan-i'!$EO69,MMULT(VALUE($E69:$EF69),VALUE('Color detail'!AN$7:AN$138))*'3.Gentan-i'!$EP69))</f>
        <v>0</v>
      </c>
      <c r="GN69" s="436" cm="1">
        <f t="array" ref="GN69">+_xlfn.SINGLE(IF(GN$8="Mùa đông",MMULT(VALUE($E69:$EF69),VALUE('Color detail'!AO$7:AO$138))*'3.Gentan-i'!$EO69,MMULT(VALUE($E69:$EF69),VALUE('Color detail'!AO$7:AO$138))*'3.Gentan-i'!$EP69))</f>
        <v>0</v>
      </c>
      <c r="GO69" s="436" cm="1">
        <f t="array" ref="GO69">+_xlfn.SINGLE(IF(GO$8="Mùa đông",MMULT(VALUE($E69:$EF69),VALUE('Color detail'!AP$7:AP$138))*'3.Gentan-i'!$EO69,MMULT(VALUE($E69:$EF69),VALUE('Color detail'!AP$7:AP$138))*'3.Gentan-i'!$EP69))</f>
        <v>0</v>
      </c>
      <c r="GP69" s="436" cm="1">
        <f t="array" ref="GP69">+_xlfn.SINGLE(IF(GP$8="Mùa đông",MMULT(VALUE($E69:$EF69),VALUE('Color detail'!AQ$7:AQ$138))*'3.Gentan-i'!$EO69,MMULT(VALUE($E69:$EF69),VALUE('Color detail'!AQ$7:AQ$138))*'3.Gentan-i'!$EP69))</f>
        <v>0</v>
      </c>
      <c r="GQ69" s="436" cm="1">
        <f t="array" ref="GQ69">+_xlfn.SINGLE(IF(GQ$8="Mùa đông",MMULT(VALUE($E69:$EF69),VALUE('Color detail'!AR$7:AR$138))*'3.Gentan-i'!$EO69,MMULT(VALUE($E69:$EF69),VALUE('Color detail'!AR$7:AR$138))*'3.Gentan-i'!$EP69))</f>
        <v>0</v>
      </c>
      <c r="GR69" s="443">
        <f t="shared" si="37"/>
        <v>1.1900000000000004</v>
      </c>
      <c r="GS69" s="435"/>
      <c r="GT69" s="436">
        <f t="shared" si="38"/>
        <v>0.1</v>
      </c>
      <c r="GU69" s="499">
        <v>12</v>
      </c>
      <c r="GV69" s="499">
        <v>36</v>
      </c>
      <c r="GW69" s="436">
        <f t="shared" si="31"/>
        <v>0.36000000000000004</v>
      </c>
      <c r="GX69" s="436">
        <f t="shared" si="32"/>
        <v>1.08</v>
      </c>
      <c r="GZ69" s="534"/>
      <c r="HA69" s="534"/>
      <c r="HB69" s="534"/>
    </row>
    <row r="70" spans="1:286" ht="16" hidden="1" customHeight="1">
      <c r="A70" s="437">
        <v>1</v>
      </c>
      <c r="B70" s="438" t="s">
        <v>399</v>
      </c>
      <c r="C70" s="439" t="s">
        <v>394</v>
      </c>
      <c r="D70" s="439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5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440">
        <v>0.02</v>
      </c>
      <c r="AE70" s="440">
        <v>0.02</v>
      </c>
      <c r="AF70" s="440">
        <v>0.02</v>
      </c>
      <c r="AG70" s="440">
        <v>0.02</v>
      </c>
      <c r="AH70" s="440">
        <v>0.02</v>
      </c>
      <c r="AI70" s="440">
        <v>0.02</v>
      </c>
      <c r="AJ70" s="440">
        <v>0.02</v>
      </c>
      <c r="AK70" s="440">
        <v>0.02</v>
      </c>
      <c r="AL70" s="440">
        <v>0.02</v>
      </c>
      <c r="AM70" s="440">
        <v>0.02</v>
      </c>
      <c r="AN70" s="440">
        <v>0.02</v>
      </c>
      <c r="AO70" s="440">
        <v>0.02</v>
      </c>
      <c r="AP70" s="440">
        <v>0.02</v>
      </c>
      <c r="AQ70" s="440">
        <v>0.02</v>
      </c>
      <c r="AR70" s="440">
        <v>0.02</v>
      </c>
      <c r="AS70" s="440">
        <v>0.02</v>
      </c>
      <c r="AT70" s="440">
        <v>0.02</v>
      </c>
      <c r="AU70" s="440">
        <v>0.02</v>
      </c>
      <c r="AV70" s="440">
        <v>0.02</v>
      </c>
      <c r="AW70" s="440">
        <v>0.02</v>
      </c>
      <c r="AX70" s="440">
        <v>0.02</v>
      </c>
      <c r="AY70" s="440">
        <v>0.02</v>
      </c>
      <c r="AZ70" s="440">
        <v>5.5038739602497992E-2</v>
      </c>
      <c r="BA70" s="440">
        <v>5.5038739602497992E-2</v>
      </c>
      <c r="BB70" s="440">
        <v>5.5038739602497992E-2</v>
      </c>
      <c r="BC70" s="440">
        <v>5.5038739602497992E-2</v>
      </c>
      <c r="BD70" s="440">
        <v>5.5038739602497992E-2</v>
      </c>
      <c r="BE70" s="440">
        <v>5.5038739602497992E-2</v>
      </c>
      <c r="BF70" s="440">
        <v>5.5038739602497992E-2</v>
      </c>
      <c r="BG70" s="440">
        <v>5.5038739602497992E-2</v>
      </c>
      <c r="BH70" s="440">
        <v>5.5038739602497992E-2</v>
      </c>
      <c r="BI70" s="440">
        <v>5.5038739602497992E-2</v>
      </c>
      <c r="BJ70" s="440">
        <v>5.5038739602497992E-2</v>
      </c>
      <c r="BK70" s="440">
        <v>5.5038739602497992E-2</v>
      </c>
      <c r="BL70" s="440">
        <v>5.5038739602497992E-2</v>
      </c>
      <c r="BM70" s="440">
        <v>5.5038739602497992E-2</v>
      </c>
      <c r="BN70" s="440">
        <v>5.5038739602497992E-2</v>
      </c>
      <c r="BO70" s="440">
        <v>5.5038739602497992E-2</v>
      </c>
      <c r="BP70" s="440">
        <v>5.5038739602497992E-2</v>
      </c>
      <c r="BQ70" s="440">
        <v>5.5038739602497992E-2</v>
      </c>
      <c r="BR70" s="440">
        <v>5.5038739602497992E-2</v>
      </c>
      <c r="BS70" s="440">
        <v>5.5038739602497992E-2</v>
      </c>
      <c r="BT70" s="440">
        <v>5.5038739602497992E-2</v>
      </c>
      <c r="BU70" s="440">
        <v>5.5038739602497992E-2</v>
      </c>
      <c r="BV70" s="440">
        <v>5.5038739602497992E-2</v>
      </c>
      <c r="BW70" s="440">
        <v>5.5038739602497992E-2</v>
      </c>
      <c r="BX70" s="440">
        <v>5.5038739602497992E-2</v>
      </c>
      <c r="BY70" s="440">
        <v>5.5038739602497992E-2</v>
      </c>
      <c r="BZ70" s="440">
        <v>5.5038739602497992E-2</v>
      </c>
      <c r="CA70" s="440">
        <v>5.5038739602497992E-2</v>
      </c>
      <c r="CB70" s="440">
        <v>5.5038739602497992E-2</v>
      </c>
      <c r="CC70" s="440">
        <v>5.5038739602497992E-2</v>
      </c>
      <c r="CD70" s="440">
        <v>5.5038739602497992E-2</v>
      </c>
      <c r="CE70" s="440">
        <v>5.5038739602497992E-2</v>
      </c>
      <c r="CF70" s="440">
        <v>5.5038739602497992E-2</v>
      </c>
      <c r="CG70" s="440">
        <v>5.5038739602497992E-2</v>
      </c>
      <c r="CH70" s="440">
        <v>5.5038739602497992E-2</v>
      </c>
      <c r="CI70" s="440">
        <v>5.5038739602497992E-2</v>
      </c>
      <c r="CJ70" s="440">
        <v>5.5038739602497992E-2</v>
      </c>
      <c r="CK70" s="440">
        <v>5.5038739602497992E-2</v>
      </c>
      <c r="CL70" s="440">
        <v>5.5038739602497992E-2</v>
      </c>
      <c r="CM70" s="440">
        <v>9.1731232670829985E-2</v>
      </c>
      <c r="CN70" s="440">
        <v>9.1731232670829985E-2</v>
      </c>
      <c r="CO70" s="440">
        <v>9.1731232670829985E-2</v>
      </c>
      <c r="CP70" s="440">
        <v>9.1731232670829985E-2</v>
      </c>
      <c r="CQ70" s="440">
        <v>9.1731232670829985E-2</v>
      </c>
      <c r="CR70" s="440">
        <v>9.1731232670829985E-2</v>
      </c>
      <c r="CS70" s="440">
        <v>9.1731232670829985E-2</v>
      </c>
      <c r="CT70" s="440">
        <v>9.1731232670829985E-2</v>
      </c>
      <c r="CU70" s="440">
        <v>9.1731232670829985E-2</v>
      </c>
      <c r="CV70" s="440">
        <v>9.1731232670829985E-2</v>
      </c>
      <c r="CW70" s="440">
        <v>9.1731232670829985E-2</v>
      </c>
      <c r="CX70" s="440">
        <v>9.1731232670829985E-2</v>
      </c>
      <c r="CY70" s="440">
        <v>9.1731232670829985E-2</v>
      </c>
      <c r="CZ70" s="440">
        <v>9.1731232670829985E-2</v>
      </c>
      <c r="DA70" s="440">
        <v>9.1731232670829985E-2</v>
      </c>
      <c r="DB70" s="440">
        <v>9.1731232670829985E-2</v>
      </c>
      <c r="DC70" s="440">
        <v>9.1731232670829985E-2</v>
      </c>
      <c r="DD70" s="440">
        <v>9.1731232670829985E-2</v>
      </c>
      <c r="DE70" s="440">
        <v>9.1731232670829985E-2</v>
      </c>
      <c r="DF70" s="440">
        <v>9.1731232670829985E-2</v>
      </c>
      <c r="DG70" s="441">
        <v>6.8798424503122485E-2</v>
      </c>
      <c r="DH70" s="441">
        <v>6.8798424503122485E-2</v>
      </c>
      <c r="DI70" s="441">
        <v>6.8798424503122485E-2</v>
      </c>
      <c r="DJ70" s="441">
        <v>6.8798424503122485E-2</v>
      </c>
      <c r="DK70" s="441">
        <v>6.8798424503122485E-2</v>
      </c>
      <c r="DL70" s="441">
        <v>6.8798424503122485E-2</v>
      </c>
      <c r="DM70" s="441">
        <v>6.8798424503122485E-2</v>
      </c>
      <c r="DN70" s="441">
        <v>6.8798424503122485E-2</v>
      </c>
      <c r="DO70" s="441">
        <v>6.8798424503122485E-2</v>
      </c>
      <c r="DP70" s="441">
        <v>6.8798424503122485E-2</v>
      </c>
      <c r="DQ70" s="441">
        <v>6.8798424503122485E-2</v>
      </c>
      <c r="DR70" s="441">
        <v>6.8798424503122485E-2</v>
      </c>
      <c r="DS70" s="441">
        <v>6.8798424503122485E-2</v>
      </c>
      <c r="DT70" s="441">
        <v>6.8798424503122485E-2</v>
      </c>
      <c r="DU70" s="441">
        <v>6.8798424503122485E-2</v>
      </c>
      <c r="DV70" s="441">
        <v>6.8798424503122485E-2</v>
      </c>
      <c r="DW70" s="441">
        <v>6.8798424503122485E-2</v>
      </c>
      <c r="DX70" s="441">
        <v>6.8798424503122485E-2</v>
      </c>
      <c r="DY70" s="441">
        <v>6.8798424503122485E-2</v>
      </c>
      <c r="DZ70" s="441">
        <v>6.8798424503122485E-2</v>
      </c>
      <c r="EA70" s="441">
        <v>6.8798424503122485E-2</v>
      </c>
      <c r="EB70" s="441">
        <v>6.8798424503122485E-2</v>
      </c>
      <c r="EC70" s="441">
        <v>6.8798424503122485E-2</v>
      </c>
      <c r="ED70" s="441">
        <v>6.8798424503122485E-2</v>
      </c>
      <c r="EE70" s="441">
        <v>6.8798424503122485E-2</v>
      </c>
      <c r="EF70" s="441">
        <v>6.8798424503122485E-2</v>
      </c>
      <c r="EH70" s="437" t="s">
        <v>62</v>
      </c>
      <c r="EI70" s="437">
        <v>3</v>
      </c>
      <c r="EJ70" s="439"/>
      <c r="EK70" s="439" t="s">
        <v>333</v>
      </c>
      <c r="EL70" s="437" t="s">
        <v>64</v>
      </c>
      <c r="EN70" s="382" t="str">
        <f>+IFERROR(VLOOKUP($B70,'Lưu ý'!$C$5:$G$21,5,0),"")</f>
        <v/>
      </c>
      <c r="EO70" s="382">
        <f>+IF($EN70="",100%,INDEX('Lưu ý'!$H$5:$I$21,MATCH('3.Gentan-i'!$B70,'Lưu ý'!$C$5:$C$21,0),MATCH('3.Gentan-i'!EO$6,'Lưu ý'!$H$4:$I$4,0)))</f>
        <v>1</v>
      </c>
      <c r="EP70" s="382">
        <f>+IF($EN70="",100%,INDEX('Lưu ý'!$H$5:$I$21,MATCH('3.Gentan-i'!$B70,'Lưu ý'!$C$5:$C$21,0),MATCH('3.Gentan-i'!EP$6,'Lưu ý'!$H$4:$I$4,0)))</f>
        <v>1</v>
      </c>
      <c r="EQ70" s="481">
        <v>1</v>
      </c>
      <c r="ER70" s="929">
        <v>1</v>
      </c>
      <c r="ES70" s="439" t="s">
        <v>639</v>
      </c>
      <c r="ET70" s="439" t="s">
        <v>641</v>
      </c>
      <c r="EU70" s="476"/>
      <c r="EV70" s="811"/>
      <c r="EW70" s="811"/>
      <c r="EX70" s="811"/>
      <c r="EY70" s="811"/>
      <c r="EZ70" s="378" t="s">
        <v>360</v>
      </c>
      <c r="FA70" s="442" cm="1">
        <f t="array" ref="FA70">+_xlfn.SINGLE(MMULT(VALUE($E70:$EF70),VALUE('Color detail'!H$7:H$138)))</f>
        <v>123.86697882926073</v>
      </c>
      <c r="FB70" s="442" cm="1">
        <f t="array" ref="FB70">+_xlfn.SINGLE(MMULT(VALUE($E70:$EF70),VALUE('Color detail'!I$7:I$138)))</f>
        <v>139.65125029151866</v>
      </c>
      <c r="FC70" s="442" cm="1">
        <f t="array" ref="FC70">+_xlfn.SINGLE(MMULT(VALUE($E70:$EF70),VALUE('Color detail'!J$7:J$138)))</f>
        <v>118.5711538959861</v>
      </c>
      <c r="FD70" s="442" cm="1">
        <f t="array" ref="FD70">+_xlfn.SINGLE(MMULT(VALUE($E70:$EF70),VALUE('Color detail'!K$7:K$138)))</f>
        <v>95.37594257728486</v>
      </c>
      <c r="FF70" s="436">
        <f t="shared" si="27"/>
        <v>126</v>
      </c>
      <c r="FG70" s="436">
        <f t="shared" si="28"/>
        <v>141</v>
      </c>
      <c r="FH70" s="436">
        <f t="shared" si="29"/>
        <v>120</v>
      </c>
      <c r="FI70" s="436">
        <f t="shared" si="30"/>
        <v>96</v>
      </c>
      <c r="FK70" s="436">
        <f t="shared" si="33"/>
        <v>126</v>
      </c>
      <c r="FL70" s="436">
        <f t="shared" si="34"/>
        <v>141</v>
      </c>
      <c r="FM70" s="436">
        <f t="shared" si="35"/>
        <v>120</v>
      </c>
      <c r="FN70" s="436">
        <f t="shared" si="36"/>
        <v>96</v>
      </c>
      <c r="FO70" s="681"/>
      <c r="FP70" s="436" cm="1">
        <f t="array" ref="FP70">+_xlfn.SINGLE(IF(FP$8="Mùa đông",MMULT(VALUE($E70:$EF70),VALUE('Color detail'!Q$7:Q$138))*'3.Gentan-i'!$EO70,MMULT(VALUE($E70:$EF70),VALUE('Color detail'!Q$7:Q$138))*'3.Gentan-i'!$EP70))</f>
        <v>4.2496240055971599</v>
      </c>
      <c r="FQ70" s="436" cm="1">
        <f t="array" ref="FQ70">+_xlfn.SINGLE(IF(FQ$8="Mùa đông",MMULT(VALUE($E70:$EF70),VALUE('Color detail'!R$7:R$138))*'3.Gentan-i'!$EO70,MMULT(VALUE($E70:$EF70),VALUE('Color detail'!R$7:R$138))*'3.Gentan-i'!$EP70))</f>
        <v>5.9325822082869077</v>
      </c>
      <c r="FR70" s="436" cm="1">
        <f t="array" ref="FR70">+_xlfn.SINGLE(IF(FR$8="Mùa đông",MMULT(VALUE($E70:$EF70),VALUE('Color detail'!S$7:S$138))*'3.Gentan-i'!$EO70,MMULT(VALUE($E70:$EF70),VALUE('Color detail'!S$7:S$138))*'3.Gentan-i'!$EP70))</f>
        <v>4.4633836904977846</v>
      </c>
      <c r="FS70" s="436" cm="1">
        <f t="array" ref="FS70">+_xlfn.SINGLE(IF(FS$8="Mùa đông",MMULT(VALUE($E70:$EF70),VALUE('Color detail'!T$7:T$138))*'3.Gentan-i'!$EO70,MMULT(VALUE($E70:$EF70),VALUE('Color detail'!T$7:T$138))*'3.Gentan-i'!$EP70))</f>
        <v>6.1426596874919035</v>
      </c>
      <c r="FT70" s="436" cm="1">
        <f t="array" ref="FT70">+_xlfn.SINGLE(IF(FT$8="Mùa đông",MMULT(VALUE($E70:$EF70),VALUE('Color detail'!U$7:U$138))*'3.Gentan-i'!$EO70,MMULT(VALUE($E70:$EF70),VALUE('Color detail'!U$7:U$138))*'3.Gentan-i'!$EP70))</f>
        <v>6.3152952761006462</v>
      </c>
      <c r="FU70" s="436" cm="1">
        <f t="array" ref="FU70">+_xlfn.SINGLE(IF(FU$8="Mùa đông",MMULT(VALUE($E70:$EF70),VALUE('Color detail'!V$7:V$138))*'3.Gentan-i'!$EO70,MMULT(VALUE($E70:$EF70),VALUE('Color detail'!V$7:V$138))*'3.Gentan-i'!$EP70))</f>
        <v>6.266496851597525</v>
      </c>
      <c r="FV70" s="436" cm="1">
        <f t="array" ref="FV70">+_xlfn.SINGLE(IF(FV$8="Mùa đông",MMULT(VALUE($E70:$EF70),VALUE('Color detail'!W$7:W$138))*'3.Gentan-i'!$EO70,MMULT(VALUE($E70:$EF70),VALUE('Color detail'!W$7:W$138))*'3.Gentan-i'!$EP70))</f>
        <v>6.3352952761006485</v>
      </c>
      <c r="FW70" s="436" cm="1">
        <f t="array" ref="FW70">+_xlfn.SINGLE(IF(FW$8="Mùa đông",MMULT(VALUE($E70:$EF70),VALUE('Color detail'!X$7:X$138))*'3.Gentan-i'!$EO70,MMULT(VALUE($E70:$EF70),VALUE('Color detail'!X$7:X$138))*'3.Gentan-i'!$EP70))</f>
        <v>6.3461221528335647</v>
      </c>
      <c r="FX70" s="436" cm="1">
        <f t="array" ref="FX70">+_xlfn.SINGLE(IF(FX$8="Mùa đông",MMULT(VALUE($E70:$EF70),VALUE('Color detail'!Y$7:Y$138))*'3.Gentan-i'!$EO70,MMULT(VALUE($E70:$EF70),VALUE('Color detail'!Y$7:Y$138))*'3.Gentan-i'!$EP70))</f>
        <v>6.4270265087714771</v>
      </c>
      <c r="FY70" s="436" cm="1">
        <f t="array" ref="FY70">+_xlfn.SINGLE(IF(FY$8="Mùa đông",MMULT(VALUE($E70:$EF70),VALUE('Color detail'!Z$7:Z$138))*'3.Gentan-i'!$EO70,MMULT(VALUE($E70:$EF70),VALUE('Color detail'!Z$7:Z$138))*'3.Gentan-i'!$EP70))</f>
        <v>5.4397916612681723</v>
      </c>
      <c r="FZ70" s="436" cm="1">
        <f t="array" ref="FZ70">+_xlfn.SINGLE(IF(FZ$8="Mùa đông",MMULT(VALUE($E70:$EF70),VALUE('Color detail'!AA$7:AA$138))*'3.Gentan-i'!$EO70,MMULT(VALUE($E70:$EF70),VALUE('Color detail'!AA$7:AA$138))*'3.Gentan-i'!$EP70))</f>
        <v>6.4407861936721016</v>
      </c>
      <c r="GA70" s="436" cm="1">
        <f t="array" ref="GA70">+_xlfn.SINGLE(IF(GA$8="Mùa đông",MMULT(VALUE($E70:$EF70),VALUE('Color detail'!AB$7:AB$138))*'3.Gentan-i'!$EO70,MMULT(VALUE($E70:$EF70),VALUE('Color detail'!AB$7:AB$138))*'3.Gentan-i'!$EP70))</f>
        <v>6.4270265087714762</v>
      </c>
      <c r="GB70" s="436" cm="1">
        <f t="array" ref="GB70">+_xlfn.SINGLE(IF(GB$8="Mùa đông",MMULT(VALUE($E70:$EF70),VALUE('Color detail'!AC$7:AC$138))*'3.Gentan-i'!$EO70,MMULT(VALUE($E70:$EF70),VALUE('Color detail'!AC$7:AC$138))*'3.Gentan-i'!$EP70))</f>
        <v>5.7933316058148296</v>
      </c>
      <c r="GC70" s="436" cm="1">
        <f t="array" ref="GC70">+_xlfn.SINGLE(IF(GC$8="Mùa đông",MMULT(VALUE($E70:$EF70),VALUE('Color detail'!AD$7:AD$138))*'3.Gentan-i'!$EO70,MMULT(VALUE($E70:$EF70),VALUE('Color detail'!AD$7:AD$138))*'3.Gentan-i'!$EP70))</f>
        <v>6.4040937006037701</v>
      </c>
      <c r="GD70" s="436" cm="1">
        <f t="array" ref="GD70">+_xlfn.SINGLE(IF(GD$8="Mùa đông",MMULT(VALUE($E70:$EF70),VALUE('Color detail'!AE$7:AE$138))*'3.Gentan-i'!$EO70,MMULT(VALUE($E70:$EF70),VALUE('Color detail'!AE$7:AE$138))*'3.Gentan-i'!$EP70))</f>
        <v>6.0401015780881595</v>
      </c>
      <c r="GE70" s="436" cm="1">
        <f t="array" ref="GE70">+_xlfn.SINGLE(IF(GE$8="Mùa đông",MMULT(VALUE($E70:$EF70),VALUE('Color detail'!AF$7:AF$138))*'3.Gentan-i'!$EO70,MMULT(VALUE($E70:$EF70),VALUE('Color detail'!AF$7:AF$138))*'3.Gentan-i'!$EP70))</f>
        <v>5.8245331813117058</v>
      </c>
      <c r="GF70" s="436" cm="1">
        <f t="array" ref="GF70">+_xlfn.SINGLE(IF(GF$8="Mùa đông",MMULT(VALUE($E70:$EF70),VALUE('Color detail'!AG$7:AG$138))*'3.Gentan-i'!$EO70,MMULT(VALUE($E70:$EF70),VALUE('Color detail'!AG$7:AG$138))*'3.Gentan-i'!$EP70))</f>
        <v>5.8245331813117058</v>
      </c>
      <c r="GG70" s="436" cm="1">
        <f t="array" ref="GG70">+_xlfn.SINGLE(IF(GG$8="Mùa đông",MMULT(VALUE($E70:$EF70),VALUE('Color detail'!AH$7:AH$138))*'3.Gentan-i'!$EO70,MMULT(VALUE($E70:$EF70),VALUE('Color detail'!AH$7:AH$138))*'3.Gentan-i'!$EP70))</f>
        <v>5.8245331813117067</v>
      </c>
      <c r="GH70" s="436" cm="1">
        <f t="array" ref="GH70">+_xlfn.SINGLE(IF(GH$8="Mùa đông",MMULT(VALUE($E70:$EF70),VALUE('Color detail'!AI$7:AI$138))*'3.Gentan-i'!$EO70,MMULT(VALUE($E70:$EF70),VALUE('Color detail'!AI$7:AI$138))*'3.Gentan-i'!$EP70))</f>
        <v>5.7894944417092091</v>
      </c>
      <c r="GI70" s="436" cm="1">
        <f t="array" ref="GI70">+_xlfn.SINGLE(IF(GI$8="Mùa đông",MMULT(VALUE($E70:$EF70),VALUE('Color detail'!AJ$7:AJ$138))*'3.Gentan-i'!$EO70,MMULT(VALUE($E70:$EF70),VALUE('Color detail'!AJ$7:AJ$138))*'3.Gentan-i'!$EP70))</f>
        <v>5.8245331813117058</v>
      </c>
      <c r="GJ70" s="436" cm="1">
        <f t="array" ref="GJ70">+_xlfn.SINGLE(IF(GJ$8="Mùa đông",MMULT(VALUE($E70:$EF70),VALUE('Color detail'!AK$7:AK$138))*'3.Gentan-i'!$EO70,MMULT(VALUE($E70:$EF70),VALUE('Color detail'!AK$7:AK$138))*'3.Gentan-i'!$EP70))</f>
        <v>5.7557347568085833</v>
      </c>
      <c r="GK70" s="436" cm="1">
        <f t="array" ref="GK70">+_xlfn.SINGLE(IF(GK$8="Mùa đông",MMULT(VALUE($E70:$EF70),VALUE('Color detail'!AL$7:AL$138))*'3.Gentan-i'!$EO70,MMULT(VALUE($E70:$EF70),VALUE('Color detail'!AL$7:AL$138))*'3.Gentan-i'!$EP70))</f>
        <v>0</v>
      </c>
      <c r="GL70" s="436" cm="1">
        <f t="array" ref="GL70">+_xlfn.SINGLE(IF(GL$8="Mùa đông",MMULT(VALUE($E70:$EF70),VALUE('Color detail'!AM$7:AM$138))*'3.Gentan-i'!$EO70,MMULT(VALUE($E70:$EF70),VALUE('Color detail'!AM$7:AM$138))*'3.Gentan-i'!$EP70))</f>
        <v>0</v>
      </c>
      <c r="GM70" s="436" cm="1">
        <f t="array" ref="GM70">+_xlfn.SINGLE(IF(GM$8="Mùa đông",MMULT(VALUE($E70:$EF70),VALUE('Color detail'!AN$7:AN$138))*'3.Gentan-i'!$EO70,MMULT(VALUE($E70:$EF70),VALUE('Color detail'!AN$7:AN$138))*'3.Gentan-i'!$EP70))</f>
        <v>0</v>
      </c>
      <c r="GN70" s="436" cm="1">
        <f t="array" ref="GN70">+_xlfn.SINGLE(IF(GN$8="Mùa đông",MMULT(VALUE($E70:$EF70),VALUE('Color detail'!AO$7:AO$138))*'3.Gentan-i'!$EO70,MMULT(VALUE($E70:$EF70),VALUE('Color detail'!AO$7:AO$138))*'3.Gentan-i'!$EP70))</f>
        <v>0</v>
      </c>
      <c r="GO70" s="436" cm="1">
        <f t="array" ref="GO70">+_xlfn.SINGLE(IF(GO$8="Mùa đông",MMULT(VALUE($E70:$EF70),VALUE('Color detail'!AP$7:AP$138))*'3.Gentan-i'!$EO70,MMULT(VALUE($E70:$EF70),VALUE('Color detail'!AP$7:AP$138))*'3.Gentan-i'!$EP70))</f>
        <v>0</v>
      </c>
      <c r="GP70" s="436" cm="1">
        <f t="array" ref="GP70">+_xlfn.SINGLE(IF(GP$8="Mùa đông",MMULT(VALUE($E70:$EF70),VALUE('Color detail'!AQ$7:AQ$138))*'3.Gentan-i'!$EO70,MMULT(VALUE($E70:$EF70),VALUE('Color detail'!AQ$7:AQ$138))*'3.Gentan-i'!$EP70))</f>
        <v>0</v>
      </c>
      <c r="GQ70" s="436" cm="1">
        <f t="array" ref="GQ70">+_xlfn.SINGLE(IF(GQ$8="Mùa đông",MMULT(VALUE($E70:$EF70),VALUE('Color detail'!AR$7:AR$138))*'3.Gentan-i'!$EO70,MMULT(VALUE($E70:$EF70),VALUE('Color detail'!AR$7:AR$138))*'3.Gentan-i'!$EP70))</f>
        <v>0</v>
      </c>
      <c r="GR70" s="443">
        <f t="shared" si="37"/>
        <v>123.86697882926074</v>
      </c>
      <c r="GS70" s="435"/>
      <c r="GT70" s="436">
        <f t="shared" si="38"/>
        <v>6.4407861936721016</v>
      </c>
      <c r="GU70" s="499">
        <v>12</v>
      </c>
      <c r="GV70" s="499">
        <v>36</v>
      </c>
      <c r="GW70" s="436">
        <f t="shared" si="31"/>
        <v>77.289434324065212</v>
      </c>
      <c r="GX70" s="436">
        <f t="shared" si="32"/>
        <v>231.86830297219566</v>
      </c>
      <c r="GZ70" s="534"/>
      <c r="HA70" s="534"/>
      <c r="HB70" s="534"/>
    </row>
    <row r="71" spans="1:286" ht="16" hidden="1" customHeight="1">
      <c r="A71" s="437">
        <v>1</v>
      </c>
      <c r="B71" s="438" t="s">
        <v>400</v>
      </c>
      <c r="C71" s="439" t="s">
        <v>395</v>
      </c>
      <c r="D71" s="439"/>
      <c r="E71" s="925"/>
      <c r="F71" s="925"/>
      <c r="G71" s="925"/>
      <c r="H71" s="925"/>
      <c r="I71" s="925"/>
      <c r="J71" s="925"/>
      <c r="K71" s="925"/>
      <c r="L71" s="925"/>
      <c r="M71" s="925"/>
      <c r="N71" s="925"/>
      <c r="O71" s="925"/>
      <c r="P71" s="925"/>
      <c r="Q71" s="925"/>
      <c r="R71" s="925"/>
      <c r="S71" s="925"/>
      <c r="T71" s="925"/>
      <c r="U71" s="925"/>
      <c r="V71" s="925"/>
      <c r="W71" s="925"/>
      <c r="X71" s="925"/>
      <c r="Y71" s="925"/>
      <c r="Z71" s="925"/>
      <c r="AA71" s="925"/>
      <c r="AB71" s="925"/>
      <c r="AC71" s="925"/>
      <c r="AD71" s="440">
        <v>0.05</v>
      </c>
      <c r="AE71" s="440">
        <v>0.05</v>
      </c>
      <c r="AF71" s="440">
        <v>0.05</v>
      </c>
      <c r="AG71" s="440">
        <v>0.05</v>
      </c>
      <c r="AH71" s="440">
        <v>0.05</v>
      </c>
      <c r="AI71" s="440">
        <v>0.05</v>
      </c>
      <c r="AJ71" s="440">
        <v>0.05</v>
      </c>
      <c r="AK71" s="440">
        <v>0.05</v>
      </c>
      <c r="AL71" s="440">
        <v>0.05</v>
      </c>
      <c r="AM71" s="440">
        <v>0.05</v>
      </c>
      <c r="AN71" s="440">
        <v>0.05</v>
      </c>
      <c r="AO71" s="440">
        <v>0.05</v>
      </c>
      <c r="AP71" s="440">
        <v>0.05</v>
      </c>
      <c r="AQ71" s="440">
        <v>0.05</v>
      </c>
      <c r="AR71" s="440">
        <v>0.05</v>
      </c>
      <c r="AS71" s="440">
        <v>0.05</v>
      </c>
      <c r="AT71" s="440">
        <v>0.05</v>
      </c>
      <c r="AU71" s="440">
        <v>0.05</v>
      </c>
      <c r="AV71" s="440">
        <v>0.05</v>
      </c>
      <c r="AW71" s="440">
        <v>0.05</v>
      </c>
      <c r="AX71" s="440">
        <v>0.05</v>
      </c>
      <c r="AY71" s="440">
        <v>0.05</v>
      </c>
      <c r="AZ71" s="440">
        <v>5.1233259714431927E-2</v>
      </c>
      <c r="BA71" s="440">
        <v>5.1233259714431927E-2</v>
      </c>
      <c r="BB71" s="440">
        <v>5.1233259714431927E-2</v>
      </c>
      <c r="BC71" s="440">
        <v>5.1233259714431927E-2</v>
      </c>
      <c r="BD71" s="440">
        <v>5.1233259714431927E-2</v>
      </c>
      <c r="BE71" s="440">
        <v>5.1233259714431927E-2</v>
      </c>
      <c r="BF71" s="440">
        <v>5.1233259714431927E-2</v>
      </c>
      <c r="BG71" s="440">
        <v>5.1233259714431927E-2</v>
      </c>
      <c r="BH71" s="440">
        <v>5.1233259714431927E-2</v>
      </c>
      <c r="BI71" s="440">
        <v>5.1233259714431927E-2</v>
      </c>
      <c r="BJ71" s="440">
        <v>5.1233259714431927E-2</v>
      </c>
      <c r="BK71" s="440">
        <v>5.1233259714431927E-2</v>
      </c>
      <c r="BL71" s="440">
        <v>5.1233259714431927E-2</v>
      </c>
      <c r="BM71" s="440">
        <v>5.1233259714431927E-2</v>
      </c>
      <c r="BN71" s="440">
        <v>5.1233259714431927E-2</v>
      </c>
      <c r="BO71" s="440">
        <v>5.1233259714431927E-2</v>
      </c>
      <c r="BP71" s="440">
        <v>5.1233259714431927E-2</v>
      </c>
      <c r="BQ71" s="440">
        <v>5.1233259714431927E-2</v>
      </c>
      <c r="BR71" s="440">
        <v>5.1233259714431927E-2</v>
      </c>
      <c r="BS71" s="440">
        <v>5.1233259714431927E-2</v>
      </c>
      <c r="BT71" s="440">
        <v>5.1233259714431927E-2</v>
      </c>
      <c r="BU71" s="440">
        <v>5.1233259714431927E-2</v>
      </c>
      <c r="BV71" s="440">
        <v>5.1233259714431927E-2</v>
      </c>
      <c r="BW71" s="440">
        <v>5.1233259714431927E-2</v>
      </c>
      <c r="BX71" s="440">
        <v>5.1233259714431927E-2</v>
      </c>
      <c r="BY71" s="440">
        <v>5.1233259714431927E-2</v>
      </c>
      <c r="BZ71" s="440">
        <v>5.1233259714431927E-2</v>
      </c>
      <c r="CA71" s="440">
        <v>5.1233259714431927E-2</v>
      </c>
      <c r="CB71" s="440">
        <v>5.1233259714431927E-2</v>
      </c>
      <c r="CC71" s="440">
        <v>5.1233259714431927E-2</v>
      </c>
      <c r="CD71" s="440">
        <v>5.1233259714431927E-2</v>
      </c>
      <c r="CE71" s="440">
        <v>5.1233259714431927E-2</v>
      </c>
      <c r="CF71" s="440">
        <v>5.1233259714431927E-2</v>
      </c>
      <c r="CG71" s="440">
        <v>5.1233259714431927E-2</v>
      </c>
      <c r="CH71" s="440">
        <v>5.1233259714431927E-2</v>
      </c>
      <c r="CI71" s="440">
        <v>5.1233259714431927E-2</v>
      </c>
      <c r="CJ71" s="440">
        <v>5.1233259714431927E-2</v>
      </c>
      <c r="CK71" s="440">
        <v>5.1233259714431927E-2</v>
      </c>
      <c r="CL71" s="440">
        <v>5.1233259714431927E-2</v>
      </c>
      <c r="CM71" s="440">
        <v>8.732941996778168E-2</v>
      </c>
      <c r="CN71" s="440">
        <v>8.732941996778168E-2</v>
      </c>
      <c r="CO71" s="440">
        <v>8.732941996778168E-2</v>
      </c>
      <c r="CP71" s="440">
        <v>8.732941996778168E-2</v>
      </c>
      <c r="CQ71" s="440">
        <v>8.732941996778168E-2</v>
      </c>
      <c r="CR71" s="440">
        <v>8.732941996778168E-2</v>
      </c>
      <c r="CS71" s="440">
        <v>8.732941996778168E-2</v>
      </c>
      <c r="CT71" s="440">
        <v>8.732941996778168E-2</v>
      </c>
      <c r="CU71" s="440">
        <v>8.732941996778168E-2</v>
      </c>
      <c r="CV71" s="440">
        <v>8.732941996778168E-2</v>
      </c>
      <c r="CW71" s="440">
        <v>8.732941996778168E-2</v>
      </c>
      <c r="CX71" s="440">
        <v>8.732941996778168E-2</v>
      </c>
      <c r="CY71" s="440">
        <v>8.732941996778168E-2</v>
      </c>
      <c r="CZ71" s="440">
        <v>0.10479530396133802</v>
      </c>
      <c r="DA71" s="440">
        <v>0.10479530396133802</v>
      </c>
      <c r="DB71" s="440">
        <v>0.10479530396133802</v>
      </c>
      <c r="DC71" s="440">
        <v>8.732941996778168E-2</v>
      </c>
      <c r="DD71" s="440">
        <v>8.732941996778168E-2</v>
      </c>
      <c r="DE71" s="440">
        <v>8.732941996778168E-2</v>
      </c>
      <c r="DF71" s="440">
        <v>8.732941996778168E-2</v>
      </c>
      <c r="DG71" s="441">
        <v>6.4041574643039903E-2</v>
      </c>
      <c r="DH71" s="441">
        <v>6.4041574643039903E-2</v>
      </c>
      <c r="DI71" s="441">
        <v>6.4041574643039903E-2</v>
      </c>
      <c r="DJ71" s="441">
        <v>6.4041574643039903E-2</v>
      </c>
      <c r="DK71" s="441">
        <v>6.4041574643039903E-2</v>
      </c>
      <c r="DL71" s="441">
        <v>6.4041574643039903E-2</v>
      </c>
      <c r="DM71" s="441">
        <v>6.4041574643039903E-2</v>
      </c>
      <c r="DN71" s="441">
        <v>6.4041574643039903E-2</v>
      </c>
      <c r="DO71" s="441">
        <v>6.4041574643039903E-2</v>
      </c>
      <c r="DP71" s="441">
        <v>6.4041574643039903E-2</v>
      </c>
      <c r="DQ71" s="441">
        <v>6.4041574643039903E-2</v>
      </c>
      <c r="DR71" s="441">
        <v>6.4041574643039903E-2</v>
      </c>
      <c r="DS71" s="441">
        <v>6.4041574643039903E-2</v>
      </c>
      <c r="DT71" s="441">
        <v>6.4041574643039903E-2</v>
      </c>
      <c r="DU71" s="441">
        <v>6.4041574643039903E-2</v>
      </c>
      <c r="DV71" s="441">
        <v>6.4041574643039903E-2</v>
      </c>
      <c r="DW71" s="441">
        <v>6.4041574643039903E-2</v>
      </c>
      <c r="DX71" s="441">
        <v>6.4041574643039903E-2</v>
      </c>
      <c r="DY71" s="441">
        <v>6.4041574643039903E-2</v>
      </c>
      <c r="DZ71" s="441">
        <v>6.4041574643039903E-2</v>
      </c>
      <c r="EA71" s="441">
        <v>6.4041574643039903E-2</v>
      </c>
      <c r="EB71" s="441">
        <v>6.4041574643039903E-2</v>
      </c>
      <c r="EC71" s="441">
        <v>6.4041574643039903E-2</v>
      </c>
      <c r="ED71" s="441">
        <v>6.4041574643039903E-2</v>
      </c>
      <c r="EE71" s="441">
        <v>6.4041574643039903E-2</v>
      </c>
      <c r="EF71" s="441">
        <v>6.4041574643039903E-2</v>
      </c>
      <c r="EH71" s="437" t="s">
        <v>94</v>
      </c>
      <c r="EI71" s="437">
        <v>18</v>
      </c>
      <c r="EJ71" s="439"/>
      <c r="EK71" s="439" t="s">
        <v>333</v>
      </c>
      <c r="EL71" s="437" t="s">
        <v>64</v>
      </c>
      <c r="EN71" s="382" t="str">
        <f>+IFERROR(VLOOKUP($B71,'Lưu ý'!$C$5:$G$21,5,0),"")</f>
        <v/>
      </c>
      <c r="EO71" s="382">
        <f>+IF($EN71="",100%,INDEX('Lưu ý'!$H$5:$I$21,MATCH('3.Gentan-i'!$B71,'Lưu ý'!$C$5:$C$21,0),MATCH('3.Gentan-i'!EO$6,'Lưu ý'!$H$4:$I$4,0)))</f>
        <v>1</v>
      </c>
      <c r="EP71" s="382">
        <f>+IF($EN71="",100%,INDEX('Lưu ý'!$H$5:$I$21,MATCH('3.Gentan-i'!$B71,'Lưu ý'!$C$5:$C$21,0),MATCH('3.Gentan-i'!EP$6,'Lưu ý'!$H$4:$I$4,0)))</f>
        <v>1</v>
      </c>
      <c r="EQ71" s="481">
        <v>1</v>
      </c>
      <c r="ER71" s="929">
        <v>1</v>
      </c>
      <c r="ES71" s="439" t="s">
        <v>570</v>
      </c>
      <c r="ET71" s="439" t="s">
        <v>641</v>
      </c>
      <c r="EU71" s="476"/>
      <c r="EV71" s="811"/>
      <c r="EW71" s="811"/>
      <c r="EX71" s="811"/>
      <c r="EY71" s="811"/>
      <c r="EZ71" s="378" t="s">
        <v>360</v>
      </c>
      <c r="FA71" s="442" cm="1">
        <f t="array" ref="FA71">+_xlfn.SINGLE(MMULT(VALUE($E71:$EF71),VALUE('Color detail'!H$7:H$138)))</f>
        <v>153.40386052710207</v>
      </c>
      <c r="FB71" s="442" cm="1">
        <f t="array" ref="FB71">+_xlfn.SINGLE(MMULT(VALUE($E71:$EF71),VALUE('Color detail'!I$7:I$138)))</f>
        <v>171.87581018001706</v>
      </c>
      <c r="FC71" s="442" cm="1">
        <f t="array" ref="FC71">+_xlfn.SINGLE(MMULT(VALUE($E71:$EF71),VALUE('Color detail'!J$7:J$138)))</f>
        <v>149.26437715318116</v>
      </c>
      <c r="FD71" s="442" cm="1">
        <f t="array" ref="FD71">+_xlfn.SINGLE(MMULT(VALUE($E71:$EF71),VALUE('Color detail'!K$7:K$138)))</f>
        <v>124.871736524478</v>
      </c>
      <c r="FF71" s="436">
        <f t="shared" si="27"/>
        <v>162</v>
      </c>
      <c r="FG71" s="436">
        <f t="shared" si="28"/>
        <v>180</v>
      </c>
      <c r="FH71" s="436">
        <f t="shared" si="29"/>
        <v>162</v>
      </c>
      <c r="FI71" s="436">
        <f t="shared" si="30"/>
        <v>126</v>
      </c>
      <c r="FK71" s="436">
        <f t="shared" si="33"/>
        <v>162</v>
      </c>
      <c r="FL71" s="436">
        <f t="shared" si="34"/>
        <v>180</v>
      </c>
      <c r="FM71" s="436">
        <f t="shared" si="35"/>
        <v>162</v>
      </c>
      <c r="FN71" s="436">
        <f t="shared" si="36"/>
        <v>126</v>
      </c>
      <c r="FO71" s="681"/>
      <c r="FP71" s="436" cm="1">
        <f t="array" ref="FP71">+_xlfn.SINGLE(IF(FP$8="Mùa đông",MMULT(VALUE($E71:$EF71),VALUE('Color detail'!Q$7:Q$138))*'3.Gentan-i'!$EO71,MMULT(VALUE($E71:$EF71),VALUE('Color detail'!Q$7:Q$138))*'3.Gentan-i'!$EP71))</f>
        <v>4.9872171024836938</v>
      </c>
      <c r="FQ71" s="436" cm="1">
        <f t="array" ref="FQ71">+_xlfn.SINGLE(IF(FQ$8="Mùa đông",MMULT(VALUE($E71:$EF71),VALUE('Color detail'!R$7:R$138))*'3.Gentan-i'!$EO71,MMULT(VALUE($E71:$EF71),VALUE('Color detail'!R$7:R$138))*'3.Gentan-i'!$EP71))</f>
        <v>7.2946918825715565</v>
      </c>
      <c r="FR71" s="436" cm="1">
        <f t="array" ref="FR71">+_xlfn.SINGLE(IF(FR$8="Mùa đông",MMULT(VALUE($E71:$EF71),VALUE('Color detail'!S$7:S$138))*'3.Gentan-i'!$EO71,MMULT(VALUE($E71:$EF71),VALUE('Color detail'!S$7:S$138))*'3.Gentan-i'!$EP71))</f>
        <v>5.5407791467305989</v>
      </c>
      <c r="FS71" s="436" cm="1">
        <f t="array" ref="FS71">+_xlfn.SINGLE(IF(FS$8="Mùa đông",MMULT(VALUE($E71:$EF71),VALUE('Color detail'!T$7:T$138))*'3.Gentan-i'!$EO71,MMULT(VALUE($E71:$EF71),VALUE('Color detail'!T$7:T$138))*'3.Gentan-i'!$EP71))</f>
        <v>7.6355144793380498</v>
      </c>
      <c r="FT71" s="436" cm="1">
        <f t="array" ref="FT71">+_xlfn.SINGLE(IF(FT$8="Mùa đông",MMULT(VALUE($E71:$EF71),VALUE('Color detail'!U$7:U$138))*'3.Gentan-i'!$EO71,MMULT(VALUE($E71:$EF71),VALUE('Color detail'!U$7:U$138))*'3.Gentan-i'!$EP71))</f>
        <v>7.8172285403192294</v>
      </c>
      <c r="FU71" s="436" cm="1">
        <f t="array" ref="FU71">+_xlfn.SINGLE(IF(FU$8="Mùa đông",MMULT(VALUE($E71:$EF71),VALUE('Color detail'!V$7:V$138))*'3.Gentan-i'!$EO71,MMULT(VALUE($E71:$EF71),VALUE('Color detail'!V$7:V$138))*'3.Gentan-i'!$EP71))</f>
        <v>7.7507893136955204</v>
      </c>
      <c r="FV71" s="436" cm="1">
        <f t="array" ref="FV71">+_xlfn.SINGLE(IF(FV$8="Mùa đông",MMULT(VALUE($E71:$EF71),VALUE('Color detail'!W$7:W$138))*'3.Gentan-i'!$EO71,MMULT(VALUE($E71:$EF71),VALUE('Color detail'!W$7:W$138))*'3.Gentan-i'!$EP71))</f>
        <v>7.8206528496697478</v>
      </c>
      <c r="FW71" s="436" cm="1">
        <f t="array" ref="FW71">+_xlfn.SINGLE(IF(FW$8="Mùa đông",MMULT(VALUE($E71:$EF71),VALUE('Color detail'!X$7:X$138))*'3.Gentan-i'!$EO71,MMULT(VALUE($E71:$EF71),VALUE('Color detail'!X$7:X$138))*'3.Gentan-i'!$EP71))</f>
        <v>7.900927048591913</v>
      </c>
      <c r="FX71" s="436" cm="1">
        <f t="array" ref="FX71">+_xlfn.SINGLE(IF(FX$8="Mùa đông",MMULT(VALUE($E71:$EF71),VALUE('Color detail'!Y$7:Y$138))*'3.Gentan-i'!$EO71,MMULT(VALUE($E71:$EF71),VALUE('Color detail'!Y$7:Y$138))*'3.Gentan-i'!$EP71))</f>
        <v>7.9487359989558257</v>
      </c>
      <c r="FY71" s="436" cm="1">
        <f t="array" ref="FY71">+_xlfn.SINGLE(IF(FY$8="Mùa đông",MMULT(VALUE($E71:$EF71),VALUE('Color detail'!Z$7:Z$138))*'3.Gentan-i'!$EO71,MMULT(VALUE($E71:$EF71),VALUE('Color detail'!Z$7:Z$138))*'3.Gentan-i'!$EP71))</f>
        <v>6.7220863573756882</v>
      </c>
      <c r="FZ71" s="436" cm="1">
        <f t="array" ref="FZ71">+_xlfn.SINGLE(IF(FZ$8="Mùa đông",MMULT(VALUE($E71:$EF71),VALUE('Color detail'!AA$7:AA$138))*'3.Gentan-i'!$EO71,MMULT(VALUE($E71:$EF71),VALUE('Color detail'!AA$7:AA$138))*'3.Gentan-i'!$EP71))</f>
        <v>8.0139419658651025</v>
      </c>
      <c r="GA71" s="436" cm="1">
        <f t="array" ref="GA71">+_xlfn.SINGLE(IF(GA$8="Mùa đông",MMULT(VALUE($E71:$EF71),VALUE('Color detail'!AB$7:AB$138))*'3.Gentan-i'!$EO71,MMULT(VALUE($E71:$EF71),VALUE('Color detail'!AB$7:AB$138))*'3.Gentan-i'!$EP71))</f>
        <v>7.9662018829493819</v>
      </c>
      <c r="GB71" s="436" cm="1">
        <f t="array" ref="GB71">+_xlfn.SINGLE(IF(GB$8="Mùa đông",MMULT(VALUE($E71:$EF71),VALUE('Color detail'!AC$7:AC$138))*'3.Gentan-i'!$EO71,MMULT(VALUE($E71:$EF71),VALUE('Color detail'!AC$7:AC$138))*'3.Gentan-i'!$EP71))</f>
        <v>7.1666776007336699</v>
      </c>
      <c r="GC71" s="436" cm="1">
        <f t="array" ref="GC71">+_xlfn.SINGLE(IF(GC$8="Mùa đông",MMULT(VALUE($E71:$EF71),VALUE('Color detail'!AD$7:AD$138))*'3.Gentan-i'!$EO71,MMULT(VALUE($E71:$EF71),VALUE('Color detail'!AD$7:AD$138))*'3.Gentan-i'!$EP71))</f>
        <v>7.9254481536310832</v>
      </c>
      <c r="GD71" s="436" cm="1">
        <f t="array" ref="GD71">+_xlfn.SINGLE(IF(GD$8="Mùa đông",MMULT(VALUE($E71:$EF71),VALUE('Color detail'!AE$7:AE$138))*'3.Gentan-i'!$EO71,MMULT(VALUE($E71:$EF71),VALUE('Color detail'!AE$7:AE$138))*'3.Gentan-i'!$EP71))</f>
        <v>7.5261304737599577</v>
      </c>
      <c r="GE71" s="436" cm="1">
        <f t="array" ref="GE71">+_xlfn.SINGLE(IF(GE$8="Mùa đông",MMULT(VALUE($E71:$EF71),VALUE('Color detail'!AF$7:AF$138))*'3.Gentan-i'!$EO71,MMULT(VALUE($E71:$EF71),VALUE('Color detail'!AF$7:AF$138))*'3.Gentan-i'!$EP71))</f>
        <v>7.2420187607981061</v>
      </c>
      <c r="GF71" s="436" cm="1">
        <f t="array" ref="GF71">+_xlfn.SINGLE(IF(GF$8="Mùa đông",MMULT(VALUE($E71:$EF71),VALUE('Color detail'!AG$7:AG$138))*'3.Gentan-i'!$EO71,MMULT(VALUE($E71:$EF71),VALUE('Color detail'!AG$7:AG$138))*'3.Gentan-i'!$EP71))</f>
        <v>7.2420187607981088</v>
      </c>
      <c r="GG71" s="436" cm="1">
        <f t="array" ref="GG71">+_xlfn.SINGLE(IF(GG$8="Mùa đông",MMULT(VALUE($E71:$EF71),VALUE('Color detail'!AH$7:AH$138))*'3.Gentan-i'!$EO71,MMULT(VALUE($E71:$EF71),VALUE('Color detail'!AH$7:AH$138))*'3.Gentan-i'!$EP71))</f>
        <v>7.2420187607981079</v>
      </c>
      <c r="GH71" s="436" cm="1">
        <f t="array" ref="GH71">+_xlfn.SINGLE(IF(GH$8="Mùa đông",MMULT(VALUE($E71:$EF71),VALUE('Color detail'!AI$7:AI$138))*'3.Gentan-i'!$EO71,MMULT(VALUE($E71:$EF71),VALUE('Color detail'!AI$7:AI$138))*'3.Gentan-i'!$EP71))</f>
        <v>7.2407855010836757</v>
      </c>
      <c r="GI71" s="436" cm="1">
        <f t="array" ref="GI71">+_xlfn.SINGLE(IF(GI$8="Mùa đông",MMULT(VALUE($E71:$EF71),VALUE('Color detail'!AJ$7:AJ$138))*'3.Gentan-i'!$EO71,MMULT(VALUE($E71:$EF71),VALUE('Color detail'!AJ$7:AJ$138))*'3.Gentan-i'!$EP71))</f>
        <v>7.2420187607981097</v>
      </c>
      <c r="GJ71" s="436" cm="1">
        <f t="array" ref="GJ71">+_xlfn.SINGLE(IF(GJ$8="Mùa đông",MMULT(VALUE($E71:$EF71),VALUE('Color detail'!AK$7:AK$138))*'3.Gentan-i'!$EO71,MMULT(VALUE($E71:$EF71),VALUE('Color detail'!AK$7:AK$138))*'3.Gentan-i'!$EP71))</f>
        <v>7.1779771861550685</v>
      </c>
      <c r="GK71" s="436" cm="1">
        <f t="array" ref="GK71">+_xlfn.SINGLE(IF(GK$8="Mùa đông",MMULT(VALUE($E71:$EF71),VALUE('Color detail'!AL$7:AL$138))*'3.Gentan-i'!$EO71,MMULT(VALUE($E71:$EF71),VALUE('Color detail'!AL$7:AL$138))*'3.Gentan-i'!$EP71))</f>
        <v>0</v>
      </c>
      <c r="GL71" s="436" cm="1">
        <f t="array" ref="GL71">+_xlfn.SINGLE(IF(GL$8="Mùa đông",MMULT(VALUE($E71:$EF71),VALUE('Color detail'!AM$7:AM$138))*'3.Gentan-i'!$EO71,MMULT(VALUE($E71:$EF71),VALUE('Color detail'!AM$7:AM$138))*'3.Gentan-i'!$EP71))</f>
        <v>0</v>
      </c>
      <c r="GM71" s="436" cm="1">
        <f t="array" ref="GM71">+_xlfn.SINGLE(IF(GM$8="Mùa đông",MMULT(VALUE($E71:$EF71),VALUE('Color detail'!AN$7:AN$138))*'3.Gentan-i'!$EO71,MMULT(VALUE($E71:$EF71),VALUE('Color detail'!AN$7:AN$138))*'3.Gentan-i'!$EP71))</f>
        <v>0</v>
      </c>
      <c r="GN71" s="436" cm="1">
        <f t="array" ref="GN71">+_xlfn.SINGLE(IF(GN$8="Mùa đông",MMULT(VALUE($E71:$EF71),VALUE('Color detail'!AO$7:AO$138))*'3.Gentan-i'!$EO71,MMULT(VALUE($E71:$EF71),VALUE('Color detail'!AO$7:AO$138))*'3.Gentan-i'!$EP71))</f>
        <v>0</v>
      </c>
      <c r="GO71" s="436" cm="1">
        <f t="array" ref="GO71">+_xlfn.SINGLE(IF(GO$8="Mùa đông",MMULT(VALUE($E71:$EF71),VALUE('Color detail'!AP$7:AP$138))*'3.Gentan-i'!$EO71,MMULT(VALUE($E71:$EF71),VALUE('Color detail'!AP$7:AP$138))*'3.Gentan-i'!$EP71))</f>
        <v>0</v>
      </c>
      <c r="GP71" s="436" cm="1">
        <f t="array" ref="GP71">+_xlfn.SINGLE(IF(GP$8="Mùa đông",MMULT(VALUE($E71:$EF71),VALUE('Color detail'!AQ$7:AQ$138))*'3.Gentan-i'!$EO71,MMULT(VALUE($E71:$EF71),VALUE('Color detail'!AQ$7:AQ$138))*'3.Gentan-i'!$EP71))</f>
        <v>0</v>
      </c>
      <c r="GQ71" s="436" cm="1">
        <f t="array" ref="GQ71">+_xlfn.SINGLE(IF(GQ$8="Mùa đông",MMULT(VALUE($E71:$EF71),VALUE('Color detail'!AR$7:AR$138))*'3.Gentan-i'!$EO71,MMULT(VALUE($E71:$EF71),VALUE('Color detail'!AR$7:AR$138))*'3.Gentan-i'!$EP71))</f>
        <v>0</v>
      </c>
      <c r="GR71" s="443">
        <f t="shared" si="37"/>
        <v>153.40386052710218</v>
      </c>
      <c r="GS71" s="435"/>
      <c r="GT71" s="436">
        <f t="shared" si="38"/>
        <v>8.0139419658651025</v>
      </c>
      <c r="GU71" s="499">
        <v>12</v>
      </c>
      <c r="GV71" s="499">
        <v>36</v>
      </c>
      <c r="GW71" s="436">
        <f t="shared" si="31"/>
        <v>96.167303590381238</v>
      </c>
      <c r="GX71" s="436">
        <f t="shared" si="32"/>
        <v>288.50191077114368</v>
      </c>
      <c r="GZ71" s="534"/>
      <c r="HA71" s="534"/>
      <c r="HB71" s="534"/>
    </row>
    <row r="72" spans="1:286" ht="16" hidden="1" customHeight="1">
      <c r="A72" s="437">
        <v>1</v>
      </c>
      <c r="B72" s="438" t="s">
        <v>524</v>
      </c>
      <c r="C72" s="439" t="s">
        <v>525</v>
      </c>
      <c r="D72" s="439" t="s">
        <v>601</v>
      </c>
      <c r="E72" s="925"/>
      <c r="F72" s="925"/>
      <c r="G72" s="925"/>
      <c r="H72" s="925"/>
      <c r="I72" s="925"/>
      <c r="J72" s="925"/>
      <c r="K72" s="925"/>
      <c r="L72" s="925"/>
      <c r="M72" s="925"/>
      <c r="N72" s="925"/>
      <c r="O72" s="925"/>
      <c r="P72" s="925"/>
      <c r="Q72" s="925"/>
      <c r="R72" s="925"/>
      <c r="S72" s="925"/>
      <c r="T72" s="925"/>
      <c r="U72" s="925"/>
      <c r="V72" s="925"/>
      <c r="W72" s="925"/>
      <c r="X72" s="925"/>
      <c r="Y72" s="925"/>
      <c r="Z72" s="925"/>
      <c r="AA72" s="925"/>
      <c r="AB72" s="925"/>
      <c r="AC72" s="925"/>
      <c r="AD72" s="440">
        <v>0</v>
      </c>
      <c r="AE72" s="440">
        <v>0</v>
      </c>
      <c r="AF72" s="440">
        <v>0</v>
      </c>
      <c r="AG72" s="440">
        <v>0</v>
      </c>
      <c r="AH72" s="440">
        <v>0</v>
      </c>
      <c r="AI72" s="440">
        <v>0</v>
      </c>
      <c r="AJ72" s="440">
        <v>0.01</v>
      </c>
      <c r="AK72" s="440">
        <v>0</v>
      </c>
      <c r="AL72" s="440">
        <v>0</v>
      </c>
      <c r="AM72" s="440">
        <v>0</v>
      </c>
      <c r="AN72" s="440">
        <v>0.01</v>
      </c>
      <c r="AO72" s="440">
        <v>0</v>
      </c>
      <c r="AP72" s="440">
        <v>0</v>
      </c>
      <c r="AQ72" s="440">
        <v>0</v>
      </c>
      <c r="AR72" s="440">
        <v>0</v>
      </c>
      <c r="AS72" s="440">
        <v>0</v>
      </c>
      <c r="AT72" s="440">
        <v>0</v>
      </c>
      <c r="AU72" s="440">
        <v>0</v>
      </c>
      <c r="AV72" s="440">
        <v>0.01</v>
      </c>
      <c r="AW72" s="440">
        <v>0</v>
      </c>
      <c r="AX72" s="440">
        <v>0</v>
      </c>
      <c r="AY72" s="440">
        <v>0</v>
      </c>
      <c r="AZ72" s="440">
        <v>0.01</v>
      </c>
      <c r="BA72" s="440">
        <v>0</v>
      </c>
      <c r="BB72" s="440">
        <v>0</v>
      </c>
      <c r="BC72" s="440">
        <v>0</v>
      </c>
      <c r="BD72" s="440">
        <v>0</v>
      </c>
      <c r="BE72" s="440">
        <v>0.01</v>
      </c>
      <c r="BF72" s="440">
        <v>0</v>
      </c>
      <c r="BG72" s="440">
        <v>0</v>
      </c>
      <c r="BH72" s="440">
        <v>0</v>
      </c>
      <c r="BI72" s="440">
        <v>0</v>
      </c>
      <c r="BJ72" s="440">
        <v>0.01</v>
      </c>
      <c r="BK72" s="440">
        <v>0</v>
      </c>
      <c r="BL72" s="440">
        <v>0</v>
      </c>
      <c r="BM72" s="440">
        <v>0</v>
      </c>
      <c r="BN72" s="440">
        <v>0</v>
      </c>
      <c r="BO72" s="450">
        <v>0</v>
      </c>
      <c r="BP72" s="440">
        <v>0</v>
      </c>
      <c r="BQ72" s="440">
        <v>0</v>
      </c>
      <c r="BR72" s="440">
        <v>0</v>
      </c>
      <c r="BS72" s="440">
        <v>0</v>
      </c>
      <c r="BT72" s="440">
        <v>0</v>
      </c>
      <c r="BU72" s="450">
        <v>0</v>
      </c>
      <c r="BV72" s="440">
        <v>0</v>
      </c>
      <c r="BW72" s="440">
        <v>0</v>
      </c>
      <c r="BX72" s="440">
        <v>0</v>
      </c>
      <c r="BY72" s="440">
        <v>0</v>
      </c>
      <c r="BZ72" s="440">
        <v>0</v>
      </c>
      <c r="CA72" s="440">
        <v>0</v>
      </c>
      <c r="CB72" s="440">
        <v>0</v>
      </c>
      <c r="CC72" s="440">
        <v>0</v>
      </c>
      <c r="CD72" s="440">
        <v>0</v>
      </c>
      <c r="CE72" s="440">
        <v>0</v>
      </c>
      <c r="CF72" s="440">
        <v>0</v>
      </c>
      <c r="CG72" s="440">
        <v>0</v>
      </c>
      <c r="CH72" s="440">
        <v>0</v>
      </c>
      <c r="CI72" s="440">
        <v>0</v>
      </c>
      <c r="CJ72" s="440">
        <v>0</v>
      </c>
      <c r="CK72" s="440">
        <v>0</v>
      </c>
      <c r="CL72" s="440">
        <v>0</v>
      </c>
      <c r="CM72" s="440">
        <v>0</v>
      </c>
      <c r="CN72" s="440">
        <v>0</v>
      </c>
      <c r="CO72" s="440">
        <v>0</v>
      </c>
      <c r="CP72" s="440">
        <v>0</v>
      </c>
      <c r="CQ72" s="440">
        <v>0</v>
      </c>
      <c r="CR72" s="440">
        <v>0</v>
      </c>
      <c r="CS72" s="440">
        <v>0</v>
      </c>
      <c r="CT72" s="440">
        <v>0</v>
      </c>
      <c r="CU72" s="440">
        <v>0</v>
      </c>
      <c r="CV72" s="440">
        <v>0</v>
      </c>
      <c r="CW72" s="440">
        <v>0</v>
      </c>
      <c r="CX72" s="440">
        <v>0</v>
      </c>
      <c r="CY72" s="440">
        <v>0</v>
      </c>
      <c r="CZ72" s="440">
        <v>0</v>
      </c>
      <c r="DA72" s="440">
        <v>0</v>
      </c>
      <c r="DB72" s="440">
        <v>0</v>
      </c>
      <c r="DC72" s="440">
        <v>0</v>
      </c>
      <c r="DD72" s="440">
        <v>0</v>
      </c>
      <c r="DE72" s="440">
        <v>0</v>
      </c>
      <c r="DF72" s="440">
        <v>0</v>
      </c>
      <c r="DG72" s="441">
        <v>0</v>
      </c>
      <c r="DH72" s="441">
        <v>0</v>
      </c>
      <c r="DI72" s="441">
        <v>0</v>
      </c>
      <c r="DJ72" s="441">
        <v>0</v>
      </c>
      <c r="DK72" s="441">
        <v>0</v>
      </c>
      <c r="DL72" s="441">
        <v>0</v>
      </c>
      <c r="DM72" s="441">
        <v>0</v>
      </c>
      <c r="DN72" s="441">
        <v>0</v>
      </c>
      <c r="DO72" s="441">
        <v>0</v>
      </c>
      <c r="DP72" s="441">
        <v>0</v>
      </c>
      <c r="DQ72" s="441">
        <v>0</v>
      </c>
      <c r="DR72" s="441">
        <v>0</v>
      </c>
      <c r="DS72" s="441">
        <v>0</v>
      </c>
      <c r="DT72" s="441">
        <v>0</v>
      </c>
      <c r="DU72" s="441">
        <v>0</v>
      </c>
      <c r="DV72" s="441">
        <v>0</v>
      </c>
      <c r="DW72" s="441">
        <v>0</v>
      </c>
      <c r="DX72" s="441">
        <v>0</v>
      </c>
      <c r="DY72" s="441">
        <v>0</v>
      </c>
      <c r="DZ72" s="441">
        <v>0</v>
      </c>
      <c r="EA72" s="441">
        <v>0</v>
      </c>
      <c r="EB72" s="441">
        <v>0</v>
      </c>
      <c r="EC72" s="441">
        <v>0</v>
      </c>
      <c r="ED72" s="441">
        <v>0</v>
      </c>
      <c r="EE72" s="441">
        <v>0</v>
      </c>
      <c r="EF72" s="441">
        <v>0</v>
      </c>
      <c r="EH72" s="437" t="s">
        <v>62</v>
      </c>
      <c r="EI72" s="437">
        <v>4</v>
      </c>
      <c r="EJ72" s="439" t="s">
        <v>526</v>
      </c>
      <c r="EK72" s="439"/>
      <c r="EL72" s="437" t="s">
        <v>64</v>
      </c>
      <c r="EN72" s="382" t="str">
        <f>+IFERROR(VLOOKUP($B72,'Lưu ý'!$C$5:$G$21,5,0),"")</f>
        <v/>
      </c>
      <c r="EO72" s="382">
        <f>+IF($EN72="",100%,INDEX('Lưu ý'!$H$5:$I$21,MATCH('3.Gentan-i'!$B72,'Lưu ý'!$C$5:$C$21,0),MATCH('3.Gentan-i'!EO$6,'Lưu ý'!$H$4:$I$4,0)))</f>
        <v>1</v>
      </c>
      <c r="EP72" s="382">
        <f>+IF($EN72="",100%,INDEX('Lưu ý'!$H$5:$I$21,MATCH('3.Gentan-i'!$B72,'Lưu ý'!$C$5:$C$21,0),MATCH('3.Gentan-i'!EP$6,'Lưu ý'!$H$4:$I$4,0)))</f>
        <v>1</v>
      </c>
      <c r="EQ72" s="481">
        <v>1</v>
      </c>
      <c r="ER72" s="844">
        <v>1</v>
      </c>
      <c r="ES72" s="439"/>
      <c r="ET72" s="439"/>
      <c r="EU72" s="476"/>
      <c r="EV72" s="811"/>
      <c r="EW72" s="811"/>
      <c r="EX72" s="811"/>
      <c r="EY72" s="811"/>
      <c r="EZ72" s="378" t="s">
        <v>360</v>
      </c>
      <c r="FA72" s="442" cm="1">
        <f t="array" ref="FA72">+_xlfn.SINGLE(MMULT(VALUE($E72:$EF72),VALUE('Color detail'!H$7:H$138)))</f>
        <v>5.9</v>
      </c>
      <c r="FB72" s="442" cm="1">
        <f t="array" ref="FB72">+_xlfn.SINGLE(MMULT(VALUE($E72:$EF72),VALUE('Color detail'!I$7:I$138)))</f>
        <v>6.98</v>
      </c>
      <c r="FC72" s="442" cm="1">
        <f t="array" ref="FC72">+_xlfn.SINGLE(MMULT(VALUE($E72:$EF72),VALUE('Color detail'!J$7:J$138)))</f>
        <v>6.13</v>
      </c>
      <c r="FD72" s="442" cm="1">
        <f t="array" ref="FD72">+_xlfn.SINGLE(MMULT(VALUE($E72:$EF72),VALUE('Color detail'!K$7:K$138)))</f>
        <v>7.5399999999999991</v>
      </c>
      <c r="FF72" s="436">
        <f t="shared" si="27"/>
        <v>8</v>
      </c>
      <c r="FG72" s="436">
        <f t="shared" si="28"/>
        <v>8</v>
      </c>
      <c r="FH72" s="436">
        <f t="shared" si="29"/>
        <v>8</v>
      </c>
      <c r="FI72" s="436">
        <f t="shared" si="30"/>
        <v>8</v>
      </c>
      <c r="FK72" s="436">
        <f t="shared" si="33"/>
        <v>8</v>
      </c>
      <c r="FL72" s="436">
        <f t="shared" si="34"/>
        <v>8</v>
      </c>
      <c r="FM72" s="436">
        <f t="shared" si="35"/>
        <v>8</v>
      </c>
      <c r="FN72" s="436">
        <f t="shared" si="36"/>
        <v>8</v>
      </c>
      <c r="FO72" s="681"/>
      <c r="FP72" s="436" cm="1">
        <f t="array" ref="FP72">+_xlfn.SINGLE(IF(FP$8="Mùa đông",MMULT(VALUE($E72:$EF72),VALUE('Color detail'!Q$7:Q$138))*'3.Gentan-i'!$EO72,MMULT(VALUE($E72:$EF72),VALUE('Color detail'!Q$7:Q$138))*'3.Gentan-i'!$EP72))</f>
        <v>0.37</v>
      </c>
      <c r="FQ72" s="436" cm="1">
        <f t="array" ref="FQ72">+_xlfn.SINGLE(IF(FQ$8="Mùa đông",MMULT(VALUE($E72:$EF72),VALUE('Color detail'!R$7:R$138))*'3.Gentan-i'!$EO72,MMULT(VALUE($E72:$EF72),VALUE('Color detail'!R$7:R$138))*'3.Gentan-i'!$EP72))</f>
        <v>0.36000000000000004</v>
      </c>
      <c r="FR72" s="436" cm="1">
        <f t="array" ref="FR72">+_xlfn.SINGLE(IF(FR$8="Mùa đông",MMULT(VALUE($E72:$EF72),VALUE('Color detail'!S$7:S$138))*'3.Gentan-i'!$EO72,MMULT(VALUE($E72:$EF72),VALUE('Color detail'!S$7:S$138))*'3.Gentan-i'!$EP72))</f>
        <v>0.25</v>
      </c>
      <c r="FS72" s="436" cm="1">
        <f t="array" ref="FS72">+_xlfn.SINGLE(IF(FS$8="Mùa đông",MMULT(VALUE($E72:$EF72),VALUE('Color detail'!T$7:T$138))*'3.Gentan-i'!$EO72,MMULT(VALUE($E72:$EF72),VALUE('Color detail'!T$7:T$138))*'3.Gentan-i'!$EP72))</f>
        <v>0.36000000000000004</v>
      </c>
      <c r="FT72" s="436" cm="1">
        <f t="array" ref="FT72">+_xlfn.SINGLE(IF(FT$8="Mùa đông",MMULT(VALUE($E72:$EF72),VALUE('Color detail'!U$7:U$138))*'3.Gentan-i'!$EO72,MMULT(VALUE($E72:$EF72),VALUE('Color detail'!U$7:U$138))*'3.Gentan-i'!$EP72))</f>
        <v>0.25</v>
      </c>
      <c r="FU72" s="436" cm="1">
        <f t="array" ref="FU72">+_xlfn.SINGLE(IF(FU$8="Mùa đông",MMULT(VALUE($E72:$EF72),VALUE('Color detail'!V$7:V$138))*'3.Gentan-i'!$EO72,MMULT(VALUE($E72:$EF72),VALUE('Color detail'!V$7:V$138))*'3.Gentan-i'!$EP72))</f>
        <v>0.3</v>
      </c>
      <c r="FV72" s="436" cm="1">
        <f t="array" ref="FV72">+_xlfn.SINGLE(IF(FV$8="Mùa đông",MMULT(VALUE($E72:$EF72),VALUE('Color detail'!W$7:W$138))*'3.Gentan-i'!$EO72,MMULT(VALUE($E72:$EF72),VALUE('Color detail'!W$7:W$138))*'3.Gentan-i'!$EP72))</f>
        <v>0.25</v>
      </c>
      <c r="FW72" s="436" cm="1">
        <f t="array" ref="FW72">+_xlfn.SINGLE(IF(FW$8="Mùa đông",MMULT(VALUE($E72:$EF72),VALUE('Color detail'!X$7:X$138))*'3.Gentan-i'!$EO72,MMULT(VALUE($E72:$EF72),VALUE('Color detail'!X$7:X$138))*'3.Gentan-i'!$EP72))</f>
        <v>0.32999999999999996</v>
      </c>
      <c r="FX72" s="436" cm="1">
        <f t="array" ref="FX72">+_xlfn.SINGLE(IF(FX$8="Mùa đông",MMULT(VALUE($E72:$EF72),VALUE('Color detail'!Y$7:Y$138))*'3.Gentan-i'!$EO72,MMULT(VALUE($E72:$EF72),VALUE('Color detail'!Y$7:Y$138))*'3.Gentan-i'!$EP72))</f>
        <v>0.33</v>
      </c>
      <c r="FY72" s="436" cm="1">
        <f t="array" ref="FY72">+_xlfn.SINGLE(IF(FY$8="Mùa đông",MMULT(VALUE($E72:$EF72),VALUE('Color detail'!Z$7:Z$138))*'3.Gentan-i'!$EO72,MMULT(VALUE($E72:$EF72),VALUE('Color detail'!Z$7:Z$138))*'3.Gentan-i'!$EP72))</f>
        <v>0.25</v>
      </c>
      <c r="FZ72" s="436" cm="1">
        <f t="array" ref="FZ72">+_xlfn.SINGLE(IF(FZ$8="Mùa đông",MMULT(VALUE($E72:$EF72),VALUE('Color detail'!AA$7:AA$138))*'3.Gentan-i'!$EO72,MMULT(VALUE($E72:$EF72),VALUE('Color detail'!AA$7:AA$138))*'3.Gentan-i'!$EP72))</f>
        <v>0.26</v>
      </c>
      <c r="GA72" s="436" cm="1">
        <f t="array" ref="GA72">+_xlfn.SINGLE(IF(GA$8="Mùa đông",MMULT(VALUE($E72:$EF72),VALUE('Color detail'!AB$7:AB$138))*'3.Gentan-i'!$EO72,MMULT(VALUE($E72:$EF72),VALUE('Color detail'!AB$7:AB$138))*'3.Gentan-i'!$EP72))</f>
        <v>0.33</v>
      </c>
      <c r="GB72" s="436" cm="1">
        <f t="array" ref="GB72">+_xlfn.SINGLE(IF(GB$8="Mùa đông",MMULT(VALUE($E72:$EF72),VALUE('Color detail'!AC$7:AC$138))*'3.Gentan-i'!$EO72,MMULT(VALUE($E72:$EF72),VALUE('Color detail'!AC$7:AC$138))*'3.Gentan-i'!$EP72))</f>
        <v>0.39999999999999997</v>
      </c>
      <c r="GC72" s="436" cm="1">
        <f t="array" ref="GC72">+_xlfn.SINGLE(IF(GC$8="Mùa đông",MMULT(VALUE($E72:$EF72),VALUE('Color detail'!AD$7:AD$138))*'3.Gentan-i'!$EO72,MMULT(VALUE($E72:$EF72),VALUE('Color detail'!AD$7:AD$138))*'3.Gentan-i'!$EP72))</f>
        <v>0.29000000000000004</v>
      </c>
      <c r="GD72" s="436" cm="1">
        <f t="array" ref="GD72">+_xlfn.SINGLE(IF(GD$8="Mùa đông",MMULT(VALUE($E72:$EF72),VALUE('Color detail'!AE$7:AE$138))*'3.Gentan-i'!$EO72,MMULT(VALUE($E72:$EF72),VALUE('Color detail'!AE$7:AE$138))*'3.Gentan-i'!$EP72))</f>
        <v>0.27</v>
      </c>
      <c r="GE72" s="436" cm="1">
        <f t="array" ref="GE72">+_xlfn.SINGLE(IF(GE$8="Mùa đông",MMULT(VALUE($E72:$EF72),VALUE('Color detail'!AF$7:AF$138))*'3.Gentan-i'!$EO72,MMULT(VALUE($E72:$EF72),VALUE('Color detail'!AF$7:AF$138))*'3.Gentan-i'!$EP72))</f>
        <v>0.23</v>
      </c>
      <c r="GF72" s="436" cm="1">
        <f t="array" ref="GF72">+_xlfn.SINGLE(IF(GF$8="Mùa đông",MMULT(VALUE($E72:$EF72),VALUE('Color detail'!AG$7:AG$138))*'3.Gentan-i'!$EO72,MMULT(VALUE($E72:$EF72),VALUE('Color detail'!AG$7:AG$138))*'3.Gentan-i'!$EP72))</f>
        <v>0.19</v>
      </c>
      <c r="GG72" s="436" cm="1">
        <f t="array" ref="GG72">+_xlfn.SINGLE(IF(GG$8="Mùa đông",MMULT(VALUE($E72:$EF72),VALUE('Color detail'!AH$7:AH$138))*'3.Gentan-i'!$EO72,MMULT(VALUE($E72:$EF72),VALUE('Color detail'!AH$7:AH$138))*'3.Gentan-i'!$EP72))</f>
        <v>0.24</v>
      </c>
      <c r="GH72" s="436" cm="1">
        <f t="array" ref="GH72">+_xlfn.SINGLE(IF(GH$8="Mùa đông",MMULT(VALUE($E72:$EF72),VALUE('Color detail'!AI$7:AI$138))*'3.Gentan-i'!$EO72,MMULT(VALUE($E72:$EF72),VALUE('Color detail'!AI$7:AI$138))*'3.Gentan-i'!$EP72))</f>
        <v>0.22999999999999998</v>
      </c>
      <c r="GI72" s="436" cm="1">
        <f t="array" ref="GI72">+_xlfn.SINGLE(IF(GI$8="Mùa đông",MMULT(VALUE($E72:$EF72),VALUE('Color detail'!AJ$7:AJ$138))*'3.Gentan-i'!$EO72,MMULT(VALUE($E72:$EF72),VALUE('Color detail'!AJ$7:AJ$138))*'3.Gentan-i'!$EP72))</f>
        <v>0.20000000000000004</v>
      </c>
      <c r="GJ72" s="436" cm="1">
        <f t="array" ref="GJ72">+_xlfn.SINGLE(IF(GJ$8="Mùa đông",MMULT(VALUE($E72:$EF72),VALUE('Color detail'!AK$7:AK$138))*'3.Gentan-i'!$EO72,MMULT(VALUE($E72:$EF72),VALUE('Color detail'!AK$7:AK$138))*'3.Gentan-i'!$EP72))</f>
        <v>0.21000000000000002</v>
      </c>
      <c r="GK72" s="436" cm="1">
        <f t="array" ref="GK72">+_xlfn.SINGLE(IF(GK$8="Mùa đông",MMULT(VALUE($E72:$EF72),VALUE('Color detail'!AL$7:AL$138))*'3.Gentan-i'!$EO72,MMULT(VALUE($E72:$EF72),VALUE('Color detail'!AL$7:AL$138))*'3.Gentan-i'!$EP72))</f>
        <v>0</v>
      </c>
      <c r="GL72" s="436" cm="1">
        <f t="array" ref="GL72">+_xlfn.SINGLE(IF(GL$8="Mùa đông",MMULT(VALUE($E72:$EF72),VALUE('Color detail'!AM$7:AM$138))*'3.Gentan-i'!$EO72,MMULT(VALUE($E72:$EF72),VALUE('Color detail'!AM$7:AM$138))*'3.Gentan-i'!$EP72))</f>
        <v>0</v>
      </c>
      <c r="GM72" s="436" cm="1">
        <f t="array" ref="GM72">+_xlfn.SINGLE(IF(GM$8="Mùa đông",MMULT(VALUE($E72:$EF72),VALUE('Color detail'!AN$7:AN$138))*'3.Gentan-i'!$EO72,MMULT(VALUE($E72:$EF72),VALUE('Color detail'!AN$7:AN$138))*'3.Gentan-i'!$EP72))</f>
        <v>0</v>
      </c>
      <c r="GN72" s="436" cm="1">
        <f t="array" ref="GN72">+_xlfn.SINGLE(IF(GN$8="Mùa đông",MMULT(VALUE($E72:$EF72),VALUE('Color detail'!AO$7:AO$138))*'3.Gentan-i'!$EO72,MMULT(VALUE($E72:$EF72),VALUE('Color detail'!AO$7:AO$138))*'3.Gentan-i'!$EP72))</f>
        <v>0</v>
      </c>
      <c r="GO72" s="436" cm="1">
        <f t="array" ref="GO72">+_xlfn.SINGLE(IF(GO$8="Mùa đông",MMULT(VALUE($E72:$EF72),VALUE('Color detail'!AP$7:AP$138))*'3.Gentan-i'!$EO72,MMULT(VALUE($E72:$EF72),VALUE('Color detail'!AP$7:AP$138))*'3.Gentan-i'!$EP72))</f>
        <v>0</v>
      </c>
      <c r="GP72" s="436" cm="1">
        <f t="array" ref="GP72">+_xlfn.SINGLE(IF(GP$8="Mùa đông",MMULT(VALUE($E72:$EF72),VALUE('Color detail'!AQ$7:AQ$138))*'3.Gentan-i'!$EO72,MMULT(VALUE($E72:$EF72),VALUE('Color detail'!AQ$7:AQ$138))*'3.Gentan-i'!$EP72))</f>
        <v>0</v>
      </c>
      <c r="GQ72" s="436" cm="1">
        <f t="array" ref="GQ72">+_xlfn.SINGLE(IF(GQ$8="Mùa đông",MMULT(VALUE($E72:$EF72),VALUE('Color detail'!AR$7:AR$138))*'3.Gentan-i'!$EO72,MMULT(VALUE($E72:$EF72),VALUE('Color detail'!AR$7:AR$138))*'3.Gentan-i'!$EP72))</f>
        <v>0</v>
      </c>
      <c r="GR72" s="443">
        <f t="shared" si="37"/>
        <v>5.9000000000000021</v>
      </c>
      <c r="GS72" s="435"/>
      <c r="GT72" s="436">
        <f t="shared" si="38"/>
        <v>0.39999999999999997</v>
      </c>
      <c r="GU72" s="499">
        <v>12</v>
      </c>
      <c r="GV72" s="499">
        <v>36</v>
      </c>
      <c r="GW72" s="436">
        <f t="shared" si="31"/>
        <v>4.8</v>
      </c>
      <c r="GX72" s="436">
        <f t="shared" si="32"/>
        <v>14.399999999999999</v>
      </c>
      <c r="GZ72" s="534"/>
      <c r="HA72" s="534"/>
      <c r="HB72" s="534"/>
    </row>
    <row r="73" spans="1:286" ht="16" hidden="1" customHeight="1">
      <c r="A73" s="437">
        <v>1</v>
      </c>
      <c r="B73" s="438" t="s">
        <v>420</v>
      </c>
      <c r="C73" s="439" t="s">
        <v>402</v>
      </c>
      <c r="D73" s="439"/>
      <c r="E73" s="925"/>
      <c r="F73" s="925"/>
      <c r="G73" s="925"/>
      <c r="H73" s="925"/>
      <c r="I73" s="925"/>
      <c r="J73" s="925"/>
      <c r="K73" s="925"/>
      <c r="L73" s="925"/>
      <c r="M73" s="925"/>
      <c r="N73" s="925"/>
      <c r="O73" s="925"/>
      <c r="P73" s="925"/>
      <c r="Q73" s="925"/>
      <c r="R73" s="925"/>
      <c r="S73" s="925"/>
      <c r="T73" s="925"/>
      <c r="U73" s="925"/>
      <c r="V73" s="925"/>
      <c r="W73" s="925"/>
      <c r="X73" s="925"/>
      <c r="Y73" s="925"/>
      <c r="Z73" s="925"/>
      <c r="AA73" s="925"/>
      <c r="AB73" s="925"/>
      <c r="AC73" s="925"/>
      <c r="AD73" s="440">
        <v>0</v>
      </c>
      <c r="AE73" s="440">
        <v>0.15</v>
      </c>
      <c r="AF73" s="440">
        <v>0</v>
      </c>
      <c r="AG73" s="440">
        <v>0</v>
      </c>
      <c r="AH73" s="440">
        <v>0</v>
      </c>
      <c r="AI73" s="440">
        <v>0</v>
      </c>
      <c r="AJ73" s="440">
        <v>0</v>
      </c>
      <c r="AK73" s="440">
        <v>0</v>
      </c>
      <c r="AL73" s="440">
        <v>0</v>
      </c>
      <c r="AM73" s="440">
        <v>0.15</v>
      </c>
      <c r="AN73" s="440">
        <v>0</v>
      </c>
      <c r="AO73" s="440">
        <v>0</v>
      </c>
      <c r="AP73" s="440">
        <v>0</v>
      </c>
      <c r="AQ73" s="440">
        <v>0</v>
      </c>
      <c r="AR73" s="440">
        <v>0</v>
      </c>
      <c r="AS73" s="440">
        <v>0</v>
      </c>
      <c r="AT73" s="440">
        <v>0</v>
      </c>
      <c r="AU73" s="440">
        <v>0.15</v>
      </c>
      <c r="AV73" s="440">
        <v>0</v>
      </c>
      <c r="AW73" s="440">
        <v>0</v>
      </c>
      <c r="AX73" s="440">
        <v>0</v>
      </c>
      <c r="AY73" s="440">
        <v>0</v>
      </c>
      <c r="AZ73" s="440">
        <v>0</v>
      </c>
      <c r="BA73" s="440">
        <v>0</v>
      </c>
      <c r="BB73" s="440">
        <v>0</v>
      </c>
      <c r="BC73" s="440">
        <v>0</v>
      </c>
      <c r="BD73" s="440">
        <v>0</v>
      </c>
      <c r="BE73" s="440">
        <v>0</v>
      </c>
      <c r="BF73" s="440">
        <v>0</v>
      </c>
      <c r="BG73" s="440">
        <v>0</v>
      </c>
      <c r="BH73" s="440">
        <v>0</v>
      </c>
      <c r="BI73" s="440">
        <v>0</v>
      </c>
      <c r="BJ73" s="440">
        <v>0</v>
      </c>
      <c r="BK73" s="440">
        <v>0</v>
      </c>
      <c r="BL73" s="440">
        <v>0</v>
      </c>
      <c r="BM73" s="440">
        <v>0</v>
      </c>
      <c r="BN73" s="440">
        <v>0</v>
      </c>
      <c r="BO73" s="440">
        <v>0</v>
      </c>
      <c r="BP73" s="440">
        <v>0</v>
      </c>
      <c r="BQ73" s="440">
        <v>0</v>
      </c>
      <c r="BR73" s="440">
        <v>0</v>
      </c>
      <c r="BS73" s="440">
        <v>0</v>
      </c>
      <c r="BT73" s="440">
        <v>0</v>
      </c>
      <c r="BU73" s="440">
        <v>0</v>
      </c>
      <c r="BV73" s="440">
        <v>0</v>
      </c>
      <c r="BW73" s="440">
        <v>0</v>
      </c>
      <c r="BX73" s="440">
        <v>0</v>
      </c>
      <c r="BY73" s="440">
        <v>0</v>
      </c>
      <c r="BZ73" s="440">
        <v>0</v>
      </c>
      <c r="CA73" s="440">
        <v>0</v>
      </c>
      <c r="CB73" s="440">
        <v>0</v>
      </c>
      <c r="CC73" s="440">
        <v>0</v>
      </c>
      <c r="CD73" s="440">
        <v>0</v>
      </c>
      <c r="CE73" s="440">
        <v>0</v>
      </c>
      <c r="CF73" s="440">
        <v>0</v>
      </c>
      <c r="CG73" s="440">
        <v>0</v>
      </c>
      <c r="CH73" s="440">
        <v>0</v>
      </c>
      <c r="CI73" s="440">
        <v>0</v>
      </c>
      <c r="CJ73" s="440">
        <v>0</v>
      </c>
      <c r="CK73" s="440">
        <v>0</v>
      </c>
      <c r="CL73" s="440">
        <v>0</v>
      </c>
      <c r="CM73" s="440">
        <v>0</v>
      </c>
      <c r="CN73" s="440">
        <v>0</v>
      </c>
      <c r="CO73" s="440">
        <v>0</v>
      </c>
      <c r="CP73" s="440">
        <v>0</v>
      </c>
      <c r="CQ73" s="440">
        <v>0</v>
      </c>
      <c r="CR73" s="440">
        <v>0</v>
      </c>
      <c r="CS73" s="440">
        <v>0</v>
      </c>
      <c r="CT73" s="440">
        <v>0</v>
      </c>
      <c r="CU73" s="440">
        <v>0</v>
      </c>
      <c r="CV73" s="440">
        <v>0</v>
      </c>
      <c r="CW73" s="440">
        <v>0</v>
      </c>
      <c r="CX73" s="440">
        <v>0</v>
      </c>
      <c r="CY73" s="440">
        <v>0</v>
      </c>
      <c r="CZ73" s="440">
        <v>0</v>
      </c>
      <c r="DA73" s="440">
        <v>0</v>
      </c>
      <c r="DB73" s="440">
        <v>0</v>
      </c>
      <c r="DC73" s="440">
        <v>0</v>
      </c>
      <c r="DD73" s="440">
        <v>0</v>
      </c>
      <c r="DE73" s="440">
        <v>0</v>
      </c>
      <c r="DF73" s="440">
        <v>0</v>
      </c>
      <c r="DG73" s="441">
        <v>0</v>
      </c>
      <c r="DH73" s="441">
        <v>0</v>
      </c>
      <c r="DI73" s="441">
        <v>0</v>
      </c>
      <c r="DJ73" s="441">
        <v>0</v>
      </c>
      <c r="DK73" s="441">
        <v>0</v>
      </c>
      <c r="DL73" s="441">
        <v>0</v>
      </c>
      <c r="DM73" s="441">
        <v>0</v>
      </c>
      <c r="DN73" s="441">
        <v>0</v>
      </c>
      <c r="DO73" s="441">
        <v>0</v>
      </c>
      <c r="DP73" s="441">
        <v>0</v>
      </c>
      <c r="DQ73" s="441">
        <v>0</v>
      </c>
      <c r="DR73" s="441">
        <v>0</v>
      </c>
      <c r="DS73" s="441">
        <v>0</v>
      </c>
      <c r="DT73" s="441">
        <v>0</v>
      </c>
      <c r="DU73" s="441">
        <v>0</v>
      </c>
      <c r="DV73" s="441">
        <v>0</v>
      </c>
      <c r="DW73" s="441">
        <v>0</v>
      </c>
      <c r="DX73" s="441">
        <v>0</v>
      </c>
      <c r="DY73" s="441">
        <v>0</v>
      </c>
      <c r="DZ73" s="441">
        <v>0</v>
      </c>
      <c r="EA73" s="441">
        <v>0</v>
      </c>
      <c r="EB73" s="441">
        <v>0</v>
      </c>
      <c r="EC73" s="441">
        <v>0</v>
      </c>
      <c r="ED73" s="441">
        <v>0</v>
      </c>
      <c r="EE73" s="441">
        <v>0</v>
      </c>
      <c r="EF73" s="441">
        <v>0</v>
      </c>
      <c r="EH73" s="437" t="s">
        <v>62</v>
      </c>
      <c r="EI73" s="437">
        <v>4</v>
      </c>
      <c r="EJ73" s="439"/>
      <c r="EK73" s="439" t="s">
        <v>336</v>
      </c>
      <c r="EL73" s="437" t="s">
        <v>64</v>
      </c>
      <c r="EN73" s="382" t="str">
        <f>+IFERROR(VLOOKUP($B73,'Lưu ý'!$C$5:$G$21,5,0),"")</f>
        <v/>
      </c>
      <c r="EO73" s="382">
        <f>+IF($EN73="",100%,INDEX('Lưu ý'!$H$5:$I$21,MATCH('3.Gentan-i'!$B73,'Lưu ý'!$C$5:$C$21,0),MATCH('3.Gentan-i'!EO$6,'Lưu ý'!$H$4:$I$4,0)))</f>
        <v>1</v>
      </c>
      <c r="EP73" s="382">
        <f>+IF($EN73="",100%,INDEX('Lưu ý'!$H$5:$I$21,MATCH('3.Gentan-i'!$B73,'Lưu ý'!$C$5:$C$21,0),MATCH('3.Gentan-i'!EP$6,'Lưu ý'!$H$4:$I$4,0)))</f>
        <v>1</v>
      </c>
      <c r="EQ73" s="481">
        <v>1</v>
      </c>
      <c r="ER73" s="929">
        <v>1</v>
      </c>
      <c r="ES73" s="439"/>
      <c r="ET73" s="439"/>
      <c r="EU73" s="476"/>
      <c r="EV73" s="811"/>
      <c r="EW73" s="811"/>
      <c r="EX73" s="811"/>
      <c r="EY73" s="811"/>
      <c r="EZ73" s="378" t="s">
        <v>360</v>
      </c>
      <c r="FA73" s="442" cm="1">
        <f t="array" ref="FA73">+_xlfn.SINGLE(MMULT(VALUE($E73:$EF73),VALUE('Color detail'!H$7:H$138)))</f>
        <v>57.45</v>
      </c>
      <c r="FB73" s="442" cm="1">
        <f t="array" ref="FB73">+_xlfn.SINGLE(MMULT(VALUE($E73:$EF73),VALUE('Color detail'!I$7:I$138)))</f>
        <v>40.5</v>
      </c>
      <c r="FC73" s="442" cm="1">
        <f t="array" ref="FC73">+_xlfn.SINGLE(MMULT(VALUE($E73:$EF73),VALUE('Color detail'!J$7:J$138)))</f>
        <v>54.75</v>
      </c>
      <c r="FD73" s="442" cm="1">
        <f t="array" ref="FD73">+_xlfn.SINGLE(MMULT(VALUE($E73:$EF73),VALUE('Color detail'!K$7:K$138)))</f>
        <v>53.55</v>
      </c>
      <c r="FF73" s="436">
        <f t="shared" si="27"/>
        <v>60</v>
      </c>
      <c r="FG73" s="436">
        <f t="shared" si="28"/>
        <v>44</v>
      </c>
      <c r="FH73" s="436">
        <f t="shared" si="29"/>
        <v>56</v>
      </c>
      <c r="FI73" s="436">
        <f t="shared" si="30"/>
        <v>56</v>
      </c>
      <c r="FK73" s="436">
        <f t="shared" si="33"/>
        <v>60</v>
      </c>
      <c r="FL73" s="436">
        <f t="shared" si="34"/>
        <v>44</v>
      </c>
      <c r="FM73" s="436">
        <f t="shared" si="35"/>
        <v>56</v>
      </c>
      <c r="FN73" s="436">
        <f t="shared" si="36"/>
        <v>56</v>
      </c>
      <c r="FO73" s="681"/>
      <c r="FP73" s="436" cm="1">
        <f t="array" ref="FP73">+_xlfn.SINGLE(IF(FP$8="Mùa đông",MMULT(VALUE($E73:$EF73),VALUE('Color detail'!Q$7:Q$138))*'3.Gentan-i'!$EO73,MMULT(VALUE($E73:$EF73),VALUE('Color detail'!Q$7:Q$138))*'3.Gentan-i'!$EP73))</f>
        <v>1.8</v>
      </c>
      <c r="FQ73" s="436" cm="1">
        <f t="array" ref="FQ73">+_xlfn.SINGLE(IF(FQ$8="Mùa đông",MMULT(VALUE($E73:$EF73),VALUE('Color detail'!R$7:R$138))*'3.Gentan-i'!$EO73,MMULT(VALUE($E73:$EF73),VALUE('Color detail'!R$7:R$138))*'3.Gentan-i'!$EP73))</f>
        <v>2.85</v>
      </c>
      <c r="FR73" s="436" cm="1">
        <f t="array" ref="FR73">+_xlfn.SINGLE(IF(FR$8="Mùa đông",MMULT(VALUE($E73:$EF73),VALUE('Color detail'!S$7:S$138))*'3.Gentan-i'!$EO73,MMULT(VALUE($E73:$EF73),VALUE('Color detail'!S$7:S$138))*'3.Gentan-i'!$EP73))</f>
        <v>1.65</v>
      </c>
      <c r="FS73" s="436" cm="1">
        <f t="array" ref="FS73">+_xlfn.SINGLE(IF(FS$8="Mùa đông",MMULT(VALUE($E73:$EF73),VALUE('Color detail'!T$7:T$138))*'3.Gentan-i'!$EO73,MMULT(VALUE($E73:$EF73),VALUE('Color detail'!T$7:T$138))*'3.Gentan-i'!$EP73))</f>
        <v>2.1</v>
      </c>
      <c r="FT73" s="436" cm="1">
        <f t="array" ref="FT73">+_xlfn.SINGLE(IF(FT$8="Mùa đông",MMULT(VALUE($E73:$EF73),VALUE('Color detail'!U$7:U$138))*'3.Gentan-i'!$EO73,MMULT(VALUE($E73:$EF73),VALUE('Color detail'!U$7:U$138))*'3.Gentan-i'!$EP73))</f>
        <v>3.15</v>
      </c>
      <c r="FU73" s="436" cm="1">
        <f t="array" ref="FU73">+_xlfn.SINGLE(IF(FU$8="Mùa đông",MMULT(VALUE($E73:$EF73),VALUE('Color detail'!V$7:V$138))*'3.Gentan-i'!$EO73,MMULT(VALUE($E73:$EF73),VALUE('Color detail'!V$7:V$138))*'3.Gentan-i'!$EP73))</f>
        <v>2.25</v>
      </c>
      <c r="FV73" s="436" cm="1">
        <f t="array" ref="FV73">+_xlfn.SINGLE(IF(FV$8="Mùa đông",MMULT(VALUE($E73:$EF73),VALUE('Color detail'!W$7:W$138))*'3.Gentan-i'!$EO73,MMULT(VALUE($E73:$EF73),VALUE('Color detail'!W$7:W$138))*'3.Gentan-i'!$EP73))</f>
        <v>3.15</v>
      </c>
      <c r="FW73" s="436" cm="1">
        <f t="array" ref="FW73">+_xlfn.SINGLE(IF(FW$8="Mùa đông",MMULT(VALUE($E73:$EF73),VALUE('Color detail'!X$7:X$138))*'3.Gentan-i'!$EO73,MMULT(VALUE($E73:$EF73),VALUE('Color detail'!X$7:X$138))*'3.Gentan-i'!$EP73))</f>
        <v>3.3</v>
      </c>
      <c r="FX73" s="436" cm="1">
        <f t="array" ref="FX73">+_xlfn.SINGLE(IF(FX$8="Mùa đông",MMULT(VALUE($E73:$EF73),VALUE('Color detail'!Y$7:Y$138))*'3.Gentan-i'!$EO73,MMULT(VALUE($E73:$EF73),VALUE('Color detail'!Y$7:Y$138))*'3.Gentan-i'!$EP73))</f>
        <v>3.7499999999999996</v>
      </c>
      <c r="FY73" s="436" cm="1">
        <f t="array" ref="FY73">+_xlfn.SINGLE(IF(FY$8="Mùa đông",MMULT(VALUE($E73:$EF73),VALUE('Color detail'!Z$7:Z$138))*'3.Gentan-i'!$EO73,MMULT(VALUE($E73:$EF73),VALUE('Color detail'!Z$7:Z$138))*'3.Gentan-i'!$EP73))</f>
        <v>2.0999999999999996</v>
      </c>
      <c r="FZ73" s="436" cm="1">
        <f t="array" ref="FZ73">+_xlfn.SINGLE(IF(FZ$8="Mùa đông",MMULT(VALUE($E73:$EF73),VALUE('Color detail'!AA$7:AA$138))*'3.Gentan-i'!$EO73,MMULT(VALUE($E73:$EF73),VALUE('Color detail'!AA$7:AA$138))*'3.Gentan-i'!$EP73))</f>
        <v>3.5999999999999996</v>
      </c>
      <c r="GA73" s="436" cm="1">
        <f t="array" ref="GA73">+_xlfn.SINGLE(IF(GA$8="Mùa đông",MMULT(VALUE($E73:$EF73),VALUE('Color detail'!AB$7:AB$138))*'3.Gentan-i'!$EO73,MMULT(VALUE($E73:$EF73),VALUE('Color detail'!AB$7:AB$138))*'3.Gentan-i'!$EP73))</f>
        <v>2.4</v>
      </c>
      <c r="GB73" s="436" cm="1">
        <f t="array" ref="GB73">+_xlfn.SINGLE(IF(GB$8="Mùa đông",MMULT(VALUE($E73:$EF73),VALUE('Color detail'!AC$7:AC$138))*'3.Gentan-i'!$EO73,MMULT(VALUE($E73:$EF73),VALUE('Color detail'!AC$7:AC$138))*'3.Gentan-i'!$EP73))</f>
        <v>2.7</v>
      </c>
      <c r="GC73" s="436" cm="1">
        <f t="array" ref="GC73">+_xlfn.SINGLE(IF(GC$8="Mùa đông",MMULT(VALUE($E73:$EF73),VALUE('Color detail'!AD$7:AD$138))*'3.Gentan-i'!$EO73,MMULT(VALUE($E73:$EF73),VALUE('Color detail'!AD$7:AD$138))*'3.Gentan-i'!$EP73))</f>
        <v>3.1499999999999995</v>
      </c>
      <c r="GD73" s="436" cm="1">
        <f t="array" ref="GD73">+_xlfn.SINGLE(IF(GD$8="Mùa đông",MMULT(VALUE($E73:$EF73),VALUE('Color detail'!AE$7:AE$138))*'3.Gentan-i'!$EO73,MMULT(VALUE($E73:$EF73),VALUE('Color detail'!AE$7:AE$138))*'3.Gentan-i'!$EP73))</f>
        <v>3</v>
      </c>
      <c r="GE73" s="436" cm="1">
        <f t="array" ref="GE73">+_xlfn.SINGLE(IF(GE$8="Mùa đông",MMULT(VALUE($E73:$EF73),VALUE('Color detail'!AF$7:AF$138))*'3.Gentan-i'!$EO73,MMULT(VALUE($E73:$EF73),VALUE('Color detail'!AF$7:AF$138))*'3.Gentan-i'!$EP73))</f>
        <v>3</v>
      </c>
      <c r="GF73" s="436" cm="1">
        <f t="array" ref="GF73">+_xlfn.SINGLE(IF(GF$8="Mùa đông",MMULT(VALUE($E73:$EF73),VALUE('Color detail'!AG$7:AG$138))*'3.Gentan-i'!$EO73,MMULT(VALUE($E73:$EF73),VALUE('Color detail'!AG$7:AG$138))*'3.Gentan-i'!$EP73))</f>
        <v>3.6</v>
      </c>
      <c r="GG73" s="436" cm="1">
        <f t="array" ref="GG73">+_xlfn.SINGLE(IF(GG$8="Mùa đông",MMULT(VALUE($E73:$EF73),VALUE('Color detail'!AH$7:AH$138))*'3.Gentan-i'!$EO73,MMULT(VALUE($E73:$EF73),VALUE('Color detail'!AH$7:AH$138))*'3.Gentan-i'!$EP73))</f>
        <v>1.95</v>
      </c>
      <c r="GH73" s="436" cm="1">
        <f t="array" ref="GH73">+_xlfn.SINGLE(IF(GH$8="Mùa đông",MMULT(VALUE($E73:$EF73),VALUE('Color detail'!AI$7:AI$138))*'3.Gentan-i'!$EO73,MMULT(VALUE($E73:$EF73),VALUE('Color detail'!AI$7:AI$138))*'3.Gentan-i'!$EP73))</f>
        <v>2.7</v>
      </c>
      <c r="GI73" s="436" cm="1">
        <f t="array" ref="GI73">+_xlfn.SINGLE(IF(GI$8="Mùa đông",MMULT(VALUE($E73:$EF73),VALUE('Color detail'!AJ$7:AJ$138))*'3.Gentan-i'!$EO73,MMULT(VALUE($E73:$EF73),VALUE('Color detail'!AJ$7:AJ$138))*'3.Gentan-i'!$EP73))</f>
        <v>2.7</v>
      </c>
      <c r="GJ73" s="436" cm="1">
        <f t="array" ref="GJ73">+_xlfn.SINGLE(IF(GJ$8="Mùa đông",MMULT(VALUE($E73:$EF73),VALUE('Color detail'!AK$7:AK$138))*'3.Gentan-i'!$EO73,MMULT(VALUE($E73:$EF73),VALUE('Color detail'!AK$7:AK$138))*'3.Gentan-i'!$EP73))</f>
        <v>2.5499999999999998</v>
      </c>
      <c r="GK73" s="436" cm="1">
        <f t="array" ref="GK73">+_xlfn.SINGLE(IF(GK$8="Mùa đông",MMULT(VALUE($E73:$EF73),VALUE('Color detail'!AL$7:AL$138))*'3.Gentan-i'!$EO73,MMULT(VALUE($E73:$EF73),VALUE('Color detail'!AL$7:AL$138))*'3.Gentan-i'!$EP73))</f>
        <v>0</v>
      </c>
      <c r="GL73" s="436" cm="1">
        <f t="array" ref="GL73">+_xlfn.SINGLE(IF(GL$8="Mùa đông",MMULT(VALUE($E73:$EF73),VALUE('Color detail'!AM$7:AM$138))*'3.Gentan-i'!$EO73,MMULT(VALUE($E73:$EF73),VALUE('Color detail'!AM$7:AM$138))*'3.Gentan-i'!$EP73))</f>
        <v>0</v>
      </c>
      <c r="GM73" s="436" cm="1">
        <f t="array" ref="GM73">+_xlfn.SINGLE(IF(GM$8="Mùa đông",MMULT(VALUE($E73:$EF73),VALUE('Color detail'!AN$7:AN$138))*'3.Gentan-i'!$EO73,MMULT(VALUE($E73:$EF73),VALUE('Color detail'!AN$7:AN$138))*'3.Gentan-i'!$EP73))</f>
        <v>0</v>
      </c>
      <c r="GN73" s="436" cm="1">
        <f t="array" ref="GN73">+_xlfn.SINGLE(IF(GN$8="Mùa đông",MMULT(VALUE($E73:$EF73),VALUE('Color detail'!AO$7:AO$138))*'3.Gentan-i'!$EO73,MMULT(VALUE($E73:$EF73),VALUE('Color detail'!AO$7:AO$138))*'3.Gentan-i'!$EP73))</f>
        <v>0</v>
      </c>
      <c r="GO73" s="436" cm="1">
        <f t="array" ref="GO73">+_xlfn.SINGLE(IF(GO$8="Mùa đông",MMULT(VALUE($E73:$EF73),VALUE('Color detail'!AP$7:AP$138))*'3.Gentan-i'!$EO73,MMULT(VALUE($E73:$EF73),VALUE('Color detail'!AP$7:AP$138))*'3.Gentan-i'!$EP73))</f>
        <v>0</v>
      </c>
      <c r="GP73" s="436" cm="1">
        <f t="array" ref="GP73">+_xlfn.SINGLE(IF(GP$8="Mùa đông",MMULT(VALUE($E73:$EF73),VALUE('Color detail'!AQ$7:AQ$138))*'3.Gentan-i'!$EO73,MMULT(VALUE($E73:$EF73),VALUE('Color detail'!AQ$7:AQ$138))*'3.Gentan-i'!$EP73))</f>
        <v>0</v>
      </c>
      <c r="GQ73" s="436" cm="1">
        <f t="array" ref="GQ73">+_xlfn.SINGLE(IF(GQ$8="Mùa đông",MMULT(VALUE($E73:$EF73),VALUE('Color detail'!AR$7:AR$138))*'3.Gentan-i'!$EO73,MMULT(VALUE($E73:$EF73),VALUE('Color detail'!AR$7:AR$138))*'3.Gentan-i'!$EP73))</f>
        <v>0</v>
      </c>
      <c r="GR73" s="443">
        <f t="shared" si="37"/>
        <v>57.45000000000001</v>
      </c>
      <c r="GS73" s="435"/>
      <c r="GT73" s="436">
        <f t="shared" si="38"/>
        <v>3.7499999999999996</v>
      </c>
      <c r="GU73" s="499">
        <v>12</v>
      </c>
      <c r="GV73" s="499">
        <v>36</v>
      </c>
      <c r="GW73" s="436">
        <f t="shared" si="31"/>
        <v>44.999999999999993</v>
      </c>
      <c r="GX73" s="436">
        <f t="shared" si="32"/>
        <v>134.99999999999997</v>
      </c>
      <c r="GZ73" s="534"/>
      <c r="HA73" s="534"/>
      <c r="HB73" s="534"/>
    </row>
    <row r="74" spans="1:286" ht="16" hidden="1" customHeight="1">
      <c r="A74" s="437">
        <v>1</v>
      </c>
      <c r="B74" s="438" t="s">
        <v>421</v>
      </c>
      <c r="C74" s="439" t="s">
        <v>403</v>
      </c>
      <c r="D74" s="439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440">
        <v>0.2</v>
      </c>
      <c r="AE74" s="440">
        <v>0</v>
      </c>
      <c r="AF74" s="440">
        <v>0</v>
      </c>
      <c r="AG74" s="440">
        <v>0</v>
      </c>
      <c r="AH74" s="440">
        <v>0</v>
      </c>
      <c r="AI74" s="440">
        <v>0</v>
      </c>
      <c r="AJ74" s="440">
        <v>0</v>
      </c>
      <c r="AK74" s="440">
        <v>0</v>
      </c>
      <c r="AL74" s="440">
        <v>0.2</v>
      </c>
      <c r="AM74" s="440">
        <v>0</v>
      </c>
      <c r="AN74" s="440">
        <v>0</v>
      </c>
      <c r="AO74" s="440">
        <v>0</v>
      </c>
      <c r="AP74" s="440">
        <v>0</v>
      </c>
      <c r="AQ74" s="440">
        <v>0</v>
      </c>
      <c r="AR74" s="440">
        <v>0</v>
      </c>
      <c r="AS74" s="440">
        <v>0</v>
      </c>
      <c r="AT74" s="440">
        <v>0.2</v>
      </c>
      <c r="AU74" s="440">
        <v>0</v>
      </c>
      <c r="AV74" s="440">
        <v>0</v>
      </c>
      <c r="AW74" s="440">
        <v>0</v>
      </c>
      <c r="AX74" s="440">
        <v>0</v>
      </c>
      <c r="AY74" s="440">
        <v>0</v>
      </c>
      <c r="AZ74" s="440">
        <v>0</v>
      </c>
      <c r="BA74" s="440">
        <v>0</v>
      </c>
      <c r="BB74" s="440">
        <v>0</v>
      </c>
      <c r="BC74" s="440">
        <v>0</v>
      </c>
      <c r="BD74" s="440">
        <v>0</v>
      </c>
      <c r="BE74" s="440">
        <v>0</v>
      </c>
      <c r="BF74" s="440">
        <v>0</v>
      </c>
      <c r="BG74" s="440">
        <v>0</v>
      </c>
      <c r="BH74" s="440">
        <v>0</v>
      </c>
      <c r="BI74" s="440">
        <v>0</v>
      </c>
      <c r="BJ74" s="440">
        <v>0</v>
      </c>
      <c r="BK74" s="440">
        <v>0</v>
      </c>
      <c r="BL74" s="440">
        <v>0</v>
      </c>
      <c r="BM74" s="440">
        <v>0</v>
      </c>
      <c r="BN74" s="440">
        <v>0</v>
      </c>
      <c r="BO74" s="440">
        <v>0</v>
      </c>
      <c r="BP74" s="440">
        <v>0</v>
      </c>
      <c r="BQ74" s="440">
        <v>0</v>
      </c>
      <c r="BR74" s="440">
        <v>0</v>
      </c>
      <c r="BS74" s="440">
        <v>0</v>
      </c>
      <c r="BT74" s="440">
        <v>0</v>
      </c>
      <c r="BU74" s="440">
        <v>0</v>
      </c>
      <c r="BV74" s="440">
        <v>0</v>
      </c>
      <c r="BW74" s="440">
        <v>0</v>
      </c>
      <c r="BX74" s="440">
        <v>0</v>
      </c>
      <c r="BY74" s="440">
        <v>0</v>
      </c>
      <c r="BZ74" s="440">
        <v>0</v>
      </c>
      <c r="CA74" s="440">
        <v>0</v>
      </c>
      <c r="CB74" s="440">
        <v>0</v>
      </c>
      <c r="CC74" s="440">
        <v>0</v>
      </c>
      <c r="CD74" s="440">
        <v>0</v>
      </c>
      <c r="CE74" s="440">
        <v>0</v>
      </c>
      <c r="CF74" s="440">
        <v>0</v>
      </c>
      <c r="CG74" s="440">
        <v>0</v>
      </c>
      <c r="CH74" s="440">
        <v>0</v>
      </c>
      <c r="CI74" s="440">
        <v>0</v>
      </c>
      <c r="CJ74" s="440">
        <v>0</v>
      </c>
      <c r="CK74" s="440">
        <v>0</v>
      </c>
      <c r="CL74" s="440">
        <v>0</v>
      </c>
      <c r="CM74" s="440">
        <v>0</v>
      </c>
      <c r="CN74" s="440">
        <v>0</v>
      </c>
      <c r="CO74" s="440">
        <v>0.33386517750299166</v>
      </c>
      <c r="CP74" s="440">
        <v>0</v>
      </c>
      <c r="CQ74" s="440">
        <v>0</v>
      </c>
      <c r="CR74" s="440">
        <v>0</v>
      </c>
      <c r="CS74" s="440">
        <v>0.33386517750299166</v>
      </c>
      <c r="CT74" s="440">
        <v>0</v>
      </c>
      <c r="CU74" s="440">
        <v>0</v>
      </c>
      <c r="CV74" s="440">
        <v>0</v>
      </c>
      <c r="CW74" s="440">
        <v>0.33386517750299166</v>
      </c>
      <c r="CX74" s="440">
        <v>0</v>
      </c>
      <c r="CY74" s="440">
        <v>0</v>
      </c>
      <c r="CZ74" s="440">
        <v>0</v>
      </c>
      <c r="DA74" s="440">
        <v>0.33386517750299166</v>
      </c>
      <c r="DB74" s="440">
        <v>0</v>
      </c>
      <c r="DC74" s="440">
        <v>0</v>
      </c>
      <c r="DD74" s="440">
        <v>0</v>
      </c>
      <c r="DE74" s="440">
        <v>0.33386517750299166</v>
      </c>
      <c r="DF74" s="440">
        <v>0</v>
      </c>
      <c r="DG74" s="441">
        <v>0</v>
      </c>
      <c r="DH74" s="441">
        <v>0.10598894523904497</v>
      </c>
      <c r="DI74" s="441">
        <v>0</v>
      </c>
      <c r="DJ74" s="441">
        <v>0</v>
      </c>
      <c r="DK74" s="441">
        <v>0</v>
      </c>
      <c r="DL74" s="441">
        <v>0</v>
      </c>
      <c r="DM74" s="441">
        <v>0.10598894523904497</v>
      </c>
      <c r="DN74" s="441">
        <v>0</v>
      </c>
      <c r="DO74" s="441">
        <v>0</v>
      </c>
      <c r="DP74" s="441">
        <v>0</v>
      </c>
      <c r="DQ74" s="441">
        <v>0</v>
      </c>
      <c r="DR74" s="441">
        <v>0</v>
      </c>
      <c r="DS74" s="441">
        <v>0</v>
      </c>
      <c r="DT74" s="441">
        <v>0</v>
      </c>
      <c r="DU74" s="441">
        <v>0</v>
      </c>
      <c r="DV74" s="441">
        <v>0</v>
      </c>
      <c r="DW74" s="441">
        <v>0</v>
      </c>
      <c r="DX74" s="441">
        <v>0</v>
      </c>
      <c r="DY74" s="441">
        <v>0</v>
      </c>
      <c r="DZ74" s="441">
        <v>0</v>
      </c>
      <c r="EA74" s="441">
        <v>0</v>
      </c>
      <c r="EB74" s="441">
        <v>0</v>
      </c>
      <c r="EC74" s="441">
        <v>0</v>
      </c>
      <c r="ED74" s="441">
        <v>0.10598894523904497</v>
      </c>
      <c r="EE74" s="441">
        <v>0</v>
      </c>
      <c r="EF74" s="441">
        <v>0</v>
      </c>
      <c r="EH74" s="437" t="s">
        <v>62</v>
      </c>
      <c r="EI74" s="437">
        <v>4</v>
      </c>
      <c r="EJ74" s="439"/>
      <c r="EK74" s="439" t="s">
        <v>336</v>
      </c>
      <c r="EL74" s="437" t="s">
        <v>64</v>
      </c>
      <c r="EN74" s="382" t="str">
        <f>+IFERROR(VLOOKUP($B74,'Lưu ý'!$C$5:$G$21,5,0),"")</f>
        <v/>
      </c>
      <c r="EO74" s="382">
        <f>+IF($EN74="",100%,INDEX('Lưu ý'!$H$5:$I$21,MATCH('3.Gentan-i'!$B74,'Lưu ý'!$C$5:$C$21,0),MATCH('3.Gentan-i'!EO$6,'Lưu ý'!$H$4:$I$4,0)))</f>
        <v>1</v>
      </c>
      <c r="EP74" s="382">
        <f>+IF($EN74="",100%,INDEX('Lưu ý'!$H$5:$I$21,MATCH('3.Gentan-i'!$B74,'Lưu ý'!$C$5:$C$21,0),MATCH('3.Gentan-i'!EP$6,'Lưu ý'!$H$4:$I$4,0)))</f>
        <v>1</v>
      </c>
      <c r="EQ74" s="481">
        <v>1</v>
      </c>
      <c r="ER74" s="929">
        <v>1</v>
      </c>
      <c r="ES74" s="439"/>
      <c r="ET74" s="439"/>
      <c r="EU74" s="476"/>
      <c r="EV74" s="811"/>
      <c r="EW74" s="811"/>
      <c r="EX74" s="811"/>
      <c r="EY74" s="811"/>
      <c r="EZ74" s="378" t="s">
        <v>360</v>
      </c>
      <c r="FA74" s="442" cm="1">
        <f t="array" ref="FA74">+_xlfn.SINGLE(MMULT(VALUE($E74:$EF74),VALUE('Color detail'!H$7:H$138)))</f>
        <v>51.875035614564929</v>
      </c>
      <c r="FB74" s="442" cm="1">
        <f t="array" ref="FB74">+_xlfn.SINGLE(MMULT(VALUE($E74:$EF74),VALUE('Color detail'!I$7:I$138)))</f>
        <v>82.604091401219449</v>
      </c>
      <c r="FC74" s="442" cm="1">
        <f t="array" ref="FC74">+_xlfn.SINGLE(MMULT(VALUE($E74:$EF74),VALUE('Color detail'!J$7:J$138)))</f>
        <v>66.652652572796185</v>
      </c>
      <c r="FD74" s="442" cm="1">
        <f t="array" ref="FD74">+_xlfn.SINGLE(MMULT(VALUE($E74:$EF74),VALUE('Color detail'!K$7:K$138)))</f>
        <v>33</v>
      </c>
      <c r="FF74" s="436">
        <f t="shared" si="27"/>
        <v>52</v>
      </c>
      <c r="FG74" s="436">
        <f t="shared" si="28"/>
        <v>84</v>
      </c>
      <c r="FH74" s="436">
        <f t="shared" si="29"/>
        <v>68</v>
      </c>
      <c r="FI74" s="436">
        <f t="shared" si="30"/>
        <v>36</v>
      </c>
      <c r="FK74" s="436">
        <f t="shared" ref="FK74:FK105" si="39">+SUMIF($B:$B,$B74,FF:FF)</f>
        <v>52</v>
      </c>
      <c r="FL74" s="436">
        <f t="shared" ref="FL74:FL105" si="40">+SUMIF($B:$B,$B74,FG:FG)</f>
        <v>84</v>
      </c>
      <c r="FM74" s="436">
        <f t="shared" ref="FM74:FM105" si="41">+SUMIF($B:$B,$B74,FH:FH)</f>
        <v>68</v>
      </c>
      <c r="FN74" s="436">
        <f t="shared" ref="FN74:FN105" si="42">+SUMIF($B:$B,$B74,FI:FI)</f>
        <v>36</v>
      </c>
      <c r="FO74" s="681"/>
      <c r="FP74" s="436" cm="1">
        <f t="array" ref="FP74">+_xlfn.SINGLE(IF(FP$8="Mùa đông",MMULT(VALUE($E74:$EF74),VALUE('Color detail'!Q$7:Q$138))*'3.Gentan-i'!$EO74,MMULT(VALUE($E74:$EF74),VALUE('Color detail'!Q$7:Q$138))*'3.Gentan-i'!$EP74))</f>
        <v>0.2</v>
      </c>
      <c r="FQ74" s="436" cm="1">
        <f t="array" ref="FQ74">+_xlfn.SINGLE(IF(FQ$8="Mùa đông",MMULT(VALUE($E74:$EF74),VALUE('Color detail'!R$7:R$138))*'3.Gentan-i'!$EO74,MMULT(VALUE($E74:$EF74),VALUE('Color detail'!R$7:R$138))*'3.Gentan-i'!$EP74))</f>
        <v>2.0677303550059833</v>
      </c>
      <c r="FR74" s="436" cm="1">
        <f t="array" ref="FR74">+_xlfn.SINGLE(IF(FR$8="Mùa đông",MMULT(VALUE($E74:$EF74),VALUE('Color detail'!S$7:S$138))*'3.Gentan-i'!$EO74,MMULT(VALUE($E74:$EF74),VALUE('Color detail'!S$7:S$138))*'3.Gentan-i'!$EP74))</f>
        <v>2.2916861359621636</v>
      </c>
      <c r="FS74" s="436" cm="1">
        <f t="array" ref="FS74">+_xlfn.SINGLE(IF(FS$8="Mùa đông",MMULT(VALUE($E74:$EF74),VALUE('Color detail'!T$7:T$138))*'3.Gentan-i'!$EO74,MMULT(VALUE($E74:$EF74),VALUE('Color detail'!T$7:T$138))*'3.Gentan-i'!$EP74))</f>
        <v>2.2015955325089753</v>
      </c>
      <c r="FT74" s="436" cm="1">
        <f t="array" ref="FT74">+_xlfn.SINGLE(IF(FT$8="Mùa đông",MMULT(VALUE($E74:$EF74),VALUE('Color detail'!U$7:U$138))*'3.Gentan-i'!$EO74,MMULT(VALUE($E74:$EF74),VALUE('Color detail'!U$7:U$138))*'3.Gentan-i'!$EP74))</f>
        <v>3.4031910650179502</v>
      </c>
      <c r="FU74" s="436" cm="1">
        <f t="array" ref="FU74">+_xlfn.SINGLE(IF(FU$8="Mùa đông",MMULT(VALUE($E74:$EF74),VALUE('Color detail'!V$7:V$138))*'3.Gentan-i'!$EO74,MMULT(VALUE($E74:$EF74),VALUE('Color detail'!V$7:V$138))*'3.Gentan-i'!$EP74))</f>
        <v>1.4677303550059833</v>
      </c>
      <c r="FV74" s="436" cm="1">
        <f t="array" ref="FV74">+_xlfn.SINGLE(IF(FV$8="Mùa đông",MMULT(VALUE($E74:$EF74),VALUE('Color detail'!W$7:W$138))*'3.Gentan-i'!$EO74,MMULT(VALUE($E74:$EF74),VALUE('Color detail'!W$7:W$138))*'3.Gentan-i'!$EP74))</f>
        <v>2.4015955325089751</v>
      </c>
      <c r="FW74" s="436" cm="1">
        <f t="array" ref="FW74">+_xlfn.SINGLE(IF(FW$8="Mùa đông",MMULT(VALUE($E74:$EF74),VALUE('Color detail'!X$7:X$138))*'3.Gentan-i'!$EO74,MMULT(VALUE($E74:$EF74),VALUE('Color detail'!X$7:X$138))*'3.Gentan-i'!$EP74))</f>
        <v>2.7354607100119668</v>
      </c>
      <c r="FX74" s="436" cm="1">
        <f t="array" ref="FX74">+_xlfn.SINGLE(IF(FX$8="Mùa đông",MMULT(VALUE($E74:$EF74),VALUE('Color detail'!Y$7:Y$138))*'3.Gentan-i'!$EO74,MMULT(VALUE($E74:$EF74),VALUE('Color detail'!Y$7:Y$138))*'3.Gentan-i'!$EP74))</f>
        <v>2.4015955325089751</v>
      </c>
      <c r="FY74" s="436" cm="1">
        <f t="array" ref="FY74">+_xlfn.SINGLE(IF(FY$8="Mùa đông",MMULT(VALUE($E74:$EF74),VALUE('Color detail'!Z$7:Z$138))*'3.Gentan-i'!$EO74,MMULT(VALUE($E74:$EF74),VALUE('Color detail'!Z$7:Z$138))*'3.Gentan-i'!$EP74))</f>
        <v>3.6015955325089752</v>
      </c>
      <c r="FZ74" s="436" cm="1">
        <f t="array" ref="FZ74">+_xlfn.SINGLE(IF(FZ$8="Mùa đông",MMULT(VALUE($E74:$EF74),VALUE('Color detail'!AA$7:AA$138))*'3.Gentan-i'!$EO74,MMULT(VALUE($E74:$EF74),VALUE('Color detail'!AA$7:AA$138))*'3.Gentan-i'!$EP74))</f>
        <v>5.3386517750299172</v>
      </c>
      <c r="GA74" s="436" cm="1">
        <f t="array" ref="GA74">+_xlfn.SINGLE(IF(GA$8="Mùa đông",MMULT(VALUE($E74:$EF74),VALUE('Color detail'!AB$7:AB$138))*'3.Gentan-i'!$EO74,MMULT(VALUE($E74:$EF74),VALUE('Color detail'!AB$7:AB$138))*'3.Gentan-i'!$EP74))</f>
        <v>3.4015955325089751</v>
      </c>
      <c r="GB74" s="436" cm="1">
        <f t="array" ref="GB74">+_xlfn.SINGLE(IF(GB$8="Mùa đông",MMULT(VALUE($E74:$EF74),VALUE('Color detail'!AC$7:AC$138))*'3.Gentan-i'!$EO74,MMULT(VALUE($E74:$EF74),VALUE('Color detail'!AC$7:AC$138))*'3.Gentan-i'!$EP74))</f>
        <v>2.3354607100119669</v>
      </c>
      <c r="GC74" s="436" cm="1">
        <f t="array" ref="GC74">+_xlfn.SINGLE(IF(GC$8="Mùa đông",MMULT(VALUE($E74:$EF74),VALUE('Color detail'!AD$7:AD$138))*'3.Gentan-i'!$EO74,MMULT(VALUE($E74:$EF74),VALUE('Color detail'!AD$7:AD$138))*'3.Gentan-i'!$EP74))</f>
        <v>4.1354607100119667</v>
      </c>
      <c r="GD74" s="436" cm="1">
        <f t="array" ref="GD74">+_xlfn.SINGLE(IF(GD$8="Mùa đông",MMULT(VALUE($E74:$EF74),VALUE('Color detail'!AE$7:AE$138))*'3.Gentan-i'!$EO74,MMULT(VALUE($E74:$EF74),VALUE('Color detail'!AE$7:AE$138))*'3.Gentan-i'!$EP74))</f>
        <v>2.6677303550059834</v>
      </c>
      <c r="GE74" s="436" cm="1">
        <f t="array" ref="GE74">+_xlfn.SINGLE(IF(GE$8="Mùa đông",MMULT(VALUE($E74:$EF74),VALUE('Color detail'!AF$7:AF$138))*'3.Gentan-i'!$EO74,MMULT(VALUE($E74:$EF74),VALUE('Color detail'!AF$7:AF$138))*'3.Gentan-i'!$EP74))</f>
        <v>1.4</v>
      </c>
      <c r="GF74" s="436" cm="1">
        <f t="array" ref="GF74">+_xlfn.SINGLE(IF(GF$8="Mùa đông",MMULT(VALUE($E74:$EF74),VALUE('Color detail'!AG$7:AG$138))*'3.Gentan-i'!$EO74,MMULT(VALUE($E74:$EF74),VALUE('Color detail'!AG$7:AG$138))*'3.Gentan-i'!$EP74))</f>
        <v>1.6</v>
      </c>
      <c r="GG74" s="436" cm="1">
        <f t="array" ref="GG74">+_xlfn.SINGLE(IF(GG$8="Mùa đông",MMULT(VALUE($E74:$EF74),VALUE('Color detail'!AH$7:AH$138))*'3.Gentan-i'!$EO74,MMULT(VALUE($E74:$EF74),VALUE('Color detail'!AH$7:AH$138))*'3.Gentan-i'!$EP74))</f>
        <v>2.4000000000000004</v>
      </c>
      <c r="GH74" s="436" cm="1">
        <f t="array" ref="GH74">+_xlfn.SINGLE(IF(GH$8="Mùa đông",MMULT(VALUE($E74:$EF74),VALUE('Color detail'!AI$7:AI$138))*'3.Gentan-i'!$EO74,MMULT(VALUE($E74:$EF74),VALUE('Color detail'!AI$7:AI$138))*'3.Gentan-i'!$EP74))</f>
        <v>1.105988945239045</v>
      </c>
      <c r="GI74" s="436" cm="1">
        <f t="array" ref="GI74">+_xlfn.SINGLE(IF(GI$8="Mùa đông",MMULT(VALUE($E74:$EF74),VALUE('Color detail'!AJ$7:AJ$138))*'3.Gentan-i'!$EO74,MMULT(VALUE($E74:$EF74),VALUE('Color detail'!AJ$7:AJ$138))*'3.Gentan-i'!$EP74))</f>
        <v>2.517966835717135</v>
      </c>
      <c r="GJ74" s="436" cm="1">
        <f t="array" ref="GJ74">+_xlfn.SINGLE(IF(GJ$8="Mùa đông",MMULT(VALUE($E74:$EF74),VALUE('Color detail'!AK$7:AK$138))*'3.Gentan-i'!$EO74,MMULT(VALUE($E74:$EF74),VALUE('Color detail'!AK$7:AK$138))*'3.Gentan-i'!$EP74))</f>
        <v>2.2000000000000002</v>
      </c>
      <c r="GK74" s="436" cm="1">
        <f t="array" ref="GK74">+_xlfn.SINGLE(IF(GK$8="Mùa đông",MMULT(VALUE($E74:$EF74),VALUE('Color detail'!AL$7:AL$138))*'3.Gentan-i'!$EO74,MMULT(VALUE($E74:$EF74),VALUE('Color detail'!AL$7:AL$138))*'3.Gentan-i'!$EP74))</f>
        <v>0</v>
      </c>
      <c r="GL74" s="436" cm="1">
        <f t="array" ref="GL74">+_xlfn.SINGLE(IF(GL$8="Mùa đông",MMULT(VALUE($E74:$EF74),VALUE('Color detail'!AM$7:AM$138))*'3.Gentan-i'!$EO74,MMULT(VALUE($E74:$EF74),VALUE('Color detail'!AM$7:AM$138))*'3.Gentan-i'!$EP74))</f>
        <v>0</v>
      </c>
      <c r="GM74" s="436" cm="1">
        <f t="array" ref="GM74">+_xlfn.SINGLE(IF(GM$8="Mùa đông",MMULT(VALUE($E74:$EF74),VALUE('Color detail'!AN$7:AN$138))*'3.Gentan-i'!$EO74,MMULT(VALUE($E74:$EF74),VALUE('Color detail'!AN$7:AN$138))*'3.Gentan-i'!$EP74))</f>
        <v>0</v>
      </c>
      <c r="GN74" s="436" cm="1">
        <f t="array" ref="GN74">+_xlfn.SINGLE(IF(GN$8="Mùa đông",MMULT(VALUE($E74:$EF74),VALUE('Color detail'!AO$7:AO$138))*'3.Gentan-i'!$EO74,MMULT(VALUE($E74:$EF74),VALUE('Color detail'!AO$7:AO$138))*'3.Gentan-i'!$EP74))</f>
        <v>0</v>
      </c>
      <c r="GO74" s="436" cm="1">
        <f t="array" ref="GO74">+_xlfn.SINGLE(IF(GO$8="Mùa đông",MMULT(VALUE($E74:$EF74),VALUE('Color detail'!AP$7:AP$138))*'3.Gentan-i'!$EO74,MMULT(VALUE($E74:$EF74),VALUE('Color detail'!AP$7:AP$138))*'3.Gentan-i'!$EP74))</f>
        <v>0</v>
      </c>
      <c r="GP74" s="436" cm="1">
        <f t="array" ref="GP74">+_xlfn.SINGLE(IF(GP$8="Mùa đông",MMULT(VALUE($E74:$EF74),VALUE('Color detail'!AQ$7:AQ$138))*'3.Gentan-i'!$EO74,MMULT(VALUE($E74:$EF74),VALUE('Color detail'!AQ$7:AQ$138))*'3.Gentan-i'!$EP74))</f>
        <v>0</v>
      </c>
      <c r="GQ74" s="436" cm="1">
        <f t="array" ref="GQ74">+_xlfn.SINGLE(IF(GQ$8="Mùa đông",MMULT(VALUE($E74:$EF74),VALUE('Color detail'!AR$7:AR$138))*'3.Gentan-i'!$EO74,MMULT(VALUE($E74:$EF74),VALUE('Color detail'!AR$7:AR$138))*'3.Gentan-i'!$EP74))</f>
        <v>0</v>
      </c>
      <c r="GR74" s="443">
        <f t="shared" ref="GR74:GR105" si="43">+SUM(FP74:GQ74)</f>
        <v>51.875035614564943</v>
      </c>
      <c r="GS74" s="435"/>
      <c r="GT74" s="436">
        <f t="shared" ref="GT74:GT105" si="44">+MAX(FP74:GQ74)</f>
        <v>5.3386517750299172</v>
      </c>
      <c r="GU74" s="499">
        <v>12</v>
      </c>
      <c r="GV74" s="499">
        <v>36</v>
      </c>
      <c r="GW74" s="436">
        <f t="shared" si="31"/>
        <v>64.06382130035901</v>
      </c>
      <c r="GX74" s="436">
        <f t="shared" si="32"/>
        <v>192.19146390107701</v>
      </c>
      <c r="GZ74" s="534"/>
      <c r="HA74" s="534"/>
      <c r="HB74" s="534"/>
    </row>
    <row r="75" spans="1:286" ht="16" hidden="1" customHeight="1">
      <c r="A75" s="437">
        <v>1</v>
      </c>
      <c r="B75" s="438" t="s">
        <v>422</v>
      </c>
      <c r="C75" s="439" t="s">
        <v>404</v>
      </c>
      <c r="D75" s="439"/>
      <c r="E75" s="925"/>
      <c r="F75" s="925"/>
      <c r="G75" s="925"/>
      <c r="H75" s="925"/>
      <c r="I75" s="925"/>
      <c r="J75" s="925"/>
      <c r="K75" s="925"/>
      <c r="L75" s="925"/>
      <c r="M75" s="925"/>
      <c r="N75" s="925"/>
      <c r="O75" s="925"/>
      <c r="P75" s="925"/>
      <c r="Q75" s="925"/>
      <c r="R75" s="925"/>
      <c r="S75" s="925"/>
      <c r="T75" s="925"/>
      <c r="U75" s="925"/>
      <c r="V75" s="925"/>
      <c r="W75" s="925"/>
      <c r="X75" s="925"/>
      <c r="Y75" s="925"/>
      <c r="Z75" s="925"/>
      <c r="AA75" s="925"/>
      <c r="AB75" s="925"/>
      <c r="AC75" s="925"/>
      <c r="AD75" s="440">
        <v>0</v>
      </c>
      <c r="AE75" s="440">
        <v>0</v>
      </c>
      <c r="AF75" s="440">
        <v>0.25</v>
      </c>
      <c r="AG75" s="440">
        <v>0</v>
      </c>
      <c r="AH75" s="440">
        <v>0</v>
      </c>
      <c r="AI75" s="440">
        <v>0</v>
      </c>
      <c r="AJ75" s="440">
        <v>0</v>
      </c>
      <c r="AK75" s="440">
        <v>0</v>
      </c>
      <c r="AL75" s="440">
        <v>0</v>
      </c>
      <c r="AM75" s="440">
        <v>0</v>
      </c>
      <c r="AN75" s="440">
        <v>0</v>
      </c>
      <c r="AO75" s="440">
        <v>0</v>
      </c>
      <c r="AP75" s="440">
        <v>0</v>
      </c>
      <c r="AQ75" s="440">
        <v>0.25</v>
      </c>
      <c r="AR75" s="440">
        <v>0</v>
      </c>
      <c r="AS75" s="440">
        <v>0</v>
      </c>
      <c r="AT75" s="440">
        <v>0</v>
      </c>
      <c r="AU75" s="440">
        <v>0</v>
      </c>
      <c r="AV75" s="440">
        <v>0</v>
      </c>
      <c r="AW75" s="440">
        <v>0.25</v>
      </c>
      <c r="AX75" s="440">
        <v>0</v>
      </c>
      <c r="AY75" s="440">
        <v>0</v>
      </c>
      <c r="AZ75" s="440">
        <v>0</v>
      </c>
      <c r="BA75" s="440">
        <v>0</v>
      </c>
      <c r="BB75" s="440">
        <v>0</v>
      </c>
      <c r="BC75" s="440">
        <v>0</v>
      </c>
      <c r="BD75" s="440">
        <v>0</v>
      </c>
      <c r="BE75" s="440">
        <v>0</v>
      </c>
      <c r="BF75" s="440">
        <v>0</v>
      </c>
      <c r="BG75" s="440">
        <v>0</v>
      </c>
      <c r="BH75" s="440">
        <v>0</v>
      </c>
      <c r="BI75" s="440">
        <v>0</v>
      </c>
      <c r="BJ75" s="440">
        <v>0</v>
      </c>
      <c r="BK75" s="440">
        <v>0</v>
      </c>
      <c r="BL75" s="440">
        <v>0</v>
      </c>
      <c r="BM75" s="440">
        <v>0</v>
      </c>
      <c r="BN75" s="440">
        <v>0</v>
      </c>
      <c r="BO75" s="440">
        <v>0</v>
      </c>
      <c r="BP75" s="440">
        <v>0</v>
      </c>
      <c r="BQ75" s="440">
        <v>0</v>
      </c>
      <c r="BR75" s="440">
        <v>0</v>
      </c>
      <c r="BS75" s="440">
        <v>0</v>
      </c>
      <c r="BT75" s="440">
        <v>0</v>
      </c>
      <c r="BU75" s="440">
        <v>0</v>
      </c>
      <c r="BV75" s="440">
        <v>0</v>
      </c>
      <c r="BW75" s="440">
        <v>0</v>
      </c>
      <c r="BX75" s="440">
        <v>0</v>
      </c>
      <c r="BY75" s="440">
        <v>0</v>
      </c>
      <c r="BZ75" s="440">
        <v>0</v>
      </c>
      <c r="CA75" s="440">
        <v>0</v>
      </c>
      <c r="CB75" s="440">
        <v>0</v>
      </c>
      <c r="CC75" s="440">
        <v>0</v>
      </c>
      <c r="CD75" s="440">
        <v>0</v>
      </c>
      <c r="CE75" s="440">
        <v>0</v>
      </c>
      <c r="CF75" s="440">
        <v>0</v>
      </c>
      <c r="CG75" s="440">
        <v>0</v>
      </c>
      <c r="CH75" s="440">
        <v>0</v>
      </c>
      <c r="CI75" s="440">
        <v>0</v>
      </c>
      <c r="CJ75" s="440">
        <v>0</v>
      </c>
      <c r="CK75" s="440">
        <v>0</v>
      </c>
      <c r="CL75" s="440">
        <v>0</v>
      </c>
      <c r="CM75" s="440">
        <v>0</v>
      </c>
      <c r="CN75" s="440">
        <v>0</v>
      </c>
      <c r="CO75" s="440">
        <v>0</v>
      </c>
      <c r="CP75" s="440">
        <v>0</v>
      </c>
      <c r="CQ75" s="440">
        <v>0</v>
      </c>
      <c r="CR75" s="440">
        <v>0</v>
      </c>
      <c r="CS75" s="440">
        <v>0</v>
      </c>
      <c r="CT75" s="440">
        <v>0</v>
      </c>
      <c r="CU75" s="440">
        <v>0</v>
      </c>
      <c r="CV75" s="440">
        <v>0</v>
      </c>
      <c r="CW75" s="440">
        <v>0</v>
      </c>
      <c r="CX75" s="440">
        <v>0</v>
      </c>
      <c r="CY75" s="440">
        <v>0</v>
      </c>
      <c r="CZ75" s="440">
        <v>0</v>
      </c>
      <c r="DA75" s="440">
        <v>0</v>
      </c>
      <c r="DB75" s="440">
        <v>0</v>
      </c>
      <c r="DC75" s="440">
        <v>0.40506972280246151</v>
      </c>
      <c r="DD75" s="440">
        <v>0</v>
      </c>
      <c r="DE75" s="440">
        <v>0</v>
      </c>
      <c r="DF75" s="440">
        <v>0</v>
      </c>
      <c r="DG75" s="441">
        <v>0</v>
      </c>
      <c r="DH75" s="441">
        <v>0</v>
      </c>
      <c r="DI75" s="441">
        <v>0</v>
      </c>
      <c r="DJ75" s="441">
        <v>0.42821656410545933</v>
      </c>
      <c r="DK75" s="441">
        <v>0</v>
      </c>
      <c r="DL75" s="441">
        <v>0</v>
      </c>
      <c r="DM75" s="441">
        <v>0</v>
      </c>
      <c r="DN75" s="441">
        <v>0</v>
      </c>
      <c r="DO75" s="441">
        <v>0</v>
      </c>
      <c r="DP75" s="441">
        <v>0.42821656410545933</v>
      </c>
      <c r="DQ75" s="441">
        <v>0</v>
      </c>
      <c r="DR75" s="441">
        <v>0</v>
      </c>
      <c r="DS75" s="441">
        <v>0</v>
      </c>
      <c r="DT75" s="441">
        <v>0</v>
      </c>
      <c r="DU75" s="441">
        <v>0.42821656410545933</v>
      </c>
      <c r="DV75" s="441">
        <v>0</v>
      </c>
      <c r="DW75" s="441">
        <v>0</v>
      </c>
      <c r="DX75" s="441">
        <v>0</v>
      </c>
      <c r="DY75" s="441">
        <v>0</v>
      </c>
      <c r="DZ75" s="441">
        <v>0.42821656410545933</v>
      </c>
      <c r="EA75" s="441">
        <v>0</v>
      </c>
      <c r="EB75" s="441">
        <v>0</v>
      </c>
      <c r="EC75" s="441">
        <v>0</v>
      </c>
      <c r="ED75" s="441">
        <v>0</v>
      </c>
      <c r="EE75" s="441">
        <v>0</v>
      </c>
      <c r="EF75" s="441">
        <v>0</v>
      </c>
      <c r="EH75" s="437" t="s">
        <v>62</v>
      </c>
      <c r="EI75" s="437">
        <v>4</v>
      </c>
      <c r="EJ75" s="439"/>
      <c r="EK75" s="439" t="s">
        <v>336</v>
      </c>
      <c r="EL75" s="437" t="s">
        <v>64</v>
      </c>
      <c r="EN75" s="382" t="str">
        <f>+IFERROR(VLOOKUP($B75,'Lưu ý'!$C$5:$G$21,5,0),"")</f>
        <v/>
      </c>
      <c r="EO75" s="382">
        <f>+IF($EN75="",100%,INDEX('Lưu ý'!$H$5:$I$21,MATCH('3.Gentan-i'!$B75,'Lưu ý'!$C$5:$C$21,0),MATCH('3.Gentan-i'!EO$6,'Lưu ý'!$H$4:$I$4,0)))</f>
        <v>1</v>
      </c>
      <c r="EP75" s="382">
        <f>+IF($EN75="",100%,INDEX('Lưu ý'!$H$5:$I$21,MATCH('3.Gentan-i'!$B75,'Lưu ý'!$C$5:$C$21,0),MATCH('3.Gentan-i'!EP$6,'Lưu ý'!$H$4:$I$4,0)))</f>
        <v>1</v>
      </c>
      <c r="EQ75" s="481">
        <v>1</v>
      </c>
      <c r="ER75" s="929">
        <v>1</v>
      </c>
      <c r="ES75" s="439" t="s">
        <v>676</v>
      </c>
      <c r="ET75" s="439"/>
      <c r="EU75" s="476"/>
      <c r="EV75" s="811"/>
      <c r="EW75" s="811"/>
      <c r="EX75" s="811"/>
      <c r="EY75" s="811"/>
      <c r="EZ75" s="378" t="s">
        <v>360</v>
      </c>
      <c r="FA75" s="442" cm="1">
        <f t="array" ref="FA75">+_xlfn.SINGLE(MMULT(VALUE($E75:$EF75),VALUE('Color detail'!H$7:H$138)))</f>
        <v>105.67276858804269</v>
      </c>
      <c r="FB75" s="442" cm="1">
        <f t="array" ref="FB75">+_xlfn.SINGLE(MMULT(VALUE($E75:$EF75),VALUE('Color detail'!I$7:I$138)))</f>
        <v>86.400115734206523</v>
      </c>
      <c r="FC75" s="442" cm="1">
        <f t="array" ref="FC75">+_xlfn.SINGLE(MMULT(VALUE($E75:$EF75),VALUE('Color detail'!J$7:J$138)))</f>
        <v>82.739005250381084</v>
      </c>
      <c r="FD75" s="442" cm="1">
        <f t="array" ref="FD75">+_xlfn.SINGLE(MMULT(VALUE($E75:$EF75),VALUE('Color detail'!K$7:K$138)))</f>
        <v>62.205414102636482</v>
      </c>
      <c r="FF75" s="436">
        <f t="shared" ref="FF75:FF129" si="45">+IF($EI75=0,0,IF(FF$8="Mùa đông",ROUNDUP(FA75*$EO75*$EQ75*$ER75/$EI75,0)*$EI75,ROUNDUP(FA75*$EP75*$EQ75*$ER75/$EI75,0)*$EI75))+EV75</f>
        <v>108</v>
      </c>
      <c r="FG75" s="436">
        <f t="shared" ref="FG75:FG129" si="46">+IF($EI75=0,0,IF(FG$8="Mùa đông",ROUNDUP(FB75*$EO75*$EQ75*$ER75/$EI75,0)*$EI75,ROUNDUP(FB75*$EP75*$EQ75*$ER75/$EI75,0)*$EI75))+EW75</f>
        <v>88</v>
      </c>
      <c r="FH75" s="436">
        <f t="shared" ref="FH75:FH129" si="47">+IF($EI75=0,0,IF(FH$8="Mùa đông",ROUNDUP(FC75*$EO75*$EQ75*$ER75/$EI75,0)*$EI75,ROUNDUP(FC75*$EP75*$EQ75*$ER75/$EI75,0)*$EI75))+EX75</f>
        <v>84</v>
      </c>
      <c r="FI75" s="436">
        <f t="shared" ref="FI75:FI129" si="48">+IF($EI75=0,0,IF(FI$8="Mùa đông",ROUNDUP(FD75*$EO75*$EQ75*$ER75/$EI75,0)*$EI75,ROUNDUP(FD75*$EP75*$EQ75*$ER75/$EI75,0)*$EI75))+EY75</f>
        <v>64</v>
      </c>
      <c r="FK75" s="436">
        <f t="shared" si="39"/>
        <v>108</v>
      </c>
      <c r="FL75" s="436">
        <f t="shared" si="40"/>
        <v>88</v>
      </c>
      <c r="FM75" s="436">
        <f t="shared" si="41"/>
        <v>84</v>
      </c>
      <c r="FN75" s="436">
        <f t="shared" si="42"/>
        <v>64</v>
      </c>
      <c r="FO75" s="681"/>
      <c r="FP75" s="436" cm="1">
        <f t="array" ref="FP75">+_xlfn.SINGLE(IF(FP$8="Mùa đông",MMULT(VALUE($E75:$EF75),VALUE('Color detail'!Q$7:Q$138))*'3.Gentan-i'!$EO75,MMULT(VALUE($E75:$EF75),VALUE('Color detail'!Q$7:Q$138))*'3.Gentan-i'!$EP75))</f>
        <v>4.6757325128436751</v>
      </c>
      <c r="FQ75" s="436" cm="1">
        <f t="array" ref="FQ75">+_xlfn.SINGLE(IF(FQ$8="Mùa đông",MMULT(VALUE($E75:$EF75),VALUE('Color detail'!R$7:R$138))*'3.Gentan-i'!$EO75,MMULT(VALUE($E75:$EF75),VALUE('Color detail'!R$7:R$138))*'3.Gentan-i'!$EP75))</f>
        <v>6.1549285835262246</v>
      </c>
      <c r="FR75" s="436" cm="1">
        <f t="array" ref="FR75">+_xlfn.SINGLE(IF(FR$8="Mùa đông",MMULT(VALUE($E75:$EF75),VALUE('Color detail'!S$7:S$138))*'3.Gentan-i'!$EO75,MMULT(VALUE($E75:$EF75),VALUE('Color detail'!S$7:S$138))*'3.Gentan-i'!$EP75))</f>
        <v>5.0831451476316838</v>
      </c>
      <c r="FS75" s="436" cm="1">
        <f t="array" ref="FS75">+_xlfn.SINGLE(IF(FS$8="Mùa đông",MMULT(VALUE($E75:$EF75),VALUE('Color detail'!T$7:T$138))*'3.Gentan-i'!$EO75,MMULT(VALUE($E75:$EF75),VALUE('Color detail'!T$7:T$138))*'3.Gentan-i'!$EP75))</f>
        <v>7.1664314345396036</v>
      </c>
      <c r="FT75" s="436" cm="1">
        <f t="array" ref="FT75">+_xlfn.SINGLE(IF(FT$8="Mùa đông",MMULT(VALUE($E75:$EF75),VALUE('Color detail'!U$7:U$138))*'3.Gentan-i'!$EO75,MMULT(VALUE($E75:$EF75),VALUE('Color detail'!U$7:U$138))*'3.Gentan-i'!$EP75))</f>
        <v>5.2243691074352174</v>
      </c>
      <c r="FU75" s="436" cm="1">
        <f t="array" ref="FU75">+_xlfn.SINGLE(IF(FU$8="Mùa đông",MMULT(VALUE($E75:$EF75),VALUE('Color detail'!V$7:V$138))*'3.Gentan-i'!$EO75,MMULT(VALUE($E75:$EF75),VALUE('Color detail'!V$7:V$138))*'3.Gentan-i'!$EP75))</f>
        <v>7.261361711737143</v>
      </c>
      <c r="FV75" s="436" cm="1">
        <f t="array" ref="FV75">+_xlfn.SINGLE(IF(FV$8="Mùa đông",MMULT(VALUE($E75:$EF75),VALUE('Color detail'!W$7:W$138))*'3.Gentan-i'!$EO75,MMULT(VALUE($E75:$EF75),VALUE('Color detail'!W$7:W$138))*'3.Gentan-i'!$EP75))</f>
        <v>5.7035651781177661</v>
      </c>
      <c r="FW75" s="436" cm="1">
        <f t="array" ref="FW75">+_xlfn.SINGLE(IF(FW$8="Mùa đông",MMULT(VALUE($E75:$EF75),VALUE('Color detail'!X$7:X$138))*'3.Gentan-i'!$EO75,MMULT(VALUE($E75:$EF75),VALUE('Color detail'!X$7:X$138))*'3.Gentan-i'!$EP75))</f>
        <v>4.7035651781177661</v>
      </c>
      <c r="FX75" s="436" cm="1">
        <f t="array" ref="FX75">+_xlfn.SINGLE(IF(FX$8="Mùa đông",MMULT(VALUE($E75:$EF75),VALUE('Color detail'!Y$7:Y$138))*'3.Gentan-i'!$EO75,MMULT(VALUE($E75:$EF75),VALUE('Color detail'!Y$7:Y$138))*'3.Gentan-i'!$EP75))</f>
        <v>4.1804183368147694</v>
      </c>
      <c r="FY75" s="436" cm="1">
        <f t="array" ref="FY75">+_xlfn.SINGLE(IF(FY$8="Mùa đông",MMULT(VALUE($E75:$EF75),VALUE('Color detail'!Z$7:Z$138))*'3.Gentan-i'!$EO75,MMULT(VALUE($E75:$EF75),VALUE('Color detail'!Z$7:Z$138))*'3.Gentan-i'!$EP75))</f>
        <v>2.8702788912098463</v>
      </c>
      <c r="FZ75" s="436" cm="1">
        <f t="array" ref="FZ75">+_xlfn.SINGLE(IF(FZ$8="Mùa đông",MMULT(VALUE($E75:$EF75),VALUE('Color detail'!AA$7:AA$138))*'3.Gentan-i'!$EO75,MMULT(VALUE($E75:$EF75),VALUE('Color detail'!AA$7:AA$138))*'3.Gentan-i'!$EP75))</f>
        <v>3.2753486140123074</v>
      </c>
      <c r="GA75" s="436" cm="1">
        <f t="array" ref="GA75">+_xlfn.SINGLE(IF(GA$8="Mùa đông",MMULT(VALUE($E75:$EF75),VALUE('Color detail'!AB$7:AB$138))*'3.Gentan-i'!$EO75,MMULT(VALUE($E75:$EF75),VALUE('Color detail'!AB$7:AB$138))*'3.Gentan-i'!$EP75))</f>
        <v>4.4304183368147694</v>
      </c>
      <c r="GB75" s="436" cm="1">
        <f t="array" ref="GB75">+_xlfn.SINGLE(IF(GB$8="Mùa đông",MMULT(VALUE($E75:$EF75),VALUE('Color detail'!AC$7:AC$138))*'3.Gentan-i'!$EO75,MMULT(VALUE($E75:$EF75),VALUE('Color detail'!AC$7:AC$138))*'3.Gentan-i'!$EP75))</f>
        <v>2.8702788912098463</v>
      </c>
      <c r="GC75" s="436" cm="1">
        <f t="array" ref="GC75">+_xlfn.SINGLE(IF(GC$8="Mùa đông",MMULT(VALUE($E75:$EF75),VALUE('Color detail'!AD$7:AD$138))*'3.Gentan-i'!$EO75,MMULT(VALUE($E75:$EF75),VALUE('Color detail'!AD$7:AD$138))*'3.Gentan-i'!$EP75))</f>
        <v>4.3586349009202285</v>
      </c>
      <c r="GD75" s="436" cm="1">
        <f t="array" ref="GD75">+_xlfn.SINGLE(IF(GD$8="Mùa đông",MMULT(VALUE($E75:$EF75),VALUE('Color detail'!AE$7:AE$138))*'3.Gentan-i'!$EO75,MMULT(VALUE($E75:$EF75),VALUE('Color detail'!AE$7:AE$138))*'3.Gentan-i'!$EP75))</f>
        <v>3.476712019420765</v>
      </c>
      <c r="GE75" s="436" cm="1">
        <f t="array" ref="GE75">+_xlfn.SINGLE(IF(GE$8="Mùa đông",MMULT(VALUE($E75:$EF75),VALUE('Color detail'!AF$7:AF$138))*'3.Gentan-i'!$EO75,MMULT(VALUE($E75:$EF75),VALUE('Color detail'!AF$7:AF$138))*'3.Gentan-i'!$EP75))</f>
        <v>10.74503189747643</v>
      </c>
      <c r="GF75" s="436" cm="1">
        <f t="array" ref="GF75">+_xlfn.SINGLE(IF(GF$8="Mùa đông",MMULT(VALUE($E75:$EF75),VALUE('Color detail'!AG$7:AG$138))*'3.Gentan-i'!$EO75,MMULT(VALUE($E75:$EF75),VALUE('Color detail'!AG$7:AG$138))*'3.Gentan-i'!$EP75))</f>
        <v>6.7821656410545934</v>
      </c>
      <c r="GG75" s="436" cm="1">
        <f t="array" ref="GG75">+_xlfn.SINGLE(IF(GG$8="Mùa đông",MMULT(VALUE($E75:$EF75),VALUE('Color detail'!AH$7:AH$138))*'3.Gentan-i'!$EO75,MMULT(VALUE($E75:$EF75),VALUE('Color detail'!AH$7:AH$138))*'3.Gentan-i'!$EP75))</f>
        <v>4.1064331282109183</v>
      </c>
      <c r="GH75" s="436" cm="1">
        <f t="array" ref="GH75">+_xlfn.SINGLE(IF(GH$8="Mùa đông",MMULT(VALUE($E75:$EF75),VALUE('Color detail'!AI$7:AI$138))*'3.Gentan-i'!$EO75,MMULT(VALUE($E75:$EF75),VALUE('Color detail'!AI$7:AI$138))*'3.Gentan-i'!$EP75))</f>
        <v>3.2846496923163779</v>
      </c>
      <c r="GI75" s="436" cm="1">
        <f t="array" ref="GI75">+_xlfn.SINGLE(IF(GI$8="Mùa đông",MMULT(VALUE($E75:$EF75),VALUE('Color detail'!AJ$7:AJ$138))*'3.Gentan-i'!$EO75,MMULT(VALUE($E75:$EF75),VALUE('Color detail'!AJ$7:AJ$138))*'3.Gentan-i'!$EP75))</f>
        <v>4.5346496923163784</v>
      </c>
      <c r="GJ75" s="436" cm="1">
        <f t="array" ref="GJ75">+_xlfn.SINGLE(IF(GJ$8="Mùa đông",MMULT(VALUE($E75:$EF75),VALUE('Color detail'!AK$7:AK$138))*'3.Gentan-i'!$EO75,MMULT(VALUE($E75:$EF75),VALUE('Color detail'!AK$7:AK$138))*'3.Gentan-i'!$EP75))</f>
        <v>4.7846496923163784</v>
      </c>
      <c r="GK75" s="436" cm="1">
        <f t="array" ref="GK75">+_xlfn.SINGLE(IF(GK$8="Mùa đông",MMULT(VALUE($E75:$EF75),VALUE('Color detail'!AL$7:AL$138))*'3.Gentan-i'!$EO75,MMULT(VALUE($E75:$EF75),VALUE('Color detail'!AL$7:AL$138))*'3.Gentan-i'!$EP75))</f>
        <v>0</v>
      </c>
      <c r="GL75" s="436" cm="1">
        <f t="array" ref="GL75">+_xlfn.SINGLE(IF(GL$8="Mùa đông",MMULT(VALUE($E75:$EF75),VALUE('Color detail'!AM$7:AM$138))*'3.Gentan-i'!$EO75,MMULT(VALUE($E75:$EF75),VALUE('Color detail'!AM$7:AM$138))*'3.Gentan-i'!$EP75))</f>
        <v>0</v>
      </c>
      <c r="GM75" s="436" cm="1">
        <f t="array" ref="GM75">+_xlfn.SINGLE(IF(GM$8="Mùa đông",MMULT(VALUE($E75:$EF75),VALUE('Color detail'!AN$7:AN$138))*'3.Gentan-i'!$EO75,MMULT(VALUE($E75:$EF75),VALUE('Color detail'!AN$7:AN$138))*'3.Gentan-i'!$EP75))</f>
        <v>0</v>
      </c>
      <c r="GN75" s="436" cm="1">
        <f t="array" ref="GN75">+_xlfn.SINGLE(IF(GN$8="Mùa đông",MMULT(VALUE($E75:$EF75),VALUE('Color detail'!AO$7:AO$138))*'3.Gentan-i'!$EO75,MMULT(VALUE($E75:$EF75),VALUE('Color detail'!AO$7:AO$138))*'3.Gentan-i'!$EP75))</f>
        <v>0</v>
      </c>
      <c r="GO75" s="436" cm="1">
        <f t="array" ref="GO75">+_xlfn.SINGLE(IF(GO$8="Mùa đông",MMULT(VALUE($E75:$EF75),VALUE('Color detail'!AP$7:AP$138))*'3.Gentan-i'!$EO75,MMULT(VALUE($E75:$EF75),VALUE('Color detail'!AP$7:AP$138))*'3.Gentan-i'!$EP75))</f>
        <v>0</v>
      </c>
      <c r="GP75" s="436" cm="1">
        <f t="array" ref="GP75">+_xlfn.SINGLE(IF(GP$8="Mùa đông",MMULT(VALUE($E75:$EF75),VALUE('Color detail'!AQ$7:AQ$138))*'3.Gentan-i'!$EO75,MMULT(VALUE($E75:$EF75),VALUE('Color detail'!AQ$7:AQ$138))*'3.Gentan-i'!$EP75))</f>
        <v>0</v>
      </c>
      <c r="GQ75" s="436" cm="1">
        <f t="array" ref="GQ75">+_xlfn.SINGLE(IF(GQ$8="Mùa đông",MMULT(VALUE($E75:$EF75),VALUE('Color detail'!AR$7:AR$138))*'3.Gentan-i'!$EO75,MMULT(VALUE($E75:$EF75),VALUE('Color detail'!AR$7:AR$138))*'3.Gentan-i'!$EP75))</f>
        <v>0</v>
      </c>
      <c r="GR75" s="443">
        <f t="shared" si="43"/>
        <v>105.67276858804266</v>
      </c>
      <c r="GS75" s="435"/>
      <c r="GT75" s="436">
        <f t="shared" si="44"/>
        <v>10.74503189747643</v>
      </c>
      <c r="GU75" s="499">
        <v>12</v>
      </c>
      <c r="GV75" s="499">
        <v>36</v>
      </c>
      <c r="GW75" s="436">
        <f t="shared" ref="GW75:GW129" si="49">+$GT75*GU75*ER75</f>
        <v>128.94038276971716</v>
      </c>
      <c r="GX75" s="436">
        <f t="shared" ref="GX75:GX129" si="50">+$GT75*GV75*ER75</f>
        <v>386.82114830915145</v>
      </c>
      <c r="GZ75" s="534"/>
      <c r="HA75" s="534"/>
      <c r="HB75" s="534"/>
    </row>
    <row r="76" spans="1:286" ht="16" hidden="1" customHeight="1">
      <c r="A76" s="437">
        <v>1</v>
      </c>
      <c r="B76" s="438" t="s">
        <v>423</v>
      </c>
      <c r="C76" s="439" t="s">
        <v>405</v>
      </c>
      <c r="D76" s="439"/>
      <c r="E76" s="925"/>
      <c r="F76" s="925"/>
      <c r="G76" s="925"/>
      <c r="H76" s="925"/>
      <c r="I76" s="925"/>
      <c r="J76" s="925"/>
      <c r="K76" s="925"/>
      <c r="L76" s="925"/>
      <c r="M76" s="925"/>
      <c r="N76" s="925"/>
      <c r="O76" s="925"/>
      <c r="P76" s="925"/>
      <c r="Q76" s="925"/>
      <c r="R76" s="925"/>
      <c r="S76" s="925"/>
      <c r="T76" s="925"/>
      <c r="U76" s="925"/>
      <c r="V76" s="925"/>
      <c r="W76" s="925"/>
      <c r="X76" s="925"/>
      <c r="Y76" s="925"/>
      <c r="Z76" s="925"/>
      <c r="AA76" s="925"/>
      <c r="AB76" s="925"/>
      <c r="AC76" s="925"/>
      <c r="AD76" s="440">
        <v>0</v>
      </c>
      <c r="AE76" s="440">
        <v>0</v>
      </c>
      <c r="AF76" s="440">
        <v>0</v>
      </c>
      <c r="AG76" s="440">
        <v>0</v>
      </c>
      <c r="AH76" s="440">
        <v>0</v>
      </c>
      <c r="AI76" s="440">
        <v>0</v>
      </c>
      <c r="AJ76" s="440">
        <v>0</v>
      </c>
      <c r="AK76" s="440">
        <v>0.2</v>
      </c>
      <c r="AL76" s="440">
        <v>0</v>
      </c>
      <c r="AM76" s="440">
        <v>0</v>
      </c>
      <c r="AN76" s="440">
        <v>0</v>
      </c>
      <c r="AO76" s="440">
        <v>0</v>
      </c>
      <c r="AP76" s="440">
        <v>0.2</v>
      </c>
      <c r="AQ76" s="440">
        <v>0</v>
      </c>
      <c r="AR76" s="440">
        <v>0</v>
      </c>
      <c r="AS76" s="440">
        <v>0</v>
      </c>
      <c r="AT76" s="440">
        <v>0</v>
      </c>
      <c r="AU76" s="440">
        <v>0</v>
      </c>
      <c r="AV76" s="440">
        <v>0</v>
      </c>
      <c r="AW76" s="440">
        <v>0</v>
      </c>
      <c r="AX76" s="440">
        <v>0</v>
      </c>
      <c r="AY76" s="440">
        <v>0</v>
      </c>
      <c r="AZ76" s="440">
        <v>0</v>
      </c>
      <c r="BA76" s="440">
        <v>0</v>
      </c>
      <c r="BB76" s="440">
        <v>0</v>
      </c>
      <c r="BC76" s="440">
        <v>0</v>
      </c>
      <c r="BD76" s="440">
        <v>0</v>
      </c>
      <c r="BE76" s="440">
        <v>0</v>
      </c>
      <c r="BF76" s="440">
        <v>0</v>
      </c>
      <c r="BG76" s="440">
        <v>0</v>
      </c>
      <c r="BH76" s="440">
        <v>0</v>
      </c>
      <c r="BI76" s="440">
        <v>0</v>
      </c>
      <c r="BJ76" s="440">
        <v>0</v>
      </c>
      <c r="BK76" s="440">
        <v>0</v>
      </c>
      <c r="BL76" s="440">
        <v>0</v>
      </c>
      <c r="BM76" s="440">
        <v>0</v>
      </c>
      <c r="BN76" s="440">
        <v>0</v>
      </c>
      <c r="BO76" s="440">
        <v>0</v>
      </c>
      <c r="BP76" s="440">
        <v>0.27</v>
      </c>
      <c r="BQ76" s="440">
        <v>0</v>
      </c>
      <c r="BR76" s="440">
        <v>0</v>
      </c>
      <c r="BS76" s="440">
        <v>0</v>
      </c>
      <c r="BT76" s="440">
        <v>0</v>
      </c>
      <c r="BU76" s="440">
        <v>0</v>
      </c>
      <c r="BV76" s="440">
        <v>0.27</v>
      </c>
      <c r="BW76" s="440">
        <v>0</v>
      </c>
      <c r="BX76" s="440">
        <v>0</v>
      </c>
      <c r="BY76" s="440">
        <v>0</v>
      </c>
      <c r="BZ76" s="440">
        <v>0</v>
      </c>
      <c r="CA76" s="440">
        <v>0</v>
      </c>
      <c r="CB76" s="440">
        <v>0.27</v>
      </c>
      <c r="CC76" s="440">
        <v>0</v>
      </c>
      <c r="CD76" s="440">
        <v>0</v>
      </c>
      <c r="CE76" s="440">
        <v>0</v>
      </c>
      <c r="CF76" s="440">
        <v>0</v>
      </c>
      <c r="CG76" s="440">
        <v>0</v>
      </c>
      <c r="CH76" s="440">
        <v>0.27</v>
      </c>
      <c r="CI76" s="440">
        <v>0</v>
      </c>
      <c r="CJ76" s="440">
        <v>0</v>
      </c>
      <c r="CK76" s="440">
        <v>0</v>
      </c>
      <c r="CL76" s="440">
        <v>0</v>
      </c>
      <c r="CM76" s="440">
        <v>0</v>
      </c>
      <c r="CN76" s="440">
        <v>0</v>
      </c>
      <c r="CO76" s="440">
        <v>0</v>
      </c>
      <c r="CP76" s="440">
        <v>0</v>
      </c>
      <c r="CQ76" s="440">
        <v>0</v>
      </c>
      <c r="CR76" s="440">
        <v>0</v>
      </c>
      <c r="CS76" s="440">
        <v>0</v>
      </c>
      <c r="CT76" s="440">
        <v>0</v>
      </c>
      <c r="CU76" s="440">
        <v>0</v>
      </c>
      <c r="CV76" s="440">
        <v>0</v>
      </c>
      <c r="CW76" s="440">
        <v>0</v>
      </c>
      <c r="CX76" s="440">
        <v>0</v>
      </c>
      <c r="CY76" s="440">
        <v>0</v>
      </c>
      <c r="CZ76" s="440">
        <v>0</v>
      </c>
      <c r="DA76" s="440">
        <v>0</v>
      </c>
      <c r="DB76" s="440">
        <v>0</v>
      </c>
      <c r="DC76" s="440">
        <v>0</v>
      </c>
      <c r="DD76" s="440">
        <v>0</v>
      </c>
      <c r="DE76" s="440">
        <v>0</v>
      </c>
      <c r="DF76" s="440">
        <v>0</v>
      </c>
      <c r="DG76" s="441">
        <v>0</v>
      </c>
      <c r="DH76" s="441">
        <v>0</v>
      </c>
      <c r="DI76" s="441">
        <v>0</v>
      </c>
      <c r="DJ76" s="441">
        <v>0</v>
      </c>
      <c r="DK76" s="441">
        <v>0.35</v>
      </c>
      <c r="DL76" s="441">
        <v>0</v>
      </c>
      <c r="DM76" s="441">
        <v>0</v>
      </c>
      <c r="DN76" s="441">
        <v>0</v>
      </c>
      <c r="DO76" s="441">
        <v>0</v>
      </c>
      <c r="DP76" s="441">
        <v>0</v>
      </c>
      <c r="DQ76" s="441">
        <v>0.35</v>
      </c>
      <c r="DR76" s="441">
        <v>0</v>
      </c>
      <c r="DS76" s="441">
        <v>0</v>
      </c>
      <c r="DT76" s="441">
        <v>0</v>
      </c>
      <c r="DU76" s="441">
        <v>0</v>
      </c>
      <c r="DV76" s="441">
        <v>0</v>
      </c>
      <c r="DW76" s="441">
        <v>0</v>
      </c>
      <c r="DX76" s="441">
        <v>0</v>
      </c>
      <c r="DY76" s="441">
        <v>0</v>
      </c>
      <c r="DZ76" s="441">
        <v>0</v>
      </c>
      <c r="EA76" s="441">
        <v>0</v>
      </c>
      <c r="EB76" s="441">
        <v>0</v>
      </c>
      <c r="EC76" s="441">
        <v>0</v>
      </c>
      <c r="ED76" s="441">
        <v>0</v>
      </c>
      <c r="EE76" s="441">
        <v>0</v>
      </c>
      <c r="EF76" s="441">
        <v>0</v>
      </c>
      <c r="EH76" s="437" t="s">
        <v>62</v>
      </c>
      <c r="EI76" s="437">
        <v>4</v>
      </c>
      <c r="EJ76" s="439"/>
      <c r="EK76" s="439" t="s">
        <v>336</v>
      </c>
      <c r="EL76" s="437" t="s">
        <v>64</v>
      </c>
      <c r="EN76" s="382" t="str">
        <f>+IFERROR(VLOOKUP($B76,'Lưu ý'!$C$5:$G$21,5,0),"")</f>
        <v/>
      </c>
      <c r="EO76" s="382">
        <f>+IF($EN76="",100%,INDEX('Lưu ý'!$H$5:$I$21,MATCH('3.Gentan-i'!$B76,'Lưu ý'!$C$5:$C$21,0),MATCH('3.Gentan-i'!EO$6,'Lưu ý'!$H$4:$I$4,0)))</f>
        <v>1</v>
      </c>
      <c r="EP76" s="382">
        <f>+IF($EN76="",100%,INDEX('Lưu ý'!$H$5:$I$21,MATCH('3.Gentan-i'!$B76,'Lưu ý'!$C$5:$C$21,0),MATCH('3.Gentan-i'!EP$6,'Lưu ý'!$H$4:$I$4,0)))</f>
        <v>1</v>
      </c>
      <c r="EQ76" s="481">
        <v>1</v>
      </c>
      <c r="ER76" s="929">
        <v>1</v>
      </c>
      <c r="ES76" s="439"/>
      <c r="ET76" s="439"/>
      <c r="EU76" s="476"/>
      <c r="EV76" s="811"/>
      <c r="EW76" s="811"/>
      <c r="EX76" s="811"/>
      <c r="EY76" s="811"/>
      <c r="EZ76" s="378" t="s">
        <v>360</v>
      </c>
      <c r="FA76" s="442" cm="1">
        <f t="array" ref="FA76">+_xlfn.SINGLE(MMULT(VALUE($E76:$EF76),VALUE('Color detail'!H$7:H$138)))</f>
        <v>0</v>
      </c>
      <c r="FB76" s="442" cm="1">
        <f t="array" ref="FB76">+_xlfn.SINGLE(MMULT(VALUE($E76:$EF76),VALUE('Color detail'!I$7:I$138)))</f>
        <v>9.4</v>
      </c>
      <c r="FC76" s="442" cm="1">
        <f t="array" ref="FC76">+_xlfn.SINGLE(MMULT(VALUE($E76:$EF76),VALUE('Color detail'!J$7:J$138)))</f>
        <v>0</v>
      </c>
      <c r="FD76" s="442" cm="1">
        <f t="array" ref="FD76">+_xlfn.SINGLE(MMULT(VALUE($E76:$EF76),VALUE('Color detail'!K$7:K$138)))</f>
        <v>0</v>
      </c>
      <c r="FF76" s="436">
        <f t="shared" si="45"/>
        <v>0</v>
      </c>
      <c r="FG76" s="436">
        <f t="shared" si="46"/>
        <v>12</v>
      </c>
      <c r="FH76" s="436">
        <f t="shared" si="47"/>
        <v>0</v>
      </c>
      <c r="FI76" s="436">
        <f t="shared" si="48"/>
        <v>0</v>
      </c>
      <c r="FK76" s="436">
        <f t="shared" si="39"/>
        <v>0</v>
      </c>
      <c r="FL76" s="436">
        <f t="shared" si="40"/>
        <v>12</v>
      </c>
      <c r="FM76" s="436">
        <f t="shared" si="41"/>
        <v>0</v>
      </c>
      <c r="FN76" s="436">
        <f t="shared" si="42"/>
        <v>0</v>
      </c>
      <c r="FO76" s="681"/>
      <c r="FP76" s="436" cm="1">
        <f t="array" ref="FP76">+_xlfn.SINGLE(IF(FP$8="Mùa đông",MMULT(VALUE($E76:$EF76),VALUE('Color detail'!Q$7:Q$138))*'3.Gentan-i'!$EO76,MMULT(VALUE($E76:$EF76),VALUE('Color detail'!Q$7:Q$138))*'3.Gentan-i'!$EP76))</f>
        <v>0</v>
      </c>
      <c r="FQ76" s="436" cm="1">
        <f t="array" ref="FQ76">+_xlfn.SINGLE(IF(FQ$8="Mùa đông",MMULT(VALUE($E76:$EF76),VALUE('Color detail'!R$7:R$138))*'3.Gentan-i'!$EO76,MMULT(VALUE($E76:$EF76),VALUE('Color detail'!R$7:R$138))*'3.Gentan-i'!$EP76))</f>
        <v>0</v>
      </c>
      <c r="FR76" s="436" cm="1">
        <f t="array" ref="FR76">+_xlfn.SINGLE(IF(FR$8="Mùa đông",MMULT(VALUE($E76:$EF76),VALUE('Color detail'!S$7:S$138))*'3.Gentan-i'!$EO76,MMULT(VALUE($E76:$EF76),VALUE('Color detail'!S$7:S$138))*'3.Gentan-i'!$EP76))</f>
        <v>0</v>
      </c>
      <c r="FS76" s="436" cm="1">
        <f t="array" ref="FS76">+_xlfn.SINGLE(IF(FS$8="Mùa đông",MMULT(VALUE($E76:$EF76),VALUE('Color detail'!T$7:T$138))*'3.Gentan-i'!$EO76,MMULT(VALUE($E76:$EF76),VALUE('Color detail'!T$7:T$138))*'3.Gentan-i'!$EP76))</f>
        <v>0</v>
      </c>
      <c r="FT76" s="436" cm="1">
        <f t="array" ref="FT76">+_xlfn.SINGLE(IF(FT$8="Mùa đông",MMULT(VALUE($E76:$EF76),VALUE('Color detail'!U$7:U$138))*'3.Gentan-i'!$EO76,MMULT(VALUE($E76:$EF76),VALUE('Color detail'!U$7:U$138))*'3.Gentan-i'!$EP76))</f>
        <v>0</v>
      </c>
      <c r="FU76" s="436" cm="1">
        <f t="array" ref="FU76">+_xlfn.SINGLE(IF(FU$8="Mùa đông",MMULT(VALUE($E76:$EF76),VALUE('Color detail'!V$7:V$138))*'3.Gentan-i'!$EO76,MMULT(VALUE($E76:$EF76),VALUE('Color detail'!V$7:V$138))*'3.Gentan-i'!$EP76))</f>
        <v>0</v>
      </c>
      <c r="FV76" s="436" cm="1">
        <f t="array" ref="FV76">+_xlfn.SINGLE(IF(FV$8="Mùa đông",MMULT(VALUE($E76:$EF76),VALUE('Color detail'!W$7:W$138))*'3.Gentan-i'!$EO76,MMULT(VALUE($E76:$EF76),VALUE('Color detail'!W$7:W$138))*'3.Gentan-i'!$EP76))</f>
        <v>0</v>
      </c>
      <c r="FW76" s="436" cm="1">
        <f t="array" ref="FW76">+_xlfn.SINGLE(IF(FW$8="Mùa đông",MMULT(VALUE($E76:$EF76),VALUE('Color detail'!X$7:X$138))*'3.Gentan-i'!$EO76,MMULT(VALUE($E76:$EF76),VALUE('Color detail'!X$7:X$138))*'3.Gentan-i'!$EP76))</f>
        <v>0</v>
      </c>
      <c r="FX76" s="436" cm="1">
        <f t="array" ref="FX76">+_xlfn.SINGLE(IF(FX$8="Mùa đông",MMULT(VALUE($E76:$EF76),VALUE('Color detail'!Y$7:Y$138))*'3.Gentan-i'!$EO76,MMULT(VALUE($E76:$EF76),VALUE('Color detail'!Y$7:Y$138))*'3.Gentan-i'!$EP76))</f>
        <v>0</v>
      </c>
      <c r="FY76" s="436" cm="1">
        <f t="array" ref="FY76">+_xlfn.SINGLE(IF(FY$8="Mùa đông",MMULT(VALUE($E76:$EF76),VALUE('Color detail'!Z$7:Z$138))*'3.Gentan-i'!$EO76,MMULT(VALUE($E76:$EF76),VALUE('Color detail'!Z$7:Z$138))*'3.Gentan-i'!$EP76))</f>
        <v>0</v>
      </c>
      <c r="FZ76" s="436" cm="1">
        <f t="array" ref="FZ76">+_xlfn.SINGLE(IF(FZ$8="Mùa đông",MMULT(VALUE($E76:$EF76),VALUE('Color detail'!AA$7:AA$138))*'3.Gentan-i'!$EO76,MMULT(VALUE($E76:$EF76),VALUE('Color detail'!AA$7:AA$138))*'3.Gentan-i'!$EP76))</f>
        <v>0</v>
      </c>
      <c r="GA76" s="436" cm="1">
        <f t="array" ref="GA76">+_xlfn.SINGLE(IF(GA$8="Mùa đông",MMULT(VALUE($E76:$EF76),VALUE('Color detail'!AB$7:AB$138))*'3.Gentan-i'!$EO76,MMULT(VALUE($E76:$EF76),VALUE('Color detail'!AB$7:AB$138))*'3.Gentan-i'!$EP76))</f>
        <v>0</v>
      </c>
      <c r="GB76" s="436" cm="1">
        <f t="array" ref="GB76">+_xlfn.SINGLE(IF(GB$8="Mùa đông",MMULT(VALUE($E76:$EF76),VALUE('Color detail'!AC$7:AC$138))*'3.Gentan-i'!$EO76,MMULT(VALUE($E76:$EF76),VALUE('Color detail'!AC$7:AC$138))*'3.Gentan-i'!$EP76))</f>
        <v>0</v>
      </c>
      <c r="GC76" s="436" cm="1">
        <f t="array" ref="GC76">+_xlfn.SINGLE(IF(GC$8="Mùa đông",MMULT(VALUE($E76:$EF76),VALUE('Color detail'!AD$7:AD$138))*'3.Gentan-i'!$EO76,MMULT(VALUE($E76:$EF76),VALUE('Color detail'!AD$7:AD$138))*'3.Gentan-i'!$EP76))</f>
        <v>0</v>
      </c>
      <c r="GD76" s="436" cm="1">
        <f t="array" ref="GD76">+_xlfn.SINGLE(IF(GD$8="Mùa đông",MMULT(VALUE($E76:$EF76),VALUE('Color detail'!AE$7:AE$138))*'3.Gentan-i'!$EO76,MMULT(VALUE($E76:$EF76),VALUE('Color detail'!AE$7:AE$138))*'3.Gentan-i'!$EP76))</f>
        <v>0</v>
      </c>
      <c r="GE76" s="436" cm="1">
        <f t="array" ref="GE76">+_xlfn.SINGLE(IF(GE$8="Mùa đông",MMULT(VALUE($E76:$EF76),VALUE('Color detail'!AF$7:AF$138))*'3.Gentan-i'!$EO76,MMULT(VALUE($E76:$EF76),VALUE('Color detail'!AF$7:AF$138))*'3.Gentan-i'!$EP76))</f>
        <v>0</v>
      </c>
      <c r="GF76" s="436" cm="1">
        <f t="array" ref="GF76">+_xlfn.SINGLE(IF(GF$8="Mùa đông",MMULT(VALUE($E76:$EF76),VALUE('Color detail'!AG$7:AG$138))*'3.Gentan-i'!$EO76,MMULT(VALUE($E76:$EF76),VALUE('Color detail'!AG$7:AG$138))*'3.Gentan-i'!$EP76))</f>
        <v>0</v>
      </c>
      <c r="GG76" s="436" cm="1">
        <f t="array" ref="GG76">+_xlfn.SINGLE(IF(GG$8="Mùa đông",MMULT(VALUE($E76:$EF76),VALUE('Color detail'!AH$7:AH$138))*'3.Gentan-i'!$EO76,MMULT(VALUE($E76:$EF76),VALUE('Color detail'!AH$7:AH$138))*'3.Gentan-i'!$EP76))</f>
        <v>0</v>
      </c>
      <c r="GH76" s="436" cm="1">
        <f t="array" ref="GH76">+_xlfn.SINGLE(IF(GH$8="Mùa đông",MMULT(VALUE($E76:$EF76),VALUE('Color detail'!AI$7:AI$138))*'3.Gentan-i'!$EO76,MMULT(VALUE($E76:$EF76),VALUE('Color detail'!AI$7:AI$138))*'3.Gentan-i'!$EP76))</f>
        <v>0</v>
      </c>
      <c r="GI76" s="436" cm="1">
        <f t="array" ref="GI76">+_xlfn.SINGLE(IF(GI$8="Mùa đông",MMULT(VALUE($E76:$EF76),VALUE('Color detail'!AJ$7:AJ$138))*'3.Gentan-i'!$EO76,MMULT(VALUE($E76:$EF76),VALUE('Color detail'!AJ$7:AJ$138))*'3.Gentan-i'!$EP76))</f>
        <v>0</v>
      </c>
      <c r="GJ76" s="436" cm="1">
        <f t="array" ref="GJ76">+_xlfn.SINGLE(IF(GJ$8="Mùa đông",MMULT(VALUE($E76:$EF76),VALUE('Color detail'!AK$7:AK$138))*'3.Gentan-i'!$EO76,MMULT(VALUE($E76:$EF76),VALUE('Color detail'!AK$7:AK$138))*'3.Gentan-i'!$EP76))</f>
        <v>0</v>
      </c>
      <c r="GK76" s="436" cm="1">
        <f t="array" ref="GK76">+_xlfn.SINGLE(IF(GK$8="Mùa đông",MMULT(VALUE($E76:$EF76),VALUE('Color detail'!AL$7:AL$138))*'3.Gentan-i'!$EO76,MMULT(VALUE($E76:$EF76),VALUE('Color detail'!AL$7:AL$138))*'3.Gentan-i'!$EP76))</f>
        <v>0</v>
      </c>
      <c r="GL76" s="436" cm="1">
        <f t="array" ref="GL76">+_xlfn.SINGLE(IF(GL$8="Mùa đông",MMULT(VALUE($E76:$EF76),VALUE('Color detail'!AM$7:AM$138))*'3.Gentan-i'!$EO76,MMULT(VALUE($E76:$EF76),VALUE('Color detail'!AM$7:AM$138))*'3.Gentan-i'!$EP76))</f>
        <v>0</v>
      </c>
      <c r="GM76" s="436" cm="1">
        <f t="array" ref="GM76">+_xlfn.SINGLE(IF(GM$8="Mùa đông",MMULT(VALUE($E76:$EF76),VALUE('Color detail'!AN$7:AN$138))*'3.Gentan-i'!$EO76,MMULT(VALUE($E76:$EF76),VALUE('Color detail'!AN$7:AN$138))*'3.Gentan-i'!$EP76))</f>
        <v>0</v>
      </c>
      <c r="GN76" s="436" cm="1">
        <f t="array" ref="GN76">+_xlfn.SINGLE(IF(GN$8="Mùa đông",MMULT(VALUE($E76:$EF76),VALUE('Color detail'!AO$7:AO$138))*'3.Gentan-i'!$EO76,MMULT(VALUE($E76:$EF76),VALUE('Color detail'!AO$7:AO$138))*'3.Gentan-i'!$EP76))</f>
        <v>0</v>
      </c>
      <c r="GO76" s="436" cm="1">
        <f t="array" ref="GO76">+_xlfn.SINGLE(IF(GO$8="Mùa đông",MMULT(VALUE($E76:$EF76),VALUE('Color detail'!AP$7:AP$138))*'3.Gentan-i'!$EO76,MMULT(VALUE($E76:$EF76),VALUE('Color detail'!AP$7:AP$138))*'3.Gentan-i'!$EP76))</f>
        <v>0</v>
      </c>
      <c r="GP76" s="436" cm="1">
        <f t="array" ref="GP76">+_xlfn.SINGLE(IF(GP$8="Mùa đông",MMULT(VALUE($E76:$EF76),VALUE('Color detail'!AQ$7:AQ$138))*'3.Gentan-i'!$EO76,MMULT(VALUE($E76:$EF76),VALUE('Color detail'!AQ$7:AQ$138))*'3.Gentan-i'!$EP76))</f>
        <v>0</v>
      </c>
      <c r="GQ76" s="436" cm="1">
        <f t="array" ref="GQ76">+_xlfn.SINGLE(IF(GQ$8="Mùa đông",MMULT(VALUE($E76:$EF76),VALUE('Color detail'!AR$7:AR$138))*'3.Gentan-i'!$EO76,MMULT(VALUE($E76:$EF76),VALUE('Color detail'!AR$7:AR$138))*'3.Gentan-i'!$EP76))</f>
        <v>0</v>
      </c>
      <c r="GR76" s="443">
        <f t="shared" si="43"/>
        <v>0</v>
      </c>
      <c r="GS76" s="435"/>
      <c r="GT76" s="436">
        <f t="shared" si="44"/>
        <v>0</v>
      </c>
      <c r="GU76" s="499">
        <v>12</v>
      </c>
      <c r="GV76" s="499">
        <v>36</v>
      </c>
      <c r="GW76" s="436">
        <f t="shared" si="49"/>
        <v>0</v>
      </c>
      <c r="GX76" s="436">
        <f t="shared" si="50"/>
        <v>0</v>
      </c>
      <c r="GZ76" s="534"/>
      <c r="HA76" s="534"/>
      <c r="HB76" s="534"/>
    </row>
    <row r="77" spans="1:286" ht="16" hidden="1" customHeight="1">
      <c r="A77" s="437">
        <v>1</v>
      </c>
      <c r="B77" s="438" t="s">
        <v>424</v>
      </c>
      <c r="C77" s="439" t="s">
        <v>406</v>
      </c>
      <c r="D77" s="439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5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440">
        <v>0</v>
      </c>
      <c r="AE77" s="440">
        <v>0</v>
      </c>
      <c r="AF77" s="440">
        <v>0</v>
      </c>
      <c r="AG77" s="440">
        <v>0.16</v>
      </c>
      <c r="AH77" s="440">
        <v>0</v>
      </c>
      <c r="AI77" s="440">
        <v>0</v>
      </c>
      <c r="AJ77" s="440">
        <v>0</v>
      </c>
      <c r="AK77" s="440">
        <v>0</v>
      </c>
      <c r="AL77" s="440">
        <v>0</v>
      </c>
      <c r="AM77" s="440">
        <v>0</v>
      </c>
      <c r="AN77" s="440">
        <v>0</v>
      </c>
      <c r="AO77" s="440">
        <v>0</v>
      </c>
      <c r="AP77" s="440">
        <v>0</v>
      </c>
      <c r="AQ77" s="440">
        <v>0</v>
      </c>
      <c r="AR77" s="440">
        <v>0.16</v>
      </c>
      <c r="AS77" s="440">
        <v>0</v>
      </c>
      <c r="AT77" s="440">
        <v>0</v>
      </c>
      <c r="AU77" s="440">
        <v>0</v>
      </c>
      <c r="AV77" s="440">
        <v>0</v>
      </c>
      <c r="AW77" s="440">
        <v>0</v>
      </c>
      <c r="AX77" s="440">
        <v>0.16</v>
      </c>
      <c r="AY77" s="440">
        <v>0</v>
      </c>
      <c r="AZ77" s="440">
        <v>0</v>
      </c>
      <c r="BA77" s="440">
        <v>0</v>
      </c>
      <c r="BB77" s="440">
        <v>0</v>
      </c>
      <c r="BC77" s="440">
        <v>0</v>
      </c>
      <c r="BD77" s="440">
        <v>0</v>
      </c>
      <c r="BE77" s="440">
        <v>0</v>
      </c>
      <c r="BF77" s="440">
        <v>0</v>
      </c>
      <c r="BG77" s="440">
        <v>0</v>
      </c>
      <c r="BH77" s="440">
        <v>0</v>
      </c>
      <c r="BI77" s="440">
        <v>0</v>
      </c>
      <c r="BJ77" s="440">
        <v>0</v>
      </c>
      <c r="BK77" s="440">
        <v>0</v>
      </c>
      <c r="BL77" s="440">
        <v>0</v>
      </c>
      <c r="BM77" s="440">
        <v>0</v>
      </c>
      <c r="BN77" s="440">
        <v>0</v>
      </c>
      <c r="BO77" s="440">
        <v>0</v>
      </c>
      <c r="BP77" s="440">
        <v>0</v>
      </c>
      <c r="BQ77" s="440">
        <v>0</v>
      </c>
      <c r="BR77" s="440">
        <v>0</v>
      </c>
      <c r="BS77" s="440">
        <v>0</v>
      </c>
      <c r="BT77" s="440">
        <v>0</v>
      </c>
      <c r="BU77" s="440">
        <v>0</v>
      </c>
      <c r="BV77" s="440">
        <v>0</v>
      </c>
      <c r="BW77" s="440">
        <v>0</v>
      </c>
      <c r="BX77" s="440">
        <v>0</v>
      </c>
      <c r="BY77" s="440">
        <v>0</v>
      </c>
      <c r="BZ77" s="440">
        <v>0</v>
      </c>
      <c r="CA77" s="440">
        <v>0</v>
      </c>
      <c r="CB77" s="440">
        <v>0</v>
      </c>
      <c r="CC77" s="440">
        <v>0</v>
      </c>
      <c r="CD77" s="440">
        <v>0</v>
      </c>
      <c r="CE77" s="440">
        <v>0</v>
      </c>
      <c r="CF77" s="440">
        <v>0</v>
      </c>
      <c r="CG77" s="440">
        <v>0</v>
      </c>
      <c r="CH77" s="440">
        <v>0</v>
      </c>
      <c r="CI77" s="440">
        <v>0</v>
      </c>
      <c r="CJ77" s="440">
        <v>0</v>
      </c>
      <c r="CK77" s="440">
        <v>0</v>
      </c>
      <c r="CL77" s="440">
        <v>0</v>
      </c>
      <c r="CM77" s="440">
        <v>0</v>
      </c>
      <c r="CN77" s="440">
        <v>0.25380039656311965</v>
      </c>
      <c r="CO77" s="440">
        <v>0</v>
      </c>
      <c r="CP77" s="440">
        <v>0</v>
      </c>
      <c r="CQ77" s="440">
        <v>0</v>
      </c>
      <c r="CR77" s="440">
        <v>0.25380039656311965</v>
      </c>
      <c r="CS77" s="440">
        <v>0</v>
      </c>
      <c r="CT77" s="440">
        <v>0</v>
      </c>
      <c r="CU77" s="440">
        <v>0</v>
      </c>
      <c r="CV77" s="440">
        <v>0.25380039656311965</v>
      </c>
      <c r="CW77" s="440">
        <v>0</v>
      </c>
      <c r="CX77" s="440">
        <v>0</v>
      </c>
      <c r="CY77" s="440">
        <v>0</v>
      </c>
      <c r="CZ77" s="440">
        <v>0.25380039656311965</v>
      </c>
      <c r="DA77" s="440">
        <v>0</v>
      </c>
      <c r="DB77" s="440">
        <v>0</v>
      </c>
      <c r="DC77" s="440">
        <v>0</v>
      </c>
      <c r="DD77" s="440">
        <v>0.25380039656311965</v>
      </c>
      <c r="DE77" s="440">
        <v>0</v>
      </c>
      <c r="DF77" s="440">
        <v>0</v>
      </c>
      <c r="DG77" s="441">
        <v>0.32228621785792971</v>
      </c>
      <c r="DH77" s="441">
        <v>0</v>
      </c>
      <c r="DI77" s="441">
        <v>0</v>
      </c>
      <c r="DJ77" s="441">
        <v>0</v>
      </c>
      <c r="DK77" s="441">
        <v>0</v>
      </c>
      <c r="DL77" s="441">
        <v>0</v>
      </c>
      <c r="DM77" s="441">
        <v>0</v>
      </c>
      <c r="DN77" s="441">
        <v>0.32228621785792971</v>
      </c>
      <c r="DO77" s="441">
        <v>0</v>
      </c>
      <c r="DP77" s="441">
        <v>0</v>
      </c>
      <c r="DQ77" s="441">
        <v>0</v>
      </c>
      <c r="DR77" s="441">
        <v>0</v>
      </c>
      <c r="DS77" s="441">
        <v>0.32228621785792971</v>
      </c>
      <c r="DT77" s="441">
        <v>0</v>
      </c>
      <c r="DU77" s="441">
        <v>0</v>
      </c>
      <c r="DV77" s="441">
        <v>0</v>
      </c>
      <c r="DW77" s="441">
        <v>0</v>
      </c>
      <c r="DX77" s="441">
        <v>0.32228621785792971</v>
      </c>
      <c r="DY77" s="441">
        <v>0</v>
      </c>
      <c r="DZ77" s="441">
        <v>0</v>
      </c>
      <c r="EA77" s="441">
        <v>0</v>
      </c>
      <c r="EB77" s="441">
        <v>0</v>
      </c>
      <c r="EC77" s="441">
        <v>0</v>
      </c>
      <c r="ED77" s="441">
        <v>0</v>
      </c>
      <c r="EE77" s="441">
        <v>0</v>
      </c>
      <c r="EF77" s="441">
        <v>0</v>
      </c>
      <c r="EH77" s="437" t="s">
        <v>62</v>
      </c>
      <c r="EI77" s="437">
        <v>4</v>
      </c>
      <c r="EJ77" s="439"/>
      <c r="EK77" s="439" t="s">
        <v>336</v>
      </c>
      <c r="EL77" s="437" t="s">
        <v>64</v>
      </c>
      <c r="EN77" s="382" t="str">
        <f>+IFERROR(VLOOKUP($B77,'Lưu ý'!$C$5:$G$21,5,0),"")</f>
        <v/>
      </c>
      <c r="EO77" s="382">
        <f>+IF($EN77="",100%,INDEX('Lưu ý'!$H$5:$I$21,MATCH('3.Gentan-i'!$B77,'Lưu ý'!$C$5:$C$21,0),MATCH('3.Gentan-i'!EO$6,'Lưu ý'!$H$4:$I$4,0)))</f>
        <v>1</v>
      </c>
      <c r="EP77" s="382">
        <f>+IF($EN77="",100%,INDEX('Lưu ý'!$H$5:$I$21,MATCH('3.Gentan-i'!$B77,'Lưu ý'!$C$5:$C$21,0),MATCH('3.Gentan-i'!EP$6,'Lưu ý'!$H$4:$I$4,0)))</f>
        <v>1</v>
      </c>
      <c r="EQ77" s="481">
        <v>1</v>
      </c>
      <c r="ER77" s="929">
        <v>1</v>
      </c>
      <c r="ES77" s="439"/>
      <c r="ET77" s="439"/>
      <c r="EU77" s="476"/>
      <c r="EV77" s="811"/>
      <c r="EW77" s="811"/>
      <c r="EX77" s="811"/>
      <c r="EY77" s="811"/>
      <c r="EZ77" s="378" t="s">
        <v>360</v>
      </c>
      <c r="FA77" s="442" cm="1">
        <f t="array" ref="FA77">+_xlfn.SINGLE(MMULT(VALUE($E77:$EF77),VALUE('Color detail'!H$7:H$138)))</f>
        <v>36.969557800648353</v>
      </c>
      <c r="FB77" s="442" cm="1">
        <f t="array" ref="FB77">+_xlfn.SINGLE(MMULT(VALUE($E77:$EF77),VALUE('Color detail'!I$7:I$138)))</f>
        <v>33.754974349290279</v>
      </c>
      <c r="FC77" s="442" cm="1">
        <f t="array" ref="FC77">+_xlfn.SINGLE(MMULT(VALUE($E77:$EF77),VALUE('Color detail'!J$7:J$138)))</f>
        <v>23.990568092405503</v>
      </c>
      <c r="FD77" s="442" cm="1">
        <f t="array" ref="FD77">+_xlfn.SINGLE(MMULT(VALUE($E77:$EF77),VALUE('Color detail'!K$7:K$138)))</f>
        <v>13.803438139300665</v>
      </c>
      <c r="FF77" s="436">
        <f t="shared" si="45"/>
        <v>40</v>
      </c>
      <c r="FG77" s="436">
        <f t="shared" si="46"/>
        <v>36</v>
      </c>
      <c r="FH77" s="436">
        <f t="shared" si="47"/>
        <v>24</v>
      </c>
      <c r="FI77" s="436">
        <f t="shared" si="48"/>
        <v>16</v>
      </c>
      <c r="FK77" s="436">
        <f t="shared" si="39"/>
        <v>40</v>
      </c>
      <c r="FL77" s="436">
        <f t="shared" si="40"/>
        <v>36</v>
      </c>
      <c r="FM77" s="436">
        <f t="shared" si="41"/>
        <v>24</v>
      </c>
      <c r="FN77" s="436">
        <f t="shared" si="42"/>
        <v>16</v>
      </c>
      <c r="FO77" s="681"/>
      <c r="FP77" s="436" cm="1">
        <f t="array" ref="FP77">+_xlfn.SINGLE(IF(FP$8="Mùa đông",MMULT(VALUE($E77:$EF77),VALUE('Color detail'!Q$7:Q$138))*'3.Gentan-i'!$EO77,MMULT(VALUE($E77:$EF77),VALUE('Color detail'!Q$7:Q$138))*'3.Gentan-i'!$EP77))</f>
        <v>0.57608661442104936</v>
      </c>
      <c r="FQ77" s="436" cm="1">
        <f t="array" ref="FQ77">+_xlfn.SINGLE(IF(FQ$8="Mùa đông",MMULT(VALUE($E77:$EF77),VALUE('Color detail'!R$7:R$138))*'3.Gentan-i'!$EO77,MMULT(VALUE($E77:$EF77),VALUE('Color detail'!R$7:R$138))*'3.Gentan-i'!$EP77))</f>
        <v>0.64228621785792972</v>
      </c>
      <c r="FR77" s="436" cm="1">
        <f t="array" ref="FR77">+_xlfn.SINGLE(IF(FR$8="Mùa đông",MMULT(VALUE($E77:$EF77),VALUE('Color detail'!S$7:S$138))*'3.Gentan-i'!$EO77,MMULT(VALUE($E77:$EF77),VALUE('Color detail'!S$7:S$138))*'3.Gentan-i'!$EP77))</f>
        <v>0.96228621785792967</v>
      </c>
      <c r="FS77" s="436" cm="1">
        <f t="array" ref="FS77">+_xlfn.SINGLE(IF(FS$8="Mùa đông",MMULT(VALUE($E77:$EF77),VALUE('Color detail'!T$7:T$138))*'3.Gentan-i'!$EO77,MMULT(VALUE($E77:$EF77),VALUE('Color detail'!T$7:T$138))*'3.Gentan-i'!$EP77))</f>
        <v>0.96228621785792967</v>
      </c>
      <c r="FT77" s="436" cm="1">
        <f t="array" ref="FT77">+_xlfn.SINGLE(IF(FT$8="Mùa đông",MMULT(VALUE($E77:$EF77),VALUE('Color detail'!U$7:U$138))*'3.Gentan-i'!$EO77,MMULT(VALUE($E77:$EF77),VALUE('Color detail'!U$7:U$138))*'3.Gentan-i'!$EP77))</f>
        <v>1.8174878041104083</v>
      </c>
      <c r="FU77" s="436" cm="1">
        <f t="array" ref="FU77">+_xlfn.SINGLE(IF(FU$8="Mùa đông",MMULT(VALUE($E77:$EF77),VALUE('Color detail'!V$7:V$138))*'3.Gentan-i'!$EO77,MMULT(VALUE($E77:$EF77),VALUE('Color detail'!V$7:V$138))*'3.Gentan-i'!$EP77))</f>
        <v>2.0183728322789789</v>
      </c>
      <c r="FV77" s="436" cm="1">
        <f t="array" ref="FV77">+_xlfn.SINGLE(IF(FV$8="Mùa đông",MMULT(VALUE($E77:$EF77),VALUE('Color detail'!W$7:W$138))*'3.Gentan-i'!$EO77,MMULT(VALUE($E77:$EF77),VALUE('Color detail'!W$7:W$138))*'3.Gentan-i'!$EP77))</f>
        <v>1.0836874075472887</v>
      </c>
      <c r="FW77" s="436" cm="1">
        <f t="array" ref="FW77">+_xlfn.SINGLE(IF(FW$8="Mùa đông",MMULT(VALUE($E77:$EF77),VALUE('Color detail'!X$7:X$138))*'3.Gentan-i'!$EO77,MMULT(VALUE($E77:$EF77),VALUE('Color detail'!X$7:X$138))*'3.Gentan-i'!$EP77))</f>
        <v>1.3098870109841692</v>
      </c>
      <c r="FX77" s="436" cm="1">
        <f t="array" ref="FX77">+_xlfn.SINGLE(IF(FX$8="Mùa đông",MMULT(VALUE($E77:$EF77),VALUE('Color detail'!Y$7:Y$138))*'3.Gentan-i'!$EO77,MMULT(VALUE($E77:$EF77),VALUE('Color detail'!Y$7:Y$138))*'3.Gentan-i'!$EP77))</f>
        <v>0.92140118968935891</v>
      </c>
      <c r="FY77" s="436" cm="1">
        <f t="array" ref="FY77">+_xlfn.SINGLE(IF(FY$8="Mùa đông",MMULT(VALUE($E77:$EF77),VALUE('Color detail'!Z$7:Z$138))*'3.Gentan-i'!$EO77,MMULT(VALUE($E77:$EF77),VALUE('Color detail'!Z$7:Z$138))*'3.Gentan-i'!$EP77))</f>
        <v>1.1476007931262393</v>
      </c>
      <c r="FZ77" s="436" cm="1">
        <f t="array" ref="FZ77">+_xlfn.SINGLE(IF(FZ$8="Mùa đông",MMULT(VALUE($E77:$EF77),VALUE('Color detail'!AA$7:AA$138))*'3.Gentan-i'!$EO77,MMULT(VALUE($E77:$EF77),VALUE('Color detail'!AA$7:AA$138))*'3.Gentan-i'!$EP77))</f>
        <v>1.3098870109841692</v>
      </c>
      <c r="GA77" s="436" cm="1">
        <f t="array" ref="GA77">+_xlfn.SINGLE(IF(GA$8="Mùa đông",MMULT(VALUE($E77:$EF77),VALUE('Color detail'!AB$7:AB$138))*'3.Gentan-i'!$EO77,MMULT(VALUE($E77:$EF77),VALUE('Color detail'!AB$7:AB$138))*'3.Gentan-i'!$EP77))</f>
        <v>1.0814011896893589</v>
      </c>
      <c r="GB77" s="436" cm="1">
        <f t="array" ref="GB77">+_xlfn.SINGLE(IF(GB$8="Mùa đông",MMULT(VALUE($E77:$EF77),VALUE('Color detail'!AC$7:AC$138))*'3.Gentan-i'!$EO77,MMULT(VALUE($E77:$EF77),VALUE('Color detail'!AC$7:AC$138))*'3.Gentan-i'!$EP77))</f>
        <v>1.2414011896893591</v>
      </c>
      <c r="GC77" s="436" cm="1">
        <f t="array" ref="GC77">+_xlfn.SINGLE(IF(GC$8="Mùa đông",MMULT(VALUE($E77:$EF77),VALUE('Color detail'!AD$7:AD$138))*'3.Gentan-i'!$EO77,MMULT(VALUE($E77:$EF77),VALUE('Color detail'!AD$7:AD$138))*'3.Gentan-i'!$EP77))</f>
        <v>1.0814011896893589</v>
      </c>
      <c r="GD77" s="436" cm="1">
        <f t="array" ref="GD77">+_xlfn.SINGLE(IF(GD$8="Mùa đông",MMULT(VALUE($E77:$EF77),VALUE('Color detail'!AE$7:AE$138))*'3.Gentan-i'!$EO77,MMULT(VALUE($E77:$EF77),VALUE('Color detail'!AE$7:AE$138))*'3.Gentan-i'!$EP77))</f>
        <v>2.9397740219683381</v>
      </c>
      <c r="GE77" s="436" cm="1">
        <f t="array" ref="GE77">+_xlfn.SINGLE(IF(GE$8="Mùa đông",MMULT(VALUE($E77:$EF77),VALUE('Color detail'!AF$7:AF$138))*'3.Gentan-i'!$EO77,MMULT(VALUE($E77:$EF77),VALUE('Color detail'!AF$7:AF$138))*'3.Gentan-i'!$EP77))</f>
        <v>1.6114310892896486</v>
      </c>
      <c r="GF77" s="436" cm="1">
        <f t="array" ref="GF77">+_xlfn.SINGLE(IF(GF$8="Mùa đông",MMULT(VALUE($E77:$EF77),VALUE('Color detail'!AG$7:AG$138))*'3.Gentan-i'!$EO77,MMULT(VALUE($E77:$EF77),VALUE('Color detail'!AG$7:AG$138))*'3.Gentan-i'!$EP77))</f>
        <v>2.8982897428634375</v>
      </c>
      <c r="GG77" s="436" cm="1">
        <f t="array" ref="GG77">+_xlfn.SINGLE(IF(GG$8="Mùa đông",MMULT(VALUE($E77:$EF77),VALUE('Color detail'!AH$7:AH$138))*'3.Gentan-i'!$EO77,MMULT(VALUE($E77:$EF77),VALUE('Color detail'!AH$7:AH$138))*'3.Gentan-i'!$EP77))</f>
        <v>3.3805759607213677</v>
      </c>
      <c r="GH77" s="436" cm="1">
        <f t="array" ref="GH77">+_xlfn.SINGLE(IF(GH$8="Mùa đông",MMULT(VALUE($E77:$EF77),VALUE('Color detail'!AI$7:AI$138))*'3.Gentan-i'!$EO77,MMULT(VALUE($E77:$EF77),VALUE('Color detail'!AI$7:AI$138))*'3.Gentan-i'!$EP77))</f>
        <v>4.5051483964372263</v>
      </c>
      <c r="GI77" s="436" cm="1">
        <f t="array" ref="GI77">+_xlfn.SINGLE(IF(GI$8="Mùa đông",MMULT(VALUE($E77:$EF77),VALUE('Color detail'!AJ$7:AJ$138))*'3.Gentan-i'!$EO77,MMULT(VALUE($E77:$EF77),VALUE('Color detail'!AJ$7:AJ$138))*'3.Gentan-i'!$EP77))</f>
        <v>2.9005759607213673</v>
      </c>
      <c r="GJ77" s="436" cm="1">
        <f t="array" ref="GJ77">+_xlfn.SINGLE(IF(GJ$8="Mùa đông",MMULT(VALUE($E77:$EF77),VALUE('Color detail'!AK$7:AK$138))*'3.Gentan-i'!$EO77,MMULT(VALUE($E77:$EF77),VALUE('Color detail'!AK$7:AK$138))*'3.Gentan-i'!$EP77))</f>
        <v>2.5782897428634377</v>
      </c>
      <c r="GK77" s="436" cm="1">
        <f t="array" ref="GK77">+_xlfn.SINGLE(IF(GK$8="Mùa đông",MMULT(VALUE($E77:$EF77),VALUE('Color detail'!AL$7:AL$138))*'3.Gentan-i'!$EO77,MMULT(VALUE($E77:$EF77),VALUE('Color detail'!AL$7:AL$138))*'3.Gentan-i'!$EP77))</f>
        <v>0</v>
      </c>
      <c r="GL77" s="436" cm="1">
        <f t="array" ref="GL77">+_xlfn.SINGLE(IF(GL$8="Mùa đông",MMULT(VALUE($E77:$EF77),VALUE('Color detail'!AM$7:AM$138))*'3.Gentan-i'!$EO77,MMULT(VALUE($E77:$EF77),VALUE('Color detail'!AM$7:AM$138))*'3.Gentan-i'!$EP77))</f>
        <v>0</v>
      </c>
      <c r="GM77" s="436" cm="1">
        <f t="array" ref="GM77">+_xlfn.SINGLE(IF(GM$8="Mùa đông",MMULT(VALUE($E77:$EF77),VALUE('Color detail'!AN$7:AN$138))*'3.Gentan-i'!$EO77,MMULT(VALUE($E77:$EF77),VALUE('Color detail'!AN$7:AN$138))*'3.Gentan-i'!$EP77))</f>
        <v>0</v>
      </c>
      <c r="GN77" s="436" cm="1">
        <f t="array" ref="GN77">+_xlfn.SINGLE(IF(GN$8="Mùa đông",MMULT(VALUE($E77:$EF77),VALUE('Color detail'!AO$7:AO$138))*'3.Gentan-i'!$EO77,MMULT(VALUE($E77:$EF77),VALUE('Color detail'!AO$7:AO$138))*'3.Gentan-i'!$EP77))</f>
        <v>0</v>
      </c>
      <c r="GO77" s="436" cm="1">
        <f t="array" ref="GO77">+_xlfn.SINGLE(IF(GO$8="Mùa đông",MMULT(VALUE($E77:$EF77),VALUE('Color detail'!AP$7:AP$138))*'3.Gentan-i'!$EO77,MMULT(VALUE($E77:$EF77),VALUE('Color detail'!AP$7:AP$138))*'3.Gentan-i'!$EP77))</f>
        <v>0</v>
      </c>
      <c r="GP77" s="436" cm="1">
        <f t="array" ref="GP77">+_xlfn.SINGLE(IF(GP$8="Mùa đông",MMULT(VALUE($E77:$EF77),VALUE('Color detail'!AQ$7:AQ$138))*'3.Gentan-i'!$EO77,MMULT(VALUE($E77:$EF77),VALUE('Color detail'!AQ$7:AQ$138))*'3.Gentan-i'!$EP77))</f>
        <v>0</v>
      </c>
      <c r="GQ77" s="436" cm="1">
        <f t="array" ref="GQ77">+_xlfn.SINGLE(IF(GQ$8="Mùa đông",MMULT(VALUE($E77:$EF77),VALUE('Color detail'!AR$7:AR$138))*'3.Gentan-i'!$EO77,MMULT(VALUE($E77:$EF77),VALUE('Color detail'!AR$7:AR$138))*'3.Gentan-i'!$EP77))</f>
        <v>0</v>
      </c>
      <c r="GR77" s="443">
        <f t="shared" si="43"/>
        <v>36.96955780064836</v>
      </c>
      <c r="GS77" s="435"/>
      <c r="GT77" s="436">
        <f t="shared" si="44"/>
        <v>4.5051483964372263</v>
      </c>
      <c r="GU77" s="499">
        <v>12</v>
      </c>
      <c r="GV77" s="499">
        <v>36</v>
      </c>
      <c r="GW77" s="436">
        <f t="shared" si="49"/>
        <v>54.061780757246716</v>
      </c>
      <c r="GX77" s="436">
        <f t="shared" si="50"/>
        <v>162.18534227174015</v>
      </c>
      <c r="GZ77" s="534"/>
      <c r="HA77" s="534"/>
      <c r="HB77" s="534"/>
    </row>
    <row r="78" spans="1:286" ht="16" hidden="1" customHeight="1">
      <c r="A78" s="437">
        <v>1</v>
      </c>
      <c r="B78" s="438" t="s">
        <v>425</v>
      </c>
      <c r="C78" s="439" t="s">
        <v>407</v>
      </c>
      <c r="D78" s="439"/>
      <c r="E78" s="925"/>
      <c r="F78" s="925"/>
      <c r="G78" s="925"/>
      <c r="H78" s="925"/>
      <c r="I78" s="925"/>
      <c r="J78" s="925"/>
      <c r="K78" s="925"/>
      <c r="L78" s="925"/>
      <c r="M78" s="925"/>
      <c r="N78" s="925"/>
      <c r="O78" s="925"/>
      <c r="P78" s="925"/>
      <c r="Q78" s="925"/>
      <c r="R78" s="925"/>
      <c r="S78" s="925"/>
      <c r="T78" s="925"/>
      <c r="U78" s="925"/>
      <c r="V78" s="925"/>
      <c r="W78" s="925"/>
      <c r="X78" s="925"/>
      <c r="Y78" s="925"/>
      <c r="Z78" s="925"/>
      <c r="AA78" s="925"/>
      <c r="AB78" s="925"/>
      <c r="AC78" s="925"/>
      <c r="AD78" s="440">
        <v>0</v>
      </c>
      <c r="AE78" s="440">
        <v>0</v>
      </c>
      <c r="AF78" s="440">
        <v>0</v>
      </c>
      <c r="AG78" s="440">
        <v>0</v>
      </c>
      <c r="AH78" s="440">
        <v>0</v>
      </c>
      <c r="AI78" s="440">
        <v>0</v>
      </c>
      <c r="AJ78" s="440">
        <v>0</v>
      </c>
      <c r="AK78" s="440">
        <v>0</v>
      </c>
      <c r="AL78" s="440">
        <v>0</v>
      </c>
      <c r="AM78" s="440">
        <v>0</v>
      </c>
      <c r="AN78" s="440">
        <v>0</v>
      </c>
      <c r="AO78" s="440">
        <v>0</v>
      </c>
      <c r="AP78" s="440">
        <v>0</v>
      </c>
      <c r="AQ78" s="440">
        <v>0</v>
      </c>
      <c r="AR78" s="440">
        <v>0</v>
      </c>
      <c r="AS78" s="440">
        <v>0</v>
      </c>
      <c r="AT78" s="440">
        <v>0</v>
      </c>
      <c r="AU78" s="440">
        <v>0</v>
      </c>
      <c r="AV78" s="440">
        <v>0</v>
      </c>
      <c r="AW78" s="440">
        <v>0</v>
      </c>
      <c r="AX78" s="440">
        <v>0</v>
      </c>
      <c r="AY78" s="440">
        <v>0</v>
      </c>
      <c r="AZ78" s="444">
        <v>0</v>
      </c>
      <c r="BA78" s="444">
        <v>0</v>
      </c>
      <c r="BB78" s="444">
        <v>0</v>
      </c>
      <c r="BC78" s="444">
        <v>0</v>
      </c>
      <c r="BD78" s="444">
        <v>0</v>
      </c>
      <c r="BE78" s="444">
        <v>0</v>
      </c>
      <c r="BF78" s="444">
        <v>0</v>
      </c>
      <c r="BG78" s="444">
        <v>0</v>
      </c>
      <c r="BH78" s="444">
        <v>0</v>
      </c>
      <c r="BI78" s="444">
        <v>0</v>
      </c>
      <c r="BJ78" s="444">
        <v>0</v>
      </c>
      <c r="BK78" s="444">
        <v>0</v>
      </c>
      <c r="BL78" s="444">
        <v>0</v>
      </c>
      <c r="BM78" s="444">
        <v>0</v>
      </c>
      <c r="BN78" s="444">
        <v>0</v>
      </c>
      <c r="BO78" s="444">
        <v>0</v>
      </c>
      <c r="BP78" s="444">
        <v>0</v>
      </c>
      <c r="BQ78" s="444">
        <v>0</v>
      </c>
      <c r="BR78" s="444">
        <v>0</v>
      </c>
      <c r="BS78" s="444">
        <v>0</v>
      </c>
      <c r="BT78" s="444">
        <v>0</v>
      </c>
      <c r="BU78" s="444">
        <v>0</v>
      </c>
      <c r="BV78" s="444">
        <v>0</v>
      </c>
      <c r="BW78" s="444">
        <v>0</v>
      </c>
      <c r="BX78" s="444">
        <v>0</v>
      </c>
      <c r="BY78" s="444">
        <v>0</v>
      </c>
      <c r="BZ78" s="444">
        <v>0</v>
      </c>
      <c r="CA78" s="444">
        <v>0</v>
      </c>
      <c r="CB78" s="444">
        <v>0</v>
      </c>
      <c r="CC78" s="444">
        <v>0</v>
      </c>
      <c r="CD78" s="444">
        <v>0</v>
      </c>
      <c r="CE78" s="444">
        <v>0</v>
      </c>
      <c r="CF78" s="444">
        <v>0</v>
      </c>
      <c r="CG78" s="444">
        <v>0</v>
      </c>
      <c r="CH78" s="444">
        <v>0</v>
      </c>
      <c r="CI78" s="444">
        <v>0</v>
      </c>
      <c r="CJ78" s="444">
        <v>0</v>
      </c>
      <c r="CK78" s="444">
        <v>0</v>
      </c>
      <c r="CL78" s="444">
        <v>0</v>
      </c>
      <c r="CM78" s="444">
        <v>0</v>
      </c>
      <c r="CN78" s="444">
        <v>0</v>
      </c>
      <c r="CO78" s="444">
        <v>0</v>
      </c>
      <c r="CP78" s="444">
        <v>0.24400871459694984</v>
      </c>
      <c r="CQ78" s="444">
        <v>0</v>
      </c>
      <c r="CR78" s="444">
        <v>0</v>
      </c>
      <c r="CS78" s="444">
        <v>0</v>
      </c>
      <c r="CT78" s="444">
        <v>0.24400871459694984</v>
      </c>
      <c r="CU78" s="444">
        <v>0</v>
      </c>
      <c r="CV78" s="444">
        <v>0</v>
      </c>
      <c r="CW78" s="444">
        <v>0</v>
      </c>
      <c r="CX78" s="444">
        <v>0.24400871459694984</v>
      </c>
      <c r="CY78" s="444">
        <v>0</v>
      </c>
      <c r="CZ78" s="444">
        <v>0</v>
      </c>
      <c r="DA78" s="444">
        <v>0</v>
      </c>
      <c r="DB78" s="444">
        <v>0.24400871459694984</v>
      </c>
      <c r="DC78" s="444">
        <v>0</v>
      </c>
      <c r="DD78" s="444">
        <v>0</v>
      </c>
      <c r="DE78" s="444">
        <v>0</v>
      </c>
      <c r="DF78" s="444">
        <v>0.24400871459694984</v>
      </c>
      <c r="DG78" s="444">
        <v>0</v>
      </c>
      <c r="DH78" s="444">
        <v>0</v>
      </c>
      <c r="DI78" s="444">
        <v>0.27886710239651413</v>
      </c>
      <c r="DJ78" s="444">
        <v>0</v>
      </c>
      <c r="DK78" s="444">
        <v>0</v>
      </c>
      <c r="DL78" s="444">
        <v>0</v>
      </c>
      <c r="DM78" s="444">
        <v>0</v>
      </c>
      <c r="DN78" s="444">
        <v>0</v>
      </c>
      <c r="DO78" s="444">
        <v>0.27886710239651413</v>
      </c>
      <c r="DP78" s="444">
        <v>0</v>
      </c>
      <c r="DQ78" s="444">
        <v>0</v>
      </c>
      <c r="DR78" s="444">
        <v>0</v>
      </c>
      <c r="DS78" s="444">
        <v>0</v>
      </c>
      <c r="DT78" s="444">
        <v>0.27886710239651413</v>
      </c>
      <c r="DU78" s="444">
        <v>0</v>
      </c>
      <c r="DV78" s="444">
        <v>0</v>
      </c>
      <c r="DW78" s="444">
        <v>0</v>
      </c>
      <c r="DX78" s="444">
        <v>0</v>
      </c>
      <c r="DY78" s="444">
        <v>0.27886710239651413</v>
      </c>
      <c r="DZ78" s="444">
        <v>0</v>
      </c>
      <c r="EA78" s="444">
        <v>0</v>
      </c>
      <c r="EB78" s="444">
        <v>0</v>
      </c>
      <c r="EC78" s="444">
        <v>0</v>
      </c>
      <c r="ED78" s="444">
        <v>0</v>
      </c>
      <c r="EE78" s="444">
        <v>0</v>
      </c>
      <c r="EF78" s="444">
        <v>0</v>
      </c>
      <c r="EH78" s="437" t="s">
        <v>62</v>
      </c>
      <c r="EI78" s="437">
        <v>4</v>
      </c>
      <c r="EJ78" s="439"/>
      <c r="EK78" s="439" t="s">
        <v>336</v>
      </c>
      <c r="EL78" s="437" t="s">
        <v>64</v>
      </c>
      <c r="EN78" s="382" t="str">
        <f>+IFERROR(VLOOKUP($B78,'Lưu ý'!$C$5:$G$21,5,0),"")</f>
        <v/>
      </c>
      <c r="EO78" s="382">
        <f>+IF($EN78="",100%,INDEX('Lưu ý'!$H$5:$I$21,MATCH('3.Gentan-i'!$B78,'Lưu ý'!$C$5:$C$21,0),MATCH('3.Gentan-i'!EO$6,'Lưu ý'!$H$4:$I$4,0)))</f>
        <v>1</v>
      </c>
      <c r="EP78" s="382">
        <f>+IF($EN78="",100%,INDEX('Lưu ý'!$H$5:$I$21,MATCH('3.Gentan-i'!$B78,'Lưu ý'!$C$5:$C$21,0),MATCH('3.Gentan-i'!EP$6,'Lưu ý'!$H$4:$I$4,0)))</f>
        <v>1</v>
      </c>
      <c r="EQ78" s="481">
        <v>1</v>
      </c>
      <c r="ER78" s="929">
        <v>1</v>
      </c>
      <c r="ES78" s="439" t="s">
        <v>647</v>
      </c>
      <c r="ET78" s="439" t="s">
        <v>641</v>
      </c>
      <c r="EU78" s="476"/>
      <c r="EV78" s="811"/>
      <c r="EW78" s="811"/>
      <c r="EX78" s="811"/>
      <c r="EY78" s="811"/>
      <c r="EZ78" s="378" t="s">
        <v>360</v>
      </c>
      <c r="FA78" s="442" cm="1">
        <f t="array" ref="FA78">+_xlfn.SINGLE(MMULT(VALUE($E78:$EF78),VALUE('Color detail'!H$7:H$138)))</f>
        <v>17.742919389978208</v>
      </c>
      <c r="FB78" s="442" cm="1">
        <f t="array" ref="FB78">+_xlfn.SINGLE(MMULT(VALUE($E78:$EF78),VALUE('Color detail'!I$7:I$138)))</f>
        <v>14.535947712418299</v>
      </c>
      <c r="FC78" s="442" cm="1">
        <f t="array" ref="FC78">+_xlfn.SINGLE(MMULT(VALUE($E78:$EF78),VALUE('Color detail'!J$7:J$138)))</f>
        <v>11.677559912854029</v>
      </c>
      <c r="FD78" s="442" cm="1">
        <f t="array" ref="FD78">+_xlfn.SINGLE(MMULT(VALUE($E78:$EF78),VALUE('Color detail'!K$7:K$138)))</f>
        <v>3.6252723311546839</v>
      </c>
      <c r="FF78" s="436">
        <f t="shared" si="45"/>
        <v>20</v>
      </c>
      <c r="FG78" s="436">
        <f t="shared" si="46"/>
        <v>16</v>
      </c>
      <c r="FH78" s="436">
        <f t="shared" si="47"/>
        <v>12</v>
      </c>
      <c r="FI78" s="436">
        <f t="shared" si="48"/>
        <v>4</v>
      </c>
      <c r="FK78" s="436">
        <f t="shared" si="39"/>
        <v>20</v>
      </c>
      <c r="FL78" s="436">
        <f t="shared" si="40"/>
        <v>16</v>
      </c>
      <c r="FM78" s="436">
        <f t="shared" si="41"/>
        <v>12</v>
      </c>
      <c r="FN78" s="436">
        <f t="shared" si="42"/>
        <v>4</v>
      </c>
      <c r="FO78" s="681"/>
      <c r="FP78" s="436" cm="1">
        <f t="array" ref="FP78">+_xlfn.SINGLE(IF(FP$8="Mùa đông",MMULT(VALUE($E78:$EF78),VALUE('Color detail'!Q$7:Q$138))*'3.Gentan-i'!$EO78,MMULT(VALUE($E78:$EF78),VALUE('Color detail'!Q$7:Q$138))*'3.Gentan-i'!$EP78))</f>
        <v>0.24400871459694984</v>
      </c>
      <c r="FQ78" s="436" cm="1">
        <f t="array" ref="FQ78">+_xlfn.SINGLE(IF(FQ$8="Mùa đông",MMULT(VALUE($E78:$EF78),VALUE('Color detail'!R$7:R$138))*'3.Gentan-i'!$EO78,MMULT(VALUE($E78:$EF78),VALUE('Color detail'!R$7:R$138))*'3.Gentan-i'!$EP78))</f>
        <v>0.76688453159041381</v>
      </c>
      <c r="FR78" s="436" cm="1">
        <f t="array" ref="FR78">+_xlfn.SINGLE(IF(FR$8="Mùa đông",MMULT(VALUE($E78:$EF78),VALUE('Color detail'!S$7:S$138))*'3.Gentan-i'!$EO78,MMULT(VALUE($E78:$EF78),VALUE('Color detail'!S$7:S$138))*'3.Gentan-i'!$EP78))</f>
        <v>0.24400871459694984</v>
      </c>
      <c r="FS78" s="436" cm="1">
        <f t="array" ref="FS78">+_xlfn.SINGLE(IF(FS$8="Mùa đông",MMULT(VALUE($E78:$EF78),VALUE('Color detail'!T$7:T$138))*'3.Gentan-i'!$EO78,MMULT(VALUE($E78:$EF78),VALUE('Color detail'!T$7:T$138))*'3.Gentan-i'!$EP78))</f>
        <v>0.24400871459694984</v>
      </c>
      <c r="FT78" s="436" cm="1">
        <f t="array" ref="FT78">+_xlfn.SINGLE(IF(FT$8="Mùa đông",MMULT(VALUE($E78:$EF78),VALUE('Color detail'!U$7:U$138))*'3.Gentan-i'!$EO78,MMULT(VALUE($E78:$EF78),VALUE('Color detail'!U$7:U$138))*'3.Gentan-i'!$EP78))</f>
        <v>0.27886710239651413</v>
      </c>
      <c r="FU78" s="436" cm="1">
        <f t="array" ref="FU78">+_xlfn.SINGLE(IF(FU$8="Mùa đông",MMULT(VALUE($E78:$EF78),VALUE('Color detail'!V$7:V$138))*'3.Gentan-i'!$EO78,MMULT(VALUE($E78:$EF78),VALUE('Color detail'!V$7:V$138))*'3.Gentan-i'!$EP78))</f>
        <v>0.24400871459694984</v>
      </c>
      <c r="FV78" s="436" cm="1">
        <f t="array" ref="FV78">+_xlfn.SINGLE(IF(FV$8="Mùa đông",MMULT(VALUE($E78:$EF78),VALUE('Color detail'!W$7:W$138))*'3.Gentan-i'!$EO78,MMULT(VALUE($E78:$EF78),VALUE('Color detail'!W$7:W$138))*'3.Gentan-i'!$EP78))</f>
        <v>0.8017429193899781</v>
      </c>
      <c r="FW78" s="436" cm="1">
        <f t="array" ref="FW78">+_xlfn.SINGLE(IF(FW$8="Mùa đông",MMULT(VALUE($E78:$EF78),VALUE('Color detail'!X$7:X$138))*'3.Gentan-i'!$EO78,MMULT(VALUE($E78:$EF78),VALUE('Color detail'!X$7:X$138))*'3.Gentan-i'!$EP78))</f>
        <v>0.97603485838779935</v>
      </c>
      <c r="FX78" s="436" cm="1">
        <f t="array" ref="FX78">+_xlfn.SINGLE(IF(FX$8="Mùa đông",MMULT(VALUE($E78:$EF78),VALUE('Color detail'!Y$7:Y$138))*'3.Gentan-i'!$EO78,MMULT(VALUE($E78:$EF78),VALUE('Color detail'!Y$7:Y$138))*'3.Gentan-i'!$EP78))</f>
        <v>0.97603485838779935</v>
      </c>
      <c r="FY78" s="436" cm="1">
        <f t="array" ref="FY78">+_xlfn.SINGLE(IF(FY$8="Mùa đông",MMULT(VALUE($E78:$EF78),VALUE('Color detail'!Z$7:Z$138))*'3.Gentan-i'!$EO78,MMULT(VALUE($E78:$EF78),VALUE('Color detail'!Z$7:Z$138))*'3.Gentan-i'!$EP78))</f>
        <v>0.24400871459694984</v>
      </c>
      <c r="FZ78" s="436" cm="1">
        <f t="array" ref="FZ78">+_xlfn.SINGLE(IF(FZ$8="Mùa đông",MMULT(VALUE($E78:$EF78),VALUE('Color detail'!AA$7:AA$138))*'3.Gentan-i'!$EO78,MMULT(VALUE($E78:$EF78),VALUE('Color detail'!AA$7:AA$138))*'3.Gentan-i'!$EP78))</f>
        <v>0.48801742919389968</v>
      </c>
      <c r="GA78" s="436" cm="1">
        <f t="array" ref="GA78">+_xlfn.SINGLE(IF(GA$8="Mùa đông",MMULT(VALUE($E78:$EF78),VALUE('Color detail'!AB$7:AB$138))*'3.Gentan-i'!$EO78,MMULT(VALUE($E78:$EF78),VALUE('Color detail'!AB$7:AB$138))*'3.Gentan-i'!$EP78))</f>
        <v>0.48801742919389968</v>
      </c>
      <c r="GB78" s="436" cm="1">
        <f t="array" ref="GB78">+_xlfn.SINGLE(IF(GB$8="Mùa đông",MMULT(VALUE($E78:$EF78),VALUE('Color detail'!AC$7:AC$138))*'3.Gentan-i'!$EO78,MMULT(VALUE($E78:$EF78),VALUE('Color detail'!AC$7:AC$138))*'3.Gentan-i'!$EP78))</f>
        <v>0.48801742919389968</v>
      </c>
      <c r="GC78" s="436" cm="1">
        <f t="array" ref="GC78">+_xlfn.SINGLE(IF(GC$8="Mùa đông",MMULT(VALUE($E78:$EF78),VALUE('Color detail'!AD$7:AD$138))*'3.Gentan-i'!$EO78,MMULT(VALUE($E78:$EF78),VALUE('Color detail'!AD$7:AD$138))*'3.Gentan-i'!$EP78))</f>
        <v>0.48801742919389968</v>
      </c>
      <c r="GD78" s="436" cm="1">
        <f t="array" ref="GD78">+_xlfn.SINGLE(IF(GD$8="Mùa đông",MMULT(VALUE($E78:$EF78),VALUE('Color detail'!AE$7:AE$138))*'3.Gentan-i'!$EO78,MMULT(VALUE($E78:$EF78),VALUE('Color detail'!AE$7:AE$138))*'3.Gentan-i'!$EP78))</f>
        <v>0.73202614379084952</v>
      </c>
      <c r="GE78" s="436" cm="1">
        <f t="array" ref="GE78">+_xlfn.SINGLE(IF(GE$8="Mùa đông",MMULT(VALUE($E78:$EF78),VALUE('Color detail'!AF$7:AF$138))*'3.Gentan-i'!$EO78,MMULT(VALUE($E78:$EF78),VALUE('Color detail'!AF$7:AF$138))*'3.Gentan-i'!$EP78))</f>
        <v>1.1154684095860565</v>
      </c>
      <c r="GF78" s="436" cm="1">
        <f t="array" ref="GF78">+_xlfn.SINGLE(IF(GF$8="Mùa đông",MMULT(VALUE($E78:$EF78),VALUE('Color detail'!AG$7:AG$138))*'3.Gentan-i'!$EO78,MMULT(VALUE($E78:$EF78),VALUE('Color detail'!AG$7:AG$138))*'3.Gentan-i'!$EP78))</f>
        <v>1.1154684095860565</v>
      </c>
      <c r="GG78" s="436" cm="1">
        <f t="array" ref="GG78">+_xlfn.SINGLE(IF(GG$8="Mùa đông",MMULT(VALUE($E78:$EF78),VALUE('Color detail'!AH$7:AH$138))*'3.Gentan-i'!$EO78,MMULT(VALUE($E78:$EF78),VALUE('Color detail'!AH$7:AH$138))*'3.Gentan-i'!$EP78))</f>
        <v>1.9520697167755989</v>
      </c>
      <c r="GH78" s="436" cm="1">
        <f t="array" ref="GH78">+_xlfn.SINGLE(IF(GH$8="Mùa đông",MMULT(VALUE($E78:$EF78),VALUE('Color detail'!AI$7:AI$138))*'3.Gentan-i'!$EO78,MMULT(VALUE($E78:$EF78),VALUE('Color detail'!AI$7:AI$138))*'3.Gentan-i'!$EP78))</f>
        <v>1.6732026143790848</v>
      </c>
      <c r="GI78" s="436" cm="1">
        <f t="array" ref="GI78">+_xlfn.SINGLE(IF(GI$8="Mùa đông",MMULT(VALUE($E78:$EF78),VALUE('Color detail'!AJ$7:AJ$138))*'3.Gentan-i'!$EO78,MMULT(VALUE($E78:$EF78),VALUE('Color detail'!AJ$7:AJ$138))*'3.Gentan-i'!$EP78))</f>
        <v>1.9520697167755989</v>
      </c>
      <c r="GJ78" s="436" cm="1">
        <f t="array" ref="GJ78">+_xlfn.SINGLE(IF(GJ$8="Mùa đông",MMULT(VALUE($E78:$EF78),VALUE('Color detail'!AK$7:AK$138))*'3.Gentan-i'!$EO78,MMULT(VALUE($E78:$EF78),VALUE('Color detail'!AK$7:AK$138))*'3.Gentan-i'!$EP78))</f>
        <v>2.2309368191721131</v>
      </c>
      <c r="GK78" s="436" cm="1">
        <f t="array" ref="GK78">+_xlfn.SINGLE(IF(GK$8="Mùa đông",MMULT(VALUE($E78:$EF78),VALUE('Color detail'!AL$7:AL$138))*'3.Gentan-i'!$EO78,MMULT(VALUE($E78:$EF78),VALUE('Color detail'!AL$7:AL$138))*'3.Gentan-i'!$EP78))</f>
        <v>0</v>
      </c>
      <c r="GL78" s="436" cm="1">
        <f t="array" ref="GL78">+_xlfn.SINGLE(IF(GL$8="Mùa đông",MMULT(VALUE($E78:$EF78),VALUE('Color detail'!AM$7:AM$138))*'3.Gentan-i'!$EO78,MMULT(VALUE($E78:$EF78),VALUE('Color detail'!AM$7:AM$138))*'3.Gentan-i'!$EP78))</f>
        <v>0</v>
      </c>
      <c r="GM78" s="436" cm="1">
        <f t="array" ref="GM78">+_xlfn.SINGLE(IF(GM$8="Mùa đông",MMULT(VALUE($E78:$EF78),VALUE('Color detail'!AN$7:AN$138))*'3.Gentan-i'!$EO78,MMULT(VALUE($E78:$EF78),VALUE('Color detail'!AN$7:AN$138))*'3.Gentan-i'!$EP78))</f>
        <v>0</v>
      </c>
      <c r="GN78" s="436" cm="1">
        <f t="array" ref="GN78">+_xlfn.SINGLE(IF(GN$8="Mùa đông",MMULT(VALUE($E78:$EF78),VALUE('Color detail'!AO$7:AO$138))*'3.Gentan-i'!$EO78,MMULT(VALUE($E78:$EF78),VALUE('Color detail'!AO$7:AO$138))*'3.Gentan-i'!$EP78))</f>
        <v>0</v>
      </c>
      <c r="GO78" s="436" cm="1">
        <f t="array" ref="GO78">+_xlfn.SINGLE(IF(GO$8="Mùa đông",MMULT(VALUE($E78:$EF78),VALUE('Color detail'!AP$7:AP$138))*'3.Gentan-i'!$EO78,MMULT(VALUE($E78:$EF78),VALUE('Color detail'!AP$7:AP$138))*'3.Gentan-i'!$EP78))</f>
        <v>0</v>
      </c>
      <c r="GP78" s="436" cm="1">
        <f t="array" ref="GP78">+_xlfn.SINGLE(IF(GP$8="Mùa đông",MMULT(VALUE($E78:$EF78),VALUE('Color detail'!AQ$7:AQ$138))*'3.Gentan-i'!$EO78,MMULT(VALUE($E78:$EF78),VALUE('Color detail'!AQ$7:AQ$138))*'3.Gentan-i'!$EP78))</f>
        <v>0</v>
      </c>
      <c r="GQ78" s="436" cm="1">
        <f t="array" ref="GQ78">+_xlfn.SINGLE(IF(GQ$8="Mùa đông",MMULT(VALUE($E78:$EF78),VALUE('Color detail'!AR$7:AR$138))*'3.Gentan-i'!$EO78,MMULT(VALUE($E78:$EF78),VALUE('Color detail'!AR$7:AR$138))*'3.Gentan-i'!$EP78))</f>
        <v>0</v>
      </c>
      <c r="GR78" s="443">
        <f t="shared" si="43"/>
        <v>17.742919389978208</v>
      </c>
      <c r="GS78" s="435"/>
      <c r="GT78" s="436">
        <f t="shared" si="44"/>
        <v>2.2309368191721131</v>
      </c>
      <c r="GU78" s="499">
        <v>12</v>
      </c>
      <c r="GV78" s="499">
        <v>36</v>
      </c>
      <c r="GW78" s="436">
        <f t="shared" si="49"/>
        <v>26.771241830065357</v>
      </c>
      <c r="GX78" s="436">
        <f t="shared" si="50"/>
        <v>80.313725490196077</v>
      </c>
      <c r="GZ78" s="534"/>
      <c r="HA78" s="534"/>
      <c r="HB78" s="534"/>
    </row>
    <row r="79" spans="1:286" ht="16" hidden="1" customHeight="1">
      <c r="A79" s="437">
        <v>1</v>
      </c>
      <c r="B79" s="557" t="s">
        <v>426</v>
      </c>
      <c r="C79" s="558" t="s">
        <v>408</v>
      </c>
      <c r="D79" s="439" t="s">
        <v>604</v>
      </c>
      <c r="E79" s="925"/>
      <c r="F79" s="925"/>
      <c r="G79" s="925"/>
      <c r="H79" s="925"/>
      <c r="I79" s="925"/>
      <c r="J79" s="925"/>
      <c r="K79" s="925"/>
      <c r="L79" s="925"/>
      <c r="M79" s="925"/>
      <c r="N79" s="925"/>
      <c r="O79" s="925"/>
      <c r="P79" s="925"/>
      <c r="Q79" s="925"/>
      <c r="R79" s="925"/>
      <c r="S79" s="925"/>
      <c r="T79" s="925"/>
      <c r="U79" s="925"/>
      <c r="V79" s="925"/>
      <c r="W79" s="925"/>
      <c r="X79" s="925"/>
      <c r="Y79" s="925"/>
      <c r="Z79" s="925"/>
      <c r="AA79" s="925"/>
      <c r="AB79" s="925"/>
      <c r="AC79" s="925"/>
      <c r="AD79" s="440">
        <v>0</v>
      </c>
      <c r="AE79" s="440">
        <v>0</v>
      </c>
      <c r="AF79" s="440">
        <v>0</v>
      </c>
      <c r="AG79" s="440">
        <v>0</v>
      </c>
      <c r="AH79" s="440">
        <v>0</v>
      </c>
      <c r="AI79" s="440">
        <v>0</v>
      </c>
      <c r="AJ79" s="440">
        <v>0</v>
      </c>
      <c r="AK79" s="440">
        <v>0</v>
      </c>
      <c r="AL79" s="440">
        <v>0</v>
      </c>
      <c r="AM79" s="440">
        <v>0</v>
      </c>
      <c r="AN79" s="440">
        <v>0</v>
      </c>
      <c r="AO79" s="440">
        <v>0</v>
      </c>
      <c r="AP79" s="440">
        <v>0</v>
      </c>
      <c r="AQ79" s="440">
        <v>0</v>
      </c>
      <c r="AR79" s="440">
        <v>0</v>
      </c>
      <c r="AS79" s="440">
        <v>0</v>
      </c>
      <c r="AT79" s="440">
        <v>0</v>
      </c>
      <c r="AU79" s="440">
        <v>0</v>
      </c>
      <c r="AV79" s="440">
        <v>0</v>
      </c>
      <c r="AW79" s="440">
        <v>0</v>
      </c>
      <c r="AX79" s="440">
        <v>0</v>
      </c>
      <c r="AY79" s="440">
        <v>0</v>
      </c>
      <c r="AZ79" s="440">
        <v>0</v>
      </c>
      <c r="BA79" s="440">
        <v>0</v>
      </c>
      <c r="BB79" s="440">
        <v>0</v>
      </c>
      <c r="BC79" s="440">
        <v>0</v>
      </c>
      <c r="BD79" s="440">
        <v>0</v>
      </c>
      <c r="BE79" s="440">
        <v>0</v>
      </c>
      <c r="BF79" s="440">
        <v>0</v>
      </c>
      <c r="BG79" s="440">
        <v>0</v>
      </c>
      <c r="BH79" s="440">
        <v>0</v>
      </c>
      <c r="BI79" s="440">
        <v>0</v>
      </c>
      <c r="BJ79" s="440">
        <v>0</v>
      </c>
      <c r="BK79" s="440">
        <v>0</v>
      </c>
      <c r="BL79" s="440">
        <v>0</v>
      </c>
      <c r="BM79" s="440">
        <v>0</v>
      </c>
      <c r="BN79" s="440">
        <v>0</v>
      </c>
      <c r="BO79" s="440">
        <v>0</v>
      </c>
      <c r="BP79" s="440">
        <v>0</v>
      </c>
      <c r="BQ79" s="440">
        <v>0</v>
      </c>
      <c r="BR79" s="440">
        <v>0</v>
      </c>
      <c r="BS79" s="440">
        <v>0</v>
      </c>
      <c r="BT79" s="440">
        <v>0</v>
      </c>
      <c r="BU79" s="440">
        <v>0</v>
      </c>
      <c r="BV79" s="440">
        <v>0</v>
      </c>
      <c r="BW79" s="440">
        <v>0</v>
      </c>
      <c r="BX79" s="440">
        <v>0</v>
      </c>
      <c r="BY79" s="440">
        <v>0</v>
      </c>
      <c r="BZ79" s="440">
        <v>0</v>
      </c>
      <c r="CA79" s="440">
        <v>0</v>
      </c>
      <c r="CB79" s="440">
        <v>0</v>
      </c>
      <c r="CC79" s="440">
        <v>0</v>
      </c>
      <c r="CD79" s="440">
        <v>0</v>
      </c>
      <c r="CE79" s="440">
        <v>0</v>
      </c>
      <c r="CF79" s="440">
        <v>0</v>
      </c>
      <c r="CG79" s="440">
        <v>0</v>
      </c>
      <c r="CH79" s="440">
        <v>0</v>
      </c>
      <c r="CI79" s="440">
        <v>0</v>
      </c>
      <c r="CJ79" s="440">
        <v>0</v>
      </c>
      <c r="CK79" s="440">
        <v>0</v>
      </c>
      <c r="CL79" s="440">
        <v>0</v>
      </c>
      <c r="CM79" s="440">
        <v>0</v>
      </c>
      <c r="CN79" s="440">
        <v>0</v>
      </c>
      <c r="CO79" s="440">
        <v>0</v>
      </c>
      <c r="CP79" s="440">
        <v>0</v>
      </c>
      <c r="CQ79" s="440">
        <v>0</v>
      </c>
      <c r="CR79" s="440">
        <v>0</v>
      </c>
      <c r="CS79" s="440">
        <v>0</v>
      </c>
      <c r="CT79" s="440">
        <v>0</v>
      </c>
      <c r="CU79" s="440">
        <v>0</v>
      </c>
      <c r="CV79" s="440">
        <v>0</v>
      </c>
      <c r="CW79" s="440">
        <v>0</v>
      </c>
      <c r="CX79" s="440">
        <v>0</v>
      </c>
      <c r="CY79" s="440">
        <v>0</v>
      </c>
      <c r="CZ79" s="440">
        <v>0</v>
      </c>
      <c r="DA79" s="440">
        <v>0</v>
      </c>
      <c r="DB79" s="440">
        <v>0</v>
      </c>
      <c r="DC79" s="440">
        <v>0</v>
      </c>
      <c r="DD79" s="440">
        <v>0</v>
      </c>
      <c r="DE79" s="440">
        <v>0</v>
      </c>
      <c r="DF79" s="440">
        <v>0</v>
      </c>
      <c r="DG79" s="441">
        <v>0</v>
      </c>
      <c r="DH79" s="441">
        <v>0</v>
      </c>
      <c r="DI79" s="441">
        <v>0</v>
      </c>
      <c r="DJ79" s="441">
        <v>0</v>
      </c>
      <c r="DK79" s="441">
        <v>0</v>
      </c>
      <c r="DL79" s="441">
        <v>0</v>
      </c>
      <c r="DM79" s="441">
        <v>0</v>
      </c>
      <c r="DN79" s="441">
        <v>0</v>
      </c>
      <c r="DO79" s="441">
        <v>0</v>
      </c>
      <c r="DP79" s="441">
        <v>0</v>
      </c>
      <c r="DQ79" s="441">
        <v>0</v>
      </c>
      <c r="DR79" s="441">
        <v>0</v>
      </c>
      <c r="DS79" s="441">
        <v>0</v>
      </c>
      <c r="DT79" s="441">
        <v>0</v>
      </c>
      <c r="DU79" s="441">
        <v>0</v>
      </c>
      <c r="DV79" s="441">
        <v>0</v>
      </c>
      <c r="DW79" s="441">
        <v>0</v>
      </c>
      <c r="DX79" s="441">
        <v>0</v>
      </c>
      <c r="DY79" s="441">
        <v>0</v>
      </c>
      <c r="DZ79" s="441">
        <v>0</v>
      </c>
      <c r="EA79" s="441">
        <v>0</v>
      </c>
      <c r="EB79" s="441">
        <v>0</v>
      </c>
      <c r="EC79" s="441">
        <v>0</v>
      </c>
      <c r="ED79" s="441">
        <v>0</v>
      </c>
      <c r="EE79" s="441">
        <v>0</v>
      </c>
      <c r="EF79" s="441">
        <v>0</v>
      </c>
      <c r="EH79" s="437" t="s">
        <v>62</v>
      </c>
      <c r="EI79" s="437">
        <v>4</v>
      </c>
      <c r="EJ79" s="439"/>
      <c r="EK79" s="439" t="s">
        <v>336</v>
      </c>
      <c r="EL79" s="437" t="s">
        <v>64</v>
      </c>
      <c r="EN79" s="382" t="str">
        <f>+IFERROR(VLOOKUP($B79,'Lưu ý'!$C$5:$G$21,5,0),"")</f>
        <v/>
      </c>
      <c r="EO79" s="382">
        <f>+IF($EN79="",100%,INDEX('Lưu ý'!$H$5:$I$21,MATCH('3.Gentan-i'!$B79,'Lưu ý'!$C$5:$C$21,0),MATCH('3.Gentan-i'!EO$6,'Lưu ý'!$H$4:$I$4,0)))</f>
        <v>1</v>
      </c>
      <c r="EP79" s="382">
        <f>+IF($EN79="",100%,INDEX('Lưu ý'!$H$5:$I$21,MATCH('3.Gentan-i'!$B79,'Lưu ý'!$C$5:$C$21,0),MATCH('3.Gentan-i'!EP$6,'Lưu ý'!$H$4:$I$4,0)))</f>
        <v>1</v>
      </c>
      <c r="EQ79" s="481">
        <v>1</v>
      </c>
      <c r="ER79" s="844">
        <v>1</v>
      </c>
      <c r="ES79" s="439"/>
      <c r="ET79" s="439"/>
      <c r="EU79" s="476"/>
      <c r="EV79" s="811"/>
      <c r="EW79" s="811"/>
      <c r="EX79" s="811"/>
      <c r="EY79" s="811"/>
      <c r="EZ79" s="378" t="s">
        <v>360</v>
      </c>
      <c r="FA79" s="442" cm="1">
        <f t="array" ref="FA79">+_xlfn.SINGLE(MMULT(VALUE($E79:$EF79),VALUE('Color detail'!H$7:H$138)))</f>
        <v>0</v>
      </c>
      <c r="FB79" s="442" cm="1">
        <f t="array" ref="FB79">+_xlfn.SINGLE(MMULT(VALUE($E79:$EF79),VALUE('Color detail'!I$7:I$138)))</f>
        <v>0</v>
      </c>
      <c r="FC79" s="442" cm="1">
        <f t="array" ref="FC79">+_xlfn.SINGLE(MMULT(VALUE($E79:$EF79),VALUE('Color detail'!J$7:J$138)))</f>
        <v>0</v>
      </c>
      <c r="FD79" s="442" cm="1">
        <f t="array" ref="FD79">+_xlfn.SINGLE(MMULT(VALUE($E79:$EF79),VALUE('Color detail'!K$7:K$138)))</f>
        <v>0</v>
      </c>
      <c r="FF79" s="436">
        <f t="shared" si="45"/>
        <v>0</v>
      </c>
      <c r="FG79" s="436">
        <f t="shared" si="46"/>
        <v>0</v>
      </c>
      <c r="FH79" s="436">
        <f t="shared" si="47"/>
        <v>0</v>
      </c>
      <c r="FI79" s="436">
        <f t="shared" si="48"/>
        <v>0</v>
      </c>
      <c r="FK79" s="436">
        <f t="shared" si="39"/>
        <v>0</v>
      </c>
      <c r="FL79" s="436">
        <f t="shared" si="40"/>
        <v>0</v>
      </c>
      <c r="FM79" s="436">
        <f t="shared" si="41"/>
        <v>0</v>
      </c>
      <c r="FN79" s="436">
        <f t="shared" si="42"/>
        <v>0</v>
      </c>
      <c r="FO79" s="681"/>
      <c r="FP79" s="436" cm="1">
        <f t="array" ref="FP79">+_xlfn.SINGLE(IF(FP$8="Mùa đông",MMULT(VALUE($E79:$EF79),VALUE('Color detail'!Q$7:Q$138))*'3.Gentan-i'!$EO79,MMULT(VALUE($E79:$EF79),VALUE('Color detail'!Q$7:Q$138))*'3.Gentan-i'!$EP79))</f>
        <v>0</v>
      </c>
      <c r="FQ79" s="436" cm="1">
        <f t="array" ref="FQ79">+_xlfn.SINGLE(IF(FQ$8="Mùa đông",MMULT(VALUE($E79:$EF79),VALUE('Color detail'!R$7:R$138))*'3.Gentan-i'!$EO79,MMULT(VALUE($E79:$EF79),VALUE('Color detail'!R$7:R$138))*'3.Gentan-i'!$EP79))</f>
        <v>0</v>
      </c>
      <c r="FR79" s="436" cm="1">
        <f t="array" ref="FR79">+_xlfn.SINGLE(IF(FR$8="Mùa đông",MMULT(VALUE($E79:$EF79),VALUE('Color detail'!S$7:S$138))*'3.Gentan-i'!$EO79,MMULT(VALUE($E79:$EF79),VALUE('Color detail'!S$7:S$138))*'3.Gentan-i'!$EP79))</f>
        <v>0</v>
      </c>
      <c r="FS79" s="436" cm="1">
        <f t="array" ref="FS79">+_xlfn.SINGLE(IF(FS$8="Mùa đông",MMULT(VALUE($E79:$EF79),VALUE('Color detail'!T$7:T$138))*'3.Gentan-i'!$EO79,MMULT(VALUE($E79:$EF79),VALUE('Color detail'!T$7:T$138))*'3.Gentan-i'!$EP79))</f>
        <v>0</v>
      </c>
      <c r="FT79" s="436" cm="1">
        <f t="array" ref="FT79">+_xlfn.SINGLE(IF(FT$8="Mùa đông",MMULT(VALUE($E79:$EF79),VALUE('Color detail'!U$7:U$138))*'3.Gentan-i'!$EO79,MMULT(VALUE($E79:$EF79),VALUE('Color detail'!U$7:U$138))*'3.Gentan-i'!$EP79))</f>
        <v>0</v>
      </c>
      <c r="FU79" s="436" cm="1">
        <f t="array" ref="FU79">+_xlfn.SINGLE(IF(FU$8="Mùa đông",MMULT(VALUE($E79:$EF79),VALUE('Color detail'!V$7:V$138))*'3.Gentan-i'!$EO79,MMULT(VALUE($E79:$EF79),VALUE('Color detail'!V$7:V$138))*'3.Gentan-i'!$EP79))</f>
        <v>0</v>
      </c>
      <c r="FV79" s="436" cm="1">
        <f t="array" ref="FV79">+_xlfn.SINGLE(IF(FV$8="Mùa đông",MMULT(VALUE($E79:$EF79),VALUE('Color detail'!W$7:W$138))*'3.Gentan-i'!$EO79,MMULT(VALUE($E79:$EF79),VALUE('Color detail'!W$7:W$138))*'3.Gentan-i'!$EP79))</f>
        <v>0</v>
      </c>
      <c r="FW79" s="436" cm="1">
        <f t="array" ref="FW79">+_xlfn.SINGLE(IF(FW$8="Mùa đông",MMULT(VALUE($E79:$EF79),VALUE('Color detail'!X$7:X$138))*'3.Gentan-i'!$EO79,MMULT(VALUE($E79:$EF79),VALUE('Color detail'!X$7:X$138))*'3.Gentan-i'!$EP79))</f>
        <v>0</v>
      </c>
      <c r="FX79" s="436" cm="1">
        <f t="array" ref="FX79">+_xlfn.SINGLE(IF(FX$8="Mùa đông",MMULT(VALUE($E79:$EF79),VALUE('Color detail'!Y$7:Y$138))*'3.Gentan-i'!$EO79,MMULT(VALUE($E79:$EF79),VALUE('Color detail'!Y$7:Y$138))*'3.Gentan-i'!$EP79))</f>
        <v>0</v>
      </c>
      <c r="FY79" s="436" cm="1">
        <f t="array" ref="FY79">+_xlfn.SINGLE(IF(FY$8="Mùa đông",MMULT(VALUE($E79:$EF79),VALUE('Color detail'!Z$7:Z$138))*'3.Gentan-i'!$EO79,MMULT(VALUE($E79:$EF79),VALUE('Color detail'!Z$7:Z$138))*'3.Gentan-i'!$EP79))</f>
        <v>0</v>
      </c>
      <c r="FZ79" s="436" cm="1">
        <f t="array" ref="FZ79">+_xlfn.SINGLE(IF(FZ$8="Mùa đông",MMULT(VALUE($E79:$EF79),VALUE('Color detail'!AA$7:AA$138))*'3.Gentan-i'!$EO79,MMULT(VALUE($E79:$EF79),VALUE('Color detail'!AA$7:AA$138))*'3.Gentan-i'!$EP79))</f>
        <v>0</v>
      </c>
      <c r="GA79" s="436" cm="1">
        <f t="array" ref="GA79">+_xlfn.SINGLE(IF(GA$8="Mùa đông",MMULT(VALUE($E79:$EF79),VALUE('Color detail'!AB$7:AB$138))*'3.Gentan-i'!$EO79,MMULT(VALUE($E79:$EF79),VALUE('Color detail'!AB$7:AB$138))*'3.Gentan-i'!$EP79))</f>
        <v>0</v>
      </c>
      <c r="GB79" s="436" cm="1">
        <f t="array" ref="GB79">+_xlfn.SINGLE(IF(GB$8="Mùa đông",MMULT(VALUE($E79:$EF79),VALUE('Color detail'!AC$7:AC$138))*'3.Gentan-i'!$EO79,MMULT(VALUE($E79:$EF79),VALUE('Color detail'!AC$7:AC$138))*'3.Gentan-i'!$EP79))</f>
        <v>0</v>
      </c>
      <c r="GC79" s="436" cm="1">
        <f t="array" ref="GC79">+_xlfn.SINGLE(IF(GC$8="Mùa đông",MMULT(VALUE($E79:$EF79),VALUE('Color detail'!AD$7:AD$138))*'3.Gentan-i'!$EO79,MMULT(VALUE($E79:$EF79),VALUE('Color detail'!AD$7:AD$138))*'3.Gentan-i'!$EP79))</f>
        <v>0</v>
      </c>
      <c r="GD79" s="436" cm="1">
        <f t="array" ref="GD79">+_xlfn.SINGLE(IF(GD$8="Mùa đông",MMULT(VALUE($E79:$EF79),VALUE('Color detail'!AE$7:AE$138))*'3.Gentan-i'!$EO79,MMULT(VALUE($E79:$EF79),VALUE('Color detail'!AE$7:AE$138))*'3.Gentan-i'!$EP79))</f>
        <v>0</v>
      </c>
      <c r="GE79" s="436" cm="1">
        <f t="array" ref="GE79">+_xlfn.SINGLE(IF(GE$8="Mùa đông",MMULT(VALUE($E79:$EF79),VALUE('Color detail'!AF$7:AF$138))*'3.Gentan-i'!$EO79,MMULT(VALUE($E79:$EF79),VALUE('Color detail'!AF$7:AF$138))*'3.Gentan-i'!$EP79))</f>
        <v>0</v>
      </c>
      <c r="GF79" s="436" cm="1">
        <f t="array" ref="GF79">+_xlfn.SINGLE(IF(GF$8="Mùa đông",MMULT(VALUE($E79:$EF79),VALUE('Color detail'!AG$7:AG$138))*'3.Gentan-i'!$EO79,MMULT(VALUE($E79:$EF79),VALUE('Color detail'!AG$7:AG$138))*'3.Gentan-i'!$EP79))</f>
        <v>0</v>
      </c>
      <c r="GG79" s="436" cm="1">
        <f t="array" ref="GG79">+_xlfn.SINGLE(IF(GG$8="Mùa đông",MMULT(VALUE($E79:$EF79),VALUE('Color detail'!AH$7:AH$138))*'3.Gentan-i'!$EO79,MMULT(VALUE($E79:$EF79),VALUE('Color detail'!AH$7:AH$138))*'3.Gentan-i'!$EP79))</f>
        <v>0</v>
      </c>
      <c r="GH79" s="436" cm="1">
        <f t="array" ref="GH79">+_xlfn.SINGLE(IF(GH$8="Mùa đông",MMULT(VALUE($E79:$EF79),VALUE('Color detail'!AI$7:AI$138))*'3.Gentan-i'!$EO79,MMULT(VALUE($E79:$EF79),VALUE('Color detail'!AI$7:AI$138))*'3.Gentan-i'!$EP79))</f>
        <v>0</v>
      </c>
      <c r="GI79" s="436" cm="1">
        <f t="array" ref="GI79">+_xlfn.SINGLE(IF(GI$8="Mùa đông",MMULT(VALUE($E79:$EF79),VALUE('Color detail'!AJ$7:AJ$138))*'3.Gentan-i'!$EO79,MMULT(VALUE($E79:$EF79),VALUE('Color detail'!AJ$7:AJ$138))*'3.Gentan-i'!$EP79))</f>
        <v>0</v>
      </c>
      <c r="GJ79" s="436" cm="1">
        <f t="array" ref="GJ79">+_xlfn.SINGLE(IF(GJ$8="Mùa đông",MMULT(VALUE($E79:$EF79),VALUE('Color detail'!AK$7:AK$138))*'3.Gentan-i'!$EO79,MMULT(VALUE($E79:$EF79),VALUE('Color detail'!AK$7:AK$138))*'3.Gentan-i'!$EP79))</f>
        <v>0</v>
      </c>
      <c r="GK79" s="436" cm="1">
        <f t="array" ref="GK79">+_xlfn.SINGLE(IF(GK$8="Mùa đông",MMULT(VALUE($E79:$EF79),VALUE('Color detail'!AL$7:AL$138))*'3.Gentan-i'!$EO79,MMULT(VALUE($E79:$EF79),VALUE('Color detail'!AL$7:AL$138))*'3.Gentan-i'!$EP79))</f>
        <v>0</v>
      </c>
      <c r="GL79" s="436" cm="1">
        <f t="array" ref="GL79">+_xlfn.SINGLE(IF(GL$8="Mùa đông",MMULT(VALUE($E79:$EF79),VALUE('Color detail'!AM$7:AM$138))*'3.Gentan-i'!$EO79,MMULT(VALUE($E79:$EF79),VALUE('Color detail'!AM$7:AM$138))*'3.Gentan-i'!$EP79))</f>
        <v>0</v>
      </c>
      <c r="GM79" s="436" cm="1">
        <f t="array" ref="GM79">+_xlfn.SINGLE(IF(GM$8="Mùa đông",MMULT(VALUE($E79:$EF79),VALUE('Color detail'!AN$7:AN$138))*'3.Gentan-i'!$EO79,MMULT(VALUE($E79:$EF79),VALUE('Color detail'!AN$7:AN$138))*'3.Gentan-i'!$EP79))</f>
        <v>0</v>
      </c>
      <c r="GN79" s="436" cm="1">
        <f t="array" ref="GN79">+_xlfn.SINGLE(IF(GN$8="Mùa đông",MMULT(VALUE($E79:$EF79),VALUE('Color detail'!AO$7:AO$138))*'3.Gentan-i'!$EO79,MMULT(VALUE($E79:$EF79),VALUE('Color detail'!AO$7:AO$138))*'3.Gentan-i'!$EP79))</f>
        <v>0</v>
      </c>
      <c r="GO79" s="436" cm="1">
        <f t="array" ref="GO79">+_xlfn.SINGLE(IF(GO$8="Mùa đông",MMULT(VALUE($E79:$EF79),VALUE('Color detail'!AP$7:AP$138))*'3.Gentan-i'!$EO79,MMULT(VALUE($E79:$EF79),VALUE('Color detail'!AP$7:AP$138))*'3.Gentan-i'!$EP79))</f>
        <v>0</v>
      </c>
      <c r="GP79" s="436" cm="1">
        <f t="array" ref="GP79">+_xlfn.SINGLE(IF(GP$8="Mùa đông",MMULT(VALUE($E79:$EF79),VALUE('Color detail'!AQ$7:AQ$138))*'3.Gentan-i'!$EO79,MMULT(VALUE($E79:$EF79),VALUE('Color detail'!AQ$7:AQ$138))*'3.Gentan-i'!$EP79))</f>
        <v>0</v>
      </c>
      <c r="GQ79" s="436" cm="1">
        <f t="array" ref="GQ79">+_xlfn.SINGLE(IF(GQ$8="Mùa đông",MMULT(VALUE($E79:$EF79),VALUE('Color detail'!AR$7:AR$138))*'3.Gentan-i'!$EO79,MMULT(VALUE($E79:$EF79),VALUE('Color detail'!AR$7:AR$138))*'3.Gentan-i'!$EP79))</f>
        <v>0</v>
      </c>
      <c r="GR79" s="443">
        <f t="shared" si="43"/>
        <v>0</v>
      </c>
      <c r="GS79" s="435"/>
      <c r="GT79" s="436">
        <f t="shared" si="44"/>
        <v>0</v>
      </c>
      <c r="GU79" s="499">
        <v>12</v>
      </c>
      <c r="GV79" s="499">
        <v>36</v>
      </c>
      <c r="GW79" s="436">
        <f t="shared" si="49"/>
        <v>0</v>
      </c>
      <c r="GX79" s="436">
        <f t="shared" si="50"/>
        <v>0</v>
      </c>
      <c r="GZ79" s="534"/>
      <c r="HA79" s="534"/>
      <c r="HB79" s="534"/>
    </row>
    <row r="80" spans="1:286" ht="16" hidden="1" customHeight="1">
      <c r="A80" s="437">
        <v>1</v>
      </c>
      <c r="B80" s="438" t="s">
        <v>427</v>
      </c>
      <c r="C80" s="439" t="s">
        <v>409</v>
      </c>
      <c r="D80" s="439"/>
      <c r="E80" s="925"/>
      <c r="F80" s="925"/>
      <c r="G80" s="925"/>
      <c r="H80" s="925"/>
      <c r="I80" s="925"/>
      <c r="J80" s="925"/>
      <c r="K80" s="925"/>
      <c r="L80" s="925"/>
      <c r="M80" s="925"/>
      <c r="N80" s="925"/>
      <c r="O80" s="925"/>
      <c r="P80" s="925"/>
      <c r="Q80" s="925"/>
      <c r="R80" s="925"/>
      <c r="S80" s="925"/>
      <c r="T80" s="925"/>
      <c r="U80" s="925"/>
      <c r="V80" s="925"/>
      <c r="W80" s="925"/>
      <c r="X80" s="925"/>
      <c r="Y80" s="925"/>
      <c r="Z80" s="925"/>
      <c r="AA80" s="925"/>
      <c r="AB80" s="925"/>
      <c r="AC80" s="925"/>
      <c r="AD80" s="440">
        <v>0</v>
      </c>
      <c r="AE80" s="440">
        <v>0</v>
      </c>
      <c r="AF80" s="440">
        <v>0</v>
      </c>
      <c r="AG80" s="440">
        <v>0</v>
      </c>
      <c r="AH80" s="440">
        <v>0.16</v>
      </c>
      <c r="AI80" s="440">
        <v>0</v>
      </c>
      <c r="AJ80" s="440">
        <v>0</v>
      </c>
      <c r="AK80" s="440">
        <v>0</v>
      </c>
      <c r="AL80" s="440">
        <v>0</v>
      </c>
      <c r="AM80" s="440">
        <v>0</v>
      </c>
      <c r="AN80" s="440">
        <v>0</v>
      </c>
      <c r="AO80" s="440">
        <v>0</v>
      </c>
      <c r="AP80" s="440">
        <v>0</v>
      </c>
      <c r="AQ80" s="440">
        <v>0</v>
      </c>
      <c r="AR80" s="440">
        <v>0</v>
      </c>
      <c r="AS80" s="440">
        <v>0.16</v>
      </c>
      <c r="AT80" s="440">
        <v>0</v>
      </c>
      <c r="AU80" s="440">
        <v>0</v>
      </c>
      <c r="AV80" s="440">
        <v>0</v>
      </c>
      <c r="AW80" s="440">
        <v>0</v>
      </c>
      <c r="AX80" s="440">
        <v>0</v>
      </c>
      <c r="AY80" s="440">
        <v>0.16</v>
      </c>
      <c r="AZ80" s="444">
        <v>0</v>
      </c>
      <c r="BA80" s="444">
        <v>0</v>
      </c>
      <c r="BB80" s="444">
        <v>0</v>
      </c>
      <c r="BC80" s="444">
        <v>0</v>
      </c>
      <c r="BD80" s="444">
        <v>0</v>
      </c>
      <c r="BE80" s="444">
        <v>0</v>
      </c>
      <c r="BF80" s="444">
        <v>0</v>
      </c>
      <c r="BG80" s="444">
        <v>0</v>
      </c>
      <c r="BH80" s="444">
        <v>0</v>
      </c>
      <c r="BI80" s="444">
        <v>0</v>
      </c>
      <c r="BJ80" s="444">
        <v>0</v>
      </c>
      <c r="BK80" s="444">
        <v>0</v>
      </c>
      <c r="BL80" s="444">
        <v>0</v>
      </c>
      <c r="BM80" s="444">
        <v>0</v>
      </c>
      <c r="BN80" s="444">
        <v>0</v>
      </c>
      <c r="BO80" s="444">
        <v>0</v>
      </c>
      <c r="BP80" s="444">
        <v>0</v>
      </c>
      <c r="BQ80" s="444">
        <v>0</v>
      </c>
      <c r="BR80" s="444">
        <v>0</v>
      </c>
      <c r="BS80" s="444">
        <v>0</v>
      </c>
      <c r="BT80" s="444">
        <v>0</v>
      </c>
      <c r="BU80" s="444">
        <v>0</v>
      </c>
      <c r="BV80" s="444">
        <v>0</v>
      </c>
      <c r="BW80" s="444">
        <v>0</v>
      </c>
      <c r="BX80" s="444">
        <v>0</v>
      </c>
      <c r="BY80" s="444">
        <v>0</v>
      </c>
      <c r="BZ80" s="444">
        <v>0</v>
      </c>
      <c r="CA80" s="444">
        <v>0</v>
      </c>
      <c r="CB80" s="444">
        <v>0</v>
      </c>
      <c r="CC80" s="444">
        <v>0</v>
      </c>
      <c r="CD80" s="444">
        <v>0</v>
      </c>
      <c r="CE80" s="444">
        <v>0</v>
      </c>
      <c r="CF80" s="444">
        <v>0</v>
      </c>
      <c r="CG80" s="444">
        <v>0</v>
      </c>
      <c r="CH80" s="444">
        <v>0</v>
      </c>
      <c r="CI80" s="444">
        <v>0</v>
      </c>
      <c r="CJ80" s="444">
        <v>0</v>
      </c>
      <c r="CK80" s="444">
        <v>0</v>
      </c>
      <c r="CL80" s="444">
        <v>0</v>
      </c>
      <c r="CM80" s="444">
        <v>0</v>
      </c>
      <c r="CN80" s="444">
        <v>0</v>
      </c>
      <c r="CO80" s="444">
        <v>0</v>
      </c>
      <c r="CP80" s="444">
        <v>0</v>
      </c>
      <c r="CQ80" s="444">
        <v>0</v>
      </c>
      <c r="CR80" s="444">
        <v>0</v>
      </c>
      <c r="CS80" s="444">
        <v>0</v>
      </c>
      <c r="CT80" s="444">
        <v>0</v>
      </c>
      <c r="CU80" s="444">
        <v>0</v>
      </c>
      <c r="CV80" s="444">
        <v>0</v>
      </c>
      <c r="CW80" s="444">
        <v>0</v>
      </c>
      <c r="CX80" s="444">
        <v>0</v>
      </c>
      <c r="CY80" s="444">
        <v>0</v>
      </c>
      <c r="CZ80" s="444">
        <v>0</v>
      </c>
      <c r="DA80" s="444">
        <v>0</v>
      </c>
      <c r="DB80" s="444">
        <v>0</v>
      </c>
      <c r="DC80" s="444">
        <v>0</v>
      </c>
      <c r="DD80" s="444">
        <v>0</v>
      </c>
      <c r="DE80" s="444">
        <v>0</v>
      </c>
      <c r="DF80" s="444">
        <v>0</v>
      </c>
      <c r="DG80" s="444">
        <v>0</v>
      </c>
      <c r="DH80" s="444">
        <v>0</v>
      </c>
      <c r="DI80" s="444">
        <v>0</v>
      </c>
      <c r="DJ80" s="444">
        <v>0</v>
      </c>
      <c r="DK80" s="444">
        <v>0</v>
      </c>
      <c r="DL80" s="444">
        <v>0</v>
      </c>
      <c r="DM80" s="444">
        <v>0</v>
      </c>
      <c r="DN80" s="444">
        <v>0</v>
      </c>
      <c r="DO80" s="444">
        <v>0</v>
      </c>
      <c r="DP80" s="444">
        <v>0</v>
      </c>
      <c r="DQ80" s="444">
        <v>0</v>
      </c>
      <c r="DR80" s="444">
        <v>0</v>
      </c>
      <c r="DS80" s="444">
        <v>0</v>
      </c>
      <c r="DT80" s="444">
        <v>0</v>
      </c>
      <c r="DU80" s="444">
        <v>0</v>
      </c>
      <c r="DV80" s="444">
        <v>0</v>
      </c>
      <c r="DW80" s="444">
        <v>0</v>
      </c>
      <c r="DX80" s="444">
        <v>0</v>
      </c>
      <c r="DY80" s="444">
        <v>0</v>
      </c>
      <c r="DZ80" s="444">
        <v>0</v>
      </c>
      <c r="EA80" s="444">
        <v>0</v>
      </c>
      <c r="EB80" s="444">
        <v>0</v>
      </c>
      <c r="EC80" s="444">
        <v>0.15789473684210528</v>
      </c>
      <c r="ED80" s="444">
        <v>0</v>
      </c>
      <c r="EE80" s="444">
        <v>0</v>
      </c>
      <c r="EF80" s="444">
        <v>0</v>
      </c>
      <c r="EH80" s="437" t="s">
        <v>62</v>
      </c>
      <c r="EI80" s="437">
        <v>4</v>
      </c>
      <c r="EJ80" s="439"/>
      <c r="EK80" s="439" t="s">
        <v>336</v>
      </c>
      <c r="EL80" s="437" t="s">
        <v>64</v>
      </c>
      <c r="EN80" s="382" t="str">
        <f>+IFERROR(VLOOKUP($B80,'Lưu ý'!$C$5:$G$21,5,0),"")</f>
        <v/>
      </c>
      <c r="EO80" s="382">
        <f>+IF($EN80="",100%,INDEX('Lưu ý'!$H$5:$I$21,MATCH('3.Gentan-i'!$B80,'Lưu ý'!$C$5:$C$21,0),MATCH('3.Gentan-i'!EO$6,'Lưu ý'!$H$4:$I$4,0)))</f>
        <v>1</v>
      </c>
      <c r="EP80" s="382">
        <f>+IF($EN80="",100%,INDEX('Lưu ý'!$H$5:$I$21,MATCH('3.Gentan-i'!$B80,'Lưu ý'!$C$5:$C$21,0),MATCH('3.Gentan-i'!EP$6,'Lưu ý'!$H$4:$I$4,0)))</f>
        <v>1</v>
      </c>
      <c r="EQ80" s="481">
        <v>1</v>
      </c>
      <c r="ER80" s="929">
        <v>1</v>
      </c>
      <c r="ES80" s="439" t="s">
        <v>646</v>
      </c>
      <c r="ET80" s="439" t="s">
        <v>641</v>
      </c>
      <c r="EU80" s="476"/>
      <c r="EV80" s="811"/>
      <c r="EW80" s="811"/>
      <c r="EX80" s="811"/>
      <c r="EY80" s="811"/>
      <c r="FA80" s="442" cm="1">
        <f t="array" ref="FA80">+_xlfn.SINGLE(MMULT(VALUE($E80:$EF80),VALUE('Color detail'!H$7:H$138)))</f>
        <v>18.877894736842105</v>
      </c>
      <c r="FB80" s="442" cm="1">
        <f t="array" ref="FB80">+_xlfn.SINGLE(MMULT(VALUE($E80:$EF80),VALUE('Color detail'!I$7:I$138)))</f>
        <v>27.197894736842105</v>
      </c>
      <c r="FC80" s="442" cm="1">
        <f t="array" ref="FC80">+_xlfn.SINGLE(MMULT(VALUE($E80:$EF80),VALUE('Color detail'!J$7:J$138)))</f>
        <v>17.920000000000002</v>
      </c>
      <c r="FD80" s="442" cm="1">
        <f t="array" ref="FD80">+_xlfn.SINGLE(MMULT(VALUE($E80:$EF80),VALUE('Color detail'!K$7:K$138)))</f>
        <v>17.600000000000001</v>
      </c>
      <c r="FF80" s="436">
        <f t="shared" si="45"/>
        <v>20</v>
      </c>
      <c r="FG80" s="436">
        <f t="shared" si="46"/>
        <v>28</v>
      </c>
      <c r="FH80" s="436">
        <f t="shared" si="47"/>
        <v>20</v>
      </c>
      <c r="FI80" s="436">
        <f t="shared" si="48"/>
        <v>20</v>
      </c>
      <c r="FK80" s="436">
        <f t="shared" si="39"/>
        <v>20</v>
      </c>
      <c r="FL80" s="436">
        <f t="shared" si="40"/>
        <v>28</v>
      </c>
      <c r="FM80" s="436">
        <f t="shared" si="41"/>
        <v>20</v>
      </c>
      <c r="FN80" s="436">
        <f t="shared" si="42"/>
        <v>20</v>
      </c>
      <c r="FO80" s="681"/>
      <c r="FP80" s="436" cm="1">
        <f t="array" ref="FP80">+_xlfn.SINGLE(IF(FP$8="Mùa đông",MMULT(VALUE($E80:$EF80),VALUE('Color detail'!Q$7:Q$138))*'3.Gentan-i'!$EO80,MMULT(VALUE($E80:$EF80),VALUE('Color detail'!Q$7:Q$138))*'3.Gentan-i'!$EP80))</f>
        <v>0.16</v>
      </c>
      <c r="FQ80" s="436" cm="1">
        <f t="array" ref="FQ80">+_xlfn.SINGLE(IF(FQ$8="Mùa đông",MMULT(VALUE($E80:$EF80),VALUE('Color detail'!R$7:R$138))*'3.Gentan-i'!$EO80,MMULT(VALUE($E80:$EF80),VALUE('Color detail'!R$7:R$138))*'3.Gentan-i'!$EP80))</f>
        <v>1.1200000000000001</v>
      </c>
      <c r="FR80" s="436" cm="1">
        <f t="array" ref="FR80">+_xlfn.SINGLE(IF(FR$8="Mùa đông",MMULT(VALUE($E80:$EF80),VALUE('Color detail'!S$7:S$138))*'3.Gentan-i'!$EO80,MMULT(VALUE($E80:$EF80),VALUE('Color detail'!S$7:S$138))*'3.Gentan-i'!$EP80))</f>
        <v>0.48</v>
      </c>
      <c r="FS80" s="436" cm="1">
        <f t="array" ref="FS80">+_xlfn.SINGLE(IF(FS$8="Mùa đông",MMULT(VALUE($E80:$EF80),VALUE('Color detail'!T$7:T$138))*'3.Gentan-i'!$EO80,MMULT(VALUE($E80:$EF80),VALUE('Color detail'!T$7:T$138))*'3.Gentan-i'!$EP80))</f>
        <v>1.1200000000000001</v>
      </c>
      <c r="FT80" s="436" cm="1">
        <f t="array" ref="FT80">+_xlfn.SINGLE(IF(FT$8="Mùa đông",MMULT(VALUE($E80:$EF80),VALUE('Color detail'!U$7:U$138))*'3.Gentan-i'!$EO80,MMULT(VALUE($E80:$EF80),VALUE('Color detail'!U$7:U$138))*'3.Gentan-i'!$EP80))</f>
        <v>0.96000000000000008</v>
      </c>
      <c r="FU80" s="436" cm="1">
        <f t="array" ref="FU80">+_xlfn.SINGLE(IF(FU$8="Mùa đông",MMULT(VALUE($E80:$EF80),VALUE('Color detail'!V$7:V$138))*'3.Gentan-i'!$EO80,MMULT(VALUE($E80:$EF80),VALUE('Color detail'!V$7:V$138))*'3.Gentan-i'!$EP80))</f>
        <v>1.28</v>
      </c>
      <c r="FV80" s="436" cm="1">
        <f t="array" ref="FV80">+_xlfn.SINGLE(IF(FV$8="Mùa đông",MMULT(VALUE($E80:$EF80),VALUE('Color detail'!W$7:W$138))*'3.Gentan-i'!$EO80,MMULT(VALUE($E80:$EF80),VALUE('Color detail'!W$7:W$138))*'3.Gentan-i'!$EP80))</f>
        <v>1.4400000000000002</v>
      </c>
      <c r="FW80" s="436" cm="1">
        <f t="array" ref="FW80">+_xlfn.SINGLE(IF(FW$8="Mùa đông",MMULT(VALUE($E80:$EF80),VALUE('Color detail'!X$7:X$138))*'3.Gentan-i'!$EO80,MMULT(VALUE($E80:$EF80),VALUE('Color detail'!X$7:X$138))*'3.Gentan-i'!$EP80))</f>
        <v>0.8</v>
      </c>
      <c r="FX80" s="436" cm="1">
        <f t="array" ref="FX80">+_xlfn.SINGLE(IF(FX$8="Mùa đông",MMULT(VALUE($E80:$EF80),VALUE('Color detail'!Y$7:Y$138))*'3.Gentan-i'!$EO80,MMULT(VALUE($E80:$EF80),VALUE('Color detail'!Y$7:Y$138))*'3.Gentan-i'!$EP80))</f>
        <v>0.8</v>
      </c>
      <c r="FY80" s="436" cm="1">
        <f t="array" ref="FY80">+_xlfn.SINGLE(IF(FY$8="Mùa đông",MMULT(VALUE($E80:$EF80),VALUE('Color detail'!Z$7:Z$138))*'3.Gentan-i'!$EO80,MMULT(VALUE($E80:$EF80),VALUE('Color detail'!Z$7:Z$138))*'3.Gentan-i'!$EP80))</f>
        <v>0.64</v>
      </c>
      <c r="FZ80" s="436" cm="1">
        <f t="array" ref="FZ80">+_xlfn.SINGLE(IF(FZ$8="Mùa đông",MMULT(VALUE($E80:$EF80),VALUE('Color detail'!AA$7:AA$138))*'3.Gentan-i'!$EO80,MMULT(VALUE($E80:$EF80),VALUE('Color detail'!AA$7:AA$138))*'3.Gentan-i'!$EP80))</f>
        <v>0.8</v>
      </c>
      <c r="GA80" s="436" cm="1">
        <f t="array" ref="GA80">+_xlfn.SINGLE(IF(GA$8="Mùa đông",MMULT(VALUE($E80:$EF80),VALUE('Color detail'!AB$7:AB$138))*'3.Gentan-i'!$EO80,MMULT(VALUE($E80:$EF80),VALUE('Color detail'!AB$7:AB$138))*'3.Gentan-i'!$EP80))</f>
        <v>1.44</v>
      </c>
      <c r="GB80" s="436" cm="1">
        <f t="array" ref="GB80">+_xlfn.SINGLE(IF(GB$8="Mùa đông",MMULT(VALUE($E80:$EF80),VALUE('Color detail'!AC$7:AC$138))*'3.Gentan-i'!$EO80,MMULT(VALUE($E80:$EF80),VALUE('Color detail'!AC$7:AC$138))*'3.Gentan-i'!$EP80))</f>
        <v>0.8</v>
      </c>
      <c r="GC80" s="436" cm="1">
        <f t="array" ref="GC80">+_xlfn.SINGLE(IF(GC$8="Mùa đông",MMULT(VALUE($E80:$EF80),VALUE('Color detail'!AD$7:AD$138))*'3.Gentan-i'!$EO80,MMULT(VALUE($E80:$EF80),VALUE('Color detail'!AD$7:AD$138))*'3.Gentan-i'!$EP80))</f>
        <v>0.96000000000000008</v>
      </c>
      <c r="GD80" s="436" cm="1">
        <f t="array" ref="GD80">+_xlfn.SINGLE(IF(GD$8="Mùa đông",MMULT(VALUE($E80:$EF80),VALUE('Color detail'!AE$7:AE$138))*'3.Gentan-i'!$EO80,MMULT(VALUE($E80:$EF80),VALUE('Color detail'!AE$7:AE$138))*'3.Gentan-i'!$EP80))</f>
        <v>0.96</v>
      </c>
      <c r="GE80" s="436" cm="1">
        <f t="array" ref="GE80">+_xlfn.SINGLE(IF(GE$8="Mùa đông",MMULT(VALUE($E80:$EF80),VALUE('Color detail'!AF$7:AF$138))*'3.Gentan-i'!$EO80,MMULT(VALUE($E80:$EF80),VALUE('Color detail'!AF$7:AF$138))*'3.Gentan-i'!$EP80))</f>
        <v>0.48</v>
      </c>
      <c r="GF80" s="436" cm="1">
        <f t="array" ref="GF80">+_xlfn.SINGLE(IF(GF$8="Mùa đông",MMULT(VALUE($E80:$EF80),VALUE('Color detail'!AG$7:AG$138))*'3.Gentan-i'!$EO80,MMULT(VALUE($E80:$EF80),VALUE('Color detail'!AG$7:AG$138))*'3.Gentan-i'!$EP80))</f>
        <v>0.8</v>
      </c>
      <c r="GG80" s="436" cm="1">
        <f t="array" ref="GG80">+_xlfn.SINGLE(IF(GG$8="Mùa đông",MMULT(VALUE($E80:$EF80),VALUE('Color detail'!AH$7:AH$138))*'3.Gentan-i'!$EO80,MMULT(VALUE($E80:$EF80),VALUE('Color detail'!AH$7:AH$138))*'3.Gentan-i'!$EP80))</f>
        <v>0.48</v>
      </c>
      <c r="GH80" s="436" cm="1">
        <f t="array" ref="GH80">+_xlfn.SINGLE(IF(GH$8="Mùa đông",MMULT(VALUE($E80:$EF80),VALUE('Color detail'!AI$7:AI$138))*'3.Gentan-i'!$EO80,MMULT(VALUE($E80:$EF80),VALUE('Color detail'!AI$7:AI$138))*'3.Gentan-i'!$EP80))</f>
        <v>1.6</v>
      </c>
      <c r="GI80" s="436" cm="1">
        <f t="array" ref="GI80">+_xlfn.SINGLE(IF(GI$8="Mùa đông",MMULT(VALUE($E80:$EF80),VALUE('Color detail'!AJ$7:AJ$138))*'3.Gentan-i'!$EO80,MMULT(VALUE($E80:$EF80),VALUE('Color detail'!AJ$7:AJ$138))*'3.Gentan-i'!$EP80))</f>
        <v>0.95789473684210535</v>
      </c>
      <c r="GJ80" s="436" cm="1">
        <f t="array" ref="GJ80">+_xlfn.SINGLE(IF(GJ$8="Mùa đông",MMULT(VALUE($E80:$EF80),VALUE('Color detail'!AK$7:AK$138))*'3.Gentan-i'!$EO80,MMULT(VALUE($E80:$EF80),VALUE('Color detail'!AK$7:AK$138))*'3.Gentan-i'!$EP80))</f>
        <v>0.8</v>
      </c>
      <c r="GK80" s="436" cm="1">
        <f t="array" ref="GK80">+_xlfn.SINGLE(IF(GK$8="Mùa đông",MMULT(VALUE($E80:$EF80),VALUE('Color detail'!AL$7:AL$138))*'3.Gentan-i'!$EO80,MMULT(VALUE($E80:$EF80),VALUE('Color detail'!AL$7:AL$138))*'3.Gentan-i'!$EP80))</f>
        <v>0</v>
      </c>
      <c r="GL80" s="436" cm="1">
        <f t="array" ref="GL80">+_xlfn.SINGLE(IF(GL$8="Mùa đông",MMULT(VALUE($E80:$EF80),VALUE('Color detail'!AM$7:AM$138))*'3.Gentan-i'!$EO80,MMULT(VALUE($E80:$EF80),VALUE('Color detail'!AM$7:AM$138))*'3.Gentan-i'!$EP80))</f>
        <v>0</v>
      </c>
      <c r="GM80" s="436" cm="1">
        <f t="array" ref="GM80">+_xlfn.SINGLE(IF(GM$8="Mùa đông",MMULT(VALUE($E80:$EF80),VALUE('Color detail'!AN$7:AN$138))*'3.Gentan-i'!$EO80,MMULT(VALUE($E80:$EF80),VALUE('Color detail'!AN$7:AN$138))*'3.Gentan-i'!$EP80))</f>
        <v>0</v>
      </c>
      <c r="GN80" s="436" cm="1">
        <f t="array" ref="GN80">+_xlfn.SINGLE(IF(GN$8="Mùa đông",MMULT(VALUE($E80:$EF80),VALUE('Color detail'!AO$7:AO$138))*'3.Gentan-i'!$EO80,MMULT(VALUE($E80:$EF80),VALUE('Color detail'!AO$7:AO$138))*'3.Gentan-i'!$EP80))</f>
        <v>0</v>
      </c>
      <c r="GO80" s="436" cm="1">
        <f t="array" ref="GO80">+_xlfn.SINGLE(IF(GO$8="Mùa đông",MMULT(VALUE($E80:$EF80),VALUE('Color detail'!AP$7:AP$138))*'3.Gentan-i'!$EO80,MMULT(VALUE($E80:$EF80),VALUE('Color detail'!AP$7:AP$138))*'3.Gentan-i'!$EP80))</f>
        <v>0</v>
      </c>
      <c r="GP80" s="436" cm="1">
        <f t="array" ref="GP80">+_xlfn.SINGLE(IF(GP$8="Mùa đông",MMULT(VALUE($E80:$EF80),VALUE('Color detail'!AQ$7:AQ$138))*'3.Gentan-i'!$EO80,MMULT(VALUE($E80:$EF80),VALUE('Color detail'!AQ$7:AQ$138))*'3.Gentan-i'!$EP80))</f>
        <v>0</v>
      </c>
      <c r="GQ80" s="436" cm="1">
        <f t="array" ref="GQ80">+_xlfn.SINGLE(IF(GQ$8="Mùa đông",MMULT(VALUE($E80:$EF80),VALUE('Color detail'!AR$7:AR$138))*'3.Gentan-i'!$EO80,MMULT(VALUE($E80:$EF80),VALUE('Color detail'!AR$7:AR$138))*'3.Gentan-i'!$EP80))</f>
        <v>0</v>
      </c>
      <c r="GR80" s="443">
        <f t="shared" si="43"/>
        <v>18.877894736842112</v>
      </c>
      <c r="GS80" s="435"/>
      <c r="GT80" s="436">
        <f t="shared" si="44"/>
        <v>1.6</v>
      </c>
      <c r="GU80" s="499">
        <v>12</v>
      </c>
      <c r="GV80" s="499">
        <v>36</v>
      </c>
      <c r="GW80" s="436">
        <f t="shared" si="49"/>
        <v>19.200000000000003</v>
      </c>
      <c r="GX80" s="436">
        <f t="shared" si="50"/>
        <v>57.6</v>
      </c>
      <c r="GZ80" s="534"/>
      <c r="HA80" s="534"/>
      <c r="HB80" s="534"/>
    </row>
    <row r="81" spans="1:210" ht="16" hidden="1" customHeight="1">
      <c r="A81" s="437">
        <v>1</v>
      </c>
      <c r="B81" s="438" t="s">
        <v>429</v>
      </c>
      <c r="C81" s="439" t="s">
        <v>411</v>
      </c>
      <c r="D81" s="439"/>
      <c r="E81" s="925"/>
      <c r="F81" s="925"/>
      <c r="G81" s="925"/>
      <c r="H81" s="925"/>
      <c r="I81" s="925"/>
      <c r="J81" s="925"/>
      <c r="K81" s="925"/>
      <c r="L81" s="925"/>
      <c r="M81" s="925"/>
      <c r="N81" s="925"/>
      <c r="O81" s="925"/>
      <c r="P81" s="925"/>
      <c r="Q81" s="925"/>
      <c r="R81" s="925"/>
      <c r="S81" s="925"/>
      <c r="T81" s="925"/>
      <c r="U81" s="925"/>
      <c r="V81" s="925"/>
      <c r="W81" s="925"/>
      <c r="X81" s="925"/>
      <c r="Y81" s="925"/>
      <c r="Z81" s="925"/>
      <c r="AA81" s="925"/>
      <c r="AB81" s="925"/>
      <c r="AC81" s="925"/>
      <c r="AD81" s="440">
        <v>0.08</v>
      </c>
      <c r="AE81" s="440">
        <v>0.08</v>
      </c>
      <c r="AF81" s="440">
        <v>0.08</v>
      </c>
      <c r="AG81" s="440">
        <v>0.08</v>
      </c>
      <c r="AH81" s="440">
        <v>0.08</v>
      </c>
      <c r="AI81" s="440">
        <v>0.08</v>
      </c>
      <c r="AJ81" s="440">
        <v>0.08</v>
      </c>
      <c r="AK81" s="440">
        <v>0.08</v>
      </c>
      <c r="AL81" s="440">
        <v>0.08</v>
      </c>
      <c r="AM81" s="440">
        <v>0.08</v>
      </c>
      <c r="AN81" s="440">
        <v>0.08</v>
      </c>
      <c r="AO81" s="440">
        <v>0.08</v>
      </c>
      <c r="AP81" s="440">
        <v>0.08</v>
      </c>
      <c r="AQ81" s="440">
        <v>0.08</v>
      </c>
      <c r="AR81" s="440">
        <v>0.08</v>
      </c>
      <c r="AS81" s="440">
        <v>0.08</v>
      </c>
      <c r="AT81" s="440">
        <v>0.08</v>
      </c>
      <c r="AU81" s="440">
        <v>0.08</v>
      </c>
      <c r="AV81" s="440">
        <v>0.08</v>
      </c>
      <c r="AW81" s="440">
        <v>0.08</v>
      </c>
      <c r="AX81" s="440">
        <v>0.08</v>
      </c>
      <c r="AY81" s="440">
        <v>0.08</v>
      </c>
      <c r="AZ81" s="444">
        <v>0.10914490087498947</v>
      </c>
      <c r="BA81" s="444">
        <v>0.10914490087498947</v>
      </c>
      <c r="BB81" s="444">
        <v>0.10914490087498947</v>
      </c>
      <c r="BC81" s="444">
        <v>0.10914490087498947</v>
      </c>
      <c r="BD81" s="444">
        <v>0.10914490087498947</v>
      </c>
      <c r="BE81" s="444">
        <v>0.10914490087498947</v>
      </c>
      <c r="BF81" s="444">
        <v>0.10914490087498947</v>
      </c>
      <c r="BG81" s="444">
        <v>0.10914490087498947</v>
      </c>
      <c r="BH81" s="444">
        <v>0.10914490087498947</v>
      </c>
      <c r="BI81" s="444">
        <v>0.10914490087498947</v>
      </c>
      <c r="BJ81" s="444">
        <v>0.10914490087498947</v>
      </c>
      <c r="BK81" s="444">
        <v>0.10914490087498947</v>
      </c>
      <c r="BL81" s="444">
        <v>0.10914490087498947</v>
      </c>
      <c r="BM81" s="444">
        <v>0.10914490087498947</v>
      </c>
      <c r="BN81" s="444">
        <v>0.10914490087498947</v>
      </c>
      <c r="BO81" s="444">
        <v>0.10914490087498947</v>
      </c>
      <c r="BP81" s="444">
        <v>0.10914490087498947</v>
      </c>
      <c r="BQ81" s="444">
        <v>0.10914490087498947</v>
      </c>
      <c r="BR81" s="444">
        <v>0.10914490087498947</v>
      </c>
      <c r="BS81" s="444">
        <v>0.10914490087498947</v>
      </c>
      <c r="BT81" s="444">
        <v>0.10914490087498947</v>
      </c>
      <c r="BU81" s="444">
        <v>0.10914490087498947</v>
      </c>
      <c r="BV81" s="444">
        <v>0.10914490087498947</v>
      </c>
      <c r="BW81" s="444">
        <v>0.10914490087498947</v>
      </c>
      <c r="BX81" s="444">
        <v>0.10914490087498947</v>
      </c>
      <c r="BY81" s="444">
        <v>0.10914490087498947</v>
      </c>
      <c r="BZ81" s="444">
        <v>0.10914490087498947</v>
      </c>
      <c r="CA81" s="444">
        <v>0.10914490087498947</v>
      </c>
      <c r="CB81" s="444">
        <v>0.10914490087498947</v>
      </c>
      <c r="CC81" s="444">
        <v>0.10914490087498947</v>
      </c>
      <c r="CD81" s="444">
        <v>0.10914490087498947</v>
      </c>
      <c r="CE81" s="444">
        <v>0.10914490087498947</v>
      </c>
      <c r="CF81" s="444">
        <v>0.10914490087498947</v>
      </c>
      <c r="CG81" s="444">
        <v>0.10914490087498947</v>
      </c>
      <c r="CH81" s="444">
        <v>0.10914490087498947</v>
      </c>
      <c r="CI81" s="444">
        <v>0.10914490087498947</v>
      </c>
      <c r="CJ81" s="444">
        <v>0.10914490087498947</v>
      </c>
      <c r="CK81" s="444">
        <v>0.10914490087498947</v>
      </c>
      <c r="CL81" s="444">
        <v>0.10914490087498947</v>
      </c>
      <c r="CM81" s="444">
        <v>0.34107781523434205</v>
      </c>
      <c r="CN81" s="444">
        <v>0.34107781523434205</v>
      </c>
      <c r="CO81" s="444">
        <v>0.34107781523434205</v>
      </c>
      <c r="CP81" s="444">
        <v>0.34107781523434205</v>
      </c>
      <c r="CQ81" s="444">
        <v>0.34107781523434205</v>
      </c>
      <c r="CR81" s="444">
        <v>0.34107781523434205</v>
      </c>
      <c r="CS81" s="444">
        <v>0.34107781523434205</v>
      </c>
      <c r="CT81" s="444">
        <v>0.34107781523434205</v>
      </c>
      <c r="CU81" s="444">
        <v>0.34107781523434205</v>
      </c>
      <c r="CV81" s="444">
        <v>0.51161672285151316</v>
      </c>
      <c r="CW81" s="444">
        <v>0.34107781523434205</v>
      </c>
      <c r="CX81" s="444">
        <v>0.51161672285151316</v>
      </c>
      <c r="CY81" s="444">
        <v>0.34107781523434205</v>
      </c>
      <c r="CZ81" s="444">
        <v>0.34107781523434205</v>
      </c>
      <c r="DA81" s="444">
        <v>0.34107781523434205</v>
      </c>
      <c r="DB81" s="444">
        <v>0.34107781523434205</v>
      </c>
      <c r="DC81" s="444">
        <v>0.51161672285151316</v>
      </c>
      <c r="DD81" s="444">
        <v>0.51161672285151316</v>
      </c>
      <c r="DE81" s="444">
        <v>0.34107781523434205</v>
      </c>
      <c r="DF81" s="444">
        <v>0.51161672285151316</v>
      </c>
      <c r="DG81" s="444">
        <v>0.13643112609373684</v>
      </c>
      <c r="DH81" s="444">
        <v>0.13643112609373684</v>
      </c>
      <c r="DI81" s="444">
        <v>0.13643112609373684</v>
      </c>
      <c r="DJ81" s="444">
        <v>0.13643112609373684</v>
      </c>
      <c r="DK81" s="444">
        <v>0.13643112609373684</v>
      </c>
      <c r="DL81" s="444">
        <v>0.13643112609373684</v>
      </c>
      <c r="DM81" s="444">
        <v>0.13643112609373684</v>
      </c>
      <c r="DN81" s="444">
        <v>0.13643112609373684</v>
      </c>
      <c r="DO81" s="444">
        <v>0.13643112609373684</v>
      </c>
      <c r="DP81" s="444">
        <v>0.13643112609373684</v>
      </c>
      <c r="DQ81" s="444">
        <v>0.13643112609373684</v>
      </c>
      <c r="DR81" s="444">
        <v>0.13643112609373684</v>
      </c>
      <c r="DS81" s="444">
        <v>0.13643112609373684</v>
      </c>
      <c r="DT81" s="444">
        <v>0.13643112609373684</v>
      </c>
      <c r="DU81" s="444">
        <v>0.13643112609373684</v>
      </c>
      <c r="DV81" s="444">
        <v>0.13643112609373684</v>
      </c>
      <c r="DW81" s="444">
        <v>0.13643112609373684</v>
      </c>
      <c r="DX81" s="444">
        <v>0.13643112609373684</v>
      </c>
      <c r="DY81" s="444">
        <v>0.13643112609373684</v>
      </c>
      <c r="DZ81" s="444">
        <v>0.13643112609373684</v>
      </c>
      <c r="EA81" s="444">
        <v>0.13643112609373684</v>
      </c>
      <c r="EB81" s="444">
        <v>0.13643112609373684</v>
      </c>
      <c r="EC81" s="444">
        <v>0.13643112609373684</v>
      </c>
      <c r="ED81" s="444">
        <v>0.13643112609373684</v>
      </c>
      <c r="EE81" s="444">
        <v>0.13643112609373684</v>
      </c>
      <c r="EF81" s="444">
        <v>0.13643112609373684</v>
      </c>
      <c r="EH81" s="437" t="s">
        <v>62</v>
      </c>
      <c r="EI81" s="437">
        <v>16</v>
      </c>
      <c r="EJ81" s="439"/>
      <c r="EK81" s="439" t="s">
        <v>336</v>
      </c>
      <c r="EL81" s="437" t="s">
        <v>64</v>
      </c>
      <c r="EN81" s="382" t="str">
        <f>+IFERROR(VLOOKUP($B81,'Lưu ý'!$C$5:$G$21,5,0),"")</f>
        <v/>
      </c>
      <c r="EO81" s="382">
        <f>+IF($EN81="",100%,INDEX('Lưu ý'!$H$5:$I$21,MATCH('3.Gentan-i'!$B81,'Lưu ý'!$C$5:$C$21,0),MATCH('3.Gentan-i'!EO$6,'Lưu ý'!$H$4:$I$4,0)))</f>
        <v>1</v>
      </c>
      <c r="EP81" s="382">
        <f>+IF($EN81="",100%,INDEX('Lưu ý'!$H$5:$I$21,MATCH('3.Gentan-i'!$B81,'Lưu ý'!$C$5:$C$21,0),MATCH('3.Gentan-i'!EP$6,'Lưu ý'!$H$4:$I$4,0)))</f>
        <v>1</v>
      </c>
      <c r="EQ81" s="481">
        <v>1</v>
      </c>
      <c r="ER81" s="929">
        <v>1</v>
      </c>
      <c r="ES81" s="439"/>
      <c r="ET81" s="439"/>
      <c r="EU81" s="476"/>
      <c r="EV81" s="811"/>
      <c r="EW81" s="811"/>
      <c r="EX81" s="811"/>
      <c r="EY81" s="811"/>
      <c r="EZ81" s="378" t="s">
        <v>360</v>
      </c>
      <c r="FA81" s="442" cm="1">
        <f t="array" ref="FA81">+_xlfn.SINGLE(MMULT(VALUE($E81:$EF81),VALUE('Color detail'!H$7:H$138)))</f>
        <v>351.38847142977198</v>
      </c>
      <c r="FB81" s="442" cm="1">
        <f t="array" ref="FB81">+_xlfn.SINGLE(MMULT(VALUE($E81:$EF81),VALUE('Color detail'!I$7:I$138)))</f>
        <v>393.76725652973738</v>
      </c>
      <c r="FC81" s="442" cm="1">
        <f t="array" ref="FC81">+_xlfn.SINGLE(MMULT(VALUE($E81:$EF81),VALUE('Color detail'!J$7:J$138)))</f>
        <v>357.59422899138076</v>
      </c>
      <c r="FD81" s="442" cm="1">
        <f t="array" ref="FD81">+_xlfn.SINGLE(MMULT(VALUE($E81:$EF81),VALUE('Color detail'!K$7:K$138)))</f>
        <v>235.52554465061118</v>
      </c>
      <c r="FF81" s="436">
        <f t="shared" si="45"/>
        <v>352</v>
      </c>
      <c r="FG81" s="436">
        <f t="shared" si="46"/>
        <v>400</v>
      </c>
      <c r="FH81" s="436">
        <f t="shared" si="47"/>
        <v>368</v>
      </c>
      <c r="FI81" s="436">
        <f t="shared" si="48"/>
        <v>240</v>
      </c>
      <c r="FK81" s="436">
        <f t="shared" si="39"/>
        <v>352</v>
      </c>
      <c r="FL81" s="436">
        <f t="shared" si="40"/>
        <v>400</v>
      </c>
      <c r="FM81" s="436">
        <f t="shared" si="41"/>
        <v>368</v>
      </c>
      <c r="FN81" s="436">
        <f t="shared" si="42"/>
        <v>240</v>
      </c>
      <c r="FO81" s="681"/>
      <c r="FP81" s="436" cm="1">
        <f t="array" ref="FP81">+_xlfn.SINGLE(IF(FP$8="Mùa đông",MMULT(VALUE($E81:$EF81),VALUE('Color detail'!Q$7:Q$138))*'3.Gentan-i'!$EO81,MMULT(VALUE($E81:$EF81),VALUE('Color detail'!Q$7:Q$138))*'3.Gentan-i'!$EP81))</f>
        <v>10.684473558882029</v>
      </c>
      <c r="FQ81" s="436" cm="1">
        <f t="array" ref="FQ81">+_xlfn.SINGLE(IF(FQ$8="Mùa đông",MMULT(VALUE($E81:$EF81),VALUE('Color detail'!R$7:R$138))*'3.Gentan-i'!$EO81,MMULT(VALUE($E81:$EF81),VALUE('Color detail'!R$7:R$138))*'3.Gentan-i'!$EP81))</f>
        <v>16.694303136701926</v>
      </c>
      <c r="FR81" s="436" cm="1">
        <f t="array" ref="FR81">+_xlfn.SINGLE(IF(FR$8="Mùa đông",MMULT(VALUE($E81:$EF81),VALUE('Color detail'!S$7:S$138))*'3.Gentan-i'!$EO81,MMULT(VALUE($E81:$EF81),VALUE('Color detail'!S$7:S$138))*'3.Gentan-i'!$EP81))</f>
        <v>12.500885448280364</v>
      </c>
      <c r="FS81" s="436" cm="1">
        <f t="array" ref="FS81">+_xlfn.SINGLE(IF(FS$8="Mùa đông",MMULT(VALUE($E81:$EF81),VALUE('Color detail'!T$7:T$138))*'3.Gentan-i'!$EO81,MMULT(VALUE($E81:$EF81),VALUE('Color detail'!T$7:T$138))*'3.Gentan-i'!$EP81))</f>
        <v>18.131179695014328</v>
      </c>
      <c r="FT81" s="436" cm="1">
        <f t="array" ref="FT81">+_xlfn.SINGLE(IF(FT$8="Mùa đông",MMULT(VALUE($E81:$EF81),VALUE('Color detail'!U$7:U$138))*'3.Gentan-i'!$EO81,MMULT(VALUE($E81:$EF81),VALUE('Color detail'!U$7:U$138))*'3.Gentan-i'!$EP81))</f>
        <v>18.262647940459622</v>
      </c>
      <c r="FU81" s="436" cm="1">
        <f t="array" ref="FU81">+_xlfn.SINGLE(IF(FU$8="Mùa đông",MMULT(VALUE($E81:$EF81),VALUE('Color detail'!V$7:V$138))*'3.Gentan-i'!$EO81,MMULT(VALUE($E81:$EF81),VALUE('Color detail'!V$7:V$138))*'3.Gentan-i'!$EP81))</f>
        <v>18.376755721983056</v>
      </c>
      <c r="FV81" s="436" cm="1">
        <f t="array" ref="FV81">+_xlfn.SINGLE(IF(FV$8="Mùa đông",MMULT(VALUE($E81:$EF81),VALUE('Color detail'!W$7:W$138))*'3.Gentan-i'!$EO81,MMULT(VALUE($E81:$EF81),VALUE('Color detail'!W$7:W$138))*'3.Gentan-i'!$EP81))</f>
        <v>19.331773604639217</v>
      </c>
      <c r="FW81" s="436" cm="1">
        <f t="array" ref="FW81">+_xlfn.SINGLE(IF(FW$8="Mùa đông",MMULT(VALUE($E81:$EF81),VALUE('Color detail'!X$7:X$138))*'3.Gentan-i'!$EO81,MMULT(VALUE($E81:$EF81),VALUE('Color detail'!X$7:X$138))*'3.Gentan-i'!$EP81))</f>
        <v>19.711922082045437</v>
      </c>
      <c r="FX81" s="436" cm="1">
        <f t="array" ref="FX81">+_xlfn.SINGLE(IF(FX$8="Mùa đông",MMULT(VALUE($E81:$EF81),VALUE('Color detail'!Y$7:Y$138))*'3.Gentan-i'!$EO81,MMULT(VALUE($E81:$EF81),VALUE('Color detail'!Y$7:Y$138))*'3.Gentan-i'!$EP81))</f>
        <v>20.491438176435981</v>
      </c>
      <c r="FY81" s="436" cm="1">
        <f t="array" ref="FY81">+_xlfn.SINGLE(IF(FY$8="Mùa đông",MMULT(VALUE($E81:$EF81),VALUE('Color detail'!Z$7:Z$138))*'3.Gentan-i'!$EO81,MMULT(VALUE($E81:$EF81),VALUE('Color detail'!Z$7:Z$138))*'3.Gentan-i'!$EP81))</f>
        <v>17.022350985647179</v>
      </c>
      <c r="FZ81" s="436" cm="1">
        <f t="array" ref="FZ81">+_xlfn.SINGLE(IF(FZ$8="Mùa đông",MMULT(VALUE($E81:$EF81),VALUE('Color detail'!AA$7:AA$138))*'3.Gentan-i'!$EO81,MMULT(VALUE($E81:$EF81),VALUE('Color detail'!AA$7:AA$138))*'3.Gentan-i'!$EP81))</f>
        <v>20.348185494037555</v>
      </c>
      <c r="GA81" s="436" cm="1">
        <f t="array" ref="GA81">+_xlfn.SINGLE(IF(GA$8="Mùa đông",MMULT(VALUE($E81:$EF81),VALUE('Color detail'!AB$7:AB$138))*'3.Gentan-i'!$EO81,MMULT(VALUE($E81:$EF81),VALUE('Color detail'!AB$7:AB$138))*'3.Gentan-i'!$EP81))</f>
        <v>20.320899268818806</v>
      </c>
      <c r="GB81" s="436" cm="1">
        <f t="array" ref="GB81">+_xlfn.SINGLE(IF(GB$8="Mùa đông",MMULT(VALUE($E81:$EF81),VALUE('Color detail'!AC$7:AC$138))*'3.Gentan-i'!$EO81,MMULT(VALUE($E81:$EF81),VALUE('Color detail'!AC$7:AC$138))*'3.Gentan-i'!$EP81))</f>
        <v>18.162796417865845</v>
      </c>
      <c r="GC81" s="436" cm="1">
        <f t="array" ref="GC81">+_xlfn.SINGLE(IF(GC$8="Mùa đông",MMULT(VALUE($E81:$EF81),VALUE('Color detail'!AD$7:AD$138))*'3.Gentan-i'!$EO81,MMULT(VALUE($E81:$EF81),VALUE('Color detail'!AD$7:AD$138))*'3.Gentan-i'!$EP81))</f>
        <v>20.116252579678203</v>
      </c>
      <c r="GD81" s="436" cm="1">
        <f t="array" ref="GD81">+_xlfn.SINGLE(IF(GD$8="Mùa đông",MMULT(VALUE($E81:$EF81),VALUE('Color detail'!AE$7:AE$138))*'3.Gentan-i'!$EO81,MMULT(VALUE($E81:$EF81),VALUE('Color detail'!AE$7:AE$138))*'3.Gentan-i'!$EP81))</f>
        <v>18.05800125131902</v>
      </c>
      <c r="GE81" s="436" cm="1">
        <f t="array" ref="GE81">+_xlfn.SINGLE(IF(GE$8="Mùa đông",MMULT(VALUE($E81:$EF81),VALUE('Color detail'!AF$7:AF$138))*'3.Gentan-i'!$EO81,MMULT(VALUE($E81:$EF81),VALUE('Color detail'!AF$7:AF$138))*'3.Gentan-i'!$EP81))</f>
        <v>13.890030349155357</v>
      </c>
      <c r="GF81" s="436" cm="1">
        <f t="array" ref="GF81">+_xlfn.SINGLE(IF(GF$8="Mùa đông",MMULT(VALUE($E81:$EF81),VALUE('Color detail'!AG$7:AG$138))*'3.Gentan-i'!$EO81,MMULT(VALUE($E81:$EF81),VALUE('Color detail'!AG$7:AG$138))*'3.Gentan-i'!$EP81))</f>
        <v>13.890030349155353</v>
      </c>
      <c r="GG81" s="436" cm="1">
        <f t="array" ref="GG81">+_xlfn.SINGLE(IF(GG$8="Mùa đông",MMULT(VALUE($E81:$EF81),VALUE('Color detail'!AH$7:AH$138))*'3.Gentan-i'!$EO81,MMULT(VALUE($E81:$EF81),VALUE('Color detail'!AH$7:AH$138))*'3.Gentan-i'!$EP81))</f>
        <v>13.890030349155355</v>
      </c>
      <c r="GH81" s="436" cm="1">
        <f t="array" ref="GH81">+_xlfn.SINGLE(IF(GH$8="Mùa đông",MMULT(VALUE($E81:$EF81),VALUE('Color detail'!AI$7:AI$138))*'3.Gentan-i'!$EO81,MMULT(VALUE($E81:$EF81),VALUE('Color detail'!AI$7:AI$138))*'3.Gentan-i'!$EP81))</f>
        <v>13.860885448280365</v>
      </c>
      <c r="GI81" s="436" cm="1">
        <f t="array" ref="GI81">+_xlfn.SINGLE(IF(GI$8="Mùa đông",MMULT(VALUE($E81:$EF81),VALUE('Color detail'!AJ$7:AJ$138))*'3.Gentan-i'!$EO81,MMULT(VALUE($E81:$EF81),VALUE('Color detail'!AJ$7:AJ$138))*'3.Gentan-i'!$EP81))</f>
        <v>13.890030349155357</v>
      </c>
      <c r="GJ81" s="436" cm="1">
        <f t="array" ref="GJ81">+_xlfn.SINGLE(IF(GJ$8="Mùa đông",MMULT(VALUE($E81:$EF81),VALUE('Color detail'!AK$7:AK$138))*'3.Gentan-i'!$EO81,MMULT(VALUE($E81:$EF81),VALUE('Color detail'!AK$7:AK$138))*'3.Gentan-i'!$EP81))</f>
        <v>13.75359922306162</v>
      </c>
      <c r="GK81" s="436" cm="1">
        <f t="array" ref="GK81">+_xlfn.SINGLE(IF(GK$8="Mùa đông",MMULT(VALUE($E81:$EF81),VALUE('Color detail'!AL$7:AL$138))*'3.Gentan-i'!$EO81,MMULT(VALUE($E81:$EF81),VALUE('Color detail'!AL$7:AL$138))*'3.Gentan-i'!$EP81))</f>
        <v>0</v>
      </c>
      <c r="GL81" s="436" cm="1">
        <f t="array" ref="GL81">+_xlfn.SINGLE(IF(GL$8="Mùa đông",MMULT(VALUE($E81:$EF81),VALUE('Color detail'!AM$7:AM$138))*'3.Gentan-i'!$EO81,MMULT(VALUE($E81:$EF81),VALUE('Color detail'!AM$7:AM$138))*'3.Gentan-i'!$EP81))</f>
        <v>0</v>
      </c>
      <c r="GM81" s="436" cm="1">
        <f t="array" ref="GM81">+_xlfn.SINGLE(IF(GM$8="Mùa đông",MMULT(VALUE($E81:$EF81),VALUE('Color detail'!AN$7:AN$138))*'3.Gentan-i'!$EO81,MMULT(VALUE($E81:$EF81),VALUE('Color detail'!AN$7:AN$138))*'3.Gentan-i'!$EP81))</f>
        <v>0</v>
      </c>
      <c r="GN81" s="436" cm="1">
        <f t="array" ref="GN81">+_xlfn.SINGLE(IF(GN$8="Mùa đông",MMULT(VALUE($E81:$EF81),VALUE('Color detail'!AO$7:AO$138))*'3.Gentan-i'!$EO81,MMULT(VALUE($E81:$EF81),VALUE('Color detail'!AO$7:AO$138))*'3.Gentan-i'!$EP81))</f>
        <v>0</v>
      </c>
      <c r="GO81" s="436" cm="1">
        <f t="array" ref="GO81">+_xlfn.SINGLE(IF(GO$8="Mùa đông",MMULT(VALUE($E81:$EF81),VALUE('Color detail'!AP$7:AP$138))*'3.Gentan-i'!$EO81,MMULT(VALUE($E81:$EF81),VALUE('Color detail'!AP$7:AP$138))*'3.Gentan-i'!$EP81))</f>
        <v>0</v>
      </c>
      <c r="GP81" s="436" cm="1">
        <f t="array" ref="GP81">+_xlfn.SINGLE(IF(GP$8="Mùa đông",MMULT(VALUE($E81:$EF81),VALUE('Color detail'!AQ$7:AQ$138))*'3.Gentan-i'!$EO81,MMULT(VALUE($E81:$EF81),VALUE('Color detail'!AQ$7:AQ$138))*'3.Gentan-i'!$EP81))</f>
        <v>0</v>
      </c>
      <c r="GQ81" s="436" cm="1">
        <f t="array" ref="GQ81">+_xlfn.SINGLE(IF(GQ$8="Mùa đông",MMULT(VALUE($E81:$EF81),VALUE('Color detail'!AR$7:AR$138))*'3.Gentan-i'!$EO81,MMULT(VALUE($E81:$EF81),VALUE('Color detail'!AR$7:AR$138))*'3.Gentan-i'!$EP81))</f>
        <v>0</v>
      </c>
      <c r="GR81" s="443">
        <f t="shared" si="43"/>
        <v>351.38847142977204</v>
      </c>
      <c r="GS81" s="435"/>
      <c r="GT81" s="436">
        <f t="shared" si="44"/>
        <v>20.491438176435981</v>
      </c>
      <c r="GU81" s="499">
        <v>12</v>
      </c>
      <c r="GV81" s="499">
        <v>36</v>
      </c>
      <c r="GW81" s="436">
        <f t="shared" si="49"/>
        <v>245.89725811723179</v>
      </c>
      <c r="GX81" s="436">
        <f t="shared" si="50"/>
        <v>737.69177435169536</v>
      </c>
      <c r="GZ81" s="534"/>
      <c r="HA81" s="534"/>
      <c r="HB81" s="534"/>
    </row>
    <row r="82" spans="1:210" ht="16" hidden="1" customHeight="1">
      <c r="A82" s="437">
        <v>1</v>
      </c>
      <c r="B82" s="438" t="s">
        <v>413</v>
      </c>
      <c r="C82" s="439" t="s">
        <v>414</v>
      </c>
      <c r="D82" s="439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440">
        <v>0.03</v>
      </c>
      <c r="AE82" s="440">
        <v>0.03</v>
      </c>
      <c r="AF82" s="440">
        <v>0.03</v>
      </c>
      <c r="AG82" s="440">
        <v>0.03</v>
      </c>
      <c r="AH82" s="440">
        <v>0.03</v>
      </c>
      <c r="AI82" s="440">
        <v>0.03</v>
      </c>
      <c r="AJ82" s="440">
        <v>0.05</v>
      </c>
      <c r="AK82" s="440">
        <v>0.05</v>
      </c>
      <c r="AL82" s="440">
        <v>0.03</v>
      </c>
      <c r="AM82" s="440">
        <v>0.03</v>
      </c>
      <c r="AN82" s="440">
        <v>0.05</v>
      </c>
      <c r="AO82" s="440">
        <v>0.03</v>
      </c>
      <c r="AP82" s="440">
        <v>0.05</v>
      </c>
      <c r="AQ82" s="440">
        <v>0.03</v>
      </c>
      <c r="AR82" s="440">
        <v>0.03</v>
      </c>
      <c r="AS82" s="440">
        <v>0.03</v>
      </c>
      <c r="AT82" s="440">
        <v>0.03</v>
      </c>
      <c r="AU82" s="440">
        <v>0.03</v>
      </c>
      <c r="AV82" s="440">
        <v>0.05</v>
      </c>
      <c r="AW82" s="440">
        <v>0.03</v>
      </c>
      <c r="AX82" s="440">
        <v>0.03</v>
      </c>
      <c r="AY82" s="440">
        <v>0.03</v>
      </c>
      <c r="AZ82" s="444">
        <v>7.234014371312146E-2</v>
      </c>
      <c r="BA82" s="444">
        <v>7.234014371312146E-2</v>
      </c>
      <c r="BB82" s="444">
        <v>7.234014371312146E-2</v>
      </c>
      <c r="BC82" s="444">
        <v>7.234014371312146E-2</v>
      </c>
      <c r="BD82" s="444">
        <v>7.234014371312146E-2</v>
      </c>
      <c r="BE82" s="444">
        <v>7.234014371312146E-2</v>
      </c>
      <c r="BF82" s="444">
        <v>7.234014371312146E-2</v>
      </c>
      <c r="BG82" s="444">
        <v>7.234014371312146E-2</v>
      </c>
      <c r="BH82" s="444">
        <v>7.234014371312146E-2</v>
      </c>
      <c r="BI82" s="444">
        <v>7.234014371312146E-2</v>
      </c>
      <c r="BJ82" s="444">
        <v>7.234014371312146E-2</v>
      </c>
      <c r="BK82" s="444">
        <v>7.234014371312146E-2</v>
      </c>
      <c r="BL82" s="444">
        <v>7.234014371312146E-2</v>
      </c>
      <c r="BM82" s="444">
        <v>7.234014371312146E-2</v>
      </c>
      <c r="BN82" s="444">
        <v>7.234014371312146E-2</v>
      </c>
      <c r="BO82" s="444">
        <v>7.234014371312146E-2</v>
      </c>
      <c r="BP82" s="444">
        <v>7.234014371312146E-2</v>
      </c>
      <c r="BQ82" s="444">
        <v>7.234014371312146E-2</v>
      </c>
      <c r="BR82" s="444">
        <v>7.234014371312146E-2</v>
      </c>
      <c r="BS82" s="444">
        <v>7.234014371312146E-2</v>
      </c>
      <c r="BT82" s="444">
        <v>7.234014371312146E-2</v>
      </c>
      <c r="BU82" s="444">
        <v>7.234014371312146E-2</v>
      </c>
      <c r="BV82" s="444">
        <v>7.234014371312146E-2</v>
      </c>
      <c r="BW82" s="444">
        <v>7.234014371312146E-2</v>
      </c>
      <c r="BX82" s="444">
        <v>7.234014371312146E-2</v>
      </c>
      <c r="BY82" s="444">
        <v>7.234014371312146E-2</v>
      </c>
      <c r="BZ82" s="444">
        <v>7.234014371312146E-2</v>
      </c>
      <c r="CA82" s="444">
        <v>7.234014371312146E-2</v>
      </c>
      <c r="CB82" s="444">
        <v>7.234014371312146E-2</v>
      </c>
      <c r="CC82" s="444">
        <v>7.234014371312146E-2</v>
      </c>
      <c r="CD82" s="444">
        <v>7.234014371312146E-2</v>
      </c>
      <c r="CE82" s="444">
        <v>7.234014371312146E-2</v>
      </c>
      <c r="CF82" s="444">
        <v>7.234014371312146E-2</v>
      </c>
      <c r="CG82" s="444">
        <v>7.234014371312146E-2</v>
      </c>
      <c r="CH82" s="444">
        <v>7.234014371312146E-2</v>
      </c>
      <c r="CI82" s="444">
        <v>7.234014371312146E-2</v>
      </c>
      <c r="CJ82" s="444">
        <v>7.234014371312146E-2</v>
      </c>
      <c r="CK82" s="444">
        <v>7.234014371312146E-2</v>
      </c>
      <c r="CL82" s="444">
        <v>7.234014371312146E-2</v>
      </c>
      <c r="CM82" s="444">
        <v>0</v>
      </c>
      <c r="CN82" s="444">
        <v>0</v>
      </c>
      <c r="CO82" s="444">
        <v>0</v>
      </c>
      <c r="CP82" s="444">
        <v>0</v>
      </c>
      <c r="CQ82" s="444">
        <v>0</v>
      </c>
      <c r="CR82" s="444">
        <v>0</v>
      </c>
      <c r="CS82" s="444">
        <v>0</v>
      </c>
      <c r="CT82" s="444">
        <v>0</v>
      </c>
      <c r="CU82" s="444">
        <v>0</v>
      </c>
      <c r="CV82" s="444">
        <v>0</v>
      </c>
      <c r="CW82" s="444">
        <v>0</v>
      </c>
      <c r="CX82" s="444">
        <v>0</v>
      </c>
      <c r="CY82" s="444">
        <v>0</v>
      </c>
      <c r="CZ82" s="444">
        <v>0</v>
      </c>
      <c r="DA82" s="444">
        <v>0</v>
      </c>
      <c r="DB82" s="444">
        <v>0</v>
      </c>
      <c r="DC82" s="444">
        <v>0</v>
      </c>
      <c r="DD82" s="444">
        <v>0</v>
      </c>
      <c r="DE82" s="444">
        <v>0</v>
      </c>
      <c r="DF82" s="444">
        <v>0</v>
      </c>
      <c r="DG82" s="444">
        <v>8.9927841153374086E-2</v>
      </c>
      <c r="DH82" s="444">
        <v>9.0425179641401815E-2</v>
      </c>
      <c r="DI82" s="444">
        <v>9.0425179641401815E-2</v>
      </c>
      <c r="DJ82" s="444">
        <v>9.0425179641401815E-2</v>
      </c>
      <c r="DK82" s="444">
        <v>9.0425179641401815E-2</v>
      </c>
      <c r="DL82" s="444">
        <v>9.0425179641401815E-2</v>
      </c>
      <c r="DM82" s="444">
        <v>9.0425179641401815E-2</v>
      </c>
      <c r="DN82" s="444">
        <v>9.0425179641401815E-2</v>
      </c>
      <c r="DO82" s="444">
        <v>9.0425179641401815E-2</v>
      </c>
      <c r="DP82" s="444">
        <v>9.0425179641401815E-2</v>
      </c>
      <c r="DQ82" s="444">
        <v>9.0425179641401815E-2</v>
      </c>
      <c r="DR82" s="444">
        <v>9.0425179641401815E-2</v>
      </c>
      <c r="DS82" s="444">
        <v>9.0425179641401815E-2</v>
      </c>
      <c r="DT82" s="444">
        <v>9.0425179641401815E-2</v>
      </c>
      <c r="DU82" s="444">
        <v>9.0425179641401815E-2</v>
      </c>
      <c r="DV82" s="444">
        <v>9.0425179641401815E-2</v>
      </c>
      <c r="DW82" s="444">
        <v>9.0425179641401815E-2</v>
      </c>
      <c r="DX82" s="444">
        <v>9.0425179641401815E-2</v>
      </c>
      <c r="DY82" s="444">
        <v>9.0425179641401815E-2</v>
      </c>
      <c r="DZ82" s="444">
        <v>9.0425179641401815E-2</v>
      </c>
      <c r="EA82" s="444">
        <v>9.0425179641401815E-2</v>
      </c>
      <c r="EB82" s="444">
        <v>9.0425179641401815E-2</v>
      </c>
      <c r="EC82" s="444">
        <v>9.0425179641401815E-2</v>
      </c>
      <c r="ED82" s="444">
        <v>9.0425179641401815E-2</v>
      </c>
      <c r="EE82" s="444">
        <v>9.0425179641401815E-2</v>
      </c>
      <c r="EF82" s="444">
        <v>9.0425179641401815E-2</v>
      </c>
      <c r="EH82" s="437" t="s">
        <v>94</v>
      </c>
      <c r="EI82" s="437">
        <v>18</v>
      </c>
      <c r="EJ82" s="439"/>
      <c r="EK82" s="439" t="s">
        <v>336</v>
      </c>
      <c r="EL82" s="437" t="s">
        <v>64</v>
      </c>
      <c r="EN82" s="382" t="str">
        <f>+IFERROR(VLOOKUP($B82,'Lưu ý'!$C$5:$G$21,5,0),"")</f>
        <v/>
      </c>
      <c r="EO82" s="382">
        <f>+IF($EN82="",100%,INDEX('Lưu ý'!$H$5:$I$21,MATCH('3.Gentan-i'!$B82,'Lưu ý'!$C$5:$C$21,0),MATCH('3.Gentan-i'!EO$6,'Lưu ý'!$H$4:$I$4,0)))</f>
        <v>1</v>
      </c>
      <c r="EP82" s="382">
        <f>+IF($EN82="",100%,INDEX('Lưu ý'!$H$5:$I$21,MATCH('3.Gentan-i'!$B82,'Lưu ý'!$C$5:$C$21,0),MATCH('3.Gentan-i'!EP$6,'Lưu ý'!$H$4:$I$4,0)))</f>
        <v>1</v>
      </c>
      <c r="EQ82" s="481">
        <v>1</v>
      </c>
      <c r="ER82" s="929">
        <v>1</v>
      </c>
      <c r="ES82" s="439"/>
      <c r="ET82" s="439"/>
      <c r="EU82" s="476"/>
      <c r="EV82" s="811"/>
      <c r="EW82" s="811"/>
      <c r="EX82" s="811"/>
      <c r="EY82" s="811"/>
      <c r="EZ82" s="378" t="s">
        <v>360</v>
      </c>
      <c r="FA82" s="442" cm="1">
        <f t="array" ref="FA82">+_xlfn.SINGLE(MMULT(VALUE($E82:$EF82),VALUE('Color detail'!H$7:H$138)))</f>
        <v>140.51566931403846</v>
      </c>
      <c r="FB82" s="442" cm="1">
        <f t="array" ref="FB82">+_xlfn.SINGLE(MMULT(VALUE($E82:$EF82),VALUE('Color detail'!I$7:I$138)))</f>
        <v>152.45174966021688</v>
      </c>
      <c r="FC82" s="442" cm="1">
        <f t="array" ref="FC82">+_xlfn.SINGLE(MMULT(VALUE($E82:$EF82),VALUE('Color detail'!J$7:J$138)))</f>
        <v>117.31543463333527</v>
      </c>
      <c r="FD82" s="442" cm="1">
        <f t="array" ref="FD82">+_xlfn.SINGLE(MMULT(VALUE($E82:$EF82),VALUE('Color detail'!K$7:K$138)))</f>
        <v>134.90231559787446</v>
      </c>
      <c r="FF82" s="436">
        <f t="shared" si="45"/>
        <v>144</v>
      </c>
      <c r="FG82" s="436">
        <f t="shared" si="46"/>
        <v>162</v>
      </c>
      <c r="FH82" s="436">
        <f t="shared" si="47"/>
        <v>126</v>
      </c>
      <c r="FI82" s="436">
        <f t="shared" si="48"/>
        <v>144</v>
      </c>
      <c r="FK82" s="436">
        <f t="shared" si="39"/>
        <v>144</v>
      </c>
      <c r="FL82" s="436">
        <f t="shared" si="40"/>
        <v>162</v>
      </c>
      <c r="FM82" s="436">
        <f t="shared" si="41"/>
        <v>126</v>
      </c>
      <c r="FN82" s="436">
        <f t="shared" si="42"/>
        <v>144</v>
      </c>
      <c r="FO82" s="681"/>
      <c r="FP82" s="436" cm="1">
        <f t="array" ref="FP82">+_xlfn.SINGLE(IF(FP$8="Mùa đông",MMULT(VALUE($E82:$EF82),VALUE('Color detail'!Q$7:Q$138))*'3.Gentan-i'!$EO82,MMULT(VALUE($E82:$EF82),VALUE('Color detail'!Q$7:Q$138))*'3.Gentan-i'!$EP82))</f>
        <v>5.3609758890881754</v>
      </c>
      <c r="FQ82" s="436" cm="1">
        <f t="array" ref="FQ82">+_xlfn.SINGLE(IF(FQ$8="Mùa đông",MMULT(VALUE($E82:$EF82),VALUE('Color detail'!R$7:R$138))*'3.Gentan-i'!$EO82,MMULT(VALUE($E82:$EF82),VALUE('Color detail'!R$7:R$138))*'3.Gentan-i'!$EP82))</f>
        <v>6.5506195569225749</v>
      </c>
      <c r="FR82" s="436" cm="1">
        <f t="array" ref="FR82">+_xlfn.SINGLE(IF(FR$8="Mùa đông",MMULT(VALUE($E82:$EF82),VALUE('Color detail'!S$7:S$138))*'3.Gentan-i'!$EO82,MMULT(VALUE($E82:$EF82),VALUE('Color detail'!S$7:S$138))*'3.Gentan-i'!$EP82))</f>
        <v>5.2773602064508474</v>
      </c>
      <c r="FS82" s="436" cm="1">
        <f t="array" ref="FS82">+_xlfn.SINGLE(IF(FS$8="Mùa đông",MMULT(VALUE($E82:$EF82),VALUE('Color detail'!T$7:T$138))*'3.Gentan-i'!$EO82,MMULT(VALUE($E82:$EF82),VALUE('Color detail'!T$7:T$138))*'3.Gentan-i'!$EP82))</f>
        <v>6.6831017872951826</v>
      </c>
      <c r="FT82" s="436" cm="1">
        <f t="array" ref="FT82">+_xlfn.SINGLE(IF(FT$8="Mùa đông",MMULT(VALUE($E82:$EF82),VALUE('Color detail'!U$7:U$138))*'3.Gentan-i'!$EO82,MMULT(VALUE($E82:$EF82),VALUE('Color detail'!U$7:U$138))*'3.Gentan-i'!$EP82))</f>
        <v>6.8262922902911081</v>
      </c>
      <c r="FU82" s="436" cm="1">
        <f t="array" ref="FU82">+_xlfn.SINGLE(IF(FU$8="Mùa đông",MMULT(VALUE($E82:$EF82),VALUE('Color detail'!V$7:V$138))*'3.Gentan-i'!$EO82,MMULT(VALUE($E82:$EF82),VALUE('Color detail'!V$7:V$138))*'3.Gentan-i'!$EP82))</f>
        <v>6.7453697721616788</v>
      </c>
      <c r="FV82" s="436" cm="1">
        <f t="array" ref="FV82">+_xlfn.SINGLE(IF(FV$8="Mùa đông",MMULT(VALUE($E82:$EF82),VALUE('Color detail'!W$7:W$138))*'3.Gentan-i'!$EO82,MMULT(VALUE($E82:$EF82),VALUE('Color detail'!W$7:W$138))*'3.Gentan-i'!$EP82))</f>
        <v>6.4345915717255009</v>
      </c>
      <c r="FW82" s="436" cm="1">
        <f t="array" ref="FW82">+_xlfn.SINGLE(IF(FW$8="Mùa đông",MMULT(VALUE($E82:$EF82),VALUE('Color detail'!X$7:X$138))*'3.Gentan-i'!$EO82,MMULT(VALUE($E82:$EF82),VALUE('Color detail'!X$7:X$138))*'3.Gentan-i'!$EP82))</f>
        <v>6.3114010687295767</v>
      </c>
      <c r="FX82" s="436" cm="1">
        <f t="array" ref="FX82">+_xlfn.SINGLE(IF(FX$8="Mùa đông",MMULT(VALUE($E82:$EF82),VALUE('Color detail'!Y$7:Y$138))*'3.Gentan-i'!$EO82,MMULT(VALUE($E82:$EF82),VALUE('Color detail'!Y$7:Y$138))*'3.Gentan-i'!$EP82))</f>
        <v>6.173388191647919</v>
      </c>
      <c r="FY82" s="436" cm="1">
        <f t="array" ref="FY82">+_xlfn.SINGLE(IF(FY$8="Mùa đông",MMULT(VALUE($E82:$EF82),VALUE('Color detail'!Z$7:Z$138))*'3.Gentan-i'!$EO82,MMULT(VALUE($E82:$EF82),VALUE('Color detail'!Z$7:Z$138))*'3.Gentan-i'!$EP82))</f>
        <v>5.2446670419429511</v>
      </c>
      <c r="FZ82" s="436" cm="1">
        <f t="array" ref="FZ82">+_xlfn.SINGLE(IF(FZ$8="Mùa đông",MMULT(VALUE($E82:$EF82),VALUE('Color detail'!AA$7:AA$138))*'3.Gentan-i'!$EO82,MMULT(VALUE($E82:$EF82),VALUE('Color detail'!AA$7:AA$138))*'3.Gentan-i'!$EP82))</f>
        <v>6.1509758890881736</v>
      </c>
      <c r="GA82" s="436" cm="1">
        <f t="array" ref="GA82">+_xlfn.SINGLE(IF(GA$8="Mùa đông",MMULT(VALUE($E82:$EF82),VALUE('Color detail'!AB$7:AB$138))*'3.Gentan-i'!$EO82,MMULT(VALUE($E82:$EF82),VALUE('Color detail'!AB$7:AB$138))*'3.Gentan-i'!$EP82))</f>
        <v>6.1333881916479207</v>
      </c>
      <c r="GB82" s="436" cm="1">
        <f t="array" ref="GB82">+_xlfn.SINGLE(IF(GB$8="Mùa đông",MMULT(VALUE($E82:$EF82),VALUE('Color detail'!AC$7:AC$138))*'3.Gentan-i'!$EO82,MMULT(VALUE($E82:$EF82),VALUE('Color detail'!AC$7:AC$138))*'3.Gentan-i'!$EP82))</f>
        <v>5.6193473293691936</v>
      </c>
      <c r="GC82" s="436" cm="1">
        <f t="array" ref="GC82">+_xlfn.SINGLE(IF(GC$8="Mùa đông",MMULT(VALUE($E82:$EF82),VALUE('Color detail'!AD$7:AD$138))*'3.Gentan-i'!$EO82,MMULT(VALUE($E82:$EF82),VALUE('Color detail'!AD$7:AD$138))*'3.Gentan-i'!$EP82))</f>
        <v>6.1838133712893253</v>
      </c>
      <c r="GD82" s="436" cm="1">
        <f t="array" ref="GD82">+_xlfn.SINGLE(IF(GD$8="Mùa đông",MMULT(VALUE($E82:$EF82),VALUE('Color detail'!AE$7:AE$138))*'3.Gentan-i'!$EO82,MMULT(VALUE($E82:$EF82),VALUE('Color detail'!AE$7:AE$138))*'3.Gentan-i'!$EP82))</f>
        <v>6.4240942332374722</v>
      </c>
      <c r="GE82" s="436" cm="1">
        <f t="array" ref="GE82">+_xlfn.SINGLE(IF(GE$8="Mùa đông",MMULT(VALUE($E82:$EF82),VALUE('Color detail'!AF$7:AF$138))*'3.Gentan-i'!$EO82,MMULT(VALUE($E82:$EF82),VALUE('Color detail'!AF$7:AF$138))*'3.Gentan-i'!$EP82))</f>
        <v>8.0488378257349336</v>
      </c>
      <c r="GF82" s="436" cm="1">
        <f t="array" ref="GF82">+_xlfn.SINGLE(IF(GF$8="Mùa đông",MMULT(VALUE($E82:$EF82),VALUE('Color detail'!AG$7:AG$138))*'3.Gentan-i'!$EO82,MMULT(VALUE($E82:$EF82),VALUE('Color detail'!AG$7:AG$138))*'3.Gentan-i'!$EP82))</f>
        <v>8.049335164222958</v>
      </c>
      <c r="GG82" s="436" cm="1">
        <f t="array" ref="GG82">+_xlfn.SINGLE(IF(GG$8="Mùa đông",MMULT(VALUE($E82:$EF82),VALUE('Color detail'!AH$7:AH$138))*'3.Gentan-i'!$EO82,MMULT(VALUE($E82:$EF82),VALUE('Color detail'!AH$7:AH$138))*'3.Gentan-i'!$EP82))</f>
        <v>8.1483404872469034</v>
      </c>
      <c r="GH82" s="436" cm="1">
        <f t="array" ref="GH82">+_xlfn.SINGLE(IF(GH$8="Mùa đông",MMULT(VALUE($E82:$EF82),VALUE('Color detail'!AI$7:AI$138))*'3.Gentan-i'!$EO82,MMULT(VALUE($E82:$EF82),VALUE('Color detail'!AI$7:AI$138))*'3.Gentan-i'!$EP82))</f>
        <v>8.0645083280696994</v>
      </c>
      <c r="GI82" s="436" cm="1">
        <f t="array" ref="GI82">+_xlfn.SINGLE(IF(GI$8="Mùa đông",MMULT(VALUE($E82:$EF82),VALUE('Color detail'!AJ$7:AJ$138))*'3.Gentan-i'!$EO82,MMULT(VALUE($E82:$EF82),VALUE('Color detail'!AJ$7:AJ$138))*'3.Gentan-i'!$EP82))</f>
        <v>8.0878431487588767</v>
      </c>
      <c r="GJ82" s="436" cm="1">
        <f t="array" ref="GJ82">+_xlfn.SINGLE(IF(GJ$8="Mùa đông",MMULT(VALUE($E82:$EF82),VALUE('Color detail'!AK$7:AK$138))*'3.Gentan-i'!$EO82,MMULT(VALUE($E82:$EF82),VALUE('Color detail'!AK$7:AK$138))*'3.Gentan-i'!$EP82))</f>
        <v>7.9974179691174765</v>
      </c>
      <c r="GK82" s="436" cm="1">
        <f t="array" ref="GK82">+_xlfn.SINGLE(IF(GK$8="Mùa đông",MMULT(VALUE($E82:$EF82),VALUE('Color detail'!AL$7:AL$138))*'3.Gentan-i'!$EO82,MMULT(VALUE($E82:$EF82),VALUE('Color detail'!AL$7:AL$138))*'3.Gentan-i'!$EP82))</f>
        <v>0</v>
      </c>
      <c r="GL82" s="436" cm="1">
        <f t="array" ref="GL82">+_xlfn.SINGLE(IF(GL$8="Mùa đông",MMULT(VALUE($E82:$EF82),VALUE('Color detail'!AM$7:AM$138))*'3.Gentan-i'!$EO82,MMULT(VALUE($E82:$EF82),VALUE('Color detail'!AM$7:AM$138))*'3.Gentan-i'!$EP82))</f>
        <v>0</v>
      </c>
      <c r="GM82" s="436" cm="1">
        <f t="array" ref="GM82">+_xlfn.SINGLE(IF(GM$8="Mùa đông",MMULT(VALUE($E82:$EF82),VALUE('Color detail'!AN$7:AN$138))*'3.Gentan-i'!$EO82,MMULT(VALUE($E82:$EF82),VALUE('Color detail'!AN$7:AN$138))*'3.Gentan-i'!$EP82))</f>
        <v>0</v>
      </c>
      <c r="GN82" s="436" cm="1">
        <f t="array" ref="GN82">+_xlfn.SINGLE(IF(GN$8="Mùa đông",MMULT(VALUE($E82:$EF82),VALUE('Color detail'!AO$7:AO$138))*'3.Gentan-i'!$EO82,MMULT(VALUE($E82:$EF82),VALUE('Color detail'!AO$7:AO$138))*'3.Gentan-i'!$EP82))</f>
        <v>0</v>
      </c>
      <c r="GO82" s="436" cm="1">
        <f t="array" ref="GO82">+_xlfn.SINGLE(IF(GO$8="Mùa đông",MMULT(VALUE($E82:$EF82),VALUE('Color detail'!AP$7:AP$138))*'3.Gentan-i'!$EO82,MMULT(VALUE($E82:$EF82),VALUE('Color detail'!AP$7:AP$138))*'3.Gentan-i'!$EP82))</f>
        <v>0</v>
      </c>
      <c r="GP82" s="436" cm="1">
        <f t="array" ref="GP82">+_xlfn.SINGLE(IF(GP$8="Mùa đông",MMULT(VALUE($E82:$EF82),VALUE('Color detail'!AQ$7:AQ$138))*'3.Gentan-i'!$EO82,MMULT(VALUE($E82:$EF82),VALUE('Color detail'!AQ$7:AQ$138))*'3.Gentan-i'!$EP82))</f>
        <v>0</v>
      </c>
      <c r="GQ82" s="436" cm="1">
        <f t="array" ref="GQ82">+_xlfn.SINGLE(IF(GQ$8="Mùa đông",MMULT(VALUE($E82:$EF82),VALUE('Color detail'!AR$7:AR$138))*'3.Gentan-i'!$EO82,MMULT(VALUE($E82:$EF82),VALUE('Color detail'!AR$7:AR$138))*'3.Gentan-i'!$EP82))</f>
        <v>0</v>
      </c>
      <c r="GR82" s="443">
        <f t="shared" si="43"/>
        <v>140.51566931403843</v>
      </c>
      <c r="GS82" s="435"/>
      <c r="GT82" s="436">
        <f t="shared" si="44"/>
        <v>8.1483404872469034</v>
      </c>
      <c r="GU82" s="499">
        <v>12</v>
      </c>
      <c r="GV82" s="499">
        <v>36</v>
      </c>
      <c r="GW82" s="436">
        <f t="shared" si="49"/>
        <v>97.780085846962834</v>
      </c>
      <c r="GX82" s="436">
        <f t="shared" si="50"/>
        <v>293.3402575408885</v>
      </c>
      <c r="GZ82" s="534"/>
      <c r="HA82" s="534"/>
      <c r="HB82" s="534"/>
    </row>
    <row r="83" spans="1:210" ht="16" hidden="1" customHeight="1">
      <c r="A83" s="437">
        <v>1</v>
      </c>
      <c r="B83" s="438" t="s">
        <v>430</v>
      </c>
      <c r="C83" s="439" t="s">
        <v>412</v>
      </c>
      <c r="D83" s="439"/>
      <c r="E83" s="925"/>
      <c r="F83" s="925"/>
      <c r="G83" s="925"/>
      <c r="H83" s="925"/>
      <c r="I83" s="925"/>
      <c r="J83" s="925"/>
      <c r="K83" s="925"/>
      <c r="L83" s="925"/>
      <c r="M83" s="925"/>
      <c r="N83" s="925"/>
      <c r="O83" s="925"/>
      <c r="P83" s="925"/>
      <c r="Q83" s="925"/>
      <c r="R83" s="925"/>
      <c r="S83" s="925"/>
      <c r="T83" s="925"/>
      <c r="U83" s="925"/>
      <c r="V83" s="925"/>
      <c r="W83" s="925"/>
      <c r="X83" s="925"/>
      <c r="Y83" s="925"/>
      <c r="Z83" s="925"/>
      <c r="AA83" s="925"/>
      <c r="AB83" s="925"/>
      <c r="AC83" s="925"/>
      <c r="AD83" s="440">
        <v>0.19</v>
      </c>
      <c r="AE83" s="440">
        <v>0.15</v>
      </c>
      <c r="AF83" s="440">
        <v>0.2</v>
      </c>
      <c r="AG83" s="440">
        <v>0.19</v>
      </c>
      <c r="AH83" s="440">
        <v>0.27</v>
      </c>
      <c r="AI83" s="440">
        <v>0.27</v>
      </c>
      <c r="AJ83" s="440">
        <v>0.19</v>
      </c>
      <c r="AK83" s="440">
        <v>0.19</v>
      </c>
      <c r="AL83" s="440">
        <v>0.19</v>
      </c>
      <c r="AM83" s="440">
        <v>0.15</v>
      </c>
      <c r="AN83" s="440">
        <v>0.19</v>
      </c>
      <c r="AO83" s="440">
        <v>0.27</v>
      </c>
      <c r="AP83" s="440">
        <v>0.19</v>
      </c>
      <c r="AQ83" s="440">
        <v>0.23</v>
      </c>
      <c r="AR83" s="440">
        <v>0.19</v>
      </c>
      <c r="AS83" s="440">
        <v>0.27</v>
      </c>
      <c r="AT83" s="440">
        <v>0.19</v>
      </c>
      <c r="AU83" s="440">
        <v>0.15</v>
      </c>
      <c r="AV83" s="440">
        <v>0.19</v>
      </c>
      <c r="AW83" s="440">
        <v>0.23</v>
      </c>
      <c r="AX83" s="440">
        <v>0.19</v>
      </c>
      <c r="AY83" s="440">
        <v>0.27</v>
      </c>
      <c r="AZ83" s="444">
        <v>0.28132867036412923</v>
      </c>
      <c r="BA83" s="444">
        <v>0.13503776177478202</v>
      </c>
      <c r="BB83" s="444">
        <v>0.18005034903304273</v>
      </c>
      <c r="BC83" s="444">
        <v>0.22506293629130342</v>
      </c>
      <c r="BD83" s="444">
        <v>0.18005034903304273</v>
      </c>
      <c r="BE83" s="444">
        <v>0.28132867036412923</v>
      </c>
      <c r="BF83" s="444">
        <v>0.13503776177478202</v>
      </c>
      <c r="BG83" s="444">
        <v>0.18005034903304273</v>
      </c>
      <c r="BH83" s="444">
        <v>0.22506293629130342</v>
      </c>
      <c r="BI83" s="444">
        <v>0.18005034903304273</v>
      </c>
      <c r="BJ83" s="444">
        <v>0.28132867036412923</v>
      </c>
      <c r="BK83" s="444">
        <v>0.13503776177478202</v>
      </c>
      <c r="BL83" s="444">
        <v>0.18005034903304273</v>
      </c>
      <c r="BM83" s="444">
        <v>0.22506293629130342</v>
      </c>
      <c r="BN83" s="444">
        <v>0.18005034903304273</v>
      </c>
      <c r="BO83" s="444">
        <v>0.22506293629130342</v>
      </c>
      <c r="BP83" s="444">
        <v>0.22506293629130342</v>
      </c>
      <c r="BQ83" s="444">
        <v>0.18005034903304273</v>
      </c>
      <c r="BR83" s="444">
        <v>0.16654657285556451</v>
      </c>
      <c r="BS83" s="444">
        <v>0.22506293629130342</v>
      </c>
      <c r="BT83" s="444">
        <v>0.18005034903304273</v>
      </c>
      <c r="BU83" s="444">
        <v>0.22506293629130342</v>
      </c>
      <c r="BV83" s="444">
        <v>0.22506293629130342</v>
      </c>
      <c r="BW83" s="444">
        <v>0.18005034903304273</v>
      </c>
      <c r="BX83" s="444">
        <v>0.16654657285556451</v>
      </c>
      <c r="BY83" s="444">
        <v>0.22506293629130342</v>
      </c>
      <c r="BZ83" s="444">
        <v>0.18005034903304273</v>
      </c>
      <c r="CA83" s="444">
        <v>0.22506293629130342</v>
      </c>
      <c r="CB83" s="444">
        <v>0.22506293629130342</v>
      </c>
      <c r="CC83" s="444">
        <v>0.18005034903304273</v>
      </c>
      <c r="CD83" s="444">
        <v>0.16654657285556451</v>
      </c>
      <c r="CE83" s="444">
        <v>0.22506293629130342</v>
      </c>
      <c r="CF83" s="444">
        <v>0.18005034903304273</v>
      </c>
      <c r="CG83" s="444">
        <v>0.22506293629130342</v>
      </c>
      <c r="CH83" s="444">
        <v>0.22506293629130342</v>
      </c>
      <c r="CI83" s="444">
        <v>0.18005034903304273</v>
      </c>
      <c r="CJ83" s="444">
        <v>0.16654657285556451</v>
      </c>
      <c r="CK83" s="444">
        <v>0.22506293629130342</v>
      </c>
      <c r="CL83" s="444">
        <v>0.18005034903304273</v>
      </c>
      <c r="CM83" s="444">
        <v>0.12659790166385815</v>
      </c>
      <c r="CN83" s="444">
        <v>0.12659790166385815</v>
      </c>
      <c r="CO83" s="444">
        <v>0.12659790166385815</v>
      </c>
      <c r="CP83" s="444">
        <v>0.12659790166385815</v>
      </c>
      <c r="CQ83" s="444">
        <v>0.12659790166385815</v>
      </c>
      <c r="CR83" s="444">
        <v>0.12659790166385815</v>
      </c>
      <c r="CS83" s="444">
        <v>0.12659790166385815</v>
      </c>
      <c r="CT83" s="444">
        <v>0.12659790166385815</v>
      </c>
      <c r="CU83" s="444">
        <v>0.12659790166385815</v>
      </c>
      <c r="CV83" s="444">
        <v>0.12659790166385815</v>
      </c>
      <c r="CW83" s="444">
        <v>0.12659790166385815</v>
      </c>
      <c r="CX83" s="444">
        <v>0.12659790166385815</v>
      </c>
      <c r="CY83" s="444">
        <v>0.12659790166385815</v>
      </c>
      <c r="CZ83" s="444">
        <v>0.12659790166385815</v>
      </c>
      <c r="DA83" s="444">
        <v>0.12659790166385815</v>
      </c>
      <c r="DB83" s="444">
        <v>0.12659790166385815</v>
      </c>
      <c r="DC83" s="444">
        <v>0.12659790166385815</v>
      </c>
      <c r="DD83" s="444">
        <v>0.12659790166385815</v>
      </c>
      <c r="DE83" s="444">
        <v>0.12659790166385815</v>
      </c>
      <c r="DF83" s="444">
        <v>0.12659790166385815</v>
      </c>
      <c r="DG83" s="444">
        <v>0.22506293629130342</v>
      </c>
      <c r="DH83" s="444">
        <v>0.28132867036412923</v>
      </c>
      <c r="DI83" s="444">
        <v>0.22506293629130342</v>
      </c>
      <c r="DJ83" s="444">
        <v>0.20818321606945561</v>
      </c>
      <c r="DK83" s="444">
        <v>0.16879720221847752</v>
      </c>
      <c r="DL83" s="444">
        <v>0.22506293629130336</v>
      </c>
      <c r="DM83" s="444">
        <v>0.28132867036412923</v>
      </c>
      <c r="DN83" s="444">
        <v>0.22506293629130342</v>
      </c>
      <c r="DO83" s="444">
        <v>0.22506293629130342</v>
      </c>
      <c r="DP83" s="444">
        <v>0.20818321606945561</v>
      </c>
      <c r="DQ83" s="444">
        <v>0.16879720221847752</v>
      </c>
      <c r="DR83" s="444">
        <v>0.22506293629130336</v>
      </c>
      <c r="DS83" s="444">
        <v>0.22506293629130342</v>
      </c>
      <c r="DT83" s="444">
        <v>0.22506293629130342</v>
      </c>
      <c r="DU83" s="444">
        <v>0.20818321606945561</v>
      </c>
      <c r="DV83" s="444">
        <v>0.35166083795516151</v>
      </c>
      <c r="DW83" s="444">
        <v>0.22506293629130336</v>
      </c>
      <c r="DX83" s="444">
        <v>0.22506293629130342</v>
      </c>
      <c r="DY83" s="444">
        <v>0.22506293629130342</v>
      </c>
      <c r="DZ83" s="444">
        <v>0.20818321606945561</v>
      </c>
      <c r="EA83" s="444">
        <v>0.35166083795516151</v>
      </c>
      <c r="EB83" s="444">
        <v>0.22506293629130336</v>
      </c>
      <c r="EC83" s="444">
        <v>0.16879720221847752</v>
      </c>
      <c r="ED83" s="444">
        <v>0.28132867036412923</v>
      </c>
      <c r="EE83" s="444">
        <v>0.35166083795516151</v>
      </c>
      <c r="EF83" s="444">
        <v>0.22506293629130336</v>
      </c>
      <c r="EH83" s="437" t="s">
        <v>94</v>
      </c>
      <c r="EI83" s="437">
        <v>18</v>
      </c>
      <c r="EJ83" s="439"/>
      <c r="EK83" s="439" t="s">
        <v>336</v>
      </c>
      <c r="EL83" s="437" t="s">
        <v>64</v>
      </c>
      <c r="EN83" s="382" t="str">
        <f>+IFERROR(VLOOKUP($B83,'Lưu ý'!$C$5:$G$21,5,0),"")</f>
        <v/>
      </c>
      <c r="EO83" s="382">
        <f>+IF($EN83="",100%,INDEX('Lưu ý'!$H$5:$I$21,MATCH('3.Gentan-i'!$B83,'Lưu ý'!$C$5:$C$21,0),MATCH('3.Gentan-i'!EO$6,'Lưu ý'!$H$4:$I$4,0)))</f>
        <v>1</v>
      </c>
      <c r="EP83" s="382">
        <f>+IF($EN83="",100%,INDEX('Lưu ý'!$H$5:$I$21,MATCH('3.Gentan-i'!$B83,'Lưu ý'!$C$5:$C$21,0),MATCH('3.Gentan-i'!EP$6,'Lưu ý'!$H$4:$I$4,0)))</f>
        <v>1</v>
      </c>
      <c r="EQ83" s="481">
        <v>1</v>
      </c>
      <c r="ER83" s="929">
        <v>1</v>
      </c>
      <c r="ES83" s="439"/>
      <c r="ET83" s="439"/>
      <c r="EU83" s="476"/>
      <c r="EV83" s="811"/>
      <c r="EW83" s="811"/>
      <c r="EX83" s="811"/>
      <c r="EY83" s="811"/>
      <c r="EZ83" s="378" t="s">
        <v>360</v>
      </c>
      <c r="FA83" s="442" cm="1">
        <f t="array" ref="FA83">+_xlfn.SINGLE(MMULT(VALUE($E83:$EF83),VALUE('Color detail'!H$7:H$138)))</f>
        <v>542.04368673255897</v>
      </c>
      <c r="FB83" s="442" cm="1">
        <f t="array" ref="FB83">+_xlfn.SINGLE(MMULT(VALUE($E83:$EF83),VALUE('Color detail'!I$7:I$138)))</f>
        <v>604.17670059732995</v>
      </c>
      <c r="FC83" s="442" cm="1">
        <f t="array" ref="FC83">+_xlfn.SINGLE(MMULT(VALUE($E83:$EF83),VALUE('Color detail'!J$7:J$138)))</f>
        <v>499.30426324468277</v>
      </c>
      <c r="FD83" s="442" cm="1">
        <f t="array" ref="FD83">+_xlfn.SINGLE(MMULT(VALUE($E83:$EF83),VALUE('Color detail'!K$7:K$138)))</f>
        <v>506.10933146034552</v>
      </c>
      <c r="FF83" s="436">
        <f t="shared" si="45"/>
        <v>558</v>
      </c>
      <c r="FG83" s="436">
        <f t="shared" si="46"/>
        <v>612</v>
      </c>
      <c r="FH83" s="436">
        <f t="shared" si="47"/>
        <v>504</v>
      </c>
      <c r="FI83" s="436">
        <f t="shared" si="48"/>
        <v>522</v>
      </c>
      <c r="FK83" s="436">
        <f t="shared" si="39"/>
        <v>558</v>
      </c>
      <c r="FL83" s="436">
        <f t="shared" si="40"/>
        <v>612</v>
      </c>
      <c r="FM83" s="436">
        <f t="shared" si="41"/>
        <v>504</v>
      </c>
      <c r="FN83" s="436">
        <f t="shared" si="42"/>
        <v>522</v>
      </c>
      <c r="FO83" s="681"/>
      <c r="FP83" s="436" cm="1">
        <f t="array" ref="FP83">+_xlfn.SINGLE(IF(FP$8="Mùa đông",MMULT(VALUE($E83:$EF83),VALUE('Color detail'!Q$7:Q$138))*'3.Gentan-i'!$EO83,MMULT(VALUE($E83:$EF83),VALUE('Color detail'!Q$7:Q$138))*'3.Gentan-i'!$EP83))</f>
        <v>19.236564289665317</v>
      </c>
      <c r="FQ83" s="436" cm="1">
        <f t="array" ref="FQ83">+_xlfn.SINGLE(IF(FQ$8="Mùa đông",MMULT(VALUE($E83:$EF83),VALUE('Color detail'!R$7:R$138))*'3.Gentan-i'!$EO83,MMULT(VALUE($E83:$EF83),VALUE('Color detail'!R$7:R$138))*'3.Gentan-i'!$EP83))</f>
        <v>27.115424278355096</v>
      </c>
      <c r="FR83" s="436" cm="1">
        <f t="array" ref="FR83">+_xlfn.SINGLE(IF(FR$8="Mùa đông",MMULT(VALUE($E83:$EF83),VALUE('Color detail'!S$7:S$138))*'3.Gentan-i'!$EO83,MMULT(VALUE($E83:$EF83),VALUE('Color detail'!S$7:S$138))*'3.Gentan-i'!$EP83))</f>
        <v>20.002427231473799</v>
      </c>
      <c r="FS83" s="436" cm="1">
        <f t="array" ref="FS83">+_xlfn.SINGLE(IF(FS$8="Mùa đông",MMULT(VALUE($E83:$EF83),VALUE('Color detail'!T$7:T$138))*'3.Gentan-i'!$EO83,MMULT(VALUE($E83:$EF83),VALUE('Color detail'!T$7:T$138))*'3.Gentan-i'!$EP83))</f>
        <v>26.85742512210329</v>
      </c>
      <c r="FT83" s="436" cm="1">
        <f t="array" ref="FT83">+_xlfn.SINGLE(IF(FT$8="Mùa đông",MMULT(VALUE($E83:$EF83),VALUE('Color detail'!U$7:U$138))*'3.Gentan-i'!$EO83,MMULT(VALUE($E83:$EF83),VALUE('Color detail'!U$7:U$138))*'3.Gentan-i'!$EP83))</f>
        <v>25.883206661710716</v>
      </c>
      <c r="FU83" s="436" cm="1">
        <f t="array" ref="FU83">+_xlfn.SINGLE(IF(FU$8="Mùa đông",MMULT(VALUE($E83:$EF83),VALUE('Color detail'!V$7:V$138))*'3.Gentan-i'!$EO83,MMULT(VALUE($E83:$EF83),VALUE('Color detail'!V$7:V$138))*'3.Gentan-i'!$EP83))</f>
        <v>27.383280225709772</v>
      </c>
      <c r="FV83" s="436" cm="1">
        <f t="array" ref="FV83">+_xlfn.SINGLE(IF(FV$8="Mùa đông",MMULT(VALUE($E83:$EF83),VALUE('Color detail'!W$7:W$138))*'3.Gentan-i'!$EO83,MMULT(VALUE($E83:$EF83),VALUE('Color detail'!W$7:W$138))*'3.Gentan-i'!$EP83))</f>
        <v>26.385994773897824</v>
      </c>
      <c r="FW83" s="436" cm="1">
        <f t="array" ref="FW83">+_xlfn.SINGLE(IF(FW$8="Mùa đông",MMULT(VALUE($E83:$EF83),VALUE('Color detail'!X$7:X$138))*'3.Gentan-i'!$EO83,MMULT(VALUE($E83:$EF83),VALUE('Color detail'!X$7:X$138))*'3.Gentan-i'!$EP83))</f>
        <v>26.483947500217582</v>
      </c>
      <c r="FX83" s="436" cm="1">
        <f t="array" ref="FX83">+_xlfn.SINGLE(IF(FX$8="Mùa đông",MMULT(VALUE($E83:$EF83),VALUE('Color detail'!Y$7:Y$138))*'3.Gentan-i'!$EO83,MMULT(VALUE($E83:$EF83),VALUE('Color detail'!Y$7:Y$138))*'3.Gentan-i'!$EP83))</f>
        <v>26.051927360604356</v>
      </c>
      <c r="FY83" s="436" cm="1">
        <f t="array" ref="FY83">+_xlfn.SINGLE(IF(FY$8="Mùa đông",MMULT(VALUE($E83:$EF83),VALUE('Color detail'!Z$7:Z$138))*'3.Gentan-i'!$EO83,MMULT(VALUE($E83:$EF83),VALUE('Color detail'!Z$7:Z$138))*'3.Gentan-i'!$EP83))</f>
        <v>22.316541074699302</v>
      </c>
      <c r="FZ83" s="436" cm="1">
        <f t="array" ref="FZ83">+_xlfn.SINGLE(IF(FZ$8="Mùa đông",MMULT(VALUE($E83:$EF83),VALUE('Color detail'!AA$7:AA$138))*'3.Gentan-i'!$EO83,MMULT(VALUE($E83:$EF83),VALUE('Color detail'!AA$7:AA$138))*'3.Gentan-i'!$EP83))</f>
        <v>25.960162885257375</v>
      </c>
      <c r="GA83" s="436" cm="1">
        <f t="array" ref="GA83">+_xlfn.SINGLE(IF(GA$8="Mùa đông",MMULT(VALUE($E83:$EF83),VALUE('Color detail'!AB$7:AB$138))*'3.Gentan-i'!$EO83,MMULT(VALUE($E83:$EF83),VALUE('Color detail'!AB$7:AB$138))*'3.Gentan-i'!$EP83))</f>
        <v>26.81693994786264</v>
      </c>
      <c r="GB83" s="436" cm="1">
        <f t="array" ref="GB83">+_xlfn.SINGLE(IF(GB$8="Mùa đông",MMULT(VALUE($E83:$EF83),VALUE('Color detail'!AC$7:AC$138))*'3.Gentan-i'!$EO83,MMULT(VALUE($E83:$EF83),VALUE('Color detail'!AC$7:AC$138))*'3.Gentan-i'!$EP83))</f>
        <v>24.05750750407962</v>
      </c>
      <c r="GC83" s="436" cm="1">
        <f t="array" ref="GC83">+_xlfn.SINGLE(IF(GC$8="Mùa đông",MMULT(VALUE($E83:$EF83),VALUE('Color detail'!AD$7:AD$138))*'3.Gentan-i'!$EO83,MMULT(VALUE($E83:$EF83),VALUE('Color detail'!AD$7:AD$138))*'3.Gentan-i'!$EP83))</f>
        <v>26.743127219060138</v>
      </c>
      <c r="GD83" s="436" cm="1">
        <f t="array" ref="GD83">+_xlfn.SINGLE(IF(GD$8="Mùa đông",MMULT(VALUE($E83:$EF83),VALUE('Color detail'!AE$7:AE$138))*'3.Gentan-i'!$EO83,MMULT(VALUE($E83:$EF83),VALUE('Color detail'!AE$7:AE$138))*'3.Gentan-i'!$EP83))</f>
        <v>25.931723025146447</v>
      </c>
      <c r="GE83" s="436" cm="1">
        <f t="array" ref="GE83">+_xlfn.SINGLE(IF(GE$8="Mùa đông",MMULT(VALUE($E83:$EF83),VALUE('Color detail'!AF$7:AF$138))*'3.Gentan-i'!$EO83,MMULT(VALUE($E83:$EF83),VALUE('Color detail'!AF$7:AF$138))*'3.Gentan-i'!$EP83))</f>
        <v>27.309875188047879</v>
      </c>
      <c r="GF83" s="436" cm="1">
        <f t="array" ref="GF83">+_xlfn.SINGLE(IF(GF$8="Mùa đông",MMULT(VALUE($E83:$EF83),VALUE('Color detail'!AG$7:AG$138))*'3.Gentan-i'!$EO83,MMULT(VALUE($E83:$EF83),VALUE('Color detail'!AG$7:AG$138))*'3.Gentan-i'!$EP83))</f>
        <v>26.831845958403303</v>
      </c>
      <c r="GG83" s="436" cm="1">
        <f t="array" ref="GG83">+_xlfn.SINGLE(IF(GG$8="Mùa đông",MMULT(VALUE($E83:$EF83),VALUE('Color detail'!AH$7:AH$138))*'3.Gentan-i'!$EO83,MMULT(VALUE($E83:$EF83),VALUE('Color detail'!AH$7:AH$138))*'3.Gentan-i'!$EP83))</f>
        <v>28.066829452044047</v>
      </c>
      <c r="GH83" s="436" cm="1">
        <f t="array" ref="GH83">+_xlfn.SINGLE(IF(GH$8="Mùa đông",MMULT(VALUE($E83:$EF83),VALUE('Color detail'!AI$7:AI$138))*'3.Gentan-i'!$EO83,MMULT(VALUE($E83:$EF83),VALUE('Color detail'!AI$7:AI$138))*'3.Gentan-i'!$EP83))</f>
        <v>28.117649733201493</v>
      </c>
      <c r="GI83" s="436" cm="1">
        <f t="array" ref="GI83">+_xlfn.SINGLE(IF(GI$8="Mùa đông",MMULT(VALUE($E83:$EF83),VALUE('Color detail'!AJ$7:AJ$138))*'3.Gentan-i'!$EO83,MMULT(VALUE($E83:$EF83),VALUE('Color detail'!AJ$7:AJ$138))*'3.Gentan-i'!$EP83))</f>
        <v>27.214173091091038</v>
      </c>
      <c r="GJ83" s="436" cm="1">
        <f t="array" ref="GJ83">+_xlfn.SINGLE(IF(GJ$8="Mùa đông",MMULT(VALUE($E83:$EF83),VALUE('Color detail'!AK$7:AK$138))*'3.Gentan-i'!$EO83,MMULT(VALUE($E83:$EF83),VALUE('Color detail'!AK$7:AK$138))*'3.Gentan-i'!$EP83))</f>
        <v>27.277114209927788</v>
      </c>
      <c r="GK83" s="436" cm="1">
        <f t="array" ref="GK83">+_xlfn.SINGLE(IF(GK$8="Mùa đông",MMULT(VALUE($E83:$EF83),VALUE('Color detail'!AL$7:AL$138))*'3.Gentan-i'!$EO83,MMULT(VALUE($E83:$EF83),VALUE('Color detail'!AL$7:AL$138))*'3.Gentan-i'!$EP83))</f>
        <v>0</v>
      </c>
      <c r="GL83" s="436" cm="1">
        <f t="array" ref="GL83">+_xlfn.SINGLE(IF(GL$8="Mùa đông",MMULT(VALUE($E83:$EF83),VALUE('Color detail'!AM$7:AM$138))*'3.Gentan-i'!$EO83,MMULT(VALUE($E83:$EF83),VALUE('Color detail'!AM$7:AM$138))*'3.Gentan-i'!$EP83))</f>
        <v>0</v>
      </c>
      <c r="GM83" s="436" cm="1">
        <f t="array" ref="GM83">+_xlfn.SINGLE(IF(GM$8="Mùa đông",MMULT(VALUE($E83:$EF83),VALUE('Color detail'!AN$7:AN$138))*'3.Gentan-i'!$EO83,MMULT(VALUE($E83:$EF83),VALUE('Color detail'!AN$7:AN$138))*'3.Gentan-i'!$EP83))</f>
        <v>0</v>
      </c>
      <c r="GN83" s="436" cm="1">
        <f t="array" ref="GN83">+_xlfn.SINGLE(IF(GN$8="Mùa đông",MMULT(VALUE($E83:$EF83),VALUE('Color detail'!AO$7:AO$138))*'3.Gentan-i'!$EO83,MMULT(VALUE($E83:$EF83),VALUE('Color detail'!AO$7:AO$138))*'3.Gentan-i'!$EP83))</f>
        <v>0</v>
      </c>
      <c r="GO83" s="436" cm="1">
        <f t="array" ref="GO83">+_xlfn.SINGLE(IF(GO$8="Mùa đông",MMULT(VALUE($E83:$EF83),VALUE('Color detail'!AP$7:AP$138))*'3.Gentan-i'!$EO83,MMULT(VALUE($E83:$EF83),VALUE('Color detail'!AP$7:AP$138))*'3.Gentan-i'!$EP83))</f>
        <v>0</v>
      </c>
      <c r="GP83" s="436" cm="1">
        <f t="array" ref="GP83">+_xlfn.SINGLE(IF(GP$8="Mùa đông",MMULT(VALUE($E83:$EF83),VALUE('Color detail'!AQ$7:AQ$138))*'3.Gentan-i'!$EO83,MMULT(VALUE($E83:$EF83),VALUE('Color detail'!AQ$7:AQ$138))*'3.Gentan-i'!$EP83))</f>
        <v>0</v>
      </c>
      <c r="GQ83" s="436" cm="1">
        <f t="array" ref="GQ83">+_xlfn.SINGLE(IF(GQ$8="Mùa đông",MMULT(VALUE($E83:$EF83),VALUE('Color detail'!AR$7:AR$138))*'3.Gentan-i'!$EO83,MMULT(VALUE($E83:$EF83),VALUE('Color detail'!AR$7:AR$138))*'3.Gentan-i'!$EP83))</f>
        <v>0</v>
      </c>
      <c r="GR83" s="443">
        <f t="shared" si="43"/>
        <v>542.04368673255885</v>
      </c>
      <c r="GS83" s="435"/>
      <c r="GT83" s="436">
        <f t="shared" si="44"/>
        <v>28.117649733201493</v>
      </c>
      <c r="GU83" s="499">
        <v>12</v>
      </c>
      <c r="GV83" s="499">
        <v>36</v>
      </c>
      <c r="GW83" s="436">
        <f t="shared" si="49"/>
        <v>337.41179679841792</v>
      </c>
      <c r="GX83" s="436">
        <f t="shared" si="50"/>
        <v>1012.2353903952537</v>
      </c>
      <c r="GZ83" s="534"/>
      <c r="HA83" s="534"/>
      <c r="HB83" s="534"/>
    </row>
    <row r="84" spans="1:210" ht="16" hidden="1" customHeight="1">
      <c r="A84" s="437">
        <v>1</v>
      </c>
      <c r="B84" s="438" t="s">
        <v>434</v>
      </c>
      <c r="C84" s="439" t="s">
        <v>431</v>
      </c>
      <c r="D84" s="439"/>
      <c r="E84" s="925"/>
      <c r="F84" s="925"/>
      <c r="G84" s="925"/>
      <c r="H84" s="925"/>
      <c r="I84" s="925"/>
      <c r="J84" s="925"/>
      <c r="K84" s="925"/>
      <c r="L84" s="925"/>
      <c r="M84" s="925"/>
      <c r="N84" s="925"/>
      <c r="O84" s="925"/>
      <c r="P84" s="925"/>
      <c r="Q84" s="925"/>
      <c r="R84" s="925"/>
      <c r="S84" s="925"/>
      <c r="T84" s="925"/>
      <c r="U84" s="925"/>
      <c r="V84" s="925"/>
      <c r="W84" s="925"/>
      <c r="X84" s="925"/>
      <c r="Y84" s="925"/>
      <c r="Z84" s="925"/>
      <c r="AA84" s="925"/>
      <c r="AB84" s="925"/>
      <c r="AC84" s="925"/>
      <c r="AD84" s="440">
        <v>0.46</v>
      </c>
      <c r="AE84" s="440">
        <v>0.46</v>
      </c>
      <c r="AF84" s="440">
        <v>0.13</v>
      </c>
      <c r="AG84" s="440">
        <v>0.46</v>
      </c>
      <c r="AH84" s="440"/>
      <c r="AI84" s="440"/>
      <c r="AJ84" s="440">
        <v>0.13</v>
      </c>
      <c r="AK84" s="440">
        <v>0.46</v>
      </c>
      <c r="AL84" s="440">
        <v>0.46300000000000002</v>
      </c>
      <c r="AM84" s="440">
        <v>0.46300000000000002</v>
      </c>
      <c r="AN84" s="440">
        <v>0.13</v>
      </c>
      <c r="AO84" s="440"/>
      <c r="AP84" s="440">
        <v>0.46</v>
      </c>
      <c r="AQ84" s="440">
        <v>0.13</v>
      </c>
      <c r="AR84" s="440">
        <v>0.46300000000000002</v>
      </c>
      <c r="AS84" s="440"/>
      <c r="AT84" s="440">
        <v>0.46</v>
      </c>
      <c r="AU84" s="440">
        <v>0.46</v>
      </c>
      <c r="AV84" s="440">
        <v>0.13</v>
      </c>
      <c r="AW84" s="440">
        <v>0.13</v>
      </c>
      <c r="AX84" s="440">
        <v>0.46</v>
      </c>
      <c r="AY84" s="440"/>
      <c r="AZ84" s="444">
        <v>0</v>
      </c>
      <c r="BA84" s="444">
        <v>0.28921737807717696</v>
      </c>
      <c r="BB84" s="444">
        <v>0.28921737807717673</v>
      </c>
      <c r="BC84" s="444">
        <v>0.28921737807717696</v>
      </c>
      <c r="BD84" s="444">
        <v>0.28921737807717673</v>
      </c>
      <c r="BE84" s="444">
        <v>0</v>
      </c>
      <c r="BF84" s="444">
        <v>0.28921737807717696</v>
      </c>
      <c r="BG84" s="444">
        <v>0.28921737807717673</v>
      </c>
      <c r="BH84" s="444">
        <v>0.28921737807717696</v>
      </c>
      <c r="BI84" s="444">
        <v>0.28921737807717673</v>
      </c>
      <c r="BJ84" s="444">
        <v>0</v>
      </c>
      <c r="BK84" s="444">
        <v>0.28921737807717696</v>
      </c>
      <c r="BL84" s="444">
        <v>0.28921737807717673</v>
      </c>
      <c r="BM84" s="444">
        <v>0.28921737807717696</v>
      </c>
      <c r="BN84" s="444">
        <v>0.28921737807717673</v>
      </c>
      <c r="BO84" s="444">
        <v>0.28921737807717696</v>
      </c>
      <c r="BP84" s="444">
        <v>0.28921737807717696</v>
      </c>
      <c r="BQ84" s="444">
        <v>0.28921737807717673</v>
      </c>
      <c r="BR84" s="444">
        <v>0</v>
      </c>
      <c r="BS84" s="444">
        <v>0.28921737807717696</v>
      </c>
      <c r="BT84" s="444">
        <v>0.28921737807717673</v>
      </c>
      <c r="BU84" s="444">
        <v>0.28921737807717696</v>
      </c>
      <c r="BV84" s="444">
        <v>0.28921737807717696</v>
      </c>
      <c r="BW84" s="444">
        <v>0.28921737807717673</v>
      </c>
      <c r="BX84" s="444">
        <v>0</v>
      </c>
      <c r="BY84" s="444">
        <v>0.28921737807717696</v>
      </c>
      <c r="BZ84" s="444">
        <v>0.28921737807717673</v>
      </c>
      <c r="CA84" s="444">
        <v>0.28921737807717696</v>
      </c>
      <c r="CB84" s="444">
        <v>0.28921737807717696</v>
      </c>
      <c r="CC84" s="444">
        <v>0.28921737807717673</v>
      </c>
      <c r="CD84" s="444">
        <v>0</v>
      </c>
      <c r="CE84" s="444">
        <v>0.28921737807717696</v>
      </c>
      <c r="CF84" s="444">
        <v>0.28921737807717673</v>
      </c>
      <c r="CG84" s="444">
        <v>0.28921737807717696</v>
      </c>
      <c r="CH84" s="444">
        <v>0.28921737807717696</v>
      </c>
      <c r="CI84" s="444">
        <v>0.28921737807717673</v>
      </c>
      <c r="CJ84" s="444">
        <v>0</v>
      </c>
      <c r="CK84" s="444">
        <v>0.28921737807717696</v>
      </c>
      <c r="CL84" s="444">
        <v>0.28921737807717673</v>
      </c>
      <c r="CM84" s="444">
        <v>0</v>
      </c>
      <c r="CN84" s="444">
        <v>0.57374325288401806</v>
      </c>
      <c r="CO84" s="444">
        <v>0.57374325288401806</v>
      </c>
      <c r="CP84" s="444">
        <v>0.57374325288401806</v>
      </c>
      <c r="CQ84" s="444">
        <v>0</v>
      </c>
      <c r="CR84" s="444">
        <v>0.41533602481502985</v>
      </c>
      <c r="CS84" s="444">
        <v>0.41581897368109383</v>
      </c>
      <c r="CT84" s="444">
        <v>0.41533602481502985</v>
      </c>
      <c r="CU84" s="444">
        <v>0</v>
      </c>
      <c r="CV84" s="444">
        <v>0.57374325288401806</v>
      </c>
      <c r="CW84" s="444">
        <v>0.57374325288401806</v>
      </c>
      <c r="CX84" s="444">
        <v>0.57374325288401806</v>
      </c>
      <c r="CY84" s="444">
        <v>0</v>
      </c>
      <c r="CZ84" s="444">
        <v>0.41533602481502985</v>
      </c>
      <c r="DA84" s="444">
        <v>0.41581897368109383</v>
      </c>
      <c r="DB84" s="444">
        <v>0.41533602481502985</v>
      </c>
      <c r="DC84" s="444">
        <v>0</v>
      </c>
      <c r="DD84" s="444">
        <v>0.57374325288401806</v>
      </c>
      <c r="DE84" s="444">
        <v>0.57374325288401806</v>
      </c>
      <c r="DF84" s="444">
        <v>0.57374325288401806</v>
      </c>
      <c r="DG84" s="444">
        <v>0.36152172259647086</v>
      </c>
      <c r="DH84" s="444">
        <v>0.3615217225964712</v>
      </c>
      <c r="DI84" s="444">
        <v>0.36152172259647086</v>
      </c>
      <c r="DJ84" s="444">
        <v>0</v>
      </c>
      <c r="DK84" s="444">
        <v>0.3615217225964712</v>
      </c>
      <c r="DL84" s="444">
        <v>0</v>
      </c>
      <c r="DM84" s="444">
        <v>0.3615217225964712</v>
      </c>
      <c r="DN84" s="444">
        <v>0.36152172259647086</v>
      </c>
      <c r="DO84" s="444">
        <v>0.36152172259647086</v>
      </c>
      <c r="DP84" s="444">
        <v>0</v>
      </c>
      <c r="DQ84" s="444">
        <v>0.3615217225964712</v>
      </c>
      <c r="DR84" s="444">
        <v>0</v>
      </c>
      <c r="DS84" s="444">
        <v>0.36152172259647086</v>
      </c>
      <c r="DT84" s="444">
        <v>0.36152172259647086</v>
      </c>
      <c r="DU84" s="444">
        <v>0</v>
      </c>
      <c r="DV84" s="444">
        <v>0</v>
      </c>
      <c r="DW84" s="444">
        <v>0</v>
      </c>
      <c r="DX84" s="444">
        <v>0.36152172259647086</v>
      </c>
      <c r="DY84" s="444">
        <v>0.36152172259647086</v>
      </c>
      <c r="DZ84" s="444">
        <v>0</v>
      </c>
      <c r="EA84" s="444">
        <v>0</v>
      </c>
      <c r="EB84" s="444">
        <v>0</v>
      </c>
      <c r="EC84" s="444">
        <v>0.3615217225964712</v>
      </c>
      <c r="ED84" s="444">
        <v>0.3615217225964712</v>
      </c>
      <c r="EE84" s="444">
        <v>0</v>
      </c>
      <c r="EF84" s="444">
        <v>0</v>
      </c>
      <c r="EH84" s="437" t="s">
        <v>62</v>
      </c>
      <c r="EI84" s="437">
        <v>16</v>
      </c>
      <c r="EJ84" s="439" t="s">
        <v>530</v>
      </c>
      <c r="EK84" s="439" t="s">
        <v>333</v>
      </c>
      <c r="EL84" s="437" t="s">
        <v>64</v>
      </c>
      <c r="EN84" s="382" t="str">
        <f>+IFERROR(VLOOKUP($B84,'Lưu ý'!$C$5:$G$21,5,0),"")</f>
        <v/>
      </c>
      <c r="EO84" s="382">
        <f>+IF($EN84="",100%,INDEX('Lưu ý'!$H$5:$I$21,MATCH('3.Gentan-i'!$B84,'Lưu ý'!$C$5:$C$21,0),MATCH('3.Gentan-i'!EO$6,'Lưu ý'!$H$4:$I$4,0)))</f>
        <v>1</v>
      </c>
      <c r="EP84" s="382">
        <f>+IF($EN84="",100%,INDEX('Lưu ý'!$H$5:$I$21,MATCH('3.Gentan-i'!$B84,'Lưu ý'!$C$5:$C$21,0),MATCH('3.Gentan-i'!EP$6,'Lưu ý'!$H$4:$I$4,0)))</f>
        <v>1</v>
      </c>
      <c r="EQ84" s="481">
        <v>1</v>
      </c>
      <c r="ER84" s="929">
        <v>1</v>
      </c>
      <c r="ES84" s="439"/>
      <c r="ET84" s="439"/>
      <c r="EU84" s="476"/>
      <c r="EV84" s="810"/>
      <c r="EW84" s="810"/>
      <c r="EX84" s="810"/>
      <c r="EY84" s="810"/>
      <c r="EZ84" s="378" t="s">
        <v>360</v>
      </c>
      <c r="FA84" s="442" cm="1">
        <f t="array" ref="FA84">+_xlfn.SINGLE(MMULT(VALUE($E84:$EF84),VALUE('Color detail'!H$7:H$138)))</f>
        <v>590.2327433793705</v>
      </c>
      <c r="FB84" s="442" cm="1">
        <f t="array" ref="FB84">+_xlfn.SINGLE(MMULT(VALUE($E84:$EF84),VALUE('Color detail'!I$7:I$138)))</f>
        <v>613.33719870372579</v>
      </c>
      <c r="FC84" s="442" cm="1">
        <f t="array" ref="FC84">+_xlfn.SINGLE(MMULT(VALUE($E84:$EF84),VALUE('Color detail'!J$7:J$138)))</f>
        <v>540.93479424308521</v>
      </c>
      <c r="FD84" s="442" cm="1">
        <f t="array" ref="FD84">+_xlfn.SINGLE(MMULT(VALUE($E84:$EF84),VALUE('Color detail'!K$7:K$138)))</f>
        <v>503.25499178592679</v>
      </c>
      <c r="FF84" s="436">
        <f t="shared" si="45"/>
        <v>592</v>
      </c>
      <c r="FG84" s="436">
        <f t="shared" si="46"/>
        <v>624</v>
      </c>
      <c r="FH84" s="436">
        <f t="shared" si="47"/>
        <v>544</v>
      </c>
      <c r="FI84" s="436">
        <f t="shared" si="48"/>
        <v>512</v>
      </c>
      <c r="FK84" s="436">
        <f t="shared" si="39"/>
        <v>592</v>
      </c>
      <c r="FL84" s="436">
        <f t="shared" si="40"/>
        <v>624</v>
      </c>
      <c r="FM84" s="436">
        <f t="shared" si="41"/>
        <v>544</v>
      </c>
      <c r="FN84" s="436">
        <f t="shared" si="42"/>
        <v>512</v>
      </c>
      <c r="FO84" s="681"/>
      <c r="FP84" s="436" cm="1">
        <f t="array" ref="FP84">+_xlfn.SINGLE(IF(FP$8="Mùa đông",MMULT(VALUE($E84:$EF84),VALUE('Color detail'!Q$7:Q$138))*'3.Gentan-i'!$EO84,MMULT(VALUE($E84:$EF84),VALUE('Color detail'!Q$7:Q$138))*'3.Gentan-i'!$EP84))</f>
        <v>16.042383317993412</v>
      </c>
      <c r="FQ84" s="436" cm="1">
        <f t="array" ref="FQ84">+_xlfn.SINGLE(IF(FQ$8="Mùa đông",MMULT(VALUE($E84:$EF84),VALUE('Color detail'!R$7:R$138))*'3.Gentan-i'!$EO84,MMULT(VALUE($E84:$EF84),VALUE('Color detail'!R$7:R$138))*'3.Gentan-i'!$EP84))</f>
        <v>23.8239183818059</v>
      </c>
      <c r="FR84" s="436" cm="1">
        <f t="array" ref="FR84">+_xlfn.SINGLE(IF(FR$8="Mùa đông",MMULT(VALUE($E84:$EF84),VALUE('Color detail'!S$7:S$138))*'3.Gentan-i'!$EO84,MMULT(VALUE($E84:$EF84),VALUE('Color detail'!S$7:S$138))*'3.Gentan-i'!$EP84))</f>
        <v>19.697060634394404</v>
      </c>
      <c r="FS84" s="436" cm="1">
        <f t="array" ref="FS84">+_xlfn.SINGLE(IF(FS$8="Mùa đông",MMULT(VALUE($E84:$EF84),VALUE('Color detail'!T$7:T$138))*'3.Gentan-i'!$EO84,MMULT(VALUE($E84:$EF84),VALUE('Color detail'!T$7:T$138))*'3.Gentan-i'!$EP84))</f>
        <v>22.954286836144487</v>
      </c>
      <c r="FT84" s="436" cm="1">
        <f t="array" ref="FT84">+_xlfn.SINGLE(IF(FT$8="Mùa đông",MMULT(VALUE($E84:$EF84),VALUE('Color detail'!U$7:U$138))*'3.Gentan-i'!$EO84,MMULT(VALUE($E84:$EF84),VALUE('Color detail'!U$7:U$138))*'3.Gentan-i'!$EP84))</f>
        <v>30.776941164179451</v>
      </c>
      <c r="FU84" s="436" cm="1">
        <f t="array" ref="FU84">+_xlfn.SINGLE(IF(FU$8="Mùa đông",MMULT(VALUE($E84:$EF84),VALUE('Color detail'!V$7:V$138))*'3.Gentan-i'!$EO84,MMULT(VALUE($E84:$EF84),VALUE('Color detail'!V$7:V$138))*'3.Gentan-i'!$EP84))</f>
        <v>25.163602350252589</v>
      </c>
      <c r="FV84" s="436" cm="1">
        <f t="array" ref="FV84">+_xlfn.SINGLE(IF(FV$8="Mùa đông",MMULT(VALUE($E84:$EF84),VALUE('Color detail'!W$7:W$138))*'3.Gentan-i'!$EO84,MMULT(VALUE($E84:$EF84),VALUE('Color detail'!W$7:W$138))*'3.Gentan-i'!$EP84))</f>
        <v>27.766870882635047</v>
      </c>
      <c r="FW84" s="436" cm="1">
        <f t="array" ref="FW84">+_xlfn.SINGLE(IF(FW$8="Mùa đông",MMULT(VALUE($E84:$EF84),VALUE('Color detail'!X$7:X$138))*'3.Gentan-i'!$EO84,MMULT(VALUE($E84:$EF84),VALUE('Color detail'!X$7:X$138))*'3.Gentan-i'!$EP84))</f>
        <v>30.853753216907613</v>
      </c>
      <c r="FX84" s="436" cm="1">
        <f t="array" ref="FX84">+_xlfn.SINGLE(IF(FX$8="Mùa đông",MMULT(VALUE($E84:$EF84),VALUE('Color detail'!Y$7:Y$138))*'3.Gentan-i'!$EO84,MMULT(VALUE($E84:$EF84),VALUE('Color detail'!Y$7:Y$138))*'3.Gentan-i'!$EP84))</f>
        <v>30.394014116233965</v>
      </c>
      <c r="FY84" s="436" cm="1">
        <f t="array" ref="FY84">+_xlfn.SINGLE(IF(FY$8="Mùa đông",MMULT(VALUE($E84:$EF84),VALUE('Color detail'!Z$7:Z$138))*'3.Gentan-i'!$EO84,MMULT(VALUE($E84:$EF84),VALUE('Color detail'!Z$7:Z$138))*'3.Gentan-i'!$EP84))</f>
        <v>28.165425400087823</v>
      </c>
      <c r="FZ84" s="436" cm="1">
        <f t="array" ref="FZ84">+_xlfn.SINGLE(IF(FZ$8="Mùa đông",MMULT(VALUE($E84:$EF84),VALUE('Color detail'!AA$7:AA$138))*'3.Gentan-i'!$EO84,MMULT(VALUE($E84:$EF84),VALUE('Color detail'!AA$7:AA$138))*'3.Gentan-i'!$EP84))</f>
        <v>37.082576018204882</v>
      </c>
      <c r="GA84" s="436" cm="1">
        <f t="array" ref="GA84">+_xlfn.SINGLE(IF(GA$8="Mùa đông",MMULT(VALUE($E84:$EF84),VALUE('Color detail'!AB$7:AB$138))*'3.Gentan-i'!$EO84,MMULT(VALUE($E84:$EF84),VALUE('Color detail'!AB$7:AB$138))*'3.Gentan-i'!$EP84))</f>
        <v>28.613662693563519</v>
      </c>
      <c r="GB84" s="436" cm="1">
        <f t="array" ref="GB84">+_xlfn.SINGLE(IF(GB$8="Mùa đông",MMULT(VALUE($E84:$EF84),VALUE('Color detail'!AC$7:AC$138))*'3.Gentan-i'!$EO84,MMULT(VALUE($E84:$EF84),VALUE('Color detail'!AC$7:AC$138))*'3.Gentan-i'!$EP84))</f>
        <v>25.004449543752955</v>
      </c>
      <c r="GC84" s="436" cm="1">
        <f t="array" ref="GC84">+_xlfn.SINGLE(IF(GC$8="Mùa đông",MMULT(VALUE($E84:$EF84),VALUE('Color detail'!AD$7:AD$138))*'3.Gentan-i'!$EO84,MMULT(VALUE($E84:$EF84),VALUE('Color detail'!AD$7:AD$138))*'3.Gentan-i'!$EP84))</f>
        <v>33.03527545875626</v>
      </c>
      <c r="GD84" s="436" cm="1">
        <f t="array" ref="GD84">+_xlfn.SINGLE(IF(GD$8="Mùa đông",MMULT(VALUE($E84:$EF84),VALUE('Color detail'!AE$7:AE$138))*'3.Gentan-i'!$EO84,MMULT(VALUE($E84:$EF84),VALUE('Color detail'!AE$7:AE$138))*'3.Gentan-i'!$EP84))</f>
        <v>33.089700871985528</v>
      </c>
      <c r="GE84" s="436" cm="1">
        <f t="array" ref="GE84">+_xlfn.SINGLE(IF(GE$8="Mùa đông",MMULT(VALUE($E84:$EF84),VALUE('Color detail'!AF$7:AF$138))*'3.Gentan-i'!$EO84,MMULT(VALUE($E84:$EF84),VALUE('Color detail'!AF$7:AF$138))*'3.Gentan-i'!$EP84))</f>
        <v>26.851347333374839</v>
      </c>
      <c r="GF84" s="436" cm="1">
        <f t="array" ref="GF84">+_xlfn.SINGLE(IF(GF$8="Mùa đông",MMULT(VALUE($E84:$EF84),VALUE('Color detail'!AG$7:AG$138))*'3.Gentan-i'!$EO84,MMULT(VALUE($E84:$EF84),VALUE('Color detail'!AG$7:AG$138))*'3.Gentan-i'!$EP84))</f>
        <v>30.567347257318602</v>
      </c>
      <c r="GG84" s="436" cm="1">
        <f t="array" ref="GG84">+_xlfn.SINGLE(IF(GG$8="Mùa đông",MMULT(VALUE($E84:$EF84),VALUE('Color detail'!AH$7:AH$138))*'3.Gentan-i'!$EO84,MMULT(VALUE($E84:$EF84),VALUE('Color detail'!AH$7:AH$138))*'3.Gentan-i'!$EP84))</f>
        <v>30.570651525781663</v>
      </c>
      <c r="GH84" s="436" cm="1">
        <f t="array" ref="GH84">+_xlfn.SINGLE(IF(GH$8="Mùa đông",MMULT(VALUE($E84:$EF84),VALUE('Color detail'!AI$7:AI$138))*'3.Gentan-i'!$EO84,MMULT(VALUE($E84:$EF84),VALUE('Color detail'!AI$7:AI$138))*'3.Gentan-i'!$EP84))</f>
        <v>30.268260214820252</v>
      </c>
      <c r="GI84" s="436" cm="1">
        <f t="array" ref="GI84">+_xlfn.SINGLE(IF(GI$8="Mùa đông",MMULT(VALUE($E84:$EF84),VALUE('Color detail'!AJ$7:AJ$138))*'3.Gentan-i'!$EO84,MMULT(VALUE($E84:$EF84),VALUE('Color detail'!AJ$7:AJ$138))*'3.Gentan-i'!$EP84))</f>
        <v>31.222086281936019</v>
      </c>
      <c r="GJ84" s="436" cm="1">
        <f t="array" ref="GJ84">+_xlfn.SINGLE(IF(GJ$8="Mùa đông",MMULT(VALUE($E84:$EF84),VALUE('Color detail'!AK$7:AK$138))*'3.Gentan-i'!$EO84,MMULT(VALUE($E84:$EF84),VALUE('Color detail'!AK$7:AK$138))*'3.Gentan-i'!$EP84))</f>
        <v>28.289129879241425</v>
      </c>
      <c r="GK84" s="436" cm="1">
        <f t="array" ref="GK84">+_xlfn.SINGLE(IF(GK$8="Mùa đông",MMULT(VALUE($E84:$EF84),VALUE('Color detail'!AL$7:AL$138))*'3.Gentan-i'!$EO84,MMULT(VALUE($E84:$EF84),VALUE('Color detail'!AL$7:AL$138))*'3.Gentan-i'!$EP84))</f>
        <v>0</v>
      </c>
      <c r="GL84" s="436" cm="1">
        <f t="array" ref="GL84">+_xlfn.SINGLE(IF(GL$8="Mùa đông",MMULT(VALUE($E84:$EF84),VALUE('Color detail'!AM$7:AM$138))*'3.Gentan-i'!$EO84,MMULT(VALUE($E84:$EF84),VALUE('Color detail'!AM$7:AM$138))*'3.Gentan-i'!$EP84))</f>
        <v>0</v>
      </c>
      <c r="GM84" s="436" cm="1">
        <f t="array" ref="GM84">+_xlfn.SINGLE(IF(GM$8="Mùa đông",MMULT(VALUE($E84:$EF84),VALUE('Color detail'!AN$7:AN$138))*'3.Gentan-i'!$EO84,MMULT(VALUE($E84:$EF84),VALUE('Color detail'!AN$7:AN$138))*'3.Gentan-i'!$EP84))</f>
        <v>0</v>
      </c>
      <c r="GN84" s="436" cm="1">
        <f t="array" ref="GN84">+_xlfn.SINGLE(IF(GN$8="Mùa đông",MMULT(VALUE($E84:$EF84),VALUE('Color detail'!AO$7:AO$138))*'3.Gentan-i'!$EO84,MMULT(VALUE($E84:$EF84),VALUE('Color detail'!AO$7:AO$138))*'3.Gentan-i'!$EP84))</f>
        <v>0</v>
      </c>
      <c r="GO84" s="436" cm="1">
        <f t="array" ref="GO84">+_xlfn.SINGLE(IF(GO$8="Mùa đông",MMULT(VALUE($E84:$EF84),VALUE('Color detail'!AP$7:AP$138))*'3.Gentan-i'!$EO84,MMULT(VALUE($E84:$EF84),VALUE('Color detail'!AP$7:AP$138))*'3.Gentan-i'!$EP84))</f>
        <v>0</v>
      </c>
      <c r="GP84" s="436" cm="1">
        <f t="array" ref="GP84">+_xlfn.SINGLE(IF(GP$8="Mùa đông",MMULT(VALUE($E84:$EF84),VALUE('Color detail'!AQ$7:AQ$138))*'3.Gentan-i'!$EO84,MMULT(VALUE($E84:$EF84),VALUE('Color detail'!AQ$7:AQ$138))*'3.Gentan-i'!$EP84))</f>
        <v>0</v>
      </c>
      <c r="GQ84" s="436" cm="1">
        <f t="array" ref="GQ84">+_xlfn.SINGLE(IF(GQ$8="Mùa đông",MMULT(VALUE($E84:$EF84),VALUE('Color detail'!AR$7:AR$138))*'3.Gentan-i'!$EO84,MMULT(VALUE($E84:$EF84),VALUE('Color detail'!AR$7:AR$138))*'3.Gentan-i'!$EP84))</f>
        <v>0</v>
      </c>
      <c r="GR84" s="443">
        <f t="shared" si="43"/>
        <v>590.23274337937073</v>
      </c>
      <c r="GS84" s="435"/>
      <c r="GT84" s="436">
        <f t="shared" si="44"/>
        <v>37.082576018204882</v>
      </c>
      <c r="GU84" s="499">
        <v>12</v>
      </c>
      <c r="GV84" s="499">
        <v>36</v>
      </c>
      <c r="GW84" s="436">
        <f t="shared" si="49"/>
        <v>444.99091221845856</v>
      </c>
      <c r="GX84" s="436">
        <f t="shared" si="50"/>
        <v>1334.9727366553757</v>
      </c>
      <c r="GZ84" s="534"/>
      <c r="HA84" s="534"/>
      <c r="HB84" s="534"/>
    </row>
    <row r="85" spans="1:210" ht="16" hidden="1" customHeight="1">
      <c r="A85" s="437">
        <v>1</v>
      </c>
      <c r="B85" s="438" t="s">
        <v>480</v>
      </c>
      <c r="C85" s="439" t="s">
        <v>487</v>
      </c>
      <c r="D85" s="439"/>
      <c r="E85" s="925"/>
      <c r="F85" s="925"/>
      <c r="G85" s="925"/>
      <c r="H85" s="925"/>
      <c r="I85" s="925"/>
      <c r="J85" s="925"/>
      <c r="K85" s="925"/>
      <c r="L85" s="925"/>
      <c r="M85" s="925"/>
      <c r="N85" s="925"/>
      <c r="O85" s="925"/>
      <c r="P85" s="925"/>
      <c r="Q85" s="925"/>
      <c r="R85" s="925"/>
      <c r="S85" s="925"/>
      <c r="T85" s="925"/>
      <c r="U85" s="925"/>
      <c r="V85" s="925"/>
      <c r="W85" s="925"/>
      <c r="X85" s="925"/>
      <c r="Y85" s="925"/>
      <c r="Z85" s="925"/>
      <c r="AA85" s="925"/>
      <c r="AB85" s="925"/>
      <c r="AC85" s="925"/>
      <c r="AD85" s="441">
        <v>0</v>
      </c>
      <c r="AE85" s="441">
        <v>0</v>
      </c>
      <c r="AF85" s="441">
        <v>0</v>
      </c>
      <c r="AG85" s="441">
        <v>0</v>
      </c>
      <c r="AH85" s="441">
        <v>0</v>
      </c>
      <c r="AI85" s="441">
        <v>3.5</v>
      </c>
      <c r="AJ85" s="441">
        <v>3.5</v>
      </c>
      <c r="AK85" s="441">
        <v>0</v>
      </c>
      <c r="AL85" s="441">
        <v>0</v>
      </c>
      <c r="AM85" s="441">
        <v>0</v>
      </c>
      <c r="AN85" s="441">
        <v>3.5</v>
      </c>
      <c r="AO85" s="441">
        <v>3.5</v>
      </c>
      <c r="AP85" s="441">
        <v>0</v>
      </c>
      <c r="AQ85" s="441">
        <v>0</v>
      </c>
      <c r="AR85" s="441">
        <v>0</v>
      </c>
      <c r="AS85" s="441">
        <v>0</v>
      </c>
      <c r="AT85" s="441">
        <v>0</v>
      </c>
      <c r="AU85" s="441">
        <v>0</v>
      </c>
      <c r="AV85" s="441">
        <v>3.5</v>
      </c>
      <c r="AW85" s="441">
        <v>0</v>
      </c>
      <c r="AX85" s="441">
        <v>0</v>
      </c>
      <c r="AY85" s="441">
        <v>0</v>
      </c>
      <c r="AZ85" s="702">
        <v>3.5</v>
      </c>
      <c r="BA85" s="441">
        <v>0</v>
      </c>
      <c r="BB85" s="441">
        <v>0</v>
      </c>
      <c r="BC85" s="441">
        <v>0</v>
      </c>
      <c r="BD85" s="441">
        <v>0</v>
      </c>
      <c r="BE85" s="702">
        <v>3.5</v>
      </c>
      <c r="BF85" s="441">
        <v>0</v>
      </c>
      <c r="BG85" s="441">
        <v>0</v>
      </c>
      <c r="BH85" s="441">
        <v>0</v>
      </c>
      <c r="BI85" s="441">
        <v>0</v>
      </c>
      <c r="BJ85" s="702">
        <v>3.5</v>
      </c>
      <c r="BK85" s="441">
        <v>0</v>
      </c>
      <c r="BL85" s="441">
        <v>0</v>
      </c>
      <c r="BM85" s="441">
        <v>0</v>
      </c>
      <c r="BN85" s="441">
        <v>0</v>
      </c>
      <c r="BO85" s="441">
        <v>3.5</v>
      </c>
      <c r="BP85" s="441">
        <v>0</v>
      </c>
      <c r="BQ85" s="441">
        <v>0</v>
      </c>
      <c r="BR85" s="441">
        <v>0</v>
      </c>
      <c r="BS85" s="441">
        <v>0</v>
      </c>
      <c r="BT85" s="441">
        <v>0</v>
      </c>
      <c r="BU85" s="441">
        <v>3.5</v>
      </c>
      <c r="BV85" s="441">
        <v>0</v>
      </c>
      <c r="BW85" s="441">
        <v>0</v>
      </c>
      <c r="BX85" s="441">
        <v>0</v>
      </c>
      <c r="BY85" s="441">
        <v>0</v>
      </c>
      <c r="BZ85" s="441">
        <v>0</v>
      </c>
      <c r="CA85" s="441">
        <v>3.5</v>
      </c>
      <c r="CB85" s="441">
        <v>0</v>
      </c>
      <c r="CC85" s="441">
        <v>0</v>
      </c>
      <c r="CD85" s="441">
        <v>0</v>
      </c>
      <c r="CE85" s="441">
        <v>0</v>
      </c>
      <c r="CF85" s="441">
        <v>0</v>
      </c>
      <c r="CG85" s="441">
        <v>3.5</v>
      </c>
      <c r="CH85" s="441">
        <v>0</v>
      </c>
      <c r="CI85" s="441">
        <v>0</v>
      </c>
      <c r="CJ85" s="441">
        <v>0</v>
      </c>
      <c r="CK85" s="441">
        <v>0</v>
      </c>
      <c r="CL85" s="441">
        <v>0</v>
      </c>
      <c r="CM85" s="441">
        <v>3.95</v>
      </c>
      <c r="CN85" s="441">
        <v>0</v>
      </c>
      <c r="CO85" s="441">
        <v>0</v>
      </c>
      <c r="CP85" s="441">
        <v>0</v>
      </c>
      <c r="CQ85" s="441">
        <v>3.95</v>
      </c>
      <c r="CR85" s="441">
        <v>0</v>
      </c>
      <c r="CS85" s="441">
        <v>0</v>
      </c>
      <c r="CT85" s="441">
        <v>0</v>
      </c>
      <c r="CU85" s="441">
        <v>3.95</v>
      </c>
      <c r="CV85" s="441">
        <v>0</v>
      </c>
      <c r="CW85" s="441">
        <v>0</v>
      </c>
      <c r="CX85" s="441">
        <v>0</v>
      </c>
      <c r="CY85" s="441">
        <v>3.95</v>
      </c>
      <c r="CZ85" s="441">
        <v>0</v>
      </c>
      <c r="DA85" s="441">
        <v>0</v>
      </c>
      <c r="DB85" s="441">
        <v>0</v>
      </c>
      <c r="DC85" s="441">
        <v>0</v>
      </c>
      <c r="DD85" s="441">
        <v>0</v>
      </c>
      <c r="DE85" s="441">
        <v>0</v>
      </c>
      <c r="DF85" s="441">
        <v>0</v>
      </c>
      <c r="DG85" s="441">
        <v>0</v>
      </c>
      <c r="DH85" s="441">
        <v>0</v>
      </c>
      <c r="DI85" s="441">
        <v>0</v>
      </c>
      <c r="DJ85" s="441">
        <v>0</v>
      </c>
      <c r="DK85" s="441">
        <v>0</v>
      </c>
      <c r="DL85" s="441">
        <v>3.95</v>
      </c>
      <c r="DM85" s="441">
        <v>0</v>
      </c>
      <c r="DN85" s="441">
        <v>0</v>
      </c>
      <c r="DO85" s="441">
        <v>0</v>
      </c>
      <c r="DP85" s="441">
        <v>0</v>
      </c>
      <c r="DQ85" s="441">
        <v>0</v>
      </c>
      <c r="DR85" s="441">
        <v>3.95</v>
      </c>
      <c r="DS85" s="441">
        <v>0</v>
      </c>
      <c r="DT85" s="441">
        <v>0</v>
      </c>
      <c r="DU85" s="441">
        <v>0</v>
      </c>
      <c r="DV85" s="441">
        <v>4.2</v>
      </c>
      <c r="DW85" s="441">
        <v>3.95</v>
      </c>
      <c r="DX85" s="441">
        <v>0</v>
      </c>
      <c r="DY85" s="441">
        <v>0</v>
      </c>
      <c r="DZ85" s="441">
        <v>0</v>
      </c>
      <c r="EA85" s="441">
        <v>4.2</v>
      </c>
      <c r="EB85" s="441">
        <v>3.95</v>
      </c>
      <c r="EC85" s="441">
        <v>0</v>
      </c>
      <c r="ED85" s="441">
        <v>0</v>
      </c>
      <c r="EE85" s="441">
        <v>4.2</v>
      </c>
      <c r="EF85" s="441">
        <v>3.95</v>
      </c>
      <c r="EH85" s="437" t="s">
        <v>62</v>
      </c>
      <c r="EI85" s="437">
        <v>16</v>
      </c>
      <c r="EJ85" s="439" t="s">
        <v>477</v>
      </c>
      <c r="EK85" s="439" t="s">
        <v>76</v>
      </c>
      <c r="EL85" s="437" t="s">
        <v>64</v>
      </c>
      <c r="EN85" s="382" t="str">
        <f>+IFERROR(VLOOKUP($B85,'Lưu ý'!$C$5:$G$21,5,0),"")</f>
        <v/>
      </c>
      <c r="EO85" s="382">
        <f>+IF($EN85="",100%,INDEX('Lưu ý'!$H$5:$I$21,MATCH('3.Gentan-i'!$B85,'Lưu ý'!$C$5:$C$21,0),MATCH('3.Gentan-i'!EO$6,'Lưu ý'!$H$4:$I$4,0)))</f>
        <v>1</v>
      </c>
      <c r="EP85" s="382">
        <f>+IF($EN85="",100%,INDEX('Lưu ý'!$H$5:$I$21,MATCH('3.Gentan-i'!$B85,'Lưu ý'!$C$5:$C$21,0),MATCH('3.Gentan-i'!EP$6,'Lưu ý'!$H$4:$I$4,0)))</f>
        <v>1</v>
      </c>
      <c r="EQ85" s="481">
        <v>1</v>
      </c>
      <c r="ER85" s="844">
        <v>1</v>
      </c>
      <c r="ES85" s="439"/>
      <c r="ET85" s="439"/>
      <c r="EU85" s="476"/>
      <c r="EV85" s="810"/>
      <c r="EW85" s="810"/>
      <c r="EX85" s="810"/>
      <c r="EY85" s="810"/>
      <c r="EZ85" s="378" t="s">
        <v>360</v>
      </c>
      <c r="FA85" s="442" cm="1">
        <f t="array" ref="FA85">+_xlfn.SINGLE(MMULT(VALUE($E85:$EF85),VALUE('Color detail'!H$7:H$138)))</f>
        <v>2488.65</v>
      </c>
      <c r="FB85" s="442" cm="1">
        <f t="array" ref="FB85">+_xlfn.SINGLE(MMULT(VALUE($E85:$EF85),VALUE('Color detail'!I$7:I$138)))</f>
        <v>3225.35</v>
      </c>
      <c r="FC85" s="442" cm="1">
        <f t="array" ref="FC85">+_xlfn.SINGLE(MMULT(VALUE($E85:$EF85),VALUE('Color detail'!J$7:J$138)))</f>
        <v>3003.9</v>
      </c>
      <c r="FD85" s="442" cm="1">
        <f t="array" ref="FD85">+_xlfn.SINGLE(MMULT(VALUE($E85:$EF85),VALUE('Color detail'!K$7:K$138)))</f>
        <v>2651.6</v>
      </c>
      <c r="FF85" s="436">
        <f t="shared" si="45"/>
        <v>2496</v>
      </c>
      <c r="FG85" s="436">
        <f t="shared" si="46"/>
        <v>3232</v>
      </c>
      <c r="FH85" s="436">
        <f t="shared" si="47"/>
        <v>3008</v>
      </c>
      <c r="FI85" s="436">
        <f t="shared" si="48"/>
        <v>2656</v>
      </c>
      <c r="FK85" s="436">
        <f t="shared" si="39"/>
        <v>2496</v>
      </c>
      <c r="FL85" s="436">
        <f t="shared" si="40"/>
        <v>3232</v>
      </c>
      <c r="FM85" s="436">
        <f t="shared" si="41"/>
        <v>3008</v>
      </c>
      <c r="FN85" s="436">
        <f t="shared" si="42"/>
        <v>2656</v>
      </c>
      <c r="FO85" s="681"/>
      <c r="FP85" s="436" cm="1">
        <f t="array" ref="FP85">+_xlfn.SINGLE(IF(FP$8="Mùa đông",MMULT(VALUE($E85:$EF85),VALUE('Color detail'!Q$7:Q$138))*'3.Gentan-i'!$EO85,MMULT(VALUE($E85:$EF85),VALUE('Color detail'!Q$7:Q$138))*'3.Gentan-i'!$EP85))</f>
        <v>141.35</v>
      </c>
      <c r="FQ85" s="436" cm="1">
        <f t="array" ref="FQ85">+_xlfn.SINGLE(IF(FQ$8="Mùa đông",MMULT(VALUE($E85:$EF85),VALUE('Color detail'!R$7:R$138))*'3.Gentan-i'!$EO85,MMULT(VALUE($E85:$EF85),VALUE('Color detail'!R$7:R$138))*'3.Gentan-i'!$EP85))</f>
        <v>149.94999999999999</v>
      </c>
      <c r="FR85" s="436" cm="1">
        <f t="array" ref="FR85">+_xlfn.SINGLE(IF(FR$8="Mùa đông",MMULT(VALUE($E85:$EF85),VALUE('Color detail'!S$7:S$138))*'3.Gentan-i'!$EO85,MMULT(VALUE($E85:$EF85),VALUE('Color detail'!S$7:S$138))*'3.Gentan-i'!$EP85))</f>
        <v>95.65</v>
      </c>
      <c r="FS85" s="436" cm="1">
        <f t="array" ref="FS85">+_xlfn.SINGLE(IF(FS$8="Mùa đông",MMULT(VALUE($E85:$EF85),VALUE('Color detail'!T$7:T$138))*'3.Gentan-i'!$EO85,MMULT(VALUE($E85:$EF85),VALUE('Color detail'!T$7:T$138))*'3.Gentan-i'!$EP85))</f>
        <v>153.64999999999998</v>
      </c>
      <c r="FT85" s="436" cm="1">
        <f t="array" ref="FT85">+_xlfn.SINGLE(IF(FT$8="Mùa đông",MMULT(VALUE($E85:$EF85),VALUE('Color detail'!U$7:U$138))*'3.Gentan-i'!$EO85,MMULT(VALUE($E85:$EF85),VALUE('Color detail'!U$7:U$138))*'3.Gentan-i'!$EP85))</f>
        <v>107.25</v>
      </c>
      <c r="FU85" s="436" cm="1">
        <f t="array" ref="FU85">+_xlfn.SINGLE(IF(FU$8="Mùa đông",MMULT(VALUE($E85:$EF85),VALUE('Color detail'!V$7:V$138))*'3.Gentan-i'!$EO85,MMULT(VALUE($E85:$EF85),VALUE('Color detail'!V$7:V$138))*'3.Gentan-i'!$EP85))</f>
        <v>136.60000000000002</v>
      </c>
      <c r="FV85" s="436" cm="1">
        <f t="array" ref="FV85">+_xlfn.SINGLE(IF(FV$8="Mùa đông",MMULT(VALUE($E85:$EF85),VALUE('Color detail'!W$7:W$138))*'3.Gentan-i'!$EO85,MMULT(VALUE($E85:$EF85),VALUE('Color detail'!W$7:W$138))*'3.Gentan-i'!$EP85))</f>
        <v>115.15</v>
      </c>
      <c r="FW85" s="436" cm="1">
        <f t="array" ref="FW85">+_xlfn.SINGLE(IF(FW$8="Mùa đông",MMULT(VALUE($E85:$EF85),VALUE('Color detail'!X$7:X$138))*'3.Gentan-i'!$EO85,MMULT(VALUE($E85:$EF85),VALUE('Color detail'!X$7:X$138))*'3.Gentan-i'!$EP85))</f>
        <v>139.19999999999999</v>
      </c>
      <c r="FX85" s="436" cm="1">
        <f t="array" ref="FX85">+_xlfn.SINGLE(IF(FX$8="Mùa đông",MMULT(VALUE($E85:$EF85),VALUE('Color detail'!Y$7:Y$138))*'3.Gentan-i'!$EO85,MMULT(VALUE($E85:$EF85),VALUE('Color detail'!Y$7:Y$138))*'3.Gentan-i'!$EP85))</f>
        <v>146.65</v>
      </c>
      <c r="FY85" s="436" cm="1">
        <f t="array" ref="FY85">+_xlfn.SINGLE(IF(FY$8="Mùa đông",MMULT(VALUE($E85:$EF85),VALUE('Color detail'!Z$7:Z$138))*'3.Gentan-i'!$EO85,MMULT(VALUE($E85:$EF85),VALUE('Color detail'!Z$7:Z$138))*'3.Gentan-i'!$EP85))</f>
        <v>123.05000000000001</v>
      </c>
      <c r="FZ85" s="436" cm="1">
        <f t="array" ref="FZ85">+_xlfn.SINGLE(IF(FZ$8="Mùa đông",MMULT(VALUE($E85:$EF85),VALUE('Color detail'!AA$7:AA$138))*'3.Gentan-i'!$EO85,MMULT(VALUE($E85:$EF85),VALUE('Color detail'!AA$7:AA$138))*'3.Gentan-i'!$EP85))</f>
        <v>106.8</v>
      </c>
      <c r="GA85" s="436" cm="1">
        <f t="array" ref="GA85">+_xlfn.SINGLE(IF(GA$8="Mùa đông",MMULT(VALUE($E85:$EF85),VALUE('Color detail'!AB$7:AB$138))*'3.Gentan-i'!$EO85,MMULT(VALUE($E85:$EF85),VALUE('Color detail'!AB$7:AB$138))*'3.Gentan-i'!$EP85))</f>
        <v>151.05000000000001</v>
      </c>
      <c r="GB85" s="436" cm="1">
        <f t="array" ref="GB85">+_xlfn.SINGLE(IF(GB$8="Mùa đông",MMULT(VALUE($E85:$EF85),VALUE('Color detail'!AC$7:AC$138))*'3.Gentan-i'!$EO85,MMULT(VALUE($E85:$EF85),VALUE('Color detail'!AC$7:AC$138))*'3.Gentan-i'!$EP85))</f>
        <v>171.6</v>
      </c>
      <c r="GC85" s="436" cm="1">
        <f t="array" ref="GC85">+_xlfn.SINGLE(IF(GC$8="Mùa đông",MMULT(VALUE($E85:$EF85),VALUE('Color detail'!AD$7:AD$138))*'3.Gentan-i'!$EO85,MMULT(VALUE($E85:$EF85),VALUE('Color detail'!AD$7:AD$138))*'3.Gentan-i'!$EP85))</f>
        <v>129.15</v>
      </c>
      <c r="GD85" s="436" cm="1">
        <f t="array" ref="GD85">+_xlfn.SINGLE(IF(GD$8="Mùa đông",MMULT(VALUE($E85:$EF85),VALUE('Color detail'!AE$7:AE$138))*'3.Gentan-i'!$EO85,MMULT(VALUE($E85:$EF85),VALUE('Color detail'!AE$7:AE$138))*'3.Gentan-i'!$EP85))</f>
        <v>106.35000000000001</v>
      </c>
      <c r="GE85" s="436" cm="1">
        <f t="array" ref="GE85">+_xlfn.SINGLE(IF(GE$8="Mùa đông",MMULT(VALUE($E85:$EF85),VALUE('Color detail'!AF$7:AF$138))*'3.Gentan-i'!$EO85,MMULT(VALUE($E85:$EF85),VALUE('Color detail'!AF$7:AF$138))*'3.Gentan-i'!$EP85))</f>
        <v>84</v>
      </c>
      <c r="GF85" s="436" cm="1">
        <f t="array" ref="GF85">+_xlfn.SINGLE(IF(GF$8="Mùa đông",MMULT(VALUE($E85:$EF85),VALUE('Color detail'!AG$7:AG$138))*'3.Gentan-i'!$EO85,MMULT(VALUE($E85:$EF85),VALUE('Color detail'!AG$7:AG$138))*'3.Gentan-i'!$EP85))</f>
        <v>70.7</v>
      </c>
      <c r="GG85" s="436" cm="1">
        <f t="array" ref="GG85">+_xlfn.SINGLE(IF(GG$8="Mùa đông",MMULT(VALUE($E85:$EF85),VALUE('Color detail'!AH$7:AH$138))*'3.Gentan-i'!$EO85,MMULT(VALUE($E85:$EF85),VALUE('Color detail'!AH$7:AH$138))*'3.Gentan-i'!$EP85))</f>
        <v>112</v>
      </c>
      <c r="GH85" s="436" cm="1">
        <f t="array" ref="GH85">+_xlfn.SINGLE(IF(GH$8="Mùa đông",MMULT(VALUE($E85:$EF85),VALUE('Color detail'!AI$7:AI$138))*'3.Gentan-i'!$EO85,MMULT(VALUE($E85:$EF85),VALUE('Color detail'!AI$7:AI$138))*'3.Gentan-i'!$EP85))</f>
        <v>92.4</v>
      </c>
      <c r="GI85" s="436" cm="1">
        <f t="array" ref="GI85">+_xlfn.SINGLE(IF(GI$8="Mùa đông",MMULT(VALUE($E85:$EF85),VALUE('Color detail'!AJ$7:AJ$138))*'3.Gentan-i'!$EO85,MMULT(VALUE($E85:$EF85),VALUE('Color detail'!AJ$7:AJ$138))*'3.Gentan-i'!$EP85))</f>
        <v>70</v>
      </c>
      <c r="GJ85" s="436" cm="1">
        <f t="array" ref="GJ85">+_xlfn.SINGLE(IF(GJ$8="Mùa đông",MMULT(VALUE($E85:$EF85),VALUE('Color detail'!AK$7:AK$138))*'3.Gentan-i'!$EO85,MMULT(VALUE($E85:$EF85),VALUE('Color detail'!AK$7:AK$138))*'3.Gentan-i'!$EP85))</f>
        <v>86.1</v>
      </c>
      <c r="GK85" s="436" cm="1">
        <f t="array" ref="GK85">+_xlfn.SINGLE(IF(GK$8="Mùa đông",MMULT(VALUE($E85:$EF85),VALUE('Color detail'!AL$7:AL$138))*'3.Gentan-i'!$EO85,MMULT(VALUE($E85:$EF85),VALUE('Color detail'!AL$7:AL$138))*'3.Gentan-i'!$EP85))</f>
        <v>0</v>
      </c>
      <c r="GL85" s="436" cm="1">
        <f t="array" ref="GL85">+_xlfn.SINGLE(IF(GL$8="Mùa đông",MMULT(VALUE($E85:$EF85),VALUE('Color detail'!AM$7:AM$138))*'3.Gentan-i'!$EO85,MMULT(VALUE($E85:$EF85),VALUE('Color detail'!AM$7:AM$138))*'3.Gentan-i'!$EP85))</f>
        <v>0</v>
      </c>
      <c r="GM85" s="436" cm="1">
        <f t="array" ref="GM85">+_xlfn.SINGLE(IF(GM$8="Mùa đông",MMULT(VALUE($E85:$EF85),VALUE('Color detail'!AN$7:AN$138))*'3.Gentan-i'!$EO85,MMULT(VALUE($E85:$EF85),VALUE('Color detail'!AN$7:AN$138))*'3.Gentan-i'!$EP85))</f>
        <v>0</v>
      </c>
      <c r="GN85" s="436" cm="1">
        <f t="array" ref="GN85">+_xlfn.SINGLE(IF(GN$8="Mùa đông",MMULT(VALUE($E85:$EF85),VALUE('Color detail'!AO$7:AO$138))*'3.Gentan-i'!$EO85,MMULT(VALUE($E85:$EF85),VALUE('Color detail'!AO$7:AO$138))*'3.Gentan-i'!$EP85))</f>
        <v>0</v>
      </c>
      <c r="GO85" s="436" cm="1">
        <f t="array" ref="GO85">+_xlfn.SINGLE(IF(GO$8="Mùa đông",MMULT(VALUE($E85:$EF85),VALUE('Color detail'!AP$7:AP$138))*'3.Gentan-i'!$EO85,MMULT(VALUE($E85:$EF85),VALUE('Color detail'!AP$7:AP$138))*'3.Gentan-i'!$EP85))</f>
        <v>0</v>
      </c>
      <c r="GP85" s="436" cm="1">
        <f t="array" ref="GP85">+_xlfn.SINGLE(IF(GP$8="Mùa đông",MMULT(VALUE($E85:$EF85),VALUE('Color detail'!AQ$7:AQ$138))*'3.Gentan-i'!$EO85,MMULT(VALUE($E85:$EF85),VALUE('Color detail'!AQ$7:AQ$138))*'3.Gentan-i'!$EP85))</f>
        <v>0</v>
      </c>
      <c r="GQ85" s="436" cm="1">
        <f t="array" ref="GQ85">+_xlfn.SINGLE(IF(GQ$8="Mùa đông",MMULT(VALUE($E85:$EF85),VALUE('Color detail'!AR$7:AR$138))*'3.Gentan-i'!$EO85,MMULT(VALUE($E85:$EF85),VALUE('Color detail'!AR$7:AR$138))*'3.Gentan-i'!$EP85))</f>
        <v>0</v>
      </c>
      <c r="GR85" s="443">
        <f t="shared" si="43"/>
        <v>2488.6499999999996</v>
      </c>
      <c r="GS85" s="435"/>
      <c r="GT85" s="436">
        <f t="shared" si="44"/>
        <v>171.6</v>
      </c>
      <c r="GU85" s="499">
        <v>12</v>
      </c>
      <c r="GV85" s="499">
        <v>36</v>
      </c>
      <c r="GW85" s="436">
        <f t="shared" si="49"/>
        <v>2059.1999999999998</v>
      </c>
      <c r="GX85" s="436">
        <f t="shared" si="50"/>
        <v>6177.5999999999995</v>
      </c>
      <c r="GZ85" s="534"/>
      <c r="HA85" s="534"/>
      <c r="HB85" s="534"/>
    </row>
    <row r="86" spans="1:210" ht="16" hidden="1" customHeight="1">
      <c r="A86" s="437">
        <v>1</v>
      </c>
      <c r="B86" s="438" t="s">
        <v>481</v>
      </c>
      <c r="C86" s="439" t="s">
        <v>457</v>
      </c>
      <c r="D86" s="439"/>
      <c r="E86" s="925"/>
      <c r="F86" s="925"/>
      <c r="G86" s="925"/>
      <c r="H86" s="925"/>
      <c r="I86" s="925"/>
      <c r="J86" s="925"/>
      <c r="K86" s="925"/>
      <c r="L86" s="925"/>
      <c r="M86" s="925"/>
      <c r="N86" s="925"/>
      <c r="O86" s="925"/>
      <c r="P86" s="925"/>
      <c r="Q86" s="925"/>
      <c r="R86" s="925"/>
      <c r="S86" s="925"/>
      <c r="T86" s="925"/>
      <c r="U86" s="925"/>
      <c r="V86" s="925"/>
      <c r="W86" s="925"/>
      <c r="X86" s="925"/>
      <c r="Y86" s="925"/>
      <c r="Z86" s="925"/>
      <c r="AA86" s="925"/>
      <c r="AB86" s="925"/>
      <c r="AC86" s="925"/>
      <c r="AD86" s="441">
        <v>0</v>
      </c>
      <c r="AE86" s="441">
        <v>0</v>
      </c>
      <c r="AF86" s="441">
        <v>0</v>
      </c>
      <c r="AG86" s="441">
        <v>0</v>
      </c>
      <c r="AH86" s="441">
        <v>0</v>
      </c>
      <c r="AI86" s="441">
        <v>2</v>
      </c>
      <c r="AJ86" s="441">
        <v>0</v>
      </c>
      <c r="AK86" s="441">
        <v>0</v>
      </c>
      <c r="AL86" s="441">
        <v>0</v>
      </c>
      <c r="AM86" s="441">
        <v>0</v>
      </c>
      <c r="AN86" s="441">
        <v>0</v>
      </c>
      <c r="AO86" s="441">
        <v>2</v>
      </c>
      <c r="AP86" s="441">
        <v>0</v>
      </c>
      <c r="AQ86" s="441">
        <v>0</v>
      </c>
      <c r="AR86" s="441">
        <v>0</v>
      </c>
      <c r="AS86" s="441">
        <v>0</v>
      </c>
      <c r="AT86" s="441">
        <v>0</v>
      </c>
      <c r="AU86" s="441">
        <v>0</v>
      </c>
      <c r="AV86" s="441">
        <v>0</v>
      </c>
      <c r="AW86" s="441">
        <v>0</v>
      </c>
      <c r="AX86" s="441">
        <v>0</v>
      </c>
      <c r="AY86" s="441">
        <v>0</v>
      </c>
      <c r="AZ86" s="441">
        <v>0</v>
      </c>
      <c r="BA86" s="441">
        <v>0</v>
      </c>
      <c r="BB86" s="441">
        <v>0</v>
      </c>
      <c r="BC86" s="441">
        <v>0</v>
      </c>
      <c r="BD86" s="441">
        <v>0</v>
      </c>
      <c r="BE86" s="441">
        <v>0</v>
      </c>
      <c r="BF86" s="441">
        <v>0</v>
      </c>
      <c r="BG86" s="441">
        <v>0</v>
      </c>
      <c r="BH86" s="441">
        <v>0</v>
      </c>
      <c r="BI86" s="441">
        <v>0</v>
      </c>
      <c r="BJ86" s="441">
        <v>0</v>
      </c>
      <c r="BK86" s="441">
        <v>0</v>
      </c>
      <c r="BL86" s="441">
        <v>0</v>
      </c>
      <c r="BM86" s="441">
        <v>0</v>
      </c>
      <c r="BN86" s="441">
        <v>0</v>
      </c>
      <c r="BO86" s="441">
        <v>3.12</v>
      </c>
      <c r="BP86" s="441">
        <v>0</v>
      </c>
      <c r="BQ86" s="441">
        <v>0</v>
      </c>
      <c r="BR86" s="441">
        <v>0</v>
      </c>
      <c r="BS86" s="441">
        <v>0</v>
      </c>
      <c r="BT86" s="441">
        <v>0</v>
      </c>
      <c r="BU86" s="441">
        <v>3.12</v>
      </c>
      <c r="BV86" s="441">
        <v>0</v>
      </c>
      <c r="BW86" s="441">
        <v>0</v>
      </c>
      <c r="BX86" s="441">
        <v>0</v>
      </c>
      <c r="BY86" s="441">
        <v>0</v>
      </c>
      <c r="BZ86" s="441">
        <v>0</v>
      </c>
      <c r="CA86" s="441">
        <v>3.12</v>
      </c>
      <c r="CB86" s="441">
        <v>0</v>
      </c>
      <c r="CC86" s="441">
        <v>0</v>
      </c>
      <c r="CD86" s="441">
        <v>0</v>
      </c>
      <c r="CE86" s="441">
        <v>0</v>
      </c>
      <c r="CF86" s="441">
        <v>0</v>
      </c>
      <c r="CG86" s="441">
        <v>3.12</v>
      </c>
      <c r="CH86" s="441">
        <v>0</v>
      </c>
      <c r="CI86" s="441">
        <v>0</v>
      </c>
      <c r="CJ86" s="441">
        <v>0</v>
      </c>
      <c r="CK86" s="441">
        <v>0</v>
      </c>
      <c r="CL86" s="441">
        <v>0</v>
      </c>
      <c r="CM86" s="441">
        <v>0</v>
      </c>
      <c r="CN86" s="441">
        <v>0</v>
      </c>
      <c r="CO86" s="441">
        <v>0</v>
      </c>
      <c r="CP86" s="441">
        <v>0</v>
      </c>
      <c r="CQ86" s="441">
        <v>0</v>
      </c>
      <c r="CR86" s="441">
        <v>0</v>
      </c>
      <c r="CS86" s="441">
        <v>0</v>
      </c>
      <c r="CT86" s="441">
        <v>0</v>
      </c>
      <c r="CU86" s="441">
        <v>0</v>
      </c>
      <c r="CV86" s="441">
        <v>0</v>
      </c>
      <c r="CW86" s="441">
        <v>0</v>
      </c>
      <c r="CX86" s="441">
        <v>0</v>
      </c>
      <c r="CY86" s="441">
        <v>0</v>
      </c>
      <c r="CZ86" s="441">
        <v>0</v>
      </c>
      <c r="DA86" s="441">
        <v>0</v>
      </c>
      <c r="DB86" s="441">
        <v>0</v>
      </c>
      <c r="DC86" s="441">
        <v>0</v>
      </c>
      <c r="DD86" s="441">
        <v>0</v>
      </c>
      <c r="DE86" s="441">
        <v>0</v>
      </c>
      <c r="DF86" s="441">
        <v>0</v>
      </c>
      <c r="DG86" s="441">
        <v>0</v>
      </c>
      <c r="DH86" s="441">
        <v>0</v>
      </c>
      <c r="DI86" s="441">
        <v>0</v>
      </c>
      <c r="DJ86" s="441">
        <v>0</v>
      </c>
      <c r="DK86" s="441">
        <v>0</v>
      </c>
      <c r="DL86" s="441">
        <v>3.25</v>
      </c>
      <c r="DM86" s="441">
        <v>0</v>
      </c>
      <c r="DN86" s="441">
        <v>0</v>
      </c>
      <c r="DO86" s="441">
        <v>0</v>
      </c>
      <c r="DP86" s="441">
        <v>0</v>
      </c>
      <c r="DQ86" s="441">
        <v>0</v>
      </c>
      <c r="DR86" s="441">
        <v>3.25</v>
      </c>
      <c r="DS86" s="441">
        <v>0</v>
      </c>
      <c r="DT86" s="441">
        <v>0</v>
      </c>
      <c r="DU86" s="441">
        <v>0</v>
      </c>
      <c r="DV86" s="441">
        <v>0</v>
      </c>
      <c r="DW86" s="441">
        <v>3.25</v>
      </c>
      <c r="DX86" s="441">
        <v>0</v>
      </c>
      <c r="DY86" s="441">
        <v>0</v>
      </c>
      <c r="DZ86" s="441">
        <v>0</v>
      </c>
      <c r="EA86" s="441">
        <v>0</v>
      </c>
      <c r="EB86" s="441">
        <v>3.25</v>
      </c>
      <c r="EC86" s="441">
        <v>0</v>
      </c>
      <c r="ED86" s="441">
        <v>0</v>
      </c>
      <c r="EE86" s="441">
        <v>0</v>
      </c>
      <c r="EF86" s="441">
        <v>3.25</v>
      </c>
      <c r="EH86" s="437" t="s">
        <v>62</v>
      </c>
      <c r="EI86" s="437">
        <v>16</v>
      </c>
      <c r="EJ86" s="439" t="s">
        <v>461</v>
      </c>
      <c r="EK86" s="439" t="s">
        <v>76</v>
      </c>
      <c r="EL86" s="437" t="s">
        <v>64</v>
      </c>
      <c r="EN86" s="382" t="str">
        <f>+IFERROR(VLOOKUP($B86,'Lưu ý'!$C$5:$G$21,5,0),"")</f>
        <v/>
      </c>
      <c r="EO86" s="382">
        <f>+IF($EN86="",100%,INDEX('Lưu ý'!$H$5:$I$21,MATCH('3.Gentan-i'!$B86,'Lưu ý'!$C$5:$C$21,0),MATCH('3.Gentan-i'!EO$6,'Lưu ý'!$H$4:$I$4,0)))</f>
        <v>1</v>
      </c>
      <c r="EP86" s="382">
        <f>+IF($EN86="",100%,INDEX('Lưu ý'!$H$5:$I$21,MATCH('3.Gentan-i'!$B86,'Lưu ý'!$C$5:$C$21,0),MATCH('3.Gentan-i'!EP$6,'Lưu ý'!$H$4:$I$4,0)))</f>
        <v>1</v>
      </c>
      <c r="EQ86" s="481">
        <v>1</v>
      </c>
      <c r="ER86" s="844">
        <v>1.5</v>
      </c>
      <c r="ES86" s="439" t="s">
        <v>643</v>
      </c>
      <c r="ET86" s="439" t="s">
        <v>641</v>
      </c>
      <c r="EU86" s="476"/>
      <c r="EV86" s="810"/>
      <c r="EW86" s="810"/>
      <c r="EX86" s="810"/>
      <c r="EY86" s="810"/>
      <c r="EZ86" s="378" t="s">
        <v>360</v>
      </c>
      <c r="FA86" s="442" cm="1">
        <f t="array" ref="FA86">+_xlfn.SINGLE(MMULT(VALUE($E86:$EF86),VALUE('Color detail'!H$7:H$138)))</f>
        <v>15.600000000000001</v>
      </c>
      <c r="FB86" s="442" cm="1">
        <f t="array" ref="FB86">+_xlfn.SINGLE(MMULT(VALUE($E86:$EF86),VALUE('Color detail'!I$7:I$138)))</f>
        <v>10</v>
      </c>
      <c r="FC86" s="442" cm="1">
        <f t="array" ref="FC86">+_xlfn.SINGLE(MMULT(VALUE($E86:$EF86),VALUE('Color detail'!J$7:J$138)))</f>
        <v>0</v>
      </c>
      <c r="FD86" s="442" cm="1">
        <f t="array" ref="FD86">+_xlfn.SINGLE(MMULT(VALUE($E86:$EF86),VALUE('Color detail'!K$7:K$138)))</f>
        <v>0</v>
      </c>
      <c r="FF86" s="436">
        <f t="shared" si="45"/>
        <v>32</v>
      </c>
      <c r="FG86" s="436">
        <f t="shared" si="46"/>
        <v>16</v>
      </c>
      <c r="FH86" s="436">
        <f t="shared" si="47"/>
        <v>0</v>
      </c>
      <c r="FI86" s="436">
        <f t="shared" si="48"/>
        <v>0</v>
      </c>
      <c r="FK86" s="436">
        <f t="shared" si="39"/>
        <v>32</v>
      </c>
      <c r="FL86" s="436">
        <f t="shared" si="40"/>
        <v>16</v>
      </c>
      <c r="FM86" s="436">
        <f t="shared" si="41"/>
        <v>0</v>
      </c>
      <c r="FN86" s="436">
        <f t="shared" si="42"/>
        <v>0</v>
      </c>
      <c r="FO86" s="681"/>
      <c r="FP86" s="436" cm="1">
        <f t="array" ref="FP86">+_xlfn.SINGLE(IF(FP$8="Mùa đông",MMULT(VALUE($E86:$EF86),VALUE('Color detail'!Q$7:Q$138))*'3.Gentan-i'!$EO86,MMULT(VALUE($E86:$EF86),VALUE('Color detail'!Q$7:Q$138))*'3.Gentan-i'!$EP86))</f>
        <v>0</v>
      </c>
      <c r="FQ86" s="436" cm="1">
        <f t="array" ref="FQ86">+_xlfn.SINGLE(IF(FQ$8="Mùa đông",MMULT(VALUE($E86:$EF86),VALUE('Color detail'!R$7:R$138))*'3.Gentan-i'!$EO86,MMULT(VALUE($E86:$EF86),VALUE('Color detail'!R$7:R$138))*'3.Gentan-i'!$EP86))</f>
        <v>0</v>
      </c>
      <c r="FR86" s="436" cm="1">
        <f t="array" ref="FR86">+_xlfn.SINGLE(IF(FR$8="Mùa đông",MMULT(VALUE($E86:$EF86),VALUE('Color detail'!S$7:S$138))*'3.Gentan-i'!$EO86,MMULT(VALUE($E86:$EF86),VALUE('Color detail'!S$7:S$138))*'3.Gentan-i'!$EP86))</f>
        <v>0</v>
      </c>
      <c r="FS86" s="436" cm="1">
        <f t="array" ref="FS86">+_xlfn.SINGLE(IF(FS$8="Mùa đông",MMULT(VALUE($E86:$EF86),VALUE('Color detail'!T$7:T$138))*'3.Gentan-i'!$EO86,MMULT(VALUE($E86:$EF86),VALUE('Color detail'!T$7:T$138))*'3.Gentan-i'!$EP86))</f>
        <v>0</v>
      </c>
      <c r="FT86" s="436" cm="1">
        <f t="array" ref="FT86">+_xlfn.SINGLE(IF(FT$8="Mùa đông",MMULT(VALUE($E86:$EF86),VALUE('Color detail'!U$7:U$138))*'3.Gentan-i'!$EO86,MMULT(VALUE($E86:$EF86),VALUE('Color detail'!U$7:U$138))*'3.Gentan-i'!$EP86))</f>
        <v>0</v>
      </c>
      <c r="FU86" s="436" cm="1">
        <f t="array" ref="FU86">+_xlfn.SINGLE(IF(FU$8="Mùa đông",MMULT(VALUE($E86:$EF86),VALUE('Color detail'!V$7:V$138))*'3.Gentan-i'!$EO86,MMULT(VALUE($E86:$EF86),VALUE('Color detail'!V$7:V$138))*'3.Gentan-i'!$EP86))</f>
        <v>0</v>
      </c>
      <c r="FV86" s="436" cm="1">
        <f t="array" ref="FV86">+_xlfn.SINGLE(IF(FV$8="Mùa đông",MMULT(VALUE($E86:$EF86),VALUE('Color detail'!W$7:W$138))*'3.Gentan-i'!$EO86,MMULT(VALUE($E86:$EF86),VALUE('Color detail'!W$7:W$138))*'3.Gentan-i'!$EP86))</f>
        <v>0</v>
      </c>
      <c r="FW86" s="436" cm="1">
        <f t="array" ref="FW86">+_xlfn.SINGLE(IF(FW$8="Mùa đông",MMULT(VALUE($E86:$EF86),VALUE('Color detail'!X$7:X$138))*'3.Gentan-i'!$EO86,MMULT(VALUE($E86:$EF86),VALUE('Color detail'!X$7:X$138))*'3.Gentan-i'!$EP86))</f>
        <v>0</v>
      </c>
      <c r="FX86" s="436" cm="1">
        <f t="array" ref="FX86">+_xlfn.SINGLE(IF(FX$8="Mùa đông",MMULT(VALUE($E86:$EF86),VALUE('Color detail'!Y$7:Y$138))*'3.Gentan-i'!$EO86,MMULT(VALUE($E86:$EF86),VALUE('Color detail'!Y$7:Y$138))*'3.Gentan-i'!$EP86))</f>
        <v>3.12</v>
      </c>
      <c r="FY86" s="436" cm="1">
        <f t="array" ref="FY86">+_xlfn.SINGLE(IF(FY$8="Mùa đông",MMULT(VALUE($E86:$EF86),VALUE('Color detail'!Z$7:Z$138))*'3.Gentan-i'!$EO86,MMULT(VALUE($E86:$EF86),VALUE('Color detail'!Z$7:Z$138))*'3.Gentan-i'!$EP86))</f>
        <v>0</v>
      </c>
      <c r="FZ86" s="436" cm="1">
        <f t="array" ref="FZ86">+_xlfn.SINGLE(IF(FZ$8="Mùa đông",MMULT(VALUE($E86:$EF86),VALUE('Color detail'!AA$7:AA$138))*'3.Gentan-i'!$EO86,MMULT(VALUE($E86:$EF86),VALUE('Color detail'!AA$7:AA$138))*'3.Gentan-i'!$EP86))</f>
        <v>0</v>
      </c>
      <c r="GA86" s="436" cm="1">
        <f t="array" ref="GA86">+_xlfn.SINGLE(IF(GA$8="Mùa đông",MMULT(VALUE($E86:$EF86),VALUE('Color detail'!AB$7:AB$138))*'3.Gentan-i'!$EO86,MMULT(VALUE($E86:$EF86),VALUE('Color detail'!AB$7:AB$138))*'3.Gentan-i'!$EP86))</f>
        <v>0</v>
      </c>
      <c r="GB86" s="436" cm="1">
        <f t="array" ref="GB86">+_xlfn.SINGLE(IF(GB$8="Mùa đông",MMULT(VALUE($E86:$EF86),VALUE('Color detail'!AC$7:AC$138))*'3.Gentan-i'!$EO86,MMULT(VALUE($E86:$EF86),VALUE('Color detail'!AC$7:AC$138))*'3.Gentan-i'!$EP86))</f>
        <v>0</v>
      </c>
      <c r="GC86" s="436" cm="1">
        <f t="array" ref="GC86">+_xlfn.SINGLE(IF(GC$8="Mùa đông",MMULT(VALUE($E86:$EF86),VALUE('Color detail'!AD$7:AD$138))*'3.Gentan-i'!$EO86,MMULT(VALUE($E86:$EF86),VALUE('Color detail'!AD$7:AD$138))*'3.Gentan-i'!$EP86))</f>
        <v>0</v>
      </c>
      <c r="GD86" s="436" cm="1">
        <f t="array" ref="GD86">+_xlfn.SINGLE(IF(GD$8="Mùa đông",MMULT(VALUE($E86:$EF86),VALUE('Color detail'!AE$7:AE$138))*'3.Gentan-i'!$EO86,MMULT(VALUE($E86:$EF86),VALUE('Color detail'!AE$7:AE$138))*'3.Gentan-i'!$EP86))</f>
        <v>0</v>
      </c>
      <c r="GE86" s="436" cm="1">
        <f t="array" ref="GE86">+_xlfn.SINGLE(IF(GE$8="Mùa đông",MMULT(VALUE($E86:$EF86),VALUE('Color detail'!AF$7:AF$138))*'3.Gentan-i'!$EO86,MMULT(VALUE($E86:$EF86),VALUE('Color detail'!AF$7:AF$138))*'3.Gentan-i'!$EP86))</f>
        <v>3.12</v>
      </c>
      <c r="GF86" s="436" cm="1">
        <f t="array" ref="GF86">+_xlfn.SINGLE(IF(GF$8="Mùa đông",MMULT(VALUE($E86:$EF86),VALUE('Color detail'!AG$7:AG$138))*'3.Gentan-i'!$EO86,MMULT(VALUE($E86:$EF86),VALUE('Color detail'!AG$7:AG$138))*'3.Gentan-i'!$EP86))</f>
        <v>0</v>
      </c>
      <c r="GG86" s="436" cm="1">
        <f t="array" ref="GG86">+_xlfn.SINGLE(IF(GG$8="Mùa đông",MMULT(VALUE($E86:$EF86),VALUE('Color detail'!AH$7:AH$138))*'3.Gentan-i'!$EO86,MMULT(VALUE($E86:$EF86),VALUE('Color detail'!AH$7:AH$138))*'3.Gentan-i'!$EP86))</f>
        <v>6.24</v>
      </c>
      <c r="GH86" s="436" cm="1">
        <f t="array" ref="GH86">+_xlfn.SINGLE(IF(GH$8="Mùa đông",MMULT(VALUE($E86:$EF86),VALUE('Color detail'!AI$7:AI$138))*'3.Gentan-i'!$EO86,MMULT(VALUE($E86:$EF86),VALUE('Color detail'!AI$7:AI$138))*'3.Gentan-i'!$EP86))</f>
        <v>3.12</v>
      </c>
      <c r="GI86" s="436" cm="1">
        <f t="array" ref="GI86">+_xlfn.SINGLE(IF(GI$8="Mùa đông",MMULT(VALUE($E86:$EF86),VALUE('Color detail'!AJ$7:AJ$138))*'3.Gentan-i'!$EO86,MMULT(VALUE($E86:$EF86),VALUE('Color detail'!AJ$7:AJ$138))*'3.Gentan-i'!$EP86))</f>
        <v>0</v>
      </c>
      <c r="GJ86" s="436" cm="1">
        <f t="array" ref="GJ86">+_xlfn.SINGLE(IF(GJ$8="Mùa đông",MMULT(VALUE($E86:$EF86),VALUE('Color detail'!AK$7:AK$138))*'3.Gentan-i'!$EO86,MMULT(VALUE($E86:$EF86),VALUE('Color detail'!AK$7:AK$138))*'3.Gentan-i'!$EP86))</f>
        <v>0</v>
      </c>
      <c r="GK86" s="436" cm="1">
        <f t="array" ref="GK86">+_xlfn.SINGLE(IF(GK$8="Mùa đông",MMULT(VALUE($E86:$EF86),VALUE('Color detail'!AL$7:AL$138))*'3.Gentan-i'!$EO86,MMULT(VALUE($E86:$EF86),VALUE('Color detail'!AL$7:AL$138))*'3.Gentan-i'!$EP86))</f>
        <v>0</v>
      </c>
      <c r="GL86" s="436" cm="1">
        <f t="array" ref="GL86">+_xlfn.SINGLE(IF(GL$8="Mùa đông",MMULT(VALUE($E86:$EF86),VALUE('Color detail'!AM$7:AM$138))*'3.Gentan-i'!$EO86,MMULT(VALUE($E86:$EF86),VALUE('Color detail'!AM$7:AM$138))*'3.Gentan-i'!$EP86))</f>
        <v>0</v>
      </c>
      <c r="GM86" s="436" cm="1">
        <f t="array" ref="GM86">+_xlfn.SINGLE(IF(GM$8="Mùa đông",MMULT(VALUE($E86:$EF86),VALUE('Color detail'!AN$7:AN$138))*'3.Gentan-i'!$EO86,MMULT(VALUE($E86:$EF86),VALUE('Color detail'!AN$7:AN$138))*'3.Gentan-i'!$EP86))</f>
        <v>0</v>
      </c>
      <c r="GN86" s="436" cm="1">
        <f t="array" ref="GN86">+_xlfn.SINGLE(IF(GN$8="Mùa đông",MMULT(VALUE($E86:$EF86),VALUE('Color detail'!AO$7:AO$138))*'3.Gentan-i'!$EO86,MMULT(VALUE($E86:$EF86),VALUE('Color detail'!AO$7:AO$138))*'3.Gentan-i'!$EP86))</f>
        <v>0</v>
      </c>
      <c r="GO86" s="436" cm="1">
        <f t="array" ref="GO86">+_xlfn.SINGLE(IF(GO$8="Mùa đông",MMULT(VALUE($E86:$EF86),VALUE('Color detail'!AP$7:AP$138))*'3.Gentan-i'!$EO86,MMULT(VALUE($E86:$EF86),VALUE('Color detail'!AP$7:AP$138))*'3.Gentan-i'!$EP86))</f>
        <v>0</v>
      </c>
      <c r="GP86" s="436" cm="1">
        <f t="array" ref="GP86">+_xlfn.SINGLE(IF(GP$8="Mùa đông",MMULT(VALUE($E86:$EF86),VALUE('Color detail'!AQ$7:AQ$138))*'3.Gentan-i'!$EO86,MMULT(VALUE($E86:$EF86),VALUE('Color detail'!AQ$7:AQ$138))*'3.Gentan-i'!$EP86))</f>
        <v>0</v>
      </c>
      <c r="GQ86" s="436" cm="1">
        <f t="array" ref="GQ86">+_xlfn.SINGLE(IF(GQ$8="Mùa đông",MMULT(VALUE($E86:$EF86),VALUE('Color detail'!AR$7:AR$138))*'3.Gentan-i'!$EO86,MMULT(VALUE($E86:$EF86),VALUE('Color detail'!AR$7:AR$138))*'3.Gentan-i'!$EP86))</f>
        <v>0</v>
      </c>
      <c r="GR86" s="443">
        <f t="shared" si="43"/>
        <v>15.600000000000001</v>
      </c>
      <c r="GS86" s="435"/>
      <c r="GT86" s="436">
        <f t="shared" si="44"/>
        <v>6.24</v>
      </c>
      <c r="GU86" s="499">
        <v>12</v>
      </c>
      <c r="GV86" s="499">
        <v>36</v>
      </c>
      <c r="GW86" s="436">
        <f t="shared" si="49"/>
        <v>112.32</v>
      </c>
      <c r="GX86" s="436">
        <f t="shared" si="50"/>
        <v>336.96000000000004</v>
      </c>
      <c r="GZ86" s="534"/>
      <c r="HA86" s="534"/>
      <c r="HB86" s="534"/>
    </row>
    <row r="87" spans="1:210" ht="16" hidden="1" customHeight="1">
      <c r="A87" s="437">
        <v>1</v>
      </c>
      <c r="B87" s="438" t="s">
        <v>482</v>
      </c>
      <c r="C87" s="439" t="s">
        <v>466</v>
      </c>
      <c r="D87" s="439"/>
      <c r="E87" s="925"/>
      <c r="F87" s="925"/>
      <c r="G87" s="925"/>
      <c r="H87" s="925"/>
      <c r="I87" s="925"/>
      <c r="J87" s="925"/>
      <c r="K87" s="925"/>
      <c r="L87" s="925"/>
      <c r="M87" s="925"/>
      <c r="N87" s="925"/>
      <c r="O87" s="925"/>
      <c r="P87" s="925"/>
      <c r="Q87" s="925"/>
      <c r="R87" s="925"/>
      <c r="S87" s="925"/>
      <c r="T87" s="925"/>
      <c r="U87" s="925"/>
      <c r="V87" s="925"/>
      <c r="W87" s="925"/>
      <c r="X87" s="925"/>
      <c r="Y87" s="925"/>
      <c r="Z87" s="925"/>
      <c r="AA87" s="925"/>
      <c r="AB87" s="925"/>
      <c r="AC87" s="925"/>
      <c r="AD87" s="441">
        <v>0</v>
      </c>
      <c r="AE87" s="441">
        <v>0</v>
      </c>
      <c r="AF87" s="441">
        <v>0</v>
      </c>
      <c r="AG87" s="441">
        <v>0</v>
      </c>
      <c r="AH87" s="441">
        <v>0</v>
      </c>
      <c r="AI87" s="441">
        <v>0</v>
      </c>
      <c r="AJ87" s="441">
        <v>1.48</v>
      </c>
      <c r="AK87" s="441">
        <v>0</v>
      </c>
      <c r="AL87" s="441">
        <v>0</v>
      </c>
      <c r="AM87" s="441">
        <v>0</v>
      </c>
      <c r="AN87" s="441">
        <v>1.48</v>
      </c>
      <c r="AO87" s="441">
        <v>0</v>
      </c>
      <c r="AP87" s="441">
        <v>0</v>
      </c>
      <c r="AQ87" s="441">
        <v>0</v>
      </c>
      <c r="AR87" s="441">
        <v>0</v>
      </c>
      <c r="AS87" s="441">
        <v>0</v>
      </c>
      <c r="AT87" s="441">
        <v>0</v>
      </c>
      <c r="AU87" s="441">
        <v>0</v>
      </c>
      <c r="AV87" s="441">
        <v>1.48</v>
      </c>
      <c r="AW87" s="441">
        <v>0</v>
      </c>
      <c r="AX87" s="441">
        <v>0</v>
      </c>
      <c r="AY87" s="441">
        <v>0</v>
      </c>
      <c r="AZ87" s="441">
        <v>1.76</v>
      </c>
      <c r="BA87" s="441">
        <v>0</v>
      </c>
      <c r="BB87" s="441">
        <v>0</v>
      </c>
      <c r="BC87" s="441">
        <v>0</v>
      </c>
      <c r="BD87" s="441">
        <v>0</v>
      </c>
      <c r="BE87" s="441">
        <v>1.76</v>
      </c>
      <c r="BF87" s="441">
        <v>0</v>
      </c>
      <c r="BG87" s="441">
        <v>0</v>
      </c>
      <c r="BH87" s="441">
        <v>0</v>
      </c>
      <c r="BI87" s="441">
        <v>0</v>
      </c>
      <c r="BJ87" s="441">
        <v>1.76</v>
      </c>
      <c r="BK87" s="441">
        <v>0</v>
      </c>
      <c r="BL87" s="441">
        <v>0</v>
      </c>
      <c r="BM87" s="441">
        <v>0</v>
      </c>
      <c r="BN87" s="441">
        <v>0</v>
      </c>
      <c r="BO87" s="441">
        <v>0</v>
      </c>
      <c r="BP87" s="441">
        <v>0</v>
      </c>
      <c r="BQ87" s="441">
        <v>0</v>
      </c>
      <c r="BR87" s="441">
        <v>0</v>
      </c>
      <c r="BS87" s="441">
        <v>0</v>
      </c>
      <c r="BT87" s="441">
        <v>0</v>
      </c>
      <c r="BU87" s="441">
        <v>0</v>
      </c>
      <c r="BV87" s="441">
        <v>0</v>
      </c>
      <c r="BW87" s="441">
        <v>0</v>
      </c>
      <c r="BX87" s="441">
        <v>0</v>
      </c>
      <c r="BY87" s="441">
        <v>0</v>
      </c>
      <c r="BZ87" s="441">
        <v>0</v>
      </c>
      <c r="CA87" s="441">
        <v>0</v>
      </c>
      <c r="CB87" s="441">
        <v>0</v>
      </c>
      <c r="CC87" s="441">
        <v>0</v>
      </c>
      <c r="CD87" s="441">
        <v>0</v>
      </c>
      <c r="CE87" s="441">
        <v>0</v>
      </c>
      <c r="CF87" s="441">
        <v>0</v>
      </c>
      <c r="CG87" s="441">
        <v>0</v>
      </c>
      <c r="CH87" s="441">
        <v>0</v>
      </c>
      <c r="CI87" s="441">
        <v>0</v>
      </c>
      <c r="CJ87" s="441">
        <v>0</v>
      </c>
      <c r="CK87" s="441">
        <v>0</v>
      </c>
      <c r="CL87" s="441">
        <v>0</v>
      </c>
      <c r="CM87" s="441">
        <v>1.85</v>
      </c>
      <c r="CN87" s="441">
        <v>0</v>
      </c>
      <c r="CO87" s="441">
        <v>0</v>
      </c>
      <c r="CP87" s="441">
        <v>0</v>
      </c>
      <c r="CQ87" s="441">
        <v>1.85</v>
      </c>
      <c r="CR87" s="441">
        <v>0</v>
      </c>
      <c r="CS87" s="441">
        <v>0</v>
      </c>
      <c r="CT87" s="441">
        <v>0</v>
      </c>
      <c r="CU87" s="441">
        <v>1.85</v>
      </c>
      <c r="CV87" s="441">
        <v>0</v>
      </c>
      <c r="CW87" s="441">
        <v>0</v>
      </c>
      <c r="CX87" s="441">
        <v>0</v>
      </c>
      <c r="CY87" s="441">
        <v>1.85</v>
      </c>
      <c r="CZ87" s="441">
        <v>0</v>
      </c>
      <c r="DA87" s="441">
        <v>0</v>
      </c>
      <c r="DB87" s="441">
        <v>0</v>
      </c>
      <c r="DC87" s="441">
        <v>0</v>
      </c>
      <c r="DD87" s="441">
        <v>0</v>
      </c>
      <c r="DE87" s="441">
        <v>0</v>
      </c>
      <c r="DF87" s="441">
        <v>0</v>
      </c>
      <c r="DG87" s="441">
        <v>0</v>
      </c>
      <c r="DH87" s="441">
        <v>0</v>
      </c>
      <c r="DI87" s="441">
        <v>0</v>
      </c>
      <c r="DJ87" s="441">
        <v>0</v>
      </c>
      <c r="DK87" s="441">
        <v>0</v>
      </c>
      <c r="DL87" s="441">
        <v>0</v>
      </c>
      <c r="DM87" s="441">
        <v>0</v>
      </c>
      <c r="DN87" s="441">
        <v>0</v>
      </c>
      <c r="DO87" s="441">
        <v>0</v>
      </c>
      <c r="DP87" s="441">
        <v>0</v>
      </c>
      <c r="DQ87" s="441">
        <v>0</v>
      </c>
      <c r="DR87" s="441">
        <v>0</v>
      </c>
      <c r="DS87" s="441">
        <v>0</v>
      </c>
      <c r="DT87" s="441">
        <v>0</v>
      </c>
      <c r="DU87" s="441">
        <v>0</v>
      </c>
      <c r="DV87" s="441">
        <v>1.85</v>
      </c>
      <c r="DW87" s="441">
        <v>0</v>
      </c>
      <c r="DX87" s="441">
        <v>0</v>
      </c>
      <c r="DY87" s="441">
        <v>0</v>
      </c>
      <c r="DZ87" s="441">
        <v>0</v>
      </c>
      <c r="EA87" s="441">
        <v>1.85</v>
      </c>
      <c r="EB87" s="441">
        <v>0</v>
      </c>
      <c r="EC87" s="441">
        <v>0</v>
      </c>
      <c r="ED87" s="441">
        <v>0</v>
      </c>
      <c r="EE87" s="441">
        <v>1.85</v>
      </c>
      <c r="EF87" s="441">
        <v>0</v>
      </c>
      <c r="EH87" s="437" t="s">
        <v>62</v>
      </c>
      <c r="EI87" s="437">
        <v>16</v>
      </c>
      <c r="EJ87" s="439" t="s">
        <v>461</v>
      </c>
      <c r="EK87" s="439" t="s">
        <v>76</v>
      </c>
      <c r="EL87" s="437" t="s">
        <v>64</v>
      </c>
      <c r="EN87" s="382" t="str">
        <f>+IFERROR(VLOOKUP($B87,'Lưu ý'!$C$5:$G$21,5,0),"")</f>
        <v/>
      </c>
      <c r="EO87" s="382">
        <f>+IF($EN87="",100%,INDEX('Lưu ý'!$H$5:$I$21,MATCH('3.Gentan-i'!$B87,'Lưu ý'!$C$5:$C$21,0),MATCH('3.Gentan-i'!EO$6,'Lưu ý'!$H$4:$I$4,0)))</f>
        <v>1</v>
      </c>
      <c r="EP87" s="382">
        <f>+IF($EN87="",100%,INDEX('Lưu ý'!$H$5:$I$21,MATCH('3.Gentan-i'!$B87,'Lưu ý'!$C$5:$C$21,0),MATCH('3.Gentan-i'!EP$6,'Lưu ý'!$H$4:$I$4,0)))</f>
        <v>1</v>
      </c>
      <c r="EQ87" s="481">
        <v>1</v>
      </c>
      <c r="ER87" s="844">
        <v>0.8</v>
      </c>
      <c r="ES87" s="439" t="s">
        <v>645</v>
      </c>
      <c r="ET87" s="439" t="s">
        <v>641</v>
      </c>
      <c r="EU87" s="476"/>
      <c r="EV87" s="810"/>
      <c r="EW87" s="810"/>
      <c r="EX87" s="810"/>
      <c r="EY87" s="810"/>
      <c r="EZ87" s="378" t="s">
        <v>360</v>
      </c>
      <c r="FA87" s="442" cm="1">
        <f t="array" ref="FA87">+_xlfn.SINGLE(MMULT(VALUE($E87:$EF87),VALUE('Color detail'!H$7:H$138)))</f>
        <v>1159.06</v>
      </c>
      <c r="FB87" s="442" cm="1">
        <f t="array" ref="FB87">+_xlfn.SINGLE(MMULT(VALUE($E87:$EF87),VALUE('Color detail'!I$7:I$138)))</f>
        <v>1509.09</v>
      </c>
      <c r="FC87" s="442" cm="1">
        <f t="array" ref="FC87">+_xlfn.SINGLE(MMULT(VALUE($E87:$EF87),VALUE('Color detail'!J$7:J$138)))</f>
        <v>1405.29</v>
      </c>
      <c r="FD87" s="442" cm="1">
        <f t="array" ref="FD87">+_xlfn.SINGLE(MMULT(VALUE($E87:$EF87),VALUE('Color detail'!K$7:K$138)))</f>
        <v>1258.67</v>
      </c>
      <c r="FF87" s="436">
        <f t="shared" si="45"/>
        <v>928</v>
      </c>
      <c r="FG87" s="436">
        <f t="shared" si="46"/>
        <v>1216</v>
      </c>
      <c r="FH87" s="436">
        <f t="shared" si="47"/>
        <v>1136</v>
      </c>
      <c r="FI87" s="436">
        <f t="shared" si="48"/>
        <v>1008</v>
      </c>
      <c r="FK87" s="436">
        <f t="shared" si="39"/>
        <v>928</v>
      </c>
      <c r="FL87" s="436">
        <f t="shared" si="40"/>
        <v>1216</v>
      </c>
      <c r="FM87" s="436">
        <f t="shared" si="41"/>
        <v>1136</v>
      </c>
      <c r="FN87" s="436">
        <f t="shared" si="42"/>
        <v>1008</v>
      </c>
      <c r="FO87" s="681"/>
      <c r="FP87" s="436" cm="1">
        <f t="array" ref="FP87">+_xlfn.SINGLE(IF(FP$8="Mùa đông",MMULT(VALUE($E87:$EF87),VALUE('Color detail'!Q$7:Q$138))*'3.Gentan-i'!$EO87,MMULT(VALUE($E87:$EF87),VALUE('Color detail'!Q$7:Q$138))*'3.Gentan-i'!$EP87))</f>
        <v>67.03</v>
      </c>
      <c r="FQ87" s="436" cm="1">
        <f t="array" ref="FQ87">+_xlfn.SINGLE(IF(FQ$8="Mùa đông",MMULT(VALUE($E87:$EF87),VALUE('Color detail'!R$7:R$138))*'3.Gentan-i'!$EO87,MMULT(VALUE($E87:$EF87),VALUE('Color detail'!R$7:R$138))*'3.Gentan-i'!$EP87))</f>
        <v>72.779999999999987</v>
      </c>
      <c r="FR87" s="436" cm="1">
        <f t="array" ref="FR87">+_xlfn.SINGLE(IF(FR$8="Mùa đông",MMULT(VALUE($E87:$EF87),VALUE('Color detail'!S$7:S$138))*'3.Gentan-i'!$EO87,MMULT(VALUE($E87:$EF87),VALUE('Color detail'!S$7:S$138))*'3.Gentan-i'!$EP87))</f>
        <v>44.620000000000005</v>
      </c>
      <c r="FS87" s="436" cm="1">
        <f t="array" ref="FS87">+_xlfn.SINGLE(IF(FS$8="Mùa đông",MMULT(VALUE($E87:$EF87),VALUE('Color detail'!T$7:T$138))*'3.Gentan-i'!$EO87,MMULT(VALUE($E87:$EF87),VALUE('Color detail'!T$7:T$138))*'3.Gentan-i'!$EP87))</f>
        <v>71.83</v>
      </c>
      <c r="FT87" s="436" cm="1">
        <f t="array" ref="FT87">+_xlfn.SINGLE(IF(FT$8="Mùa đông",MMULT(VALUE($E87:$EF87),VALUE('Color detail'!U$7:U$138))*'3.Gentan-i'!$EO87,MMULT(VALUE($E87:$EF87),VALUE('Color detail'!U$7:U$138))*'3.Gentan-i'!$EP87))</f>
        <v>49.89</v>
      </c>
      <c r="FU87" s="436" cm="1">
        <f t="array" ref="FU87">+_xlfn.SINGLE(IF(FU$8="Mùa đông",MMULT(VALUE($E87:$EF87),VALUE('Color detail'!V$7:V$138))*'3.Gentan-i'!$EO87,MMULT(VALUE($E87:$EF87),VALUE('Color detail'!V$7:V$138))*'3.Gentan-i'!$EP87))</f>
        <v>64.52000000000001</v>
      </c>
      <c r="FV87" s="436" cm="1">
        <f t="array" ref="FV87">+_xlfn.SINGLE(IF(FV$8="Mùa đông",MMULT(VALUE($E87:$EF87),VALUE('Color detail'!W$7:W$138))*'3.Gentan-i'!$EO87,MMULT(VALUE($E87:$EF87),VALUE('Color detail'!W$7:W$138))*'3.Gentan-i'!$EP87))</f>
        <v>54.430000000000007</v>
      </c>
      <c r="FW87" s="436" cm="1">
        <f t="array" ref="FW87">+_xlfn.SINGLE(IF(FW$8="Mùa đông",MMULT(VALUE($E87:$EF87),VALUE('Color detail'!X$7:X$138))*'3.Gentan-i'!$EO87,MMULT(VALUE($E87:$EF87),VALUE('Color detail'!X$7:X$138))*'3.Gentan-i'!$EP87))</f>
        <v>65.260000000000005</v>
      </c>
      <c r="FX87" s="436" cm="1">
        <f t="array" ref="FX87">+_xlfn.SINGLE(IF(FX$8="Mùa đông",MMULT(VALUE($E87:$EF87),VALUE('Color detail'!Y$7:Y$138))*'3.Gentan-i'!$EO87,MMULT(VALUE($E87:$EF87),VALUE('Color detail'!Y$7:Y$138))*'3.Gentan-i'!$EP87))</f>
        <v>67.11</v>
      </c>
      <c r="FY87" s="436" cm="1">
        <f t="array" ref="FY87">+_xlfn.SINGLE(IF(FY$8="Mùa đông",MMULT(VALUE($E87:$EF87),VALUE('Color detail'!Z$7:Z$138))*'3.Gentan-i'!$EO87,MMULT(VALUE($E87:$EF87),VALUE('Color detail'!Z$7:Z$138))*'3.Gentan-i'!$EP87))</f>
        <v>57.850000000000009</v>
      </c>
      <c r="FZ87" s="436" cm="1">
        <f t="array" ref="FZ87">+_xlfn.SINGLE(IF(FZ$8="Mùa đông",MMULT(VALUE($E87:$EF87),VALUE('Color detail'!AA$7:AA$138))*'3.Gentan-i'!$EO87,MMULT(VALUE($E87:$EF87),VALUE('Color detail'!AA$7:AA$138))*'3.Gentan-i'!$EP87))</f>
        <v>49.8</v>
      </c>
      <c r="GA87" s="436" cm="1">
        <f t="array" ref="GA87">+_xlfn.SINGLE(IF(GA$8="Mùa đông",MMULT(VALUE($E87:$EF87),VALUE('Color detail'!AB$7:AB$138))*'3.Gentan-i'!$EO87,MMULT(VALUE($E87:$EF87),VALUE('Color detail'!AB$7:AB$138))*'3.Gentan-i'!$EP87))</f>
        <v>71.37</v>
      </c>
      <c r="GB87" s="436" cm="1">
        <f t="array" ref="GB87">+_xlfn.SINGLE(IF(GB$8="Mùa đông",MMULT(VALUE($E87:$EF87),VALUE('Color detail'!AC$7:AC$138))*'3.Gentan-i'!$EO87,MMULT(VALUE($E87:$EF87),VALUE('Color detail'!AC$7:AC$138))*'3.Gentan-i'!$EP87))</f>
        <v>80.44</v>
      </c>
      <c r="GC87" s="436" cm="1">
        <f t="array" ref="GC87">+_xlfn.SINGLE(IF(GC$8="Mùa đông",MMULT(VALUE($E87:$EF87),VALUE('Color detail'!AD$7:AD$138))*'3.Gentan-i'!$EO87,MMULT(VALUE($E87:$EF87),VALUE('Color detail'!AD$7:AD$138))*'3.Gentan-i'!$EP87))</f>
        <v>61.190000000000005</v>
      </c>
      <c r="GD87" s="436" cm="1">
        <f t="array" ref="GD87">+_xlfn.SINGLE(IF(GD$8="Mùa đông",MMULT(VALUE($E87:$EF87),VALUE('Color detail'!AE$7:AE$138))*'3.Gentan-i'!$EO87,MMULT(VALUE($E87:$EF87),VALUE('Color detail'!AE$7:AE$138))*'3.Gentan-i'!$EP87))</f>
        <v>50.27000000000001</v>
      </c>
      <c r="GE87" s="436" cm="1">
        <f t="array" ref="GE87">+_xlfn.SINGLE(IF(GE$8="Mùa đông",MMULT(VALUE($E87:$EF87),VALUE('Color detail'!AF$7:AF$138))*'3.Gentan-i'!$EO87,MMULT(VALUE($E87:$EF87),VALUE('Color detail'!AF$7:AF$138))*'3.Gentan-i'!$EP87))</f>
        <v>37.959999999999994</v>
      </c>
      <c r="GF87" s="436" cm="1">
        <f t="array" ref="GF87">+_xlfn.SINGLE(IF(GF$8="Mùa đông",MMULT(VALUE($E87:$EF87),VALUE('Color detail'!AG$7:AG$138))*'3.Gentan-i'!$EO87,MMULT(VALUE($E87:$EF87),VALUE('Color detail'!AG$7:AG$138))*'3.Gentan-i'!$EP87))</f>
        <v>32.769999999999996</v>
      </c>
      <c r="GG87" s="436" cm="1">
        <f t="array" ref="GG87">+_xlfn.SINGLE(IF(GG$8="Mùa đông",MMULT(VALUE($E87:$EF87),VALUE('Color detail'!AH$7:AH$138))*'3.Gentan-i'!$EO87,MMULT(VALUE($E87:$EF87),VALUE('Color detail'!AH$7:AH$138))*'3.Gentan-i'!$EP87))</f>
        <v>47.57</v>
      </c>
      <c r="GH87" s="436" cm="1">
        <f t="array" ref="GH87">+_xlfn.SINGLE(IF(GH$8="Mùa đông",MMULT(VALUE($E87:$EF87),VALUE('Color detail'!AI$7:AI$138))*'3.Gentan-i'!$EO87,MMULT(VALUE($E87:$EF87),VALUE('Color detail'!AI$7:AI$138))*'3.Gentan-i'!$EP87))</f>
        <v>40.820000000000007</v>
      </c>
      <c r="GI87" s="436" cm="1">
        <f t="array" ref="GI87">+_xlfn.SINGLE(IF(GI$8="Mùa đông",MMULT(VALUE($E87:$EF87),VALUE('Color detail'!AJ$7:AJ$138))*'3.Gentan-i'!$EO87,MMULT(VALUE($E87:$EF87),VALUE('Color detail'!AJ$7:AJ$138))*'3.Gentan-i'!$EP87))</f>
        <v>32.120000000000005</v>
      </c>
      <c r="GJ87" s="436" cm="1">
        <f t="array" ref="GJ87">+_xlfn.SINGLE(IF(GJ$8="Mùa đông",MMULT(VALUE($E87:$EF87),VALUE('Color detail'!AK$7:AK$138))*'3.Gentan-i'!$EO87,MMULT(VALUE($E87:$EF87),VALUE('Color detail'!AK$7:AK$138))*'3.Gentan-i'!$EP87))</f>
        <v>39.429999999999993</v>
      </c>
      <c r="GK87" s="436" cm="1">
        <f t="array" ref="GK87">+_xlfn.SINGLE(IF(GK$8="Mùa đông",MMULT(VALUE($E87:$EF87),VALUE('Color detail'!AL$7:AL$138))*'3.Gentan-i'!$EO87,MMULT(VALUE($E87:$EF87),VALUE('Color detail'!AL$7:AL$138))*'3.Gentan-i'!$EP87))</f>
        <v>0</v>
      </c>
      <c r="GL87" s="436" cm="1">
        <f t="array" ref="GL87">+_xlfn.SINGLE(IF(GL$8="Mùa đông",MMULT(VALUE($E87:$EF87),VALUE('Color detail'!AM$7:AM$138))*'3.Gentan-i'!$EO87,MMULT(VALUE($E87:$EF87),VALUE('Color detail'!AM$7:AM$138))*'3.Gentan-i'!$EP87))</f>
        <v>0</v>
      </c>
      <c r="GM87" s="436" cm="1">
        <f t="array" ref="GM87">+_xlfn.SINGLE(IF(GM$8="Mùa đông",MMULT(VALUE($E87:$EF87),VALUE('Color detail'!AN$7:AN$138))*'3.Gentan-i'!$EO87,MMULT(VALUE($E87:$EF87),VALUE('Color detail'!AN$7:AN$138))*'3.Gentan-i'!$EP87))</f>
        <v>0</v>
      </c>
      <c r="GN87" s="436" cm="1">
        <f t="array" ref="GN87">+_xlfn.SINGLE(IF(GN$8="Mùa đông",MMULT(VALUE($E87:$EF87),VALUE('Color detail'!AO$7:AO$138))*'3.Gentan-i'!$EO87,MMULT(VALUE($E87:$EF87),VALUE('Color detail'!AO$7:AO$138))*'3.Gentan-i'!$EP87))</f>
        <v>0</v>
      </c>
      <c r="GO87" s="436" cm="1">
        <f t="array" ref="GO87">+_xlfn.SINGLE(IF(GO$8="Mùa đông",MMULT(VALUE($E87:$EF87),VALUE('Color detail'!AP$7:AP$138))*'3.Gentan-i'!$EO87,MMULT(VALUE($E87:$EF87),VALUE('Color detail'!AP$7:AP$138))*'3.Gentan-i'!$EP87))</f>
        <v>0</v>
      </c>
      <c r="GP87" s="436" cm="1">
        <f t="array" ref="GP87">+_xlfn.SINGLE(IF(GP$8="Mùa đông",MMULT(VALUE($E87:$EF87),VALUE('Color detail'!AQ$7:AQ$138))*'3.Gentan-i'!$EO87,MMULT(VALUE($E87:$EF87),VALUE('Color detail'!AQ$7:AQ$138))*'3.Gentan-i'!$EP87))</f>
        <v>0</v>
      </c>
      <c r="GQ87" s="436" cm="1">
        <f t="array" ref="GQ87">+_xlfn.SINGLE(IF(GQ$8="Mùa đông",MMULT(VALUE($E87:$EF87),VALUE('Color detail'!AR$7:AR$138))*'3.Gentan-i'!$EO87,MMULT(VALUE($E87:$EF87),VALUE('Color detail'!AR$7:AR$138))*'3.Gentan-i'!$EP87))</f>
        <v>0</v>
      </c>
      <c r="GR87" s="443">
        <f t="shared" si="43"/>
        <v>1159.0599999999997</v>
      </c>
      <c r="GS87" s="435"/>
      <c r="GT87" s="436">
        <f t="shared" si="44"/>
        <v>80.44</v>
      </c>
      <c r="GU87" s="499">
        <v>12</v>
      </c>
      <c r="GV87" s="499">
        <v>36</v>
      </c>
      <c r="GW87" s="436">
        <f t="shared" si="49"/>
        <v>772.22400000000005</v>
      </c>
      <c r="GX87" s="436">
        <f t="shared" si="50"/>
        <v>2316.672</v>
      </c>
      <c r="GZ87" s="534"/>
      <c r="HA87" s="534"/>
      <c r="HB87" s="534"/>
    </row>
    <row r="88" spans="1:210" ht="16" hidden="1" customHeight="1">
      <c r="A88" s="437">
        <v>1</v>
      </c>
      <c r="B88" s="438" t="s">
        <v>483</v>
      </c>
      <c r="C88" s="439" t="s">
        <v>467</v>
      </c>
      <c r="D88" s="439"/>
      <c r="E88" s="925"/>
      <c r="F88" s="925"/>
      <c r="G88" s="925"/>
      <c r="H88" s="925"/>
      <c r="I88" s="925"/>
      <c r="J88" s="925"/>
      <c r="K88" s="925"/>
      <c r="L88" s="925"/>
      <c r="M88" s="925"/>
      <c r="N88" s="925"/>
      <c r="O88" s="925"/>
      <c r="P88" s="925"/>
      <c r="Q88" s="925"/>
      <c r="R88" s="925"/>
      <c r="S88" s="925"/>
      <c r="T88" s="925"/>
      <c r="U88" s="925"/>
      <c r="V88" s="925"/>
      <c r="W88" s="925"/>
      <c r="X88" s="925"/>
      <c r="Y88" s="925"/>
      <c r="Z88" s="925"/>
      <c r="AA88" s="925"/>
      <c r="AB88" s="925"/>
      <c r="AC88" s="925"/>
      <c r="AD88" s="441">
        <v>0</v>
      </c>
      <c r="AE88" s="441">
        <v>0</v>
      </c>
      <c r="AF88" s="441">
        <v>0</v>
      </c>
      <c r="AG88" s="441">
        <v>0</v>
      </c>
      <c r="AH88" s="441">
        <v>0.55000000000000004</v>
      </c>
      <c r="AI88" s="441">
        <v>0.55000000000000004</v>
      </c>
      <c r="AJ88" s="441">
        <v>0.75</v>
      </c>
      <c r="AK88" s="441">
        <v>0</v>
      </c>
      <c r="AL88" s="441">
        <v>0</v>
      </c>
      <c r="AM88" s="441">
        <v>0</v>
      </c>
      <c r="AN88" s="441">
        <v>0.75</v>
      </c>
      <c r="AO88" s="441">
        <v>0.55000000000000004</v>
      </c>
      <c r="AP88" s="441">
        <v>0</v>
      </c>
      <c r="AQ88" s="441">
        <v>0</v>
      </c>
      <c r="AR88" s="441">
        <v>0</v>
      </c>
      <c r="AS88" s="441">
        <v>0.55000000000000004</v>
      </c>
      <c r="AT88" s="441">
        <v>0</v>
      </c>
      <c r="AU88" s="441">
        <v>0</v>
      </c>
      <c r="AV88" s="441">
        <v>0.75</v>
      </c>
      <c r="AW88" s="441">
        <v>0</v>
      </c>
      <c r="AX88" s="441">
        <v>0</v>
      </c>
      <c r="AY88" s="441">
        <v>0.55000000000000004</v>
      </c>
      <c r="AZ88" s="444">
        <v>0.85292841361171567</v>
      </c>
      <c r="BA88" s="444">
        <v>0.85292841361171567</v>
      </c>
      <c r="BB88" s="444">
        <v>0</v>
      </c>
      <c r="BC88" s="444">
        <v>0</v>
      </c>
      <c r="BD88" s="444">
        <v>0</v>
      </c>
      <c r="BE88" s="444">
        <v>0.85292841361171567</v>
      </c>
      <c r="BF88" s="444">
        <v>0.85292841361171567</v>
      </c>
      <c r="BG88" s="444">
        <v>0</v>
      </c>
      <c r="BH88" s="444">
        <v>0</v>
      </c>
      <c r="BI88" s="444">
        <v>0</v>
      </c>
      <c r="BJ88" s="444">
        <v>0.85292841361171567</v>
      </c>
      <c r="BK88" s="444">
        <v>0.85292841361171567</v>
      </c>
      <c r="BL88" s="444">
        <v>0</v>
      </c>
      <c r="BM88" s="444">
        <v>0</v>
      </c>
      <c r="BN88" s="444">
        <v>0</v>
      </c>
      <c r="BO88" s="444">
        <v>0.85292841361171567</v>
      </c>
      <c r="BP88" s="444">
        <v>0</v>
      </c>
      <c r="BQ88" s="444">
        <v>0</v>
      </c>
      <c r="BR88" s="444">
        <v>0</v>
      </c>
      <c r="BS88" s="444">
        <v>0</v>
      </c>
      <c r="BT88" s="444">
        <v>0</v>
      </c>
      <c r="BU88" s="444">
        <v>0.85292841361171567</v>
      </c>
      <c r="BV88" s="444">
        <v>0</v>
      </c>
      <c r="BW88" s="444">
        <v>0</v>
      </c>
      <c r="BX88" s="444">
        <v>0</v>
      </c>
      <c r="BY88" s="444">
        <v>0</v>
      </c>
      <c r="BZ88" s="444">
        <v>0</v>
      </c>
      <c r="CA88" s="444">
        <v>0.85292841361171567</v>
      </c>
      <c r="CB88" s="444">
        <v>0</v>
      </c>
      <c r="CC88" s="444">
        <v>0</v>
      </c>
      <c r="CD88" s="444">
        <v>0</v>
      </c>
      <c r="CE88" s="444">
        <v>0</v>
      </c>
      <c r="CF88" s="444">
        <v>0</v>
      </c>
      <c r="CG88" s="444">
        <v>0.85292841361171567</v>
      </c>
      <c r="CH88" s="444">
        <v>0</v>
      </c>
      <c r="CI88" s="444">
        <v>0</v>
      </c>
      <c r="CJ88" s="444">
        <v>0</v>
      </c>
      <c r="CK88" s="444">
        <v>0</v>
      </c>
      <c r="CL88" s="444">
        <v>0</v>
      </c>
      <c r="CM88" s="444">
        <v>1.0661605170146446</v>
      </c>
      <c r="CN88" s="444">
        <v>0</v>
      </c>
      <c r="CO88" s="444">
        <v>0</v>
      </c>
      <c r="CP88" s="444">
        <v>0</v>
      </c>
      <c r="CQ88" s="444">
        <v>1.0661605170146446</v>
      </c>
      <c r="CR88" s="444">
        <v>0</v>
      </c>
      <c r="CS88" s="444">
        <v>0</v>
      </c>
      <c r="CT88" s="444">
        <v>0</v>
      </c>
      <c r="CU88" s="444">
        <v>1.0661605170146446</v>
      </c>
      <c r="CV88" s="444">
        <v>0</v>
      </c>
      <c r="CW88" s="444">
        <v>0</v>
      </c>
      <c r="CX88" s="444">
        <v>0</v>
      </c>
      <c r="CY88" s="444">
        <v>1.0661605170146446</v>
      </c>
      <c r="CZ88" s="444">
        <v>0</v>
      </c>
      <c r="DA88" s="444">
        <v>0</v>
      </c>
      <c r="DB88" s="444">
        <v>0</v>
      </c>
      <c r="DC88" s="444">
        <v>0</v>
      </c>
      <c r="DD88" s="444">
        <v>0</v>
      </c>
      <c r="DE88" s="444">
        <v>0</v>
      </c>
      <c r="DF88" s="444">
        <v>0</v>
      </c>
      <c r="DG88" s="444">
        <v>0</v>
      </c>
      <c r="DH88" s="444">
        <v>0</v>
      </c>
      <c r="DI88" s="444">
        <v>0</v>
      </c>
      <c r="DJ88" s="444">
        <v>0</v>
      </c>
      <c r="DK88" s="444">
        <v>0</v>
      </c>
      <c r="DL88" s="444">
        <v>0</v>
      </c>
      <c r="DM88" s="444">
        <v>0</v>
      </c>
      <c r="DN88" s="444">
        <v>0</v>
      </c>
      <c r="DO88" s="444">
        <v>0</v>
      </c>
      <c r="DP88" s="444">
        <v>0</v>
      </c>
      <c r="DQ88" s="444">
        <v>0</v>
      </c>
      <c r="DR88" s="444">
        <v>0</v>
      </c>
      <c r="DS88" s="444">
        <v>0</v>
      </c>
      <c r="DT88" s="444">
        <v>0</v>
      </c>
      <c r="DU88" s="444">
        <v>0</v>
      </c>
      <c r="DV88" s="444">
        <v>1.0661605170146446</v>
      </c>
      <c r="DW88" s="444">
        <v>0</v>
      </c>
      <c r="DX88" s="444">
        <v>0</v>
      </c>
      <c r="DY88" s="444">
        <v>0</v>
      </c>
      <c r="DZ88" s="444">
        <v>0</v>
      </c>
      <c r="EA88" s="444">
        <v>1.0661605170146446</v>
      </c>
      <c r="EB88" s="444">
        <v>0</v>
      </c>
      <c r="EC88" s="444">
        <v>0</v>
      </c>
      <c r="ED88" s="444">
        <v>0</v>
      </c>
      <c r="EE88" s="444">
        <v>1.0661605170146446</v>
      </c>
      <c r="EF88" s="444">
        <v>0</v>
      </c>
      <c r="EH88" s="437" t="s">
        <v>62</v>
      </c>
      <c r="EI88" s="437">
        <v>4</v>
      </c>
      <c r="EJ88" s="439" t="s">
        <v>475</v>
      </c>
      <c r="EK88" s="439" t="s">
        <v>333</v>
      </c>
      <c r="EL88" s="437" t="s">
        <v>64</v>
      </c>
      <c r="EN88" s="382" t="str">
        <f>+IFERROR(VLOOKUP($B88,'Lưu ý'!$C$5:$G$21,5,0),"")</f>
        <v/>
      </c>
      <c r="EO88" s="382">
        <f>+IF($EN88="",100%,INDEX('Lưu ý'!$H$5:$I$21,MATCH('3.Gentan-i'!$B88,'Lưu ý'!$C$5:$C$21,0),MATCH('3.Gentan-i'!EO$6,'Lưu ý'!$H$4:$I$4,0)))</f>
        <v>1</v>
      </c>
      <c r="EP88" s="382">
        <f>+IF($EN88="",100%,INDEX('Lưu ý'!$H$5:$I$21,MATCH('3.Gentan-i'!$B88,'Lưu ý'!$C$5:$C$21,0),MATCH('3.Gentan-i'!EP$6,'Lưu ý'!$H$4:$I$4,0)))</f>
        <v>1</v>
      </c>
      <c r="EQ88" s="481">
        <v>1</v>
      </c>
      <c r="ER88" s="929">
        <v>1</v>
      </c>
      <c r="ES88" s="439"/>
      <c r="ET88" s="439"/>
      <c r="EU88" s="476"/>
      <c r="EV88" s="810"/>
      <c r="EW88" s="810"/>
      <c r="EX88" s="810"/>
      <c r="EY88" s="810"/>
      <c r="EZ88" s="378" t="s">
        <v>360</v>
      </c>
      <c r="FA88" s="442" cm="1">
        <f t="array" ref="FA88">+_xlfn.SINGLE(MMULT(VALUE($E88:$EF88),VALUE('Color detail'!H$7:H$138)))</f>
        <v>744.28372934243623</v>
      </c>
      <c r="FB88" s="442" cm="1">
        <f t="array" ref="FB88">+_xlfn.SINGLE(MMULT(VALUE($E88:$EF88),VALUE('Color detail'!I$7:I$138)))</f>
        <v>956.56518217081236</v>
      </c>
      <c r="FC88" s="442" cm="1">
        <f t="array" ref="FC88">+_xlfn.SINGLE(MMULT(VALUE($E88:$EF88),VALUE('Color detail'!J$7:J$138)))</f>
        <v>860.71605004521587</v>
      </c>
      <c r="FD88" s="442" cm="1">
        <f t="array" ref="FD88">+_xlfn.SINGLE(MMULT(VALUE($E88:$EF88),VALUE('Color detail'!K$7:K$138)))</f>
        <v>790.51409799030773</v>
      </c>
      <c r="FF88" s="436">
        <f t="shared" si="45"/>
        <v>748</v>
      </c>
      <c r="FG88" s="436">
        <f t="shared" si="46"/>
        <v>960</v>
      </c>
      <c r="FH88" s="436">
        <f t="shared" si="47"/>
        <v>864</v>
      </c>
      <c r="FI88" s="436">
        <f t="shared" si="48"/>
        <v>792</v>
      </c>
      <c r="FK88" s="436">
        <f t="shared" si="39"/>
        <v>748</v>
      </c>
      <c r="FL88" s="436">
        <f t="shared" si="40"/>
        <v>960</v>
      </c>
      <c r="FM88" s="436">
        <f t="shared" si="41"/>
        <v>864</v>
      </c>
      <c r="FN88" s="436">
        <f t="shared" si="42"/>
        <v>792</v>
      </c>
      <c r="FO88" s="681"/>
      <c r="FP88" s="436" cm="1">
        <f t="array" ref="FP88">+_xlfn.SINGLE(IF(FP$8="Mùa đông",MMULT(VALUE($E88:$EF88),VALUE('Color detail'!Q$7:Q$138))*'3.Gentan-i'!$EO88,MMULT(VALUE($E88:$EF88),VALUE('Color detail'!Q$7:Q$138))*'3.Gentan-i'!$EP88))</f>
        <v>39.086333959395404</v>
      </c>
      <c r="FQ88" s="436" cm="1">
        <f t="array" ref="FQ88">+_xlfn.SINGLE(IF(FQ$8="Mùa đông",MMULT(VALUE($E88:$EF88),VALUE('Color detail'!R$7:R$138))*'3.Gentan-i'!$EO88,MMULT(VALUE($E88:$EF88),VALUE('Color detail'!R$7:R$138))*'3.Gentan-i'!$EP88))</f>
        <v>45.452385992109633</v>
      </c>
      <c r="FR88" s="436" cm="1">
        <f t="array" ref="FR88">+_xlfn.SINGLE(IF(FR$8="Mùa đông",MMULT(VALUE($E88:$EF88),VALUE('Color detail'!S$7:S$138))*'3.Gentan-i'!$EO88,MMULT(VALUE($E88:$EF88),VALUE('Color detail'!S$7:S$138))*'3.Gentan-i'!$EP88))</f>
        <v>26.532104065428452</v>
      </c>
      <c r="FS88" s="436" cm="1">
        <f t="array" ref="FS88">+_xlfn.SINGLE(IF(FS$8="Mùa đông",MMULT(VALUE($E88:$EF88),VALUE('Color detail'!T$7:T$138))*'3.Gentan-i'!$EO88,MMULT(VALUE($E88:$EF88),VALUE('Color detail'!T$7:T$138))*'3.Gentan-i'!$EP88))</f>
        <v>42.077548718560251</v>
      </c>
      <c r="FT88" s="436" cm="1">
        <f t="array" ref="FT88">+_xlfn.SINGLE(IF(FT$8="Mùa đông",MMULT(VALUE($E88:$EF88),VALUE('Color detail'!U$7:U$138))*'3.Gentan-i'!$EO88,MMULT(VALUE($E88:$EF88),VALUE('Color detail'!U$7:U$138))*'3.Gentan-i'!$EP88))</f>
        <v>37.248156098142687</v>
      </c>
      <c r="FU88" s="436" cm="1">
        <f t="array" ref="FU88">+_xlfn.SINGLE(IF(FU$8="Mùa đông",MMULT(VALUE($E88:$EF88),VALUE('Color detail'!V$7:V$138))*'3.Gentan-i'!$EO88,MMULT(VALUE($E88:$EF88),VALUE('Color detail'!V$7:V$138))*'3.Gentan-i'!$EP88))</f>
        <v>40.796637649186614</v>
      </c>
      <c r="FV88" s="436" cm="1">
        <f t="array" ref="FV88">+_xlfn.SINGLE(IF(FV$8="Mùa đông",MMULT(VALUE($E88:$EF88),VALUE('Color detail'!W$7:W$138))*'3.Gentan-i'!$EO88,MMULT(VALUE($E88:$EF88),VALUE('Color detail'!W$7:W$138))*'3.Gentan-i'!$EP88))</f>
        <v>38.780477132171967</v>
      </c>
      <c r="FW88" s="436" cm="1">
        <f t="array" ref="FW88">+_xlfn.SINGLE(IF(FW$8="Mùa đông",MMULT(VALUE($E88:$EF88),VALUE('Color detail'!X$7:X$138))*'3.Gentan-i'!$EO88,MMULT(VALUE($E88:$EF88),VALUE('Color detail'!X$7:X$138))*'3.Gentan-i'!$EP88))</f>
        <v>37.558459787933892</v>
      </c>
      <c r="FX88" s="436" cm="1">
        <f t="array" ref="FX88">+_xlfn.SINGLE(IF(FX$8="Mùa đông",MMULT(VALUE($E88:$EF88),VALUE('Color detail'!Y$7:Y$138))*'3.Gentan-i'!$EO88,MMULT(VALUE($E88:$EF88),VALUE('Color detail'!Y$7:Y$138))*'3.Gentan-i'!$EP88))</f>
        <v>43.742190786618828</v>
      </c>
      <c r="FY88" s="436" cm="1">
        <f t="array" ref="FY88">+_xlfn.SINGLE(IF(FY$8="Mùa đông",MMULT(VALUE($E88:$EF88),VALUE('Color detail'!Z$7:Z$138))*'3.Gentan-i'!$EO88,MMULT(VALUE($E88:$EF88),VALUE('Color detail'!Z$7:Z$138))*'3.Gentan-i'!$EP88))</f>
        <v>38.059869752589542</v>
      </c>
      <c r="FZ88" s="436" cm="1">
        <f t="array" ref="FZ88">+_xlfn.SINGLE(IF(FZ$8="Mùa đông",MMULT(VALUE($E88:$EF88),VALUE('Color detail'!AA$7:AA$138))*'3.Gentan-i'!$EO88,MMULT(VALUE($E88:$EF88),VALUE('Color detail'!AA$7:AA$138))*'3.Gentan-i'!$EP88))</f>
        <v>33.073210340292889</v>
      </c>
      <c r="GA88" s="436" cm="1">
        <f t="array" ref="GA88">+_xlfn.SINGLE(IF(GA$8="Mùa đông",MMULT(VALUE($E88:$EF88),VALUE('Color detail'!AB$7:AB$138))*'3.Gentan-i'!$EO88,MMULT(VALUE($E88:$EF88),VALUE('Color detail'!AB$7:AB$138))*'3.Gentan-i'!$EP88))</f>
        <v>49.986225475094983</v>
      </c>
      <c r="GB88" s="436" cm="1">
        <f t="array" ref="GB88">+_xlfn.SINGLE(IF(GB$8="Mùa đông",MMULT(VALUE($E88:$EF88),VALUE('Color detail'!AC$7:AC$138))*'3.Gentan-i'!$EO88,MMULT(VALUE($E88:$EF88),VALUE('Color detail'!AC$7:AC$138))*'3.Gentan-i'!$EP88))</f>
        <v>48.764208130856915</v>
      </c>
      <c r="GC88" s="436" cm="1">
        <f t="array" ref="GC88">+_xlfn.SINGLE(IF(GC$8="Mùa đông",MMULT(VALUE($E88:$EF88),VALUE('Color detail'!AD$7:AD$138))*'3.Gentan-i'!$EO88,MMULT(VALUE($E88:$EF88),VALUE('Color detail'!AD$7:AD$138))*'3.Gentan-i'!$EP88))</f>
        <v>38.733405545783683</v>
      </c>
      <c r="GD88" s="436" cm="1">
        <f t="array" ref="GD88">+_xlfn.SINGLE(IF(GD$8="Mùa đông",MMULT(VALUE($E88:$EF88),VALUE('Color detail'!AE$7:AE$138))*'3.Gentan-i'!$EO88,MMULT(VALUE($E88:$EF88),VALUE('Color detail'!AE$7:AE$138))*'3.Gentan-i'!$EP88))</f>
        <v>32.762906650501684</v>
      </c>
      <c r="GE88" s="436" cm="1">
        <f t="array" ref="GE88">+_xlfn.SINGLE(IF(GE$8="Mùa đông",MMULT(VALUE($E88:$EF88),VALUE('Color detail'!AF$7:AF$138))*'3.Gentan-i'!$EO88,MMULT(VALUE($E88:$EF88),VALUE('Color detail'!AF$7:AF$138))*'3.Gentan-i'!$EP88))</f>
        <v>22.899783031399167</v>
      </c>
      <c r="GF88" s="436" cm="1">
        <f t="array" ref="GF88">+_xlfn.SINGLE(IF(GF$8="Mùa đông",MMULT(VALUE($E88:$EF88),VALUE('Color detail'!AG$7:AG$138))*'3.Gentan-i'!$EO88,MMULT(VALUE($E88:$EF88),VALUE('Color detail'!AG$7:AG$138))*'3.Gentan-i'!$EP88))</f>
        <v>21.654229893966946</v>
      </c>
      <c r="GG88" s="436" cm="1">
        <f t="array" ref="GG88">+_xlfn.SINGLE(IF(GG$8="Mùa đông",MMULT(VALUE($E88:$EF88),VALUE('Color detail'!AH$7:AH$138))*'3.Gentan-i'!$EO88,MMULT(VALUE($E88:$EF88),VALUE('Color detail'!AH$7:AH$138))*'3.Gentan-i'!$EP88))</f>
        <v>31.127657202860675</v>
      </c>
      <c r="GH88" s="436" cm="1">
        <f t="array" ref="GH88">+_xlfn.SINGLE(IF(GH$8="Mùa đông",MMULT(VALUE($E88:$EF88),VALUE('Color detail'!AI$7:AI$138))*'3.Gentan-i'!$EO88,MMULT(VALUE($E88:$EF88),VALUE('Color detail'!AI$7:AI$138))*'3.Gentan-i'!$EP88))</f>
        <v>29.426247238205018</v>
      </c>
      <c r="GI88" s="436" cm="1">
        <f t="array" ref="GI88">+_xlfn.SINGLE(IF(GI$8="Mùa đông",MMULT(VALUE($E88:$EF88),VALUE('Color detail'!AJ$7:AJ$138))*'3.Gentan-i'!$EO88,MMULT(VALUE($E88:$EF88),VALUE('Color detail'!AJ$7:AJ$138))*'3.Gentan-i'!$EP88))</f>
        <v>21.235140963340587</v>
      </c>
      <c r="GJ88" s="436" cm="1">
        <f t="array" ref="GJ88">+_xlfn.SINGLE(IF(GJ$8="Mùa đông",MMULT(VALUE($E88:$EF88),VALUE('Color detail'!AK$7:AK$138))*'3.Gentan-i'!$EO88,MMULT(VALUE($E88:$EF88),VALUE('Color detail'!AK$7:AK$138))*'3.Gentan-i'!$EP88))</f>
        <v>25.286550927996235</v>
      </c>
      <c r="GK88" s="436" cm="1">
        <f t="array" ref="GK88">+_xlfn.SINGLE(IF(GK$8="Mùa đông",MMULT(VALUE($E88:$EF88),VALUE('Color detail'!AL$7:AL$138))*'3.Gentan-i'!$EO88,MMULT(VALUE($E88:$EF88),VALUE('Color detail'!AL$7:AL$138))*'3.Gentan-i'!$EP88))</f>
        <v>0</v>
      </c>
      <c r="GL88" s="436" cm="1">
        <f t="array" ref="GL88">+_xlfn.SINGLE(IF(GL$8="Mùa đông",MMULT(VALUE($E88:$EF88),VALUE('Color detail'!AM$7:AM$138))*'3.Gentan-i'!$EO88,MMULT(VALUE($E88:$EF88),VALUE('Color detail'!AM$7:AM$138))*'3.Gentan-i'!$EP88))</f>
        <v>0</v>
      </c>
      <c r="GM88" s="436" cm="1">
        <f t="array" ref="GM88">+_xlfn.SINGLE(IF(GM$8="Mùa đông",MMULT(VALUE($E88:$EF88),VALUE('Color detail'!AN$7:AN$138))*'3.Gentan-i'!$EO88,MMULT(VALUE($E88:$EF88),VALUE('Color detail'!AN$7:AN$138))*'3.Gentan-i'!$EP88))</f>
        <v>0</v>
      </c>
      <c r="GN88" s="436" cm="1">
        <f t="array" ref="GN88">+_xlfn.SINGLE(IF(GN$8="Mùa đông",MMULT(VALUE($E88:$EF88),VALUE('Color detail'!AO$7:AO$138))*'3.Gentan-i'!$EO88,MMULT(VALUE($E88:$EF88),VALUE('Color detail'!AO$7:AO$138))*'3.Gentan-i'!$EP88))</f>
        <v>0</v>
      </c>
      <c r="GO88" s="436" cm="1">
        <f t="array" ref="GO88">+_xlfn.SINGLE(IF(GO$8="Mùa đông",MMULT(VALUE($E88:$EF88),VALUE('Color detail'!AP$7:AP$138))*'3.Gentan-i'!$EO88,MMULT(VALUE($E88:$EF88),VALUE('Color detail'!AP$7:AP$138))*'3.Gentan-i'!$EP88))</f>
        <v>0</v>
      </c>
      <c r="GP88" s="436" cm="1">
        <f t="array" ref="GP88">+_xlfn.SINGLE(IF(GP$8="Mùa đông",MMULT(VALUE($E88:$EF88),VALUE('Color detail'!AQ$7:AQ$138))*'3.Gentan-i'!$EO88,MMULT(VALUE($E88:$EF88),VALUE('Color detail'!AQ$7:AQ$138))*'3.Gentan-i'!$EP88))</f>
        <v>0</v>
      </c>
      <c r="GQ88" s="436" cm="1">
        <f t="array" ref="GQ88">+_xlfn.SINGLE(IF(GQ$8="Mùa đông",MMULT(VALUE($E88:$EF88),VALUE('Color detail'!AR$7:AR$138))*'3.Gentan-i'!$EO88,MMULT(VALUE($E88:$EF88),VALUE('Color detail'!AR$7:AR$138))*'3.Gentan-i'!$EP88))</f>
        <v>0</v>
      </c>
      <c r="GR88" s="443">
        <f t="shared" si="43"/>
        <v>744.28372934243612</v>
      </c>
      <c r="GS88" s="435"/>
      <c r="GT88" s="436">
        <f t="shared" si="44"/>
        <v>49.986225475094983</v>
      </c>
      <c r="GU88" s="499">
        <v>12</v>
      </c>
      <c r="GV88" s="499">
        <v>36</v>
      </c>
      <c r="GW88" s="436">
        <f t="shared" si="49"/>
        <v>599.8347057011398</v>
      </c>
      <c r="GX88" s="436">
        <f t="shared" si="50"/>
        <v>1799.5041171034195</v>
      </c>
      <c r="GZ88" s="534"/>
      <c r="HA88" s="534"/>
      <c r="HB88" s="534"/>
    </row>
    <row r="89" spans="1:210" ht="16" hidden="1" customHeight="1">
      <c r="A89" s="437">
        <v>1</v>
      </c>
      <c r="B89" s="438" t="s">
        <v>484</v>
      </c>
      <c r="C89" s="439" t="s">
        <v>468</v>
      </c>
      <c r="D89" s="439"/>
      <c r="E89" s="925"/>
      <c r="F89" s="925"/>
      <c r="G89" s="925"/>
      <c r="H89" s="925"/>
      <c r="I89" s="925"/>
      <c r="J89" s="925"/>
      <c r="K89" s="925"/>
      <c r="L89" s="925"/>
      <c r="M89" s="925"/>
      <c r="N89" s="925"/>
      <c r="O89" s="925"/>
      <c r="P89" s="925"/>
      <c r="Q89" s="925"/>
      <c r="R89" s="925"/>
      <c r="S89" s="925"/>
      <c r="T89" s="925"/>
      <c r="U89" s="925"/>
      <c r="V89" s="925"/>
      <c r="W89" s="925"/>
      <c r="X89" s="925"/>
      <c r="Y89" s="925"/>
      <c r="Z89" s="925"/>
      <c r="AA89" s="925"/>
      <c r="AB89" s="925"/>
      <c r="AC89" s="925"/>
      <c r="AD89" s="441">
        <v>0</v>
      </c>
      <c r="AE89" s="441">
        <v>0</v>
      </c>
      <c r="AF89" s="441">
        <v>0</v>
      </c>
      <c r="AG89" s="441">
        <v>0</v>
      </c>
      <c r="AH89" s="441">
        <v>0</v>
      </c>
      <c r="AI89" s="441">
        <v>0</v>
      </c>
      <c r="AJ89" s="441">
        <v>0.42</v>
      </c>
      <c r="AK89" s="441">
        <v>0</v>
      </c>
      <c r="AL89" s="441">
        <v>0</v>
      </c>
      <c r="AM89" s="441">
        <v>0</v>
      </c>
      <c r="AN89" s="441">
        <v>0.42</v>
      </c>
      <c r="AO89" s="441">
        <v>0</v>
      </c>
      <c r="AP89" s="441">
        <v>0</v>
      </c>
      <c r="AQ89" s="441">
        <v>0</v>
      </c>
      <c r="AR89" s="441">
        <v>0</v>
      </c>
      <c r="AS89" s="441">
        <v>0</v>
      </c>
      <c r="AT89" s="441">
        <v>0</v>
      </c>
      <c r="AU89" s="441">
        <v>0</v>
      </c>
      <c r="AV89" s="441">
        <v>0.42</v>
      </c>
      <c r="AW89" s="441">
        <v>0</v>
      </c>
      <c r="AX89" s="441">
        <v>0</v>
      </c>
      <c r="AY89" s="441">
        <v>0</v>
      </c>
      <c r="AZ89" s="928">
        <v>0.50051093824946302</v>
      </c>
      <c r="BA89" s="928">
        <v>0</v>
      </c>
      <c r="BB89" s="928">
        <v>0</v>
      </c>
      <c r="BC89" s="928">
        <v>0</v>
      </c>
      <c r="BD89" s="928">
        <v>0</v>
      </c>
      <c r="BE89" s="928">
        <v>0.50051093824946302</v>
      </c>
      <c r="BF89" s="928">
        <v>0</v>
      </c>
      <c r="BG89" s="928">
        <v>0</v>
      </c>
      <c r="BH89" s="928">
        <v>0</v>
      </c>
      <c r="BI89" s="928">
        <v>0</v>
      </c>
      <c r="BJ89" s="928">
        <v>0.50051093824946302</v>
      </c>
      <c r="BK89" s="928">
        <v>0</v>
      </c>
      <c r="BL89" s="928">
        <v>0</v>
      </c>
      <c r="BM89" s="928">
        <v>0</v>
      </c>
      <c r="BN89" s="928">
        <v>0</v>
      </c>
      <c r="BO89" s="928">
        <v>0</v>
      </c>
      <c r="BP89" s="928">
        <v>0</v>
      </c>
      <c r="BQ89" s="928">
        <v>0</v>
      </c>
      <c r="BR89" s="928">
        <v>0</v>
      </c>
      <c r="BS89" s="928">
        <v>0</v>
      </c>
      <c r="BT89" s="928">
        <v>0</v>
      </c>
      <c r="BU89" s="928">
        <v>0</v>
      </c>
      <c r="BV89" s="928">
        <v>0</v>
      </c>
      <c r="BW89" s="928">
        <v>0</v>
      </c>
      <c r="BX89" s="928">
        <v>0</v>
      </c>
      <c r="BY89" s="928">
        <v>0</v>
      </c>
      <c r="BZ89" s="928">
        <v>0</v>
      </c>
      <c r="CA89" s="928">
        <v>0</v>
      </c>
      <c r="CB89" s="928">
        <v>0</v>
      </c>
      <c r="CC89" s="928">
        <v>0</v>
      </c>
      <c r="CD89" s="928">
        <v>0</v>
      </c>
      <c r="CE89" s="928">
        <v>0</v>
      </c>
      <c r="CF89" s="928">
        <v>0</v>
      </c>
      <c r="CG89" s="928">
        <v>0</v>
      </c>
      <c r="CH89" s="928">
        <v>0</v>
      </c>
      <c r="CI89" s="928">
        <v>0</v>
      </c>
      <c r="CJ89" s="928">
        <v>0</v>
      </c>
      <c r="CK89" s="928">
        <v>0</v>
      </c>
      <c r="CL89" s="928">
        <v>0</v>
      </c>
      <c r="CM89" s="928">
        <v>0.42042918812954894</v>
      </c>
      <c r="CN89" s="928">
        <v>0</v>
      </c>
      <c r="CO89" s="928">
        <v>0</v>
      </c>
      <c r="CP89" s="928">
        <v>0</v>
      </c>
      <c r="CQ89" s="928">
        <v>0.42042918812954894</v>
      </c>
      <c r="CR89" s="928">
        <v>0</v>
      </c>
      <c r="CS89" s="928">
        <v>0</v>
      </c>
      <c r="CT89" s="928">
        <v>0</v>
      </c>
      <c r="CU89" s="928">
        <v>0.42042918812954894</v>
      </c>
      <c r="CV89" s="928">
        <v>0</v>
      </c>
      <c r="CW89" s="928">
        <v>0</v>
      </c>
      <c r="CX89" s="928">
        <v>0</v>
      </c>
      <c r="CY89" s="928">
        <v>0.42042918812954894</v>
      </c>
      <c r="CZ89" s="928">
        <v>0</v>
      </c>
      <c r="DA89" s="928">
        <v>0</v>
      </c>
      <c r="DB89" s="928">
        <v>0</v>
      </c>
      <c r="DC89" s="928">
        <v>0</v>
      </c>
      <c r="DD89" s="928">
        <v>0</v>
      </c>
      <c r="DE89" s="928">
        <v>0</v>
      </c>
      <c r="DF89" s="928">
        <v>0</v>
      </c>
      <c r="DG89" s="441">
        <v>0</v>
      </c>
      <c r="DH89" s="441">
        <v>0</v>
      </c>
      <c r="DI89" s="441">
        <v>0</v>
      </c>
      <c r="DJ89" s="441">
        <v>0</v>
      </c>
      <c r="DK89" s="441">
        <v>0</v>
      </c>
      <c r="DL89" s="441">
        <v>0</v>
      </c>
      <c r="DM89" s="441">
        <v>0</v>
      </c>
      <c r="DN89" s="441">
        <v>0</v>
      </c>
      <c r="DO89" s="441">
        <v>0</v>
      </c>
      <c r="DP89" s="441">
        <v>0</v>
      </c>
      <c r="DQ89" s="441">
        <v>0</v>
      </c>
      <c r="DR89" s="441">
        <v>0</v>
      </c>
      <c r="DS89" s="441">
        <v>0</v>
      </c>
      <c r="DT89" s="441">
        <v>0</v>
      </c>
      <c r="DU89" s="441">
        <v>0</v>
      </c>
      <c r="DV89" s="441">
        <v>0.4604700631895059</v>
      </c>
      <c r="DW89" s="441">
        <v>0</v>
      </c>
      <c r="DX89" s="441">
        <v>0</v>
      </c>
      <c r="DY89" s="441">
        <v>0</v>
      </c>
      <c r="DZ89" s="441">
        <v>0</v>
      </c>
      <c r="EA89" s="441">
        <v>0.4604700631895059</v>
      </c>
      <c r="EB89" s="441">
        <v>0</v>
      </c>
      <c r="EC89" s="441">
        <v>0</v>
      </c>
      <c r="ED89" s="441">
        <v>0</v>
      </c>
      <c r="EE89" s="441">
        <v>0.4604700631895059</v>
      </c>
      <c r="EF89" s="441">
        <v>0</v>
      </c>
      <c r="EH89" s="437" t="s">
        <v>62</v>
      </c>
      <c r="EI89" s="437">
        <v>4</v>
      </c>
      <c r="EJ89" s="439" t="s">
        <v>476</v>
      </c>
      <c r="EK89" s="439" t="s">
        <v>333</v>
      </c>
      <c r="EL89" s="437" t="s">
        <v>64</v>
      </c>
      <c r="EN89" s="382" t="str">
        <f>+IFERROR(VLOOKUP($B89,'Lưu ý'!$C$5:$G$21,5,0),"")</f>
        <v/>
      </c>
      <c r="EO89" s="382">
        <f>+IF($EN89="",100%,INDEX('Lưu ý'!$H$5:$I$21,MATCH('3.Gentan-i'!$B89,'Lưu ý'!$C$5:$C$21,0),MATCH('3.Gentan-i'!EO$6,'Lưu ý'!$H$4:$I$4,0)))</f>
        <v>1</v>
      </c>
      <c r="EP89" s="382">
        <f>+IF($EN89="",100%,INDEX('Lưu ý'!$H$5:$I$21,MATCH('3.Gentan-i'!$B89,'Lưu ý'!$C$5:$C$21,0),MATCH('3.Gentan-i'!EP$6,'Lưu ý'!$H$4:$I$4,0)))</f>
        <v>1</v>
      </c>
      <c r="EQ89" s="481">
        <v>1</v>
      </c>
      <c r="ER89" s="929">
        <v>1</v>
      </c>
      <c r="ES89" s="439" t="s">
        <v>645</v>
      </c>
      <c r="ET89" s="439" t="s">
        <v>641</v>
      </c>
      <c r="EU89" s="476"/>
      <c r="EV89" s="810"/>
      <c r="EW89" s="810"/>
      <c r="EX89" s="810"/>
      <c r="EY89" s="810"/>
      <c r="EZ89" s="378" t="s">
        <v>360</v>
      </c>
      <c r="FA89" s="442" cm="1">
        <f t="array" ref="FA89">+_xlfn.SINGLE(MMULT(VALUE($E89:$EF89),VALUE('Color detail'!H$7:H$138)))</f>
        <v>319.14160413755707</v>
      </c>
      <c r="FB89" s="442" cm="1">
        <f t="array" ref="FB89">+_xlfn.SINGLE(MMULT(VALUE($E89:$EF89),VALUE('Color detail'!I$7:I$138)))</f>
        <v>408.92039081562433</v>
      </c>
      <c r="FC89" s="442" cm="1">
        <f t="array" ref="FC89">+_xlfn.SINGLE(MMULT(VALUE($E89:$EF89),VALUE('Color detail'!J$7:J$138)))</f>
        <v>376.66961189547663</v>
      </c>
      <c r="FD89" s="442" cm="1">
        <f t="array" ref="FD89">+_xlfn.SINGLE(MMULT(VALUE($E89:$EF89),VALUE('Color detail'!K$7:K$138)))</f>
        <v>357.51176993180536</v>
      </c>
      <c r="FF89" s="436">
        <f t="shared" si="45"/>
        <v>320</v>
      </c>
      <c r="FG89" s="436">
        <f t="shared" si="46"/>
        <v>412</v>
      </c>
      <c r="FH89" s="436">
        <f t="shared" si="47"/>
        <v>380</v>
      </c>
      <c r="FI89" s="436">
        <f t="shared" si="48"/>
        <v>360</v>
      </c>
      <c r="FK89" s="436">
        <f t="shared" si="39"/>
        <v>320</v>
      </c>
      <c r="FL89" s="436">
        <f t="shared" si="40"/>
        <v>412</v>
      </c>
      <c r="FM89" s="436">
        <f t="shared" si="41"/>
        <v>380</v>
      </c>
      <c r="FN89" s="436">
        <f t="shared" si="42"/>
        <v>360</v>
      </c>
      <c r="FO89" s="681"/>
      <c r="FP89" s="436" cm="1">
        <f t="array" ref="FP89">+_xlfn.SINGLE(IF(FP$8="Mùa đông",MMULT(VALUE($E89:$EF89),VALUE('Color detail'!Q$7:Q$138))*'3.Gentan-i'!$EO89,MMULT(VALUE($E89:$EF89),VALUE('Color detail'!Q$7:Q$138))*'3.Gentan-i'!$EP89))</f>
        <v>18.733550082375761</v>
      </c>
      <c r="FQ89" s="436" cm="1">
        <f t="array" ref="FQ89">+_xlfn.SINGLE(IF(FQ$8="Mùa đông",MMULT(VALUE($E89:$EF89),VALUE('Color detail'!R$7:R$138))*'3.Gentan-i'!$EO89,MMULT(VALUE($E89:$EF89),VALUE('Color detail'!R$7:R$138))*'3.Gentan-i'!$EP89))</f>
        <v>20.097944151321137</v>
      </c>
      <c r="FR89" s="436" cm="1">
        <f t="array" ref="FR89">+_xlfn.SINGLE(IF(FR$8="Mùa đông",MMULT(VALUE($E89:$EF89),VALUE('Color detail'!S$7:S$138))*'3.Gentan-i'!$EO89,MMULT(VALUE($E89:$EF89),VALUE('Color detail'!S$7:S$138))*'3.Gentan-i'!$EP89))</f>
        <v>12.508052386811537</v>
      </c>
      <c r="FS89" s="436" cm="1">
        <f t="array" ref="FS89">+_xlfn.SINGLE(IF(FS$8="Mùa đông",MMULT(VALUE($E89:$EF89),VALUE('Color detail'!T$7:T$138))*'3.Gentan-i'!$EO89,MMULT(VALUE($E89:$EF89),VALUE('Color detail'!T$7:T$138))*'3.Gentan-i'!$EP89))</f>
        <v>19.673223081896104</v>
      </c>
      <c r="FT89" s="436" cm="1">
        <f t="array" ref="FT89">+_xlfn.SINGLE(IF(FT$8="Mùa đông",MMULT(VALUE($E89:$EF89),VALUE('Color detail'!U$7:U$138))*'3.Gentan-i'!$EO89,MMULT(VALUE($E89:$EF89),VALUE('Color detail'!U$7:U$138))*'3.Gentan-i'!$EP89))</f>
        <v>13.648788137890763</v>
      </c>
      <c r="FU89" s="436" cm="1">
        <f t="array" ref="FU89">+_xlfn.SINGLE(IF(FU$8="Mùa đông",MMULT(VALUE($E89:$EF89),VALUE('Color detail'!V$7:V$138))*'3.Gentan-i'!$EO89,MMULT(VALUE($E89:$EF89),VALUE('Color detail'!V$7:V$138))*'3.Gentan-i'!$EP89))</f>
        <v>17.49314133177619</v>
      </c>
      <c r="FV89" s="436" cm="1">
        <f t="array" ref="FV89">+_xlfn.SINGLE(IF(FV$8="Mùa đông",MMULT(VALUE($E89:$EF89),VALUE('Color detail'!W$7:W$138))*'3.Gentan-i'!$EO89,MMULT(VALUE($E89:$EF89),VALUE('Color detail'!W$7:W$138))*'3.Gentan-i'!$EP89))</f>
        <v>14.731179328898254</v>
      </c>
      <c r="FW89" s="436" cm="1">
        <f t="array" ref="FW89">+_xlfn.SINGLE(IF(FW$8="Mùa đông",MMULT(VALUE($E89:$EF89),VALUE('Color detail'!X$7:X$138))*'3.Gentan-i'!$EO89,MMULT(VALUE($E89:$EF89),VALUE('Color detail'!X$7:X$138))*'3.Gentan-i'!$EP89))</f>
        <v>17.912282955517092</v>
      </c>
      <c r="FX89" s="436" cm="1">
        <f t="array" ref="FX89">+_xlfn.SINGLE(IF(FX$8="Mùa đông",MMULT(VALUE($E89:$EF89),VALUE('Color detail'!Y$7:Y$138))*'3.Gentan-i'!$EO89,MMULT(VALUE($E89:$EF89),VALUE('Color detail'!Y$7:Y$138))*'3.Gentan-i'!$EP89))</f>
        <v>18.332712143646642</v>
      </c>
      <c r="FY89" s="436" cm="1">
        <f t="array" ref="FY89">+_xlfn.SINGLE(IF(FY$8="Mùa đông",MMULT(VALUE($E89:$EF89),VALUE('Color detail'!Z$7:Z$138))*'3.Gentan-i'!$EO89,MMULT(VALUE($E89:$EF89),VALUE('Color detail'!Z$7:Z$138))*'3.Gentan-i'!$EP89))</f>
        <v>15.491526766907885</v>
      </c>
      <c r="FZ89" s="436" cm="1">
        <f t="array" ref="FZ89">+_xlfn.SINGLE(IF(FZ$8="Mùa đông",MMULT(VALUE($E89:$EF89),VALUE('Color detail'!AA$7:AA$138))*'3.Gentan-i'!$EO89,MMULT(VALUE($E89:$EF89),VALUE('Color detail'!AA$7:AA$138))*'3.Gentan-i'!$EP89))</f>
        <v>13.728869888010678</v>
      </c>
      <c r="GA89" s="436" cm="1">
        <f t="array" ref="GA89">+_xlfn.SINGLE(IF(GA$8="Mùa đông",MMULT(VALUE($E89:$EF89),VALUE('Color detail'!AB$7:AB$138))*'3.Gentan-i'!$EO89,MMULT(VALUE($E89:$EF89),VALUE('Color detail'!AB$7:AB$138))*'3.Gentan-i'!$EP89))</f>
        <v>19.334592396404666</v>
      </c>
      <c r="GB89" s="436" cm="1">
        <f t="array" ref="GB89">+_xlfn.SINGLE(IF(GB$8="Mùa đông",MMULT(VALUE($E89:$EF89),VALUE('Color detail'!AC$7:AC$138))*'3.Gentan-i'!$EO89,MMULT(VALUE($E89:$EF89),VALUE('Color detail'!AC$7:AC$138))*'3.Gentan-i'!$EP89))</f>
        <v>22.015185084774039</v>
      </c>
      <c r="GC89" s="436" cm="1">
        <f t="array" ref="GC89">+_xlfn.SINGLE(IF(GC$8="Mùa đông",MMULT(VALUE($E89:$EF89),VALUE('Color detail'!AD$7:AD$138))*'3.Gentan-i'!$EO89,MMULT(VALUE($E89:$EF89),VALUE('Color detail'!AD$7:AD$138))*'3.Gentan-i'!$EP89))</f>
        <v>16.652712143646642</v>
      </c>
      <c r="GD89" s="436" cm="1">
        <f t="array" ref="GD89">+_xlfn.SINGLE(IF(GD$8="Mùa đông",MMULT(VALUE($E89:$EF89),VALUE('Color detail'!AE$7:AE$138))*'3.Gentan-i'!$EO89,MMULT(VALUE($E89:$EF89),VALUE('Color detail'!AE$7:AE$138))*'3.Gentan-i'!$EP89))</f>
        <v>13.969973514629517</v>
      </c>
      <c r="GE89" s="436" cm="1">
        <f t="array" ref="GE89">+_xlfn.SINGLE(IF(GE$8="Mùa đông",MMULT(VALUE($E89:$EF89),VALUE('Color detail'!AF$7:AF$138))*'3.Gentan-i'!$EO89,MMULT(VALUE($E89:$EF89),VALUE('Color detail'!AF$7:AF$138))*'3.Gentan-i'!$EP89))</f>
        <v>10.787153135492483</v>
      </c>
      <c r="GF89" s="436" cm="1">
        <f t="array" ref="GF89">+_xlfn.SINGLE(IF(GF$8="Mùa đông",MMULT(VALUE($E89:$EF89),VALUE('Color detail'!AG$7:AG$138))*'3.Gentan-i'!$EO89,MMULT(VALUE($E89:$EF89),VALUE('Color detail'!AG$7:AG$138))*'3.Gentan-i'!$EP89))</f>
        <v>9.2455794456841378</v>
      </c>
      <c r="GG89" s="436" cm="1">
        <f t="array" ref="GG89">+_xlfn.SINGLE(IF(GG$8="Mùa đông",MMULT(VALUE($E89:$EF89),VALUE('Color detail'!AH$7:AH$138))*'3.Gentan-i'!$EO89,MMULT(VALUE($E89:$EF89),VALUE('Color detail'!AH$7:AH$138))*'3.Gentan-i'!$EP89))</f>
        <v>13.18745969844216</v>
      </c>
      <c r="GH89" s="436" cm="1">
        <f t="array" ref="GH89">+_xlfn.SINGLE(IF(GH$8="Mùa đông",MMULT(VALUE($E89:$EF89),VALUE('Color detail'!AI$7:AI$138))*'3.Gentan-i'!$EO89,MMULT(VALUE($E89:$EF89),VALUE('Color detail'!AI$7:AI$138))*'3.Gentan-i'!$EP89))</f>
        <v>11.466560447123106</v>
      </c>
      <c r="GI89" s="436" cm="1">
        <f t="array" ref="GI89">+_xlfn.SINGLE(IF(GI$8="Mùa đông",MMULT(VALUE($E89:$EF89),VALUE('Color detail'!AJ$7:AJ$138))*'3.Gentan-i'!$EO89,MMULT(VALUE($E89:$EF89),VALUE('Color detail'!AJ$7:AJ$138))*'3.Gentan-i'!$EP89))</f>
        <v>9.1245984442451675</v>
      </c>
      <c r="GJ89" s="436" cm="1">
        <f t="array" ref="GJ89">+_xlfn.SINGLE(IF(GJ$8="Mùa đông",MMULT(VALUE($E89:$EF89),VALUE('Color detail'!AK$7:AK$138))*'3.Gentan-i'!$EO89,MMULT(VALUE($E89:$EF89),VALUE('Color detail'!AK$7:AK$138))*'3.Gentan-i'!$EP89))</f>
        <v>11.00651957206315</v>
      </c>
      <c r="GK89" s="436" cm="1">
        <f t="array" ref="GK89">+_xlfn.SINGLE(IF(GK$8="Mùa đông",MMULT(VALUE($E89:$EF89),VALUE('Color detail'!AL$7:AL$138))*'3.Gentan-i'!$EO89,MMULT(VALUE($E89:$EF89),VALUE('Color detail'!AL$7:AL$138))*'3.Gentan-i'!$EP89))</f>
        <v>0</v>
      </c>
      <c r="GL89" s="436" cm="1">
        <f t="array" ref="GL89">+_xlfn.SINGLE(IF(GL$8="Mùa đông",MMULT(VALUE($E89:$EF89),VALUE('Color detail'!AM$7:AM$138))*'3.Gentan-i'!$EO89,MMULT(VALUE($E89:$EF89),VALUE('Color detail'!AM$7:AM$138))*'3.Gentan-i'!$EP89))</f>
        <v>0</v>
      </c>
      <c r="GM89" s="436" cm="1">
        <f t="array" ref="GM89">+_xlfn.SINGLE(IF(GM$8="Mùa đông",MMULT(VALUE($E89:$EF89),VALUE('Color detail'!AN$7:AN$138))*'3.Gentan-i'!$EO89,MMULT(VALUE($E89:$EF89),VALUE('Color detail'!AN$7:AN$138))*'3.Gentan-i'!$EP89))</f>
        <v>0</v>
      </c>
      <c r="GN89" s="436" cm="1">
        <f t="array" ref="GN89">+_xlfn.SINGLE(IF(GN$8="Mùa đông",MMULT(VALUE($E89:$EF89),VALUE('Color detail'!AO$7:AO$138))*'3.Gentan-i'!$EO89,MMULT(VALUE($E89:$EF89),VALUE('Color detail'!AO$7:AO$138))*'3.Gentan-i'!$EP89))</f>
        <v>0</v>
      </c>
      <c r="GO89" s="436" cm="1">
        <f t="array" ref="GO89">+_xlfn.SINGLE(IF(GO$8="Mùa đông",MMULT(VALUE($E89:$EF89),VALUE('Color detail'!AP$7:AP$138))*'3.Gentan-i'!$EO89,MMULT(VALUE($E89:$EF89),VALUE('Color detail'!AP$7:AP$138))*'3.Gentan-i'!$EP89))</f>
        <v>0</v>
      </c>
      <c r="GP89" s="436" cm="1">
        <f t="array" ref="GP89">+_xlfn.SINGLE(IF(GP$8="Mùa đông",MMULT(VALUE($E89:$EF89),VALUE('Color detail'!AQ$7:AQ$138))*'3.Gentan-i'!$EO89,MMULT(VALUE($E89:$EF89),VALUE('Color detail'!AQ$7:AQ$138))*'3.Gentan-i'!$EP89))</f>
        <v>0</v>
      </c>
      <c r="GQ89" s="436" cm="1">
        <f t="array" ref="GQ89">+_xlfn.SINGLE(IF(GQ$8="Mùa đông",MMULT(VALUE($E89:$EF89),VALUE('Color detail'!AR$7:AR$138))*'3.Gentan-i'!$EO89,MMULT(VALUE($E89:$EF89),VALUE('Color detail'!AR$7:AR$138))*'3.Gentan-i'!$EP89))</f>
        <v>0</v>
      </c>
      <c r="GR89" s="443">
        <f t="shared" si="43"/>
        <v>319.14160413755718</v>
      </c>
      <c r="GS89" s="435"/>
      <c r="GT89" s="436">
        <f t="shared" si="44"/>
        <v>22.015185084774039</v>
      </c>
      <c r="GU89" s="499">
        <v>12</v>
      </c>
      <c r="GV89" s="499">
        <v>36</v>
      </c>
      <c r="GW89" s="436">
        <f t="shared" si="49"/>
        <v>264.1822210172885</v>
      </c>
      <c r="GX89" s="436">
        <f t="shared" si="50"/>
        <v>792.54666305186538</v>
      </c>
      <c r="GZ89" s="534"/>
      <c r="HA89" s="534"/>
      <c r="HB89" s="534"/>
    </row>
    <row r="90" spans="1:210" ht="16" hidden="1" customHeight="1">
      <c r="A90" s="437">
        <v>1</v>
      </c>
      <c r="B90" s="438" t="s">
        <v>485</v>
      </c>
      <c r="C90" s="439" t="s">
        <v>458</v>
      </c>
      <c r="D90" s="439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441">
        <v>0</v>
      </c>
      <c r="AE90" s="441">
        <v>0</v>
      </c>
      <c r="AF90" s="441">
        <v>0</v>
      </c>
      <c r="AG90" s="441">
        <v>0</v>
      </c>
      <c r="AH90" s="441">
        <v>0</v>
      </c>
      <c r="AI90" s="441">
        <v>0.7</v>
      </c>
      <c r="AJ90" s="441">
        <v>0</v>
      </c>
      <c r="AK90" s="441">
        <v>0</v>
      </c>
      <c r="AL90" s="441">
        <v>0</v>
      </c>
      <c r="AM90" s="441">
        <v>0</v>
      </c>
      <c r="AN90" s="441">
        <v>0</v>
      </c>
      <c r="AO90" s="441">
        <v>0.7</v>
      </c>
      <c r="AP90" s="441">
        <v>0</v>
      </c>
      <c r="AQ90" s="441">
        <v>0</v>
      </c>
      <c r="AR90" s="441">
        <v>0</v>
      </c>
      <c r="AS90" s="441">
        <v>0</v>
      </c>
      <c r="AT90" s="441">
        <v>0</v>
      </c>
      <c r="AU90" s="441">
        <v>0</v>
      </c>
      <c r="AV90" s="441">
        <v>0</v>
      </c>
      <c r="AW90" s="441">
        <v>0</v>
      </c>
      <c r="AX90" s="441">
        <v>0</v>
      </c>
      <c r="AY90" s="441">
        <v>0</v>
      </c>
      <c r="AZ90" s="444">
        <v>0</v>
      </c>
      <c r="BA90" s="444">
        <v>0</v>
      </c>
      <c r="BB90" s="444">
        <v>0</v>
      </c>
      <c r="BC90" s="444">
        <v>0</v>
      </c>
      <c r="BD90" s="444">
        <v>0</v>
      </c>
      <c r="BE90" s="444">
        <v>0</v>
      </c>
      <c r="BF90" s="444">
        <v>0</v>
      </c>
      <c r="BG90" s="444">
        <v>0</v>
      </c>
      <c r="BH90" s="444">
        <v>0</v>
      </c>
      <c r="BI90" s="444">
        <v>0</v>
      </c>
      <c r="BJ90" s="444">
        <v>0</v>
      </c>
      <c r="BK90" s="444">
        <v>0</v>
      </c>
      <c r="BL90" s="444">
        <v>0</v>
      </c>
      <c r="BM90" s="444">
        <v>0</v>
      </c>
      <c r="BN90" s="444">
        <v>0</v>
      </c>
      <c r="BO90" s="444">
        <v>1.1399999999999999</v>
      </c>
      <c r="BP90" s="444">
        <v>0</v>
      </c>
      <c r="BQ90" s="444">
        <v>0</v>
      </c>
      <c r="BR90" s="444">
        <v>0</v>
      </c>
      <c r="BS90" s="444">
        <v>0</v>
      </c>
      <c r="BT90" s="444">
        <v>0</v>
      </c>
      <c r="BU90" s="444">
        <v>1.1399999999999999</v>
      </c>
      <c r="BV90" s="444">
        <v>0</v>
      </c>
      <c r="BW90" s="444">
        <v>0</v>
      </c>
      <c r="BX90" s="444">
        <v>0</v>
      </c>
      <c r="BY90" s="444">
        <v>0</v>
      </c>
      <c r="BZ90" s="444">
        <v>0</v>
      </c>
      <c r="CA90" s="444">
        <v>1.1399999999999999</v>
      </c>
      <c r="CB90" s="444">
        <v>0</v>
      </c>
      <c r="CC90" s="444">
        <v>0</v>
      </c>
      <c r="CD90" s="444">
        <v>0</v>
      </c>
      <c r="CE90" s="444">
        <v>0</v>
      </c>
      <c r="CF90" s="444">
        <v>0</v>
      </c>
      <c r="CG90" s="444">
        <v>1.1399999999999999</v>
      </c>
      <c r="CH90" s="444">
        <v>0</v>
      </c>
      <c r="CI90" s="444">
        <v>0</v>
      </c>
      <c r="CJ90" s="444">
        <v>0</v>
      </c>
      <c r="CK90" s="444">
        <v>0</v>
      </c>
      <c r="CL90" s="444">
        <v>0</v>
      </c>
      <c r="CM90" s="444">
        <v>0</v>
      </c>
      <c r="CN90" s="444">
        <v>0</v>
      </c>
      <c r="CO90" s="444">
        <v>0</v>
      </c>
      <c r="CP90" s="444">
        <v>0</v>
      </c>
      <c r="CQ90" s="444">
        <v>0</v>
      </c>
      <c r="CR90" s="444">
        <v>0</v>
      </c>
      <c r="CS90" s="444">
        <v>0</v>
      </c>
      <c r="CT90" s="444">
        <v>0</v>
      </c>
      <c r="CU90" s="444">
        <v>0</v>
      </c>
      <c r="CV90" s="444">
        <v>0</v>
      </c>
      <c r="CW90" s="444">
        <v>0</v>
      </c>
      <c r="CX90" s="444">
        <v>0</v>
      </c>
      <c r="CY90" s="444">
        <v>0</v>
      </c>
      <c r="CZ90" s="444">
        <v>0</v>
      </c>
      <c r="DA90" s="444">
        <v>0</v>
      </c>
      <c r="DB90" s="444">
        <v>0</v>
      </c>
      <c r="DC90" s="444">
        <v>0</v>
      </c>
      <c r="DD90" s="444">
        <v>0</v>
      </c>
      <c r="DE90" s="444">
        <v>0</v>
      </c>
      <c r="DF90" s="444">
        <v>0</v>
      </c>
      <c r="DG90" s="444">
        <v>0</v>
      </c>
      <c r="DH90" s="444">
        <v>0</v>
      </c>
      <c r="DI90" s="444">
        <v>0</v>
      </c>
      <c r="DJ90" s="444">
        <v>0</v>
      </c>
      <c r="DK90" s="444">
        <v>0</v>
      </c>
      <c r="DL90" s="444">
        <v>1.2</v>
      </c>
      <c r="DM90" s="444">
        <v>0</v>
      </c>
      <c r="DN90" s="444">
        <v>0</v>
      </c>
      <c r="DO90" s="444">
        <v>0</v>
      </c>
      <c r="DP90" s="444">
        <v>0</v>
      </c>
      <c r="DQ90" s="444">
        <v>0</v>
      </c>
      <c r="DR90" s="444">
        <v>1.2</v>
      </c>
      <c r="DS90" s="444">
        <v>0</v>
      </c>
      <c r="DT90" s="444">
        <v>0</v>
      </c>
      <c r="DU90" s="444">
        <v>0</v>
      </c>
      <c r="DV90" s="444">
        <v>0</v>
      </c>
      <c r="DW90" s="444">
        <v>1.2</v>
      </c>
      <c r="DX90" s="444">
        <v>0</v>
      </c>
      <c r="DY90" s="444">
        <v>0</v>
      </c>
      <c r="DZ90" s="444">
        <v>0</v>
      </c>
      <c r="EA90" s="444">
        <v>0</v>
      </c>
      <c r="EB90" s="444">
        <v>1.2</v>
      </c>
      <c r="EC90" s="444">
        <v>0</v>
      </c>
      <c r="ED90" s="444">
        <v>0</v>
      </c>
      <c r="EE90" s="444">
        <v>0</v>
      </c>
      <c r="EF90" s="444">
        <v>1.2</v>
      </c>
      <c r="EH90" s="437" t="s">
        <v>62</v>
      </c>
      <c r="EI90" s="437">
        <v>4</v>
      </c>
      <c r="EJ90" s="439" t="s">
        <v>461</v>
      </c>
      <c r="EK90" s="439" t="s">
        <v>333</v>
      </c>
      <c r="EL90" s="437" t="s">
        <v>64</v>
      </c>
      <c r="EN90" s="382" t="str">
        <f>+IFERROR(VLOOKUP($B90,'Lưu ý'!$C$5:$G$21,5,0),"")</f>
        <v/>
      </c>
      <c r="EO90" s="382">
        <f>+IF($EN90="",100%,INDEX('Lưu ý'!$H$5:$I$21,MATCH('3.Gentan-i'!$B90,'Lưu ý'!$C$5:$C$21,0),MATCH('3.Gentan-i'!EO$6,'Lưu ý'!$H$4:$I$4,0)))</f>
        <v>1</v>
      </c>
      <c r="EP90" s="382">
        <f>+IF($EN90="",100%,INDEX('Lưu ý'!$H$5:$I$21,MATCH('3.Gentan-i'!$B90,'Lưu ý'!$C$5:$C$21,0),MATCH('3.Gentan-i'!EP$6,'Lưu ý'!$H$4:$I$4,0)))</f>
        <v>1</v>
      </c>
      <c r="EQ90" s="481">
        <v>1</v>
      </c>
      <c r="ER90" s="929">
        <v>1</v>
      </c>
      <c r="ES90" s="439"/>
      <c r="ET90" s="439"/>
      <c r="EU90" s="476"/>
      <c r="EV90" s="810"/>
      <c r="EW90" s="810"/>
      <c r="EX90" s="810"/>
      <c r="EY90" s="810"/>
      <c r="EZ90" s="378" t="s">
        <v>360</v>
      </c>
      <c r="FA90" s="442" cm="1">
        <f t="array" ref="FA90">+_xlfn.SINGLE(MMULT(VALUE($E90:$EF90),VALUE('Color detail'!H$7:H$138)))</f>
        <v>5.6999999999999993</v>
      </c>
      <c r="FB90" s="442" cm="1">
        <f t="array" ref="FB90">+_xlfn.SINGLE(MMULT(VALUE($E90:$EF90),VALUE('Color detail'!I$7:I$138)))</f>
        <v>3.4999999999999996</v>
      </c>
      <c r="FC90" s="442" cm="1">
        <f t="array" ref="FC90">+_xlfn.SINGLE(MMULT(VALUE($E90:$EF90),VALUE('Color detail'!J$7:J$138)))</f>
        <v>0</v>
      </c>
      <c r="FD90" s="442" cm="1">
        <f t="array" ref="FD90">+_xlfn.SINGLE(MMULT(VALUE($E90:$EF90),VALUE('Color detail'!K$7:K$138)))</f>
        <v>0</v>
      </c>
      <c r="FF90" s="436">
        <f t="shared" si="45"/>
        <v>8</v>
      </c>
      <c r="FG90" s="436">
        <f t="shared" si="46"/>
        <v>4</v>
      </c>
      <c r="FH90" s="436">
        <f t="shared" si="47"/>
        <v>0</v>
      </c>
      <c r="FI90" s="436">
        <f t="shared" si="48"/>
        <v>0</v>
      </c>
      <c r="FK90" s="436">
        <f t="shared" si="39"/>
        <v>8</v>
      </c>
      <c r="FL90" s="436">
        <f t="shared" si="40"/>
        <v>4</v>
      </c>
      <c r="FM90" s="436">
        <f t="shared" si="41"/>
        <v>0</v>
      </c>
      <c r="FN90" s="436">
        <f t="shared" si="42"/>
        <v>0</v>
      </c>
      <c r="FO90" s="681"/>
      <c r="FP90" s="436" cm="1">
        <f t="array" ref="FP90">+_xlfn.SINGLE(IF(FP$8="Mùa đông",MMULT(VALUE($E90:$EF90),VALUE('Color detail'!Q$7:Q$138))*'3.Gentan-i'!$EO90,MMULT(VALUE($E90:$EF90),VALUE('Color detail'!Q$7:Q$138))*'3.Gentan-i'!$EP90))</f>
        <v>0</v>
      </c>
      <c r="FQ90" s="436" cm="1">
        <f t="array" ref="FQ90">+_xlfn.SINGLE(IF(FQ$8="Mùa đông",MMULT(VALUE($E90:$EF90),VALUE('Color detail'!R$7:R$138))*'3.Gentan-i'!$EO90,MMULT(VALUE($E90:$EF90),VALUE('Color detail'!R$7:R$138))*'3.Gentan-i'!$EP90))</f>
        <v>0</v>
      </c>
      <c r="FR90" s="436" cm="1">
        <f t="array" ref="FR90">+_xlfn.SINGLE(IF(FR$8="Mùa đông",MMULT(VALUE($E90:$EF90),VALUE('Color detail'!S$7:S$138))*'3.Gentan-i'!$EO90,MMULT(VALUE($E90:$EF90),VALUE('Color detail'!S$7:S$138))*'3.Gentan-i'!$EP90))</f>
        <v>0</v>
      </c>
      <c r="FS90" s="436" cm="1">
        <f t="array" ref="FS90">+_xlfn.SINGLE(IF(FS$8="Mùa đông",MMULT(VALUE($E90:$EF90),VALUE('Color detail'!T$7:T$138))*'3.Gentan-i'!$EO90,MMULT(VALUE($E90:$EF90),VALUE('Color detail'!T$7:T$138))*'3.Gentan-i'!$EP90))</f>
        <v>0</v>
      </c>
      <c r="FT90" s="436" cm="1">
        <f t="array" ref="FT90">+_xlfn.SINGLE(IF(FT$8="Mùa đông",MMULT(VALUE($E90:$EF90),VALUE('Color detail'!U$7:U$138))*'3.Gentan-i'!$EO90,MMULT(VALUE($E90:$EF90),VALUE('Color detail'!U$7:U$138))*'3.Gentan-i'!$EP90))</f>
        <v>0</v>
      </c>
      <c r="FU90" s="436" cm="1">
        <f t="array" ref="FU90">+_xlfn.SINGLE(IF(FU$8="Mùa đông",MMULT(VALUE($E90:$EF90),VALUE('Color detail'!V$7:V$138))*'3.Gentan-i'!$EO90,MMULT(VALUE($E90:$EF90),VALUE('Color detail'!V$7:V$138))*'3.Gentan-i'!$EP90))</f>
        <v>0</v>
      </c>
      <c r="FV90" s="436" cm="1">
        <f t="array" ref="FV90">+_xlfn.SINGLE(IF(FV$8="Mùa đông",MMULT(VALUE($E90:$EF90),VALUE('Color detail'!W$7:W$138))*'3.Gentan-i'!$EO90,MMULT(VALUE($E90:$EF90),VALUE('Color detail'!W$7:W$138))*'3.Gentan-i'!$EP90))</f>
        <v>0</v>
      </c>
      <c r="FW90" s="436" cm="1">
        <f t="array" ref="FW90">+_xlfn.SINGLE(IF(FW$8="Mùa đông",MMULT(VALUE($E90:$EF90),VALUE('Color detail'!X$7:X$138))*'3.Gentan-i'!$EO90,MMULT(VALUE($E90:$EF90),VALUE('Color detail'!X$7:X$138))*'3.Gentan-i'!$EP90))</f>
        <v>0</v>
      </c>
      <c r="FX90" s="436" cm="1">
        <f t="array" ref="FX90">+_xlfn.SINGLE(IF(FX$8="Mùa đông",MMULT(VALUE($E90:$EF90),VALUE('Color detail'!Y$7:Y$138))*'3.Gentan-i'!$EO90,MMULT(VALUE($E90:$EF90),VALUE('Color detail'!Y$7:Y$138))*'3.Gentan-i'!$EP90))</f>
        <v>1.1399999999999999</v>
      </c>
      <c r="FY90" s="436" cm="1">
        <f t="array" ref="FY90">+_xlfn.SINGLE(IF(FY$8="Mùa đông",MMULT(VALUE($E90:$EF90),VALUE('Color detail'!Z$7:Z$138))*'3.Gentan-i'!$EO90,MMULT(VALUE($E90:$EF90),VALUE('Color detail'!Z$7:Z$138))*'3.Gentan-i'!$EP90))</f>
        <v>0</v>
      </c>
      <c r="FZ90" s="436" cm="1">
        <f t="array" ref="FZ90">+_xlfn.SINGLE(IF(FZ$8="Mùa đông",MMULT(VALUE($E90:$EF90),VALUE('Color detail'!AA$7:AA$138))*'3.Gentan-i'!$EO90,MMULT(VALUE($E90:$EF90),VALUE('Color detail'!AA$7:AA$138))*'3.Gentan-i'!$EP90))</f>
        <v>0</v>
      </c>
      <c r="GA90" s="436" cm="1">
        <f t="array" ref="GA90">+_xlfn.SINGLE(IF(GA$8="Mùa đông",MMULT(VALUE($E90:$EF90),VALUE('Color detail'!AB$7:AB$138))*'3.Gentan-i'!$EO90,MMULT(VALUE($E90:$EF90),VALUE('Color detail'!AB$7:AB$138))*'3.Gentan-i'!$EP90))</f>
        <v>0</v>
      </c>
      <c r="GB90" s="436" cm="1">
        <f t="array" ref="GB90">+_xlfn.SINGLE(IF(GB$8="Mùa đông",MMULT(VALUE($E90:$EF90),VALUE('Color detail'!AC$7:AC$138))*'3.Gentan-i'!$EO90,MMULT(VALUE($E90:$EF90),VALUE('Color detail'!AC$7:AC$138))*'3.Gentan-i'!$EP90))</f>
        <v>0</v>
      </c>
      <c r="GC90" s="436" cm="1">
        <f t="array" ref="GC90">+_xlfn.SINGLE(IF(GC$8="Mùa đông",MMULT(VALUE($E90:$EF90),VALUE('Color detail'!AD$7:AD$138))*'3.Gentan-i'!$EO90,MMULT(VALUE($E90:$EF90),VALUE('Color detail'!AD$7:AD$138))*'3.Gentan-i'!$EP90))</f>
        <v>0</v>
      </c>
      <c r="GD90" s="436" cm="1">
        <f t="array" ref="GD90">+_xlfn.SINGLE(IF(GD$8="Mùa đông",MMULT(VALUE($E90:$EF90),VALUE('Color detail'!AE$7:AE$138))*'3.Gentan-i'!$EO90,MMULT(VALUE($E90:$EF90),VALUE('Color detail'!AE$7:AE$138))*'3.Gentan-i'!$EP90))</f>
        <v>0</v>
      </c>
      <c r="GE90" s="436" cm="1">
        <f t="array" ref="GE90">+_xlfn.SINGLE(IF(GE$8="Mùa đông",MMULT(VALUE($E90:$EF90),VALUE('Color detail'!AF$7:AF$138))*'3.Gentan-i'!$EO90,MMULT(VALUE($E90:$EF90),VALUE('Color detail'!AF$7:AF$138))*'3.Gentan-i'!$EP90))</f>
        <v>1.1399999999999999</v>
      </c>
      <c r="GF90" s="436" cm="1">
        <f t="array" ref="GF90">+_xlfn.SINGLE(IF(GF$8="Mùa đông",MMULT(VALUE($E90:$EF90),VALUE('Color detail'!AG$7:AG$138))*'3.Gentan-i'!$EO90,MMULT(VALUE($E90:$EF90),VALUE('Color detail'!AG$7:AG$138))*'3.Gentan-i'!$EP90))</f>
        <v>0</v>
      </c>
      <c r="GG90" s="436" cm="1">
        <f t="array" ref="GG90">+_xlfn.SINGLE(IF(GG$8="Mùa đông",MMULT(VALUE($E90:$EF90),VALUE('Color detail'!AH$7:AH$138))*'3.Gentan-i'!$EO90,MMULT(VALUE($E90:$EF90),VALUE('Color detail'!AH$7:AH$138))*'3.Gentan-i'!$EP90))</f>
        <v>2.2799999999999998</v>
      </c>
      <c r="GH90" s="436" cm="1">
        <f t="array" ref="GH90">+_xlfn.SINGLE(IF(GH$8="Mùa đông",MMULT(VALUE($E90:$EF90),VALUE('Color detail'!AI$7:AI$138))*'3.Gentan-i'!$EO90,MMULT(VALUE($E90:$EF90),VALUE('Color detail'!AI$7:AI$138))*'3.Gentan-i'!$EP90))</f>
        <v>1.1399999999999999</v>
      </c>
      <c r="GI90" s="436" cm="1">
        <f t="array" ref="GI90">+_xlfn.SINGLE(IF(GI$8="Mùa đông",MMULT(VALUE($E90:$EF90),VALUE('Color detail'!AJ$7:AJ$138))*'3.Gentan-i'!$EO90,MMULT(VALUE($E90:$EF90),VALUE('Color detail'!AJ$7:AJ$138))*'3.Gentan-i'!$EP90))</f>
        <v>0</v>
      </c>
      <c r="GJ90" s="436" cm="1">
        <f t="array" ref="GJ90">+_xlfn.SINGLE(IF(GJ$8="Mùa đông",MMULT(VALUE($E90:$EF90),VALUE('Color detail'!AK$7:AK$138))*'3.Gentan-i'!$EO90,MMULT(VALUE($E90:$EF90),VALUE('Color detail'!AK$7:AK$138))*'3.Gentan-i'!$EP90))</f>
        <v>0</v>
      </c>
      <c r="GK90" s="436" cm="1">
        <f t="array" ref="GK90">+_xlfn.SINGLE(IF(GK$8="Mùa đông",MMULT(VALUE($E90:$EF90),VALUE('Color detail'!AL$7:AL$138))*'3.Gentan-i'!$EO90,MMULT(VALUE($E90:$EF90),VALUE('Color detail'!AL$7:AL$138))*'3.Gentan-i'!$EP90))</f>
        <v>0</v>
      </c>
      <c r="GL90" s="436" cm="1">
        <f t="array" ref="GL90">+_xlfn.SINGLE(IF(GL$8="Mùa đông",MMULT(VALUE($E90:$EF90),VALUE('Color detail'!AM$7:AM$138))*'3.Gentan-i'!$EO90,MMULT(VALUE($E90:$EF90),VALUE('Color detail'!AM$7:AM$138))*'3.Gentan-i'!$EP90))</f>
        <v>0</v>
      </c>
      <c r="GM90" s="436" cm="1">
        <f t="array" ref="GM90">+_xlfn.SINGLE(IF(GM$8="Mùa đông",MMULT(VALUE($E90:$EF90),VALUE('Color detail'!AN$7:AN$138))*'3.Gentan-i'!$EO90,MMULT(VALUE($E90:$EF90),VALUE('Color detail'!AN$7:AN$138))*'3.Gentan-i'!$EP90))</f>
        <v>0</v>
      </c>
      <c r="GN90" s="436" cm="1">
        <f t="array" ref="GN90">+_xlfn.SINGLE(IF(GN$8="Mùa đông",MMULT(VALUE($E90:$EF90),VALUE('Color detail'!AO$7:AO$138))*'3.Gentan-i'!$EO90,MMULT(VALUE($E90:$EF90),VALUE('Color detail'!AO$7:AO$138))*'3.Gentan-i'!$EP90))</f>
        <v>0</v>
      </c>
      <c r="GO90" s="436" cm="1">
        <f t="array" ref="GO90">+_xlfn.SINGLE(IF(GO$8="Mùa đông",MMULT(VALUE($E90:$EF90),VALUE('Color detail'!AP$7:AP$138))*'3.Gentan-i'!$EO90,MMULT(VALUE($E90:$EF90),VALUE('Color detail'!AP$7:AP$138))*'3.Gentan-i'!$EP90))</f>
        <v>0</v>
      </c>
      <c r="GP90" s="436" cm="1">
        <f t="array" ref="GP90">+_xlfn.SINGLE(IF(GP$8="Mùa đông",MMULT(VALUE($E90:$EF90),VALUE('Color detail'!AQ$7:AQ$138))*'3.Gentan-i'!$EO90,MMULT(VALUE($E90:$EF90),VALUE('Color detail'!AQ$7:AQ$138))*'3.Gentan-i'!$EP90))</f>
        <v>0</v>
      </c>
      <c r="GQ90" s="436" cm="1">
        <f t="array" ref="GQ90">+_xlfn.SINGLE(IF(GQ$8="Mùa đông",MMULT(VALUE($E90:$EF90),VALUE('Color detail'!AR$7:AR$138))*'3.Gentan-i'!$EO90,MMULT(VALUE($E90:$EF90),VALUE('Color detail'!AR$7:AR$138))*'3.Gentan-i'!$EP90))</f>
        <v>0</v>
      </c>
      <c r="GR90" s="443">
        <f t="shared" si="43"/>
        <v>5.6999999999999993</v>
      </c>
      <c r="GS90" s="435"/>
      <c r="GT90" s="436">
        <f t="shared" si="44"/>
        <v>2.2799999999999998</v>
      </c>
      <c r="GU90" s="499">
        <v>12</v>
      </c>
      <c r="GV90" s="499">
        <v>36</v>
      </c>
      <c r="GW90" s="436">
        <f t="shared" si="49"/>
        <v>27.36</v>
      </c>
      <c r="GX90" s="436">
        <f t="shared" si="50"/>
        <v>82.08</v>
      </c>
      <c r="GZ90" s="534"/>
      <c r="HA90" s="534"/>
      <c r="HB90" s="534"/>
    </row>
    <row r="91" spans="1:210" ht="16" hidden="1" customHeight="1">
      <c r="A91" s="437">
        <v>1</v>
      </c>
      <c r="B91" s="438" t="s">
        <v>574</v>
      </c>
      <c r="C91" s="439" t="s">
        <v>459</v>
      </c>
      <c r="D91" s="439"/>
      <c r="E91" s="925"/>
      <c r="F91" s="925"/>
      <c r="G91" s="925"/>
      <c r="H91" s="925"/>
      <c r="I91" s="925"/>
      <c r="J91" s="925"/>
      <c r="K91" s="925"/>
      <c r="L91" s="925"/>
      <c r="M91" s="925"/>
      <c r="N91" s="925"/>
      <c r="O91" s="925"/>
      <c r="P91" s="925"/>
      <c r="Q91" s="925"/>
      <c r="R91" s="925"/>
      <c r="S91" s="925"/>
      <c r="T91" s="925"/>
      <c r="U91" s="925"/>
      <c r="V91" s="925"/>
      <c r="W91" s="925"/>
      <c r="X91" s="925"/>
      <c r="Y91" s="925"/>
      <c r="Z91" s="925"/>
      <c r="AA91" s="925"/>
      <c r="AB91" s="925"/>
      <c r="AC91" s="925"/>
      <c r="AD91" s="441">
        <v>0</v>
      </c>
      <c r="AE91" s="441">
        <v>0</v>
      </c>
      <c r="AF91" s="441">
        <v>0</v>
      </c>
      <c r="AG91" s="441">
        <v>0</v>
      </c>
      <c r="AH91" s="441">
        <v>0</v>
      </c>
      <c r="AI91" s="441">
        <v>0.3</v>
      </c>
      <c r="AJ91" s="441">
        <v>0</v>
      </c>
      <c r="AK91" s="441">
        <v>0</v>
      </c>
      <c r="AL91" s="441">
        <v>0</v>
      </c>
      <c r="AM91" s="441">
        <v>0</v>
      </c>
      <c r="AN91" s="441">
        <v>0</v>
      </c>
      <c r="AO91" s="441">
        <v>0.3</v>
      </c>
      <c r="AP91" s="441">
        <v>0</v>
      </c>
      <c r="AQ91" s="441">
        <v>0</v>
      </c>
      <c r="AR91" s="441">
        <v>0</v>
      </c>
      <c r="AS91" s="441">
        <v>0</v>
      </c>
      <c r="AT91" s="441">
        <v>0</v>
      </c>
      <c r="AU91" s="441">
        <v>0</v>
      </c>
      <c r="AV91" s="441">
        <v>0</v>
      </c>
      <c r="AW91" s="441">
        <v>0</v>
      </c>
      <c r="AX91" s="441">
        <v>0</v>
      </c>
      <c r="AY91" s="441">
        <v>0</v>
      </c>
      <c r="AZ91" s="444">
        <v>0</v>
      </c>
      <c r="BA91" s="444">
        <v>0</v>
      </c>
      <c r="BB91" s="444">
        <v>0</v>
      </c>
      <c r="BC91" s="444">
        <v>0</v>
      </c>
      <c r="BD91" s="444">
        <v>0</v>
      </c>
      <c r="BE91" s="444">
        <v>0</v>
      </c>
      <c r="BF91" s="444">
        <v>0</v>
      </c>
      <c r="BG91" s="444">
        <v>0</v>
      </c>
      <c r="BH91" s="444">
        <v>0</v>
      </c>
      <c r="BI91" s="444">
        <v>0</v>
      </c>
      <c r="BJ91" s="444">
        <v>0</v>
      </c>
      <c r="BK91" s="444">
        <v>0</v>
      </c>
      <c r="BL91" s="444">
        <v>0</v>
      </c>
      <c r="BM91" s="444">
        <v>0</v>
      </c>
      <c r="BN91" s="444">
        <v>0</v>
      </c>
      <c r="BO91" s="444">
        <v>0.27</v>
      </c>
      <c r="BP91" s="444">
        <v>0</v>
      </c>
      <c r="BQ91" s="444">
        <v>0</v>
      </c>
      <c r="BR91" s="444">
        <v>0</v>
      </c>
      <c r="BS91" s="444">
        <v>0</v>
      </c>
      <c r="BT91" s="444">
        <v>0</v>
      </c>
      <c r="BU91" s="444">
        <v>0.27</v>
      </c>
      <c r="BV91" s="444">
        <v>0</v>
      </c>
      <c r="BW91" s="444">
        <v>0</v>
      </c>
      <c r="BX91" s="444">
        <v>0</v>
      </c>
      <c r="BY91" s="444">
        <v>0</v>
      </c>
      <c r="BZ91" s="444">
        <v>0</v>
      </c>
      <c r="CA91" s="444">
        <v>0.27</v>
      </c>
      <c r="CB91" s="444">
        <v>0</v>
      </c>
      <c r="CC91" s="444">
        <v>0</v>
      </c>
      <c r="CD91" s="444">
        <v>0</v>
      </c>
      <c r="CE91" s="444">
        <v>0</v>
      </c>
      <c r="CF91" s="444">
        <v>0</v>
      </c>
      <c r="CG91" s="444">
        <v>0.27</v>
      </c>
      <c r="CH91" s="444">
        <v>0</v>
      </c>
      <c r="CI91" s="444">
        <v>0</v>
      </c>
      <c r="CJ91" s="444">
        <v>0</v>
      </c>
      <c r="CK91" s="444">
        <v>0</v>
      </c>
      <c r="CL91" s="444">
        <v>0</v>
      </c>
      <c r="CM91" s="444">
        <v>0</v>
      </c>
      <c r="CN91" s="444">
        <v>0</v>
      </c>
      <c r="CO91" s="444">
        <v>0</v>
      </c>
      <c r="CP91" s="444">
        <v>0</v>
      </c>
      <c r="CQ91" s="444">
        <v>0</v>
      </c>
      <c r="CR91" s="444">
        <v>0</v>
      </c>
      <c r="CS91" s="444">
        <v>0</v>
      </c>
      <c r="CT91" s="444">
        <v>0</v>
      </c>
      <c r="CU91" s="444">
        <v>0</v>
      </c>
      <c r="CV91" s="444">
        <v>0</v>
      </c>
      <c r="CW91" s="444">
        <v>0</v>
      </c>
      <c r="CX91" s="444">
        <v>0</v>
      </c>
      <c r="CY91" s="444">
        <v>0</v>
      </c>
      <c r="CZ91" s="444">
        <v>0</v>
      </c>
      <c r="DA91" s="444">
        <v>0</v>
      </c>
      <c r="DB91" s="444">
        <v>0</v>
      </c>
      <c r="DC91" s="444">
        <v>0</v>
      </c>
      <c r="DD91" s="444">
        <v>0</v>
      </c>
      <c r="DE91" s="444">
        <v>0</v>
      </c>
      <c r="DF91" s="444">
        <v>0</v>
      </c>
      <c r="DG91" s="444">
        <v>0</v>
      </c>
      <c r="DH91" s="444">
        <v>0</v>
      </c>
      <c r="DI91" s="444">
        <v>0</v>
      </c>
      <c r="DJ91" s="444">
        <v>0</v>
      </c>
      <c r="DK91" s="444">
        <v>0</v>
      </c>
      <c r="DL91" s="444">
        <v>0.6</v>
      </c>
      <c r="DM91" s="444">
        <v>0</v>
      </c>
      <c r="DN91" s="444">
        <v>0</v>
      </c>
      <c r="DO91" s="444">
        <v>0</v>
      </c>
      <c r="DP91" s="444">
        <v>0</v>
      </c>
      <c r="DQ91" s="444">
        <v>0</v>
      </c>
      <c r="DR91" s="444">
        <v>0.6</v>
      </c>
      <c r="DS91" s="444">
        <v>0</v>
      </c>
      <c r="DT91" s="444">
        <v>0</v>
      </c>
      <c r="DU91" s="444">
        <v>0</v>
      </c>
      <c r="DV91" s="444">
        <v>0</v>
      </c>
      <c r="DW91" s="444">
        <v>0.6</v>
      </c>
      <c r="DX91" s="444">
        <v>0</v>
      </c>
      <c r="DY91" s="444">
        <v>0</v>
      </c>
      <c r="DZ91" s="444">
        <v>0</v>
      </c>
      <c r="EA91" s="444">
        <v>0</v>
      </c>
      <c r="EB91" s="444">
        <v>0.6</v>
      </c>
      <c r="EC91" s="444">
        <v>0</v>
      </c>
      <c r="ED91" s="444">
        <v>0</v>
      </c>
      <c r="EE91" s="444">
        <v>0</v>
      </c>
      <c r="EF91" s="444">
        <v>0.6</v>
      </c>
      <c r="EH91" s="437" t="s">
        <v>62</v>
      </c>
      <c r="EI91" s="437">
        <v>4</v>
      </c>
      <c r="EJ91" s="439" t="s">
        <v>461</v>
      </c>
      <c r="EK91" s="439" t="s">
        <v>336</v>
      </c>
      <c r="EL91" s="437" t="s">
        <v>64</v>
      </c>
      <c r="EN91" s="382" t="str">
        <f>+IFERROR(VLOOKUP($B91,'Lưu ý'!$C$5:$G$21,5,0),"")</f>
        <v/>
      </c>
      <c r="EO91" s="382">
        <f>+IF($EN91="",100%,INDEX('Lưu ý'!$H$5:$I$21,MATCH('3.Gentan-i'!$B91,'Lưu ý'!$C$5:$C$21,0),MATCH('3.Gentan-i'!EO$6,'Lưu ý'!$H$4:$I$4,0)))</f>
        <v>1</v>
      </c>
      <c r="EP91" s="382">
        <f>+IF($EN91="",100%,INDEX('Lưu ý'!$H$5:$I$21,MATCH('3.Gentan-i'!$B91,'Lưu ý'!$C$5:$C$21,0),MATCH('3.Gentan-i'!EP$6,'Lưu ý'!$H$4:$I$4,0)))</f>
        <v>1</v>
      </c>
      <c r="EQ91" s="481">
        <v>1</v>
      </c>
      <c r="ER91" s="929">
        <v>1</v>
      </c>
      <c r="ES91" s="439"/>
      <c r="ET91" s="439"/>
      <c r="EU91" s="476"/>
      <c r="EV91" s="810"/>
      <c r="EW91" s="810"/>
      <c r="EX91" s="810"/>
      <c r="EY91" s="810"/>
      <c r="EZ91" s="378" t="s">
        <v>360</v>
      </c>
      <c r="FA91" s="442" cm="1">
        <f t="array" ref="FA91">+_xlfn.SINGLE(MMULT(VALUE($E91:$EF91),VALUE('Color detail'!H$7:H$138)))</f>
        <v>1.35</v>
      </c>
      <c r="FB91" s="442" cm="1">
        <f t="array" ref="FB91">+_xlfn.SINGLE(MMULT(VALUE($E91:$EF91),VALUE('Color detail'!I$7:I$138)))</f>
        <v>1.5</v>
      </c>
      <c r="FC91" s="442" cm="1">
        <f t="array" ref="FC91">+_xlfn.SINGLE(MMULT(VALUE($E91:$EF91),VALUE('Color detail'!J$7:J$138)))</f>
        <v>0</v>
      </c>
      <c r="FD91" s="442" cm="1">
        <f t="array" ref="FD91">+_xlfn.SINGLE(MMULT(VALUE($E91:$EF91),VALUE('Color detail'!K$7:K$138)))</f>
        <v>0</v>
      </c>
      <c r="FF91" s="436">
        <f t="shared" si="45"/>
        <v>4</v>
      </c>
      <c r="FG91" s="436">
        <f t="shared" si="46"/>
        <v>4</v>
      </c>
      <c r="FH91" s="436">
        <f t="shared" si="47"/>
        <v>0</v>
      </c>
      <c r="FI91" s="436">
        <f t="shared" si="48"/>
        <v>0</v>
      </c>
      <c r="FK91" s="436">
        <f t="shared" si="39"/>
        <v>4</v>
      </c>
      <c r="FL91" s="436">
        <f t="shared" si="40"/>
        <v>4</v>
      </c>
      <c r="FM91" s="436">
        <f t="shared" si="41"/>
        <v>0</v>
      </c>
      <c r="FN91" s="436">
        <f t="shared" si="42"/>
        <v>0</v>
      </c>
      <c r="FO91" s="681"/>
      <c r="FP91" s="436" cm="1">
        <f t="array" ref="FP91">+_xlfn.SINGLE(IF(FP$8="Mùa đông",MMULT(VALUE($E91:$EF91),VALUE('Color detail'!Q$7:Q$138))*'3.Gentan-i'!$EO91,MMULT(VALUE($E91:$EF91),VALUE('Color detail'!Q$7:Q$138))*'3.Gentan-i'!$EP91))</f>
        <v>0</v>
      </c>
      <c r="FQ91" s="436" cm="1">
        <f t="array" ref="FQ91">+_xlfn.SINGLE(IF(FQ$8="Mùa đông",MMULT(VALUE($E91:$EF91),VALUE('Color detail'!R$7:R$138))*'3.Gentan-i'!$EO91,MMULT(VALUE($E91:$EF91),VALUE('Color detail'!R$7:R$138))*'3.Gentan-i'!$EP91))</f>
        <v>0</v>
      </c>
      <c r="FR91" s="436" cm="1">
        <f t="array" ref="FR91">+_xlfn.SINGLE(IF(FR$8="Mùa đông",MMULT(VALUE($E91:$EF91),VALUE('Color detail'!S$7:S$138))*'3.Gentan-i'!$EO91,MMULT(VALUE($E91:$EF91),VALUE('Color detail'!S$7:S$138))*'3.Gentan-i'!$EP91))</f>
        <v>0</v>
      </c>
      <c r="FS91" s="436" cm="1">
        <f t="array" ref="FS91">+_xlfn.SINGLE(IF(FS$8="Mùa đông",MMULT(VALUE($E91:$EF91),VALUE('Color detail'!T$7:T$138))*'3.Gentan-i'!$EO91,MMULT(VALUE($E91:$EF91),VALUE('Color detail'!T$7:T$138))*'3.Gentan-i'!$EP91))</f>
        <v>0</v>
      </c>
      <c r="FT91" s="436" cm="1">
        <f t="array" ref="FT91">+_xlfn.SINGLE(IF(FT$8="Mùa đông",MMULT(VALUE($E91:$EF91),VALUE('Color detail'!U$7:U$138))*'3.Gentan-i'!$EO91,MMULT(VALUE($E91:$EF91),VALUE('Color detail'!U$7:U$138))*'3.Gentan-i'!$EP91))</f>
        <v>0</v>
      </c>
      <c r="FU91" s="436" cm="1">
        <f t="array" ref="FU91">+_xlfn.SINGLE(IF(FU$8="Mùa đông",MMULT(VALUE($E91:$EF91),VALUE('Color detail'!V$7:V$138))*'3.Gentan-i'!$EO91,MMULT(VALUE($E91:$EF91),VALUE('Color detail'!V$7:V$138))*'3.Gentan-i'!$EP91))</f>
        <v>0</v>
      </c>
      <c r="FV91" s="436" cm="1">
        <f t="array" ref="FV91">+_xlfn.SINGLE(IF(FV$8="Mùa đông",MMULT(VALUE($E91:$EF91),VALUE('Color detail'!W$7:W$138))*'3.Gentan-i'!$EO91,MMULT(VALUE($E91:$EF91),VALUE('Color detail'!W$7:W$138))*'3.Gentan-i'!$EP91))</f>
        <v>0</v>
      </c>
      <c r="FW91" s="436" cm="1">
        <f t="array" ref="FW91">+_xlfn.SINGLE(IF(FW$8="Mùa đông",MMULT(VALUE($E91:$EF91),VALUE('Color detail'!X$7:X$138))*'3.Gentan-i'!$EO91,MMULT(VALUE($E91:$EF91),VALUE('Color detail'!X$7:X$138))*'3.Gentan-i'!$EP91))</f>
        <v>0</v>
      </c>
      <c r="FX91" s="436" cm="1">
        <f t="array" ref="FX91">+_xlfn.SINGLE(IF(FX$8="Mùa đông",MMULT(VALUE($E91:$EF91),VALUE('Color detail'!Y$7:Y$138))*'3.Gentan-i'!$EO91,MMULT(VALUE($E91:$EF91),VALUE('Color detail'!Y$7:Y$138))*'3.Gentan-i'!$EP91))</f>
        <v>0.27</v>
      </c>
      <c r="FY91" s="436" cm="1">
        <f t="array" ref="FY91">+_xlfn.SINGLE(IF(FY$8="Mùa đông",MMULT(VALUE($E91:$EF91),VALUE('Color detail'!Z$7:Z$138))*'3.Gentan-i'!$EO91,MMULT(VALUE($E91:$EF91),VALUE('Color detail'!Z$7:Z$138))*'3.Gentan-i'!$EP91))</f>
        <v>0</v>
      </c>
      <c r="FZ91" s="436" cm="1">
        <f t="array" ref="FZ91">+_xlfn.SINGLE(IF(FZ$8="Mùa đông",MMULT(VALUE($E91:$EF91),VALUE('Color detail'!AA$7:AA$138))*'3.Gentan-i'!$EO91,MMULT(VALUE($E91:$EF91),VALUE('Color detail'!AA$7:AA$138))*'3.Gentan-i'!$EP91))</f>
        <v>0</v>
      </c>
      <c r="GA91" s="436" cm="1">
        <f t="array" ref="GA91">+_xlfn.SINGLE(IF(GA$8="Mùa đông",MMULT(VALUE($E91:$EF91),VALUE('Color detail'!AB$7:AB$138))*'3.Gentan-i'!$EO91,MMULT(VALUE($E91:$EF91),VALUE('Color detail'!AB$7:AB$138))*'3.Gentan-i'!$EP91))</f>
        <v>0</v>
      </c>
      <c r="GB91" s="436" cm="1">
        <f t="array" ref="GB91">+_xlfn.SINGLE(IF(GB$8="Mùa đông",MMULT(VALUE($E91:$EF91),VALUE('Color detail'!AC$7:AC$138))*'3.Gentan-i'!$EO91,MMULT(VALUE($E91:$EF91),VALUE('Color detail'!AC$7:AC$138))*'3.Gentan-i'!$EP91))</f>
        <v>0</v>
      </c>
      <c r="GC91" s="436" cm="1">
        <f t="array" ref="GC91">+_xlfn.SINGLE(IF(GC$8="Mùa đông",MMULT(VALUE($E91:$EF91),VALUE('Color detail'!AD$7:AD$138))*'3.Gentan-i'!$EO91,MMULT(VALUE($E91:$EF91),VALUE('Color detail'!AD$7:AD$138))*'3.Gentan-i'!$EP91))</f>
        <v>0</v>
      </c>
      <c r="GD91" s="436" cm="1">
        <f t="array" ref="GD91">+_xlfn.SINGLE(IF(GD$8="Mùa đông",MMULT(VALUE($E91:$EF91),VALUE('Color detail'!AE$7:AE$138))*'3.Gentan-i'!$EO91,MMULT(VALUE($E91:$EF91),VALUE('Color detail'!AE$7:AE$138))*'3.Gentan-i'!$EP91))</f>
        <v>0</v>
      </c>
      <c r="GE91" s="436" cm="1">
        <f t="array" ref="GE91">+_xlfn.SINGLE(IF(GE$8="Mùa đông",MMULT(VALUE($E91:$EF91),VALUE('Color detail'!AF$7:AF$138))*'3.Gentan-i'!$EO91,MMULT(VALUE($E91:$EF91),VALUE('Color detail'!AF$7:AF$138))*'3.Gentan-i'!$EP91))</f>
        <v>0.27</v>
      </c>
      <c r="GF91" s="436" cm="1">
        <f t="array" ref="GF91">+_xlfn.SINGLE(IF(GF$8="Mùa đông",MMULT(VALUE($E91:$EF91),VALUE('Color detail'!AG$7:AG$138))*'3.Gentan-i'!$EO91,MMULT(VALUE($E91:$EF91),VALUE('Color detail'!AG$7:AG$138))*'3.Gentan-i'!$EP91))</f>
        <v>0</v>
      </c>
      <c r="GG91" s="436" cm="1">
        <f t="array" ref="GG91">+_xlfn.SINGLE(IF(GG$8="Mùa đông",MMULT(VALUE($E91:$EF91),VALUE('Color detail'!AH$7:AH$138))*'3.Gentan-i'!$EO91,MMULT(VALUE($E91:$EF91),VALUE('Color detail'!AH$7:AH$138))*'3.Gentan-i'!$EP91))</f>
        <v>0.54</v>
      </c>
      <c r="GH91" s="436" cm="1">
        <f t="array" ref="GH91">+_xlfn.SINGLE(IF(GH$8="Mùa đông",MMULT(VALUE($E91:$EF91),VALUE('Color detail'!AI$7:AI$138))*'3.Gentan-i'!$EO91,MMULT(VALUE($E91:$EF91),VALUE('Color detail'!AI$7:AI$138))*'3.Gentan-i'!$EP91))</f>
        <v>0.27</v>
      </c>
      <c r="GI91" s="436" cm="1">
        <f t="array" ref="GI91">+_xlfn.SINGLE(IF(GI$8="Mùa đông",MMULT(VALUE($E91:$EF91),VALUE('Color detail'!AJ$7:AJ$138))*'3.Gentan-i'!$EO91,MMULT(VALUE($E91:$EF91),VALUE('Color detail'!AJ$7:AJ$138))*'3.Gentan-i'!$EP91))</f>
        <v>0</v>
      </c>
      <c r="GJ91" s="436" cm="1">
        <f t="array" ref="GJ91">+_xlfn.SINGLE(IF(GJ$8="Mùa đông",MMULT(VALUE($E91:$EF91),VALUE('Color detail'!AK$7:AK$138))*'3.Gentan-i'!$EO91,MMULT(VALUE($E91:$EF91),VALUE('Color detail'!AK$7:AK$138))*'3.Gentan-i'!$EP91))</f>
        <v>0</v>
      </c>
      <c r="GK91" s="436" cm="1">
        <f t="array" ref="GK91">+_xlfn.SINGLE(IF(GK$8="Mùa đông",MMULT(VALUE($E91:$EF91),VALUE('Color detail'!AL$7:AL$138))*'3.Gentan-i'!$EO91,MMULT(VALUE($E91:$EF91),VALUE('Color detail'!AL$7:AL$138))*'3.Gentan-i'!$EP91))</f>
        <v>0</v>
      </c>
      <c r="GL91" s="436" cm="1">
        <f t="array" ref="GL91">+_xlfn.SINGLE(IF(GL$8="Mùa đông",MMULT(VALUE($E91:$EF91),VALUE('Color detail'!AM$7:AM$138))*'3.Gentan-i'!$EO91,MMULT(VALUE($E91:$EF91),VALUE('Color detail'!AM$7:AM$138))*'3.Gentan-i'!$EP91))</f>
        <v>0</v>
      </c>
      <c r="GM91" s="436" cm="1">
        <f t="array" ref="GM91">+_xlfn.SINGLE(IF(GM$8="Mùa đông",MMULT(VALUE($E91:$EF91),VALUE('Color detail'!AN$7:AN$138))*'3.Gentan-i'!$EO91,MMULT(VALUE($E91:$EF91),VALUE('Color detail'!AN$7:AN$138))*'3.Gentan-i'!$EP91))</f>
        <v>0</v>
      </c>
      <c r="GN91" s="436" cm="1">
        <f t="array" ref="GN91">+_xlfn.SINGLE(IF(GN$8="Mùa đông",MMULT(VALUE($E91:$EF91),VALUE('Color detail'!AO$7:AO$138))*'3.Gentan-i'!$EO91,MMULT(VALUE($E91:$EF91),VALUE('Color detail'!AO$7:AO$138))*'3.Gentan-i'!$EP91))</f>
        <v>0</v>
      </c>
      <c r="GO91" s="436" cm="1">
        <f t="array" ref="GO91">+_xlfn.SINGLE(IF(GO$8="Mùa đông",MMULT(VALUE($E91:$EF91),VALUE('Color detail'!AP$7:AP$138))*'3.Gentan-i'!$EO91,MMULT(VALUE($E91:$EF91),VALUE('Color detail'!AP$7:AP$138))*'3.Gentan-i'!$EP91))</f>
        <v>0</v>
      </c>
      <c r="GP91" s="436" cm="1">
        <f t="array" ref="GP91">+_xlfn.SINGLE(IF(GP$8="Mùa đông",MMULT(VALUE($E91:$EF91),VALUE('Color detail'!AQ$7:AQ$138))*'3.Gentan-i'!$EO91,MMULT(VALUE($E91:$EF91),VALUE('Color detail'!AQ$7:AQ$138))*'3.Gentan-i'!$EP91))</f>
        <v>0</v>
      </c>
      <c r="GQ91" s="436" cm="1">
        <f t="array" ref="GQ91">+_xlfn.SINGLE(IF(GQ$8="Mùa đông",MMULT(VALUE($E91:$EF91),VALUE('Color detail'!AR$7:AR$138))*'3.Gentan-i'!$EO91,MMULT(VALUE($E91:$EF91),VALUE('Color detail'!AR$7:AR$138))*'3.Gentan-i'!$EP91))</f>
        <v>0</v>
      </c>
      <c r="GR91" s="443">
        <f t="shared" si="43"/>
        <v>1.35</v>
      </c>
      <c r="GS91" s="435"/>
      <c r="GT91" s="436">
        <f t="shared" si="44"/>
        <v>0.54</v>
      </c>
      <c r="GU91" s="499">
        <v>12</v>
      </c>
      <c r="GV91" s="499">
        <v>36</v>
      </c>
      <c r="GW91" s="436">
        <f t="shared" si="49"/>
        <v>6.48</v>
      </c>
      <c r="GX91" s="436">
        <f t="shared" si="50"/>
        <v>19.440000000000001</v>
      </c>
      <c r="GZ91" s="534"/>
      <c r="HA91" s="534"/>
      <c r="HB91" s="534"/>
    </row>
    <row r="92" spans="1:210" ht="16" hidden="1" customHeight="1">
      <c r="A92" s="437">
        <v>1</v>
      </c>
      <c r="B92" s="438" t="s">
        <v>486</v>
      </c>
      <c r="C92" s="439" t="s">
        <v>469</v>
      </c>
      <c r="D92" s="439"/>
      <c r="E92" s="925"/>
      <c r="F92" s="925"/>
      <c r="G92" s="925"/>
      <c r="H92" s="925"/>
      <c r="I92" s="925"/>
      <c r="J92" s="925"/>
      <c r="K92" s="925"/>
      <c r="L92" s="925"/>
      <c r="M92" s="925"/>
      <c r="N92" s="925"/>
      <c r="O92" s="925"/>
      <c r="P92" s="925"/>
      <c r="Q92" s="925"/>
      <c r="R92" s="925"/>
      <c r="S92" s="925"/>
      <c r="T92" s="925"/>
      <c r="U92" s="925"/>
      <c r="V92" s="925"/>
      <c r="W92" s="925"/>
      <c r="X92" s="925"/>
      <c r="Y92" s="925"/>
      <c r="Z92" s="925"/>
      <c r="AA92" s="925"/>
      <c r="AB92" s="925"/>
      <c r="AC92" s="925"/>
      <c r="AD92" s="441">
        <v>0</v>
      </c>
      <c r="AE92" s="441">
        <v>0</v>
      </c>
      <c r="AF92" s="441">
        <v>0</v>
      </c>
      <c r="AG92" s="441">
        <v>0</v>
      </c>
      <c r="AH92" s="441">
        <v>0</v>
      </c>
      <c r="AI92" s="441">
        <v>0</v>
      </c>
      <c r="AJ92" s="441">
        <v>0.09</v>
      </c>
      <c r="AK92" s="441">
        <v>0</v>
      </c>
      <c r="AL92" s="441">
        <v>0</v>
      </c>
      <c r="AM92" s="441">
        <v>0</v>
      </c>
      <c r="AN92" s="441">
        <v>0.09</v>
      </c>
      <c r="AO92" s="441">
        <v>0</v>
      </c>
      <c r="AP92" s="441">
        <v>0</v>
      </c>
      <c r="AQ92" s="441">
        <v>0</v>
      </c>
      <c r="AR92" s="441">
        <v>0</v>
      </c>
      <c r="AS92" s="441">
        <v>0</v>
      </c>
      <c r="AT92" s="441">
        <v>0</v>
      </c>
      <c r="AU92" s="441">
        <v>0</v>
      </c>
      <c r="AV92" s="441">
        <v>0.09</v>
      </c>
      <c r="AW92" s="441">
        <v>0</v>
      </c>
      <c r="AX92" s="441">
        <v>0</v>
      </c>
      <c r="AY92" s="441">
        <v>0</v>
      </c>
      <c r="AZ92" s="444">
        <v>8.965989162397589E-2</v>
      </c>
      <c r="BA92" s="444">
        <v>0</v>
      </c>
      <c r="BB92" s="444">
        <v>0</v>
      </c>
      <c r="BC92" s="444">
        <v>0</v>
      </c>
      <c r="BD92" s="444">
        <v>0</v>
      </c>
      <c r="BE92" s="444">
        <v>8.965989162397589E-2</v>
      </c>
      <c r="BF92" s="444">
        <v>0</v>
      </c>
      <c r="BG92" s="444">
        <v>0</v>
      </c>
      <c r="BH92" s="444">
        <v>0</v>
      </c>
      <c r="BI92" s="444">
        <v>0</v>
      </c>
      <c r="BJ92" s="444">
        <v>8.965989162397589E-2</v>
      </c>
      <c r="BK92" s="444">
        <v>0</v>
      </c>
      <c r="BL92" s="444">
        <v>0</v>
      </c>
      <c r="BM92" s="444">
        <v>0</v>
      </c>
      <c r="BN92" s="444">
        <v>0</v>
      </c>
      <c r="BO92" s="444">
        <v>0</v>
      </c>
      <c r="BP92" s="444">
        <v>0</v>
      </c>
      <c r="BQ92" s="444">
        <v>0</v>
      </c>
      <c r="BR92" s="444">
        <v>0</v>
      </c>
      <c r="BS92" s="444">
        <v>0</v>
      </c>
      <c r="BT92" s="444">
        <v>0</v>
      </c>
      <c r="BU92" s="444">
        <v>0</v>
      </c>
      <c r="BV92" s="444">
        <v>0</v>
      </c>
      <c r="BW92" s="444">
        <v>0</v>
      </c>
      <c r="BX92" s="444">
        <v>0</v>
      </c>
      <c r="BY92" s="444">
        <v>0</v>
      </c>
      <c r="BZ92" s="444">
        <v>0</v>
      </c>
      <c r="CA92" s="444">
        <v>0</v>
      </c>
      <c r="CB92" s="444">
        <v>0</v>
      </c>
      <c r="CC92" s="444">
        <v>0</v>
      </c>
      <c r="CD92" s="444">
        <v>0</v>
      </c>
      <c r="CE92" s="444">
        <v>0</v>
      </c>
      <c r="CF92" s="444">
        <v>0</v>
      </c>
      <c r="CG92" s="444">
        <v>0</v>
      </c>
      <c r="CH92" s="444">
        <v>0</v>
      </c>
      <c r="CI92" s="444">
        <v>0</v>
      </c>
      <c r="CJ92" s="444">
        <v>0</v>
      </c>
      <c r="CK92" s="444">
        <v>0</v>
      </c>
      <c r="CL92" s="444">
        <v>0</v>
      </c>
      <c r="CM92" s="444">
        <v>0.13075400861829817</v>
      </c>
      <c r="CN92" s="444">
        <v>0</v>
      </c>
      <c r="CO92" s="444">
        <v>0</v>
      </c>
      <c r="CP92" s="444">
        <v>0</v>
      </c>
      <c r="CQ92" s="444">
        <v>0.13075400861829817</v>
      </c>
      <c r="CR92" s="444">
        <v>0</v>
      </c>
      <c r="CS92" s="444">
        <v>0</v>
      </c>
      <c r="CT92" s="444">
        <v>0</v>
      </c>
      <c r="CU92" s="444">
        <v>0.13075400861829817</v>
      </c>
      <c r="CV92" s="444">
        <v>0</v>
      </c>
      <c r="CW92" s="444">
        <v>0</v>
      </c>
      <c r="CX92" s="444">
        <v>0</v>
      </c>
      <c r="CY92" s="444">
        <v>0.13075400861829817</v>
      </c>
      <c r="CZ92" s="444">
        <v>0</v>
      </c>
      <c r="DA92" s="444">
        <v>0</v>
      </c>
      <c r="DB92" s="444">
        <v>0</v>
      </c>
      <c r="DC92" s="444">
        <v>0</v>
      </c>
      <c r="DD92" s="444">
        <v>0</v>
      </c>
      <c r="DE92" s="444">
        <v>0</v>
      </c>
      <c r="DF92" s="444">
        <v>0</v>
      </c>
      <c r="DG92" s="444">
        <v>0</v>
      </c>
      <c r="DH92" s="444">
        <v>0</v>
      </c>
      <c r="DI92" s="444">
        <v>0</v>
      </c>
      <c r="DJ92" s="444">
        <v>0</v>
      </c>
      <c r="DK92" s="444">
        <v>0</v>
      </c>
      <c r="DL92" s="444">
        <v>0</v>
      </c>
      <c r="DM92" s="444">
        <v>0</v>
      </c>
      <c r="DN92" s="444">
        <v>0</v>
      </c>
      <c r="DO92" s="444">
        <v>0</v>
      </c>
      <c r="DP92" s="444">
        <v>0</v>
      </c>
      <c r="DQ92" s="444">
        <v>0</v>
      </c>
      <c r="DR92" s="444">
        <v>0</v>
      </c>
      <c r="DS92" s="444">
        <v>0</v>
      </c>
      <c r="DT92" s="444">
        <v>0</v>
      </c>
      <c r="DU92" s="444">
        <v>0</v>
      </c>
      <c r="DV92" s="444">
        <v>0.13075400861829817</v>
      </c>
      <c r="DW92" s="444">
        <v>0</v>
      </c>
      <c r="DX92" s="444">
        <v>0</v>
      </c>
      <c r="DY92" s="444">
        <v>0</v>
      </c>
      <c r="DZ92" s="444">
        <v>0</v>
      </c>
      <c r="EA92" s="444">
        <v>0.13075400861829817</v>
      </c>
      <c r="EB92" s="444">
        <v>0</v>
      </c>
      <c r="EC92" s="444">
        <v>0</v>
      </c>
      <c r="ED92" s="444">
        <v>0</v>
      </c>
      <c r="EE92" s="444">
        <v>0.13075400861829817</v>
      </c>
      <c r="EF92" s="444">
        <v>0</v>
      </c>
      <c r="EH92" s="437" t="s">
        <v>62</v>
      </c>
      <c r="EI92" s="437">
        <v>4</v>
      </c>
      <c r="EJ92" s="439" t="s">
        <v>461</v>
      </c>
      <c r="EK92" s="439" t="s">
        <v>336</v>
      </c>
      <c r="EL92" s="437" t="s">
        <v>64</v>
      </c>
      <c r="EN92" s="382" t="str">
        <f>+IFERROR(VLOOKUP($B92,'Lưu ý'!$C$5:$G$21,5,0),"")</f>
        <v/>
      </c>
      <c r="EO92" s="382">
        <f>+IF($EN92="",100%,INDEX('Lưu ý'!$H$5:$I$21,MATCH('3.Gentan-i'!$B92,'Lưu ý'!$C$5:$C$21,0),MATCH('3.Gentan-i'!EO$6,'Lưu ý'!$H$4:$I$4,0)))</f>
        <v>1</v>
      </c>
      <c r="EP92" s="382">
        <f>+IF($EN92="",100%,INDEX('Lưu ý'!$H$5:$I$21,MATCH('3.Gentan-i'!$B92,'Lưu ý'!$C$5:$C$21,0),MATCH('3.Gentan-i'!EP$6,'Lưu ý'!$H$4:$I$4,0)))</f>
        <v>1</v>
      </c>
      <c r="EQ92" s="481">
        <v>1</v>
      </c>
      <c r="ER92" s="929">
        <v>1</v>
      </c>
      <c r="ES92" s="439"/>
      <c r="ET92" s="439"/>
      <c r="EU92" s="476"/>
      <c r="EV92" s="810"/>
      <c r="EW92" s="810"/>
      <c r="EX92" s="810"/>
      <c r="EY92" s="810"/>
      <c r="EZ92" s="378" t="s">
        <v>360</v>
      </c>
      <c r="FA92" s="442" cm="1">
        <f t="array" ref="FA92">+_xlfn.SINGLE(MMULT(VALUE($E92:$EF92),VALUE('Color detail'!H$7:H$138)))</f>
        <v>66.318891272586043</v>
      </c>
      <c r="FB92" s="442" cm="1">
        <f t="array" ref="FB92">+_xlfn.SINGLE(MMULT(VALUE($E92:$EF92),VALUE('Color detail'!I$7:I$138)))</f>
        <v>87.910977603521289</v>
      </c>
      <c r="FC92" s="442" cm="1">
        <f t="array" ref="FC92">+_xlfn.SINGLE(MMULT(VALUE($E92:$EF92),VALUE('Color detail'!J$7:J$138)))</f>
        <v>83.426282480442381</v>
      </c>
      <c r="FD92" s="442" cm="1">
        <f t="array" ref="FD92">+_xlfn.SINGLE(MMULT(VALUE($E92:$EF92),VALUE('Color detail'!K$7:K$138)))</f>
        <v>68.085608921603082</v>
      </c>
      <c r="FF92" s="436">
        <f t="shared" si="45"/>
        <v>68</v>
      </c>
      <c r="FG92" s="436">
        <f t="shared" si="46"/>
        <v>88</v>
      </c>
      <c r="FH92" s="436">
        <f t="shared" si="47"/>
        <v>84</v>
      </c>
      <c r="FI92" s="436">
        <f t="shared" si="48"/>
        <v>72</v>
      </c>
      <c r="FK92" s="436">
        <f t="shared" si="39"/>
        <v>68</v>
      </c>
      <c r="FL92" s="436">
        <f t="shared" si="40"/>
        <v>88</v>
      </c>
      <c r="FM92" s="436">
        <f t="shared" si="41"/>
        <v>84</v>
      </c>
      <c r="FN92" s="436">
        <f t="shared" si="42"/>
        <v>72</v>
      </c>
      <c r="FO92" s="681"/>
      <c r="FP92" s="436" cm="1">
        <f t="array" ref="FP92">+_xlfn.SINGLE(IF(FP$8="Mùa đông",MMULT(VALUE($E92:$EF92),VALUE('Color detail'!Q$7:Q$138))*'3.Gentan-i'!$EO92,MMULT(VALUE($E92:$EF92),VALUE('Color detail'!Q$7:Q$138))*'3.Gentan-i'!$EP92))</f>
        <v>3.7140994248303154</v>
      </c>
      <c r="FQ92" s="436" cm="1">
        <f t="array" ref="FQ92">+_xlfn.SINGLE(IF(FQ$8="Mùa đông",MMULT(VALUE($E92:$EF92),VALUE('Color detail'!R$7:R$138))*'3.Gentan-i'!$EO92,MMULT(VALUE($E92:$EF92),VALUE('Color detail'!R$7:R$138))*'3.Gentan-i'!$EP92))</f>
        <v>4.0143208004290658</v>
      </c>
      <c r="FR92" s="436" cm="1">
        <f t="array" ref="FR92">+_xlfn.SINGLE(IF(FR$8="Mùa đông",MMULT(VALUE($E92:$EF92),VALUE('Color detail'!S$7:S$138))*'3.Gentan-i'!$EO92,MMULT(VALUE($E92:$EF92),VALUE('Color detail'!S$7:S$138))*'3.Gentan-i'!$EP92))</f>
        <v>2.5067464999722588</v>
      </c>
      <c r="FS92" s="436" cm="1">
        <f t="array" ref="FS92">+_xlfn.SINGLE(IF(FS$8="Mùa đông",MMULT(VALUE($E92:$EF92),VALUE('Color detail'!T$7:T$138))*'3.Gentan-i'!$EO92,MMULT(VALUE($E92:$EF92),VALUE('Color detail'!T$7:T$138))*'3.Gentan-i'!$EP92))</f>
        <v>4.1484758928076051</v>
      </c>
      <c r="FT92" s="436" cm="1">
        <f t="array" ref="FT92">+_xlfn.SINGLE(IF(FT$8="Mùa đông",MMULT(VALUE($E92:$EF92),VALUE('Color detail'!U$7:U$138))*'3.Gentan-i'!$EO92,MMULT(VALUE($E92:$EF92),VALUE('Color detail'!U$7:U$138))*'3.Gentan-i'!$EP92))</f>
        <v>2.8993486342031778</v>
      </c>
      <c r="FU92" s="436" cm="1">
        <f t="array" ref="FU92">+_xlfn.SINGLE(IF(FU$8="Mùa đông",MMULT(VALUE($E92:$EF92),VALUE('Color detail'!V$7:V$138))*'3.Gentan-i'!$EO92,MMULT(VALUE($E92:$EF92),VALUE('Color detail'!V$7:V$138))*'3.Gentan-i'!$EP92))</f>
        <v>3.7395700098019269</v>
      </c>
      <c r="FV92" s="436" cm="1">
        <f t="array" ref="FV92">+_xlfn.SINGLE(IF(FV$8="Mùa đông",MMULT(VALUE($E92:$EF92),VALUE('Color detail'!W$7:W$138))*'3.Gentan-i'!$EO92,MMULT(VALUE($E92:$EF92),VALUE('Color detail'!W$7:W$138))*'3.Gentan-i'!$EP92))</f>
        <v>3.1598363263117015</v>
      </c>
      <c r="FW92" s="436" cm="1">
        <f t="array" ref="FW92">+_xlfn.SINGLE(IF(FW$8="Mùa đông",MMULT(VALUE($E92:$EF92),VALUE('Color detail'!X$7:X$138))*'3.Gentan-i'!$EO92,MMULT(VALUE($E92:$EF92),VALUE('Color detail'!X$7:X$138))*'3.Gentan-i'!$EP92))</f>
        <v>3.7480619925653307</v>
      </c>
      <c r="FX92" s="436" cm="1">
        <f t="array" ref="FX92">+_xlfn.SINGLE(IF(FX$8="Mùa đông",MMULT(VALUE($E92:$EF92),VALUE('Color detail'!Y$7:Y$138))*'3.Gentan-i'!$EO92,MMULT(VALUE($E92:$EF92),VALUE('Color detail'!Y$7:Y$138))*'3.Gentan-i'!$EP92))</f>
        <v>3.8788160011836288</v>
      </c>
      <c r="FY92" s="436" cm="1">
        <f t="array" ref="FY92">+_xlfn.SINGLE(IF(FY$8="Mùa đông",MMULT(VALUE($E92:$EF92),VALUE('Color detail'!Z$7:Z$138))*'3.Gentan-i'!$EO92,MMULT(VALUE($E92:$EF92),VALUE('Color detail'!Z$7:Z$138))*'3.Gentan-i'!$EP92))</f>
        <v>3.4216844519243219</v>
      </c>
      <c r="FZ92" s="436" cm="1">
        <f t="array" ref="FZ92">+_xlfn.SINGLE(IF(FZ$8="Mùa đông",MMULT(VALUE($E92:$EF92),VALUE('Color detail'!AA$7:AA$138))*'3.Gentan-i'!$EO92,MMULT(VALUE($E92:$EF92),VALUE('Color detail'!AA$7:AA$138))*'3.Gentan-i'!$EP92))</f>
        <v>2.8582545172088549</v>
      </c>
      <c r="GA92" s="436" cm="1">
        <f t="array" ref="GA92">+_xlfn.SINGLE(IF(GA$8="Mùa đông",MMULT(VALUE($E92:$EF92),VALUE('Color detail'!AB$7:AB$138))*'3.Gentan-i'!$EO92,MMULT(VALUE($E92:$EF92),VALUE('Color detail'!AB$7:AB$138))*'3.Gentan-i'!$EP92))</f>
        <v>4.1396438016681767</v>
      </c>
      <c r="GB92" s="436" cm="1">
        <f t="array" ref="GB92">+_xlfn.SINGLE(IF(GB$8="Mùa đông",MMULT(VALUE($E92:$EF92),VALUE('Color detail'!AC$7:AC$138))*'3.Gentan-i'!$EO92,MMULT(VALUE($E92:$EF92),VALUE('Color detail'!AC$7:AC$138))*'3.Gentan-i'!$EP92))</f>
        <v>4.6382095762978306</v>
      </c>
      <c r="GC92" s="436" cm="1">
        <f t="array" ref="GC92">+_xlfn.SINGLE(IF(GC$8="Mùa đông",MMULT(VALUE($E92:$EF92),VALUE('Color detail'!AD$7:AD$138))*'3.Gentan-i'!$EO92,MMULT(VALUE($E92:$EF92),VALUE('Color detail'!AD$7:AD$138))*'3.Gentan-i'!$EP92))</f>
        <v>3.5188160011836294</v>
      </c>
      <c r="GD92" s="436" cm="1">
        <f t="array" ref="GD92">+_xlfn.SINGLE(IF(GD$8="Mùa đông",MMULT(VALUE($E92:$EF92),VALUE('Color detail'!AE$7:AE$138))*'3.Gentan-i'!$EO92,MMULT(VALUE($E92:$EF92),VALUE('Color detail'!AE$7:AE$138))*'3.Gentan-i'!$EP92))</f>
        <v>2.8164801834624842</v>
      </c>
      <c r="GE92" s="436" cm="1">
        <f t="array" ref="GE92">+_xlfn.SINGLE(IF(GE$8="Mùa đông",MMULT(VALUE($E92:$EF92),VALUE('Color detail'!AF$7:AF$138))*'3.Gentan-i'!$EO92,MMULT(VALUE($E92:$EF92),VALUE('Color detail'!AF$7:AF$138))*'3.Gentan-i'!$EP92))</f>
        <v>2.0652384827356625</v>
      </c>
      <c r="GF92" s="436" cm="1">
        <f t="array" ref="GF92">+_xlfn.SINGLE(IF(GF$8="Mùa đông",MMULT(VALUE($E92:$EF92),VALUE('Color detail'!AG$7:AG$138))*'3.Gentan-i'!$EO92,MMULT(VALUE($E92:$EF92),VALUE('Color detail'!AG$7:AG$138))*'3.Gentan-i'!$EP92))</f>
        <v>1.8373529248580569</v>
      </c>
      <c r="GG92" s="436" cm="1">
        <f t="array" ref="GG92">+_xlfn.SINGLE(IF(GG$8="Mùa đông",MMULT(VALUE($E92:$EF92),VALUE('Color detail'!AH$7:AH$138))*'3.Gentan-i'!$EO92,MMULT(VALUE($E92:$EF92),VALUE('Color detail'!AH$7:AH$138))*'3.Gentan-i'!$EP92))</f>
        <v>2.8103689593312491</v>
      </c>
      <c r="GH92" s="436" cm="1">
        <f t="array" ref="GH92">+_xlfn.SINGLE(IF(GH$8="Mùa đông",MMULT(VALUE($E92:$EF92),VALUE('Color detail'!AI$7:AI$138))*'3.Gentan-i'!$EO92,MMULT(VALUE($E92:$EF92),VALUE('Color detail'!AI$7:AI$138))*'3.Gentan-i'!$EP92))</f>
        <v>2.3277668251003312</v>
      </c>
      <c r="GI92" s="436" cm="1">
        <f t="array" ref="GI92">+_xlfn.SINGLE(IF(GI$8="Mùa đông",MMULT(VALUE($E92:$EF92),VALUE('Color detail'!AJ$7:AJ$138))*'3.Gentan-i'!$EO92,MMULT(VALUE($E92:$EF92),VALUE('Color detail'!AJ$7:AJ$138))*'3.Gentan-i'!$EP92))</f>
        <v>1.7969390246157833</v>
      </c>
      <c r="GJ92" s="436" cm="1">
        <f t="array" ref="GJ92">+_xlfn.SINGLE(IF(GJ$8="Mùa đông",MMULT(VALUE($E92:$EF92),VALUE('Color detail'!AK$7:AK$138))*'3.Gentan-i'!$EO92,MMULT(VALUE($E92:$EF92),VALUE('Color detail'!AK$7:AK$138))*'3.Gentan-i'!$EP92))</f>
        <v>2.2788609420946533</v>
      </c>
      <c r="GK92" s="436" cm="1">
        <f t="array" ref="GK92">+_xlfn.SINGLE(IF(GK$8="Mùa đông",MMULT(VALUE($E92:$EF92),VALUE('Color detail'!AL$7:AL$138))*'3.Gentan-i'!$EO92,MMULT(VALUE($E92:$EF92),VALUE('Color detail'!AL$7:AL$138))*'3.Gentan-i'!$EP92))</f>
        <v>0</v>
      </c>
      <c r="GL92" s="436" cm="1">
        <f t="array" ref="GL92">+_xlfn.SINGLE(IF(GL$8="Mùa đông",MMULT(VALUE($E92:$EF92),VALUE('Color detail'!AM$7:AM$138))*'3.Gentan-i'!$EO92,MMULT(VALUE($E92:$EF92),VALUE('Color detail'!AM$7:AM$138))*'3.Gentan-i'!$EP92))</f>
        <v>0</v>
      </c>
      <c r="GM92" s="436" cm="1">
        <f t="array" ref="GM92">+_xlfn.SINGLE(IF(GM$8="Mùa đông",MMULT(VALUE($E92:$EF92),VALUE('Color detail'!AN$7:AN$138))*'3.Gentan-i'!$EO92,MMULT(VALUE($E92:$EF92),VALUE('Color detail'!AN$7:AN$138))*'3.Gentan-i'!$EP92))</f>
        <v>0</v>
      </c>
      <c r="GN92" s="436" cm="1">
        <f t="array" ref="GN92">+_xlfn.SINGLE(IF(GN$8="Mùa đông",MMULT(VALUE($E92:$EF92),VALUE('Color detail'!AO$7:AO$138))*'3.Gentan-i'!$EO92,MMULT(VALUE($E92:$EF92),VALUE('Color detail'!AO$7:AO$138))*'3.Gentan-i'!$EP92))</f>
        <v>0</v>
      </c>
      <c r="GO92" s="436" cm="1">
        <f t="array" ref="GO92">+_xlfn.SINGLE(IF(GO$8="Mùa đông",MMULT(VALUE($E92:$EF92),VALUE('Color detail'!AP$7:AP$138))*'3.Gentan-i'!$EO92,MMULT(VALUE($E92:$EF92),VALUE('Color detail'!AP$7:AP$138))*'3.Gentan-i'!$EP92))</f>
        <v>0</v>
      </c>
      <c r="GP92" s="436" cm="1">
        <f t="array" ref="GP92">+_xlfn.SINGLE(IF(GP$8="Mùa đông",MMULT(VALUE($E92:$EF92),VALUE('Color detail'!AQ$7:AQ$138))*'3.Gentan-i'!$EO92,MMULT(VALUE($E92:$EF92),VALUE('Color detail'!AQ$7:AQ$138))*'3.Gentan-i'!$EP92))</f>
        <v>0</v>
      </c>
      <c r="GQ92" s="436" cm="1">
        <f t="array" ref="GQ92">+_xlfn.SINGLE(IF(GQ$8="Mùa đông",MMULT(VALUE($E92:$EF92),VALUE('Color detail'!AR$7:AR$138))*'3.Gentan-i'!$EO92,MMULT(VALUE($E92:$EF92),VALUE('Color detail'!AR$7:AR$138))*'3.Gentan-i'!$EP92))</f>
        <v>0</v>
      </c>
      <c r="GR92" s="443">
        <f t="shared" si="43"/>
        <v>66.318891272586058</v>
      </c>
      <c r="GS92" s="435"/>
      <c r="GT92" s="436">
        <f t="shared" si="44"/>
        <v>4.6382095762978306</v>
      </c>
      <c r="GU92" s="499">
        <v>12</v>
      </c>
      <c r="GV92" s="499">
        <v>36</v>
      </c>
      <c r="GW92" s="436">
        <f t="shared" si="49"/>
        <v>55.658514915573967</v>
      </c>
      <c r="GX92" s="436">
        <f t="shared" si="50"/>
        <v>166.97554474672191</v>
      </c>
      <c r="GZ92" s="534"/>
      <c r="HA92" s="534"/>
      <c r="HB92" s="534"/>
    </row>
    <row r="93" spans="1:210" ht="16" hidden="1" customHeight="1">
      <c r="A93" s="437">
        <v>1</v>
      </c>
      <c r="B93" s="438" t="s">
        <v>488</v>
      </c>
      <c r="C93" s="439" t="s">
        <v>470</v>
      </c>
      <c r="D93" s="439"/>
      <c r="E93" s="925"/>
      <c r="F93" s="925"/>
      <c r="G93" s="925"/>
      <c r="H93" s="925"/>
      <c r="I93" s="925"/>
      <c r="J93" s="925"/>
      <c r="K93" s="925"/>
      <c r="L93" s="925"/>
      <c r="M93" s="925"/>
      <c r="N93" s="925"/>
      <c r="O93" s="925"/>
      <c r="P93" s="925"/>
      <c r="Q93" s="925"/>
      <c r="R93" s="925"/>
      <c r="S93" s="925"/>
      <c r="T93" s="925"/>
      <c r="U93" s="925"/>
      <c r="V93" s="925"/>
      <c r="W93" s="925"/>
      <c r="X93" s="925"/>
      <c r="Y93" s="925"/>
      <c r="Z93" s="925"/>
      <c r="AA93" s="925"/>
      <c r="AB93" s="925"/>
      <c r="AC93" s="925"/>
      <c r="AD93" s="441">
        <v>0</v>
      </c>
      <c r="AE93" s="441">
        <v>0</v>
      </c>
      <c r="AF93" s="441">
        <v>0</v>
      </c>
      <c r="AG93" s="441">
        <v>0</v>
      </c>
      <c r="AH93" s="441">
        <v>0</v>
      </c>
      <c r="AI93" s="441">
        <v>0</v>
      </c>
      <c r="AJ93" s="441">
        <v>0.02</v>
      </c>
      <c r="AK93" s="441">
        <v>0</v>
      </c>
      <c r="AL93" s="441">
        <v>0</v>
      </c>
      <c r="AM93" s="441">
        <v>0</v>
      </c>
      <c r="AN93" s="441">
        <v>0.02</v>
      </c>
      <c r="AO93" s="441">
        <v>0</v>
      </c>
      <c r="AP93" s="441">
        <v>0</v>
      </c>
      <c r="AQ93" s="441">
        <v>0</v>
      </c>
      <c r="AR93" s="441">
        <v>0</v>
      </c>
      <c r="AS93" s="441">
        <v>0</v>
      </c>
      <c r="AT93" s="441">
        <v>0</v>
      </c>
      <c r="AU93" s="441">
        <v>0</v>
      </c>
      <c r="AV93" s="441">
        <v>0.02</v>
      </c>
      <c r="AW93" s="441">
        <v>0</v>
      </c>
      <c r="AX93" s="441">
        <v>0</v>
      </c>
      <c r="AY93" s="441">
        <v>0</v>
      </c>
      <c r="AZ93" s="441">
        <v>2.4E-2</v>
      </c>
      <c r="BA93" s="441">
        <v>0</v>
      </c>
      <c r="BB93" s="441">
        <v>0</v>
      </c>
      <c r="BC93" s="441">
        <v>0</v>
      </c>
      <c r="BD93" s="441">
        <v>0</v>
      </c>
      <c r="BE93" s="441">
        <v>2.4E-2</v>
      </c>
      <c r="BF93" s="441">
        <v>0</v>
      </c>
      <c r="BG93" s="441">
        <v>0</v>
      </c>
      <c r="BH93" s="441">
        <v>0</v>
      </c>
      <c r="BI93" s="441">
        <v>0</v>
      </c>
      <c r="BJ93" s="441">
        <v>2.4E-2</v>
      </c>
      <c r="BK93" s="441">
        <v>0</v>
      </c>
      <c r="BL93" s="441">
        <v>0</v>
      </c>
      <c r="BM93" s="441">
        <v>0</v>
      </c>
      <c r="BN93" s="441">
        <v>0</v>
      </c>
      <c r="BO93" s="441">
        <v>0</v>
      </c>
      <c r="BP93" s="441">
        <v>0</v>
      </c>
      <c r="BQ93" s="441">
        <v>0</v>
      </c>
      <c r="BR93" s="441">
        <v>0</v>
      </c>
      <c r="BS93" s="441">
        <v>0</v>
      </c>
      <c r="BT93" s="441">
        <v>0</v>
      </c>
      <c r="BU93" s="441">
        <v>0</v>
      </c>
      <c r="BV93" s="441">
        <v>0</v>
      </c>
      <c r="BW93" s="441">
        <v>0</v>
      </c>
      <c r="BX93" s="441">
        <v>0</v>
      </c>
      <c r="BY93" s="441">
        <v>0</v>
      </c>
      <c r="BZ93" s="441">
        <v>0</v>
      </c>
      <c r="CA93" s="441">
        <v>0</v>
      </c>
      <c r="CB93" s="441">
        <v>0</v>
      </c>
      <c r="CC93" s="441">
        <v>0</v>
      </c>
      <c r="CD93" s="441">
        <v>0</v>
      </c>
      <c r="CE93" s="441">
        <v>0</v>
      </c>
      <c r="CF93" s="441">
        <v>0</v>
      </c>
      <c r="CG93" s="441">
        <v>0</v>
      </c>
      <c r="CH93" s="441">
        <v>0</v>
      </c>
      <c r="CI93" s="441">
        <v>0</v>
      </c>
      <c r="CJ93" s="441">
        <v>0</v>
      </c>
      <c r="CK93" s="441">
        <v>0</v>
      </c>
      <c r="CL93" s="441">
        <v>0</v>
      </c>
      <c r="CM93" s="441">
        <v>0.03</v>
      </c>
      <c r="CN93" s="441">
        <v>0</v>
      </c>
      <c r="CO93" s="441">
        <v>0</v>
      </c>
      <c r="CP93" s="441">
        <v>0</v>
      </c>
      <c r="CQ93" s="441">
        <v>0.03</v>
      </c>
      <c r="CR93" s="441">
        <v>0</v>
      </c>
      <c r="CS93" s="441">
        <v>0</v>
      </c>
      <c r="CT93" s="441">
        <v>0</v>
      </c>
      <c r="CU93" s="441">
        <v>0.03</v>
      </c>
      <c r="CV93" s="441">
        <v>0</v>
      </c>
      <c r="CW93" s="441">
        <v>0</v>
      </c>
      <c r="CX93" s="441">
        <v>0</v>
      </c>
      <c r="CY93" s="441">
        <v>0.03</v>
      </c>
      <c r="CZ93" s="441">
        <v>0</v>
      </c>
      <c r="DA93" s="441">
        <v>0</v>
      </c>
      <c r="DB93" s="441">
        <v>0</v>
      </c>
      <c r="DC93" s="441">
        <v>0</v>
      </c>
      <c r="DD93" s="441">
        <v>0</v>
      </c>
      <c r="DE93" s="441">
        <v>0</v>
      </c>
      <c r="DF93" s="441">
        <v>0</v>
      </c>
      <c r="DG93" s="441">
        <v>0</v>
      </c>
      <c r="DH93" s="441">
        <v>0</v>
      </c>
      <c r="DI93" s="441">
        <v>0</v>
      </c>
      <c r="DJ93" s="441">
        <v>0</v>
      </c>
      <c r="DK93" s="441">
        <v>0</v>
      </c>
      <c r="DL93" s="441">
        <v>0</v>
      </c>
      <c r="DM93" s="441">
        <v>0</v>
      </c>
      <c r="DN93" s="441">
        <v>0</v>
      </c>
      <c r="DO93" s="441">
        <v>0</v>
      </c>
      <c r="DP93" s="441">
        <v>0</v>
      </c>
      <c r="DQ93" s="441">
        <v>0</v>
      </c>
      <c r="DR93" s="441">
        <v>0</v>
      </c>
      <c r="DS93" s="441">
        <v>0</v>
      </c>
      <c r="DT93" s="441">
        <v>0</v>
      </c>
      <c r="DU93" s="441">
        <v>0</v>
      </c>
      <c r="DV93" s="441">
        <v>0.03</v>
      </c>
      <c r="DW93" s="441">
        <v>0</v>
      </c>
      <c r="DX93" s="441">
        <v>0</v>
      </c>
      <c r="DY93" s="441">
        <v>0</v>
      </c>
      <c r="DZ93" s="441">
        <v>0</v>
      </c>
      <c r="EA93" s="441">
        <v>0.03</v>
      </c>
      <c r="EB93" s="441">
        <v>0</v>
      </c>
      <c r="EC93" s="441">
        <v>0</v>
      </c>
      <c r="ED93" s="441">
        <v>0</v>
      </c>
      <c r="EE93" s="441">
        <v>0.03</v>
      </c>
      <c r="EF93" s="441">
        <v>0</v>
      </c>
      <c r="EH93" s="437" t="s">
        <v>62</v>
      </c>
      <c r="EI93" s="437">
        <v>1</v>
      </c>
      <c r="EJ93" s="439"/>
      <c r="EK93" s="439" t="s">
        <v>107</v>
      </c>
      <c r="EL93" s="437" t="s">
        <v>64</v>
      </c>
      <c r="EN93" s="382" t="str">
        <f>+IFERROR(VLOOKUP($B93,'Lưu ý'!$C$5:$G$21,5,0),"")</f>
        <v/>
      </c>
      <c r="EO93" s="382">
        <f>+IF($EN93="",100%,INDEX('Lưu ý'!$H$5:$I$21,MATCH('3.Gentan-i'!$B93,'Lưu ý'!$C$5:$C$21,0),MATCH('3.Gentan-i'!EO$6,'Lưu ý'!$H$4:$I$4,0)))</f>
        <v>1</v>
      </c>
      <c r="EP93" s="382">
        <f>+IF($EN93="",100%,INDEX('Lưu ý'!$H$5:$I$21,MATCH('3.Gentan-i'!$B93,'Lưu ý'!$C$5:$C$21,0),MATCH('3.Gentan-i'!EP$6,'Lưu ý'!$H$4:$I$4,0)))</f>
        <v>1</v>
      </c>
      <c r="EQ93" s="481">
        <v>1</v>
      </c>
      <c r="ER93" s="844">
        <v>0.25</v>
      </c>
      <c r="ES93" s="439" t="s">
        <v>644</v>
      </c>
      <c r="ET93" s="439" t="s">
        <v>641</v>
      </c>
      <c r="EU93" s="476"/>
      <c r="EV93" s="810"/>
      <c r="EW93" s="810"/>
      <c r="EX93" s="810"/>
      <c r="EY93" s="810"/>
      <c r="EZ93" s="378" t="s">
        <v>360</v>
      </c>
      <c r="FA93" s="442" cm="1">
        <f t="array" ref="FA93">+_xlfn.SINGLE(MMULT(VALUE($E93:$EF93),VALUE('Color detail'!H$7:H$138)))</f>
        <v>16.247999999999998</v>
      </c>
      <c r="FB93" s="442" cm="1">
        <f t="array" ref="FB93">+_xlfn.SINGLE(MMULT(VALUE($E93:$EF93),VALUE('Color detail'!I$7:I$138)))</f>
        <v>21.45</v>
      </c>
      <c r="FC93" s="442" cm="1">
        <f t="array" ref="FC93">+_xlfn.SINGLE(MMULT(VALUE($E93:$EF93),VALUE('Color detail'!J$7:J$138)))</f>
        <v>20.149999999999999</v>
      </c>
      <c r="FD93" s="442" cm="1">
        <f t="array" ref="FD93">+_xlfn.SINGLE(MMULT(VALUE($E93:$EF93),VALUE('Color detail'!K$7:K$138)))</f>
        <v>17.13</v>
      </c>
      <c r="FF93" s="436">
        <f t="shared" si="45"/>
        <v>5</v>
      </c>
      <c r="FG93" s="436">
        <f t="shared" si="46"/>
        <v>6</v>
      </c>
      <c r="FH93" s="436">
        <f t="shared" si="47"/>
        <v>6</v>
      </c>
      <c r="FI93" s="436">
        <f t="shared" si="48"/>
        <v>5</v>
      </c>
      <c r="FK93" s="436">
        <f t="shared" si="39"/>
        <v>5</v>
      </c>
      <c r="FL93" s="436">
        <f t="shared" si="40"/>
        <v>6</v>
      </c>
      <c r="FM93" s="436">
        <f t="shared" si="41"/>
        <v>6</v>
      </c>
      <c r="FN93" s="436">
        <f t="shared" si="42"/>
        <v>5</v>
      </c>
      <c r="FO93" s="681"/>
      <c r="FP93" s="436" cm="1">
        <f t="array" ref="FP93">+_xlfn.SINGLE(IF(FP$8="Mùa đông",MMULT(VALUE($E93:$EF93),VALUE('Color detail'!Q$7:Q$138))*'3.Gentan-i'!$EO93,MMULT(VALUE($E93:$EF93),VALUE('Color detail'!Q$7:Q$138))*'3.Gentan-i'!$EP93))</f>
        <v>0.92599999999999993</v>
      </c>
      <c r="FQ93" s="436" cm="1">
        <f t="array" ref="FQ93">+_xlfn.SINGLE(IF(FQ$8="Mùa đông",MMULT(VALUE($E93:$EF93),VALUE('Color detail'!R$7:R$138))*'3.Gentan-i'!$EO93,MMULT(VALUE($E93:$EF93),VALUE('Color detail'!R$7:R$138))*'3.Gentan-i'!$EP93))</f>
        <v>1.02</v>
      </c>
      <c r="FR93" s="436" cm="1">
        <f t="array" ref="FR93">+_xlfn.SINGLE(IF(FR$8="Mùa đông",MMULT(VALUE($E93:$EF93),VALUE('Color detail'!S$7:S$138))*'3.Gentan-i'!$EO93,MMULT(VALUE($E93:$EF93),VALUE('Color detail'!S$7:S$138))*'3.Gentan-i'!$EP93))</f>
        <v>0.6160000000000001</v>
      </c>
      <c r="FS93" s="436" cm="1">
        <f t="array" ref="FS93">+_xlfn.SINGLE(IF(FS$8="Mùa đông",MMULT(VALUE($E93:$EF93),VALUE('Color detail'!T$7:T$138))*'3.Gentan-i'!$EO93,MMULT(VALUE($E93:$EF93),VALUE('Color detail'!T$7:T$138))*'3.Gentan-i'!$EP93))</f>
        <v>1.01</v>
      </c>
      <c r="FT93" s="436" cm="1">
        <f t="array" ref="FT93">+_xlfn.SINGLE(IF(FT$8="Mùa đông",MMULT(VALUE($E93:$EF93),VALUE('Color detail'!U$7:U$138))*'3.Gentan-i'!$EO93,MMULT(VALUE($E93:$EF93),VALUE('Color detail'!U$7:U$138))*'3.Gentan-i'!$EP93))</f>
        <v>0.70200000000000007</v>
      </c>
      <c r="FU93" s="436" cm="1">
        <f t="array" ref="FU93">+_xlfn.SINGLE(IF(FU$8="Mùa đông",MMULT(VALUE($E93:$EF93),VALUE('Color detail'!V$7:V$138))*'3.Gentan-i'!$EO93,MMULT(VALUE($E93:$EF93),VALUE('Color detail'!V$7:V$138))*'3.Gentan-i'!$EP93))</f>
        <v>0.91600000000000015</v>
      </c>
      <c r="FV93" s="436" cm="1">
        <f t="array" ref="FV93">+_xlfn.SINGLE(IF(FV$8="Mùa đông",MMULT(VALUE($E93:$EF93),VALUE('Color detail'!W$7:W$138))*'3.Gentan-i'!$EO93,MMULT(VALUE($E93:$EF93),VALUE('Color detail'!W$7:W$138))*'3.Gentan-i'!$EP93))</f>
        <v>0.77400000000000002</v>
      </c>
      <c r="FW93" s="436" cm="1">
        <f t="array" ref="FW93">+_xlfn.SINGLE(IF(FW$8="Mùa đông",MMULT(VALUE($E93:$EF93),VALUE('Color detail'!X$7:X$138))*'3.Gentan-i'!$EO93,MMULT(VALUE($E93:$EF93),VALUE('Color detail'!X$7:X$138))*'3.Gentan-i'!$EP93))</f>
        <v>0.91599999999999993</v>
      </c>
      <c r="FX93" s="436" cm="1">
        <f t="array" ref="FX93">+_xlfn.SINGLE(IF(FX$8="Mùa đông",MMULT(VALUE($E93:$EF93),VALUE('Color detail'!Y$7:Y$138))*'3.Gentan-i'!$EO93,MMULT(VALUE($E93:$EF93),VALUE('Color detail'!Y$7:Y$138))*'3.Gentan-i'!$EP93))</f>
        <v>0.94599999999999995</v>
      </c>
      <c r="FY93" s="436" cm="1">
        <f t="array" ref="FY93">+_xlfn.SINGLE(IF(FY$8="Mùa đông",MMULT(VALUE($E93:$EF93),VALUE('Color detail'!Z$7:Z$138))*'3.Gentan-i'!$EO93,MMULT(VALUE($E93:$EF93),VALUE('Color detail'!Z$7:Z$138))*'3.Gentan-i'!$EP93))</f>
        <v>0.83000000000000007</v>
      </c>
      <c r="FZ93" s="436" cm="1">
        <f t="array" ref="FZ93">+_xlfn.SINGLE(IF(FZ$8="Mùa đông",MMULT(VALUE($E93:$EF93),VALUE('Color detail'!AA$7:AA$138))*'3.Gentan-i'!$EO93,MMULT(VALUE($E93:$EF93),VALUE('Color detail'!AA$7:AA$138))*'3.Gentan-i'!$EP93))</f>
        <v>0.69599999999999995</v>
      </c>
      <c r="GA93" s="436" cm="1">
        <f t="array" ref="GA93">+_xlfn.SINGLE(IF(GA$8="Mùa đông",MMULT(VALUE($E93:$EF93),VALUE('Color detail'!AB$7:AB$138))*'3.Gentan-i'!$EO93,MMULT(VALUE($E93:$EF93),VALUE('Color detail'!AB$7:AB$138))*'3.Gentan-i'!$EP93))</f>
        <v>1.014</v>
      </c>
      <c r="GB93" s="436" cm="1">
        <f t="array" ref="GB93">+_xlfn.SINGLE(IF(GB$8="Mùa đông",MMULT(VALUE($E93:$EF93),VALUE('Color detail'!AC$7:AC$138))*'3.Gentan-i'!$EO93,MMULT(VALUE($E93:$EF93),VALUE('Color detail'!AC$7:AC$138))*'3.Gentan-i'!$EP93))</f>
        <v>1.1320000000000001</v>
      </c>
      <c r="GC93" s="436" cm="1">
        <f t="array" ref="GC93">+_xlfn.SINGLE(IF(GC$8="Mùa đông",MMULT(VALUE($E93:$EF93),VALUE('Color detail'!AD$7:AD$138))*'3.Gentan-i'!$EO93,MMULT(VALUE($E93:$EF93),VALUE('Color detail'!AD$7:AD$138))*'3.Gentan-i'!$EP93))</f>
        <v>0.8660000000000001</v>
      </c>
      <c r="GD93" s="436" cm="1">
        <f t="array" ref="GD93">+_xlfn.SINGLE(IF(GD$8="Mùa đông",MMULT(VALUE($E93:$EF93),VALUE('Color detail'!AE$7:AE$138))*'3.Gentan-i'!$EO93,MMULT(VALUE($E93:$EF93),VALUE('Color detail'!AE$7:AE$138))*'3.Gentan-i'!$EP93))</f>
        <v>0.69799999999999995</v>
      </c>
      <c r="GE93" s="436" cm="1">
        <f t="array" ref="GE93">+_xlfn.SINGLE(IF(GE$8="Mùa đông",MMULT(VALUE($E93:$EF93),VALUE('Color detail'!AF$7:AF$138))*'3.Gentan-i'!$EO93,MMULT(VALUE($E93:$EF93),VALUE('Color detail'!AF$7:AF$138))*'3.Gentan-i'!$EP93))</f>
        <v>0.51600000000000001</v>
      </c>
      <c r="GF93" s="436" cm="1">
        <f t="array" ref="GF93">+_xlfn.SINGLE(IF(GF$8="Mùa đông",MMULT(VALUE($E93:$EF93),VALUE('Color detail'!AG$7:AG$138))*'3.Gentan-i'!$EO93,MMULT(VALUE($E93:$EF93),VALUE('Color detail'!AG$7:AG$138))*'3.Gentan-i'!$EP93))</f>
        <v>0.45000000000000007</v>
      </c>
      <c r="GG93" s="436" cm="1">
        <f t="array" ref="GG93">+_xlfn.SINGLE(IF(GG$8="Mùa đông",MMULT(VALUE($E93:$EF93),VALUE('Color detail'!AH$7:AH$138))*'3.Gentan-i'!$EO93,MMULT(VALUE($E93:$EF93),VALUE('Color detail'!AH$7:AH$138))*'3.Gentan-i'!$EP93))</f>
        <v>0.67</v>
      </c>
      <c r="GH93" s="436" cm="1">
        <f t="array" ref="GH93">+_xlfn.SINGLE(IF(GH$8="Mùa đông",MMULT(VALUE($E93:$EF93),VALUE('Color detail'!AI$7:AI$138))*'3.Gentan-i'!$EO93,MMULT(VALUE($E93:$EF93),VALUE('Color detail'!AI$7:AI$138))*'3.Gentan-i'!$EP93))</f>
        <v>0.56400000000000006</v>
      </c>
      <c r="GI93" s="436" cm="1">
        <f t="array" ref="GI93">+_xlfn.SINGLE(IF(GI$8="Mùa đông",MMULT(VALUE($E93:$EF93),VALUE('Color detail'!AJ$7:AJ$138))*'3.Gentan-i'!$EO93,MMULT(VALUE($E93:$EF93),VALUE('Color detail'!AJ$7:AJ$138))*'3.Gentan-i'!$EP93))</f>
        <v>0.43600000000000005</v>
      </c>
      <c r="GJ93" s="436" cm="1">
        <f t="array" ref="GJ93">+_xlfn.SINGLE(IF(GJ$8="Mùa đông",MMULT(VALUE($E93:$EF93),VALUE('Color detail'!AK$7:AK$138))*'3.Gentan-i'!$EO93,MMULT(VALUE($E93:$EF93),VALUE('Color detail'!AK$7:AK$138))*'3.Gentan-i'!$EP93))</f>
        <v>0.54999999999999993</v>
      </c>
      <c r="GK93" s="436" cm="1">
        <f t="array" ref="GK93">+_xlfn.SINGLE(IF(GK$8="Mùa đông",MMULT(VALUE($E93:$EF93),VALUE('Color detail'!AL$7:AL$138))*'3.Gentan-i'!$EO93,MMULT(VALUE($E93:$EF93),VALUE('Color detail'!AL$7:AL$138))*'3.Gentan-i'!$EP93))</f>
        <v>0</v>
      </c>
      <c r="GL93" s="436" cm="1">
        <f t="array" ref="GL93">+_xlfn.SINGLE(IF(GL$8="Mùa đông",MMULT(VALUE($E93:$EF93),VALUE('Color detail'!AM$7:AM$138))*'3.Gentan-i'!$EO93,MMULT(VALUE($E93:$EF93),VALUE('Color detail'!AM$7:AM$138))*'3.Gentan-i'!$EP93))</f>
        <v>0</v>
      </c>
      <c r="GM93" s="436" cm="1">
        <f t="array" ref="GM93">+_xlfn.SINGLE(IF(GM$8="Mùa đông",MMULT(VALUE($E93:$EF93),VALUE('Color detail'!AN$7:AN$138))*'3.Gentan-i'!$EO93,MMULT(VALUE($E93:$EF93),VALUE('Color detail'!AN$7:AN$138))*'3.Gentan-i'!$EP93))</f>
        <v>0</v>
      </c>
      <c r="GN93" s="436" cm="1">
        <f t="array" ref="GN93">+_xlfn.SINGLE(IF(GN$8="Mùa đông",MMULT(VALUE($E93:$EF93),VALUE('Color detail'!AO$7:AO$138))*'3.Gentan-i'!$EO93,MMULT(VALUE($E93:$EF93),VALUE('Color detail'!AO$7:AO$138))*'3.Gentan-i'!$EP93))</f>
        <v>0</v>
      </c>
      <c r="GO93" s="436" cm="1">
        <f t="array" ref="GO93">+_xlfn.SINGLE(IF(GO$8="Mùa đông",MMULT(VALUE($E93:$EF93),VALUE('Color detail'!AP$7:AP$138))*'3.Gentan-i'!$EO93,MMULT(VALUE($E93:$EF93),VALUE('Color detail'!AP$7:AP$138))*'3.Gentan-i'!$EP93))</f>
        <v>0</v>
      </c>
      <c r="GP93" s="436" cm="1">
        <f t="array" ref="GP93">+_xlfn.SINGLE(IF(GP$8="Mùa đông",MMULT(VALUE($E93:$EF93),VALUE('Color detail'!AQ$7:AQ$138))*'3.Gentan-i'!$EO93,MMULT(VALUE($E93:$EF93),VALUE('Color detail'!AQ$7:AQ$138))*'3.Gentan-i'!$EP93))</f>
        <v>0</v>
      </c>
      <c r="GQ93" s="436" cm="1">
        <f t="array" ref="GQ93">+_xlfn.SINGLE(IF(GQ$8="Mùa đông",MMULT(VALUE($E93:$EF93),VALUE('Color detail'!AR$7:AR$138))*'3.Gentan-i'!$EO93,MMULT(VALUE($E93:$EF93),VALUE('Color detail'!AR$7:AR$138))*'3.Gentan-i'!$EP93))</f>
        <v>0</v>
      </c>
      <c r="GR93" s="443">
        <f t="shared" si="43"/>
        <v>16.247999999999998</v>
      </c>
      <c r="GS93" s="435"/>
      <c r="GT93" s="436">
        <f t="shared" si="44"/>
        <v>1.1320000000000001</v>
      </c>
      <c r="GU93" s="499">
        <v>12</v>
      </c>
      <c r="GV93" s="499">
        <v>36</v>
      </c>
      <c r="GW93" s="436">
        <f t="shared" si="49"/>
        <v>3.3960000000000004</v>
      </c>
      <c r="GX93" s="436">
        <f t="shared" si="50"/>
        <v>10.188000000000001</v>
      </c>
      <c r="GZ93" s="534"/>
      <c r="HA93" s="534"/>
      <c r="HB93" s="534"/>
    </row>
    <row r="94" spans="1:210" ht="16" hidden="1" customHeight="1">
      <c r="A94" s="437">
        <v>1</v>
      </c>
      <c r="B94" s="438" t="s">
        <v>573</v>
      </c>
      <c r="C94" s="439" t="s">
        <v>471</v>
      </c>
      <c r="D94" s="439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441">
        <v>0</v>
      </c>
      <c r="AE94" s="441">
        <v>0</v>
      </c>
      <c r="AF94" s="441">
        <v>0</v>
      </c>
      <c r="AG94" s="441">
        <v>0</v>
      </c>
      <c r="AH94" s="441">
        <v>0</v>
      </c>
      <c r="AI94" s="441">
        <v>0</v>
      </c>
      <c r="AJ94" s="441">
        <v>0.01</v>
      </c>
      <c r="AK94" s="441">
        <v>0</v>
      </c>
      <c r="AL94" s="441">
        <v>0</v>
      </c>
      <c r="AM94" s="441">
        <v>0</v>
      </c>
      <c r="AN94" s="441">
        <v>0.01</v>
      </c>
      <c r="AO94" s="441">
        <v>0</v>
      </c>
      <c r="AP94" s="441">
        <v>0</v>
      </c>
      <c r="AQ94" s="441">
        <v>0</v>
      </c>
      <c r="AR94" s="441">
        <v>0</v>
      </c>
      <c r="AS94" s="441">
        <v>0</v>
      </c>
      <c r="AT94" s="441">
        <v>0</v>
      </c>
      <c r="AU94" s="441">
        <v>0</v>
      </c>
      <c r="AV94" s="441">
        <v>0.01</v>
      </c>
      <c r="AW94" s="441">
        <v>0</v>
      </c>
      <c r="AX94" s="441">
        <v>0</v>
      </c>
      <c r="AY94" s="441">
        <v>0</v>
      </c>
      <c r="AZ94" s="441">
        <v>0.02</v>
      </c>
      <c r="BA94" s="441">
        <v>0</v>
      </c>
      <c r="BB94" s="441">
        <v>0</v>
      </c>
      <c r="BC94" s="441">
        <v>0</v>
      </c>
      <c r="BD94" s="441">
        <v>0</v>
      </c>
      <c r="BE94" s="441">
        <v>0.02</v>
      </c>
      <c r="BF94" s="441">
        <v>0</v>
      </c>
      <c r="BG94" s="441">
        <v>0</v>
      </c>
      <c r="BH94" s="441">
        <v>0</v>
      </c>
      <c r="BI94" s="441">
        <v>0</v>
      </c>
      <c r="BJ94" s="441">
        <v>0.02</v>
      </c>
      <c r="BK94" s="441">
        <v>0</v>
      </c>
      <c r="BL94" s="441">
        <v>0</v>
      </c>
      <c r="BM94" s="441">
        <v>0</v>
      </c>
      <c r="BN94" s="441">
        <v>0</v>
      </c>
      <c r="BO94" s="441">
        <v>0</v>
      </c>
      <c r="BP94" s="441">
        <v>0</v>
      </c>
      <c r="BQ94" s="441">
        <v>0</v>
      </c>
      <c r="BR94" s="441">
        <v>0</v>
      </c>
      <c r="BS94" s="441">
        <v>0</v>
      </c>
      <c r="BT94" s="441">
        <v>0</v>
      </c>
      <c r="BU94" s="441">
        <v>0</v>
      </c>
      <c r="BV94" s="441">
        <v>0</v>
      </c>
      <c r="BW94" s="441">
        <v>0</v>
      </c>
      <c r="BX94" s="441">
        <v>0</v>
      </c>
      <c r="BY94" s="441">
        <v>0</v>
      </c>
      <c r="BZ94" s="441">
        <v>0</v>
      </c>
      <c r="CA94" s="441">
        <v>0</v>
      </c>
      <c r="CB94" s="441">
        <v>0</v>
      </c>
      <c r="CC94" s="441">
        <v>0</v>
      </c>
      <c r="CD94" s="441">
        <v>0</v>
      </c>
      <c r="CE94" s="441">
        <v>0</v>
      </c>
      <c r="CF94" s="441">
        <v>0</v>
      </c>
      <c r="CG94" s="441">
        <v>0</v>
      </c>
      <c r="CH94" s="441">
        <v>0</v>
      </c>
      <c r="CI94" s="441">
        <v>0</v>
      </c>
      <c r="CJ94" s="441">
        <v>0</v>
      </c>
      <c r="CK94" s="441">
        <v>0</v>
      </c>
      <c r="CL94" s="441">
        <v>0</v>
      </c>
      <c r="CM94" s="441">
        <v>0.02</v>
      </c>
      <c r="CN94" s="441">
        <v>0</v>
      </c>
      <c r="CO94" s="441">
        <v>0</v>
      </c>
      <c r="CP94" s="441">
        <v>0</v>
      </c>
      <c r="CQ94" s="441">
        <v>0.02</v>
      </c>
      <c r="CR94" s="441">
        <v>0</v>
      </c>
      <c r="CS94" s="441">
        <v>0</v>
      </c>
      <c r="CT94" s="441">
        <v>0</v>
      </c>
      <c r="CU94" s="441">
        <v>0.02</v>
      </c>
      <c r="CV94" s="441">
        <v>0</v>
      </c>
      <c r="CW94" s="441">
        <v>0</v>
      </c>
      <c r="CX94" s="441">
        <v>0</v>
      </c>
      <c r="CY94" s="441">
        <v>0.02</v>
      </c>
      <c r="CZ94" s="441">
        <v>0</v>
      </c>
      <c r="DA94" s="441">
        <v>0</v>
      </c>
      <c r="DB94" s="441">
        <v>0</v>
      </c>
      <c r="DC94" s="441">
        <v>0</v>
      </c>
      <c r="DD94" s="441">
        <v>0</v>
      </c>
      <c r="DE94" s="441">
        <v>0</v>
      </c>
      <c r="DF94" s="441">
        <v>0</v>
      </c>
      <c r="DG94" s="441">
        <v>0</v>
      </c>
      <c r="DH94" s="441">
        <v>0</v>
      </c>
      <c r="DI94" s="441">
        <v>0</v>
      </c>
      <c r="DJ94" s="441">
        <v>0</v>
      </c>
      <c r="DK94" s="441">
        <v>0</v>
      </c>
      <c r="DL94" s="441">
        <v>0</v>
      </c>
      <c r="DM94" s="441">
        <v>0</v>
      </c>
      <c r="DN94" s="441">
        <v>0</v>
      </c>
      <c r="DO94" s="441">
        <v>0</v>
      </c>
      <c r="DP94" s="441">
        <v>0</v>
      </c>
      <c r="DQ94" s="441">
        <v>0</v>
      </c>
      <c r="DR94" s="441">
        <v>0</v>
      </c>
      <c r="DS94" s="441">
        <v>0</v>
      </c>
      <c r="DT94" s="441">
        <v>0</v>
      </c>
      <c r="DU94" s="441">
        <v>0</v>
      </c>
      <c r="DV94" s="441">
        <v>0.02</v>
      </c>
      <c r="DW94" s="441">
        <v>0</v>
      </c>
      <c r="DX94" s="441">
        <v>0</v>
      </c>
      <c r="DY94" s="441">
        <v>0</v>
      </c>
      <c r="DZ94" s="441">
        <v>0</v>
      </c>
      <c r="EA94" s="441">
        <v>0.02</v>
      </c>
      <c r="EB94" s="441">
        <v>0</v>
      </c>
      <c r="EC94" s="441">
        <v>0</v>
      </c>
      <c r="ED94" s="441">
        <v>0</v>
      </c>
      <c r="EE94" s="441">
        <v>0.02</v>
      </c>
      <c r="EF94" s="441">
        <v>0</v>
      </c>
      <c r="EH94" s="437" t="s">
        <v>62</v>
      </c>
      <c r="EI94" s="437">
        <v>1</v>
      </c>
      <c r="EJ94" s="439" t="s">
        <v>577</v>
      </c>
      <c r="EK94" s="439" t="s">
        <v>107</v>
      </c>
      <c r="EL94" s="437" t="s">
        <v>64</v>
      </c>
      <c r="EN94" s="382" t="str">
        <f>+IFERROR(VLOOKUP($B94,'Lưu ý'!$C$5:$G$21,5,0),"")</f>
        <v/>
      </c>
      <c r="EO94" s="382">
        <f>+IF($EN94="",100%,INDEX('Lưu ý'!$H$5:$I$21,MATCH('3.Gentan-i'!$B94,'Lưu ý'!$C$5:$C$21,0),MATCH('3.Gentan-i'!EO$6,'Lưu ý'!$H$4:$I$4,0)))</f>
        <v>1</v>
      </c>
      <c r="EP94" s="382">
        <f>+IF($EN94="",100%,INDEX('Lưu ý'!$H$5:$I$21,MATCH('3.Gentan-i'!$B94,'Lưu ý'!$C$5:$C$21,0),MATCH('3.Gentan-i'!EP$6,'Lưu ý'!$H$4:$I$4,0)))</f>
        <v>1</v>
      </c>
      <c r="EQ94" s="481">
        <v>1</v>
      </c>
      <c r="ER94" s="844">
        <v>0.25</v>
      </c>
      <c r="ES94" s="439" t="s">
        <v>644</v>
      </c>
      <c r="ET94" s="439" t="s">
        <v>641</v>
      </c>
      <c r="EU94" s="476"/>
      <c r="EV94" s="810"/>
      <c r="EW94" s="810"/>
      <c r="EX94" s="810"/>
      <c r="EY94" s="810"/>
      <c r="EZ94" s="378" t="s">
        <v>360</v>
      </c>
      <c r="FA94" s="442" cm="1">
        <f t="array" ref="FA94">+_xlfn.SINGLE(MMULT(VALUE($E94:$EF94),VALUE('Color detail'!H$7:H$138)))</f>
        <v>11.409999999999998</v>
      </c>
      <c r="FB94" s="442" cm="1">
        <f t="array" ref="FB94">+_xlfn.SINGLE(MMULT(VALUE($E94:$EF94),VALUE('Color detail'!I$7:I$138)))</f>
        <v>15.09</v>
      </c>
      <c r="FC94" s="442" cm="1">
        <f t="array" ref="FC94">+_xlfn.SINGLE(MMULT(VALUE($E94:$EF94),VALUE('Color detail'!J$7:J$138)))</f>
        <v>13.919999999999998</v>
      </c>
      <c r="FD94" s="442" cm="1">
        <f t="array" ref="FD94">+_xlfn.SINGLE(MMULT(VALUE($E94:$EF94),VALUE('Color detail'!K$7:K$138)))</f>
        <v>12.5</v>
      </c>
      <c r="FF94" s="436">
        <f t="shared" si="45"/>
        <v>3</v>
      </c>
      <c r="FG94" s="436">
        <f t="shared" si="46"/>
        <v>4</v>
      </c>
      <c r="FH94" s="436">
        <f t="shared" si="47"/>
        <v>4</v>
      </c>
      <c r="FI94" s="436">
        <f t="shared" si="48"/>
        <v>4</v>
      </c>
      <c r="FK94" s="436">
        <f t="shared" si="39"/>
        <v>3</v>
      </c>
      <c r="FL94" s="436">
        <f t="shared" si="40"/>
        <v>4</v>
      </c>
      <c r="FM94" s="436">
        <f t="shared" si="41"/>
        <v>4</v>
      </c>
      <c r="FN94" s="436">
        <f t="shared" si="42"/>
        <v>4</v>
      </c>
      <c r="FO94" s="681"/>
      <c r="FP94" s="436" cm="1">
        <f t="array" ref="FP94">+_xlfn.SINGLE(IF(FP$8="Mùa đông",MMULT(VALUE($E94:$EF94),VALUE('Color detail'!Q$7:Q$138))*'3.Gentan-i'!$EO94,MMULT(VALUE($E94:$EF94),VALUE('Color detail'!Q$7:Q$138))*'3.Gentan-i'!$EP94))</f>
        <v>0.67</v>
      </c>
      <c r="FQ94" s="436" cm="1">
        <f t="array" ref="FQ94">+_xlfn.SINGLE(IF(FQ$8="Mùa đông",MMULT(VALUE($E94:$EF94),VALUE('Color detail'!R$7:R$138))*'3.Gentan-i'!$EO94,MMULT(VALUE($E94:$EF94),VALUE('Color detail'!R$7:R$138))*'3.Gentan-i'!$EP94))</f>
        <v>0.78</v>
      </c>
      <c r="FR94" s="436" cm="1">
        <f t="array" ref="FR94">+_xlfn.SINGLE(IF(FR$8="Mùa đông",MMULT(VALUE($E94:$EF94),VALUE('Color detail'!S$7:S$138))*'3.Gentan-i'!$EO94,MMULT(VALUE($E94:$EF94),VALUE('Color detail'!S$7:S$138))*'3.Gentan-i'!$EP94))</f>
        <v>0.43000000000000005</v>
      </c>
      <c r="FS94" s="436" cm="1">
        <f t="array" ref="FS94">+_xlfn.SINGLE(IF(FS$8="Mùa đông",MMULT(VALUE($E94:$EF94),VALUE('Color detail'!T$7:T$138))*'3.Gentan-i'!$EO94,MMULT(VALUE($E94:$EF94),VALUE('Color detail'!T$7:T$138))*'3.Gentan-i'!$EP94))</f>
        <v>0.70000000000000007</v>
      </c>
      <c r="FT94" s="436" cm="1">
        <f t="array" ref="FT94">+_xlfn.SINGLE(IF(FT$8="Mùa đông",MMULT(VALUE($E94:$EF94),VALUE('Color detail'!U$7:U$138))*'3.Gentan-i'!$EO94,MMULT(VALUE($E94:$EF94),VALUE('Color detail'!U$7:U$138))*'3.Gentan-i'!$EP94))</f>
        <v>0.48000000000000004</v>
      </c>
      <c r="FU94" s="436" cm="1">
        <f t="array" ref="FU94">+_xlfn.SINGLE(IF(FU$8="Mùa đông",MMULT(VALUE($E94:$EF94),VALUE('Color detail'!V$7:V$138))*'3.Gentan-i'!$EO94,MMULT(VALUE($E94:$EF94),VALUE('Color detail'!V$7:V$138))*'3.Gentan-i'!$EP94))</f>
        <v>0.65</v>
      </c>
      <c r="FV94" s="436" cm="1">
        <f t="array" ref="FV94">+_xlfn.SINGLE(IF(FV$8="Mùa đông",MMULT(VALUE($E94:$EF94),VALUE('Color detail'!W$7:W$138))*'3.Gentan-i'!$EO94,MMULT(VALUE($E94:$EF94),VALUE('Color detail'!W$7:W$138))*'3.Gentan-i'!$EP94))</f>
        <v>0.55000000000000004</v>
      </c>
      <c r="FW94" s="436" cm="1">
        <f t="array" ref="FW94">+_xlfn.SINGLE(IF(FW$8="Mùa đông",MMULT(VALUE($E94:$EF94),VALUE('Color detail'!X$7:X$138))*'3.Gentan-i'!$EO94,MMULT(VALUE($E94:$EF94),VALUE('Color detail'!X$7:X$138))*'3.Gentan-i'!$EP94))</f>
        <v>0.64</v>
      </c>
      <c r="FX94" s="436" cm="1">
        <f t="array" ref="FX94">+_xlfn.SINGLE(IF(FX$8="Mùa đông",MMULT(VALUE($E94:$EF94),VALUE('Color detail'!Y$7:Y$138))*'3.Gentan-i'!$EO94,MMULT(VALUE($E94:$EF94),VALUE('Color detail'!Y$7:Y$138))*'3.Gentan-i'!$EP94))</f>
        <v>0.66</v>
      </c>
      <c r="FY94" s="436" cm="1">
        <f t="array" ref="FY94">+_xlfn.SINGLE(IF(FY$8="Mùa đông",MMULT(VALUE($E94:$EF94),VALUE('Color detail'!Z$7:Z$138))*'3.Gentan-i'!$EO94,MMULT(VALUE($E94:$EF94),VALUE('Color detail'!Z$7:Z$138))*'3.Gentan-i'!$EP94))</f>
        <v>0.58000000000000007</v>
      </c>
      <c r="FZ94" s="436" cm="1">
        <f t="array" ref="FZ94">+_xlfn.SINGLE(IF(FZ$8="Mùa đông",MMULT(VALUE($E94:$EF94),VALUE('Color detail'!AA$7:AA$138))*'3.Gentan-i'!$EO94,MMULT(VALUE($E94:$EF94),VALUE('Color detail'!AA$7:AA$138))*'3.Gentan-i'!$EP94))</f>
        <v>0.48000000000000004</v>
      </c>
      <c r="GA94" s="436" cm="1">
        <f t="array" ref="GA94">+_xlfn.SINGLE(IF(GA$8="Mùa đông",MMULT(VALUE($E94:$EF94),VALUE('Color detail'!AB$7:AB$138))*'3.Gentan-i'!$EO94,MMULT(VALUE($E94:$EF94),VALUE('Color detail'!AB$7:AB$138))*'3.Gentan-i'!$EP94))</f>
        <v>0.72000000000000008</v>
      </c>
      <c r="GB94" s="436" cm="1">
        <f t="array" ref="GB94">+_xlfn.SINGLE(IF(GB$8="Mùa đông",MMULT(VALUE($E94:$EF94),VALUE('Color detail'!AC$7:AC$138))*'3.Gentan-i'!$EO94,MMULT(VALUE($E94:$EF94),VALUE('Color detail'!AC$7:AC$138))*'3.Gentan-i'!$EP94))</f>
        <v>0.78999999999999992</v>
      </c>
      <c r="GC94" s="436" cm="1">
        <f t="array" ref="GC94">+_xlfn.SINGLE(IF(GC$8="Mùa đông",MMULT(VALUE($E94:$EF94),VALUE('Color detail'!AD$7:AD$138))*'3.Gentan-i'!$EO94,MMULT(VALUE($E94:$EF94),VALUE('Color detail'!AD$7:AD$138))*'3.Gentan-i'!$EP94))</f>
        <v>0.62</v>
      </c>
      <c r="GD94" s="436" cm="1">
        <f t="array" ref="GD94">+_xlfn.SINGLE(IF(GD$8="Mùa đông",MMULT(VALUE($E94:$EF94),VALUE('Color detail'!AE$7:AE$138))*'3.Gentan-i'!$EO94,MMULT(VALUE($E94:$EF94),VALUE('Color detail'!AE$7:AE$138))*'3.Gentan-i'!$EP94))</f>
        <v>0.50000000000000011</v>
      </c>
      <c r="GE94" s="436" cm="1">
        <f t="array" ref="GE94">+_xlfn.SINGLE(IF(GE$8="Mùa đông",MMULT(VALUE($E94:$EF94),VALUE('Color detail'!AF$7:AF$138))*'3.Gentan-i'!$EO94,MMULT(VALUE($E94:$EF94),VALUE('Color detail'!AF$7:AF$138))*'3.Gentan-i'!$EP94))</f>
        <v>0.37</v>
      </c>
      <c r="GF94" s="436" cm="1">
        <f t="array" ref="GF94">+_xlfn.SINGLE(IF(GF$8="Mùa đông",MMULT(VALUE($E94:$EF94),VALUE('Color detail'!AG$7:AG$138))*'3.Gentan-i'!$EO94,MMULT(VALUE($E94:$EF94),VALUE('Color detail'!AG$7:AG$138))*'3.Gentan-i'!$EP94))</f>
        <v>0.31</v>
      </c>
      <c r="GG94" s="436" cm="1">
        <f t="array" ref="GG94">+_xlfn.SINGLE(IF(GG$8="Mùa đông",MMULT(VALUE($E94:$EF94),VALUE('Color detail'!AH$7:AH$138))*'3.Gentan-i'!$EO94,MMULT(VALUE($E94:$EF94),VALUE('Color detail'!AH$7:AH$138))*'3.Gentan-i'!$EP94))</f>
        <v>0.44000000000000006</v>
      </c>
      <c r="GH94" s="436" cm="1">
        <f t="array" ref="GH94">+_xlfn.SINGLE(IF(GH$8="Mùa đông",MMULT(VALUE($E94:$EF94),VALUE('Color detail'!AI$7:AI$138))*'3.Gentan-i'!$EO94,MMULT(VALUE($E94:$EF94),VALUE('Color detail'!AI$7:AI$138))*'3.Gentan-i'!$EP94))</f>
        <v>0.37999999999999995</v>
      </c>
      <c r="GI94" s="436" cm="1">
        <f t="array" ref="GI94">+_xlfn.SINGLE(IF(GI$8="Mùa đông",MMULT(VALUE($E94:$EF94),VALUE('Color detail'!AJ$7:AJ$138))*'3.Gentan-i'!$EO94,MMULT(VALUE($E94:$EF94),VALUE('Color detail'!AJ$7:AJ$138))*'3.Gentan-i'!$EP94))</f>
        <v>0.29000000000000004</v>
      </c>
      <c r="GJ94" s="436" cm="1">
        <f t="array" ref="GJ94">+_xlfn.SINGLE(IF(GJ$8="Mùa đông",MMULT(VALUE($E94:$EF94),VALUE('Color detail'!AK$7:AK$138))*'3.Gentan-i'!$EO94,MMULT(VALUE($E94:$EF94),VALUE('Color detail'!AK$7:AK$138))*'3.Gentan-i'!$EP94))</f>
        <v>0.37000000000000005</v>
      </c>
      <c r="GK94" s="436" cm="1">
        <f t="array" ref="GK94">+_xlfn.SINGLE(IF(GK$8="Mùa đông",MMULT(VALUE($E94:$EF94),VALUE('Color detail'!AL$7:AL$138))*'3.Gentan-i'!$EO94,MMULT(VALUE($E94:$EF94),VALUE('Color detail'!AL$7:AL$138))*'3.Gentan-i'!$EP94))</f>
        <v>0</v>
      </c>
      <c r="GL94" s="436" cm="1">
        <f t="array" ref="GL94">+_xlfn.SINGLE(IF(GL$8="Mùa đông",MMULT(VALUE($E94:$EF94),VALUE('Color detail'!AM$7:AM$138))*'3.Gentan-i'!$EO94,MMULT(VALUE($E94:$EF94),VALUE('Color detail'!AM$7:AM$138))*'3.Gentan-i'!$EP94))</f>
        <v>0</v>
      </c>
      <c r="GM94" s="436" cm="1">
        <f t="array" ref="GM94">+_xlfn.SINGLE(IF(GM$8="Mùa đông",MMULT(VALUE($E94:$EF94),VALUE('Color detail'!AN$7:AN$138))*'3.Gentan-i'!$EO94,MMULT(VALUE($E94:$EF94),VALUE('Color detail'!AN$7:AN$138))*'3.Gentan-i'!$EP94))</f>
        <v>0</v>
      </c>
      <c r="GN94" s="436" cm="1">
        <f t="array" ref="GN94">+_xlfn.SINGLE(IF(GN$8="Mùa đông",MMULT(VALUE($E94:$EF94),VALUE('Color detail'!AO$7:AO$138))*'3.Gentan-i'!$EO94,MMULT(VALUE($E94:$EF94),VALUE('Color detail'!AO$7:AO$138))*'3.Gentan-i'!$EP94))</f>
        <v>0</v>
      </c>
      <c r="GO94" s="436" cm="1">
        <f t="array" ref="GO94">+_xlfn.SINGLE(IF(GO$8="Mùa đông",MMULT(VALUE($E94:$EF94),VALUE('Color detail'!AP$7:AP$138))*'3.Gentan-i'!$EO94,MMULT(VALUE($E94:$EF94),VALUE('Color detail'!AP$7:AP$138))*'3.Gentan-i'!$EP94))</f>
        <v>0</v>
      </c>
      <c r="GP94" s="436" cm="1">
        <f t="array" ref="GP94">+_xlfn.SINGLE(IF(GP$8="Mùa đông",MMULT(VALUE($E94:$EF94),VALUE('Color detail'!AQ$7:AQ$138))*'3.Gentan-i'!$EO94,MMULT(VALUE($E94:$EF94),VALUE('Color detail'!AQ$7:AQ$138))*'3.Gentan-i'!$EP94))</f>
        <v>0</v>
      </c>
      <c r="GQ94" s="436" cm="1">
        <f t="array" ref="GQ94">+_xlfn.SINGLE(IF(GQ$8="Mùa đông",MMULT(VALUE($E94:$EF94),VALUE('Color detail'!AR$7:AR$138))*'3.Gentan-i'!$EO94,MMULT(VALUE($E94:$EF94),VALUE('Color detail'!AR$7:AR$138))*'3.Gentan-i'!$EP94))</f>
        <v>0</v>
      </c>
      <c r="GR94" s="443">
        <f t="shared" si="43"/>
        <v>11.409999999999998</v>
      </c>
      <c r="GS94" s="435"/>
      <c r="GT94" s="436">
        <f t="shared" si="44"/>
        <v>0.78999999999999992</v>
      </c>
      <c r="GU94" s="499">
        <v>12</v>
      </c>
      <c r="GV94" s="499">
        <v>36</v>
      </c>
      <c r="GW94" s="436">
        <f t="shared" si="49"/>
        <v>2.3699999999999997</v>
      </c>
      <c r="GX94" s="436">
        <f t="shared" si="50"/>
        <v>7.1099999999999994</v>
      </c>
      <c r="GZ94" s="534"/>
      <c r="HA94" s="534"/>
      <c r="HB94" s="534"/>
    </row>
    <row r="95" spans="1:210" ht="16" hidden="1" customHeight="1">
      <c r="A95" s="437">
        <v>1</v>
      </c>
      <c r="B95" s="438" t="s">
        <v>575</v>
      </c>
      <c r="C95" s="439" t="s">
        <v>460</v>
      </c>
      <c r="D95" s="439"/>
      <c r="E95" s="925"/>
      <c r="F95" s="925"/>
      <c r="G95" s="925"/>
      <c r="H95" s="925"/>
      <c r="I95" s="925"/>
      <c r="J95" s="925"/>
      <c r="K95" s="925"/>
      <c r="L95" s="925"/>
      <c r="M95" s="925"/>
      <c r="N95" s="925"/>
      <c r="O95" s="925"/>
      <c r="P95" s="925"/>
      <c r="Q95" s="925"/>
      <c r="R95" s="925"/>
      <c r="S95" s="925"/>
      <c r="T95" s="925"/>
      <c r="U95" s="925"/>
      <c r="V95" s="925"/>
      <c r="W95" s="925"/>
      <c r="X95" s="925"/>
      <c r="Y95" s="925"/>
      <c r="Z95" s="925"/>
      <c r="AA95" s="925"/>
      <c r="AB95" s="925"/>
      <c r="AC95" s="925"/>
      <c r="AD95" s="441">
        <v>0</v>
      </c>
      <c r="AE95" s="441">
        <v>0</v>
      </c>
      <c r="AF95" s="441">
        <v>0</v>
      </c>
      <c r="AG95" s="441">
        <v>0</v>
      </c>
      <c r="AH95" s="441">
        <v>0</v>
      </c>
      <c r="AI95" s="441">
        <v>1.6999999999999999E-3</v>
      </c>
      <c r="AJ95" s="441">
        <v>0</v>
      </c>
      <c r="AK95" s="441">
        <v>0</v>
      </c>
      <c r="AL95" s="441">
        <v>0</v>
      </c>
      <c r="AM95" s="441">
        <v>0</v>
      </c>
      <c r="AN95" s="441">
        <v>0</v>
      </c>
      <c r="AO95" s="441">
        <v>1.6999999999999999E-3</v>
      </c>
      <c r="AP95" s="441">
        <v>0</v>
      </c>
      <c r="AQ95" s="441">
        <v>0</v>
      </c>
      <c r="AR95" s="441">
        <v>0</v>
      </c>
      <c r="AS95" s="441">
        <v>0</v>
      </c>
      <c r="AT95" s="441">
        <v>0</v>
      </c>
      <c r="AU95" s="441">
        <v>0</v>
      </c>
      <c r="AV95" s="441">
        <v>0</v>
      </c>
      <c r="AW95" s="441">
        <v>0</v>
      </c>
      <c r="AX95" s="441">
        <v>0</v>
      </c>
      <c r="AY95" s="441">
        <v>0</v>
      </c>
      <c r="AZ95" s="441">
        <v>0</v>
      </c>
      <c r="BA95" s="441">
        <v>0</v>
      </c>
      <c r="BB95" s="441">
        <v>0</v>
      </c>
      <c r="BC95" s="441">
        <v>0</v>
      </c>
      <c r="BD95" s="441">
        <v>0</v>
      </c>
      <c r="BE95" s="441">
        <v>0</v>
      </c>
      <c r="BF95" s="441">
        <v>0</v>
      </c>
      <c r="BG95" s="441">
        <v>0</v>
      </c>
      <c r="BH95" s="441">
        <v>0</v>
      </c>
      <c r="BI95" s="441">
        <v>0</v>
      </c>
      <c r="BJ95" s="441">
        <v>0</v>
      </c>
      <c r="BK95" s="441">
        <v>0</v>
      </c>
      <c r="BL95" s="441">
        <v>0</v>
      </c>
      <c r="BM95" s="441">
        <v>0</v>
      </c>
      <c r="BN95" s="441">
        <v>0</v>
      </c>
      <c r="BO95" s="441">
        <v>0.01</v>
      </c>
      <c r="BP95" s="441">
        <v>0</v>
      </c>
      <c r="BQ95" s="441">
        <v>0</v>
      </c>
      <c r="BR95" s="441">
        <v>0</v>
      </c>
      <c r="BS95" s="441">
        <v>0</v>
      </c>
      <c r="BT95" s="441">
        <v>0</v>
      </c>
      <c r="BU95" s="441">
        <v>0.01</v>
      </c>
      <c r="BV95" s="441">
        <v>0</v>
      </c>
      <c r="BW95" s="441">
        <v>0</v>
      </c>
      <c r="BX95" s="441">
        <v>0</v>
      </c>
      <c r="BY95" s="441">
        <v>0</v>
      </c>
      <c r="BZ95" s="441">
        <v>0</v>
      </c>
      <c r="CA95" s="441">
        <v>0.01</v>
      </c>
      <c r="CB95" s="441">
        <v>0</v>
      </c>
      <c r="CC95" s="441">
        <v>0</v>
      </c>
      <c r="CD95" s="441">
        <v>0</v>
      </c>
      <c r="CE95" s="441">
        <v>0</v>
      </c>
      <c r="CF95" s="441">
        <v>0</v>
      </c>
      <c r="CG95" s="441">
        <v>0.01</v>
      </c>
      <c r="CH95" s="441">
        <v>0</v>
      </c>
      <c r="CI95" s="441">
        <v>0</v>
      </c>
      <c r="CJ95" s="441">
        <v>0</v>
      </c>
      <c r="CK95" s="441">
        <v>0</v>
      </c>
      <c r="CL95" s="441">
        <v>0</v>
      </c>
      <c r="CM95" s="441">
        <v>0</v>
      </c>
      <c r="CN95" s="441">
        <v>0</v>
      </c>
      <c r="CO95" s="441">
        <v>0</v>
      </c>
      <c r="CP95" s="441">
        <v>0</v>
      </c>
      <c r="CQ95" s="441">
        <v>0</v>
      </c>
      <c r="CR95" s="441">
        <v>0</v>
      </c>
      <c r="CS95" s="441">
        <v>0</v>
      </c>
      <c r="CT95" s="441">
        <v>0</v>
      </c>
      <c r="CU95" s="441">
        <v>0</v>
      </c>
      <c r="CV95" s="441">
        <v>0</v>
      </c>
      <c r="CW95" s="441">
        <v>0</v>
      </c>
      <c r="CX95" s="441">
        <v>0</v>
      </c>
      <c r="CY95" s="441">
        <v>0</v>
      </c>
      <c r="CZ95" s="441">
        <v>0</v>
      </c>
      <c r="DA95" s="441">
        <v>0</v>
      </c>
      <c r="DB95" s="441">
        <v>0</v>
      </c>
      <c r="DC95" s="441">
        <v>0</v>
      </c>
      <c r="DD95" s="441">
        <v>0</v>
      </c>
      <c r="DE95" s="441">
        <v>0</v>
      </c>
      <c r="DF95" s="441">
        <v>0</v>
      </c>
      <c r="DG95" s="441">
        <v>0</v>
      </c>
      <c r="DH95" s="441">
        <v>0</v>
      </c>
      <c r="DI95" s="441">
        <v>0</v>
      </c>
      <c r="DJ95" s="441">
        <v>0</v>
      </c>
      <c r="DK95" s="441">
        <v>0</v>
      </c>
      <c r="DL95" s="441">
        <v>1.4999999999999999E-2</v>
      </c>
      <c r="DM95" s="441">
        <v>0</v>
      </c>
      <c r="DN95" s="441">
        <v>0</v>
      </c>
      <c r="DO95" s="441">
        <v>0</v>
      </c>
      <c r="DP95" s="441">
        <v>0</v>
      </c>
      <c r="DQ95" s="441">
        <v>0</v>
      </c>
      <c r="DR95" s="441">
        <v>1.4999999999999999E-2</v>
      </c>
      <c r="DS95" s="441">
        <v>0</v>
      </c>
      <c r="DT95" s="441">
        <v>0</v>
      </c>
      <c r="DU95" s="441">
        <v>0</v>
      </c>
      <c r="DV95" s="441">
        <v>0</v>
      </c>
      <c r="DW95" s="441">
        <v>1.4999999999999999E-2</v>
      </c>
      <c r="DX95" s="441">
        <v>0</v>
      </c>
      <c r="DY95" s="441">
        <v>0</v>
      </c>
      <c r="DZ95" s="441">
        <v>0</v>
      </c>
      <c r="EA95" s="441">
        <v>0</v>
      </c>
      <c r="EB95" s="441">
        <v>1.4999999999999999E-2</v>
      </c>
      <c r="EC95" s="441">
        <v>0</v>
      </c>
      <c r="ED95" s="441">
        <v>0</v>
      </c>
      <c r="EE95" s="441">
        <v>0</v>
      </c>
      <c r="EF95" s="441">
        <v>1.4999999999999999E-2</v>
      </c>
      <c r="EH95" s="437" t="s">
        <v>62</v>
      </c>
      <c r="EI95" s="437">
        <v>1</v>
      </c>
      <c r="EJ95" s="439" t="s">
        <v>578</v>
      </c>
      <c r="EK95" s="439"/>
      <c r="EL95" s="437" t="s">
        <v>64</v>
      </c>
      <c r="EN95" s="382" t="str">
        <f>+IFERROR(VLOOKUP($B95,'Lưu ý'!$C$5:$G$21,5,0),"")</f>
        <v/>
      </c>
      <c r="EO95" s="382">
        <f>+IF($EN95="",100%,INDEX('Lưu ý'!$H$5:$I$21,MATCH('3.Gentan-i'!$B95,'Lưu ý'!$C$5:$C$21,0),MATCH('3.Gentan-i'!EO$6,'Lưu ý'!$H$4:$I$4,0)))</f>
        <v>1</v>
      </c>
      <c r="EP95" s="382">
        <f>+IF($EN95="",100%,INDEX('Lưu ý'!$H$5:$I$21,MATCH('3.Gentan-i'!$B95,'Lưu ý'!$C$5:$C$21,0),MATCH('3.Gentan-i'!EP$6,'Lưu ý'!$H$4:$I$4,0)))</f>
        <v>1</v>
      </c>
      <c r="EQ95" s="481">
        <v>1</v>
      </c>
      <c r="ER95" s="844">
        <v>1.5</v>
      </c>
      <c r="ES95" s="439"/>
      <c r="ET95" s="439"/>
      <c r="EU95" s="476"/>
      <c r="EV95" s="810"/>
      <c r="EW95" s="810"/>
      <c r="EX95" s="810"/>
      <c r="EY95" s="810"/>
      <c r="EZ95" s="378" t="s">
        <v>360</v>
      </c>
      <c r="FA95" s="442" cm="1">
        <f t="array" ref="FA95">+_xlfn.SINGLE(MMULT(VALUE($E95:$EF95),VALUE('Color detail'!H$7:H$138)))</f>
        <v>0.05</v>
      </c>
      <c r="FB95" s="442" cm="1">
        <f t="array" ref="FB95">+_xlfn.SINGLE(MMULT(VALUE($E95:$EF95),VALUE('Color detail'!I$7:I$138)))</f>
        <v>8.4999999999999989E-3</v>
      </c>
      <c r="FC95" s="442" cm="1">
        <f t="array" ref="FC95">+_xlfn.SINGLE(MMULT(VALUE($E95:$EF95),VALUE('Color detail'!J$7:J$138)))</f>
        <v>0</v>
      </c>
      <c r="FD95" s="442" cm="1">
        <f t="array" ref="FD95">+_xlfn.SINGLE(MMULT(VALUE($E95:$EF95),VALUE('Color detail'!K$7:K$138)))</f>
        <v>0</v>
      </c>
      <c r="FF95" s="436">
        <f t="shared" si="45"/>
        <v>1</v>
      </c>
      <c r="FG95" s="436">
        <f t="shared" si="46"/>
        <v>1</v>
      </c>
      <c r="FH95" s="436">
        <f t="shared" si="47"/>
        <v>0</v>
      </c>
      <c r="FI95" s="436">
        <f t="shared" si="48"/>
        <v>0</v>
      </c>
      <c r="FK95" s="436">
        <f t="shared" si="39"/>
        <v>1</v>
      </c>
      <c r="FL95" s="436">
        <f t="shared" si="40"/>
        <v>1</v>
      </c>
      <c r="FM95" s="436">
        <f t="shared" si="41"/>
        <v>0</v>
      </c>
      <c r="FN95" s="436">
        <f t="shared" si="42"/>
        <v>0</v>
      </c>
      <c r="FO95" s="681"/>
      <c r="FP95" s="436" cm="1">
        <f t="array" ref="FP95">+_xlfn.SINGLE(IF(FP$8="Mùa đông",MMULT(VALUE($E95:$EF95),VALUE('Color detail'!Q$7:Q$138))*'3.Gentan-i'!$EO95,MMULT(VALUE($E95:$EF95),VALUE('Color detail'!Q$7:Q$138))*'3.Gentan-i'!$EP95))</f>
        <v>0</v>
      </c>
      <c r="FQ95" s="436" cm="1">
        <f t="array" ref="FQ95">+_xlfn.SINGLE(IF(FQ$8="Mùa đông",MMULT(VALUE($E95:$EF95),VALUE('Color detail'!R$7:R$138))*'3.Gentan-i'!$EO95,MMULT(VALUE($E95:$EF95),VALUE('Color detail'!R$7:R$138))*'3.Gentan-i'!$EP95))</f>
        <v>0</v>
      </c>
      <c r="FR95" s="436" cm="1">
        <f t="array" ref="FR95">+_xlfn.SINGLE(IF(FR$8="Mùa đông",MMULT(VALUE($E95:$EF95),VALUE('Color detail'!S$7:S$138))*'3.Gentan-i'!$EO95,MMULT(VALUE($E95:$EF95),VALUE('Color detail'!S$7:S$138))*'3.Gentan-i'!$EP95))</f>
        <v>0</v>
      </c>
      <c r="FS95" s="436" cm="1">
        <f t="array" ref="FS95">+_xlfn.SINGLE(IF(FS$8="Mùa đông",MMULT(VALUE($E95:$EF95),VALUE('Color detail'!T$7:T$138))*'3.Gentan-i'!$EO95,MMULT(VALUE($E95:$EF95),VALUE('Color detail'!T$7:T$138))*'3.Gentan-i'!$EP95))</f>
        <v>0</v>
      </c>
      <c r="FT95" s="436" cm="1">
        <f t="array" ref="FT95">+_xlfn.SINGLE(IF(FT$8="Mùa đông",MMULT(VALUE($E95:$EF95),VALUE('Color detail'!U$7:U$138))*'3.Gentan-i'!$EO95,MMULT(VALUE($E95:$EF95),VALUE('Color detail'!U$7:U$138))*'3.Gentan-i'!$EP95))</f>
        <v>0</v>
      </c>
      <c r="FU95" s="436" cm="1">
        <f t="array" ref="FU95">+_xlfn.SINGLE(IF(FU$8="Mùa đông",MMULT(VALUE($E95:$EF95),VALUE('Color detail'!V$7:V$138))*'3.Gentan-i'!$EO95,MMULT(VALUE($E95:$EF95),VALUE('Color detail'!V$7:V$138))*'3.Gentan-i'!$EP95))</f>
        <v>0</v>
      </c>
      <c r="FV95" s="436" cm="1">
        <f t="array" ref="FV95">+_xlfn.SINGLE(IF(FV$8="Mùa đông",MMULT(VALUE($E95:$EF95),VALUE('Color detail'!W$7:W$138))*'3.Gentan-i'!$EO95,MMULT(VALUE($E95:$EF95),VALUE('Color detail'!W$7:W$138))*'3.Gentan-i'!$EP95))</f>
        <v>0</v>
      </c>
      <c r="FW95" s="436" cm="1">
        <f t="array" ref="FW95">+_xlfn.SINGLE(IF(FW$8="Mùa đông",MMULT(VALUE($E95:$EF95),VALUE('Color detail'!X$7:X$138))*'3.Gentan-i'!$EO95,MMULT(VALUE($E95:$EF95),VALUE('Color detail'!X$7:X$138))*'3.Gentan-i'!$EP95))</f>
        <v>0</v>
      </c>
      <c r="FX95" s="436" cm="1">
        <f t="array" ref="FX95">+_xlfn.SINGLE(IF(FX$8="Mùa đông",MMULT(VALUE($E95:$EF95),VALUE('Color detail'!Y$7:Y$138))*'3.Gentan-i'!$EO95,MMULT(VALUE($E95:$EF95),VALUE('Color detail'!Y$7:Y$138))*'3.Gentan-i'!$EP95))</f>
        <v>0.01</v>
      </c>
      <c r="FY95" s="436" cm="1">
        <f t="array" ref="FY95">+_xlfn.SINGLE(IF(FY$8="Mùa đông",MMULT(VALUE($E95:$EF95),VALUE('Color detail'!Z$7:Z$138))*'3.Gentan-i'!$EO95,MMULT(VALUE($E95:$EF95),VALUE('Color detail'!Z$7:Z$138))*'3.Gentan-i'!$EP95))</f>
        <v>0</v>
      </c>
      <c r="FZ95" s="436" cm="1">
        <f t="array" ref="FZ95">+_xlfn.SINGLE(IF(FZ$8="Mùa đông",MMULT(VALUE($E95:$EF95),VALUE('Color detail'!AA$7:AA$138))*'3.Gentan-i'!$EO95,MMULT(VALUE($E95:$EF95),VALUE('Color detail'!AA$7:AA$138))*'3.Gentan-i'!$EP95))</f>
        <v>0</v>
      </c>
      <c r="GA95" s="436" cm="1">
        <f t="array" ref="GA95">+_xlfn.SINGLE(IF(GA$8="Mùa đông",MMULT(VALUE($E95:$EF95),VALUE('Color detail'!AB$7:AB$138))*'3.Gentan-i'!$EO95,MMULT(VALUE($E95:$EF95),VALUE('Color detail'!AB$7:AB$138))*'3.Gentan-i'!$EP95))</f>
        <v>0</v>
      </c>
      <c r="GB95" s="436" cm="1">
        <f t="array" ref="GB95">+_xlfn.SINGLE(IF(GB$8="Mùa đông",MMULT(VALUE($E95:$EF95),VALUE('Color detail'!AC$7:AC$138))*'3.Gentan-i'!$EO95,MMULT(VALUE($E95:$EF95),VALUE('Color detail'!AC$7:AC$138))*'3.Gentan-i'!$EP95))</f>
        <v>0</v>
      </c>
      <c r="GC95" s="436" cm="1">
        <f t="array" ref="GC95">+_xlfn.SINGLE(IF(GC$8="Mùa đông",MMULT(VALUE($E95:$EF95),VALUE('Color detail'!AD$7:AD$138))*'3.Gentan-i'!$EO95,MMULT(VALUE($E95:$EF95),VALUE('Color detail'!AD$7:AD$138))*'3.Gentan-i'!$EP95))</f>
        <v>0</v>
      </c>
      <c r="GD95" s="436" cm="1">
        <f t="array" ref="GD95">+_xlfn.SINGLE(IF(GD$8="Mùa đông",MMULT(VALUE($E95:$EF95),VALUE('Color detail'!AE$7:AE$138))*'3.Gentan-i'!$EO95,MMULT(VALUE($E95:$EF95),VALUE('Color detail'!AE$7:AE$138))*'3.Gentan-i'!$EP95))</f>
        <v>0</v>
      </c>
      <c r="GE95" s="436" cm="1">
        <f t="array" ref="GE95">+_xlfn.SINGLE(IF(GE$8="Mùa đông",MMULT(VALUE($E95:$EF95),VALUE('Color detail'!AF$7:AF$138))*'3.Gentan-i'!$EO95,MMULT(VALUE($E95:$EF95),VALUE('Color detail'!AF$7:AF$138))*'3.Gentan-i'!$EP95))</f>
        <v>0.01</v>
      </c>
      <c r="GF95" s="436" cm="1">
        <f t="array" ref="GF95">+_xlfn.SINGLE(IF(GF$8="Mùa đông",MMULT(VALUE($E95:$EF95),VALUE('Color detail'!AG$7:AG$138))*'3.Gentan-i'!$EO95,MMULT(VALUE($E95:$EF95),VALUE('Color detail'!AG$7:AG$138))*'3.Gentan-i'!$EP95))</f>
        <v>0</v>
      </c>
      <c r="GG95" s="436" cm="1">
        <f t="array" ref="GG95">+_xlfn.SINGLE(IF(GG$8="Mùa đông",MMULT(VALUE($E95:$EF95),VALUE('Color detail'!AH$7:AH$138))*'3.Gentan-i'!$EO95,MMULT(VALUE($E95:$EF95),VALUE('Color detail'!AH$7:AH$138))*'3.Gentan-i'!$EP95))</f>
        <v>0.02</v>
      </c>
      <c r="GH95" s="436" cm="1">
        <f t="array" ref="GH95">+_xlfn.SINGLE(IF(GH$8="Mùa đông",MMULT(VALUE($E95:$EF95),VALUE('Color detail'!AI$7:AI$138))*'3.Gentan-i'!$EO95,MMULT(VALUE($E95:$EF95),VALUE('Color detail'!AI$7:AI$138))*'3.Gentan-i'!$EP95))</f>
        <v>0.01</v>
      </c>
      <c r="GI95" s="436" cm="1">
        <f t="array" ref="GI95">+_xlfn.SINGLE(IF(GI$8="Mùa đông",MMULT(VALUE($E95:$EF95),VALUE('Color detail'!AJ$7:AJ$138))*'3.Gentan-i'!$EO95,MMULT(VALUE($E95:$EF95),VALUE('Color detail'!AJ$7:AJ$138))*'3.Gentan-i'!$EP95))</f>
        <v>0</v>
      </c>
      <c r="GJ95" s="436" cm="1">
        <f t="array" ref="GJ95">+_xlfn.SINGLE(IF(GJ$8="Mùa đông",MMULT(VALUE($E95:$EF95),VALUE('Color detail'!AK$7:AK$138))*'3.Gentan-i'!$EO95,MMULT(VALUE($E95:$EF95),VALUE('Color detail'!AK$7:AK$138))*'3.Gentan-i'!$EP95))</f>
        <v>0</v>
      </c>
      <c r="GK95" s="436" cm="1">
        <f t="array" ref="GK95">+_xlfn.SINGLE(IF(GK$8="Mùa đông",MMULT(VALUE($E95:$EF95),VALUE('Color detail'!AL$7:AL$138))*'3.Gentan-i'!$EO95,MMULT(VALUE($E95:$EF95),VALUE('Color detail'!AL$7:AL$138))*'3.Gentan-i'!$EP95))</f>
        <v>0</v>
      </c>
      <c r="GL95" s="436" cm="1">
        <f t="array" ref="GL95">+_xlfn.SINGLE(IF(GL$8="Mùa đông",MMULT(VALUE($E95:$EF95),VALUE('Color detail'!AM$7:AM$138))*'3.Gentan-i'!$EO95,MMULT(VALUE($E95:$EF95),VALUE('Color detail'!AM$7:AM$138))*'3.Gentan-i'!$EP95))</f>
        <v>0</v>
      </c>
      <c r="GM95" s="436" cm="1">
        <f t="array" ref="GM95">+_xlfn.SINGLE(IF(GM$8="Mùa đông",MMULT(VALUE($E95:$EF95),VALUE('Color detail'!AN$7:AN$138))*'3.Gentan-i'!$EO95,MMULT(VALUE($E95:$EF95),VALUE('Color detail'!AN$7:AN$138))*'3.Gentan-i'!$EP95))</f>
        <v>0</v>
      </c>
      <c r="GN95" s="436" cm="1">
        <f t="array" ref="GN95">+_xlfn.SINGLE(IF(GN$8="Mùa đông",MMULT(VALUE($E95:$EF95),VALUE('Color detail'!AO$7:AO$138))*'3.Gentan-i'!$EO95,MMULT(VALUE($E95:$EF95),VALUE('Color detail'!AO$7:AO$138))*'3.Gentan-i'!$EP95))</f>
        <v>0</v>
      </c>
      <c r="GO95" s="436" cm="1">
        <f t="array" ref="GO95">+_xlfn.SINGLE(IF(GO$8="Mùa đông",MMULT(VALUE($E95:$EF95),VALUE('Color detail'!AP$7:AP$138))*'3.Gentan-i'!$EO95,MMULT(VALUE($E95:$EF95),VALUE('Color detail'!AP$7:AP$138))*'3.Gentan-i'!$EP95))</f>
        <v>0</v>
      </c>
      <c r="GP95" s="436" cm="1">
        <f t="array" ref="GP95">+_xlfn.SINGLE(IF(GP$8="Mùa đông",MMULT(VALUE($E95:$EF95),VALUE('Color detail'!AQ$7:AQ$138))*'3.Gentan-i'!$EO95,MMULT(VALUE($E95:$EF95),VALUE('Color detail'!AQ$7:AQ$138))*'3.Gentan-i'!$EP95))</f>
        <v>0</v>
      </c>
      <c r="GQ95" s="436" cm="1">
        <f t="array" ref="GQ95">+_xlfn.SINGLE(IF(GQ$8="Mùa đông",MMULT(VALUE($E95:$EF95),VALUE('Color detail'!AR$7:AR$138))*'3.Gentan-i'!$EO95,MMULT(VALUE($E95:$EF95),VALUE('Color detail'!AR$7:AR$138))*'3.Gentan-i'!$EP95))</f>
        <v>0</v>
      </c>
      <c r="GR95" s="443">
        <f t="shared" si="43"/>
        <v>0.05</v>
      </c>
      <c r="GS95" s="435"/>
      <c r="GT95" s="436">
        <f t="shared" si="44"/>
        <v>0.02</v>
      </c>
      <c r="GU95" s="499">
        <v>12</v>
      </c>
      <c r="GV95" s="499">
        <v>36</v>
      </c>
      <c r="GW95" s="436">
        <f t="shared" si="49"/>
        <v>0.36</v>
      </c>
      <c r="GX95" s="436">
        <f t="shared" si="50"/>
        <v>1.08</v>
      </c>
      <c r="GZ95" s="534"/>
      <c r="HA95" s="534"/>
      <c r="HB95" s="534"/>
    </row>
    <row r="96" spans="1:210" ht="16" hidden="1" customHeight="1">
      <c r="A96" s="437">
        <v>1</v>
      </c>
      <c r="B96" s="438" t="s">
        <v>489</v>
      </c>
      <c r="C96" s="439" t="s">
        <v>472</v>
      </c>
      <c r="D96" s="558" t="s">
        <v>1090</v>
      </c>
      <c r="E96" s="925"/>
      <c r="F96" s="925"/>
      <c r="G96" s="925"/>
      <c r="H96" s="925"/>
      <c r="I96" s="925"/>
      <c r="J96" s="925"/>
      <c r="K96" s="925"/>
      <c r="L96" s="925"/>
      <c r="M96" s="925"/>
      <c r="N96" s="925"/>
      <c r="O96" s="925"/>
      <c r="P96" s="925"/>
      <c r="Q96" s="925"/>
      <c r="R96" s="925"/>
      <c r="S96" s="925"/>
      <c r="T96" s="925"/>
      <c r="U96" s="925"/>
      <c r="V96" s="925"/>
      <c r="W96" s="925"/>
      <c r="X96" s="925"/>
      <c r="Y96" s="925"/>
      <c r="Z96" s="925"/>
      <c r="AA96" s="925"/>
      <c r="AB96" s="925"/>
      <c r="AC96" s="925"/>
      <c r="AD96" s="441">
        <v>0</v>
      </c>
      <c r="AE96" s="441">
        <v>0</v>
      </c>
      <c r="AF96" s="441">
        <v>0</v>
      </c>
      <c r="AG96" s="441">
        <v>0</v>
      </c>
      <c r="AH96" s="441">
        <v>0</v>
      </c>
      <c r="AI96" s="441">
        <v>0</v>
      </c>
      <c r="AJ96" s="441">
        <v>0</v>
      </c>
      <c r="AK96" s="441">
        <v>0</v>
      </c>
      <c r="AL96" s="441">
        <v>0</v>
      </c>
      <c r="AM96" s="441">
        <v>0</v>
      </c>
      <c r="AN96" s="441">
        <v>0</v>
      </c>
      <c r="AO96" s="441">
        <v>0</v>
      </c>
      <c r="AP96" s="441">
        <v>0</v>
      </c>
      <c r="AQ96" s="441">
        <v>0</v>
      </c>
      <c r="AR96" s="441">
        <v>0</v>
      </c>
      <c r="AS96" s="441">
        <v>0</v>
      </c>
      <c r="AT96" s="441"/>
      <c r="AU96" s="441"/>
      <c r="AV96" s="441"/>
      <c r="AW96" s="441"/>
      <c r="AX96" s="441"/>
      <c r="AY96" s="441"/>
      <c r="AZ96" s="441">
        <v>0</v>
      </c>
      <c r="BA96" s="441">
        <v>0</v>
      </c>
      <c r="BB96" s="441">
        <v>0</v>
      </c>
      <c r="BC96" s="441">
        <v>0</v>
      </c>
      <c r="BD96" s="441">
        <v>0</v>
      </c>
      <c r="BE96" s="441">
        <v>0</v>
      </c>
      <c r="BF96" s="441">
        <v>0</v>
      </c>
      <c r="BG96" s="441">
        <v>0</v>
      </c>
      <c r="BH96" s="441">
        <v>0</v>
      </c>
      <c r="BI96" s="441">
        <v>0</v>
      </c>
      <c r="BJ96" s="441">
        <v>0</v>
      </c>
      <c r="BK96" s="441">
        <v>0</v>
      </c>
      <c r="BL96" s="441">
        <v>0</v>
      </c>
      <c r="BM96" s="441">
        <v>0</v>
      </c>
      <c r="BN96" s="441">
        <v>0</v>
      </c>
      <c r="BO96" s="441">
        <v>0</v>
      </c>
      <c r="BP96" s="441">
        <v>0</v>
      </c>
      <c r="BQ96" s="441">
        <v>0</v>
      </c>
      <c r="BR96" s="441">
        <v>0</v>
      </c>
      <c r="BS96" s="441">
        <v>0</v>
      </c>
      <c r="BT96" s="441">
        <v>0</v>
      </c>
      <c r="BU96" s="441">
        <v>0</v>
      </c>
      <c r="BV96" s="441">
        <v>0</v>
      </c>
      <c r="BW96" s="441">
        <v>0</v>
      </c>
      <c r="BX96" s="441">
        <v>0</v>
      </c>
      <c r="BY96" s="441">
        <v>0</v>
      </c>
      <c r="BZ96" s="441">
        <v>0</v>
      </c>
      <c r="CA96" s="441">
        <v>0</v>
      </c>
      <c r="CB96" s="441">
        <v>0</v>
      </c>
      <c r="CC96" s="441">
        <v>0</v>
      </c>
      <c r="CD96" s="441">
        <v>0</v>
      </c>
      <c r="CE96" s="441">
        <v>0</v>
      </c>
      <c r="CF96" s="441">
        <v>0</v>
      </c>
      <c r="CG96" s="441">
        <v>0</v>
      </c>
      <c r="CH96" s="441">
        <v>0</v>
      </c>
      <c r="CI96" s="441">
        <v>0</v>
      </c>
      <c r="CJ96" s="441">
        <v>0</v>
      </c>
      <c r="CK96" s="441">
        <v>0</v>
      </c>
      <c r="CL96" s="441">
        <v>0</v>
      </c>
      <c r="CM96" s="441">
        <v>0</v>
      </c>
      <c r="CN96" s="441">
        <v>0</v>
      </c>
      <c r="CO96" s="441">
        <v>0</v>
      </c>
      <c r="CP96" s="441">
        <v>0</v>
      </c>
      <c r="CQ96" s="441">
        <v>0</v>
      </c>
      <c r="CR96" s="441">
        <v>0</v>
      </c>
      <c r="CS96" s="441">
        <v>0</v>
      </c>
      <c r="CT96" s="441">
        <v>0</v>
      </c>
      <c r="CU96" s="441">
        <v>0</v>
      </c>
      <c r="CV96" s="441">
        <v>0</v>
      </c>
      <c r="CW96" s="441">
        <v>0</v>
      </c>
      <c r="CX96" s="441">
        <v>0</v>
      </c>
      <c r="CY96" s="441">
        <v>0</v>
      </c>
      <c r="CZ96" s="441">
        <v>0</v>
      </c>
      <c r="DA96" s="441">
        <v>0</v>
      </c>
      <c r="DB96" s="441">
        <v>0</v>
      </c>
      <c r="DC96" s="441">
        <v>0</v>
      </c>
      <c r="DD96" s="441">
        <v>0</v>
      </c>
      <c r="DE96" s="441">
        <v>0</v>
      </c>
      <c r="DF96" s="441">
        <v>0</v>
      </c>
      <c r="DG96" s="441">
        <v>0</v>
      </c>
      <c r="DH96" s="441">
        <v>0</v>
      </c>
      <c r="DI96" s="441">
        <v>0</v>
      </c>
      <c r="DJ96" s="441">
        <v>0</v>
      </c>
      <c r="DK96" s="441">
        <v>0</v>
      </c>
      <c r="DL96" s="441">
        <v>0</v>
      </c>
      <c r="DM96" s="441">
        <v>0</v>
      </c>
      <c r="DN96" s="441">
        <v>0</v>
      </c>
      <c r="DO96" s="441">
        <v>0</v>
      </c>
      <c r="DP96" s="441">
        <v>0</v>
      </c>
      <c r="DQ96" s="441">
        <v>0</v>
      </c>
      <c r="DR96" s="441">
        <v>0</v>
      </c>
      <c r="DS96" s="441">
        <v>0</v>
      </c>
      <c r="DT96" s="441">
        <v>0</v>
      </c>
      <c r="DU96" s="441">
        <v>0</v>
      </c>
      <c r="DV96" s="441">
        <v>0</v>
      </c>
      <c r="DW96" s="441">
        <v>0</v>
      </c>
      <c r="DX96" s="441">
        <v>0</v>
      </c>
      <c r="DY96" s="441">
        <v>0</v>
      </c>
      <c r="DZ96" s="441">
        <v>0</v>
      </c>
      <c r="EA96" s="441">
        <v>0</v>
      </c>
      <c r="EB96" s="441">
        <v>0</v>
      </c>
      <c r="EC96" s="441">
        <v>0</v>
      </c>
      <c r="ED96" s="441">
        <v>0</v>
      </c>
      <c r="EE96" s="441">
        <v>0</v>
      </c>
      <c r="EF96" s="441">
        <v>0</v>
      </c>
      <c r="EH96" s="437" t="s">
        <v>62</v>
      </c>
      <c r="EI96" s="437">
        <v>4</v>
      </c>
      <c r="EJ96" s="439"/>
      <c r="EK96" s="439" t="s">
        <v>333</v>
      </c>
      <c r="EL96" s="437" t="s">
        <v>64</v>
      </c>
      <c r="EN96" s="382" t="str">
        <f>+IFERROR(VLOOKUP($B96,'Lưu ý'!$C$5:$G$21,5,0),"")</f>
        <v/>
      </c>
      <c r="EO96" s="382">
        <f>+IF($EN96="",100%,INDEX('Lưu ý'!$H$5:$I$21,MATCH('3.Gentan-i'!$B96,'Lưu ý'!$C$5:$C$21,0),MATCH('3.Gentan-i'!EO$6,'Lưu ý'!$H$4:$I$4,0)))</f>
        <v>1</v>
      </c>
      <c r="EP96" s="382">
        <f>+IF($EN96="",100%,INDEX('Lưu ý'!$H$5:$I$21,MATCH('3.Gentan-i'!$B96,'Lưu ý'!$C$5:$C$21,0),MATCH('3.Gentan-i'!EP$6,'Lưu ý'!$H$4:$I$4,0)))</f>
        <v>1</v>
      </c>
      <c r="EQ96" s="481">
        <v>1</v>
      </c>
      <c r="ER96" s="844">
        <v>0.5</v>
      </c>
      <c r="ES96" s="439"/>
      <c r="ET96" s="439"/>
      <c r="EU96" s="476"/>
      <c r="EV96" s="810"/>
      <c r="EW96" s="810"/>
      <c r="EX96" s="810"/>
      <c r="EY96" s="810"/>
      <c r="EZ96" s="378" t="s">
        <v>360</v>
      </c>
      <c r="FA96" s="442" cm="1">
        <f t="array" ref="FA96">+_xlfn.SINGLE(MMULT(VALUE($E96:$EF96),VALUE('Color detail'!H$7:H$138)))</f>
        <v>0</v>
      </c>
      <c r="FB96" s="442" cm="1">
        <f t="array" ref="FB96">+_xlfn.SINGLE(MMULT(VALUE($E96:$EF96),VALUE('Color detail'!I$7:I$138)))</f>
        <v>0</v>
      </c>
      <c r="FC96" s="442" cm="1">
        <f t="array" ref="FC96">+_xlfn.SINGLE(MMULT(VALUE($E96:$EF96),VALUE('Color detail'!J$7:J$138)))</f>
        <v>0</v>
      </c>
      <c r="FD96" s="442" cm="1">
        <f t="array" ref="FD96">+_xlfn.SINGLE(MMULT(VALUE($E96:$EF96),VALUE('Color detail'!K$7:K$138)))</f>
        <v>0</v>
      </c>
      <c r="FF96" s="436">
        <f t="shared" si="45"/>
        <v>0</v>
      </c>
      <c r="FG96" s="436">
        <f t="shared" si="46"/>
        <v>0</v>
      </c>
      <c r="FH96" s="436">
        <f t="shared" si="47"/>
        <v>0</v>
      </c>
      <c r="FI96" s="436">
        <f t="shared" si="48"/>
        <v>0</v>
      </c>
      <c r="FK96" s="436">
        <f t="shared" si="39"/>
        <v>0</v>
      </c>
      <c r="FL96" s="436">
        <f t="shared" si="40"/>
        <v>0</v>
      </c>
      <c r="FM96" s="436">
        <f t="shared" si="41"/>
        <v>0</v>
      </c>
      <c r="FN96" s="436">
        <f t="shared" si="42"/>
        <v>0</v>
      </c>
      <c r="FO96" s="681"/>
      <c r="FP96" s="436" cm="1">
        <f t="array" ref="FP96">+_xlfn.SINGLE(IF(FP$8="Mùa đông",MMULT(VALUE($E96:$EF96),VALUE('Color detail'!Q$7:Q$138))*'3.Gentan-i'!$EO96,MMULT(VALUE($E96:$EF96),VALUE('Color detail'!Q$7:Q$138))*'3.Gentan-i'!$EP96))</f>
        <v>0</v>
      </c>
      <c r="FQ96" s="436" cm="1">
        <f t="array" ref="FQ96">+_xlfn.SINGLE(IF(FQ$8="Mùa đông",MMULT(VALUE($E96:$EF96),VALUE('Color detail'!R$7:R$138))*'3.Gentan-i'!$EO96,MMULT(VALUE($E96:$EF96),VALUE('Color detail'!R$7:R$138))*'3.Gentan-i'!$EP96))</f>
        <v>0</v>
      </c>
      <c r="FR96" s="436" cm="1">
        <f t="array" ref="FR96">+_xlfn.SINGLE(IF(FR$8="Mùa đông",MMULT(VALUE($E96:$EF96),VALUE('Color detail'!S$7:S$138))*'3.Gentan-i'!$EO96,MMULT(VALUE($E96:$EF96),VALUE('Color detail'!S$7:S$138))*'3.Gentan-i'!$EP96))</f>
        <v>0</v>
      </c>
      <c r="FS96" s="436" cm="1">
        <f t="array" ref="FS96">+_xlfn.SINGLE(IF(FS$8="Mùa đông",MMULT(VALUE($E96:$EF96),VALUE('Color detail'!T$7:T$138))*'3.Gentan-i'!$EO96,MMULT(VALUE($E96:$EF96),VALUE('Color detail'!T$7:T$138))*'3.Gentan-i'!$EP96))</f>
        <v>0</v>
      </c>
      <c r="FT96" s="436" cm="1">
        <f t="array" ref="FT96">+_xlfn.SINGLE(IF(FT$8="Mùa đông",MMULT(VALUE($E96:$EF96),VALUE('Color detail'!U$7:U$138))*'3.Gentan-i'!$EO96,MMULT(VALUE($E96:$EF96),VALUE('Color detail'!U$7:U$138))*'3.Gentan-i'!$EP96))</f>
        <v>0</v>
      </c>
      <c r="FU96" s="436" cm="1">
        <f t="array" ref="FU96">+_xlfn.SINGLE(IF(FU$8="Mùa đông",MMULT(VALUE($E96:$EF96),VALUE('Color detail'!V$7:V$138))*'3.Gentan-i'!$EO96,MMULT(VALUE($E96:$EF96),VALUE('Color detail'!V$7:V$138))*'3.Gentan-i'!$EP96))</f>
        <v>0</v>
      </c>
      <c r="FV96" s="436" cm="1">
        <f t="array" ref="FV96">+_xlfn.SINGLE(IF(FV$8="Mùa đông",MMULT(VALUE($E96:$EF96),VALUE('Color detail'!W$7:W$138))*'3.Gentan-i'!$EO96,MMULT(VALUE($E96:$EF96),VALUE('Color detail'!W$7:W$138))*'3.Gentan-i'!$EP96))</f>
        <v>0</v>
      </c>
      <c r="FW96" s="436" cm="1">
        <f t="array" ref="FW96">+_xlfn.SINGLE(IF(FW$8="Mùa đông",MMULT(VALUE($E96:$EF96),VALUE('Color detail'!X$7:X$138))*'3.Gentan-i'!$EO96,MMULT(VALUE($E96:$EF96),VALUE('Color detail'!X$7:X$138))*'3.Gentan-i'!$EP96))</f>
        <v>0</v>
      </c>
      <c r="FX96" s="436" cm="1">
        <f t="array" ref="FX96">+_xlfn.SINGLE(IF(FX$8="Mùa đông",MMULT(VALUE($E96:$EF96),VALUE('Color detail'!Y$7:Y$138))*'3.Gentan-i'!$EO96,MMULT(VALUE($E96:$EF96),VALUE('Color detail'!Y$7:Y$138))*'3.Gentan-i'!$EP96))</f>
        <v>0</v>
      </c>
      <c r="FY96" s="436" cm="1">
        <f t="array" ref="FY96">+_xlfn.SINGLE(IF(FY$8="Mùa đông",MMULT(VALUE($E96:$EF96),VALUE('Color detail'!Z$7:Z$138))*'3.Gentan-i'!$EO96,MMULT(VALUE($E96:$EF96),VALUE('Color detail'!Z$7:Z$138))*'3.Gentan-i'!$EP96))</f>
        <v>0</v>
      </c>
      <c r="FZ96" s="436" cm="1">
        <f t="array" ref="FZ96">+_xlfn.SINGLE(IF(FZ$8="Mùa đông",MMULT(VALUE($E96:$EF96),VALUE('Color detail'!AA$7:AA$138))*'3.Gentan-i'!$EO96,MMULT(VALUE($E96:$EF96),VALUE('Color detail'!AA$7:AA$138))*'3.Gentan-i'!$EP96))</f>
        <v>0</v>
      </c>
      <c r="GA96" s="436" cm="1">
        <f t="array" ref="GA96">+_xlfn.SINGLE(IF(GA$8="Mùa đông",MMULT(VALUE($E96:$EF96),VALUE('Color detail'!AB$7:AB$138))*'3.Gentan-i'!$EO96,MMULT(VALUE($E96:$EF96),VALUE('Color detail'!AB$7:AB$138))*'3.Gentan-i'!$EP96))</f>
        <v>0</v>
      </c>
      <c r="GB96" s="436" cm="1">
        <f t="array" ref="GB96">+_xlfn.SINGLE(IF(GB$8="Mùa đông",MMULT(VALUE($E96:$EF96),VALUE('Color detail'!AC$7:AC$138))*'3.Gentan-i'!$EO96,MMULT(VALUE($E96:$EF96),VALUE('Color detail'!AC$7:AC$138))*'3.Gentan-i'!$EP96))</f>
        <v>0</v>
      </c>
      <c r="GC96" s="436" cm="1">
        <f t="array" ref="GC96">+_xlfn.SINGLE(IF(GC$8="Mùa đông",MMULT(VALUE($E96:$EF96),VALUE('Color detail'!AD$7:AD$138))*'3.Gentan-i'!$EO96,MMULT(VALUE($E96:$EF96),VALUE('Color detail'!AD$7:AD$138))*'3.Gentan-i'!$EP96))</f>
        <v>0</v>
      </c>
      <c r="GD96" s="436" cm="1">
        <f t="array" ref="GD96">+_xlfn.SINGLE(IF(GD$8="Mùa đông",MMULT(VALUE($E96:$EF96),VALUE('Color detail'!AE$7:AE$138))*'3.Gentan-i'!$EO96,MMULT(VALUE($E96:$EF96),VALUE('Color detail'!AE$7:AE$138))*'3.Gentan-i'!$EP96))</f>
        <v>0</v>
      </c>
      <c r="GE96" s="436" cm="1">
        <f t="array" ref="GE96">+_xlfn.SINGLE(IF(GE$8="Mùa đông",MMULT(VALUE($E96:$EF96),VALUE('Color detail'!AF$7:AF$138))*'3.Gentan-i'!$EO96,MMULT(VALUE($E96:$EF96),VALUE('Color detail'!AF$7:AF$138))*'3.Gentan-i'!$EP96))</f>
        <v>0</v>
      </c>
      <c r="GF96" s="436" cm="1">
        <f t="array" ref="GF96">+_xlfn.SINGLE(IF(GF$8="Mùa đông",MMULT(VALUE($E96:$EF96),VALUE('Color detail'!AG$7:AG$138))*'3.Gentan-i'!$EO96,MMULT(VALUE($E96:$EF96),VALUE('Color detail'!AG$7:AG$138))*'3.Gentan-i'!$EP96))</f>
        <v>0</v>
      </c>
      <c r="GG96" s="436" cm="1">
        <f t="array" ref="GG96">+_xlfn.SINGLE(IF(GG$8="Mùa đông",MMULT(VALUE($E96:$EF96),VALUE('Color detail'!AH$7:AH$138))*'3.Gentan-i'!$EO96,MMULT(VALUE($E96:$EF96),VALUE('Color detail'!AH$7:AH$138))*'3.Gentan-i'!$EP96))</f>
        <v>0</v>
      </c>
      <c r="GH96" s="436" cm="1">
        <f t="array" ref="GH96">+_xlfn.SINGLE(IF(GH$8="Mùa đông",MMULT(VALUE($E96:$EF96),VALUE('Color detail'!AI$7:AI$138))*'3.Gentan-i'!$EO96,MMULT(VALUE($E96:$EF96),VALUE('Color detail'!AI$7:AI$138))*'3.Gentan-i'!$EP96))</f>
        <v>0</v>
      </c>
      <c r="GI96" s="436" cm="1">
        <f t="array" ref="GI96">+_xlfn.SINGLE(IF(GI$8="Mùa đông",MMULT(VALUE($E96:$EF96),VALUE('Color detail'!AJ$7:AJ$138))*'3.Gentan-i'!$EO96,MMULT(VALUE($E96:$EF96),VALUE('Color detail'!AJ$7:AJ$138))*'3.Gentan-i'!$EP96))</f>
        <v>0</v>
      </c>
      <c r="GJ96" s="436" cm="1">
        <f t="array" ref="GJ96">+_xlfn.SINGLE(IF(GJ$8="Mùa đông",MMULT(VALUE($E96:$EF96),VALUE('Color detail'!AK$7:AK$138))*'3.Gentan-i'!$EO96,MMULT(VALUE($E96:$EF96),VALUE('Color detail'!AK$7:AK$138))*'3.Gentan-i'!$EP96))</f>
        <v>0</v>
      </c>
      <c r="GK96" s="436" cm="1">
        <f t="array" ref="GK96">+_xlfn.SINGLE(IF(GK$8="Mùa đông",MMULT(VALUE($E96:$EF96),VALUE('Color detail'!AL$7:AL$138))*'3.Gentan-i'!$EO96,MMULT(VALUE($E96:$EF96),VALUE('Color detail'!AL$7:AL$138))*'3.Gentan-i'!$EP96))</f>
        <v>0</v>
      </c>
      <c r="GL96" s="436" cm="1">
        <f t="array" ref="GL96">+_xlfn.SINGLE(IF(GL$8="Mùa đông",MMULT(VALUE($E96:$EF96),VALUE('Color detail'!AM$7:AM$138))*'3.Gentan-i'!$EO96,MMULT(VALUE($E96:$EF96),VALUE('Color detail'!AM$7:AM$138))*'3.Gentan-i'!$EP96))</f>
        <v>0</v>
      </c>
      <c r="GM96" s="436" cm="1">
        <f t="array" ref="GM96">+_xlfn.SINGLE(IF(GM$8="Mùa đông",MMULT(VALUE($E96:$EF96),VALUE('Color detail'!AN$7:AN$138))*'3.Gentan-i'!$EO96,MMULT(VALUE($E96:$EF96),VALUE('Color detail'!AN$7:AN$138))*'3.Gentan-i'!$EP96))</f>
        <v>0</v>
      </c>
      <c r="GN96" s="436" cm="1">
        <f t="array" ref="GN96">+_xlfn.SINGLE(IF(GN$8="Mùa đông",MMULT(VALUE($E96:$EF96),VALUE('Color detail'!AO$7:AO$138))*'3.Gentan-i'!$EO96,MMULT(VALUE($E96:$EF96),VALUE('Color detail'!AO$7:AO$138))*'3.Gentan-i'!$EP96))</f>
        <v>0</v>
      </c>
      <c r="GO96" s="436" cm="1">
        <f t="array" ref="GO96">+_xlfn.SINGLE(IF(GO$8="Mùa đông",MMULT(VALUE($E96:$EF96),VALUE('Color detail'!AP$7:AP$138))*'3.Gentan-i'!$EO96,MMULT(VALUE($E96:$EF96),VALUE('Color detail'!AP$7:AP$138))*'3.Gentan-i'!$EP96))</f>
        <v>0</v>
      </c>
      <c r="GP96" s="436" cm="1">
        <f t="array" ref="GP96">+_xlfn.SINGLE(IF(GP$8="Mùa đông",MMULT(VALUE($E96:$EF96),VALUE('Color detail'!AQ$7:AQ$138))*'3.Gentan-i'!$EO96,MMULT(VALUE($E96:$EF96),VALUE('Color detail'!AQ$7:AQ$138))*'3.Gentan-i'!$EP96))</f>
        <v>0</v>
      </c>
      <c r="GQ96" s="436" cm="1">
        <f t="array" ref="GQ96">+_xlfn.SINGLE(IF(GQ$8="Mùa đông",MMULT(VALUE($E96:$EF96),VALUE('Color detail'!AR$7:AR$138))*'3.Gentan-i'!$EO96,MMULT(VALUE($E96:$EF96),VALUE('Color detail'!AR$7:AR$138))*'3.Gentan-i'!$EP96))</f>
        <v>0</v>
      </c>
      <c r="GR96" s="443">
        <f t="shared" si="43"/>
        <v>0</v>
      </c>
      <c r="GS96" s="435"/>
      <c r="GT96" s="436">
        <f t="shared" si="44"/>
        <v>0</v>
      </c>
      <c r="GU96" s="499">
        <v>12</v>
      </c>
      <c r="GV96" s="499">
        <v>36</v>
      </c>
      <c r="GW96" s="436">
        <f t="shared" si="49"/>
        <v>0</v>
      </c>
      <c r="GX96" s="436">
        <f t="shared" si="50"/>
        <v>0</v>
      </c>
      <c r="GZ96" s="534"/>
      <c r="HA96" s="534"/>
      <c r="HB96" s="534"/>
    </row>
    <row r="97" spans="1:210" ht="16" hidden="1" customHeight="1">
      <c r="A97" s="437">
        <v>1</v>
      </c>
      <c r="B97" s="438" t="s">
        <v>490</v>
      </c>
      <c r="C97" s="439" t="s">
        <v>473</v>
      </c>
      <c r="D97" s="439"/>
      <c r="E97" s="925"/>
      <c r="F97" s="925"/>
      <c r="G97" s="925"/>
      <c r="H97" s="925"/>
      <c r="I97" s="925"/>
      <c r="J97" s="925"/>
      <c r="K97" s="925"/>
      <c r="L97" s="925"/>
      <c r="M97" s="925"/>
      <c r="N97" s="925"/>
      <c r="O97" s="925"/>
      <c r="P97" s="925"/>
      <c r="Q97" s="925"/>
      <c r="R97" s="925"/>
      <c r="S97" s="925"/>
      <c r="T97" s="925"/>
      <c r="U97" s="925"/>
      <c r="V97" s="925"/>
      <c r="W97" s="925"/>
      <c r="X97" s="925"/>
      <c r="Y97" s="925"/>
      <c r="Z97" s="925"/>
      <c r="AA97" s="925"/>
      <c r="AB97" s="925"/>
      <c r="AC97" s="925"/>
      <c r="AD97" s="440">
        <v>0.05</v>
      </c>
      <c r="AE97" s="440">
        <v>0.05</v>
      </c>
      <c r="AF97" s="440">
        <v>0.05</v>
      </c>
      <c r="AG97" s="440">
        <v>0.05</v>
      </c>
      <c r="AH97" s="440">
        <v>0.05</v>
      </c>
      <c r="AI97" s="440">
        <v>0.05</v>
      </c>
      <c r="AJ97" s="440">
        <v>0.05</v>
      </c>
      <c r="AK97" s="440">
        <v>0.05</v>
      </c>
      <c r="AL97" s="440">
        <v>0.05</v>
      </c>
      <c r="AM97" s="440">
        <v>0.05</v>
      </c>
      <c r="AN97" s="440">
        <v>0.05</v>
      </c>
      <c r="AO97" s="440">
        <v>0.05</v>
      </c>
      <c r="AP97" s="440">
        <v>0.05</v>
      </c>
      <c r="AQ97" s="440">
        <v>0.05</v>
      </c>
      <c r="AR97" s="440">
        <v>0.05</v>
      </c>
      <c r="AS97" s="440">
        <v>0.05</v>
      </c>
      <c r="AT97" s="440">
        <v>0.05</v>
      </c>
      <c r="AU97" s="440">
        <v>0.05</v>
      </c>
      <c r="AV97" s="440">
        <v>0.05</v>
      </c>
      <c r="AW97" s="440">
        <v>0.05</v>
      </c>
      <c r="AX97" s="440">
        <v>0.05</v>
      </c>
      <c r="AY97" s="440">
        <v>0.05</v>
      </c>
      <c r="AZ97" s="444">
        <v>0.12330316742081449</v>
      </c>
      <c r="BA97" s="444">
        <v>0.12330316742081449</v>
      </c>
      <c r="BB97" s="444">
        <v>0.12330316742081449</v>
      </c>
      <c r="BC97" s="444">
        <v>0.12330316742081449</v>
      </c>
      <c r="BD97" s="444">
        <v>0.12330316742081449</v>
      </c>
      <c r="BE97" s="444">
        <v>0.12330316742081449</v>
      </c>
      <c r="BF97" s="444">
        <v>0.12330316742081449</v>
      </c>
      <c r="BG97" s="444">
        <v>0.12330316742081449</v>
      </c>
      <c r="BH97" s="444">
        <v>0.12330316742081449</v>
      </c>
      <c r="BI97" s="444">
        <v>0.12330316742081449</v>
      </c>
      <c r="BJ97" s="444">
        <v>0.12330316742081449</v>
      </c>
      <c r="BK97" s="444">
        <v>0.12330316742081449</v>
      </c>
      <c r="BL97" s="444">
        <v>0.12330316742081449</v>
      </c>
      <c r="BM97" s="444">
        <v>0.12330316742081449</v>
      </c>
      <c r="BN97" s="444">
        <v>0.12330316742081449</v>
      </c>
      <c r="BO97" s="444">
        <v>0</v>
      </c>
      <c r="BP97" s="444">
        <v>0</v>
      </c>
      <c r="BQ97" s="444">
        <v>0</v>
      </c>
      <c r="BR97" s="444">
        <v>0</v>
      </c>
      <c r="BS97" s="444">
        <v>0</v>
      </c>
      <c r="BT97" s="444">
        <v>0</v>
      </c>
      <c r="BU97" s="444">
        <v>0</v>
      </c>
      <c r="BV97" s="444">
        <v>0</v>
      </c>
      <c r="BW97" s="444">
        <v>0</v>
      </c>
      <c r="BX97" s="444">
        <v>0</v>
      </c>
      <c r="BY97" s="444">
        <v>0</v>
      </c>
      <c r="BZ97" s="444">
        <v>0</v>
      </c>
      <c r="CA97" s="444">
        <v>0</v>
      </c>
      <c r="CB97" s="444">
        <v>0</v>
      </c>
      <c r="CC97" s="444">
        <v>0</v>
      </c>
      <c r="CD97" s="444">
        <v>0</v>
      </c>
      <c r="CE97" s="444">
        <v>0</v>
      </c>
      <c r="CF97" s="444">
        <v>0</v>
      </c>
      <c r="CG97" s="444">
        <v>0</v>
      </c>
      <c r="CH97" s="444">
        <v>0</v>
      </c>
      <c r="CI97" s="444">
        <v>0</v>
      </c>
      <c r="CJ97" s="444">
        <v>0</v>
      </c>
      <c r="CK97" s="444">
        <v>0</v>
      </c>
      <c r="CL97" s="444">
        <v>0</v>
      </c>
      <c r="CM97" s="444">
        <v>0</v>
      </c>
      <c r="CN97" s="444">
        <v>0</v>
      </c>
      <c r="CO97" s="444">
        <v>0</v>
      </c>
      <c r="CP97" s="444">
        <v>0</v>
      </c>
      <c r="CQ97" s="444">
        <v>0</v>
      </c>
      <c r="CR97" s="444">
        <v>0</v>
      </c>
      <c r="CS97" s="444">
        <v>0</v>
      </c>
      <c r="CT97" s="444">
        <v>0</v>
      </c>
      <c r="CU97" s="444">
        <v>0</v>
      </c>
      <c r="CV97" s="444">
        <v>0</v>
      </c>
      <c r="CW97" s="444">
        <v>0</v>
      </c>
      <c r="CX97" s="444">
        <v>0</v>
      </c>
      <c r="CY97" s="444">
        <v>0</v>
      </c>
      <c r="CZ97" s="444">
        <v>0</v>
      </c>
      <c r="DA97" s="444">
        <v>0</v>
      </c>
      <c r="DB97" s="444">
        <v>0</v>
      </c>
      <c r="DC97" s="444">
        <v>0</v>
      </c>
      <c r="DD97" s="444">
        <v>0</v>
      </c>
      <c r="DE97" s="444">
        <v>0</v>
      </c>
      <c r="DF97" s="444">
        <v>0</v>
      </c>
      <c r="DG97" s="444">
        <v>0</v>
      </c>
      <c r="DH97" s="444">
        <v>0</v>
      </c>
      <c r="DI97" s="444">
        <v>0</v>
      </c>
      <c r="DJ97" s="444">
        <v>0</v>
      </c>
      <c r="DK97" s="444">
        <v>0</v>
      </c>
      <c r="DL97" s="444">
        <v>0</v>
      </c>
      <c r="DM97" s="444">
        <v>0</v>
      </c>
      <c r="DN97" s="444">
        <v>0</v>
      </c>
      <c r="DO97" s="444">
        <v>0</v>
      </c>
      <c r="DP97" s="444">
        <v>0</v>
      </c>
      <c r="DQ97" s="444">
        <v>0</v>
      </c>
      <c r="DR97" s="444">
        <v>0</v>
      </c>
      <c r="DS97" s="444">
        <v>0</v>
      </c>
      <c r="DT97" s="444">
        <v>0</v>
      </c>
      <c r="DU97" s="444">
        <v>0</v>
      </c>
      <c r="DV97" s="444">
        <v>0</v>
      </c>
      <c r="DW97" s="444">
        <v>0</v>
      </c>
      <c r="DX97" s="444">
        <v>0</v>
      </c>
      <c r="DY97" s="444">
        <v>0</v>
      </c>
      <c r="DZ97" s="444">
        <v>0</v>
      </c>
      <c r="EA97" s="444">
        <v>0</v>
      </c>
      <c r="EB97" s="444">
        <v>0</v>
      </c>
      <c r="EC97" s="444">
        <v>0</v>
      </c>
      <c r="ED97" s="444">
        <v>0</v>
      </c>
      <c r="EE97" s="444">
        <v>0</v>
      </c>
      <c r="EF97" s="444">
        <v>0</v>
      </c>
      <c r="EH97" s="437" t="s">
        <v>62</v>
      </c>
      <c r="EI97" s="437">
        <v>4</v>
      </c>
      <c r="EJ97" s="439"/>
      <c r="EK97" s="439" t="s">
        <v>336</v>
      </c>
      <c r="EL97" s="437" t="s">
        <v>64</v>
      </c>
      <c r="EN97" s="382" t="str">
        <f>+IFERROR(VLOOKUP($B97,'Lưu ý'!$C$5:$G$21,5,0),"")</f>
        <v/>
      </c>
      <c r="EO97" s="382">
        <f>+IF($EN97="",100%,INDEX('Lưu ý'!$H$5:$I$21,MATCH('3.Gentan-i'!$B97,'Lưu ý'!$C$5:$C$21,0),MATCH('3.Gentan-i'!EO$6,'Lưu ý'!$H$4:$I$4,0)))</f>
        <v>1</v>
      </c>
      <c r="EP97" s="382">
        <f>+IF($EN97="",100%,INDEX('Lưu ý'!$H$5:$I$21,MATCH('3.Gentan-i'!$B97,'Lưu ý'!$C$5:$C$21,0),MATCH('3.Gentan-i'!EP$6,'Lưu ý'!$H$4:$I$4,0)))</f>
        <v>1</v>
      </c>
      <c r="EQ97" s="481">
        <v>1</v>
      </c>
      <c r="ER97" s="929">
        <v>1</v>
      </c>
      <c r="ES97" s="439"/>
      <c r="ET97" s="439"/>
      <c r="EU97" s="476"/>
      <c r="EV97" s="810"/>
      <c r="EW97" s="810"/>
      <c r="EX97" s="810"/>
      <c r="EY97" s="810"/>
      <c r="EZ97" s="378" t="s">
        <v>360</v>
      </c>
      <c r="FA97" s="442" cm="1">
        <f t="array" ref="FA97">+_xlfn.SINGLE(MMULT(VALUE($E97:$EF97),VALUE('Color detail'!H$7:H$138)))</f>
        <v>151.79049773755656</v>
      </c>
      <c r="FB97" s="442" cm="1">
        <f t="array" ref="FB97">+_xlfn.SINGLE(MMULT(VALUE($E97:$EF97),VALUE('Color detail'!I$7:I$138)))</f>
        <v>164.60859728506787</v>
      </c>
      <c r="FC97" s="442" cm="1">
        <f t="array" ref="FC97">+_xlfn.SINGLE(MMULT(VALUE($E97:$EF97),VALUE('Color detail'!J$7:J$138)))</f>
        <v>141.11312217194572</v>
      </c>
      <c r="FD97" s="442" cm="1">
        <f t="array" ref="FD97">+_xlfn.SINGLE(MMULT(VALUE($E97:$EF97),VALUE('Color detail'!K$7:K$138)))</f>
        <v>177.10407239819008</v>
      </c>
      <c r="FF97" s="436">
        <f t="shared" si="45"/>
        <v>152</v>
      </c>
      <c r="FG97" s="436">
        <f t="shared" si="46"/>
        <v>168</v>
      </c>
      <c r="FH97" s="436">
        <f t="shared" si="47"/>
        <v>144</v>
      </c>
      <c r="FI97" s="436">
        <f t="shared" si="48"/>
        <v>180</v>
      </c>
      <c r="FK97" s="436">
        <f t="shared" si="39"/>
        <v>152</v>
      </c>
      <c r="FL97" s="436">
        <f t="shared" si="40"/>
        <v>168</v>
      </c>
      <c r="FM97" s="436">
        <f t="shared" si="41"/>
        <v>144</v>
      </c>
      <c r="FN97" s="436">
        <f t="shared" si="42"/>
        <v>180</v>
      </c>
      <c r="FO97" s="681"/>
      <c r="FP97" s="436" cm="1">
        <f t="array" ref="FP97">+_xlfn.SINGLE(IF(FP$8="Mùa đông",MMULT(VALUE($E97:$EF97),VALUE('Color detail'!Q$7:Q$138))*'3.Gentan-i'!$EO97,MMULT(VALUE($E97:$EF97),VALUE('Color detail'!Q$7:Q$138))*'3.Gentan-i'!$EP97))</f>
        <v>7.2719457013574651</v>
      </c>
      <c r="FQ97" s="436" cm="1">
        <f t="array" ref="FQ97">+_xlfn.SINGLE(IF(FQ$8="Mùa đông",MMULT(VALUE($E97:$EF97),VALUE('Color detail'!R$7:R$138))*'3.Gentan-i'!$EO97,MMULT(VALUE($E97:$EF97),VALUE('Color detail'!R$7:R$138))*'3.Gentan-i'!$EP97))</f>
        <v>8.3719457013574665</v>
      </c>
      <c r="FR97" s="436" cm="1">
        <f t="array" ref="FR97">+_xlfn.SINGLE(IF(FR$8="Mùa đông",MMULT(VALUE($E97:$EF97),VALUE('Color detail'!S$7:S$138))*'3.Gentan-i'!$EO97,MMULT(VALUE($E97:$EF97),VALUE('Color detail'!S$7:S$138))*'3.Gentan-i'!$EP97))</f>
        <v>5.1825791855203622</v>
      </c>
      <c r="FS97" s="436" cm="1">
        <f t="array" ref="FS97">+_xlfn.SINGLE(IF(FS$8="Mùa đông",MMULT(VALUE($E97:$EF97),VALUE('Color detail'!T$7:T$138))*'3.Gentan-i'!$EO97,MMULT(VALUE($E97:$EF97),VALUE('Color detail'!T$7:T$138))*'3.Gentan-i'!$EP97))</f>
        <v>7.3889140271493225</v>
      </c>
      <c r="FT97" s="436" cm="1">
        <f t="array" ref="FT97">+_xlfn.SINGLE(IF(FT$8="Mùa đông",MMULT(VALUE($E97:$EF97),VALUE('Color detail'!U$7:U$138))*'3.Gentan-i'!$EO97,MMULT(VALUE($E97:$EF97),VALUE('Color detail'!U$7:U$138))*'3.Gentan-i'!$EP97))</f>
        <v>7.2156108597285069</v>
      </c>
      <c r="FU97" s="436" cm="1">
        <f t="array" ref="FU97">+_xlfn.SINGLE(IF(FU$8="Mùa đông",MMULT(VALUE($E97:$EF97),VALUE('Color detail'!V$7:V$138))*'3.Gentan-i'!$EO97,MMULT(VALUE($E97:$EF97),VALUE('Color detail'!V$7:V$138))*'3.Gentan-i'!$EP97))</f>
        <v>7.3889140271493217</v>
      </c>
      <c r="FV97" s="436" cm="1">
        <f t="array" ref="FV97">+_xlfn.SINGLE(IF(FV$8="Mùa đông",MMULT(VALUE($E97:$EF97),VALUE('Color detail'!W$7:W$138))*'3.Gentan-i'!$EO97,MMULT(VALUE($E97:$EF97),VALUE('Color detail'!W$7:W$138))*'3.Gentan-i'!$EP97))</f>
        <v>7.5122171945701366</v>
      </c>
      <c r="FW97" s="436" cm="1">
        <f t="array" ref="FW97">+_xlfn.SINGLE(IF(FW$8="Mùa đông",MMULT(VALUE($E97:$EF97),VALUE('Color detail'!X$7:X$138))*'3.Gentan-i'!$EO97,MMULT(VALUE($E97:$EF97),VALUE('Color detail'!X$7:X$138))*'3.Gentan-i'!$EP97))</f>
        <v>7.4389140271493233</v>
      </c>
      <c r="FX97" s="436" cm="1">
        <f t="array" ref="FX97">+_xlfn.SINGLE(IF(FX$8="Mùa đông",MMULT(VALUE($E97:$EF97),VALUE('Color detail'!Y$7:Y$138))*'3.Gentan-i'!$EO97,MMULT(VALUE($E97:$EF97),VALUE('Color detail'!Y$7:Y$138))*'3.Gentan-i'!$EP97))</f>
        <v>7.6355203619909506</v>
      </c>
      <c r="FY97" s="436" cm="1">
        <f t="array" ref="FY97">+_xlfn.SINGLE(IF(FY$8="Mùa đông",MMULT(VALUE($E97:$EF97),VALUE('Color detail'!Z$7:Z$138))*'3.Gentan-i'!$EO97,MMULT(VALUE($E97:$EF97),VALUE('Color detail'!Z$7:Z$138))*'3.Gentan-i'!$EP97))</f>
        <v>7.5554298642533944</v>
      </c>
      <c r="FZ97" s="436" cm="1">
        <f t="array" ref="FZ97">+_xlfn.SINGLE(IF(FZ$8="Mùa đông",MMULT(VALUE($E97:$EF97),VALUE('Color detail'!AA$7:AA$138))*'3.Gentan-i'!$EO97,MMULT(VALUE($E97:$EF97),VALUE('Color detail'!AA$7:AA$138))*'3.Gentan-i'!$EP97))</f>
        <v>8.4986425339366534</v>
      </c>
      <c r="GA97" s="436" cm="1">
        <f t="array" ref="GA97">+_xlfn.SINGLE(IF(GA$8="Mùa đông",MMULT(VALUE($E97:$EF97),VALUE('Color detail'!AB$7:AB$138))*'3.Gentan-i'!$EO97,MMULT(VALUE($E97:$EF97),VALUE('Color detail'!AB$7:AB$138))*'3.Gentan-i'!$EP97))</f>
        <v>8.8685520361990964</v>
      </c>
      <c r="GB97" s="436" cm="1">
        <f t="array" ref="GB97">+_xlfn.SINGLE(IF(GB$8="Mùa đông",MMULT(VALUE($E97:$EF97),VALUE('Color detail'!AC$7:AC$138))*'3.Gentan-i'!$EO97,MMULT(VALUE($E97:$EF97),VALUE('Color detail'!AC$7:AC$138))*'3.Gentan-i'!$EP97))</f>
        <v>7.8287330316742079</v>
      </c>
      <c r="GC97" s="436" cm="1">
        <f t="array" ref="GC97">+_xlfn.SINGLE(IF(GC$8="Mùa đông",MMULT(VALUE($E97:$EF97),VALUE('Color detail'!AD$7:AD$138))*'3.Gentan-i'!$EO97,MMULT(VALUE($E97:$EF97),VALUE('Color detail'!AD$7:AD$138))*'3.Gentan-i'!$EP97))</f>
        <v>8.7452488687782797</v>
      </c>
      <c r="GD97" s="436" cm="1">
        <f t="array" ref="GD97">+_xlfn.SINGLE(IF(GD$8="Mùa đông",MMULT(VALUE($E97:$EF97),VALUE('Color detail'!AE$7:AE$138))*'3.Gentan-i'!$EO97,MMULT(VALUE($E97:$EF97),VALUE('Color detail'!AE$7:AE$138))*'3.Gentan-i'!$EP97))</f>
        <v>7.8321266968325816</v>
      </c>
      <c r="GE97" s="436" cm="1">
        <f t="array" ref="GE97">+_xlfn.SINGLE(IF(GE$8="Mùa đông",MMULT(VALUE($E97:$EF97),VALUE('Color detail'!AF$7:AF$138))*'3.Gentan-i'!$EO97,MMULT(VALUE($E97:$EF97),VALUE('Color detail'!AF$7:AF$138))*'3.Gentan-i'!$EP97))</f>
        <v>6.1058823529411788</v>
      </c>
      <c r="GF97" s="436" cm="1">
        <f t="array" ref="GF97">+_xlfn.SINGLE(IF(GF$8="Mùa đông",MMULT(VALUE($E97:$EF97),VALUE('Color detail'!AG$7:AG$138))*'3.Gentan-i'!$EO97,MMULT(VALUE($E97:$EF97),VALUE('Color detail'!AG$7:AG$138))*'3.Gentan-i'!$EP97))</f>
        <v>6.229185520361991</v>
      </c>
      <c r="GG97" s="436" cm="1">
        <f t="array" ref="GG97">+_xlfn.SINGLE(IF(GG$8="Mùa đông",MMULT(VALUE($E97:$EF97),VALUE('Color detail'!AH$7:AH$138))*'3.Gentan-i'!$EO97,MMULT(VALUE($E97:$EF97),VALUE('Color detail'!AH$7:AH$138))*'3.Gentan-i'!$EP97))</f>
        <v>6.1058823529411788</v>
      </c>
      <c r="GH97" s="436" cm="1">
        <f t="array" ref="GH97">+_xlfn.SINGLE(IF(GH$8="Mùa đông",MMULT(VALUE($E97:$EF97),VALUE('Color detail'!AI$7:AI$138))*'3.Gentan-i'!$EO97,MMULT(VALUE($E97:$EF97),VALUE('Color detail'!AI$7:AI$138))*'3.Gentan-i'!$EP97))</f>
        <v>6.2791855203619935</v>
      </c>
      <c r="GI97" s="436" cm="1">
        <f t="array" ref="GI97">+_xlfn.SINGLE(IF(GI$8="Mùa đông",MMULT(VALUE($E97:$EF97),VALUE('Color detail'!AJ$7:AJ$138))*'3.Gentan-i'!$EO97,MMULT(VALUE($E97:$EF97),VALUE('Color detail'!AJ$7:AJ$138))*'3.Gentan-i'!$EP97))</f>
        <v>6.229185520361991</v>
      </c>
      <c r="GJ97" s="436" cm="1">
        <f t="array" ref="GJ97">+_xlfn.SINGLE(IF(GJ$8="Mùa đông",MMULT(VALUE($E97:$EF97),VALUE('Color detail'!AK$7:AK$138))*'3.Gentan-i'!$EO97,MMULT(VALUE($E97:$EF97),VALUE('Color detail'!AK$7:AK$138))*'3.Gentan-i'!$EP97))</f>
        <v>6.1058823529411779</v>
      </c>
      <c r="GK97" s="436" cm="1">
        <f t="array" ref="GK97">+_xlfn.SINGLE(IF(GK$8="Mùa đông",MMULT(VALUE($E97:$EF97),VALUE('Color detail'!AL$7:AL$138))*'3.Gentan-i'!$EO97,MMULT(VALUE($E97:$EF97),VALUE('Color detail'!AL$7:AL$138))*'3.Gentan-i'!$EP97))</f>
        <v>0</v>
      </c>
      <c r="GL97" s="436" cm="1">
        <f t="array" ref="GL97">+_xlfn.SINGLE(IF(GL$8="Mùa đông",MMULT(VALUE($E97:$EF97),VALUE('Color detail'!AM$7:AM$138))*'3.Gentan-i'!$EO97,MMULT(VALUE($E97:$EF97),VALUE('Color detail'!AM$7:AM$138))*'3.Gentan-i'!$EP97))</f>
        <v>0</v>
      </c>
      <c r="GM97" s="436" cm="1">
        <f t="array" ref="GM97">+_xlfn.SINGLE(IF(GM$8="Mùa đông",MMULT(VALUE($E97:$EF97),VALUE('Color detail'!AN$7:AN$138))*'3.Gentan-i'!$EO97,MMULT(VALUE($E97:$EF97),VALUE('Color detail'!AN$7:AN$138))*'3.Gentan-i'!$EP97))</f>
        <v>0</v>
      </c>
      <c r="GN97" s="436" cm="1">
        <f t="array" ref="GN97">+_xlfn.SINGLE(IF(GN$8="Mùa đông",MMULT(VALUE($E97:$EF97),VALUE('Color detail'!AO$7:AO$138))*'3.Gentan-i'!$EO97,MMULT(VALUE($E97:$EF97),VALUE('Color detail'!AO$7:AO$138))*'3.Gentan-i'!$EP97))</f>
        <v>0</v>
      </c>
      <c r="GO97" s="436" cm="1">
        <f t="array" ref="GO97">+_xlfn.SINGLE(IF(GO$8="Mùa đông",MMULT(VALUE($E97:$EF97),VALUE('Color detail'!AP$7:AP$138))*'3.Gentan-i'!$EO97,MMULT(VALUE($E97:$EF97),VALUE('Color detail'!AP$7:AP$138))*'3.Gentan-i'!$EP97))</f>
        <v>0</v>
      </c>
      <c r="GP97" s="436" cm="1">
        <f t="array" ref="GP97">+_xlfn.SINGLE(IF(GP$8="Mùa đông",MMULT(VALUE($E97:$EF97),VALUE('Color detail'!AQ$7:AQ$138))*'3.Gentan-i'!$EO97,MMULT(VALUE($E97:$EF97),VALUE('Color detail'!AQ$7:AQ$138))*'3.Gentan-i'!$EP97))</f>
        <v>0</v>
      </c>
      <c r="GQ97" s="436" cm="1">
        <f t="array" ref="GQ97">+_xlfn.SINGLE(IF(GQ$8="Mùa đông",MMULT(VALUE($E97:$EF97),VALUE('Color detail'!AR$7:AR$138))*'3.Gentan-i'!$EO97,MMULT(VALUE($E97:$EF97),VALUE('Color detail'!AR$7:AR$138))*'3.Gentan-i'!$EP97))</f>
        <v>0</v>
      </c>
      <c r="GR97" s="443">
        <f t="shared" si="43"/>
        <v>151.79049773755659</v>
      </c>
      <c r="GS97" s="435"/>
      <c r="GT97" s="436">
        <f t="shared" si="44"/>
        <v>8.8685520361990964</v>
      </c>
      <c r="GU97" s="499">
        <v>12</v>
      </c>
      <c r="GV97" s="499">
        <v>36</v>
      </c>
      <c r="GW97" s="436">
        <f t="shared" si="49"/>
        <v>106.42262443438915</v>
      </c>
      <c r="GX97" s="436">
        <f t="shared" si="50"/>
        <v>319.26787330316745</v>
      </c>
      <c r="GZ97" s="534"/>
      <c r="HA97" s="534"/>
      <c r="HB97" s="534"/>
    </row>
    <row r="98" spans="1:210" ht="16" customHeight="1">
      <c r="A98" s="437">
        <v>2</v>
      </c>
      <c r="B98" s="438" t="s">
        <v>65</v>
      </c>
      <c r="C98" s="454" t="s">
        <v>66</v>
      </c>
      <c r="D98" s="439" t="s">
        <v>602</v>
      </c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455">
        <v>0</v>
      </c>
      <c r="AE98" s="455">
        <v>0</v>
      </c>
      <c r="AF98" s="455">
        <v>0</v>
      </c>
      <c r="AG98" s="455">
        <v>0</v>
      </c>
      <c r="AH98" s="455">
        <v>0</v>
      </c>
      <c r="AI98" s="455">
        <v>0</v>
      </c>
      <c r="AJ98" s="455">
        <v>0</v>
      </c>
      <c r="AK98" s="455">
        <v>0</v>
      </c>
      <c r="AL98" s="455">
        <v>0</v>
      </c>
      <c r="AM98" s="455">
        <v>0</v>
      </c>
      <c r="AN98" s="455">
        <v>0</v>
      </c>
      <c r="AO98" s="455">
        <v>0</v>
      </c>
      <c r="AP98" s="455">
        <v>0</v>
      </c>
      <c r="AQ98" s="455">
        <v>0</v>
      </c>
      <c r="AR98" s="455">
        <v>0</v>
      </c>
      <c r="AS98" s="455">
        <v>0</v>
      </c>
      <c r="AT98" s="455">
        <v>0</v>
      </c>
      <c r="AU98" s="455">
        <v>0</v>
      </c>
      <c r="AV98" s="455">
        <v>0</v>
      </c>
      <c r="AW98" s="455">
        <v>0</v>
      </c>
      <c r="AX98" s="455">
        <v>0</v>
      </c>
      <c r="AY98" s="455">
        <v>0</v>
      </c>
      <c r="AZ98" s="455"/>
      <c r="BA98" s="455"/>
      <c r="BB98" s="455"/>
      <c r="BC98" s="455"/>
      <c r="BD98" s="455"/>
      <c r="BE98" s="455"/>
      <c r="BF98" s="455"/>
      <c r="BG98" s="455"/>
      <c r="BH98" s="455"/>
      <c r="BI98" s="455"/>
      <c r="BJ98" s="455"/>
      <c r="BK98" s="455"/>
      <c r="BL98" s="455"/>
      <c r="BM98" s="455"/>
      <c r="BN98" s="455"/>
      <c r="BO98" s="455"/>
      <c r="BP98" s="455"/>
      <c r="BQ98" s="455"/>
      <c r="BR98" s="455"/>
      <c r="BS98" s="455"/>
      <c r="BT98" s="455"/>
      <c r="BU98" s="455"/>
      <c r="BV98" s="455"/>
      <c r="BW98" s="455"/>
      <c r="BX98" s="455"/>
      <c r="BY98" s="455"/>
      <c r="BZ98" s="455"/>
      <c r="CA98" s="455"/>
      <c r="CB98" s="455"/>
      <c r="CC98" s="455"/>
      <c r="CD98" s="455"/>
      <c r="CE98" s="455"/>
      <c r="CF98" s="455"/>
      <c r="CG98" s="455"/>
      <c r="CH98" s="455"/>
      <c r="CI98" s="455"/>
      <c r="CJ98" s="455"/>
      <c r="CK98" s="455"/>
      <c r="CL98" s="455"/>
      <c r="CM98" s="455">
        <v>1.55895224830173</v>
      </c>
      <c r="CN98" s="455">
        <v>1.55895224830173</v>
      </c>
      <c r="CO98" s="455">
        <v>1.55895224830173</v>
      </c>
      <c r="CP98" s="455">
        <v>1.55895224830173</v>
      </c>
      <c r="CQ98" s="455">
        <v>1.55895224830173</v>
      </c>
      <c r="CR98" s="455">
        <v>1.55895224830173</v>
      </c>
      <c r="CS98" s="455">
        <v>1.55895224830173</v>
      </c>
      <c r="CT98" s="455">
        <v>1.55895224830173</v>
      </c>
      <c r="CU98" s="455">
        <v>1.2474000000000001</v>
      </c>
      <c r="CV98" s="455">
        <v>1.2474000000000001</v>
      </c>
      <c r="CW98" s="455">
        <v>1.2474000000000001</v>
      </c>
      <c r="CX98" s="455">
        <v>1.2474000000000001</v>
      </c>
      <c r="CY98" s="455">
        <v>1.2474000000000001</v>
      </c>
      <c r="CZ98" s="455">
        <v>1.56</v>
      </c>
      <c r="DA98" s="455">
        <v>1.55895224830173</v>
      </c>
      <c r="DB98" s="455">
        <v>1.55895224830173</v>
      </c>
      <c r="DC98" s="455">
        <v>1.2474000000000001</v>
      </c>
      <c r="DD98" s="455">
        <v>1.2474000000000001</v>
      </c>
      <c r="DE98" s="455">
        <v>1.2474000000000001</v>
      </c>
      <c r="DF98" s="455">
        <v>1.2474000000000001</v>
      </c>
      <c r="DG98" s="455">
        <v>1.2474000000000001</v>
      </c>
      <c r="DH98" s="455">
        <v>1.2474000000000001</v>
      </c>
      <c r="DI98" s="455">
        <v>1.2474000000000001</v>
      </c>
      <c r="DJ98" s="455">
        <v>1.2474000000000001</v>
      </c>
      <c r="DK98" s="455">
        <v>1.2474000000000001</v>
      </c>
      <c r="DL98" s="455">
        <v>1.2474000000000001</v>
      </c>
      <c r="DM98" s="455">
        <v>1.2474000000000001</v>
      </c>
      <c r="DN98" s="455">
        <v>1.2474000000000001</v>
      </c>
      <c r="DO98" s="455">
        <v>1.2474000000000001</v>
      </c>
      <c r="DP98" s="455">
        <v>1.2474000000000001</v>
      </c>
      <c r="DQ98" s="455">
        <v>1.2474000000000001</v>
      </c>
      <c r="DR98" s="455">
        <v>1.2474000000000001</v>
      </c>
      <c r="DS98" s="455">
        <v>1.2474000000000001</v>
      </c>
      <c r="DT98" s="455">
        <v>1.2474000000000001</v>
      </c>
      <c r="DU98" s="455">
        <v>1.2474000000000001</v>
      </c>
      <c r="DV98" s="455">
        <v>1.2474000000000001</v>
      </c>
      <c r="DW98" s="455">
        <v>1.2474000000000001</v>
      </c>
      <c r="DX98" s="455">
        <v>1.2474000000000001</v>
      </c>
      <c r="DY98" s="455">
        <v>1.2474000000000001</v>
      </c>
      <c r="DZ98" s="455">
        <v>1.2474000000000001</v>
      </c>
      <c r="EA98" s="455">
        <v>1.2474000000000001</v>
      </c>
      <c r="EB98" s="455">
        <v>1.2474000000000001</v>
      </c>
      <c r="EC98" s="455">
        <v>1.2474000000000001</v>
      </c>
      <c r="ED98" s="455">
        <v>1.2474000000000001</v>
      </c>
      <c r="EE98" s="455">
        <v>1.2474000000000001</v>
      </c>
      <c r="EF98" s="455">
        <v>1.2474000000000001</v>
      </c>
      <c r="EH98" s="466" t="s">
        <v>62</v>
      </c>
      <c r="EI98" s="466">
        <v>200</v>
      </c>
      <c r="EJ98" s="454" t="s">
        <v>67</v>
      </c>
      <c r="EK98" s="454" t="s">
        <v>337</v>
      </c>
      <c r="EL98" s="466" t="s">
        <v>64</v>
      </c>
      <c r="EN98" s="467" t="str">
        <f>+IFERROR(VLOOKUP($B98,'Lưu ý'!$C$5:$G$21,5,0),"")</f>
        <v/>
      </c>
      <c r="EO98" s="467">
        <f>+IF($EN98="",100%,INDEX('Lưu ý'!$H$5:$I$21,MATCH('3.Gentan-i'!$B98,'Lưu ý'!$C$5:$C$21,0),MATCH('3.Gentan-i'!EO$6,'Lưu ý'!$H$4:$I$4,0)))</f>
        <v>1</v>
      </c>
      <c r="EP98" s="467">
        <f>+IF($EN98="",100%,INDEX('Lưu ý'!$H$5:$I$21,MATCH('3.Gentan-i'!$B98,'Lưu ý'!$C$5:$C$21,0),MATCH('3.Gentan-i'!EP$6,'Lưu ý'!$H$4:$I$4,0)))</f>
        <v>1</v>
      </c>
      <c r="EQ98" s="467">
        <v>1</v>
      </c>
      <c r="ER98" s="844">
        <v>1</v>
      </c>
      <c r="ES98" s="439" t="s">
        <v>658</v>
      </c>
      <c r="ET98" s="439" t="s">
        <v>641</v>
      </c>
      <c r="EU98" s="476"/>
      <c r="EV98" s="810"/>
      <c r="EW98" s="810"/>
      <c r="EX98" s="810"/>
      <c r="EY98" s="810"/>
      <c r="EZ98" s="378" t="s">
        <v>360</v>
      </c>
      <c r="FA98" s="442" cm="1">
        <f t="array" ref="FA98">+_xlfn.SINGLE(MMULT(VALUE($E98:$EF98),VALUE('Color detail'!H$7:H$138)))</f>
        <v>590.9429916430089</v>
      </c>
      <c r="FB98" s="442" cm="1">
        <f t="array" ref="FB98">+_xlfn.SINGLE(MMULT(VALUE($E98:$EF98),VALUE('Color detail'!I$7:I$138)))</f>
        <v>678.87695009885397</v>
      </c>
      <c r="FC98" s="442" cm="1">
        <f t="array" ref="FC98">+_xlfn.SINGLE(MMULT(VALUE($E98:$EF98),VALUE('Color detail'!J$7:J$138)))</f>
        <v>642.38960684375911</v>
      </c>
      <c r="FD98" s="442" cm="1">
        <f t="array" ref="FD98">+_xlfn.SINGLE(MMULT(VALUE($E98:$EF98),VALUE('Color detail'!K$7:K$138)))</f>
        <v>74.844000000000008</v>
      </c>
      <c r="FF98" s="436">
        <f t="shared" si="45"/>
        <v>600</v>
      </c>
      <c r="FG98" s="436">
        <f t="shared" si="46"/>
        <v>800</v>
      </c>
      <c r="FH98" s="436">
        <f t="shared" si="47"/>
        <v>800</v>
      </c>
      <c r="FI98" s="436">
        <f t="shared" si="48"/>
        <v>200</v>
      </c>
      <c r="FK98" s="436">
        <f t="shared" si="39"/>
        <v>600</v>
      </c>
      <c r="FL98" s="436">
        <f t="shared" si="40"/>
        <v>800</v>
      </c>
      <c r="FM98" s="436">
        <f t="shared" si="41"/>
        <v>800</v>
      </c>
      <c r="FN98" s="436">
        <f t="shared" si="42"/>
        <v>200</v>
      </c>
      <c r="FO98" s="681"/>
      <c r="FP98" s="436" cm="1">
        <f t="array" ref="FP98">+_xlfn.SINGLE(IF(FP$8="Mùa đông",MMULT(VALUE($E98:$EF98),VALUE('Color detail'!Q$7:Q$138))*'3.Gentan-i'!$EO98,MMULT(VALUE($E98:$EF98),VALUE('Color detail'!Q$7:Q$138))*'3.Gentan-i'!$EP98))</f>
        <v>18.087752248301733</v>
      </c>
      <c r="FQ98" s="436" cm="1">
        <f t="array" ref="FQ98">+_xlfn.SINGLE(IF(FQ$8="Mùa đông",MMULT(VALUE($E98:$EF98),VALUE('Color detail'!R$7:R$138))*'3.Gentan-i'!$EO98,MMULT(VALUE($E98:$EF98),VALUE('Color detail'!R$7:R$138))*'3.Gentan-i'!$EP98))</f>
        <v>25.569913489810379</v>
      </c>
      <c r="FR98" s="436" cm="1">
        <f t="array" ref="FR98">+_xlfn.SINGLE(IF(FR$8="Mùa đông",MMULT(VALUE($E98:$EF98),VALUE('Color detail'!S$7:S$138))*'3.Gentan-i'!$EO98,MMULT(VALUE($E98:$EF98),VALUE('Color detail'!S$7:S$138))*'3.Gentan-i'!$EP98))</f>
        <v>23.387856744905189</v>
      </c>
      <c r="FS98" s="436" cm="1">
        <f t="array" ref="FS98">+_xlfn.SINGLE(IF(FS$8="Mùa đông",MMULT(VALUE($E98:$EF98),VALUE('Color detail'!T$7:T$138))*'3.Gentan-i'!$EO98,MMULT(VALUE($E98:$EF98),VALUE('Color detail'!T$7:T$138))*'3.Gentan-i'!$EP98))</f>
        <v>28.377456744905189</v>
      </c>
      <c r="FT98" s="436" cm="1">
        <f t="array" ref="FT98">+_xlfn.SINGLE(IF(FT$8="Mùa đông",MMULT(VALUE($E98:$EF98),VALUE('Color detail'!U$7:U$138))*'3.Gentan-i'!$EO98,MMULT(VALUE($E98:$EF98),VALUE('Color detail'!U$7:U$138))*'3.Gentan-i'!$EP98))</f>
        <v>31.49536124150865</v>
      </c>
      <c r="FU98" s="436" cm="1">
        <f t="array" ref="FU98">+_xlfn.SINGLE(IF(FU$8="Mùa đông",MMULT(VALUE($E98:$EF98),VALUE('Color detail'!V$7:V$138))*'3.Gentan-i'!$EO98,MMULT(VALUE($E98:$EF98),VALUE('Color detail'!V$7:V$138))*'3.Gentan-i'!$EP98))</f>
        <v>29.624856744905188</v>
      </c>
      <c r="FV98" s="436" cm="1">
        <f t="array" ref="FV98">+_xlfn.SINGLE(IF(FV$8="Mùa đông",MMULT(VALUE($E98:$EF98),VALUE('Color detail'!W$7:W$138))*'3.Gentan-i'!$EO98,MMULT(VALUE($E98:$EF98),VALUE('Color detail'!W$7:W$138))*'3.Gentan-i'!$EP98))</f>
        <v>29.625904496603461</v>
      </c>
      <c r="FW98" s="436" cm="1">
        <f t="array" ref="FW98">+_xlfn.SINGLE(IF(FW$8="Mùa đông",MMULT(VALUE($E98:$EF98),VALUE('Color detail'!X$7:X$138))*'3.Gentan-i'!$EO98,MMULT(VALUE($E98:$EF98),VALUE('Color detail'!X$7:X$138))*'3.Gentan-i'!$EP98))</f>
        <v>30.249008993206917</v>
      </c>
      <c r="FX98" s="436" cm="1">
        <f t="array" ref="FX98">+_xlfn.SINGLE(IF(FX$8="Mùa đông",MMULT(VALUE($E98:$EF98),VALUE('Color detail'!Y$7:Y$138))*'3.Gentan-i'!$EO98,MMULT(VALUE($E98:$EF98),VALUE('Color detail'!Y$7:Y$138))*'3.Gentan-i'!$EP98))</f>
        <v>30.560561241508651</v>
      </c>
      <c r="FY98" s="436" cm="1">
        <f t="array" ref="FY98">+_xlfn.SINGLE(IF(FY$8="Mùa đông",MMULT(VALUE($E98:$EF98),VALUE('Color detail'!Z$7:Z$138))*'3.Gentan-i'!$EO98,MMULT(VALUE($E98:$EF98),VALUE('Color detail'!Z$7:Z$138))*'3.Gentan-i'!$EP98))</f>
        <v>24.946808993206922</v>
      </c>
      <c r="FZ98" s="436" cm="1">
        <f t="array" ref="FZ98">+_xlfn.SINGLE(IF(FZ$8="Mùa đông",MMULT(VALUE($E98:$EF98),VALUE('Color detail'!AA$7:AA$138))*'3.Gentan-i'!$EO98,MMULT(VALUE($E98:$EF98),VALUE('Color detail'!AA$7:AA$138))*'3.Gentan-i'!$EP98))</f>
        <v>32.430017986413844</v>
      </c>
      <c r="GA98" s="436" cm="1">
        <f t="array" ref="GA98">+_xlfn.SINGLE(IF(GA$8="Mùa đông",MMULT(VALUE($E98:$EF98),VALUE('Color detail'!AB$7:AB$138))*'3.Gentan-i'!$EO98,MMULT(VALUE($E98:$EF98),VALUE('Color detail'!AB$7:AB$138))*'3.Gentan-i'!$EP98))</f>
        <v>30.872113489810381</v>
      </c>
      <c r="GB98" s="436" cm="1">
        <f t="array" ref="GB98">+_xlfn.SINGLE(IF(GB$8="Mùa đông",MMULT(VALUE($E98:$EF98),VALUE('Color detail'!AC$7:AC$138))*'3.Gentan-i'!$EO98,MMULT(VALUE($E98:$EF98),VALUE('Color detail'!AC$7:AC$138))*'3.Gentan-i'!$EP98))</f>
        <v>28.06576124150865</v>
      </c>
      <c r="GC98" s="436" cm="1">
        <f t="array" ref="GC98">+_xlfn.SINGLE(IF(GC$8="Mùa đông",MMULT(VALUE($E98:$EF98),VALUE('Color detail'!AD$7:AD$138))*'3.Gentan-i'!$EO98,MMULT(VALUE($E98:$EF98),VALUE('Color detail'!AD$7:AD$138))*'3.Gentan-i'!$EP98))</f>
        <v>30.249008993206921</v>
      </c>
      <c r="GD98" s="436" cm="1">
        <f t="array" ref="GD98">+_xlfn.SINGLE(IF(GD$8="Mùa đông",MMULT(VALUE($E98:$EF98),VALUE('Color detail'!AE$7:AE$138))*'3.Gentan-i'!$EO98,MMULT(VALUE($E98:$EF98),VALUE('Color detail'!AE$7:AE$138))*'3.Gentan-i'!$EP98))</f>
        <v>26.506808993206921</v>
      </c>
      <c r="GE98" s="436" cm="1">
        <f t="array" ref="GE98">+_xlfn.SINGLE(IF(GE$8="Mùa đông",MMULT(VALUE($E98:$EF98),VALUE('Color detail'!AF$7:AF$138))*'3.Gentan-i'!$EO98,MMULT(VALUE($E98:$EF98),VALUE('Color detail'!AF$7:AF$138))*'3.Gentan-i'!$EP98))</f>
        <v>28.690200000000001</v>
      </c>
      <c r="GF98" s="436" cm="1">
        <f t="array" ref="GF98">+_xlfn.SINGLE(IF(GF$8="Mùa đông",MMULT(VALUE($E98:$EF98),VALUE('Color detail'!AG$7:AG$138))*'3.Gentan-i'!$EO98,MMULT(VALUE($E98:$EF98),VALUE('Color detail'!AG$7:AG$138))*'3.Gentan-i'!$EP98))</f>
        <v>28.690199999999997</v>
      </c>
      <c r="GG98" s="436" cm="1">
        <f t="array" ref="GG98">+_xlfn.SINGLE(IF(GG$8="Mùa đông",MMULT(VALUE($E98:$EF98),VALUE('Color detail'!AH$7:AH$138))*'3.Gentan-i'!$EO98,MMULT(VALUE($E98:$EF98),VALUE('Color detail'!AH$7:AH$138))*'3.Gentan-i'!$EP98))</f>
        <v>28.690199999999997</v>
      </c>
      <c r="GH98" s="436" cm="1">
        <f t="array" ref="GH98">+_xlfn.SINGLE(IF(GH$8="Mùa đông",MMULT(VALUE($E98:$EF98),VALUE('Color detail'!AI$7:AI$138))*'3.Gentan-i'!$EO98,MMULT(VALUE($E98:$EF98),VALUE('Color detail'!AI$7:AI$138))*'3.Gentan-i'!$EP98))</f>
        <v>28.690200000000004</v>
      </c>
      <c r="GI98" s="436" cm="1">
        <f t="array" ref="GI98">+_xlfn.SINGLE(IF(GI$8="Mùa đông",MMULT(VALUE($E98:$EF98),VALUE('Color detail'!AJ$7:AJ$138))*'3.Gentan-i'!$EO98,MMULT(VALUE($E98:$EF98),VALUE('Color detail'!AJ$7:AJ$138))*'3.Gentan-i'!$EP98))</f>
        <v>28.690200000000001</v>
      </c>
      <c r="GJ98" s="436" cm="1">
        <f t="array" ref="GJ98">+_xlfn.SINGLE(IF(GJ$8="Mùa đông",MMULT(VALUE($E98:$EF98),VALUE('Color detail'!AK$7:AK$138))*'3.Gentan-i'!$EO98,MMULT(VALUE($E98:$EF98),VALUE('Color detail'!AK$7:AK$138))*'3.Gentan-i'!$EP98))</f>
        <v>27.442800000000002</v>
      </c>
      <c r="GK98" s="436" cm="1">
        <f t="array" ref="GK98">+_xlfn.SINGLE(IF(GK$8="Mùa đông",MMULT(VALUE($E98:$EF98),VALUE('Color detail'!AL$7:AL$138))*'3.Gentan-i'!$EO98,MMULT(VALUE($E98:$EF98),VALUE('Color detail'!AL$7:AL$138))*'3.Gentan-i'!$EP98))</f>
        <v>0</v>
      </c>
      <c r="GL98" s="436" cm="1">
        <f t="array" ref="GL98">+_xlfn.SINGLE(IF(GL$8="Mùa đông",MMULT(VALUE($E98:$EF98),VALUE('Color detail'!AM$7:AM$138))*'3.Gentan-i'!$EO98,MMULT(VALUE($E98:$EF98),VALUE('Color detail'!AM$7:AM$138))*'3.Gentan-i'!$EP98))</f>
        <v>0</v>
      </c>
      <c r="GM98" s="436" cm="1">
        <f t="array" ref="GM98">+_xlfn.SINGLE(IF(GM$8="Mùa đông",MMULT(VALUE($E98:$EF98),VALUE('Color detail'!AN$7:AN$138))*'3.Gentan-i'!$EO98,MMULT(VALUE($E98:$EF98),VALUE('Color detail'!AN$7:AN$138))*'3.Gentan-i'!$EP98))</f>
        <v>0</v>
      </c>
      <c r="GN98" s="436" cm="1">
        <f t="array" ref="GN98">+_xlfn.SINGLE(IF(GN$8="Mùa đông",MMULT(VALUE($E98:$EF98),VALUE('Color detail'!AO$7:AO$138))*'3.Gentan-i'!$EO98,MMULT(VALUE($E98:$EF98),VALUE('Color detail'!AO$7:AO$138))*'3.Gentan-i'!$EP98))</f>
        <v>0</v>
      </c>
      <c r="GO98" s="436" cm="1">
        <f t="array" ref="GO98">+_xlfn.SINGLE(IF(GO$8="Mùa đông",MMULT(VALUE($E98:$EF98),VALUE('Color detail'!AP$7:AP$138))*'3.Gentan-i'!$EO98,MMULT(VALUE($E98:$EF98),VALUE('Color detail'!AP$7:AP$138))*'3.Gentan-i'!$EP98))</f>
        <v>0</v>
      </c>
      <c r="GP98" s="436" cm="1">
        <f t="array" ref="GP98">+_xlfn.SINGLE(IF(GP$8="Mùa đông",MMULT(VALUE($E98:$EF98),VALUE('Color detail'!AQ$7:AQ$138))*'3.Gentan-i'!$EO98,MMULT(VALUE($E98:$EF98),VALUE('Color detail'!AQ$7:AQ$138))*'3.Gentan-i'!$EP98))</f>
        <v>0</v>
      </c>
      <c r="GQ98" s="436" cm="1">
        <f t="array" ref="GQ98">+_xlfn.SINGLE(IF(GQ$8="Mùa đông",MMULT(VALUE($E98:$EF98),VALUE('Color detail'!AR$7:AR$138))*'3.Gentan-i'!$EO98,MMULT(VALUE($E98:$EF98),VALUE('Color detail'!AR$7:AR$138))*'3.Gentan-i'!$EP98))</f>
        <v>0</v>
      </c>
      <c r="GR98" s="443">
        <f t="shared" si="43"/>
        <v>590.94299164300901</v>
      </c>
      <c r="GS98" s="435"/>
      <c r="GT98" s="436">
        <f t="shared" si="44"/>
        <v>32.430017986413844</v>
      </c>
      <c r="GU98" s="499">
        <v>12</v>
      </c>
      <c r="GV98" s="499">
        <v>36</v>
      </c>
      <c r="GW98" s="436">
        <f t="shared" si="49"/>
        <v>389.16021583696613</v>
      </c>
      <c r="GX98" s="436">
        <f t="shared" si="50"/>
        <v>1167.4806475108985</v>
      </c>
      <c r="GY98" s="451" t="s">
        <v>337</v>
      </c>
      <c r="GZ98" s="534"/>
      <c r="HA98" s="534"/>
      <c r="HB98" s="534"/>
    </row>
    <row r="99" spans="1:210" ht="16" customHeight="1">
      <c r="A99" s="437">
        <v>2</v>
      </c>
      <c r="B99" s="438" t="s">
        <v>229</v>
      </c>
      <c r="C99" s="454" t="s">
        <v>230</v>
      </c>
      <c r="D99" s="439" t="s">
        <v>602</v>
      </c>
      <c r="E99" s="925"/>
      <c r="F99" s="925"/>
      <c r="G99" s="925"/>
      <c r="H99" s="925"/>
      <c r="I99" s="925"/>
      <c r="J99" s="925"/>
      <c r="K99" s="925"/>
      <c r="L99" s="925"/>
      <c r="M99" s="925"/>
      <c r="N99" s="925"/>
      <c r="O99" s="925"/>
      <c r="P99" s="925"/>
      <c r="Q99" s="925"/>
      <c r="R99" s="925"/>
      <c r="S99" s="925"/>
      <c r="T99" s="925"/>
      <c r="U99" s="925"/>
      <c r="V99" s="925"/>
      <c r="W99" s="925"/>
      <c r="X99" s="925"/>
      <c r="Y99" s="925"/>
      <c r="Z99" s="925"/>
      <c r="AA99" s="925"/>
      <c r="AB99" s="925"/>
      <c r="AC99" s="925"/>
      <c r="AD99" s="455">
        <v>0</v>
      </c>
      <c r="AE99" s="455">
        <v>0</v>
      </c>
      <c r="AF99" s="455">
        <v>0</v>
      </c>
      <c r="AG99" s="455">
        <v>0</v>
      </c>
      <c r="AH99" s="455">
        <v>0</v>
      </c>
      <c r="AI99" s="455">
        <v>0</v>
      </c>
      <c r="AJ99" s="455">
        <v>0</v>
      </c>
      <c r="AK99" s="455">
        <v>0</v>
      </c>
      <c r="AL99" s="455">
        <v>0</v>
      </c>
      <c r="AM99" s="455">
        <v>0</v>
      </c>
      <c r="AN99" s="455">
        <v>0</v>
      </c>
      <c r="AO99" s="455">
        <v>0</v>
      </c>
      <c r="AP99" s="455">
        <v>0</v>
      </c>
      <c r="AQ99" s="455">
        <v>0</v>
      </c>
      <c r="AR99" s="455">
        <v>0</v>
      </c>
      <c r="AS99" s="455">
        <v>0</v>
      </c>
      <c r="AT99" s="455">
        <v>0</v>
      </c>
      <c r="AU99" s="455">
        <v>0</v>
      </c>
      <c r="AV99" s="455">
        <v>0</v>
      </c>
      <c r="AW99" s="455">
        <v>0</v>
      </c>
      <c r="AX99" s="455">
        <v>0</v>
      </c>
      <c r="AY99" s="455">
        <v>0</v>
      </c>
      <c r="AZ99" s="455"/>
      <c r="BA99" s="455"/>
      <c r="BB99" s="455"/>
      <c r="BC99" s="455"/>
      <c r="BD99" s="455"/>
      <c r="BE99" s="455"/>
      <c r="BF99" s="455"/>
      <c r="BG99" s="455"/>
      <c r="BH99" s="455"/>
      <c r="BI99" s="455"/>
      <c r="BJ99" s="455"/>
      <c r="BK99" s="455"/>
      <c r="BL99" s="455"/>
      <c r="BM99" s="455"/>
      <c r="BN99" s="455"/>
      <c r="BO99" s="455"/>
      <c r="BP99" s="455"/>
      <c r="BQ99" s="455"/>
      <c r="BR99" s="455"/>
      <c r="BS99" s="455"/>
      <c r="BT99" s="455"/>
      <c r="BU99" s="455"/>
      <c r="BV99" s="455"/>
      <c r="BW99" s="455"/>
      <c r="BX99" s="455"/>
      <c r="BY99" s="455"/>
      <c r="BZ99" s="455"/>
      <c r="CA99" s="455"/>
      <c r="CB99" s="455"/>
      <c r="CC99" s="455"/>
      <c r="CD99" s="455"/>
      <c r="CE99" s="455"/>
      <c r="CF99" s="455"/>
      <c r="CG99" s="455"/>
      <c r="CH99" s="455"/>
      <c r="CI99" s="455"/>
      <c r="CJ99" s="455"/>
      <c r="CK99" s="455"/>
      <c r="CL99" s="455"/>
      <c r="CM99" s="455">
        <v>0.62358089932069305</v>
      </c>
      <c r="CN99" s="455">
        <v>0.62358089932069305</v>
      </c>
      <c r="CO99" s="455">
        <v>0.62358089932069305</v>
      </c>
      <c r="CP99" s="455">
        <v>0.62358089932069305</v>
      </c>
      <c r="CQ99" s="455">
        <v>0.62358089932069305</v>
      </c>
      <c r="CR99" s="455">
        <v>0.62358089932069305</v>
      </c>
      <c r="CS99" s="455">
        <v>0.62358089932069305</v>
      </c>
      <c r="CT99" s="455">
        <v>0.62358089932069305</v>
      </c>
      <c r="CU99" s="455">
        <v>0.62358089932069305</v>
      </c>
      <c r="CV99" s="455">
        <v>0.62358089932069305</v>
      </c>
      <c r="CW99" s="455">
        <v>0.62358089932069305</v>
      </c>
      <c r="CX99" s="455">
        <v>0.62358089932069305</v>
      </c>
      <c r="CY99" s="455">
        <v>0.62358089932069305</v>
      </c>
      <c r="CZ99" s="455">
        <v>0.62358089932069305</v>
      </c>
      <c r="DA99" s="455">
        <v>0.62358089932069305</v>
      </c>
      <c r="DB99" s="455">
        <v>0.62358089932069305</v>
      </c>
      <c r="DC99" s="455">
        <v>0.62358089932069305</v>
      </c>
      <c r="DD99" s="455">
        <v>0.62358089932069305</v>
      </c>
      <c r="DE99" s="455">
        <v>0.62358089932069305</v>
      </c>
      <c r="DF99" s="455">
        <v>0.62358089932069305</v>
      </c>
      <c r="DG99" s="455">
        <v>0.62358089932069305</v>
      </c>
      <c r="DH99" s="455">
        <v>0.62358089932069305</v>
      </c>
      <c r="DI99" s="455">
        <v>0.62358089932069305</v>
      </c>
      <c r="DJ99" s="455">
        <v>0.62358089932069305</v>
      </c>
      <c r="DK99" s="455">
        <v>0.62358089932069305</v>
      </c>
      <c r="DL99" s="455">
        <v>0.62358089932069305</v>
      </c>
      <c r="DM99" s="455">
        <v>0.62358089932069305</v>
      </c>
      <c r="DN99" s="455">
        <v>0.62358089932069305</v>
      </c>
      <c r="DO99" s="455">
        <v>0.62358089932069305</v>
      </c>
      <c r="DP99" s="455">
        <v>0.62358089932069305</v>
      </c>
      <c r="DQ99" s="455">
        <v>0.62358089932069305</v>
      </c>
      <c r="DR99" s="455">
        <v>0.62358089932069305</v>
      </c>
      <c r="DS99" s="455">
        <v>0.62358089932069305</v>
      </c>
      <c r="DT99" s="455">
        <v>0.62358089932069305</v>
      </c>
      <c r="DU99" s="455">
        <v>0.62358089932069305</v>
      </c>
      <c r="DV99" s="455">
        <v>0.62358089932069305</v>
      </c>
      <c r="DW99" s="455">
        <v>0.62358089932069305</v>
      </c>
      <c r="DX99" s="455">
        <v>0.62358089932069305</v>
      </c>
      <c r="DY99" s="455">
        <v>0.62358089932069305</v>
      </c>
      <c r="DZ99" s="455">
        <v>0.62358089932069305</v>
      </c>
      <c r="EA99" s="455">
        <v>0.62358089932069305</v>
      </c>
      <c r="EB99" s="455">
        <v>0.62358089932069305</v>
      </c>
      <c r="EC99" s="455">
        <v>0.62358089932069305</v>
      </c>
      <c r="ED99" s="455">
        <v>0.62358089932069305</v>
      </c>
      <c r="EE99" s="455">
        <v>0.62358089932069305</v>
      </c>
      <c r="EF99" s="455">
        <v>0.62358089932069305</v>
      </c>
      <c r="EH99" s="466" t="s">
        <v>62</v>
      </c>
      <c r="EI99" s="466">
        <v>200</v>
      </c>
      <c r="EJ99" s="454"/>
      <c r="EK99" s="454" t="s">
        <v>337</v>
      </c>
      <c r="EL99" s="466" t="s">
        <v>64</v>
      </c>
      <c r="EN99" s="467" t="str">
        <f>+IFERROR(VLOOKUP($B99,'Lưu ý'!$C$5:$G$21,5,0),"")</f>
        <v/>
      </c>
      <c r="EO99" s="467">
        <f>+IF($EN99="",100%,INDEX('Lưu ý'!$H$5:$I$21,MATCH('3.Gentan-i'!$B99,'Lưu ý'!$C$5:$C$21,0),MATCH('3.Gentan-i'!EO$6,'Lưu ý'!$H$4:$I$4,0)))</f>
        <v>1</v>
      </c>
      <c r="EP99" s="467">
        <f>+IF($EN99="",100%,INDEX('Lưu ý'!$H$5:$I$21,MATCH('3.Gentan-i'!$B99,'Lưu ý'!$C$5:$C$21,0),MATCH('3.Gentan-i'!EP$6,'Lưu ý'!$H$4:$I$4,0)))</f>
        <v>1</v>
      </c>
      <c r="EQ99" s="467">
        <v>1</v>
      </c>
      <c r="ER99" s="844">
        <v>1</v>
      </c>
      <c r="ES99" s="439"/>
      <c r="ET99" s="439"/>
      <c r="EU99" s="476"/>
      <c r="EV99" s="810"/>
      <c r="EW99" s="810"/>
      <c r="EX99" s="810"/>
      <c r="EY99" s="810"/>
      <c r="EZ99" s="378" t="s">
        <v>360</v>
      </c>
      <c r="FA99" s="442" cm="1">
        <f t="array" ref="FA99">+_xlfn.SINGLE(MMULT(VALUE($E99:$EF99),VALUE('Color detail'!H$7:H$138)))</f>
        <v>284.35289009023603</v>
      </c>
      <c r="FB99" s="442" cm="1">
        <f t="array" ref="FB99">+_xlfn.SINGLE(MMULT(VALUE($E99:$EF99),VALUE('Color detail'!I$7:I$138)))</f>
        <v>324.26206764676027</v>
      </c>
      <c r="FC99" s="442" cm="1">
        <f t="array" ref="FC99">+_xlfn.SINGLE(MMULT(VALUE($E99:$EF99),VALUE('Color detail'!J$7:J$138)))</f>
        <v>305.55464066713961</v>
      </c>
      <c r="FD99" s="442" cm="1">
        <f t="array" ref="FD99">+_xlfn.SINGLE(MMULT(VALUE($E99:$EF99),VALUE('Color detail'!K$7:K$138)))</f>
        <v>37.414853959241583</v>
      </c>
      <c r="FF99" s="436">
        <f t="shared" si="45"/>
        <v>400</v>
      </c>
      <c r="FG99" s="436">
        <f t="shared" si="46"/>
        <v>400</v>
      </c>
      <c r="FH99" s="436">
        <f t="shared" si="47"/>
        <v>400</v>
      </c>
      <c r="FI99" s="436">
        <f t="shared" si="48"/>
        <v>200</v>
      </c>
      <c r="FK99" s="436">
        <f t="shared" si="39"/>
        <v>400</v>
      </c>
      <c r="FL99" s="436">
        <f t="shared" si="40"/>
        <v>400</v>
      </c>
      <c r="FM99" s="436">
        <f t="shared" si="41"/>
        <v>400</v>
      </c>
      <c r="FN99" s="436">
        <f t="shared" si="42"/>
        <v>200</v>
      </c>
      <c r="FO99" s="681"/>
      <c r="FP99" s="436" cm="1">
        <f t="array" ref="FP99">+_xlfn.SINGLE(IF(FP$8="Mùa đông",MMULT(VALUE($E99:$EF99),VALUE('Color detail'!Q$7:Q$138))*'3.Gentan-i'!$EO99,MMULT(VALUE($E99:$EF99),VALUE('Color detail'!Q$7:Q$138))*'3.Gentan-i'!$EP99))</f>
        <v>8.7301325904897027</v>
      </c>
      <c r="FQ99" s="436" cm="1">
        <f t="array" ref="FQ99">+_xlfn.SINGLE(IF(FQ$8="Mùa đông",MMULT(VALUE($E99:$EF99),VALUE('Color detail'!R$7:R$138))*'3.Gentan-i'!$EO99,MMULT(VALUE($E99:$EF99),VALUE('Color detail'!R$7:R$138))*'3.Gentan-i'!$EP99))</f>
        <v>11.848037087093168</v>
      </c>
      <c r="FR99" s="436" cm="1">
        <f t="array" ref="FR99">+_xlfn.SINGLE(IF(FR$8="Mùa đông",MMULT(VALUE($E99:$EF99),VALUE('Color detail'!S$7:S$138))*'3.Gentan-i'!$EO99,MMULT(VALUE($E99:$EF99),VALUE('Color detail'!S$7:S$138))*'3.Gentan-i'!$EP99))</f>
        <v>11.224456187772475</v>
      </c>
      <c r="FS99" s="436" cm="1">
        <f t="array" ref="FS99">+_xlfn.SINGLE(IF(FS$8="Mùa đông",MMULT(VALUE($E99:$EF99),VALUE('Color detail'!T$7:T$138))*'3.Gentan-i'!$EO99,MMULT(VALUE($E99:$EF99),VALUE('Color detail'!T$7:T$138))*'3.Gentan-i'!$EP99))</f>
        <v>13.718779785055247</v>
      </c>
      <c r="FT99" s="436" cm="1">
        <f t="array" ref="FT99">+_xlfn.SINGLE(IF(FT$8="Mùa đông",MMULT(VALUE($E99:$EF99),VALUE('Color detail'!U$7:U$138))*'3.Gentan-i'!$EO99,MMULT(VALUE($E99:$EF99),VALUE('Color detail'!U$7:U$138))*'3.Gentan-i'!$EP99))</f>
        <v>14.965941583696633</v>
      </c>
      <c r="FU99" s="436" cm="1">
        <f t="array" ref="FU99">+_xlfn.SINGLE(IF(FU$8="Mùa đông",MMULT(VALUE($E99:$EF99),VALUE('Color detail'!V$7:V$138))*'3.Gentan-i'!$EO99,MMULT(VALUE($E99:$EF99),VALUE('Color detail'!V$7:V$138))*'3.Gentan-i'!$EP99))</f>
        <v>14.34236068437594</v>
      </c>
      <c r="FV99" s="436" cm="1">
        <f t="array" ref="FV99">+_xlfn.SINGLE(IF(FV$8="Mùa đông",MMULT(VALUE($E99:$EF99),VALUE('Color detail'!W$7:W$138))*'3.Gentan-i'!$EO99,MMULT(VALUE($E99:$EF99),VALUE('Color detail'!W$7:W$138))*'3.Gentan-i'!$EP99))</f>
        <v>14.34236068437594</v>
      </c>
      <c r="FW99" s="436" cm="1">
        <f t="array" ref="FW99">+_xlfn.SINGLE(IF(FW$8="Mùa đông",MMULT(VALUE($E99:$EF99),VALUE('Color detail'!X$7:X$138))*'3.Gentan-i'!$EO99,MMULT(VALUE($E99:$EF99),VALUE('Color detail'!X$7:X$138))*'3.Gentan-i'!$EP99))</f>
        <v>14.34236068437594</v>
      </c>
      <c r="FX99" s="436" cm="1">
        <f t="array" ref="FX99">+_xlfn.SINGLE(IF(FX$8="Mùa đông",MMULT(VALUE($E99:$EF99),VALUE('Color detail'!Y$7:Y$138))*'3.Gentan-i'!$EO99,MMULT(VALUE($E99:$EF99),VALUE('Color detail'!Y$7:Y$138))*'3.Gentan-i'!$EP99))</f>
        <v>14.34236068437594</v>
      </c>
      <c r="FY99" s="436" cm="1">
        <f t="array" ref="FY99">+_xlfn.SINGLE(IF(FY$8="Mùa đông",MMULT(VALUE($E99:$EF99),VALUE('Color detail'!Z$7:Z$138))*'3.Gentan-i'!$EO99,MMULT(VALUE($E99:$EF99),VALUE('Color detail'!Z$7:Z$138))*'3.Gentan-i'!$EP99))</f>
        <v>11.848037087093168</v>
      </c>
      <c r="FZ99" s="436" cm="1">
        <f t="array" ref="FZ99">+_xlfn.SINGLE(IF(FZ$8="Mùa đông",MMULT(VALUE($E99:$EF99),VALUE('Color detail'!AA$7:AA$138))*'3.Gentan-i'!$EO99,MMULT(VALUE($E99:$EF99),VALUE('Color detail'!AA$7:AA$138))*'3.Gentan-i'!$EP99))</f>
        <v>14.965941583696633</v>
      </c>
      <c r="GA99" s="436" cm="1">
        <f t="array" ref="GA99">+_xlfn.SINGLE(IF(GA$8="Mùa đông",MMULT(VALUE($E99:$EF99),VALUE('Color detail'!AB$7:AB$138))*'3.Gentan-i'!$EO99,MMULT(VALUE($E99:$EF99),VALUE('Color detail'!AB$7:AB$138))*'3.Gentan-i'!$EP99))</f>
        <v>14.34236068437594</v>
      </c>
      <c r="GB99" s="436" cm="1">
        <f t="array" ref="GB99">+_xlfn.SINGLE(IF(GB$8="Mùa đông",MMULT(VALUE($E99:$EF99),VALUE('Color detail'!AC$7:AC$138))*'3.Gentan-i'!$EO99,MMULT(VALUE($E99:$EF99),VALUE('Color detail'!AC$7:AC$138))*'3.Gentan-i'!$EP99))</f>
        <v>13.095198885734554</v>
      </c>
      <c r="GC99" s="436" cm="1">
        <f t="array" ref="GC99">+_xlfn.SINGLE(IF(GC$8="Mùa đông",MMULT(VALUE($E99:$EF99),VALUE('Color detail'!AD$7:AD$138))*'3.Gentan-i'!$EO99,MMULT(VALUE($E99:$EF99),VALUE('Color detail'!AD$7:AD$138))*'3.Gentan-i'!$EP99))</f>
        <v>14.34236068437594</v>
      </c>
      <c r="GD99" s="436" cm="1">
        <f t="array" ref="GD99">+_xlfn.SINGLE(IF(GD$8="Mùa đông",MMULT(VALUE($E99:$EF99),VALUE('Color detail'!AE$7:AE$138))*'3.Gentan-i'!$EO99,MMULT(VALUE($E99:$EF99),VALUE('Color detail'!AE$7:AE$138))*'3.Gentan-i'!$EP99))</f>
        <v>12.471617986413861</v>
      </c>
      <c r="GE99" s="436" cm="1">
        <f t="array" ref="GE99">+_xlfn.SINGLE(IF(GE$8="Mùa đông",MMULT(VALUE($E99:$EF99),VALUE('Color detail'!AF$7:AF$138))*'3.Gentan-i'!$EO99,MMULT(VALUE($E99:$EF99),VALUE('Color detail'!AF$7:AF$138))*'3.Gentan-i'!$EP99))</f>
        <v>14.34236068437594</v>
      </c>
      <c r="GF99" s="436" cm="1">
        <f t="array" ref="GF99">+_xlfn.SINGLE(IF(GF$8="Mùa đông",MMULT(VALUE($E99:$EF99),VALUE('Color detail'!AG$7:AG$138))*'3.Gentan-i'!$EO99,MMULT(VALUE($E99:$EF99),VALUE('Color detail'!AG$7:AG$138))*'3.Gentan-i'!$EP99))</f>
        <v>14.34236068437594</v>
      </c>
      <c r="GG99" s="436" cm="1">
        <f t="array" ref="GG99">+_xlfn.SINGLE(IF(GG$8="Mùa đông",MMULT(VALUE($E99:$EF99),VALUE('Color detail'!AH$7:AH$138))*'3.Gentan-i'!$EO99,MMULT(VALUE($E99:$EF99),VALUE('Color detail'!AH$7:AH$138))*'3.Gentan-i'!$EP99))</f>
        <v>14.34236068437594</v>
      </c>
      <c r="GH99" s="436" cm="1">
        <f t="array" ref="GH99">+_xlfn.SINGLE(IF(GH$8="Mùa đông",MMULT(VALUE($E99:$EF99),VALUE('Color detail'!AI$7:AI$138))*'3.Gentan-i'!$EO99,MMULT(VALUE($E99:$EF99),VALUE('Color detail'!AI$7:AI$138))*'3.Gentan-i'!$EP99))</f>
        <v>14.34236068437594</v>
      </c>
      <c r="GI99" s="436" cm="1">
        <f t="array" ref="GI99">+_xlfn.SINGLE(IF(GI$8="Mùa đông",MMULT(VALUE($E99:$EF99),VALUE('Color detail'!AJ$7:AJ$138))*'3.Gentan-i'!$EO99,MMULT(VALUE($E99:$EF99),VALUE('Color detail'!AJ$7:AJ$138))*'3.Gentan-i'!$EP99))</f>
        <v>14.34236068437594</v>
      </c>
      <c r="GJ99" s="436" cm="1">
        <f t="array" ref="GJ99">+_xlfn.SINGLE(IF(GJ$8="Mùa đông",MMULT(VALUE($E99:$EF99),VALUE('Color detail'!AK$7:AK$138))*'3.Gentan-i'!$EO99,MMULT(VALUE($E99:$EF99),VALUE('Color detail'!AK$7:AK$138))*'3.Gentan-i'!$EP99))</f>
        <v>13.718779785055247</v>
      </c>
      <c r="GK99" s="436" cm="1">
        <f t="array" ref="GK99">+_xlfn.SINGLE(IF(GK$8="Mùa đông",MMULT(VALUE($E99:$EF99),VALUE('Color detail'!AL$7:AL$138))*'3.Gentan-i'!$EO99,MMULT(VALUE($E99:$EF99),VALUE('Color detail'!AL$7:AL$138))*'3.Gentan-i'!$EP99))</f>
        <v>0</v>
      </c>
      <c r="GL99" s="436" cm="1">
        <f t="array" ref="GL99">+_xlfn.SINGLE(IF(GL$8="Mùa đông",MMULT(VALUE($E99:$EF99),VALUE('Color detail'!AM$7:AM$138))*'3.Gentan-i'!$EO99,MMULT(VALUE($E99:$EF99),VALUE('Color detail'!AM$7:AM$138))*'3.Gentan-i'!$EP99))</f>
        <v>0</v>
      </c>
      <c r="GM99" s="436" cm="1">
        <f t="array" ref="GM99">+_xlfn.SINGLE(IF(GM$8="Mùa đông",MMULT(VALUE($E99:$EF99),VALUE('Color detail'!AN$7:AN$138))*'3.Gentan-i'!$EO99,MMULT(VALUE($E99:$EF99),VALUE('Color detail'!AN$7:AN$138))*'3.Gentan-i'!$EP99))</f>
        <v>0</v>
      </c>
      <c r="GN99" s="436" cm="1">
        <f t="array" ref="GN99">+_xlfn.SINGLE(IF(GN$8="Mùa đông",MMULT(VALUE($E99:$EF99),VALUE('Color detail'!AO$7:AO$138))*'3.Gentan-i'!$EO99,MMULT(VALUE($E99:$EF99),VALUE('Color detail'!AO$7:AO$138))*'3.Gentan-i'!$EP99))</f>
        <v>0</v>
      </c>
      <c r="GO99" s="436" cm="1">
        <f t="array" ref="GO99">+_xlfn.SINGLE(IF(GO$8="Mùa đông",MMULT(VALUE($E99:$EF99),VALUE('Color detail'!AP$7:AP$138))*'3.Gentan-i'!$EO99,MMULT(VALUE($E99:$EF99),VALUE('Color detail'!AP$7:AP$138))*'3.Gentan-i'!$EP99))</f>
        <v>0</v>
      </c>
      <c r="GP99" s="436" cm="1">
        <f t="array" ref="GP99">+_xlfn.SINGLE(IF(GP$8="Mùa đông",MMULT(VALUE($E99:$EF99),VALUE('Color detail'!AQ$7:AQ$138))*'3.Gentan-i'!$EO99,MMULT(VALUE($E99:$EF99),VALUE('Color detail'!AQ$7:AQ$138))*'3.Gentan-i'!$EP99))</f>
        <v>0</v>
      </c>
      <c r="GQ99" s="436" cm="1">
        <f t="array" ref="GQ99">+_xlfn.SINGLE(IF(GQ$8="Mùa đông",MMULT(VALUE($E99:$EF99),VALUE('Color detail'!AR$7:AR$138))*'3.Gentan-i'!$EO99,MMULT(VALUE($E99:$EF99),VALUE('Color detail'!AR$7:AR$138))*'3.Gentan-i'!$EP99))</f>
        <v>0</v>
      </c>
      <c r="GR99" s="443">
        <f t="shared" si="43"/>
        <v>284.35289009023597</v>
      </c>
      <c r="GS99" s="435"/>
      <c r="GT99" s="436">
        <f t="shared" si="44"/>
        <v>14.965941583696633</v>
      </c>
      <c r="GU99" s="499">
        <v>12</v>
      </c>
      <c r="GV99" s="499">
        <v>36</v>
      </c>
      <c r="GW99" s="436">
        <f t="shared" si="49"/>
        <v>179.5912990043596</v>
      </c>
      <c r="GX99" s="436">
        <f t="shared" si="50"/>
        <v>538.77389701307879</v>
      </c>
      <c r="GY99" s="451" t="s">
        <v>337</v>
      </c>
      <c r="GZ99" s="534"/>
      <c r="HA99" s="534"/>
      <c r="HB99" s="534"/>
    </row>
    <row r="100" spans="1:210" ht="16" customHeight="1">
      <c r="A100" s="437">
        <v>2</v>
      </c>
      <c r="B100" s="438" t="s">
        <v>68</v>
      </c>
      <c r="C100" s="454" t="s">
        <v>69</v>
      </c>
      <c r="D100" s="439" t="s">
        <v>602</v>
      </c>
      <c r="E100" s="925"/>
      <c r="F100" s="925"/>
      <c r="G100" s="925"/>
      <c r="H100" s="925"/>
      <c r="I100" s="925"/>
      <c r="J100" s="925"/>
      <c r="K100" s="925"/>
      <c r="L100" s="925"/>
      <c r="M100" s="925"/>
      <c r="N100" s="925"/>
      <c r="O100" s="925"/>
      <c r="P100" s="925"/>
      <c r="Q100" s="925"/>
      <c r="R100" s="925"/>
      <c r="S100" s="925"/>
      <c r="T100" s="925"/>
      <c r="U100" s="925"/>
      <c r="V100" s="925"/>
      <c r="W100" s="925"/>
      <c r="X100" s="925"/>
      <c r="Y100" s="925"/>
      <c r="Z100" s="925"/>
      <c r="AA100" s="925"/>
      <c r="AB100" s="925"/>
      <c r="AC100" s="925"/>
      <c r="AD100" s="455">
        <v>0</v>
      </c>
      <c r="AE100" s="455">
        <v>0</v>
      </c>
      <c r="AF100" s="455">
        <v>0</v>
      </c>
      <c r="AG100" s="455">
        <v>0</v>
      </c>
      <c r="AH100" s="455">
        <v>0</v>
      </c>
      <c r="AI100" s="455">
        <v>0</v>
      </c>
      <c r="AJ100" s="455">
        <v>0</v>
      </c>
      <c r="AK100" s="455">
        <v>0</v>
      </c>
      <c r="AL100" s="455">
        <v>0</v>
      </c>
      <c r="AM100" s="455">
        <v>0</v>
      </c>
      <c r="AN100" s="455">
        <v>0</v>
      </c>
      <c r="AO100" s="455">
        <v>0</v>
      </c>
      <c r="AP100" s="455">
        <v>0</v>
      </c>
      <c r="AQ100" s="455">
        <v>0</v>
      </c>
      <c r="AR100" s="455">
        <v>0</v>
      </c>
      <c r="AS100" s="455">
        <v>0</v>
      </c>
      <c r="AT100" s="455">
        <v>0</v>
      </c>
      <c r="AU100" s="455">
        <v>0</v>
      </c>
      <c r="AV100" s="455">
        <v>0</v>
      </c>
      <c r="AW100" s="455">
        <v>0</v>
      </c>
      <c r="AX100" s="455">
        <v>0</v>
      </c>
      <c r="AY100" s="455">
        <v>0</v>
      </c>
      <c r="AZ100" s="455"/>
      <c r="BA100" s="455"/>
      <c r="BB100" s="455"/>
      <c r="BC100" s="455"/>
      <c r="BD100" s="455"/>
      <c r="BE100" s="455"/>
      <c r="BF100" s="455"/>
      <c r="BG100" s="455"/>
      <c r="BH100" s="455"/>
      <c r="BI100" s="455"/>
      <c r="BJ100" s="455"/>
      <c r="BK100" s="455"/>
      <c r="BL100" s="455"/>
      <c r="BM100" s="455"/>
      <c r="BN100" s="455"/>
      <c r="BO100" s="455"/>
      <c r="BP100" s="455"/>
      <c r="BQ100" s="455"/>
      <c r="BR100" s="455"/>
      <c r="BS100" s="455"/>
      <c r="BT100" s="455"/>
      <c r="BU100" s="455"/>
      <c r="BV100" s="455"/>
      <c r="BW100" s="455"/>
      <c r="BX100" s="455"/>
      <c r="BY100" s="455"/>
      <c r="BZ100" s="455"/>
      <c r="CA100" s="455"/>
      <c r="CB100" s="455"/>
      <c r="CC100" s="455"/>
      <c r="CD100" s="455"/>
      <c r="CE100" s="455"/>
      <c r="CF100" s="455"/>
      <c r="CG100" s="455"/>
      <c r="CH100" s="455"/>
      <c r="CI100" s="455"/>
      <c r="CJ100" s="455"/>
      <c r="CK100" s="455"/>
      <c r="CL100" s="455"/>
      <c r="CM100" s="455">
        <v>9.1518865363527102E-2</v>
      </c>
      <c r="CN100" s="455">
        <v>9.1518865363527102E-2</v>
      </c>
      <c r="CO100" s="455">
        <v>9.1518865363527102E-2</v>
      </c>
      <c r="CP100" s="455">
        <v>9.1518865363527102E-2</v>
      </c>
      <c r="CQ100" s="455">
        <v>9.1518865363527102E-2</v>
      </c>
      <c r="CR100" s="455">
        <v>9.1518865363527102E-2</v>
      </c>
      <c r="CS100" s="455">
        <v>9.1518865363527102E-2</v>
      </c>
      <c r="CT100" s="455">
        <v>9.1518865363527102E-2</v>
      </c>
      <c r="CU100" s="455">
        <v>9.1518865363527102E-2</v>
      </c>
      <c r="CV100" s="455">
        <v>9.1518865363527102E-2</v>
      </c>
      <c r="CW100" s="455">
        <v>9.1518865363527102E-2</v>
      </c>
      <c r="CX100" s="455">
        <v>9.1518865363527102E-2</v>
      </c>
      <c r="CY100" s="455">
        <v>9.1518865363527102E-2</v>
      </c>
      <c r="CZ100" s="455">
        <v>9.1518865363527102E-2</v>
      </c>
      <c r="DA100" s="455">
        <v>9.1518865363527102E-2</v>
      </c>
      <c r="DB100" s="455">
        <v>9.1518865363527102E-2</v>
      </c>
      <c r="DC100" s="455">
        <v>9.1518865363527102E-2</v>
      </c>
      <c r="DD100" s="455">
        <v>9.1518865363527102E-2</v>
      </c>
      <c r="DE100" s="455">
        <v>9.1518865363527102E-2</v>
      </c>
      <c r="DF100" s="455">
        <v>9.1518865363527102E-2</v>
      </c>
      <c r="DG100" s="455">
        <v>9.1518865363527102E-2</v>
      </c>
      <c r="DH100" s="455">
        <v>9.1518865363527102E-2</v>
      </c>
      <c r="DI100" s="455">
        <v>9.1518865363527102E-2</v>
      </c>
      <c r="DJ100" s="455">
        <v>9.1518865363527102E-2</v>
      </c>
      <c r="DK100" s="455">
        <v>9.1518865363527102E-2</v>
      </c>
      <c r="DL100" s="455">
        <v>9.1518865363527102E-2</v>
      </c>
      <c r="DM100" s="455">
        <v>9.1518865363527102E-2</v>
      </c>
      <c r="DN100" s="455">
        <v>9.1518865363527102E-2</v>
      </c>
      <c r="DO100" s="455">
        <v>9.1518865363527102E-2</v>
      </c>
      <c r="DP100" s="455">
        <v>9.1518865363527102E-2</v>
      </c>
      <c r="DQ100" s="455">
        <v>9.1518865363527102E-2</v>
      </c>
      <c r="DR100" s="455">
        <v>9.1518865363527102E-2</v>
      </c>
      <c r="DS100" s="455">
        <v>9.1518865363527102E-2</v>
      </c>
      <c r="DT100" s="455">
        <v>9.1518865363527102E-2</v>
      </c>
      <c r="DU100" s="455">
        <v>9.1518865363527102E-2</v>
      </c>
      <c r="DV100" s="455">
        <v>9.1518865363527102E-2</v>
      </c>
      <c r="DW100" s="455">
        <v>9.1518865363527102E-2</v>
      </c>
      <c r="DX100" s="455">
        <v>9.1518865363527102E-2</v>
      </c>
      <c r="DY100" s="455">
        <v>9.1518865363527102E-2</v>
      </c>
      <c r="DZ100" s="455">
        <v>9.1518865363527102E-2</v>
      </c>
      <c r="EA100" s="455">
        <v>9.1518865363527102E-2</v>
      </c>
      <c r="EB100" s="455">
        <v>9.1518865363527102E-2</v>
      </c>
      <c r="EC100" s="455">
        <v>9.1518865363527102E-2</v>
      </c>
      <c r="ED100" s="455">
        <v>9.1518865363527102E-2</v>
      </c>
      <c r="EE100" s="455">
        <v>9.1518865363527102E-2</v>
      </c>
      <c r="EF100" s="455">
        <v>9.1518865363527102E-2</v>
      </c>
      <c r="EH100" s="466" t="s">
        <v>62</v>
      </c>
      <c r="EI100" s="466">
        <v>16</v>
      </c>
      <c r="EJ100" s="454" t="s">
        <v>70</v>
      </c>
      <c r="EK100" s="454" t="s">
        <v>337</v>
      </c>
      <c r="EL100" s="466" t="s">
        <v>64</v>
      </c>
      <c r="EN100" s="467" t="str">
        <f>+IFERROR(VLOOKUP($B100,'Lưu ý'!$C$5:$G$21,5,0),"")</f>
        <v/>
      </c>
      <c r="EO100" s="467">
        <f>+IF($EN100="",100%,INDEX('Lưu ý'!$H$5:$I$21,MATCH('3.Gentan-i'!$B100,'Lưu ý'!$C$5:$C$21,0),MATCH('3.Gentan-i'!EO$6,'Lưu ý'!$H$4:$I$4,0)))</f>
        <v>1</v>
      </c>
      <c r="EP100" s="467">
        <f>+IF($EN100="",100%,INDEX('Lưu ý'!$H$5:$I$21,MATCH('3.Gentan-i'!$B100,'Lưu ý'!$C$5:$C$21,0),MATCH('3.Gentan-i'!EP$6,'Lưu ý'!$H$4:$I$4,0)))</f>
        <v>1</v>
      </c>
      <c r="EQ100" s="467">
        <v>1</v>
      </c>
      <c r="ER100" s="844">
        <v>1</v>
      </c>
      <c r="ES100" s="439"/>
      <c r="ET100" s="439"/>
      <c r="EU100" s="476"/>
      <c r="EV100" s="810"/>
      <c r="EW100" s="810"/>
      <c r="EX100" s="810"/>
      <c r="EY100" s="810"/>
      <c r="EZ100" s="378" t="s">
        <v>360</v>
      </c>
      <c r="FA100" s="442" cm="1">
        <f t="array" ref="FA100">+_xlfn.SINGLE(MMULT(VALUE($E100:$EF100),VALUE('Color detail'!H$7:H$138)))</f>
        <v>41.732602605768356</v>
      </c>
      <c r="FB100" s="442" cm="1">
        <f t="array" ref="FB100">+_xlfn.SINGLE(MMULT(VALUE($E100:$EF100),VALUE('Color detail'!I$7:I$138)))</f>
        <v>47.589809989034102</v>
      </c>
      <c r="FC100" s="442" cm="1">
        <f t="array" ref="FC100">+_xlfn.SINGLE(MMULT(VALUE($E100:$EF100),VALUE('Color detail'!J$7:J$138)))</f>
        <v>44.844244028128294</v>
      </c>
      <c r="FD100" s="442" cm="1">
        <f t="array" ref="FD100">+_xlfn.SINGLE(MMULT(VALUE($E100:$EF100),VALUE('Color detail'!K$7:K$138)))</f>
        <v>5.4911319218116263</v>
      </c>
      <c r="FF100" s="436">
        <f t="shared" si="45"/>
        <v>48</v>
      </c>
      <c r="FG100" s="436">
        <f t="shared" si="46"/>
        <v>48</v>
      </c>
      <c r="FH100" s="436">
        <f t="shared" si="47"/>
        <v>48</v>
      </c>
      <c r="FI100" s="436">
        <f t="shared" si="48"/>
        <v>16</v>
      </c>
      <c r="FK100" s="436">
        <f t="shared" si="39"/>
        <v>400</v>
      </c>
      <c r="FL100" s="436">
        <f t="shared" si="40"/>
        <v>432</v>
      </c>
      <c r="FM100" s="436">
        <f t="shared" si="41"/>
        <v>368</v>
      </c>
      <c r="FN100" s="436">
        <f t="shared" si="42"/>
        <v>320</v>
      </c>
      <c r="FO100" s="681"/>
      <c r="FP100" s="436" cm="1">
        <f t="array" ref="FP100">+_xlfn.SINGLE(IF(FP$8="Mùa đông",MMULT(VALUE($E100:$EF100),VALUE('Color detail'!Q$7:Q$138))*'3.Gentan-i'!$EO100,MMULT(VALUE($E100:$EF100),VALUE('Color detail'!Q$7:Q$138))*'3.Gentan-i'!$EP100))</f>
        <v>1.2812641150893795</v>
      </c>
      <c r="FQ100" s="436" cm="1">
        <f t="array" ref="FQ100">+_xlfn.SINGLE(IF(FQ$8="Mùa đông",MMULT(VALUE($E100:$EF100),VALUE('Color detail'!R$7:R$138))*'3.Gentan-i'!$EO100,MMULT(VALUE($E100:$EF100),VALUE('Color detail'!R$7:R$138))*'3.Gentan-i'!$EP100))</f>
        <v>1.7388584419070148</v>
      </c>
      <c r="FR100" s="436" cm="1">
        <f t="array" ref="FR100">+_xlfn.SINGLE(IF(FR$8="Mùa đông",MMULT(VALUE($E100:$EF100),VALUE('Color detail'!S$7:S$138))*'3.Gentan-i'!$EO100,MMULT(VALUE($E100:$EF100),VALUE('Color detail'!S$7:S$138))*'3.Gentan-i'!$EP100))</f>
        <v>1.6473395765434877</v>
      </c>
      <c r="FS100" s="436" cm="1">
        <f t="array" ref="FS100">+_xlfn.SINGLE(IF(FS$8="Mùa đông",MMULT(VALUE($E100:$EF100),VALUE('Color detail'!T$7:T$138))*'3.Gentan-i'!$EO100,MMULT(VALUE($E100:$EF100),VALUE('Color detail'!T$7:T$138))*'3.Gentan-i'!$EP100))</f>
        <v>2.0134150379975964</v>
      </c>
      <c r="FT100" s="436" cm="1">
        <f t="array" ref="FT100">+_xlfn.SINGLE(IF(FT$8="Mùa đông",MMULT(VALUE($E100:$EF100),VALUE('Color detail'!U$7:U$138))*'3.Gentan-i'!$EO100,MMULT(VALUE($E100:$EF100),VALUE('Color detail'!U$7:U$138))*'3.Gentan-i'!$EP100))</f>
        <v>2.1964527687246505</v>
      </c>
      <c r="FU100" s="436" cm="1">
        <f t="array" ref="FU100">+_xlfn.SINGLE(IF(FU$8="Mùa đông",MMULT(VALUE($E100:$EF100),VALUE('Color detail'!V$7:V$138))*'3.Gentan-i'!$EO100,MMULT(VALUE($E100:$EF100),VALUE('Color detail'!V$7:V$138))*'3.Gentan-i'!$EP100))</f>
        <v>2.1049339033611232</v>
      </c>
      <c r="FV100" s="436" cm="1">
        <f t="array" ref="FV100">+_xlfn.SINGLE(IF(FV$8="Mùa đông",MMULT(VALUE($E100:$EF100),VALUE('Color detail'!W$7:W$138))*'3.Gentan-i'!$EO100,MMULT(VALUE($E100:$EF100),VALUE('Color detail'!W$7:W$138))*'3.Gentan-i'!$EP100))</f>
        <v>2.1049339033611232</v>
      </c>
      <c r="FW100" s="436" cm="1">
        <f t="array" ref="FW100">+_xlfn.SINGLE(IF(FW$8="Mùa đông",MMULT(VALUE($E100:$EF100),VALUE('Color detail'!X$7:X$138))*'3.Gentan-i'!$EO100,MMULT(VALUE($E100:$EF100),VALUE('Color detail'!X$7:X$138))*'3.Gentan-i'!$EP100))</f>
        <v>2.1049339033611232</v>
      </c>
      <c r="FX100" s="436" cm="1">
        <f t="array" ref="FX100">+_xlfn.SINGLE(IF(FX$8="Mùa đông",MMULT(VALUE($E100:$EF100),VALUE('Color detail'!Y$7:Y$138))*'3.Gentan-i'!$EO100,MMULT(VALUE($E100:$EF100),VALUE('Color detail'!Y$7:Y$138))*'3.Gentan-i'!$EP100))</f>
        <v>2.1049339033611232</v>
      </c>
      <c r="FY100" s="436" cm="1">
        <f t="array" ref="FY100">+_xlfn.SINGLE(IF(FY$8="Mùa đông",MMULT(VALUE($E100:$EF100),VALUE('Color detail'!Z$7:Z$138))*'3.Gentan-i'!$EO100,MMULT(VALUE($E100:$EF100),VALUE('Color detail'!Z$7:Z$138))*'3.Gentan-i'!$EP100))</f>
        <v>1.7388584419070148</v>
      </c>
      <c r="FZ100" s="436" cm="1">
        <f t="array" ref="FZ100">+_xlfn.SINGLE(IF(FZ$8="Mùa đông",MMULT(VALUE($E100:$EF100),VALUE('Color detail'!AA$7:AA$138))*'3.Gentan-i'!$EO100,MMULT(VALUE($E100:$EF100),VALUE('Color detail'!AA$7:AA$138))*'3.Gentan-i'!$EP100))</f>
        <v>2.1964527687246505</v>
      </c>
      <c r="GA100" s="436" cm="1">
        <f t="array" ref="GA100">+_xlfn.SINGLE(IF(GA$8="Mùa đông",MMULT(VALUE($E100:$EF100),VALUE('Color detail'!AB$7:AB$138))*'3.Gentan-i'!$EO100,MMULT(VALUE($E100:$EF100),VALUE('Color detail'!AB$7:AB$138))*'3.Gentan-i'!$EP100))</f>
        <v>2.1049339033611232</v>
      </c>
      <c r="GB100" s="436" cm="1">
        <f t="array" ref="GB100">+_xlfn.SINGLE(IF(GB$8="Mùa đông",MMULT(VALUE($E100:$EF100),VALUE('Color detail'!AC$7:AC$138))*'3.Gentan-i'!$EO100,MMULT(VALUE($E100:$EF100),VALUE('Color detail'!AC$7:AC$138))*'3.Gentan-i'!$EP100))</f>
        <v>1.9218961726340686</v>
      </c>
      <c r="GC100" s="436" cm="1">
        <f t="array" ref="GC100">+_xlfn.SINGLE(IF(GC$8="Mùa đông",MMULT(VALUE($E100:$EF100),VALUE('Color detail'!AD$7:AD$138))*'3.Gentan-i'!$EO100,MMULT(VALUE($E100:$EF100),VALUE('Color detail'!AD$7:AD$138))*'3.Gentan-i'!$EP100))</f>
        <v>2.1049339033611232</v>
      </c>
      <c r="GD100" s="436" cm="1">
        <f t="array" ref="GD100">+_xlfn.SINGLE(IF(GD$8="Mùa đông",MMULT(VALUE($E100:$EF100),VALUE('Color detail'!AE$7:AE$138))*'3.Gentan-i'!$EO100,MMULT(VALUE($E100:$EF100),VALUE('Color detail'!AE$7:AE$138))*'3.Gentan-i'!$EP100))</f>
        <v>1.8303773072705418</v>
      </c>
      <c r="GE100" s="436" cm="1">
        <f t="array" ref="GE100">+_xlfn.SINGLE(IF(GE$8="Mùa đông",MMULT(VALUE($E100:$EF100),VALUE('Color detail'!AF$7:AF$138))*'3.Gentan-i'!$EO100,MMULT(VALUE($E100:$EF100),VALUE('Color detail'!AF$7:AF$138))*'3.Gentan-i'!$EP100))</f>
        <v>2.1049339033611236</v>
      </c>
      <c r="GF100" s="436" cm="1">
        <f t="array" ref="GF100">+_xlfn.SINGLE(IF(GF$8="Mùa đông",MMULT(VALUE($E100:$EF100),VALUE('Color detail'!AG$7:AG$138))*'3.Gentan-i'!$EO100,MMULT(VALUE($E100:$EF100),VALUE('Color detail'!AG$7:AG$138))*'3.Gentan-i'!$EP100))</f>
        <v>2.1049339033611236</v>
      </c>
      <c r="GG100" s="436" cm="1">
        <f t="array" ref="GG100">+_xlfn.SINGLE(IF(GG$8="Mùa đông",MMULT(VALUE($E100:$EF100),VALUE('Color detail'!AH$7:AH$138))*'3.Gentan-i'!$EO100,MMULT(VALUE($E100:$EF100),VALUE('Color detail'!AH$7:AH$138))*'3.Gentan-i'!$EP100))</f>
        <v>2.1049339033611236</v>
      </c>
      <c r="GH100" s="436" cm="1">
        <f t="array" ref="GH100">+_xlfn.SINGLE(IF(GH$8="Mùa đông",MMULT(VALUE($E100:$EF100),VALUE('Color detail'!AI$7:AI$138))*'3.Gentan-i'!$EO100,MMULT(VALUE($E100:$EF100),VALUE('Color detail'!AI$7:AI$138))*'3.Gentan-i'!$EP100))</f>
        <v>2.1049339033611236</v>
      </c>
      <c r="GI100" s="436" cm="1">
        <f t="array" ref="GI100">+_xlfn.SINGLE(IF(GI$8="Mùa đông",MMULT(VALUE($E100:$EF100),VALUE('Color detail'!AJ$7:AJ$138))*'3.Gentan-i'!$EO100,MMULT(VALUE($E100:$EF100),VALUE('Color detail'!AJ$7:AJ$138))*'3.Gentan-i'!$EP100))</f>
        <v>2.1049339033611232</v>
      </c>
      <c r="GJ100" s="436" cm="1">
        <f t="array" ref="GJ100">+_xlfn.SINGLE(IF(GJ$8="Mùa đông",MMULT(VALUE($E100:$EF100),VALUE('Color detail'!AK$7:AK$138))*'3.Gentan-i'!$EO100,MMULT(VALUE($E100:$EF100),VALUE('Color detail'!AK$7:AK$138))*'3.Gentan-i'!$EP100))</f>
        <v>2.0134150379975964</v>
      </c>
      <c r="GK100" s="436" cm="1">
        <f t="array" ref="GK100">+_xlfn.SINGLE(IF(GK$8="Mùa đông",MMULT(VALUE($E100:$EF100),VALUE('Color detail'!AL$7:AL$138))*'3.Gentan-i'!$EO100,MMULT(VALUE($E100:$EF100),VALUE('Color detail'!AL$7:AL$138))*'3.Gentan-i'!$EP100))</f>
        <v>0</v>
      </c>
      <c r="GL100" s="436" cm="1">
        <f t="array" ref="GL100">+_xlfn.SINGLE(IF(GL$8="Mùa đông",MMULT(VALUE($E100:$EF100),VALUE('Color detail'!AM$7:AM$138))*'3.Gentan-i'!$EO100,MMULT(VALUE($E100:$EF100),VALUE('Color detail'!AM$7:AM$138))*'3.Gentan-i'!$EP100))</f>
        <v>0</v>
      </c>
      <c r="GM100" s="436" cm="1">
        <f t="array" ref="GM100">+_xlfn.SINGLE(IF(GM$8="Mùa đông",MMULT(VALUE($E100:$EF100),VALUE('Color detail'!AN$7:AN$138))*'3.Gentan-i'!$EO100,MMULT(VALUE($E100:$EF100),VALUE('Color detail'!AN$7:AN$138))*'3.Gentan-i'!$EP100))</f>
        <v>0</v>
      </c>
      <c r="GN100" s="436" cm="1">
        <f t="array" ref="GN100">+_xlfn.SINGLE(IF(GN$8="Mùa đông",MMULT(VALUE($E100:$EF100),VALUE('Color detail'!AO$7:AO$138))*'3.Gentan-i'!$EO100,MMULT(VALUE($E100:$EF100),VALUE('Color detail'!AO$7:AO$138))*'3.Gentan-i'!$EP100))</f>
        <v>0</v>
      </c>
      <c r="GO100" s="436" cm="1">
        <f t="array" ref="GO100">+_xlfn.SINGLE(IF(GO$8="Mùa đông",MMULT(VALUE($E100:$EF100),VALUE('Color detail'!AP$7:AP$138))*'3.Gentan-i'!$EO100,MMULT(VALUE($E100:$EF100),VALUE('Color detail'!AP$7:AP$138))*'3.Gentan-i'!$EP100))</f>
        <v>0</v>
      </c>
      <c r="GP100" s="436" cm="1">
        <f t="array" ref="GP100">+_xlfn.SINGLE(IF(GP$8="Mùa đông",MMULT(VALUE($E100:$EF100),VALUE('Color detail'!AQ$7:AQ$138))*'3.Gentan-i'!$EO100,MMULT(VALUE($E100:$EF100),VALUE('Color detail'!AQ$7:AQ$138))*'3.Gentan-i'!$EP100))</f>
        <v>0</v>
      </c>
      <c r="GQ100" s="436" cm="1">
        <f t="array" ref="GQ100">+_xlfn.SINGLE(IF(GQ$8="Mùa đông",MMULT(VALUE($E100:$EF100),VALUE('Color detail'!AR$7:AR$138))*'3.Gentan-i'!$EO100,MMULT(VALUE($E100:$EF100),VALUE('Color detail'!AR$7:AR$138))*'3.Gentan-i'!$EP100))</f>
        <v>0</v>
      </c>
      <c r="GR100" s="443">
        <f t="shared" si="43"/>
        <v>41.732602605768349</v>
      </c>
      <c r="GS100" s="435"/>
      <c r="GT100" s="436">
        <f t="shared" si="44"/>
        <v>2.1964527687246505</v>
      </c>
      <c r="GU100" s="499">
        <v>12</v>
      </c>
      <c r="GV100" s="499">
        <v>36</v>
      </c>
      <c r="GW100" s="436">
        <f t="shared" si="49"/>
        <v>26.357433224695804</v>
      </c>
      <c r="GX100" s="436">
        <f t="shared" si="50"/>
        <v>79.072299674087418</v>
      </c>
      <c r="GY100" s="451" t="s">
        <v>337</v>
      </c>
      <c r="GZ100" s="534"/>
      <c r="HA100" s="534"/>
      <c r="HB100" s="534"/>
    </row>
    <row r="101" spans="1:210" ht="16" customHeight="1">
      <c r="A101" s="437">
        <v>2</v>
      </c>
      <c r="B101" s="438" t="s">
        <v>71</v>
      </c>
      <c r="C101" s="454" t="s">
        <v>72</v>
      </c>
      <c r="D101" s="439" t="s">
        <v>602</v>
      </c>
      <c r="E101" s="925"/>
      <c r="F101" s="925"/>
      <c r="G101" s="925"/>
      <c r="H101" s="925"/>
      <c r="I101" s="925"/>
      <c r="J101" s="925"/>
      <c r="K101" s="925"/>
      <c r="L101" s="925"/>
      <c r="M101" s="925"/>
      <c r="N101" s="925"/>
      <c r="O101" s="925"/>
      <c r="P101" s="925"/>
      <c r="Q101" s="925"/>
      <c r="R101" s="925"/>
      <c r="S101" s="925"/>
      <c r="T101" s="925"/>
      <c r="U101" s="925"/>
      <c r="V101" s="925"/>
      <c r="W101" s="925"/>
      <c r="X101" s="925"/>
      <c r="Y101" s="925"/>
      <c r="Z101" s="925"/>
      <c r="AA101" s="925"/>
      <c r="AB101" s="925"/>
      <c r="AC101" s="925"/>
      <c r="AD101" s="455">
        <v>0</v>
      </c>
      <c r="AE101" s="455">
        <v>0</v>
      </c>
      <c r="AF101" s="455">
        <v>0</v>
      </c>
      <c r="AG101" s="455">
        <v>0</v>
      </c>
      <c r="AH101" s="455">
        <v>0</v>
      </c>
      <c r="AI101" s="455">
        <v>0</v>
      </c>
      <c r="AJ101" s="455">
        <v>0</v>
      </c>
      <c r="AK101" s="455">
        <v>0</v>
      </c>
      <c r="AL101" s="455">
        <v>0</v>
      </c>
      <c r="AM101" s="455">
        <v>0</v>
      </c>
      <c r="AN101" s="455">
        <v>0</v>
      </c>
      <c r="AO101" s="455">
        <v>0</v>
      </c>
      <c r="AP101" s="455">
        <v>0</v>
      </c>
      <c r="AQ101" s="455">
        <v>0</v>
      </c>
      <c r="AR101" s="455">
        <v>0</v>
      </c>
      <c r="AS101" s="455">
        <v>0</v>
      </c>
      <c r="AT101" s="455">
        <v>0</v>
      </c>
      <c r="AU101" s="455">
        <v>0</v>
      </c>
      <c r="AV101" s="455">
        <v>0</v>
      </c>
      <c r="AW101" s="455">
        <v>0</v>
      </c>
      <c r="AX101" s="455">
        <v>0</v>
      </c>
      <c r="AY101" s="455">
        <v>0</v>
      </c>
      <c r="AZ101" s="455"/>
      <c r="BA101" s="455"/>
      <c r="BB101" s="455"/>
      <c r="BC101" s="455"/>
      <c r="BD101" s="455"/>
      <c r="BE101" s="455"/>
      <c r="BF101" s="455"/>
      <c r="BG101" s="455"/>
      <c r="BH101" s="455"/>
      <c r="BI101" s="455"/>
      <c r="BJ101" s="455"/>
      <c r="BK101" s="455"/>
      <c r="BL101" s="455"/>
      <c r="BM101" s="455"/>
      <c r="BN101" s="455"/>
      <c r="BO101" s="455"/>
      <c r="BP101" s="455"/>
      <c r="BQ101" s="455"/>
      <c r="BR101" s="455"/>
      <c r="BS101" s="455"/>
      <c r="BT101" s="455"/>
      <c r="BU101" s="455"/>
      <c r="BV101" s="455"/>
      <c r="BW101" s="455"/>
      <c r="BX101" s="455"/>
      <c r="BY101" s="455"/>
      <c r="BZ101" s="455"/>
      <c r="CA101" s="455"/>
      <c r="CB101" s="455"/>
      <c r="CC101" s="455"/>
      <c r="CD101" s="455"/>
      <c r="CE101" s="455"/>
      <c r="CF101" s="455"/>
      <c r="CG101" s="455"/>
      <c r="CH101" s="455"/>
      <c r="CI101" s="455"/>
      <c r="CJ101" s="455"/>
      <c r="CK101" s="455"/>
      <c r="CL101" s="455"/>
      <c r="CM101" s="455">
        <v>3.5639999999999998E-2</v>
      </c>
      <c r="CN101" s="455">
        <v>3.5639999999999998E-2</v>
      </c>
      <c r="CO101" s="455">
        <v>3.5639999999999998E-2</v>
      </c>
      <c r="CP101" s="455">
        <v>3.5639999999999998E-2</v>
      </c>
      <c r="CQ101" s="455">
        <v>3.5639999999999998E-2</v>
      </c>
      <c r="CR101" s="455">
        <v>3.5639999999999998E-2</v>
      </c>
      <c r="CS101" s="455">
        <v>3.5639999999999998E-2</v>
      </c>
      <c r="CT101" s="455">
        <v>3.5639999999999998E-2</v>
      </c>
      <c r="CU101" s="455">
        <v>3.5639999999999998E-2</v>
      </c>
      <c r="CV101" s="455">
        <v>3.5639999999999998E-2</v>
      </c>
      <c r="CW101" s="455">
        <v>3.5639999999999998E-2</v>
      </c>
      <c r="CX101" s="455">
        <v>3.5639999999999998E-2</v>
      </c>
      <c r="CY101" s="455">
        <v>3.5639999999999998E-2</v>
      </c>
      <c r="CZ101" s="455">
        <v>3.5639999999999998E-2</v>
      </c>
      <c r="DA101" s="455">
        <v>3.5639999999999998E-2</v>
      </c>
      <c r="DB101" s="455">
        <v>3.5639999999999998E-2</v>
      </c>
      <c r="DC101" s="455">
        <v>3.5639999999999998E-2</v>
      </c>
      <c r="DD101" s="455">
        <v>3.5639999999999998E-2</v>
      </c>
      <c r="DE101" s="455">
        <v>3.5639999999999998E-2</v>
      </c>
      <c r="DF101" s="455">
        <v>3.5639999999999998E-2</v>
      </c>
      <c r="DG101" s="455">
        <v>3.5639999999999998E-2</v>
      </c>
      <c r="DH101" s="455">
        <v>3.5639999999999998E-2</v>
      </c>
      <c r="DI101" s="455">
        <v>3.5639999999999998E-2</v>
      </c>
      <c r="DJ101" s="455">
        <v>3.5639999999999998E-2</v>
      </c>
      <c r="DK101" s="455">
        <v>3.5639999999999998E-2</v>
      </c>
      <c r="DL101" s="455">
        <v>3.5639999999999998E-2</v>
      </c>
      <c r="DM101" s="455">
        <v>3.5639999999999998E-2</v>
      </c>
      <c r="DN101" s="455">
        <v>3.5639999999999998E-2</v>
      </c>
      <c r="DO101" s="455">
        <v>3.5639999999999998E-2</v>
      </c>
      <c r="DP101" s="455">
        <v>3.5639999999999998E-2</v>
      </c>
      <c r="DQ101" s="455">
        <v>3.5639999999999998E-2</v>
      </c>
      <c r="DR101" s="455">
        <v>3.5639999999999998E-2</v>
      </c>
      <c r="DS101" s="455">
        <v>3.5639999999999998E-2</v>
      </c>
      <c r="DT101" s="455">
        <v>3.5639999999999998E-2</v>
      </c>
      <c r="DU101" s="455">
        <v>3.5639999999999998E-2</v>
      </c>
      <c r="DV101" s="455">
        <v>3.5639999999999998E-2</v>
      </c>
      <c r="DW101" s="455">
        <v>3.5639999999999998E-2</v>
      </c>
      <c r="DX101" s="455">
        <v>3.5639999999999998E-2</v>
      </c>
      <c r="DY101" s="455">
        <v>3.5639999999999998E-2</v>
      </c>
      <c r="DZ101" s="455">
        <v>3.5639999999999998E-2</v>
      </c>
      <c r="EA101" s="455">
        <v>3.5639999999999998E-2</v>
      </c>
      <c r="EB101" s="455">
        <v>3.5639999999999998E-2</v>
      </c>
      <c r="EC101" s="455">
        <v>3.5639999999999998E-2</v>
      </c>
      <c r="ED101" s="455">
        <v>3.5639999999999998E-2</v>
      </c>
      <c r="EE101" s="455">
        <v>3.5639999999999998E-2</v>
      </c>
      <c r="EF101" s="455">
        <v>3.5639999999999998E-2</v>
      </c>
      <c r="EH101" s="466" t="s">
        <v>62</v>
      </c>
      <c r="EI101" s="466">
        <v>20</v>
      </c>
      <c r="EJ101" s="454" t="s">
        <v>73</v>
      </c>
      <c r="EK101" s="454" t="s">
        <v>337</v>
      </c>
      <c r="EL101" s="466" t="s">
        <v>64</v>
      </c>
      <c r="EN101" s="467" t="str">
        <f>+IFERROR(VLOOKUP($B101,'Lưu ý'!$C$5:$G$21,5,0),"")</f>
        <v/>
      </c>
      <c r="EO101" s="467">
        <f>+IF($EN101="",100%,INDEX('Lưu ý'!$H$5:$I$21,MATCH('3.Gentan-i'!$B101,'Lưu ý'!$C$5:$C$21,0),MATCH('3.Gentan-i'!EO$6,'Lưu ý'!$H$4:$I$4,0)))</f>
        <v>1</v>
      </c>
      <c r="EP101" s="467">
        <f>+IF($EN101="",100%,INDEX('Lưu ý'!$H$5:$I$21,MATCH('3.Gentan-i'!$B101,'Lưu ý'!$C$5:$C$21,0),MATCH('3.Gentan-i'!EP$6,'Lưu ý'!$H$4:$I$4,0)))</f>
        <v>1</v>
      </c>
      <c r="EQ101" s="467">
        <v>1</v>
      </c>
      <c r="ER101" s="844">
        <v>0.5</v>
      </c>
      <c r="ES101" s="439" t="s">
        <v>657</v>
      </c>
      <c r="ET101" s="439" t="s">
        <v>641</v>
      </c>
      <c r="EU101" s="476"/>
      <c r="EV101" s="810"/>
      <c r="EW101" s="810"/>
      <c r="EX101" s="810"/>
      <c r="EY101" s="810"/>
      <c r="EZ101" s="378" t="s">
        <v>360</v>
      </c>
      <c r="FA101" s="442" cm="1">
        <f t="array" ref="FA101">+_xlfn.SINGLE(MMULT(VALUE($E101:$EF101),VALUE('Color detail'!H$7:H$138)))</f>
        <v>16.251840000000001</v>
      </c>
      <c r="FB101" s="442" cm="1">
        <f t="array" ref="FB101">+_xlfn.SINGLE(MMULT(VALUE($E101:$EF101),VALUE('Color detail'!I$7:I$138)))</f>
        <v>18.532800000000002</v>
      </c>
      <c r="FC101" s="442" cm="1">
        <f t="array" ref="FC101">+_xlfn.SINGLE(MMULT(VALUE($E101:$EF101),VALUE('Color detail'!J$7:J$138)))</f>
        <v>17.463600000000003</v>
      </c>
      <c r="FD101" s="442" cm="1">
        <f t="array" ref="FD101">+_xlfn.SINGLE(MMULT(VALUE($E101:$EF101),VALUE('Color detail'!K$7:K$138)))</f>
        <v>2.1383999999999999</v>
      </c>
      <c r="FF101" s="436">
        <f t="shared" si="45"/>
        <v>20</v>
      </c>
      <c r="FG101" s="436">
        <f t="shared" si="46"/>
        <v>20</v>
      </c>
      <c r="FH101" s="436">
        <f t="shared" si="47"/>
        <v>20</v>
      </c>
      <c r="FI101" s="436">
        <f t="shared" si="48"/>
        <v>20</v>
      </c>
      <c r="FK101" s="436">
        <f t="shared" si="39"/>
        <v>160</v>
      </c>
      <c r="FL101" s="436">
        <f t="shared" si="40"/>
        <v>160</v>
      </c>
      <c r="FM101" s="436">
        <f t="shared" si="41"/>
        <v>140</v>
      </c>
      <c r="FN101" s="436">
        <f t="shared" si="42"/>
        <v>140</v>
      </c>
      <c r="FO101" s="681"/>
      <c r="FP101" s="436" cm="1">
        <f t="array" ref="FP101">+_xlfn.SINGLE(IF(FP$8="Mùa đông",MMULT(VALUE($E101:$EF101),VALUE('Color detail'!Q$7:Q$138))*'3.Gentan-i'!$EO101,MMULT(VALUE($E101:$EF101),VALUE('Color detail'!Q$7:Q$138))*'3.Gentan-i'!$EP101))</f>
        <v>0.49895999999999996</v>
      </c>
      <c r="FQ101" s="436" cm="1">
        <f t="array" ref="FQ101">+_xlfn.SINGLE(IF(FQ$8="Mùa đông",MMULT(VALUE($E101:$EF101),VALUE('Color detail'!R$7:R$138))*'3.Gentan-i'!$EO101,MMULT(VALUE($E101:$EF101),VALUE('Color detail'!R$7:R$138))*'3.Gentan-i'!$EP101))</f>
        <v>0.67715999999999998</v>
      </c>
      <c r="FR101" s="436" cm="1">
        <f t="array" ref="FR101">+_xlfn.SINGLE(IF(FR$8="Mùa đông",MMULT(VALUE($E101:$EF101),VALUE('Color detail'!S$7:S$138))*'3.Gentan-i'!$EO101,MMULT(VALUE($E101:$EF101),VALUE('Color detail'!S$7:S$138))*'3.Gentan-i'!$EP101))</f>
        <v>0.64151999999999998</v>
      </c>
      <c r="FS101" s="436" cm="1">
        <f t="array" ref="FS101">+_xlfn.SINGLE(IF(FS$8="Mùa đông",MMULT(VALUE($E101:$EF101),VALUE('Color detail'!T$7:T$138))*'3.Gentan-i'!$EO101,MMULT(VALUE($E101:$EF101),VALUE('Color detail'!T$7:T$138))*'3.Gentan-i'!$EP101))</f>
        <v>0.78408</v>
      </c>
      <c r="FT101" s="436" cm="1">
        <f t="array" ref="FT101">+_xlfn.SINGLE(IF(FT$8="Mùa đông",MMULT(VALUE($E101:$EF101),VALUE('Color detail'!U$7:U$138))*'3.Gentan-i'!$EO101,MMULT(VALUE($E101:$EF101),VALUE('Color detail'!U$7:U$138))*'3.Gentan-i'!$EP101))</f>
        <v>0.8553599999999999</v>
      </c>
      <c r="FU101" s="436" cm="1">
        <f t="array" ref="FU101">+_xlfn.SINGLE(IF(FU$8="Mùa đông",MMULT(VALUE($E101:$EF101),VALUE('Color detail'!V$7:V$138))*'3.Gentan-i'!$EO101,MMULT(VALUE($E101:$EF101),VALUE('Color detail'!V$7:V$138))*'3.Gentan-i'!$EP101))</f>
        <v>0.81972</v>
      </c>
      <c r="FV101" s="436" cm="1">
        <f t="array" ref="FV101">+_xlfn.SINGLE(IF(FV$8="Mùa đông",MMULT(VALUE($E101:$EF101),VALUE('Color detail'!W$7:W$138))*'3.Gentan-i'!$EO101,MMULT(VALUE($E101:$EF101),VALUE('Color detail'!W$7:W$138))*'3.Gentan-i'!$EP101))</f>
        <v>0.81972</v>
      </c>
      <c r="FW101" s="436" cm="1">
        <f t="array" ref="FW101">+_xlfn.SINGLE(IF(FW$8="Mùa đông",MMULT(VALUE($E101:$EF101),VALUE('Color detail'!X$7:X$138))*'3.Gentan-i'!$EO101,MMULT(VALUE($E101:$EF101),VALUE('Color detail'!X$7:X$138))*'3.Gentan-i'!$EP101))</f>
        <v>0.81972</v>
      </c>
      <c r="FX101" s="436" cm="1">
        <f t="array" ref="FX101">+_xlfn.SINGLE(IF(FX$8="Mùa đông",MMULT(VALUE($E101:$EF101),VALUE('Color detail'!Y$7:Y$138))*'3.Gentan-i'!$EO101,MMULT(VALUE($E101:$EF101),VALUE('Color detail'!Y$7:Y$138))*'3.Gentan-i'!$EP101))</f>
        <v>0.81972</v>
      </c>
      <c r="FY101" s="436" cm="1">
        <f t="array" ref="FY101">+_xlfn.SINGLE(IF(FY$8="Mùa đông",MMULT(VALUE($E101:$EF101),VALUE('Color detail'!Z$7:Z$138))*'3.Gentan-i'!$EO101,MMULT(VALUE($E101:$EF101),VALUE('Color detail'!Z$7:Z$138))*'3.Gentan-i'!$EP101))</f>
        <v>0.67715999999999998</v>
      </c>
      <c r="FZ101" s="436" cm="1">
        <f t="array" ref="FZ101">+_xlfn.SINGLE(IF(FZ$8="Mùa đông",MMULT(VALUE($E101:$EF101),VALUE('Color detail'!AA$7:AA$138))*'3.Gentan-i'!$EO101,MMULT(VALUE($E101:$EF101),VALUE('Color detail'!AA$7:AA$138))*'3.Gentan-i'!$EP101))</f>
        <v>0.85536000000000001</v>
      </c>
      <c r="GA101" s="436" cm="1">
        <f t="array" ref="GA101">+_xlfn.SINGLE(IF(GA$8="Mùa đông",MMULT(VALUE($E101:$EF101),VALUE('Color detail'!AB$7:AB$138))*'3.Gentan-i'!$EO101,MMULT(VALUE($E101:$EF101),VALUE('Color detail'!AB$7:AB$138))*'3.Gentan-i'!$EP101))</f>
        <v>0.81971999999999989</v>
      </c>
      <c r="GB101" s="436" cm="1">
        <f t="array" ref="GB101">+_xlfn.SINGLE(IF(GB$8="Mùa đông",MMULT(VALUE($E101:$EF101),VALUE('Color detail'!AC$7:AC$138))*'3.Gentan-i'!$EO101,MMULT(VALUE($E101:$EF101),VALUE('Color detail'!AC$7:AC$138))*'3.Gentan-i'!$EP101))</f>
        <v>0.74843999999999999</v>
      </c>
      <c r="GC101" s="436" cm="1">
        <f t="array" ref="GC101">+_xlfn.SINGLE(IF(GC$8="Mùa đông",MMULT(VALUE($E101:$EF101),VALUE('Color detail'!AD$7:AD$138))*'3.Gentan-i'!$EO101,MMULT(VALUE($E101:$EF101),VALUE('Color detail'!AD$7:AD$138))*'3.Gentan-i'!$EP101))</f>
        <v>0.81972</v>
      </c>
      <c r="GD101" s="436" cm="1">
        <f t="array" ref="GD101">+_xlfn.SINGLE(IF(GD$8="Mùa đông",MMULT(VALUE($E101:$EF101),VALUE('Color detail'!AE$7:AE$138))*'3.Gentan-i'!$EO101,MMULT(VALUE($E101:$EF101),VALUE('Color detail'!AE$7:AE$138))*'3.Gentan-i'!$EP101))</f>
        <v>0.71279999999999999</v>
      </c>
      <c r="GE101" s="436" cm="1">
        <f t="array" ref="GE101">+_xlfn.SINGLE(IF(GE$8="Mùa đông",MMULT(VALUE($E101:$EF101),VALUE('Color detail'!AF$7:AF$138))*'3.Gentan-i'!$EO101,MMULT(VALUE($E101:$EF101),VALUE('Color detail'!AF$7:AF$138))*'3.Gentan-i'!$EP101))</f>
        <v>0.81971999999999989</v>
      </c>
      <c r="GF101" s="436" cm="1">
        <f t="array" ref="GF101">+_xlfn.SINGLE(IF(GF$8="Mùa đông",MMULT(VALUE($E101:$EF101),VALUE('Color detail'!AG$7:AG$138))*'3.Gentan-i'!$EO101,MMULT(VALUE($E101:$EF101),VALUE('Color detail'!AG$7:AG$138))*'3.Gentan-i'!$EP101))</f>
        <v>0.81972</v>
      </c>
      <c r="GG101" s="436" cm="1">
        <f t="array" ref="GG101">+_xlfn.SINGLE(IF(GG$8="Mùa đông",MMULT(VALUE($E101:$EF101),VALUE('Color detail'!AH$7:AH$138))*'3.Gentan-i'!$EO101,MMULT(VALUE($E101:$EF101),VALUE('Color detail'!AH$7:AH$138))*'3.Gentan-i'!$EP101))</f>
        <v>0.81972</v>
      </c>
      <c r="GH101" s="436" cm="1">
        <f t="array" ref="GH101">+_xlfn.SINGLE(IF(GH$8="Mùa đông",MMULT(VALUE($E101:$EF101),VALUE('Color detail'!AI$7:AI$138))*'3.Gentan-i'!$EO101,MMULT(VALUE($E101:$EF101),VALUE('Color detail'!AI$7:AI$138))*'3.Gentan-i'!$EP101))</f>
        <v>0.81972</v>
      </c>
      <c r="GI101" s="436" cm="1">
        <f t="array" ref="GI101">+_xlfn.SINGLE(IF(GI$8="Mùa đông",MMULT(VALUE($E101:$EF101),VALUE('Color detail'!AJ$7:AJ$138))*'3.Gentan-i'!$EO101,MMULT(VALUE($E101:$EF101),VALUE('Color detail'!AJ$7:AJ$138))*'3.Gentan-i'!$EP101))</f>
        <v>0.81972</v>
      </c>
      <c r="GJ101" s="436" cm="1">
        <f t="array" ref="GJ101">+_xlfn.SINGLE(IF(GJ$8="Mùa đông",MMULT(VALUE($E101:$EF101),VALUE('Color detail'!AK$7:AK$138))*'3.Gentan-i'!$EO101,MMULT(VALUE($E101:$EF101),VALUE('Color detail'!AK$7:AK$138))*'3.Gentan-i'!$EP101))</f>
        <v>0.78408</v>
      </c>
      <c r="GK101" s="436" cm="1">
        <f t="array" ref="GK101">+_xlfn.SINGLE(IF(GK$8="Mùa đông",MMULT(VALUE($E101:$EF101),VALUE('Color detail'!AL$7:AL$138))*'3.Gentan-i'!$EO101,MMULT(VALUE($E101:$EF101),VALUE('Color detail'!AL$7:AL$138))*'3.Gentan-i'!$EP101))</f>
        <v>0</v>
      </c>
      <c r="GL101" s="436" cm="1">
        <f t="array" ref="GL101">+_xlfn.SINGLE(IF(GL$8="Mùa đông",MMULT(VALUE($E101:$EF101),VALUE('Color detail'!AM$7:AM$138))*'3.Gentan-i'!$EO101,MMULT(VALUE($E101:$EF101),VALUE('Color detail'!AM$7:AM$138))*'3.Gentan-i'!$EP101))</f>
        <v>0</v>
      </c>
      <c r="GM101" s="436" cm="1">
        <f t="array" ref="GM101">+_xlfn.SINGLE(IF(GM$8="Mùa đông",MMULT(VALUE($E101:$EF101),VALUE('Color detail'!AN$7:AN$138))*'3.Gentan-i'!$EO101,MMULT(VALUE($E101:$EF101),VALUE('Color detail'!AN$7:AN$138))*'3.Gentan-i'!$EP101))</f>
        <v>0</v>
      </c>
      <c r="GN101" s="436" cm="1">
        <f t="array" ref="GN101">+_xlfn.SINGLE(IF(GN$8="Mùa đông",MMULT(VALUE($E101:$EF101),VALUE('Color detail'!AO$7:AO$138))*'3.Gentan-i'!$EO101,MMULT(VALUE($E101:$EF101),VALUE('Color detail'!AO$7:AO$138))*'3.Gentan-i'!$EP101))</f>
        <v>0</v>
      </c>
      <c r="GO101" s="436" cm="1">
        <f t="array" ref="GO101">+_xlfn.SINGLE(IF(GO$8="Mùa đông",MMULT(VALUE($E101:$EF101),VALUE('Color detail'!AP$7:AP$138))*'3.Gentan-i'!$EO101,MMULT(VALUE($E101:$EF101),VALUE('Color detail'!AP$7:AP$138))*'3.Gentan-i'!$EP101))</f>
        <v>0</v>
      </c>
      <c r="GP101" s="436" cm="1">
        <f t="array" ref="GP101">+_xlfn.SINGLE(IF(GP$8="Mùa đông",MMULT(VALUE($E101:$EF101),VALUE('Color detail'!AQ$7:AQ$138))*'3.Gentan-i'!$EO101,MMULT(VALUE($E101:$EF101),VALUE('Color detail'!AQ$7:AQ$138))*'3.Gentan-i'!$EP101))</f>
        <v>0</v>
      </c>
      <c r="GQ101" s="436" cm="1">
        <f t="array" ref="GQ101">+_xlfn.SINGLE(IF(GQ$8="Mùa đông",MMULT(VALUE($E101:$EF101),VALUE('Color detail'!AR$7:AR$138))*'3.Gentan-i'!$EO101,MMULT(VALUE($E101:$EF101),VALUE('Color detail'!AR$7:AR$138))*'3.Gentan-i'!$EP101))</f>
        <v>0</v>
      </c>
      <c r="GR101" s="443">
        <f t="shared" si="43"/>
        <v>16.251840000000001</v>
      </c>
      <c r="GS101" s="435"/>
      <c r="GT101" s="436">
        <f t="shared" si="44"/>
        <v>0.85536000000000001</v>
      </c>
      <c r="GU101" s="499">
        <v>12</v>
      </c>
      <c r="GV101" s="499">
        <v>36</v>
      </c>
      <c r="GW101" s="436">
        <f t="shared" si="49"/>
        <v>5.1321599999999998</v>
      </c>
      <c r="GX101" s="436">
        <f t="shared" si="50"/>
        <v>15.39648</v>
      </c>
      <c r="GY101" s="451" t="s">
        <v>337</v>
      </c>
      <c r="GZ101" s="534"/>
      <c r="HA101" s="534"/>
      <c r="HB101" s="534"/>
    </row>
    <row r="102" spans="1:210" ht="16" customHeight="1">
      <c r="A102" s="437">
        <v>2</v>
      </c>
      <c r="B102" s="438" t="s">
        <v>231</v>
      </c>
      <c r="C102" s="454" t="s">
        <v>232</v>
      </c>
      <c r="D102" s="439" t="s">
        <v>602</v>
      </c>
      <c r="E102" s="925"/>
      <c r="F102" s="925"/>
      <c r="G102" s="925"/>
      <c r="H102" s="925"/>
      <c r="I102" s="925"/>
      <c r="J102" s="925"/>
      <c r="K102" s="925"/>
      <c r="L102" s="925"/>
      <c r="M102" s="925"/>
      <c r="N102" s="925"/>
      <c r="O102" s="925"/>
      <c r="P102" s="925"/>
      <c r="Q102" s="925"/>
      <c r="R102" s="925"/>
      <c r="S102" s="925"/>
      <c r="T102" s="925"/>
      <c r="U102" s="925"/>
      <c r="V102" s="925"/>
      <c r="W102" s="925"/>
      <c r="X102" s="925"/>
      <c r="Y102" s="925"/>
      <c r="Z102" s="925"/>
      <c r="AA102" s="925"/>
      <c r="AB102" s="925"/>
      <c r="AC102" s="925"/>
      <c r="AD102" s="455">
        <v>0</v>
      </c>
      <c r="AE102" s="455">
        <v>0</v>
      </c>
      <c r="AF102" s="455">
        <v>0</v>
      </c>
      <c r="AG102" s="455">
        <v>0</v>
      </c>
      <c r="AH102" s="455">
        <v>0</v>
      </c>
      <c r="AI102" s="455">
        <v>0</v>
      </c>
      <c r="AJ102" s="455">
        <v>0</v>
      </c>
      <c r="AK102" s="455">
        <v>0</v>
      </c>
      <c r="AL102" s="455">
        <v>0</v>
      </c>
      <c r="AM102" s="455">
        <v>0</v>
      </c>
      <c r="AN102" s="455">
        <v>0</v>
      </c>
      <c r="AO102" s="455">
        <v>0</v>
      </c>
      <c r="AP102" s="455">
        <v>0</v>
      </c>
      <c r="AQ102" s="455">
        <v>0</v>
      </c>
      <c r="AR102" s="455">
        <v>0</v>
      </c>
      <c r="AS102" s="455">
        <v>0</v>
      </c>
      <c r="AT102" s="455">
        <v>0</v>
      </c>
      <c r="AU102" s="455">
        <v>0</v>
      </c>
      <c r="AV102" s="455">
        <v>0</v>
      </c>
      <c r="AW102" s="455">
        <v>0</v>
      </c>
      <c r="AX102" s="455">
        <v>0</v>
      </c>
      <c r="AY102" s="455">
        <v>0</v>
      </c>
      <c r="AZ102" s="455"/>
      <c r="BA102" s="455"/>
      <c r="BB102" s="455"/>
      <c r="BC102" s="455"/>
      <c r="BD102" s="455"/>
      <c r="BE102" s="455"/>
      <c r="BF102" s="455"/>
      <c r="BG102" s="455"/>
      <c r="BH102" s="455"/>
      <c r="BI102" s="455"/>
      <c r="BJ102" s="455"/>
      <c r="BK102" s="455"/>
      <c r="BL102" s="455"/>
      <c r="BM102" s="455"/>
      <c r="BN102" s="455"/>
      <c r="BO102" s="455"/>
      <c r="BP102" s="455"/>
      <c r="BQ102" s="455"/>
      <c r="BR102" s="455"/>
      <c r="BS102" s="455"/>
      <c r="BT102" s="455"/>
      <c r="BU102" s="455"/>
      <c r="BV102" s="455"/>
      <c r="BW102" s="455"/>
      <c r="BX102" s="455"/>
      <c r="BY102" s="455"/>
      <c r="BZ102" s="455"/>
      <c r="CA102" s="455"/>
      <c r="CB102" s="455"/>
      <c r="CC102" s="455"/>
      <c r="CD102" s="455"/>
      <c r="CE102" s="455"/>
      <c r="CF102" s="455"/>
      <c r="CG102" s="455"/>
      <c r="CH102" s="455"/>
      <c r="CI102" s="455"/>
      <c r="CJ102" s="455"/>
      <c r="CK102" s="455"/>
      <c r="CL102" s="455"/>
      <c r="CM102" s="455">
        <v>1.19007831925542E-2</v>
      </c>
      <c r="CN102" s="455">
        <v>1.19007831925542E-2</v>
      </c>
      <c r="CO102" s="455">
        <v>1.19007831925542E-2</v>
      </c>
      <c r="CP102" s="455">
        <v>1.19007831925542E-2</v>
      </c>
      <c r="CQ102" s="455">
        <v>1.19007831925542E-2</v>
      </c>
      <c r="CR102" s="455">
        <v>1.19007831925542E-2</v>
      </c>
      <c r="CS102" s="455">
        <v>1.19007831925542E-2</v>
      </c>
      <c r="CT102" s="455">
        <v>1.19007831925542E-2</v>
      </c>
      <c r="CU102" s="455">
        <v>1.19007831925542E-2</v>
      </c>
      <c r="CV102" s="455">
        <v>1.19007831925542E-2</v>
      </c>
      <c r="CW102" s="455">
        <v>1.19007831925542E-2</v>
      </c>
      <c r="CX102" s="455">
        <v>1.19007831925542E-2</v>
      </c>
      <c r="CY102" s="455">
        <v>1.19007831925542E-2</v>
      </c>
      <c r="CZ102" s="455">
        <v>1.19007831925542E-2</v>
      </c>
      <c r="DA102" s="455">
        <v>1.19007831925542E-2</v>
      </c>
      <c r="DB102" s="455">
        <v>1.19007831925542E-2</v>
      </c>
      <c r="DC102" s="455">
        <v>1.19007831925542E-2</v>
      </c>
      <c r="DD102" s="455">
        <v>1.19007831925542E-2</v>
      </c>
      <c r="DE102" s="455">
        <v>1.19007831925542E-2</v>
      </c>
      <c r="DF102" s="455">
        <v>1.19007831925542E-2</v>
      </c>
      <c r="DG102" s="455">
        <v>1.19007831925542E-2</v>
      </c>
      <c r="DH102" s="455">
        <v>1.19007831925542E-2</v>
      </c>
      <c r="DI102" s="455">
        <v>1.19007831925542E-2</v>
      </c>
      <c r="DJ102" s="455">
        <v>1.19007831925542E-2</v>
      </c>
      <c r="DK102" s="455">
        <v>1.19007831925542E-2</v>
      </c>
      <c r="DL102" s="455">
        <v>1.19007831925542E-2</v>
      </c>
      <c r="DM102" s="455">
        <v>1.19007831925542E-2</v>
      </c>
      <c r="DN102" s="455">
        <v>1.19007831925542E-2</v>
      </c>
      <c r="DO102" s="455">
        <v>1.19007831925542E-2</v>
      </c>
      <c r="DP102" s="455">
        <v>1.19007831925542E-2</v>
      </c>
      <c r="DQ102" s="455">
        <v>1.19007831925542E-2</v>
      </c>
      <c r="DR102" s="455">
        <v>1.19007831925542E-2</v>
      </c>
      <c r="DS102" s="455">
        <v>1.19007831925542E-2</v>
      </c>
      <c r="DT102" s="455">
        <v>1.19007831925542E-2</v>
      </c>
      <c r="DU102" s="455">
        <v>1.19007831925542E-2</v>
      </c>
      <c r="DV102" s="455">
        <v>1.19007831925542E-2</v>
      </c>
      <c r="DW102" s="455">
        <v>1.19007831925542E-2</v>
      </c>
      <c r="DX102" s="455">
        <v>1.19007831925542E-2</v>
      </c>
      <c r="DY102" s="455">
        <v>1.19007831925542E-2</v>
      </c>
      <c r="DZ102" s="455">
        <v>1.19007831925542E-2</v>
      </c>
      <c r="EA102" s="455">
        <v>1.19007831925542E-2</v>
      </c>
      <c r="EB102" s="455">
        <v>1.19007831925542E-2</v>
      </c>
      <c r="EC102" s="455">
        <v>1.19007831925542E-2</v>
      </c>
      <c r="ED102" s="455">
        <v>1.19007831925542E-2</v>
      </c>
      <c r="EE102" s="455">
        <v>1.19007831925542E-2</v>
      </c>
      <c r="EF102" s="455">
        <v>1.19007831925542E-2</v>
      </c>
      <c r="EH102" s="466" t="s">
        <v>233</v>
      </c>
      <c r="EI102" s="466">
        <v>1</v>
      </c>
      <c r="EJ102" s="454" t="s">
        <v>234</v>
      </c>
      <c r="EK102" s="454" t="s">
        <v>337</v>
      </c>
      <c r="EL102" s="466" t="s">
        <v>64</v>
      </c>
      <c r="EN102" s="467" t="str">
        <f>+IFERROR(VLOOKUP($B102,'Lưu ý'!$C$5:$G$21,5,0),"")</f>
        <v/>
      </c>
      <c r="EO102" s="467">
        <f>+IF($EN102="",100%,INDEX('Lưu ý'!$H$5:$I$21,MATCH('3.Gentan-i'!$B102,'Lưu ý'!$C$5:$C$21,0),MATCH('3.Gentan-i'!EO$6,'Lưu ý'!$H$4:$I$4,0)))</f>
        <v>1</v>
      </c>
      <c r="EP102" s="467">
        <f>+IF($EN102="",100%,INDEX('Lưu ý'!$H$5:$I$21,MATCH('3.Gentan-i'!$B102,'Lưu ý'!$C$5:$C$21,0),MATCH('3.Gentan-i'!EP$6,'Lưu ý'!$H$4:$I$4,0)))</f>
        <v>1</v>
      </c>
      <c r="EQ102" s="467">
        <v>1</v>
      </c>
      <c r="ER102" s="844">
        <v>1</v>
      </c>
      <c r="ES102" s="473" t="s">
        <v>656</v>
      </c>
      <c r="ET102" s="439" t="s">
        <v>641</v>
      </c>
      <c r="EU102" s="476"/>
      <c r="EV102" s="810"/>
      <c r="EW102" s="810"/>
      <c r="EX102" s="810"/>
      <c r="EY102" s="810"/>
      <c r="EZ102" s="378" t="s">
        <v>360</v>
      </c>
      <c r="FA102" s="442" cm="1">
        <f t="array" ref="FA102">+_xlfn.SINGLE(MMULT(VALUE($E102:$EF102),VALUE('Color detail'!H$7:H$138)))</f>
        <v>5.4267571358047144</v>
      </c>
      <c r="FB102" s="442" cm="1">
        <f t="array" ref="FB102">+_xlfn.SINGLE(MMULT(VALUE($E102:$EF102),VALUE('Color detail'!I$7:I$138)))</f>
        <v>6.1884072601281837</v>
      </c>
      <c r="FC102" s="442" cm="1">
        <f t="array" ref="FC102">+_xlfn.SINGLE(MMULT(VALUE($E102:$EF102),VALUE('Color detail'!J$7:J$138)))</f>
        <v>5.8313837643515578</v>
      </c>
      <c r="FD102" s="442" cm="1">
        <f t="array" ref="FD102">+_xlfn.SINGLE(MMULT(VALUE($E102:$EF102),VALUE('Color detail'!K$7:K$138)))</f>
        <v>0.71404699155325202</v>
      </c>
      <c r="FF102" s="436">
        <f t="shared" si="45"/>
        <v>6</v>
      </c>
      <c r="FG102" s="436">
        <f t="shared" si="46"/>
        <v>7</v>
      </c>
      <c r="FH102" s="436">
        <f t="shared" si="47"/>
        <v>6</v>
      </c>
      <c r="FI102" s="436">
        <f t="shared" si="48"/>
        <v>1</v>
      </c>
      <c r="FK102" s="436">
        <f t="shared" si="39"/>
        <v>9</v>
      </c>
      <c r="FL102" s="436">
        <f t="shared" si="40"/>
        <v>10</v>
      </c>
      <c r="FM102" s="436">
        <f t="shared" si="41"/>
        <v>10</v>
      </c>
      <c r="FN102" s="436">
        <f t="shared" si="42"/>
        <v>5</v>
      </c>
      <c r="FO102" s="681"/>
      <c r="FP102" s="436" cm="1">
        <f t="array" ref="FP102">+_xlfn.SINGLE(IF(FP$8="Mùa đông",MMULT(VALUE($E102:$EF102),VALUE('Color detail'!Q$7:Q$138))*'3.Gentan-i'!$EO102,MMULT(VALUE($E102:$EF102),VALUE('Color detail'!Q$7:Q$138))*'3.Gentan-i'!$EP102))</f>
        <v>0.16661096469575881</v>
      </c>
      <c r="FQ102" s="436" cm="1">
        <f t="array" ref="FQ102">+_xlfn.SINGLE(IF(FQ$8="Mùa đông",MMULT(VALUE($E102:$EF102),VALUE('Color detail'!R$7:R$138))*'3.Gentan-i'!$EO102,MMULT(VALUE($E102:$EF102),VALUE('Color detail'!R$7:R$138))*'3.Gentan-i'!$EP102))</f>
        <v>0.22611488065852978</v>
      </c>
      <c r="FR102" s="436" cm="1">
        <f t="array" ref="FR102">+_xlfn.SINGLE(IF(FR$8="Mùa đông",MMULT(VALUE($E102:$EF102),VALUE('Color detail'!S$7:S$138))*'3.Gentan-i'!$EO102,MMULT(VALUE($E102:$EF102),VALUE('Color detail'!S$7:S$138))*'3.Gentan-i'!$EP102))</f>
        <v>0.21421409746597558</v>
      </c>
      <c r="FS102" s="436" cm="1">
        <f t="array" ref="FS102">+_xlfn.SINGLE(IF(FS$8="Mùa đông",MMULT(VALUE($E102:$EF102),VALUE('Color detail'!T$7:T$138))*'3.Gentan-i'!$EO102,MMULT(VALUE($E102:$EF102),VALUE('Color detail'!T$7:T$138))*'3.Gentan-i'!$EP102))</f>
        <v>0.26181723023619241</v>
      </c>
      <c r="FT102" s="436" cm="1">
        <f t="array" ref="FT102">+_xlfn.SINGLE(IF(FT$8="Mùa đông",MMULT(VALUE($E102:$EF102),VALUE('Color detail'!U$7:U$138))*'3.Gentan-i'!$EO102,MMULT(VALUE($E102:$EF102),VALUE('Color detail'!U$7:U$138))*'3.Gentan-i'!$EP102))</f>
        <v>0.2856187966213008</v>
      </c>
      <c r="FU102" s="436" cm="1">
        <f t="array" ref="FU102">+_xlfn.SINGLE(IF(FU$8="Mùa đông",MMULT(VALUE($E102:$EF102),VALUE('Color detail'!V$7:V$138))*'3.Gentan-i'!$EO102,MMULT(VALUE($E102:$EF102),VALUE('Color detail'!V$7:V$138))*'3.Gentan-i'!$EP102))</f>
        <v>0.27371801342874658</v>
      </c>
      <c r="FV102" s="436" cm="1">
        <f t="array" ref="FV102">+_xlfn.SINGLE(IF(FV$8="Mùa đông",MMULT(VALUE($E102:$EF102),VALUE('Color detail'!W$7:W$138))*'3.Gentan-i'!$EO102,MMULT(VALUE($E102:$EF102),VALUE('Color detail'!W$7:W$138))*'3.Gentan-i'!$EP102))</f>
        <v>0.27371801342874658</v>
      </c>
      <c r="FW102" s="436" cm="1">
        <f t="array" ref="FW102">+_xlfn.SINGLE(IF(FW$8="Mùa đông",MMULT(VALUE($E102:$EF102),VALUE('Color detail'!X$7:X$138))*'3.Gentan-i'!$EO102,MMULT(VALUE($E102:$EF102),VALUE('Color detail'!X$7:X$138))*'3.Gentan-i'!$EP102))</f>
        <v>0.27371801342874658</v>
      </c>
      <c r="FX102" s="436" cm="1">
        <f t="array" ref="FX102">+_xlfn.SINGLE(IF(FX$8="Mùa đông",MMULT(VALUE($E102:$EF102),VALUE('Color detail'!Y$7:Y$138))*'3.Gentan-i'!$EO102,MMULT(VALUE($E102:$EF102),VALUE('Color detail'!Y$7:Y$138))*'3.Gentan-i'!$EP102))</f>
        <v>0.27371801342874658</v>
      </c>
      <c r="FY102" s="436" cm="1">
        <f t="array" ref="FY102">+_xlfn.SINGLE(IF(FY$8="Mùa đông",MMULT(VALUE($E102:$EF102),VALUE('Color detail'!Z$7:Z$138))*'3.Gentan-i'!$EO102,MMULT(VALUE($E102:$EF102),VALUE('Color detail'!Z$7:Z$138))*'3.Gentan-i'!$EP102))</f>
        <v>0.22611488065852978</v>
      </c>
      <c r="FZ102" s="436" cm="1">
        <f t="array" ref="FZ102">+_xlfn.SINGLE(IF(FZ$8="Mùa đông",MMULT(VALUE($E102:$EF102),VALUE('Color detail'!AA$7:AA$138))*'3.Gentan-i'!$EO102,MMULT(VALUE($E102:$EF102),VALUE('Color detail'!AA$7:AA$138))*'3.Gentan-i'!$EP102))</f>
        <v>0.2856187966213008</v>
      </c>
      <c r="GA102" s="436" cm="1">
        <f t="array" ref="GA102">+_xlfn.SINGLE(IF(GA$8="Mùa đông",MMULT(VALUE($E102:$EF102),VALUE('Color detail'!AB$7:AB$138))*'3.Gentan-i'!$EO102,MMULT(VALUE($E102:$EF102),VALUE('Color detail'!AB$7:AB$138))*'3.Gentan-i'!$EP102))</f>
        <v>0.27371801342874658</v>
      </c>
      <c r="GB102" s="436" cm="1">
        <f t="array" ref="GB102">+_xlfn.SINGLE(IF(GB$8="Mùa đông",MMULT(VALUE($E102:$EF102),VALUE('Color detail'!AC$7:AC$138))*'3.Gentan-i'!$EO102,MMULT(VALUE($E102:$EF102),VALUE('Color detail'!AC$7:AC$138))*'3.Gentan-i'!$EP102))</f>
        <v>0.24991644704363813</v>
      </c>
      <c r="GC102" s="436" cm="1">
        <f t="array" ref="GC102">+_xlfn.SINGLE(IF(GC$8="Mùa đông",MMULT(VALUE($E102:$EF102),VALUE('Color detail'!AD$7:AD$138))*'3.Gentan-i'!$EO102,MMULT(VALUE($E102:$EF102),VALUE('Color detail'!AD$7:AD$138))*'3.Gentan-i'!$EP102))</f>
        <v>0.27371801342874658</v>
      </c>
      <c r="GD102" s="436" cm="1">
        <f t="array" ref="GD102">+_xlfn.SINGLE(IF(GD$8="Mùa đông",MMULT(VALUE($E102:$EF102),VALUE('Color detail'!AE$7:AE$138))*'3.Gentan-i'!$EO102,MMULT(VALUE($E102:$EF102),VALUE('Color detail'!AE$7:AE$138))*'3.Gentan-i'!$EP102))</f>
        <v>0.23801566385108397</v>
      </c>
      <c r="GE102" s="436" cm="1">
        <f t="array" ref="GE102">+_xlfn.SINGLE(IF(GE$8="Mùa đông",MMULT(VALUE($E102:$EF102),VALUE('Color detail'!AF$7:AF$138))*'3.Gentan-i'!$EO102,MMULT(VALUE($E102:$EF102),VALUE('Color detail'!AF$7:AF$138))*'3.Gentan-i'!$EP102))</f>
        <v>0.27371801342874663</v>
      </c>
      <c r="GF102" s="436" cm="1">
        <f t="array" ref="GF102">+_xlfn.SINGLE(IF(GF$8="Mùa đông",MMULT(VALUE($E102:$EF102),VALUE('Color detail'!AG$7:AG$138))*'3.Gentan-i'!$EO102,MMULT(VALUE($E102:$EF102),VALUE('Color detail'!AG$7:AG$138))*'3.Gentan-i'!$EP102))</f>
        <v>0.27371801342874663</v>
      </c>
      <c r="GG102" s="436" cm="1">
        <f t="array" ref="GG102">+_xlfn.SINGLE(IF(GG$8="Mùa đông",MMULT(VALUE($E102:$EF102),VALUE('Color detail'!AH$7:AH$138))*'3.Gentan-i'!$EO102,MMULT(VALUE($E102:$EF102),VALUE('Color detail'!AH$7:AH$138))*'3.Gentan-i'!$EP102))</f>
        <v>0.27371801342874663</v>
      </c>
      <c r="GH102" s="436" cm="1">
        <f t="array" ref="GH102">+_xlfn.SINGLE(IF(GH$8="Mùa đông",MMULT(VALUE($E102:$EF102),VALUE('Color detail'!AI$7:AI$138))*'3.Gentan-i'!$EO102,MMULT(VALUE($E102:$EF102),VALUE('Color detail'!AI$7:AI$138))*'3.Gentan-i'!$EP102))</f>
        <v>0.27371801342874663</v>
      </c>
      <c r="GI102" s="436" cm="1">
        <f t="array" ref="GI102">+_xlfn.SINGLE(IF(GI$8="Mùa đông",MMULT(VALUE($E102:$EF102),VALUE('Color detail'!AJ$7:AJ$138))*'3.Gentan-i'!$EO102,MMULT(VALUE($E102:$EF102),VALUE('Color detail'!AJ$7:AJ$138))*'3.Gentan-i'!$EP102))</f>
        <v>0.27371801342874658</v>
      </c>
      <c r="GJ102" s="436" cm="1">
        <f t="array" ref="GJ102">+_xlfn.SINGLE(IF(GJ$8="Mùa đông",MMULT(VALUE($E102:$EF102),VALUE('Color detail'!AK$7:AK$138))*'3.Gentan-i'!$EO102,MMULT(VALUE($E102:$EF102),VALUE('Color detail'!AK$7:AK$138))*'3.Gentan-i'!$EP102))</f>
        <v>0.26181723023619241</v>
      </c>
      <c r="GK102" s="436" cm="1">
        <f t="array" ref="GK102">+_xlfn.SINGLE(IF(GK$8="Mùa đông",MMULT(VALUE($E102:$EF102),VALUE('Color detail'!AL$7:AL$138))*'3.Gentan-i'!$EO102,MMULT(VALUE($E102:$EF102),VALUE('Color detail'!AL$7:AL$138))*'3.Gentan-i'!$EP102))</f>
        <v>0</v>
      </c>
      <c r="GL102" s="436" cm="1">
        <f t="array" ref="GL102">+_xlfn.SINGLE(IF(GL$8="Mùa đông",MMULT(VALUE($E102:$EF102),VALUE('Color detail'!AM$7:AM$138))*'3.Gentan-i'!$EO102,MMULT(VALUE($E102:$EF102),VALUE('Color detail'!AM$7:AM$138))*'3.Gentan-i'!$EP102))</f>
        <v>0</v>
      </c>
      <c r="GM102" s="436" cm="1">
        <f t="array" ref="GM102">+_xlfn.SINGLE(IF(GM$8="Mùa đông",MMULT(VALUE($E102:$EF102),VALUE('Color detail'!AN$7:AN$138))*'3.Gentan-i'!$EO102,MMULT(VALUE($E102:$EF102),VALUE('Color detail'!AN$7:AN$138))*'3.Gentan-i'!$EP102))</f>
        <v>0</v>
      </c>
      <c r="GN102" s="436" cm="1">
        <f t="array" ref="GN102">+_xlfn.SINGLE(IF(GN$8="Mùa đông",MMULT(VALUE($E102:$EF102),VALUE('Color detail'!AO$7:AO$138))*'3.Gentan-i'!$EO102,MMULT(VALUE($E102:$EF102),VALUE('Color detail'!AO$7:AO$138))*'3.Gentan-i'!$EP102))</f>
        <v>0</v>
      </c>
      <c r="GO102" s="436" cm="1">
        <f t="array" ref="GO102">+_xlfn.SINGLE(IF(GO$8="Mùa đông",MMULT(VALUE($E102:$EF102),VALUE('Color detail'!AP$7:AP$138))*'3.Gentan-i'!$EO102,MMULT(VALUE($E102:$EF102),VALUE('Color detail'!AP$7:AP$138))*'3.Gentan-i'!$EP102))</f>
        <v>0</v>
      </c>
      <c r="GP102" s="436" cm="1">
        <f t="array" ref="GP102">+_xlfn.SINGLE(IF(GP$8="Mùa đông",MMULT(VALUE($E102:$EF102),VALUE('Color detail'!AQ$7:AQ$138))*'3.Gentan-i'!$EO102,MMULT(VALUE($E102:$EF102),VALUE('Color detail'!AQ$7:AQ$138))*'3.Gentan-i'!$EP102))</f>
        <v>0</v>
      </c>
      <c r="GQ102" s="436" cm="1">
        <f t="array" ref="GQ102">+_xlfn.SINGLE(IF(GQ$8="Mùa đông",MMULT(VALUE($E102:$EF102),VALUE('Color detail'!AR$7:AR$138))*'3.Gentan-i'!$EO102,MMULT(VALUE($E102:$EF102),VALUE('Color detail'!AR$7:AR$138))*'3.Gentan-i'!$EP102))</f>
        <v>0</v>
      </c>
      <c r="GR102" s="443">
        <f t="shared" si="43"/>
        <v>5.4267571358047162</v>
      </c>
      <c r="GS102" s="435"/>
      <c r="GT102" s="436">
        <f t="shared" si="44"/>
        <v>0.2856187966213008</v>
      </c>
      <c r="GU102" s="499">
        <v>12</v>
      </c>
      <c r="GV102" s="499">
        <v>36</v>
      </c>
      <c r="GW102" s="436">
        <f t="shared" si="49"/>
        <v>3.4274255594556093</v>
      </c>
      <c r="GX102" s="436">
        <f t="shared" si="50"/>
        <v>10.282276678366829</v>
      </c>
      <c r="GY102" s="451" t="s">
        <v>337</v>
      </c>
      <c r="GZ102" s="534"/>
      <c r="HA102" s="534"/>
      <c r="HB102" s="534"/>
    </row>
    <row r="103" spans="1:210" ht="16" hidden="1" customHeight="1">
      <c r="A103" s="437">
        <v>3</v>
      </c>
      <c r="B103" s="438" t="s">
        <v>463</v>
      </c>
      <c r="C103" s="379" t="s">
        <v>462</v>
      </c>
      <c r="D103" s="439" t="s">
        <v>603</v>
      </c>
      <c r="E103" s="925"/>
      <c r="F103" s="925"/>
      <c r="G103" s="925"/>
      <c r="H103" s="925"/>
      <c r="I103" s="925"/>
      <c r="J103" s="925"/>
      <c r="K103" s="925"/>
      <c r="L103" s="925"/>
      <c r="M103" s="925"/>
      <c r="N103" s="925"/>
      <c r="O103" s="925"/>
      <c r="P103" s="925"/>
      <c r="Q103" s="925"/>
      <c r="R103" s="925"/>
      <c r="S103" s="925"/>
      <c r="T103" s="925"/>
      <c r="U103" s="925"/>
      <c r="V103" s="925"/>
      <c r="W103" s="925"/>
      <c r="X103" s="925"/>
      <c r="Y103" s="925"/>
      <c r="Z103" s="925"/>
      <c r="AA103" s="925"/>
      <c r="AB103" s="925"/>
      <c r="AC103" s="925"/>
      <c r="AD103" s="452">
        <v>0</v>
      </c>
      <c r="AE103" s="452">
        <v>0</v>
      </c>
      <c r="AF103" s="452">
        <v>0</v>
      </c>
      <c r="AG103" s="452">
        <v>0</v>
      </c>
      <c r="AH103" s="452">
        <v>0</v>
      </c>
      <c r="AI103" s="452">
        <v>0</v>
      </c>
      <c r="AJ103" s="452">
        <v>0</v>
      </c>
      <c r="AK103" s="452">
        <v>0</v>
      </c>
      <c r="AL103" s="452">
        <v>0</v>
      </c>
      <c r="AM103" s="452">
        <v>0</v>
      </c>
      <c r="AN103" s="452">
        <v>0</v>
      </c>
      <c r="AO103" s="452">
        <v>0</v>
      </c>
      <c r="AP103" s="452">
        <v>0</v>
      </c>
      <c r="AQ103" s="452">
        <v>0</v>
      </c>
      <c r="AR103" s="452">
        <v>0</v>
      </c>
      <c r="AS103" s="452">
        <v>0</v>
      </c>
      <c r="AT103" s="452">
        <v>0</v>
      </c>
      <c r="AU103" s="452">
        <v>0</v>
      </c>
      <c r="AV103" s="452">
        <v>0</v>
      </c>
      <c r="AW103" s="452">
        <v>0</v>
      </c>
      <c r="AX103" s="452">
        <v>0</v>
      </c>
      <c r="AY103" s="452">
        <v>0</v>
      </c>
      <c r="AZ103" s="452">
        <v>0</v>
      </c>
      <c r="BA103" s="452"/>
      <c r="BB103" s="452"/>
      <c r="BC103" s="452"/>
      <c r="BD103" s="452"/>
      <c r="BE103" s="452"/>
      <c r="BF103" s="452"/>
      <c r="BG103" s="452"/>
      <c r="BH103" s="452"/>
      <c r="BI103" s="452"/>
      <c r="BJ103" s="452"/>
      <c r="BK103" s="452"/>
      <c r="BL103" s="452"/>
      <c r="BM103" s="452"/>
      <c r="BN103" s="452"/>
      <c r="BO103" s="452"/>
      <c r="BP103" s="452"/>
      <c r="BQ103" s="452"/>
      <c r="BR103" s="452"/>
      <c r="BS103" s="452"/>
      <c r="BT103" s="452"/>
      <c r="BU103" s="452"/>
      <c r="BV103" s="452"/>
      <c r="BW103" s="452"/>
      <c r="BX103" s="452"/>
      <c r="BY103" s="452"/>
      <c r="BZ103" s="452"/>
      <c r="CA103" s="452"/>
      <c r="CB103" s="452"/>
      <c r="CC103" s="452"/>
      <c r="CD103" s="452"/>
      <c r="CE103" s="452"/>
      <c r="CF103" s="452"/>
      <c r="CG103" s="452"/>
      <c r="CH103" s="452"/>
      <c r="CI103" s="452"/>
      <c r="CJ103" s="452"/>
      <c r="CK103" s="452"/>
      <c r="CL103" s="452"/>
      <c r="CM103" s="452">
        <v>0</v>
      </c>
      <c r="CN103" s="452">
        <v>0</v>
      </c>
      <c r="CO103" s="452">
        <v>0</v>
      </c>
      <c r="CP103" s="452">
        <v>0</v>
      </c>
      <c r="CQ103" s="452">
        <v>0</v>
      </c>
      <c r="CR103" s="452">
        <v>0</v>
      </c>
      <c r="CS103" s="452">
        <v>0</v>
      </c>
      <c r="CT103" s="452">
        <v>0</v>
      </c>
      <c r="CU103" s="452">
        <v>0</v>
      </c>
      <c r="CV103" s="452">
        <v>0</v>
      </c>
      <c r="CW103" s="452">
        <v>0</v>
      </c>
      <c r="CX103" s="452">
        <v>0</v>
      </c>
      <c r="CY103" s="452">
        <v>0</v>
      </c>
      <c r="CZ103" s="452">
        <v>0</v>
      </c>
      <c r="DA103" s="452">
        <v>0</v>
      </c>
      <c r="DB103" s="452">
        <v>0</v>
      </c>
      <c r="DC103" s="452">
        <v>0</v>
      </c>
      <c r="DD103" s="452">
        <v>0</v>
      </c>
      <c r="DE103" s="452">
        <v>0</v>
      </c>
      <c r="DF103" s="452">
        <v>0</v>
      </c>
      <c r="DG103" s="452">
        <v>0</v>
      </c>
      <c r="DH103" s="452">
        <v>0</v>
      </c>
      <c r="DI103" s="452">
        <v>0</v>
      </c>
      <c r="DJ103" s="452">
        <v>0</v>
      </c>
      <c r="DK103" s="452">
        <v>0</v>
      </c>
      <c r="DL103" s="452">
        <v>0</v>
      </c>
      <c r="DM103" s="452">
        <v>0</v>
      </c>
      <c r="DN103" s="452">
        <v>0</v>
      </c>
      <c r="DO103" s="452">
        <v>0</v>
      </c>
      <c r="DP103" s="452">
        <v>0</v>
      </c>
      <c r="DQ103" s="452">
        <v>0</v>
      </c>
      <c r="DR103" s="452">
        <v>0</v>
      </c>
      <c r="DS103" s="452">
        <v>0</v>
      </c>
      <c r="DT103" s="452">
        <v>0</v>
      </c>
      <c r="DU103" s="452">
        <v>0</v>
      </c>
      <c r="DV103" s="452">
        <v>0</v>
      </c>
      <c r="DW103" s="452">
        <v>0</v>
      </c>
      <c r="DX103" s="452">
        <v>0</v>
      </c>
      <c r="DY103" s="452">
        <v>0</v>
      </c>
      <c r="DZ103" s="452">
        <v>0</v>
      </c>
      <c r="EA103" s="452">
        <v>0</v>
      </c>
      <c r="EB103" s="452">
        <v>0</v>
      </c>
      <c r="EC103" s="452">
        <v>0</v>
      </c>
      <c r="ED103" s="452">
        <v>0</v>
      </c>
      <c r="EE103" s="452">
        <v>0</v>
      </c>
      <c r="EF103" s="452">
        <v>0</v>
      </c>
      <c r="EH103" s="380" t="s">
        <v>62</v>
      </c>
      <c r="EI103" s="380">
        <v>4</v>
      </c>
      <c r="EJ103" s="379" t="s">
        <v>253</v>
      </c>
      <c r="EK103" s="379" t="s">
        <v>63</v>
      </c>
      <c r="EL103" s="380" t="s">
        <v>254</v>
      </c>
      <c r="EN103" s="381" t="str">
        <f>+IFERROR(VLOOKUP($B103,'Lưu ý'!$C$5:$G$21,5,0),"")</f>
        <v/>
      </c>
      <c r="EO103" s="381">
        <f>+IF($EN103="",100%,INDEX('Lưu ý'!$H$5:$I$21,MATCH('3.Gentan-i'!$B103,'Lưu ý'!$C$5:$C$21,0),MATCH('3.Gentan-i'!EO$6,'Lưu ý'!$H$4:$I$4,0)))</f>
        <v>1</v>
      </c>
      <c r="EP103" s="381">
        <f>+IF($EN103="",100%,INDEX('Lưu ý'!$H$5:$I$21,MATCH('3.Gentan-i'!$B103,'Lưu ý'!$C$5:$C$21,0),MATCH('3.Gentan-i'!EP$6,'Lưu ý'!$H$4:$I$4,0)))</f>
        <v>1</v>
      </c>
      <c r="EQ103" s="381">
        <v>1</v>
      </c>
      <c r="ER103" s="844">
        <v>1</v>
      </c>
      <c r="ES103" s="439"/>
      <c r="ET103" s="439"/>
      <c r="EU103" s="476"/>
      <c r="EV103" s="835">
        <v>0</v>
      </c>
      <c r="EW103" s="835">
        <v>8</v>
      </c>
      <c r="EX103" s="835">
        <v>8</v>
      </c>
      <c r="EY103" s="835">
        <v>8</v>
      </c>
      <c r="EZ103" s="423"/>
      <c r="FA103" s="442" cm="1">
        <f t="array" ref="FA103">+_xlfn.SINGLE(MMULT(VALUE($E103:$EF103),VALUE('Color detail'!H$7:H$138)))</f>
        <v>0</v>
      </c>
      <c r="FB103" s="442" cm="1">
        <f t="array" ref="FB103">+_xlfn.SINGLE(MMULT(VALUE($E103:$EF103),VALUE('Color detail'!I$7:I$138)))</f>
        <v>0</v>
      </c>
      <c r="FC103" s="442" cm="1">
        <f t="array" ref="FC103">+_xlfn.SINGLE(MMULT(VALUE($E103:$EF103),VALUE('Color detail'!J$7:J$138)))</f>
        <v>0</v>
      </c>
      <c r="FD103" s="442" cm="1">
        <f t="array" ref="FD103">+_xlfn.SINGLE(MMULT(VALUE($E103:$EF103),VALUE('Color detail'!K$7:K$138)))</f>
        <v>0</v>
      </c>
      <c r="FF103" s="436">
        <f t="shared" si="45"/>
        <v>0</v>
      </c>
      <c r="FG103" s="436">
        <f t="shared" si="46"/>
        <v>8</v>
      </c>
      <c r="FH103" s="436">
        <f t="shared" si="47"/>
        <v>8</v>
      </c>
      <c r="FI103" s="436">
        <f t="shared" si="48"/>
        <v>8</v>
      </c>
      <c r="FK103" s="436">
        <f t="shared" si="39"/>
        <v>0</v>
      </c>
      <c r="FL103" s="436">
        <f t="shared" si="40"/>
        <v>8</v>
      </c>
      <c r="FM103" s="436">
        <f t="shared" si="41"/>
        <v>8</v>
      </c>
      <c r="FN103" s="436">
        <f t="shared" si="42"/>
        <v>8</v>
      </c>
      <c r="FO103" s="681"/>
      <c r="FP103" s="436" cm="1">
        <f t="array" ref="FP103">+_xlfn.SINGLE(IF(FP$8="Mùa đông",MMULT(VALUE($E103:$EF103),VALUE('Color detail'!Q$7:Q$138))*'3.Gentan-i'!$EO103,MMULT(VALUE($E103:$EF103),VALUE('Color detail'!Q$7:Q$138))*'3.Gentan-i'!$EP103))</f>
        <v>0</v>
      </c>
      <c r="FQ103" s="436" cm="1">
        <f t="array" ref="FQ103">+_xlfn.SINGLE(IF(FQ$8="Mùa đông",MMULT(VALUE($E103:$EF103),VALUE('Color detail'!R$7:R$138))*'3.Gentan-i'!$EO103,MMULT(VALUE($E103:$EF103),VALUE('Color detail'!R$7:R$138))*'3.Gentan-i'!$EP103))</f>
        <v>0</v>
      </c>
      <c r="FR103" s="436" cm="1">
        <f t="array" ref="FR103">+_xlfn.SINGLE(IF(FR$8="Mùa đông",MMULT(VALUE($E103:$EF103),VALUE('Color detail'!S$7:S$138))*'3.Gentan-i'!$EO103,MMULT(VALUE($E103:$EF103),VALUE('Color detail'!S$7:S$138))*'3.Gentan-i'!$EP103))</f>
        <v>0</v>
      </c>
      <c r="FS103" s="436" cm="1">
        <f t="array" ref="FS103">+_xlfn.SINGLE(IF(FS$8="Mùa đông",MMULT(VALUE($E103:$EF103),VALUE('Color detail'!T$7:T$138))*'3.Gentan-i'!$EO103,MMULT(VALUE($E103:$EF103),VALUE('Color detail'!T$7:T$138))*'3.Gentan-i'!$EP103))</f>
        <v>0</v>
      </c>
      <c r="FT103" s="436" cm="1">
        <f t="array" ref="FT103">+_xlfn.SINGLE(IF(FT$8="Mùa đông",MMULT(VALUE($E103:$EF103),VALUE('Color detail'!U$7:U$138))*'3.Gentan-i'!$EO103,MMULT(VALUE($E103:$EF103),VALUE('Color detail'!U$7:U$138))*'3.Gentan-i'!$EP103))</f>
        <v>0</v>
      </c>
      <c r="FU103" s="436" cm="1">
        <f t="array" ref="FU103">+_xlfn.SINGLE(IF(FU$8="Mùa đông",MMULT(VALUE($E103:$EF103),VALUE('Color detail'!V$7:V$138))*'3.Gentan-i'!$EO103,MMULT(VALUE($E103:$EF103),VALUE('Color detail'!V$7:V$138))*'3.Gentan-i'!$EP103))</f>
        <v>0</v>
      </c>
      <c r="FV103" s="436" cm="1">
        <f t="array" ref="FV103">+_xlfn.SINGLE(IF(FV$8="Mùa đông",MMULT(VALUE($E103:$EF103),VALUE('Color detail'!W$7:W$138))*'3.Gentan-i'!$EO103,MMULT(VALUE($E103:$EF103),VALUE('Color detail'!W$7:W$138))*'3.Gentan-i'!$EP103))</f>
        <v>0</v>
      </c>
      <c r="FW103" s="436" cm="1">
        <f t="array" ref="FW103">+_xlfn.SINGLE(IF(FW$8="Mùa đông",MMULT(VALUE($E103:$EF103),VALUE('Color detail'!X$7:X$138))*'3.Gentan-i'!$EO103,MMULT(VALUE($E103:$EF103),VALUE('Color detail'!X$7:X$138))*'3.Gentan-i'!$EP103))</f>
        <v>0</v>
      </c>
      <c r="FX103" s="436" cm="1">
        <f t="array" ref="FX103">+_xlfn.SINGLE(IF(FX$8="Mùa đông",MMULT(VALUE($E103:$EF103),VALUE('Color detail'!Y$7:Y$138))*'3.Gentan-i'!$EO103,MMULT(VALUE($E103:$EF103),VALUE('Color detail'!Y$7:Y$138))*'3.Gentan-i'!$EP103))</f>
        <v>0</v>
      </c>
      <c r="FY103" s="436" cm="1">
        <f t="array" ref="FY103">+_xlfn.SINGLE(IF(FY$8="Mùa đông",MMULT(VALUE($E103:$EF103),VALUE('Color detail'!Z$7:Z$138))*'3.Gentan-i'!$EO103,MMULT(VALUE($E103:$EF103),VALUE('Color detail'!Z$7:Z$138))*'3.Gentan-i'!$EP103))</f>
        <v>0</v>
      </c>
      <c r="FZ103" s="436" cm="1">
        <f t="array" ref="FZ103">+_xlfn.SINGLE(IF(FZ$8="Mùa đông",MMULT(VALUE($E103:$EF103),VALUE('Color detail'!AA$7:AA$138))*'3.Gentan-i'!$EO103,MMULT(VALUE($E103:$EF103),VALUE('Color detail'!AA$7:AA$138))*'3.Gentan-i'!$EP103))</f>
        <v>0</v>
      </c>
      <c r="GA103" s="436" cm="1">
        <f t="array" ref="GA103">+_xlfn.SINGLE(IF(GA$8="Mùa đông",MMULT(VALUE($E103:$EF103),VALUE('Color detail'!AB$7:AB$138))*'3.Gentan-i'!$EO103,MMULT(VALUE($E103:$EF103),VALUE('Color detail'!AB$7:AB$138))*'3.Gentan-i'!$EP103))</f>
        <v>0</v>
      </c>
      <c r="GB103" s="436" cm="1">
        <f t="array" ref="GB103">+_xlfn.SINGLE(IF(GB$8="Mùa đông",MMULT(VALUE($E103:$EF103),VALUE('Color detail'!AC$7:AC$138))*'3.Gentan-i'!$EO103,MMULT(VALUE($E103:$EF103),VALUE('Color detail'!AC$7:AC$138))*'3.Gentan-i'!$EP103))</f>
        <v>0</v>
      </c>
      <c r="GC103" s="436" cm="1">
        <f t="array" ref="GC103">+_xlfn.SINGLE(IF(GC$8="Mùa đông",MMULT(VALUE($E103:$EF103),VALUE('Color detail'!AD$7:AD$138))*'3.Gentan-i'!$EO103,MMULT(VALUE($E103:$EF103),VALUE('Color detail'!AD$7:AD$138))*'3.Gentan-i'!$EP103))</f>
        <v>0</v>
      </c>
      <c r="GD103" s="436" cm="1">
        <f t="array" ref="GD103">+_xlfn.SINGLE(IF(GD$8="Mùa đông",MMULT(VALUE($E103:$EF103),VALUE('Color detail'!AE$7:AE$138))*'3.Gentan-i'!$EO103,MMULT(VALUE($E103:$EF103),VALUE('Color detail'!AE$7:AE$138))*'3.Gentan-i'!$EP103))</f>
        <v>0</v>
      </c>
      <c r="GE103" s="436" cm="1">
        <f t="array" ref="GE103">+_xlfn.SINGLE(IF(GE$8="Mùa đông",MMULT(VALUE($E103:$EF103),VALUE('Color detail'!AF$7:AF$138))*'3.Gentan-i'!$EO103,MMULT(VALUE($E103:$EF103),VALUE('Color detail'!AF$7:AF$138))*'3.Gentan-i'!$EP103))</f>
        <v>0</v>
      </c>
      <c r="GF103" s="436" cm="1">
        <f t="array" ref="GF103">+_xlfn.SINGLE(IF(GF$8="Mùa đông",MMULT(VALUE($E103:$EF103),VALUE('Color detail'!AG$7:AG$138))*'3.Gentan-i'!$EO103,MMULT(VALUE($E103:$EF103),VALUE('Color detail'!AG$7:AG$138))*'3.Gentan-i'!$EP103))</f>
        <v>0</v>
      </c>
      <c r="GG103" s="436" cm="1">
        <f t="array" ref="GG103">+_xlfn.SINGLE(IF(GG$8="Mùa đông",MMULT(VALUE($E103:$EF103),VALUE('Color detail'!AH$7:AH$138))*'3.Gentan-i'!$EO103,MMULT(VALUE($E103:$EF103),VALUE('Color detail'!AH$7:AH$138))*'3.Gentan-i'!$EP103))</f>
        <v>0</v>
      </c>
      <c r="GH103" s="436" cm="1">
        <f t="array" ref="GH103">+_xlfn.SINGLE(IF(GH$8="Mùa đông",MMULT(VALUE($E103:$EF103),VALUE('Color detail'!AI$7:AI$138))*'3.Gentan-i'!$EO103,MMULT(VALUE($E103:$EF103),VALUE('Color detail'!AI$7:AI$138))*'3.Gentan-i'!$EP103))</f>
        <v>0</v>
      </c>
      <c r="GI103" s="436" cm="1">
        <f t="array" ref="GI103">+_xlfn.SINGLE(IF(GI$8="Mùa đông",MMULT(VALUE($E103:$EF103),VALUE('Color detail'!AJ$7:AJ$138))*'3.Gentan-i'!$EO103,MMULT(VALUE($E103:$EF103),VALUE('Color detail'!AJ$7:AJ$138))*'3.Gentan-i'!$EP103))</f>
        <v>0</v>
      </c>
      <c r="GJ103" s="436" cm="1">
        <f t="array" ref="GJ103">+_xlfn.SINGLE(IF(GJ$8="Mùa đông",MMULT(VALUE($E103:$EF103),VALUE('Color detail'!AK$7:AK$138))*'3.Gentan-i'!$EO103,MMULT(VALUE($E103:$EF103),VALUE('Color detail'!AK$7:AK$138))*'3.Gentan-i'!$EP103))</f>
        <v>0</v>
      </c>
      <c r="GK103" s="436" cm="1">
        <f t="array" ref="GK103">+_xlfn.SINGLE(IF(GK$8="Mùa đông",MMULT(VALUE($E103:$EF103),VALUE('Color detail'!AL$7:AL$138))*'3.Gentan-i'!$EO103,MMULT(VALUE($E103:$EF103),VALUE('Color detail'!AL$7:AL$138))*'3.Gentan-i'!$EP103))</f>
        <v>0</v>
      </c>
      <c r="GL103" s="436" cm="1">
        <f t="array" ref="GL103">+_xlfn.SINGLE(IF(GL$8="Mùa đông",MMULT(VALUE($E103:$EF103),VALUE('Color detail'!AM$7:AM$138))*'3.Gentan-i'!$EO103,MMULT(VALUE($E103:$EF103),VALUE('Color detail'!AM$7:AM$138))*'3.Gentan-i'!$EP103))</f>
        <v>0</v>
      </c>
      <c r="GM103" s="436" cm="1">
        <f t="array" ref="GM103">+_xlfn.SINGLE(IF(GM$8="Mùa đông",MMULT(VALUE($E103:$EF103),VALUE('Color detail'!AN$7:AN$138))*'3.Gentan-i'!$EO103,MMULT(VALUE($E103:$EF103),VALUE('Color detail'!AN$7:AN$138))*'3.Gentan-i'!$EP103))</f>
        <v>0</v>
      </c>
      <c r="GN103" s="436" cm="1">
        <f t="array" ref="GN103">+_xlfn.SINGLE(IF(GN$8="Mùa đông",MMULT(VALUE($E103:$EF103),VALUE('Color detail'!AO$7:AO$138))*'3.Gentan-i'!$EO103,MMULT(VALUE($E103:$EF103),VALUE('Color detail'!AO$7:AO$138))*'3.Gentan-i'!$EP103))</f>
        <v>0</v>
      </c>
      <c r="GO103" s="436" cm="1">
        <f t="array" ref="GO103">+_xlfn.SINGLE(IF(GO$8="Mùa đông",MMULT(VALUE($E103:$EF103),VALUE('Color detail'!AP$7:AP$138))*'3.Gentan-i'!$EO103,MMULT(VALUE($E103:$EF103),VALUE('Color detail'!AP$7:AP$138))*'3.Gentan-i'!$EP103))</f>
        <v>0</v>
      </c>
      <c r="GP103" s="436" cm="1">
        <f t="array" ref="GP103">+_xlfn.SINGLE(IF(GP$8="Mùa đông",MMULT(VALUE($E103:$EF103),VALUE('Color detail'!AQ$7:AQ$138))*'3.Gentan-i'!$EO103,MMULT(VALUE($E103:$EF103),VALUE('Color detail'!AQ$7:AQ$138))*'3.Gentan-i'!$EP103))</f>
        <v>0</v>
      </c>
      <c r="GQ103" s="436" cm="1">
        <f t="array" ref="GQ103">+_xlfn.SINGLE(IF(GQ$8="Mùa đông",MMULT(VALUE($E103:$EF103),VALUE('Color detail'!AR$7:AR$138))*'3.Gentan-i'!$EO103,MMULT(VALUE($E103:$EF103),VALUE('Color detail'!AR$7:AR$138))*'3.Gentan-i'!$EP103))</f>
        <v>0</v>
      </c>
      <c r="GR103" s="443">
        <f t="shared" si="43"/>
        <v>0</v>
      </c>
      <c r="GS103" s="435"/>
      <c r="GT103" s="436">
        <f t="shared" si="44"/>
        <v>0</v>
      </c>
      <c r="GU103" s="499">
        <v>12</v>
      </c>
      <c r="GV103" s="499">
        <v>36</v>
      </c>
      <c r="GW103" s="436">
        <f t="shared" si="49"/>
        <v>0</v>
      </c>
      <c r="GX103" s="436">
        <f t="shared" si="50"/>
        <v>0</v>
      </c>
      <c r="GZ103" s="534"/>
      <c r="HA103" s="534"/>
      <c r="HB103" s="534">
        <f t="shared" ref="HB103:HB129" si="51">GZ103-HA103</f>
        <v>0</v>
      </c>
    </row>
    <row r="104" spans="1:210" ht="16" hidden="1" customHeight="1">
      <c r="A104" s="437">
        <v>3</v>
      </c>
      <c r="B104" s="438" t="s">
        <v>255</v>
      </c>
      <c r="C104" s="379" t="s">
        <v>256</v>
      </c>
      <c r="D104" s="439"/>
      <c r="E104" s="925"/>
      <c r="F104" s="925"/>
      <c r="G104" s="925"/>
      <c r="H104" s="925"/>
      <c r="I104" s="925"/>
      <c r="J104" s="925"/>
      <c r="K104" s="925"/>
      <c r="L104" s="925"/>
      <c r="M104" s="925"/>
      <c r="N104" s="925"/>
      <c r="O104" s="925"/>
      <c r="P104" s="925"/>
      <c r="Q104" s="925"/>
      <c r="R104" s="925"/>
      <c r="S104" s="925"/>
      <c r="T104" s="925"/>
      <c r="U104" s="925"/>
      <c r="V104" s="925"/>
      <c r="W104" s="925"/>
      <c r="X104" s="925"/>
      <c r="Y104" s="925"/>
      <c r="Z104" s="925"/>
      <c r="AA104" s="925"/>
      <c r="AB104" s="925"/>
      <c r="AC104" s="925"/>
      <c r="AD104" s="452">
        <v>0</v>
      </c>
      <c r="AE104" s="452">
        <v>0</v>
      </c>
      <c r="AF104" s="452">
        <v>0</v>
      </c>
      <c r="AG104" s="452">
        <v>0</v>
      </c>
      <c r="AH104" s="452">
        <v>0</v>
      </c>
      <c r="AI104" s="452">
        <v>0</v>
      </c>
      <c r="AJ104" s="452">
        <v>0</v>
      </c>
      <c r="AK104" s="452">
        <v>0</v>
      </c>
      <c r="AL104" s="452">
        <v>0</v>
      </c>
      <c r="AM104" s="452">
        <v>0</v>
      </c>
      <c r="AN104" s="452">
        <v>0</v>
      </c>
      <c r="AO104" s="452">
        <v>0</v>
      </c>
      <c r="AP104" s="452">
        <v>0</v>
      </c>
      <c r="AQ104" s="452">
        <v>0</v>
      </c>
      <c r="AR104" s="452">
        <v>0</v>
      </c>
      <c r="AS104" s="452">
        <v>0</v>
      </c>
      <c r="AT104" s="452">
        <v>0</v>
      </c>
      <c r="AU104" s="452">
        <v>0</v>
      </c>
      <c r="AV104" s="452">
        <v>0</v>
      </c>
      <c r="AW104" s="452">
        <v>0</v>
      </c>
      <c r="AX104" s="452">
        <v>0</v>
      </c>
      <c r="AY104" s="452">
        <v>0</v>
      </c>
      <c r="AZ104" s="452">
        <v>0</v>
      </c>
      <c r="BA104" s="452"/>
      <c r="BB104" s="452"/>
      <c r="BC104" s="452"/>
      <c r="BD104" s="452"/>
      <c r="BE104" s="452"/>
      <c r="BF104" s="452"/>
      <c r="BG104" s="452"/>
      <c r="BH104" s="452"/>
      <c r="BI104" s="452"/>
      <c r="BJ104" s="452"/>
      <c r="BK104" s="452"/>
      <c r="BL104" s="452"/>
      <c r="BM104" s="452"/>
      <c r="BN104" s="452"/>
      <c r="BO104" s="452"/>
      <c r="BP104" s="452"/>
      <c r="BQ104" s="452"/>
      <c r="BR104" s="452"/>
      <c r="BS104" s="452"/>
      <c r="BT104" s="452"/>
      <c r="BU104" s="452"/>
      <c r="BV104" s="452"/>
      <c r="BW104" s="452"/>
      <c r="BX104" s="452"/>
      <c r="BY104" s="452"/>
      <c r="BZ104" s="452"/>
      <c r="CA104" s="452"/>
      <c r="CB104" s="452"/>
      <c r="CC104" s="452"/>
      <c r="CD104" s="452"/>
      <c r="CE104" s="452"/>
      <c r="CF104" s="452"/>
      <c r="CG104" s="452"/>
      <c r="CH104" s="452"/>
      <c r="CI104" s="452"/>
      <c r="CJ104" s="452"/>
      <c r="CK104" s="452"/>
      <c r="CL104" s="452"/>
      <c r="CM104" s="452">
        <v>0</v>
      </c>
      <c r="CN104" s="452">
        <v>0</v>
      </c>
      <c r="CO104" s="452">
        <v>0</v>
      </c>
      <c r="CP104" s="452">
        <v>0</v>
      </c>
      <c r="CQ104" s="452">
        <v>0</v>
      </c>
      <c r="CR104" s="452">
        <v>0</v>
      </c>
      <c r="CS104" s="452">
        <v>0</v>
      </c>
      <c r="CT104" s="452">
        <v>0</v>
      </c>
      <c r="CU104" s="452">
        <v>0</v>
      </c>
      <c r="CV104" s="452">
        <v>0</v>
      </c>
      <c r="CW104" s="452">
        <v>0</v>
      </c>
      <c r="CX104" s="452">
        <v>0</v>
      </c>
      <c r="CY104" s="452">
        <v>0</v>
      </c>
      <c r="CZ104" s="452">
        <v>0</v>
      </c>
      <c r="DA104" s="452">
        <v>0</v>
      </c>
      <c r="DB104" s="452">
        <v>0</v>
      </c>
      <c r="DC104" s="452">
        <v>0</v>
      </c>
      <c r="DD104" s="452">
        <v>0</v>
      </c>
      <c r="DE104" s="452">
        <v>0</v>
      </c>
      <c r="DF104" s="452">
        <v>0</v>
      </c>
      <c r="DG104" s="452">
        <v>0</v>
      </c>
      <c r="DH104" s="452">
        <v>0</v>
      </c>
      <c r="DI104" s="452">
        <v>0</v>
      </c>
      <c r="DJ104" s="452">
        <v>0</v>
      </c>
      <c r="DK104" s="452">
        <v>0</v>
      </c>
      <c r="DL104" s="452">
        <v>0</v>
      </c>
      <c r="DM104" s="452">
        <v>0</v>
      </c>
      <c r="DN104" s="452">
        <v>0</v>
      </c>
      <c r="DO104" s="452">
        <v>0</v>
      </c>
      <c r="DP104" s="452">
        <v>0</v>
      </c>
      <c r="DQ104" s="452">
        <v>0</v>
      </c>
      <c r="DR104" s="452">
        <v>0</v>
      </c>
      <c r="DS104" s="452">
        <v>0</v>
      </c>
      <c r="DT104" s="452">
        <v>0</v>
      </c>
      <c r="DU104" s="452">
        <v>0</v>
      </c>
      <c r="DV104" s="452">
        <v>0</v>
      </c>
      <c r="DW104" s="452">
        <v>0</v>
      </c>
      <c r="DX104" s="452">
        <v>0</v>
      </c>
      <c r="DY104" s="452">
        <v>0</v>
      </c>
      <c r="DZ104" s="452">
        <v>0</v>
      </c>
      <c r="EA104" s="452">
        <v>0</v>
      </c>
      <c r="EB104" s="452">
        <v>0</v>
      </c>
      <c r="EC104" s="452">
        <v>0</v>
      </c>
      <c r="ED104" s="452">
        <v>0</v>
      </c>
      <c r="EE104" s="452">
        <v>0</v>
      </c>
      <c r="EF104" s="452">
        <v>0</v>
      </c>
      <c r="EH104" s="380" t="s">
        <v>94</v>
      </c>
      <c r="EI104" s="380">
        <v>18</v>
      </c>
      <c r="EJ104" s="379" t="s">
        <v>257</v>
      </c>
      <c r="EK104" s="379" t="s">
        <v>63</v>
      </c>
      <c r="EL104" s="380" t="s">
        <v>254</v>
      </c>
      <c r="EN104" s="381" t="str">
        <f>+IFERROR(VLOOKUP($B104,'Lưu ý'!$C$5:$G$21,5,0),"")</f>
        <v/>
      </c>
      <c r="EO104" s="381">
        <f>+IF($EN104="",100%,INDEX('Lưu ý'!$H$5:$I$21,MATCH('3.Gentan-i'!$B104,'Lưu ý'!$C$5:$C$21,0),MATCH('3.Gentan-i'!EO$6,'Lưu ý'!$H$4:$I$4,0)))</f>
        <v>1</v>
      </c>
      <c r="EP104" s="381">
        <f>+IF($EN104="",100%,INDEX('Lưu ý'!$H$5:$I$21,MATCH('3.Gentan-i'!$B104,'Lưu ý'!$C$5:$C$21,0),MATCH('3.Gentan-i'!EP$6,'Lưu ý'!$H$4:$I$4,0)))</f>
        <v>1</v>
      </c>
      <c r="EQ104" s="381">
        <v>1</v>
      </c>
      <c r="ER104" s="844">
        <v>1</v>
      </c>
      <c r="ES104" s="439"/>
      <c r="ET104" s="439"/>
      <c r="EU104" s="476"/>
      <c r="EV104" s="835">
        <v>72</v>
      </c>
      <c r="EW104" s="835">
        <v>72</v>
      </c>
      <c r="EX104" s="835">
        <v>90</v>
      </c>
      <c r="EY104" s="835">
        <v>90</v>
      </c>
      <c r="EZ104" s="423"/>
      <c r="FA104" s="442" cm="1">
        <f t="array" ref="FA104">+_xlfn.SINGLE(MMULT(VALUE($E104:$EF104),VALUE('Color detail'!H$7:H$138)))</f>
        <v>0</v>
      </c>
      <c r="FB104" s="442" cm="1">
        <f t="array" ref="FB104">+_xlfn.SINGLE(MMULT(VALUE($E104:$EF104),VALUE('Color detail'!I$7:I$138)))</f>
        <v>0</v>
      </c>
      <c r="FC104" s="442" cm="1">
        <f t="array" ref="FC104">+_xlfn.SINGLE(MMULT(VALUE($E104:$EF104),VALUE('Color detail'!J$7:J$138)))</f>
        <v>0</v>
      </c>
      <c r="FD104" s="442" cm="1">
        <f t="array" ref="FD104">+_xlfn.SINGLE(MMULT(VALUE($E104:$EF104),VALUE('Color detail'!K$7:K$138)))</f>
        <v>0</v>
      </c>
      <c r="FF104" s="436">
        <f t="shared" si="45"/>
        <v>72</v>
      </c>
      <c r="FG104" s="436">
        <f t="shared" si="46"/>
        <v>72</v>
      </c>
      <c r="FH104" s="436">
        <f t="shared" si="47"/>
        <v>90</v>
      </c>
      <c r="FI104" s="436">
        <f t="shared" si="48"/>
        <v>90</v>
      </c>
      <c r="FK104" s="436">
        <f t="shared" si="39"/>
        <v>72</v>
      </c>
      <c r="FL104" s="436">
        <f t="shared" si="40"/>
        <v>72</v>
      </c>
      <c r="FM104" s="436">
        <f t="shared" si="41"/>
        <v>90</v>
      </c>
      <c r="FN104" s="436">
        <f t="shared" si="42"/>
        <v>90</v>
      </c>
      <c r="FO104" s="681"/>
      <c r="FP104" s="436" cm="1">
        <f t="array" ref="FP104">+_xlfn.SINGLE(IF(FP$8="Mùa đông",MMULT(VALUE($E104:$EF104),VALUE('Color detail'!Q$7:Q$138))*'3.Gentan-i'!$EO104,MMULT(VALUE($E104:$EF104),VALUE('Color detail'!Q$7:Q$138))*'3.Gentan-i'!$EP104))</f>
        <v>0</v>
      </c>
      <c r="FQ104" s="436" cm="1">
        <f t="array" ref="FQ104">+_xlfn.SINGLE(IF(FQ$8="Mùa đông",MMULT(VALUE($E104:$EF104),VALUE('Color detail'!R$7:R$138))*'3.Gentan-i'!$EO104,MMULT(VALUE($E104:$EF104),VALUE('Color detail'!R$7:R$138))*'3.Gentan-i'!$EP104))</f>
        <v>0</v>
      </c>
      <c r="FR104" s="436" cm="1">
        <f t="array" ref="FR104">+_xlfn.SINGLE(IF(FR$8="Mùa đông",MMULT(VALUE($E104:$EF104),VALUE('Color detail'!S$7:S$138))*'3.Gentan-i'!$EO104,MMULT(VALUE($E104:$EF104),VALUE('Color detail'!S$7:S$138))*'3.Gentan-i'!$EP104))</f>
        <v>0</v>
      </c>
      <c r="FS104" s="436" cm="1">
        <f t="array" ref="FS104">+_xlfn.SINGLE(IF(FS$8="Mùa đông",MMULT(VALUE($E104:$EF104),VALUE('Color detail'!T$7:T$138))*'3.Gentan-i'!$EO104,MMULT(VALUE($E104:$EF104),VALUE('Color detail'!T$7:T$138))*'3.Gentan-i'!$EP104))</f>
        <v>0</v>
      </c>
      <c r="FT104" s="436" cm="1">
        <f t="array" ref="FT104">+_xlfn.SINGLE(IF(FT$8="Mùa đông",MMULT(VALUE($E104:$EF104),VALUE('Color detail'!U$7:U$138))*'3.Gentan-i'!$EO104,MMULT(VALUE($E104:$EF104),VALUE('Color detail'!U$7:U$138))*'3.Gentan-i'!$EP104))</f>
        <v>0</v>
      </c>
      <c r="FU104" s="436" cm="1">
        <f t="array" ref="FU104">+_xlfn.SINGLE(IF(FU$8="Mùa đông",MMULT(VALUE($E104:$EF104),VALUE('Color detail'!V$7:V$138))*'3.Gentan-i'!$EO104,MMULT(VALUE($E104:$EF104),VALUE('Color detail'!V$7:V$138))*'3.Gentan-i'!$EP104))</f>
        <v>0</v>
      </c>
      <c r="FV104" s="436" cm="1">
        <f t="array" ref="FV104">+_xlfn.SINGLE(IF(FV$8="Mùa đông",MMULT(VALUE($E104:$EF104),VALUE('Color detail'!W$7:W$138))*'3.Gentan-i'!$EO104,MMULT(VALUE($E104:$EF104),VALUE('Color detail'!W$7:W$138))*'3.Gentan-i'!$EP104))</f>
        <v>0</v>
      </c>
      <c r="FW104" s="436" cm="1">
        <f t="array" ref="FW104">+_xlfn.SINGLE(IF(FW$8="Mùa đông",MMULT(VALUE($E104:$EF104),VALUE('Color detail'!X$7:X$138))*'3.Gentan-i'!$EO104,MMULT(VALUE($E104:$EF104),VALUE('Color detail'!X$7:X$138))*'3.Gentan-i'!$EP104))</f>
        <v>0</v>
      </c>
      <c r="FX104" s="436" cm="1">
        <f t="array" ref="FX104">+_xlfn.SINGLE(IF(FX$8="Mùa đông",MMULT(VALUE($E104:$EF104),VALUE('Color detail'!Y$7:Y$138))*'3.Gentan-i'!$EO104,MMULT(VALUE($E104:$EF104),VALUE('Color detail'!Y$7:Y$138))*'3.Gentan-i'!$EP104))</f>
        <v>0</v>
      </c>
      <c r="FY104" s="436" cm="1">
        <f t="array" ref="FY104">+_xlfn.SINGLE(IF(FY$8="Mùa đông",MMULT(VALUE($E104:$EF104),VALUE('Color detail'!Z$7:Z$138))*'3.Gentan-i'!$EO104,MMULT(VALUE($E104:$EF104),VALUE('Color detail'!Z$7:Z$138))*'3.Gentan-i'!$EP104))</f>
        <v>0</v>
      </c>
      <c r="FZ104" s="436" cm="1">
        <f t="array" ref="FZ104">+_xlfn.SINGLE(IF(FZ$8="Mùa đông",MMULT(VALUE($E104:$EF104),VALUE('Color detail'!AA$7:AA$138))*'3.Gentan-i'!$EO104,MMULT(VALUE($E104:$EF104),VALUE('Color detail'!AA$7:AA$138))*'3.Gentan-i'!$EP104))</f>
        <v>0</v>
      </c>
      <c r="GA104" s="436" cm="1">
        <f t="array" ref="GA104">+_xlfn.SINGLE(IF(GA$8="Mùa đông",MMULT(VALUE($E104:$EF104),VALUE('Color detail'!AB$7:AB$138))*'3.Gentan-i'!$EO104,MMULT(VALUE($E104:$EF104),VALUE('Color detail'!AB$7:AB$138))*'3.Gentan-i'!$EP104))</f>
        <v>0</v>
      </c>
      <c r="GB104" s="436" cm="1">
        <f t="array" ref="GB104">+_xlfn.SINGLE(IF(GB$8="Mùa đông",MMULT(VALUE($E104:$EF104),VALUE('Color detail'!AC$7:AC$138))*'3.Gentan-i'!$EO104,MMULT(VALUE($E104:$EF104),VALUE('Color detail'!AC$7:AC$138))*'3.Gentan-i'!$EP104))</f>
        <v>0</v>
      </c>
      <c r="GC104" s="436" cm="1">
        <f t="array" ref="GC104">+_xlfn.SINGLE(IF(GC$8="Mùa đông",MMULT(VALUE($E104:$EF104),VALUE('Color detail'!AD$7:AD$138))*'3.Gentan-i'!$EO104,MMULT(VALUE($E104:$EF104),VALUE('Color detail'!AD$7:AD$138))*'3.Gentan-i'!$EP104))</f>
        <v>0</v>
      </c>
      <c r="GD104" s="436" cm="1">
        <f t="array" ref="GD104">+_xlfn.SINGLE(IF(GD$8="Mùa đông",MMULT(VALUE($E104:$EF104),VALUE('Color detail'!AE$7:AE$138))*'3.Gentan-i'!$EO104,MMULT(VALUE($E104:$EF104),VALUE('Color detail'!AE$7:AE$138))*'3.Gentan-i'!$EP104))</f>
        <v>0</v>
      </c>
      <c r="GE104" s="436" cm="1">
        <f t="array" ref="GE104">+_xlfn.SINGLE(IF(GE$8="Mùa đông",MMULT(VALUE($E104:$EF104),VALUE('Color detail'!AF$7:AF$138))*'3.Gentan-i'!$EO104,MMULT(VALUE($E104:$EF104),VALUE('Color detail'!AF$7:AF$138))*'3.Gentan-i'!$EP104))</f>
        <v>0</v>
      </c>
      <c r="GF104" s="436" cm="1">
        <f t="array" ref="GF104">+_xlfn.SINGLE(IF(GF$8="Mùa đông",MMULT(VALUE($E104:$EF104),VALUE('Color detail'!AG$7:AG$138))*'3.Gentan-i'!$EO104,MMULT(VALUE($E104:$EF104),VALUE('Color detail'!AG$7:AG$138))*'3.Gentan-i'!$EP104))</f>
        <v>0</v>
      </c>
      <c r="GG104" s="436" cm="1">
        <f t="array" ref="GG104">+_xlfn.SINGLE(IF(GG$8="Mùa đông",MMULT(VALUE($E104:$EF104),VALUE('Color detail'!AH$7:AH$138))*'3.Gentan-i'!$EO104,MMULT(VALUE($E104:$EF104),VALUE('Color detail'!AH$7:AH$138))*'3.Gentan-i'!$EP104))</f>
        <v>0</v>
      </c>
      <c r="GH104" s="436" cm="1">
        <f t="array" ref="GH104">+_xlfn.SINGLE(IF(GH$8="Mùa đông",MMULT(VALUE($E104:$EF104),VALUE('Color detail'!AI$7:AI$138))*'3.Gentan-i'!$EO104,MMULT(VALUE($E104:$EF104),VALUE('Color detail'!AI$7:AI$138))*'3.Gentan-i'!$EP104))</f>
        <v>0</v>
      </c>
      <c r="GI104" s="436" cm="1">
        <f t="array" ref="GI104">+_xlfn.SINGLE(IF(GI$8="Mùa đông",MMULT(VALUE($E104:$EF104),VALUE('Color detail'!AJ$7:AJ$138))*'3.Gentan-i'!$EO104,MMULT(VALUE($E104:$EF104),VALUE('Color detail'!AJ$7:AJ$138))*'3.Gentan-i'!$EP104))</f>
        <v>0</v>
      </c>
      <c r="GJ104" s="436" cm="1">
        <f t="array" ref="GJ104">+_xlfn.SINGLE(IF(GJ$8="Mùa đông",MMULT(VALUE($E104:$EF104),VALUE('Color detail'!AK$7:AK$138))*'3.Gentan-i'!$EO104,MMULT(VALUE($E104:$EF104),VALUE('Color detail'!AK$7:AK$138))*'3.Gentan-i'!$EP104))</f>
        <v>0</v>
      </c>
      <c r="GK104" s="436" cm="1">
        <f t="array" ref="GK104">+_xlfn.SINGLE(IF(GK$8="Mùa đông",MMULT(VALUE($E104:$EF104),VALUE('Color detail'!AL$7:AL$138))*'3.Gentan-i'!$EO104,MMULT(VALUE($E104:$EF104),VALUE('Color detail'!AL$7:AL$138))*'3.Gentan-i'!$EP104))</f>
        <v>0</v>
      </c>
      <c r="GL104" s="436" cm="1">
        <f t="array" ref="GL104">+_xlfn.SINGLE(IF(GL$8="Mùa đông",MMULT(VALUE($E104:$EF104),VALUE('Color detail'!AM$7:AM$138))*'3.Gentan-i'!$EO104,MMULT(VALUE($E104:$EF104),VALUE('Color detail'!AM$7:AM$138))*'3.Gentan-i'!$EP104))</f>
        <v>0</v>
      </c>
      <c r="GM104" s="436" cm="1">
        <f t="array" ref="GM104">+_xlfn.SINGLE(IF(GM$8="Mùa đông",MMULT(VALUE($E104:$EF104),VALUE('Color detail'!AN$7:AN$138))*'3.Gentan-i'!$EO104,MMULT(VALUE($E104:$EF104),VALUE('Color detail'!AN$7:AN$138))*'3.Gentan-i'!$EP104))</f>
        <v>0</v>
      </c>
      <c r="GN104" s="436" cm="1">
        <f t="array" ref="GN104">+_xlfn.SINGLE(IF(GN$8="Mùa đông",MMULT(VALUE($E104:$EF104),VALUE('Color detail'!AO$7:AO$138))*'3.Gentan-i'!$EO104,MMULT(VALUE($E104:$EF104),VALUE('Color detail'!AO$7:AO$138))*'3.Gentan-i'!$EP104))</f>
        <v>0</v>
      </c>
      <c r="GO104" s="436" cm="1">
        <f t="array" ref="GO104">+_xlfn.SINGLE(IF(GO$8="Mùa đông",MMULT(VALUE($E104:$EF104),VALUE('Color detail'!AP$7:AP$138))*'3.Gentan-i'!$EO104,MMULT(VALUE($E104:$EF104),VALUE('Color detail'!AP$7:AP$138))*'3.Gentan-i'!$EP104))</f>
        <v>0</v>
      </c>
      <c r="GP104" s="436" cm="1">
        <f t="array" ref="GP104">+_xlfn.SINGLE(IF(GP$8="Mùa đông",MMULT(VALUE($E104:$EF104),VALUE('Color detail'!AQ$7:AQ$138))*'3.Gentan-i'!$EO104,MMULT(VALUE($E104:$EF104),VALUE('Color detail'!AQ$7:AQ$138))*'3.Gentan-i'!$EP104))</f>
        <v>0</v>
      </c>
      <c r="GQ104" s="436" cm="1">
        <f t="array" ref="GQ104">+_xlfn.SINGLE(IF(GQ$8="Mùa đông",MMULT(VALUE($E104:$EF104),VALUE('Color detail'!AR$7:AR$138))*'3.Gentan-i'!$EO104,MMULT(VALUE($E104:$EF104),VALUE('Color detail'!AR$7:AR$138))*'3.Gentan-i'!$EP104))</f>
        <v>0</v>
      </c>
      <c r="GR104" s="443">
        <f t="shared" si="43"/>
        <v>0</v>
      </c>
      <c r="GS104" s="435"/>
      <c r="GT104" s="436">
        <f t="shared" si="44"/>
        <v>0</v>
      </c>
      <c r="GU104" s="499">
        <v>12</v>
      </c>
      <c r="GV104" s="499">
        <v>36</v>
      </c>
      <c r="GW104" s="436">
        <f t="shared" si="49"/>
        <v>0</v>
      </c>
      <c r="GX104" s="436">
        <f t="shared" si="50"/>
        <v>0</v>
      </c>
      <c r="GZ104" s="534"/>
      <c r="HA104" s="534"/>
      <c r="HB104" s="534">
        <f t="shared" si="51"/>
        <v>0</v>
      </c>
    </row>
    <row r="105" spans="1:210" ht="16" hidden="1" customHeight="1">
      <c r="A105" s="437">
        <v>3</v>
      </c>
      <c r="B105" s="438" t="s">
        <v>258</v>
      </c>
      <c r="C105" s="379" t="s">
        <v>259</v>
      </c>
      <c r="D105" s="439"/>
      <c r="E105" s="925"/>
      <c r="F105" s="925"/>
      <c r="G105" s="925"/>
      <c r="H105" s="925"/>
      <c r="I105" s="925"/>
      <c r="J105" s="925"/>
      <c r="K105" s="925"/>
      <c r="L105" s="925"/>
      <c r="M105" s="925"/>
      <c r="N105" s="925"/>
      <c r="O105" s="925"/>
      <c r="P105" s="925"/>
      <c r="Q105" s="925"/>
      <c r="R105" s="925"/>
      <c r="S105" s="925"/>
      <c r="T105" s="925"/>
      <c r="U105" s="925"/>
      <c r="V105" s="925"/>
      <c r="W105" s="925"/>
      <c r="X105" s="925"/>
      <c r="Y105" s="925"/>
      <c r="Z105" s="925"/>
      <c r="AA105" s="925"/>
      <c r="AB105" s="925"/>
      <c r="AC105" s="925"/>
      <c r="AD105" s="452">
        <v>0</v>
      </c>
      <c r="AE105" s="452">
        <v>0</v>
      </c>
      <c r="AF105" s="452">
        <v>0</v>
      </c>
      <c r="AG105" s="452">
        <v>0</v>
      </c>
      <c r="AH105" s="452">
        <v>0</v>
      </c>
      <c r="AI105" s="452">
        <v>0</v>
      </c>
      <c r="AJ105" s="452">
        <v>0</v>
      </c>
      <c r="AK105" s="452">
        <v>0</v>
      </c>
      <c r="AL105" s="452">
        <v>0</v>
      </c>
      <c r="AM105" s="452">
        <v>0</v>
      </c>
      <c r="AN105" s="452">
        <v>0</v>
      </c>
      <c r="AO105" s="452">
        <v>0</v>
      </c>
      <c r="AP105" s="452">
        <v>0</v>
      </c>
      <c r="AQ105" s="452">
        <v>0</v>
      </c>
      <c r="AR105" s="452">
        <v>0</v>
      </c>
      <c r="AS105" s="452">
        <v>0</v>
      </c>
      <c r="AT105" s="452">
        <v>0</v>
      </c>
      <c r="AU105" s="452">
        <v>0</v>
      </c>
      <c r="AV105" s="452">
        <v>0</v>
      </c>
      <c r="AW105" s="452">
        <v>0</v>
      </c>
      <c r="AX105" s="452">
        <v>0</v>
      </c>
      <c r="AY105" s="452">
        <v>0</v>
      </c>
      <c r="AZ105" s="452">
        <v>0</v>
      </c>
      <c r="BA105" s="452"/>
      <c r="BB105" s="452"/>
      <c r="BC105" s="452"/>
      <c r="BD105" s="452"/>
      <c r="BE105" s="452"/>
      <c r="BF105" s="452"/>
      <c r="BG105" s="452"/>
      <c r="BH105" s="452"/>
      <c r="BI105" s="452"/>
      <c r="BJ105" s="452"/>
      <c r="BK105" s="452"/>
      <c r="BL105" s="452"/>
      <c r="BM105" s="452"/>
      <c r="BN105" s="452"/>
      <c r="BO105" s="452"/>
      <c r="BP105" s="452"/>
      <c r="BQ105" s="452"/>
      <c r="BR105" s="452"/>
      <c r="BS105" s="452"/>
      <c r="BT105" s="452"/>
      <c r="BU105" s="452"/>
      <c r="BV105" s="452"/>
      <c r="BW105" s="452"/>
      <c r="BX105" s="452"/>
      <c r="BY105" s="452"/>
      <c r="BZ105" s="452"/>
      <c r="CA105" s="452"/>
      <c r="CB105" s="452"/>
      <c r="CC105" s="452"/>
      <c r="CD105" s="452"/>
      <c r="CE105" s="452"/>
      <c r="CF105" s="452"/>
      <c r="CG105" s="452"/>
      <c r="CH105" s="452"/>
      <c r="CI105" s="452"/>
      <c r="CJ105" s="452"/>
      <c r="CK105" s="452"/>
      <c r="CL105" s="452"/>
      <c r="CM105" s="452">
        <v>0</v>
      </c>
      <c r="CN105" s="452">
        <v>0</v>
      </c>
      <c r="CO105" s="452">
        <v>0</v>
      </c>
      <c r="CP105" s="452">
        <v>0</v>
      </c>
      <c r="CQ105" s="452">
        <v>0</v>
      </c>
      <c r="CR105" s="452">
        <v>0</v>
      </c>
      <c r="CS105" s="452">
        <v>0</v>
      </c>
      <c r="CT105" s="452">
        <v>0</v>
      </c>
      <c r="CU105" s="452">
        <v>0</v>
      </c>
      <c r="CV105" s="452">
        <v>0</v>
      </c>
      <c r="CW105" s="452">
        <v>0</v>
      </c>
      <c r="CX105" s="452">
        <v>0</v>
      </c>
      <c r="CY105" s="452">
        <v>0</v>
      </c>
      <c r="CZ105" s="452">
        <v>0</v>
      </c>
      <c r="DA105" s="452">
        <v>0</v>
      </c>
      <c r="DB105" s="452">
        <v>0</v>
      </c>
      <c r="DC105" s="452">
        <v>0</v>
      </c>
      <c r="DD105" s="452">
        <v>0</v>
      </c>
      <c r="DE105" s="452">
        <v>0</v>
      </c>
      <c r="DF105" s="452">
        <v>0</v>
      </c>
      <c r="DG105" s="452">
        <v>0</v>
      </c>
      <c r="DH105" s="452">
        <v>0</v>
      </c>
      <c r="DI105" s="452">
        <v>0</v>
      </c>
      <c r="DJ105" s="452">
        <v>0</v>
      </c>
      <c r="DK105" s="452">
        <v>0</v>
      </c>
      <c r="DL105" s="452">
        <v>0</v>
      </c>
      <c r="DM105" s="452">
        <v>0</v>
      </c>
      <c r="DN105" s="452">
        <v>0</v>
      </c>
      <c r="DO105" s="452">
        <v>0</v>
      </c>
      <c r="DP105" s="452">
        <v>0</v>
      </c>
      <c r="DQ105" s="452">
        <v>0</v>
      </c>
      <c r="DR105" s="452">
        <v>0</v>
      </c>
      <c r="DS105" s="452">
        <v>0</v>
      </c>
      <c r="DT105" s="452">
        <v>0</v>
      </c>
      <c r="DU105" s="452">
        <v>0</v>
      </c>
      <c r="DV105" s="452">
        <v>0</v>
      </c>
      <c r="DW105" s="452">
        <v>0</v>
      </c>
      <c r="DX105" s="452">
        <v>0</v>
      </c>
      <c r="DY105" s="452">
        <v>0</v>
      </c>
      <c r="DZ105" s="452">
        <v>0</v>
      </c>
      <c r="EA105" s="452">
        <v>0</v>
      </c>
      <c r="EB105" s="452">
        <v>0</v>
      </c>
      <c r="EC105" s="452">
        <v>0</v>
      </c>
      <c r="ED105" s="452">
        <v>0</v>
      </c>
      <c r="EE105" s="452">
        <v>0</v>
      </c>
      <c r="EF105" s="452">
        <v>0</v>
      </c>
      <c r="EH105" s="380" t="s">
        <v>94</v>
      </c>
      <c r="EI105" s="380">
        <v>4</v>
      </c>
      <c r="EJ105" s="379" t="s">
        <v>260</v>
      </c>
      <c r="EK105" s="379" t="s">
        <v>63</v>
      </c>
      <c r="EL105" s="380" t="s">
        <v>254</v>
      </c>
      <c r="EN105" s="381" t="str">
        <f>+IFERROR(VLOOKUP($B105,'Lưu ý'!$C$5:$G$21,5,0),"")</f>
        <v/>
      </c>
      <c r="EO105" s="381">
        <f>+IF($EN105="",100%,INDEX('Lưu ý'!$H$5:$I$21,MATCH('3.Gentan-i'!$B105,'Lưu ý'!$C$5:$C$21,0),MATCH('3.Gentan-i'!EO$6,'Lưu ý'!$H$4:$I$4,0)))</f>
        <v>1</v>
      </c>
      <c r="EP105" s="381">
        <f>+IF($EN105="",100%,INDEX('Lưu ý'!$H$5:$I$21,MATCH('3.Gentan-i'!$B105,'Lưu ý'!$C$5:$C$21,0),MATCH('3.Gentan-i'!EP$6,'Lưu ý'!$H$4:$I$4,0)))</f>
        <v>1</v>
      </c>
      <c r="EQ105" s="381">
        <v>1</v>
      </c>
      <c r="ER105" s="844">
        <v>1</v>
      </c>
      <c r="ES105" s="439"/>
      <c r="ET105" s="439"/>
      <c r="EU105" s="476"/>
      <c r="EV105" s="835">
        <v>4</v>
      </c>
      <c r="EW105" s="835"/>
      <c r="EX105" s="835">
        <v>4</v>
      </c>
      <c r="EY105" s="835"/>
      <c r="EZ105" s="423"/>
      <c r="FA105" s="442" cm="1">
        <f t="array" ref="FA105">+_xlfn.SINGLE(MMULT(VALUE($E105:$EF105),VALUE('Color detail'!H$7:H$138)))</f>
        <v>0</v>
      </c>
      <c r="FB105" s="442" cm="1">
        <f t="array" ref="FB105">+_xlfn.SINGLE(MMULT(VALUE($E105:$EF105),VALUE('Color detail'!I$7:I$138)))</f>
        <v>0</v>
      </c>
      <c r="FC105" s="442" cm="1">
        <f t="array" ref="FC105">+_xlfn.SINGLE(MMULT(VALUE($E105:$EF105),VALUE('Color detail'!J$7:J$138)))</f>
        <v>0</v>
      </c>
      <c r="FD105" s="442" cm="1">
        <f t="array" ref="FD105">+_xlfn.SINGLE(MMULT(VALUE($E105:$EF105),VALUE('Color detail'!K$7:K$138)))</f>
        <v>0</v>
      </c>
      <c r="FF105" s="436">
        <f t="shared" si="45"/>
        <v>4</v>
      </c>
      <c r="FG105" s="436">
        <f t="shared" si="46"/>
        <v>0</v>
      </c>
      <c r="FH105" s="436">
        <f t="shared" si="47"/>
        <v>4</v>
      </c>
      <c r="FI105" s="436">
        <f t="shared" si="48"/>
        <v>0</v>
      </c>
      <c r="FK105" s="436">
        <f t="shared" si="39"/>
        <v>4</v>
      </c>
      <c r="FL105" s="436">
        <f t="shared" si="40"/>
        <v>4</v>
      </c>
      <c r="FM105" s="436">
        <f t="shared" si="41"/>
        <v>4</v>
      </c>
      <c r="FN105" s="436">
        <f t="shared" si="42"/>
        <v>0</v>
      </c>
      <c r="FO105" s="681"/>
      <c r="FP105" s="436" cm="1">
        <f t="array" ref="FP105">+_xlfn.SINGLE(IF(FP$8="Mùa đông",MMULT(VALUE($E105:$EF105),VALUE('Color detail'!Q$7:Q$138))*'3.Gentan-i'!$EO105,MMULT(VALUE($E105:$EF105),VALUE('Color detail'!Q$7:Q$138))*'3.Gentan-i'!$EP105))</f>
        <v>0</v>
      </c>
      <c r="FQ105" s="436" cm="1">
        <f t="array" ref="FQ105">+_xlfn.SINGLE(IF(FQ$8="Mùa đông",MMULT(VALUE($E105:$EF105),VALUE('Color detail'!R$7:R$138))*'3.Gentan-i'!$EO105,MMULT(VALUE($E105:$EF105),VALUE('Color detail'!R$7:R$138))*'3.Gentan-i'!$EP105))</f>
        <v>0</v>
      </c>
      <c r="FR105" s="436" cm="1">
        <f t="array" ref="FR105">+_xlfn.SINGLE(IF(FR$8="Mùa đông",MMULT(VALUE($E105:$EF105),VALUE('Color detail'!S$7:S$138))*'3.Gentan-i'!$EO105,MMULT(VALUE($E105:$EF105),VALUE('Color detail'!S$7:S$138))*'3.Gentan-i'!$EP105))</f>
        <v>0</v>
      </c>
      <c r="FS105" s="436" cm="1">
        <f t="array" ref="FS105">+_xlfn.SINGLE(IF(FS$8="Mùa đông",MMULT(VALUE($E105:$EF105),VALUE('Color detail'!T$7:T$138))*'3.Gentan-i'!$EO105,MMULT(VALUE($E105:$EF105),VALUE('Color detail'!T$7:T$138))*'3.Gentan-i'!$EP105))</f>
        <v>0</v>
      </c>
      <c r="FT105" s="436" cm="1">
        <f t="array" ref="FT105">+_xlfn.SINGLE(IF(FT$8="Mùa đông",MMULT(VALUE($E105:$EF105),VALUE('Color detail'!U$7:U$138))*'3.Gentan-i'!$EO105,MMULT(VALUE($E105:$EF105),VALUE('Color detail'!U$7:U$138))*'3.Gentan-i'!$EP105))</f>
        <v>0</v>
      </c>
      <c r="FU105" s="436" cm="1">
        <f t="array" ref="FU105">+_xlfn.SINGLE(IF(FU$8="Mùa đông",MMULT(VALUE($E105:$EF105),VALUE('Color detail'!V$7:V$138))*'3.Gentan-i'!$EO105,MMULT(VALUE($E105:$EF105),VALUE('Color detail'!V$7:V$138))*'3.Gentan-i'!$EP105))</f>
        <v>0</v>
      </c>
      <c r="FV105" s="436" cm="1">
        <f t="array" ref="FV105">+_xlfn.SINGLE(IF(FV$8="Mùa đông",MMULT(VALUE($E105:$EF105),VALUE('Color detail'!W$7:W$138))*'3.Gentan-i'!$EO105,MMULT(VALUE($E105:$EF105),VALUE('Color detail'!W$7:W$138))*'3.Gentan-i'!$EP105))</f>
        <v>0</v>
      </c>
      <c r="FW105" s="436" cm="1">
        <f t="array" ref="FW105">+_xlfn.SINGLE(IF(FW$8="Mùa đông",MMULT(VALUE($E105:$EF105),VALUE('Color detail'!X$7:X$138))*'3.Gentan-i'!$EO105,MMULT(VALUE($E105:$EF105),VALUE('Color detail'!X$7:X$138))*'3.Gentan-i'!$EP105))</f>
        <v>0</v>
      </c>
      <c r="FX105" s="436" cm="1">
        <f t="array" ref="FX105">+_xlfn.SINGLE(IF(FX$8="Mùa đông",MMULT(VALUE($E105:$EF105),VALUE('Color detail'!Y$7:Y$138))*'3.Gentan-i'!$EO105,MMULT(VALUE($E105:$EF105),VALUE('Color detail'!Y$7:Y$138))*'3.Gentan-i'!$EP105))</f>
        <v>0</v>
      </c>
      <c r="FY105" s="436" cm="1">
        <f t="array" ref="FY105">+_xlfn.SINGLE(IF(FY$8="Mùa đông",MMULT(VALUE($E105:$EF105),VALUE('Color detail'!Z$7:Z$138))*'3.Gentan-i'!$EO105,MMULT(VALUE($E105:$EF105),VALUE('Color detail'!Z$7:Z$138))*'3.Gentan-i'!$EP105))</f>
        <v>0</v>
      </c>
      <c r="FZ105" s="436" cm="1">
        <f t="array" ref="FZ105">+_xlfn.SINGLE(IF(FZ$8="Mùa đông",MMULT(VALUE($E105:$EF105),VALUE('Color detail'!AA$7:AA$138))*'3.Gentan-i'!$EO105,MMULT(VALUE($E105:$EF105),VALUE('Color detail'!AA$7:AA$138))*'3.Gentan-i'!$EP105))</f>
        <v>0</v>
      </c>
      <c r="GA105" s="436" cm="1">
        <f t="array" ref="GA105">+_xlfn.SINGLE(IF(GA$8="Mùa đông",MMULT(VALUE($E105:$EF105),VALUE('Color detail'!AB$7:AB$138))*'3.Gentan-i'!$EO105,MMULT(VALUE($E105:$EF105),VALUE('Color detail'!AB$7:AB$138))*'3.Gentan-i'!$EP105))</f>
        <v>0</v>
      </c>
      <c r="GB105" s="436" cm="1">
        <f t="array" ref="GB105">+_xlfn.SINGLE(IF(GB$8="Mùa đông",MMULT(VALUE($E105:$EF105),VALUE('Color detail'!AC$7:AC$138))*'3.Gentan-i'!$EO105,MMULT(VALUE($E105:$EF105),VALUE('Color detail'!AC$7:AC$138))*'3.Gentan-i'!$EP105))</f>
        <v>0</v>
      </c>
      <c r="GC105" s="436" cm="1">
        <f t="array" ref="GC105">+_xlfn.SINGLE(IF(GC$8="Mùa đông",MMULT(VALUE($E105:$EF105),VALUE('Color detail'!AD$7:AD$138))*'3.Gentan-i'!$EO105,MMULT(VALUE($E105:$EF105),VALUE('Color detail'!AD$7:AD$138))*'3.Gentan-i'!$EP105))</f>
        <v>0</v>
      </c>
      <c r="GD105" s="436" cm="1">
        <f t="array" ref="GD105">+_xlfn.SINGLE(IF(GD$8="Mùa đông",MMULT(VALUE($E105:$EF105),VALUE('Color detail'!AE$7:AE$138))*'3.Gentan-i'!$EO105,MMULT(VALUE($E105:$EF105),VALUE('Color detail'!AE$7:AE$138))*'3.Gentan-i'!$EP105))</f>
        <v>0</v>
      </c>
      <c r="GE105" s="436" cm="1">
        <f t="array" ref="GE105">+_xlfn.SINGLE(IF(GE$8="Mùa đông",MMULT(VALUE($E105:$EF105),VALUE('Color detail'!AF$7:AF$138))*'3.Gentan-i'!$EO105,MMULT(VALUE($E105:$EF105),VALUE('Color detail'!AF$7:AF$138))*'3.Gentan-i'!$EP105))</f>
        <v>0</v>
      </c>
      <c r="GF105" s="436" cm="1">
        <f t="array" ref="GF105">+_xlfn.SINGLE(IF(GF$8="Mùa đông",MMULT(VALUE($E105:$EF105),VALUE('Color detail'!AG$7:AG$138))*'3.Gentan-i'!$EO105,MMULT(VALUE($E105:$EF105),VALUE('Color detail'!AG$7:AG$138))*'3.Gentan-i'!$EP105))</f>
        <v>0</v>
      </c>
      <c r="GG105" s="436" cm="1">
        <f t="array" ref="GG105">+_xlfn.SINGLE(IF(GG$8="Mùa đông",MMULT(VALUE($E105:$EF105),VALUE('Color detail'!AH$7:AH$138))*'3.Gentan-i'!$EO105,MMULT(VALUE($E105:$EF105),VALUE('Color detail'!AH$7:AH$138))*'3.Gentan-i'!$EP105))</f>
        <v>0</v>
      </c>
      <c r="GH105" s="436" cm="1">
        <f t="array" ref="GH105">+_xlfn.SINGLE(IF(GH$8="Mùa đông",MMULT(VALUE($E105:$EF105),VALUE('Color detail'!AI$7:AI$138))*'3.Gentan-i'!$EO105,MMULT(VALUE($E105:$EF105),VALUE('Color detail'!AI$7:AI$138))*'3.Gentan-i'!$EP105))</f>
        <v>0</v>
      </c>
      <c r="GI105" s="436" cm="1">
        <f t="array" ref="GI105">+_xlfn.SINGLE(IF(GI$8="Mùa đông",MMULT(VALUE($E105:$EF105),VALUE('Color detail'!AJ$7:AJ$138))*'3.Gentan-i'!$EO105,MMULT(VALUE($E105:$EF105),VALUE('Color detail'!AJ$7:AJ$138))*'3.Gentan-i'!$EP105))</f>
        <v>0</v>
      </c>
      <c r="GJ105" s="436" cm="1">
        <f t="array" ref="GJ105">+_xlfn.SINGLE(IF(GJ$8="Mùa đông",MMULT(VALUE($E105:$EF105),VALUE('Color detail'!AK$7:AK$138))*'3.Gentan-i'!$EO105,MMULT(VALUE($E105:$EF105),VALUE('Color detail'!AK$7:AK$138))*'3.Gentan-i'!$EP105))</f>
        <v>0</v>
      </c>
      <c r="GK105" s="436" cm="1">
        <f t="array" ref="GK105">+_xlfn.SINGLE(IF(GK$8="Mùa đông",MMULT(VALUE($E105:$EF105),VALUE('Color detail'!AL$7:AL$138))*'3.Gentan-i'!$EO105,MMULT(VALUE($E105:$EF105),VALUE('Color detail'!AL$7:AL$138))*'3.Gentan-i'!$EP105))</f>
        <v>0</v>
      </c>
      <c r="GL105" s="436" cm="1">
        <f t="array" ref="GL105">+_xlfn.SINGLE(IF(GL$8="Mùa đông",MMULT(VALUE($E105:$EF105),VALUE('Color detail'!AM$7:AM$138))*'3.Gentan-i'!$EO105,MMULT(VALUE($E105:$EF105),VALUE('Color detail'!AM$7:AM$138))*'3.Gentan-i'!$EP105))</f>
        <v>0</v>
      </c>
      <c r="GM105" s="436" cm="1">
        <f t="array" ref="GM105">+_xlfn.SINGLE(IF(GM$8="Mùa đông",MMULT(VALUE($E105:$EF105),VALUE('Color detail'!AN$7:AN$138))*'3.Gentan-i'!$EO105,MMULT(VALUE($E105:$EF105),VALUE('Color detail'!AN$7:AN$138))*'3.Gentan-i'!$EP105))</f>
        <v>0</v>
      </c>
      <c r="GN105" s="436" cm="1">
        <f t="array" ref="GN105">+_xlfn.SINGLE(IF(GN$8="Mùa đông",MMULT(VALUE($E105:$EF105),VALUE('Color detail'!AO$7:AO$138))*'3.Gentan-i'!$EO105,MMULT(VALUE($E105:$EF105),VALUE('Color detail'!AO$7:AO$138))*'3.Gentan-i'!$EP105))</f>
        <v>0</v>
      </c>
      <c r="GO105" s="436" cm="1">
        <f t="array" ref="GO105">+_xlfn.SINGLE(IF(GO$8="Mùa đông",MMULT(VALUE($E105:$EF105),VALUE('Color detail'!AP$7:AP$138))*'3.Gentan-i'!$EO105,MMULT(VALUE($E105:$EF105),VALUE('Color detail'!AP$7:AP$138))*'3.Gentan-i'!$EP105))</f>
        <v>0</v>
      </c>
      <c r="GP105" s="436" cm="1">
        <f t="array" ref="GP105">+_xlfn.SINGLE(IF(GP$8="Mùa đông",MMULT(VALUE($E105:$EF105),VALUE('Color detail'!AQ$7:AQ$138))*'3.Gentan-i'!$EO105,MMULT(VALUE($E105:$EF105),VALUE('Color detail'!AQ$7:AQ$138))*'3.Gentan-i'!$EP105))</f>
        <v>0</v>
      </c>
      <c r="GQ105" s="436" cm="1">
        <f t="array" ref="GQ105">+_xlfn.SINGLE(IF(GQ$8="Mùa đông",MMULT(VALUE($E105:$EF105),VALUE('Color detail'!AR$7:AR$138))*'3.Gentan-i'!$EO105,MMULT(VALUE($E105:$EF105),VALUE('Color detail'!AR$7:AR$138))*'3.Gentan-i'!$EP105))</f>
        <v>0</v>
      </c>
      <c r="GR105" s="443">
        <f t="shared" si="43"/>
        <v>0</v>
      </c>
      <c r="GS105" s="435"/>
      <c r="GT105" s="436">
        <f t="shared" si="44"/>
        <v>0</v>
      </c>
      <c r="GU105" s="499">
        <v>12</v>
      </c>
      <c r="GV105" s="499">
        <v>36</v>
      </c>
      <c r="GW105" s="436">
        <f t="shared" si="49"/>
        <v>0</v>
      </c>
      <c r="GX105" s="436">
        <f t="shared" si="50"/>
        <v>0</v>
      </c>
      <c r="GZ105" s="534"/>
      <c r="HA105" s="534"/>
      <c r="HB105" s="534">
        <f t="shared" si="51"/>
        <v>0</v>
      </c>
    </row>
    <row r="106" spans="1:210" ht="16" customHeight="1">
      <c r="A106" s="437">
        <v>3</v>
      </c>
      <c r="B106" s="438" t="s">
        <v>258</v>
      </c>
      <c r="C106" s="379" t="s">
        <v>259</v>
      </c>
      <c r="D106" s="439"/>
      <c r="E106" s="925"/>
      <c r="F106" s="925"/>
      <c r="G106" s="925"/>
      <c r="H106" s="925"/>
      <c r="I106" s="925"/>
      <c r="J106" s="925"/>
      <c r="K106" s="925"/>
      <c r="L106" s="925"/>
      <c r="M106" s="925"/>
      <c r="N106" s="925"/>
      <c r="O106" s="925"/>
      <c r="P106" s="925"/>
      <c r="Q106" s="925"/>
      <c r="R106" s="925"/>
      <c r="S106" s="925"/>
      <c r="T106" s="925"/>
      <c r="U106" s="925"/>
      <c r="V106" s="925"/>
      <c r="W106" s="925"/>
      <c r="X106" s="925"/>
      <c r="Y106" s="925"/>
      <c r="Z106" s="925"/>
      <c r="AA106" s="925"/>
      <c r="AB106" s="925"/>
      <c r="AC106" s="925"/>
      <c r="AD106" s="452">
        <v>0</v>
      </c>
      <c r="AE106" s="452">
        <v>0</v>
      </c>
      <c r="AF106" s="452">
        <v>0</v>
      </c>
      <c r="AG106" s="452">
        <v>0</v>
      </c>
      <c r="AH106" s="452">
        <v>0</v>
      </c>
      <c r="AI106" s="452">
        <v>0</v>
      </c>
      <c r="AJ106" s="452">
        <v>0</v>
      </c>
      <c r="AK106" s="452">
        <v>0</v>
      </c>
      <c r="AL106" s="452">
        <v>0</v>
      </c>
      <c r="AM106" s="452">
        <v>0</v>
      </c>
      <c r="AN106" s="452">
        <v>0</v>
      </c>
      <c r="AO106" s="452">
        <v>0</v>
      </c>
      <c r="AP106" s="452">
        <v>0</v>
      </c>
      <c r="AQ106" s="452">
        <v>0</v>
      </c>
      <c r="AR106" s="452">
        <v>0</v>
      </c>
      <c r="AS106" s="452">
        <v>0</v>
      </c>
      <c r="AT106" s="452">
        <v>0</v>
      </c>
      <c r="AU106" s="452">
        <v>0</v>
      </c>
      <c r="AV106" s="452">
        <v>0</v>
      </c>
      <c r="AW106" s="452">
        <v>0</v>
      </c>
      <c r="AX106" s="452">
        <v>0</v>
      </c>
      <c r="AY106" s="452">
        <v>0</v>
      </c>
      <c r="AZ106" s="452">
        <v>0</v>
      </c>
      <c r="BA106" s="452"/>
      <c r="BB106" s="452"/>
      <c r="BC106" s="452"/>
      <c r="BD106" s="452"/>
      <c r="BE106" s="452"/>
      <c r="BF106" s="452"/>
      <c r="BG106" s="452"/>
      <c r="BH106" s="452"/>
      <c r="BI106" s="452"/>
      <c r="BJ106" s="452"/>
      <c r="BK106" s="452"/>
      <c r="BL106" s="452"/>
      <c r="BM106" s="452"/>
      <c r="BN106" s="452"/>
      <c r="BO106" s="452"/>
      <c r="BP106" s="452"/>
      <c r="BQ106" s="452"/>
      <c r="BR106" s="452"/>
      <c r="BS106" s="452"/>
      <c r="BT106" s="452"/>
      <c r="BU106" s="452"/>
      <c r="BV106" s="452"/>
      <c r="BW106" s="452"/>
      <c r="BX106" s="452"/>
      <c r="BY106" s="452"/>
      <c r="BZ106" s="452"/>
      <c r="CA106" s="452"/>
      <c r="CB106" s="452"/>
      <c r="CC106" s="452"/>
      <c r="CD106" s="452"/>
      <c r="CE106" s="452"/>
      <c r="CF106" s="452"/>
      <c r="CG106" s="452"/>
      <c r="CH106" s="452"/>
      <c r="CI106" s="452"/>
      <c r="CJ106" s="452"/>
      <c r="CK106" s="452"/>
      <c r="CL106" s="452"/>
      <c r="CM106" s="452">
        <v>0</v>
      </c>
      <c r="CN106" s="452">
        <v>0</v>
      </c>
      <c r="CO106" s="452">
        <v>0</v>
      </c>
      <c r="CP106" s="452">
        <v>0</v>
      </c>
      <c r="CQ106" s="452">
        <v>0</v>
      </c>
      <c r="CR106" s="452">
        <v>0</v>
      </c>
      <c r="CS106" s="452">
        <v>0</v>
      </c>
      <c r="CT106" s="452">
        <v>0</v>
      </c>
      <c r="CU106" s="452">
        <v>0</v>
      </c>
      <c r="CV106" s="452">
        <v>0</v>
      </c>
      <c r="CW106" s="452">
        <v>0</v>
      </c>
      <c r="CX106" s="452">
        <v>0</v>
      </c>
      <c r="CY106" s="452">
        <v>0</v>
      </c>
      <c r="CZ106" s="452">
        <v>0</v>
      </c>
      <c r="DA106" s="452">
        <v>0</v>
      </c>
      <c r="DB106" s="452">
        <v>0</v>
      </c>
      <c r="DC106" s="452">
        <v>0</v>
      </c>
      <c r="DD106" s="452">
        <v>0</v>
      </c>
      <c r="DE106" s="452">
        <v>0</v>
      </c>
      <c r="DF106" s="452">
        <v>0</v>
      </c>
      <c r="DG106" s="452">
        <v>0</v>
      </c>
      <c r="DH106" s="452">
        <v>0</v>
      </c>
      <c r="DI106" s="452">
        <v>0</v>
      </c>
      <c r="DJ106" s="452">
        <v>0</v>
      </c>
      <c r="DK106" s="452">
        <v>0</v>
      </c>
      <c r="DL106" s="452">
        <v>0</v>
      </c>
      <c r="DM106" s="452">
        <v>0</v>
      </c>
      <c r="DN106" s="452">
        <v>0</v>
      </c>
      <c r="DO106" s="452">
        <v>0</v>
      </c>
      <c r="DP106" s="452">
        <v>0</v>
      </c>
      <c r="DQ106" s="452">
        <v>0</v>
      </c>
      <c r="DR106" s="452">
        <v>0</v>
      </c>
      <c r="DS106" s="452">
        <v>0</v>
      </c>
      <c r="DT106" s="452">
        <v>0</v>
      </c>
      <c r="DU106" s="452">
        <v>0</v>
      </c>
      <c r="DV106" s="452">
        <v>0</v>
      </c>
      <c r="DW106" s="452">
        <v>0</v>
      </c>
      <c r="DX106" s="452">
        <v>0</v>
      </c>
      <c r="DY106" s="452">
        <v>0</v>
      </c>
      <c r="DZ106" s="452">
        <v>0</v>
      </c>
      <c r="EA106" s="452">
        <v>0</v>
      </c>
      <c r="EB106" s="452">
        <v>0</v>
      </c>
      <c r="EC106" s="452">
        <v>0</v>
      </c>
      <c r="ED106" s="452">
        <v>0</v>
      </c>
      <c r="EE106" s="452">
        <v>0</v>
      </c>
      <c r="EF106" s="452">
        <v>0</v>
      </c>
      <c r="EH106" s="380" t="s">
        <v>94</v>
      </c>
      <c r="EI106" s="380">
        <v>4</v>
      </c>
      <c r="EJ106" s="379" t="s">
        <v>260</v>
      </c>
      <c r="EK106" s="439" t="s">
        <v>337</v>
      </c>
      <c r="EL106" s="380" t="s">
        <v>254</v>
      </c>
      <c r="EN106" s="381" t="str">
        <f>+IFERROR(VLOOKUP($B106,'Lưu ý'!$C$5:$G$21,5,0),"")</f>
        <v/>
      </c>
      <c r="EO106" s="381">
        <f>+IF($EN106="",100%,INDEX('Lưu ý'!$H$5:$I$21,MATCH('3.Gentan-i'!$B106,'Lưu ý'!$C$5:$C$21,0),MATCH('3.Gentan-i'!EO$6,'Lưu ý'!$H$4:$I$4,0)))</f>
        <v>1</v>
      </c>
      <c r="EP106" s="381">
        <f>+IF($EN106="",100%,INDEX('Lưu ý'!$H$5:$I$21,MATCH('3.Gentan-i'!$B106,'Lưu ý'!$C$5:$C$21,0),MATCH('3.Gentan-i'!EP$6,'Lưu ý'!$H$4:$I$4,0)))</f>
        <v>1</v>
      </c>
      <c r="EQ106" s="381">
        <v>1</v>
      </c>
      <c r="ER106" s="844">
        <v>1</v>
      </c>
      <c r="ES106" s="439"/>
      <c r="ET106" s="439"/>
      <c r="EU106" s="476"/>
      <c r="EV106" s="835"/>
      <c r="EW106" s="835">
        <v>4</v>
      </c>
      <c r="EX106" s="835"/>
      <c r="EY106" s="835"/>
      <c r="EZ106" s="423" t="s">
        <v>784</v>
      </c>
      <c r="FA106" s="442" cm="1">
        <f t="array" ref="FA106">+_xlfn.SINGLE(MMULT(VALUE($E106:$EF106),VALUE('Color detail'!H$7:H$138)))</f>
        <v>0</v>
      </c>
      <c r="FB106" s="442" cm="1">
        <f t="array" ref="FB106">+_xlfn.SINGLE(MMULT(VALUE($E106:$EF106),VALUE('Color detail'!I$7:I$138)))</f>
        <v>0</v>
      </c>
      <c r="FC106" s="442" cm="1">
        <f t="array" ref="FC106">+_xlfn.SINGLE(MMULT(VALUE($E106:$EF106),VALUE('Color detail'!J$7:J$138)))</f>
        <v>0</v>
      </c>
      <c r="FD106" s="442" cm="1">
        <f t="array" ref="FD106">+_xlfn.SINGLE(MMULT(VALUE($E106:$EF106),VALUE('Color detail'!K$7:K$138)))</f>
        <v>0</v>
      </c>
      <c r="FF106" s="436">
        <f t="shared" si="45"/>
        <v>0</v>
      </c>
      <c r="FG106" s="436">
        <f t="shared" si="46"/>
        <v>4</v>
      </c>
      <c r="FH106" s="436">
        <f t="shared" si="47"/>
        <v>0</v>
      </c>
      <c r="FI106" s="436">
        <f t="shared" si="48"/>
        <v>0</v>
      </c>
      <c r="FK106" s="436">
        <f t="shared" ref="FK106:FK130" si="52">+SUMIF($B:$B,$B106,FF:FF)</f>
        <v>4</v>
      </c>
      <c r="FL106" s="436">
        <f t="shared" ref="FL106:FL130" si="53">+SUMIF($B:$B,$B106,FG:FG)</f>
        <v>4</v>
      </c>
      <c r="FM106" s="436">
        <f t="shared" ref="FM106:FM130" si="54">+SUMIF($B:$B,$B106,FH:FH)</f>
        <v>4</v>
      </c>
      <c r="FN106" s="436">
        <f t="shared" ref="FN106:FN130" si="55">+SUMIF($B:$B,$B106,FI:FI)</f>
        <v>0</v>
      </c>
      <c r="FO106" s="681"/>
      <c r="FP106" s="436" cm="1">
        <f t="array" ref="FP106">+_xlfn.SINGLE(IF(FP$8="Mùa đông",MMULT(VALUE($E106:$EF106),VALUE('Color detail'!Q$7:Q$138))*'3.Gentan-i'!$EO106,MMULT(VALUE($E106:$EF106),VALUE('Color detail'!Q$7:Q$138))*'3.Gentan-i'!$EP106))</f>
        <v>0</v>
      </c>
      <c r="FQ106" s="436" cm="1">
        <f t="array" ref="FQ106">+_xlfn.SINGLE(IF(FQ$8="Mùa đông",MMULT(VALUE($E106:$EF106),VALUE('Color detail'!R$7:R$138))*'3.Gentan-i'!$EO106,MMULT(VALUE($E106:$EF106),VALUE('Color detail'!R$7:R$138))*'3.Gentan-i'!$EP106))</f>
        <v>0</v>
      </c>
      <c r="FR106" s="436" cm="1">
        <f t="array" ref="FR106">+_xlfn.SINGLE(IF(FR$8="Mùa đông",MMULT(VALUE($E106:$EF106),VALUE('Color detail'!S$7:S$138))*'3.Gentan-i'!$EO106,MMULT(VALUE($E106:$EF106),VALUE('Color detail'!S$7:S$138))*'3.Gentan-i'!$EP106))</f>
        <v>0</v>
      </c>
      <c r="FS106" s="436" cm="1">
        <f t="array" ref="FS106">+_xlfn.SINGLE(IF(FS$8="Mùa đông",MMULT(VALUE($E106:$EF106),VALUE('Color detail'!T$7:T$138))*'3.Gentan-i'!$EO106,MMULT(VALUE($E106:$EF106),VALUE('Color detail'!T$7:T$138))*'3.Gentan-i'!$EP106))</f>
        <v>0</v>
      </c>
      <c r="FT106" s="436" cm="1">
        <f t="array" ref="FT106">+_xlfn.SINGLE(IF(FT$8="Mùa đông",MMULT(VALUE($E106:$EF106),VALUE('Color detail'!U$7:U$138))*'3.Gentan-i'!$EO106,MMULT(VALUE($E106:$EF106),VALUE('Color detail'!U$7:U$138))*'3.Gentan-i'!$EP106))</f>
        <v>0</v>
      </c>
      <c r="FU106" s="436" cm="1">
        <f t="array" ref="FU106">+_xlfn.SINGLE(IF(FU$8="Mùa đông",MMULT(VALUE($E106:$EF106),VALUE('Color detail'!V$7:V$138))*'3.Gentan-i'!$EO106,MMULT(VALUE($E106:$EF106),VALUE('Color detail'!V$7:V$138))*'3.Gentan-i'!$EP106))</f>
        <v>0</v>
      </c>
      <c r="FV106" s="436" cm="1">
        <f t="array" ref="FV106">+_xlfn.SINGLE(IF(FV$8="Mùa đông",MMULT(VALUE($E106:$EF106),VALUE('Color detail'!W$7:W$138))*'3.Gentan-i'!$EO106,MMULT(VALUE($E106:$EF106),VALUE('Color detail'!W$7:W$138))*'3.Gentan-i'!$EP106))</f>
        <v>0</v>
      </c>
      <c r="FW106" s="436" cm="1">
        <f t="array" ref="FW106">+_xlfn.SINGLE(IF(FW$8="Mùa đông",MMULT(VALUE($E106:$EF106),VALUE('Color detail'!X$7:X$138))*'3.Gentan-i'!$EO106,MMULT(VALUE($E106:$EF106),VALUE('Color detail'!X$7:X$138))*'3.Gentan-i'!$EP106))</f>
        <v>0</v>
      </c>
      <c r="FX106" s="436" cm="1">
        <f t="array" ref="FX106">+_xlfn.SINGLE(IF(FX$8="Mùa đông",MMULT(VALUE($E106:$EF106),VALUE('Color detail'!Y$7:Y$138))*'3.Gentan-i'!$EO106,MMULT(VALUE($E106:$EF106),VALUE('Color detail'!Y$7:Y$138))*'3.Gentan-i'!$EP106))</f>
        <v>0</v>
      </c>
      <c r="FY106" s="436" cm="1">
        <f t="array" ref="FY106">+_xlfn.SINGLE(IF(FY$8="Mùa đông",MMULT(VALUE($E106:$EF106),VALUE('Color detail'!Z$7:Z$138))*'3.Gentan-i'!$EO106,MMULT(VALUE($E106:$EF106),VALUE('Color detail'!Z$7:Z$138))*'3.Gentan-i'!$EP106))</f>
        <v>0</v>
      </c>
      <c r="FZ106" s="436" cm="1">
        <f t="array" ref="FZ106">+_xlfn.SINGLE(IF(FZ$8="Mùa đông",MMULT(VALUE($E106:$EF106),VALUE('Color detail'!AA$7:AA$138))*'3.Gentan-i'!$EO106,MMULT(VALUE($E106:$EF106),VALUE('Color detail'!AA$7:AA$138))*'3.Gentan-i'!$EP106))</f>
        <v>0</v>
      </c>
      <c r="GA106" s="436" cm="1">
        <f t="array" ref="GA106">+_xlfn.SINGLE(IF(GA$8="Mùa đông",MMULT(VALUE($E106:$EF106),VALUE('Color detail'!AB$7:AB$138))*'3.Gentan-i'!$EO106,MMULT(VALUE($E106:$EF106),VALUE('Color detail'!AB$7:AB$138))*'3.Gentan-i'!$EP106))</f>
        <v>0</v>
      </c>
      <c r="GB106" s="436" cm="1">
        <f t="array" ref="GB106">+_xlfn.SINGLE(IF(GB$8="Mùa đông",MMULT(VALUE($E106:$EF106),VALUE('Color detail'!AC$7:AC$138))*'3.Gentan-i'!$EO106,MMULT(VALUE($E106:$EF106),VALUE('Color detail'!AC$7:AC$138))*'3.Gentan-i'!$EP106))</f>
        <v>0</v>
      </c>
      <c r="GC106" s="436" cm="1">
        <f t="array" ref="GC106">+_xlfn.SINGLE(IF(GC$8="Mùa đông",MMULT(VALUE($E106:$EF106),VALUE('Color detail'!AD$7:AD$138))*'3.Gentan-i'!$EO106,MMULT(VALUE($E106:$EF106),VALUE('Color detail'!AD$7:AD$138))*'3.Gentan-i'!$EP106))</f>
        <v>0</v>
      </c>
      <c r="GD106" s="436" cm="1">
        <f t="array" ref="GD106">+_xlfn.SINGLE(IF(GD$8="Mùa đông",MMULT(VALUE($E106:$EF106),VALUE('Color detail'!AE$7:AE$138))*'3.Gentan-i'!$EO106,MMULT(VALUE($E106:$EF106),VALUE('Color detail'!AE$7:AE$138))*'3.Gentan-i'!$EP106))</f>
        <v>0</v>
      </c>
      <c r="GE106" s="436" cm="1">
        <f t="array" ref="GE106">+_xlfn.SINGLE(IF(GE$8="Mùa đông",MMULT(VALUE($E106:$EF106),VALUE('Color detail'!AF$7:AF$138))*'3.Gentan-i'!$EO106,MMULT(VALUE($E106:$EF106),VALUE('Color detail'!AF$7:AF$138))*'3.Gentan-i'!$EP106))</f>
        <v>0</v>
      </c>
      <c r="GF106" s="436" cm="1">
        <f t="array" ref="GF106">+_xlfn.SINGLE(IF(GF$8="Mùa đông",MMULT(VALUE($E106:$EF106),VALUE('Color detail'!AG$7:AG$138))*'3.Gentan-i'!$EO106,MMULT(VALUE($E106:$EF106),VALUE('Color detail'!AG$7:AG$138))*'3.Gentan-i'!$EP106))</f>
        <v>0</v>
      </c>
      <c r="GG106" s="436" cm="1">
        <f t="array" ref="GG106">+_xlfn.SINGLE(IF(GG$8="Mùa đông",MMULT(VALUE($E106:$EF106),VALUE('Color detail'!AH$7:AH$138))*'3.Gentan-i'!$EO106,MMULT(VALUE($E106:$EF106),VALUE('Color detail'!AH$7:AH$138))*'3.Gentan-i'!$EP106))</f>
        <v>0</v>
      </c>
      <c r="GH106" s="436" cm="1">
        <f t="array" ref="GH106">+_xlfn.SINGLE(IF(GH$8="Mùa đông",MMULT(VALUE($E106:$EF106),VALUE('Color detail'!AI$7:AI$138))*'3.Gentan-i'!$EO106,MMULT(VALUE($E106:$EF106),VALUE('Color detail'!AI$7:AI$138))*'3.Gentan-i'!$EP106))</f>
        <v>0</v>
      </c>
      <c r="GI106" s="436" cm="1">
        <f t="array" ref="GI106">+_xlfn.SINGLE(IF(GI$8="Mùa đông",MMULT(VALUE($E106:$EF106),VALUE('Color detail'!AJ$7:AJ$138))*'3.Gentan-i'!$EO106,MMULT(VALUE($E106:$EF106),VALUE('Color detail'!AJ$7:AJ$138))*'3.Gentan-i'!$EP106))</f>
        <v>0</v>
      </c>
      <c r="GJ106" s="436" cm="1">
        <f t="array" ref="GJ106">+_xlfn.SINGLE(IF(GJ$8="Mùa đông",MMULT(VALUE($E106:$EF106),VALUE('Color detail'!AK$7:AK$138))*'3.Gentan-i'!$EO106,MMULT(VALUE($E106:$EF106),VALUE('Color detail'!AK$7:AK$138))*'3.Gentan-i'!$EP106))</f>
        <v>0</v>
      </c>
      <c r="GK106" s="436" cm="1">
        <f t="array" ref="GK106">+_xlfn.SINGLE(IF(GK$8="Mùa đông",MMULT(VALUE($E106:$EF106),VALUE('Color detail'!AL$7:AL$138))*'3.Gentan-i'!$EO106,MMULT(VALUE($E106:$EF106),VALUE('Color detail'!AL$7:AL$138))*'3.Gentan-i'!$EP106))</f>
        <v>0</v>
      </c>
      <c r="GL106" s="436" cm="1">
        <f t="array" ref="GL106">+_xlfn.SINGLE(IF(GL$8="Mùa đông",MMULT(VALUE($E106:$EF106),VALUE('Color detail'!AM$7:AM$138))*'3.Gentan-i'!$EO106,MMULT(VALUE($E106:$EF106),VALUE('Color detail'!AM$7:AM$138))*'3.Gentan-i'!$EP106))</f>
        <v>0</v>
      </c>
      <c r="GM106" s="436" cm="1">
        <f t="array" ref="GM106">+_xlfn.SINGLE(IF(GM$8="Mùa đông",MMULT(VALUE($E106:$EF106),VALUE('Color detail'!AN$7:AN$138))*'3.Gentan-i'!$EO106,MMULT(VALUE($E106:$EF106),VALUE('Color detail'!AN$7:AN$138))*'3.Gentan-i'!$EP106))</f>
        <v>0</v>
      </c>
      <c r="GN106" s="436" cm="1">
        <f t="array" ref="GN106">+_xlfn.SINGLE(IF(GN$8="Mùa đông",MMULT(VALUE($E106:$EF106),VALUE('Color detail'!AO$7:AO$138))*'3.Gentan-i'!$EO106,MMULT(VALUE($E106:$EF106),VALUE('Color detail'!AO$7:AO$138))*'3.Gentan-i'!$EP106))</f>
        <v>0</v>
      </c>
      <c r="GO106" s="436" cm="1">
        <f t="array" ref="GO106">+_xlfn.SINGLE(IF(GO$8="Mùa đông",MMULT(VALUE($E106:$EF106),VALUE('Color detail'!AP$7:AP$138))*'3.Gentan-i'!$EO106,MMULT(VALUE($E106:$EF106),VALUE('Color detail'!AP$7:AP$138))*'3.Gentan-i'!$EP106))</f>
        <v>0</v>
      </c>
      <c r="GP106" s="436" cm="1">
        <f t="array" ref="GP106">+_xlfn.SINGLE(IF(GP$8="Mùa đông",MMULT(VALUE($E106:$EF106),VALUE('Color detail'!AQ$7:AQ$138))*'3.Gentan-i'!$EO106,MMULT(VALUE($E106:$EF106),VALUE('Color detail'!AQ$7:AQ$138))*'3.Gentan-i'!$EP106))</f>
        <v>0</v>
      </c>
      <c r="GQ106" s="436" cm="1">
        <f t="array" ref="GQ106">+_xlfn.SINGLE(IF(GQ$8="Mùa đông",MMULT(VALUE($E106:$EF106),VALUE('Color detail'!AR$7:AR$138))*'3.Gentan-i'!$EO106,MMULT(VALUE($E106:$EF106),VALUE('Color detail'!AR$7:AR$138))*'3.Gentan-i'!$EP106))</f>
        <v>0</v>
      </c>
      <c r="GR106" s="443">
        <f t="shared" ref="GR106:GR130" si="56">+SUM(FP106:GQ106)</f>
        <v>0</v>
      </c>
      <c r="GS106" s="435"/>
      <c r="GT106" s="436">
        <f t="shared" ref="GT106:GT130" si="57">+MAX(FP106:GQ106)</f>
        <v>0</v>
      </c>
      <c r="GU106" s="499">
        <v>12</v>
      </c>
      <c r="GV106" s="499">
        <v>36</v>
      </c>
      <c r="GW106" s="436">
        <f t="shared" si="49"/>
        <v>0</v>
      </c>
      <c r="GX106" s="436">
        <f t="shared" si="50"/>
        <v>0</v>
      </c>
      <c r="GZ106" s="534"/>
      <c r="HA106" s="534"/>
      <c r="HB106" s="534">
        <f t="shared" si="51"/>
        <v>0</v>
      </c>
    </row>
    <row r="107" spans="1:210" ht="16" customHeight="1">
      <c r="A107" s="437">
        <v>3</v>
      </c>
      <c r="B107" s="438" t="s">
        <v>255</v>
      </c>
      <c r="C107" s="379" t="s">
        <v>256</v>
      </c>
      <c r="D107" s="439"/>
      <c r="E107" s="925"/>
      <c r="F107" s="925"/>
      <c r="G107" s="925"/>
      <c r="H107" s="925"/>
      <c r="I107" s="925"/>
      <c r="J107" s="925"/>
      <c r="K107" s="925"/>
      <c r="L107" s="925"/>
      <c r="M107" s="925"/>
      <c r="N107" s="925"/>
      <c r="O107" s="925"/>
      <c r="P107" s="925"/>
      <c r="Q107" s="925"/>
      <c r="R107" s="925"/>
      <c r="S107" s="925"/>
      <c r="T107" s="925"/>
      <c r="U107" s="925"/>
      <c r="V107" s="925"/>
      <c r="W107" s="925"/>
      <c r="X107" s="925"/>
      <c r="Y107" s="925"/>
      <c r="Z107" s="925"/>
      <c r="AA107" s="925"/>
      <c r="AB107" s="925"/>
      <c r="AC107" s="925"/>
      <c r="AD107" s="452">
        <v>0</v>
      </c>
      <c r="AE107" s="452">
        <v>0</v>
      </c>
      <c r="AF107" s="452">
        <v>0</v>
      </c>
      <c r="AG107" s="452">
        <v>0</v>
      </c>
      <c r="AH107" s="452">
        <v>0</v>
      </c>
      <c r="AI107" s="452">
        <v>0</v>
      </c>
      <c r="AJ107" s="452">
        <v>0</v>
      </c>
      <c r="AK107" s="452">
        <v>0</v>
      </c>
      <c r="AL107" s="452">
        <v>0</v>
      </c>
      <c r="AM107" s="452">
        <v>0</v>
      </c>
      <c r="AN107" s="452">
        <v>0</v>
      </c>
      <c r="AO107" s="452">
        <v>0</v>
      </c>
      <c r="AP107" s="452">
        <v>0</v>
      </c>
      <c r="AQ107" s="452">
        <v>0</v>
      </c>
      <c r="AR107" s="452">
        <v>0</v>
      </c>
      <c r="AS107" s="452">
        <v>0</v>
      </c>
      <c r="AT107" s="452">
        <v>0</v>
      </c>
      <c r="AU107" s="452">
        <v>0</v>
      </c>
      <c r="AV107" s="452">
        <v>0</v>
      </c>
      <c r="AW107" s="452">
        <v>0</v>
      </c>
      <c r="AX107" s="452">
        <v>0</v>
      </c>
      <c r="AY107" s="452">
        <v>0</v>
      </c>
      <c r="AZ107" s="452">
        <v>0</v>
      </c>
      <c r="BA107" s="452"/>
      <c r="BB107" s="452"/>
      <c r="BC107" s="452"/>
      <c r="BD107" s="452"/>
      <c r="BE107" s="452"/>
      <c r="BF107" s="452"/>
      <c r="BG107" s="452"/>
      <c r="BH107" s="452"/>
      <c r="BI107" s="452"/>
      <c r="BJ107" s="452"/>
      <c r="BK107" s="452"/>
      <c r="BL107" s="452"/>
      <c r="BM107" s="452"/>
      <c r="BN107" s="452"/>
      <c r="BO107" s="452"/>
      <c r="BP107" s="452"/>
      <c r="BQ107" s="452"/>
      <c r="BR107" s="452"/>
      <c r="BS107" s="452"/>
      <c r="BT107" s="452"/>
      <c r="BU107" s="452"/>
      <c r="BV107" s="452"/>
      <c r="BW107" s="452"/>
      <c r="BX107" s="452"/>
      <c r="BY107" s="452"/>
      <c r="BZ107" s="452"/>
      <c r="CA107" s="452"/>
      <c r="CB107" s="452"/>
      <c r="CC107" s="452"/>
      <c r="CD107" s="452"/>
      <c r="CE107" s="452"/>
      <c r="CF107" s="452"/>
      <c r="CG107" s="452"/>
      <c r="CH107" s="452"/>
      <c r="CI107" s="452"/>
      <c r="CJ107" s="452"/>
      <c r="CK107" s="452"/>
      <c r="CL107" s="452"/>
      <c r="CM107" s="452">
        <v>0</v>
      </c>
      <c r="CN107" s="452">
        <v>0</v>
      </c>
      <c r="CO107" s="452">
        <v>0</v>
      </c>
      <c r="CP107" s="452">
        <v>0</v>
      </c>
      <c r="CQ107" s="452">
        <v>0</v>
      </c>
      <c r="CR107" s="452">
        <v>0</v>
      </c>
      <c r="CS107" s="452">
        <v>0</v>
      </c>
      <c r="CT107" s="452">
        <v>0</v>
      </c>
      <c r="CU107" s="452">
        <v>0</v>
      </c>
      <c r="CV107" s="452">
        <v>0</v>
      </c>
      <c r="CW107" s="452">
        <v>0</v>
      </c>
      <c r="CX107" s="452">
        <v>0</v>
      </c>
      <c r="CY107" s="452">
        <v>0</v>
      </c>
      <c r="CZ107" s="452">
        <v>0</v>
      </c>
      <c r="DA107" s="452">
        <v>0</v>
      </c>
      <c r="DB107" s="452">
        <v>0</v>
      </c>
      <c r="DC107" s="452">
        <v>0</v>
      </c>
      <c r="DD107" s="452">
        <v>0</v>
      </c>
      <c r="DE107" s="452">
        <v>0</v>
      </c>
      <c r="DF107" s="452">
        <v>0</v>
      </c>
      <c r="DG107" s="452">
        <v>0</v>
      </c>
      <c r="DH107" s="452">
        <v>0</v>
      </c>
      <c r="DI107" s="452">
        <v>0</v>
      </c>
      <c r="DJ107" s="452">
        <v>0</v>
      </c>
      <c r="DK107" s="452">
        <v>0</v>
      </c>
      <c r="DL107" s="452">
        <v>0</v>
      </c>
      <c r="DM107" s="452">
        <v>0</v>
      </c>
      <c r="DN107" s="452">
        <v>0</v>
      </c>
      <c r="DO107" s="452">
        <v>0</v>
      </c>
      <c r="DP107" s="452">
        <v>0</v>
      </c>
      <c r="DQ107" s="452">
        <v>0</v>
      </c>
      <c r="DR107" s="452">
        <v>0</v>
      </c>
      <c r="DS107" s="452">
        <v>0</v>
      </c>
      <c r="DT107" s="452">
        <v>0</v>
      </c>
      <c r="DU107" s="452">
        <v>0</v>
      </c>
      <c r="DV107" s="452">
        <v>0</v>
      </c>
      <c r="DW107" s="452">
        <v>0</v>
      </c>
      <c r="DX107" s="452">
        <v>0</v>
      </c>
      <c r="DY107" s="452">
        <v>0</v>
      </c>
      <c r="DZ107" s="452">
        <v>0</v>
      </c>
      <c r="EA107" s="452">
        <v>0</v>
      </c>
      <c r="EB107" s="452">
        <v>0</v>
      </c>
      <c r="EC107" s="452">
        <v>0</v>
      </c>
      <c r="ED107" s="452">
        <v>0</v>
      </c>
      <c r="EE107" s="452">
        <v>0</v>
      </c>
      <c r="EF107" s="452">
        <v>0</v>
      </c>
      <c r="EH107" s="380" t="s">
        <v>94</v>
      </c>
      <c r="EI107" s="380">
        <v>18</v>
      </c>
      <c r="EJ107" s="379" t="s">
        <v>257</v>
      </c>
      <c r="EK107" s="439" t="s">
        <v>337</v>
      </c>
      <c r="EL107" s="380" t="s">
        <v>254</v>
      </c>
      <c r="EN107" s="381" t="str">
        <f>+IFERROR(VLOOKUP($B107,'Lưu ý'!$C$5:$G$21,5,0),"")</f>
        <v/>
      </c>
      <c r="EO107" s="381">
        <f>+IF($EN107="",100%,INDEX('Lưu ý'!$H$5:$I$21,MATCH('3.Gentan-i'!$B107,'Lưu ý'!$C$5:$C$21,0),MATCH('3.Gentan-i'!EO$6,'Lưu ý'!$H$4:$I$4,0)))</f>
        <v>1</v>
      </c>
      <c r="EP107" s="381">
        <f>+IF($EN107="",100%,INDEX('Lưu ý'!$H$5:$I$21,MATCH('3.Gentan-i'!$B107,'Lưu ý'!$C$5:$C$21,0),MATCH('3.Gentan-i'!EP$6,'Lưu ý'!$H$4:$I$4,0)))</f>
        <v>1</v>
      </c>
      <c r="EQ107" s="381">
        <v>1</v>
      </c>
      <c r="ER107" s="844">
        <v>1</v>
      </c>
      <c r="ES107" s="439"/>
      <c r="ET107" s="439"/>
      <c r="EU107" s="476"/>
      <c r="EV107" s="835"/>
      <c r="EW107" s="835"/>
      <c r="EX107" s="835"/>
      <c r="EY107" s="835"/>
      <c r="EZ107" s="423" t="s">
        <v>784</v>
      </c>
      <c r="FA107" s="442" cm="1">
        <f t="array" ref="FA107">+_xlfn.SINGLE(MMULT(VALUE($E107:$EF107),VALUE('Color detail'!H$7:H$138)))</f>
        <v>0</v>
      </c>
      <c r="FB107" s="442" cm="1">
        <f t="array" ref="FB107">+_xlfn.SINGLE(MMULT(VALUE($E107:$EF107),VALUE('Color detail'!I$7:I$138)))</f>
        <v>0</v>
      </c>
      <c r="FC107" s="442" cm="1">
        <f t="array" ref="FC107">+_xlfn.SINGLE(MMULT(VALUE($E107:$EF107),VALUE('Color detail'!J$7:J$138)))</f>
        <v>0</v>
      </c>
      <c r="FD107" s="442" cm="1">
        <f t="array" ref="FD107">+_xlfn.SINGLE(MMULT(VALUE($E107:$EF107),VALUE('Color detail'!K$7:K$138)))</f>
        <v>0</v>
      </c>
      <c r="FF107" s="436">
        <f t="shared" si="45"/>
        <v>0</v>
      </c>
      <c r="FG107" s="436">
        <f t="shared" si="46"/>
        <v>0</v>
      </c>
      <c r="FH107" s="436">
        <f t="shared" si="47"/>
        <v>0</v>
      </c>
      <c r="FI107" s="436">
        <f t="shared" si="48"/>
        <v>0</v>
      </c>
      <c r="FK107" s="436">
        <f t="shared" si="52"/>
        <v>72</v>
      </c>
      <c r="FL107" s="436">
        <f t="shared" si="53"/>
        <v>72</v>
      </c>
      <c r="FM107" s="436">
        <f t="shared" si="54"/>
        <v>90</v>
      </c>
      <c r="FN107" s="436">
        <f t="shared" si="55"/>
        <v>90</v>
      </c>
      <c r="FO107" s="681"/>
      <c r="FP107" s="436" cm="1">
        <f t="array" ref="FP107">+_xlfn.SINGLE(IF(FP$8="Mùa đông",MMULT(VALUE($E107:$EF107),VALUE('Color detail'!Q$7:Q$138))*'3.Gentan-i'!$EO107,MMULT(VALUE($E107:$EF107),VALUE('Color detail'!Q$7:Q$138))*'3.Gentan-i'!$EP107))</f>
        <v>0</v>
      </c>
      <c r="FQ107" s="436" cm="1">
        <f t="array" ref="FQ107">+_xlfn.SINGLE(IF(FQ$8="Mùa đông",MMULT(VALUE($E107:$EF107),VALUE('Color detail'!R$7:R$138))*'3.Gentan-i'!$EO107,MMULT(VALUE($E107:$EF107),VALUE('Color detail'!R$7:R$138))*'3.Gentan-i'!$EP107))</f>
        <v>0</v>
      </c>
      <c r="FR107" s="436" cm="1">
        <f t="array" ref="FR107">+_xlfn.SINGLE(IF(FR$8="Mùa đông",MMULT(VALUE($E107:$EF107),VALUE('Color detail'!S$7:S$138))*'3.Gentan-i'!$EO107,MMULT(VALUE($E107:$EF107),VALUE('Color detail'!S$7:S$138))*'3.Gentan-i'!$EP107))</f>
        <v>0</v>
      </c>
      <c r="FS107" s="436" cm="1">
        <f t="array" ref="FS107">+_xlfn.SINGLE(IF(FS$8="Mùa đông",MMULT(VALUE($E107:$EF107),VALUE('Color detail'!T$7:T$138))*'3.Gentan-i'!$EO107,MMULT(VALUE($E107:$EF107),VALUE('Color detail'!T$7:T$138))*'3.Gentan-i'!$EP107))</f>
        <v>0</v>
      </c>
      <c r="FT107" s="436" cm="1">
        <f t="array" ref="FT107">+_xlfn.SINGLE(IF(FT$8="Mùa đông",MMULT(VALUE($E107:$EF107),VALUE('Color detail'!U$7:U$138))*'3.Gentan-i'!$EO107,MMULT(VALUE($E107:$EF107),VALUE('Color detail'!U$7:U$138))*'3.Gentan-i'!$EP107))</f>
        <v>0</v>
      </c>
      <c r="FU107" s="436" cm="1">
        <f t="array" ref="FU107">+_xlfn.SINGLE(IF(FU$8="Mùa đông",MMULT(VALUE($E107:$EF107),VALUE('Color detail'!V$7:V$138))*'3.Gentan-i'!$EO107,MMULT(VALUE($E107:$EF107),VALUE('Color detail'!V$7:V$138))*'3.Gentan-i'!$EP107))</f>
        <v>0</v>
      </c>
      <c r="FV107" s="436" cm="1">
        <f t="array" ref="FV107">+_xlfn.SINGLE(IF(FV$8="Mùa đông",MMULT(VALUE($E107:$EF107),VALUE('Color detail'!W$7:W$138))*'3.Gentan-i'!$EO107,MMULT(VALUE($E107:$EF107),VALUE('Color detail'!W$7:W$138))*'3.Gentan-i'!$EP107))</f>
        <v>0</v>
      </c>
      <c r="FW107" s="436" cm="1">
        <f t="array" ref="FW107">+_xlfn.SINGLE(IF(FW$8="Mùa đông",MMULT(VALUE($E107:$EF107),VALUE('Color detail'!X$7:X$138))*'3.Gentan-i'!$EO107,MMULT(VALUE($E107:$EF107),VALUE('Color detail'!X$7:X$138))*'3.Gentan-i'!$EP107))</f>
        <v>0</v>
      </c>
      <c r="FX107" s="436" cm="1">
        <f t="array" ref="FX107">+_xlfn.SINGLE(IF(FX$8="Mùa đông",MMULT(VALUE($E107:$EF107),VALUE('Color detail'!Y$7:Y$138))*'3.Gentan-i'!$EO107,MMULT(VALUE($E107:$EF107),VALUE('Color detail'!Y$7:Y$138))*'3.Gentan-i'!$EP107))</f>
        <v>0</v>
      </c>
      <c r="FY107" s="436" cm="1">
        <f t="array" ref="FY107">+_xlfn.SINGLE(IF(FY$8="Mùa đông",MMULT(VALUE($E107:$EF107),VALUE('Color detail'!Z$7:Z$138))*'3.Gentan-i'!$EO107,MMULT(VALUE($E107:$EF107),VALUE('Color detail'!Z$7:Z$138))*'3.Gentan-i'!$EP107))</f>
        <v>0</v>
      </c>
      <c r="FZ107" s="436" cm="1">
        <f t="array" ref="FZ107">+_xlfn.SINGLE(IF(FZ$8="Mùa đông",MMULT(VALUE($E107:$EF107),VALUE('Color detail'!AA$7:AA$138))*'3.Gentan-i'!$EO107,MMULT(VALUE($E107:$EF107),VALUE('Color detail'!AA$7:AA$138))*'3.Gentan-i'!$EP107))</f>
        <v>0</v>
      </c>
      <c r="GA107" s="436" cm="1">
        <f t="array" ref="GA107">+_xlfn.SINGLE(IF(GA$8="Mùa đông",MMULT(VALUE($E107:$EF107),VALUE('Color detail'!AB$7:AB$138))*'3.Gentan-i'!$EO107,MMULT(VALUE($E107:$EF107),VALUE('Color detail'!AB$7:AB$138))*'3.Gentan-i'!$EP107))</f>
        <v>0</v>
      </c>
      <c r="GB107" s="436" cm="1">
        <f t="array" ref="GB107">+_xlfn.SINGLE(IF(GB$8="Mùa đông",MMULT(VALUE($E107:$EF107),VALUE('Color detail'!AC$7:AC$138))*'3.Gentan-i'!$EO107,MMULT(VALUE($E107:$EF107),VALUE('Color detail'!AC$7:AC$138))*'3.Gentan-i'!$EP107))</f>
        <v>0</v>
      </c>
      <c r="GC107" s="436" cm="1">
        <f t="array" ref="GC107">+_xlfn.SINGLE(IF(GC$8="Mùa đông",MMULT(VALUE($E107:$EF107),VALUE('Color detail'!AD$7:AD$138))*'3.Gentan-i'!$EO107,MMULT(VALUE($E107:$EF107),VALUE('Color detail'!AD$7:AD$138))*'3.Gentan-i'!$EP107))</f>
        <v>0</v>
      </c>
      <c r="GD107" s="436" cm="1">
        <f t="array" ref="GD107">+_xlfn.SINGLE(IF(GD$8="Mùa đông",MMULT(VALUE($E107:$EF107),VALUE('Color detail'!AE$7:AE$138))*'3.Gentan-i'!$EO107,MMULT(VALUE($E107:$EF107),VALUE('Color detail'!AE$7:AE$138))*'3.Gentan-i'!$EP107))</f>
        <v>0</v>
      </c>
      <c r="GE107" s="436" cm="1">
        <f t="array" ref="GE107">+_xlfn.SINGLE(IF(GE$8="Mùa đông",MMULT(VALUE($E107:$EF107),VALUE('Color detail'!AF$7:AF$138))*'3.Gentan-i'!$EO107,MMULT(VALUE($E107:$EF107),VALUE('Color detail'!AF$7:AF$138))*'3.Gentan-i'!$EP107))</f>
        <v>0</v>
      </c>
      <c r="GF107" s="436" cm="1">
        <f t="array" ref="GF107">+_xlfn.SINGLE(IF(GF$8="Mùa đông",MMULT(VALUE($E107:$EF107),VALUE('Color detail'!AG$7:AG$138))*'3.Gentan-i'!$EO107,MMULT(VALUE($E107:$EF107),VALUE('Color detail'!AG$7:AG$138))*'3.Gentan-i'!$EP107))</f>
        <v>0</v>
      </c>
      <c r="GG107" s="436" cm="1">
        <f t="array" ref="GG107">+_xlfn.SINGLE(IF(GG$8="Mùa đông",MMULT(VALUE($E107:$EF107),VALUE('Color detail'!AH$7:AH$138))*'3.Gentan-i'!$EO107,MMULT(VALUE($E107:$EF107),VALUE('Color detail'!AH$7:AH$138))*'3.Gentan-i'!$EP107))</f>
        <v>0</v>
      </c>
      <c r="GH107" s="436" cm="1">
        <f t="array" ref="GH107">+_xlfn.SINGLE(IF(GH$8="Mùa đông",MMULT(VALUE($E107:$EF107),VALUE('Color detail'!AI$7:AI$138))*'3.Gentan-i'!$EO107,MMULT(VALUE($E107:$EF107),VALUE('Color detail'!AI$7:AI$138))*'3.Gentan-i'!$EP107))</f>
        <v>0</v>
      </c>
      <c r="GI107" s="436" cm="1">
        <f t="array" ref="GI107">+_xlfn.SINGLE(IF(GI$8="Mùa đông",MMULT(VALUE($E107:$EF107),VALUE('Color detail'!AJ$7:AJ$138))*'3.Gentan-i'!$EO107,MMULT(VALUE($E107:$EF107),VALUE('Color detail'!AJ$7:AJ$138))*'3.Gentan-i'!$EP107))</f>
        <v>0</v>
      </c>
      <c r="GJ107" s="436" cm="1">
        <f t="array" ref="GJ107">+_xlfn.SINGLE(IF(GJ$8="Mùa đông",MMULT(VALUE($E107:$EF107),VALUE('Color detail'!AK$7:AK$138))*'3.Gentan-i'!$EO107,MMULT(VALUE($E107:$EF107),VALUE('Color detail'!AK$7:AK$138))*'3.Gentan-i'!$EP107))</f>
        <v>0</v>
      </c>
      <c r="GK107" s="436" cm="1">
        <f t="array" ref="GK107">+_xlfn.SINGLE(IF(GK$8="Mùa đông",MMULT(VALUE($E107:$EF107),VALUE('Color detail'!AL$7:AL$138))*'3.Gentan-i'!$EO107,MMULT(VALUE($E107:$EF107),VALUE('Color detail'!AL$7:AL$138))*'3.Gentan-i'!$EP107))</f>
        <v>0</v>
      </c>
      <c r="GL107" s="436" cm="1">
        <f t="array" ref="GL107">+_xlfn.SINGLE(IF(GL$8="Mùa đông",MMULT(VALUE($E107:$EF107),VALUE('Color detail'!AM$7:AM$138))*'3.Gentan-i'!$EO107,MMULT(VALUE($E107:$EF107),VALUE('Color detail'!AM$7:AM$138))*'3.Gentan-i'!$EP107))</f>
        <v>0</v>
      </c>
      <c r="GM107" s="436" cm="1">
        <f t="array" ref="GM107">+_xlfn.SINGLE(IF(GM$8="Mùa đông",MMULT(VALUE($E107:$EF107),VALUE('Color detail'!AN$7:AN$138))*'3.Gentan-i'!$EO107,MMULT(VALUE($E107:$EF107),VALUE('Color detail'!AN$7:AN$138))*'3.Gentan-i'!$EP107))</f>
        <v>0</v>
      </c>
      <c r="GN107" s="436" cm="1">
        <f t="array" ref="GN107">+_xlfn.SINGLE(IF(GN$8="Mùa đông",MMULT(VALUE($E107:$EF107),VALUE('Color detail'!AO$7:AO$138))*'3.Gentan-i'!$EO107,MMULT(VALUE($E107:$EF107),VALUE('Color detail'!AO$7:AO$138))*'3.Gentan-i'!$EP107))</f>
        <v>0</v>
      </c>
      <c r="GO107" s="436" cm="1">
        <f t="array" ref="GO107">+_xlfn.SINGLE(IF(GO$8="Mùa đông",MMULT(VALUE($E107:$EF107),VALUE('Color detail'!AP$7:AP$138))*'3.Gentan-i'!$EO107,MMULT(VALUE($E107:$EF107),VALUE('Color detail'!AP$7:AP$138))*'3.Gentan-i'!$EP107))</f>
        <v>0</v>
      </c>
      <c r="GP107" s="436" cm="1">
        <f t="array" ref="GP107">+_xlfn.SINGLE(IF(GP$8="Mùa đông",MMULT(VALUE($E107:$EF107),VALUE('Color detail'!AQ$7:AQ$138))*'3.Gentan-i'!$EO107,MMULT(VALUE($E107:$EF107),VALUE('Color detail'!AQ$7:AQ$138))*'3.Gentan-i'!$EP107))</f>
        <v>0</v>
      </c>
      <c r="GQ107" s="436" cm="1">
        <f t="array" ref="GQ107">+_xlfn.SINGLE(IF(GQ$8="Mùa đông",MMULT(VALUE($E107:$EF107),VALUE('Color detail'!AR$7:AR$138))*'3.Gentan-i'!$EO107,MMULT(VALUE($E107:$EF107),VALUE('Color detail'!AR$7:AR$138))*'3.Gentan-i'!$EP107))</f>
        <v>0</v>
      </c>
      <c r="GR107" s="443">
        <f t="shared" si="56"/>
        <v>0</v>
      </c>
      <c r="GS107" s="435"/>
      <c r="GT107" s="436">
        <f t="shared" si="57"/>
        <v>0</v>
      </c>
      <c r="GU107" s="499">
        <v>12</v>
      </c>
      <c r="GV107" s="499">
        <v>36</v>
      </c>
      <c r="GW107" s="436">
        <f t="shared" si="49"/>
        <v>0</v>
      </c>
      <c r="GX107" s="436">
        <f t="shared" si="50"/>
        <v>0</v>
      </c>
      <c r="GZ107" s="534"/>
      <c r="HA107" s="534"/>
      <c r="HB107" s="534">
        <f t="shared" si="51"/>
        <v>0</v>
      </c>
    </row>
    <row r="108" spans="1:210" ht="16" hidden="1" customHeight="1">
      <c r="A108" s="437">
        <v>3</v>
      </c>
      <c r="B108" s="438" t="s">
        <v>261</v>
      </c>
      <c r="C108" s="379" t="s">
        <v>262</v>
      </c>
      <c r="D108" s="439"/>
      <c r="E108" s="925"/>
      <c r="F108" s="925"/>
      <c r="G108" s="925"/>
      <c r="H108" s="925"/>
      <c r="I108" s="925"/>
      <c r="J108" s="925"/>
      <c r="K108" s="925"/>
      <c r="L108" s="925"/>
      <c r="M108" s="925"/>
      <c r="N108" s="925"/>
      <c r="O108" s="925"/>
      <c r="P108" s="925"/>
      <c r="Q108" s="925"/>
      <c r="R108" s="925"/>
      <c r="S108" s="925"/>
      <c r="T108" s="925"/>
      <c r="U108" s="925"/>
      <c r="V108" s="925"/>
      <c r="W108" s="925"/>
      <c r="X108" s="925"/>
      <c r="Y108" s="925"/>
      <c r="Z108" s="925"/>
      <c r="AA108" s="925"/>
      <c r="AB108" s="925"/>
      <c r="AC108" s="925"/>
      <c r="AD108" s="452">
        <v>0</v>
      </c>
      <c r="AE108" s="452">
        <v>0</v>
      </c>
      <c r="AF108" s="452">
        <v>0</v>
      </c>
      <c r="AG108" s="452">
        <v>0</v>
      </c>
      <c r="AH108" s="452">
        <v>0</v>
      </c>
      <c r="AI108" s="452">
        <v>0</v>
      </c>
      <c r="AJ108" s="452">
        <v>0</v>
      </c>
      <c r="AK108" s="452">
        <v>0</v>
      </c>
      <c r="AL108" s="452">
        <v>0</v>
      </c>
      <c r="AM108" s="452">
        <v>0</v>
      </c>
      <c r="AN108" s="452">
        <v>0</v>
      </c>
      <c r="AO108" s="452">
        <v>0</v>
      </c>
      <c r="AP108" s="452">
        <v>0</v>
      </c>
      <c r="AQ108" s="452">
        <v>0</v>
      </c>
      <c r="AR108" s="452">
        <v>0</v>
      </c>
      <c r="AS108" s="452">
        <v>0</v>
      </c>
      <c r="AT108" s="452">
        <v>0</v>
      </c>
      <c r="AU108" s="452">
        <v>0</v>
      </c>
      <c r="AV108" s="452">
        <v>0</v>
      </c>
      <c r="AW108" s="452">
        <v>0</v>
      </c>
      <c r="AX108" s="452">
        <v>0</v>
      </c>
      <c r="AY108" s="452">
        <v>0</v>
      </c>
      <c r="AZ108" s="452">
        <v>0</v>
      </c>
      <c r="BA108" s="452"/>
      <c r="BB108" s="452"/>
      <c r="BC108" s="452"/>
      <c r="BD108" s="452"/>
      <c r="BE108" s="452"/>
      <c r="BF108" s="452"/>
      <c r="BG108" s="452"/>
      <c r="BH108" s="452"/>
      <c r="BI108" s="452"/>
      <c r="BJ108" s="452"/>
      <c r="BK108" s="452"/>
      <c r="BL108" s="452"/>
      <c r="BM108" s="452"/>
      <c r="BN108" s="452"/>
      <c r="BO108" s="452"/>
      <c r="BP108" s="452"/>
      <c r="BQ108" s="452"/>
      <c r="BR108" s="452"/>
      <c r="BS108" s="452"/>
      <c r="BT108" s="452"/>
      <c r="BU108" s="452"/>
      <c r="BV108" s="452"/>
      <c r="BW108" s="452"/>
      <c r="BX108" s="452"/>
      <c r="BY108" s="452"/>
      <c r="BZ108" s="452"/>
      <c r="CA108" s="452"/>
      <c r="CB108" s="452"/>
      <c r="CC108" s="452"/>
      <c r="CD108" s="452"/>
      <c r="CE108" s="452"/>
      <c r="CF108" s="452"/>
      <c r="CG108" s="452"/>
      <c r="CH108" s="452"/>
      <c r="CI108" s="452"/>
      <c r="CJ108" s="452"/>
      <c r="CK108" s="452"/>
      <c r="CL108" s="452"/>
      <c r="CM108" s="452">
        <v>0</v>
      </c>
      <c r="CN108" s="452">
        <v>0</v>
      </c>
      <c r="CO108" s="452">
        <v>0</v>
      </c>
      <c r="CP108" s="452">
        <v>0</v>
      </c>
      <c r="CQ108" s="452">
        <v>0</v>
      </c>
      <c r="CR108" s="452">
        <v>0</v>
      </c>
      <c r="CS108" s="452">
        <v>0</v>
      </c>
      <c r="CT108" s="452">
        <v>0</v>
      </c>
      <c r="CU108" s="452">
        <v>0</v>
      </c>
      <c r="CV108" s="452">
        <v>0</v>
      </c>
      <c r="CW108" s="452">
        <v>0</v>
      </c>
      <c r="CX108" s="452">
        <v>0</v>
      </c>
      <c r="CY108" s="452">
        <v>0</v>
      </c>
      <c r="CZ108" s="452">
        <v>0</v>
      </c>
      <c r="DA108" s="452">
        <v>0</v>
      </c>
      <c r="DB108" s="452">
        <v>0</v>
      </c>
      <c r="DC108" s="452">
        <v>0</v>
      </c>
      <c r="DD108" s="452">
        <v>0</v>
      </c>
      <c r="DE108" s="452">
        <v>0</v>
      </c>
      <c r="DF108" s="452">
        <v>0</v>
      </c>
      <c r="DG108" s="452">
        <v>0</v>
      </c>
      <c r="DH108" s="452">
        <v>0</v>
      </c>
      <c r="DI108" s="452">
        <v>0</v>
      </c>
      <c r="DJ108" s="452">
        <v>0</v>
      </c>
      <c r="DK108" s="452">
        <v>0</v>
      </c>
      <c r="DL108" s="452">
        <v>0</v>
      </c>
      <c r="DM108" s="452">
        <v>0</v>
      </c>
      <c r="DN108" s="452">
        <v>0</v>
      </c>
      <c r="DO108" s="452">
        <v>0</v>
      </c>
      <c r="DP108" s="452">
        <v>0</v>
      </c>
      <c r="DQ108" s="452">
        <v>0</v>
      </c>
      <c r="DR108" s="452">
        <v>0</v>
      </c>
      <c r="DS108" s="452">
        <v>0</v>
      </c>
      <c r="DT108" s="452">
        <v>0</v>
      </c>
      <c r="DU108" s="452">
        <v>0</v>
      </c>
      <c r="DV108" s="452">
        <v>0</v>
      </c>
      <c r="DW108" s="452">
        <v>0</v>
      </c>
      <c r="DX108" s="452">
        <v>0</v>
      </c>
      <c r="DY108" s="452">
        <v>0</v>
      </c>
      <c r="DZ108" s="452">
        <v>0</v>
      </c>
      <c r="EA108" s="452">
        <v>0</v>
      </c>
      <c r="EB108" s="452">
        <v>0</v>
      </c>
      <c r="EC108" s="452">
        <v>0</v>
      </c>
      <c r="ED108" s="452">
        <v>0</v>
      </c>
      <c r="EE108" s="452">
        <v>0</v>
      </c>
      <c r="EF108" s="452">
        <v>0</v>
      </c>
      <c r="EH108" s="380" t="s">
        <v>94</v>
      </c>
      <c r="EI108" s="380">
        <v>15</v>
      </c>
      <c r="EJ108" s="379" t="s">
        <v>263</v>
      </c>
      <c r="EK108" s="379" t="s">
        <v>113</v>
      </c>
      <c r="EL108" s="380" t="s">
        <v>254</v>
      </c>
      <c r="EN108" s="381" t="str">
        <f>+IFERROR(VLOOKUP($B108,'Lưu ý'!$C$5:$G$21,5,0),"")</f>
        <v/>
      </c>
      <c r="EO108" s="381">
        <f>+IF($EN108="",100%,INDEX('Lưu ý'!$H$5:$I$21,MATCH('3.Gentan-i'!$B108,'Lưu ý'!$C$5:$C$21,0),MATCH('3.Gentan-i'!EO$6,'Lưu ý'!$H$4:$I$4,0)))</f>
        <v>1</v>
      </c>
      <c r="EP108" s="381">
        <f>+IF($EN108="",100%,INDEX('Lưu ý'!$H$5:$I$21,MATCH('3.Gentan-i'!$B108,'Lưu ý'!$C$5:$C$21,0),MATCH('3.Gentan-i'!EP$6,'Lưu ý'!$H$4:$I$4,0)))</f>
        <v>1</v>
      </c>
      <c r="EQ108" s="381">
        <v>1</v>
      </c>
      <c r="ER108" s="844">
        <v>1</v>
      </c>
      <c r="ES108" s="439"/>
      <c r="ET108" s="439"/>
      <c r="EU108" s="476"/>
      <c r="EV108" s="835">
        <v>15</v>
      </c>
      <c r="EW108" s="835">
        <v>15</v>
      </c>
      <c r="EX108" s="835">
        <v>15</v>
      </c>
      <c r="EY108" s="835">
        <v>15</v>
      </c>
      <c r="EZ108" s="423"/>
      <c r="FA108" s="442" cm="1">
        <f t="array" ref="FA108">+_xlfn.SINGLE(MMULT(VALUE($E108:$EF108),VALUE('Color detail'!H$7:H$138)))</f>
        <v>0</v>
      </c>
      <c r="FB108" s="442" cm="1">
        <f t="array" ref="FB108">+_xlfn.SINGLE(MMULT(VALUE($E108:$EF108),VALUE('Color detail'!I$7:I$138)))</f>
        <v>0</v>
      </c>
      <c r="FC108" s="442" cm="1">
        <f t="array" ref="FC108">+_xlfn.SINGLE(MMULT(VALUE($E108:$EF108),VALUE('Color detail'!J$7:J$138)))</f>
        <v>0</v>
      </c>
      <c r="FD108" s="442" cm="1">
        <f t="array" ref="FD108">+_xlfn.SINGLE(MMULT(VALUE($E108:$EF108),VALUE('Color detail'!K$7:K$138)))</f>
        <v>0</v>
      </c>
      <c r="FF108" s="436">
        <f t="shared" si="45"/>
        <v>15</v>
      </c>
      <c r="FG108" s="436">
        <f t="shared" si="46"/>
        <v>15</v>
      </c>
      <c r="FH108" s="436">
        <f t="shared" si="47"/>
        <v>15</v>
      </c>
      <c r="FI108" s="436">
        <f t="shared" si="48"/>
        <v>15</v>
      </c>
      <c r="FK108" s="436">
        <f t="shared" si="52"/>
        <v>15</v>
      </c>
      <c r="FL108" s="436">
        <f t="shared" si="53"/>
        <v>15</v>
      </c>
      <c r="FM108" s="436">
        <f t="shared" si="54"/>
        <v>15</v>
      </c>
      <c r="FN108" s="436">
        <f t="shared" si="55"/>
        <v>15</v>
      </c>
      <c r="FO108" s="681"/>
      <c r="FP108" s="436" cm="1">
        <f t="array" ref="FP108">+_xlfn.SINGLE(IF(FP$8="Mùa đông",MMULT(VALUE($E108:$EF108),VALUE('Color detail'!Q$7:Q$138))*'3.Gentan-i'!$EO108,MMULT(VALUE($E108:$EF108),VALUE('Color detail'!Q$7:Q$138))*'3.Gentan-i'!$EP108))</f>
        <v>0</v>
      </c>
      <c r="FQ108" s="436" cm="1">
        <f t="array" ref="FQ108">+_xlfn.SINGLE(IF(FQ$8="Mùa đông",MMULT(VALUE($E108:$EF108),VALUE('Color detail'!R$7:R$138))*'3.Gentan-i'!$EO108,MMULT(VALUE($E108:$EF108),VALUE('Color detail'!R$7:R$138))*'3.Gentan-i'!$EP108))</f>
        <v>0</v>
      </c>
      <c r="FR108" s="436" cm="1">
        <f t="array" ref="FR108">+_xlfn.SINGLE(IF(FR$8="Mùa đông",MMULT(VALUE($E108:$EF108),VALUE('Color detail'!S$7:S$138))*'3.Gentan-i'!$EO108,MMULT(VALUE($E108:$EF108),VALUE('Color detail'!S$7:S$138))*'3.Gentan-i'!$EP108))</f>
        <v>0</v>
      </c>
      <c r="FS108" s="436" cm="1">
        <f t="array" ref="FS108">+_xlfn.SINGLE(IF(FS$8="Mùa đông",MMULT(VALUE($E108:$EF108),VALUE('Color detail'!T$7:T$138))*'3.Gentan-i'!$EO108,MMULT(VALUE($E108:$EF108),VALUE('Color detail'!T$7:T$138))*'3.Gentan-i'!$EP108))</f>
        <v>0</v>
      </c>
      <c r="FT108" s="436" cm="1">
        <f t="array" ref="FT108">+_xlfn.SINGLE(IF(FT$8="Mùa đông",MMULT(VALUE($E108:$EF108),VALUE('Color detail'!U$7:U$138))*'3.Gentan-i'!$EO108,MMULT(VALUE($E108:$EF108),VALUE('Color detail'!U$7:U$138))*'3.Gentan-i'!$EP108))</f>
        <v>0</v>
      </c>
      <c r="FU108" s="436" cm="1">
        <f t="array" ref="FU108">+_xlfn.SINGLE(IF(FU$8="Mùa đông",MMULT(VALUE($E108:$EF108),VALUE('Color detail'!V$7:V$138))*'3.Gentan-i'!$EO108,MMULT(VALUE($E108:$EF108),VALUE('Color detail'!V$7:V$138))*'3.Gentan-i'!$EP108))</f>
        <v>0</v>
      </c>
      <c r="FV108" s="436" cm="1">
        <f t="array" ref="FV108">+_xlfn.SINGLE(IF(FV$8="Mùa đông",MMULT(VALUE($E108:$EF108),VALUE('Color detail'!W$7:W$138))*'3.Gentan-i'!$EO108,MMULT(VALUE($E108:$EF108),VALUE('Color detail'!W$7:W$138))*'3.Gentan-i'!$EP108))</f>
        <v>0</v>
      </c>
      <c r="FW108" s="436" cm="1">
        <f t="array" ref="FW108">+_xlfn.SINGLE(IF(FW$8="Mùa đông",MMULT(VALUE($E108:$EF108),VALUE('Color detail'!X$7:X$138))*'3.Gentan-i'!$EO108,MMULT(VALUE($E108:$EF108),VALUE('Color detail'!X$7:X$138))*'3.Gentan-i'!$EP108))</f>
        <v>0</v>
      </c>
      <c r="FX108" s="436" cm="1">
        <f t="array" ref="FX108">+_xlfn.SINGLE(IF(FX$8="Mùa đông",MMULT(VALUE($E108:$EF108),VALUE('Color detail'!Y$7:Y$138))*'3.Gentan-i'!$EO108,MMULT(VALUE($E108:$EF108),VALUE('Color detail'!Y$7:Y$138))*'3.Gentan-i'!$EP108))</f>
        <v>0</v>
      </c>
      <c r="FY108" s="436" cm="1">
        <f t="array" ref="FY108">+_xlfn.SINGLE(IF(FY$8="Mùa đông",MMULT(VALUE($E108:$EF108),VALUE('Color detail'!Z$7:Z$138))*'3.Gentan-i'!$EO108,MMULT(VALUE($E108:$EF108),VALUE('Color detail'!Z$7:Z$138))*'3.Gentan-i'!$EP108))</f>
        <v>0</v>
      </c>
      <c r="FZ108" s="436" cm="1">
        <f t="array" ref="FZ108">+_xlfn.SINGLE(IF(FZ$8="Mùa đông",MMULT(VALUE($E108:$EF108),VALUE('Color detail'!AA$7:AA$138))*'3.Gentan-i'!$EO108,MMULT(VALUE($E108:$EF108),VALUE('Color detail'!AA$7:AA$138))*'3.Gentan-i'!$EP108))</f>
        <v>0</v>
      </c>
      <c r="GA108" s="436" cm="1">
        <f t="array" ref="GA108">+_xlfn.SINGLE(IF(GA$8="Mùa đông",MMULT(VALUE($E108:$EF108),VALUE('Color detail'!AB$7:AB$138))*'3.Gentan-i'!$EO108,MMULT(VALUE($E108:$EF108),VALUE('Color detail'!AB$7:AB$138))*'3.Gentan-i'!$EP108))</f>
        <v>0</v>
      </c>
      <c r="GB108" s="436" cm="1">
        <f t="array" ref="GB108">+_xlfn.SINGLE(IF(GB$8="Mùa đông",MMULT(VALUE($E108:$EF108),VALUE('Color detail'!AC$7:AC$138))*'3.Gentan-i'!$EO108,MMULT(VALUE($E108:$EF108),VALUE('Color detail'!AC$7:AC$138))*'3.Gentan-i'!$EP108))</f>
        <v>0</v>
      </c>
      <c r="GC108" s="436" cm="1">
        <f t="array" ref="GC108">+_xlfn.SINGLE(IF(GC$8="Mùa đông",MMULT(VALUE($E108:$EF108),VALUE('Color detail'!AD$7:AD$138))*'3.Gentan-i'!$EO108,MMULT(VALUE($E108:$EF108),VALUE('Color detail'!AD$7:AD$138))*'3.Gentan-i'!$EP108))</f>
        <v>0</v>
      </c>
      <c r="GD108" s="436" cm="1">
        <f t="array" ref="GD108">+_xlfn.SINGLE(IF(GD$8="Mùa đông",MMULT(VALUE($E108:$EF108),VALUE('Color detail'!AE$7:AE$138))*'3.Gentan-i'!$EO108,MMULT(VALUE($E108:$EF108),VALUE('Color detail'!AE$7:AE$138))*'3.Gentan-i'!$EP108))</f>
        <v>0</v>
      </c>
      <c r="GE108" s="436" cm="1">
        <f t="array" ref="GE108">+_xlfn.SINGLE(IF(GE$8="Mùa đông",MMULT(VALUE($E108:$EF108),VALUE('Color detail'!AF$7:AF$138))*'3.Gentan-i'!$EO108,MMULT(VALUE($E108:$EF108),VALUE('Color detail'!AF$7:AF$138))*'3.Gentan-i'!$EP108))</f>
        <v>0</v>
      </c>
      <c r="GF108" s="436" cm="1">
        <f t="array" ref="GF108">+_xlfn.SINGLE(IF(GF$8="Mùa đông",MMULT(VALUE($E108:$EF108),VALUE('Color detail'!AG$7:AG$138))*'3.Gentan-i'!$EO108,MMULT(VALUE($E108:$EF108),VALUE('Color detail'!AG$7:AG$138))*'3.Gentan-i'!$EP108))</f>
        <v>0</v>
      </c>
      <c r="GG108" s="436" cm="1">
        <f t="array" ref="GG108">+_xlfn.SINGLE(IF(GG$8="Mùa đông",MMULT(VALUE($E108:$EF108),VALUE('Color detail'!AH$7:AH$138))*'3.Gentan-i'!$EO108,MMULT(VALUE($E108:$EF108),VALUE('Color detail'!AH$7:AH$138))*'3.Gentan-i'!$EP108))</f>
        <v>0</v>
      </c>
      <c r="GH108" s="436" cm="1">
        <f t="array" ref="GH108">+_xlfn.SINGLE(IF(GH$8="Mùa đông",MMULT(VALUE($E108:$EF108),VALUE('Color detail'!AI$7:AI$138))*'3.Gentan-i'!$EO108,MMULT(VALUE($E108:$EF108),VALUE('Color detail'!AI$7:AI$138))*'3.Gentan-i'!$EP108))</f>
        <v>0</v>
      </c>
      <c r="GI108" s="436" cm="1">
        <f t="array" ref="GI108">+_xlfn.SINGLE(IF(GI$8="Mùa đông",MMULT(VALUE($E108:$EF108),VALUE('Color detail'!AJ$7:AJ$138))*'3.Gentan-i'!$EO108,MMULT(VALUE($E108:$EF108),VALUE('Color detail'!AJ$7:AJ$138))*'3.Gentan-i'!$EP108))</f>
        <v>0</v>
      </c>
      <c r="GJ108" s="436" cm="1">
        <f t="array" ref="GJ108">+_xlfn.SINGLE(IF(GJ$8="Mùa đông",MMULT(VALUE($E108:$EF108),VALUE('Color detail'!AK$7:AK$138))*'3.Gentan-i'!$EO108,MMULT(VALUE($E108:$EF108),VALUE('Color detail'!AK$7:AK$138))*'3.Gentan-i'!$EP108))</f>
        <v>0</v>
      </c>
      <c r="GK108" s="436" cm="1">
        <f t="array" ref="GK108">+_xlfn.SINGLE(IF(GK$8="Mùa đông",MMULT(VALUE($E108:$EF108),VALUE('Color detail'!AL$7:AL$138))*'3.Gentan-i'!$EO108,MMULT(VALUE($E108:$EF108),VALUE('Color detail'!AL$7:AL$138))*'3.Gentan-i'!$EP108))</f>
        <v>0</v>
      </c>
      <c r="GL108" s="436" cm="1">
        <f t="array" ref="GL108">+_xlfn.SINGLE(IF(GL$8="Mùa đông",MMULT(VALUE($E108:$EF108),VALUE('Color detail'!AM$7:AM$138))*'3.Gentan-i'!$EO108,MMULT(VALUE($E108:$EF108),VALUE('Color detail'!AM$7:AM$138))*'3.Gentan-i'!$EP108))</f>
        <v>0</v>
      </c>
      <c r="GM108" s="436" cm="1">
        <f t="array" ref="GM108">+_xlfn.SINGLE(IF(GM$8="Mùa đông",MMULT(VALUE($E108:$EF108),VALUE('Color detail'!AN$7:AN$138))*'3.Gentan-i'!$EO108,MMULT(VALUE($E108:$EF108),VALUE('Color detail'!AN$7:AN$138))*'3.Gentan-i'!$EP108))</f>
        <v>0</v>
      </c>
      <c r="GN108" s="436" cm="1">
        <f t="array" ref="GN108">+_xlfn.SINGLE(IF(GN$8="Mùa đông",MMULT(VALUE($E108:$EF108),VALUE('Color detail'!AO$7:AO$138))*'3.Gentan-i'!$EO108,MMULT(VALUE($E108:$EF108),VALUE('Color detail'!AO$7:AO$138))*'3.Gentan-i'!$EP108))</f>
        <v>0</v>
      </c>
      <c r="GO108" s="436" cm="1">
        <f t="array" ref="GO108">+_xlfn.SINGLE(IF(GO$8="Mùa đông",MMULT(VALUE($E108:$EF108),VALUE('Color detail'!AP$7:AP$138))*'3.Gentan-i'!$EO108,MMULT(VALUE($E108:$EF108),VALUE('Color detail'!AP$7:AP$138))*'3.Gentan-i'!$EP108))</f>
        <v>0</v>
      </c>
      <c r="GP108" s="436" cm="1">
        <f t="array" ref="GP108">+_xlfn.SINGLE(IF(GP$8="Mùa đông",MMULT(VALUE($E108:$EF108),VALUE('Color detail'!AQ$7:AQ$138))*'3.Gentan-i'!$EO108,MMULT(VALUE($E108:$EF108),VALUE('Color detail'!AQ$7:AQ$138))*'3.Gentan-i'!$EP108))</f>
        <v>0</v>
      </c>
      <c r="GQ108" s="436" cm="1">
        <f t="array" ref="GQ108">+_xlfn.SINGLE(IF(GQ$8="Mùa đông",MMULT(VALUE($E108:$EF108),VALUE('Color detail'!AR$7:AR$138))*'3.Gentan-i'!$EO108,MMULT(VALUE($E108:$EF108),VALUE('Color detail'!AR$7:AR$138))*'3.Gentan-i'!$EP108))</f>
        <v>0</v>
      </c>
      <c r="GR108" s="443">
        <f t="shared" si="56"/>
        <v>0</v>
      </c>
      <c r="GS108" s="435"/>
      <c r="GT108" s="436">
        <f t="shared" si="57"/>
        <v>0</v>
      </c>
      <c r="GU108" s="499">
        <v>12</v>
      </c>
      <c r="GV108" s="499">
        <v>36</v>
      </c>
      <c r="GW108" s="436">
        <f t="shared" si="49"/>
        <v>0</v>
      </c>
      <c r="GX108" s="436">
        <f t="shared" si="50"/>
        <v>0</v>
      </c>
      <c r="GZ108" s="534"/>
      <c r="HA108" s="534"/>
      <c r="HB108" s="534">
        <f t="shared" si="51"/>
        <v>0</v>
      </c>
    </row>
    <row r="109" spans="1:210" ht="16" hidden="1" customHeight="1">
      <c r="A109" s="437">
        <v>4</v>
      </c>
      <c r="B109" s="438" t="s">
        <v>726</v>
      </c>
      <c r="C109" s="666" t="s">
        <v>721</v>
      </c>
      <c r="D109" s="456" t="s">
        <v>628</v>
      </c>
      <c r="E109" s="925"/>
      <c r="F109" s="925"/>
      <c r="G109" s="925"/>
      <c r="H109" s="925"/>
      <c r="I109" s="925"/>
      <c r="J109" s="925"/>
      <c r="K109" s="925"/>
      <c r="L109" s="925"/>
      <c r="M109" s="925"/>
      <c r="N109" s="925"/>
      <c r="O109" s="925"/>
      <c r="P109" s="925"/>
      <c r="Q109" s="925"/>
      <c r="R109" s="925"/>
      <c r="S109" s="925"/>
      <c r="T109" s="925"/>
      <c r="U109" s="925"/>
      <c r="V109" s="925"/>
      <c r="W109" s="925"/>
      <c r="X109" s="925"/>
      <c r="Y109" s="925"/>
      <c r="Z109" s="925"/>
      <c r="AA109" s="925"/>
      <c r="AB109" s="925"/>
      <c r="AC109" s="925"/>
      <c r="AD109" s="441">
        <v>0</v>
      </c>
      <c r="AE109" s="441">
        <v>0</v>
      </c>
      <c r="AF109" s="441">
        <v>0</v>
      </c>
      <c r="AG109" s="441">
        <v>0</v>
      </c>
      <c r="AH109" s="441">
        <v>0</v>
      </c>
      <c r="AI109" s="441">
        <v>0</v>
      </c>
      <c r="AJ109" s="441">
        <v>0</v>
      </c>
      <c r="AK109" s="441">
        <v>0</v>
      </c>
      <c r="AL109" s="441">
        <v>0</v>
      </c>
      <c r="AM109" s="441">
        <v>0</v>
      </c>
      <c r="AN109" s="441">
        <v>0</v>
      </c>
      <c r="AO109" s="441">
        <v>0</v>
      </c>
      <c r="AP109" s="441">
        <v>0</v>
      </c>
      <c r="AQ109" s="441">
        <v>0</v>
      </c>
      <c r="AR109" s="441">
        <v>0</v>
      </c>
      <c r="AS109" s="441">
        <v>0</v>
      </c>
      <c r="AT109" s="441">
        <v>0</v>
      </c>
      <c r="AU109" s="441">
        <v>0</v>
      </c>
      <c r="AV109" s="441">
        <v>0</v>
      </c>
      <c r="AW109" s="441">
        <v>0</v>
      </c>
      <c r="AX109" s="441">
        <v>0</v>
      </c>
      <c r="AY109" s="441">
        <v>0</v>
      </c>
      <c r="AZ109" s="441">
        <v>0</v>
      </c>
      <c r="BA109" s="441">
        <v>0</v>
      </c>
      <c r="BB109" s="441">
        <v>0</v>
      </c>
      <c r="BC109" s="441">
        <v>1.71</v>
      </c>
      <c r="BD109" s="441">
        <v>0</v>
      </c>
      <c r="BE109" s="441">
        <v>0</v>
      </c>
      <c r="BF109" s="441">
        <v>0</v>
      </c>
      <c r="BG109" s="441">
        <v>0</v>
      </c>
      <c r="BH109" s="441">
        <v>1.71</v>
      </c>
      <c r="BI109" s="441">
        <v>0</v>
      </c>
      <c r="BJ109" s="441">
        <v>0</v>
      </c>
      <c r="BK109" s="441">
        <v>0</v>
      </c>
      <c r="BL109" s="441">
        <v>0</v>
      </c>
      <c r="BM109" s="441">
        <v>1.71</v>
      </c>
      <c r="BN109" s="441">
        <v>0</v>
      </c>
      <c r="BO109" s="441">
        <v>0</v>
      </c>
      <c r="BP109" s="441">
        <v>0</v>
      </c>
      <c r="BQ109" s="441">
        <v>0</v>
      </c>
      <c r="BR109" s="441">
        <v>0</v>
      </c>
      <c r="BS109" s="441">
        <v>1.71</v>
      </c>
      <c r="BT109" s="441">
        <v>0</v>
      </c>
      <c r="BU109" s="441">
        <v>0</v>
      </c>
      <c r="BV109" s="441">
        <v>0</v>
      </c>
      <c r="BW109" s="441">
        <v>0</v>
      </c>
      <c r="BX109" s="441">
        <v>0</v>
      </c>
      <c r="BY109" s="441">
        <v>1.71</v>
      </c>
      <c r="BZ109" s="441">
        <v>0</v>
      </c>
      <c r="CA109" s="441">
        <v>0</v>
      </c>
      <c r="CB109" s="441">
        <v>0</v>
      </c>
      <c r="CC109" s="441">
        <v>0</v>
      </c>
      <c r="CD109" s="441">
        <v>0</v>
      </c>
      <c r="CE109" s="441">
        <v>1.71</v>
      </c>
      <c r="CF109" s="441">
        <v>0</v>
      </c>
      <c r="CG109" s="441">
        <v>0</v>
      </c>
      <c r="CH109" s="441">
        <v>0</v>
      </c>
      <c r="CI109" s="441">
        <v>0</v>
      </c>
      <c r="CJ109" s="441">
        <v>0</v>
      </c>
      <c r="CK109" s="441">
        <v>1.71</v>
      </c>
      <c r="CL109" s="441">
        <v>0</v>
      </c>
      <c r="CM109" s="441"/>
      <c r="CN109" s="441"/>
      <c r="CO109" s="441"/>
      <c r="CP109" s="441"/>
      <c r="CQ109" s="441"/>
      <c r="CR109" s="441"/>
      <c r="CS109" s="441"/>
      <c r="CT109" s="441"/>
      <c r="CU109" s="441"/>
      <c r="CV109" s="441"/>
      <c r="CW109" s="441"/>
      <c r="CX109" s="441"/>
      <c r="CY109" s="441"/>
      <c r="CZ109" s="441"/>
      <c r="DA109" s="441"/>
      <c r="DB109" s="441"/>
      <c r="DC109" s="441"/>
      <c r="DD109" s="441"/>
      <c r="DE109" s="441"/>
      <c r="DF109" s="441"/>
      <c r="DG109" s="441"/>
      <c r="DH109" s="441"/>
      <c r="DI109" s="441"/>
      <c r="DJ109" s="441"/>
      <c r="DK109" s="441"/>
      <c r="DL109" s="441"/>
      <c r="DM109" s="441"/>
      <c r="DN109" s="441"/>
      <c r="DO109" s="441"/>
      <c r="DP109" s="441"/>
      <c r="DQ109" s="441"/>
      <c r="DR109" s="441"/>
      <c r="DS109" s="441"/>
      <c r="DT109" s="441"/>
      <c r="DU109" s="441"/>
      <c r="DV109" s="441"/>
      <c r="DW109" s="441"/>
      <c r="DX109" s="441"/>
      <c r="DY109" s="441"/>
      <c r="DZ109" s="441"/>
      <c r="EA109" s="441"/>
      <c r="EB109" s="441"/>
      <c r="EC109" s="441"/>
      <c r="ED109" s="441"/>
      <c r="EE109" s="441"/>
      <c r="EF109" s="441"/>
      <c r="EH109" s="437" t="s">
        <v>62</v>
      </c>
      <c r="EI109" s="437">
        <v>16</v>
      </c>
      <c r="EJ109" s="439"/>
      <c r="EK109" s="439" t="s">
        <v>76</v>
      </c>
      <c r="EL109" s="437"/>
      <c r="EN109" s="382" t="str">
        <f>+IFERROR(VLOOKUP($B109,'Lưu ý'!$C$5:$G$21,5,0),"")</f>
        <v/>
      </c>
      <c r="EO109" s="382">
        <f>+IF($EN109="",100%,INDEX('Lưu ý'!$H$5:$I$21,MATCH('3.Gentan-i'!$B109,'Lưu ý'!$C$5:$C$21,0),MATCH('3.Gentan-i'!EO$6,'Lưu ý'!$H$4:$I$4,0)))</f>
        <v>1</v>
      </c>
      <c r="EP109" s="382">
        <f>+IF($EN109="",100%,INDEX('Lưu ý'!$H$5:$I$21,MATCH('3.Gentan-i'!$B109,'Lưu ý'!$C$5:$C$21,0),MATCH('3.Gentan-i'!EP$6,'Lưu ý'!$H$4:$I$4,0)))</f>
        <v>1</v>
      </c>
      <c r="EQ109" s="382">
        <v>1</v>
      </c>
      <c r="ER109" s="844">
        <v>1</v>
      </c>
      <c r="ES109" s="439"/>
      <c r="ET109" s="439"/>
      <c r="EU109" s="476"/>
      <c r="EV109" s="810"/>
      <c r="EW109" s="810"/>
      <c r="EX109" s="810"/>
      <c r="EY109" s="810"/>
      <c r="EZ109" s="378" t="s">
        <v>360</v>
      </c>
      <c r="FA109" s="442" cm="1">
        <f t="array" ref="FA109">+_xlfn.SINGLE(MMULT(VALUE($E109:$EF109),VALUE('Color detail'!H$7:H$138)))</f>
        <v>347.12999999999994</v>
      </c>
      <c r="FB109" s="442" cm="1">
        <f t="array" ref="FB109">+_xlfn.SINGLE(MMULT(VALUE($E109:$EF109),VALUE('Color detail'!I$7:I$138)))</f>
        <v>328.31999999999994</v>
      </c>
      <c r="FC109" s="442" cm="1">
        <f t="array" ref="FC109">+_xlfn.SINGLE(MMULT(VALUE($E109:$EF109),VALUE('Color detail'!J$7:J$138)))</f>
        <v>256.5</v>
      </c>
      <c r="FD109" s="442" cm="1">
        <f t="array" ref="FD109">+_xlfn.SINGLE(MMULT(VALUE($E109:$EF109),VALUE('Color detail'!K$7:K$138)))</f>
        <v>369.36</v>
      </c>
      <c r="FF109" s="436">
        <f t="shared" si="45"/>
        <v>352</v>
      </c>
      <c r="FG109" s="436">
        <f t="shared" si="46"/>
        <v>336</v>
      </c>
      <c r="FH109" s="436">
        <f t="shared" si="47"/>
        <v>272</v>
      </c>
      <c r="FI109" s="436">
        <f t="shared" si="48"/>
        <v>384</v>
      </c>
      <c r="FK109" s="436">
        <f t="shared" si="52"/>
        <v>352</v>
      </c>
      <c r="FL109" s="436">
        <f t="shared" si="53"/>
        <v>336</v>
      </c>
      <c r="FM109" s="436">
        <f t="shared" si="54"/>
        <v>272</v>
      </c>
      <c r="FN109" s="436">
        <f t="shared" si="55"/>
        <v>384</v>
      </c>
      <c r="FO109" s="681"/>
      <c r="FP109" s="436" cm="1">
        <f t="array" ref="FP109">+_xlfn.SINGLE(IF(FP$8="Mùa đông",MMULT(VALUE($E109:$EF109),VALUE('Color detail'!Q$7:Q$138))*'3.Gentan-i'!$EO109,MMULT(VALUE($E109:$EF109),VALUE('Color detail'!Q$7:Q$138))*'3.Gentan-i'!$EP109))</f>
        <v>17.100000000000001</v>
      </c>
      <c r="FQ109" s="436" cm="1">
        <f t="array" ref="FQ109">+_xlfn.SINGLE(IF(FQ$8="Mùa đông",MMULT(VALUE($E109:$EF109),VALUE('Color detail'!R$7:R$138))*'3.Gentan-i'!$EO109,MMULT(VALUE($E109:$EF109),VALUE('Color detail'!R$7:R$138))*'3.Gentan-i'!$EP109))</f>
        <v>13.680000000000001</v>
      </c>
      <c r="FR109" s="436" cm="1">
        <f t="array" ref="FR109">+_xlfn.SINGLE(IF(FR$8="Mùa đông",MMULT(VALUE($E109:$EF109),VALUE('Color detail'!S$7:S$138))*'3.Gentan-i'!$EO109,MMULT(VALUE($E109:$EF109),VALUE('Color detail'!S$7:S$138))*'3.Gentan-i'!$EP109))</f>
        <v>5.13</v>
      </c>
      <c r="FS109" s="436" cm="1">
        <f t="array" ref="FS109">+_xlfn.SINGLE(IF(FS$8="Mùa đông",MMULT(VALUE($E109:$EF109),VALUE('Color detail'!T$7:T$138))*'3.Gentan-i'!$EO109,MMULT(VALUE($E109:$EF109),VALUE('Color detail'!T$7:T$138))*'3.Gentan-i'!$EP109))</f>
        <v>10.260000000000002</v>
      </c>
      <c r="FT109" s="436" cm="1">
        <f t="array" ref="FT109">+_xlfn.SINGLE(IF(FT$8="Mùa đông",MMULT(VALUE($E109:$EF109),VALUE('Color detail'!U$7:U$138))*'3.Gentan-i'!$EO109,MMULT(VALUE($E109:$EF109),VALUE('Color detail'!U$7:U$138))*'3.Gentan-i'!$EP109))</f>
        <v>15.389999999999999</v>
      </c>
      <c r="FU109" s="436" cm="1">
        <f t="array" ref="FU109">+_xlfn.SINGLE(IF(FU$8="Mùa đông",MMULT(VALUE($E109:$EF109),VALUE('Color detail'!V$7:V$138))*'3.Gentan-i'!$EO109,MMULT(VALUE($E109:$EF109),VALUE('Color detail'!V$7:V$138))*'3.Gentan-i'!$EP109))</f>
        <v>15.39</v>
      </c>
      <c r="FV109" s="436" cm="1">
        <f t="array" ref="FV109">+_xlfn.SINGLE(IF(FV$8="Mùa đông",MMULT(VALUE($E109:$EF109),VALUE('Color detail'!W$7:W$138))*'3.Gentan-i'!$EO109,MMULT(VALUE($E109:$EF109),VALUE('Color detail'!W$7:W$138))*'3.Gentan-i'!$EP109))</f>
        <v>11.969999999999999</v>
      </c>
      <c r="FW109" s="436" cm="1">
        <f t="array" ref="FW109">+_xlfn.SINGLE(IF(FW$8="Mùa đông",MMULT(VALUE($E109:$EF109),VALUE('Color detail'!X$7:X$138))*'3.Gentan-i'!$EO109,MMULT(VALUE($E109:$EF109),VALUE('Color detail'!X$7:X$138))*'3.Gentan-i'!$EP109))</f>
        <v>13.68</v>
      </c>
      <c r="FX109" s="436" cm="1">
        <f t="array" ref="FX109">+_xlfn.SINGLE(IF(FX$8="Mùa đông",MMULT(VALUE($E109:$EF109),VALUE('Color detail'!Y$7:Y$138))*'3.Gentan-i'!$EO109,MMULT(VALUE($E109:$EF109),VALUE('Color detail'!Y$7:Y$138))*'3.Gentan-i'!$EP109))</f>
        <v>18.810000000000002</v>
      </c>
      <c r="FY109" s="436" cm="1">
        <f t="array" ref="FY109">+_xlfn.SINGLE(IF(FY$8="Mùa đông",MMULT(VALUE($E109:$EF109),VALUE('Color detail'!Z$7:Z$138))*'3.Gentan-i'!$EO109,MMULT(VALUE($E109:$EF109),VALUE('Color detail'!Z$7:Z$138))*'3.Gentan-i'!$EP109))</f>
        <v>18.809999999999999</v>
      </c>
      <c r="FZ109" s="436" cm="1">
        <f t="array" ref="FZ109">+_xlfn.SINGLE(IF(FZ$8="Mùa đông",MMULT(VALUE($E109:$EF109),VALUE('Color detail'!AA$7:AA$138))*'3.Gentan-i'!$EO109,MMULT(VALUE($E109:$EF109),VALUE('Color detail'!AA$7:AA$138))*'3.Gentan-i'!$EP109))</f>
        <v>30.779999999999998</v>
      </c>
      <c r="GA109" s="436" cm="1">
        <f t="array" ref="GA109">+_xlfn.SINGLE(IF(GA$8="Mùa đông",MMULT(VALUE($E109:$EF109),VALUE('Color detail'!AB$7:AB$138))*'3.Gentan-i'!$EO109,MMULT(VALUE($E109:$EF109),VALUE('Color detail'!AB$7:AB$138))*'3.Gentan-i'!$EP109))</f>
        <v>17.100000000000001</v>
      </c>
      <c r="GB109" s="436" cm="1">
        <f t="array" ref="GB109">+_xlfn.SINGLE(IF(GB$8="Mùa đông",MMULT(VALUE($E109:$EF109),VALUE('Color detail'!AC$7:AC$138))*'3.Gentan-i'!$EO109,MMULT(VALUE($E109:$EF109),VALUE('Color detail'!AC$7:AC$138))*'3.Gentan-i'!$EP109))</f>
        <v>11.969999999999999</v>
      </c>
      <c r="GC109" s="436" cm="1">
        <f t="array" ref="GC109">+_xlfn.SINGLE(IF(GC$8="Mùa đông",MMULT(VALUE($E109:$EF109),VALUE('Color detail'!AD$7:AD$138))*'3.Gentan-i'!$EO109,MMULT(VALUE($E109:$EF109),VALUE('Color detail'!AD$7:AD$138))*'3.Gentan-i'!$EP109))</f>
        <v>29.07</v>
      </c>
      <c r="GD109" s="436" cm="1">
        <f t="array" ref="GD109">+_xlfn.SINGLE(IF(GD$8="Mùa đông",MMULT(VALUE($E109:$EF109),VALUE('Color detail'!AE$7:AE$138))*'3.Gentan-i'!$EO109,MMULT(VALUE($E109:$EF109),VALUE('Color detail'!AE$7:AE$138))*'3.Gentan-i'!$EP109))</f>
        <v>22.23</v>
      </c>
      <c r="GE109" s="436" cm="1">
        <f t="array" ref="GE109">+_xlfn.SINGLE(IF(GE$8="Mùa đông",MMULT(VALUE($E109:$EF109),VALUE('Color detail'!AF$7:AF$138))*'3.Gentan-i'!$EO109,MMULT(VALUE($E109:$EF109),VALUE('Color detail'!AF$7:AF$138))*'3.Gentan-i'!$EP109))</f>
        <v>13.68</v>
      </c>
      <c r="GF109" s="436" cm="1">
        <f t="array" ref="GF109">+_xlfn.SINGLE(IF(GF$8="Mùa đông",MMULT(VALUE($E109:$EF109),VALUE('Color detail'!AG$7:AG$138))*'3.Gentan-i'!$EO109,MMULT(VALUE($E109:$EF109),VALUE('Color detail'!AG$7:AG$138))*'3.Gentan-i'!$EP109))</f>
        <v>13.68</v>
      </c>
      <c r="GG109" s="436" cm="1">
        <f t="array" ref="GG109">+_xlfn.SINGLE(IF(GG$8="Mùa đông",MMULT(VALUE($E109:$EF109),VALUE('Color detail'!AH$7:AH$138))*'3.Gentan-i'!$EO109,MMULT(VALUE($E109:$EF109),VALUE('Color detail'!AH$7:AH$138))*'3.Gentan-i'!$EP109))</f>
        <v>18.810000000000002</v>
      </c>
      <c r="GH109" s="436" cm="1">
        <f t="array" ref="GH109">+_xlfn.SINGLE(IF(GH$8="Mùa đông",MMULT(VALUE($E109:$EF109),VALUE('Color detail'!AI$7:AI$138))*'3.Gentan-i'!$EO109,MMULT(VALUE($E109:$EF109),VALUE('Color detail'!AI$7:AI$138))*'3.Gentan-i'!$EP109))</f>
        <v>18.809999999999999</v>
      </c>
      <c r="GI109" s="436" cm="1">
        <f t="array" ref="GI109">+_xlfn.SINGLE(IF(GI$8="Mùa đông",MMULT(VALUE($E109:$EF109),VALUE('Color detail'!AJ$7:AJ$138))*'3.Gentan-i'!$EO109,MMULT(VALUE($E109:$EF109),VALUE('Color detail'!AJ$7:AJ$138))*'3.Gentan-i'!$EP109))</f>
        <v>17.100000000000001</v>
      </c>
      <c r="GJ109" s="436" cm="1">
        <f t="array" ref="GJ109">+_xlfn.SINGLE(IF(GJ$8="Mùa đông",MMULT(VALUE($E109:$EF109),VALUE('Color detail'!AK$7:AK$138))*'3.Gentan-i'!$EO109,MMULT(VALUE($E109:$EF109),VALUE('Color detail'!AK$7:AK$138))*'3.Gentan-i'!$EP109))</f>
        <v>13.68</v>
      </c>
      <c r="GK109" s="436" cm="1">
        <f t="array" ref="GK109">+_xlfn.SINGLE(IF(GK$8="Mùa đông",MMULT(VALUE($E109:$EF109),VALUE('Color detail'!AL$7:AL$138))*'3.Gentan-i'!$EO109,MMULT(VALUE($E109:$EF109),VALUE('Color detail'!AL$7:AL$138))*'3.Gentan-i'!$EP109))</f>
        <v>0</v>
      </c>
      <c r="GL109" s="436" cm="1">
        <f t="array" ref="GL109">+_xlfn.SINGLE(IF(GL$8="Mùa đông",MMULT(VALUE($E109:$EF109),VALUE('Color detail'!AM$7:AM$138))*'3.Gentan-i'!$EO109,MMULT(VALUE($E109:$EF109),VALUE('Color detail'!AM$7:AM$138))*'3.Gentan-i'!$EP109))</f>
        <v>0</v>
      </c>
      <c r="GM109" s="436" cm="1">
        <f t="array" ref="GM109">+_xlfn.SINGLE(IF(GM$8="Mùa đông",MMULT(VALUE($E109:$EF109),VALUE('Color detail'!AN$7:AN$138))*'3.Gentan-i'!$EO109,MMULT(VALUE($E109:$EF109),VALUE('Color detail'!AN$7:AN$138))*'3.Gentan-i'!$EP109))</f>
        <v>0</v>
      </c>
      <c r="GN109" s="436" cm="1">
        <f t="array" ref="GN109">+_xlfn.SINGLE(IF(GN$8="Mùa đông",MMULT(VALUE($E109:$EF109),VALUE('Color detail'!AO$7:AO$138))*'3.Gentan-i'!$EO109,MMULT(VALUE($E109:$EF109),VALUE('Color detail'!AO$7:AO$138))*'3.Gentan-i'!$EP109))</f>
        <v>0</v>
      </c>
      <c r="GO109" s="436" cm="1">
        <f t="array" ref="GO109">+_xlfn.SINGLE(IF(GO$8="Mùa đông",MMULT(VALUE($E109:$EF109),VALUE('Color detail'!AP$7:AP$138))*'3.Gentan-i'!$EO109,MMULT(VALUE($E109:$EF109),VALUE('Color detail'!AP$7:AP$138))*'3.Gentan-i'!$EP109))</f>
        <v>0</v>
      </c>
      <c r="GP109" s="436" cm="1">
        <f t="array" ref="GP109">+_xlfn.SINGLE(IF(GP$8="Mùa đông",MMULT(VALUE($E109:$EF109),VALUE('Color detail'!AQ$7:AQ$138))*'3.Gentan-i'!$EO109,MMULT(VALUE($E109:$EF109),VALUE('Color detail'!AQ$7:AQ$138))*'3.Gentan-i'!$EP109))</f>
        <v>0</v>
      </c>
      <c r="GQ109" s="436" cm="1">
        <f t="array" ref="GQ109">+_xlfn.SINGLE(IF(GQ$8="Mùa đông",MMULT(VALUE($E109:$EF109),VALUE('Color detail'!AR$7:AR$138))*'3.Gentan-i'!$EO109,MMULT(VALUE($E109:$EF109),VALUE('Color detail'!AR$7:AR$138))*'3.Gentan-i'!$EP109))</f>
        <v>0</v>
      </c>
      <c r="GR109" s="443">
        <f t="shared" si="56"/>
        <v>347.13</v>
      </c>
      <c r="GS109" s="435">
        <v>0</v>
      </c>
      <c r="GT109" s="436">
        <f t="shared" si="57"/>
        <v>30.779999999999998</v>
      </c>
      <c r="GU109" s="499">
        <v>12</v>
      </c>
      <c r="GV109" s="499">
        <v>36</v>
      </c>
      <c r="GW109" s="436">
        <f t="shared" si="49"/>
        <v>369.35999999999996</v>
      </c>
      <c r="GX109" s="436">
        <f t="shared" si="50"/>
        <v>1108.08</v>
      </c>
      <c r="GZ109" s="534"/>
      <c r="HA109" s="534"/>
      <c r="HB109" s="534">
        <f t="shared" si="51"/>
        <v>0</v>
      </c>
    </row>
    <row r="110" spans="1:210" ht="16" hidden="1" customHeight="1">
      <c r="A110" s="437">
        <v>4</v>
      </c>
      <c r="B110" s="438" t="s">
        <v>727</v>
      </c>
      <c r="C110" s="667" t="s">
        <v>725</v>
      </c>
      <c r="D110" s="439" t="s">
        <v>628</v>
      </c>
      <c r="E110" s="925"/>
      <c r="F110" s="925"/>
      <c r="G110" s="925"/>
      <c r="H110" s="925"/>
      <c r="I110" s="925"/>
      <c r="J110" s="925"/>
      <c r="K110" s="925"/>
      <c r="L110" s="925"/>
      <c r="M110" s="925"/>
      <c r="N110" s="925"/>
      <c r="O110" s="925"/>
      <c r="P110" s="925"/>
      <c r="Q110" s="925"/>
      <c r="R110" s="925"/>
      <c r="S110" s="925"/>
      <c r="T110" s="925"/>
      <c r="U110" s="925"/>
      <c r="V110" s="925"/>
      <c r="W110" s="925"/>
      <c r="X110" s="925"/>
      <c r="Y110" s="925"/>
      <c r="Z110" s="925"/>
      <c r="AA110" s="925"/>
      <c r="AB110" s="925"/>
      <c r="AC110" s="925"/>
      <c r="AD110" s="440">
        <v>0</v>
      </c>
      <c r="AE110" s="440">
        <v>0</v>
      </c>
      <c r="AF110" s="440">
        <v>0</v>
      </c>
      <c r="AG110" s="440">
        <v>0</v>
      </c>
      <c r="AH110" s="440">
        <v>0</v>
      </c>
      <c r="AI110" s="440">
        <v>0</v>
      </c>
      <c r="AJ110" s="440">
        <v>0</v>
      </c>
      <c r="AK110" s="440">
        <v>0</v>
      </c>
      <c r="AL110" s="440">
        <v>0</v>
      </c>
      <c r="AM110" s="440">
        <v>0</v>
      </c>
      <c r="AN110" s="440">
        <v>0</v>
      </c>
      <c r="AO110" s="440">
        <v>0</v>
      </c>
      <c r="AP110" s="440">
        <v>0</v>
      </c>
      <c r="AQ110" s="440">
        <v>0</v>
      </c>
      <c r="AR110" s="440">
        <v>0</v>
      </c>
      <c r="AS110" s="440">
        <v>0</v>
      </c>
      <c r="AT110" s="440">
        <v>0</v>
      </c>
      <c r="AU110" s="440">
        <v>0</v>
      </c>
      <c r="AV110" s="440">
        <v>0</v>
      </c>
      <c r="AW110" s="440">
        <v>0</v>
      </c>
      <c r="AX110" s="440">
        <v>0</v>
      </c>
      <c r="AY110" s="440">
        <v>0</v>
      </c>
      <c r="AZ110" s="440">
        <v>0</v>
      </c>
      <c r="BA110" s="440">
        <v>0</v>
      </c>
      <c r="BB110" s="440">
        <v>0</v>
      </c>
      <c r="BC110" s="440">
        <v>0</v>
      </c>
      <c r="BD110" s="440">
        <v>0</v>
      </c>
      <c r="BE110" s="440">
        <v>0</v>
      </c>
      <c r="BF110" s="440">
        <v>0</v>
      </c>
      <c r="BG110" s="440">
        <v>0</v>
      </c>
      <c r="BH110" s="440">
        <v>0</v>
      </c>
      <c r="BI110" s="440">
        <v>0</v>
      </c>
      <c r="BJ110" s="440">
        <v>0</v>
      </c>
      <c r="BK110" s="440">
        <v>0</v>
      </c>
      <c r="BL110" s="440">
        <v>0</v>
      </c>
      <c r="BM110" s="440">
        <v>0</v>
      </c>
      <c r="BN110" s="440">
        <v>0</v>
      </c>
      <c r="BO110" s="440">
        <v>0</v>
      </c>
      <c r="BP110" s="440">
        <v>0</v>
      </c>
      <c r="BQ110" s="440">
        <v>0</v>
      </c>
      <c r="BR110" s="440">
        <v>3.38</v>
      </c>
      <c r="BS110" s="440">
        <v>0</v>
      </c>
      <c r="BT110" s="440">
        <v>0</v>
      </c>
      <c r="BU110" s="440">
        <v>0</v>
      </c>
      <c r="BV110" s="440">
        <v>0</v>
      </c>
      <c r="BW110" s="440">
        <v>0</v>
      </c>
      <c r="BX110" s="440">
        <v>3.38</v>
      </c>
      <c r="BY110" s="440">
        <v>0</v>
      </c>
      <c r="BZ110" s="440">
        <v>0</v>
      </c>
      <c r="CA110" s="440">
        <v>0</v>
      </c>
      <c r="CB110" s="440">
        <v>0</v>
      </c>
      <c r="CC110" s="440">
        <v>0</v>
      </c>
      <c r="CD110" s="440">
        <v>3.38</v>
      </c>
      <c r="CE110" s="440">
        <v>0</v>
      </c>
      <c r="CF110" s="440">
        <v>0</v>
      </c>
      <c r="CG110" s="440">
        <v>0</v>
      </c>
      <c r="CH110" s="440">
        <v>0</v>
      </c>
      <c r="CI110" s="440">
        <v>0</v>
      </c>
      <c r="CJ110" s="440">
        <v>3.38</v>
      </c>
      <c r="CK110" s="440">
        <v>0</v>
      </c>
      <c r="CL110" s="440">
        <v>0</v>
      </c>
      <c r="CM110" s="440"/>
      <c r="CN110" s="440"/>
      <c r="CO110" s="440"/>
      <c r="CP110" s="440"/>
      <c r="CQ110" s="440"/>
      <c r="CR110" s="440"/>
      <c r="CS110" s="440"/>
      <c r="CT110" s="440"/>
      <c r="CU110" s="440"/>
      <c r="CV110" s="440"/>
      <c r="CW110" s="440"/>
      <c r="CX110" s="440"/>
      <c r="CY110" s="440"/>
      <c r="CZ110" s="440"/>
      <c r="DA110" s="440"/>
      <c r="DB110" s="440"/>
      <c r="DC110" s="440"/>
      <c r="DD110" s="440"/>
      <c r="DE110" s="440"/>
      <c r="DF110" s="440"/>
      <c r="DG110" s="440"/>
      <c r="DH110" s="440"/>
      <c r="DI110" s="440"/>
      <c r="DJ110" s="440"/>
      <c r="DK110" s="440"/>
      <c r="DL110" s="440"/>
      <c r="DM110" s="440"/>
      <c r="DN110" s="440"/>
      <c r="DO110" s="440"/>
      <c r="DP110" s="440"/>
      <c r="DQ110" s="440"/>
      <c r="DR110" s="440"/>
      <c r="DS110" s="440"/>
      <c r="DT110" s="440"/>
      <c r="DU110" s="440"/>
      <c r="DV110" s="440"/>
      <c r="DW110" s="440"/>
      <c r="DX110" s="440"/>
      <c r="DY110" s="440"/>
      <c r="DZ110" s="440"/>
      <c r="EA110" s="440"/>
      <c r="EB110" s="440"/>
      <c r="EC110" s="440"/>
      <c r="ED110" s="440"/>
      <c r="EE110" s="440"/>
      <c r="EF110" s="440"/>
      <c r="EH110" s="437" t="s">
        <v>62</v>
      </c>
      <c r="EI110" s="437">
        <v>16</v>
      </c>
      <c r="EJ110" s="439"/>
      <c r="EK110" s="439" t="s">
        <v>76</v>
      </c>
      <c r="EL110" s="437"/>
      <c r="EN110" s="382" t="str">
        <f>+IFERROR(VLOOKUP($B110,'Lưu ý'!$C$5:$G$21,5,0),"")</f>
        <v/>
      </c>
      <c r="EO110" s="382">
        <f>+IF($EN110="",100%,INDEX('Lưu ý'!$H$5:$I$21,MATCH('3.Gentan-i'!$B110,'Lưu ý'!$C$5:$C$21,0),MATCH('3.Gentan-i'!EO$6,'Lưu ý'!$H$4:$I$4,0)))</f>
        <v>1</v>
      </c>
      <c r="EP110" s="382">
        <f>+IF($EN110="",100%,INDEX('Lưu ý'!$H$5:$I$21,MATCH('3.Gentan-i'!$B110,'Lưu ý'!$C$5:$C$21,0),MATCH('3.Gentan-i'!EP$6,'Lưu ý'!$H$4:$I$4,0)))</f>
        <v>1</v>
      </c>
      <c r="EQ110" s="382">
        <v>1</v>
      </c>
      <c r="ER110" s="844">
        <v>1</v>
      </c>
      <c r="ES110" s="439"/>
      <c r="ET110" s="439"/>
      <c r="EU110" s="476"/>
      <c r="EV110" s="810"/>
      <c r="EW110" s="810"/>
      <c r="EX110" s="810"/>
      <c r="EY110" s="810"/>
      <c r="FA110" s="442" cm="1">
        <f t="array" ref="FA110">+_xlfn.SINGLE(MMULT(VALUE($E110:$EF110),VALUE('Color detail'!H$7:H$138)))</f>
        <v>848.38</v>
      </c>
      <c r="FB110" s="442" cm="1">
        <f t="array" ref="FB110">+_xlfn.SINGLE(MMULT(VALUE($E110:$EF110),VALUE('Color detail'!I$7:I$138)))</f>
        <v>1034.28</v>
      </c>
      <c r="FC110" s="442" cm="1">
        <f t="array" ref="FC110">+_xlfn.SINGLE(MMULT(VALUE($E110:$EF110),VALUE('Color detail'!J$7:J$138)))</f>
        <v>618.54</v>
      </c>
      <c r="FD110" s="442" cm="1">
        <f t="array" ref="FD110">+_xlfn.SINGLE(MMULT(VALUE($E110:$EF110),VALUE('Color detail'!K$7:K$138)))</f>
        <v>571.22</v>
      </c>
      <c r="FF110" s="436">
        <f t="shared" si="45"/>
        <v>864</v>
      </c>
      <c r="FG110" s="436">
        <f t="shared" si="46"/>
        <v>1040</v>
      </c>
      <c r="FH110" s="436">
        <f t="shared" si="47"/>
        <v>624</v>
      </c>
      <c r="FI110" s="436">
        <f t="shared" si="48"/>
        <v>576</v>
      </c>
      <c r="FK110" s="436">
        <f t="shared" si="52"/>
        <v>864</v>
      </c>
      <c r="FL110" s="436">
        <f t="shared" si="53"/>
        <v>1040</v>
      </c>
      <c r="FM110" s="436">
        <f t="shared" si="54"/>
        <v>624</v>
      </c>
      <c r="FN110" s="436">
        <f t="shared" si="55"/>
        <v>576</v>
      </c>
      <c r="FO110" s="681"/>
      <c r="FP110" s="436" cm="1">
        <f t="array" ref="FP110">+_xlfn.SINGLE(IF(FP$8="Mùa đông",MMULT(VALUE($E110:$EF110),VALUE('Color detail'!Q$7:Q$138))*'3.Gentan-i'!$EO110,MMULT(VALUE($E110:$EF110),VALUE('Color detail'!Q$7:Q$138))*'3.Gentan-i'!$EP110))</f>
        <v>0</v>
      </c>
      <c r="FQ110" s="436" cm="1">
        <f t="array" ref="FQ110">+_xlfn.SINGLE(IF(FQ$8="Mùa đông",MMULT(VALUE($E110:$EF110),VALUE('Color detail'!R$7:R$138))*'3.Gentan-i'!$EO110,MMULT(VALUE($E110:$EF110),VALUE('Color detail'!R$7:R$138))*'3.Gentan-i'!$EP110))</f>
        <v>27.04</v>
      </c>
      <c r="FR110" s="436" cm="1">
        <f t="array" ref="FR110">+_xlfn.SINGLE(IF(FR$8="Mùa đông",MMULT(VALUE($E110:$EF110),VALUE('Color detail'!S$7:S$138))*'3.Gentan-i'!$EO110,MMULT(VALUE($E110:$EF110),VALUE('Color detail'!S$7:S$138))*'3.Gentan-i'!$EP110))</f>
        <v>33.799999999999997</v>
      </c>
      <c r="FS110" s="436" cm="1">
        <f t="array" ref="FS110">+_xlfn.SINGLE(IF(FS$8="Mùa đông",MMULT(VALUE($E110:$EF110),VALUE('Color detail'!T$7:T$138))*'3.Gentan-i'!$EO110,MMULT(VALUE($E110:$EF110),VALUE('Color detail'!T$7:T$138))*'3.Gentan-i'!$EP110))</f>
        <v>50.7</v>
      </c>
      <c r="FT110" s="436" cm="1">
        <f t="array" ref="FT110">+_xlfn.SINGLE(IF(FT$8="Mùa đông",MMULT(VALUE($E110:$EF110),VALUE('Color detail'!U$7:U$138))*'3.Gentan-i'!$EO110,MMULT(VALUE($E110:$EF110),VALUE('Color detail'!U$7:U$138))*'3.Gentan-i'!$EP110))</f>
        <v>54.08</v>
      </c>
      <c r="FU110" s="436" cm="1">
        <f t="array" ref="FU110">+_xlfn.SINGLE(IF(FU$8="Mùa đông",MMULT(VALUE($E110:$EF110),VALUE('Color detail'!V$7:V$138))*'3.Gentan-i'!$EO110,MMULT(VALUE($E110:$EF110),VALUE('Color detail'!V$7:V$138))*'3.Gentan-i'!$EP110))</f>
        <v>43.94</v>
      </c>
      <c r="FV110" s="436" cm="1">
        <f t="array" ref="FV110">+_xlfn.SINGLE(IF(FV$8="Mùa đông",MMULT(VALUE($E110:$EF110),VALUE('Color detail'!W$7:W$138))*'3.Gentan-i'!$EO110,MMULT(VALUE($E110:$EF110),VALUE('Color detail'!W$7:W$138))*'3.Gentan-i'!$EP110))</f>
        <v>54.08</v>
      </c>
      <c r="FW110" s="436" cm="1">
        <f t="array" ref="FW110">+_xlfn.SINGLE(IF(FW$8="Mùa đông",MMULT(VALUE($E110:$EF110),VALUE('Color detail'!X$7:X$138))*'3.Gentan-i'!$EO110,MMULT(VALUE($E110:$EF110),VALUE('Color detail'!X$7:X$138))*'3.Gentan-i'!$EP110))</f>
        <v>33.799999999999997</v>
      </c>
      <c r="FX110" s="436" cm="1">
        <f t="array" ref="FX110">+_xlfn.SINGLE(IF(FX$8="Mùa đông",MMULT(VALUE($E110:$EF110),VALUE('Color detail'!Y$7:Y$138))*'3.Gentan-i'!$EO110,MMULT(VALUE($E110:$EF110),VALUE('Color detail'!Y$7:Y$138))*'3.Gentan-i'!$EP110))</f>
        <v>40.56</v>
      </c>
      <c r="FY110" s="436" cm="1">
        <f t="array" ref="FY110">+_xlfn.SINGLE(IF(FY$8="Mùa đông",MMULT(VALUE($E110:$EF110),VALUE('Color detail'!Z$7:Z$138))*'3.Gentan-i'!$EO110,MMULT(VALUE($E110:$EF110),VALUE('Color detail'!Z$7:Z$138))*'3.Gentan-i'!$EP110))</f>
        <v>10.14</v>
      </c>
      <c r="FZ110" s="436" cm="1">
        <f t="array" ref="FZ110">+_xlfn.SINGLE(IF(FZ$8="Mùa đông",MMULT(VALUE($E110:$EF110),VALUE('Color detail'!AA$7:AA$138))*'3.Gentan-i'!$EO110,MMULT(VALUE($E110:$EF110),VALUE('Color detail'!AA$7:AA$138))*'3.Gentan-i'!$EP110))</f>
        <v>16.899999999999999</v>
      </c>
      <c r="GA110" s="436" cm="1">
        <f t="array" ref="GA110">+_xlfn.SINGLE(IF(GA$8="Mùa đông",MMULT(VALUE($E110:$EF110),VALUE('Color detail'!AB$7:AB$138))*'3.Gentan-i'!$EO110,MMULT(VALUE($E110:$EF110),VALUE('Color detail'!AB$7:AB$138))*'3.Gentan-i'!$EP110))</f>
        <v>23.66</v>
      </c>
      <c r="GB110" s="436" cm="1">
        <f t="array" ref="GB110">+_xlfn.SINGLE(IF(GB$8="Mùa đông",MMULT(VALUE($E110:$EF110),VALUE('Color detail'!AC$7:AC$138))*'3.Gentan-i'!$EO110,MMULT(VALUE($E110:$EF110),VALUE('Color detail'!AC$7:AC$138))*'3.Gentan-i'!$EP110))</f>
        <v>27.04</v>
      </c>
      <c r="GC110" s="436" cm="1">
        <f t="array" ref="GC110">+_xlfn.SINGLE(IF(GC$8="Mùa đông",MMULT(VALUE($E110:$EF110),VALUE('Color detail'!AD$7:AD$138))*'3.Gentan-i'!$EO110,MMULT(VALUE($E110:$EF110),VALUE('Color detail'!AD$7:AD$138))*'3.Gentan-i'!$EP110))</f>
        <v>16.899999999999999</v>
      </c>
      <c r="GD110" s="436" cm="1">
        <f t="array" ref="GD110">+_xlfn.SINGLE(IF(GD$8="Mùa đông",MMULT(VALUE($E110:$EF110),VALUE('Color detail'!AE$7:AE$138))*'3.Gentan-i'!$EO110,MMULT(VALUE($E110:$EF110),VALUE('Color detail'!AE$7:AE$138))*'3.Gentan-i'!$EP110))</f>
        <v>33.799999999999997</v>
      </c>
      <c r="GE110" s="436" cm="1">
        <f t="array" ref="GE110">+_xlfn.SINGLE(IF(GE$8="Mùa đông",MMULT(VALUE($E110:$EF110),VALUE('Color detail'!AF$7:AF$138))*'3.Gentan-i'!$EO110,MMULT(VALUE($E110:$EF110),VALUE('Color detail'!AF$7:AF$138))*'3.Gentan-i'!$EP110))</f>
        <v>54.08</v>
      </c>
      <c r="GF110" s="436" cm="1">
        <f t="array" ref="GF110">+_xlfn.SINGLE(IF(GF$8="Mùa đông",MMULT(VALUE($E110:$EF110),VALUE('Color detail'!AG$7:AG$138))*'3.Gentan-i'!$EO110,MMULT(VALUE($E110:$EF110),VALUE('Color detail'!AG$7:AG$138))*'3.Gentan-i'!$EP110))</f>
        <v>60.839999999999996</v>
      </c>
      <c r="GG110" s="436" cm="1">
        <f t="array" ref="GG110">+_xlfn.SINGLE(IF(GG$8="Mùa đông",MMULT(VALUE($E110:$EF110),VALUE('Color detail'!AH$7:AH$138))*'3.Gentan-i'!$EO110,MMULT(VALUE($E110:$EF110),VALUE('Color detail'!AH$7:AH$138))*'3.Gentan-i'!$EP110))</f>
        <v>57.46</v>
      </c>
      <c r="GH110" s="436" cm="1">
        <f t="array" ref="GH110">+_xlfn.SINGLE(IF(GH$8="Mùa đông",MMULT(VALUE($E110:$EF110),VALUE('Color detail'!AI$7:AI$138))*'3.Gentan-i'!$EO110,MMULT(VALUE($E110:$EF110),VALUE('Color detail'!AI$7:AI$138))*'3.Gentan-i'!$EP110))</f>
        <v>57.46</v>
      </c>
      <c r="GI110" s="436" cm="1">
        <f t="array" ref="GI110">+_xlfn.SINGLE(IF(GI$8="Mùa đông",MMULT(VALUE($E110:$EF110),VALUE('Color detail'!AJ$7:AJ$138))*'3.Gentan-i'!$EO110,MMULT(VALUE($E110:$EF110),VALUE('Color detail'!AJ$7:AJ$138))*'3.Gentan-i'!$EP110))</f>
        <v>70.97999999999999</v>
      </c>
      <c r="GJ110" s="436" cm="1">
        <f t="array" ref="GJ110">+_xlfn.SINGLE(IF(GJ$8="Mùa đông",MMULT(VALUE($E110:$EF110),VALUE('Color detail'!AK$7:AK$138))*'3.Gentan-i'!$EO110,MMULT(VALUE($E110:$EF110),VALUE('Color detail'!AK$7:AK$138))*'3.Gentan-i'!$EP110))</f>
        <v>81.12</v>
      </c>
      <c r="GK110" s="436" cm="1">
        <f t="array" ref="GK110">+_xlfn.SINGLE(IF(GK$8="Mùa đông",MMULT(VALUE($E110:$EF110),VALUE('Color detail'!AL$7:AL$138))*'3.Gentan-i'!$EO110,MMULT(VALUE($E110:$EF110),VALUE('Color detail'!AL$7:AL$138))*'3.Gentan-i'!$EP110))</f>
        <v>0</v>
      </c>
      <c r="GL110" s="436" cm="1">
        <f t="array" ref="GL110">+_xlfn.SINGLE(IF(GL$8="Mùa đông",MMULT(VALUE($E110:$EF110),VALUE('Color detail'!AM$7:AM$138))*'3.Gentan-i'!$EO110,MMULT(VALUE($E110:$EF110),VALUE('Color detail'!AM$7:AM$138))*'3.Gentan-i'!$EP110))</f>
        <v>0</v>
      </c>
      <c r="GM110" s="436" cm="1">
        <f t="array" ref="GM110">+_xlfn.SINGLE(IF(GM$8="Mùa đông",MMULT(VALUE($E110:$EF110),VALUE('Color detail'!AN$7:AN$138))*'3.Gentan-i'!$EO110,MMULT(VALUE($E110:$EF110),VALUE('Color detail'!AN$7:AN$138))*'3.Gentan-i'!$EP110))</f>
        <v>0</v>
      </c>
      <c r="GN110" s="436" cm="1">
        <f t="array" ref="GN110">+_xlfn.SINGLE(IF(GN$8="Mùa đông",MMULT(VALUE($E110:$EF110),VALUE('Color detail'!AO$7:AO$138))*'3.Gentan-i'!$EO110,MMULT(VALUE($E110:$EF110),VALUE('Color detail'!AO$7:AO$138))*'3.Gentan-i'!$EP110))</f>
        <v>0</v>
      </c>
      <c r="GO110" s="436" cm="1">
        <f t="array" ref="GO110">+_xlfn.SINGLE(IF(GO$8="Mùa đông",MMULT(VALUE($E110:$EF110),VALUE('Color detail'!AP$7:AP$138))*'3.Gentan-i'!$EO110,MMULT(VALUE($E110:$EF110),VALUE('Color detail'!AP$7:AP$138))*'3.Gentan-i'!$EP110))</f>
        <v>0</v>
      </c>
      <c r="GP110" s="436" cm="1">
        <f t="array" ref="GP110">+_xlfn.SINGLE(IF(GP$8="Mùa đông",MMULT(VALUE($E110:$EF110),VALUE('Color detail'!AQ$7:AQ$138))*'3.Gentan-i'!$EO110,MMULT(VALUE($E110:$EF110),VALUE('Color detail'!AQ$7:AQ$138))*'3.Gentan-i'!$EP110))</f>
        <v>0</v>
      </c>
      <c r="GQ110" s="436" cm="1">
        <f t="array" ref="GQ110">+_xlfn.SINGLE(IF(GQ$8="Mùa đông",MMULT(VALUE($E110:$EF110),VALUE('Color detail'!AR$7:AR$138))*'3.Gentan-i'!$EO110,MMULT(VALUE($E110:$EF110),VALUE('Color detail'!AR$7:AR$138))*'3.Gentan-i'!$EP110))</f>
        <v>0</v>
      </c>
      <c r="GR110" s="443">
        <f t="shared" si="56"/>
        <v>848.38000000000011</v>
      </c>
      <c r="GS110" s="435">
        <v>0</v>
      </c>
      <c r="GT110" s="436">
        <f t="shared" si="57"/>
        <v>81.12</v>
      </c>
      <c r="GU110" s="499">
        <v>12</v>
      </c>
      <c r="GV110" s="499">
        <v>36</v>
      </c>
      <c r="GW110" s="436">
        <f t="shared" si="49"/>
        <v>973.44</v>
      </c>
      <c r="GX110" s="436">
        <f t="shared" si="50"/>
        <v>2920.32</v>
      </c>
      <c r="GZ110" s="534"/>
      <c r="HA110" s="534"/>
      <c r="HB110" s="534">
        <f t="shared" si="51"/>
        <v>0</v>
      </c>
    </row>
    <row r="111" spans="1:210" ht="16" hidden="1" customHeight="1">
      <c r="A111" s="437">
        <v>4</v>
      </c>
      <c r="B111" s="438" t="s">
        <v>728</v>
      </c>
      <c r="C111" s="667" t="s">
        <v>722</v>
      </c>
      <c r="D111" s="439" t="s">
        <v>628</v>
      </c>
      <c r="E111" s="925"/>
      <c r="F111" s="925"/>
      <c r="G111" s="925"/>
      <c r="H111" s="925"/>
      <c r="I111" s="925"/>
      <c r="J111" s="925"/>
      <c r="K111" s="925"/>
      <c r="L111" s="925"/>
      <c r="M111" s="925"/>
      <c r="N111" s="925"/>
      <c r="O111" s="925"/>
      <c r="P111" s="925"/>
      <c r="Q111" s="925"/>
      <c r="R111" s="925"/>
      <c r="S111" s="925"/>
      <c r="T111" s="925"/>
      <c r="U111" s="925"/>
      <c r="V111" s="925"/>
      <c r="W111" s="925"/>
      <c r="X111" s="925"/>
      <c r="Y111" s="925"/>
      <c r="Z111" s="925"/>
      <c r="AA111" s="925"/>
      <c r="AB111" s="925"/>
      <c r="AC111" s="925"/>
      <c r="AD111" s="440">
        <v>0</v>
      </c>
      <c r="AE111" s="440">
        <v>0</v>
      </c>
      <c r="AF111" s="440">
        <v>0</v>
      </c>
      <c r="AG111" s="440">
        <v>0</v>
      </c>
      <c r="AH111" s="440">
        <v>0</v>
      </c>
      <c r="AI111" s="440">
        <v>0</v>
      </c>
      <c r="AJ111" s="440">
        <v>0</v>
      </c>
      <c r="AK111" s="440">
        <v>0</v>
      </c>
      <c r="AL111" s="440">
        <v>0</v>
      </c>
      <c r="AM111" s="440">
        <v>0</v>
      </c>
      <c r="AN111" s="440">
        <v>0</v>
      </c>
      <c r="AO111" s="440">
        <v>0</v>
      </c>
      <c r="AP111" s="440">
        <v>0</v>
      </c>
      <c r="AQ111" s="440">
        <v>0</v>
      </c>
      <c r="AR111" s="440">
        <v>0</v>
      </c>
      <c r="AS111" s="440">
        <v>0</v>
      </c>
      <c r="AT111" s="440">
        <v>0</v>
      </c>
      <c r="AU111" s="440">
        <v>0</v>
      </c>
      <c r="AV111" s="440">
        <v>0</v>
      </c>
      <c r="AW111" s="440">
        <v>0</v>
      </c>
      <c r="AX111" s="440">
        <v>0</v>
      </c>
      <c r="AY111" s="440">
        <v>0</v>
      </c>
      <c r="AZ111" s="440">
        <v>0</v>
      </c>
      <c r="BA111" s="440">
        <v>0</v>
      </c>
      <c r="BB111" s="440">
        <v>1.74</v>
      </c>
      <c r="BC111" s="440">
        <v>0</v>
      </c>
      <c r="BD111" s="440">
        <v>0</v>
      </c>
      <c r="BE111" s="440">
        <v>0</v>
      </c>
      <c r="BF111" s="440">
        <v>0</v>
      </c>
      <c r="BG111" s="440">
        <v>1.74</v>
      </c>
      <c r="BH111" s="440">
        <v>0</v>
      </c>
      <c r="BI111" s="440">
        <v>0</v>
      </c>
      <c r="BJ111" s="440">
        <v>0</v>
      </c>
      <c r="BK111" s="440">
        <v>0</v>
      </c>
      <c r="BL111" s="440">
        <v>1.74</v>
      </c>
      <c r="BM111" s="440">
        <v>0</v>
      </c>
      <c r="BN111" s="440">
        <v>0</v>
      </c>
      <c r="BO111" s="440">
        <v>0</v>
      </c>
      <c r="BP111" s="440">
        <v>0</v>
      </c>
      <c r="BQ111" s="440">
        <v>1.74</v>
      </c>
      <c r="BR111" s="440">
        <v>0</v>
      </c>
      <c r="BS111" s="440">
        <v>0</v>
      </c>
      <c r="BT111" s="440">
        <v>0</v>
      </c>
      <c r="BU111" s="440">
        <v>0</v>
      </c>
      <c r="BV111" s="440">
        <v>0</v>
      </c>
      <c r="BW111" s="440">
        <v>1.74</v>
      </c>
      <c r="BX111" s="440">
        <v>0</v>
      </c>
      <c r="BY111" s="440">
        <v>0</v>
      </c>
      <c r="BZ111" s="440">
        <v>0</v>
      </c>
      <c r="CA111" s="440">
        <v>0</v>
      </c>
      <c r="CB111" s="440">
        <v>0</v>
      </c>
      <c r="CC111" s="440">
        <v>1.74</v>
      </c>
      <c r="CD111" s="440">
        <v>0</v>
      </c>
      <c r="CE111" s="440">
        <v>0</v>
      </c>
      <c r="CF111" s="440">
        <v>0</v>
      </c>
      <c r="CG111" s="440">
        <v>0</v>
      </c>
      <c r="CH111" s="440">
        <v>0</v>
      </c>
      <c r="CI111" s="440">
        <v>1.74</v>
      </c>
      <c r="CJ111" s="440">
        <v>0</v>
      </c>
      <c r="CK111" s="440">
        <v>0</v>
      </c>
      <c r="CL111" s="440">
        <v>0</v>
      </c>
      <c r="CM111" s="440"/>
      <c r="CN111" s="440"/>
      <c r="CO111" s="440"/>
      <c r="CP111" s="440"/>
      <c r="CQ111" s="440"/>
      <c r="CR111" s="440"/>
      <c r="CS111" s="440"/>
      <c r="CT111" s="440"/>
      <c r="CU111" s="440"/>
      <c r="CV111" s="440"/>
      <c r="CW111" s="440"/>
      <c r="CX111" s="440"/>
      <c r="CY111" s="440"/>
      <c r="CZ111" s="440"/>
      <c r="DA111" s="440"/>
      <c r="DB111" s="440"/>
      <c r="DC111" s="440"/>
      <c r="DD111" s="440"/>
      <c r="DE111" s="440"/>
      <c r="DF111" s="440"/>
      <c r="DG111" s="440"/>
      <c r="DH111" s="440"/>
      <c r="DI111" s="440"/>
      <c r="DJ111" s="440"/>
      <c r="DK111" s="440"/>
      <c r="DL111" s="440"/>
      <c r="DM111" s="440"/>
      <c r="DN111" s="440"/>
      <c r="DO111" s="440"/>
      <c r="DP111" s="440"/>
      <c r="DQ111" s="440"/>
      <c r="DR111" s="440"/>
      <c r="DS111" s="440"/>
      <c r="DT111" s="440"/>
      <c r="DU111" s="440"/>
      <c r="DV111" s="440"/>
      <c r="DW111" s="440"/>
      <c r="DX111" s="440"/>
      <c r="DY111" s="440"/>
      <c r="DZ111" s="440"/>
      <c r="EA111" s="440"/>
      <c r="EB111" s="440"/>
      <c r="EC111" s="440"/>
      <c r="ED111" s="440"/>
      <c r="EE111" s="440"/>
      <c r="EF111" s="440"/>
      <c r="EH111" s="437" t="s">
        <v>62</v>
      </c>
      <c r="EI111" s="437">
        <v>16</v>
      </c>
      <c r="EJ111" s="439"/>
      <c r="EK111" s="439" t="s">
        <v>76</v>
      </c>
      <c r="EL111" s="437"/>
      <c r="EN111" s="382" t="str">
        <f>+IFERROR(VLOOKUP($B111,'Lưu ý'!$C$5:$G$21,5,0),"")</f>
        <v/>
      </c>
      <c r="EO111" s="382">
        <f>+IF($EN111="",100%,INDEX('Lưu ý'!$H$5:$I$21,MATCH('3.Gentan-i'!$B111,'Lưu ý'!$C$5:$C$21,0),MATCH('3.Gentan-i'!EO$6,'Lưu ý'!$H$4:$I$4,0)))</f>
        <v>1</v>
      </c>
      <c r="EP111" s="382">
        <f>+IF($EN111="",100%,INDEX('Lưu ý'!$H$5:$I$21,MATCH('3.Gentan-i'!$B111,'Lưu ý'!$C$5:$C$21,0),MATCH('3.Gentan-i'!EP$6,'Lưu ý'!$H$4:$I$4,0)))</f>
        <v>1</v>
      </c>
      <c r="EQ111" s="382">
        <v>1</v>
      </c>
      <c r="ER111" s="844">
        <v>1</v>
      </c>
      <c r="ES111" s="439"/>
      <c r="ET111" s="439"/>
      <c r="EU111" s="476"/>
      <c r="EV111" s="810"/>
      <c r="EW111" s="810"/>
      <c r="EX111" s="810"/>
      <c r="EY111" s="810"/>
      <c r="FA111" s="442" cm="1">
        <f t="array" ref="FA111">+_xlfn.SINGLE(MMULT(VALUE($E111:$EF111),VALUE('Color detail'!H$7:H$138)))</f>
        <v>226.2</v>
      </c>
      <c r="FB111" s="442" cm="1">
        <f t="array" ref="FB111">+_xlfn.SINGLE(MMULT(VALUE($E111:$EF111),VALUE('Color detail'!I$7:I$138)))</f>
        <v>222.72</v>
      </c>
      <c r="FC111" s="442" cm="1">
        <f t="array" ref="FC111">+_xlfn.SINGLE(MMULT(VALUE($E111:$EF111),VALUE('Color detail'!J$7:J$138)))</f>
        <v>163.56</v>
      </c>
      <c r="FD111" s="442" cm="1">
        <f t="array" ref="FD111">+_xlfn.SINGLE(MMULT(VALUE($E111:$EF111),VALUE('Color detail'!K$7:K$138)))</f>
        <v>203.58</v>
      </c>
      <c r="FF111" s="436">
        <f t="shared" si="45"/>
        <v>240</v>
      </c>
      <c r="FG111" s="436">
        <f t="shared" si="46"/>
        <v>224</v>
      </c>
      <c r="FH111" s="436">
        <f t="shared" si="47"/>
        <v>176</v>
      </c>
      <c r="FI111" s="436">
        <f t="shared" si="48"/>
        <v>208</v>
      </c>
      <c r="FK111" s="436">
        <f t="shared" si="52"/>
        <v>240</v>
      </c>
      <c r="FL111" s="436">
        <f t="shared" si="53"/>
        <v>224</v>
      </c>
      <c r="FM111" s="436">
        <f t="shared" si="54"/>
        <v>176</v>
      </c>
      <c r="FN111" s="436">
        <f t="shared" si="55"/>
        <v>208</v>
      </c>
      <c r="FO111" s="681"/>
      <c r="FP111" s="436" cm="1">
        <f t="array" ref="FP111">+_xlfn.SINGLE(IF(FP$8="Mùa đông",MMULT(VALUE($E111:$EF111),VALUE('Color detail'!Q$7:Q$138))*'3.Gentan-i'!$EO111,MMULT(VALUE($E111:$EF111),VALUE('Color detail'!Q$7:Q$138))*'3.Gentan-i'!$EP111))</f>
        <v>1.74</v>
      </c>
      <c r="FQ111" s="436" cm="1">
        <f t="array" ref="FQ111">+_xlfn.SINGLE(IF(FQ$8="Mùa đông",MMULT(VALUE($E111:$EF111),VALUE('Color detail'!R$7:R$138))*'3.Gentan-i'!$EO111,MMULT(VALUE($E111:$EF111),VALUE('Color detail'!R$7:R$138))*'3.Gentan-i'!$EP111))</f>
        <v>3.48</v>
      </c>
      <c r="FR111" s="436" cm="1">
        <f t="array" ref="FR111">+_xlfn.SINGLE(IF(FR$8="Mùa đông",MMULT(VALUE($E111:$EF111),VALUE('Color detail'!S$7:S$138))*'3.Gentan-i'!$EO111,MMULT(VALUE($E111:$EF111),VALUE('Color detail'!S$7:S$138))*'3.Gentan-i'!$EP111))</f>
        <v>6.96</v>
      </c>
      <c r="FS111" s="436" cm="1">
        <f t="array" ref="FS111">+_xlfn.SINGLE(IF(FS$8="Mùa đông",MMULT(VALUE($E111:$EF111),VALUE('Color detail'!T$7:T$138))*'3.Gentan-i'!$EO111,MMULT(VALUE($E111:$EF111),VALUE('Color detail'!T$7:T$138))*'3.Gentan-i'!$EP111))</f>
        <v>6.96</v>
      </c>
      <c r="FT111" s="436" cm="1">
        <f t="array" ref="FT111">+_xlfn.SINGLE(IF(FT$8="Mùa đông",MMULT(VALUE($E111:$EF111),VALUE('Color detail'!U$7:U$138))*'3.Gentan-i'!$EO111,MMULT(VALUE($E111:$EF111),VALUE('Color detail'!U$7:U$138))*'3.Gentan-i'!$EP111))</f>
        <v>12.18</v>
      </c>
      <c r="FU111" s="436" cm="1">
        <f t="array" ref="FU111">+_xlfn.SINGLE(IF(FU$8="Mùa đông",MMULT(VALUE($E111:$EF111),VALUE('Color detail'!V$7:V$138))*'3.Gentan-i'!$EO111,MMULT(VALUE($E111:$EF111),VALUE('Color detail'!V$7:V$138))*'3.Gentan-i'!$EP111))</f>
        <v>10.44</v>
      </c>
      <c r="FV111" s="436" cm="1">
        <f t="array" ref="FV111">+_xlfn.SINGLE(IF(FV$8="Mùa đông",MMULT(VALUE($E111:$EF111),VALUE('Color detail'!W$7:W$138))*'3.Gentan-i'!$EO111,MMULT(VALUE($E111:$EF111),VALUE('Color detail'!W$7:W$138))*'3.Gentan-i'!$EP111))</f>
        <v>13.92</v>
      </c>
      <c r="FW111" s="436" cm="1">
        <f t="array" ref="FW111">+_xlfn.SINGLE(IF(FW$8="Mùa đông",MMULT(VALUE($E111:$EF111),VALUE('Color detail'!X$7:X$138))*'3.Gentan-i'!$EO111,MMULT(VALUE($E111:$EF111),VALUE('Color detail'!X$7:X$138))*'3.Gentan-i'!$EP111))</f>
        <v>13.92</v>
      </c>
      <c r="FX111" s="436" cm="1">
        <f t="array" ref="FX111">+_xlfn.SINGLE(IF(FX$8="Mùa đông",MMULT(VALUE($E111:$EF111),VALUE('Color detail'!Y$7:Y$138))*'3.Gentan-i'!$EO111,MMULT(VALUE($E111:$EF111),VALUE('Color detail'!Y$7:Y$138))*'3.Gentan-i'!$EP111))</f>
        <v>6.96</v>
      </c>
      <c r="FY111" s="436" cm="1">
        <f t="array" ref="FY111">+_xlfn.SINGLE(IF(FY$8="Mùa đông",MMULT(VALUE($E111:$EF111),VALUE('Color detail'!Z$7:Z$138))*'3.Gentan-i'!$EO111,MMULT(VALUE($E111:$EF111),VALUE('Color detail'!Z$7:Z$138))*'3.Gentan-i'!$EP111))</f>
        <v>8.6999999999999993</v>
      </c>
      <c r="FZ111" s="436" cm="1">
        <f t="array" ref="FZ111">+_xlfn.SINGLE(IF(FZ$8="Mùa đông",MMULT(VALUE($E111:$EF111),VALUE('Color detail'!AA$7:AA$138))*'3.Gentan-i'!$EO111,MMULT(VALUE($E111:$EF111),VALUE('Color detail'!AA$7:AA$138))*'3.Gentan-i'!$EP111))</f>
        <v>12.18</v>
      </c>
      <c r="GA111" s="436" cm="1">
        <f t="array" ref="GA111">+_xlfn.SINGLE(IF(GA$8="Mùa đông",MMULT(VALUE($E111:$EF111),VALUE('Color detail'!AB$7:AB$138))*'3.Gentan-i'!$EO111,MMULT(VALUE($E111:$EF111),VALUE('Color detail'!AB$7:AB$138))*'3.Gentan-i'!$EP111))</f>
        <v>8.6999999999999993</v>
      </c>
      <c r="GB111" s="436" cm="1">
        <f t="array" ref="GB111">+_xlfn.SINGLE(IF(GB$8="Mùa đông",MMULT(VALUE($E111:$EF111),VALUE('Color detail'!AC$7:AC$138))*'3.Gentan-i'!$EO111,MMULT(VALUE($E111:$EF111),VALUE('Color detail'!AC$7:AC$138))*'3.Gentan-i'!$EP111))</f>
        <v>6.96</v>
      </c>
      <c r="GC111" s="436" cm="1">
        <f t="array" ref="GC111">+_xlfn.SINGLE(IF(GC$8="Mùa đông",MMULT(VALUE($E111:$EF111),VALUE('Color detail'!AD$7:AD$138))*'3.Gentan-i'!$EO111,MMULT(VALUE($E111:$EF111),VALUE('Color detail'!AD$7:AD$138))*'3.Gentan-i'!$EP111))</f>
        <v>12.18</v>
      </c>
      <c r="GD111" s="436" cm="1">
        <f t="array" ref="GD111">+_xlfn.SINGLE(IF(GD$8="Mùa đông",MMULT(VALUE($E111:$EF111),VALUE('Color detail'!AE$7:AE$138))*'3.Gentan-i'!$EO111,MMULT(VALUE($E111:$EF111),VALUE('Color detail'!AE$7:AE$138))*'3.Gentan-i'!$EP111))</f>
        <v>8.6999999999999993</v>
      </c>
      <c r="GE111" s="436" cm="1">
        <f t="array" ref="GE111">+_xlfn.SINGLE(IF(GE$8="Mùa đông",MMULT(VALUE($E111:$EF111),VALUE('Color detail'!AF$7:AF$138))*'3.Gentan-i'!$EO111,MMULT(VALUE($E111:$EF111),VALUE('Color detail'!AF$7:AF$138))*'3.Gentan-i'!$EP111))</f>
        <v>15.66</v>
      </c>
      <c r="GF111" s="436" cm="1">
        <f t="array" ref="GF111">+_xlfn.SINGLE(IF(GF$8="Mùa đông",MMULT(VALUE($E111:$EF111),VALUE('Color detail'!AG$7:AG$138))*'3.Gentan-i'!$EO111,MMULT(VALUE($E111:$EF111),VALUE('Color detail'!AG$7:AG$138))*'3.Gentan-i'!$EP111))</f>
        <v>22.619999999999997</v>
      </c>
      <c r="GG111" s="436" cm="1">
        <f t="array" ref="GG111">+_xlfn.SINGLE(IF(GG$8="Mùa đông",MMULT(VALUE($E111:$EF111),VALUE('Color detail'!AH$7:AH$138))*'3.Gentan-i'!$EO111,MMULT(VALUE($E111:$EF111),VALUE('Color detail'!AH$7:AH$138))*'3.Gentan-i'!$EP111))</f>
        <v>13.919999999999998</v>
      </c>
      <c r="GH111" s="436" cm="1">
        <f t="array" ref="GH111">+_xlfn.SINGLE(IF(GH$8="Mùa đông",MMULT(VALUE($E111:$EF111),VALUE('Color detail'!AI$7:AI$138))*'3.Gentan-i'!$EO111,MMULT(VALUE($E111:$EF111),VALUE('Color detail'!AI$7:AI$138))*'3.Gentan-i'!$EP111))</f>
        <v>13.919999999999998</v>
      </c>
      <c r="GI111" s="436" cm="1">
        <f t="array" ref="GI111">+_xlfn.SINGLE(IF(GI$8="Mùa đông",MMULT(VALUE($E111:$EF111),VALUE('Color detail'!AJ$7:AJ$138))*'3.Gentan-i'!$EO111,MMULT(VALUE($E111:$EF111),VALUE('Color detail'!AJ$7:AJ$138))*'3.Gentan-i'!$EP111))</f>
        <v>13.919999999999998</v>
      </c>
      <c r="GJ111" s="436" cm="1">
        <f t="array" ref="GJ111">+_xlfn.SINGLE(IF(GJ$8="Mùa đông",MMULT(VALUE($E111:$EF111),VALUE('Color detail'!AK$7:AK$138))*'3.Gentan-i'!$EO111,MMULT(VALUE($E111:$EF111),VALUE('Color detail'!AK$7:AK$138))*'3.Gentan-i'!$EP111))</f>
        <v>12.18</v>
      </c>
      <c r="GK111" s="436" cm="1">
        <f t="array" ref="GK111">+_xlfn.SINGLE(IF(GK$8="Mùa đông",MMULT(VALUE($E111:$EF111),VALUE('Color detail'!AL$7:AL$138))*'3.Gentan-i'!$EO111,MMULT(VALUE($E111:$EF111),VALUE('Color detail'!AL$7:AL$138))*'3.Gentan-i'!$EP111))</f>
        <v>0</v>
      </c>
      <c r="GL111" s="436" cm="1">
        <f t="array" ref="GL111">+_xlfn.SINGLE(IF(GL$8="Mùa đông",MMULT(VALUE($E111:$EF111),VALUE('Color detail'!AM$7:AM$138))*'3.Gentan-i'!$EO111,MMULT(VALUE($E111:$EF111),VALUE('Color detail'!AM$7:AM$138))*'3.Gentan-i'!$EP111))</f>
        <v>0</v>
      </c>
      <c r="GM111" s="436" cm="1">
        <f t="array" ref="GM111">+_xlfn.SINGLE(IF(GM$8="Mùa đông",MMULT(VALUE($E111:$EF111),VALUE('Color detail'!AN$7:AN$138))*'3.Gentan-i'!$EO111,MMULT(VALUE($E111:$EF111),VALUE('Color detail'!AN$7:AN$138))*'3.Gentan-i'!$EP111))</f>
        <v>0</v>
      </c>
      <c r="GN111" s="436" cm="1">
        <f t="array" ref="GN111">+_xlfn.SINGLE(IF(GN$8="Mùa đông",MMULT(VALUE($E111:$EF111),VALUE('Color detail'!AO$7:AO$138))*'3.Gentan-i'!$EO111,MMULT(VALUE($E111:$EF111),VALUE('Color detail'!AO$7:AO$138))*'3.Gentan-i'!$EP111))</f>
        <v>0</v>
      </c>
      <c r="GO111" s="436" cm="1">
        <f t="array" ref="GO111">+_xlfn.SINGLE(IF(GO$8="Mùa đông",MMULT(VALUE($E111:$EF111),VALUE('Color detail'!AP$7:AP$138))*'3.Gentan-i'!$EO111,MMULT(VALUE($E111:$EF111),VALUE('Color detail'!AP$7:AP$138))*'3.Gentan-i'!$EP111))</f>
        <v>0</v>
      </c>
      <c r="GP111" s="436" cm="1">
        <f t="array" ref="GP111">+_xlfn.SINGLE(IF(GP$8="Mùa đông",MMULT(VALUE($E111:$EF111),VALUE('Color detail'!AQ$7:AQ$138))*'3.Gentan-i'!$EO111,MMULT(VALUE($E111:$EF111),VALUE('Color detail'!AQ$7:AQ$138))*'3.Gentan-i'!$EP111))</f>
        <v>0</v>
      </c>
      <c r="GQ111" s="436" cm="1">
        <f t="array" ref="GQ111">+_xlfn.SINGLE(IF(GQ$8="Mùa đông",MMULT(VALUE($E111:$EF111),VALUE('Color detail'!AR$7:AR$138))*'3.Gentan-i'!$EO111,MMULT(VALUE($E111:$EF111),VALUE('Color detail'!AR$7:AR$138))*'3.Gentan-i'!$EP111))</f>
        <v>0</v>
      </c>
      <c r="GR111" s="443">
        <f t="shared" si="56"/>
        <v>226.19999999999996</v>
      </c>
      <c r="GS111" s="435">
        <v>0</v>
      </c>
      <c r="GT111" s="436">
        <f t="shared" si="57"/>
        <v>22.619999999999997</v>
      </c>
      <c r="GU111" s="499">
        <v>12</v>
      </c>
      <c r="GV111" s="499">
        <v>36</v>
      </c>
      <c r="GW111" s="436">
        <f t="shared" si="49"/>
        <v>271.43999999999994</v>
      </c>
      <c r="GX111" s="436">
        <f t="shared" si="50"/>
        <v>814.31999999999994</v>
      </c>
      <c r="GZ111" s="534"/>
      <c r="HA111" s="534"/>
      <c r="HB111" s="534">
        <f t="shared" si="51"/>
        <v>0</v>
      </c>
    </row>
    <row r="112" spans="1:210" ht="16" hidden="1" customHeight="1">
      <c r="A112" s="437">
        <v>4</v>
      </c>
      <c r="B112" s="438" t="s">
        <v>729</v>
      </c>
      <c r="C112" s="667" t="s">
        <v>723</v>
      </c>
      <c r="D112" s="439" t="s">
        <v>628</v>
      </c>
      <c r="E112" s="925"/>
      <c r="F112" s="925"/>
      <c r="G112" s="925"/>
      <c r="H112" s="925"/>
      <c r="I112" s="925"/>
      <c r="J112" s="925"/>
      <c r="K112" s="925"/>
      <c r="L112" s="925"/>
      <c r="M112" s="925"/>
      <c r="N112" s="925"/>
      <c r="O112" s="925"/>
      <c r="P112" s="925"/>
      <c r="Q112" s="925"/>
      <c r="R112" s="925"/>
      <c r="S112" s="925"/>
      <c r="T112" s="925"/>
      <c r="U112" s="925"/>
      <c r="V112" s="925"/>
      <c r="W112" s="925"/>
      <c r="X112" s="925"/>
      <c r="Y112" s="925"/>
      <c r="Z112" s="925"/>
      <c r="AA112" s="925"/>
      <c r="AB112" s="925"/>
      <c r="AC112" s="925"/>
      <c r="AD112" s="440">
        <v>0</v>
      </c>
      <c r="AE112" s="440">
        <v>0</v>
      </c>
      <c r="AF112" s="440">
        <v>0</v>
      </c>
      <c r="AG112" s="440">
        <v>0</v>
      </c>
      <c r="AH112" s="440">
        <v>0</v>
      </c>
      <c r="AI112" s="440">
        <v>0</v>
      </c>
      <c r="AJ112" s="440">
        <v>0</v>
      </c>
      <c r="AK112" s="440">
        <v>0</v>
      </c>
      <c r="AL112" s="440">
        <v>0</v>
      </c>
      <c r="AM112" s="440">
        <v>0</v>
      </c>
      <c r="AN112" s="440">
        <v>0</v>
      </c>
      <c r="AO112" s="440">
        <v>0</v>
      </c>
      <c r="AP112" s="440">
        <v>0</v>
      </c>
      <c r="AQ112" s="440">
        <v>0</v>
      </c>
      <c r="AR112" s="440">
        <v>0</v>
      </c>
      <c r="AS112" s="440">
        <v>0</v>
      </c>
      <c r="AT112" s="440">
        <v>0</v>
      </c>
      <c r="AU112" s="440">
        <v>0</v>
      </c>
      <c r="AV112" s="440">
        <v>0</v>
      </c>
      <c r="AW112" s="440">
        <v>0</v>
      </c>
      <c r="AX112" s="440">
        <v>0</v>
      </c>
      <c r="AY112" s="440">
        <v>0</v>
      </c>
      <c r="AZ112" s="440">
        <v>0</v>
      </c>
      <c r="BA112" s="440">
        <v>0</v>
      </c>
      <c r="BB112" s="440">
        <v>0</v>
      </c>
      <c r="BC112" s="440">
        <v>0</v>
      </c>
      <c r="BD112" s="440">
        <v>1.74</v>
      </c>
      <c r="BE112" s="440">
        <v>0</v>
      </c>
      <c r="BF112" s="440">
        <v>0</v>
      </c>
      <c r="BG112" s="440">
        <v>0</v>
      </c>
      <c r="BH112" s="440">
        <v>0</v>
      </c>
      <c r="BI112" s="440">
        <v>1.74</v>
      </c>
      <c r="BJ112" s="440">
        <v>0</v>
      </c>
      <c r="BK112" s="440">
        <v>0</v>
      </c>
      <c r="BL112" s="440">
        <v>0</v>
      </c>
      <c r="BM112" s="440">
        <v>0</v>
      </c>
      <c r="BN112" s="440">
        <v>1.74</v>
      </c>
      <c r="BO112" s="440">
        <v>0</v>
      </c>
      <c r="BP112" s="440">
        <v>0</v>
      </c>
      <c r="BQ112" s="440">
        <v>0</v>
      </c>
      <c r="BR112" s="440">
        <v>0</v>
      </c>
      <c r="BS112" s="440">
        <v>0</v>
      </c>
      <c r="BT112" s="440">
        <v>1.74</v>
      </c>
      <c r="BU112" s="440">
        <v>0</v>
      </c>
      <c r="BV112" s="440">
        <v>0</v>
      </c>
      <c r="BW112" s="440">
        <v>0</v>
      </c>
      <c r="BX112" s="440">
        <v>0</v>
      </c>
      <c r="BY112" s="440">
        <v>0</v>
      </c>
      <c r="BZ112" s="440">
        <v>1.74</v>
      </c>
      <c r="CA112" s="440">
        <v>0</v>
      </c>
      <c r="CB112" s="440">
        <v>0</v>
      </c>
      <c r="CC112" s="440">
        <v>0</v>
      </c>
      <c r="CD112" s="440">
        <v>0</v>
      </c>
      <c r="CE112" s="440">
        <v>0</v>
      </c>
      <c r="CF112" s="440">
        <v>1.74</v>
      </c>
      <c r="CG112" s="440">
        <v>0</v>
      </c>
      <c r="CH112" s="440">
        <v>0</v>
      </c>
      <c r="CI112" s="440">
        <v>0</v>
      </c>
      <c r="CJ112" s="440">
        <v>0</v>
      </c>
      <c r="CK112" s="440">
        <v>0</v>
      </c>
      <c r="CL112" s="440">
        <v>1.74</v>
      </c>
      <c r="CM112" s="440"/>
      <c r="CN112" s="440"/>
      <c r="CO112" s="440"/>
      <c r="CP112" s="440"/>
      <c r="CQ112" s="440"/>
      <c r="CR112" s="440"/>
      <c r="CS112" s="440"/>
      <c r="CT112" s="440"/>
      <c r="CU112" s="440"/>
      <c r="CV112" s="440"/>
      <c r="CW112" s="440"/>
      <c r="CX112" s="440"/>
      <c r="CY112" s="440"/>
      <c r="CZ112" s="440"/>
      <c r="DA112" s="440"/>
      <c r="DB112" s="440"/>
      <c r="DC112" s="440"/>
      <c r="DD112" s="440"/>
      <c r="DE112" s="440"/>
      <c r="DF112" s="440"/>
      <c r="DG112" s="440"/>
      <c r="DH112" s="440"/>
      <c r="DI112" s="440"/>
      <c r="DJ112" s="440"/>
      <c r="DK112" s="440"/>
      <c r="DL112" s="440"/>
      <c r="DM112" s="440"/>
      <c r="DN112" s="440"/>
      <c r="DO112" s="440"/>
      <c r="DP112" s="440"/>
      <c r="DQ112" s="440"/>
      <c r="DR112" s="440"/>
      <c r="DS112" s="440"/>
      <c r="DT112" s="440"/>
      <c r="DU112" s="440"/>
      <c r="DV112" s="440"/>
      <c r="DW112" s="440"/>
      <c r="DX112" s="440"/>
      <c r="DY112" s="440"/>
      <c r="DZ112" s="440"/>
      <c r="EA112" s="440"/>
      <c r="EB112" s="440"/>
      <c r="EC112" s="440"/>
      <c r="ED112" s="440"/>
      <c r="EE112" s="440"/>
      <c r="EF112" s="440"/>
      <c r="EH112" s="437" t="s">
        <v>62</v>
      </c>
      <c r="EI112" s="437">
        <v>16</v>
      </c>
      <c r="EJ112" s="439"/>
      <c r="EK112" s="439" t="s">
        <v>76</v>
      </c>
      <c r="EL112" s="437"/>
      <c r="EN112" s="382" t="str">
        <f>+IFERROR(VLOOKUP($B112,'Lưu ý'!$C$5:$G$21,5,0),"")</f>
        <v/>
      </c>
      <c r="EO112" s="382">
        <f>+IF($EN112="",100%,INDEX('Lưu ý'!$H$5:$I$21,MATCH('3.Gentan-i'!$B112,'Lưu ý'!$C$5:$C$21,0),MATCH('3.Gentan-i'!EO$6,'Lưu ý'!$H$4:$I$4,0)))</f>
        <v>1</v>
      </c>
      <c r="EP112" s="382">
        <f>+IF($EN112="",100%,INDEX('Lưu ý'!$H$5:$I$21,MATCH('3.Gentan-i'!$B112,'Lưu ý'!$C$5:$C$21,0),MATCH('3.Gentan-i'!EP$6,'Lưu ý'!$H$4:$I$4,0)))</f>
        <v>1</v>
      </c>
      <c r="EQ112" s="382">
        <v>1</v>
      </c>
      <c r="ER112" s="844">
        <v>1</v>
      </c>
      <c r="ES112" s="439"/>
      <c r="ET112" s="439"/>
      <c r="EU112" s="476"/>
      <c r="EV112" s="810"/>
      <c r="EW112" s="810"/>
      <c r="EX112" s="810"/>
      <c r="EY112" s="810"/>
      <c r="FA112" s="442" cm="1">
        <f t="array" ref="FA112">+_xlfn.SINGLE(MMULT(VALUE($E112:$EF112),VALUE('Color detail'!H$7:H$138)))</f>
        <v>186.18000000000004</v>
      </c>
      <c r="FB112" s="442" cm="1">
        <f t="array" ref="FB112">+_xlfn.SINGLE(MMULT(VALUE($E112:$EF112),VALUE('Color detail'!I$7:I$138)))</f>
        <v>219.23999999999998</v>
      </c>
      <c r="FC112" s="442" cm="1">
        <f t="array" ref="FC112">+_xlfn.SINGLE(MMULT(VALUE($E112:$EF112),VALUE('Color detail'!J$7:J$138)))</f>
        <v>161.82</v>
      </c>
      <c r="FD112" s="442" cm="1">
        <f t="array" ref="FD112">+_xlfn.SINGLE(MMULT(VALUE($E112:$EF112),VALUE('Color detail'!K$7:K$138)))</f>
        <v>205.32</v>
      </c>
      <c r="FF112" s="436">
        <f t="shared" si="45"/>
        <v>192</v>
      </c>
      <c r="FG112" s="436">
        <f t="shared" si="46"/>
        <v>224</v>
      </c>
      <c r="FH112" s="436">
        <f t="shared" si="47"/>
        <v>176</v>
      </c>
      <c r="FI112" s="436">
        <f t="shared" si="48"/>
        <v>208</v>
      </c>
      <c r="FK112" s="436">
        <f t="shared" si="52"/>
        <v>192</v>
      </c>
      <c r="FL112" s="436">
        <f t="shared" si="53"/>
        <v>224</v>
      </c>
      <c r="FM112" s="436">
        <f t="shared" si="54"/>
        <v>176</v>
      </c>
      <c r="FN112" s="436">
        <f t="shared" si="55"/>
        <v>208</v>
      </c>
      <c r="FO112" s="681"/>
      <c r="FP112" s="436" cm="1">
        <f t="array" ref="FP112">+_xlfn.SINGLE(IF(FP$8="Mùa đông",MMULT(VALUE($E112:$EF112),VALUE('Color detail'!Q$7:Q$138))*'3.Gentan-i'!$EO112,MMULT(VALUE($E112:$EF112),VALUE('Color detail'!Q$7:Q$138))*'3.Gentan-i'!$EP112))</f>
        <v>8.6999999999999993</v>
      </c>
      <c r="FQ112" s="436" cm="1">
        <f t="array" ref="FQ112">+_xlfn.SINGLE(IF(FQ$8="Mùa đông",MMULT(VALUE($E112:$EF112),VALUE('Color detail'!R$7:R$138))*'3.Gentan-i'!$EO112,MMULT(VALUE($E112:$EF112),VALUE('Color detail'!R$7:R$138))*'3.Gentan-i'!$EP112))</f>
        <v>8.6999999999999993</v>
      </c>
      <c r="FR112" s="436" cm="1">
        <f t="array" ref="FR112">+_xlfn.SINGLE(IF(FR$8="Mùa đông",MMULT(VALUE($E112:$EF112),VALUE('Color detail'!S$7:S$138))*'3.Gentan-i'!$EO112,MMULT(VALUE($E112:$EF112),VALUE('Color detail'!S$7:S$138))*'3.Gentan-i'!$EP112))</f>
        <v>10.44</v>
      </c>
      <c r="FS112" s="436" cm="1">
        <f t="array" ref="FS112">+_xlfn.SINGLE(IF(FS$8="Mùa đông",MMULT(VALUE($E112:$EF112),VALUE('Color detail'!T$7:T$138))*'3.Gentan-i'!$EO112,MMULT(VALUE($E112:$EF112),VALUE('Color detail'!T$7:T$138))*'3.Gentan-i'!$EP112))</f>
        <v>15.66</v>
      </c>
      <c r="FT112" s="436" cm="1">
        <f t="array" ref="FT112">+_xlfn.SINGLE(IF(FT$8="Mùa đông",MMULT(VALUE($E112:$EF112),VALUE('Color detail'!U$7:U$138))*'3.Gentan-i'!$EO112,MMULT(VALUE($E112:$EF112),VALUE('Color detail'!U$7:U$138))*'3.Gentan-i'!$EP112))</f>
        <v>3.48</v>
      </c>
      <c r="FU112" s="436" cm="1">
        <f t="array" ref="FU112">+_xlfn.SINGLE(IF(FU$8="Mùa đông",MMULT(VALUE($E112:$EF112),VALUE('Color detail'!V$7:V$138))*'3.Gentan-i'!$EO112,MMULT(VALUE($E112:$EF112),VALUE('Color detail'!V$7:V$138))*'3.Gentan-i'!$EP112))</f>
        <v>10.44</v>
      </c>
      <c r="FV112" s="436" cm="1">
        <f t="array" ref="FV112">+_xlfn.SINGLE(IF(FV$8="Mùa đông",MMULT(VALUE($E112:$EF112),VALUE('Color detail'!W$7:W$138))*'3.Gentan-i'!$EO112,MMULT(VALUE($E112:$EF112),VALUE('Color detail'!W$7:W$138))*'3.Gentan-i'!$EP112))</f>
        <v>5.22</v>
      </c>
      <c r="FW112" s="436" cm="1">
        <f t="array" ref="FW112">+_xlfn.SINGLE(IF(FW$8="Mùa đông",MMULT(VALUE($E112:$EF112),VALUE('Color detail'!X$7:X$138))*'3.Gentan-i'!$EO112,MMULT(VALUE($E112:$EF112),VALUE('Color detail'!X$7:X$138))*'3.Gentan-i'!$EP112))</f>
        <v>15.66</v>
      </c>
      <c r="FX112" s="436" cm="1">
        <f t="array" ref="FX112">+_xlfn.SINGLE(IF(FX$8="Mùa đông",MMULT(VALUE($E112:$EF112),VALUE('Color detail'!Y$7:Y$138))*'3.Gentan-i'!$EO112,MMULT(VALUE($E112:$EF112),VALUE('Color detail'!Y$7:Y$138))*'3.Gentan-i'!$EP112))</f>
        <v>5.22</v>
      </c>
      <c r="FY112" s="436" cm="1">
        <f t="array" ref="FY112">+_xlfn.SINGLE(IF(FY$8="Mùa đông",MMULT(VALUE($E112:$EF112),VALUE('Color detail'!Z$7:Z$138))*'3.Gentan-i'!$EO112,MMULT(VALUE($E112:$EF112),VALUE('Color detail'!Z$7:Z$138))*'3.Gentan-i'!$EP112))</f>
        <v>13.92</v>
      </c>
      <c r="FZ112" s="436" cm="1">
        <f t="array" ref="FZ112">+_xlfn.SINGLE(IF(FZ$8="Mùa đông",MMULT(VALUE($E112:$EF112),VALUE('Color detail'!AA$7:AA$138))*'3.Gentan-i'!$EO112,MMULT(VALUE($E112:$EF112),VALUE('Color detail'!AA$7:AA$138))*'3.Gentan-i'!$EP112))</f>
        <v>10.44</v>
      </c>
      <c r="GA112" s="436" cm="1">
        <f t="array" ref="GA112">+_xlfn.SINGLE(IF(GA$8="Mùa đông",MMULT(VALUE($E112:$EF112),VALUE('Color detail'!AB$7:AB$138))*'3.Gentan-i'!$EO112,MMULT(VALUE($E112:$EF112),VALUE('Color detail'!AB$7:AB$138))*'3.Gentan-i'!$EP112))</f>
        <v>6.96</v>
      </c>
      <c r="GB112" s="436" cm="1">
        <f t="array" ref="GB112">+_xlfn.SINGLE(IF(GB$8="Mùa đông",MMULT(VALUE($E112:$EF112),VALUE('Color detail'!AC$7:AC$138))*'3.Gentan-i'!$EO112,MMULT(VALUE($E112:$EF112),VALUE('Color detail'!AC$7:AC$138))*'3.Gentan-i'!$EP112))</f>
        <v>5.22</v>
      </c>
      <c r="GC112" s="436" cm="1">
        <f t="array" ref="GC112">+_xlfn.SINGLE(IF(GC$8="Mùa đông",MMULT(VALUE($E112:$EF112),VALUE('Color detail'!AD$7:AD$138))*'3.Gentan-i'!$EO112,MMULT(VALUE($E112:$EF112),VALUE('Color detail'!AD$7:AD$138))*'3.Gentan-i'!$EP112))</f>
        <v>6.96</v>
      </c>
      <c r="GD112" s="436" cm="1">
        <f t="array" ref="GD112">+_xlfn.SINGLE(IF(GD$8="Mùa đông",MMULT(VALUE($E112:$EF112),VALUE('Color detail'!AE$7:AE$138))*'3.Gentan-i'!$EO112,MMULT(VALUE($E112:$EF112),VALUE('Color detail'!AE$7:AE$138))*'3.Gentan-i'!$EP112))</f>
        <v>12.18</v>
      </c>
      <c r="GE112" s="436" cm="1">
        <f t="array" ref="GE112">+_xlfn.SINGLE(IF(GE$8="Mùa đông",MMULT(VALUE($E112:$EF112),VALUE('Color detail'!AF$7:AF$138))*'3.Gentan-i'!$EO112,MMULT(VALUE($E112:$EF112),VALUE('Color detail'!AF$7:AF$138))*'3.Gentan-i'!$EP112))</f>
        <v>10.44</v>
      </c>
      <c r="GF112" s="436" cm="1">
        <f t="array" ref="GF112">+_xlfn.SINGLE(IF(GF$8="Mùa đông",MMULT(VALUE($E112:$EF112),VALUE('Color detail'!AG$7:AG$138))*'3.Gentan-i'!$EO112,MMULT(VALUE($E112:$EF112),VALUE('Color detail'!AG$7:AG$138))*'3.Gentan-i'!$EP112))</f>
        <v>6.96</v>
      </c>
      <c r="GG112" s="436" cm="1">
        <f t="array" ref="GG112">+_xlfn.SINGLE(IF(GG$8="Mùa đông",MMULT(VALUE($E112:$EF112),VALUE('Color detail'!AH$7:AH$138))*'3.Gentan-i'!$EO112,MMULT(VALUE($E112:$EF112),VALUE('Color detail'!AH$7:AH$138))*'3.Gentan-i'!$EP112))</f>
        <v>6.96</v>
      </c>
      <c r="GH112" s="436" cm="1">
        <f t="array" ref="GH112">+_xlfn.SINGLE(IF(GH$8="Mùa đông",MMULT(VALUE($E112:$EF112),VALUE('Color detail'!AI$7:AI$138))*'3.Gentan-i'!$EO112,MMULT(VALUE($E112:$EF112),VALUE('Color detail'!AI$7:AI$138))*'3.Gentan-i'!$EP112))</f>
        <v>6.96</v>
      </c>
      <c r="GI112" s="436" cm="1">
        <f t="array" ref="GI112">+_xlfn.SINGLE(IF(GI$8="Mùa đông",MMULT(VALUE($E112:$EF112),VALUE('Color detail'!AJ$7:AJ$138))*'3.Gentan-i'!$EO112,MMULT(VALUE($E112:$EF112),VALUE('Color detail'!AJ$7:AJ$138))*'3.Gentan-i'!$EP112))</f>
        <v>8.6999999999999993</v>
      </c>
      <c r="GJ112" s="436" cm="1">
        <f t="array" ref="GJ112">+_xlfn.SINGLE(IF(GJ$8="Mùa đông",MMULT(VALUE($E112:$EF112),VALUE('Color detail'!AK$7:AK$138))*'3.Gentan-i'!$EO112,MMULT(VALUE($E112:$EF112),VALUE('Color detail'!AK$7:AK$138))*'3.Gentan-i'!$EP112))</f>
        <v>6.96</v>
      </c>
      <c r="GK112" s="436" cm="1">
        <f t="array" ref="GK112">+_xlfn.SINGLE(IF(GK$8="Mùa đông",MMULT(VALUE($E112:$EF112),VALUE('Color detail'!AL$7:AL$138))*'3.Gentan-i'!$EO112,MMULT(VALUE($E112:$EF112),VALUE('Color detail'!AL$7:AL$138))*'3.Gentan-i'!$EP112))</f>
        <v>0</v>
      </c>
      <c r="GL112" s="436" cm="1">
        <f t="array" ref="GL112">+_xlfn.SINGLE(IF(GL$8="Mùa đông",MMULT(VALUE($E112:$EF112),VALUE('Color detail'!AM$7:AM$138))*'3.Gentan-i'!$EO112,MMULT(VALUE($E112:$EF112),VALUE('Color detail'!AM$7:AM$138))*'3.Gentan-i'!$EP112))</f>
        <v>0</v>
      </c>
      <c r="GM112" s="436" cm="1">
        <f t="array" ref="GM112">+_xlfn.SINGLE(IF(GM$8="Mùa đông",MMULT(VALUE($E112:$EF112),VALUE('Color detail'!AN$7:AN$138))*'3.Gentan-i'!$EO112,MMULT(VALUE($E112:$EF112),VALUE('Color detail'!AN$7:AN$138))*'3.Gentan-i'!$EP112))</f>
        <v>0</v>
      </c>
      <c r="GN112" s="436" cm="1">
        <f t="array" ref="GN112">+_xlfn.SINGLE(IF(GN$8="Mùa đông",MMULT(VALUE($E112:$EF112),VALUE('Color detail'!AO$7:AO$138))*'3.Gentan-i'!$EO112,MMULT(VALUE($E112:$EF112),VALUE('Color detail'!AO$7:AO$138))*'3.Gentan-i'!$EP112))</f>
        <v>0</v>
      </c>
      <c r="GO112" s="436" cm="1">
        <f t="array" ref="GO112">+_xlfn.SINGLE(IF(GO$8="Mùa đông",MMULT(VALUE($E112:$EF112),VALUE('Color detail'!AP$7:AP$138))*'3.Gentan-i'!$EO112,MMULT(VALUE($E112:$EF112),VALUE('Color detail'!AP$7:AP$138))*'3.Gentan-i'!$EP112))</f>
        <v>0</v>
      </c>
      <c r="GP112" s="436" cm="1">
        <f t="array" ref="GP112">+_xlfn.SINGLE(IF(GP$8="Mùa đông",MMULT(VALUE($E112:$EF112),VALUE('Color detail'!AQ$7:AQ$138))*'3.Gentan-i'!$EO112,MMULT(VALUE($E112:$EF112),VALUE('Color detail'!AQ$7:AQ$138))*'3.Gentan-i'!$EP112))</f>
        <v>0</v>
      </c>
      <c r="GQ112" s="436" cm="1">
        <f t="array" ref="GQ112">+_xlfn.SINGLE(IF(GQ$8="Mùa đông",MMULT(VALUE($E112:$EF112),VALUE('Color detail'!AR$7:AR$138))*'3.Gentan-i'!$EO112,MMULT(VALUE($E112:$EF112),VALUE('Color detail'!AR$7:AR$138))*'3.Gentan-i'!$EP112))</f>
        <v>0</v>
      </c>
      <c r="GR112" s="443">
        <f t="shared" si="56"/>
        <v>186.18</v>
      </c>
      <c r="GS112" s="435">
        <v>0</v>
      </c>
      <c r="GT112" s="436">
        <f t="shared" si="57"/>
        <v>15.66</v>
      </c>
      <c r="GU112" s="499">
        <v>12</v>
      </c>
      <c r="GV112" s="499">
        <v>36</v>
      </c>
      <c r="GW112" s="436">
        <f t="shared" si="49"/>
        <v>187.92000000000002</v>
      </c>
      <c r="GX112" s="436">
        <f t="shared" si="50"/>
        <v>563.76</v>
      </c>
      <c r="GZ112" s="534"/>
      <c r="HA112" s="534"/>
      <c r="HB112" s="534">
        <f t="shared" si="51"/>
        <v>0</v>
      </c>
    </row>
    <row r="113" spans="1:210" ht="16" hidden="1" customHeight="1">
      <c r="A113" s="437">
        <v>4</v>
      </c>
      <c r="B113" s="438" t="s">
        <v>730</v>
      </c>
      <c r="C113" s="667" t="s">
        <v>724</v>
      </c>
      <c r="D113" s="439" t="s">
        <v>628</v>
      </c>
      <c r="E113" s="925"/>
      <c r="F113" s="925"/>
      <c r="G113" s="925"/>
      <c r="H113" s="925"/>
      <c r="I113" s="925"/>
      <c r="J113" s="925"/>
      <c r="K113" s="925"/>
      <c r="L113" s="925"/>
      <c r="M113" s="925"/>
      <c r="N113" s="925"/>
      <c r="O113" s="925"/>
      <c r="P113" s="925"/>
      <c r="Q113" s="925"/>
      <c r="R113" s="925"/>
      <c r="S113" s="925"/>
      <c r="T113" s="925"/>
      <c r="U113" s="925"/>
      <c r="V113" s="925"/>
      <c r="W113" s="925"/>
      <c r="X113" s="925"/>
      <c r="Y113" s="925"/>
      <c r="Z113" s="925"/>
      <c r="AA113" s="925"/>
      <c r="AB113" s="925"/>
      <c r="AC113" s="925"/>
      <c r="AD113" s="440">
        <v>0</v>
      </c>
      <c r="AE113" s="440">
        <v>0</v>
      </c>
      <c r="AF113" s="440">
        <v>0</v>
      </c>
      <c r="AG113" s="440">
        <v>0</v>
      </c>
      <c r="AH113" s="440">
        <v>0</v>
      </c>
      <c r="AI113" s="440">
        <v>0</v>
      </c>
      <c r="AJ113" s="440">
        <v>0</v>
      </c>
      <c r="AK113" s="440">
        <v>0</v>
      </c>
      <c r="AL113" s="440">
        <v>0</v>
      </c>
      <c r="AM113" s="440">
        <v>0</v>
      </c>
      <c r="AN113" s="440">
        <v>0</v>
      </c>
      <c r="AO113" s="440">
        <v>0</v>
      </c>
      <c r="AP113" s="440">
        <v>0</v>
      </c>
      <c r="AQ113" s="440">
        <v>0</v>
      </c>
      <c r="AR113" s="440">
        <v>0</v>
      </c>
      <c r="AS113" s="440">
        <v>0</v>
      </c>
      <c r="AT113" s="440">
        <v>0</v>
      </c>
      <c r="AU113" s="440">
        <v>0</v>
      </c>
      <c r="AV113" s="440">
        <v>0</v>
      </c>
      <c r="AW113" s="440">
        <v>0</v>
      </c>
      <c r="AX113" s="440">
        <v>0</v>
      </c>
      <c r="AY113" s="440">
        <v>0</v>
      </c>
      <c r="AZ113" s="440">
        <v>0</v>
      </c>
      <c r="BA113" s="440">
        <v>1.76</v>
      </c>
      <c r="BB113" s="440">
        <v>0</v>
      </c>
      <c r="BC113" s="440">
        <v>0</v>
      </c>
      <c r="BD113" s="440">
        <v>0</v>
      </c>
      <c r="BE113" s="440">
        <v>0</v>
      </c>
      <c r="BF113" s="440">
        <v>1.76</v>
      </c>
      <c r="BG113" s="440">
        <v>0</v>
      </c>
      <c r="BH113" s="440">
        <v>0</v>
      </c>
      <c r="BI113" s="440">
        <v>0</v>
      </c>
      <c r="BJ113" s="440">
        <v>0</v>
      </c>
      <c r="BK113" s="440">
        <v>1.76</v>
      </c>
      <c r="BL113" s="440">
        <v>0</v>
      </c>
      <c r="BM113" s="440">
        <v>0</v>
      </c>
      <c r="BN113" s="440">
        <v>0</v>
      </c>
      <c r="BO113" s="440">
        <v>0</v>
      </c>
      <c r="BP113" s="440">
        <v>0</v>
      </c>
      <c r="BQ113" s="440">
        <v>0</v>
      </c>
      <c r="BR113" s="440">
        <v>0</v>
      </c>
      <c r="BS113" s="440">
        <v>0</v>
      </c>
      <c r="BT113" s="440">
        <v>0</v>
      </c>
      <c r="BU113" s="440">
        <v>0</v>
      </c>
      <c r="BV113" s="440">
        <v>0</v>
      </c>
      <c r="BW113" s="440">
        <v>0</v>
      </c>
      <c r="BX113" s="440">
        <v>0</v>
      </c>
      <c r="BY113" s="440">
        <v>0</v>
      </c>
      <c r="BZ113" s="440">
        <v>0</v>
      </c>
      <c r="CA113" s="440">
        <v>0</v>
      </c>
      <c r="CB113" s="440">
        <v>0</v>
      </c>
      <c r="CC113" s="440">
        <v>0</v>
      </c>
      <c r="CD113" s="440">
        <v>0</v>
      </c>
      <c r="CE113" s="440">
        <v>0</v>
      </c>
      <c r="CF113" s="440">
        <v>0</v>
      </c>
      <c r="CG113" s="440">
        <v>0</v>
      </c>
      <c r="CH113" s="440">
        <v>0</v>
      </c>
      <c r="CI113" s="440">
        <v>0</v>
      </c>
      <c r="CJ113" s="440">
        <v>0</v>
      </c>
      <c r="CK113" s="440">
        <v>0</v>
      </c>
      <c r="CL113" s="440">
        <v>0</v>
      </c>
      <c r="CM113" s="440"/>
      <c r="CN113" s="440"/>
      <c r="CO113" s="440"/>
      <c r="CP113" s="440"/>
      <c r="CQ113" s="440"/>
      <c r="CR113" s="440"/>
      <c r="CS113" s="440"/>
      <c r="CT113" s="440"/>
      <c r="CU113" s="440"/>
      <c r="CV113" s="440"/>
      <c r="CW113" s="440"/>
      <c r="CX113" s="440"/>
      <c r="CY113" s="440"/>
      <c r="CZ113" s="440"/>
      <c r="DA113" s="440"/>
      <c r="DB113" s="440"/>
      <c r="DC113" s="440"/>
      <c r="DD113" s="440"/>
      <c r="DE113" s="440"/>
      <c r="DF113" s="440"/>
      <c r="DG113" s="440"/>
      <c r="DH113" s="440"/>
      <c r="DI113" s="440"/>
      <c r="DJ113" s="440"/>
      <c r="DK113" s="440"/>
      <c r="DL113" s="440"/>
      <c r="DM113" s="440"/>
      <c r="DN113" s="440"/>
      <c r="DO113" s="440"/>
      <c r="DP113" s="440"/>
      <c r="DQ113" s="440"/>
      <c r="DR113" s="440"/>
      <c r="DS113" s="440"/>
      <c r="DT113" s="440"/>
      <c r="DU113" s="440"/>
      <c r="DV113" s="440"/>
      <c r="DW113" s="440"/>
      <c r="DX113" s="440"/>
      <c r="DY113" s="440"/>
      <c r="DZ113" s="440"/>
      <c r="EA113" s="440"/>
      <c r="EB113" s="440"/>
      <c r="EC113" s="440"/>
      <c r="ED113" s="440"/>
      <c r="EE113" s="440"/>
      <c r="EF113" s="440"/>
      <c r="EH113" s="437" t="s">
        <v>62</v>
      </c>
      <c r="EI113" s="437">
        <v>16</v>
      </c>
      <c r="EJ113" s="439"/>
      <c r="EK113" s="439" t="s">
        <v>76</v>
      </c>
      <c r="EL113" s="437"/>
      <c r="EN113" s="382" t="str">
        <f>+IFERROR(VLOOKUP($B113,'Lưu ý'!$C$5:$G$21,5,0),"")</f>
        <v/>
      </c>
      <c r="EO113" s="382">
        <f>+IF($EN113="",100%,INDEX('Lưu ý'!$H$5:$I$21,MATCH('3.Gentan-i'!$B113,'Lưu ý'!$C$5:$C$21,0),MATCH('3.Gentan-i'!EO$6,'Lưu ý'!$H$4:$I$4,0)))</f>
        <v>1</v>
      </c>
      <c r="EP113" s="382">
        <f>+IF($EN113="",100%,INDEX('Lưu ý'!$H$5:$I$21,MATCH('3.Gentan-i'!$B113,'Lưu ý'!$C$5:$C$21,0),MATCH('3.Gentan-i'!EP$6,'Lưu ý'!$H$4:$I$4,0)))</f>
        <v>1</v>
      </c>
      <c r="EQ113" s="382">
        <v>1</v>
      </c>
      <c r="ER113" s="844">
        <v>1</v>
      </c>
      <c r="ES113" s="439"/>
      <c r="ET113" s="439"/>
      <c r="EU113" s="476"/>
      <c r="EV113" s="810"/>
      <c r="EW113" s="810"/>
      <c r="EX113" s="810"/>
      <c r="EY113" s="810"/>
      <c r="FA113" s="442" cm="1">
        <f t="array" ref="FA113">+_xlfn.SINGLE(MMULT(VALUE($E113:$EF113),VALUE('Color detail'!H$7:H$138)))</f>
        <v>183.04000000000002</v>
      </c>
      <c r="FB113" s="442" cm="1">
        <f t="array" ref="FB113">+_xlfn.SINGLE(MMULT(VALUE($E113:$EF113),VALUE('Color detail'!I$7:I$138)))</f>
        <v>181.28</v>
      </c>
      <c r="FC113" s="442" cm="1">
        <f t="array" ref="FC113">+_xlfn.SINGLE(MMULT(VALUE($E113:$EF113),VALUE('Color detail'!J$7:J$138)))</f>
        <v>149.6</v>
      </c>
      <c r="FD113" s="442" cm="1">
        <f t="array" ref="FD113">+_xlfn.SINGLE(MMULT(VALUE($E113:$EF113),VALUE('Color detail'!K$7:K$138)))</f>
        <v>228.8</v>
      </c>
      <c r="FF113" s="436">
        <f t="shared" si="45"/>
        <v>192</v>
      </c>
      <c r="FG113" s="436">
        <f t="shared" si="46"/>
        <v>192</v>
      </c>
      <c r="FH113" s="436">
        <f t="shared" si="47"/>
        <v>160</v>
      </c>
      <c r="FI113" s="436">
        <f t="shared" si="48"/>
        <v>240</v>
      </c>
      <c r="FK113" s="436">
        <f t="shared" si="52"/>
        <v>192</v>
      </c>
      <c r="FL113" s="436">
        <f t="shared" si="53"/>
        <v>192</v>
      </c>
      <c r="FM113" s="436">
        <f t="shared" si="54"/>
        <v>160</v>
      </c>
      <c r="FN113" s="436">
        <f t="shared" si="55"/>
        <v>240</v>
      </c>
      <c r="FO113" s="681"/>
      <c r="FP113" s="436" cm="1">
        <f t="array" ref="FP113">+_xlfn.SINGLE(IF(FP$8="Mùa đông",MMULT(VALUE($E113:$EF113),VALUE('Color detail'!Q$7:Q$138))*'3.Gentan-i'!$EO113,MMULT(VALUE($E113:$EF113),VALUE('Color detail'!Q$7:Q$138))*'3.Gentan-i'!$EP113))</f>
        <v>10.56</v>
      </c>
      <c r="FQ113" s="436" cm="1">
        <f t="array" ref="FQ113">+_xlfn.SINGLE(IF(FQ$8="Mùa đông",MMULT(VALUE($E113:$EF113),VALUE('Color detail'!R$7:R$138))*'3.Gentan-i'!$EO113,MMULT(VALUE($E113:$EF113),VALUE('Color detail'!R$7:R$138))*'3.Gentan-i'!$EP113))</f>
        <v>10.56</v>
      </c>
      <c r="FR113" s="436" cm="1">
        <f t="array" ref="FR113">+_xlfn.SINGLE(IF(FR$8="Mùa đông",MMULT(VALUE($E113:$EF113),VALUE('Color detail'!S$7:S$138))*'3.Gentan-i'!$EO113,MMULT(VALUE($E113:$EF113),VALUE('Color detail'!S$7:S$138))*'3.Gentan-i'!$EP113))</f>
        <v>5.28</v>
      </c>
      <c r="FS113" s="436" cm="1">
        <f t="array" ref="FS113">+_xlfn.SINGLE(IF(FS$8="Mùa đông",MMULT(VALUE($E113:$EF113),VALUE('Color detail'!T$7:T$138))*'3.Gentan-i'!$EO113,MMULT(VALUE($E113:$EF113),VALUE('Color detail'!T$7:T$138))*'3.Gentan-i'!$EP113))</f>
        <v>3.52</v>
      </c>
      <c r="FT113" s="436" cm="1">
        <f t="array" ref="FT113">+_xlfn.SINGLE(IF(FT$8="Mùa đông",MMULT(VALUE($E113:$EF113),VALUE('Color detail'!U$7:U$138))*'3.Gentan-i'!$EO113,MMULT(VALUE($E113:$EF113),VALUE('Color detail'!U$7:U$138))*'3.Gentan-i'!$EP113))</f>
        <v>17.600000000000001</v>
      </c>
      <c r="FU113" s="436" cm="1">
        <f t="array" ref="FU113">+_xlfn.SINGLE(IF(FU$8="Mùa đông",MMULT(VALUE($E113:$EF113),VALUE('Color detail'!V$7:V$138))*'3.Gentan-i'!$EO113,MMULT(VALUE($E113:$EF113),VALUE('Color detail'!V$7:V$138))*'3.Gentan-i'!$EP113))</f>
        <v>7.04</v>
      </c>
      <c r="FV113" s="436" cm="1">
        <f t="array" ref="FV113">+_xlfn.SINGLE(IF(FV$8="Mùa đông",MMULT(VALUE($E113:$EF113),VALUE('Color detail'!W$7:W$138))*'3.Gentan-i'!$EO113,MMULT(VALUE($E113:$EF113),VALUE('Color detail'!W$7:W$138))*'3.Gentan-i'!$EP113))</f>
        <v>12.32</v>
      </c>
      <c r="FW113" s="436" cm="1">
        <f t="array" ref="FW113">+_xlfn.SINGLE(IF(FW$8="Mùa đông",MMULT(VALUE($E113:$EF113),VALUE('Color detail'!X$7:X$138))*'3.Gentan-i'!$EO113,MMULT(VALUE($E113:$EF113),VALUE('Color detail'!X$7:X$138))*'3.Gentan-i'!$EP113))</f>
        <v>3.52</v>
      </c>
      <c r="FX113" s="436" cm="1">
        <f t="array" ref="FX113">+_xlfn.SINGLE(IF(FX$8="Mùa đông",MMULT(VALUE($E113:$EF113),VALUE('Color detail'!Y$7:Y$138))*'3.Gentan-i'!$EO113,MMULT(VALUE($E113:$EF113),VALUE('Color detail'!Y$7:Y$138))*'3.Gentan-i'!$EP113))</f>
        <v>12.32</v>
      </c>
      <c r="FY113" s="436" cm="1">
        <f t="array" ref="FY113">+_xlfn.SINGLE(IF(FY$8="Mùa đông",MMULT(VALUE($E113:$EF113),VALUE('Color detail'!Z$7:Z$138))*'3.Gentan-i'!$EO113,MMULT(VALUE($E113:$EF113),VALUE('Color detail'!Z$7:Z$138))*'3.Gentan-i'!$EP113))</f>
        <v>12.32</v>
      </c>
      <c r="FZ113" s="436" cm="1">
        <f t="array" ref="FZ113">+_xlfn.SINGLE(IF(FZ$8="Mùa đông",MMULT(VALUE($E113:$EF113),VALUE('Color detail'!AA$7:AA$138))*'3.Gentan-i'!$EO113,MMULT(VALUE($E113:$EF113),VALUE('Color detail'!AA$7:AA$138))*'3.Gentan-i'!$EP113))</f>
        <v>10.56</v>
      </c>
      <c r="GA113" s="436" cm="1">
        <f t="array" ref="GA113">+_xlfn.SINGLE(IF(GA$8="Mùa đông",MMULT(VALUE($E113:$EF113),VALUE('Color detail'!AB$7:AB$138))*'3.Gentan-i'!$EO113,MMULT(VALUE($E113:$EF113),VALUE('Color detail'!AB$7:AB$138))*'3.Gentan-i'!$EP113))</f>
        <v>17.600000000000001</v>
      </c>
      <c r="GB113" s="436" cm="1">
        <f t="array" ref="GB113">+_xlfn.SINGLE(IF(GB$8="Mùa đông",MMULT(VALUE($E113:$EF113),VALUE('Color detail'!AC$7:AC$138))*'3.Gentan-i'!$EO113,MMULT(VALUE($E113:$EF113),VALUE('Color detail'!AC$7:AC$138))*'3.Gentan-i'!$EP113))</f>
        <v>10.56</v>
      </c>
      <c r="GC113" s="436" cm="1">
        <f t="array" ref="GC113">+_xlfn.SINGLE(IF(GC$8="Mùa đông",MMULT(VALUE($E113:$EF113),VALUE('Color detail'!AD$7:AD$138))*'3.Gentan-i'!$EO113,MMULT(VALUE($E113:$EF113),VALUE('Color detail'!AD$7:AD$138))*'3.Gentan-i'!$EP113))</f>
        <v>8.8000000000000007</v>
      </c>
      <c r="GD113" s="436" cm="1">
        <f t="array" ref="GD113">+_xlfn.SINGLE(IF(GD$8="Mùa đông",MMULT(VALUE($E113:$EF113),VALUE('Color detail'!AE$7:AE$138))*'3.Gentan-i'!$EO113,MMULT(VALUE($E113:$EF113),VALUE('Color detail'!AE$7:AE$138))*'3.Gentan-i'!$EP113))</f>
        <v>8.8000000000000007</v>
      </c>
      <c r="GE113" s="436" cm="1">
        <f t="array" ref="GE113">+_xlfn.SINGLE(IF(GE$8="Mùa đông",MMULT(VALUE($E113:$EF113),VALUE('Color detail'!AF$7:AF$138))*'3.Gentan-i'!$EO113,MMULT(VALUE($E113:$EF113),VALUE('Color detail'!AF$7:AF$138))*'3.Gentan-i'!$EP113))</f>
        <v>3.52</v>
      </c>
      <c r="GF113" s="436" cm="1">
        <f t="array" ref="GF113">+_xlfn.SINGLE(IF(GF$8="Mùa đông",MMULT(VALUE($E113:$EF113),VALUE('Color detail'!AG$7:AG$138))*'3.Gentan-i'!$EO113,MMULT(VALUE($E113:$EF113),VALUE('Color detail'!AG$7:AG$138))*'3.Gentan-i'!$EP113))</f>
        <v>5.28</v>
      </c>
      <c r="GG113" s="436" cm="1">
        <f t="array" ref="GG113">+_xlfn.SINGLE(IF(GG$8="Mùa đông",MMULT(VALUE($E113:$EF113),VALUE('Color detail'!AH$7:AH$138))*'3.Gentan-i'!$EO113,MMULT(VALUE($E113:$EF113),VALUE('Color detail'!AH$7:AH$138))*'3.Gentan-i'!$EP113))</f>
        <v>7.04</v>
      </c>
      <c r="GH113" s="436" cm="1">
        <f t="array" ref="GH113">+_xlfn.SINGLE(IF(GH$8="Mùa đông",MMULT(VALUE($E113:$EF113),VALUE('Color detail'!AI$7:AI$138))*'3.Gentan-i'!$EO113,MMULT(VALUE($E113:$EF113),VALUE('Color detail'!AI$7:AI$138))*'3.Gentan-i'!$EP113))</f>
        <v>5.28</v>
      </c>
      <c r="GI113" s="436" cm="1">
        <f t="array" ref="GI113">+_xlfn.SINGLE(IF(GI$8="Mùa đông",MMULT(VALUE($E113:$EF113),VALUE('Color detail'!AJ$7:AJ$138))*'3.Gentan-i'!$EO113,MMULT(VALUE($E113:$EF113),VALUE('Color detail'!AJ$7:AJ$138))*'3.Gentan-i'!$EP113))</f>
        <v>5.28</v>
      </c>
      <c r="GJ113" s="436" cm="1">
        <f t="array" ref="GJ113">+_xlfn.SINGLE(IF(GJ$8="Mùa đông",MMULT(VALUE($E113:$EF113),VALUE('Color detail'!AK$7:AK$138))*'3.Gentan-i'!$EO113,MMULT(VALUE($E113:$EF113),VALUE('Color detail'!AK$7:AK$138))*'3.Gentan-i'!$EP113))</f>
        <v>5.28</v>
      </c>
      <c r="GK113" s="436" cm="1">
        <f t="array" ref="GK113">+_xlfn.SINGLE(IF(GK$8="Mùa đông",MMULT(VALUE($E113:$EF113),VALUE('Color detail'!AL$7:AL$138))*'3.Gentan-i'!$EO113,MMULT(VALUE($E113:$EF113),VALUE('Color detail'!AL$7:AL$138))*'3.Gentan-i'!$EP113))</f>
        <v>0</v>
      </c>
      <c r="GL113" s="436" cm="1">
        <f t="array" ref="GL113">+_xlfn.SINGLE(IF(GL$8="Mùa đông",MMULT(VALUE($E113:$EF113),VALUE('Color detail'!AM$7:AM$138))*'3.Gentan-i'!$EO113,MMULT(VALUE($E113:$EF113),VALUE('Color detail'!AM$7:AM$138))*'3.Gentan-i'!$EP113))</f>
        <v>0</v>
      </c>
      <c r="GM113" s="436" cm="1">
        <f t="array" ref="GM113">+_xlfn.SINGLE(IF(GM$8="Mùa đông",MMULT(VALUE($E113:$EF113),VALUE('Color detail'!AN$7:AN$138))*'3.Gentan-i'!$EO113,MMULT(VALUE($E113:$EF113),VALUE('Color detail'!AN$7:AN$138))*'3.Gentan-i'!$EP113))</f>
        <v>0</v>
      </c>
      <c r="GN113" s="436" cm="1">
        <f t="array" ref="GN113">+_xlfn.SINGLE(IF(GN$8="Mùa đông",MMULT(VALUE($E113:$EF113),VALUE('Color detail'!AO$7:AO$138))*'3.Gentan-i'!$EO113,MMULT(VALUE($E113:$EF113),VALUE('Color detail'!AO$7:AO$138))*'3.Gentan-i'!$EP113))</f>
        <v>0</v>
      </c>
      <c r="GO113" s="436" cm="1">
        <f t="array" ref="GO113">+_xlfn.SINGLE(IF(GO$8="Mùa đông",MMULT(VALUE($E113:$EF113),VALUE('Color detail'!AP$7:AP$138))*'3.Gentan-i'!$EO113,MMULT(VALUE($E113:$EF113),VALUE('Color detail'!AP$7:AP$138))*'3.Gentan-i'!$EP113))</f>
        <v>0</v>
      </c>
      <c r="GP113" s="436" cm="1">
        <f t="array" ref="GP113">+_xlfn.SINGLE(IF(GP$8="Mùa đông",MMULT(VALUE($E113:$EF113),VALUE('Color detail'!AQ$7:AQ$138))*'3.Gentan-i'!$EO113,MMULT(VALUE($E113:$EF113),VALUE('Color detail'!AQ$7:AQ$138))*'3.Gentan-i'!$EP113))</f>
        <v>0</v>
      </c>
      <c r="GQ113" s="436" cm="1">
        <f t="array" ref="GQ113">+_xlfn.SINGLE(IF(GQ$8="Mùa đông",MMULT(VALUE($E113:$EF113),VALUE('Color detail'!AR$7:AR$138))*'3.Gentan-i'!$EO113,MMULT(VALUE($E113:$EF113),VALUE('Color detail'!AR$7:AR$138))*'3.Gentan-i'!$EP113))</f>
        <v>0</v>
      </c>
      <c r="GR113" s="443">
        <f t="shared" si="56"/>
        <v>183.04000000000002</v>
      </c>
      <c r="GS113" s="435">
        <v>0</v>
      </c>
      <c r="GT113" s="436">
        <f t="shared" si="57"/>
        <v>17.600000000000001</v>
      </c>
      <c r="GU113" s="499">
        <v>12</v>
      </c>
      <c r="GV113" s="499">
        <v>36</v>
      </c>
      <c r="GW113" s="436">
        <f t="shared" si="49"/>
        <v>211.20000000000002</v>
      </c>
      <c r="GX113" s="436">
        <f t="shared" si="50"/>
        <v>633.6</v>
      </c>
      <c r="GZ113" s="534"/>
      <c r="HA113" s="534"/>
      <c r="HB113" s="534">
        <f t="shared" si="51"/>
        <v>0</v>
      </c>
    </row>
    <row r="114" spans="1:210" ht="16" hidden="1" customHeight="1">
      <c r="A114" s="437">
        <v>4</v>
      </c>
      <c r="B114" s="438" t="s">
        <v>731</v>
      </c>
      <c r="C114" s="667" t="s">
        <v>612</v>
      </c>
      <c r="D114" s="439" t="s">
        <v>628</v>
      </c>
      <c r="E114" s="925"/>
      <c r="F114" s="925"/>
      <c r="G114" s="925"/>
      <c r="H114" s="925"/>
      <c r="I114" s="925"/>
      <c r="J114" s="925"/>
      <c r="K114" s="925"/>
      <c r="L114" s="925"/>
      <c r="M114" s="925"/>
      <c r="N114" s="925"/>
      <c r="O114" s="925"/>
      <c r="P114" s="925"/>
      <c r="Q114" s="925"/>
      <c r="R114" s="925"/>
      <c r="S114" s="925"/>
      <c r="T114" s="925"/>
      <c r="U114" s="925"/>
      <c r="V114" s="925"/>
      <c r="W114" s="925"/>
      <c r="X114" s="925"/>
      <c r="Y114" s="925"/>
      <c r="Z114" s="925"/>
      <c r="AA114" s="925"/>
      <c r="AB114" s="925"/>
      <c r="AC114" s="925"/>
      <c r="AD114" s="440">
        <v>0</v>
      </c>
      <c r="AE114" s="440">
        <v>0</v>
      </c>
      <c r="AF114" s="440">
        <v>0</v>
      </c>
      <c r="AG114" s="440">
        <v>0</v>
      </c>
      <c r="AH114" s="440">
        <v>0</v>
      </c>
      <c r="AI114" s="440">
        <v>0</v>
      </c>
      <c r="AJ114" s="440">
        <v>0</v>
      </c>
      <c r="AK114" s="440">
        <v>0</v>
      </c>
      <c r="AL114" s="440">
        <v>0</v>
      </c>
      <c r="AM114" s="440">
        <v>0</v>
      </c>
      <c r="AN114" s="440">
        <v>0</v>
      </c>
      <c r="AO114" s="440">
        <v>0</v>
      </c>
      <c r="AP114" s="440">
        <v>0</v>
      </c>
      <c r="AQ114" s="440">
        <v>0</v>
      </c>
      <c r="AR114" s="440">
        <v>0</v>
      </c>
      <c r="AS114" s="440">
        <v>0</v>
      </c>
      <c r="AT114" s="440">
        <v>0</v>
      </c>
      <c r="AU114" s="440">
        <v>0</v>
      </c>
      <c r="AV114" s="440">
        <v>0</v>
      </c>
      <c r="AW114" s="440">
        <v>0</v>
      </c>
      <c r="AX114" s="440">
        <v>0</v>
      </c>
      <c r="AY114" s="440">
        <v>0</v>
      </c>
      <c r="AZ114" s="928">
        <v>0</v>
      </c>
      <c r="BA114" s="928">
        <v>0</v>
      </c>
      <c r="BB114" s="928">
        <v>0</v>
      </c>
      <c r="BC114" s="928">
        <v>0.59262285037375928</v>
      </c>
      <c r="BD114" s="928">
        <v>0</v>
      </c>
      <c r="BE114" s="928">
        <v>0</v>
      </c>
      <c r="BF114" s="928">
        <v>0</v>
      </c>
      <c r="BG114" s="928">
        <v>0</v>
      </c>
      <c r="BH114" s="928">
        <v>0.59262285037375928</v>
      </c>
      <c r="BI114" s="928">
        <v>0</v>
      </c>
      <c r="BJ114" s="928">
        <v>0</v>
      </c>
      <c r="BK114" s="928">
        <v>0</v>
      </c>
      <c r="BL114" s="928">
        <v>0</v>
      </c>
      <c r="BM114" s="928">
        <v>0.59262285037375928</v>
      </c>
      <c r="BN114" s="928">
        <v>0</v>
      </c>
      <c r="BO114" s="928">
        <v>0</v>
      </c>
      <c r="BP114" s="928">
        <v>0</v>
      </c>
      <c r="BQ114" s="928">
        <v>0</v>
      </c>
      <c r="BR114" s="928">
        <v>0</v>
      </c>
      <c r="BS114" s="928">
        <v>0.41101262203341371</v>
      </c>
      <c r="BT114" s="928">
        <v>0</v>
      </c>
      <c r="BU114" s="928">
        <v>0</v>
      </c>
      <c r="BV114" s="928">
        <v>0</v>
      </c>
      <c r="BW114" s="928">
        <v>0</v>
      </c>
      <c r="BX114" s="928">
        <v>0</v>
      </c>
      <c r="BY114" s="928">
        <v>0.41101262203341371</v>
      </c>
      <c r="BZ114" s="928">
        <v>0</v>
      </c>
      <c r="CA114" s="928">
        <v>0</v>
      </c>
      <c r="CB114" s="928">
        <v>0</v>
      </c>
      <c r="CC114" s="928">
        <v>0</v>
      </c>
      <c r="CD114" s="928">
        <v>0</v>
      </c>
      <c r="CE114" s="928">
        <v>0.41101262203341371</v>
      </c>
      <c r="CF114" s="928">
        <v>0</v>
      </c>
      <c r="CG114" s="928">
        <v>0</v>
      </c>
      <c r="CH114" s="928">
        <v>0</v>
      </c>
      <c r="CI114" s="928">
        <v>0</v>
      </c>
      <c r="CJ114" s="928">
        <v>0</v>
      </c>
      <c r="CK114" s="928">
        <v>0.41101262203341371</v>
      </c>
      <c r="CL114" s="928">
        <v>0</v>
      </c>
      <c r="CM114" s="928">
        <v>0</v>
      </c>
      <c r="CN114" s="928">
        <v>0</v>
      </c>
      <c r="CO114" s="928">
        <v>0</v>
      </c>
      <c r="CP114" s="928">
        <v>0</v>
      </c>
      <c r="CQ114" s="928">
        <v>0</v>
      </c>
      <c r="CR114" s="928">
        <v>0</v>
      </c>
      <c r="CS114" s="928">
        <v>0</v>
      </c>
      <c r="CT114" s="928">
        <v>0</v>
      </c>
      <c r="CU114" s="928">
        <v>0</v>
      </c>
      <c r="CV114" s="928">
        <v>0</v>
      </c>
      <c r="CW114" s="928">
        <v>0</v>
      </c>
      <c r="CX114" s="928">
        <v>0</v>
      </c>
      <c r="CY114" s="928">
        <v>0</v>
      </c>
      <c r="CZ114" s="928">
        <v>0</v>
      </c>
      <c r="DA114" s="928">
        <v>0</v>
      </c>
      <c r="DB114" s="928">
        <v>0</v>
      </c>
      <c r="DC114" s="928">
        <v>0</v>
      </c>
      <c r="DD114" s="928">
        <v>0</v>
      </c>
      <c r="DE114" s="928">
        <v>0</v>
      </c>
      <c r="DF114" s="928">
        <v>0</v>
      </c>
      <c r="DG114" s="441">
        <v>0</v>
      </c>
      <c r="DH114" s="441">
        <v>0</v>
      </c>
      <c r="DI114" s="441">
        <v>0</v>
      </c>
      <c r="DJ114" s="441">
        <v>0</v>
      </c>
      <c r="DK114" s="441">
        <v>0</v>
      </c>
      <c r="DL114" s="441">
        <v>0</v>
      </c>
      <c r="DM114" s="441">
        <v>0</v>
      </c>
      <c r="DN114" s="441">
        <v>0</v>
      </c>
      <c r="DO114" s="441">
        <v>0</v>
      </c>
      <c r="DP114" s="441">
        <v>0</v>
      </c>
      <c r="DQ114" s="441">
        <v>0</v>
      </c>
      <c r="DR114" s="441">
        <v>0</v>
      </c>
      <c r="DS114" s="441">
        <v>0</v>
      </c>
      <c r="DT114" s="441">
        <v>0</v>
      </c>
      <c r="DU114" s="441">
        <v>0</v>
      </c>
      <c r="DV114" s="441">
        <v>0</v>
      </c>
      <c r="DW114" s="441">
        <v>0</v>
      </c>
      <c r="DX114" s="441">
        <v>0</v>
      </c>
      <c r="DY114" s="441">
        <v>0</v>
      </c>
      <c r="DZ114" s="441">
        <v>0</v>
      </c>
      <c r="EA114" s="441">
        <v>0</v>
      </c>
      <c r="EB114" s="441">
        <v>0</v>
      </c>
      <c r="EC114" s="441">
        <v>0</v>
      </c>
      <c r="ED114" s="441">
        <v>0</v>
      </c>
      <c r="EE114" s="441">
        <v>0</v>
      </c>
      <c r="EF114" s="441">
        <v>0</v>
      </c>
      <c r="EH114" s="437" t="s">
        <v>62</v>
      </c>
      <c r="EI114" s="437">
        <v>4</v>
      </c>
      <c r="EJ114" s="439"/>
      <c r="EK114" s="439" t="s">
        <v>333</v>
      </c>
      <c r="EL114" s="437"/>
      <c r="EN114" s="382" t="str">
        <f>+IFERROR(VLOOKUP($B114,'Lưu ý'!$C$5:$G$21,5,0),"")</f>
        <v/>
      </c>
      <c r="EO114" s="382">
        <f>+IF($EN114="",100%,INDEX('Lưu ý'!$H$5:$I$21,MATCH('3.Gentan-i'!$B114,'Lưu ý'!$C$5:$C$21,0),MATCH('3.Gentan-i'!EO$6,'Lưu ý'!$H$4:$I$4,0)))</f>
        <v>1</v>
      </c>
      <c r="EP114" s="382">
        <f>+IF($EN114="",100%,INDEX('Lưu ý'!$H$5:$I$21,MATCH('3.Gentan-i'!$B114,'Lưu ý'!$C$5:$C$21,0),MATCH('3.Gentan-i'!EP$6,'Lưu ý'!$H$4:$I$4,0)))</f>
        <v>1</v>
      </c>
      <c r="EQ114" s="382">
        <v>1</v>
      </c>
      <c r="ER114" s="929">
        <v>1</v>
      </c>
      <c r="ES114" s="439"/>
      <c r="ET114" s="439"/>
      <c r="EU114" s="476"/>
      <c r="EV114" s="810"/>
      <c r="EW114" s="810"/>
      <c r="EX114" s="810"/>
      <c r="EY114" s="810"/>
      <c r="FA114" s="442" cm="1">
        <f t="array" ref="FA114">+_xlfn.SINGLE(MMULT(VALUE($E114:$EF114),VALUE('Color detail'!H$7:H$138)))</f>
        <v>111.04031698051551</v>
      </c>
      <c r="FB114" s="442" cm="1">
        <f t="array" ref="FB114">+_xlfn.SINGLE(MMULT(VALUE($E114:$EF114),VALUE('Color detail'!I$7:I$138)))</f>
        <v>104.88468608308484</v>
      </c>
      <c r="FC114" s="442" cm="1">
        <f t="array" ref="FC114">+_xlfn.SINGLE(MMULT(VALUE($E114:$EF114),VALUE('Color detail'!J$7:J$138)))</f>
        <v>83.081900249172833</v>
      </c>
      <c r="FD114" s="442" cm="1">
        <f t="array" ref="FD114">+_xlfn.SINGLE(MMULT(VALUE($E114:$EF114),VALUE('Color detail'!K$7:K$138)))</f>
        <v>121.65017768881989</v>
      </c>
      <c r="FF114" s="436">
        <f t="shared" si="45"/>
        <v>112</v>
      </c>
      <c r="FG114" s="436">
        <f t="shared" si="46"/>
        <v>108</v>
      </c>
      <c r="FH114" s="436">
        <f t="shared" si="47"/>
        <v>84</v>
      </c>
      <c r="FI114" s="436">
        <f t="shared" si="48"/>
        <v>124</v>
      </c>
      <c r="FK114" s="436">
        <f t="shared" si="52"/>
        <v>112</v>
      </c>
      <c r="FL114" s="436">
        <f t="shared" si="53"/>
        <v>108</v>
      </c>
      <c r="FM114" s="436">
        <f t="shared" si="54"/>
        <v>84</v>
      </c>
      <c r="FN114" s="436">
        <f t="shared" si="55"/>
        <v>124</v>
      </c>
      <c r="FO114" s="681"/>
      <c r="FP114" s="436" cm="1">
        <f t="array" ref="FP114">+_xlfn.SINGLE(IF(FP$8="Mùa đông",MMULT(VALUE($E114:$EF114),VALUE('Color detail'!Q$7:Q$138))*'3.Gentan-i'!$EO114,MMULT(VALUE($E114:$EF114),VALUE('Color detail'!Q$7:Q$138))*'3.Gentan-i'!$EP114))</f>
        <v>5.926228503737593</v>
      </c>
      <c r="FQ114" s="436" cm="1">
        <f t="array" ref="FQ114">+_xlfn.SINGLE(IF(FQ$8="Mùa đông",MMULT(VALUE($E114:$EF114),VALUE('Color detail'!R$7:R$138))*'3.Gentan-i'!$EO114,MMULT(VALUE($E114:$EF114),VALUE('Color detail'!R$7:R$138))*'3.Gentan-i'!$EP114))</f>
        <v>4.1961521179690378</v>
      </c>
      <c r="FR114" s="436" cm="1">
        <f t="array" ref="FR114">+_xlfn.SINGLE(IF(FR$8="Mùa đông",MMULT(VALUE($E114:$EF114),VALUE('Color detail'!S$7:S$138))*'3.Gentan-i'!$EO114,MMULT(VALUE($E114:$EF114),VALUE('Color detail'!S$7:S$138))*'3.Gentan-i'!$EP114))</f>
        <v>1.5962583227809324</v>
      </c>
      <c r="FS114" s="436" cm="1">
        <f t="array" ref="FS114">+_xlfn.SINGLE(IF(FS$8="Mùa đông",MMULT(VALUE($E114:$EF114),VALUE('Color detail'!T$7:T$138))*'3.Gentan-i'!$EO114,MMULT(VALUE($E114:$EF114),VALUE('Color detail'!T$7:T$138))*'3.Gentan-i'!$EP114))</f>
        <v>3.3741268739022101</v>
      </c>
      <c r="FT114" s="436" cm="1">
        <f t="array" ref="FT114">+_xlfn.SINGLE(IF(FT$8="Mùa đông",MMULT(VALUE($E114:$EF114),VALUE('Color detail'!U$7:U$138))*'3.Gentan-i'!$EO114,MMULT(VALUE($E114:$EF114),VALUE('Color detail'!U$7:U$138))*'3.Gentan-i'!$EP114))</f>
        <v>4.970385196683142</v>
      </c>
      <c r="FU114" s="436" cm="1">
        <f t="array" ref="FU114">+_xlfn.SINGLE(IF(FU$8="Mùa đông",MMULT(VALUE($E114:$EF114),VALUE('Color detail'!V$7:V$138))*'3.Gentan-i'!$EO114,MMULT(VALUE($E114:$EF114),VALUE('Color detail'!V$7:V$138))*'3.Gentan-i'!$EP114))</f>
        <v>4.4255545116621056</v>
      </c>
      <c r="FV114" s="436" cm="1">
        <f t="array" ref="FV114">+_xlfn.SINGLE(IF(FV$8="Mùa đông",MMULT(VALUE($E114:$EF114),VALUE('Color detail'!W$7:W$138))*'3.Gentan-i'!$EO114,MMULT(VALUE($E114:$EF114),VALUE('Color detail'!W$7:W$138))*'3.Gentan-i'!$EP114))</f>
        <v>3.9667497242759691</v>
      </c>
      <c r="FW114" s="436" cm="1">
        <f t="array" ref="FW114">+_xlfn.SINGLE(IF(FW$8="Mùa đông",MMULT(VALUE($E114:$EF114),VALUE('Color detail'!X$7:X$138))*'3.Gentan-i'!$EO114,MMULT(VALUE($E114:$EF114),VALUE('Color detail'!X$7:X$138))*'3.Gentan-i'!$EP114))</f>
        <v>4.1961521179690378</v>
      </c>
      <c r="FX114" s="436" cm="1">
        <f t="array" ref="FX114">+_xlfn.SINGLE(IF(FX$8="Mùa đông",MMULT(VALUE($E114:$EF114),VALUE('Color detail'!Y$7:Y$138))*'3.Gentan-i'!$EO114,MMULT(VALUE($E114:$EF114),VALUE('Color detail'!Y$7:Y$138))*'3.Gentan-i'!$EP114))</f>
        <v>6.1556308974306608</v>
      </c>
      <c r="FY114" s="436" cm="1">
        <f t="array" ref="FY114">+_xlfn.SINGLE(IF(FY$8="Mùa đông",MMULT(VALUE($E114:$EF114),VALUE('Color detail'!Z$7:Z$138))*'3.Gentan-i'!$EO114,MMULT(VALUE($E114:$EF114),VALUE('Color detail'!Z$7:Z$138))*'3.Gentan-i'!$EP114))</f>
        <v>6.1556308974306608</v>
      </c>
      <c r="FZ114" s="436" cm="1">
        <f t="array" ref="FZ114">+_xlfn.SINGLE(IF(FZ$8="Mùa đông",MMULT(VALUE($E114:$EF114),VALUE('Color detail'!AA$7:AA$138))*'3.Gentan-i'!$EO114,MMULT(VALUE($E114:$EF114),VALUE('Color detail'!AA$7:AA$138))*'3.Gentan-i'!$EP114))</f>
        <v>10.122380621706631</v>
      </c>
      <c r="GA114" s="436" cm="1">
        <f t="array" ref="GA114">+_xlfn.SINGLE(IF(GA$8="Mùa đông",MMULT(VALUE($E114:$EF114),VALUE('Color detail'!AB$7:AB$138))*'3.Gentan-i'!$EO114,MMULT(VALUE($E114:$EF114),VALUE('Color detail'!AB$7:AB$138))*'3.Gentan-i'!$EP114))</f>
        <v>5.5630080470569014</v>
      </c>
      <c r="GB114" s="436" cm="1">
        <f t="array" ref="GB114">+_xlfn.SINGLE(IF(GB$8="Mùa đông",MMULT(VALUE($E114:$EF114),VALUE('Color detail'!AC$7:AC$138))*'3.Gentan-i'!$EO114,MMULT(VALUE($E114:$EF114),VALUE('Color detail'!AC$7:AC$138))*'3.Gentan-i'!$EP114))</f>
        <v>4.1483599526163148</v>
      </c>
      <c r="GC114" s="436" cm="1">
        <f t="array" ref="GC114">+_xlfn.SINGLE(IF(GC$8="Mùa đông",MMULT(VALUE($E114:$EF114),VALUE('Color detail'!AD$7:AD$138))*'3.Gentan-i'!$EO114,MMULT(VALUE($E114:$EF114),VALUE('Color detail'!AD$7:AD$138))*'3.Gentan-i'!$EP114))</f>
        <v>9.1665373146521798</v>
      </c>
      <c r="GD114" s="436" cm="1">
        <f t="array" ref="GD114">+_xlfn.SINGLE(IF(GD$8="Mùa đông",MMULT(VALUE($E114:$EF114),VALUE('Color detail'!AE$7:AE$138))*'3.Gentan-i'!$EO114,MMULT(VALUE($E114:$EF114),VALUE('Color detail'!AE$7:AE$138))*'3.Gentan-i'!$EP114))</f>
        <v>6.9776561414974889</v>
      </c>
      <c r="GE114" s="436" cm="1">
        <f t="array" ref="GE114">+_xlfn.SINGLE(IF(GE$8="Mùa đông",MMULT(VALUE($E114:$EF114),VALUE('Color detail'!AF$7:AF$138))*'3.Gentan-i'!$EO114,MMULT(VALUE($E114:$EF114),VALUE('Color detail'!AF$7:AF$138))*'3.Gentan-i'!$EP114))</f>
        <v>4.1961521179690378</v>
      </c>
      <c r="GF114" s="436" cm="1">
        <f t="array" ref="GF114">+_xlfn.SINGLE(IF(GF$8="Mùa đông",MMULT(VALUE($E114:$EF114),VALUE('Color detail'!AG$7:AG$138))*'3.Gentan-i'!$EO114,MMULT(VALUE($E114:$EF114),VALUE('Color detail'!AG$7:AG$138))*'3.Gentan-i'!$EP114))</f>
        <v>4.5593725746497284</v>
      </c>
      <c r="GG114" s="436" cm="1">
        <f t="array" ref="GG114">+_xlfn.SINGLE(IF(GG$8="Mùa đông",MMULT(VALUE($E114:$EF114),VALUE('Color detail'!AH$7:AH$138))*'3.Gentan-i'!$EO114,MMULT(VALUE($E114:$EF114),VALUE('Color detail'!AH$7:AH$138))*'3.Gentan-i'!$EP114))</f>
        <v>5.7924104407499692</v>
      </c>
      <c r="GH114" s="436" cm="1">
        <f t="array" ref="GH114">+_xlfn.SINGLE(IF(GH$8="Mùa đông",MMULT(VALUE($E114:$EF114),VALUE('Color detail'!AI$7:AI$138))*'3.Gentan-i'!$EO114,MMULT(VALUE($E114:$EF114),VALUE('Color detail'!AI$7:AI$138))*'3.Gentan-i'!$EP114))</f>
        <v>5.7924104407499692</v>
      </c>
      <c r="GI114" s="436" cm="1">
        <f t="array" ref="GI114">+_xlfn.SINGLE(IF(GI$8="Mùa đông",MMULT(VALUE($E114:$EF114),VALUE('Color detail'!AJ$7:AJ$138))*'3.Gentan-i'!$EO114,MMULT(VALUE($E114:$EF114),VALUE('Color detail'!AJ$7:AJ$138))*'3.Gentan-i'!$EP114))</f>
        <v>5.3813978187165556</v>
      </c>
      <c r="GJ114" s="436" cm="1">
        <f t="array" ref="GJ114">+_xlfn.SINGLE(IF(GJ$8="Mùa đông",MMULT(VALUE($E114:$EF114),VALUE('Color detail'!AK$7:AK$138))*'3.Gentan-i'!$EO114,MMULT(VALUE($E114:$EF114),VALUE('Color detail'!AK$7:AK$138))*'3.Gentan-i'!$EP114))</f>
        <v>4.3777623463093827</v>
      </c>
      <c r="GK114" s="436" cm="1">
        <f t="array" ref="GK114">+_xlfn.SINGLE(IF(GK$8="Mùa đông",MMULT(VALUE($E114:$EF114),VALUE('Color detail'!AL$7:AL$138))*'3.Gentan-i'!$EO114,MMULT(VALUE($E114:$EF114),VALUE('Color detail'!AL$7:AL$138))*'3.Gentan-i'!$EP114))</f>
        <v>0</v>
      </c>
      <c r="GL114" s="436" cm="1">
        <f t="array" ref="GL114">+_xlfn.SINGLE(IF(GL$8="Mùa đông",MMULT(VALUE($E114:$EF114),VALUE('Color detail'!AM$7:AM$138))*'3.Gentan-i'!$EO114,MMULT(VALUE($E114:$EF114),VALUE('Color detail'!AM$7:AM$138))*'3.Gentan-i'!$EP114))</f>
        <v>0</v>
      </c>
      <c r="GM114" s="436" cm="1">
        <f t="array" ref="GM114">+_xlfn.SINGLE(IF(GM$8="Mùa đông",MMULT(VALUE($E114:$EF114),VALUE('Color detail'!AN$7:AN$138))*'3.Gentan-i'!$EO114,MMULT(VALUE($E114:$EF114),VALUE('Color detail'!AN$7:AN$138))*'3.Gentan-i'!$EP114))</f>
        <v>0</v>
      </c>
      <c r="GN114" s="436" cm="1">
        <f t="array" ref="GN114">+_xlfn.SINGLE(IF(GN$8="Mùa đông",MMULT(VALUE($E114:$EF114),VALUE('Color detail'!AO$7:AO$138))*'3.Gentan-i'!$EO114,MMULT(VALUE($E114:$EF114),VALUE('Color detail'!AO$7:AO$138))*'3.Gentan-i'!$EP114))</f>
        <v>0</v>
      </c>
      <c r="GO114" s="436" cm="1">
        <f t="array" ref="GO114">+_xlfn.SINGLE(IF(GO$8="Mùa đông",MMULT(VALUE($E114:$EF114),VALUE('Color detail'!AP$7:AP$138))*'3.Gentan-i'!$EO114,MMULT(VALUE($E114:$EF114),VALUE('Color detail'!AP$7:AP$138))*'3.Gentan-i'!$EP114))</f>
        <v>0</v>
      </c>
      <c r="GP114" s="436" cm="1">
        <f t="array" ref="GP114">+_xlfn.SINGLE(IF(GP$8="Mùa đông",MMULT(VALUE($E114:$EF114),VALUE('Color detail'!AQ$7:AQ$138))*'3.Gentan-i'!$EO114,MMULT(VALUE($E114:$EF114),VALUE('Color detail'!AQ$7:AQ$138))*'3.Gentan-i'!$EP114))</f>
        <v>0</v>
      </c>
      <c r="GQ114" s="436" cm="1">
        <f t="array" ref="GQ114">+_xlfn.SINGLE(IF(GQ$8="Mùa đông",MMULT(VALUE($E114:$EF114),VALUE('Color detail'!AR$7:AR$138))*'3.Gentan-i'!$EO114,MMULT(VALUE($E114:$EF114),VALUE('Color detail'!AR$7:AR$138))*'3.Gentan-i'!$EP114))</f>
        <v>0</v>
      </c>
      <c r="GR114" s="443">
        <f t="shared" si="56"/>
        <v>111.04031698051551</v>
      </c>
      <c r="GS114" s="435">
        <v>0</v>
      </c>
      <c r="GT114" s="436">
        <f t="shared" si="57"/>
        <v>10.122380621706631</v>
      </c>
      <c r="GU114" s="499">
        <v>12</v>
      </c>
      <c r="GV114" s="499">
        <v>36</v>
      </c>
      <c r="GW114" s="436">
        <f t="shared" si="49"/>
        <v>121.46856746047956</v>
      </c>
      <c r="GX114" s="436">
        <f t="shared" si="50"/>
        <v>364.40570238143869</v>
      </c>
      <c r="GZ114" s="534"/>
      <c r="HA114" s="534"/>
      <c r="HB114" s="534">
        <f t="shared" si="51"/>
        <v>0</v>
      </c>
    </row>
    <row r="115" spans="1:210" ht="16" hidden="1" customHeight="1">
      <c r="A115" s="437">
        <v>4</v>
      </c>
      <c r="B115" s="438" t="s">
        <v>732</v>
      </c>
      <c r="C115" s="667" t="s">
        <v>613</v>
      </c>
      <c r="D115" s="439" t="s">
        <v>628</v>
      </c>
      <c r="E115" s="925"/>
      <c r="F115" s="925"/>
      <c r="G115" s="925"/>
      <c r="H115" s="925"/>
      <c r="I115" s="925"/>
      <c r="J115" s="925"/>
      <c r="K115" s="925"/>
      <c r="L115" s="925"/>
      <c r="M115" s="925"/>
      <c r="N115" s="925"/>
      <c r="O115" s="925"/>
      <c r="P115" s="925"/>
      <c r="Q115" s="925"/>
      <c r="R115" s="925"/>
      <c r="S115" s="925"/>
      <c r="T115" s="925"/>
      <c r="U115" s="925"/>
      <c r="V115" s="925"/>
      <c r="W115" s="925"/>
      <c r="X115" s="925"/>
      <c r="Y115" s="925"/>
      <c r="Z115" s="925"/>
      <c r="AA115" s="925"/>
      <c r="AB115" s="925"/>
      <c r="AC115" s="925"/>
      <c r="AD115" s="440">
        <v>0</v>
      </c>
      <c r="AE115" s="440">
        <v>0</v>
      </c>
      <c r="AF115" s="440">
        <v>0</v>
      </c>
      <c r="AG115" s="440">
        <v>0</v>
      </c>
      <c r="AH115" s="440">
        <v>0</v>
      </c>
      <c r="AI115" s="440">
        <v>0</v>
      </c>
      <c r="AJ115" s="440">
        <v>0</v>
      </c>
      <c r="AK115" s="440">
        <v>0</v>
      </c>
      <c r="AL115" s="440">
        <v>0</v>
      </c>
      <c r="AM115" s="440">
        <v>0</v>
      </c>
      <c r="AN115" s="440">
        <v>0</v>
      </c>
      <c r="AO115" s="440">
        <v>0</v>
      </c>
      <c r="AP115" s="440">
        <v>0</v>
      </c>
      <c r="AQ115" s="440">
        <v>0</v>
      </c>
      <c r="AR115" s="440">
        <v>0</v>
      </c>
      <c r="AS115" s="440">
        <v>0</v>
      </c>
      <c r="AT115" s="440">
        <v>0</v>
      </c>
      <c r="AU115" s="440">
        <v>0</v>
      </c>
      <c r="AV115" s="440">
        <v>0</v>
      </c>
      <c r="AW115" s="440">
        <v>0</v>
      </c>
      <c r="AX115" s="440">
        <v>0</v>
      </c>
      <c r="AY115" s="440">
        <v>0</v>
      </c>
      <c r="AZ115" s="928">
        <v>0</v>
      </c>
      <c r="BA115" s="928">
        <v>0</v>
      </c>
      <c r="BB115" s="928">
        <v>0</v>
      </c>
      <c r="BC115" s="928">
        <v>0</v>
      </c>
      <c r="BD115" s="928">
        <v>0</v>
      </c>
      <c r="BE115" s="928">
        <v>0</v>
      </c>
      <c r="BF115" s="928">
        <v>0</v>
      </c>
      <c r="BG115" s="928">
        <v>0</v>
      </c>
      <c r="BH115" s="928">
        <v>0</v>
      </c>
      <c r="BI115" s="928">
        <v>0</v>
      </c>
      <c r="BJ115" s="928">
        <v>0</v>
      </c>
      <c r="BK115" s="928">
        <v>0</v>
      </c>
      <c r="BL115" s="928">
        <v>0</v>
      </c>
      <c r="BM115" s="928">
        <v>0</v>
      </c>
      <c r="BN115" s="928">
        <v>0</v>
      </c>
      <c r="BO115" s="928">
        <v>0</v>
      </c>
      <c r="BP115" s="928">
        <v>0</v>
      </c>
      <c r="BQ115" s="928">
        <v>0</v>
      </c>
      <c r="BR115" s="928">
        <v>0.77569331158238175</v>
      </c>
      <c r="BS115" s="928">
        <v>0</v>
      </c>
      <c r="BT115" s="928">
        <v>0</v>
      </c>
      <c r="BU115" s="928">
        <v>0</v>
      </c>
      <c r="BV115" s="928">
        <v>0</v>
      </c>
      <c r="BW115" s="928">
        <v>0</v>
      </c>
      <c r="BX115" s="928">
        <v>0.77569331158238175</v>
      </c>
      <c r="BY115" s="928">
        <v>0</v>
      </c>
      <c r="BZ115" s="928">
        <v>0</v>
      </c>
      <c r="CA115" s="928">
        <v>0</v>
      </c>
      <c r="CB115" s="928">
        <v>0</v>
      </c>
      <c r="CC115" s="928">
        <v>0</v>
      </c>
      <c r="CD115" s="928">
        <v>0.77569331158238175</v>
      </c>
      <c r="CE115" s="928">
        <v>0</v>
      </c>
      <c r="CF115" s="928">
        <v>0</v>
      </c>
      <c r="CG115" s="928">
        <v>0</v>
      </c>
      <c r="CH115" s="928">
        <v>0</v>
      </c>
      <c r="CI115" s="928">
        <v>0</v>
      </c>
      <c r="CJ115" s="928">
        <v>0.77569331158238175</v>
      </c>
      <c r="CK115" s="928">
        <v>0</v>
      </c>
      <c r="CL115" s="928">
        <v>0</v>
      </c>
      <c r="CM115" s="928">
        <v>0</v>
      </c>
      <c r="CN115" s="928">
        <v>0</v>
      </c>
      <c r="CO115" s="928">
        <v>0</v>
      </c>
      <c r="CP115" s="928">
        <v>0</v>
      </c>
      <c r="CQ115" s="928">
        <v>0</v>
      </c>
      <c r="CR115" s="928">
        <v>0</v>
      </c>
      <c r="CS115" s="928">
        <v>0</v>
      </c>
      <c r="CT115" s="928">
        <v>0</v>
      </c>
      <c r="CU115" s="928">
        <v>0</v>
      </c>
      <c r="CV115" s="928">
        <v>0</v>
      </c>
      <c r="CW115" s="928">
        <v>0</v>
      </c>
      <c r="CX115" s="928">
        <v>0</v>
      </c>
      <c r="CY115" s="928">
        <v>0</v>
      </c>
      <c r="CZ115" s="928">
        <v>0</v>
      </c>
      <c r="DA115" s="928">
        <v>0</v>
      </c>
      <c r="DB115" s="928">
        <v>0</v>
      </c>
      <c r="DC115" s="928">
        <v>0</v>
      </c>
      <c r="DD115" s="928">
        <v>0</v>
      </c>
      <c r="DE115" s="928">
        <v>0</v>
      </c>
      <c r="DF115" s="928">
        <v>0</v>
      </c>
      <c r="DG115" s="441">
        <v>0</v>
      </c>
      <c r="DH115" s="441">
        <v>0</v>
      </c>
      <c r="DI115" s="441">
        <v>0</v>
      </c>
      <c r="DJ115" s="441">
        <v>0</v>
      </c>
      <c r="DK115" s="441">
        <v>0</v>
      </c>
      <c r="DL115" s="441">
        <v>0</v>
      </c>
      <c r="DM115" s="441">
        <v>0</v>
      </c>
      <c r="DN115" s="441">
        <v>0</v>
      </c>
      <c r="DO115" s="441">
        <v>0</v>
      </c>
      <c r="DP115" s="441">
        <v>0</v>
      </c>
      <c r="DQ115" s="441">
        <v>0</v>
      </c>
      <c r="DR115" s="441">
        <v>0</v>
      </c>
      <c r="DS115" s="441">
        <v>0</v>
      </c>
      <c r="DT115" s="441">
        <v>0</v>
      </c>
      <c r="DU115" s="441">
        <v>0</v>
      </c>
      <c r="DV115" s="441">
        <v>0</v>
      </c>
      <c r="DW115" s="441">
        <v>0</v>
      </c>
      <c r="DX115" s="441">
        <v>0</v>
      </c>
      <c r="DY115" s="441">
        <v>0</v>
      </c>
      <c r="DZ115" s="441">
        <v>0</v>
      </c>
      <c r="EA115" s="441">
        <v>0</v>
      </c>
      <c r="EB115" s="441">
        <v>0</v>
      </c>
      <c r="EC115" s="441">
        <v>0</v>
      </c>
      <c r="ED115" s="441">
        <v>0</v>
      </c>
      <c r="EE115" s="441">
        <v>0</v>
      </c>
      <c r="EF115" s="441">
        <v>0</v>
      </c>
      <c r="EH115" s="437" t="s">
        <v>62</v>
      </c>
      <c r="EI115" s="437">
        <v>4</v>
      </c>
      <c r="EJ115" s="439"/>
      <c r="EK115" s="439" t="s">
        <v>333</v>
      </c>
      <c r="EL115" s="437"/>
      <c r="EN115" s="382" t="str">
        <f>+IFERROR(VLOOKUP($B115,'Lưu ý'!$C$5:$G$21,5,0),"")</f>
        <v/>
      </c>
      <c r="EO115" s="382">
        <f>+IF($EN115="",100%,INDEX('Lưu ý'!$H$5:$I$21,MATCH('3.Gentan-i'!$B115,'Lưu ý'!$C$5:$C$21,0),MATCH('3.Gentan-i'!EO$6,'Lưu ý'!$H$4:$I$4,0)))</f>
        <v>1</v>
      </c>
      <c r="EP115" s="382">
        <f>+IF($EN115="",100%,INDEX('Lưu ý'!$H$5:$I$21,MATCH('3.Gentan-i'!$B115,'Lưu ý'!$C$5:$C$21,0),MATCH('3.Gentan-i'!EP$6,'Lưu ý'!$H$4:$I$4,0)))</f>
        <v>1</v>
      </c>
      <c r="EQ115" s="382">
        <v>1</v>
      </c>
      <c r="ER115" s="929">
        <v>1</v>
      </c>
      <c r="ES115" s="439"/>
      <c r="ET115" s="439"/>
      <c r="EU115" s="476"/>
      <c r="EV115" s="810"/>
      <c r="EW115" s="810"/>
      <c r="EX115" s="810"/>
      <c r="EY115" s="810"/>
      <c r="FA115" s="442" cm="1">
        <f t="array" ref="FA115">+_xlfn.SINGLE(MMULT(VALUE($E115:$EF115),VALUE('Color detail'!H$7:H$138)))</f>
        <v>194.69902120717782</v>
      </c>
      <c r="FB115" s="442" cm="1">
        <f t="array" ref="FB115">+_xlfn.SINGLE(MMULT(VALUE($E115:$EF115),VALUE('Color detail'!I$7:I$138)))</f>
        <v>237.36215334420882</v>
      </c>
      <c r="FC115" s="442" cm="1">
        <f t="array" ref="FC115">+_xlfn.SINGLE(MMULT(VALUE($E115:$EF115),VALUE('Color detail'!J$7:J$138)))</f>
        <v>141.95187601957588</v>
      </c>
      <c r="FD115" s="442" cm="1">
        <f t="array" ref="FD115">+_xlfn.SINGLE(MMULT(VALUE($E115:$EF115),VALUE('Color detail'!K$7:K$138)))</f>
        <v>131.09216965742252</v>
      </c>
      <c r="FF115" s="436">
        <f t="shared" si="45"/>
        <v>196</v>
      </c>
      <c r="FG115" s="436">
        <f t="shared" si="46"/>
        <v>240</v>
      </c>
      <c r="FH115" s="436">
        <f t="shared" si="47"/>
        <v>144</v>
      </c>
      <c r="FI115" s="436">
        <f t="shared" si="48"/>
        <v>132</v>
      </c>
      <c r="FK115" s="436">
        <f t="shared" si="52"/>
        <v>196</v>
      </c>
      <c r="FL115" s="436">
        <f t="shared" si="53"/>
        <v>240</v>
      </c>
      <c r="FM115" s="436">
        <f t="shared" si="54"/>
        <v>144</v>
      </c>
      <c r="FN115" s="436">
        <f t="shared" si="55"/>
        <v>132</v>
      </c>
      <c r="FO115" s="681"/>
      <c r="FP115" s="436" cm="1">
        <f t="array" ref="FP115">+_xlfn.SINGLE(IF(FP$8="Mùa đông",MMULT(VALUE($E115:$EF115),VALUE('Color detail'!Q$7:Q$138))*'3.Gentan-i'!$EO115,MMULT(VALUE($E115:$EF115),VALUE('Color detail'!Q$7:Q$138))*'3.Gentan-i'!$EP115))</f>
        <v>0</v>
      </c>
      <c r="FQ115" s="436" cm="1">
        <f t="array" ref="FQ115">+_xlfn.SINGLE(IF(FQ$8="Mùa đông",MMULT(VALUE($E115:$EF115),VALUE('Color detail'!R$7:R$138))*'3.Gentan-i'!$EO115,MMULT(VALUE($E115:$EF115),VALUE('Color detail'!R$7:R$138))*'3.Gentan-i'!$EP115))</f>
        <v>6.205546492659054</v>
      </c>
      <c r="FR115" s="436" cm="1">
        <f t="array" ref="FR115">+_xlfn.SINGLE(IF(FR$8="Mùa đông",MMULT(VALUE($E115:$EF115),VALUE('Color detail'!S$7:S$138))*'3.Gentan-i'!$EO115,MMULT(VALUE($E115:$EF115),VALUE('Color detail'!S$7:S$138))*'3.Gentan-i'!$EP115))</f>
        <v>7.7569331158238173</v>
      </c>
      <c r="FS115" s="436" cm="1">
        <f t="array" ref="FS115">+_xlfn.SINGLE(IF(FS$8="Mùa đông",MMULT(VALUE($E115:$EF115),VALUE('Color detail'!T$7:T$138))*'3.Gentan-i'!$EO115,MMULT(VALUE($E115:$EF115),VALUE('Color detail'!T$7:T$138))*'3.Gentan-i'!$EP115))</f>
        <v>11.635399673735726</v>
      </c>
      <c r="FT115" s="436" cm="1">
        <f t="array" ref="FT115">+_xlfn.SINGLE(IF(FT$8="Mùa đông",MMULT(VALUE($E115:$EF115),VALUE('Color detail'!U$7:U$138))*'3.Gentan-i'!$EO115,MMULT(VALUE($E115:$EF115),VALUE('Color detail'!U$7:U$138))*'3.Gentan-i'!$EP115))</f>
        <v>12.411092985318108</v>
      </c>
      <c r="FU115" s="436" cm="1">
        <f t="array" ref="FU115">+_xlfn.SINGLE(IF(FU$8="Mùa đông",MMULT(VALUE($E115:$EF115),VALUE('Color detail'!V$7:V$138))*'3.Gentan-i'!$EO115,MMULT(VALUE($E115:$EF115),VALUE('Color detail'!V$7:V$138))*'3.Gentan-i'!$EP115))</f>
        <v>10.084013050570963</v>
      </c>
      <c r="FV115" s="436" cm="1">
        <f t="array" ref="FV115">+_xlfn.SINGLE(IF(FV$8="Mùa đông",MMULT(VALUE($E115:$EF115),VALUE('Color detail'!W$7:W$138))*'3.Gentan-i'!$EO115,MMULT(VALUE($E115:$EF115),VALUE('Color detail'!W$7:W$138))*'3.Gentan-i'!$EP115))</f>
        <v>12.411092985318108</v>
      </c>
      <c r="FW115" s="436" cm="1">
        <f t="array" ref="FW115">+_xlfn.SINGLE(IF(FW$8="Mùa đông",MMULT(VALUE($E115:$EF115),VALUE('Color detail'!X$7:X$138))*'3.Gentan-i'!$EO115,MMULT(VALUE($E115:$EF115),VALUE('Color detail'!X$7:X$138))*'3.Gentan-i'!$EP115))</f>
        <v>7.7569331158238182</v>
      </c>
      <c r="FX115" s="436" cm="1">
        <f t="array" ref="FX115">+_xlfn.SINGLE(IF(FX$8="Mùa đông",MMULT(VALUE($E115:$EF115),VALUE('Color detail'!Y$7:Y$138))*'3.Gentan-i'!$EO115,MMULT(VALUE($E115:$EF115),VALUE('Color detail'!Y$7:Y$138))*'3.Gentan-i'!$EP115))</f>
        <v>9.3083197389885814</v>
      </c>
      <c r="FY115" s="436" cm="1">
        <f t="array" ref="FY115">+_xlfn.SINGLE(IF(FY$8="Mùa đông",MMULT(VALUE($E115:$EF115),VALUE('Color detail'!Z$7:Z$138))*'3.Gentan-i'!$EO115,MMULT(VALUE($E115:$EF115),VALUE('Color detail'!Z$7:Z$138))*'3.Gentan-i'!$EP115))</f>
        <v>2.3270799347471454</v>
      </c>
      <c r="FZ115" s="436" cm="1">
        <f t="array" ref="FZ115">+_xlfn.SINGLE(IF(FZ$8="Mùa đông",MMULT(VALUE($E115:$EF115),VALUE('Color detail'!AA$7:AA$138))*'3.Gentan-i'!$EO115,MMULT(VALUE($E115:$EF115),VALUE('Color detail'!AA$7:AA$138))*'3.Gentan-i'!$EP115))</f>
        <v>3.8784665579119086</v>
      </c>
      <c r="GA115" s="436" cm="1">
        <f t="array" ref="GA115">+_xlfn.SINGLE(IF(GA$8="Mùa đông",MMULT(VALUE($E115:$EF115),VALUE('Color detail'!AB$7:AB$138))*'3.Gentan-i'!$EO115,MMULT(VALUE($E115:$EF115),VALUE('Color detail'!AB$7:AB$138))*'3.Gentan-i'!$EP115))</f>
        <v>5.4298531810766724</v>
      </c>
      <c r="GB115" s="436" cm="1">
        <f t="array" ref="GB115">+_xlfn.SINGLE(IF(GB$8="Mùa đông",MMULT(VALUE($E115:$EF115),VALUE('Color detail'!AC$7:AC$138))*'3.Gentan-i'!$EO115,MMULT(VALUE($E115:$EF115),VALUE('Color detail'!AC$7:AC$138))*'3.Gentan-i'!$EP115))</f>
        <v>6.205546492659054</v>
      </c>
      <c r="GC115" s="436" cm="1">
        <f t="array" ref="GC115">+_xlfn.SINGLE(IF(GC$8="Mùa đông",MMULT(VALUE($E115:$EF115),VALUE('Color detail'!AD$7:AD$138))*'3.Gentan-i'!$EO115,MMULT(VALUE($E115:$EF115),VALUE('Color detail'!AD$7:AD$138))*'3.Gentan-i'!$EP115))</f>
        <v>3.8784665579119086</v>
      </c>
      <c r="GD115" s="436" cm="1">
        <f t="array" ref="GD115">+_xlfn.SINGLE(IF(GD$8="Mùa đông",MMULT(VALUE($E115:$EF115),VALUE('Color detail'!AE$7:AE$138))*'3.Gentan-i'!$EO115,MMULT(VALUE($E115:$EF115),VALUE('Color detail'!AE$7:AE$138))*'3.Gentan-i'!$EP115))</f>
        <v>7.7569331158238173</v>
      </c>
      <c r="GE115" s="436" cm="1">
        <f t="array" ref="GE115">+_xlfn.SINGLE(IF(GE$8="Mùa đông",MMULT(VALUE($E115:$EF115),VALUE('Color detail'!AF$7:AF$138))*'3.Gentan-i'!$EO115,MMULT(VALUE($E115:$EF115),VALUE('Color detail'!AF$7:AF$138))*'3.Gentan-i'!$EP115))</f>
        <v>12.411092985318108</v>
      </c>
      <c r="GF115" s="436" cm="1">
        <f t="array" ref="GF115">+_xlfn.SINGLE(IF(GF$8="Mùa đông",MMULT(VALUE($E115:$EF115),VALUE('Color detail'!AG$7:AG$138))*'3.Gentan-i'!$EO115,MMULT(VALUE($E115:$EF115),VALUE('Color detail'!AG$7:AG$138))*'3.Gentan-i'!$EP115))</f>
        <v>13.962479608482871</v>
      </c>
      <c r="GG115" s="436" cm="1">
        <f t="array" ref="GG115">+_xlfn.SINGLE(IF(GG$8="Mùa đông",MMULT(VALUE($E115:$EF115),VALUE('Color detail'!AH$7:AH$138))*'3.Gentan-i'!$EO115,MMULT(VALUE($E115:$EF115),VALUE('Color detail'!AH$7:AH$138))*'3.Gentan-i'!$EP115))</f>
        <v>13.18678629690049</v>
      </c>
      <c r="GH115" s="436" cm="1">
        <f t="array" ref="GH115">+_xlfn.SINGLE(IF(GH$8="Mùa đông",MMULT(VALUE($E115:$EF115),VALUE('Color detail'!AI$7:AI$138))*'3.Gentan-i'!$EO115,MMULT(VALUE($E115:$EF115),VALUE('Color detail'!AI$7:AI$138))*'3.Gentan-i'!$EP115))</f>
        <v>13.18678629690049</v>
      </c>
      <c r="GI115" s="436" cm="1">
        <f t="array" ref="GI115">+_xlfn.SINGLE(IF(GI$8="Mùa đông",MMULT(VALUE($E115:$EF115),VALUE('Color detail'!AJ$7:AJ$138))*'3.Gentan-i'!$EO115,MMULT(VALUE($E115:$EF115),VALUE('Color detail'!AJ$7:AJ$138))*'3.Gentan-i'!$EP115))</f>
        <v>16.289559543230016</v>
      </c>
      <c r="GJ115" s="436" cm="1">
        <f t="array" ref="GJ115">+_xlfn.SINGLE(IF(GJ$8="Mùa đông",MMULT(VALUE($E115:$EF115),VALUE('Color detail'!AK$7:AK$138))*'3.Gentan-i'!$EO115,MMULT(VALUE($E115:$EF115),VALUE('Color detail'!AK$7:AK$138))*'3.Gentan-i'!$EP115))</f>
        <v>18.616639477977163</v>
      </c>
      <c r="GK115" s="436" cm="1">
        <f t="array" ref="GK115">+_xlfn.SINGLE(IF(GK$8="Mùa đông",MMULT(VALUE($E115:$EF115),VALUE('Color detail'!AL$7:AL$138))*'3.Gentan-i'!$EO115,MMULT(VALUE($E115:$EF115),VALUE('Color detail'!AL$7:AL$138))*'3.Gentan-i'!$EP115))</f>
        <v>0</v>
      </c>
      <c r="GL115" s="436" cm="1">
        <f t="array" ref="GL115">+_xlfn.SINGLE(IF(GL$8="Mùa đông",MMULT(VALUE($E115:$EF115),VALUE('Color detail'!AM$7:AM$138))*'3.Gentan-i'!$EO115,MMULT(VALUE($E115:$EF115),VALUE('Color detail'!AM$7:AM$138))*'3.Gentan-i'!$EP115))</f>
        <v>0</v>
      </c>
      <c r="GM115" s="436" cm="1">
        <f t="array" ref="GM115">+_xlfn.SINGLE(IF(GM$8="Mùa đông",MMULT(VALUE($E115:$EF115),VALUE('Color detail'!AN$7:AN$138))*'3.Gentan-i'!$EO115,MMULT(VALUE($E115:$EF115),VALUE('Color detail'!AN$7:AN$138))*'3.Gentan-i'!$EP115))</f>
        <v>0</v>
      </c>
      <c r="GN115" s="436" cm="1">
        <f t="array" ref="GN115">+_xlfn.SINGLE(IF(GN$8="Mùa đông",MMULT(VALUE($E115:$EF115),VALUE('Color detail'!AO$7:AO$138))*'3.Gentan-i'!$EO115,MMULT(VALUE($E115:$EF115),VALUE('Color detail'!AO$7:AO$138))*'3.Gentan-i'!$EP115))</f>
        <v>0</v>
      </c>
      <c r="GO115" s="436" cm="1">
        <f t="array" ref="GO115">+_xlfn.SINGLE(IF(GO$8="Mùa đông",MMULT(VALUE($E115:$EF115),VALUE('Color detail'!AP$7:AP$138))*'3.Gentan-i'!$EO115,MMULT(VALUE($E115:$EF115),VALUE('Color detail'!AP$7:AP$138))*'3.Gentan-i'!$EP115))</f>
        <v>0</v>
      </c>
      <c r="GP115" s="436" cm="1">
        <f t="array" ref="GP115">+_xlfn.SINGLE(IF(GP$8="Mùa đông",MMULT(VALUE($E115:$EF115),VALUE('Color detail'!AQ$7:AQ$138))*'3.Gentan-i'!$EO115,MMULT(VALUE($E115:$EF115),VALUE('Color detail'!AQ$7:AQ$138))*'3.Gentan-i'!$EP115))</f>
        <v>0</v>
      </c>
      <c r="GQ115" s="436" cm="1">
        <f t="array" ref="GQ115">+_xlfn.SINGLE(IF(GQ$8="Mùa đông",MMULT(VALUE($E115:$EF115),VALUE('Color detail'!AR$7:AR$138))*'3.Gentan-i'!$EO115,MMULT(VALUE($E115:$EF115),VALUE('Color detail'!AR$7:AR$138))*'3.Gentan-i'!$EP115))</f>
        <v>0</v>
      </c>
      <c r="GR115" s="443">
        <f t="shared" si="56"/>
        <v>194.69902120717782</v>
      </c>
      <c r="GS115" s="435">
        <v>0</v>
      </c>
      <c r="GT115" s="436">
        <f t="shared" si="57"/>
        <v>18.616639477977163</v>
      </c>
      <c r="GU115" s="499">
        <v>12</v>
      </c>
      <c r="GV115" s="499">
        <v>36</v>
      </c>
      <c r="GW115" s="436">
        <f t="shared" si="49"/>
        <v>223.39967373572597</v>
      </c>
      <c r="GX115" s="436">
        <f t="shared" si="50"/>
        <v>670.19902120717791</v>
      </c>
      <c r="GZ115" s="534"/>
      <c r="HA115" s="534"/>
      <c r="HB115" s="534">
        <f t="shared" si="51"/>
        <v>0</v>
      </c>
    </row>
    <row r="116" spans="1:210" ht="16" hidden="1" customHeight="1">
      <c r="A116" s="437">
        <v>4</v>
      </c>
      <c r="B116" s="438" t="s">
        <v>733</v>
      </c>
      <c r="C116" s="667" t="s">
        <v>614</v>
      </c>
      <c r="D116" s="439" t="s">
        <v>628</v>
      </c>
      <c r="E116" s="925"/>
      <c r="F116" s="925"/>
      <c r="G116" s="925"/>
      <c r="H116" s="925"/>
      <c r="I116" s="925"/>
      <c r="J116" s="925"/>
      <c r="K116" s="925"/>
      <c r="L116" s="925"/>
      <c r="M116" s="925"/>
      <c r="N116" s="925"/>
      <c r="O116" s="925"/>
      <c r="P116" s="925"/>
      <c r="Q116" s="925"/>
      <c r="R116" s="925"/>
      <c r="S116" s="925"/>
      <c r="T116" s="925"/>
      <c r="U116" s="925"/>
      <c r="V116" s="925"/>
      <c r="W116" s="925"/>
      <c r="X116" s="925"/>
      <c r="Y116" s="925"/>
      <c r="Z116" s="925"/>
      <c r="AA116" s="925"/>
      <c r="AB116" s="925"/>
      <c r="AC116" s="925"/>
      <c r="AD116" s="440">
        <v>0</v>
      </c>
      <c r="AE116" s="440">
        <v>0</v>
      </c>
      <c r="AF116" s="440">
        <v>0</v>
      </c>
      <c r="AG116" s="440">
        <v>0</v>
      </c>
      <c r="AH116" s="440">
        <v>0</v>
      </c>
      <c r="AI116" s="440">
        <v>0</v>
      </c>
      <c r="AJ116" s="440">
        <v>0</v>
      </c>
      <c r="AK116" s="440">
        <v>0</v>
      </c>
      <c r="AL116" s="440">
        <v>0</v>
      </c>
      <c r="AM116" s="440">
        <v>0</v>
      </c>
      <c r="AN116" s="440">
        <v>0</v>
      </c>
      <c r="AO116" s="440">
        <v>0</v>
      </c>
      <c r="AP116" s="440">
        <v>0</v>
      </c>
      <c r="AQ116" s="440">
        <v>0</v>
      </c>
      <c r="AR116" s="440">
        <v>0</v>
      </c>
      <c r="AS116" s="440">
        <v>0</v>
      </c>
      <c r="AT116" s="440">
        <v>0</v>
      </c>
      <c r="AU116" s="440">
        <v>0</v>
      </c>
      <c r="AV116" s="440">
        <v>0</v>
      </c>
      <c r="AW116" s="440">
        <v>0</v>
      </c>
      <c r="AX116" s="440">
        <v>0</v>
      </c>
      <c r="AY116" s="440">
        <v>0</v>
      </c>
      <c r="AZ116" s="444">
        <v>0</v>
      </c>
      <c r="BA116" s="444">
        <v>0</v>
      </c>
      <c r="BB116" s="444">
        <v>0.85607891814202663</v>
      </c>
      <c r="BC116" s="444">
        <v>0</v>
      </c>
      <c r="BD116" s="444">
        <v>0</v>
      </c>
      <c r="BE116" s="444">
        <v>0</v>
      </c>
      <c r="BF116" s="444">
        <v>0</v>
      </c>
      <c r="BG116" s="444">
        <v>0.85607891814202663</v>
      </c>
      <c r="BH116" s="444">
        <v>0</v>
      </c>
      <c r="BI116" s="444">
        <v>0</v>
      </c>
      <c r="BJ116" s="444">
        <v>0</v>
      </c>
      <c r="BK116" s="444">
        <v>0</v>
      </c>
      <c r="BL116" s="444">
        <v>0.85607891814202663</v>
      </c>
      <c r="BM116" s="444">
        <v>0</v>
      </c>
      <c r="BN116" s="444">
        <v>0</v>
      </c>
      <c r="BO116" s="444">
        <v>0</v>
      </c>
      <c r="BP116" s="444">
        <v>0</v>
      </c>
      <c r="BQ116" s="444">
        <v>0.59789638727379635</v>
      </c>
      <c r="BR116" s="444">
        <v>0</v>
      </c>
      <c r="BS116" s="444">
        <v>0</v>
      </c>
      <c r="BT116" s="444">
        <v>0</v>
      </c>
      <c r="BU116" s="444">
        <v>0</v>
      </c>
      <c r="BV116" s="444">
        <v>0</v>
      </c>
      <c r="BW116" s="444">
        <v>0.59789638727379635</v>
      </c>
      <c r="BX116" s="444">
        <v>0</v>
      </c>
      <c r="BY116" s="444">
        <v>0</v>
      </c>
      <c r="BZ116" s="444">
        <v>0</v>
      </c>
      <c r="CA116" s="444">
        <v>0</v>
      </c>
      <c r="CB116" s="444">
        <v>0</v>
      </c>
      <c r="CC116" s="444">
        <v>0.59789638727379635</v>
      </c>
      <c r="CD116" s="444">
        <v>0</v>
      </c>
      <c r="CE116" s="444">
        <v>0</v>
      </c>
      <c r="CF116" s="444">
        <v>0</v>
      </c>
      <c r="CG116" s="444">
        <v>0</v>
      </c>
      <c r="CH116" s="444">
        <v>0</v>
      </c>
      <c r="CI116" s="444">
        <v>0.59789638727379635</v>
      </c>
      <c r="CJ116" s="444">
        <v>0</v>
      </c>
      <c r="CK116" s="444">
        <v>0</v>
      </c>
      <c r="CL116" s="444">
        <v>0</v>
      </c>
      <c r="CM116" s="444">
        <v>0</v>
      </c>
      <c r="CN116" s="444">
        <v>0</v>
      </c>
      <c r="CO116" s="444">
        <v>0</v>
      </c>
      <c r="CP116" s="444">
        <v>0</v>
      </c>
      <c r="CQ116" s="444">
        <v>0</v>
      </c>
      <c r="CR116" s="444">
        <v>0</v>
      </c>
      <c r="CS116" s="444">
        <v>0</v>
      </c>
      <c r="CT116" s="444">
        <v>0</v>
      </c>
      <c r="CU116" s="444">
        <v>0</v>
      </c>
      <c r="CV116" s="444">
        <v>0</v>
      </c>
      <c r="CW116" s="444">
        <v>0</v>
      </c>
      <c r="CX116" s="444">
        <v>0</v>
      </c>
      <c r="CY116" s="444">
        <v>0</v>
      </c>
      <c r="CZ116" s="444">
        <v>0</v>
      </c>
      <c r="DA116" s="444">
        <v>0</v>
      </c>
      <c r="DB116" s="444">
        <v>0</v>
      </c>
      <c r="DC116" s="444">
        <v>0</v>
      </c>
      <c r="DD116" s="444">
        <v>0</v>
      </c>
      <c r="DE116" s="444">
        <v>0</v>
      </c>
      <c r="DF116" s="444">
        <v>0</v>
      </c>
      <c r="DG116" s="444">
        <v>0</v>
      </c>
      <c r="DH116" s="444">
        <v>0</v>
      </c>
      <c r="DI116" s="444">
        <v>0</v>
      </c>
      <c r="DJ116" s="444">
        <v>0</v>
      </c>
      <c r="DK116" s="444">
        <v>0</v>
      </c>
      <c r="DL116" s="444">
        <v>0</v>
      </c>
      <c r="DM116" s="444">
        <v>0</v>
      </c>
      <c r="DN116" s="444">
        <v>0</v>
      </c>
      <c r="DO116" s="444">
        <v>0</v>
      </c>
      <c r="DP116" s="444">
        <v>0</v>
      </c>
      <c r="DQ116" s="444">
        <v>0</v>
      </c>
      <c r="DR116" s="444">
        <v>0</v>
      </c>
      <c r="DS116" s="444">
        <v>0</v>
      </c>
      <c r="DT116" s="444">
        <v>0</v>
      </c>
      <c r="DU116" s="444">
        <v>0</v>
      </c>
      <c r="DV116" s="444">
        <v>0</v>
      </c>
      <c r="DW116" s="444">
        <v>0</v>
      </c>
      <c r="DX116" s="444">
        <v>0</v>
      </c>
      <c r="DY116" s="444">
        <v>0</v>
      </c>
      <c r="DZ116" s="444">
        <v>0</v>
      </c>
      <c r="EA116" s="444">
        <v>0</v>
      </c>
      <c r="EB116" s="444">
        <v>0</v>
      </c>
      <c r="EC116" s="444">
        <v>0</v>
      </c>
      <c r="ED116" s="444">
        <v>0</v>
      </c>
      <c r="EE116" s="444">
        <v>0</v>
      </c>
      <c r="EF116" s="444">
        <v>0</v>
      </c>
      <c r="EH116" s="437" t="s">
        <v>62</v>
      </c>
      <c r="EI116" s="437">
        <v>4</v>
      </c>
      <c r="EJ116" s="439"/>
      <c r="EK116" s="439" t="s">
        <v>333</v>
      </c>
      <c r="EL116" s="437"/>
      <c r="EN116" s="382" t="str">
        <f>+IFERROR(VLOOKUP($B116,'Lưu ý'!$C$5:$G$21,5,0),"")</f>
        <v/>
      </c>
      <c r="EO116" s="382">
        <f>+IF($EN116="",100%,INDEX('Lưu ý'!$H$5:$I$21,MATCH('3.Gentan-i'!$B116,'Lưu ý'!$C$5:$C$21,0),MATCH('3.Gentan-i'!EO$6,'Lưu ý'!$H$4:$I$4,0)))</f>
        <v>1</v>
      </c>
      <c r="EP116" s="382">
        <f>+IF($EN116="",100%,INDEX('Lưu ý'!$H$5:$I$21,MATCH('3.Gentan-i'!$B116,'Lưu ý'!$C$5:$C$21,0),MATCH('3.Gentan-i'!EP$6,'Lưu ý'!$H$4:$I$4,0)))</f>
        <v>1</v>
      </c>
      <c r="EQ116" s="382">
        <v>1</v>
      </c>
      <c r="ER116" s="929">
        <v>1</v>
      </c>
      <c r="ES116" s="439"/>
      <c r="ET116" s="439"/>
      <c r="EU116" s="476"/>
      <c r="EV116" s="810"/>
      <c r="EW116" s="810"/>
      <c r="EX116" s="810"/>
      <c r="EY116" s="810"/>
      <c r="FA116" s="442" cm="1">
        <f t="array" ref="FA116">+_xlfn.SINGLE(MMULT(VALUE($E116:$EF116),VALUE('Color detail'!H$7:H$138)))</f>
        <v>98.639315345920181</v>
      </c>
      <c r="FB116" s="442" cm="1">
        <f t="array" ref="FB116">+_xlfn.SINGLE(MMULT(VALUE($E116:$EF116),VALUE('Color detail'!I$7:I$138)))</f>
        <v>95.894427386163215</v>
      </c>
      <c r="FC116" s="442" cm="1">
        <f t="array" ref="FC116">+_xlfn.SINGLE(MMULT(VALUE($E116:$EF116),VALUE('Color detail'!J$7:J$138)))</f>
        <v>71.951394786698899</v>
      </c>
      <c r="FD116" s="442" cm="1">
        <f t="array" ref="FD116">+_xlfn.SINGLE(MMULT(VALUE($E116:$EF116),VALUE('Color detail'!K$7:K$138)))</f>
        <v>91.641209903965517</v>
      </c>
      <c r="FF116" s="436">
        <f t="shared" si="45"/>
        <v>100</v>
      </c>
      <c r="FG116" s="436">
        <f t="shared" si="46"/>
        <v>96</v>
      </c>
      <c r="FH116" s="436">
        <f t="shared" si="47"/>
        <v>72</v>
      </c>
      <c r="FI116" s="436">
        <f t="shared" si="48"/>
        <v>92</v>
      </c>
      <c r="FK116" s="436">
        <f t="shared" si="52"/>
        <v>100</v>
      </c>
      <c r="FL116" s="436">
        <f t="shared" si="53"/>
        <v>96</v>
      </c>
      <c r="FM116" s="436">
        <f t="shared" si="54"/>
        <v>72</v>
      </c>
      <c r="FN116" s="436">
        <f t="shared" si="55"/>
        <v>92</v>
      </c>
      <c r="FO116" s="681"/>
      <c r="FP116" s="436" cm="1">
        <f t="array" ref="FP116">+_xlfn.SINGLE(IF(FP$8="Mùa đông",MMULT(VALUE($E116:$EF116),VALUE('Color detail'!Q$7:Q$138))*'3.Gentan-i'!$EO116,MMULT(VALUE($E116:$EF116),VALUE('Color detail'!Q$7:Q$138))*'3.Gentan-i'!$EP116))</f>
        <v>0.85607891814202663</v>
      </c>
      <c r="FQ116" s="436" cm="1">
        <f t="array" ref="FQ116">+_xlfn.SINGLE(IF(FQ$8="Mùa đông",MMULT(VALUE($E116:$EF116),VALUE('Color detail'!R$7:R$138))*'3.Gentan-i'!$EO116,MMULT(VALUE($E116:$EF116),VALUE('Color detail'!R$7:R$138))*'3.Gentan-i'!$EP116))</f>
        <v>1.4539753054158231</v>
      </c>
      <c r="FR116" s="436" cm="1">
        <f t="array" ref="FR116">+_xlfn.SINGLE(IF(FR$8="Mùa đông",MMULT(VALUE($E116:$EF116),VALUE('Color detail'!S$7:S$138))*'3.Gentan-i'!$EO116,MMULT(VALUE($E116:$EF116),VALUE('Color detail'!S$7:S$138))*'3.Gentan-i'!$EP116))</f>
        <v>2.9079506108316462</v>
      </c>
      <c r="FS116" s="436" cm="1">
        <f t="array" ref="FS116">+_xlfn.SINGLE(IF(FS$8="Mùa đông",MMULT(VALUE($E116:$EF116),VALUE('Color detail'!T$7:T$138))*'3.Gentan-i'!$EO116,MMULT(VALUE($E116:$EF116),VALUE('Color detail'!T$7:T$138))*'3.Gentan-i'!$EP116))</f>
        <v>3.1661331416998761</v>
      </c>
      <c r="FT116" s="436" cm="1">
        <f t="array" ref="FT116">+_xlfn.SINGLE(IF(FT$8="Mùa đông",MMULT(VALUE($E116:$EF116),VALUE('Color detail'!U$7:U$138))*'3.Gentan-i'!$EO116,MMULT(VALUE($E116:$EF116),VALUE('Color detail'!U$7:U$138))*'3.Gentan-i'!$EP116))</f>
        <v>5.4761873652577266</v>
      </c>
      <c r="FU116" s="436" cm="1">
        <f t="array" ref="FU116">+_xlfn.SINGLE(IF(FU$8="Mùa đông",MMULT(VALUE($E116:$EF116),VALUE('Color detail'!V$7:V$138))*'3.Gentan-i'!$EO116,MMULT(VALUE($E116:$EF116),VALUE('Color detail'!V$7:V$138))*'3.Gentan-i'!$EP116))</f>
        <v>4.8782909779839301</v>
      </c>
      <c r="FV116" s="436" cm="1">
        <f t="array" ref="FV116">+_xlfn.SINGLE(IF(FV$8="Mùa đông",MMULT(VALUE($E116:$EF116),VALUE('Color detail'!W$7:W$138))*'3.Gentan-i'!$EO116,MMULT(VALUE($E116:$EF116),VALUE('Color detail'!W$7:W$138))*'3.Gentan-i'!$EP116))</f>
        <v>6.0740837525315232</v>
      </c>
      <c r="FW116" s="436" cm="1">
        <f t="array" ref="FW116">+_xlfn.SINGLE(IF(FW$8="Mùa đông",MMULT(VALUE($E116:$EF116),VALUE('Color detail'!X$7:X$138))*'3.Gentan-i'!$EO116,MMULT(VALUE($E116:$EF116),VALUE('Color detail'!X$7:X$138))*'3.Gentan-i'!$EP116))</f>
        <v>6.0740837525315232</v>
      </c>
      <c r="FX116" s="436" cm="1">
        <f t="array" ref="FX116">+_xlfn.SINGLE(IF(FX$8="Mùa đông",MMULT(VALUE($E116:$EF116),VALUE('Color detail'!Y$7:Y$138))*'3.Gentan-i'!$EO116,MMULT(VALUE($E116:$EF116),VALUE('Color detail'!Y$7:Y$138))*'3.Gentan-i'!$EP116))</f>
        <v>2.9079506108316462</v>
      </c>
      <c r="FY116" s="436" cm="1">
        <f t="array" ref="FY116">+_xlfn.SINGLE(IF(FY$8="Mùa đông",MMULT(VALUE($E116:$EF116),VALUE('Color detail'!Z$7:Z$138))*'3.Gentan-i'!$EO116,MMULT(VALUE($E116:$EF116),VALUE('Color detail'!Z$7:Z$138))*'3.Gentan-i'!$EP116))</f>
        <v>4.0222120598419027</v>
      </c>
      <c r="FZ116" s="436" cm="1">
        <f t="array" ref="FZ116">+_xlfn.SINGLE(IF(FZ$8="Mùa đông",MMULT(VALUE($E116:$EF116),VALUE('Color detail'!AA$7:AA$138))*'3.Gentan-i'!$EO116,MMULT(VALUE($E116:$EF116),VALUE('Color detail'!AA$7:AA$138))*'3.Gentan-i'!$EP116))</f>
        <v>5.4761873652577258</v>
      </c>
      <c r="GA116" s="436" cm="1">
        <f t="array" ref="GA116">+_xlfn.SINGLE(IF(GA$8="Mùa đông",MMULT(VALUE($E116:$EF116),VALUE('Color detail'!AB$7:AB$138))*'3.Gentan-i'!$EO116,MMULT(VALUE($E116:$EF116),VALUE('Color detail'!AB$7:AB$138))*'3.Gentan-i'!$EP116))</f>
        <v>4.2803945907101335</v>
      </c>
      <c r="GB116" s="436" cm="1">
        <f t="array" ref="GB116">+_xlfn.SINGLE(IF(GB$8="Mùa đông",MMULT(VALUE($E116:$EF116),VALUE('Color detail'!AC$7:AC$138))*'3.Gentan-i'!$EO116,MMULT(VALUE($E116:$EF116),VALUE('Color detail'!AC$7:AC$138))*'3.Gentan-i'!$EP116))</f>
        <v>3.1661331416998761</v>
      </c>
      <c r="GC116" s="436" cm="1">
        <f t="array" ref="GC116">+_xlfn.SINGLE(IF(GC$8="Mùa đông",MMULT(VALUE($E116:$EF116),VALUE('Color detail'!AD$7:AD$138))*'3.Gentan-i'!$EO116,MMULT(VALUE($E116:$EF116),VALUE('Color detail'!AD$7:AD$138))*'3.Gentan-i'!$EP116))</f>
        <v>5.9925524269941866</v>
      </c>
      <c r="GD116" s="436" cm="1">
        <f t="array" ref="GD116">+_xlfn.SINGLE(IF(GD$8="Mùa đông",MMULT(VALUE($E116:$EF116),VALUE('Color detail'!AE$7:AE$138))*'3.Gentan-i'!$EO116,MMULT(VALUE($E116:$EF116),VALUE('Color detail'!AE$7:AE$138))*'3.Gentan-i'!$EP116))</f>
        <v>3.7640295289736727</v>
      </c>
      <c r="GE116" s="436" cm="1">
        <f t="array" ref="GE116">+_xlfn.SINGLE(IF(GE$8="Mùa đông",MMULT(VALUE($E116:$EF116),VALUE('Color detail'!AF$7:AF$138))*'3.Gentan-i'!$EO116,MMULT(VALUE($E116:$EF116),VALUE('Color detail'!AF$7:AF$138))*'3.Gentan-i'!$EP116))</f>
        <v>5.8974325472006282</v>
      </c>
      <c r="GF116" s="436" cm="1">
        <f t="array" ref="GF116">+_xlfn.SINGLE(IF(GF$8="Mùa đông",MMULT(VALUE($E116:$EF116),VALUE('Color detail'!AG$7:AG$138))*'3.Gentan-i'!$EO116,MMULT(VALUE($E116:$EF116),VALUE('Color detail'!AG$7:AG$138))*'3.Gentan-i'!$EP116))</f>
        <v>9.0635656889005034</v>
      </c>
      <c r="GG116" s="436" cm="1">
        <f t="array" ref="GG116">+_xlfn.SINGLE(IF(GG$8="Mùa đông",MMULT(VALUE($E116:$EF116),VALUE('Color detail'!AH$7:AH$138))*'3.Gentan-i'!$EO116,MMULT(VALUE($E116:$EF116),VALUE('Color detail'!AH$7:AH$138))*'3.Gentan-i'!$EP116))</f>
        <v>5.8159012216632915</v>
      </c>
      <c r="GH116" s="436" cm="1">
        <f t="array" ref="GH116">+_xlfn.SINGLE(IF(GH$8="Mùa đông",MMULT(VALUE($E116:$EF116),VALUE('Color detail'!AI$7:AI$138))*'3.Gentan-i'!$EO116,MMULT(VALUE($E116:$EF116),VALUE('Color detail'!AI$7:AI$138))*'3.Gentan-i'!$EP116))</f>
        <v>5.8159012216632915</v>
      </c>
      <c r="GI116" s="436" cm="1">
        <f t="array" ref="GI116">+_xlfn.SINGLE(IF(GI$8="Mùa đông",MMULT(VALUE($E116:$EF116),VALUE('Color detail'!AJ$7:AJ$138))*'3.Gentan-i'!$EO116,MMULT(VALUE($E116:$EF116),VALUE('Color detail'!AJ$7:AJ$138))*'3.Gentan-i'!$EP116))</f>
        <v>6.0740837525315223</v>
      </c>
      <c r="GJ116" s="436" cm="1">
        <f t="array" ref="GJ116">+_xlfn.SINGLE(IF(GJ$8="Mùa đông",MMULT(VALUE($E116:$EF116),VALUE('Color detail'!AK$7:AK$138))*'3.Gentan-i'!$EO116,MMULT(VALUE($E116:$EF116),VALUE('Color detail'!AK$7:AK$138))*'3.Gentan-i'!$EP116))</f>
        <v>5.4761873652577258</v>
      </c>
      <c r="GK116" s="436" cm="1">
        <f t="array" ref="GK116">+_xlfn.SINGLE(IF(GK$8="Mùa đông",MMULT(VALUE($E116:$EF116),VALUE('Color detail'!AL$7:AL$138))*'3.Gentan-i'!$EO116,MMULT(VALUE($E116:$EF116),VALUE('Color detail'!AL$7:AL$138))*'3.Gentan-i'!$EP116))</f>
        <v>0</v>
      </c>
      <c r="GL116" s="436" cm="1">
        <f t="array" ref="GL116">+_xlfn.SINGLE(IF(GL$8="Mùa đông",MMULT(VALUE($E116:$EF116),VALUE('Color detail'!AM$7:AM$138))*'3.Gentan-i'!$EO116,MMULT(VALUE($E116:$EF116),VALUE('Color detail'!AM$7:AM$138))*'3.Gentan-i'!$EP116))</f>
        <v>0</v>
      </c>
      <c r="GM116" s="436" cm="1">
        <f t="array" ref="GM116">+_xlfn.SINGLE(IF(GM$8="Mùa đông",MMULT(VALUE($E116:$EF116),VALUE('Color detail'!AN$7:AN$138))*'3.Gentan-i'!$EO116,MMULT(VALUE($E116:$EF116),VALUE('Color detail'!AN$7:AN$138))*'3.Gentan-i'!$EP116))</f>
        <v>0</v>
      </c>
      <c r="GN116" s="436" cm="1">
        <f t="array" ref="GN116">+_xlfn.SINGLE(IF(GN$8="Mùa đông",MMULT(VALUE($E116:$EF116),VALUE('Color detail'!AO$7:AO$138))*'3.Gentan-i'!$EO116,MMULT(VALUE($E116:$EF116),VALUE('Color detail'!AO$7:AO$138))*'3.Gentan-i'!$EP116))</f>
        <v>0</v>
      </c>
      <c r="GO116" s="436" cm="1">
        <f t="array" ref="GO116">+_xlfn.SINGLE(IF(GO$8="Mùa đông",MMULT(VALUE($E116:$EF116),VALUE('Color detail'!AP$7:AP$138))*'3.Gentan-i'!$EO116,MMULT(VALUE($E116:$EF116),VALUE('Color detail'!AP$7:AP$138))*'3.Gentan-i'!$EP116))</f>
        <v>0</v>
      </c>
      <c r="GP116" s="436" cm="1">
        <f t="array" ref="GP116">+_xlfn.SINGLE(IF(GP$8="Mùa đông",MMULT(VALUE($E116:$EF116),VALUE('Color detail'!AQ$7:AQ$138))*'3.Gentan-i'!$EO116,MMULT(VALUE($E116:$EF116),VALUE('Color detail'!AQ$7:AQ$138))*'3.Gentan-i'!$EP116))</f>
        <v>0</v>
      </c>
      <c r="GQ116" s="436" cm="1">
        <f t="array" ref="GQ116">+_xlfn.SINGLE(IF(GQ$8="Mùa đông",MMULT(VALUE($E116:$EF116),VALUE('Color detail'!AR$7:AR$138))*'3.Gentan-i'!$EO116,MMULT(VALUE($E116:$EF116),VALUE('Color detail'!AR$7:AR$138))*'3.Gentan-i'!$EP116))</f>
        <v>0</v>
      </c>
      <c r="GR116" s="443">
        <f t="shared" si="56"/>
        <v>98.639315345920195</v>
      </c>
      <c r="GS116" s="435">
        <v>0</v>
      </c>
      <c r="GT116" s="436">
        <f t="shared" si="57"/>
        <v>9.0635656889005034</v>
      </c>
      <c r="GU116" s="499">
        <v>12</v>
      </c>
      <c r="GV116" s="499">
        <v>36</v>
      </c>
      <c r="GW116" s="436">
        <f t="shared" si="49"/>
        <v>108.76278826680604</v>
      </c>
      <c r="GX116" s="436">
        <f t="shared" si="50"/>
        <v>326.28836480041809</v>
      </c>
      <c r="GZ116" s="534"/>
      <c r="HA116" s="534"/>
      <c r="HB116" s="534">
        <f t="shared" si="51"/>
        <v>0</v>
      </c>
    </row>
    <row r="117" spans="1:210" ht="16" hidden="1" customHeight="1">
      <c r="A117" s="437">
        <v>4</v>
      </c>
      <c r="B117" s="438" t="s">
        <v>734</v>
      </c>
      <c r="C117" s="667" t="s">
        <v>615</v>
      </c>
      <c r="D117" s="439" t="s">
        <v>628</v>
      </c>
      <c r="E117" s="925"/>
      <c r="F117" s="925"/>
      <c r="G117" s="925"/>
      <c r="H117" s="925"/>
      <c r="I117" s="925"/>
      <c r="J117" s="925"/>
      <c r="K117" s="925"/>
      <c r="L117" s="925"/>
      <c r="M117" s="925"/>
      <c r="N117" s="925"/>
      <c r="O117" s="925"/>
      <c r="P117" s="925"/>
      <c r="Q117" s="925"/>
      <c r="R117" s="925"/>
      <c r="S117" s="925"/>
      <c r="T117" s="925"/>
      <c r="U117" s="925"/>
      <c r="V117" s="925"/>
      <c r="W117" s="925"/>
      <c r="X117" s="925"/>
      <c r="Y117" s="925"/>
      <c r="Z117" s="925"/>
      <c r="AA117" s="925"/>
      <c r="AB117" s="925"/>
      <c r="AC117" s="925"/>
      <c r="AD117" s="440">
        <v>0</v>
      </c>
      <c r="AE117" s="440">
        <v>0</v>
      </c>
      <c r="AF117" s="440">
        <v>0</v>
      </c>
      <c r="AG117" s="440">
        <v>0</v>
      </c>
      <c r="AH117" s="440">
        <v>0</v>
      </c>
      <c r="AI117" s="440">
        <v>0</v>
      </c>
      <c r="AJ117" s="440">
        <v>0</v>
      </c>
      <c r="AK117" s="440">
        <v>0</v>
      </c>
      <c r="AL117" s="440">
        <v>0</v>
      </c>
      <c r="AM117" s="440">
        <v>0</v>
      </c>
      <c r="AN117" s="440">
        <v>0</v>
      </c>
      <c r="AO117" s="440">
        <v>0</v>
      </c>
      <c r="AP117" s="440">
        <v>0</v>
      </c>
      <c r="AQ117" s="440">
        <v>0</v>
      </c>
      <c r="AR117" s="440">
        <v>0</v>
      </c>
      <c r="AS117" s="440">
        <v>0</v>
      </c>
      <c r="AT117" s="440">
        <v>0</v>
      </c>
      <c r="AU117" s="440">
        <v>0</v>
      </c>
      <c r="AV117" s="440">
        <v>0</v>
      </c>
      <c r="AW117" s="440">
        <v>0</v>
      </c>
      <c r="AX117" s="440">
        <v>0</v>
      </c>
      <c r="AY117" s="440">
        <v>0</v>
      </c>
      <c r="AZ117" s="444">
        <v>0</v>
      </c>
      <c r="BA117" s="444">
        <v>0</v>
      </c>
      <c r="BB117" s="444">
        <v>0</v>
      </c>
      <c r="BC117" s="444">
        <v>0</v>
      </c>
      <c r="BD117" s="444">
        <v>0.75128475424957175</v>
      </c>
      <c r="BE117" s="444">
        <v>0</v>
      </c>
      <c r="BF117" s="444">
        <v>0</v>
      </c>
      <c r="BG117" s="444">
        <v>0</v>
      </c>
      <c r="BH117" s="444">
        <v>0</v>
      </c>
      <c r="BI117" s="444">
        <v>0.75128475424957175</v>
      </c>
      <c r="BJ117" s="444">
        <v>0</v>
      </c>
      <c r="BK117" s="444">
        <v>0</v>
      </c>
      <c r="BL117" s="444">
        <v>0</v>
      </c>
      <c r="BM117" s="444">
        <v>0</v>
      </c>
      <c r="BN117" s="444">
        <v>0.75128475424957175</v>
      </c>
      <c r="BO117" s="444">
        <v>0</v>
      </c>
      <c r="BP117" s="444">
        <v>0</v>
      </c>
      <c r="BQ117" s="444">
        <v>0</v>
      </c>
      <c r="BR117" s="444">
        <v>0</v>
      </c>
      <c r="BS117" s="444">
        <v>0</v>
      </c>
      <c r="BT117" s="444">
        <v>0.52470681249176443</v>
      </c>
      <c r="BU117" s="444">
        <v>0</v>
      </c>
      <c r="BV117" s="444">
        <v>0</v>
      </c>
      <c r="BW117" s="444">
        <v>0</v>
      </c>
      <c r="BX117" s="444">
        <v>0</v>
      </c>
      <c r="BY117" s="444">
        <v>0</v>
      </c>
      <c r="BZ117" s="444">
        <v>0.52470681249176443</v>
      </c>
      <c r="CA117" s="444">
        <v>0</v>
      </c>
      <c r="CB117" s="444">
        <v>0</v>
      </c>
      <c r="CC117" s="444">
        <v>0</v>
      </c>
      <c r="CD117" s="444">
        <v>0</v>
      </c>
      <c r="CE117" s="444">
        <v>0</v>
      </c>
      <c r="CF117" s="444">
        <v>0.52470681249176443</v>
      </c>
      <c r="CG117" s="444">
        <v>0</v>
      </c>
      <c r="CH117" s="444">
        <v>0</v>
      </c>
      <c r="CI117" s="444">
        <v>0</v>
      </c>
      <c r="CJ117" s="444">
        <v>0</v>
      </c>
      <c r="CK117" s="444">
        <v>0</v>
      </c>
      <c r="CL117" s="444">
        <v>0.52470681249176443</v>
      </c>
      <c r="CM117" s="444">
        <v>0</v>
      </c>
      <c r="CN117" s="444">
        <v>0</v>
      </c>
      <c r="CO117" s="444">
        <v>0</v>
      </c>
      <c r="CP117" s="444">
        <v>0</v>
      </c>
      <c r="CQ117" s="444">
        <v>0</v>
      </c>
      <c r="CR117" s="444">
        <v>0</v>
      </c>
      <c r="CS117" s="444">
        <v>0</v>
      </c>
      <c r="CT117" s="444">
        <v>0</v>
      </c>
      <c r="CU117" s="444">
        <v>0</v>
      </c>
      <c r="CV117" s="444">
        <v>0</v>
      </c>
      <c r="CW117" s="444">
        <v>0</v>
      </c>
      <c r="CX117" s="444">
        <v>0</v>
      </c>
      <c r="CY117" s="444">
        <v>0</v>
      </c>
      <c r="CZ117" s="444">
        <v>0</v>
      </c>
      <c r="DA117" s="444">
        <v>0</v>
      </c>
      <c r="DB117" s="444">
        <v>0</v>
      </c>
      <c r="DC117" s="444">
        <v>0</v>
      </c>
      <c r="DD117" s="444">
        <v>0</v>
      </c>
      <c r="DE117" s="444">
        <v>0</v>
      </c>
      <c r="DF117" s="444">
        <v>0</v>
      </c>
      <c r="DG117" s="444">
        <v>0</v>
      </c>
      <c r="DH117" s="444">
        <v>0</v>
      </c>
      <c r="DI117" s="444">
        <v>0</v>
      </c>
      <c r="DJ117" s="444">
        <v>0</v>
      </c>
      <c r="DK117" s="444">
        <v>0</v>
      </c>
      <c r="DL117" s="444">
        <v>0</v>
      </c>
      <c r="DM117" s="444">
        <v>0</v>
      </c>
      <c r="DN117" s="444">
        <v>0</v>
      </c>
      <c r="DO117" s="444">
        <v>0</v>
      </c>
      <c r="DP117" s="444">
        <v>0</v>
      </c>
      <c r="DQ117" s="444">
        <v>0</v>
      </c>
      <c r="DR117" s="444">
        <v>0</v>
      </c>
      <c r="DS117" s="444">
        <v>0</v>
      </c>
      <c r="DT117" s="444">
        <v>0</v>
      </c>
      <c r="DU117" s="444">
        <v>0</v>
      </c>
      <c r="DV117" s="444">
        <v>0</v>
      </c>
      <c r="DW117" s="444">
        <v>0</v>
      </c>
      <c r="DX117" s="444">
        <v>0</v>
      </c>
      <c r="DY117" s="444">
        <v>0</v>
      </c>
      <c r="DZ117" s="444">
        <v>0</v>
      </c>
      <c r="EA117" s="444">
        <v>0</v>
      </c>
      <c r="EB117" s="444">
        <v>0</v>
      </c>
      <c r="EC117" s="444">
        <v>0</v>
      </c>
      <c r="ED117" s="444">
        <v>0</v>
      </c>
      <c r="EE117" s="444">
        <v>0</v>
      </c>
      <c r="EF117" s="444">
        <v>0</v>
      </c>
      <c r="EH117" s="437" t="s">
        <v>62</v>
      </c>
      <c r="EI117" s="437">
        <v>4</v>
      </c>
      <c r="EJ117" s="439"/>
      <c r="EK117" s="439" t="s">
        <v>333</v>
      </c>
      <c r="EL117" s="437"/>
      <c r="EN117" s="382" t="str">
        <f>+IFERROR(VLOOKUP($B117,'Lưu ý'!$C$5:$G$21,5,0),"")</f>
        <v/>
      </c>
      <c r="EO117" s="382">
        <f>+IF($EN117="",100%,INDEX('Lưu ý'!$H$5:$I$21,MATCH('3.Gentan-i'!$B117,'Lưu ý'!$C$5:$C$21,0),MATCH('3.Gentan-i'!EO$6,'Lưu ý'!$H$4:$I$4,0)))</f>
        <v>1</v>
      </c>
      <c r="EP117" s="382">
        <f>+IF($EN117="",100%,INDEX('Lưu ý'!$H$5:$I$21,MATCH('3.Gentan-i'!$B117,'Lưu ý'!$C$5:$C$21,0),MATCH('3.Gentan-i'!EP$6,'Lưu ý'!$H$4:$I$4,0)))</f>
        <v>1</v>
      </c>
      <c r="EQ117" s="382">
        <v>1</v>
      </c>
      <c r="ER117" s="929">
        <v>1</v>
      </c>
      <c r="ES117" s="439"/>
      <c r="ET117" s="439"/>
      <c r="EU117" s="476"/>
      <c r="EV117" s="810"/>
      <c r="EW117" s="810"/>
      <c r="EX117" s="810"/>
      <c r="EY117" s="810"/>
      <c r="FA117" s="442" cm="1">
        <f t="array" ref="FA117">+_xlfn.SINGLE(MMULT(VALUE($E117:$EF117),VALUE('Color detail'!H$7:H$138)))</f>
        <v>72.683818684938728</v>
      </c>
      <c r="FB117" s="442" cm="1">
        <f t="array" ref="FB117">+_xlfn.SINGLE(MMULT(VALUE($E117:$EF117),VALUE('Color detail'!I$7:I$138)))</f>
        <v>82.87982606404006</v>
      </c>
      <c r="FC117" s="442" cm="1">
        <f t="array" ref="FC117">+_xlfn.SINGLE(MMULT(VALUE($E117:$EF117),VALUE('Color detail'!J$7:J$138)))</f>
        <v>62.618988008960343</v>
      </c>
      <c r="FD117" s="442" cm="1">
        <f t="array" ref="FD117">+_xlfn.SINGLE(MMULT(VALUE($E117:$EF117),VALUE('Color detail'!K$7:K$138)))</f>
        <v>81.174528923441827</v>
      </c>
      <c r="FF117" s="436">
        <f t="shared" si="45"/>
        <v>76</v>
      </c>
      <c r="FG117" s="436">
        <f t="shared" si="46"/>
        <v>84</v>
      </c>
      <c r="FH117" s="436">
        <f t="shared" si="47"/>
        <v>64</v>
      </c>
      <c r="FI117" s="436">
        <f t="shared" si="48"/>
        <v>84</v>
      </c>
      <c r="FK117" s="436">
        <f t="shared" si="52"/>
        <v>76</v>
      </c>
      <c r="FL117" s="436">
        <f t="shared" si="53"/>
        <v>84</v>
      </c>
      <c r="FM117" s="436">
        <f t="shared" si="54"/>
        <v>64</v>
      </c>
      <c r="FN117" s="436">
        <f t="shared" si="55"/>
        <v>84</v>
      </c>
      <c r="FO117" s="681"/>
      <c r="FP117" s="436" cm="1">
        <f t="array" ref="FP117">+_xlfn.SINGLE(IF(FP$8="Mùa đông",MMULT(VALUE($E117:$EF117),VALUE('Color detail'!Q$7:Q$138))*'3.Gentan-i'!$EO117,MMULT(VALUE($E117:$EF117),VALUE('Color detail'!Q$7:Q$138))*'3.Gentan-i'!$EP117))</f>
        <v>3.7564237712478588</v>
      </c>
      <c r="FQ117" s="436" cm="1">
        <f t="array" ref="FQ117">+_xlfn.SINGLE(IF(FQ$8="Mùa đông",MMULT(VALUE($E117:$EF117),VALUE('Color detail'!R$7:R$138))*'3.Gentan-i'!$EO117,MMULT(VALUE($E117:$EF117),VALUE('Color detail'!R$7:R$138))*'3.Gentan-i'!$EP117))</f>
        <v>3.5298458294900517</v>
      </c>
      <c r="FR117" s="436" cm="1">
        <f t="array" ref="FR117">+_xlfn.SINGLE(IF(FR$8="Mùa đông",MMULT(VALUE($E117:$EF117),VALUE('Color detail'!S$7:S$138))*'3.Gentan-i'!$EO117,MMULT(VALUE($E117:$EF117),VALUE('Color detail'!S$7:S$138))*'3.Gentan-i'!$EP117))</f>
        <v>4.0545526419818163</v>
      </c>
      <c r="FS117" s="436" cm="1">
        <f t="array" ref="FS117">+_xlfn.SINGLE(IF(FS$8="Mùa đông",MMULT(VALUE($E117:$EF117),VALUE('Color detail'!T$7:T$138))*'3.Gentan-i'!$EO117,MMULT(VALUE($E117:$EF117),VALUE('Color detail'!T$7:T$138))*'3.Gentan-i'!$EP117))</f>
        <v>6.0818289629727236</v>
      </c>
      <c r="FT117" s="436" cm="1">
        <f t="array" ref="FT117">+_xlfn.SINGLE(IF(FT$8="Mùa đông",MMULT(VALUE($E117:$EF117),VALUE('Color detail'!U$7:U$138))*'3.Gentan-i'!$EO117,MMULT(VALUE($E117:$EF117),VALUE('Color detail'!U$7:U$138))*'3.Gentan-i'!$EP117))</f>
        <v>1.0494136249835289</v>
      </c>
      <c r="FU117" s="436" cm="1">
        <f t="array" ref="FU117">+_xlfn.SINGLE(IF(FU$8="Mùa đông",MMULT(VALUE($E117:$EF117),VALUE('Color detail'!V$7:V$138))*'3.Gentan-i'!$EO117,MMULT(VALUE($E117:$EF117),VALUE('Color detail'!V$7:V$138))*'3.Gentan-i'!$EP117))</f>
        <v>4.0545526419818163</v>
      </c>
      <c r="FV117" s="436" cm="1">
        <f t="array" ref="FV117">+_xlfn.SINGLE(IF(FV$8="Mùa đông",MMULT(VALUE($E117:$EF117),VALUE('Color detail'!W$7:W$138))*'3.Gentan-i'!$EO117,MMULT(VALUE($E117:$EF117),VALUE('Color detail'!W$7:W$138))*'3.Gentan-i'!$EP117))</f>
        <v>2.2538542627487153</v>
      </c>
      <c r="FW117" s="436" cm="1">
        <f t="array" ref="FW117">+_xlfn.SINGLE(IF(FW$8="Mùa đông",MMULT(VALUE($E117:$EF117),VALUE('Color detail'!X$7:X$138))*'3.Gentan-i'!$EO117,MMULT(VALUE($E117:$EF117),VALUE('Color detail'!X$7:X$138))*'3.Gentan-i'!$EP117))</f>
        <v>5.8552510212149169</v>
      </c>
      <c r="FX117" s="436" cm="1">
        <f t="array" ref="FX117">+_xlfn.SINGLE(IF(FX$8="Mùa đông",MMULT(VALUE($E117:$EF117),VALUE('Color detail'!Y$7:Y$138))*'3.Gentan-i'!$EO117,MMULT(VALUE($E117:$EF117),VALUE('Color detail'!Y$7:Y$138))*'3.Gentan-i'!$EP117))</f>
        <v>1.8006983792331006</v>
      </c>
      <c r="FY117" s="436" cm="1">
        <f t="array" ref="FY117">+_xlfn.SINGLE(IF(FY$8="Mùa đông",MMULT(VALUE($E117:$EF117),VALUE('Color detail'!Z$7:Z$138))*'3.Gentan-i'!$EO117,MMULT(VALUE($E117:$EF117),VALUE('Color detail'!Z$7:Z$138))*'3.Gentan-i'!$EP117))</f>
        <v>5.5571221504809589</v>
      </c>
      <c r="FZ117" s="436" cm="1">
        <f t="array" ref="FZ117">+_xlfn.SINGLE(IF(FZ$8="Mùa đông",MMULT(VALUE($E117:$EF117),VALUE('Color detail'!AA$7:AA$138))*'3.Gentan-i'!$EO117,MMULT(VALUE($E117:$EF117),VALUE('Color detail'!AA$7:AA$138))*'3.Gentan-i'!$EP117))</f>
        <v>4.281130583739623</v>
      </c>
      <c r="GA117" s="436" cm="1">
        <f t="array" ref="GA117">+_xlfn.SINGLE(IF(GA$8="Mùa đông",MMULT(VALUE($E117:$EF117),VALUE('Color detail'!AB$7:AB$138))*'3.Gentan-i'!$EO117,MMULT(VALUE($E117:$EF117),VALUE('Color detail'!AB$7:AB$138))*'3.Gentan-i'!$EP117))</f>
        <v>3.005139016998287</v>
      </c>
      <c r="GB117" s="436" cm="1">
        <f t="array" ref="GB117">+_xlfn.SINGLE(IF(GB$8="Mùa đông",MMULT(VALUE($E117:$EF117),VALUE('Color detail'!AC$7:AC$138))*'3.Gentan-i'!$EO117,MMULT(VALUE($E117:$EF117),VALUE('Color detail'!AC$7:AC$138))*'3.Gentan-i'!$EP117))</f>
        <v>2.2538542627487153</v>
      </c>
      <c r="GC117" s="436" cm="1">
        <f t="array" ref="GC117">+_xlfn.SINGLE(IF(GC$8="Mùa đông",MMULT(VALUE($E117:$EF117),VALUE('Color detail'!AD$7:AD$138))*'3.Gentan-i'!$EO117,MMULT(VALUE($E117:$EF117),VALUE('Color detail'!AD$7:AD$138))*'3.Gentan-i'!$EP117))</f>
        <v>3.005139016998287</v>
      </c>
      <c r="GD117" s="436" cm="1">
        <f t="array" ref="GD117">+_xlfn.SINGLE(IF(GD$8="Mùa đông",MMULT(VALUE($E117:$EF117),VALUE('Color detail'!AE$7:AE$138))*'3.Gentan-i'!$EO117,MMULT(VALUE($E117:$EF117),VALUE('Color detail'!AE$7:AE$138))*'3.Gentan-i'!$EP117))</f>
        <v>5.0324153379891952</v>
      </c>
      <c r="GE117" s="436" cm="1">
        <f t="array" ref="GE117">+_xlfn.SINGLE(IF(GE$8="Mùa đông",MMULT(VALUE($E117:$EF117),VALUE('Color detail'!AF$7:AF$138))*'3.Gentan-i'!$EO117,MMULT(VALUE($E117:$EF117),VALUE('Color detail'!AF$7:AF$138))*'3.Gentan-i'!$EP117))</f>
        <v>3.8279747002240083</v>
      </c>
      <c r="GF117" s="436" cm="1">
        <f t="array" ref="GF117">+_xlfn.SINGLE(IF(GF$8="Mùa đông",MMULT(VALUE($E117:$EF117),VALUE('Color detail'!AG$7:AG$138))*'3.Gentan-i'!$EO117,MMULT(VALUE($E117:$EF117),VALUE('Color detail'!AG$7:AG$138))*'3.Gentan-i'!$EP117))</f>
        <v>2.5519831334826724</v>
      </c>
      <c r="GG117" s="436" cm="1">
        <f t="array" ref="GG117">+_xlfn.SINGLE(IF(GG$8="Mùa đông",MMULT(VALUE($E117:$EF117),VALUE('Color detail'!AH$7:AH$138))*'3.Gentan-i'!$EO117,MMULT(VALUE($E117:$EF117),VALUE('Color detail'!AH$7:AH$138))*'3.Gentan-i'!$EP117))</f>
        <v>2.3254051917248653</v>
      </c>
      <c r="GH117" s="436" cm="1">
        <f t="array" ref="GH117">+_xlfn.SINGLE(IF(GH$8="Mùa đông",MMULT(VALUE($E117:$EF117),VALUE('Color detail'!AI$7:AI$138))*'3.Gentan-i'!$EO117,MMULT(VALUE($E117:$EF117),VALUE('Color detail'!AI$7:AI$138))*'3.Gentan-i'!$EP117))</f>
        <v>2.5519831334826728</v>
      </c>
      <c r="GI117" s="436" cm="1">
        <f t="array" ref="GI117">+_xlfn.SINGLE(IF(GI$8="Mùa đông",MMULT(VALUE($E117:$EF117),VALUE('Color detail'!AJ$7:AJ$138))*'3.Gentan-i'!$EO117,MMULT(VALUE($E117:$EF117),VALUE('Color detail'!AJ$7:AJ$138))*'3.Gentan-i'!$EP117))</f>
        <v>3.3032678877322441</v>
      </c>
      <c r="GJ117" s="436" cm="1">
        <f t="array" ref="GJ117">+_xlfn.SINGLE(IF(GJ$8="Mùa đông",MMULT(VALUE($E117:$EF117),VALUE('Color detail'!AK$7:AK$138))*'3.Gentan-i'!$EO117,MMULT(VALUE($E117:$EF117),VALUE('Color detail'!AK$7:AK$138))*'3.Gentan-i'!$EP117))</f>
        <v>2.5519831334826724</v>
      </c>
      <c r="GK117" s="436" cm="1">
        <f t="array" ref="GK117">+_xlfn.SINGLE(IF(GK$8="Mùa đông",MMULT(VALUE($E117:$EF117),VALUE('Color detail'!AL$7:AL$138))*'3.Gentan-i'!$EO117,MMULT(VALUE($E117:$EF117),VALUE('Color detail'!AL$7:AL$138))*'3.Gentan-i'!$EP117))</f>
        <v>0</v>
      </c>
      <c r="GL117" s="436" cm="1">
        <f t="array" ref="GL117">+_xlfn.SINGLE(IF(GL$8="Mùa đông",MMULT(VALUE($E117:$EF117),VALUE('Color detail'!AM$7:AM$138))*'3.Gentan-i'!$EO117,MMULT(VALUE($E117:$EF117),VALUE('Color detail'!AM$7:AM$138))*'3.Gentan-i'!$EP117))</f>
        <v>0</v>
      </c>
      <c r="GM117" s="436" cm="1">
        <f t="array" ref="GM117">+_xlfn.SINGLE(IF(GM$8="Mùa đông",MMULT(VALUE($E117:$EF117),VALUE('Color detail'!AN$7:AN$138))*'3.Gentan-i'!$EO117,MMULT(VALUE($E117:$EF117),VALUE('Color detail'!AN$7:AN$138))*'3.Gentan-i'!$EP117))</f>
        <v>0</v>
      </c>
      <c r="GN117" s="436" cm="1">
        <f t="array" ref="GN117">+_xlfn.SINGLE(IF(GN$8="Mùa đông",MMULT(VALUE($E117:$EF117),VALUE('Color detail'!AO$7:AO$138))*'3.Gentan-i'!$EO117,MMULT(VALUE($E117:$EF117),VALUE('Color detail'!AO$7:AO$138))*'3.Gentan-i'!$EP117))</f>
        <v>0</v>
      </c>
      <c r="GO117" s="436" cm="1">
        <f t="array" ref="GO117">+_xlfn.SINGLE(IF(GO$8="Mùa đông",MMULT(VALUE($E117:$EF117),VALUE('Color detail'!AP$7:AP$138))*'3.Gentan-i'!$EO117,MMULT(VALUE($E117:$EF117),VALUE('Color detail'!AP$7:AP$138))*'3.Gentan-i'!$EP117))</f>
        <v>0</v>
      </c>
      <c r="GP117" s="436" cm="1">
        <f t="array" ref="GP117">+_xlfn.SINGLE(IF(GP$8="Mùa đông",MMULT(VALUE($E117:$EF117),VALUE('Color detail'!AQ$7:AQ$138))*'3.Gentan-i'!$EO117,MMULT(VALUE($E117:$EF117),VALUE('Color detail'!AQ$7:AQ$138))*'3.Gentan-i'!$EP117))</f>
        <v>0</v>
      </c>
      <c r="GQ117" s="436" cm="1">
        <f t="array" ref="GQ117">+_xlfn.SINGLE(IF(GQ$8="Mùa đông",MMULT(VALUE($E117:$EF117),VALUE('Color detail'!AR$7:AR$138))*'3.Gentan-i'!$EO117,MMULT(VALUE($E117:$EF117),VALUE('Color detail'!AR$7:AR$138))*'3.Gentan-i'!$EP117))</f>
        <v>0</v>
      </c>
      <c r="GR117" s="443">
        <f t="shared" si="56"/>
        <v>72.683818684938743</v>
      </c>
      <c r="GS117" s="435">
        <v>0</v>
      </c>
      <c r="GT117" s="436">
        <f t="shared" si="57"/>
        <v>6.0818289629727236</v>
      </c>
      <c r="GU117" s="499">
        <v>12</v>
      </c>
      <c r="GV117" s="499">
        <v>36</v>
      </c>
      <c r="GW117" s="436">
        <f t="shared" si="49"/>
        <v>72.98194755567269</v>
      </c>
      <c r="GX117" s="436">
        <f t="shared" si="50"/>
        <v>218.94584266701804</v>
      </c>
      <c r="GZ117" s="534"/>
      <c r="HA117" s="534"/>
      <c r="HB117" s="534">
        <f t="shared" si="51"/>
        <v>0</v>
      </c>
    </row>
    <row r="118" spans="1:210" ht="16" hidden="1" customHeight="1">
      <c r="A118" s="437">
        <v>4</v>
      </c>
      <c r="B118" s="438" t="s">
        <v>735</v>
      </c>
      <c r="C118" s="667" t="s">
        <v>616</v>
      </c>
      <c r="D118" s="439" t="s">
        <v>628</v>
      </c>
      <c r="E118" s="925"/>
      <c r="F118" s="925"/>
      <c r="G118" s="925"/>
      <c r="H118" s="925"/>
      <c r="I118" s="925"/>
      <c r="J118" s="925"/>
      <c r="K118" s="925"/>
      <c r="L118" s="925"/>
      <c r="M118" s="925"/>
      <c r="N118" s="925"/>
      <c r="O118" s="925"/>
      <c r="P118" s="925"/>
      <c r="Q118" s="925"/>
      <c r="R118" s="925"/>
      <c r="S118" s="925"/>
      <c r="T118" s="925"/>
      <c r="U118" s="925"/>
      <c r="V118" s="925"/>
      <c r="W118" s="925"/>
      <c r="X118" s="925"/>
      <c r="Y118" s="925"/>
      <c r="Z118" s="925"/>
      <c r="AA118" s="925"/>
      <c r="AB118" s="925"/>
      <c r="AC118" s="925"/>
      <c r="AD118" s="440">
        <v>0</v>
      </c>
      <c r="AE118" s="440">
        <v>0</v>
      </c>
      <c r="AF118" s="440">
        <v>0</v>
      </c>
      <c r="AG118" s="440">
        <v>0</v>
      </c>
      <c r="AH118" s="440">
        <v>0</v>
      </c>
      <c r="AI118" s="440">
        <v>0</v>
      </c>
      <c r="AJ118" s="440">
        <v>0</v>
      </c>
      <c r="AK118" s="440">
        <v>0</v>
      </c>
      <c r="AL118" s="440">
        <v>0</v>
      </c>
      <c r="AM118" s="440">
        <v>0</v>
      </c>
      <c r="AN118" s="440">
        <v>0</v>
      </c>
      <c r="AO118" s="440">
        <v>0</v>
      </c>
      <c r="AP118" s="440">
        <v>0</v>
      </c>
      <c r="AQ118" s="440">
        <v>0</v>
      </c>
      <c r="AR118" s="440">
        <v>0</v>
      </c>
      <c r="AS118" s="440">
        <v>0</v>
      </c>
      <c r="AT118" s="440">
        <v>0</v>
      </c>
      <c r="AU118" s="440">
        <v>0</v>
      </c>
      <c r="AV118" s="440">
        <v>0</v>
      </c>
      <c r="AW118" s="440">
        <v>0</v>
      </c>
      <c r="AX118" s="440">
        <v>0</v>
      </c>
      <c r="AY118" s="440">
        <v>0</v>
      </c>
      <c r="AZ118" s="928">
        <v>0</v>
      </c>
      <c r="BA118" s="928">
        <v>0.73408239700374533</v>
      </c>
      <c r="BB118" s="928">
        <v>0</v>
      </c>
      <c r="BC118" s="928">
        <v>0</v>
      </c>
      <c r="BD118" s="928">
        <v>0</v>
      </c>
      <c r="BE118" s="928">
        <v>0</v>
      </c>
      <c r="BF118" s="928">
        <v>0.73408239700374533</v>
      </c>
      <c r="BG118" s="928">
        <v>0</v>
      </c>
      <c r="BH118" s="928">
        <v>0</v>
      </c>
      <c r="BI118" s="928">
        <v>0</v>
      </c>
      <c r="BJ118" s="928">
        <v>0</v>
      </c>
      <c r="BK118" s="928">
        <v>0.73408239700374533</v>
      </c>
      <c r="BL118" s="928">
        <v>0</v>
      </c>
      <c r="BM118" s="928">
        <v>0</v>
      </c>
      <c r="BN118" s="928">
        <v>0</v>
      </c>
      <c r="BO118" s="928">
        <v>0</v>
      </c>
      <c r="BP118" s="928">
        <v>0</v>
      </c>
      <c r="BQ118" s="928">
        <v>0</v>
      </c>
      <c r="BR118" s="928">
        <v>0</v>
      </c>
      <c r="BS118" s="928">
        <v>0</v>
      </c>
      <c r="BT118" s="928">
        <v>0</v>
      </c>
      <c r="BU118" s="928">
        <v>0</v>
      </c>
      <c r="BV118" s="928">
        <v>0</v>
      </c>
      <c r="BW118" s="928">
        <v>0</v>
      </c>
      <c r="BX118" s="928">
        <v>0</v>
      </c>
      <c r="BY118" s="928">
        <v>0</v>
      </c>
      <c r="BZ118" s="928">
        <v>0</v>
      </c>
      <c r="CA118" s="928">
        <v>0</v>
      </c>
      <c r="CB118" s="928">
        <v>0</v>
      </c>
      <c r="CC118" s="928">
        <v>0</v>
      </c>
      <c r="CD118" s="928">
        <v>0</v>
      </c>
      <c r="CE118" s="928">
        <v>0</v>
      </c>
      <c r="CF118" s="928">
        <v>0</v>
      </c>
      <c r="CG118" s="928">
        <v>0</v>
      </c>
      <c r="CH118" s="928">
        <v>0</v>
      </c>
      <c r="CI118" s="928">
        <v>0</v>
      </c>
      <c r="CJ118" s="928">
        <v>0</v>
      </c>
      <c r="CK118" s="928">
        <v>0</v>
      </c>
      <c r="CL118" s="928">
        <v>0</v>
      </c>
      <c r="CM118" s="928">
        <v>0</v>
      </c>
      <c r="CN118" s="928">
        <v>0</v>
      </c>
      <c r="CO118" s="928">
        <v>0</v>
      </c>
      <c r="CP118" s="928">
        <v>0</v>
      </c>
      <c r="CQ118" s="928">
        <v>0</v>
      </c>
      <c r="CR118" s="928">
        <v>0</v>
      </c>
      <c r="CS118" s="928">
        <v>0</v>
      </c>
      <c r="CT118" s="928">
        <v>0</v>
      </c>
      <c r="CU118" s="928">
        <v>0</v>
      </c>
      <c r="CV118" s="928">
        <v>0</v>
      </c>
      <c r="CW118" s="928">
        <v>0</v>
      </c>
      <c r="CX118" s="928">
        <v>0</v>
      </c>
      <c r="CY118" s="928">
        <v>0</v>
      </c>
      <c r="CZ118" s="928">
        <v>0</v>
      </c>
      <c r="DA118" s="928">
        <v>0</v>
      </c>
      <c r="DB118" s="928">
        <v>0</v>
      </c>
      <c r="DC118" s="928">
        <v>0</v>
      </c>
      <c r="DD118" s="928">
        <v>0</v>
      </c>
      <c r="DE118" s="928">
        <v>0</v>
      </c>
      <c r="DF118" s="928">
        <v>0</v>
      </c>
      <c r="DG118" s="441">
        <v>0</v>
      </c>
      <c r="DH118" s="441">
        <v>0</v>
      </c>
      <c r="DI118" s="441">
        <v>0</v>
      </c>
      <c r="DJ118" s="441">
        <v>0</v>
      </c>
      <c r="DK118" s="441">
        <v>0</v>
      </c>
      <c r="DL118" s="441">
        <v>0</v>
      </c>
      <c r="DM118" s="441">
        <v>0</v>
      </c>
      <c r="DN118" s="441">
        <v>0</v>
      </c>
      <c r="DO118" s="441">
        <v>0</v>
      </c>
      <c r="DP118" s="441">
        <v>0</v>
      </c>
      <c r="DQ118" s="441">
        <v>0</v>
      </c>
      <c r="DR118" s="441">
        <v>0</v>
      </c>
      <c r="DS118" s="441">
        <v>0</v>
      </c>
      <c r="DT118" s="441">
        <v>0</v>
      </c>
      <c r="DU118" s="441">
        <v>0</v>
      </c>
      <c r="DV118" s="441">
        <v>0</v>
      </c>
      <c r="DW118" s="441">
        <v>0</v>
      </c>
      <c r="DX118" s="441">
        <v>0</v>
      </c>
      <c r="DY118" s="441">
        <v>0</v>
      </c>
      <c r="DZ118" s="441">
        <v>0</v>
      </c>
      <c r="EA118" s="441">
        <v>0</v>
      </c>
      <c r="EB118" s="441">
        <v>0</v>
      </c>
      <c r="EC118" s="441">
        <v>0</v>
      </c>
      <c r="ED118" s="441">
        <v>0</v>
      </c>
      <c r="EE118" s="441">
        <v>0</v>
      </c>
      <c r="EF118" s="441">
        <v>0</v>
      </c>
      <c r="EH118" s="437" t="s">
        <v>62</v>
      </c>
      <c r="EI118" s="437">
        <v>4</v>
      </c>
      <c r="EJ118" s="439"/>
      <c r="EK118" s="439" t="s">
        <v>333</v>
      </c>
      <c r="EL118" s="437"/>
      <c r="EN118" s="382" t="str">
        <f>+IFERROR(VLOOKUP($B118,'Lưu ý'!$C$5:$G$21,5,0),"")</f>
        <v/>
      </c>
      <c r="EO118" s="382">
        <f>+IF($EN118="",100%,INDEX('Lưu ý'!$H$5:$I$21,MATCH('3.Gentan-i'!$B118,'Lưu ý'!$C$5:$C$21,0),MATCH('3.Gentan-i'!EO$6,'Lưu ý'!$H$4:$I$4,0)))</f>
        <v>1</v>
      </c>
      <c r="EP118" s="382">
        <f>+IF($EN118="",100%,INDEX('Lưu ý'!$H$5:$I$21,MATCH('3.Gentan-i'!$B118,'Lưu ý'!$C$5:$C$21,0),MATCH('3.Gentan-i'!EP$6,'Lưu ý'!$H$4:$I$4,0)))</f>
        <v>1</v>
      </c>
      <c r="EQ118" s="382">
        <v>1</v>
      </c>
      <c r="ER118" s="929">
        <v>1</v>
      </c>
      <c r="ES118" s="439"/>
      <c r="ET118" s="439"/>
      <c r="EU118" s="476"/>
      <c r="EV118" s="810"/>
      <c r="EW118" s="810"/>
      <c r="EX118" s="810"/>
      <c r="EY118" s="810"/>
      <c r="FA118" s="442" cm="1">
        <f t="array" ref="FA118">+_xlfn.SINGLE(MMULT(VALUE($E118:$EF118),VALUE('Color detail'!H$7:H$138)))</f>
        <v>76.344569288389508</v>
      </c>
      <c r="FB118" s="442" cm="1">
        <f t="array" ref="FB118">+_xlfn.SINGLE(MMULT(VALUE($E118:$EF118),VALUE('Color detail'!I$7:I$138)))</f>
        <v>75.610486891385762</v>
      </c>
      <c r="FC118" s="442" cm="1">
        <f t="array" ref="FC118">+_xlfn.SINGLE(MMULT(VALUE($E118:$EF118),VALUE('Color detail'!J$7:J$138)))</f>
        <v>62.397003745318351</v>
      </c>
      <c r="FD118" s="442" cm="1">
        <f t="array" ref="FD118">+_xlfn.SINGLE(MMULT(VALUE($E118:$EF118),VALUE('Color detail'!K$7:K$138)))</f>
        <v>95.430711610486895</v>
      </c>
      <c r="FF118" s="436">
        <f t="shared" si="45"/>
        <v>80</v>
      </c>
      <c r="FG118" s="436">
        <f t="shared" si="46"/>
        <v>76</v>
      </c>
      <c r="FH118" s="436">
        <f t="shared" si="47"/>
        <v>64</v>
      </c>
      <c r="FI118" s="436">
        <f t="shared" si="48"/>
        <v>96</v>
      </c>
      <c r="FK118" s="436">
        <f t="shared" si="52"/>
        <v>80</v>
      </c>
      <c r="FL118" s="436">
        <f t="shared" si="53"/>
        <v>76</v>
      </c>
      <c r="FM118" s="436">
        <f t="shared" si="54"/>
        <v>64</v>
      </c>
      <c r="FN118" s="436">
        <f t="shared" si="55"/>
        <v>96</v>
      </c>
      <c r="FO118" s="681"/>
      <c r="FP118" s="436" cm="1">
        <f t="array" ref="FP118">+_xlfn.SINGLE(IF(FP$8="Mùa đông",MMULT(VALUE($E118:$EF118),VALUE('Color detail'!Q$7:Q$138))*'3.Gentan-i'!$EO118,MMULT(VALUE($E118:$EF118),VALUE('Color detail'!Q$7:Q$138))*'3.Gentan-i'!$EP118))</f>
        <v>4.404494382022472</v>
      </c>
      <c r="FQ118" s="436" cm="1">
        <f t="array" ref="FQ118">+_xlfn.SINGLE(IF(FQ$8="Mùa đông",MMULT(VALUE($E118:$EF118),VALUE('Color detail'!R$7:R$138))*'3.Gentan-i'!$EO118,MMULT(VALUE($E118:$EF118),VALUE('Color detail'!R$7:R$138))*'3.Gentan-i'!$EP118))</f>
        <v>4.404494382022472</v>
      </c>
      <c r="FR118" s="436" cm="1">
        <f t="array" ref="FR118">+_xlfn.SINGLE(IF(FR$8="Mùa đông",MMULT(VALUE($E118:$EF118),VALUE('Color detail'!S$7:S$138))*'3.Gentan-i'!$EO118,MMULT(VALUE($E118:$EF118),VALUE('Color detail'!S$7:S$138))*'3.Gentan-i'!$EP118))</f>
        <v>2.202247191011236</v>
      </c>
      <c r="FS118" s="436" cm="1">
        <f t="array" ref="FS118">+_xlfn.SINGLE(IF(FS$8="Mùa đông",MMULT(VALUE($E118:$EF118),VALUE('Color detail'!T$7:T$138))*'3.Gentan-i'!$EO118,MMULT(VALUE($E118:$EF118),VALUE('Color detail'!T$7:T$138))*'3.Gentan-i'!$EP118))</f>
        <v>1.4681647940074907</v>
      </c>
      <c r="FT118" s="436" cm="1">
        <f t="array" ref="FT118">+_xlfn.SINGLE(IF(FT$8="Mùa đông",MMULT(VALUE($E118:$EF118),VALUE('Color detail'!U$7:U$138))*'3.Gentan-i'!$EO118,MMULT(VALUE($E118:$EF118),VALUE('Color detail'!U$7:U$138))*'3.Gentan-i'!$EP118))</f>
        <v>7.3408239700374533</v>
      </c>
      <c r="FU118" s="436" cm="1">
        <f t="array" ref="FU118">+_xlfn.SINGLE(IF(FU$8="Mùa đông",MMULT(VALUE($E118:$EF118),VALUE('Color detail'!V$7:V$138))*'3.Gentan-i'!$EO118,MMULT(VALUE($E118:$EF118),VALUE('Color detail'!V$7:V$138))*'3.Gentan-i'!$EP118))</f>
        <v>2.9363295880149813</v>
      </c>
      <c r="FV118" s="436" cm="1">
        <f t="array" ref="FV118">+_xlfn.SINGLE(IF(FV$8="Mùa đông",MMULT(VALUE($E118:$EF118),VALUE('Color detail'!W$7:W$138))*'3.Gentan-i'!$EO118,MMULT(VALUE($E118:$EF118),VALUE('Color detail'!W$7:W$138))*'3.Gentan-i'!$EP118))</f>
        <v>5.1385767790262173</v>
      </c>
      <c r="FW118" s="436" cm="1">
        <f t="array" ref="FW118">+_xlfn.SINGLE(IF(FW$8="Mùa đông",MMULT(VALUE($E118:$EF118),VALUE('Color detail'!X$7:X$138))*'3.Gentan-i'!$EO118,MMULT(VALUE($E118:$EF118),VALUE('Color detail'!X$7:X$138))*'3.Gentan-i'!$EP118))</f>
        <v>1.4681647940074907</v>
      </c>
      <c r="FX118" s="436" cm="1">
        <f t="array" ref="FX118">+_xlfn.SINGLE(IF(FX$8="Mùa đông",MMULT(VALUE($E118:$EF118),VALUE('Color detail'!Y$7:Y$138))*'3.Gentan-i'!$EO118,MMULT(VALUE($E118:$EF118),VALUE('Color detail'!Y$7:Y$138))*'3.Gentan-i'!$EP118))</f>
        <v>5.1385767790262173</v>
      </c>
      <c r="FY118" s="436" cm="1">
        <f t="array" ref="FY118">+_xlfn.SINGLE(IF(FY$8="Mùa đông",MMULT(VALUE($E118:$EF118),VALUE('Color detail'!Z$7:Z$138))*'3.Gentan-i'!$EO118,MMULT(VALUE($E118:$EF118),VALUE('Color detail'!Z$7:Z$138))*'3.Gentan-i'!$EP118))</f>
        <v>5.1385767790262173</v>
      </c>
      <c r="FZ118" s="436" cm="1">
        <f t="array" ref="FZ118">+_xlfn.SINGLE(IF(FZ$8="Mùa đông",MMULT(VALUE($E118:$EF118),VALUE('Color detail'!AA$7:AA$138))*'3.Gentan-i'!$EO118,MMULT(VALUE($E118:$EF118),VALUE('Color detail'!AA$7:AA$138))*'3.Gentan-i'!$EP118))</f>
        <v>4.404494382022472</v>
      </c>
      <c r="GA118" s="436" cm="1">
        <f t="array" ref="GA118">+_xlfn.SINGLE(IF(GA$8="Mùa đông",MMULT(VALUE($E118:$EF118),VALUE('Color detail'!AB$7:AB$138))*'3.Gentan-i'!$EO118,MMULT(VALUE($E118:$EF118),VALUE('Color detail'!AB$7:AB$138))*'3.Gentan-i'!$EP118))</f>
        <v>7.3408239700374533</v>
      </c>
      <c r="GB118" s="436" cm="1">
        <f t="array" ref="GB118">+_xlfn.SINGLE(IF(GB$8="Mùa đông",MMULT(VALUE($E118:$EF118),VALUE('Color detail'!AC$7:AC$138))*'3.Gentan-i'!$EO118,MMULT(VALUE($E118:$EF118),VALUE('Color detail'!AC$7:AC$138))*'3.Gentan-i'!$EP118))</f>
        <v>4.404494382022472</v>
      </c>
      <c r="GC118" s="436" cm="1">
        <f t="array" ref="GC118">+_xlfn.SINGLE(IF(GC$8="Mùa đông",MMULT(VALUE($E118:$EF118),VALUE('Color detail'!AD$7:AD$138))*'3.Gentan-i'!$EO118,MMULT(VALUE($E118:$EF118),VALUE('Color detail'!AD$7:AD$138))*'3.Gentan-i'!$EP118))</f>
        <v>3.6704119850187267</v>
      </c>
      <c r="GD118" s="436" cm="1">
        <f t="array" ref="GD118">+_xlfn.SINGLE(IF(GD$8="Mùa đông",MMULT(VALUE($E118:$EF118),VALUE('Color detail'!AE$7:AE$138))*'3.Gentan-i'!$EO118,MMULT(VALUE($E118:$EF118),VALUE('Color detail'!AE$7:AE$138))*'3.Gentan-i'!$EP118))</f>
        <v>3.6704119850187267</v>
      </c>
      <c r="GE118" s="436" cm="1">
        <f t="array" ref="GE118">+_xlfn.SINGLE(IF(GE$8="Mùa đông",MMULT(VALUE($E118:$EF118),VALUE('Color detail'!AF$7:AF$138))*'3.Gentan-i'!$EO118,MMULT(VALUE($E118:$EF118),VALUE('Color detail'!AF$7:AF$138))*'3.Gentan-i'!$EP118))</f>
        <v>1.4681647940074907</v>
      </c>
      <c r="GF118" s="436" cm="1">
        <f t="array" ref="GF118">+_xlfn.SINGLE(IF(GF$8="Mùa đông",MMULT(VALUE($E118:$EF118),VALUE('Color detail'!AG$7:AG$138))*'3.Gentan-i'!$EO118,MMULT(VALUE($E118:$EF118),VALUE('Color detail'!AG$7:AG$138))*'3.Gentan-i'!$EP118))</f>
        <v>2.202247191011236</v>
      </c>
      <c r="GG118" s="436" cm="1">
        <f t="array" ref="GG118">+_xlfn.SINGLE(IF(GG$8="Mùa đông",MMULT(VALUE($E118:$EF118),VALUE('Color detail'!AH$7:AH$138))*'3.Gentan-i'!$EO118,MMULT(VALUE($E118:$EF118),VALUE('Color detail'!AH$7:AH$138))*'3.Gentan-i'!$EP118))</f>
        <v>2.9363295880149813</v>
      </c>
      <c r="GH118" s="436" cm="1">
        <f t="array" ref="GH118">+_xlfn.SINGLE(IF(GH$8="Mùa đông",MMULT(VALUE($E118:$EF118),VALUE('Color detail'!AI$7:AI$138))*'3.Gentan-i'!$EO118,MMULT(VALUE($E118:$EF118),VALUE('Color detail'!AI$7:AI$138))*'3.Gentan-i'!$EP118))</f>
        <v>2.202247191011236</v>
      </c>
      <c r="GI118" s="436" cm="1">
        <f t="array" ref="GI118">+_xlfn.SINGLE(IF(GI$8="Mùa đông",MMULT(VALUE($E118:$EF118),VALUE('Color detail'!AJ$7:AJ$138))*'3.Gentan-i'!$EO118,MMULT(VALUE($E118:$EF118),VALUE('Color detail'!AJ$7:AJ$138))*'3.Gentan-i'!$EP118))</f>
        <v>2.202247191011236</v>
      </c>
      <c r="GJ118" s="436" cm="1">
        <f t="array" ref="GJ118">+_xlfn.SINGLE(IF(GJ$8="Mùa đông",MMULT(VALUE($E118:$EF118),VALUE('Color detail'!AK$7:AK$138))*'3.Gentan-i'!$EO118,MMULT(VALUE($E118:$EF118),VALUE('Color detail'!AK$7:AK$138))*'3.Gentan-i'!$EP118))</f>
        <v>2.202247191011236</v>
      </c>
      <c r="GK118" s="436" cm="1">
        <f t="array" ref="GK118">+_xlfn.SINGLE(IF(GK$8="Mùa đông",MMULT(VALUE($E118:$EF118),VALUE('Color detail'!AL$7:AL$138))*'3.Gentan-i'!$EO118,MMULT(VALUE($E118:$EF118),VALUE('Color detail'!AL$7:AL$138))*'3.Gentan-i'!$EP118))</f>
        <v>0</v>
      </c>
      <c r="GL118" s="436" cm="1">
        <f t="array" ref="GL118">+_xlfn.SINGLE(IF(GL$8="Mùa đông",MMULT(VALUE($E118:$EF118),VALUE('Color detail'!AM$7:AM$138))*'3.Gentan-i'!$EO118,MMULT(VALUE($E118:$EF118),VALUE('Color detail'!AM$7:AM$138))*'3.Gentan-i'!$EP118))</f>
        <v>0</v>
      </c>
      <c r="GM118" s="436" cm="1">
        <f t="array" ref="GM118">+_xlfn.SINGLE(IF(GM$8="Mùa đông",MMULT(VALUE($E118:$EF118),VALUE('Color detail'!AN$7:AN$138))*'3.Gentan-i'!$EO118,MMULT(VALUE($E118:$EF118),VALUE('Color detail'!AN$7:AN$138))*'3.Gentan-i'!$EP118))</f>
        <v>0</v>
      </c>
      <c r="GN118" s="436" cm="1">
        <f t="array" ref="GN118">+_xlfn.SINGLE(IF(GN$8="Mùa đông",MMULT(VALUE($E118:$EF118),VALUE('Color detail'!AO$7:AO$138))*'3.Gentan-i'!$EO118,MMULT(VALUE($E118:$EF118),VALUE('Color detail'!AO$7:AO$138))*'3.Gentan-i'!$EP118))</f>
        <v>0</v>
      </c>
      <c r="GO118" s="436" cm="1">
        <f t="array" ref="GO118">+_xlfn.SINGLE(IF(GO$8="Mùa đông",MMULT(VALUE($E118:$EF118),VALUE('Color detail'!AP$7:AP$138))*'3.Gentan-i'!$EO118,MMULT(VALUE($E118:$EF118),VALUE('Color detail'!AP$7:AP$138))*'3.Gentan-i'!$EP118))</f>
        <v>0</v>
      </c>
      <c r="GP118" s="436" cm="1">
        <f t="array" ref="GP118">+_xlfn.SINGLE(IF(GP$8="Mùa đông",MMULT(VALUE($E118:$EF118),VALUE('Color detail'!AQ$7:AQ$138))*'3.Gentan-i'!$EO118,MMULT(VALUE($E118:$EF118),VALUE('Color detail'!AQ$7:AQ$138))*'3.Gentan-i'!$EP118))</f>
        <v>0</v>
      </c>
      <c r="GQ118" s="436" cm="1">
        <f t="array" ref="GQ118">+_xlfn.SINGLE(IF(GQ$8="Mùa đông",MMULT(VALUE($E118:$EF118),VALUE('Color detail'!AR$7:AR$138))*'3.Gentan-i'!$EO118,MMULT(VALUE($E118:$EF118),VALUE('Color detail'!AR$7:AR$138))*'3.Gentan-i'!$EP118))</f>
        <v>0</v>
      </c>
      <c r="GR118" s="443">
        <f t="shared" si="56"/>
        <v>76.344569288389522</v>
      </c>
      <c r="GS118" s="435">
        <v>0</v>
      </c>
      <c r="GT118" s="436">
        <f t="shared" si="57"/>
        <v>7.3408239700374533</v>
      </c>
      <c r="GU118" s="499">
        <v>12</v>
      </c>
      <c r="GV118" s="499">
        <v>36</v>
      </c>
      <c r="GW118" s="436">
        <f t="shared" si="49"/>
        <v>88.089887640449433</v>
      </c>
      <c r="GX118" s="436">
        <f t="shared" si="50"/>
        <v>264.2696629213483</v>
      </c>
      <c r="GZ118" s="534"/>
      <c r="HA118" s="534"/>
      <c r="HB118" s="534">
        <f t="shared" si="51"/>
        <v>0</v>
      </c>
    </row>
    <row r="119" spans="1:210" ht="16" hidden="1" customHeight="1">
      <c r="A119" s="437">
        <v>4</v>
      </c>
      <c r="B119" s="438" t="s">
        <v>736</v>
      </c>
      <c r="C119" s="667" t="s">
        <v>617</v>
      </c>
      <c r="D119" s="439" t="s">
        <v>628</v>
      </c>
      <c r="E119" s="925"/>
      <c r="F119" s="925"/>
      <c r="G119" s="925"/>
      <c r="H119" s="925"/>
      <c r="I119" s="925"/>
      <c r="J119" s="925"/>
      <c r="K119" s="925"/>
      <c r="L119" s="925"/>
      <c r="M119" s="925"/>
      <c r="N119" s="925"/>
      <c r="O119" s="925"/>
      <c r="P119" s="925"/>
      <c r="Q119" s="925"/>
      <c r="R119" s="925"/>
      <c r="S119" s="925"/>
      <c r="T119" s="925"/>
      <c r="U119" s="925"/>
      <c r="V119" s="925"/>
      <c r="W119" s="925"/>
      <c r="X119" s="925"/>
      <c r="Y119" s="925"/>
      <c r="Z119" s="925"/>
      <c r="AA119" s="925"/>
      <c r="AB119" s="925"/>
      <c r="AC119" s="925"/>
      <c r="AD119" s="440">
        <v>0</v>
      </c>
      <c r="AE119" s="440">
        <v>0</v>
      </c>
      <c r="AF119" s="440">
        <v>0</v>
      </c>
      <c r="AG119" s="440">
        <v>0</v>
      </c>
      <c r="AH119" s="440">
        <v>0</v>
      </c>
      <c r="AI119" s="440">
        <v>0</v>
      </c>
      <c r="AJ119" s="440">
        <v>0</v>
      </c>
      <c r="AK119" s="440">
        <v>0</v>
      </c>
      <c r="AL119" s="440">
        <v>0</v>
      </c>
      <c r="AM119" s="440">
        <v>0</v>
      </c>
      <c r="AN119" s="440">
        <v>0</v>
      </c>
      <c r="AO119" s="440">
        <v>0</v>
      </c>
      <c r="AP119" s="440">
        <v>0</v>
      </c>
      <c r="AQ119" s="440">
        <v>0</v>
      </c>
      <c r="AR119" s="440">
        <v>0</v>
      </c>
      <c r="AS119" s="440">
        <v>0</v>
      </c>
      <c r="AT119" s="440">
        <v>0</v>
      </c>
      <c r="AU119" s="440">
        <v>0</v>
      </c>
      <c r="AV119" s="440">
        <v>0</v>
      </c>
      <c r="AW119" s="440">
        <v>0</v>
      </c>
      <c r="AX119" s="440">
        <v>0</v>
      </c>
      <c r="AY119" s="440">
        <v>0</v>
      </c>
      <c r="AZ119" s="444">
        <v>0.1510180995475113</v>
      </c>
      <c r="BA119" s="444">
        <v>0.1510180995475113</v>
      </c>
      <c r="BB119" s="444">
        <v>0.1510180995475113</v>
      </c>
      <c r="BC119" s="444">
        <v>0.1510180995475113</v>
      </c>
      <c r="BD119" s="444">
        <v>0.1510180995475113</v>
      </c>
      <c r="BE119" s="444">
        <v>0.1510180995475113</v>
      </c>
      <c r="BF119" s="444">
        <v>0.1510180995475113</v>
      </c>
      <c r="BG119" s="444">
        <v>0.1510180995475113</v>
      </c>
      <c r="BH119" s="444">
        <v>0.1510180995475113</v>
      </c>
      <c r="BI119" s="444">
        <v>0.1510180995475113</v>
      </c>
      <c r="BJ119" s="444">
        <v>0.1510180995475113</v>
      </c>
      <c r="BK119" s="444">
        <v>0.1510180995475113</v>
      </c>
      <c r="BL119" s="444">
        <v>0.1510180995475113</v>
      </c>
      <c r="BM119" s="444">
        <v>0.1510180995475113</v>
      </c>
      <c r="BN119" s="444">
        <v>0.1510180995475113</v>
      </c>
      <c r="BO119" s="444">
        <v>0</v>
      </c>
      <c r="BP119" s="444">
        <v>0</v>
      </c>
      <c r="BQ119" s="444">
        <v>0</v>
      </c>
      <c r="BR119" s="444">
        <v>0</v>
      </c>
      <c r="BS119" s="444">
        <v>0</v>
      </c>
      <c r="BT119" s="444">
        <v>0</v>
      </c>
      <c r="BU119" s="444">
        <v>0</v>
      </c>
      <c r="BV119" s="444">
        <v>0</v>
      </c>
      <c r="BW119" s="444">
        <v>0</v>
      </c>
      <c r="BX119" s="444">
        <v>0</v>
      </c>
      <c r="BY119" s="444">
        <v>0</v>
      </c>
      <c r="BZ119" s="444">
        <v>0</v>
      </c>
      <c r="CA119" s="444">
        <v>0</v>
      </c>
      <c r="CB119" s="444">
        <v>0</v>
      </c>
      <c r="CC119" s="444">
        <v>0</v>
      </c>
      <c r="CD119" s="444">
        <v>0</v>
      </c>
      <c r="CE119" s="444">
        <v>0</v>
      </c>
      <c r="CF119" s="444">
        <v>0</v>
      </c>
      <c r="CG119" s="444">
        <v>0</v>
      </c>
      <c r="CH119" s="444">
        <v>0</v>
      </c>
      <c r="CI119" s="444">
        <v>0</v>
      </c>
      <c r="CJ119" s="444">
        <v>0</v>
      </c>
      <c r="CK119" s="444">
        <v>0</v>
      </c>
      <c r="CL119" s="444">
        <v>0</v>
      </c>
      <c r="CM119" s="444">
        <v>0</v>
      </c>
      <c r="CN119" s="444">
        <v>0</v>
      </c>
      <c r="CO119" s="444">
        <v>0</v>
      </c>
      <c r="CP119" s="444">
        <v>0</v>
      </c>
      <c r="CQ119" s="444">
        <v>0</v>
      </c>
      <c r="CR119" s="444">
        <v>0</v>
      </c>
      <c r="CS119" s="444">
        <v>0</v>
      </c>
      <c r="CT119" s="444">
        <v>0</v>
      </c>
      <c r="CU119" s="444">
        <v>0</v>
      </c>
      <c r="CV119" s="444">
        <v>0</v>
      </c>
      <c r="CW119" s="444">
        <v>0</v>
      </c>
      <c r="CX119" s="444">
        <v>0</v>
      </c>
      <c r="CY119" s="444">
        <v>0</v>
      </c>
      <c r="CZ119" s="444">
        <v>0</v>
      </c>
      <c r="DA119" s="444">
        <v>0</v>
      </c>
      <c r="DB119" s="444">
        <v>0</v>
      </c>
      <c r="DC119" s="444">
        <v>0</v>
      </c>
      <c r="DD119" s="444">
        <v>0</v>
      </c>
      <c r="DE119" s="444">
        <v>0</v>
      </c>
      <c r="DF119" s="444">
        <v>0</v>
      </c>
      <c r="DG119" s="444">
        <v>0</v>
      </c>
      <c r="DH119" s="444">
        <v>0</v>
      </c>
      <c r="DI119" s="444">
        <v>0</v>
      </c>
      <c r="DJ119" s="444">
        <v>0</v>
      </c>
      <c r="DK119" s="444">
        <v>0</v>
      </c>
      <c r="DL119" s="444">
        <v>0</v>
      </c>
      <c r="DM119" s="444">
        <v>0</v>
      </c>
      <c r="DN119" s="444">
        <v>0</v>
      </c>
      <c r="DO119" s="444">
        <v>0</v>
      </c>
      <c r="DP119" s="444">
        <v>0</v>
      </c>
      <c r="DQ119" s="444">
        <v>0</v>
      </c>
      <c r="DR119" s="444">
        <v>0</v>
      </c>
      <c r="DS119" s="444">
        <v>0</v>
      </c>
      <c r="DT119" s="444">
        <v>0</v>
      </c>
      <c r="DU119" s="444">
        <v>0</v>
      </c>
      <c r="DV119" s="444">
        <v>0</v>
      </c>
      <c r="DW119" s="444">
        <v>0</v>
      </c>
      <c r="DX119" s="444">
        <v>0</v>
      </c>
      <c r="DY119" s="444">
        <v>0</v>
      </c>
      <c r="DZ119" s="444">
        <v>0</v>
      </c>
      <c r="EA119" s="444">
        <v>0</v>
      </c>
      <c r="EB119" s="444">
        <v>0</v>
      </c>
      <c r="EC119" s="444">
        <v>0</v>
      </c>
      <c r="ED119" s="444">
        <v>0</v>
      </c>
      <c r="EE119" s="444">
        <v>0</v>
      </c>
      <c r="EF119" s="444">
        <v>0</v>
      </c>
      <c r="EH119" s="437" t="s">
        <v>62</v>
      </c>
      <c r="EI119" s="437">
        <v>4</v>
      </c>
      <c r="EJ119" s="439"/>
      <c r="EK119" s="439" t="s">
        <v>333</v>
      </c>
      <c r="EL119" s="437"/>
      <c r="EN119" s="382" t="str">
        <f>+IFERROR(VLOOKUP($B119,'Lưu ý'!$C$5:$G$21,5,0),"")</f>
        <v/>
      </c>
      <c r="EO119" s="382">
        <f>+IF($EN119="",100%,INDEX('Lưu ý'!$H$5:$I$21,MATCH('3.Gentan-i'!$B119,'Lưu ý'!$C$5:$C$21,0),MATCH('3.Gentan-i'!EO$6,'Lưu ý'!$H$4:$I$4,0)))</f>
        <v>1</v>
      </c>
      <c r="EP119" s="382">
        <f>+IF($EN119="",100%,INDEX('Lưu ý'!$H$5:$I$21,MATCH('3.Gentan-i'!$B119,'Lưu ý'!$C$5:$C$21,0),MATCH('3.Gentan-i'!EP$6,'Lưu ý'!$H$4:$I$4,0)))</f>
        <v>1</v>
      </c>
      <c r="EQ119" s="382">
        <v>1</v>
      </c>
      <c r="ER119" s="929">
        <v>1</v>
      </c>
      <c r="ES119" s="439"/>
      <c r="ET119" s="439"/>
      <c r="EU119" s="476"/>
      <c r="EV119" s="810"/>
      <c r="EW119" s="810"/>
      <c r="EX119" s="810"/>
      <c r="EY119" s="810"/>
      <c r="FA119" s="442" cm="1">
        <f t="array" ref="FA119">+_xlfn.SINGLE(MMULT(VALUE($E119:$EF119),VALUE('Color detail'!H$7:H$138)))</f>
        <v>114.32070135746606</v>
      </c>
      <c r="FB119" s="442" cm="1">
        <f t="array" ref="FB119">+_xlfn.SINGLE(MMULT(VALUE($E119:$EF119),VALUE('Color detail'!I$7:I$138)))</f>
        <v>123.83484162895927</v>
      </c>
      <c r="FC119" s="442" cm="1">
        <f t="array" ref="FC119">+_xlfn.SINGLE(MMULT(VALUE($E119:$EF119),VALUE('Color detail'!J$7:J$138)))</f>
        <v>101.18212669683257</v>
      </c>
      <c r="FD119" s="442" cm="1">
        <f t="array" ref="FD119">+_xlfn.SINGLE(MMULT(VALUE($E119:$EF119),VALUE('Color detail'!K$7:K$138)))</f>
        <v>146.48755656108602</v>
      </c>
      <c r="FF119" s="436">
        <f t="shared" si="45"/>
        <v>116</v>
      </c>
      <c r="FG119" s="436">
        <f t="shared" si="46"/>
        <v>124</v>
      </c>
      <c r="FH119" s="436">
        <f t="shared" si="47"/>
        <v>104</v>
      </c>
      <c r="FI119" s="436">
        <f t="shared" si="48"/>
        <v>148</v>
      </c>
      <c r="FK119" s="436">
        <f t="shared" si="52"/>
        <v>116</v>
      </c>
      <c r="FL119" s="436">
        <f t="shared" si="53"/>
        <v>124</v>
      </c>
      <c r="FM119" s="436">
        <f t="shared" si="54"/>
        <v>104</v>
      </c>
      <c r="FN119" s="436">
        <f t="shared" si="55"/>
        <v>148</v>
      </c>
      <c r="FO119" s="681"/>
      <c r="FP119" s="436" cm="1">
        <f t="array" ref="FP119">+_xlfn.SINGLE(IF(FP$8="Mùa đông",MMULT(VALUE($E119:$EF119),VALUE('Color detail'!Q$7:Q$138))*'3.Gentan-i'!$EO119,MMULT(VALUE($E119:$EF119),VALUE('Color detail'!Q$7:Q$138))*'3.Gentan-i'!$EP119))</f>
        <v>6.9468325791855197</v>
      </c>
      <c r="FQ119" s="436" cm="1">
        <f t="array" ref="FQ119">+_xlfn.SINGLE(IF(FQ$8="Mùa đông",MMULT(VALUE($E119:$EF119),VALUE('Color detail'!R$7:R$138))*'3.Gentan-i'!$EO119,MMULT(VALUE($E119:$EF119),VALUE('Color detail'!R$7:R$138))*'3.Gentan-i'!$EP119))</f>
        <v>6.9468325791855197</v>
      </c>
      <c r="FR119" s="436" cm="1">
        <f t="array" ref="FR119">+_xlfn.SINGLE(IF(FR$8="Mùa đông",MMULT(VALUE($E119:$EF119),VALUE('Color detail'!S$7:S$138))*'3.Gentan-i'!$EO119,MMULT(VALUE($E119:$EF119),VALUE('Color detail'!S$7:S$138))*'3.Gentan-i'!$EP119))</f>
        <v>3.7754524886877832</v>
      </c>
      <c r="FS119" s="436" cm="1">
        <f t="array" ref="FS119">+_xlfn.SINGLE(IF(FS$8="Mùa đông",MMULT(VALUE($E119:$EF119),VALUE('Color detail'!T$7:T$138))*'3.Gentan-i'!$EO119,MMULT(VALUE($E119:$EF119),VALUE('Color detail'!T$7:T$138))*'3.Gentan-i'!$EP119))</f>
        <v>5.4366515837104066</v>
      </c>
      <c r="FT119" s="436" cm="1">
        <f t="array" ref="FT119">+_xlfn.SINGLE(IF(FT$8="Mùa đông",MMULT(VALUE($E119:$EF119),VALUE('Color detail'!U$7:U$138))*'3.Gentan-i'!$EO119,MMULT(VALUE($E119:$EF119),VALUE('Color detail'!U$7:U$138))*'3.Gentan-i'!$EP119))</f>
        <v>5.2856334841628954</v>
      </c>
      <c r="FU119" s="436" cm="1">
        <f t="array" ref="FU119">+_xlfn.SINGLE(IF(FU$8="Mùa đông",MMULT(VALUE($E119:$EF119),VALUE('Color detail'!V$7:V$138))*'3.Gentan-i'!$EO119,MMULT(VALUE($E119:$EF119),VALUE('Color detail'!V$7:V$138))*'3.Gentan-i'!$EP119))</f>
        <v>5.4366515837104066</v>
      </c>
      <c r="FV119" s="436" cm="1">
        <f t="array" ref="FV119">+_xlfn.SINGLE(IF(FV$8="Mùa đông",MMULT(VALUE($E119:$EF119),VALUE('Color detail'!W$7:W$138))*'3.Gentan-i'!$EO119,MMULT(VALUE($E119:$EF119),VALUE('Color detail'!W$7:W$138))*'3.Gentan-i'!$EP119))</f>
        <v>5.5876696832579169</v>
      </c>
      <c r="FW119" s="436" cm="1">
        <f t="array" ref="FW119">+_xlfn.SINGLE(IF(FW$8="Mùa đông",MMULT(VALUE($E119:$EF119),VALUE('Color detail'!X$7:X$138))*'3.Gentan-i'!$EO119,MMULT(VALUE($E119:$EF119),VALUE('Color detail'!X$7:X$138))*'3.Gentan-i'!$EP119))</f>
        <v>5.4366515837104066</v>
      </c>
      <c r="FX119" s="436" cm="1">
        <f t="array" ref="FX119">+_xlfn.SINGLE(IF(FX$8="Mùa đông",MMULT(VALUE($E119:$EF119),VALUE('Color detail'!Y$7:Y$138))*'3.Gentan-i'!$EO119,MMULT(VALUE($E119:$EF119),VALUE('Color detail'!Y$7:Y$138))*'3.Gentan-i'!$EP119))</f>
        <v>5.7386877828054299</v>
      </c>
      <c r="FY119" s="436" cm="1">
        <f t="array" ref="FY119">+_xlfn.SINGLE(IF(FY$8="Mùa đông",MMULT(VALUE($E119:$EF119),VALUE('Color detail'!Z$7:Z$138))*'3.Gentan-i'!$EO119,MMULT(VALUE($E119:$EF119),VALUE('Color detail'!Z$7:Z$138))*'3.Gentan-i'!$EP119))</f>
        <v>6.1917420814479618</v>
      </c>
      <c r="FZ119" s="436" cm="1">
        <f t="array" ref="FZ119">+_xlfn.SINGLE(IF(FZ$8="Mùa đông",MMULT(VALUE($E119:$EF119),VALUE('Color detail'!AA$7:AA$138))*'3.Gentan-i'!$EO119,MMULT(VALUE($E119:$EF119),VALUE('Color detail'!AA$7:AA$138))*'3.Gentan-i'!$EP119))</f>
        <v>6.7958144796380076</v>
      </c>
      <c r="GA119" s="436" cm="1">
        <f t="array" ref="GA119">+_xlfn.SINGLE(IF(GA$8="Mùa đông",MMULT(VALUE($E119:$EF119),VALUE('Color detail'!AB$7:AB$138))*'3.Gentan-i'!$EO119,MMULT(VALUE($E119:$EF119),VALUE('Color detail'!AB$7:AB$138))*'3.Gentan-i'!$EP119))</f>
        <v>7.2488687782805412</v>
      </c>
      <c r="GB119" s="436" cm="1">
        <f t="array" ref="GB119">+_xlfn.SINGLE(IF(GB$8="Mùa đông",MMULT(VALUE($E119:$EF119),VALUE('Color detail'!AC$7:AC$138))*'3.Gentan-i'!$EO119,MMULT(VALUE($E119:$EF119),VALUE('Color detail'!AC$7:AC$138))*'3.Gentan-i'!$EP119))</f>
        <v>6.342760180995473</v>
      </c>
      <c r="GC119" s="436" cm="1">
        <f t="array" ref="GC119">+_xlfn.SINGLE(IF(GC$8="Mùa đông",MMULT(VALUE($E119:$EF119),VALUE('Color detail'!AD$7:AD$138))*'3.Gentan-i'!$EO119,MMULT(VALUE($E119:$EF119),VALUE('Color detail'!AD$7:AD$138))*'3.Gentan-i'!$EP119))</f>
        <v>7.09785067873303</v>
      </c>
      <c r="GD119" s="436" cm="1">
        <f t="array" ref="GD119">+_xlfn.SINGLE(IF(GD$8="Mùa đông",MMULT(VALUE($E119:$EF119),VALUE('Color detail'!AE$7:AE$138))*'3.Gentan-i'!$EO119,MMULT(VALUE($E119:$EF119),VALUE('Color detail'!AE$7:AE$138))*'3.Gentan-i'!$EP119))</f>
        <v>6.0407239819004523</v>
      </c>
      <c r="GE119" s="436" cm="1">
        <f t="array" ref="GE119">+_xlfn.SINGLE(IF(GE$8="Mùa đông",MMULT(VALUE($E119:$EF119),VALUE('Color detail'!AF$7:AF$138))*'3.Gentan-i'!$EO119,MMULT(VALUE($E119:$EF119),VALUE('Color detail'!AF$7:AF$138))*'3.Gentan-i'!$EP119))</f>
        <v>3.9264705882352935</v>
      </c>
      <c r="GF119" s="436" cm="1">
        <f t="array" ref="GF119">+_xlfn.SINGLE(IF(GF$8="Mùa đông",MMULT(VALUE($E119:$EF119),VALUE('Color detail'!AG$7:AG$138))*'3.Gentan-i'!$EO119,MMULT(VALUE($E119:$EF119),VALUE('Color detail'!AG$7:AG$138))*'3.Gentan-i'!$EP119))</f>
        <v>4.0774886877828047</v>
      </c>
      <c r="GG119" s="436" cm="1">
        <f t="array" ref="GG119">+_xlfn.SINGLE(IF(GG$8="Mùa đông",MMULT(VALUE($E119:$EF119),VALUE('Color detail'!AH$7:AH$138))*'3.Gentan-i'!$EO119,MMULT(VALUE($E119:$EF119),VALUE('Color detail'!AH$7:AH$138))*'3.Gentan-i'!$EP119))</f>
        <v>3.9264705882352935</v>
      </c>
      <c r="GH119" s="436" cm="1">
        <f t="array" ref="GH119">+_xlfn.SINGLE(IF(GH$8="Mùa đông",MMULT(VALUE($E119:$EF119),VALUE('Color detail'!AI$7:AI$138))*'3.Gentan-i'!$EO119,MMULT(VALUE($E119:$EF119),VALUE('Color detail'!AI$7:AI$138))*'3.Gentan-i'!$EP119))</f>
        <v>4.0774886877828047</v>
      </c>
      <c r="GI119" s="436" cm="1">
        <f t="array" ref="GI119">+_xlfn.SINGLE(IF(GI$8="Mùa đông",MMULT(VALUE($E119:$EF119),VALUE('Color detail'!AJ$7:AJ$138))*'3.Gentan-i'!$EO119,MMULT(VALUE($E119:$EF119),VALUE('Color detail'!AJ$7:AJ$138))*'3.Gentan-i'!$EP119))</f>
        <v>4.0774886877828047</v>
      </c>
      <c r="GJ119" s="436" cm="1">
        <f t="array" ref="GJ119">+_xlfn.SINGLE(IF(GJ$8="Mùa đông",MMULT(VALUE($E119:$EF119),VALUE('Color detail'!AK$7:AK$138))*'3.Gentan-i'!$EO119,MMULT(VALUE($E119:$EF119),VALUE('Color detail'!AK$7:AK$138))*'3.Gentan-i'!$EP119))</f>
        <v>3.9264705882352935</v>
      </c>
      <c r="GK119" s="436" cm="1">
        <f t="array" ref="GK119">+_xlfn.SINGLE(IF(GK$8="Mùa đông",MMULT(VALUE($E119:$EF119),VALUE('Color detail'!AL$7:AL$138))*'3.Gentan-i'!$EO119,MMULT(VALUE($E119:$EF119),VALUE('Color detail'!AL$7:AL$138))*'3.Gentan-i'!$EP119))</f>
        <v>0</v>
      </c>
      <c r="GL119" s="436" cm="1">
        <f t="array" ref="GL119">+_xlfn.SINGLE(IF(GL$8="Mùa đông",MMULT(VALUE($E119:$EF119),VALUE('Color detail'!AM$7:AM$138))*'3.Gentan-i'!$EO119,MMULT(VALUE($E119:$EF119),VALUE('Color detail'!AM$7:AM$138))*'3.Gentan-i'!$EP119))</f>
        <v>0</v>
      </c>
      <c r="GM119" s="436" cm="1">
        <f t="array" ref="GM119">+_xlfn.SINGLE(IF(GM$8="Mùa đông",MMULT(VALUE($E119:$EF119),VALUE('Color detail'!AN$7:AN$138))*'3.Gentan-i'!$EO119,MMULT(VALUE($E119:$EF119),VALUE('Color detail'!AN$7:AN$138))*'3.Gentan-i'!$EP119))</f>
        <v>0</v>
      </c>
      <c r="GN119" s="436" cm="1">
        <f t="array" ref="GN119">+_xlfn.SINGLE(IF(GN$8="Mùa đông",MMULT(VALUE($E119:$EF119),VALUE('Color detail'!AO$7:AO$138))*'3.Gentan-i'!$EO119,MMULT(VALUE($E119:$EF119),VALUE('Color detail'!AO$7:AO$138))*'3.Gentan-i'!$EP119))</f>
        <v>0</v>
      </c>
      <c r="GO119" s="436" cm="1">
        <f t="array" ref="GO119">+_xlfn.SINGLE(IF(GO$8="Mùa đông",MMULT(VALUE($E119:$EF119),VALUE('Color detail'!AP$7:AP$138))*'3.Gentan-i'!$EO119,MMULT(VALUE($E119:$EF119),VALUE('Color detail'!AP$7:AP$138))*'3.Gentan-i'!$EP119))</f>
        <v>0</v>
      </c>
      <c r="GP119" s="436" cm="1">
        <f t="array" ref="GP119">+_xlfn.SINGLE(IF(GP$8="Mùa đông",MMULT(VALUE($E119:$EF119),VALUE('Color detail'!AQ$7:AQ$138))*'3.Gentan-i'!$EO119,MMULT(VALUE($E119:$EF119),VALUE('Color detail'!AQ$7:AQ$138))*'3.Gentan-i'!$EP119))</f>
        <v>0</v>
      </c>
      <c r="GQ119" s="436" cm="1">
        <f t="array" ref="GQ119">+_xlfn.SINGLE(IF(GQ$8="Mùa đông",MMULT(VALUE($E119:$EF119),VALUE('Color detail'!AR$7:AR$138))*'3.Gentan-i'!$EO119,MMULT(VALUE($E119:$EF119),VALUE('Color detail'!AR$7:AR$138))*'3.Gentan-i'!$EP119))</f>
        <v>0</v>
      </c>
      <c r="GR119" s="443">
        <f t="shared" si="56"/>
        <v>114.32070135746602</v>
      </c>
      <c r="GS119" s="435">
        <v>0</v>
      </c>
      <c r="GT119" s="436">
        <f t="shared" si="57"/>
        <v>7.2488687782805412</v>
      </c>
      <c r="GU119" s="499">
        <v>12</v>
      </c>
      <c r="GV119" s="499">
        <v>36</v>
      </c>
      <c r="GW119" s="436">
        <f t="shared" si="49"/>
        <v>86.986425339366491</v>
      </c>
      <c r="GX119" s="436">
        <f t="shared" si="50"/>
        <v>260.9592760180995</v>
      </c>
      <c r="GZ119" s="534"/>
      <c r="HA119" s="534"/>
      <c r="HB119" s="534">
        <f t="shared" si="51"/>
        <v>0</v>
      </c>
    </row>
    <row r="120" spans="1:210" ht="16" hidden="1" customHeight="1">
      <c r="A120" s="437">
        <v>4</v>
      </c>
      <c r="B120" s="438" t="s">
        <v>737</v>
      </c>
      <c r="C120" s="667" t="s">
        <v>618</v>
      </c>
      <c r="D120" s="439" t="s">
        <v>628</v>
      </c>
      <c r="E120" s="925"/>
      <c r="F120" s="925"/>
      <c r="G120" s="925"/>
      <c r="H120" s="925"/>
      <c r="I120" s="925"/>
      <c r="J120" s="925"/>
      <c r="K120" s="925"/>
      <c r="L120" s="925"/>
      <c r="M120" s="925"/>
      <c r="N120" s="925"/>
      <c r="O120" s="925"/>
      <c r="P120" s="925"/>
      <c r="Q120" s="925"/>
      <c r="R120" s="925"/>
      <c r="S120" s="925"/>
      <c r="T120" s="925"/>
      <c r="U120" s="925"/>
      <c r="V120" s="925"/>
      <c r="W120" s="925"/>
      <c r="X120" s="925"/>
      <c r="Y120" s="925"/>
      <c r="Z120" s="925"/>
      <c r="AA120" s="925"/>
      <c r="AB120" s="925"/>
      <c r="AC120" s="925"/>
      <c r="AD120" s="440">
        <v>0</v>
      </c>
      <c r="AE120" s="440">
        <v>0</v>
      </c>
      <c r="AF120" s="440">
        <v>0</v>
      </c>
      <c r="AG120" s="440">
        <v>0</v>
      </c>
      <c r="AH120" s="440">
        <v>0</v>
      </c>
      <c r="AI120" s="440">
        <v>0</v>
      </c>
      <c r="AJ120" s="440">
        <v>0</v>
      </c>
      <c r="AK120" s="440">
        <v>0</v>
      </c>
      <c r="AL120" s="440">
        <v>0</v>
      </c>
      <c r="AM120" s="440">
        <v>0</v>
      </c>
      <c r="AN120" s="440">
        <v>0</v>
      </c>
      <c r="AO120" s="440">
        <v>0</v>
      </c>
      <c r="AP120" s="440">
        <v>0</v>
      </c>
      <c r="AQ120" s="440">
        <v>0</v>
      </c>
      <c r="AR120" s="440">
        <v>0</v>
      </c>
      <c r="AS120" s="440">
        <v>0</v>
      </c>
      <c r="AT120" s="440">
        <v>0</v>
      </c>
      <c r="AU120" s="440">
        <v>0</v>
      </c>
      <c r="AV120" s="440">
        <v>0</v>
      </c>
      <c r="AW120" s="440">
        <v>0</v>
      </c>
      <c r="AX120" s="440">
        <v>0</v>
      </c>
      <c r="AY120" s="440">
        <v>0</v>
      </c>
      <c r="AZ120" s="928">
        <v>0</v>
      </c>
      <c r="BA120" s="928">
        <v>0</v>
      </c>
      <c r="BB120" s="928">
        <v>0</v>
      </c>
      <c r="BC120" s="928">
        <v>0.171991639295312</v>
      </c>
      <c r="BD120" s="928">
        <v>0</v>
      </c>
      <c r="BE120" s="928">
        <v>0</v>
      </c>
      <c r="BF120" s="928">
        <v>0</v>
      </c>
      <c r="BG120" s="928">
        <v>0</v>
      </c>
      <c r="BH120" s="928">
        <v>0.171991639295312</v>
      </c>
      <c r="BI120" s="928">
        <v>0</v>
      </c>
      <c r="BJ120" s="928">
        <v>0</v>
      </c>
      <c r="BK120" s="928">
        <v>0</v>
      </c>
      <c r="BL120" s="928">
        <v>0</v>
      </c>
      <c r="BM120" s="928">
        <v>0.171991639295312</v>
      </c>
      <c r="BN120" s="928">
        <v>0</v>
      </c>
      <c r="BO120" s="928">
        <v>0</v>
      </c>
      <c r="BP120" s="928">
        <v>0</v>
      </c>
      <c r="BQ120" s="928">
        <v>0</v>
      </c>
      <c r="BR120" s="928">
        <v>0</v>
      </c>
      <c r="BS120" s="928">
        <v>0.15049268438339802</v>
      </c>
      <c r="BT120" s="928">
        <v>0</v>
      </c>
      <c r="BU120" s="928">
        <v>0</v>
      </c>
      <c r="BV120" s="928">
        <v>0</v>
      </c>
      <c r="BW120" s="928">
        <v>0</v>
      </c>
      <c r="BX120" s="928">
        <v>0</v>
      </c>
      <c r="BY120" s="928">
        <v>0.15049268438339802</v>
      </c>
      <c r="BZ120" s="928">
        <v>0</v>
      </c>
      <c r="CA120" s="928">
        <v>0</v>
      </c>
      <c r="CB120" s="928">
        <v>0</v>
      </c>
      <c r="CC120" s="928">
        <v>0</v>
      </c>
      <c r="CD120" s="928">
        <v>0</v>
      </c>
      <c r="CE120" s="928">
        <v>0.15049268438339802</v>
      </c>
      <c r="CF120" s="928">
        <v>0</v>
      </c>
      <c r="CG120" s="928">
        <v>0</v>
      </c>
      <c r="CH120" s="928">
        <v>0</v>
      </c>
      <c r="CI120" s="928">
        <v>0</v>
      </c>
      <c r="CJ120" s="928">
        <v>0</v>
      </c>
      <c r="CK120" s="928">
        <v>0.15049268438339802</v>
      </c>
      <c r="CL120" s="928">
        <v>0</v>
      </c>
      <c r="CM120" s="928">
        <v>0</v>
      </c>
      <c r="CN120" s="928">
        <v>0</v>
      </c>
      <c r="CO120" s="928">
        <v>0</v>
      </c>
      <c r="CP120" s="928">
        <v>0</v>
      </c>
      <c r="CQ120" s="928">
        <v>0</v>
      </c>
      <c r="CR120" s="928">
        <v>0</v>
      </c>
      <c r="CS120" s="928">
        <v>0</v>
      </c>
      <c r="CT120" s="928">
        <v>0</v>
      </c>
      <c r="CU120" s="928">
        <v>0</v>
      </c>
      <c r="CV120" s="928">
        <v>0</v>
      </c>
      <c r="CW120" s="928">
        <v>0</v>
      </c>
      <c r="CX120" s="928">
        <v>0</v>
      </c>
      <c r="CY120" s="928">
        <v>0</v>
      </c>
      <c r="CZ120" s="928">
        <v>0</v>
      </c>
      <c r="DA120" s="928">
        <v>0</v>
      </c>
      <c r="DB120" s="928">
        <v>0</v>
      </c>
      <c r="DC120" s="928">
        <v>0</v>
      </c>
      <c r="DD120" s="928">
        <v>0</v>
      </c>
      <c r="DE120" s="928">
        <v>0</v>
      </c>
      <c r="DF120" s="928">
        <v>0</v>
      </c>
      <c r="DG120" s="441">
        <v>0</v>
      </c>
      <c r="DH120" s="441">
        <v>0</v>
      </c>
      <c r="DI120" s="441">
        <v>0</v>
      </c>
      <c r="DJ120" s="441">
        <v>0</v>
      </c>
      <c r="DK120" s="441">
        <v>0</v>
      </c>
      <c r="DL120" s="441">
        <v>0</v>
      </c>
      <c r="DM120" s="441">
        <v>0</v>
      </c>
      <c r="DN120" s="441">
        <v>0</v>
      </c>
      <c r="DO120" s="441">
        <v>0</v>
      </c>
      <c r="DP120" s="441">
        <v>0</v>
      </c>
      <c r="DQ120" s="441">
        <v>0</v>
      </c>
      <c r="DR120" s="441">
        <v>0</v>
      </c>
      <c r="DS120" s="441">
        <v>0</v>
      </c>
      <c r="DT120" s="441">
        <v>0</v>
      </c>
      <c r="DU120" s="441">
        <v>0</v>
      </c>
      <c r="DV120" s="441">
        <v>0</v>
      </c>
      <c r="DW120" s="441">
        <v>0</v>
      </c>
      <c r="DX120" s="441">
        <v>0</v>
      </c>
      <c r="DY120" s="441">
        <v>0</v>
      </c>
      <c r="DZ120" s="441">
        <v>0</v>
      </c>
      <c r="EA120" s="441">
        <v>0</v>
      </c>
      <c r="EB120" s="441">
        <v>0</v>
      </c>
      <c r="EC120" s="441">
        <v>0</v>
      </c>
      <c r="ED120" s="441">
        <v>0</v>
      </c>
      <c r="EE120" s="441">
        <v>0</v>
      </c>
      <c r="EF120" s="441">
        <v>0</v>
      </c>
      <c r="EH120" s="437" t="s">
        <v>62</v>
      </c>
      <c r="EI120" s="437">
        <v>4</v>
      </c>
      <c r="EJ120" s="439"/>
      <c r="EK120" s="439" t="s">
        <v>336</v>
      </c>
      <c r="EL120" s="437"/>
      <c r="EN120" s="382" t="str">
        <f>+IFERROR(VLOOKUP($B120,'Lưu ý'!$C$5:$G$21,5,0),"")</f>
        <v/>
      </c>
      <c r="EO120" s="382">
        <f>+IF($EN120="",100%,INDEX('Lưu ý'!$H$5:$I$21,MATCH('3.Gentan-i'!$B120,'Lưu ý'!$C$5:$C$21,0),MATCH('3.Gentan-i'!EO$6,'Lưu ý'!$H$4:$I$4,0)))</f>
        <v>1</v>
      </c>
      <c r="EP120" s="382">
        <f>+IF($EN120="",100%,INDEX('Lưu ý'!$H$5:$I$21,MATCH('3.Gentan-i'!$B120,'Lưu ý'!$C$5:$C$21,0),MATCH('3.Gentan-i'!EP$6,'Lưu ý'!$H$4:$I$4,0)))</f>
        <v>1</v>
      </c>
      <c r="EQ120" s="382">
        <v>1</v>
      </c>
      <c r="ER120" s="929">
        <v>1</v>
      </c>
      <c r="ES120" s="439"/>
      <c r="ET120" s="439"/>
      <c r="EU120" s="476"/>
      <c r="EV120" s="810"/>
      <c r="EW120" s="810"/>
      <c r="EX120" s="810"/>
      <c r="EY120" s="810"/>
      <c r="FA120" s="442" cm="1">
        <f t="array" ref="FA120">+_xlfn.SINGLE(MMULT(VALUE($E120:$EF120),VALUE('Color detail'!H$7:H$138)))</f>
        <v>33.817856076440727</v>
      </c>
      <c r="FB120" s="442" cm="1">
        <f t="array" ref="FB120">+_xlfn.SINGLE(MMULT(VALUE($E120:$EF120),VALUE('Color detail'!I$7:I$138)))</f>
        <v>31.968945954016121</v>
      </c>
      <c r="FC120" s="442" cm="1">
        <f t="array" ref="FC120">+_xlfn.SINGLE(MMULT(VALUE($E120:$EF120),VALUE('Color detail'!J$7:J$138)))</f>
        <v>25.110779337115552</v>
      </c>
      <c r="FD120" s="442" cm="1">
        <f t="array" ref="FD120">+_xlfn.SINGLE(MMULT(VALUE($E120:$EF120),VALUE('Color detail'!K$7:K$138)))</f>
        <v>36.397730665870405</v>
      </c>
      <c r="FF120" s="436">
        <f t="shared" si="45"/>
        <v>36</v>
      </c>
      <c r="FG120" s="436">
        <f t="shared" si="46"/>
        <v>32</v>
      </c>
      <c r="FH120" s="436">
        <f t="shared" si="47"/>
        <v>28</v>
      </c>
      <c r="FI120" s="436">
        <f t="shared" si="48"/>
        <v>40</v>
      </c>
      <c r="FK120" s="436">
        <f t="shared" si="52"/>
        <v>36</v>
      </c>
      <c r="FL120" s="436">
        <f t="shared" si="53"/>
        <v>32</v>
      </c>
      <c r="FM120" s="436">
        <f t="shared" si="54"/>
        <v>28</v>
      </c>
      <c r="FN120" s="436">
        <f t="shared" si="55"/>
        <v>40</v>
      </c>
      <c r="FO120" s="681"/>
      <c r="FP120" s="436" cm="1">
        <f t="array" ref="FP120">+_xlfn.SINGLE(IF(FP$8="Mùa đông",MMULT(VALUE($E120:$EF120),VALUE('Color detail'!Q$7:Q$138))*'3.Gentan-i'!$EO120,MMULT(VALUE($E120:$EF120),VALUE('Color detail'!Q$7:Q$138))*'3.Gentan-i'!$EP120))</f>
        <v>1.71991639295312</v>
      </c>
      <c r="FQ120" s="436" cm="1">
        <f t="array" ref="FQ120">+_xlfn.SINGLE(IF(FQ$8="Mùa đông",MMULT(VALUE($E120:$EF120),VALUE('Color detail'!R$7:R$138))*'3.Gentan-i'!$EO120,MMULT(VALUE($E120:$EF120),VALUE('Color detail'!R$7:R$138))*'3.Gentan-i'!$EP120))</f>
        <v>1.311436249626754</v>
      </c>
      <c r="FR120" s="436" cm="1">
        <f t="array" ref="FR120">+_xlfn.SINGLE(IF(FR$8="Mùa đông",MMULT(VALUE($E120:$EF120),VALUE('Color detail'!S$7:S$138))*'3.Gentan-i'!$EO120,MMULT(VALUE($E120:$EF120),VALUE('Color detail'!S$7:S$138))*'3.Gentan-i'!$EP120))</f>
        <v>0.49447596297402202</v>
      </c>
      <c r="FS120" s="436" cm="1">
        <f t="array" ref="FS120">+_xlfn.SINGLE(IF(FS$8="Mùa đông",MMULT(VALUE($E120:$EF120),VALUE('Color detail'!T$7:T$138))*'3.Gentan-i'!$EO120,MMULT(VALUE($E120:$EF120),VALUE('Color detail'!T$7:T$138))*'3.Gentan-i'!$EP120))</f>
        <v>1.0104508808599579</v>
      </c>
      <c r="FT120" s="436" cm="1">
        <f t="array" ref="FT120">+_xlfn.SINGLE(IF(FT$8="Mùa đông",MMULT(VALUE($E120:$EF120),VALUE('Color detail'!U$7:U$138))*'3.Gentan-i'!$EO120,MMULT(VALUE($E120:$EF120),VALUE('Color detail'!U$7:U$138))*'3.Gentan-i'!$EP120))</f>
        <v>1.50492684383398</v>
      </c>
      <c r="FU120" s="436" cm="1">
        <f t="array" ref="FU120">+_xlfn.SINGLE(IF(FU$8="Mùa đông",MMULT(VALUE($E120:$EF120),VALUE('Color detail'!V$7:V$138))*'3.Gentan-i'!$EO120,MMULT(VALUE($E120:$EF120),VALUE('Color detail'!V$7:V$138))*'3.Gentan-i'!$EP120))</f>
        <v>1.440429979098238</v>
      </c>
      <c r="FV120" s="436" cm="1">
        <f t="array" ref="FV120">+_xlfn.SINGLE(IF(FV$8="Mùa đông",MMULT(VALUE($E120:$EF120),VALUE('Color detail'!W$7:W$138))*'3.Gentan-i'!$EO120,MMULT(VALUE($E120:$EF120),VALUE('Color detail'!W$7:W$138))*'3.Gentan-i'!$EP120))</f>
        <v>1.18244252015527</v>
      </c>
      <c r="FW120" s="436" cm="1">
        <f t="array" ref="FW120">+_xlfn.SINGLE(IF(FW$8="Mùa đông",MMULT(VALUE($E120:$EF120),VALUE('Color detail'!X$7:X$138))*'3.Gentan-i'!$EO120,MMULT(VALUE($E120:$EF120),VALUE('Color detail'!X$7:X$138))*'3.Gentan-i'!$EP120))</f>
        <v>1.311436249626754</v>
      </c>
      <c r="FX120" s="436" cm="1">
        <f t="array" ref="FX120">+_xlfn.SINGLE(IF(FX$8="Mùa đông",MMULT(VALUE($E120:$EF120),VALUE('Color detail'!Y$7:Y$138))*'3.Gentan-i'!$EO120,MMULT(VALUE($E120:$EF120),VALUE('Color detail'!Y$7:Y$138))*'3.Gentan-i'!$EP120))</f>
        <v>1.8489101224246041</v>
      </c>
      <c r="FY120" s="436" cm="1">
        <f t="array" ref="FY120">+_xlfn.SINGLE(IF(FY$8="Mùa đông",MMULT(VALUE($E120:$EF120),VALUE('Color detail'!Z$7:Z$138))*'3.Gentan-i'!$EO120,MMULT(VALUE($E120:$EF120),VALUE('Color detail'!Z$7:Z$138))*'3.Gentan-i'!$EP120))</f>
        <v>1.8489101224246041</v>
      </c>
      <c r="FZ120" s="436" cm="1">
        <f t="array" ref="FZ120">+_xlfn.SINGLE(IF(FZ$8="Mùa đông",MMULT(VALUE($E120:$EF120),VALUE('Color detail'!AA$7:AA$138))*'3.Gentan-i'!$EO120,MMULT(VALUE($E120:$EF120),VALUE('Color detail'!AA$7:AA$138))*'3.Gentan-i'!$EP120))</f>
        <v>3.0313526425798738</v>
      </c>
      <c r="GA120" s="436" cm="1">
        <f t="array" ref="GA120">+_xlfn.SINGLE(IF(GA$8="Mùa đông",MMULT(VALUE($E120:$EF120),VALUE('Color detail'!AB$7:AB$138))*'3.Gentan-i'!$EO120,MMULT(VALUE($E120:$EF120),VALUE('Color detail'!AB$7:AB$138))*'3.Gentan-i'!$EP120))</f>
        <v>1.676918483129292</v>
      </c>
      <c r="GB120" s="436" cm="1">
        <f t="array" ref="GB120">+_xlfn.SINGLE(IF(GB$8="Mùa đông",MMULT(VALUE($E120:$EF120),VALUE('Color detail'!AC$7:AC$138))*'3.Gentan-i'!$EO120,MMULT(VALUE($E120:$EF120),VALUE('Color detail'!AC$7:AC$138))*'3.Gentan-i'!$EP120))</f>
        <v>1.203941475067184</v>
      </c>
      <c r="GC120" s="436" cm="1">
        <f t="array" ref="GC120">+_xlfn.SINGLE(IF(GC$8="Mùa đông",MMULT(VALUE($E120:$EF120),VALUE('Color detail'!AD$7:AD$138))*'3.Gentan-i'!$EO120,MMULT(VALUE($E120:$EF120),VALUE('Color detail'!AD$7:AD$138))*'3.Gentan-i'!$EP120))</f>
        <v>2.8163630934607342</v>
      </c>
      <c r="GD120" s="436" cm="1">
        <f t="array" ref="GD120">+_xlfn.SINGLE(IF(GD$8="Mùa đông",MMULT(VALUE($E120:$EF120),VALUE('Color detail'!AE$7:AE$138))*'3.Gentan-i'!$EO120,MMULT(VALUE($E120:$EF120),VALUE('Color detail'!AE$7:AE$138))*'3.Gentan-i'!$EP120))</f>
        <v>2.1498954911914003</v>
      </c>
      <c r="GE120" s="436" cm="1">
        <f t="array" ref="GE120">+_xlfn.SINGLE(IF(GE$8="Mùa đông",MMULT(VALUE($E120:$EF120),VALUE('Color detail'!AF$7:AF$138))*'3.Gentan-i'!$EO120,MMULT(VALUE($E120:$EF120),VALUE('Color detail'!AF$7:AF$138))*'3.Gentan-i'!$EP120))</f>
        <v>1.311436249626754</v>
      </c>
      <c r="GF120" s="436" cm="1">
        <f t="array" ref="GF120">+_xlfn.SINGLE(IF(GF$8="Mùa đông",MMULT(VALUE($E120:$EF120),VALUE('Color detail'!AG$7:AG$138))*'3.Gentan-i'!$EO120,MMULT(VALUE($E120:$EF120),VALUE('Color detail'!AG$7:AG$138))*'3.Gentan-i'!$EP120))</f>
        <v>1.354434159450582</v>
      </c>
      <c r="GG120" s="436" cm="1">
        <f t="array" ref="GG120">+_xlfn.SINGLE(IF(GG$8="Mùa đông",MMULT(VALUE($E120:$EF120),VALUE('Color detail'!AH$7:AH$138))*'3.Gentan-i'!$EO120,MMULT(VALUE($E120:$EF120),VALUE('Color detail'!AH$7:AH$138))*'3.Gentan-i'!$EP120))</f>
        <v>1.8059122126007761</v>
      </c>
      <c r="GH120" s="436" cm="1">
        <f t="array" ref="GH120">+_xlfn.SINGLE(IF(GH$8="Mùa đông",MMULT(VALUE($E120:$EF120),VALUE('Color detail'!AI$7:AI$138))*'3.Gentan-i'!$EO120,MMULT(VALUE($E120:$EF120),VALUE('Color detail'!AI$7:AI$138))*'3.Gentan-i'!$EP120))</f>
        <v>1.8059122126007761</v>
      </c>
      <c r="GI120" s="436" cm="1">
        <f t="array" ref="GI120">+_xlfn.SINGLE(IF(GI$8="Mùa đông",MMULT(VALUE($E120:$EF120),VALUE('Color detail'!AJ$7:AJ$138))*'3.Gentan-i'!$EO120,MMULT(VALUE($E120:$EF120),VALUE('Color detail'!AJ$7:AJ$138))*'3.Gentan-i'!$EP120))</f>
        <v>1.655419528217378</v>
      </c>
      <c r="GJ120" s="436" cm="1">
        <f t="array" ref="GJ120">+_xlfn.SINGLE(IF(GJ$8="Mùa đông",MMULT(VALUE($E120:$EF120),VALUE('Color detail'!AK$7:AK$138))*'3.Gentan-i'!$EO120,MMULT(VALUE($E120:$EF120),VALUE('Color detail'!AK$7:AK$138))*'3.Gentan-i'!$EP120))</f>
        <v>1.332935204538668</v>
      </c>
      <c r="GK120" s="436" cm="1">
        <f t="array" ref="GK120">+_xlfn.SINGLE(IF(GK$8="Mùa đông",MMULT(VALUE($E120:$EF120),VALUE('Color detail'!AL$7:AL$138))*'3.Gentan-i'!$EO120,MMULT(VALUE($E120:$EF120),VALUE('Color detail'!AL$7:AL$138))*'3.Gentan-i'!$EP120))</f>
        <v>0</v>
      </c>
      <c r="GL120" s="436" cm="1">
        <f t="array" ref="GL120">+_xlfn.SINGLE(IF(GL$8="Mùa đông",MMULT(VALUE($E120:$EF120),VALUE('Color detail'!AM$7:AM$138))*'3.Gentan-i'!$EO120,MMULT(VALUE($E120:$EF120),VALUE('Color detail'!AM$7:AM$138))*'3.Gentan-i'!$EP120))</f>
        <v>0</v>
      </c>
      <c r="GM120" s="436" cm="1">
        <f t="array" ref="GM120">+_xlfn.SINGLE(IF(GM$8="Mùa đông",MMULT(VALUE($E120:$EF120),VALUE('Color detail'!AN$7:AN$138))*'3.Gentan-i'!$EO120,MMULT(VALUE($E120:$EF120),VALUE('Color detail'!AN$7:AN$138))*'3.Gentan-i'!$EP120))</f>
        <v>0</v>
      </c>
      <c r="GN120" s="436" cm="1">
        <f t="array" ref="GN120">+_xlfn.SINGLE(IF(GN$8="Mùa đông",MMULT(VALUE($E120:$EF120),VALUE('Color detail'!AO$7:AO$138))*'3.Gentan-i'!$EO120,MMULT(VALUE($E120:$EF120),VALUE('Color detail'!AO$7:AO$138))*'3.Gentan-i'!$EP120))</f>
        <v>0</v>
      </c>
      <c r="GO120" s="436" cm="1">
        <f t="array" ref="GO120">+_xlfn.SINGLE(IF(GO$8="Mùa đông",MMULT(VALUE($E120:$EF120),VALUE('Color detail'!AP$7:AP$138))*'3.Gentan-i'!$EO120,MMULT(VALUE($E120:$EF120),VALUE('Color detail'!AP$7:AP$138))*'3.Gentan-i'!$EP120))</f>
        <v>0</v>
      </c>
      <c r="GP120" s="436" cm="1">
        <f t="array" ref="GP120">+_xlfn.SINGLE(IF(GP$8="Mùa đông",MMULT(VALUE($E120:$EF120),VALUE('Color detail'!AQ$7:AQ$138))*'3.Gentan-i'!$EO120,MMULT(VALUE($E120:$EF120),VALUE('Color detail'!AQ$7:AQ$138))*'3.Gentan-i'!$EP120))</f>
        <v>0</v>
      </c>
      <c r="GQ120" s="436" cm="1">
        <f t="array" ref="GQ120">+_xlfn.SINGLE(IF(GQ$8="Mùa đông",MMULT(VALUE($E120:$EF120),VALUE('Color detail'!AR$7:AR$138))*'3.Gentan-i'!$EO120,MMULT(VALUE($E120:$EF120),VALUE('Color detail'!AR$7:AR$138))*'3.Gentan-i'!$EP120))</f>
        <v>0</v>
      </c>
      <c r="GR120" s="443">
        <f t="shared" si="56"/>
        <v>33.817856076440727</v>
      </c>
      <c r="GS120" s="435">
        <v>0</v>
      </c>
      <c r="GT120" s="436">
        <f t="shared" si="57"/>
        <v>3.0313526425798738</v>
      </c>
      <c r="GU120" s="499">
        <v>12</v>
      </c>
      <c r="GV120" s="499">
        <v>36</v>
      </c>
      <c r="GW120" s="436">
        <f t="shared" si="49"/>
        <v>36.376231710958486</v>
      </c>
      <c r="GX120" s="436">
        <f t="shared" si="50"/>
        <v>109.12869513287546</v>
      </c>
      <c r="GZ120" s="534"/>
      <c r="HA120" s="534"/>
      <c r="HB120" s="534">
        <f t="shared" si="51"/>
        <v>0</v>
      </c>
    </row>
    <row r="121" spans="1:210" ht="16" hidden="1" customHeight="1">
      <c r="A121" s="437">
        <v>4</v>
      </c>
      <c r="B121" s="438" t="s">
        <v>738</v>
      </c>
      <c r="C121" s="667" t="s">
        <v>619</v>
      </c>
      <c r="D121" s="439" t="s">
        <v>628</v>
      </c>
      <c r="E121" s="925"/>
      <c r="F121" s="925"/>
      <c r="G121" s="925"/>
      <c r="H121" s="925"/>
      <c r="I121" s="925"/>
      <c r="J121" s="925"/>
      <c r="K121" s="925"/>
      <c r="L121" s="925"/>
      <c r="M121" s="925"/>
      <c r="N121" s="925"/>
      <c r="O121" s="925"/>
      <c r="P121" s="925"/>
      <c r="Q121" s="925"/>
      <c r="R121" s="925"/>
      <c r="S121" s="925"/>
      <c r="T121" s="925"/>
      <c r="U121" s="925"/>
      <c r="V121" s="925"/>
      <c r="W121" s="925"/>
      <c r="X121" s="925"/>
      <c r="Y121" s="925"/>
      <c r="Z121" s="925"/>
      <c r="AA121" s="925"/>
      <c r="AB121" s="925"/>
      <c r="AC121" s="925"/>
      <c r="AD121" s="440">
        <v>0</v>
      </c>
      <c r="AE121" s="440">
        <v>0</v>
      </c>
      <c r="AF121" s="440">
        <v>0</v>
      </c>
      <c r="AG121" s="440">
        <v>0</v>
      </c>
      <c r="AH121" s="440">
        <v>0</v>
      </c>
      <c r="AI121" s="440">
        <v>0</v>
      </c>
      <c r="AJ121" s="440">
        <v>0</v>
      </c>
      <c r="AK121" s="440">
        <v>0</v>
      </c>
      <c r="AL121" s="440">
        <v>0</v>
      </c>
      <c r="AM121" s="440">
        <v>0</v>
      </c>
      <c r="AN121" s="440">
        <v>0</v>
      </c>
      <c r="AO121" s="440">
        <v>0</v>
      </c>
      <c r="AP121" s="440">
        <v>0</v>
      </c>
      <c r="AQ121" s="440">
        <v>0</v>
      </c>
      <c r="AR121" s="440">
        <v>0</v>
      </c>
      <c r="AS121" s="440">
        <v>0</v>
      </c>
      <c r="AT121" s="440">
        <v>0</v>
      </c>
      <c r="AU121" s="440">
        <v>0</v>
      </c>
      <c r="AV121" s="440">
        <v>0</v>
      </c>
      <c r="AW121" s="440">
        <v>0</v>
      </c>
      <c r="AX121" s="440">
        <v>0</v>
      </c>
      <c r="AY121" s="440">
        <v>0</v>
      </c>
      <c r="AZ121" s="444">
        <v>0</v>
      </c>
      <c r="BA121" s="444">
        <v>0</v>
      </c>
      <c r="BB121" s="444">
        <v>0</v>
      </c>
      <c r="BC121" s="444">
        <v>0</v>
      </c>
      <c r="BD121" s="444">
        <v>0</v>
      </c>
      <c r="BE121" s="444">
        <v>0</v>
      </c>
      <c r="BF121" s="444">
        <v>0</v>
      </c>
      <c r="BG121" s="444">
        <v>0</v>
      </c>
      <c r="BH121" s="444">
        <v>0</v>
      </c>
      <c r="BI121" s="444">
        <v>0</v>
      </c>
      <c r="BJ121" s="444">
        <v>0</v>
      </c>
      <c r="BK121" s="444">
        <v>0</v>
      </c>
      <c r="BL121" s="444">
        <v>0</v>
      </c>
      <c r="BM121" s="444">
        <v>0</v>
      </c>
      <c r="BN121" s="444">
        <v>0</v>
      </c>
      <c r="BO121" s="444">
        <v>0</v>
      </c>
      <c r="BP121" s="444">
        <v>0</v>
      </c>
      <c r="BQ121" s="444">
        <v>0</v>
      </c>
      <c r="BR121" s="444">
        <v>0.23164763458401308</v>
      </c>
      <c r="BS121" s="444">
        <v>0</v>
      </c>
      <c r="BT121" s="444">
        <v>0</v>
      </c>
      <c r="BU121" s="444">
        <v>0</v>
      </c>
      <c r="BV121" s="444">
        <v>0</v>
      </c>
      <c r="BW121" s="444">
        <v>0</v>
      </c>
      <c r="BX121" s="444">
        <v>0.23164763458401308</v>
      </c>
      <c r="BY121" s="444">
        <v>0</v>
      </c>
      <c r="BZ121" s="444">
        <v>0</v>
      </c>
      <c r="CA121" s="444">
        <v>0</v>
      </c>
      <c r="CB121" s="444">
        <v>0</v>
      </c>
      <c r="CC121" s="444">
        <v>0</v>
      </c>
      <c r="CD121" s="444">
        <v>0.23164763458401308</v>
      </c>
      <c r="CE121" s="444">
        <v>0</v>
      </c>
      <c r="CF121" s="444">
        <v>0</v>
      </c>
      <c r="CG121" s="444">
        <v>0</v>
      </c>
      <c r="CH121" s="444">
        <v>0</v>
      </c>
      <c r="CI121" s="444">
        <v>0</v>
      </c>
      <c r="CJ121" s="444">
        <v>0.23164763458401308</v>
      </c>
      <c r="CK121" s="444">
        <v>0</v>
      </c>
      <c r="CL121" s="444">
        <v>0</v>
      </c>
      <c r="CM121" s="444">
        <v>0</v>
      </c>
      <c r="CN121" s="444">
        <v>0</v>
      </c>
      <c r="CO121" s="444">
        <v>0</v>
      </c>
      <c r="CP121" s="444">
        <v>0</v>
      </c>
      <c r="CQ121" s="444">
        <v>0</v>
      </c>
      <c r="CR121" s="444">
        <v>0</v>
      </c>
      <c r="CS121" s="444">
        <v>0</v>
      </c>
      <c r="CT121" s="444">
        <v>0</v>
      </c>
      <c r="CU121" s="444">
        <v>0</v>
      </c>
      <c r="CV121" s="444">
        <v>0</v>
      </c>
      <c r="CW121" s="444">
        <v>0</v>
      </c>
      <c r="CX121" s="444">
        <v>0</v>
      </c>
      <c r="CY121" s="444">
        <v>0</v>
      </c>
      <c r="CZ121" s="444">
        <v>0</v>
      </c>
      <c r="DA121" s="444">
        <v>0</v>
      </c>
      <c r="DB121" s="444">
        <v>0</v>
      </c>
      <c r="DC121" s="444">
        <v>0</v>
      </c>
      <c r="DD121" s="444">
        <v>0</v>
      </c>
      <c r="DE121" s="444">
        <v>0</v>
      </c>
      <c r="DF121" s="444">
        <v>0</v>
      </c>
      <c r="DG121" s="444">
        <v>0</v>
      </c>
      <c r="DH121" s="444">
        <v>0</v>
      </c>
      <c r="DI121" s="444">
        <v>0</v>
      </c>
      <c r="DJ121" s="444">
        <v>0</v>
      </c>
      <c r="DK121" s="444">
        <v>0</v>
      </c>
      <c r="DL121" s="444">
        <v>0</v>
      </c>
      <c r="DM121" s="444">
        <v>0</v>
      </c>
      <c r="DN121" s="444">
        <v>0</v>
      </c>
      <c r="DO121" s="444">
        <v>0</v>
      </c>
      <c r="DP121" s="444">
        <v>0</v>
      </c>
      <c r="DQ121" s="444">
        <v>0</v>
      </c>
      <c r="DR121" s="444">
        <v>0</v>
      </c>
      <c r="DS121" s="444">
        <v>0</v>
      </c>
      <c r="DT121" s="444">
        <v>0</v>
      </c>
      <c r="DU121" s="444">
        <v>0</v>
      </c>
      <c r="DV121" s="444">
        <v>0</v>
      </c>
      <c r="DW121" s="444">
        <v>0</v>
      </c>
      <c r="DX121" s="444">
        <v>0</v>
      </c>
      <c r="DY121" s="444">
        <v>0</v>
      </c>
      <c r="DZ121" s="444">
        <v>0</v>
      </c>
      <c r="EA121" s="444">
        <v>0</v>
      </c>
      <c r="EB121" s="444">
        <v>0</v>
      </c>
      <c r="EC121" s="444">
        <v>0</v>
      </c>
      <c r="ED121" s="444">
        <v>0</v>
      </c>
      <c r="EE121" s="444">
        <v>0</v>
      </c>
      <c r="EF121" s="444">
        <v>0</v>
      </c>
      <c r="EH121" s="437" t="s">
        <v>62</v>
      </c>
      <c r="EI121" s="437">
        <v>4</v>
      </c>
      <c r="EJ121" s="439"/>
      <c r="EK121" s="439" t="s">
        <v>336</v>
      </c>
      <c r="EL121" s="437"/>
      <c r="EN121" s="382" t="str">
        <f>+IFERROR(VLOOKUP($B121,'Lưu ý'!$C$5:$G$21,5,0),"")</f>
        <v/>
      </c>
      <c r="EO121" s="382">
        <f>+IF($EN121="",100%,INDEX('Lưu ý'!$H$5:$I$21,MATCH('3.Gentan-i'!$B121,'Lưu ý'!$C$5:$C$21,0),MATCH('3.Gentan-i'!EO$6,'Lưu ý'!$H$4:$I$4,0)))</f>
        <v>1</v>
      </c>
      <c r="EP121" s="382">
        <f>+IF($EN121="",100%,INDEX('Lưu ý'!$H$5:$I$21,MATCH('3.Gentan-i'!$B121,'Lưu ý'!$C$5:$C$21,0),MATCH('3.Gentan-i'!EP$6,'Lưu ý'!$H$4:$I$4,0)))</f>
        <v>1</v>
      </c>
      <c r="EQ121" s="382">
        <v>1</v>
      </c>
      <c r="ER121" s="929">
        <v>1</v>
      </c>
      <c r="ES121" s="439"/>
      <c r="ET121" s="439"/>
      <c r="EU121" s="476"/>
      <c r="EV121" s="810"/>
      <c r="EW121" s="810"/>
      <c r="EX121" s="810"/>
      <c r="EY121" s="810"/>
      <c r="FA121" s="442" cm="1">
        <f t="array" ref="FA121">+_xlfn.SINGLE(MMULT(VALUE($E121:$EF121),VALUE('Color detail'!H$7:H$138)))</f>
        <v>58.143556280587283</v>
      </c>
      <c r="FB121" s="442" cm="1">
        <f t="array" ref="FB121">+_xlfn.SINGLE(MMULT(VALUE($E121:$EF121),VALUE('Color detail'!I$7:I$138)))</f>
        <v>70.884176182708003</v>
      </c>
      <c r="FC121" s="442" cm="1">
        <f t="array" ref="FC121">+_xlfn.SINGLE(MMULT(VALUE($E121:$EF121),VALUE('Color detail'!J$7:J$138)))</f>
        <v>42.391517128874398</v>
      </c>
      <c r="FD121" s="442" cm="1">
        <f t="array" ref="FD121">+_xlfn.SINGLE(MMULT(VALUE($E121:$EF121),VALUE('Color detail'!K$7:K$138)))</f>
        <v>39.148450244698211</v>
      </c>
      <c r="FF121" s="436">
        <f t="shared" si="45"/>
        <v>60</v>
      </c>
      <c r="FG121" s="436">
        <f t="shared" si="46"/>
        <v>72</v>
      </c>
      <c r="FH121" s="436">
        <f t="shared" si="47"/>
        <v>44</v>
      </c>
      <c r="FI121" s="436">
        <f t="shared" si="48"/>
        <v>40</v>
      </c>
      <c r="FK121" s="436">
        <f t="shared" si="52"/>
        <v>60</v>
      </c>
      <c r="FL121" s="436">
        <f t="shared" si="53"/>
        <v>72</v>
      </c>
      <c r="FM121" s="436">
        <f t="shared" si="54"/>
        <v>44</v>
      </c>
      <c r="FN121" s="436">
        <f t="shared" si="55"/>
        <v>40</v>
      </c>
      <c r="FO121" s="681"/>
      <c r="FP121" s="436" cm="1">
        <f t="array" ref="FP121">+_xlfn.SINGLE(IF(FP$8="Mùa đông",MMULT(VALUE($E121:$EF121),VALUE('Color detail'!Q$7:Q$138))*'3.Gentan-i'!$EO121,MMULT(VALUE($E121:$EF121),VALUE('Color detail'!Q$7:Q$138))*'3.Gentan-i'!$EP121))</f>
        <v>0</v>
      </c>
      <c r="FQ121" s="436" cm="1">
        <f t="array" ref="FQ121">+_xlfn.SINGLE(IF(FQ$8="Mùa đông",MMULT(VALUE($E121:$EF121),VALUE('Color detail'!R$7:R$138))*'3.Gentan-i'!$EO121,MMULT(VALUE($E121:$EF121),VALUE('Color detail'!R$7:R$138))*'3.Gentan-i'!$EP121))</f>
        <v>1.8531810766721049</v>
      </c>
      <c r="FR121" s="436" cm="1">
        <f t="array" ref="FR121">+_xlfn.SINGLE(IF(FR$8="Mùa đông",MMULT(VALUE($E121:$EF121),VALUE('Color detail'!S$7:S$138))*'3.Gentan-i'!$EO121,MMULT(VALUE($E121:$EF121),VALUE('Color detail'!S$7:S$138))*'3.Gentan-i'!$EP121))</f>
        <v>2.316476345840131</v>
      </c>
      <c r="FS121" s="436" cm="1">
        <f t="array" ref="FS121">+_xlfn.SINGLE(IF(FS$8="Mùa đông",MMULT(VALUE($E121:$EF121),VALUE('Color detail'!T$7:T$138))*'3.Gentan-i'!$EO121,MMULT(VALUE($E121:$EF121),VALUE('Color detail'!T$7:T$138))*'3.Gentan-i'!$EP121))</f>
        <v>3.4747145187601962</v>
      </c>
      <c r="FT121" s="436" cm="1">
        <f t="array" ref="FT121">+_xlfn.SINGLE(IF(FT$8="Mùa đông",MMULT(VALUE($E121:$EF121),VALUE('Color detail'!U$7:U$138))*'3.Gentan-i'!$EO121,MMULT(VALUE($E121:$EF121),VALUE('Color detail'!U$7:U$138))*'3.Gentan-i'!$EP121))</f>
        <v>3.7063621533442097</v>
      </c>
      <c r="FU121" s="436" cm="1">
        <f t="array" ref="FU121">+_xlfn.SINGLE(IF(FU$8="Mùa đông",MMULT(VALUE($E121:$EF121),VALUE('Color detail'!V$7:V$138))*'3.Gentan-i'!$EO121,MMULT(VALUE($E121:$EF121),VALUE('Color detail'!V$7:V$138))*'3.Gentan-i'!$EP121))</f>
        <v>3.0114192495921701</v>
      </c>
      <c r="FV121" s="436" cm="1">
        <f t="array" ref="FV121">+_xlfn.SINGLE(IF(FV$8="Mùa đông",MMULT(VALUE($E121:$EF121),VALUE('Color detail'!W$7:W$138))*'3.Gentan-i'!$EO121,MMULT(VALUE($E121:$EF121),VALUE('Color detail'!W$7:W$138))*'3.Gentan-i'!$EP121))</f>
        <v>3.7063621533442093</v>
      </c>
      <c r="FW121" s="436" cm="1">
        <f t="array" ref="FW121">+_xlfn.SINGLE(IF(FW$8="Mùa đông",MMULT(VALUE($E121:$EF121),VALUE('Color detail'!X$7:X$138))*'3.Gentan-i'!$EO121,MMULT(VALUE($E121:$EF121),VALUE('Color detail'!X$7:X$138))*'3.Gentan-i'!$EP121))</f>
        <v>2.316476345840131</v>
      </c>
      <c r="FX121" s="436" cm="1">
        <f t="array" ref="FX121">+_xlfn.SINGLE(IF(FX$8="Mùa đông",MMULT(VALUE($E121:$EF121),VALUE('Color detail'!Y$7:Y$138))*'3.Gentan-i'!$EO121,MMULT(VALUE($E121:$EF121),VALUE('Color detail'!Y$7:Y$138))*'3.Gentan-i'!$EP121))</f>
        <v>2.7797716150081571</v>
      </c>
      <c r="FY121" s="436" cm="1">
        <f t="array" ref="FY121">+_xlfn.SINGLE(IF(FY$8="Mùa đông",MMULT(VALUE($E121:$EF121),VALUE('Color detail'!Z$7:Z$138))*'3.Gentan-i'!$EO121,MMULT(VALUE($E121:$EF121),VALUE('Color detail'!Z$7:Z$138))*'3.Gentan-i'!$EP121))</f>
        <v>0.69494290375203926</v>
      </c>
      <c r="FZ121" s="436" cm="1">
        <f t="array" ref="FZ121">+_xlfn.SINGLE(IF(FZ$8="Mùa đông",MMULT(VALUE($E121:$EF121),VALUE('Color detail'!AA$7:AA$138))*'3.Gentan-i'!$EO121,MMULT(VALUE($E121:$EF121),VALUE('Color detail'!AA$7:AA$138))*'3.Gentan-i'!$EP121))</f>
        <v>1.1582381729200655</v>
      </c>
      <c r="GA121" s="436" cm="1">
        <f t="array" ref="GA121">+_xlfn.SINGLE(IF(GA$8="Mùa đông",MMULT(VALUE($E121:$EF121),VALUE('Color detail'!AB$7:AB$138))*'3.Gentan-i'!$EO121,MMULT(VALUE($E121:$EF121),VALUE('Color detail'!AB$7:AB$138))*'3.Gentan-i'!$EP121))</f>
        <v>1.6215334420880916</v>
      </c>
      <c r="GB121" s="436" cm="1">
        <f t="array" ref="GB121">+_xlfn.SINGLE(IF(GB$8="Mùa đông",MMULT(VALUE($E121:$EF121),VALUE('Color detail'!AC$7:AC$138))*'3.Gentan-i'!$EO121,MMULT(VALUE($E121:$EF121),VALUE('Color detail'!AC$7:AC$138))*'3.Gentan-i'!$EP121))</f>
        <v>1.8531810766721046</v>
      </c>
      <c r="GC121" s="436" cm="1">
        <f t="array" ref="GC121">+_xlfn.SINGLE(IF(GC$8="Mùa đông",MMULT(VALUE($E121:$EF121),VALUE('Color detail'!AD$7:AD$138))*'3.Gentan-i'!$EO121,MMULT(VALUE($E121:$EF121),VALUE('Color detail'!AD$7:AD$138))*'3.Gentan-i'!$EP121))</f>
        <v>1.1582381729200655</v>
      </c>
      <c r="GD121" s="436" cm="1">
        <f t="array" ref="GD121">+_xlfn.SINGLE(IF(GD$8="Mùa đông",MMULT(VALUE($E121:$EF121),VALUE('Color detail'!AE$7:AE$138))*'3.Gentan-i'!$EO121,MMULT(VALUE($E121:$EF121),VALUE('Color detail'!AE$7:AE$138))*'3.Gentan-i'!$EP121))</f>
        <v>2.316476345840131</v>
      </c>
      <c r="GE121" s="436" cm="1">
        <f t="array" ref="GE121">+_xlfn.SINGLE(IF(GE$8="Mùa đông",MMULT(VALUE($E121:$EF121),VALUE('Color detail'!AF$7:AF$138))*'3.Gentan-i'!$EO121,MMULT(VALUE($E121:$EF121),VALUE('Color detail'!AF$7:AF$138))*'3.Gentan-i'!$EP121))</f>
        <v>3.7063621533442093</v>
      </c>
      <c r="GF121" s="436" cm="1">
        <f t="array" ref="GF121">+_xlfn.SINGLE(IF(GF$8="Mùa đông",MMULT(VALUE($E121:$EF121),VALUE('Color detail'!AG$7:AG$138))*'3.Gentan-i'!$EO121,MMULT(VALUE($E121:$EF121),VALUE('Color detail'!AG$7:AG$138))*'3.Gentan-i'!$EP121))</f>
        <v>4.1696574225122358</v>
      </c>
      <c r="GG121" s="436" cm="1">
        <f t="array" ref="GG121">+_xlfn.SINGLE(IF(GG$8="Mùa đông",MMULT(VALUE($E121:$EF121),VALUE('Color detail'!AH$7:AH$138))*'3.Gentan-i'!$EO121,MMULT(VALUE($E121:$EF121),VALUE('Color detail'!AH$7:AH$138))*'3.Gentan-i'!$EP121))</f>
        <v>3.9380097879282223</v>
      </c>
      <c r="GH121" s="436" cm="1">
        <f t="array" ref="GH121">+_xlfn.SINGLE(IF(GH$8="Mùa đông",MMULT(VALUE($E121:$EF121),VALUE('Color detail'!AI$7:AI$138))*'3.Gentan-i'!$EO121,MMULT(VALUE($E121:$EF121),VALUE('Color detail'!AI$7:AI$138))*'3.Gentan-i'!$EP121))</f>
        <v>3.9380097879282223</v>
      </c>
      <c r="GI121" s="436" cm="1">
        <f t="array" ref="GI121">+_xlfn.SINGLE(IF(GI$8="Mùa đông",MMULT(VALUE($E121:$EF121),VALUE('Color detail'!AJ$7:AJ$138))*'3.Gentan-i'!$EO121,MMULT(VALUE($E121:$EF121),VALUE('Color detail'!AJ$7:AJ$138))*'3.Gentan-i'!$EP121))</f>
        <v>4.8646003262642745</v>
      </c>
      <c r="GJ121" s="436" cm="1">
        <f t="array" ref="GJ121">+_xlfn.SINGLE(IF(GJ$8="Mùa đông",MMULT(VALUE($E121:$EF121),VALUE('Color detail'!AK$7:AK$138))*'3.Gentan-i'!$EO121,MMULT(VALUE($E121:$EF121),VALUE('Color detail'!AK$7:AK$138))*'3.Gentan-i'!$EP121))</f>
        <v>5.5595432300163141</v>
      </c>
      <c r="GK121" s="436" cm="1">
        <f t="array" ref="GK121">+_xlfn.SINGLE(IF(GK$8="Mùa đông",MMULT(VALUE($E121:$EF121),VALUE('Color detail'!AL$7:AL$138))*'3.Gentan-i'!$EO121,MMULT(VALUE($E121:$EF121),VALUE('Color detail'!AL$7:AL$138))*'3.Gentan-i'!$EP121))</f>
        <v>0</v>
      </c>
      <c r="GL121" s="436" cm="1">
        <f t="array" ref="GL121">+_xlfn.SINGLE(IF(GL$8="Mùa đông",MMULT(VALUE($E121:$EF121),VALUE('Color detail'!AM$7:AM$138))*'3.Gentan-i'!$EO121,MMULT(VALUE($E121:$EF121),VALUE('Color detail'!AM$7:AM$138))*'3.Gentan-i'!$EP121))</f>
        <v>0</v>
      </c>
      <c r="GM121" s="436" cm="1">
        <f t="array" ref="GM121">+_xlfn.SINGLE(IF(GM$8="Mùa đông",MMULT(VALUE($E121:$EF121),VALUE('Color detail'!AN$7:AN$138))*'3.Gentan-i'!$EO121,MMULT(VALUE($E121:$EF121),VALUE('Color detail'!AN$7:AN$138))*'3.Gentan-i'!$EP121))</f>
        <v>0</v>
      </c>
      <c r="GN121" s="436" cm="1">
        <f t="array" ref="GN121">+_xlfn.SINGLE(IF(GN$8="Mùa đông",MMULT(VALUE($E121:$EF121),VALUE('Color detail'!AO$7:AO$138))*'3.Gentan-i'!$EO121,MMULT(VALUE($E121:$EF121),VALUE('Color detail'!AO$7:AO$138))*'3.Gentan-i'!$EP121))</f>
        <v>0</v>
      </c>
      <c r="GO121" s="436" cm="1">
        <f t="array" ref="GO121">+_xlfn.SINGLE(IF(GO$8="Mùa đông",MMULT(VALUE($E121:$EF121),VALUE('Color detail'!AP$7:AP$138))*'3.Gentan-i'!$EO121,MMULT(VALUE($E121:$EF121),VALUE('Color detail'!AP$7:AP$138))*'3.Gentan-i'!$EP121))</f>
        <v>0</v>
      </c>
      <c r="GP121" s="436" cm="1">
        <f t="array" ref="GP121">+_xlfn.SINGLE(IF(GP$8="Mùa đông",MMULT(VALUE($E121:$EF121),VALUE('Color detail'!AQ$7:AQ$138))*'3.Gentan-i'!$EO121,MMULT(VALUE($E121:$EF121),VALUE('Color detail'!AQ$7:AQ$138))*'3.Gentan-i'!$EP121))</f>
        <v>0</v>
      </c>
      <c r="GQ121" s="436" cm="1">
        <f t="array" ref="GQ121">+_xlfn.SINGLE(IF(GQ$8="Mùa đông",MMULT(VALUE($E121:$EF121),VALUE('Color detail'!AR$7:AR$138))*'3.Gentan-i'!$EO121,MMULT(VALUE($E121:$EF121),VALUE('Color detail'!AR$7:AR$138))*'3.Gentan-i'!$EP121))</f>
        <v>0</v>
      </c>
      <c r="GR121" s="443">
        <f t="shared" si="56"/>
        <v>58.143556280587283</v>
      </c>
      <c r="GS121" s="435">
        <v>0</v>
      </c>
      <c r="GT121" s="436">
        <f t="shared" si="57"/>
        <v>5.5595432300163141</v>
      </c>
      <c r="GU121" s="499">
        <v>12</v>
      </c>
      <c r="GV121" s="499">
        <v>36</v>
      </c>
      <c r="GW121" s="436">
        <f t="shared" si="49"/>
        <v>66.714518760195773</v>
      </c>
      <c r="GX121" s="436">
        <f t="shared" si="50"/>
        <v>200.14355628058732</v>
      </c>
      <c r="GZ121" s="534"/>
      <c r="HA121" s="534"/>
      <c r="HB121" s="534">
        <f t="shared" si="51"/>
        <v>0</v>
      </c>
    </row>
    <row r="122" spans="1:210" ht="16" hidden="1" customHeight="1">
      <c r="A122" s="437">
        <v>4</v>
      </c>
      <c r="B122" s="438" t="s">
        <v>739</v>
      </c>
      <c r="C122" s="667" t="s">
        <v>620</v>
      </c>
      <c r="D122" s="439" t="s">
        <v>628</v>
      </c>
      <c r="E122" s="925"/>
      <c r="F122" s="925"/>
      <c r="G122" s="925"/>
      <c r="H122" s="925"/>
      <c r="I122" s="925"/>
      <c r="J122" s="925"/>
      <c r="K122" s="925"/>
      <c r="L122" s="925"/>
      <c r="M122" s="925"/>
      <c r="N122" s="925"/>
      <c r="O122" s="925"/>
      <c r="P122" s="925"/>
      <c r="Q122" s="925"/>
      <c r="R122" s="925"/>
      <c r="S122" s="925"/>
      <c r="T122" s="925"/>
      <c r="U122" s="925"/>
      <c r="V122" s="925"/>
      <c r="W122" s="925"/>
      <c r="X122" s="925"/>
      <c r="Y122" s="925"/>
      <c r="Z122" s="925"/>
      <c r="AA122" s="925"/>
      <c r="AB122" s="925"/>
      <c r="AC122" s="925"/>
      <c r="AD122" s="440">
        <v>0</v>
      </c>
      <c r="AE122" s="440">
        <v>0</v>
      </c>
      <c r="AF122" s="440">
        <v>0</v>
      </c>
      <c r="AG122" s="440">
        <v>0</v>
      </c>
      <c r="AH122" s="440">
        <v>0</v>
      </c>
      <c r="AI122" s="440">
        <v>0</v>
      </c>
      <c r="AJ122" s="440">
        <v>0</v>
      </c>
      <c r="AK122" s="440">
        <v>0</v>
      </c>
      <c r="AL122" s="440">
        <v>0</v>
      </c>
      <c r="AM122" s="440">
        <v>0</v>
      </c>
      <c r="AN122" s="440">
        <v>0</v>
      </c>
      <c r="AO122" s="440">
        <v>0</v>
      </c>
      <c r="AP122" s="440">
        <v>0</v>
      </c>
      <c r="AQ122" s="440">
        <v>0</v>
      </c>
      <c r="AR122" s="440">
        <v>0</v>
      </c>
      <c r="AS122" s="440">
        <v>0</v>
      </c>
      <c r="AT122" s="440">
        <v>0</v>
      </c>
      <c r="AU122" s="440">
        <v>0</v>
      </c>
      <c r="AV122" s="440">
        <v>0</v>
      </c>
      <c r="AW122" s="440">
        <v>0</v>
      </c>
      <c r="AX122" s="440">
        <v>0</v>
      </c>
      <c r="AY122" s="440">
        <v>0</v>
      </c>
      <c r="AZ122" s="444">
        <v>0</v>
      </c>
      <c r="BA122" s="444">
        <v>0</v>
      </c>
      <c r="BB122" s="444">
        <v>0.25302325581395352</v>
      </c>
      <c r="BC122" s="444">
        <v>0</v>
      </c>
      <c r="BD122" s="444">
        <v>0</v>
      </c>
      <c r="BE122" s="444">
        <v>0</v>
      </c>
      <c r="BF122" s="444">
        <v>0</v>
      </c>
      <c r="BG122" s="444">
        <v>0.25302325581395352</v>
      </c>
      <c r="BH122" s="444">
        <v>0</v>
      </c>
      <c r="BI122" s="444">
        <v>0</v>
      </c>
      <c r="BJ122" s="444">
        <v>0</v>
      </c>
      <c r="BK122" s="444">
        <v>0</v>
      </c>
      <c r="BL122" s="444">
        <v>0.25302325581395352</v>
      </c>
      <c r="BM122" s="444">
        <v>0</v>
      </c>
      <c r="BN122" s="444">
        <v>0</v>
      </c>
      <c r="BO122" s="444">
        <v>0</v>
      </c>
      <c r="BP122" s="444">
        <v>0</v>
      </c>
      <c r="BQ122" s="444">
        <v>0.22139534883720932</v>
      </c>
      <c r="BR122" s="444">
        <v>0</v>
      </c>
      <c r="BS122" s="444">
        <v>0</v>
      </c>
      <c r="BT122" s="444">
        <v>0</v>
      </c>
      <c r="BU122" s="444">
        <v>0</v>
      </c>
      <c r="BV122" s="444">
        <v>0</v>
      </c>
      <c r="BW122" s="444">
        <v>0.22139534883720932</v>
      </c>
      <c r="BX122" s="444">
        <v>0</v>
      </c>
      <c r="BY122" s="444">
        <v>0</v>
      </c>
      <c r="BZ122" s="444">
        <v>0</v>
      </c>
      <c r="CA122" s="444">
        <v>0</v>
      </c>
      <c r="CB122" s="444">
        <v>0</v>
      </c>
      <c r="CC122" s="444">
        <v>0.22139534883720932</v>
      </c>
      <c r="CD122" s="444">
        <v>0</v>
      </c>
      <c r="CE122" s="444">
        <v>0</v>
      </c>
      <c r="CF122" s="444">
        <v>0</v>
      </c>
      <c r="CG122" s="444">
        <v>0</v>
      </c>
      <c r="CH122" s="444">
        <v>0</v>
      </c>
      <c r="CI122" s="444">
        <v>0.22139534883720932</v>
      </c>
      <c r="CJ122" s="444">
        <v>0</v>
      </c>
      <c r="CK122" s="444">
        <v>0</v>
      </c>
      <c r="CL122" s="444">
        <v>0</v>
      </c>
      <c r="CM122" s="444">
        <v>0</v>
      </c>
      <c r="CN122" s="444">
        <v>0</v>
      </c>
      <c r="CO122" s="444">
        <v>0</v>
      </c>
      <c r="CP122" s="444">
        <v>0</v>
      </c>
      <c r="CQ122" s="444">
        <v>0</v>
      </c>
      <c r="CR122" s="444">
        <v>0</v>
      </c>
      <c r="CS122" s="444">
        <v>0</v>
      </c>
      <c r="CT122" s="444">
        <v>0</v>
      </c>
      <c r="CU122" s="444">
        <v>0</v>
      </c>
      <c r="CV122" s="444">
        <v>0</v>
      </c>
      <c r="CW122" s="444">
        <v>0</v>
      </c>
      <c r="CX122" s="444">
        <v>0</v>
      </c>
      <c r="CY122" s="444">
        <v>0</v>
      </c>
      <c r="CZ122" s="444">
        <v>0</v>
      </c>
      <c r="DA122" s="444">
        <v>0</v>
      </c>
      <c r="DB122" s="444">
        <v>0</v>
      </c>
      <c r="DC122" s="444">
        <v>0</v>
      </c>
      <c r="DD122" s="444">
        <v>0</v>
      </c>
      <c r="DE122" s="444">
        <v>0</v>
      </c>
      <c r="DF122" s="444">
        <v>0</v>
      </c>
      <c r="DG122" s="444">
        <v>0</v>
      </c>
      <c r="DH122" s="444">
        <v>0</v>
      </c>
      <c r="DI122" s="444">
        <v>0</v>
      </c>
      <c r="DJ122" s="444">
        <v>0</v>
      </c>
      <c r="DK122" s="444">
        <v>0</v>
      </c>
      <c r="DL122" s="444">
        <v>0</v>
      </c>
      <c r="DM122" s="444">
        <v>0</v>
      </c>
      <c r="DN122" s="444">
        <v>0</v>
      </c>
      <c r="DO122" s="444">
        <v>0</v>
      </c>
      <c r="DP122" s="444">
        <v>0</v>
      </c>
      <c r="DQ122" s="444">
        <v>0</v>
      </c>
      <c r="DR122" s="444">
        <v>0</v>
      </c>
      <c r="DS122" s="444">
        <v>0</v>
      </c>
      <c r="DT122" s="444">
        <v>0</v>
      </c>
      <c r="DU122" s="444">
        <v>0</v>
      </c>
      <c r="DV122" s="444">
        <v>0</v>
      </c>
      <c r="DW122" s="444">
        <v>0</v>
      </c>
      <c r="DX122" s="444">
        <v>0</v>
      </c>
      <c r="DY122" s="444">
        <v>0</v>
      </c>
      <c r="DZ122" s="444">
        <v>0</v>
      </c>
      <c r="EA122" s="444">
        <v>0</v>
      </c>
      <c r="EB122" s="444">
        <v>0</v>
      </c>
      <c r="EC122" s="444">
        <v>0</v>
      </c>
      <c r="ED122" s="444">
        <v>0</v>
      </c>
      <c r="EE122" s="444">
        <v>0</v>
      </c>
      <c r="EF122" s="444">
        <v>0</v>
      </c>
      <c r="EH122" s="437" t="s">
        <v>62</v>
      </c>
      <c r="EI122" s="437">
        <v>4</v>
      </c>
      <c r="EJ122" s="439"/>
      <c r="EK122" s="439" t="s">
        <v>336</v>
      </c>
      <c r="EL122" s="437"/>
      <c r="EN122" s="382" t="str">
        <f>+IFERROR(VLOOKUP($B122,'Lưu ý'!$C$5:$G$21,5,0),"")</f>
        <v/>
      </c>
      <c r="EO122" s="382">
        <f>+IF($EN122="",100%,INDEX('Lưu ý'!$H$5:$I$21,MATCH('3.Gentan-i'!$B122,'Lưu ý'!$C$5:$C$21,0),MATCH('3.Gentan-i'!EO$6,'Lưu ý'!$H$4:$I$4,0)))</f>
        <v>1</v>
      </c>
      <c r="EP122" s="382">
        <f>+IF($EN122="",100%,INDEX('Lưu ý'!$H$5:$I$21,MATCH('3.Gentan-i'!$B122,'Lưu ý'!$C$5:$C$21,0),MATCH('3.Gentan-i'!EP$6,'Lưu ý'!$H$4:$I$4,0)))</f>
        <v>1</v>
      </c>
      <c r="EQ122" s="382">
        <v>1</v>
      </c>
      <c r="ER122" s="929">
        <v>1</v>
      </c>
      <c r="ES122" s="439"/>
      <c r="ET122" s="439"/>
      <c r="EU122" s="476"/>
      <c r="EV122" s="810"/>
      <c r="EW122" s="810"/>
      <c r="EX122" s="810"/>
      <c r="EY122" s="810"/>
      <c r="FA122" s="442" cm="1">
        <f t="array" ref="FA122">+_xlfn.SINGLE(MMULT(VALUE($E122:$EF122),VALUE('Color detail'!H$7:H$138)))</f>
        <v>31.34325581395349</v>
      </c>
      <c r="FB122" s="442" cm="1">
        <f t="array" ref="FB122">+_xlfn.SINGLE(MMULT(VALUE($E122:$EF122),VALUE('Color detail'!I$7:I$138)))</f>
        <v>30.710697674418611</v>
      </c>
      <c r="FC122" s="442" cm="1">
        <f t="array" ref="FC122">+_xlfn.SINGLE(MMULT(VALUE($E122:$EF122),VALUE('Color detail'!J$7:J$138)))</f>
        <v>22.740465116279072</v>
      </c>
      <c r="FD122" s="442" cm="1">
        <f t="array" ref="FD122">+_xlfn.SINGLE(MMULT(VALUE($E122:$EF122),VALUE('Color detail'!K$7:K$138)))</f>
        <v>28.560000000000002</v>
      </c>
      <c r="FF122" s="436">
        <f t="shared" si="45"/>
        <v>32</v>
      </c>
      <c r="FG122" s="436">
        <f t="shared" si="46"/>
        <v>32</v>
      </c>
      <c r="FH122" s="436">
        <f t="shared" si="47"/>
        <v>24</v>
      </c>
      <c r="FI122" s="436">
        <f t="shared" si="48"/>
        <v>32</v>
      </c>
      <c r="FK122" s="436">
        <f t="shared" si="52"/>
        <v>32</v>
      </c>
      <c r="FL122" s="436">
        <f t="shared" si="53"/>
        <v>32</v>
      </c>
      <c r="FM122" s="436">
        <f t="shared" si="54"/>
        <v>24</v>
      </c>
      <c r="FN122" s="436">
        <f t="shared" si="55"/>
        <v>32</v>
      </c>
      <c r="FO122" s="681"/>
      <c r="FP122" s="436" cm="1">
        <f t="array" ref="FP122">+_xlfn.SINGLE(IF(FP$8="Mùa đông",MMULT(VALUE($E122:$EF122),VALUE('Color detail'!Q$7:Q$138))*'3.Gentan-i'!$EO122,MMULT(VALUE($E122:$EF122),VALUE('Color detail'!Q$7:Q$138))*'3.Gentan-i'!$EP122))</f>
        <v>0.25302325581395352</v>
      </c>
      <c r="FQ122" s="436" cm="1">
        <f t="array" ref="FQ122">+_xlfn.SINGLE(IF(FQ$8="Mùa đông",MMULT(VALUE($E122:$EF122),VALUE('Color detail'!R$7:R$138))*'3.Gentan-i'!$EO122,MMULT(VALUE($E122:$EF122),VALUE('Color detail'!R$7:R$138))*'3.Gentan-i'!$EP122))</f>
        <v>0.47441860465116281</v>
      </c>
      <c r="FR122" s="436" cm="1">
        <f t="array" ref="FR122">+_xlfn.SINGLE(IF(FR$8="Mùa đông",MMULT(VALUE($E122:$EF122),VALUE('Color detail'!S$7:S$138))*'3.Gentan-i'!$EO122,MMULT(VALUE($E122:$EF122),VALUE('Color detail'!S$7:S$138))*'3.Gentan-i'!$EP122))</f>
        <v>0.94883720930232562</v>
      </c>
      <c r="FS122" s="436" cm="1">
        <f t="array" ref="FS122">+_xlfn.SINGLE(IF(FS$8="Mùa đông",MMULT(VALUE($E122:$EF122),VALUE('Color detail'!T$7:T$138))*'3.Gentan-i'!$EO122,MMULT(VALUE($E122:$EF122),VALUE('Color detail'!T$7:T$138))*'3.Gentan-i'!$EP122))</f>
        <v>0.98046511627906985</v>
      </c>
      <c r="FT122" s="436" cm="1">
        <f t="array" ref="FT122">+_xlfn.SINGLE(IF(FT$8="Mùa đông",MMULT(VALUE($E122:$EF122),VALUE('Color detail'!U$7:U$138))*'3.Gentan-i'!$EO122,MMULT(VALUE($E122:$EF122),VALUE('Color detail'!U$7:U$138))*'3.Gentan-i'!$EP122))</f>
        <v>1.7079069767441863</v>
      </c>
      <c r="FU122" s="436" cm="1">
        <f t="array" ref="FU122">+_xlfn.SINGLE(IF(FU$8="Mùa đông",MMULT(VALUE($E122:$EF122),VALUE('Color detail'!V$7:V$138))*'3.Gentan-i'!$EO122,MMULT(VALUE($E122:$EF122),VALUE('Color detail'!V$7:V$138))*'3.Gentan-i'!$EP122))</f>
        <v>1.486511627906977</v>
      </c>
      <c r="FV122" s="436" cm="1">
        <f t="array" ref="FV122">+_xlfn.SINGLE(IF(FV$8="Mùa đông",MMULT(VALUE($E122:$EF122),VALUE('Color detail'!W$7:W$138))*'3.Gentan-i'!$EO122,MMULT(VALUE($E122:$EF122),VALUE('Color detail'!W$7:W$138))*'3.Gentan-i'!$EP122))</f>
        <v>1.9293023255813957</v>
      </c>
      <c r="FW122" s="436" cm="1">
        <f t="array" ref="FW122">+_xlfn.SINGLE(IF(FW$8="Mùa đông",MMULT(VALUE($E122:$EF122),VALUE('Color detail'!X$7:X$138))*'3.Gentan-i'!$EO122,MMULT(VALUE($E122:$EF122),VALUE('Color detail'!X$7:X$138))*'3.Gentan-i'!$EP122))</f>
        <v>1.9293023255813957</v>
      </c>
      <c r="FX122" s="436" cm="1">
        <f t="array" ref="FX122">+_xlfn.SINGLE(IF(FX$8="Mùa đông",MMULT(VALUE($E122:$EF122),VALUE('Color detail'!Y$7:Y$138))*'3.Gentan-i'!$EO122,MMULT(VALUE($E122:$EF122),VALUE('Color detail'!Y$7:Y$138))*'3.Gentan-i'!$EP122))</f>
        <v>0.94883720930232573</v>
      </c>
      <c r="FY122" s="436" cm="1">
        <f t="array" ref="FY122">+_xlfn.SINGLE(IF(FY$8="Mùa đông",MMULT(VALUE($E122:$EF122),VALUE('Color detail'!Z$7:Z$138))*'3.Gentan-i'!$EO122,MMULT(VALUE($E122:$EF122),VALUE('Color detail'!Z$7:Z$138))*'3.Gentan-i'!$EP122))</f>
        <v>1.2334883720930234</v>
      </c>
      <c r="FZ122" s="436" cm="1">
        <f t="array" ref="FZ122">+_xlfn.SINGLE(IF(FZ$8="Mùa đông",MMULT(VALUE($E122:$EF122),VALUE('Color detail'!AA$7:AA$138))*'3.Gentan-i'!$EO122,MMULT(VALUE($E122:$EF122),VALUE('Color detail'!AA$7:AA$138))*'3.Gentan-i'!$EP122))</f>
        <v>1.7079069767441863</v>
      </c>
      <c r="GA122" s="436" cm="1">
        <f t="array" ref="GA122">+_xlfn.SINGLE(IF(GA$8="Mùa đông",MMULT(VALUE($E122:$EF122),VALUE('Color detail'!AB$7:AB$138))*'3.Gentan-i'!$EO122,MMULT(VALUE($E122:$EF122),VALUE('Color detail'!AB$7:AB$138))*'3.Gentan-i'!$EP122))</f>
        <v>1.2651162790697676</v>
      </c>
      <c r="GB122" s="436" cm="1">
        <f t="array" ref="GB122">+_xlfn.SINGLE(IF(GB$8="Mùa đông",MMULT(VALUE($E122:$EF122),VALUE('Color detail'!AC$7:AC$138))*'3.Gentan-i'!$EO122,MMULT(VALUE($E122:$EF122),VALUE('Color detail'!AC$7:AC$138))*'3.Gentan-i'!$EP122))</f>
        <v>0.98046511627906985</v>
      </c>
      <c r="GC122" s="436" cm="1">
        <f t="array" ref="GC122">+_xlfn.SINGLE(IF(GC$8="Mùa đông",MMULT(VALUE($E122:$EF122),VALUE('Color detail'!AD$7:AD$138))*'3.Gentan-i'!$EO122,MMULT(VALUE($E122:$EF122),VALUE('Color detail'!AD$7:AD$138))*'3.Gentan-i'!$EP122))</f>
        <v>1.7711627906976746</v>
      </c>
      <c r="GD122" s="436" cm="1">
        <f t="array" ref="GD122">+_xlfn.SINGLE(IF(GD$8="Mùa đông",MMULT(VALUE($E122:$EF122),VALUE('Color detail'!AE$7:AE$138))*'3.Gentan-i'!$EO122,MMULT(VALUE($E122:$EF122),VALUE('Color detail'!AE$7:AE$138))*'3.Gentan-i'!$EP122))</f>
        <v>1.2018604651162792</v>
      </c>
      <c r="GE122" s="436" cm="1">
        <f t="array" ref="GE122">+_xlfn.SINGLE(IF(GE$8="Mùa đông",MMULT(VALUE($E122:$EF122),VALUE('Color detail'!AF$7:AF$138))*'3.Gentan-i'!$EO122,MMULT(VALUE($E122:$EF122),VALUE('Color detail'!AF$7:AF$138))*'3.Gentan-i'!$EP122))</f>
        <v>2.0558139534883724</v>
      </c>
      <c r="GF122" s="436" cm="1">
        <f t="array" ref="GF122">+_xlfn.SINGLE(IF(GF$8="Mùa đông",MMULT(VALUE($E122:$EF122),VALUE('Color detail'!AG$7:AG$138))*'3.Gentan-i'!$EO122,MMULT(VALUE($E122:$EF122),VALUE('Color detail'!AG$7:AG$138))*'3.Gentan-i'!$EP122))</f>
        <v>3.036279069767442</v>
      </c>
      <c r="GG122" s="436" cm="1">
        <f t="array" ref="GG122">+_xlfn.SINGLE(IF(GG$8="Mùa đông",MMULT(VALUE($E122:$EF122),VALUE('Color detail'!AH$7:AH$138))*'3.Gentan-i'!$EO122,MMULT(VALUE($E122:$EF122),VALUE('Color detail'!AH$7:AH$138))*'3.Gentan-i'!$EP122))</f>
        <v>1.8976744186046512</v>
      </c>
      <c r="GH122" s="436" cm="1">
        <f t="array" ref="GH122">+_xlfn.SINGLE(IF(GH$8="Mùa đông",MMULT(VALUE($E122:$EF122),VALUE('Color detail'!AI$7:AI$138))*'3.Gentan-i'!$EO122,MMULT(VALUE($E122:$EF122),VALUE('Color detail'!AI$7:AI$138))*'3.Gentan-i'!$EP122))</f>
        <v>1.8976744186046512</v>
      </c>
      <c r="GI122" s="436" cm="1">
        <f t="array" ref="GI122">+_xlfn.SINGLE(IF(GI$8="Mùa đông",MMULT(VALUE($E122:$EF122),VALUE('Color detail'!AJ$7:AJ$138))*'3.Gentan-i'!$EO122,MMULT(VALUE($E122:$EF122),VALUE('Color detail'!AJ$7:AJ$138))*'3.Gentan-i'!$EP122))</f>
        <v>1.9293023255813955</v>
      </c>
      <c r="GJ122" s="436" cm="1">
        <f t="array" ref="GJ122">+_xlfn.SINGLE(IF(GJ$8="Mùa đông",MMULT(VALUE($E122:$EF122),VALUE('Color detail'!AK$7:AK$138))*'3.Gentan-i'!$EO122,MMULT(VALUE($E122:$EF122),VALUE('Color detail'!AK$7:AK$138))*'3.Gentan-i'!$EP122))</f>
        <v>1.7079069767441863</v>
      </c>
      <c r="GK122" s="436" cm="1">
        <f t="array" ref="GK122">+_xlfn.SINGLE(IF(GK$8="Mùa đông",MMULT(VALUE($E122:$EF122),VALUE('Color detail'!AL$7:AL$138))*'3.Gentan-i'!$EO122,MMULT(VALUE($E122:$EF122),VALUE('Color detail'!AL$7:AL$138))*'3.Gentan-i'!$EP122))</f>
        <v>0</v>
      </c>
      <c r="GL122" s="436" cm="1">
        <f t="array" ref="GL122">+_xlfn.SINGLE(IF(GL$8="Mùa đông",MMULT(VALUE($E122:$EF122),VALUE('Color detail'!AM$7:AM$138))*'3.Gentan-i'!$EO122,MMULT(VALUE($E122:$EF122),VALUE('Color detail'!AM$7:AM$138))*'3.Gentan-i'!$EP122))</f>
        <v>0</v>
      </c>
      <c r="GM122" s="436" cm="1">
        <f t="array" ref="GM122">+_xlfn.SINGLE(IF(GM$8="Mùa đông",MMULT(VALUE($E122:$EF122),VALUE('Color detail'!AN$7:AN$138))*'3.Gentan-i'!$EO122,MMULT(VALUE($E122:$EF122),VALUE('Color detail'!AN$7:AN$138))*'3.Gentan-i'!$EP122))</f>
        <v>0</v>
      </c>
      <c r="GN122" s="436" cm="1">
        <f t="array" ref="GN122">+_xlfn.SINGLE(IF(GN$8="Mùa đông",MMULT(VALUE($E122:$EF122),VALUE('Color detail'!AO$7:AO$138))*'3.Gentan-i'!$EO122,MMULT(VALUE($E122:$EF122),VALUE('Color detail'!AO$7:AO$138))*'3.Gentan-i'!$EP122))</f>
        <v>0</v>
      </c>
      <c r="GO122" s="436" cm="1">
        <f t="array" ref="GO122">+_xlfn.SINGLE(IF(GO$8="Mùa đông",MMULT(VALUE($E122:$EF122),VALUE('Color detail'!AP$7:AP$138))*'3.Gentan-i'!$EO122,MMULT(VALUE($E122:$EF122),VALUE('Color detail'!AP$7:AP$138))*'3.Gentan-i'!$EP122))</f>
        <v>0</v>
      </c>
      <c r="GP122" s="436" cm="1">
        <f t="array" ref="GP122">+_xlfn.SINGLE(IF(GP$8="Mùa đông",MMULT(VALUE($E122:$EF122),VALUE('Color detail'!AQ$7:AQ$138))*'3.Gentan-i'!$EO122,MMULT(VALUE($E122:$EF122),VALUE('Color detail'!AQ$7:AQ$138))*'3.Gentan-i'!$EP122))</f>
        <v>0</v>
      </c>
      <c r="GQ122" s="436" cm="1">
        <f t="array" ref="GQ122">+_xlfn.SINGLE(IF(GQ$8="Mùa đông",MMULT(VALUE($E122:$EF122),VALUE('Color detail'!AR$7:AR$138))*'3.Gentan-i'!$EO122,MMULT(VALUE($E122:$EF122),VALUE('Color detail'!AR$7:AR$138))*'3.Gentan-i'!$EP122))</f>
        <v>0</v>
      </c>
      <c r="GR122" s="443">
        <f t="shared" si="56"/>
        <v>31.343255813953498</v>
      </c>
      <c r="GS122" s="435">
        <v>0</v>
      </c>
      <c r="GT122" s="436">
        <f t="shared" si="57"/>
        <v>3.036279069767442</v>
      </c>
      <c r="GU122" s="499">
        <v>12</v>
      </c>
      <c r="GV122" s="499">
        <v>36</v>
      </c>
      <c r="GW122" s="436">
        <f t="shared" si="49"/>
        <v>36.435348837209304</v>
      </c>
      <c r="GX122" s="436">
        <f t="shared" si="50"/>
        <v>109.30604651162791</v>
      </c>
      <c r="GZ122" s="534"/>
      <c r="HA122" s="534"/>
      <c r="HB122" s="534">
        <f t="shared" si="51"/>
        <v>0</v>
      </c>
    </row>
    <row r="123" spans="1:210" ht="16" hidden="1" customHeight="1">
      <c r="A123" s="437">
        <v>4</v>
      </c>
      <c r="B123" s="438" t="s">
        <v>740</v>
      </c>
      <c r="C123" s="667" t="s">
        <v>621</v>
      </c>
      <c r="D123" s="439" t="s">
        <v>628</v>
      </c>
      <c r="E123" s="925"/>
      <c r="F123" s="925"/>
      <c r="G123" s="925"/>
      <c r="H123" s="925"/>
      <c r="I123" s="925"/>
      <c r="J123" s="925"/>
      <c r="K123" s="925"/>
      <c r="L123" s="925"/>
      <c r="M123" s="925"/>
      <c r="N123" s="925"/>
      <c r="O123" s="925"/>
      <c r="P123" s="925"/>
      <c r="Q123" s="925"/>
      <c r="R123" s="925"/>
      <c r="S123" s="925"/>
      <c r="T123" s="925"/>
      <c r="U123" s="925"/>
      <c r="V123" s="925"/>
      <c r="W123" s="925"/>
      <c r="X123" s="925"/>
      <c r="Y123" s="925"/>
      <c r="Z123" s="925"/>
      <c r="AA123" s="925"/>
      <c r="AB123" s="925"/>
      <c r="AC123" s="925"/>
      <c r="AD123" s="440">
        <v>0</v>
      </c>
      <c r="AE123" s="440">
        <v>0</v>
      </c>
      <c r="AF123" s="440">
        <v>0</v>
      </c>
      <c r="AG123" s="440">
        <v>0</v>
      </c>
      <c r="AH123" s="440">
        <v>0</v>
      </c>
      <c r="AI123" s="440">
        <v>0</v>
      </c>
      <c r="AJ123" s="440">
        <v>0</v>
      </c>
      <c r="AK123" s="440">
        <v>0</v>
      </c>
      <c r="AL123" s="440">
        <v>0</v>
      </c>
      <c r="AM123" s="440">
        <v>0</v>
      </c>
      <c r="AN123" s="440">
        <v>0</v>
      </c>
      <c r="AO123" s="440">
        <v>0</v>
      </c>
      <c r="AP123" s="440">
        <v>0</v>
      </c>
      <c r="AQ123" s="440">
        <v>0</v>
      </c>
      <c r="AR123" s="440">
        <v>0</v>
      </c>
      <c r="AS123" s="440">
        <v>0</v>
      </c>
      <c r="AT123" s="440">
        <v>0</v>
      </c>
      <c r="AU123" s="440">
        <v>0</v>
      </c>
      <c r="AV123" s="440">
        <v>0</v>
      </c>
      <c r="AW123" s="440">
        <v>0</v>
      </c>
      <c r="AX123" s="440">
        <v>0</v>
      </c>
      <c r="AY123" s="440">
        <v>0</v>
      </c>
      <c r="AZ123" s="444">
        <v>0</v>
      </c>
      <c r="BA123" s="444">
        <v>0</v>
      </c>
      <c r="BB123" s="444">
        <v>0</v>
      </c>
      <c r="BC123" s="444">
        <v>0</v>
      </c>
      <c r="BD123" s="444">
        <v>0.27599425011978918</v>
      </c>
      <c r="BE123" s="444">
        <v>0</v>
      </c>
      <c r="BF123" s="444">
        <v>0</v>
      </c>
      <c r="BG123" s="444">
        <v>0</v>
      </c>
      <c r="BH123" s="444">
        <v>0</v>
      </c>
      <c r="BI123" s="444">
        <v>0.27599425011978918</v>
      </c>
      <c r="BJ123" s="444">
        <v>0</v>
      </c>
      <c r="BK123" s="444">
        <v>0</v>
      </c>
      <c r="BL123" s="444">
        <v>0</v>
      </c>
      <c r="BM123" s="444">
        <v>0</v>
      </c>
      <c r="BN123" s="444">
        <v>0.27599425011978918</v>
      </c>
      <c r="BO123" s="444">
        <v>0</v>
      </c>
      <c r="BP123" s="444">
        <v>0</v>
      </c>
      <c r="BQ123" s="444">
        <v>0</v>
      </c>
      <c r="BR123" s="444">
        <v>0</v>
      </c>
      <c r="BS123" s="444">
        <v>0</v>
      </c>
      <c r="BT123" s="444">
        <v>0.24149496885481553</v>
      </c>
      <c r="BU123" s="444">
        <v>0</v>
      </c>
      <c r="BV123" s="444">
        <v>0</v>
      </c>
      <c r="BW123" s="444">
        <v>0</v>
      </c>
      <c r="BX123" s="444">
        <v>0</v>
      </c>
      <c r="BY123" s="444">
        <v>0</v>
      </c>
      <c r="BZ123" s="444">
        <v>0.24149496885481553</v>
      </c>
      <c r="CA123" s="444">
        <v>0</v>
      </c>
      <c r="CB123" s="444">
        <v>0</v>
      </c>
      <c r="CC123" s="444">
        <v>0</v>
      </c>
      <c r="CD123" s="444">
        <v>0</v>
      </c>
      <c r="CE123" s="444">
        <v>0</v>
      </c>
      <c r="CF123" s="444">
        <v>0.24149496885481553</v>
      </c>
      <c r="CG123" s="444">
        <v>0</v>
      </c>
      <c r="CH123" s="444">
        <v>0</v>
      </c>
      <c r="CI123" s="444">
        <v>0</v>
      </c>
      <c r="CJ123" s="444">
        <v>0</v>
      </c>
      <c r="CK123" s="444">
        <v>0</v>
      </c>
      <c r="CL123" s="444">
        <v>0.24149496885481553</v>
      </c>
      <c r="CM123" s="444">
        <v>0</v>
      </c>
      <c r="CN123" s="444">
        <v>0</v>
      </c>
      <c r="CO123" s="444">
        <v>0</v>
      </c>
      <c r="CP123" s="444">
        <v>0</v>
      </c>
      <c r="CQ123" s="444">
        <v>0</v>
      </c>
      <c r="CR123" s="444">
        <v>0</v>
      </c>
      <c r="CS123" s="444">
        <v>0</v>
      </c>
      <c r="CT123" s="444">
        <v>0</v>
      </c>
      <c r="CU123" s="444">
        <v>0</v>
      </c>
      <c r="CV123" s="444">
        <v>0</v>
      </c>
      <c r="CW123" s="444">
        <v>0</v>
      </c>
      <c r="CX123" s="444">
        <v>0</v>
      </c>
      <c r="CY123" s="444">
        <v>0</v>
      </c>
      <c r="CZ123" s="444">
        <v>0</v>
      </c>
      <c r="DA123" s="444">
        <v>0</v>
      </c>
      <c r="DB123" s="444">
        <v>0</v>
      </c>
      <c r="DC123" s="444">
        <v>0</v>
      </c>
      <c r="DD123" s="444">
        <v>0</v>
      </c>
      <c r="DE123" s="444">
        <v>0</v>
      </c>
      <c r="DF123" s="444">
        <v>0</v>
      </c>
      <c r="DG123" s="444">
        <v>0</v>
      </c>
      <c r="DH123" s="444">
        <v>0</v>
      </c>
      <c r="DI123" s="444">
        <v>0</v>
      </c>
      <c r="DJ123" s="444">
        <v>0</v>
      </c>
      <c r="DK123" s="444">
        <v>0</v>
      </c>
      <c r="DL123" s="444">
        <v>0</v>
      </c>
      <c r="DM123" s="444">
        <v>0</v>
      </c>
      <c r="DN123" s="444">
        <v>0</v>
      </c>
      <c r="DO123" s="444">
        <v>0</v>
      </c>
      <c r="DP123" s="444">
        <v>0</v>
      </c>
      <c r="DQ123" s="444">
        <v>0</v>
      </c>
      <c r="DR123" s="444">
        <v>0</v>
      </c>
      <c r="DS123" s="444">
        <v>0</v>
      </c>
      <c r="DT123" s="444">
        <v>0</v>
      </c>
      <c r="DU123" s="444">
        <v>0</v>
      </c>
      <c r="DV123" s="444">
        <v>0</v>
      </c>
      <c r="DW123" s="444">
        <v>0</v>
      </c>
      <c r="DX123" s="444">
        <v>0</v>
      </c>
      <c r="DY123" s="444">
        <v>0</v>
      </c>
      <c r="DZ123" s="444">
        <v>0</v>
      </c>
      <c r="EA123" s="444">
        <v>0</v>
      </c>
      <c r="EB123" s="444">
        <v>0</v>
      </c>
      <c r="EC123" s="444">
        <v>0</v>
      </c>
      <c r="ED123" s="444">
        <v>0</v>
      </c>
      <c r="EE123" s="444">
        <v>0</v>
      </c>
      <c r="EF123" s="444">
        <v>0</v>
      </c>
      <c r="EH123" s="437" t="s">
        <v>62</v>
      </c>
      <c r="EI123" s="437">
        <v>4</v>
      </c>
      <c r="EJ123" s="439"/>
      <c r="EK123" s="439" t="s">
        <v>336</v>
      </c>
      <c r="EL123" s="437"/>
      <c r="EN123" s="382" t="str">
        <f>+IFERROR(VLOOKUP($B123,'Lưu ý'!$C$5:$G$21,5,0),"")</f>
        <v/>
      </c>
      <c r="EO123" s="382">
        <f>+IF($EN123="",100%,INDEX('Lưu ý'!$H$5:$I$21,MATCH('3.Gentan-i'!$B123,'Lưu ý'!$C$5:$C$21,0),MATCH('3.Gentan-i'!EO$6,'Lưu ý'!$H$4:$I$4,0)))</f>
        <v>1</v>
      </c>
      <c r="EP123" s="382">
        <f>+IF($EN123="",100%,INDEX('Lưu ý'!$H$5:$I$21,MATCH('3.Gentan-i'!$B123,'Lưu ý'!$C$5:$C$21,0),MATCH('3.Gentan-i'!EP$6,'Lưu ý'!$H$4:$I$4,0)))</f>
        <v>1</v>
      </c>
      <c r="EQ123" s="382">
        <v>1</v>
      </c>
      <c r="ER123" s="929">
        <v>1</v>
      </c>
      <c r="ES123" s="439"/>
      <c r="ET123" s="439"/>
      <c r="EU123" s="476"/>
      <c r="EV123" s="810"/>
      <c r="EW123" s="810"/>
      <c r="EX123" s="810"/>
      <c r="EY123" s="810"/>
      <c r="FA123" s="442" cm="1">
        <f t="array" ref="FA123">+_xlfn.SINGLE(MMULT(VALUE($E123:$EF123),VALUE('Color detail'!H$7:H$138)))</f>
        <v>28.358409199808339</v>
      </c>
      <c r="FB123" s="442" cm="1">
        <f t="array" ref="FB123">+_xlfn.SINGLE(MMULT(VALUE($E123:$EF123),VALUE('Color detail'!I$7:I$138)))</f>
        <v>32.981312889314808</v>
      </c>
      <c r="FC123" s="442" cm="1">
        <f t="array" ref="FC123">+_xlfn.SINGLE(MMULT(VALUE($E123:$EF123),VALUE('Color detail'!J$7:J$138)))</f>
        <v>24.563488260661234</v>
      </c>
      <c r="FD123" s="442" cm="1">
        <f t="array" ref="FD123">+_xlfn.SINGLE(MMULT(VALUE($E123:$EF123),VALUE('Color detail'!K$7:K$138)))</f>
        <v>31.428845232390991</v>
      </c>
      <c r="FF123" s="436">
        <f t="shared" si="45"/>
        <v>32</v>
      </c>
      <c r="FG123" s="436">
        <f t="shared" si="46"/>
        <v>36</v>
      </c>
      <c r="FH123" s="436">
        <f t="shared" si="47"/>
        <v>28</v>
      </c>
      <c r="FI123" s="436">
        <f t="shared" si="48"/>
        <v>32</v>
      </c>
      <c r="FK123" s="436">
        <f t="shared" si="52"/>
        <v>32</v>
      </c>
      <c r="FL123" s="436">
        <f t="shared" si="53"/>
        <v>36</v>
      </c>
      <c r="FM123" s="436">
        <f t="shared" si="54"/>
        <v>28</v>
      </c>
      <c r="FN123" s="436">
        <f t="shared" si="55"/>
        <v>32</v>
      </c>
      <c r="FO123" s="681"/>
      <c r="FP123" s="436" cm="1">
        <f t="array" ref="FP123">+_xlfn.SINGLE(IF(FP$8="Mùa đông",MMULT(VALUE($E123:$EF123),VALUE('Color detail'!Q$7:Q$138))*'3.Gentan-i'!$EO123,MMULT(VALUE($E123:$EF123),VALUE('Color detail'!Q$7:Q$138))*'3.Gentan-i'!$EP123))</f>
        <v>1.3799712505989459</v>
      </c>
      <c r="FQ123" s="436" cm="1">
        <f t="array" ref="FQ123">+_xlfn.SINGLE(IF(FQ$8="Mùa đông",MMULT(VALUE($E123:$EF123),VALUE('Color detail'!R$7:R$138))*'3.Gentan-i'!$EO123,MMULT(VALUE($E123:$EF123),VALUE('Color detail'!R$7:R$138))*'3.Gentan-i'!$EP123))</f>
        <v>1.3454719693339723</v>
      </c>
      <c r="FR123" s="436" cm="1">
        <f t="array" ref="FR123">+_xlfn.SINGLE(IF(FR$8="Mùa đông",MMULT(VALUE($E123:$EF123),VALUE('Color detail'!S$7:S$138))*'3.Gentan-i'!$EO123,MMULT(VALUE($E123:$EF123),VALUE('Color detail'!S$7:S$138))*'3.Gentan-i'!$EP123))</f>
        <v>1.5869669381887879</v>
      </c>
      <c r="FS123" s="436" cm="1">
        <f t="array" ref="FS123">+_xlfn.SINGLE(IF(FS$8="Mùa đông",MMULT(VALUE($E123:$EF123),VALUE('Color detail'!T$7:T$138))*'3.Gentan-i'!$EO123,MMULT(VALUE($E123:$EF123),VALUE('Color detail'!T$7:T$138))*'3.Gentan-i'!$EP123))</f>
        <v>2.3804504072831816</v>
      </c>
      <c r="FT123" s="436" cm="1">
        <f t="array" ref="FT123">+_xlfn.SINGLE(IF(FT$8="Mùa đông",MMULT(VALUE($E123:$EF123),VALUE('Color detail'!U$7:U$138))*'3.Gentan-i'!$EO123,MMULT(VALUE($E123:$EF123),VALUE('Color detail'!U$7:U$138))*'3.Gentan-i'!$EP123))</f>
        <v>0.48298993770963106</v>
      </c>
      <c r="FU123" s="436" cm="1">
        <f t="array" ref="FU123">+_xlfn.SINGLE(IF(FU$8="Mùa đông",MMULT(VALUE($E123:$EF123),VALUE('Color detail'!V$7:V$138))*'3.Gentan-i'!$EO123,MMULT(VALUE($E123:$EF123),VALUE('Color detail'!V$7:V$138))*'3.Gentan-i'!$EP123))</f>
        <v>1.5869669381887879</v>
      </c>
      <c r="FV123" s="436" cm="1">
        <f t="array" ref="FV123">+_xlfn.SINGLE(IF(FV$8="Mùa đông",MMULT(VALUE($E123:$EF123),VALUE('Color detail'!W$7:W$138))*'3.Gentan-i'!$EO123,MMULT(VALUE($E123:$EF123),VALUE('Color detail'!W$7:W$138))*'3.Gentan-i'!$EP123))</f>
        <v>0.82798275035936753</v>
      </c>
      <c r="FW123" s="436" cm="1">
        <f t="array" ref="FW123">+_xlfn.SINGLE(IF(FW$8="Mùa đông",MMULT(VALUE($E123:$EF123),VALUE('Color detail'!X$7:X$138))*'3.Gentan-i'!$EO123,MMULT(VALUE($E123:$EF123),VALUE('Color detail'!X$7:X$138))*'3.Gentan-i'!$EP123))</f>
        <v>2.3459511260182082</v>
      </c>
      <c r="FX123" s="436" cm="1">
        <f t="array" ref="FX123">+_xlfn.SINGLE(IF(FX$8="Mùa đông",MMULT(VALUE($E123:$EF123),VALUE('Color detail'!Y$7:Y$138))*'3.Gentan-i'!$EO123,MMULT(VALUE($E123:$EF123),VALUE('Color detail'!Y$7:Y$138))*'3.Gentan-i'!$EP123))</f>
        <v>0.75898418782942034</v>
      </c>
      <c r="FY123" s="436" cm="1">
        <f t="array" ref="FY123">+_xlfn.SINGLE(IF(FY$8="Mùa đông",MMULT(VALUE($E123:$EF123),VALUE('Color detail'!Z$7:Z$138))*'3.Gentan-i'!$EO123,MMULT(VALUE($E123:$EF123),VALUE('Color detail'!Z$7:Z$138))*'3.Gentan-i'!$EP123))</f>
        <v>2.1389554384283662</v>
      </c>
      <c r="FZ123" s="436" cm="1">
        <f t="array" ref="FZ123">+_xlfn.SINGLE(IF(FZ$8="Mùa đông",MMULT(VALUE($E123:$EF123),VALUE('Color detail'!AA$7:AA$138))*'3.Gentan-i'!$EO123,MMULT(VALUE($E123:$EF123),VALUE('Color detail'!AA$7:AA$138))*'3.Gentan-i'!$EP123))</f>
        <v>1.6214662194537615</v>
      </c>
      <c r="GA123" s="436" cm="1">
        <f t="array" ref="GA123">+_xlfn.SINGLE(IF(GA$8="Mùa đông",MMULT(VALUE($E123:$EF123),VALUE('Color detail'!AB$7:AB$138))*'3.Gentan-i'!$EO123,MMULT(VALUE($E123:$EF123),VALUE('Color detail'!AB$7:AB$138))*'3.Gentan-i'!$EP123))</f>
        <v>1.1039770004791567</v>
      </c>
      <c r="GB123" s="436" cm="1">
        <f t="array" ref="GB123">+_xlfn.SINGLE(IF(GB$8="Mùa đông",MMULT(VALUE($E123:$EF123),VALUE('Color detail'!AC$7:AC$138))*'3.Gentan-i'!$EO123,MMULT(VALUE($E123:$EF123),VALUE('Color detail'!AC$7:AC$138))*'3.Gentan-i'!$EP123))</f>
        <v>0.82798275035936753</v>
      </c>
      <c r="GC123" s="436" cm="1">
        <f t="array" ref="GC123">+_xlfn.SINGLE(IF(GC$8="Mùa đông",MMULT(VALUE($E123:$EF123),VALUE('Color detail'!AD$7:AD$138))*'3.Gentan-i'!$EO123,MMULT(VALUE($E123:$EF123),VALUE('Color detail'!AD$7:AD$138))*'3.Gentan-i'!$EP123))</f>
        <v>1.1039770004791567</v>
      </c>
      <c r="GD123" s="436" cm="1">
        <f t="array" ref="GD123">+_xlfn.SINGLE(IF(GD$8="Mùa đông",MMULT(VALUE($E123:$EF123),VALUE('Color detail'!AE$7:AE$138))*'3.Gentan-i'!$EO123,MMULT(VALUE($E123:$EF123),VALUE('Color detail'!AE$7:AE$138))*'3.Gentan-i'!$EP123))</f>
        <v>1.8974604695735506</v>
      </c>
      <c r="GE123" s="436" cm="1">
        <f t="array" ref="GE123">+_xlfn.SINGLE(IF(GE$8="Mùa đông",MMULT(VALUE($E123:$EF123),VALUE('Color detail'!AF$7:AF$138))*'3.Gentan-i'!$EO123,MMULT(VALUE($E123:$EF123),VALUE('Color detail'!AF$7:AF$138))*'3.Gentan-i'!$EP123))</f>
        <v>1.5524676569238141</v>
      </c>
      <c r="GF123" s="436" cm="1">
        <f t="array" ref="GF123">+_xlfn.SINGLE(IF(GF$8="Mùa đông",MMULT(VALUE($E123:$EF123),VALUE('Color detail'!AG$7:AG$138))*'3.Gentan-i'!$EO123,MMULT(VALUE($E123:$EF123),VALUE('Color detail'!AG$7:AG$138))*'3.Gentan-i'!$EP123))</f>
        <v>1.0349784379492095</v>
      </c>
      <c r="GG123" s="436" cm="1">
        <f t="array" ref="GG123">+_xlfn.SINGLE(IF(GG$8="Mùa đông",MMULT(VALUE($E123:$EF123),VALUE('Color detail'!AH$7:AH$138))*'3.Gentan-i'!$EO123,MMULT(VALUE($E123:$EF123),VALUE('Color detail'!AH$7:AH$138))*'3.Gentan-i'!$EP123))</f>
        <v>1.0004791566842357</v>
      </c>
      <c r="GH123" s="436" cm="1">
        <f t="array" ref="GH123">+_xlfn.SINGLE(IF(GH$8="Mùa đông",MMULT(VALUE($E123:$EF123),VALUE('Color detail'!AI$7:AI$138))*'3.Gentan-i'!$EO123,MMULT(VALUE($E123:$EF123),VALUE('Color detail'!AI$7:AI$138))*'3.Gentan-i'!$EP123))</f>
        <v>1.0349784379492095</v>
      </c>
      <c r="GI123" s="436" cm="1">
        <f t="array" ref="GI123">+_xlfn.SINGLE(IF(GI$8="Mùa đông",MMULT(VALUE($E123:$EF123),VALUE('Color detail'!AJ$7:AJ$138))*'3.Gentan-i'!$EO123,MMULT(VALUE($E123:$EF123),VALUE('Color detail'!AJ$7:AJ$138))*'3.Gentan-i'!$EP123))</f>
        <v>1.3109726880689987</v>
      </c>
      <c r="GJ123" s="436" cm="1">
        <f t="array" ref="GJ123">+_xlfn.SINGLE(IF(GJ$8="Mùa đông",MMULT(VALUE($E123:$EF123),VALUE('Color detail'!AK$7:AK$138))*'3.Gentan-i'!$EO123,MMULT(VALUE($E123:$EF123),VALUE('Color detail'!AK$7:AK$138))*'3.Gentan-i'!$EP123))</f>
        <v>1.0349784379492095</v>
      </c>
      <c r="GK123" s="436" cm="1">
        <f t="array" ref="GK123">+_xlfn.SINGLE(IF(GK$8="Mùa đông",MMULT(VALUE($E123:$EF123),VALUE('Color detail'!AL$7:AL$138))*'3.Gentan-i'!$EO123,MMULT(VALUE($E123:$EF123),VALUE('Color detail'!AL$7:AL$138))*'3.Gentan-i'!$EP123))</f>
        <v>0</v>
      </c>
      <c r="GL123" s="436" cm="1">
        <f t="array" ref="GL123">+_xlfn.SINGLE(IF(GL$8="Mùa đông",MMULT(VALUE($E123:$EF123),VALUE('Color detail'!AM$7:AM$138))*'3.Gentan-i'!$EO123,MMULT(VALUE($E123:$EF123),VALUE('Color detail'!AM$7:AM$138))*'3.Gentan-i'!$EP123))</f>
        <v>0</v>
      </c>
      <c r="GM123" s="436" cm="1">
        <f t="array" ref="GM123">+_xlfn.SINGLE(IF(GM$8="Mùa đông",MMULT(VALUE($E123:$EF123),VALUE('Color detail'!AN$7:AN$138))*'3.Gentan-i'!$EO123,MMULT(VALUE($E123:$EF123),VALUE('Color detail'!AN$7:AN$138))*'3.Gentan-i'!$EP123))</f>
        <v>0</v>
      </c>
      <c r="GN123" s="436" cm="1">
        <f t="array" ref="GN123">+_xlfn.SINGLE(IF(GN$8="Mùa đông",MMULT(VALUE($E123:$EF123),VALUE('Color detail'!AO$7:AO$138))*'3.Gentan-i'!$EO123,MMULT(VALUE($E123:$EF123),VALUE('Color detail'!AO$7:AO$138))*'3.Gentan-i'!$EP123))</f>
        <v>0</v>
      </c>
      <c r="GO123" s="436" cm="1">
        <f t="array" ref="GO123">+_xlfn.SINGLE(IF(GO$8="Mùa đông",MMULT(VALUE($E123:$EF123),VALUE('Color detail'!AP$7:AP$138))*'3.Gentan-i'!$EO123,MMULT(VALUE($E123:$EF123),VALUE('Color detail'!AP$7:AP$138))*'3.Gentan-i'!$EP123))</f>
        <v>0</v>
      </c>
      <c r="GP123" s="436" cm="1">
        <f t="array" ref="GP123">+_xlfn.SINGLE(IF(GP$8="Mùa đông",MMULT(VALUE($E123:$EF123),VALUE('Color detail'!AQ$7:AQ$138))*'3.Gentan-i'!$EO123,MMULT(VALUE($E123:$EF123),VALUE('Color detail'!AQ$7:AQ$138))*'3.Gentan-i'!$EP123))</f>
        <v>0</v>
      </c>
      <c r="GQ123" s="436" cm="1">
        <f t="array" ref="GQ123">+_xlfn.SINGLE(IF(GQ$8="Mùa đông",MMULT(VALUE($E123:$EF123),VALUE('Color detail'!AR$7:AR$138))*'3.Gentan-i'!$EO123,MMULT(VALUE($E123:$EF123),VALUE('Color detail'!AR$7:AR$138))*'3.Gentan-i'!$EP123))</f>
        <v>0</v>
      </c>
      <c r="GR123" s="443">
        <f t="shared" si="56"/>
        <v>28.358409199808339</v>
      </c>
      <c r="GS123" s="435">
        <v>0</v>
      </c>
      <c r="GT123" s="436">
        <f t="shared" si="57"/>
        <v>2.3804504072831816</v>
      </c>
      <c r="GU123" s="499">
        <v>12</v>
      </c>
      <c r="GV123" s="499">
        <v>36</v>
      </c>
      <c r="GW123" s="436">
        <f t="shared" si="49"/>
        <v>28.565404887398181</v>
      </c>
      <c r="GX123" s="436">
        <f t="shared" si="50"/>
        <v>85.696214662194535</v>
      </c>
      <c r="GZ123" s="534"/>
      <c r="HA123" s="534"/>
      <c r="HB123" s="534">
        <f t="shared" si="51"/>
        <v>0</v>
      </c>
    </row>
    <row r="124" spans="1:210" ht="16" hidden="1" customHeight="1">
      <c r="A124" s="437">
        <v>4</v>
      </c>
      <c r="B124" s="438" t="s">
        <v>741</v>
      </c>
      <c r="C124" s="667" t="s">
        <v>622</v>
      </c>
      <c r="D124" s="439" t="s">
        <v>628</v>
      </c>
      <c r="E124" s="925"/>
      <c r="F124" s="925"/>
      <c r="G124" s="925"/>
      <c r="H124" s="925"/>
      <c r="I124" s="925"/>
      <c r="J124" s="925"/>
      <c r="K124" s="925"/>
      <c r="L124" s="925"/>
      <c r="M124" s="925"/>
      <c r="N124" s="925"/>
      <c r="O124" s="925"/>
      <c r="P124" s="925"/>
      <c r="Q124" s="925"/>
      <c r="R124" s="925"/>
      <c r="S124" s="925"/>
      <c r="T124" s="925"/>
      <c r="U124" s="925"/>
      <c r="V124" s="925"/>
      <c r="W124" s="925"/>
      <c r="X124" s="925"/>
      <c r="Y124" s="925"/>
      <c r="Z124" s="925"/>
      <c r="AA124" s="925"/>
      <c r="AB124" s="925"/>
      <c r="AC124" s="925"/>
      <c r="AD124" s="440">
        <v>0</v>
      </c>
      <c r="AE124" s="440">
        <v>0</v>
      </c>
      <c r="AF124" s="440">
        <v>0</v>
      </c>
      <c r="AG124" s="440">
        <v>0</v>
      </c>
      <c r="AH124" s="440">
        <v>0</v>
      </c>
      <c r="AI124" s="440">
        <v>0</v>
      </c>
      <c r="AJ124" s="440">
        <v>0</v>
      </c>
      <c r="AK124" s="440">
        <v>0</v>
      </c>
      <c r="AL124" s="440">
        <v>0</v>
      </c>
      <c r="AM124" s="440">
        <v>0</v>
      </c>
      <c r="AN124" s="440">
        <v>0</v>
      </c>
      <c r="AO124" s="440">
        <v>0</v>
      </c>
      <c r="AP124" s="440">
        <v>0</v>
      </c>
      <c r="AQ124" s="440">
        <v>0</v>
      </c>
      <c r="AR124" s="440">
        <v>0</v>
      </c>
      <c r="AS124" s="440">
        <v>0</v>
      </c>
      <c r="AT124" s="440">
        <v>0</v>
      </c>
      <c r="AU124" s="440">
        <v>0</v>
      </c>
      <c r="AV124" s="440">
        <v>0</v>
      </c>
      <c r="AW124" s="440">
        <v>0</v>
      </c>
      <c r="AX124" s="440">
        <v>0</v>
      </c>
      <c r="AY124" s="440">
        <v>0</v>
      </c>
      <c r="AZ124" s="444">
        <v>0</v>
      </c>
      <c r="BA124" s="444">
        <v>0.18352059925093631</v>
      </c>
      <c r="BB124" s="444">
        <v>0</v>
      </c>
      <c r="BC124" s="444">
        <v>0</v>
      </c>
      <c r="BD124" s="444">
        <v>0</v>
      </c>
      <c r="BE124" s="444">
        <v>0</v>
      </c>
      <c r="BF124" s="444">
        <v>0.18352059925093631</v>
      </c>
      <c r="BG124" s="444">
        <v>0</v>
      </c>
      <c r="BH124" s="444">
        <v>0</v>
      </c>
      <c r="BI124" s="444">
        <v>0</v>
      </c>
      <c r="BJ124" s="444">
        <v>0</v>
      </c>
      <c r="BK124" s="444">
        <v>0.18352059925093631</v>
      </c>
      <c r="BL124" s="444">
        <v>0</v>
      </c>
      <c r="BM124" s="444">
        <v>0</v>
      </c>
      <c r="BN124" s="444">
        <v>0</v>
      </c>
      <c r="BO124" s="444">
        <v>0</v>
      </c>
      <c r="BP124" s="444">
        <v>0</v>
      </c>
      <c r="BQ124" s="444">
        <v>0</v>
      </c>
      <c r="BR124" s="444">
        <v>0</v>
      </c>
      <c r="BS124" s="444">
        <v>0</v>
      </c>
      <c r="BT124" s="444">
        <v>0</v>
      </c>
      <c r="BU124" s="444">
        <v>0</v>
      </c>
      <c r="BV124" s="444">
        <v>0</v>
      </c>
      <c r="BW124" s="444">
        <v>0</v>
      </c>
      <c r="BX124" s="444">
        <v>0</v>
      </c>
      <c r="BY124" s="444">
        <v>0</v>
      </c>
      <c r="BZ124" s="444">
        <v>0</v>
      </c>
      <c r="CA124" s="444">
        <v>0</v>
      </c>
      <c r="CB124" s="444">
        <v>0</v>
      </c>
      <c r="CC124" s="444">
        <v>0</v>
      </c>
      <c r="CD124" s="444">
        <v>0</v>
      </c>
      <c r="CE124" s="444">
        <v>0</v>
      </c>
      <c r="CF124" s="444">
        <v>0</v>
      </c>
      <c r="CG124" s="444">
        <v>0</v>
      </c>
      <c r="CH124" s="444">
        <v>0</v>
      </c>
      <c r="CI124" s="444">
        <v>0</v>
      </c>
      <c r="CJ124" s="444">
        <v>0</v>
      </c>
      <c r="CK124" s="444">
        <v>0</v>
      </c>
      <c r="CL124" s="444">
        <v>0</v>
      </c>
      <c r="CM124" s="444">
        <v>0</v>
      </c>
      <c r="CN124" s="444">
        <v>0</v>
      </c>
      <c r="CO124" s="444">
        <v>0</v>
      </c>
      <c r="CP124" s="444">
        <v>0</v>
      </c>
      <c r="CQ124" s="444">
        <v>0</v>
      </c>
      <c r="CR124" s="444">
        <v>0</v>
      </c>
      <c r="CS124" s="444">
        <v>0</v>
      </c>
      <c r="CT124" s="444">
        <v>0</v>
      </c>
      <c r="CU124" s="444">
        <v>0</v>
      </c>
      <c r="CV124" s="444">
        <v>0</v>
      </c>
      <c r="CW124" s="444">
        <v>0</v>
      </c>
      <c r="CX124" s="444">
        <v>0</v>
      </c>
      <c r="CY124" s="444">
        <v>0</v>
      </c>
      <c r="CZ124" s="444">
        <v>0</v>
      </c>
      <c r="DA124" s="444">
        <v>0</v>
      </c>
      <c r="DB124" s="444">
        <v>0</v>
      </c>
      <c r="DC124" s="444">
        <v>0</v>
      </c>
      <c r="DD124" s="444">
        <v>0</v>
      </c>
      <c r="DE124" s="444">
        <v>0</v>
      </c>
      <c r="DF124" s="444">
        <v>0</v>
      </c>
      <c r="DG124" s="444">
        <v>0</v>
      </c>
      <c r="DH124" s="444">
        <v>0</v>
      </c>
      <c r="DI124" s="444">
        <v>0</v>
      </c>
      <c r="DJ124" s="444">
        <v>0</v>
      </c>
      <c r="DK124" s="444">
        <v>0</v>
      </c>
      <c r="DL124" s="444">
        <v>0</v>
      </c>
      <c r="DM124" s="444">
        <v>0</v>
      </c>
      <c r="DN124" s="444">
        <v>0</v>
      </c>
      <c r="DO124" s="444">
        <v>0</v>
      </c>
      <c r="DP124" s="444">
        <v>0</v>
      </c>
      <c r="DQ124" s="444">
        <v>0</v>
      </c>
      <c r="DR124" s="444">
        <v>0</v>
      </c>
      <c r="DS124" s="444">
        <v>0</v>
      </c>
      <c r="DT124" s="444">
        <v>0</v>
      </c>
      <c r="DU124" s="444">
        <v>0</v>
      </c>
      <c r="DV124" s="444">
        <v>0</v>
      </c>
      <c r="DW124" s="444">
        <v>0</v>
      </c>
      <c r="DX124" s="444">
        <v>0</v>
      </c>
      <c r="DY124" s="444">
        <v>0</v>
      </c>
      <c r="DZ124" s="444">
        <v>0</v>
      </c>
      <c r="EA124" s="444">
        <v>0</v>
      </c>
      <c r="EB124" s="444">
        <v>0</v>
      </c>
      <c r="EC124" s="444">
        <v>0</v>
      </c>
      <c r="ED124" s="444">
        <v>0</v>
      </c>
      <c r="EE124" s="444">
        <v>0</v>
      </c>
      <c r="EF124" s="444">
        <v>0</v>
      </c>
      <c r="EH124" s="437" t="s">
        <v>62</v>
      </c>
      <c r="EI124" s="437">
        <v>4</v>
      </c>
      <c r="EJ124" s="439"/>
      <c r="EK124" s="439" t="s">
        <v>336</v>
      </c>
      <c r="EL124" s="437"/>
      <c r="EN124" s="382" t="str">
        <f>+IFERROR(VLOOKUP($B124,'Lưu ý'!$C$5:$G$21,5,0),"")</f>
        <v/>
      </c>
      <c r="EO124" s="382">
        <f>+IF($EN124="",100%,INDEX('Lưu ý'!$H$5:$I$21,MATCH('3.Gentan-i'!$B124,'Lưu ý'!$C$5:$C$21,0),MATCH('3.Gentan-i'!EO$6,'Lưu ý'!$H$4:$I$4,0)))</f>
        <v>1</v>
      </c>
      <c r="EP124" s="382">
        <f>+IF($EN124="",100%,INDEX('Lưu ý'!$H$5:$I$21,MATCH('3.Gentan-i'!$B124,'Lưu ý'!$C$5:$C$21,0),MATCH('3.Gentan-i'!EP$6,'Lưu ý'!$H$4:$I$4,0)))</f>
        <v>1</v>
      </c>
      <c r="EQ124" s="382">
        <v>1</v>
      </c>
      <c r="ER124" s="929">
        <v>1</v>
      </c>
      <c r="ES124" s="439"/>
      <c r="ET124" s="439"/>
      <c r="EU124" s="476"/>
      <c r="EV124" s="810"/>
      <c r="EW124" s="810"/>
      <c r="EX124" s="810"/>
      <c r="EY124" s="810"/>
      <c r="FA124" s="442" cm="1">
        <f t="array" ref="FA124">+_xlfn.SINGLE(MMULT(VALUE($E124:$EF124),VALUE('Color detail'!H$7:H$138)))</f>
        <v>19.086142322097373</v>
      </c>
      <c r="FB124" s="442" cm="1">
        <f t="array" ref="FB124">+_xlfn.SINGLE(MMULT(VALUE($E124:$EF124),VALUE('Color detail'!I$7:I$138)))</f>
        <v>18.90262172284644</v>
      </c>
      <c r="FC124" s="442" cm="1">
        <f t="array" ref="FC124">+_xlfn.SINGLE(MMULT(VALUE($E124:$EF124),VALUE('Color detail'!J$7:J$138)))</f>
        <v>15.599250936329586</v>
      </c>
      <c r="FD124" s="442" cm="1">
        <f t="array" ref="FD124">+_xlfn.SINGLE(MMULT(VALUE($E124:$EF124),VALUE('Color detail'!K$7:K$138)))</f>
        <v>23.85767790262172</v>
      </c>
      <c r="FF124" s="436">
        <f t="shared" si="45"/>
        <v>20</v>
      </c>
      <c r="FG124" s="436">
        <f t="shared" si="46"/>
        <v>20</v>
      </c>
      <c r="FH124" s="436">
        <f t="shared" si="47"/>
        <v>16</v>
      </c>
      <c r="FI124" s="436">
        <f t="shared" si="48"/>
        <v>24</v>
      </c>
      <c r="FK124" s="436">
        <f t="shared" si="52"/>
        <v>20</v>
      </c>
      <c r="FL124" s="436">
        <f t="shared" si="53"/>
        <v>20</v>
      </c>
      <c r="FM124" s="436">
        <f t="shared" si="54"/>
        <v>16</v>
      </c>
      <c r="FN124" s="436">
        <f t="shared" si="55"/>
        <v>24</v>
      </c>
      <c r="FO124" s="681"/>
      <c r="FP124" s="436" cm="1">
        <f t="array" ref="FP124">+_xlfn.SINGLE(IF(FP$8="Mùa đông",MMULT(VALUE($E124:$EF124),VALUE('Color detail'!Q$7:Q$138))*'3.Gentan-i'!$EO124,MMULT(VALUE($E124:$EF124),VALUE('Color detail'!Q$7:Q$138))*'3.Gentan-i'!$EP124))</f>
        <v>1.1011235955056178</v>
      </c>
      <c r="FQ124" s="436" cm="1">
        <f t="array" ref="FQ124">+_xlfn.SINGLE(IF(FQ$8="Mùa đông",MMULT(VALUE($E124:$EF124),VALUE('Color detail'!R$7:R$138))*'3.Gentan-i'!$EO124,MMULT(VALUE($E124:$EF124),VALUE('Color detail'!R$7:R$138))*'3.Gentan-i'!$EP124))</f>
        <v>1.1011235955056178</v>
      </c>
      <c r="FR124" s="436" cm="1">
        <f t="array" ref="FR124">+_xlfn.SINGLE(IF(FR$8="Mùa đông",MMULT(VALUE($E124:$EF124),VALUE('Color detail'!S$7:S$138))*'3.Gentan-i'!$EO124,MMULT(VALUE($E124:$EF124),VALUE('Color detail'!S$7:S$138))*'3.Gentan-i'!$EP124))</f>
        <v>0.55056179775280889</v>
      </c>
      <c r="FS124" s="436" cm="1">
        <f t="array" ref="FS124">+_xlfn.SINGLE(IF(FS$8="Mùa đông",MMULT(VALUE($E124:$EF124),VALUE('Color detail'!T$7:T$138))*'3.Gentan-i'!$EO124,MMULT(VALUE($E124:$EF124),VALUE('Color detail'!T$7:T$138))*'3.Gentan-i'!$EP124))</f>
        <v>0.36704119850187261</v>
      </c>
      <c r="FT124" s="436" cm="1">
        <f t="array" ref="FT124">+_xlfn.SINGLE(IF(FT$8="Mùa đông",MMULT(VALUE($E124:$EF124),VALUE('Color detail'!U$7:U$138))*'3.Gentan-i'!$EO124,MMULT(VALUE($E124:$EF124),VALUE('Color detail'!U$7:U$138))*'3.Gentan-i'!$EP124))</f>
        <v>1.8352059925093631</v>
      </c>
      <c r="FU124" s="436" cm="1">
        <f t="array" ref="FU124">+_xlfn.SINGLE(IF(FU$8="Mùa đông",MMULT(VALUE($E124:$EF124),VALUE('Color detail'!V$7:V$138))*'3.Gentan-i'!$EO124,MMULT(VALUE($E124:$EF124),VALUE('Color detail'!V$7:V$138))*'3.Gentan-i'!$EP124))</f>
        <v>0.73408239700374522</v>
      </c>
      <c r="FV124" s="436" cm="1">
        <f t="array" ref="FV124">+_xlfn.SINGLE(IF(FV$8="Mùa đông",MMULT(VALUE($E124:$EF124),VALUE('Color detail'!W$7:W$138))*'3.Gentan-i'!$EO124,MMULT(VALUE($E124:$EF124),VALUE('Color detail'!W$7:W$138))*'3.Gentan-i'!$EP124))</f>
        <v>1.2846441947565541</v>
      </c>
      <c r="FW124" s="436" cm="1">
        <f t="array" ref="FW124">+_xlfn.SINGLE(IF(FW$8="Mùa đông",MMULT(VALUE($E124:$EF124),VALUE('Color detail'!X$7:X$138))*'3.Gentan-i'!$EO124,MMULT(VALUE($E124:$EF124),VALUE('Color detail'!X$7:X$138))*'3.Gentan-i'!$EP124))</f>
        <v>0.36704119850187261</v>
      </c>
      <c r="FX124" s="436" cm="1">
        <f t="array" ref="FX124">+_xlfn.SINGLE(IF(FX$8="Mùa đông",MMULT(VALUE($E124:$EF124),VALUE('Color detail'!Y$7:Y$138))*'3.Gentan-i'!$EO124,MMULT(VALUE($E124:$EF124),VALUE('Color detail'!Y$7:Y$138))*'3.Gentan-i'!$EP124))</f>
        <v>1.2846441947565541</v>
      </c>
      <c r="FY124" s="436" cm="1">
        <f t="array" ref="FY124">+_xlfn.SINGLE(IF(FY$8="Mùa đông",MMULT(VALUE($E124:$EF124),VALUE('Color detail'!Z$7:Z$138))*'3.Gentan-i'!$EO124,MMULT(VALUE($E124:$EF124),VALUE('Color detail'!Z$7:Z$138))*'3.Gentan-i'!$EP124))</f>
        <v>1.2846441947565541</v>
      </c>
      <c r="FZ124" s="436" cm="1">
        <f t="array" ref="FZ124">+_xlfn.SINGLE(IF(FZ$8="Mùa đông",MMULT(VALUE($E124:$EF124),VALUE('Color detail'!AA$7:AA$138))*'3.Gentan-i'!$EO124,MMULT(VALUE($E124:$EF124),VALUE('Color detail'!AA$7:AA$138))*'3.Gentan-i'!$EP124))</f>
        <v>1.1011235955056178</v>
      </c>
      <c r="GA124" s="436" cm="1">
        <f t="array" ref="GA124">+_xlfn.SINGLE(IF(GA$8="Mùa đông",MMULT(VALUE($E124:$EF124),VALUE('Color detail'!AB$7:AB$138))*'3.Gentan-i'!$EO124,MMULT(VALUE($E124:$EF124),VALUE('Color detail'!AB$7:AB$138))*'3.Gentan-i'!$EP124))</f>
        <v>1.8352059925093629</v>
      </c>
      <c r="GB124" s="436" cm="1">
        <f t="array" ref="GB124">+_xlfn.SINGLE(IF(GB$8="Mùa đông",MMULT(VALUE($E124:$EF124),VALUE('Color detail'!AC$7:AC$138))*'3.Gentan-i'!$EO124,MMULT(VALUE($E124:$EF124),VALUE('Color detail'!AC$7:AC$138))*'3.Gentan-i'!$EP124))</f>
        <v>1.1011235955056178</v>
      </c>
      <c r="GC124" s="436" cm="1">
        <f t="array" ref="GC124">+_xlfn.SINGLE(IF(GC$8="Mùa đông",MMULT(VALUE($E124:$EF124),VALUE('Color detail'!AD$7:AD$138))*'3.Gentan-i'!$EO124,MMULT(VALUE($E124:$EF124),VALUE('Color detail'!AD$7:AD$138))*'3.Gentan-i'!$EP124))</f>
        <v>0.91760299625468156</v>
      </c>
      <c r="GD124" s="436" cm="1">
        <f t="array" ref="GD124">+_xlfn.SINGLE(IF(GD$8="Mùa đông",MMULT(VALUE($E124:$EF124),VALUE('Color detail'!AE$7:AE$138))*'3.Gentan-i'!$EO124,MMULT(VALUE($E124:$EF124),VALUE('Color detail'!AE$7:AE$138))*'3.Gentan-i'!$EP124))</f>
        <v>0.91760299625468156</v>
      </c>
      <c r="GE124" s="436" cm="1">
        <f t="array" ref="GE124">+_xlfn.SINGLE(IF(GE$8="Mùa đông",MMULT(VALUE($E124:$EF124),VALUE('Color detail'!AF$7:AF$138))*'3.Gentan-i'!$EO124,MMULT(VALUE($E124:$EF124),VALUE('Color detail'!AF$7:AF$138))*'3.Gentan-i'!$EP124))</f>
        <v>0.36704119850187261</v>
      </c>
      <c r="GF124" s="436" cm="1">
        <f t="array" ref="GF124">+_xlfn.SINGLE(IF(GF$8="Mùa đông",MMULT(VALUE($E124:$EF124),VALUE('Color detail'!AG$7:AG$138))*'3.Gentan-i'!$EO124,MMULT(VALUE($E124:$EF124),VALUE('Color detail'!AG$7:AG$138))*'3.Gentan-i'!$EP124))</f>
        <v>0.55056179775280889</v>
      </c>
      <c r="GG124" s="436" cm="1">
        <f t="array" ref="GG124">+_xlfn.SINGLE(IF(GG$8="Mùa đông",MMULT(VALUE($E124:$EF124),VALUE('Color detail'!AH$7:AH$138))*'3.Gentan-i'!$EO124,MMULT(VALUE($E124:$EF124),VALUE('Color detail'!AH$7:AH$138))*'3.Gentan-i'!$EP124))</f>
        <v>0.73408239700374522</v>
      </c>
      <c r="GH124" s="436" cm="1">
        <f t="array" ref="GH124">+_xlfn.SINGLE(IF(GH$8="Mùa đông",MMULT(VALUE($E124:$EF124),VALUE('Color detail'!AI$7:AI$138))*'3.Gentan-i'!$EO124,MMULT(VALUE($E124:$EF124),VALUE('Color detail'!AI$7:AI$138))*'3.Gentan-i'!$EP124))</f>
        <v>0.55056179775280889</v>
      </c>
      <c r="GI124" s="436" cm="1">
        <f t="array" ref="GI124">+_xlfn.SINGLE(IF(GI$8="Mùa đông",MMULT(VALUE($E124:$EF124),VALUE('Color detail'!AJ$7:AJ$138))*'3.Gentan-i'!$EO124,MMULT(VALUE($E124:$EF124),VALUE('Color detail'!AJ$7:AJ$138))*'3.Gentan-i'!$EP124))</f>
        <v>0.55056179775280889</v>
      </c>
      <c r="GJ124" s="436" cm="1">
        <f t="array" ref="GJ124">+_xlfn.SINGLE(IF(GJ$8="Mùa đông",MMULT(VALUE($E124:$EF124),VALUE('Color detail'!AK$7:AK$138))*'3.Gentan-i'!$EO124,MMULT(VALUE($E124:$EF124),VALUE('Color detail'!AK$7:AK$138))*'3.Gentan-i'!$EP124))</f>
        <v>0.55056179775280889</v>
      </c>
      <c r="GK124" s="436" cm="1">
        <f t="array" ref="GK124">+_xlfn.SINGLE(IF(GK$8="Mùa đông",MMULT(VALUE($E124:$EF124),VALUE('Color detail'!AL$7:AL$138))*'3.Gentan-i'!$EO124,MMULT(VALUE($E124:$EF124),VALUE('Color detail'!AL$7:AL$138))*'3.Gentan-i'!$EP124))</f>
        <v>0</v>
      </c>
      <c r="GL124" s="436" cm="1">
        <f t="array" ref="GL124">+_xlfn.SINGLE(IF(GL$8="Mùa đông",MMULT(VALUE($E124:$EF124),VALUE('Color detail'!AM$7:AM$138))*'3.Gentan-i'!$EO124,MMULT(VALUE($E124:$EF124),VALUE('Color detail'!AM$7:AM$138))*'3.Gentan-i'!$EP124))</f>
        <v>0</v>
      </c>
      <c r="GM124" s="436" cm="1">
        <f t="array" ref="GM124">+_xlfn.SINGLE(IF(GM$8="Mùa đông",MMULT(VALUE($E124:$EF124),VALUE('Color detail'!AN$7:AN$138))*'3.Gentan-i'!$EO124,MMULT(VALUE($E124:$EF124),VALUE('Color detail'!AN$7:AN$138))*'3.Gentan-i'!$EP124))</f>
        <v>0</v>
      </c>
      <c r="GN124" s="436" cm="1">
        <f t="array" ref="GN124">+_xlfn.SINGLE(IF(GN$8="Mùa đông",MMULT(VALUE($E124:$EF124),VALUE('Color detail'!AO$7:AO$138))*'3.Gentan-i'!$EO124,MMULT(VALUE($E124:$EF124),VALUE('Color detail'!AO$7:AO$138))*'3.Gentan-i'!$EP124))</f>
        <v>0</v>
      </c>
      <c r="GO124" s="436" cm="1">
        <f t="array" ref="GO124">+_xlfn.SINGLE(IF(GO$8="Mùa đông",MMULT(VALUE($E124:$EF124),VALUE('Color detail'!AP$7:AP$138))*'3.Gentan-i'!$EO124,MMULT(VALUE($E124:$EF124),VALUE('Color detail'!AP$7:AP$138))*'3.Gentan-i'!$EP124))</f>
        <v>0</v>
      </c>
      <c r="GP124" s="436" cm="1">
        <f t="array" ref="GP124">+_xlfn.SINGLE(IF(GP$8="Mùa đông",MMULT(VALUE($E124:$EF124),VALUE('Color detail'!AQ$7:AQ$138))*'3.Gentan-i'!$EO124,MMULT(VALUE($E124:$EF124),VALUE('Color detail'!AQ$7:AQ$138))*'3.Gentan-i'!$EP124))</f>
        <v>0</v>
      </c>
      <c r="GQ124" s="436" cm="1">
        <f t="array" ref="GQ124">+_xlfn.SINGLE(IF(GQ$8="Mùa đông",MMULT(VALUE($E124:$EF124),VALUE('Color detail'!AR$7:AR$138))*'3.Gentan-i'!$EO124,MMULT(VALUE($E124:$EF124),VALUE('Color detail'!AR$7:AR$138))*'3.Gentan-i'!$EP124))</f>
        <v>0</v>
      </c>
      <c r="GR124" s="443">
        <f t="shared" si="56"/>
        <v>19.086142322097377</v>
      </c>
      <c r="GS124" s="435">
        <v>0</v>
      </c>
      <c r="GT124" s="436">
        <f t="shared" si="57"/>
        <v>1.8352059925093631</v>
      </c>
      <c r="GU124" s="499">
        <v>12</v>
      </c>
      <c r="GV124" s="499">
        <v>36</v>
      </c>
      <c r="GW124" s="436">
        <f t="shared" si="49"/>
        <v>22.022471910112358</v>
      </c>
      <c r="GX124" s="436">
        <f t="shared" si="50"/>
        <v>66.067415730337075</v>
      </c>
      <c r="GZ124" s="534"/>
      <c r="HA124" s="534"/>
      <c r="HB124" s="534">
        <f t="shared" si="51"/>
        <v>0</v>
      </c>
    </row>
    <row r="125" spans="1:210" ht="16" hidden="1" customHeight="1">
      <c r="A125" s="437">
        <v>4</v>
      </c>
      <c r="B125" s="438" t="s">
        <v>742</v>
      </c>
      <c r="C125" s="667" t="s">
        <v>623</v>
      </c>
      <c r="D125" s="439" t="s">
        <v>628</v>
      </c>
      <c r="E125" s="925"/>
      <c r="F125" s="925"/>
      <c r="G125" s="925"/>
      <c r="H125" s="925"/>
      <c r="I125" s="925"/>
      <c r="J125" s="925"/>
      <c r="K125" s="925"/>
      <c r="L125" s="925"/>
      <c r="M125" s="925"/>
      <c r="N125" s="925"/>
      <c r="O125" s="925"/>
      <c r="P125" s="925"/>
      <c r="Q125" s="925"/>
      <c r="R125" s="925"/>
      <c r="S125" s="925"/>
      <c r="T125" s="925"/>
      <c r="U125" s="925"/>
      <c r="V125" s="925"/>
      <c r="W125" s="925"/>
      <c r="X125" s="925"/>
      <c r="Y125" s="925"/>
      <c r="Z125" s="925"/>
      <c r="AA125" s="925"/>
      <c r="AB125" s="925"/>
      <c r="AC125" s="925"/>
      <c r="AD125" s="440">
        <v>0</v>
      </c>
      <c r="AE125" s="440">
        <v>0</v>
      </c>
      <c r="AF125" s="440">
        <v>0</v>
      </c>
      <c r="AG125" s="440">
        <v>0</v>
      </c>
      <c r="AH125" s="440">
        <v>0</v>
      </c>
      <c r="AI125" s="440">
        <v>0</v>
      </c>
      <c r="AJ125" s="440">
        <v>0</v>
      </c>
      <c r="AK125" s="440">
        <v>0</v>
      </c>
      <c r="AL125" s="440">
        <v>0</v>
      </c>
      <c r="AM125" s="440">
        <v>0</v>
      </c>
      <c r="AN125" s="440">
        <v>0</v>
      </c>
      <c r="AO125" s="440">
        <v>0</v>
      </c>
      <c r="AP125" s="440">
        <v>0</v>
      </c>
      <c r="AQ125" s="440">
        <v>0</v>
      </c>
      <c r="AR125" s="440">
        <v>0</v>
      </c>
      <c r="AS125" s="440">
        <v>0</v>
      </c>
      <c r="AT125" s="440">
        <v>0</v>
      </c>
      <c r="AU125" s="440">
        <v>0</v>
      </c>
      <c r="AV125" s="440">
        <v>0</v>
      </c>
      <c r="AW125" s="440">
        <v>0</v>
      </c>
      <c r="AX125" s="440">
        <v>0</v>
      </c>
      <c r="AY125" s="440">
        <v>0</v>
      </c>
      <c r="AZ125" s="440">
        <v>0</v>
      </c>
      <c r="BA125" s="440">
        <v>0</v>
      </c>
      <c r="BB125" s="440">
        <v>0</v>
      </c>
      <c r="BC125" s="440">
        <v>0.01</v>
      </c>
      <c r="BD125" s="440">
        <v>0</v>
      </c>
      <c r="BE125" s="440">
        <v>0</v>
      </c>
      <c r="BF125" s="440">
        <v>0</v>
      </c>
      <c r="BG125" s="440">
        <v>0</v>
      </c>
      <c r="BH125" s="440">
        <v>0.01</v>
      </c>
      <c r="BI125" s="440">
        <v>0</v>
      </c>
      <c r="BJ125" s="440">
        <v>0</v>
      </c>
      <c r="BK125" s="440">
        <v>0</v>
      </c>
      <c r="BL125" s="440">
        <v>0</v>
      </c>
      <c r="BM125" s="440">
        <v>0.01</v>
      </c>
      <c r="BN125" s="440">
        <v>0</v>
      </c>
      <c r="BO125" s="440">
        <v>0</v>
      </c>
      <c r="BP125" s="440">
        <v>0</v>
      </c>
      <c r="BQ125" s="440">
        <v>0</v>
      </c>
      <c r="BR125" s="440">
        <v>0</v>
      </c>
      <c r="BS125" s="440">
        <v>0.01</v>
      </c>
      <c r="BT125" s="440">
        <v>0</v>
      </c>
      <c r="BU125" s="440">
        <v>0</v>
      </c>
      <c r="BV125" s="440">
        <v>0</v>
      </c>
      <c r="BW125" s="440">
        <v>0</v>
      </c>
      <c r="BX125" s="440">
        <v>0</v>
      </c>
      <c r="BY125" s="440">
        <v>0.01</v>
      </c>
      <c r="BZ125" s="440">
        <v>0</v>
      </c>
      <c r="CA125" s="440">
        <v>0</v>
      </c>
      <c r="CB125" s="440">
        <v>0</v>
      </c>
      <c r="CC125" s="440">
        <v>0</v>
      </c>
      <c r="CD125" s="440">
        <v>0</v>
      </c>
      <c r="CE125" s="440">
        <v>0.01</v>
      </c>
      <c r="CF125" s="440">
        <v>0</v>
      </c>
      <c r="CG125" s="440">
        <v>0</v>
      </c>
      <c r="CH125" s="440">
        <v>0</v>
      </c>
      <c r="CI125" s="440">
        <v>0</v>
      </c>
      <c r="CJ125" s="440">
        <v>0</v>
      </c>
      <c r="CK125" s="440">
        <v>0.01</v>
      </c>
      <c r="CL125" s="440">
        <v>0</v>
      </c>
      <c r="CM125" s="440"/>
      <c r="CN125" s="440"/>
      <c r="CO125" s="440"/>
      <c r="CP125" s="440"/>
      <c r="CQ125" s="440"/>
      <c r="CR125" s="440"/>
      <c r="CS125" s="440"/>
      <c r="CT125" s="440"/>
      <c r="CU125" s="440"/>
      <c r="CV125" s="440"/>
      <c r="CW125" s="440"/>
      <c r="CX125" s="440"/>
      <c r="CY125" s="440"/>
      <c r="CZ125" s="440"/>
      <c r="DA125" s="440"/>
      <c r="DB125" s="440"/>
      <c r="DC125" s="440"/>
      <c r="DD125" s="440"/>
      <c r="DE125" s="440"/>
      <c r="DF125" s="440"/>
      <c r="DG125" s="440"/>
      <c r="DH125" s="440"/>
      <c r="DI125" s="440"/>
      <c r="DJ125" s="440"/>
      <c r="DK125" s="440"/>
      <c r="DL125" s="440"/>
      <c r="DM125" s="440"/>
      <c r="DN125" s="440"/>
      <c r="DO125" s="440"/>
      <c r="DP125" s="440"/>
      <c r="DQ125" s="440"/>
      <c r="DR125" s="440"/>
      <c r="DS125" s="440"/>
      <c r="DT125" s="440"/>
      <c r="DU125" s="440"/>
      <c r="DV125" s="440"/>
      <c r="DW125" s="440"/>
      <c r="DX125" s="440"/>
      <c r="DY125" s="440"/>
      <c r="DZ125" s="440"/>
      <c r="EA125" s="440"/>
      <c r="EB125" s="440"/>
      <c r="EC125" s="440"/>
      <c r="ED125" s="440"/>
      <c r="EE125" s="440"/>
      <c r="EF125" s="440"/>
      <c r="EH125" s="437" t="s">
        <v>62</v>
      </c>
      <c r="EI125" s="437">
        <v>1</v>
      </c>
      <c r="EJ125" s="439"/>
      <c r="EK125" s="439" t="s">
        <v>665</v>
      </c>
      <c r="EL125" s="437"/>
      <c r="EN125" s="382" t="str">
        <f>+IFERROR(VLOOKUP($B125,'Lưu ý'!$C$5:$G$21,5,0),"")</f>
        <v/>
      </c>
      <c r="EO125" s="382">
        <f>+IF($EN125="",100%,INDEX('Lưu ý'!$H$5:$I$21,MATCH('3.Gentan-i'!$B125,'Lưu ý'!$C$5:$C$21,0),MATCH('3.Gentan-i'!EO$6,'Lưu ý'!$H$4:$I$4,0)))</f>
        <v>1</v>
      </c>
      <c r="EP125" s="382">
        <f>+IF($EN125="",100%,INDEX('Lưu ý'!$H$5:$I$21,MATCH('3.Gentan-i'!$B125,'Lưu ý'!$C$5:$C$21,0),MATCH('3.Gentan-i'!EP$6,'Lưu ý'!$H$4:$I$4,0)))</f>
        <v>1</v>
      </c>
      <c r="EQ125" s="382">
        <v>1</v>
      </c>
      <c r="ER125" s="467">
        <v>0.6</v>
      </c>
      <c r="ES125" s="439"/>
      <c r="ET125" s="439"/>
      <c r="EU125" s="476"/>
      <c r="EV125" s="810"/>
      <c r="EW125" s="810"/>
      <c r="EX125" s="810"/>
      <c r="EY125" s="810"/>
      <c r="FA125" s="442" cm="1">
        <f t="array" ref="FA125">+_xlfn.SINGLE(MMULT(VALUE($E125:$EF125),VALUE('Color detail'!H$7:H$138)))</f>
        <v>2.0300000000000002</v>
      </c>
      <c r="FB125" s="442" cm="1">
        <f t="array" ref="FB125">+_xlfn.SINGLE(MMULT(VALUE($E125:$EF125),VALUE('Color detail'!I$7:I$138)))</f>
        <v>1.9200000000000002</v>
      </c>
      <c r="FC125" s="442" cm="1">
        <f t="array" ref="FC125">+_xlfn.SINGLE(MMULT(VALUE($E125:$EF125),VALUE('Color detail'!J$7:J$138)))</f>
        <v>1.5</v>
      </c>
      <c r="FD125" s="442" cm="1">
        <f t="array" ref="FD125">+_xlfn.SINGLE(MMULT(VALUE($E125:$EF125),VALUE('Color detail'!K$7:K$138)))</f>
        <v>2.16</v>
      </c>
      <c r="FF125" s="436">
        <f t="shared" si="45"/>
        <v>2</v>
      </c>
      <c r="FG125" s="436">
        <f t="shared" si="46"/>
        <v>2</v>
      </c>
      <c r="FH125" s="436">
        <f t="shared" si="47"/>
        <v>1</v>
      </c>
      <c r="FI125" s="436">
        <f t="shared" si="48"/>
        <v>2</v>
      </c>
      <c r="FK125" s="436">
        <f t="shared" si="52"/>
        <v>2</v>
      </c>
      <c r="FL125" s="436">
        <f t="shared" si="53"/>
        <v>2</v>
      </c>
      <c r="FM125" s="436">
        <f t="shared" si="54"/>
        <v>1</v>
      </c>
      <c r="FN125" s="436">
        <f t="shared" si="55"/>
        <v>2</v>
      </c>
      <c r="FO125" s="681"/>
      <c r="FP125" s="436" cm="1">
        <f t="array" ref="FP125">+_xlfn.SINGLE(IF(FP$8="Mùa đông",MMULT(VALUE($E125:$EF125),VALUE('Color detail'!Q$7:Q$138))*'3.Gentan-i'!$EO125,MMULT(VALUE($E125:$EF125),VALUE('Color detail'!Q$7:Q$138))*'3.Gentan-i'!$EP125))</f>
        <v>0.1</v>
      </c>
      <c r="FQ125" s="436" cm="1">
        <f t="array" ref="FQ125">+_xlfn.SINGLE(IF(FQ$8="Mùa đông",MMULT(VALUE($E125:$EF125),VALUE('Color detail'!R$7:R$138))*'3.Gentan-i'!$EO125,MMULT(VALUE($E125:$EF125),VALUE('Color detail'!R$7:R$138))*'3.Gentan-i'!$EP125))</f>
        <v>0.08</v>
      </c>
      <c r="FR125" s="436" cm="1">
        <f t="array" ref="FR125">+_xlfn.SINGLE(IF(FR$8="Mùa đông",MMULT(VALUE($E125:$EF125),VALUE('Color detail'!S$7:S$138))*'3.Gentan-i'!$EO125,MMULT(VALUE($E125:$EF125),VALUE('Color detail'!S$7:S$138))*'3.Gentan-i'!$EP125))</f>
        <v>0.03</v>
      </c>
      <c r="FS125" s="436" cm="1">
        <f t="array" ref="FS125">+_xlfn.SINGLE(IF(FS$8="Mùa đông",MMULT(VALUE($E125:$EF125),VALUE('Color detail'!T$7:T$138))*'3.Gentan-i'!$EO125,MMULT(VALUE($E125:$EF125),VALUE('Color detail'!T$7:T$138))*'3.Gentan-i'!$EP125))</f>
        <v>6.0000000000000005E-2</v>
      </c>
      <c r="FT125" s="436" cm="1">
        <f t="array" ref="FT125">+_xlfn.SINGLE(IF(FT$8="Mùa đông",MMULT(VALUE($E125:$EF125),VALUE('Color detail'!U$7:U$138))*'3.Gentan-i'!$EO125,MMULT(VALUE($E125:$EF125),VALUE('Color detail'!U$7:U$138))*'3.Gentan-i'!$EP125))</f>
        <v>9.0000000000000011E-2</v>
      </c>
      <c r="FU125" s="436" cm="1">
        <f t="array" ref="FU125">+_xlfn.SINGLE(IF(FU$8="Mùa đông",MMULT(VALUE($E125:$EF125),VALUE('Color detail'!V$7:V$138))*'3.Gentan-i'!$EO125,MMULT(VALUE($E125:$EF125),VALUE('Color detail'!V$7:V$138))*'3.Gentan-i'!$EP125))</f>
        <v>0.09</v>
      </c>
      <c r="FV125" s="436" cm="1">
        <f t="array" ref="FV125">+_xlfn.SINGLE(IF(FV$8="Mùa đông",MMULT(VALUE($E125:$EF125),VALUE('Color detail'!W$7:W$138))*'3.Gentan-i'!$EO125,MMULT(VALUE($E125:$EF125),VALUE('Color detail'!W$7:W$138))*'3.Gentan-i'!$EP125))</f>
        <v>6.9999999999999993E-2</v>
      </c>
      <c r="FW125" s="436" cm="1">
        <f t="array" ref="FW125">+_xlfn.SINGLE(IF(FW$8="Mùa đông",MMULT(VALUE($E125:$EF125),VALUE('Color detail'!X$7:X$138))*'3.Gentan-i'!$EO125,MMULT(VALUE($E125:$EF125),VALUE('Color detail'!X$7:X$138))*'3.Gentan-i'!$EP125))</f>
        <v>0.08</v>
      </c>
      <c r="FX125" s="436" cm="1">
        <f t="array" ref="FX125">+_xlfn.SINGLE(IF(FX$8="Mùa đông",MMULT(VALUE($E125:$EF125),VALUE('Color detail'!Y$7:Y$138))*'3.Gentan-i'!$EO125,MMULT(VALUE($E125:$EF125),VALUE('Color detail'!Y$7:Y$138))*'3.Gentan-i'!$EP125))</f>
        <v>0.10999999999999999</v>
      </c>
      <c r="FY125" s="436" cm="1">
        <f t="array" ref="FY125">+_xlfn.SINGLE(IF(FY$8="Mùa đông",MMULT(VALUE($E125:$EF125),VALUE('Color detail'!Z$7:Z$138))*'3.Gentan-i'!$EO125,MMULT(VALUE($E125:$EF125),VALUE('Color detail'!Z$7:Z$138))*'3.Gentan-i'!$EP125))</f>
        <v>0.11000000000000001</v>
      </c>
      <c r="FZ125" s="436" cm="1">
        <f t="array" ref="FZ125">+_xlfn.SINGLE(IF(FZ$8="Mùa đông",MMULT(VALUE($E125:$EF125),VALUE('Color detail'!AA$7:AA$138))*'3.Gentan-i'!$EO125,MMULT(VALUE($E125:$EF125),VALUE('Color detail'!AA$7:AA$138))*'3.Gentan-i'!$EP125))</f>
        <v>0.18</v>
      </c>
      <c r="GA125" s="436" cm="1">
        <f t="array" ref="GA125">+_xlfn.SINGLE(IF(GA$8="Mùa đông",MMULT(VALUE($E125:$EF125),VALUE('Color detail'!AB$7:AB$138))*'3.Gentan-i'!$EO125,MMULT(VALUE($E125:$EF125),VALUE('Color detail'!AB$7:AB$138))*'3.Gentan-i'!$EP125))</f>
        <v>0.1</v>
      </c>
      <c r="GB125" s="436" cm="1">
        <f t="array" ref="GB125">+_xlfn.SINGLE(IF(GB$8="Mùa đông",MMULT(VALUE($E125:$EF125),VALUE('Color detail'!AC$7:AC$138))*'3.Gentan-i'!$EO125,MMULT(VALUE($E125:$EF125),VALUE('Color detail'!AC$7:AC$138))*'3.Gentan-i'!$EP125))</f>
        <v>7.0000000000000007E-2</v>
      </c>
      <c r="GC125" s="436" cm="1">
        <f t="array" ref="GC125">+_xlfn.SINGLE(IF(GC$8="Mùa đông",MMULT(VALUE($E125:$EF125),VALUE('Color detail'!AD$7:AD$138))*'3.Gentan-i'!$EO125,MMULT(VALUE($E125:$EF125),VALUE('Color detail'!AD$7:AD$138))*'3.Gentan-i'!$EP125))</f>
        <v>0.16999999999999998</v>
      </c>
      <c r="GD125" s="436" cm="1">
        <f t="array" ref="GD125">+_xlfn.SINGLE(IF(GD$8="Mùa đông",MMULT(VALUE($E125:$EF125),VALUE('Color detail'!AE$7:AE$138))*'3.Gentan-i'!$EO125,MMULT(VALUE($E125:$EF125),VALUE('Color detail'!AE$7:AE$138))*'3.Gentan-i'!$EP125))</f>
        <v>0.13</v>
      </c>
      <c r="GE125" s="436" cm="1">
        <f t="array" ref="GE125">+_xlfn.SINGLE(IF(GE$8="Mùa đông",MMULT(VALUE($E125:$EF125),VALUE('Color detail'!AF$7:AF$138))*'3.Gentan-i'!$EO125,MMULT(VALUE($E125:$EF125),VALUE('Color detail'!AF$7:AF$138))*'3.Gentan-i'!$EP125))</f>
        <v>0.08</v>
      </c>
      <c r="GF125" s="436" cm="1">
        <f t="array" ref="GF125">+_xlfn.SINGLE(IF(GF$8="Mùa đông",MMULT(VALUE($E125:$EF125),VALUE('Color detail'!AG$7:AG$138))*'3.Gentan-i'!$EO125,MMULT(VALUE($E125:$EF125),VALUE('Color detail'!AG$7:AG$138))*'3.Gentan-i'!$EP125))</f>
        <v>0.08</v>
      </c>
      <c r="GG125" s="436" cm="1">
        <f t="array" ref="GG125">+_xlfn.SINGLE(IF(GG$8="Mùa đông",MMULT(VALUE($E125:$EF125),VALUE('Color detail'!AH$7:AH$138))*'3.Gentan-i'!$EO125,MMULT(VALUE($E125:$EF125),VALUE('Color detail'!AH$7:AH$138))*'3.Gentan-i'!$EP125))</f>
        <v>0.11000000000000001</v>
      </c>
      <c r="GH125" s="436" cm="1">
        <f t="array" ref="GH125">+_xlfn.SINGLE(IF(GH$8="Mùa đông",MMULT(VALUE($E125:$EF125),VALUE('Color detail'!AI$7:AI$138))*'3.Gentan-i'!$EO125,MMULT(VALUE($E125:$EF125),VALUE('Color detail'!AI$7:AI$138))*'3.Gentan-i'!$EP125))</f>
        <v>0.11000000000000001</v>
      </c>
      <c r="GI125" s="436" cm="1">
        <f t="array" ref="GI125">+_xlfn.SINGLE(IF(GI$8="Mùa đông",MMULT(VALUE($E125:$EF125),VALUE('Color detail'!AJ$7:AJ$138))*'3.Gentan-i'!$EO125,MMULT(VALUE($E125:$EF125),VALUE('Color detail'!AJ$7:AJ$138))*'3.Gentan-i'!$EP125))</f>
        <v>0.1</v>
      </c>
      <c r="GJ125" s="436" cm="1">
        <f t="array" ref="GJ125">+_xlfn.SINGLE(IF(GJ$8="Mùa đông",MMULT(VALUE($E125:$EF125),VALUE('Color detail'!AK$7:AK$138))*'3.Gentan-i'!$EO125,MMULT(VALUE($E125:$EF125),VALUE('Color detail'!AK$7:AK$138))*'3.Gentan-i'!$EP125))</f>
        <v>0.08</v>
      </c>
      <c r="GK125" s="436" cm="1">
        <f t="array" ref="GK125">+_xlfn.SINGLE(IF(GK$8="Mùa đông",MMULT(VALUE($E125:$EF125),VALUE('Color detail'!AL$7:AL$138))*'3.Gentan-i'!$EO125,MMULT(VALUE($E125:$EF125),VALUE('Color detail'!AL$7:AL$138))*'3.Gentan-i'!$EP125))</f>
        <v>0</v>
      </c>
      <c r="GL125" s="436" cm="1">
        <f t="array" ref="GL125">+_xlfn.SINGLE(IF(GL$8="Mùa đông",MMULT(VALUE($E125:$EF125),VALUE('Color detail'!AM$7:AM$138))*'3.Gentan-i'!$EO125,MMULT(VALUE($E125:$EF125),VALUE('Color detail'!AM$7:AM$138))*'3.Gentan-i'!$EP125))</f>
        <v>0</v>
      </c>
      <c r="GM125" s="436" cm="1">
        <f t="array" ref="GM125">+_xlfn.SINGLE(IF(GM$8="Mùa đông",MMULT(VALUE($E125:$EF125),VALUE('Color detail'!AN$7:AN$138))*'3.Gentan-i'!$EO125,MMULT(VALUE($E125:$EF125),VALUE('Color detail'!AN$7:AN$138))*'3.Gentan-i'!$EP125))</f>
        <v>0</v>
      </c>
      <c r="GN125" s="436" cm="1">
        <f t="array" ref="GN125">+_xlfn.SINGLE(IF(GN$8="Mùa đông",MMULT(VALUE($E125:$EF125),VALUE('Color detail'!AO$7:AO$138))*'3.Gentan-i'!$EO125,MMULT(VALUE($E125:$EF125),VALUE('Color detail'!AO$7:AO$138))*'3.Gentan-i'!$EP125))</f>
        <v>0</v>
      </c>
      <c r="GO125" s="436" cm="1">
        <f t="array" ref="GO125">+_xlfn.SINGLE(IF(GO$8="Mùa đông",MMULT(VALUE($E125:$EF125),VALUE('Color detail'!AP$7:AP$138))*'3.Gentan-i'!$EO125,MMULT(VALUE($E125:$EF125),VALUE('Color detail'!AP$7:AP$138))*'3.Gentan-i'!$EP125))</f>
        <v>0</v>
      </c>
      <c r="GP125" s="436" cm="1">
        <f t="array" ref="GP125">+_xlfn.SINGLE(IF(GP$8="Mùa đông",MMULT(VALUE($E125:$EF125),VALUE('Color detail'!AQ$7:AQ$138))*'3.Gentan-i'!$EO125,MMULT(VALUE($E125:$EF125),VALUE('Color detail'!AQ$7:AQ$138))*'3.Gentan-i'!$EP125))</f>
        <v>0</v>
      </c>
      <c r="GQ125" s="436" cm="1">
        <f t="array" ref="GQ125">+_xlfn.SINGLE(IF(GQ$8="Mùa đông",MMULT(VALUE($E125:$EF125),VALUE('Color detail'!AR$7:AR$138))*'3.Gentan-i'!$EO125,MMULT(VALUE($E125:$EF125),VALUE('Color detail'!AR$7:AR$138))*'3.Gentan-i'!$EP125))</f>
        <v>0</v>
      </c>
      <c r="GR125" s="443">
        <f t="shared" si="56"/>
        <v>2.0300000000000007</v>
      </c>
      <c r="GS125" s="435">
        <v>0</v>
      </c>
      <c r="GT125" s="436">
        <f t="shared" si="57"/>
        <v>0.18</v>
      </c>
      <c r="GU125" s="499">
        <v>12</v>
      </c>
      <c r="GV125" s="499">
        <v>36</v>
      </c>
      <c r="GW125" s="436">
        <f t="shared" si="49"/>
        <v>1.296</v>
      </c>
      <c r="GX125" s="436">
        <f t="shared" si="50"/>
        <v>3.8879999999999995</v>
      </c>
      <c r="GZ125" s="534"/>
      <c r="HA125" s="534"/>
      <c r="HB125" s="534">
        <f t="shared" si="51"/>
        <v>0</v>
      </c>
    </row>
    <row r="126" spans="1:210" ht="16" hidden="1" customHeight="1">
      <c r="A126" s="437">
        <v>4</v>
      </c>
      <c r="B126" s="438" t="s">
        <v>743</v>
      </c>
      <c r="C126" s="667" t="s">
        <v>624</v>
      </c>
      <c r="D126" s="439" t="s">
        <v>628</v>
      </c>
      <c r="E126" s="925"/>
      <c r="F126" s="925"/>
      <c r="G126" s="925"/>
      <c r="H126" s="925"/>
      <c r="I126" s="925"/>
      <c r="J126" s="925"/>
      <c r="K126" s="925"/>
      <c r="L126" s="925"/>
      <c r="M126" s="925"/>
      <c r="N126" s="925"/>
      <c r="O126" s="925"/>
      <c r="P126" s="925"/>
      <c r="Q126" s="925"/>
      <c r="R126" s="925"/>
      <c r="S126" s="925"/>
      <c r="T126" s="925"/>
      <c r="U126" s="925"/>
      <c r="V126" s="925"/>
      <c r="W126" s="925"/>
      <c r="X126" s="925"/>
      <c r="Y126" s="925"/>
      <c r="Z126" s="925"/>
      <c r="AA126" s="925"/>
      <c r="AB126" s="925"/>
      <c r="AC126" s="925"/>
      <c r="AD126" s="440">
        <v>0</v>
      </c>
      <c r="AE126" s="440">
        <v>0</v>
      </c>
      <c r="AF126" s="440">
        <v>0</v>
      </c>
      <c r="AG126" s="440">
        <v>0</v>
      </c>
      <c r="AH126" s="440">
        <v>0</v>
      </c>
      <c r="AI126" s="440">
        <v>0</v>
      </c>
      <c r="AJ126" s="440">
        <v>0</v>
      </c>
      <c r="AK126" s="440">
        <v>0</v>
      </c>
      <c r="AL126" s="440">
        <v>0</v>
      </c>
      <c r="AM126" s="440">
        <v>0</v>
      </c>
      <c r="AN126" s="440">
        <v>0</v>
      </c>
      <c r="AO126" s="440">
        <v>0</v>
      </c>
      <c r="AP126" s="440">
        <v>0</v>
      </c>
      <c r="AQ126" s="440">
        <v>0</v>
      </c>
      <c r="AR126" s="440">
        <v>0</v>
      </c>
      <c r="AS126" s="440">
        <v>0</v>
      </c>
      <c r="AT126" s="440">
        <v>0</v>
      </c>
      <c r="AU126" s="440">
        <v>0</v>
      </c>
      <c r="AV126" s="440">
        <v>0</v>
      </c>
      <c r="AW126" s="440">
        <v>0</v>
      </c>
      <c r="AX126" s="440">
        <v>0</v>
      </c>
      <c r="AY126" s="440">
        <v>0</v>
      </c>
      <c r="AZ126" s="440">
        <v>0</v>
      </c>
      <c r="BA126" s="440">
        <v>0</v>
      </c>
      <c r="BB126" s="440">
        <v>0</v>
      </c>
      <c r="BC126" s="440">
        <v>0</v>
      </c>
      <c r="BD126" s="440">
        <v>0</v>
      </c>
      <c r="BE126" s="440">
        <v>0</v>
      </c>
      <c r="BF126" s="440">
        <v>0</v>
      </c>
      <c r="BG126" s="440">
        <v>0</v>
      </c>
      <c r="BH126" s="440">
        <v>0</v>
      </c>
      <c r="BI126" s="440">
        <v>0</v>
      </c>
      <c r="BJ126" s="440">
        <v>0</v>
      </c>
      <c r="BK126" s="440">
        <v>0</v>
      </c>
      <c r="BL126" s="440">
        <v>0</v>
      </c>
      <c r="BM126" s="440">
        <v>0</v>
      </c>
      <c r="BN126" s="440">
        <v>0</v>
      </c>
      <c r="BO126" s="440">
        <v>0</v>
      </c>
      <c r="BP126" s="440">
        <v>0</v>
      </c>
      <c r="BQ126" s="440">
        <v>0</v>
      </c>
      <c r="BR126" s="440">
        <v>0.01</v>
      </c>
      <c r="BS126" s="440">
        <v>0</v>
      </c>
      <c r="BT126" s="440">
        <v>0</v>
      </c>
      <c r="BU126" s="440">
        <v>0</v>
      </c>
      <c r="BV126" s="440">
        <v>0</v>
      </c>
      <c r="BW126" s="440">
        <v>0</v>
      </c>
      <c r="BX126" s="440">
        <v>0.01</v>
      </c>
      <c r="BY126" s="440">
        <v>0</v>
      </c>
      <c r="BZ126" s="440">
        <v>0</v>
      </c>
      <c r="CA126" s="440">
        <v>0</v>
      </c>
      <c r="CB126" s="440">
        <v>0</v>
      </c>
      <c r="CC126" s="440">
        <v>0</v>
      </c>
      <c r="CD126" s="440">
        <v>0.01</v>
      </c>
      <c r="CE126" s="440">
        <v>0</v>
      </c>
      <c r="CF126" s="440">
        <v>0</v>
      </c>
      <c r="CG126" s="440">
        <v>0</v>
      </c>
      <c r="CH126" s="440">
        <v>0</v>
      </c>
      <c r="CI126" s="440">
        <v>0</v>
      </c>
      <c r="CJ126" s="440">
        <v>0.01</v>
      </c>
      <c r="CK126" s="440">
        <v>0</v>
      </c>
      <c r="CL126" s="440">
        <v>0</v>
      </c>
      <c r="CM126" s="440"/>
      <c r="CN126" s="440"/>
      <c r="CO126" s="440"/>
      <c r="CP126" s="440"/>
      <c r="CQ126" s="440"/>
      <c r="CR126" s="440"/>
      <c r="CS126" s="440"/>
      <c r="CT126" s="440"/>
      <c r="CU126" s="440"/>
      <c r="CV126" s="440"/>
      <c r="CW126" s="440"/>
      <c r="CX126" s="440"/>
      <c r="CY126" s="440"/>
      <c r="CZ126" s="440"/>
      <c r="DA126" s="440"/>
      <c r="DB126" s="440"/>
      <c r="DC126" s="440"/>
      <c r="DD126" s="440"/>
      <c r="DE126" s="440"/>
      <c r="DF126" s="440"/>
      <c r="DG126" s="440"/>
      <c r="DH126" s="440"/>
      <c r="DI126" s="440"/>
      <c r="DJ126" s="440"/>
      <c r="DK126" s="440"/>
      <c r="DL126" s="440"/>
      <c r="DM126" s="440"/>
      <c r="DN126" s="440"/>
      <c r="DO126" s="440"/>
      <c r="DP126" s="440"/>
      <c r="DQ126" s="440"/>
      <c r="DR126" s="440"/>
      <c r="DS126" s="440"/>
      <c r="DT126" s="440"/>
      <c r="DU126" s="440"/>
      <c r="DV126" s="440"/>
      <c r="DW126" s="440"/>
      <c r="DX126" s="440"/>
      <c r="DY126" s="440"/>
      <c r="DZ126" s="440"/>
      <c r="EA126" s="440"/>
      <c r="EB126" s="440"/>
      <c r="EC126" s="440"/>
      <c r="ED126" s="440"/>
      <c r="EE126" s="440"/>
      <c r="EF126" s="440"/>
      <c r="EH126" s="437" t="s">
        <v>62</v>
      </c>
      <c r="EI126" s="437">
        <v>1</v>
      </c>
      <c r="EJ126" s="439"/>
      <c r="EK126" s="439" t="s">
        <v>665</v>
      </c>
      <c r="EL126" s="437"/>
      <c r="EN126" s="382" t="str">
        <f>+IFERROR(VLOOKUP($B126,'Lưu ý'!$C$5:$G$21,5,0),"")</f>
        <v/>
      </c>
      <c r="EO126" s="382">
        <f>+IF($EN126="",100%,INDEX('Lưu ý'!$H$5:$I$21,MATCH('3.Gentan-i'!$B126,'Lưu ý'!$C$5:$C$21,0),MATCH('3.Gentan-i'!EO$6,'Lưu ý'!$H$4:$I$4,0)))</f>
        <v>1</v>
      </c>
      <c r="EP126" s="382">
        <f>+IF($EN126="",100%,INDEX('Lưu ý'!$H$5:$I$21,MATCH('3.Gentan-i'!$B126,'Lưu ý'!$C$5:$C$21,0),MATCH('3.Gentan-i'!EP$6,'Lưu ý'!$H$4:$I$4,0)))</f>
        <v>1</v>
      </c>
      <c r="EQ126" s="382">
        <v>1</v>
      </c>
      <c r="ER126" s="467">
        <v>0.6</v>
      </c>
      <c r="ES126" s="439"/>
      <c r="ET126" s="439"/>
      <c r="EU126" s="476"/>
      <c r="EV126" s="810"/>
      <c r="EW126" s="810"/>
      <c r="EX126" s="810"/>
      <c r="EY126" s="810"/>
      <c r="FA126" s="442" cm="1">
        <f t="array" ref="FA126">+_xlfn.SINGLE(MMULT(VALUE($E126:$EF126),VALUE('Color detail'!H$7:H$138)))</f>
        <v>2.5099999999999998</v>
      </c>
      <c r="FB126" s="442" cm="1">
        <f t="array" ref="FB126">+_xlfn.SINGLE(MMULT(VALUE($E126:$EF126),VALUE('Color detail'!I$7:I$138)))</f>
        <v>3.06</v>
      </c>
      <c r="FC126" s="442" cm="1">
        <f t="array" ref="FC126">+_xlfn.SINGLE(MMULT(VALUE($E126:$EF126),VALUE('Color detail'!J$7:J$138)))</f>
        <v>1.83</v>
      </c>
      <c r="FD126" s="442" cm="1">
        <f t="array" ref="FD126">+_xlfn.SINGLE(MMULT(VALUE($E126:$EF126),VALUE('Color detail'!K$7:K$138)))</f>
        <v>1.69</v>
      </c>
      <c r="FF126" s="436">
        <f t="shared" si="45"/>
        <v>2</v>
      </c>
      <c r="FG126" s="436">
        <f t="shared" si="46"/>
        <v>2</v>
      </c>
      <c r="FH126" s="436">
        <f t="shared" si="47"/>
        <v>2</v>
      </c>
      <c r="FI126" s="436">
        <f t="shared" si="48"/>
        <v>2</v>
      </c>
      <c r="FK126" s="436">
        <f t="shared" si="52"/>
        <v>2</v>
      </c>
      <c r="FL126" s="436">
        <f t="shared" si="53"/>
        <v>2</v>
      </c>
      <c r="FM126" s="436">
        <f t="shared" si="54"/>
        <v>2</v>
      </c>
      <c r="FN126" s="436">
        <f t="shared" si="55"/>
        <v>2</v>
      </c>
      <c r="FO126" s="681"/>
      <c r="FP126" s="436" cm="1">
        <f t="array" ref="FP126">+_xlfn.SINGLE(IF(FP$8="Mùa đông",MMULT(VALUE($E126:$EF126),VALUE('Color detail'!Q$7:Q$138))*'3.Gentan-i'!$EO126,MMULT(VALUE($E126:$EF126),VALUE('Color detail'!Q$7:Q$138))*'3.Gentan-i'!$EP126))</f>
        <v>0</v>
      </c>
      <c r="FQ126" s="436" cm="1">
        <f t="array" ref="FQ126">+_xlfn.SINGLE(IF(FQ$8="Mùa đông",MMULT(VALUE($E126:$EF126),VALUE('Color detail'!R$7:R$138))*'3.Gentan-i'!$EO126,MMULT(VALUE($E126:$EF126),VALUE('Color detail'!R$7:R$138))*'3.Gentan-i'!$EP126))</f>
        <v>0.08</v>
      </c>
      <c r="FR126" s="436" cm="1">
        <f t="array" ref="FR126">+_xlfn.SINGLE(IF(FR$8="Mùa đông",MMULT(VALUE($E126:$EF126),VALUE('Color detail'!S$7:S$138))*'3.Gentan-i'!$EO126,MMULT(VALUE($E126:$EF126),VALUE('Color detail'!S$7:S$138))*'3.Gentan-i'!$EP126))</f>
        <v>0.1</v>
      </c>
      <c r="FS126" s="436" cm="1">
        <f t="array" ref="FS126">+_xlfn.SINGLE(IF(FS$8="Mùa đông",MMULT(VALUE($E126:$EF126),VALUE('Color detail'!T$7:T$138))*'3.Gentan-i'!$EO126,MMULT(VALUE($E126:$EF126),VALUE('Color detail'!T$7:T$138))*'3.Gentan-i'!$EP126))</f>
        <v>0.15000000000000002</v>
      </c>
      <c r="FT126" s="436" cm="1">
        <f t="array" ref="FT126">+_xlfn.SINGLE(IF(FT$8="Mùa đông",MMULT(VALUE($E126:$EF126),VALUE('Color detail'!U$7:U$138))*'3.Gentan-i'!$EO126,MMULT(VALUE($E126:$EF126),VALUE('Color detail'!U$7:U$138))*'3.Gentan-i'!$EP126))</f>
        <v>0.16</v>
      </c>
      <c r="FU126" s="436" cm="1">
        <f t="array" ref="FU126">+_xlfn.SINGLE(IF(FU$8="Mùa đông",MMULT(VALUE($E126:$EF126),VALUE('Color detail'!V$7:V$138))*'3.Gentan-i'!$EO126,MMULT(VALUE($E126:$EF126),VALUE('Color detail'!V$7:V$138))*'3.Gentan-i'!$EP126))</f>
        <v>0.13</v>
      </c>
      <c r="FV126" s="436" cm="1">
        <f t="array" ref="FV126">+_xlfn.SINGLE(IF(FV$8="Mùa đông",MMULT(VALUE($E126:$EF126),VALUE('Color detail'!W$7:W$138))*'3.Gentan-i'!$EO126,MMULT(VALUE($E126:$EF126),VALUE('Color detail'!W$7:W$138))*'3.Gentan-i'!$EP126))</f>
        <v>0.16</v>
      </c>
      <c r="FW126" s="436" cm="1">
        <f t="array" ref="FW126">+_xlfn.SINGLE(IF(FW$8="Mùa đông",MMULT(VALUE($E126:$EF126),VALUE('Color detail'!X$7:X$138))*'3.Gentan-i'!$EO126,MMULT(VALUE($E126:$EF126),VALUE('Color detail'!X$7:X$138))*'3.Gentan-i'!$EP126))</f>
        <v>0.1</v>
      </c>
      <c r="FX126" s="436" cm="1">
        <f t="array" ref="FX126">+_xlfn.SINGLE(IF(FX$8="Mùa đông",MMULT(VALUE($E126:$EF126),VALUE('Color detail'!Y$7:Y$138))*'3.Gentan-i'!$EO126,MMULT(VALUE($E126:$EF126),VALUE('Color detail'!Y$7:Y$138))*'3.Gentan-i'!$EP126))</f>
        <v>0.12</v>
      </c>
      <c r="FY126" s="436" cm="1">
        <f t="array" ref="FY126">+_xlfn.SINGLE(IF(FY$8="Mùa đông",MMULT(VALUE($E126:$EF126),VALUE('Color detail'!Z$7:Z$138))*'3.Gentan-i'!$EO126,MMULT(VALUE($E126:$EF126),VALUE('Color detail'!Z$7:Z$138))*'3.Gentan-i'!$EP126))</f>
        <v>0.03</v>
      </c>
      <c r="FZ126" s="436" cm="1">
        <f t="array" ref="FZ126">+_xlfn.SINGLE(IF(FZ$8="Mùa đông",MMULT(VALUE($E126:$EF126),VALUE('Color detail'!AA$7:AA$138))*'3.Gentan-i'!$EO126,MMULT(VALUE($E126:$EF126),VALUE('Color detail'!AA$7:AA$138))*'3.Gentan-i'!$EP126))</f>
        <v>0.05</v>
      </c>
      <c r="GA126" s="436" cm="1">
        <f t="array" ref="GA126">+_xlfn.SINGLE(IF(GA$8="Mùa đông",MMULT(VALUE($E126:$EF126),VALUE('Color detail'!AB$7:AB$138))*'3.Gentan-i'!$EO126,MMULT(VALUE($E126:$EF126),VALUE('Color detail'!AB$7:AB$138))*'3.Gentan-i'!$EP126))</f>
        <v>7.0000000000000007E-2</v>
      </c>
      <c r="GB126" s="436" cm="1">
        <f t="array" ref="GB126">+_xlfn.SINGLE(IF(GB$8="Mùa đông",MMULT(VALUE($E126:$EF126),VALUE('Color detail'!AC$7:AC$138))*'3.Gentan-i'!$EO126,MMULT(VALUE($E126:$EF126),VALUE('Color detail'!AC$7:AC$138))*'3.Gentan-i'!$EP126))</f>
        <v>0.08</v>
      </c>
      <c r="GC126" s="436" cm="1">
        <f t="array" ref="GC126">+_xlfn.SINGLE(IF(GC$8="Mùa đông",MMULT(VALUE($E126:$EF126),VALUE('Color detail'!AD$7:AD$138))*'3.Gentan-i'!$EO126,MMULT(VALUE($E126:$EF126),VALUE('Color detail'!AD$7:AD$138))*'3.Gentan-i'!$EP126))</f>
        <v>0.05</v>
      </c>
      <c r="GD126" s="436" cm="1">
        <f t="array" ref="GD126">+_xlfn.SINGLE(IF(GD$8="Mùa đông",MMULT(VALUE($E126:$EF126),VALUE('Color detail'!AE$7:AE$138))*'3.Gentan-i'!$EO126,MMULT(VALUE($E126:$EF126),VALUE('Color detail'!AE$7:AE$138))*'3.Gentan-i'!$EP126))</f>
        <v>0.1</v>
      </c>
      <c r="GE126" s="436" cm="1">
        <f t="array" ref="GE126">+_xlfn.SINGLE(IF(GE$8="Mùa đông",MMULT(VALUE($E126:$EF126),VALUE('Color detail'!AF$7:AF$138))*'3.Gentan-i'!$EO126,MMULT(VALUE($E126:$EF126),VALUE('Color detail'!AF$7:AF$138))*'3.Gentan-i'!$EP126))</f>
        <v>0.16</v>
      </c>
      <c r="GF126" s="436" cm="1">
        <f t="array" ref="GF126">+_xlfn.SINGLE(IF(GF$8="Mùa đông",MMULT(VALUE($E126:$EF126),VALUE('Color detail'!AG$7:AG$138))*'3.Gentan-i'!$EO126,MMULT(VALUE($E126:$EF126),VALUE('Color detail'!AG$7:AG$138))*'3.Gentan-i'!$EP126))</f>
        <v>0.18</v>
      </c>
      <c r="GG126" s="436" cm="1">
        <f t="array" ref="GG126">+_xlfn.SINGLE(IF(GG$8="Mùa đông",MMULT(VALUE($E126:$EF126),VALUE('Color detail'!AH$7:AH$138))*'3.Gentan-i'!$EO126,MMULT(VALUE($E126:$EF126),VALUE('Color detail'!AH$7:AH$138))*'3.Gentan-i'!$EP126))</f>
        <v>0.16999999999999998</v>
      </c>
      <c r="GH126" s="436" cm="1">
        <f t="array" ref="GH126">+_xlfn.SINGLE(IF(GH$8="Mùa đông",MMULT(VALUE($E126:$EF126),VALUE('Color detail'!AI$7:AI$138))*'3.Gentan-i'!$EO126,MMULT(VALUE($E126:$EF126),VALUE('Color detail'!AI$7:AI$138))*'3.Gentan-i'!$EP126))</f>
        <v>0.16999999999999998</v>
      </c>
      <c r="GI126" s="436" cm="1">
        <f t="array" ref="GI126">+_xlfn.SINGLE(IF(GI$8="Mùa đông",MMULT(VALUE($E126:$EF126),VALUE('Color detail'!AJ$7:AJ$138))*'3.Gentan-i'!$EO126,MMULT(VALUE($E126:$EF126),VALUE('Color detail'!AJ$7:AJ$138))*'3.Gentan-i'!$EP126))</f>
        <v>0.21</v>
      </c>
      <c r="GJ126" s="436" cm="1">
        <f t="array" ref="GJ126">+_xlfn.SINGLE(IF(GJ$8="Mùa đông",MMULT(VALUE($E126:$EF126),VALUE('Color detail'!AK$7:AK$138))*'3.Gentan-i'!$EO126,MMULT(VALUE($E126:$EF126),VALUE('Color detail'!AK$7:AK$138))*'3.Gentan-i'!$EP126))</f>
        <v>0.24000000000000002</v>
      </c>
      <c r="GK126" s="436" cm="1">
        <f t="array" ref="GK126">+_xlfn.SINGLE(IF(GK$8="Mùa đông",MMULT(VALUE($E126:$EF126),VALUE('Color detail'!AL$7:AL$138))*'3.Gentan-i'!$EO126,MMULT(VALUE($E126:$EF126),VALUE('Color detail'!AL$7:AL$138))*'3.Gentan-i'!$EP126))</f>
        <v>0</v>
      </c>
      <c r="GL126" s="436" cm="1">
        <f t="array" ref="GL126">+_xlfn.SINGLE(IF(GL$8="Mùa đông",MMULT(VALUE($E126:$EF126),VALUE('Color detail'!AM$7:AM$138))*'3.Gentan-i'!$EO126,MMULT(VALUE($E126:$EF126),VALUE('Color detail'!AM$7:AM$138))*'3.Gentan-i'!$EP126))</f>
        <v>0</v>
      </c>
      <c r="GM126" s="436" cm="1">
        <f t="array" ref="GM126">+_xlfn.SINGLE(IF(GM$8="Mùa đông",MMULT(VALUE($E126:$EF126),VALUE('Color detail'!AN$7:AN$138))*'3.Gentan-i'!$EO126,MMULT(VALUE($E126:$EF126),VALUE('Color detail'!AN$7:AN$138))*'3.Gentan-i'!$EP126))</f>
        <v>0</v>
      </c>
      <c r="GN126" s="436" cm="1">
        <f t="array" ref="GN126">+_xlfn.SINGLE(IF(GN$8="Mùa đông",MMULT(VALUE($E126:$EF126),VALUE('Color detail'!AO$7:AO$138))*'3.Gentan-i'!$EO126,MMULT(VALUE($E126:$EF126),VALUE('Color detail'!AO$7:AO$138))*'3.Gentan-i'!$EP126))</f>
        <v>0</v>
      </c>
      <c r="GO126" s="436" cm="1">
        <f t="array" ref="GO126">+_xlfn.SINGLE(IF(GO$8="Mùa đông",MMULT(VALUE($E126:$EF126),VALUE('Color detail'!AP$7:AP$138))*'3.Gentan-i'!$EO126,MMULT(VALUE($E126:$EF126),VALUE('Color detail'!AP$7:AP$138))*'3.Gentan-i'!$EP126))</f>
        <v>0</v>
      </c>
      <c r="GP126" s="436" cm="1">
        <f t="array" ref="GP126">+_xlfn.SINGLE(IF(GP$8="Mùa đông",MMULT(VALUE($E126:$EF126),VALUE('Color detail'!AQ$7:AQ$138))*'3.Gentan-i'!$EO126,MMULT(VALUE($E126:$EF126),VALUE('Color detail'!AQ$7:AQ$138))*'3.Gentan-i'!$EP126))</f>
        <v>0</v>
      </c>
      <c r="GQ126" s="436" cm="1">
        <f t="array" ref="GQ126">+_xlfn.SINGLE(IF(GQ$8="Mùa đông",MMULT(VALUE($E126:$EF126),VALUE('Color detail'!AR$7:AR$138))*'3.Gentan-i'!$EO126,MMULT(VALUE($E126:$EF126),VALUE('Color detail'!AR$7:AR$138))*'3.Gentan-i'!$EP126))</f>
        <v>0</v>
      </c>
      <c r="GR126" s="443">
        <f t="shared" si="56"/>
        <v>2.5100000000000002</v>
      </c>
      <c r="GS126" s="435">
        <v>0</v>
      </c>
      <c r="GT126" s="436">
        <f t="shared" si="57"/>
        <v>0.24000000000000002</v>
      </c>
      <c r="GU126" s="499">
        <v>12</v>
      </c>
      <c r="GV126" s="499">
        <v>36</v>
      </c>
      <c r="GW126" s="436">
        <f t="shared" si="49"/>
        <v>1.7280000000000002</v>
      </c>
      <c r="GX126" s="436">
        <f t="shared" si="50"/>
        <v>5.1840000000000002</v>
      </c>
      <c r="GZ126" s="534"/>
      <c r="HA126" s="534"/>
      <c r="HB126" s="534">
        <f t="shared" si="51"/>
        <v>0</v>
      </c>
    </row>
    <row r="127" spans="1:210" ht="16" hidden="1" customHeight="1">
      <c r="A127" s="437">
        <v>4</v>
      </c>
      <c r="B127" s="438" t="s">
        <v>744</v>
      </c>
      <c r="C127" s="667" t="s">
        <v>625</v>
      </c>
      <c r="D127" s="439" t="s">
        <v>628</v>
      </c>
      <c r="E127" s="925"/>
      <c r="F127" s="925"/>
      <c r="G127" s="925"/>
      <c r="H127" s="925"/>
      <c r="I127" s="925"/>
      <c r="J127" s="925"/>
      <c r="K127" s="925"/>
      <c r="L127" s="925"/>
      <c r="M127" s="925"/>
      <c r="N127" s="925"/>
      <c r="O127" s="925"/>
      <c r="P127" s="925"/>
      <c r="Q127" s="925"/>
      <c r="R127" s="925"/>
      <c r="S127" s="925"/>
      <c r="T127" s="925"/>
      <c r="U127" s="925"/>
      <c r="V127" s="925"/>
      <c r="W127" s="925"/>
      <c r="X127" s="925"/>
      <c r="Y127" s="925"/>
      <c r="Z127" s="925"/>
      <c r="AA127" s="925"/>
      <c r="AB127" s="925"/>
      <c r="AC127" s="925"/>
      <c r="AD127" s="440">
        <v>0</v>
      </c>
      <c r="AE127" s="440">
        <v>0</v>
      </c>
      <c r="AF127" s="440">
        <v>0</v>
      </c>
      <c r="AG127" s="440">
        <v>0</v>
      </c>
      <c r="AH127" s="440">
        <v>0</v>
      </c>
      <c r="AI127" s="440">
        <v>0</v>
      </c>
      <c r="AJ127" s="440">
        <v>0</v>
      </c>
      <c r="AK127" s="440">
        <v>0</v>
      </c>
      <c r="AL127" s="440">
        <v>0</v>
      </c>
      <c r="AM127" s="440">
        <v>0</v>
      </c>
      <c r="AN127" s="440">
        <v>0</v>
      </c>
      <c r="AO127" s="440">
        <v>0</v>
      </c>
      <c r="AP127" s="440">
        <v>0</v>
      </c>
      <c r="AQ127" s="440">
        <v>0</v>
      </c>
      <c r="AR127" s="440">
        <v>0</v>
      </c>
      <c r="AS127" s="440">
        <v>0</v>
      </c>
      <c r="AT127" s="440">
        <v>0</v>
      </c>
      <c r="AU127" s="440">
        <v>0</v>
      </c>
      <c r="AV127" s="440">
        <v>0</v>
      </c>
      <c r="AW127" s="440">
        <v>0</v>
      </c>
      <c r="AX127" s="440">
        <v>0</v>
      </c>
      <c r="AY127" s="440">
        <v>0</v>
      </c>
      <c r="AZ127" s="440">
        <v>0</v>
      </c>
      <c r="BA127" s="440">
        <v>0</v>
      </c>
      <c r="BB127" s="440">
        <v>0.01</v>
      </c>
      <c r="BC127" s="440">
        <v>0</v>
      </c>
      <c r="BD127" s="440">
        <v>0</v>
      </c>
      <c r="BE127" s="440">
        <v>0</v>
      </c>
      <c r="BF127" s="440">
        <v>0</v>
      </c>
      <c r="BG127" s="440">
        <v>0.01</v>
      </c>
      <c r="BH127" s="440">
        <v>0</v>
      </c>
      <c r="BI127" s="440">
        <v>0</v>
      </c>
      <c r="BJ127" s="440">
        <v>0</v>
      </c>
      <c r="BK127" s="440">
        <v>0</v>
      </c>
      <c r="BL127" s="440">
        <v>0.01</v>
      </c>
      <c r="BM127" s="440">
        <v>0</v>
      </c>
      <c r="BN127" s="440">
        <v>0</v>
      </c>
      <c r="BO127" s="440">
        <v>0</v>
      </c>
      <c r="BP127" s="440">
        <v>0</v>
      </c>
      <c r="BQ127" s="440">
        <v>0.01</v>
      </c>
      <c r="BR127" s="440">
        <v>0</v>
      </c>
      <c r="BS127" s="440">
        <v>0</v>
      </c>
      <c r="BT127" s="440">
        <v>0</v>
      </c>
      <c r="BU127" s="440">
        <v>0</v>
      </c>
      <c r="BV127" s="440">
        <v>0</v>
      </c>
      <c r="BW127" s="440">
        <v>0.01</v>
      </c>
      <c r="BX127" s="440">
        <v>0</v>
      </c>
      <c r="BY127" s="440">
        <v>0</v>
      </c>
      <c r="BZ127" s="440">
        <v>0</v>
      </c>
      <c r="CA127" s="440">
        <v>0</v>
      </c>
      <c r="CB127" s="440">
        <v>0</v>
      </c>
      <c r="CC127" s="440">
        <v>0.01</v>
      </c>
      <c r="CD127" s="440">
        <v>0</v>
      </c>
      <c r="CE127" s="440">
        <v>0</v>
      </c>
      <c r="CF127" s="440">
        <v>0</v>
      </c>
      <c r="CG127" s="440">
        <v>0</v>
      </c>
      <c r="CH127" s="440">
        <v>0</v>
      </c>
      <c r="CI127" s="440">
        <v>0.01</v>
      </c>
      <c r="CJ127" s="440">
        <v>0</v>
      </c>
      <c r="CK127" s="440">
        <v>0</v>
      </c>
      <c r="CL127" s="440">
        <v>0</v>
      </c>
      <c r="CM127" s="440"/>
      <c r="CN127" s="440"/>
      <c r="CO127" s="440"/>
      <c r="CP127" s="440"/>
      <c r="CQ127" s="440"/>
      <c r="CR127" s="440"/>
      <c r="CS127" s="440"/>
      <c r="CT127" s="440"/>
      <c r="CU127" s="440"/>
      <c r="CV127" s="440"/>
      <c r="CW127" s="440"/>
      <c r="CX127" s="440"/>
      <c r="CY127" s="440"/>
      <c r="CZ127" s="440"/>
      <c r="DA127" s="440"/>
      <c r="DB127" s="440"/>
      <c r="DC127" s="440"/>
      <c r="DD127" s="440"/>
      <c r="DE127" s="440"/>
      <c r="DF127" s="440"/>
      <c r="DG127" s="440"/>
      <c r="DH127" s="440"/>
      <c r="DI127" s="440"/>
      <c r="DJ127" s="440"/>
      <c r="DK127" s="440"/>
      <c r="DL127" s="440"/>
      <c r="DM127" s="440"/>
      <c r="DN127" s="440"/>
      <c r="DO127" s="440"/>
      <c r="DP127" s="440"/>
      <c r="DQ127" s="440"/>
      <c r="DR127" s="440"/>
      <c r="DS127" s="440"/>
      <c r="DT127" s="440"/>
      <c r="DU127" s="440"/>
      <c r="DV127" s="440"/>
      <c r="DW127" s="440"/>
      <c r="DX127" s="440"/>
      <c r="DY127" s="440"/>
      <c r="DZ127" s="440"/>
      <c r="EA127" s="440"/>
      <c r="EB127" s="440"/>
      <c r="EC127" s="440"/>
      <c r="ED127" s="440"/>
      <c r="EE127" s="440"/>
      <c r="EF127" s="440"/>
      <c r="EH127" s="437" t="s">
        <v>62</v>
      </c>
      <c r="EI127" s="437">
        <v>1</v>
      </c>
      <c r="EJ127" s="439"/>
      <c r="EK127" s="439" t="s">
        <v>665</v>
      </c>
      <c r="EL127" s="437"/>
      <c r="EN127" s="382" t="str">
        <f>+IFERROR(VLOOKUP($B127,'Lưu ý'!$C$5:$G$21,5,0),"")</f>
        <v/>
      </c>
      <c r="EO127" s="382">
        <f>+IF($EN127="",100%,INDEX('Lưu ý'!$H$5:$I$21,MATCH('3.Gentan-i'!$B127,'Lưu ý'!$C$5:$C$21,0),MATCH('3.Gentan-i'!EO$6,'Lưu ý'!$H$4:$I$4,0)))</f>
        <v>1</v>
      </c>
      <c r="EP127" s="382">
        <f>+IF($EN127="",100%,INDEX('Lưu ý'!$H$5:$I$21,MATCH('3.Gentan-i'!$B127,'Lưu ý'!$C$5:$C$21,0),MATCH('3.Gentan-i'!EP$6,'Lưu ý'!$H$4:$I$4,0)))</f>
        <v>1</v>
      </c>
      <c r="EQ127" s="382">
        <v>1</v>
      </c>
      <c r="ER127" s="467">
        <v>0.6</v>
      </c>
      <c r="ES127" s="439"/>
      <c r="ET127" s="439"/>
      <c r="EU127" s="476"/>
      <c r="EV127" s="810"/>
      <c r="EW127" s="810"/>
      <c r="EX127" s="810"/>
      <c r="EY127" s="810"/>
      <c r="FA127" s="442" cm="1">
        <f t="array" ref="FA127">+_xlfn.SINGLE(MMULT(VALUE($E127:$EF127),VALUE('Color detail'!H$7:H$138)))</f>
        <v>1.3</v>
      </c>
      <c r="FB127" s="442" cm="1">
        <f t="array" ref="FB127">+_xlfn.SINGLE(MMULT(VALUE($E127:$EF127),VALUE('Color detail'!I$7:I$138)))</f>
        <v>1.28</v>
      </c>
      <c r="FC127" s="442" cm="1">
        <f t="array" ref="FC127">+_xlfn.SINGLE(MMULT(VALUE($E127:$EF127),VALUE('Color detail'!J$7:J$138)))</f>
        <v>0.94</v>
      </c>
      <c r="FD127" s="442" cm="1">
        <f t="array" ref="FD127">+_xlfn.SINGLE(MMULT(VALUE($E127:$EF127),VALUE('Color detail'!K$7:K$138)))</f>
        <v>1.1700000000000002</v>
      </c>
      <c r="FF127" s="436">
        <f t="shared" si="45"/>
        <v>1</v>
      </c>
      <c r="FG127" s="436">
        <f t="shared" si="46"/>
        <v>1</v>
      </c>
      <c r="FH127" s="436">
        <f t="shared" si="47"/>
        <v>1</v>
      </c>
      <c r="FI127" s="436">
        <f t="shared" si="48"/>
        <v>1</v>
      </c>
      <c r="FK127" s="436">
        <f t="shared" si="52"/>
        <v>1</v>
      </c>
      <c r="FL127" s="436">
        <f t="shared" si="53"/>
        <v>1</v>
      </c>
      <c r="FM127" s="436">
        <f t="shared" si="54"/>
        <v>1</v>
      </c>
      <c r="FN127" s="436">
        <f t="shared" si="55"/>
        <v>1</v>
      </c>
      <c r="FO127" s="681"/>
      <c r="FP127" s="436" cm="1">
        <f t="array" ref="FP127">+_xlfn.SINGLE(IF(FP$8="Mùa đông",MMULT(VALUE($E127:$EF127),VALUE('Color detail'!Q$7:Q$138))*'3.Gentan-i'!$EO127,MMULT(VALUE($E127:$EF127),VALUE('Color detail'!Q$7:Q$138))*'3.Gentan-i'!$EP127))</f>
        <v>0.01</v>
      </c>
      <c r="FQ127" s="436" cm="1">
        <f t="array" ref="FQ127">+_xlfn.SINGLE(IF(FQ$8="Mùa đông",MMULT(VALUE($E127:$EF127),VALUE('Color detail'!R$7:R$138))*'3.Gentan-i'!$EO127,MMULT(VALUE($E127:$EF127),VALUE('Color detail'!R$7:R$138))*'3.Gentan-i'!$EP127))</f>
        <v>0.02</v>
      </c>
      <c r="FR127" s="436" cm="1">
        <f t="array" ref="FR127">+_xlfn.SINGLE(IF(FR$8="Mùa đông",MMULT(VALUE($E127:$EF127),VALUE('Color detail'!S$7:S$138))*'3.Gentan-i'!$EO127,MMULT(VALUE($E127:$EF127),VALUE('Color detail'!S$7:S$138))*'3.Gentan-i'!$EP127))</f>
        <v>0.04</v>
      </c>
      <c r="FS127" s="436" cm="1">
        <f t="array" ref="FS127">+_xlfn.SINGLE(IF(FS$8="Mùa đông",MMULT(VALUE($E127:$EF127),VALUE('Color detail'!T$7:T$138))*'3.Gentan-i'!$EO127,MMULT(VALUE($E127:$EF127),VALUE('Color detail'!T$7:T$138))*'3.Gentan-i'!$EP127))</f>
        <v>0.04</v>
      </c>
      <c r="FT127" s="436" cm="1">
        <f t="array" ref="FT127">+_xlfn.SINGLE(IF(FT$8="Mùa đông",MMULT(VALUE($E127:$EF127),VALUE('Color detail'!U$7:U$138))*'3.Gentan-i'!$EO127,MMULT(VALUE($E127:$EF127),VALUE('Color detail'!U$7:U$138))*'3.Gentan-i'!$EP127))</f>
        <v>7.0000000000000007E-2</v>
      </c>
      <c r="FU127" s="436" cm="1">
        <f t="array" ref="FU127">+_xlfn.SINGLE(IF(FU$8="Mùa đông",MMULT(VALUE($E127:$EF127),VALUE('Color detail'!V$7:V$138))*'3.Gentan-i'!$EO127,MMULT(VALUE($E127:$EF127),VALUE('Color detail'!V$7:V$138))*'3.Gentan-i'!$EP127))</f>
        <v>6.0000000000000005E-2</v>
      </c>
      <c r="FV127" s="436" cm="1">
        <f t="array" ref="FV127">+_xlfn.SINGLE(IF(FV$8="Mùa đông",MMULT(VALUE($E127:$EF127),VALUE('Color detail'!W$7:W$138))*'3.Gentan-i'!$EO127,MMULT(VALUE($E127:$EF127),VALUE('Color detail'!W$7:W$138))*'3.Gentan-i'!$EP127))</f>
        <v>0.08</v>
      </c>
      <c r="FW127" s="436" cm="1">
        <f t="array" ref="FW127">+_xlfn.SINGLE(IF(FW$8="Mùa đông",MMULT(VALUE($E127:$EF127),VALUE('Color detail'!X$7:X$138))*'3.Gentan-i'!$EO127,MMULT(VALUE($E127:$EF127),VALUE('Color detail'!X$7:X$138))*'3.Gentan-i'!$EP127))</f>
        <v>0.08</v>
      </c>
      <c r="FX127" s="436" cm="1">
        <f t="array" ref="FX127">+_xlfn.SINGLE(IF(FX$8="Mùa đông",MMULT(VALUE($E127:$EF127),VALUE('Color detail'!Y$7:Y$138))*'3.Gentan-i'!$EO127,MMULT(VALUE($E127:$EF127),VALUE('Color detail'!Y$7:Y$138))*'3.Gentan-i'!$EP127))</f>
        <v>0.04</v>
      </c>
      <c r="FY127" s="436" cm="1">
        <f t="array" ref="FY127">+_xlfn.SINGLE(IF(FY$8="Mùa đông",MMULT(VALUE($E127:$EF127),VALUE('Color detail'!Z$7:Z$138))*'3.Gentan-i'!$EO127,MMULT(VALUE($E127:$EF127),VALUE('Color detail'!Z$7:Z$138))*'3.Gentan-i'!$EP127))</f>
        <v>0.05</v>
      </c>
      <c r="FZ127" s="436" cm="1">
        <f t="array" ref="FZ127">+_xlfn.SINGLE(IF(FZ$8="Mùa đông",MMULT(VALUE($E127:$EF127),VALUE('Color detail'!AA$7:AA$138))*'3.Gentan-i'!$EO127,MMULT(VALUE($E127:$EF127),VALUE('Color detail'!AA$7:AA$138))*'3.Gentan-i'!$EP127))</f>
        <v>7.0000000000000007E-2</v>
      </c>
      <c r="GA127" s="436" cm="1">
        <f t="array" ref="GA127">+_xlfn.SINGLE(IF(GA$8="Mùa đông",MMULT(VALUE($E127:$EF127),VALUE('Color detail'!AB$7:AB$138))*'3.Gentan-i'!$EO127,MMULT(VALUE($E127:$EF127),VALUE('Color detail'!AB$7:AB$138))*'3.Gentan-i'!$EP127))</f>
        <v>0.05</v>
      </c>
      <c r="GB127" s="436" cm="1">
        <f t="array" ref="GB127">+_xlfn.SINGLE(IF(GB$8="Mùa đông",MMULT(VALUE($E127:$EF127),VALUE('Color detail'!AC$7:AC$138))*'3.Gentan-i'!$EO127,MMULT(VALUE($E127:$EF127),VALUE('Color detail'!AC$7:AC$138))*'3.Gentan-i'!$EP127))</f>
        <v>0.04</v>
      </c>
      <c r="GC127" s="436" cm="1">
        <f t="array" ref="GC127">+_xlfn.SINGLE(IF(GC$8="Mùa đông",MMULT(VALUE($E127:$EF127),VALUE('Color detail'!AD$7:AD$138))*'3.Gentan-i'!$EO127,MMULT(VALUE($E127:$EF127),VALUE('Color detail'!AD$7:AD$138))*'3.Gentan-i'!$EP127))</f>
        <v>7.0000000000000007E-2</v>
      </c>
      <c r="GD127" s="436" cm="1">
        <f t="array" ref="GD127">+_xlfn.SINGLE(IF(GD$8="Mùa đông",MMULT(VALUE($E127:$EF127),VALUE('Color detail'!AE$7:AE$138))*'3.Gentan-i'!$EO127,MMULT(VALUE($E127:$EF127),VALUE('Color detail'!AE$7:AE$138))*'3.Gentan-i'!$EP127))</f>
        <v>0.05</v>
      </c>
      <c r="GE127" s="436" cm="1">
        <f t="array" ref="GE127">+_xlfn.SINGLE(IF(GE$8="Mùa đông",MMULT(VALUE($E127:$EF127),VALUE('Color detail'!AF$7:AF$138))*'3.Gentan-i'!$EO127,MMULT(VALUE($E127:$EF127),VALUE('Color detail'!AF$7:AF$138))*'3.Gentan-i'!$EP127))</f>
        <v>0.09</v>
      </c>
      <c r="GF127" s="436" cm="1">
        <f t="array" ref="GF127">+_xlfn.SINGLE(IF(GF$8="Mùa đông",MMULT(VALUE($E127:$EF127),VALUE('Color detail'!AG$7:AG$138))*'3.Gentan-i'!$EO127,MMULT(VALUE($E127:$EF127),VALUE('Color detail'!AG$7:AG$138))*'3.Gentan-i'!$EP127))</f>
        <v>0.13</v>
      </c>
      <c r="GG127" s="436" cm="1">
        <f t="array" ref="GG127">+_xlfn.SINGLE(IF(GG$8="Mùa đông",MMULT(VALUE($E127:$EF127),VALUE('Color detail'!AH$7:AH$138))*'3.Gentan-i'!$EO127,MMULT(VALUE($E127:$EF127),VALUE('Color detail'!AH$7:AH$138))*'3.Gentan-i'!$EP127))</f>
        <v>0.08</v>
      </c>
      <c r="GH127" s="436" cm="1">
        <f t="array" ref="GH127">+_xlfn.SINGLE(IF(GH$8="Mùa đông",MMULT(VALUE($E127:$EF127),VALUE('Color detail'!AI$7:AI$138))*'3.Gentan-i'!$EO127,MMULT(VALUE($E127:$EF127),VALUE('Color detail'!AI$7:AI$138))*'3.Gentan-i'!$EP127))</f>
        <v>0.08</v>
      </c>
      <c r="GI127" s="436" cm="1">
        <f t="array" ref="GI127">+_xlfn.SINGLE(IF(GI$8="Mùa đông",MMULT(VALUE($E127:$EF127),VALUE('Color detail'!AJ$7:AJ$138))*'3.Gentan-i'!$EO127,MMULT(VALUE($E127:$EF127),VALUE('Color detail'!AJ$7:AJ$138))*'3.Gentan-i'!$EP127))</f>
        <v>0.08</v>
      </c>
      <c r="GJ127" s="436" cm="1">
        <f t="array" ref="GJ127">+_xlfn.SINGLE(IF(GJ$8="Mùa đông",MMULT(VALUE($E127:$EF127),VALUE('Color detail'!AK$7:AK$138))*'3.Gentan-i'!$EO127,MMULT(VALUE($E127:$EF127),VALUE('Color detail'!AK$7:AK$138))*'3.Gentan-i'!$EP127))</f>
        <v>7.0000000000000007E-2</v>
      </c>
      <c r="GK127" s="436" cm="1">
        <f t="array" ref="GK127">+_xlfn.SINGLE(IF(GK$8="Mùa đông",MMULT(VALUE($E127:$EF127),VALUE('Color detail'!AL$7:AL$138))*'3.Gentan-i'!$EO127,MMULT(VALUE($E127:$EF127),VALUE('Color detail'!AL$7:AL$138))*'3.Gentan-i'!$EP127))</f>
        <v>0</v>
      </c>
      <c r="GL127" s="436" cm="1">
        <f t="array" ref="GL127">+_xlfn.SINGLE(IF(GL$8="Mùa đông",MMULT(VALUE($E127:$EF127),VALUE('Color detail'!AM$7:AM$138))*'3.Gentan-i'!$EO127,MMULT(VALUE($E127:$EF127),VALUE('Color detail'!AM$7:AM$138))*'3.Gentan-i'!$EP127))</f>
        <v>0</v>
      </c>
      <c r="GM127" s="436" cm="1">
        <f t="array" ref="GM127">+_xlfn.SINGLE(IF(GM$8="Mùa đông",MMULT(VALUE($E127:$EF127),VALUE('Color detail'!AN$7:AN$138))*'3.Gentan-i'!$EO127,MMULT(VALUE($E127:$EF127),VALUE('Color detail'!AN$7:AN$138))*'3.Gentan-i'!$EP127))</f>
        <v>0</v>
      </c>
      <c r="GN127" s="436" cm="1">
        <f t="array" ref="GN127">+_xlfn.SINGLE(IF(GN$8="Mùa đông",MMULT(VALUE($E127:$EF127),VALUE('Color detail'!AO$7:AO$138))*'3.Gentan-i'!$EO127,MMULT(VALUE($E127:$EF127),VALUE('Color detail'!AO$7:AO$138))*'3.Gentan-i'!$EP127))</f>
        <v>0</v>
      </c>
      <c r="GO127" s="436" cm="1">
        <f t="array" ref="GO127">+_xlfn.SINGLE(IF(GO$8="Mùa đông",MMULT(VALUE($E127:$EF127),VALUE('Color detail'!AP$7:AP$138))*'3.Gentan-i'!$EO127,MMULT(VALUE($E127:$EF127),VALUE('Color detail'!AP$7:AP$138))*'3.Gentan-i'!$EP127))</f>
        <v>0</v>
      </c>
      <c r="GP127" s="436" cm="1">
        <f t="array" ref="GP127">+_xlfn.SINGLE(IF(GP$8="Mùa đông",MMULT(VALUE($E127:$EF127),VALUE('Color detail'!AQ$7:AQ$138))*'3.Gentan-i'!$EO127,MMULT(VALUE($E127:$EF127),VALUE('Color detail'!AQ$7:AQ$138))*'3.Gentan-i'!$EP127))</f>
        <v>0</v>
      </c>
      <c r="GQ127" s="436" cm="1">
        <f t="array" ref="GQ127">+_xlfn.SINGLE(IF(GQ$8="Mùa đông",MMULT(VALUE($E127:$EF127),VALUE('Color detail'!AR$7:AR$138))*'3.Gentan-i'!$EO127,MMULT(VALUE($E127:$EF127),VALUE('Color detail'!AR$7:AR$138))*'3.Gentan-i'!$EP127))</f>
        <v>0</v>
      </c>
      <c r="GR127" s="443">
        <f t="shared" si="56"/>
        <v>1.3000000000000005</v>
      </c>
      <c r="GS127" s="435">
        <v>0</v>
      </c>
      <c r="GT127" s="436">
        <f t="shared" si="57"/>
        <v>0.13</v>
      </c>
      <c r="GU127" s="499">
        <v>12</v>
      </c>
      <c r="GV127" s="499">
        <v>36</v>
      </c>
      <c r="GW127" s="436">
        <f t="shared" si="49"/>
        <v>0.93599999999999994</v>
      </c>
      <c r="GX127" s="436">
        <f t="shared" si="50"/>
        <v>2.8079999999999998</v>
      </c>
      <c r="GZ127" s="534"/>
      <c r="HA127" s="534"/>
      <c r="HB127" s="534">
        <f t="shared" si="51"/>
        <v>0</v>
      </c>
    </row>
    <row r="128" spans="1:210" ht="16" hidden="1" customHeight="1">
      <c r="A128" s="437">
        <v>4</v>
      </c>
      <c r="B128" s="438" t="s">
        <v>745</v>
      </c>
      <c r="C128" s="667" t="s">
        <v>626</v>
      </c>
      <c r="D128" s="439" t="s">
        <v>628</v>
      </c>
      <c r="E128" s="925"/>
      <c r="F128" s="925"/>
      <c r="G128" s="925"/>
      <c r="H128" s="925"/>
      <c r="I128" s="925"/>
      <c r="J128" s="925"/>
      <c r="K128" s="925"/>
      <c r="L128" s="925"/>
      <c r="M128" s="925"/>
      <c r="N128" s="925"/>
      <c r="O128" s="925"/>
      <c r="P128" s="925"/>
      <c r="Q128" s="925"/>
      <c r="R128" s="925"/>
      <c r="S128" s="925"/>
      <c r="T128" s="925"/>
      <c r="U128" s="925"/>
      <c r="V128" s="925"/>
      <c r="W128" s="925"/>
      <c r="X128" s="925"/>
      <c r="Y128" s="925"/>
      <c r="Z128" s="925"/>
      <c r="AA128" s="925"/>
      <c r="AB128" s="925"/>
      <c r="AC128" s="925"/>
      <c r="AD128" s="440">
        <v>0</v>
      </c>
      <c r="AE128" s="440">
        <v>0</v>
      </c>
      <c r="AF128" s="440">
        <v>0</v>
      </c>
      <c r="AG128" s="440">
        <v>0</v>
      </c>
      <c r="AH128" s="440">
        <v>0</v>
      </c>
      <c r="AI128" s="440">
        <v>0</v>
      </c>
      <c r="AJ128" s="440">
        <v>0</v>
      </c>
      <c r="AK128" s="440">
        <v>0</v>
      </c>
      <c r="AL128" s="440">
        <v>0</v>
      </c>
      <c r="AM128" s="440">
        <v>0</v>
      </c>
      <c r="AN128" s="440">
        <v>0</v>
      </c>
      <c r="AO128" s="440">
        <v>0</v>
      </c>
      <c r="AP128" s="440">
        <v>0</v>
      </c>
      <c r="AQ128" s="440">
        <v>0</v>
      </c>
      <c r="AR128" s="440">
        <v>0</v>
      </c>
      <c r="AS128" s="440">
        <v>0</v>
      </c>
      <c r="AT128" s="440">
        <v>0</v>
      </c>
      <c r="AU128" s="440">
        <v>0</v>
      </c>
      <c r="AV128" s="440">
        <v>0</v>
      </c>
      <c r="AW128" s="440">
        <v>0</v>
      </c>
      <c r="AX128" s="440">
        <v>0</v>
      </c>
      <c r="AY128" s="440">
        <v>0</v>
      </c>
      <c r="AZ128" s="440">
        <v>0</v>
      </c>
      <c r="BA128" s="440">
        <v>0</v>
      </c>
      <c r="BB128" s="440">
        <v>0</v>
      </c>
      <c r="BC128" s="440">
        <v>0</v>
      </c>
      <c r="BD128" s="440">
        <v>0.01</v>
      </c>
      <c r="BE128" s="440">
        <v>0</v>
      </c>
      <c r="BF128" s="440">
        <v>0</v>
      </c>
      <c r="BG128" s="440">
        <v>0</v>
      </c>
      <c r="BH128" s="440">
        <v>0</v>
      </c>
      <c r="BI128" s="440">
        <v>0.01</v>
      </c>
      <c r="BJ128" s="440">
        <v>0</v>
      </c>
      <c r="BK128" s="440">
        <v>0</v>
      </c>
      <c r="BL128" s="440">
        <v>0</v>
      </c>
      <c r="BM128" s="440">
        <v>0</v>
      </c>
      <c r="BN128" s="440">
        <v>0.01</v>
      </c>
      <c r="BO128" s="440">
        <v>0</v>
      </c>
      <c r="BP128" s="440">
        <v>0</v>
      </c>
      <c r="BQ128" s="440">
        <v>0</v>
      </c>
      <c r="BR128" s="440">
        <v>0</v>
      </c>
      <c r="BS128" s="440">
        <v>0</v>
      </c>
      <c r="BT128" s="440">
        <v>0.01</v>
      </c>
      <c r="BU128" s="440">
        <v>0</v>
      </c>
      <c r="BV128" s="440">
        <v>0</v>
      </c>
      <c r="BW128" s="440">
        <v>0</v>
      </c>
      <c r="BX128" s="440">
        <v>0</v>
      </c>
      <c r="BY128" s="440">
        <v>0</v>
      </c>
      <c r="BZ128" s="440">
        <v>0.01</v>
      </c>
      <c r="CA128" s="440">
        <v>0</v>
      </c>
      <c r="CB128" s="440">
        <v>0</v>
      </c>
      <c r="CC128" s="440">
        <v>0</v>
      </c>
      <c r="CD128" s="440">
        <v>0</v>
      </c>
      <c r="CE128" s="440">
        <v>0</v>
      </c>
      <c r="CF128" s="440">
        <v>0.01</v>
      </c>
      <c r="CG128" s="440">
        <v>0</v>
      </c>
      <c r="CH128" s="440">
        <v>0</v>
      </c>
      <c r="CI128" s="440">
        <v>0</v>
      </c>
      <c r="CJ128" s="440">
        <v>0</v>
      </c>
      <c r="CK128" s="440">
        <v>0</v>
      </c>
      <c r="CL128" s="440">
        <v>0.01</v>
      </c>
      <c r="CM128" s="440"/>
      <c r="CN128" s="440"/>
      <c r="CO128" s="440"/>
      <c r="CP128" s="440"/>
      <c r="CQ128" s="440"/>
      <c r="CR128" s="440"/>
      <c r="CS128" s="440"/>
      <c r="CT128" s="440"/>
      <c r="CU128" s="440"/>
      <c r="CV128" s="440"/>
      <c r="CW128" s="440"/>
      <c r="CX128" s="440"/>
      <c r="CY128" s="440"/>
      <c r="CZ128" s="440"/>
      <c r="DA128" s="440"/>
      <c r="DB128" s="440"/>
      <c r="DC128" s="440"/>
      <c r="DD128" s="440"/>
      <c r="DE128" s="440"/>
      <c r="DF128" s="440"/>
      <c r="DG128" s="440"/>
      <c r="DH128" s="440"/>
      <c r="DI128" s="440"/>
      <c r="DJ128" s="440"/>
      <c r="DK128" s="440"/>
      <c r="DL128" s="440"/>
      <c r="DM128" s="440"/>
      <c r="DN128" s="440"/>
      <c r="DO128" s="440"/>
      <c r="DP128" s="440"/>
      <c r="DQ128" s="440"/>
      <c r="DR128" s="440"/>
      <c r="DS128" s="440"/>
      <c r="DT128" s="440"/>
      <c r="DU128" s="440"/>
      <c r="DV128" s="440"/>
      <c r="DW128" s="440"/>
      <c r="DX128" s="440"/>
      <c r="DY128" s="440"/>
      <c r="DZ128" s="440"/>
      <c r="EA128" s="440"/>
      <c r="EB128" s="440"/>
      <c r="EC128" s="440"/>
      <c r="ED128" s="440"/>
      <c r="EE128" s="440"/>
      <c r="EF128" s="440"/>
      <c r="EH128" s="437" t="s">
        <v>62</v>
      </c>
      <c r="EI128" s="437">
        <v>1</v>
      </c>
      <c r="EJ128" s="439"/>
      <c r="EK128" s="439" t="s">
        <v>665</v>
      </c>
      <c r="EL128" s="437"/>
      <c r="EN128" s="382" t="str">
        <f>+IFERROR(VLOOKUP($B128,'Lưu ý'!$C$5:$G$21,5,0),"")</f>
        <v/>
      </c>
      <c r="EO128" s="382">
        <f>+IF($EN128="",100%,INDEX('Lưu ý'!$H$5:$I$21,MATCH('3.Gentan-i'!$B128,'Lưu ý'!$C$5:$C$21,0),MATCH('3.Gentan-i'!EO$6,'Lưu ý'!$H$4:$I$4,0)))</f>
        <v>1</v>
      </c>
      <c r="EP128" s="382">
        <f>+IF($EN128="",100%,INDEX('Lưu ý'!$H$5:$I$21,MATCH('3.Gentan-i'!$B128,'Lưu ý'!$C$5:$C$21,0),MATCH('3.Gentan-i'!EP$6,'Lưu ý'!$H$4:$I$4,0)))</f>
        <v>1</v>
      </c>
      <c r="EQ128" s="382">
        <v>1</v>
      </c>
      <c r="ER128" s="467">
        <v>0.6</v>
      </c>
      <c r="ES128" s="439"/>
      <c r="ET128" s="439"/>
      <c r="EU128" s="476"/>
      <c r="EV128" s="810"/>
      <c r="EW128" s="810"/>
      <c r="EX128" s="810"/>
      <c r="EY128" s="810"/>
      <c r="FA128" s="442" cm="1">
        <f t="array" ref="FA128">+_xlfn.SINGLE(MMULT(VALUE($E128:$EF128),VALUE('Color detail'!H$7:H$138)))</f>
        <v>1.07</v>
      </c>
      <c r="FB128" s="442" cm="1">
        <f t="array" ref="FB128">+_xlfn.SINGLE(MMULT(VALUE($E128:$EF128),VALUE('Color detail'!I$7:I$138)))</f>
        <v>1.26</v>
      </c>
      <c r="FC128" s="442" cm="1">
        <f t="array" ref="FC128">+_xlfn.SINGLE(MMULT(VALUE($E128:$EF128),VALUE('Color detail'!J$7:J$138)))</f>
        <v>0.92999999999999994</v>
      </c>
      <c r="FD128" s="442" cm="1">
        <f t="array" ref="FD128">+_xlfn.SINGLE(MMULT(VALUE($E128:$EF128),VALUE('Color detail'!K$7:K$138)))</f>
        <v>1.18</v>
      </c>
      <c r="FF128" s="436">
        <f t="shared" si="45"/>
        <v>1</v>
      </c>
      <c r="FG128" s="436">
        <f t="shared" si="46"/>
        <v>1</v>
      </c>
      <c r="FH128" s="436">
        <f t="shared" si="47"/>
        <v>1</v>
      </c>
      <c r="FI128" s="436">
        <f t="shared" si="48"/>
        <v>1</v>
      </c>
      <c r="FK128" s="436">
        <f t="shared" si="52"/>
        <v>1</v>
      </c>
      <c r="FL128" s="436">
        <f t="shared" si="53"/>
        <v>1</v>
      </c>
      <c r="FM128" s="436">
        <f t="shared" si="54"/>
        <v>1</v>
      </c>
      <c r="FN128" s="436">
        <f t="shared" si="55"/>
        <v>1</v>
      </c>
      <c r="FO128" s="681"/>
      <c r="FP128" s="436" cm="1">
        <f t="array" ref="FP128">+_xlfn.SINGLE(IF(FP$8="Mùa đông",MMULT(VALUE($E128:$EF128),VALUE('Color detail'!Q$7:Q$138))*'3.Gentan-i'!$EO128,MMULT(VALUE($E128:$EF128),VALUE('Color detail'!Q$7:Q$138))*'3.Gentan-i'!$EP128))</f>
        <v>0.05</v>
      </c>
      <c r="FQ128" s="436" cm="1">
        <f t="array" ref="FQ128">+_xlfn.SINGLE(IF(FQ$8="Mùa đông",MMULT(VALUE($E128:$EF128),VALUE('Color detail'!R$7:R$138))*'3.Gentan-i'!$EO128,MMULT(VALUE($E128:$EF128),VALUE('Color detail'!R$7:R$138))*'3.Gentan-i'!$EP128))</f>
        <v>0.05</v>
      </c>
      <c r="FR128" s="436" cm="1">
        <f t="array" ref="FR128">+_xlfn.SINGLE(IF(FR$8="Mùa đông",MMULT(VALUE($E128:$EF128),VALUE('Color detail'!S$7:S$138))*'3.Gentan-i'!$EO128,MMULT(VALUE($E128:$EF128),VALUE('Color detail'!S$7:S$138))*'3.Gentan-i'!$EP128))</f>
        <v>6.0000000000000005E-2</v>
      </c>
      <c r="FS128" s="436" cm="1">
        <f t="array" ref="FS128">+_xlfn.SINGLE(IF(FS$8="Mùa đông",MMULT(VALUE($E128:$EF128),VALUE('Color detail'!T$7:T$138))*'3.Gentan-i'!$EO128,MMULT(VALUE($E128:$EF128),VALUE('Color detail'!T$7:T$138))*'3.Gentan-i'!$EP128))</f>
        <v>9.0000000000000011E-2</v>
      </c>
      <c r="FT128" s="436" cm="1">
        <f t="array" ref="FT128">+_xlfn.SINGLE(IF(FT$8="Mùa đông",MMULT(VALUE($E128:$EF128),VALUE('Color detail'!U$7:U$138))*'3.Gentan-i'!$EO128,MMULT(VALUE($E128:$EF128),VALUE('Color detail'!U$7:U$138))*'3.Gentan-i'!$EP128))</f>
        <v>0.02</v>
      </c>
      <c r="FU128" s="436" cm="1">
        <f t="array" ref="FU128">+_xlfn.SINGLE(IF(FU$8="Mùa đông",MMULT(VALUE($E128:$EF128),VALUE('Color detail'!V$7:V$138))*'3.Gentan-i'!$EO128,MMULT(VALUE($E128:$EF128),VALUE('Color detail'!V$7:V$138))*'3.Gentan-i'!$EP128))</f>
        <v>0.06</v>
      </c>
      <c r="FV128" s="436" cm="1">
        <f t="array" ref="FV128">+_xlfn.SINGLE(IF(FV$8="Mùa đông",MMULT(VALUE($E128:$EF128),VALUE('Color detail'!W$7:W$138))*'3.Gentan-i'!$EO128,MMULT(VALUE($E128:$EF128),VALUE('Color detail'!W$7:W$138))*'3.Gentan-i'!$EP128))</f>
        <v>0.03</v>
      </c>
      <c r="FW128" s="436" cm="1">
        <f t="array" ref="FW128">+_xlfn.SINGLE(IF(FW$8="Mùa đông",MMULT(VALUE($E128:$EF128),VALUE('Color detail'!X$7:X$138))*'3.Gentan-i'!$EO128,MMULT(VALUE($E128:$EF128),VALUE('Color detail'!X$7:X$138))*'3.Gentan-i'!$EP128))</f>
        <v>9.0000000000000011E-2</v>
      </c>
      <c r="FX128" s="436" cm="1">
        <f t="array" ref="FX128">+_xlfn.SINGLE(IF(FX$8="Mùa đông",MMULT(VALUE($E128:$EF128),VALUE('Color detail'!Y$7:Y$138))*'3.Gentan-i'!$EO128,MMULT(VALUE($E128:$EF128),VALUE('Color detail'!Y$7:Y$138))*'3.Gentan-i'!$EP128))</f>
        <v>0.03</v>
      </c>
      <c r="FY128" s="436" cm="1">
        <f t="array" ref="FY128">+_xlfn.SINGLE(IF(FY$8="Mùa đông",MMULT(VALUE($E128:$EF128),VALUE('Color detail'!Z$7:Z$138))*'3.Gentan-i'!$EO128,MMULT(VALUE($E128:$EF128),VALUE('Color detail'!Z$7:Z$138))*'3.Gentan-i'!$EP128))</f>
        <v>0.08</v>
      </c>
      <c r="FZ128" s="436" cm="1">
        <f t="array" ref="FZ128">+_xlfn.SINGLE(IF(FZ$8="Mùa đông",MMULT(VALUE($E128:$EF128),VALUE('Color detail'!AA$7:AA$138))*'3.Gentan-i'!$EO128,MMULT(VALUE($E128:$EF128),VALUE('Color detail'!AA$7:AA$138))*'3.Gentan-i'!$EP128))</f>
        <v>6.0000000000000005E-2</v>
      </c>
      <c r="GA128" s="436" cm="1">
        <f t="array" ref="GA128">+_xlfn.SINGLE(IF(GA$8="Mùa đông",MMULT(VALUE($E128:$EF128),VALUE('Color detail'!AB$7:AB$138))*'3.Gentan-i'!$EO128,MMULT(VALUE($E128:$EF128),VALUE('Color detail'!AB$7:AB$138))*'3.Gentan-i'!$EP128))</f>
        <v>0.04</v>
      </c>
      <c r="GB128" s="436" cm="1">
        <f t="array" ref="GB128">+_xlfn.SINGLE(IF(GB$8="Mùa đông",MMULT(VALUE($E128:$EF128),VALUE('Color detail'!AC$7:AC$138))*'3.Gentan-i'!$EO128,MMULT(VALUE($E128:$EF128),VALUE('Color detail'!AC$7:AC$138))*'3.Gentan-i'!$EP128))</f>
        <v>0.03</v>
      </c>
      <c r="GC128" s="436" cm="1">
        <f t="array" ref="GC128">+_xlfn.SINGLE(IF(GC$8="Mùa đông",MMULT(VALUE($E128:$EF128),VALUE('Color detail'!AD$7:AD$138))*'3.Gentan-i'!$EO128,MMULT(VALUE($E128:$EF128),VALUE('Color detail'!AD$7:AD$138))*'3.Gentan-i'!$EP128))</f>
        <v>0.04</v>
      </c>
      <c r="GD128" s="436" cm="1">
        <f t="array" ref="GD128">+_xlfn.SINGLE(IF(GD$8="Mùa đông",MMULT(VALUE($E128:$EF128),VALUE('Color detail'!AE$7:AE$138))*'3.Gentan-i'!$EO128,MMULT(VALUE($E128:$EF128),VALUE('Color detail'!AE$7:AE$138))*'3.Gentan-i'!$EP128))</f>
        <v>6.9999999999999993E-2</v>
      </c>
      <c r="GE128" s="436" cm="1">
        <f t="array" ref="GE128">+_xlfn.SINGLE(IF(GE$8="Mùa đông",MMULT(VALUE($E128:$EF128),VALUE('Color detail'!AF$7:AF$138))*'3.Gentan-i'!$EO128,MMULT(VALUE($E128:$EF128),VALUE('Color detail'!AF$7:AF$138))*'3.Gentan-i'!$EP128))</f>
        <v>0.06</v>
      </c>
      <c r="GF128" s="436" cm="1">
        <f t="array" ref="GF128">+_xlfn.SINGLE(IF(GF$8="Mùa đông",MMULT(VALUE($E128:$EF128),VALUE('Color detail'!AG$7:AG$138))*'3.Gentan-i'!$EO128,MMULT(VALUE($E128:$EF128),VALUE('Color detail'!AG$7:AG$138))*'3.Gentan-i'!$EP128))</f>
        <v>0.04</v>
      </c>
      <c r="GG128" s="436" cm="1">
        <f t="array" ref="GG128">+_xlfn.SINGLE(IF(GG$8="Mùa đông",MMULT(VALUE($E128:$EF128),VALUE('Color detail'!AH$7:AH$138))*'3.Gentan-i'!$EO128,MMULT(VALUE($E128:$EF128),VALUE('Color detail'!AH$7:AH$138))*'3.Gentan-i'!$EP128))</f>
        <v>0.04</v>
      </c>
      <c r="GH128" s="436" cm="1">
        <f t="array" ref="GH128">+_xlfn.SINGLE(IF(GH$8="Mùa đông",MMULT(VALUE($E128:$EF128),VALUE('Color detail'!AI$7:AI$138))*'3.Gentan-i'!$EO128,MMULT(VALUE($E128:$EF128),VALUE('Color detail'!AI$7:AI$138))*'3.Gentan-i'!$EP128))</f>
        <v>0.04</v>
      </c>
      <c r="GI128" s="436" cm="1">
        <f t="array" ref="GI128">+_xlfn.SINGLE(IF(GI$8="Mùa đông",MMULT(VALUE($E128:$EF128),VALUE('Color detail'!AJ$7:AJ$138))*'3.Gentan-i'!$EO128,MMULT(VALUE($E128:$EF128),VALUE('Color detail'!AJ$7:AJ$138))*'3.Gentan-i'!$EP128))</f>
        <v>0.05</v>
      </c>
      <c r="GJ128" s="436" cm="1">
        <f t="array" ref="GJ128">+_xlfn.SINGLE(IF(GJ$8="Mùa đông",MMULT(VALUE($E128:$EF128),VALUE('Color detail'!AK$7:AK$138))*'3.Gentan-i'!$EO128,MMULT(VALUE($E128:$EF128),VALUE('Color detail'!AK$7:AK$138))*'3.Gentan-i'!$EP128))</f>
        <v>0.04</v>
      </c>
      <c r="GK128" s="436" cm="1">
        <f t="array" ref="GK128">+_xlfn.SINGLE(IF(GK$8="Mùa đông",MMULT(VALUE($E128:$EF128),VALUE('Color detail'!AL$7:AL$138))*'3.Gentan-i'!$EO128,MMULT(VALUE($E128:$EF128),VALUE('Color detail'!AL$7:AL$138))*'3.Gentan-i'!$EP128))</f>
        <v>0</v>
      </c>
      <c r="GL128" s="436" cm="1">
        <f t="array" ref="GL128">+_xlfn.SINGLE(IF(GL$8="Mùa đông",MMULT(VALUE($E128:$EF128),VALUE('Color detail'!AM$7:AM$138))*'3.Gentan-i'!$EO128,MMULT(VALUE($E128:$EF128),VALUE('Color detail'!AM$7:AM$138))*'3.Gentan-i'!$EP128))</f>
        <v>0</v>
      </c>
      <c r="GM128" s="436" cm="1">
        <f t="array" ref="GM128">+_xlfn.SINGLE(IF(GM$8="Mùa đông",MMULT(VALUE($E128:$EF128),VALUE('Color detail'!AN$7:AN$138))*'3.Gentan-i'!$EO128,MMULT(VALUE($E128:$EF128),VALUE('Color detail'!AN$7:AN$138))*'3.Gentan-i'!$EP128))</f>
        <v>0</v>
      </c>
      <c r="GN128" s="436" cm="1">
        <f t="array" ref="GN128">+_xlfn.SINGLE(IF(GN$8="Mùa đông",MMULT(VALUE($E128:$EF128),VALUE('Color detail'!AO$7:AO$138))*'3.Gentan-i'!$EO128,MMULT(VALUE($E128:$EF128),VALUE('Color detail'!AO$7:AO$138))*'3.Gentan-i'!$EP128))</f>
        <v>0</v>
      </c>
      <c r="GO128" s="436" cm="1">
        <f t="array" ref="GO128">+_xlfn.SINGLE(IF(GO$8="Mùa đông",MMULT(VALUE($E128:$EF128),VALUE('Color detail'!AP$7:AP$138))*'3.Gentan-i'!$EO128,MMULT(VALUE($E128:$EF128),VALUE('Color detail'!AP$7:AP$138))*'3.Gentan-i'!$EP128))</f>
        <v>0</v>
      </c>
      <c r="GP128" s="436" cm="1">
        <f t="array" ref="GP128">+_xlfn.SINGLE(IF(GP$8="Mùa đông",MMULT(VALUE($E128:$EF128),VALUE('Color detail'!AQ$7:AQ$138))*'3.Gentan-i'!$EO128,MMULT(VALUE($E128:$EF128),VALUE('Color detail'!AQ$7:AQ$138))*'3.Gentan-i'!$EP128))</f>
        <v>0</v>
      </c>
      <c r="GQ128" s="436" cm="1">
        <f t="array" ref="GQ128">+_xlfn.SINGLE(IF(GQ$8="Mùa đông",MMULT(VALUE($E128:$EF128),VALUE('Color detail'!AR$7:AR$138))*'3.Gentan-i'!$EO128,MMULT(VALUE($E128:$EF128),VALUE('Color detail'!AR$7:AR$138))*'3.Gentan-i'!$EP128))</f>
        <v>0</v>
      </c>
      <c r="GR128" s="443">
        <f t="shared" si="56"/>
        <v>1.0700000000000003</v>
      </c>
      <c r="GS128" s="435">
        <v>0</v>
      </c>
      <c r="GT128" s="436">
        <f t="shared" si="57"/>
        <v>9.0000000000000011E-2</v>
      </c>
      <c r="GU128" s="499">
        <v>12</v>
      </c>
      <c r="GV128" s="499">
        <v>36</v>
      </c>
      <c r="GW128" s="436">
        <f t="shared" si="49"/>
        <v>0.64800000000000002</v>
      </c>
      <c r="GX128" s="436">
        <f t="shared" si="50"/>
        <v>1.944</v>
      </c>
      <c r="GZ128" s="534"/>
      <c r="HA128" s="534"/>
      <c r="HB128" s="534">
        <f t="shared" si="51"/>
        <v>0</v>
      </c>
    </row>
    <row r="129" spans="1:210" ht="16" hidden="1" customHeight="1">
      <c r="A129" s="483">
        <v>4</v>
      </c>
      <c r="B129" s="484" t="s">
        <v>746</v>
      </c>
      <c r="C129" s="668" t="s">
        <v>627</v>
      </c>
      <c r="D129" s="485" t="s">
        <v>628</v>
      </c>
      <c r="E129" s="927"/>
      <c r="F129" s="927"/>
      <c r="G129" s="927"/>
      <c r="H129" s="927"/>
      <c r="I129" s="927"/>
      <c r="J129" s="927"/>
      <c r="K129" s="927"/>
      <c r="L129" s="927"/>
      <c r="M129" s="927"/>
      <c r="N129" s="927"/>
      <c r="O129" s="927"/>
      <c r="P129" s="927"/>
      <c r="Q129" s="927"/>
      <c r="R129" s="927"/>
      <c r="S129" s="927"/>
      <c r="T129" s="927"/>
      <c r="U129" s="927"/>
      <c r="V129" s="927"/>
      <c r="W129" s="927"/>
      <c r="X129" s="927"/>
      <c r="Y129" s="927"/>
      <c r="Z129" s="927"/>
      <c r="AA129" s="927"/>
      <c r="AB129" s="927"/>
      <c r="AC129" s="927"/>
      <c r="AD129" s="486">
        <v>0</v>
      </c>
      <c r="AE129" s="486">
        <v>0</v>
      </c>
      <c r="AF129" s="486">
        <v>0</v>
      </c>
      <c r="AG129" s="486">
        <v>0</v>
      </c>
      <c r="AH129" s="486">
        <v>0</v>
      </c>
      <c r="AI129" s="486">
        <v>0</v>
      </c>
      <c r="AJ129" s="486">
        <v>0</v>
      </c>
      <c r="AK129" s="486">
        <v>0</v>
      </c>
      <c r="AL129" s="486">
        <v>0</v>
      </c>
      <c r="AM129" s="486">
        <v>0</v>
      </c>
      <c r="AN129" s="486">
        <v>0</v>
      </c>
      <c r="AO129" s="486">
        <v>0</v>
      </c>
      <c r="AP129" s="486">
        <v>0</v>
      </c>
      <c r="AQ129" s="486">
        <v>0</v>
      </c>
      <c r="AR129" s="486">
        <v>0</v>
      </c>
      <c r="AS129" s="486">
        <v>0</v>
      </c>
      <c r="AT129" s="486">
        <v>0</v>
      </c>
      <c r="AU129" s="486">
        <v>0</v>
      </c>
      <c r="AV129" s="486">
        <v>0</v>
      </c>
      <c r="AW129" s="486">
        <v>0</v>
      </c>
      <c r="AX129" s="486">
        <v>0</v>
      </c>
      <c r="AY129" s="486">
        <v>0</v>
      </c>
      <c r="AZ129" s="486">
        <v>0</v>
      </c>
      <c r="BA129" s="486">
        <v>0.01</v>
      </c>
      <c r="BB129" s="486">
        <v>0</v>
      </c>
      <c r="BC129" s="486">
        <v>0</v>
      </c>
      <c r="BD129" s="486">
        <v>0</v>
      </c>
      <c r="BE129" s="486">
        <v>0</v>
      </c>
      <c r="BF129" s="486">
        <v>0.01</v>
      </c>
      <c r="BG129" s="486">
        <v>0</v>
      </c>
      <c r="BH129" s="486">
        <v>0</v>
      </c>
      <c r="BI129" s="486">
        <v>0</v>
      </c>
      <c r="BJ129" s="486">
        <v>0</v>
      </c>
      <c r="BK129" s="486">
        <v>0.01</v>
      </c>
      <c r="BL129" s="486">
        <v>0</v>
      </c>
      <c r="BM129" s="486">
        <v>0</v>
      </c>
      <c r="BN129" s="486">
        <v>0</v>
      </c>
      <c r="BO129" s="486">
        <v>0</v>
      </c>
      <c r="BP129" s="486">
        <v>0</v>
      </c>
      <c r="BQ129" s="486">
        <v>0</v>
      </c>
      <c r="BR129" s="486">
        <v>0</v>
      </c>
      <c r="BS129" s="486">
        <v>0</v>
      </c>
      <c r="BT129" s="486">
        <v>0</v>
      </c>
      <c r="BU129" s="486">
        <v>0</v>
      </c>
      <c r="BV129" s="486">
        <v>0</v>
      </c>
      <c r="BW129" s="486">
        <v>0</v>
      </c>
      <c r="BX129" s="486">
        <v>0</v>
      </c>
      <c r="BY129" s="486">
        <v>0</v>
      </c>
      <c r="BZ129" s="486">
        <v>0</v>
      </c>
      <c r="CA129" s="486">
        <v>0</v>
      </c>
      <c r="CB129" s="486">
        <v>0</v>
      </c>
      <c r="CC129" s="486">
        <v>0</v>
      </c>
      <c r="CD129" s="486">
        <v>0</v>
      </c>
      <c r="CE129" s="486">
        <v>0</v>
      </c>
      <c r="CF129" s="486">
        <v>0</v>
      </c>
      <c r="CG129" s="486">
        <v>0</v>
      </c>
      <c r="CH129" s="486">
        <v>0</v>
      </c>
      <c r="CI129" s="486">
        <v>0</v>
      </c>
      <c r="CJ129" s="486">
        <v>0</v>
      </c>
      <c r="CK129" s="486">
        <v>0</v>
      </c>
      <c r="CL129" s="486">
        <v>0</v>
      </c>
      <c r="CM129" s="486"/>
      <c r="CN129" s="486"/>
      <c r="CO129" s="486"/>
      <c r="CP129" s="486"/>
      <c r="CQ129" s="486"/>
      <c r="CR129" s="486"/>
      <c r="CS129" s="486"/>
      <c r="CT129" s="486"/>
      <c r="CU129" s="486"/>
      <c r="CV129" s="486"/>
      <c r="CW129" s="486"/>
      <c r="CX129" s="486"/>
      <c r="CY129" s="486"/>
      <c r="CZ129" s="486"/>
      <c r="DA129" s="486"/>
      <c r="DB129" s="486"/>
      <c r="DC129" s="486"/>
      <c r="DD129" s="486"/>
      <c r="DE129" s="486"/>
      <c r="DF129" s="486"/>
      <c r="DG129" s="486"/>
      <c r="DH129" s="486"/>
      <c r="DI129" s="486"/>
      <c r="DJ129" s="486"/>
      <c r="DK129" s="486"/>
      <c r="DL129" s="486"/>
      <c r="DM129" s="486"/>
      <c r="DN129" s="486"/>
      <c r="DO129" s="486"/>
      <c r="DP129" s="486"/>
      <c r="DQ129" s="486"/>
      <c r="DR129" s="486"/>
      <c r="DS129" s="486"/>
      <c r="DT129" s="486"/>
      <c r="DU129" s="486"/>
      <c r="DV129" s="486"/>
      <c r="DW129" s="486"/>
      <c r="DX129" s="486"/>
      <c r="DY129" s="486"/>
      <c r="DZ129" s="486"/>
      <c r="EA129" s="486"/>
      <c r="EB129" s="486"/>
      <c r="EC129" s="486"/>
      <c r="ED129" s="486"/>
      <c r="EE129" s="486"/>
      <c r="EF129" s="486"/>
      <c r="EH129" s="483" t="s">
        <v>62</v>
      </c>
      <c r="EI129" s="483">
        <v>1</v>
      </c>
      <c r="EJ129" s="485"/>
      <c r="EK129" s="485" t="s">
        <v>665</v>
      </c>
      <c r="EL129" s="483"/>
      <c r="EN129" s="487" t="str">
        <f>+IFERROR(VLOOKUP($B129,'Lưu ý'!$C$5:$G$21,5,0),"")</f>
        <v/>
      </c>
      <c r="EO129" s="487">
        <f>+IF($EN129="",100%,INDEX('Lưu ý'!$H$5:$I$21,MATCH('3.Gentan-i'!$B129,'Lưu ý'!$C$5:$C$21,0),MATCH('3.Gentan-i'!EO$6,'Lưu ý'!$H$4:$I$4,0)))</f>
        <v>1</v>
      </c>
      <c r="EP129" s="487">
        <f>+IF($EN129="",100%,INDEX('Lưu ý'!$H$5:$I$21,MATCH('3.Gentan-i'!$B129,'Lưu ý'!$C$5:$C$21,0),MATCH('3.Gentan-i'!EP$6,'Lưu ý'!$H$4:$I$4,0)))</f>
        <v>1</v>
      </c>
      <c r="EQ129" s="487">
        <v>1</v>
      </c>
      <c r="ER129" s="467">
        <v>0.6</v>
      </c>
      <c r="ES129" s="485"/>
      <c r="ET129" s="485"/>
      <c r="EU129" s="476"/>
      <c r="EV129" s="812"/>
      <c r="EW129" s="812"/>
      <c r="EX129" s="812"/>
      <c r="EY129" s="812"/>
      <c r="FA129" s="489" cm="1">
        <f t="array" ref="FA129">+_xlfn.SINGLE(MMULT(VALUE($E129:$EF129),VALUE('Color detail'!H$7:H$138)))</f>
        <v>1.04</v>
      </c>
      <c r="FB129" s="489" cm="1">
        <f t="array" ref="FB129">+_xlfn.SINGLE(MMULT(VALUE($E129:$EF129),VALUE('Color detail'!I$7:I$138)))</f>
        <v>1.03</v>
      </c>
      <c r="FC129" s="489" cm="1">
        <f t="array" ref="FC129">+_xlfn.SINGLE(MMULT(VALUE($E129:$EF129),VALUE('Color detail'!J$7:J$138)))</f>
        <v>0.85000000000000009</v>
      </c>
      <c r="FD129" s="489" cm="1">
        <f t="array" ref="FD129">+_xlfn.SINGLE(MMULT(VALUE($E129:$EF129),VALUE('Color detail'!K$7:K$138)))</f>
        <v>1.3</v>
      </c>
      <c r="FF129" s="488">
        <f t="shared" si="45"/>
        <v>1</v>
      </c>
      <c r="FG129" s="488">
        <f t="shared" si="46"/>
        <v>1</v>
      </c>
      <c r="FH129" s="488">
        <f t="shared" si="47"/>
        <v>1</v>
      </c>
      <c r="FI129" s="488">
        <f t="shared" si="48"/>
        <v>1</v>
      </c>
      <c r="FK129" s="488">
        <f t="shared" si="52"/>
        <v>1</v>
      </c>
      <c r="FL129" s="488">
        <f t="shared" si="53"/>
        <v>1</v>
      </c>
      <c r="FM129" s="488">
        <f t="shared" si="54"/>
        <v>1</v>
      </c>
      <c r="FN129" s="488">
        <f t="shared" si="55"/>
        <v>1</v>
      </c>
      <c r="FO129" s="681"/>
      <c r="FP129" s="488" cm="1">
        <f t="array" ref="FP129">+_xlfn.SINGLE(IF(FP$8="Mùa đông",MMULT(VALUE($E129:$EF129),VALUE('Color detail'!Q$7:Q$138))*'3.Gentan-i'!$EO129,MMULT(VALUE($E129:$EF129),VALUE('Color detail'!Q$7:Q$138))*'3.Gentan-i'!$EP129))</f>
        <v>6.0000000000000005E-2</v>
      </c>
      <c r="FQ129" s="488" cm="1">
        <f t="array" ref="FQ129">+_xlfn.SINGLE(IF(FQ$8="Mùa đông",MMULT(VALUE($E129:$EF129),VALUE('Color detail'!R$7:R$138))*'3.Gentan-i'!$EO129,MMULT(VALUE($E129:$EF129),VALUE('Color detail'!R$7:R$138))*'3.Gentan-i'!$EP129))</f>
        <v>0.06</v>
      </c>
      <c r="FR129" s="488" cm="1">
        <f t="array" ref="FR129">+_xlfn.SINGLE(IF(FR$8="Mùa đông",MMULT(VALUE($E129:$EF129),VALUE('Color detail'!S$7:S$138))*'3.Gentan-i'!$EO129,MMULT(VALUE($E129:$EF129),VALUE('Color detail'!S$7:S$138))*'3.Gentan-i'!$EP129))</f>
        <v>0.03</v>
      </c>
      <c r="FS129" s="488" cm="1">
        <f t="array" ref="FS129">+_xlfn.SINGLE(IF(FS$8="Mùa đông",MMULT(VALUE($E129:$EF129),VALUE('Color detail'!T$7:T$138))*'3.Gentan-i'!$EO129,MMULT(VALUE($E129:$EF129),VALUE('Color detail'!T$7:T$138))*'3.Gentan-i'!$EP129))</f>
        <v>0.02</v>
      </c>
      <c r="FT129" s="488" cm="1">
        <f t="array" ref="FT129">+_xlfn.SINGLE(IF(FT$8="Mùa đông",MMULT(VALUE($E129:$EF129),VALUE('Color detail'!U$7:U$138))*'3.Gentan-i'!$EO129,MMULT(VALUE($E129:$EF129),VALUE('Color detail'!U$7:U$138))*'3.Gentan-i'!$EP129))</f>
        <v>0.1</v>
      </c>
      <c r="FU129" s="488" cm="1">
        <f t="array" ref="FU129">+_xlfn.SINGLE(IF(FU$8="Mùa đông",MMULT(VALUE($E129:$EF129),VALUE('Color detail'!V$7:V$138))*'3.Gentan-i'!$EO129,MMULT(VALUE($E129:$EF129),VALUE('Color detail'!V$7:V$138))*'3.Gentan-i'!$EP129))</f>
        <v>0.04</v>
      </c>
      <c r="FV129" s="488" cm="1">
        <f t="array" ref="FV129">+_xlfn.SINGLE(IF(FV$8="Mùa đông",MMULT(VALUE($E129:$EF129),VALUE('Color detail'!W$7:W$138))*'3.Gentan-i'!$EO129,MMULT(VALUE($E129:$EF129),VALUE('Color detail'!W$7:W$138))*'3.Gentan-i'!$EP129))</f>
        <v>6.9999999999999993E-2</v>
      </c>
      <c r="FW129" s="488" cm="1">
        <f t="array" ref="FW129">+_xlfn.SINGLE(IF(FW$8="Mùa đông",MMULT(VALUE($E129:$EF129),VALUE('Color detail'!X$7:X$138))*'3.Gentan-i'!$EO129,MMULT(VALUE($E129:$EF129),VALUE('Color detail'!X$7:X$138))*'3.Gentan-i'!$EP129))</f>
        <v>0.02</v>
      </c>
      <c r="FX129" s="488" cm="1">
        <f t="array" ref="FX129">+_xlfn.SINGLE(IF(FX$8="Mùa đông",MMULT(VALUE($E129:$EF129),VALUE('Color detail'!Y$7:Y$138))*'3.Gentan-i'!$EO129,MMULT(VALUE($E129:$EF129),VALUE('Color detail'!Y$7:Y$138))*'3.Gentan-i'!$EP129))</f>
        <v>7.0000000000000007E-2</v>
      </c>
      <c r="FY129" s="488" cm="1">
        <f t="array" ref="FY129">+_xlfn.SINGLE(IF(FY$8="Mùa đông",MMULT(VALUE($E129:$EF129),VALUE('Color detail'!Z$7:Z$138))*'3.Gentan-i'!$EO129,MMULT(VALUE($E129:$EF129),VALUE('Color detail'!Z$7:Z$138))*'3.Gentan-i'!$EP129))</f>
        <v>7.0000000000000007E-2</v>
      </c>
      <c r="FZ129" s="488" cm="1">
        <f t="array" ref="FZ129">+_xlfn.SINGLE(IF(FZ$8="Mùa đông",MMULT(VALUE($E129:$EF129),VALUE('Color detail'!AA$7:AA$138))*'3.Gentan-i'!$EO129,MMULT(VALUE($E129:$EF129),VALUE('Color detail'!AA$7:AA$138))*'3.Gentan-i'!$EP129))</f>
        <v>6.0000000000000005E-2</v>
      </c>
      <c r="GA129" s="488" cm="1">
        <f t="array" ref="GA129">+_xlfn.SINGLE(IF(GA$8="Mùa đông",MMULT(VALUE($E129:$EF129),VALUE('Color detail'!AB$7:AB$138))*'3.Gentan-i'!$EO129,MMULT(VALUE($E129:$EF129),VALUE('Color detail'!AB$7:AB$138))*'3.Gentan-i'!$EP129))</f>
        <v>0.1</v>
      </c>
      <c r="GB129" s="488" cm="1">
        <f t="array" ref="GB129">+_xlfn.SINGLE(IF(GB$8="Mùa đông",MMULT(VALUE($E129:$EF129),VALUE('Color detail'!AC$7:AC$138))*'3.Gentan-i'!$EO129,MMULT(VALUE($E129:$EF129),VALUE('Color detail'!AC$7:AC$138))*'3.Gentan-i'!$EP129))</f>
        <v>0.06</v>
      </c>
      <c r="GC129" s="488" cm="1">
        <f t="array" ref="GC129">+_xlfn.SINGLE(IF(GC$8="Mùa đông",MMULT(VALUE($E129:$EF129),VALUE('Color detail'!AD$7:AD$138))*'3.Gentan-i'!$EO129,MMULT(VALUE($E129:$EF129),VALUE('Color detail'!AD$7:AD$138))*'3.Gentan-i'!$EP129))</f>
        <v>0.05</v>
      </c>
      <c r="GD129" s="488" cm="1">
        <f t="array" ref="GD129">+_xlfn.SINGLE(IF(GD$8="Mùa đông",MMULT(VALUE($E129:$EF129),VALUE('Color detail'!AE$7:AE$138))*'3.Gentan-i'!$EO129,MMULT(VALUE($E129:$EF129),VALUE('Color detail'!AE$7:AE$138))*'3.Gentan-i'!$EP129))</f>
        <v>0.05</v>
      </c>
      <c r="GE129" s="488" cm="1">
        <f t="array" ref="GE129">+_xlfn.SINGLE(IF(GE$8="Mùa đông",MMULT(VALUE($E129:$EF129),VALUE('Color detail'!AF$7:AF$138))*'3.Gentan-i'!$EO129,MMULT(VALUE($E129:$EF129),VALUE('Color detail'!AF$7:AF$138))*'3.Gentan-i'!$EP129))</f>
        <v>0.02</v>
      </c>
      <c r="GF129" s="488" cm="1">
        <f t="array" ref="GF129">+_xlfn.SINGLE(IF(GF$8="Mùa đông",MMULT(VALUE($E129:$EF129),VALUE('Color detail'!AG$7:AG$138))*'3.Gentan-i'!$EO129,MMULT(VALUE($E129:$EF129),VALUE('Color detail'!AG$7:AG$138))*'3.Gentan-i'!$EP129))</f>
        <v>0.03</v>
      </c>
      <c r="GG129" s="488" cm="1">
        <f t="array" ref="GG129">+_xlfn.SINGLE(IF(GG$8="Mùa đông",MMULT(VALUE($E129:$EF129),VALUE('Color detail'!AH$7:AH$138))*'3.Gentan-i'!$EO129,MMULT(VALUE($E129:$EF129),VALUE('Color detail'!AH$7:AH$138))*'3.Gentan-i'!$EP129))</f>
        <v>0.04</v>
      </c>
      <c r="GH129" s="488" cm="1">
        <f t="array" ref="GH129">+_xlfn.SINGLE(IF(GH$8="Mùa đông",MMULT(VALUE($E129:$EF129),VALUE('Color detail'!AI$7:AI$138))*'3.Gentan-i'!$EO129,MMULT(VALUE($E129:$EF129),VALUE('Color detail'!AI$7:AI$138))*'3.Gentan-i'!$EP129))</f>
        <v>0.03</v>
      </c>
      <c r="GI129" s="488" cm="1">
        <f t="array" ref="GI129">+_xlfn.SINGLE(IF(GI$8="Mùa đông",MMULT(VALUE($E129:$EF129),VALUE('Color detail'!AJ$7:AJ$138))*'3.Gentan-i'!$EO129,MMULT(VALUE($E129:$EF129),VALUE('Color detail'!AJ$7:AJ$138))*'3.Gentan-i'!$EP129))</f>
        <v>0.03</v>
      </c>
      <c r="GJ129" s="488" cm="1">
        <f t="array" ref="GJ129">+_xlfn.SINGLE(IF(GJ$8="Mùa đông",MMULT(VALUE($E129:$EF129),VALUE('Color detail'!AK$7:AK$138))*'3.Gentan-i'!$EO129,MMULT(VALUE($E129:$EF129),VALUE('Color detail'!AK$7:AK$138))*'3.Gentan-i'!$EP129))</f>
        <v>0.03</v>
      </c>
      <c r="GK129" s="488" cm="1">
        <f t="array" ref="GK129">+_xlfn.SINGLE(IF(GK$8="Mùa đông",MMULT(VALUE($E129:$EF129),VALUE('Color detail'!AL$7:AL$138))*'3.Gentan-i'!$EO129,MMULT(VALUE($E129:$EF129),VALUE('Color detail'!AL$7:AL$138))*'3.Gentan-i'!$EP129))</f>
        <v>0</v>
      </c>
      <c r="GL129" s="488" cm="1">
        <f t="array" ref="GL129">+_xlfn.SINGLE(IF(GL$8="Mùa đông",MMULT(VALUE($E129:$EF129),VALUE('Color detail'!AM$7:AM$138))*'3.Gentan-i'!$EO129,MMULT(VALUE($E129:$EF129),VALUE('Color detail'!AM$7:AM$138))*'3.Gentan-i'!$EP129))</f>
        <v>0</v>
      </c>
      <c r="GM129" s="488" cm="1">
        <f t="array" ref="GM129">+_xlfn.SINGLE(IF(GM$8="Mùa đông",MMULT(VALUE($E129:$EF129),VALUE('Color detail'!AN$7:AN$138))*'3.Gentan-i'!$EO129,MMULT(VALUE($E129:$EF129),VALUE('Color detail'!AN$7:AN$138))*'3.Gentan-i'!$EP129))</f>
        <v>0</v>
      </c>
      <c r="GN129" s="488" cm="1">
        <f t="array" ref="GN129">+_xlfn.SINGLE(IF(GN$8="Mùa đông",MMULT(VALUE($E129:$EF129),VALUE('Color detail'!AO$7:AO$138))*'3.Gentan-i'!$EO129,MMULT(VALUE($E129:$EF129),VALUE('Color detail'!AO$7:AO$138))*'3.Gentan-i'!$EP129))</f>
        <v>0</v>
      </c>
      <c r="GO129" s="488" cm="1">
        <f t="array" ref="GO129">+_xlfn.SINGLE(IF(GO$8="Mùa đông",MMULT(VALUE($E129:$EF129),VALUE('Color detail'!AP$7:AP$138))*'3.Gentan-i'!$EO129,MMULT(VALUE($E129:$EF129),VALUE('Color detail'!AP$7:AP$138))*'3.Gentan-i'!$EP129))</f>
        <v>0</v>
      </c>
      <c r="GP129" s="488" cm="1">
        <f t="array" ref="GP129">+_xlfn.SINGLE(IF(GP$8="Mùa đông",MMULT(VALUE($E129:$EF129),VALUE('Color detail'!AQ$7:AQ$138))*'3.Gentan-i'!$EO129,MMULT(VALUE($E129:$EF129),VALUE('Color detail'!AQ$7:AQ$138))*'3.Gentan-i'!$EP129))</f>
        <v>0</v>
      </c>
      <c r="GQ129" s="488" cm="1">
        <f t="array" ref="GQ129">+_xlfn.SINGLE(IF(GQ$8="Mùa đông",MMULT(VALUE($E129:$EF129),VALUE('Color detail'!AR$7:AR$138))*'3.Gentan-i'!$EO129,MMULT(VALUE($E129:$EF129),VALUE('Color detail'!AR$7:AR$138))*'3.Gentan-i'!$EP129))</f>
        <v>0</v>
      </c>
      <c r="GR129" s="490">
        <f t="shared" si="56"/>
        <v>1.0400000000000003</v>
      </c>
      <c r="GS129" s="435">
        <v>0</v>
      </c>
      <c r="GT129" s="488">
        <f t="shared" si="57"/>
        <v>0.1</v>
      </c>
      <c r="GU129" s="519">
        <v>12</v>
      </c>
      <c r="GV129" s="519">
        <v>36</v>
      </c>
      <c r="GW129" s="488">
        <f t="shared" si="49"/>
        <v>0.72000000000000008</v>
      </c>
      <c r="GX129" s="488">
        <f t="shared" si="50"/>
        <v>2.16</v>
      </c>
      <c r="GZ129" s="534"/>
      <c r="HA129" s="534"/>
      <c r="HB129" s="534">
        <f t="shared" si="51"/>
        <v>0</v>
      </c>
    </row>
    <row r="130" spans="1:210" s="426" customFormat="1" ht="15" customHeight="1">
      <c r="A130" s="833"/>
      <c r="B130" s="834" t="s">
        <v>231</v>
      </c>
      <c r="C130" s="379" t="s">
        <v>232</v>
      </c>
      <c r="D130" s="833" t="s">
        <v>1087</v>
      </c>
      <c r="E130" s="925"/>
      <c r="F130" s="925"/>
      <c r="G130" s="925"/>
      <c r="H130" s="925"/>
      <c r="I130" s="925"/>
      <c r="J130" s="925"/>
      <c r="K130" s="925"/>
      <c r="L130" s="925"/>
      <c r="M130" s="925"/>
      <c r="N130" s="925"/>
      <c r="O130" s="925"/>
      <c r="P130" s="925"/>
      <c r="Q130" s="925"/>
      <c r="R130" s="925"/>
      <c r="S130" s="925"/>
      <c r="T130" s="925"/>
      <c r="U130" s="925"/>
      <c r="V130" s="925"/>
      <c r="W130" s="925"/>
      <c r="X130" s="925"/>
      <c r="Y130" s="925"/>
      <c r="Z130" s="925"/>
      <c r="AA130" s="925"/>
      <c r="AB130" s="925"/>
      <c r="AC130" s="925"/>
      <c r="AD130" s="452"/>
      <c r="AE130" s="452"/>
      <c r="AF130" s="452"/>
      <c r="AG130" s="452"/>
      <c r="AH130" s="452"/>
      <c r="AI130" s="452"/>
      <c r="AJ130" s="452"/>
      <c r="AK130" s="452"/>
      <c r="AL130" s="452"/>
      <c r="AM130" s="452"/>
      <c r="AN130" s="452"/>
      <c r="AO130" s="452"/>
      <c r="AP130" s="452"/>
      <c r="AQ130" s="452"/>
      <c r="AR130" s="452"/>
      <c r="AS130" s="452"/>
      <c r="AT130" s="452"/>
      <c r="AU130" s="452"/>
      <c r="AV130" s="452"/>
      <c r="AW130" s="452"/>
      <c r="AX130" s="452"/>
      <c r="AY130" s="452"/>
      <c r="AZ130" s="452"/>
      <c r="BA130" s="452"/>
      <c r="BB130" s="452"/>
      <c r="BC130" s="452"/>
      <c r="BD130" s="452"/>
      <c r="BE130" s="452"/>
      <c r="BF130" s="452"/>
      <c r="BG130" s="452"/>
      <c r="BH130" s="452"/>
      <c r="BI130" s="452"/>
      <c r="BJ130" s="452"/>
      <c r="BK130" s="452"/>
      <c r="BL130" s="452"/>
      <c r="BM130" s="452"/>
      <c r="BN130" s="452"/>
      <c r="BO130" s="452"/>
      <c r="BP130" s="452"/>
      <c r="BQ130" s="452"/>
      <c r="BR130" s="452"/>
      <c r="BS130" s="452"/>
      <c r="BT130" s="452"/>
      <c r="BU130" s="452"/>
      <c r="BV130" s="452"/>
      <c r="BW130" s="452"/>
      <c r="BX130" s="452"/>
      <c r="BY130" s="452"/>
      <c r="BZ130" s="452"/>
      <c r="CA130" s="452"/>
      <c r="CB130" s="452"/>
      <c r="CC130" s="452"/>
      <c r="CD130" s="452"/>
      <c r="CE130" s="452"/>
      <c r="CF130" s="452"/>
      <c r="CG130" s="452"/>
      <c r="CH130" s="452"/>
      <c r="CI130" s="452"/>
      <c r="CJ130" s="452"/>
      <c r="CK130" s="452"/>
      <c r="CL130" s="452"/>
      <c r="CM130" s="452"/>
      <c r="CN130" s="452"/>
      <c r="CO130" s="452"/>
      <c r="CP130" s="452"/>
      <c r="CQ130" s="452"/>
      <c r="CR130" s="452"/>
      <c r="CS130" s="452"/>
      <c r="CT130" s="452"/>
      <c r="CU130" s="452"/>
      <c r="CV130" s="452"/>
      <c r="CW130" s="452"/>
      <c r="CX130" s="452"/>
      <c r="CY130" s="452"/>
      <c r="CZ130" s="452"/>
      <c r="DA130" s="452"/>
      <c r="DB130" s="452"/>
      <c r="DC130" s="452"/>
      <c r="DD130" s="452"/>
      <c r="DE130" s="452"/>
      <c r="DF130" s="452"/>
      <c r="DG130" s="452"/>
      <c r="DH130" s="452"/>
      <c r="DI130" s="452"/>
      <c r="DJ130" s="452"/>
      <c r="DK130" s="452"/>
      <c r="DL130" s="452"/>
      <c r="DM130" s="452"/>
      <c r="DN130" s="452"/>
      <c r="DO130" s="452"/>
      <c r="DP130" s="452"/>
      <c r="DQ130" s="452"/>
      <c r="DR130" s="452"/>
      <c r="DS130" s="452"/>
      <c r="DT130" s="452"/>
      <c r="DU130" s="452"/>
      <c r="DV130" s="452"/>
      <c r="DW130" s="452"/>
      <c r="DX130" s="452"/>
      <c r="DY130" s="452"/>
      <c r="DZ130" s="452"/>
      <c r="EA130" s="452"/>
      <c r="EB130" s="452"/>
      <c r="EC130" s="452"/>
      <c r="ED130" s="452"/>
      <c r="EE130" s="452"/>
      <c r="EF130" s="452"/>
      <c r="EG130" s="378"/>
      <c r="EH130" s="380" t="s">
        <v>233</v>
      </c>
      <c r="EI130" s="380">
        <v>1</v>
      </c>
      <c r="EJ130" s="379" t="s">
        <v>1088</v>
      </c>
      <c r="EK130" s="379" t="s">
        <v>1089</v>
      </c>
      <c r="EL130" s="380" t="s">
        <v>64</v>
      </c>
      <c r="EM130" s="491"/>
      <c r="EN130" s="381" t="s">
        <v>360</v>
      </c>
      <c r="EO130" s="381">
        <v>1</v>
      </c>
      <c r="EP130" s="381">
        <v>1</v>
      </c>
      <c r="EQ130" s="467">
        <v>1</v>
      </c>
      <c r="ER130" s="844">
        <v>1</v>
      </c>
      <c r="ES130" s="391"/>
      <c r="ET130" s="474"/>
      <c r="EU130" s="474"/>
      <c r="EV130" s="832">
        <v>3</v>
      </c>
      <c r="EW130" s="832">
        <v>3</v>
      </c>
      <c r="EX130" s="832">
        <v>4</v>
      </c>
      <c r="EY130" s="832">
        <v>4</v>
      </c>
      <c r="EZ130" s="492"/>
      <c r="FA130" s="442" cm="1">
        <f t="array" ref="FA130">+_xlfn.SINGLE(MMULT(VALUE($E130:$EF130),VALUE('Color detail'!H$7:H$138)))</f>
        <v>0</v>
      </c>
      <c r="FB130" s="442" cm="1">
        <f t="array" ref="FB130">+_xlfn.SINGLE(MMULT(VALUE($E130:$EF130),VALUE('Color detail'!I$7:I$138)))</f>
        <v>0</v>
      </c>
      <c r="FC130" s="442" cm="1">
        <f t="array" ref="FC130">+_xlfn.SINGLE(MMULT(VALUE($E130:$EF130),VALUE('Color detail'!J$7:J$138)))</f>
        <v>0</v>
      </c>
      <c r="FD130" s="442" cm="1">
        <f t="array" ref="FD130">+_xlfn.SINGLE(MMULT(VALUE($E130:$EF130),VALUE('Color detail'!K$7:K$138)))</f>
        <v>0</v>
      </c>
      <c r="FE130" s="474">
        <f t="shared" ref="FE130:FE143" si="58">+IF($EE130=0,0,IF(FI$8="Mùa đông",ROUNDUP(EZ130*$EK130*$EM130*$EN130/$EE130,0)*$EE130,ROUNDUP(EZ130*$EL130*$EM130*$EN130/$EE130,0)*$EE130))+ET130</f>
        <v>0</v>
      </c>
      <c r="FF130" s="436">
        <f t="shared" ref="FF130" si="59">+IF($EI130=0,0,IF(FF$8="Mùa đông",ROUNDUP(FA130*$EO130*$EQ130*$ER130/$EI130,0)*$EI130,ROUNDUP(FA130*$EP130*$EQ130*$ER130/$EI130,0)*$EI130))+EV130</f>
        <v>3</v>
      </c>
      <c r="FG130" s="436">
        <f t="shared" ref="FG130" si="60">+IF($EI130=0,0,IF(FG$8="Mùa đông",ROUNDUP(FB130*$EO130*$EQ130*$ER130/$EI130,0)*$EI130,ROUNDUP(FB130*$EP130*$EQ130*$ER130/$EI130,0)*$EI130))+EW130</f>
        <v>3</v>
      </c>
      <c r="FH130" s="436">
        <f t="shared" ref="FH130" si="61">+IF($EI130=0,0,IF(FH$8="Mùa đông",ROUNDUP(FC130*$EO130*$EQ130*$ER130/$EI130,0)*$EI130,ROUNDUP(FC130*$EP130*$EQ130*$ER130/$EI130,0)*$EI130))+EX130</f>
        <v>4</v>
      </c>
      <c r="FI130" s="436">
        <f t="shared" ref="FI130" si="62">+IF($EI130=0,0,IF(FI$8="Mùa đông",ROUNDUP(FD130*$EO130*$EQ130*$ER130/$EI130,0)*$EI130,ROUNDUP(FD130*$EP130*$EQ130*$ER130/$EI130,0)*$EI130))+EY130</f>
        <v>4</v>
      </c>
      <c r="FJ130" s="378"/>
      <c r="FK130" s="436">
        <f t="shared" si="52"/>
        <v>9</v>
      </c>
      <c r="FL130" s="436">
        <f t="shared" si="53"/>
        <v>10</v>
      </c>
      <c r="FM130" s="436">
        <f t="shared" si="54"/>
        <v>10</v>
      </c>
      <c r="FN130" s="436">
        <f t="shared" si="55"/>
        <v>5</v>
      </c>
      <c r="FO130" s="681"/>
      <c r="FP130" s="436" cm="1">
        <f t="array" ref="FP130">+_xlfn.SINGLE(IF(FP$8="Mùa đông",MMULT(VALUE($E130:$EF130),VALUE('Color detail'!Q$7:Q$138))*'3.Gentan-i'!$EO130,MMULT(VALUE($E130:$EF130),VALUE('Color detail'!Q$7:Q$138))*'3.Gentan-i'!$EP130))</f>
        <v>0</v>
      </c>
      <c r="FQ130" s="436" cm="1">
        <f t="array" ref="FQ130">+_xlfn.SINGLE(IF(FQ$8="Mùa đông",MMULT(VALUE($E130:$EF130),VALUE('Color detail'!R$7:R$138))*'3.Gentan-i'!$EO130,MMULT(VALUE($E130:$EF130),VALUE('Color detail'!R$7:R$138))*'3.Gentan-i'!$EP130))</f>
        <v>0</v>
      </c>
      <c r="FR130" s="436" cm="1">
        <f t="array" ref="FR130">+_xlfn.SINGLE(IF(FR$8="Mùa đông",MMULT(VALUE($E130:$EF130),VALUE('Color detail'!S$7:S$138))*'3.Gentan-i'!$EO130,MMULT(VALUE($E130:$EF130),VALUE('Color detail'!S$7:S$138))*'3.Gentan-i'!$EP130))</f>
        <v>0</v>
      </c>
      <c r="FS130" s="436" cm="1">
        <f t="array" ref="FS130">+_xlfn.SINGLE(IF(FS$8="Mùa đông",MMULT(VALUE($E130:$EF130),VALUE('Color detail'!T$7:T$138))*'3.Gentan-i'!$EO130,MMULT(VALUE($E130:$EF130),VALUE('Color detail'!T$7:T$138))*'3.Gentan-i'!$EP130))</f>
        <v>0</v>
      </c>
      <c r="FT130" s="436" cm="1">
        <f t="array" ref="FT130">+_xlfn.SINGLE(IF(FT$8="Mùa đông",MMULT(VALUE($E130:$EF130),VALUE('Color detail'!U$7:U$138))*'3.Gentan-i'!$EO130,MMULT(VALUE($E130:$EF130),VALUE('Color detail'!U$7:U$138))*'3.Gentan-i'!$EP130))</f>
        <v>0</v>
      </c>
      <c r="FU130" s="436" cm="1">
        <f t="array" ref="FU130">+_xlfn.SINGLE(IF(FU$8="Mùa đông",MMULT(VALUE($E130:$EF130),VALUE('Color detail'!V$7:V$138))*'3.Gentan-i'!$EO130,MMULT(VALUE($E130:$EF130),VALUE('Color detail'!V$7:V$138))*'3.Gentan-i'!$EP130))</f>
        <v>0</v>
      </c>
      <c r="FV130" s="436" cm="1">
        <f t="array" ref="FV130">+_xlfn.SINGLE(IF(FV$8="Mùa đông",MMULT(VALUE($E130:$EF130),VALUE('Color detail'!W$7:W$138))*'3.Gentan-i'!$EO130,MMULT(VALUE($E130:$EF130),VALUE('Color detail'!W$7:W$138))*'3.Gentan-i'!$EP130))</f>
        <v>0</v>
      </c>
      <c r="FW130" s="436" cm="1">
        <f t="array" ref="FW130">+_xlfn.SINGLE(IF(FW$8="Mùa đông",MMULT(VALUE($E130:$EF130),VALUE('Color detail'!X$7:X$138))*'3.Gentan-i'!$EO130,MMULT(VALUE($E130:$EF130),VALUE('Color detail'!X$7:X$138))*'3.Gentan-i'!$EP130))</f>
        <v>0</v>
      </c>
      <c r="FX130" s="436" cm="1">
        <f t="array" ref="FX130">+_xlfn.SINGLE(IF(FX$8="Mùa đông",MMULT(VALUE($E130:$EF130),VALUE('Color detail'!Y$7:Y$138))*'3.Gentan-i'!$EO130,MMULT(VALUE($E130:$EF130),VALUE('Color detail'!Y$7:Y$138))*'3.Gentan-i'!$EP130))</f>
        <v>0</v>
      </c>
      <c r="FY130" s="436" cm="1">
        <f t="array" ref="FY130">+_xlfn.SINGLE(IF(FY$8="Mùa đông",MMULT(VALUE($E130:$EF130),VALUE('Color detail'!Z$7:Z$138))*'3.Gentan-i'!$EO130,MMULT(VALUE($E130:$EF130),VALUE('Color detail'!Z$7:Z$138))*'3.Gentan-i'!$EP130))</f>
        <v>0</v>
      </c>
      <c r="FZ130" s="436" cm="1">
        <f t="array" ref="FZ130">+_xlfn.SINGLE(IF(FZ$8="Mùa đông",MMULT(VALUE($E130:$EF130),VALUE('Color detail'!AA$7:AA$138))*'3.Gentan-i'!$EO130,MMULT(VALUE($E130:$EF130),VALUE('Color detail'!AA$7:AA$138))*'3.Gentan-i'!$EP130))</f>
        <v>0</v>
      </c>
      <c r="GA130" s="436" cm="1">
        <f t="array" ref="GA130">+_xlfn.SINGLE(IF(GA$8="Mùa đông",MMULT(VALUE($E130:$EF130),VALUE('Color detail'!AB$7:AB$138))*'3.Gentan-i'!$EO130,MMULT(VALUE($E130:$EF130),VALUE('Color detail'!AB$7:AB$138))*'3.Gentan-i'!$EP130))</f>
        <v>0</v>
      </c>
      <c r="GB130" s="436" cm="1">
        <f t="array" ref="GB130">+_xlfn.SINGLE(IF(GB$8="Mùa đông",MMULT(VALUE($E130:$EF130),VALUE('Color detail'!AC$7:AC$138))*'3.Gentan-i'!$EO130,MMULT(VALUE($E130:$EF130),VALUE('Color detail'!AC$7:AC$138))*'3.Gentan-i'!$EP130))</f>
        <v>0</v>
      </c>
      <c r="GC130" s="436" cm="1">
        <f t="array" ref="GC130">+_xlfn.SINGLE(IF(GC$8="Mùa đông",MMULT(VALUE($E130:$EF130),VALUE('Color detail'!AD$7:AD$138))*'3.Gentan-i'!$EO130,MMULT(VALUE($E130:$EF130),VALUE('Color detail'!AD$7:AD$138))*'3.Gentan-i'!$EP130))</f>
        <v>0</v>
      </c>
      <c r="GD130" s="436" cm="1">
        <f t="array" ref="GD130">+_xlfn.SINGLE(IF(GD$8="Mùa đông",MMULT(VALUE($E130:$EF130),VALUE('Color detail'!AE$7:AE$138))*'3.Gentan-i'!$EO130,MMULT(VALUE($E130:$EF130),VALUE('Color detail'!AE$7:AE$138))*'3.Gentan-i'!$EP130))</f>
        <v>0</v>
      </c>
      <c r="GE130" s="436" cm="1">
        <f t="array" ref="GE130">+_xlfn.SINGLE(IF(GE$8="Mùa đông",MMULT(VALUE($E130:$EF130),VALUE('Color detail'!AF$7:AF$138))*'3.Gentan-i'!$EO130,MMULT(VALUE($E130:$EF130),VALUE('Color detail'!AF$7:AF$138))*'3.Gentan-i'!$EP130))</f>
        <v>0</v>
      </c>
      <c r="GF130" s="436" cm="1">
        <f t="array" ref="GF130">+_xlfn.SINGLE(IF(GF$8="Mùa đông",MMULT(VALUE($E130:$EF130),VALUE('Color detail'!AG$7:AG$138))*'3.Gentan-i'!$EO130,MMULT(VALUE($E130:$EF130),VALUE('Color detail'!AG$7:AG$138))*'3.Gentan-i'!$EP130))</f>
        <v>0</v>
      </c>
      <c r="GG130" s="436" cm="1">
        <f t="array" ref="GG130">+_xlfn.SINGLE(IF(GG$8="Mùa đông",MMULT(VALUE($E130:$EF130),VALUE('Color detail'!AH$7:AH$138))*'3.Gentan-i'!$EO130,MMULT(VALUE($E130:$EF130),VALUE('Color detail'!AH$7:AH$138))*'3.Gentan-i'!$EP130))</f>
        <v>0</v>
      </c>
      <c r="GH130" s="436" cm="1">
        <f t="array" ref="GH130">+_xlfn.SINGLE(IF(GH$8="Mùa đông",MMULT(VALUE($E130:$EF130),VALUE('Color detail'!AI$7:AI$138))*'3.Gentan-i'!$EO130,MMULT(VALUE($E130:$EF130),VALUE('Color detail'!AI$7:AI$138))*'3.Gentan-i'!$EP130))</f>
        <v>0</v>
      </c>
      <c r="GI130" s="436" cm="1">
        <f t="array" ref="GI130">+_xlfn.SINGLE(IF(GI$8="Mùa đông",MMULT(VALUE($E130:$EF130),VALUE('Color detail'!AJ$7:AJ$138))*'3.Gentan-i'!$EO130,MMULT(VALUE($E130:$EF130),VALUE('Color detail'!AJ$7:AJ$138))*'3.Gentan-i'!$EP130))</f>
        <v>0</v>
      </c>
      <c r="GJ130" s="436" cm="1">
        <f t="array" ref="GJ130">+_xlfn.SINGLE(IF(GJ$8="Mùa đông",MMULT(VALUE($E130:$EF130),VALUE('Color detail'!AK$7:AK$138))*'3.Gentan-i'!$EO130,MMULT(VALUE($E130:$EF130),VALUE('Color detail'!AK$7:AK$138))*'3.Gentan-i'!$EP130))</f>
        <v>0</v>
      </c>
      <c r="GK130" s="436" cm="1">
        <f t="array" ref="GK130">+_xlfn.SINGLE(IF(GK$8="Mùa đông",MMULT(VALUE($E130:$EF130),VALUE('Color detail'!AL$7:AL$138))*'3.Gentan-i'!$EO130,MMULT(VALUE($E130:$EF130),VALUE('Color detail'!AL$7:AL$138))*'3.Gentan-i'!$EP130))</f>
        <v>0</v>
      </c>
      <c r="GL130" s="436" cm="1">
        <f t="array" ref="GL130">+_xlfn.SINGLE(IF(GL$8="Mùa đông",MMULT(VALUE($E130:$EF130),VALUE('Color detail'!AM$7:AM$138))*'3.Gentan-i'!$EO130,MMULT(VALUE($E130:$EF130),VALUE('Color detail'!AM$7:AM$138))*'3.Gentan-i'!$EP130))</f>
        <v>0</v>
      </c>
      <c r="GM130" s="436" cm="1">
        <f t="array" ref="GM130">+_xlfn.SINGLE(IF(GM$8="Mùa đông",MMULT(VALUE($E130:$EF130),VALUE('Color detail'!AN$7:AN$138))*'3.Gentan-i'!$EO130,MMULT(VALUE($E130:$EF130),VALUE('Color detail'!AN$7:AN$138))*'3.Gentan-i'!$EP130))</f>
        <v>0</v>
      </c>
      <c r="GN130" s="436" cm="1">
        <f t="array" ref="GN130">+_xlfn.SINGLE(IF(GN$8="Mùa đông",MMULT(VALUE($E130:$EF130),VALUE('Color detail'!AO$7:AO$138))*'3.Gentan-i'!$EO130,MMULT(VALUE($E130:$EF130),VALUE('Color detail'!AO$7:AO$138))*'3.Gentan-i'!$EP130))</f>
        <v>0</v>
      </c>
      <c r="GO130" s="436" cm="1">
        <f t="array" ref="GO130">+_xlfn.SINGLE(IF(GO$8="Mùa đông",MMULT(VALUE($E130:$EF130),VALUE('Color detail'!AP$7:AP$138))*'3.Gentan-i'!$EO130,MMULT(VALUE($E130:$EF130),VALUE('Color detail'!AP$7:AP$138))*'3.Gentan-i'!$EP130))</f>
        <v>0</v>
      </c>
      <c r="GP130" s="436" cm="1">
        <f t="array" ref="GP130">+_xlfn.SINGLE(IF(GP$8="Mùa đông",MMULT(VALUE($E130:$EF130),VALUE('Color detail'!AQ$7:AQ$138))*'3.Gentan-i'!$EO130,MMULT(VALUE($E130:$EF130),VALUE('Color detail'!AQ$7:AQ$138))*'3.Gentan-i'!$EP130))</f>
        <v>0</v>
      </c>
      <c r="GQ130" s="436" cm="1">
        <f t="array" ref="GQ130">+_xlfn.SINGLE(IF(GQ$8="Mùa đông",MMULT(VALUE($E130:$EF130),VALUE('Color detail'!AR$7:AR$138))*'3.Gentan-i'!$EO130,MMULT(VALUE($E130:$EF130),VALUE('Color detail'!AR$7:AR$138))*'3.Gentan-i'!$EP130))</f>
        <v>0</v>
      </c>
      <c r="GR130" s="443">
        <f t="shared" si="56"/>
        <v>0</v>
      </c>
      <c r="GS130" s="435"/>
      <c r="GT130" s="436">
        <f t="shared" si="57"/>
        <v>0</v>
      </c>
      <c r="GU130" s="499">
        <v>12</v>
      </c>
      <c r="GV130" s="499">
        <v>36</v>
      </c>
      <c r="GW130" s="436">
        <f t="shared" ref="GW130" si="63">+$GT130*GU130*ER130</f>
        <v>0</v>
      </c>
      <c r="GX130" s="436">
        <f t="shared" ref="GX130" si="64">+$GT130*GV130*ER130</f>
        <v>0</v>
      </c>
    </row>
    <row r="131" spans="1:210" s="426" customFormat="1" ht="15" hidden="1" customHeight="1">
      <c r="A131" s="453"/>
      <c r="B131" s="453"/>
      <c r="C131" s="453"/>
      <c r="D131" s="453"/>
      <c r="E131" s="453"/>
      <c r="F131" s="453"/>
      <c r="G131" s="453"/>
      <c r="H131" s="453"/>
      <c r="I131" s="453"/>
      <c r="J131" s="453"/>
      <c r="K131" s="453"/>
      <c r="L131" s="453"/>
      <c r="M131" s="453"/>
      <c r="N131" s="453"/>
      <c r="O131" s="453"/>
      <c r="P131" s="453"/>
      <c r="Q131" s="453"/>
      <c r="R131" s="453"/>
      <c r="S131" s="453"/>
      <c r="T131" s="453"/>
      <c r="U131" s="453"/>
      <c r="V131" s="453"/>
      <c r="W131" s="453"/>
      <c r="X131" s="453"/>
      <c r="Y131" s="453"/>
      <c r="Z131" s="453"/>
      <c r="AA131" s="453"/>
      <c r="AB131" s="453"/>
      <c r="AC131" s="453"/>
      <c r="AD131" s="453"/>
      <c r="AE131" s="453"/>
      <c r="AF131" s="453"/>
      <c r="AG131" s="453"/>
      <c r="AH131" s="453"/>
      <c r="AI131" s="453"/>
      <c r="AJ131" s="453"/>
      <c r="AK131" s="453"/>
      <c r="AL131" s="453"/>
      <c r="AM131" s="453"/>
      <c r="AN131" s="453"/>
      <c r="AO131" s="453"/>
      <c r="AP131" s="453"/>
      <c r="AQ131" s="453"/>
      <c r="AR131" s="453"/>
      <c r="AS131" s="453"/>
      <c r="AT131" s="453"/>
      <c r="AU131" s="453"/>
      <c r="AV131" s="453"/>
      <c r="AW131" s="453"/>
      <c r="AX131" s="453"/>
      <c r="AY131" s="453"/>
      <c r="AZ131" s="453"/>
      <c r="BA131" s="453"/>
      <c r="BB131" s="453"/>
      <c r="BC131" s="453"/>
      <c r="BD131" s="453"/>
      <c r="BE131" s="453"/>
      <c r="BF131" s="453"/>
      <c r="BG131" s="453"/>
      <c r="BH131" s="453"/>
      <c r="BI131" s="453"/>
      <c r="BJ131" s="453"/>
      <c r="BK131" s="453"/>
      <c r="BL131" s="453"/>
      <c r="BM131" s="453"/>
      <c r="BN131" s="453"/>
      <c r="BO131" s="453"/>
      <c r="BP131" s="453"/>
      <c r="BQ131" s="453"/>
      <c r="BR131" s="453"/>
      <c r="BS131" s="453"/>
      <c r="BT131" s="453"/>
      <c r="BU131" s="453"/>
      <c r="BV131" s="453"/>
      <c r="BW131" s="453"/>
      <c r="BX131" s="453"/>
      <c r="BY131" s="453"/>
      <c r="BZ131" s="453"/>
      <c r="CA131" s="453"/>
      <c r="CB131" s="453"/>
      <c r="CC131" s="453"/>
      <c r="CD131" s="453"/>
      <c r="CE131" s="453"/>
      <c r="CF131" s="453"/>
      <c r="CG131" s="453"/>
      <c r="CH131" s="453"/>
      <c r="CI131" s="453"/>
      <c r="CJ131" s="453"/>
      <c r="CK131" s="453"/>
      <c r="CL131" s="453"/>
      <c r="CM131" s="453"/>
      <c r="CN131" s="453"/>
      <c r="CO131" s="453"/>
      <c r="CP131" s="453"/>
      <c r="CQ131" s="453"/>
      <c r="CR131" s="453"/>
      <c r="CS131" s="453"/>
      <c r="CT131" s="453"/>
      <c r="CU131" s="453"/>
      <c r="CV131" s="453"/>
      <c r="CW131" s="453"/>
      <c r="CX131" s="453"/>
      <c r="CY131" s="453"/>
      <c r="CZ131" s="453"/>
      <c r="DA131" s="453"/>
      <c r="DB131" s="453"/>
      <c r="DC131" s="453"/>
      <c r="DD131" s="453"/>
      <c r="DE131" s="453"/>
      <c r="DF131" s="453"/>
      <c r="DG131" s="453"/>
      <c r="DH131" s="453"/>
      <c r="DI131" s="453"/>
      <c r="DJ131" s="453"/>
      <c r="DK131" s="453"/>
      <c r="DL131" s="453"/>
      <c r="DM131" s="453"/>
      <c r="DN131" s="453"/>
      <c r="DO131" s="453"/>
      <c r="DP131" s="453"/>
      <c r="DQ131" s="453"/>
      <c r="DR131" s="453"/>
      <c r="DS131" s="453"/>
      <c r="DT131" s="453"/>
      <c r="DU131" s="453"/>
      <c r="DV131" s="453"/>
      <c r="DW131" s="453"/>
      <c r="DX131" s="453"/>
      <c r="DY131" s="453"/>
      <c r="DZ131" s="453"/>
      <c r="EA131" s="453"/>
      <c r="EB131" s="453"/>
      <c r="EC131" s="378"/>
      <c r="EF131" s="378"/>
      <c r="EG131" s="378"/>
      <c r="EI131" s="378"/>
      <c r="EJ131" s="491" t="str">
        <f>+IFERROR(VLOOKUP(#REF!,'Lưu ý'!$C$5:$G$21,5,0),"")</f>
        <v/>
      </c>
      <c r="EK131" s="491"/>
      <c r="EL131" s="491"/>
      <c r="EM131" s="491"/>
      <c r="EN131" s="491"/>
      <c r="EO131" s="378"/>
      <c r="EP131" s="378"/>
      <c r="EQ131" s="474"/>
      <c r="ER131" s="474"/>
      <c r="ES131" s="474"/>
      <c r="ET131" s="474"/>
      <c r="EU131" s="474"/>
      <c r="EV131" s="378"/>
      <c r="EW131" s="492"/>
      <c r="EX131" s="492"/>
      <c r="EY131" s="492"/>
      <c r="EZ131" s="492"/>
      <c r="FA131" s="378"/>
      <c r="FB131" s="474">
        <f t="shared" ref="FB131:FB143" si="65">+IF($EE131=0,0,IF(FF$8="Mùa đông",ROUNDUP(EW131*$EK131*$EM131*$EN131/$EE131,0)*$EE131,ROUNDUP(EW131*$EL131*$EM131*$EN131/$EE131,0)*$EE131))+EQ131</f>
        <v>0</v>
      </c>
      <c r="FC131" s="474">
        <f t="shared" ref="FC131:FC143" si="66">+IF($EE131=0,0,IF(FG$8="Mùa đông",ROUNDUP(EX131*$EK131*$EM131*$EN131/$EE131,0)*$EE131,ROUNDUP(EX131*$EL131*$EM131*$EN131/$EE131,0)*$EE131))+ER131</f>
        <v>0</v>
      </c>
      <c r="FD131" s="474">
        <f t="shared" ref="FD131:FD143" si="67">+IF($EE131=0,0,IF(FH$8="Mùa đông",ROUNDUP(EY131*$EK131*$EM131*$EN131/$EE131,0)*$EE131,ROUNDUP(EY131*$EL131*$EM131*$EN131/$EE131,0)*$EE131))+ES131</f>
        <v>0</v>
      </c>
      <c r="FE131" s="474">
        <f t="shared" si="58"/>
        <v>0</v>
      </c>
      <c r="FF131" s="378"/>
      <c r="FG131" s="474"/>
      <c r="FH131" s="474"/>
      <c r="FI131" s="474"/>
      <c r="FJ131" s="474"/>
      <c r="FK131" s="378"/>
      <c r="FL131" s="474"/>
      <c r="FM131" s="474"/>
      <c r="FN131" s="474"/>
      <c r="FO131" s="474"/>
      <c r="FP131" s="474"/>
      <c r="FQ131" s="474"/>
      <c r="FR131" s="474"/>
      <c r="FS131" s="474"/>
      <c r="FT131" s="474"/>
      <c r="FU131" s="474"/>
      <c r="FV131" s="474"/>
      <c r="FW131" s="474"/>
      <c r="FX131" s="474"/>
      <c r="FY131" s="474"/>
      <c r="FZ131" s="474"/>
      <c r="GA131" s="474"/>
      <c r="GB131" s="474"/>
      <c r="GC131" s="474"/>
      <c r="GD131" s="474"/>
      <c r="GE131" s="474"/>
      <c r="GF131" s="474"/>
      <c r="GG131" s="474"/>
      <c r="GH131" s="474"/>
      <c r="GI131" s="474"/>
      <c r="GJ131" s="474"/>
      <c r="GK131" s="474"/>
      <c r="GL131" s="474"/>
      <c r="GM131" s="474"/>
      <c r="GN131" s="425"/>
      <c r="GO131" s="435"/>
      <c r="GP131" s="474"/>
      <c r="GQ131" s="474"/>
      <c r="GR131" s="474"/>
      <c r="GS131" s="474"/>
      <c r="GT131" s="474"/>
    </row>
    <row r="132" spans="1:210" s="426" customFormat="1" ht="15" hidden="1" customHeight="1">
      <c r="A132" s="453"/>
      <c r="B132" s="453"/>
      <c r="C132" s="453"/>
      <c r="D132" s="453"/>
      <c r="E132" s="453"/>
      <c r="F132" s="453"/>
      <c r="G132" s="453"/>
      <c r="H132" s="453"/>
      <c r="I132" s="453"/>
      <c r="J132" s="453"/>
      <c r="K132" s="453"/>
      <c r="L132" s="453"/>
      <c r="M132" s="453"/>
      <c r="N132" s="453"/>
      <c r="O132" s="453"/>
      <c r="P132" s="453"/>
      <c r="Q132" s="453"/>
      <c r="R132" s="453"/>
      <c r="S132" s="453"/>
      <c r="T132" s="453"/>
      <c r="U132" s="453"/>
      <c r="V132" s="453"/>
      <c r="W132" s="453"/>
      <c r="X132" s="453"/>
      <c r="Y132" s="453"/>
      <c r="Z132" s="453"/>
      <c r="AA132" s="453"/>
      <c r="AB132" s="453"/>
      <c r="AC132" s="453"/>
      <c r="AD132" s="453"/>
      <c r="AE132" s="453"/>
      <c r="AF132" s="453"/>
      <c r="AG132" s="453"/>
      <c r="AH132" s="453"/>
      <c r="AI132" s="453"/>
      <c r="AJ132" s="453"/>
      <c r="AK132" s="453"/>
      <c r="AL132" s="453"/>
      <c r="AM132" s="453"/>
      <c r="AN132" s="453"/>
      <c r="AO132" s="453"/>
      <c r="AP132" s="453"/>
      <c r="AQ132" s="453"/>
      <c r="AR132" s="453"/>
      <c r="AS132" s="453"/>
      <c r="AT132" s="453"/>
      <c r="AU132" s="453"/>
      <c r="AV132" s="453"/>
      <c r="AW132" s="453"/>
      <c r="AX132" s="453"/>
      <c r="AY132" s="453"/>
      <c r="AZ132" s="453"/>
      <c r="BA132" s="453"/>
      <c r="BB132" s="453"/>
      <c r="BC132" s="453"/>
      <c r="BD132" s="453"/>
      <c r="BE132" s="453"/>
      <c r="BF132" s="453"/>
      <c r="BG132" s="453"/>
      <c r="BH132" s="453"/>
      <c r="BI132" s="453"/>
      <c r="BJ132" s="453"/>
      <c r="BK132" s="453"/>
      <c r="BL132" s="453"/>
      <c r="BM132" s="453"/>
      <c r="BN132" s="453"/>
      <c r="BO132" s="453"/>
      <c r="BP132" s="453"/>
      <c r="BQ132" s="453"/>
      <c r="BR132" s="453"/>
      <c r="BS132" s="453"/>
      <c r="BT132" s="453"/>
      <c r="BU132" s="453"/>
      <c r="BV132" s="453"/>
      <c r="BW132" s="453"/>
      <c r="BX132" s="453"/>
      <c r="BY132" s="453"/>
      <c r="BZ132" s="453"/>
      <c r="CA132" s="453"/>
      <c r="CB132" s="453"/>
      <c r="CC132" s="453"/>
      <c r="CD132" s="453"/>
      <c r="CE132" s="453"/>
      <c r="CF132" s="453"/>
      <c r="CG132" s="453"/>
      <c r="CH132" s="453"/>
      <c r="CI132" s="453"/>
      <c r="CJ132" s="453"/>
      <c r="CK132" s="453"/>
      <c r="CL132" s="453"/>
      <c r="CM132" s="453"/>
      <c r="CN132" s="453"/>
      <c r="CO132" s="453"/>
      <c r="CP132" s="453"/>
      <c r="CQ132" s="453"/>
      <c r="CR132" s="453"/>
      <c r="CS132" s="453"/>
      <c r="CT132" s="453"/>
      <c r="CU132" s="453"/>
      <c r="CV132" s="453"/>
      <c r="CW132" s="453"/>
      <c r="CX132" s="453"/>
      <c r="CY132" s="453"/>
      <c r="CZ132" s="453"/>
      <c r="DA132" s="453"/>
      <c r="DB132" s="453"/>
      <c r="DC132" s="453"/>
      <c r="DD132" s="453"/>
      <c r="DE132" s="453"/>
      <c r="DF132" s="453"/>
      <c r="DG132" s="453"/>
      <c r="DH132" s="453"/>
      <c r="DI132" s="453"/>
      <c r="DJ132" s="453"/>
      <c r="DK132" s="453"/>
      <c r="DL132" s="453"/>
      <c r="DM132" s="453"/>
      <c r="DN132" s="453"/>
      <c r="DO132" s="453"/>
      <c r="DP132" s="453"/>
      <c r="DQ132" s="453"/>
      <c r="DR132" s="453"/>
      <c r="DS132" s="453"/>
      <c r="DT132" s="453"/>
      <c r="DU132" s="453"/>
      <c r="DV132" s="453"/>
      <c r="DW132" s="453"/>
      <c r="DX132" s="453"/>
      <c r="DY132" s="453"/>
      <c r="DZ132" s="453"/>
      <c r="EA132" s="453"/>
      <c r="EB132" s="453"/>
      <c r="EC132" s="378"/>
      <c r="EF132" s="378"/>
      <c r="EG132" s="378"/>
      <c r="EI132" s="378"/>
      <c r="EJ132" s="491" t="str">
        <f>+IFERROR(VLOOKUP(#REF!,'Lưu ý'!$C$5:$G$21,5,0),"")</f>
        <v/>
      </c>
      <c r="EK132" s="491"/>
      <c r="EL132" s="491"/>
      <c r="EM132" s="491"/>
      <c r="EN132" s="491"/>
      <c r="EO132" s="378"/>
      <c r="EP132" s="378"/>
      <c r="EQ132" s="474"/>
      <c r="ER132" s="474"/>
      <c r="ES132" s="474"/>
      <c r="ET132" s="474"/>
      <c r="EU132" s="474"/>
      <c r="EV132" s="378"/>
      <c r="EW132" s="492"/>
      <c r="EX132" s="492"/>
      <c r="EY132" s="492"/>
      <c r="EZ132" s="492"/>
      <c r="FA132" s="378"/>
      <c r="FB132" s="474">
        <f t="shared" si="65"/>
        <v>0</v>
      </c>
      <c r="FC132" s="474">
        <f t="shared" si="66"/>
        <v>0</v>
      </c>
      <c r="FD132" s="474">
        <f t="shared" si="67"/>
        <v>0</v>
      </c>
      <c r="FE132" s="474">
        <f t="shared" si="58"/>
        <v>0</v>
      </c>
      <c r="FF132" s="378"/>
      <c r="FG132" s="474"/>
      <c r="FH132" s="474"/>
      <c r="FI132" s="474"/>
      <c r="FJ132" s="474"/>
      <c r="FK132" s="378"/>
      <c r="FL132" s="474"/>
      <c r="FM132" s="474"/>
      <c r="FN132" s="474"/>
      <c r="FO132" s="474"/>
      <c r="FP132" s="474"/>
      <c r="FQ132" s="474"/>
      <c r="FR132" s="474"/>
      <c r="FS132" s="474"/>
      <c r="FT132" s="474"/>
      <c r="FU132" s="474"/>
      <c r="FV132" s="474"/>
      <c r="FW132" s="474"/>
      <c r="FX132" s="474"/>
      <c r="FY132" s="474"/>
      <c r="FZ132" s="474"/>
      <c r="GA132" s="474"/>
      <c r="GB132" s="474"/>
      <c r="GC132" s="474"/>
      <c r="GD132" s="474"/>
      <c r="GE132" s="474"/>
      <c r="GF132" s="474"/>
      <c r="GG132" s="474"/>
      <c r="GH132" s="474"/>
      <c r="GI132" s="474"/>
      <c r="GJ132" s="474"/>
      <c r="GK132" s="474"/>
      <c r="GL132" s="474"/>
      <c r="GM132" s="474"/>
      <c r="GN132" s="425"/>
      <c r="GO132" s="435"/>
      <c r="GP132" s="474"/>
      <c r="GQ132" s="474"/>
      <c r="GR132" s="474"/>
      <c r="GS132" s="474"/>
      <c r="GT132" s="474"/>
    </row>
    <row r="133" spans="1:210" s="426" customFormat="1" ht="15" hidden="1" customHeight="1">
      <c r="A133" s="453"/>
      <c r="B133" s="453"/>
      <c r="C133" s="453"/>
      <c r="D133" s="453"/>
      <c r="E133" s="453"/>
      <c r="F133" s="453"/>
      <c r="G133" s="453"/>
      <c r="H133" s="453"/>
      <c r="I133" s="453"/>
      <c r="J133" s="453"/>
      <c r="K133" s="453"/>
      <c r="L133" s="453"/>
      <c r="M133" s="453"/>
      <c r="N133" s="453"/>
      <c r="O133" s="453"/>
      <c r="P133" s="453"/>
      <c r="Q133" s="453"/>
      <c r="R133" s="453"/>
      <c r="S133" s="453"/>
      <c r="T133" s="453"/>
      <c r="U133" s="453"/>
      <c r="V133" s="453"/>
      <c r="W133" s="453"/>
      <c r="X133" s="453"/>
      <c r="Y133" s="453"/>
      <c r="Z133" s="453"/>
      <c r="AA133" s="453"/>
      <c r="AB133" s="453"/>
      <c r="AC133" s="453"/>
      <c r="AD133" s="453"/>
      <c r="AE133" s="453"/>
      <c r="AF133" s="453"/>
      <c r="AG133" s="453"/>
      <c r="AH133" s="453"/>
      <c r="AI133" s="453"/>
      <c r="AJ133" s="453"/>
      <c r="AK133" s="453"/>
      <c r="AL133" s="453"/>
      <c r="AM133" s="453"/>
      <c r="AN133" s="453"/>
      <c r="AO133" s="453"/>
      <c r="AP133" s="453"/>
      <c r="AQ133" s="453"/>
      <c r="AR133" s="453"/>
      <c r="AS133" s="453"/>
      <c r="AT133" s="453"/>
      <c r="AU133" s="453"/>
      <c r="AV133" s="453"/>
      <c r="AW133" s="453"/>
      <c r="AX133" s="453"/>
      <c r="AY133" s="453"/>
      <c r="AZ133" s="453"/>
      <c r="BA133" s="453"/>
      <c r="BB133" s="453"/>
      <c r="BC133" s="453"/>
      <c r="BD133" s="453"/>
      <c r="BE133" s="453"/>
      <c r="BF133" s="453"/>
      <c r="BG133" s="453"/>
      <c r="BH133" s="453"/>
      <c r="BI133" s="453"/>
      <c r="BJ133" s="453"/>
      <c r="BK133" s="453"/>
      <c r="BL133" s="453"/>
      <c r="BM133" s="453"/>
      <c r="BN133" s="453"/>
      <c r="BO133" s="453"/>
      <c r="BP133" s="453"/>
      <c r="BQ133" s="453"/>
      <c r="BR133" s="453"/>
      <c r="BS133" s="453"/>
      <c r="BT133" s="453"/>
      <c r="BU133" s="453"/>
      <c r="BV133" s="453"/>
      <c r="BW133" s="453"/>
      <c r="BX133" s="453"/>
      <c r="BY133" s="453"/>
      <c r="BZ133" s="453"/>
      <c r="CA133" s="453"/>
      <c r="CB133" s="453"/>
      <c r="CC133" s="453"/>
      <c r="CD133" s="453"/>
      <c r="CE133" s="453"/>
      <c r="CF133" s="453"/>
      <c r="CG133" s="453"/>
      <c r="CH133" s="453"/>
      <c r="CI133" s="453"/>
      <c r="CJ133" s="453"/>
      <c r="CK133" s="453"/>
      <c r="CL133" s="453"/>
      <c r="CM133" s="453"/>
      <c r="CN133" s="453"/>
      <c r="CO133" s="453"/>
      <c r="CP133" s="453"/>
      <c r="CQ133" s="453"/>
      <c r="CR133" s="453"/>
      <c r="CS133" s="453"/>
      <c r="CT133" s="453"/>
      <c r="CU133" s="453"/>
      <c r="CV133" s="453"/>
      <c r="CW133" s="453"/>
      <c r="CX133" s="453"/>
      <c r="CY133" s="453"/>
      <c r="CZ133" s="453"/>
      <c r="DA133" s="453"/>
      <c r="DB133" s="453"/>
      <c r="DC133" s="453"/>
      <c r="DD133" s="453"/>
      <c r="DE133" s="453"/>
      <c r="DF133" s="453"/>
      <c r="DG133" s="453"/>
      <c r="DH133" s="453"/>
      <c r="DI133" s="453"/>
      <c r="DJ133" s="453"/>
      <c r="DK133" s="453"/>
      <c r="DL133" s="453"/>
      <c r="DM133" s="453"/>
      <c r="DN133" s="453"/>
      <c r="DO133" s="453"/>
      <c r="DP133" s="453"/>
      <c r="DQ133" s="453"/>
      <c r="DR133" s="453"/>
      <c r="DS133" s="453"/>
      <c r="DT133" s="453"/>
      <c r="DU133" s="453"/>
      <c r="DV133" s="453"/>
      <c r="DW133" s="453"/>
      <c r="DX133" s="453"/>
      <c r="DY133" s="453"/>
      <c r="DZ133" s="453"/>
      <c r="EA133" s="453"/>
      <c r="EB133" s="453"/>
      <c r="EC133" s="378"/>
      <c r="EF133" s="378"/>
      <c r="EG133" s="378"/>
      <c r="EI133" s="378"/>
      <c r="EJ133" s="491" t="str">
        <f>+IFERROR(VLOOKUP(#REF!,'Lưu ý'!$C$5:$G$21,5,0),"")</f>
        <v/>
      </c>
      <c r="EK133" s="491"/>
      <c r="EL133" s="491"/>
      <c r="EM133" s="491"/>
      <c r="EN133" s="491"/>
      <c r="EO133" s="378"/>
      <c r="EP133" s="378"/>
      <c r="EQ133" s="474"/>
      <c r="ER133" s="474"/>
      <c r="ES133" s="474"/>
      <c r="ET133" s="474"/>
      <c r="EU133" s="474"/>
      <c r="EV133" s="378"/>
      <c r="EW133" s="492"/>
      <c r="EX133" s="492"/>
      <c r="EY133" s="492"/>
      <c r="EZ133" s="492"/>
      <c r="FA133" s="378"/>
      <c r="FB133" s="474">
        <f t="shared" si="65"/>
        <v>0</v>
      </c>
      <c r="FC133" s="474">
        <f t="shared" si="66"/>
        <v>0</v>
      </c>
      <c r="FD133" s="474">
        <f t="shared" si="67"/>
        <v>0</v>
      </c>
      <c r="FE133" s="474">
        <f t="shared" si="58"/>
        <v>0</v>
      </c>
      <c r="FF133" s="378"/>
      <c r="FG133" s="474"/>
      <c r="FH133" s="474"/>
      <c r="FI133" s="474"/>
      <c r="FJ133" s="474"/>
      <c r="FK133" s="378"/>
      <c r="FL133" s="474"/>
      <c r="FM133" s="474"/>
      <c r="FN133" s="474"/>
      <c r="FO133" s="474"/>
      <c r="FP133" s="474"/>
      <c r="FQ133" s="474"/>
      <c r="FR133" s="474"/>
      <c r="FS133" s="474"/>
      <c r="FT133" s="474"/>
      <c r="FU133" s="474"/>
      <c r="FV133" s="474"/>
      <c r="FW133" s="474"/>
      <c r="FX133" s="474"/>
      <c r="FY133" s="474"/>
      <c r="FZ133" s="474"/>
      <c r="GA133" s="474"/>
      <c r="GB133" s="474"/>
      <c r="GC133" s="474"/>
      <c r="GD133" s="474"/>
      <c r="GE133" s="474"/>
      <c r="GF133" s="474"/>
      <c r="GG133" s="474"/>
      <c r="GH133" s="474"/>
      <c r="GI133" s="474"/>
      <c r="GJ133" s="474"/>
      <c r="GK133" s="474"/>
      <c r="GL133" s="474"/>
      <c r="GM133" s="474"/>
      <c r="GN133" s="425"/>
      <c r="GO133" s="435"/>
      <c r="GP133" s="474"/>
      <c r="GQ133" s="474"/>
      <c r="GR133" s="474"/>
      <c r="GS133" s="474"/>
      <c r="GT133" s="474"/>
    </row>
    <row r="134" spans="1:210" s="426" customFormat="1" ht="15" hidden="1" customHeight="1">
      <c r="A134" s="453"/>
      <c r="B134" s="453"/>
      <c r="C134" s="453"/>
      <c r="D134" s="453"/>
      <c r="E134" s="453"/>
      <c r="F134" s="453"/>
      <c r="G134" s="453"/>
      <c r="H134" s="453"/>
      <c r="I134" s="453"/>
      <c r="J134" s="453"/>
      <c r="K134" s="453"/>
      <c r="L134" s="453"/>
      <c r="M134" s="453"/>
      <c r="N134" s="453"/>
      <c r="O134" s="453"/>
      <c r="P134" s="453"/>
      <c r="Q134" s="453"/>
      <c r="R134" s="453"/>
      <c r="S134" s="453"/>
      <c r="T134" s="453"/>
      <c r="U134" s="453"/>
      <c r="V134" s="453"/>
      <c r="W134" s="453"/>
      <c r="X134" s="453"/>
      <c r="Y134" s="453"/>
      <c r="Z134" s="453"/>
      <c r="AA134" s="453"/>
      <c r="AB134" s="453"/>
      <c r="AC134" s="453"/>
      <c r="AD134" s="453"/>
      <c r="AE134" s="453"/>
      <c r="AF134" s="453"/>
      <c r="AG134" s="453"/>
      <c r="AH134" s="453"/>
      <c r="AI134" s="453"/>
      <c r="AJ134" s="453"/>
      <c r="AK134" s="453"/>
      <c r="AL134" s="453"/>
      <c r="AM134" s="453"/>
      <c r="AN134" s="453"/>
      <c r="AO134" s="453"/>
      <c r="AP134" s="453"/>
      <c r="AQ134" s="453"/>
      <c r="AR134" s="453"/>
      <c r="AS134" s="453"/>
      <c r="AT134" s="453"/>
      <c r="AU134" s="453"/>
      <c r="AV134" s="453"/>
      <c r="AW134" s="453"/>
      <c r="AX134" s="453"/>
      <c r="AY134" s="453"/>
      <c r="AZ134" s="453"/>
      <c r="BA134" s="453"/>
      <c r="BB134" s="453"/>
      <c r="BC134" s="453"/>
      <c r="BD134" s="453"/>
      <c r="BE134" s="453"/>
      <c r="BF134" s="453"/>
      <c r="BG134" s="453"/>
      <c r="BH134" s="453"/>
      <c r="BI134" s="453"/>
      <c r="BJ134" s="453"/>
      <c r="BK134" s="453"/>
      <c r="BL134" s="453"/>
      <c r="BM134" s="453"/>
      <c r="BN134" s="453"/>
      <c r="BO134" s="453"/>
      <c r="BP134" s="453"/>
      <c r="BQ134" s="453"/>
      <c r="BR134" s="453"/>
      <c r="BS134" s="453"/>
      <c r="BT134" s="453"/>
      <c r="BU134" s="453"/>
      <c r="BV134" s="453"/>
      <c r="BW134" s="453"/>
      <c r="BX134" s="453"/>
      <c r="BY134" s="453"/>
      <c r="BZ134" s="453"/>
      <c r="CA134" s="453"/>
      <c r="CB134" s="453"/>
      <c r="CC134" s="453"/>
      <c r="CD134" s="453"/>
      <c r="CE134" s="453"/>
      <c r="CF134" s="453"/>
      <c r="CG134" s="453"/>
      <c r="CH134" s="453"/>
      <c r="CI134" s="453"/>
      <c r="CJ134" s="453"/>
      <c r="CK134" s="453"/>
      <c r="CL134" s="453"/>
      <c r="CM134" s="453"/>
      <c r="CN134" s="453"/>
      <c r="CO134" s="453"/>
      <c r="CP134" s="453"/>
      <c r="CQ134" s="453"/>
      <c r="CR134" s="453"/>
      <c r="CS134" s="453"/>
      <c r="CT134" s="453"/>
      <c r="CU134" s="453"/>
      <c r="CV134" s="453"/>
      <c r="CW134" s="453"/>
      <c r="CX134" s="453"/>
      <c r="CY134" s="453"/>
      <c r="CZ134" s="453"/>
      <c r="DA134" s="453"/>
      <c r="DB134" s="453"/>
      <c r="DC134" s="453"/>
      <c r="DD134" s="453"/>
      <c r="DE134" s="453"/>
      <c r="DF134" s="453"/>
      <c r="DG134" s="453"/>
      <c r="DH134" s="453"/>
      <c r="DI134" s="453"/>
      <c r="DJ134" s="453"/>
      <c r="DK134" s="453"/>
      <c r="DL134" s="453"/>
      <c r="DM134" s="453"/>
      <c r="DN134" s="453"/>
      <c r="DO134" s="453"/>
      <c r="DP134" s="453"/>
      <c r="DQ134" s="453"/>
      <c r="DR134" s="453"/>
      <c r="DS134" s="453"/>
      <c r="DT134" s="453"/>
      <c r="DU134" s="453"/>
      <c r="DV134" s="453"/>
      <c r="DW134" s="453"/>
      <c r="DX134" s="453"/>
      <c r="DY134" s="453"/>
      <c r="DZ134" s="453"/>
      <c r="EA134" s="453"/>
      <c r="EB134" s="453"/>
      <c r="EC134" s="378"/>
      <c r="EF134" s="378"/>
      <c r="EG134" s="378"/>
      <c r="EI134" s="378"/>
      <c r="EJ134" s="491" t="str">
        <f>+IFERROR(VLOOKUP(#REF!,'Lưu ý'!$C$5:$G$21,5,0),"")</f>
        <v/>
      </c>
      <c r="EK134" s="491"/>
      <c r="EL134" s="491"/>
      <c r="EM134" s="491"/>
      <c r="EN134" s="491"/>
      <c r="EO134" s="378"/>
      <c r="EP134" s="378"/>
      <c r="EQ134" s="474"/>
      <c r="ER134" s="474"/>
      <c r="ES134" s="474"/>
      <c r="ET134" s="474"/>
      <c r="EU134" s="474"/>
      <c r="EV134" s="378"/>
      <c r="EW134" s="492"/>
      <c r="EX134" s="492"/>
      <c r="EY134" s="492"/>
      <c r="EZ134" s="492"/>
      <c r="FA134" s="378"/>
      <c r="FB134" s="474">
        <f t="shared" si="65"/>
        <v>0</v>
      </c>
      <c r="FC134" s="474">
        <f t="shared" si="66"/>
        <v>0</v>
      </c>
      <c r="FD134" s="474">
        <f t="shared" si="67"/>
        <v>0</v>
      </c>
      <c r="FE134" s="474">
        <f t="shared" si="58"/>
        <v>0</v>
      </c>
      <c r="FF134" s="378"/>
      <c r="FG134" s="474"/>
      <c r="FH134" s="474"/>
      <c r="FI134" s="474"/>
      <c r="FJ134" s="474"/>
      <c r="FK134" s="378"/>
      <c r="FL134" s="474"/>
      <c r="FM134" s="474"/>
      <c r="FN134" s="474"/>
      <c r="FO134" s="474"/>
      <c r="FP134" s="474"/>
      <c r="FQ134" s="474"/>
      <c r="FR134" s="474"/>
      <c r="FS134" s="474"/>
      <c r="FT134" s="474"/>
      <c r="FU134" s="474"/>
      <c r="FV134" s="474"/>
      <c r="FW134" s="474"/>
      <c r="FX134" s="474"/>
      <c r="FY134" s="474"/>
      <c r="FZ134" s="474"/>
      <c r="GA134" s="474"/>
      <c r="GB134" s="474"/>
      <c r="GC134" s="474"/>
      <c r="GD134" s="474"/>
      <c r="GE134" s="474"/>
      <c r="GF134" s="474"/>
      <c r="GG134" s="474"/>
      <c r="GH134" s="474"/>
      <c r="GI134" s="474"/>
      <c r="GJ134" s="474"/>
      <c r="GK134" s="474"/>
      <c r="GL134" s="474"/>
      <c r="GM134" s="474"/>
      <c r="GN134" s="425"/>
      <c r="GO134" s="435"/>
      <c r="GP134" s="474"/>
      <c r="GQ134" s="474"/>
      <c r="GR134" s="474"/>
      <c r="GS134" s="474"/>
      <c r="GT134" s="474"/>
    </row>
    <row r="135" spans="1:210" s="426" customFormat="1" ht="15" hidden="1" customHeight="1">
      <c r="A135" s="453"/>
      <c r="B135" s="453"/>
      <c r="C135" s="453"/>
      <c r="D135" s="453"/>
      <c r="E135" s="453"/>
      <c r="F135" s="453"/>
      <c r="G135" s="453"/>
      <c r="H135" s="453"/>
      <c r="I135" s="453"/>
      <c r="J135" s="453"/>
      <c r="K135" s="453"/>
      <c r="L135" s="453"/>
      <c r="M135" s="453"/>
      <c r="N135" s="453"/>
      <c r="O135" s="453"/>
      <c r="P135" s="453"/>
      <c r="Q135" s="453"/>
      <c r="R135" s="453"/>
      <c r="S135" s="453"/>
      <c r="T135" s="453"/>
      <c r="U135" s="453"/>
      <c r="V135" s="453"/>
      <c r="W135" s="453"/>
      <c r="X135" s="453"/>
      <c r="Y135" s="453"/>
      <c r="Z135" s="453"/>
      <c r="AA135" s="453"/>
      <c r="AB135" s="453"/>
      <c r="AC135" s="453"/>
      <c r="AD135" s="453"/>
      <c r="AE135" s="453"/>
      <c r="AF135" s="453"/>
      <c r="AG135" s="453"/>
      <c r="AH135" s="453"/>
      <c r="AI135" s="453"/>
      <c r="AJ135" s="453"/>
      <c r="AK135" s="453"/>
      <c r="AL135" s="453"/>
      <c r="AM135" s="453"/>
      <c r="AN135" s="453"/>
      <c r="AO135" s="453"/>
      <c r="AP135" s="453"/>
      <c r="AQ135" s="453"/>
      <c r="AR135" s="453"/>
      <c r="AS135" s="453"/>
      <c r="AT135" s="453"/>
      <c r="AU135" s="453"/>
      <c r="AV135" s="453"/>
      <c r="AW135" s="453"/>
      <c r="AX135" s="453"/>
      <c r="AY135" s="453"/>
      <c r="AZ135" s="453"/>
      <c r="BA135" s="453"/>
      <c r="BB135" s="453"/>
      <c r="BC135" s="453"/>
      <c r="BD135" s="453"/>
      <c r="BE135" s="453"/>
      <c r="BF135" s="453"/>
      <c r="BG135" s="453"/>
      <c r="BH135" s="453"/>
      <c r="BI135" s="453"/>
      <c r="BJ135" s="453"/>
      <c r="BK135" s="453"/>
      <c r="BL135" s="453"/>
      <c r="BM135" s="453"/>
      <c r="BN135" s="453"/>
      <c r="BO135" s="453"/>
      <c r="BP135" s="453"/>
      <c r="BQ135" s="453"/>
      <c r="BR135" s="453"/>
      <c r="BS135" s="453"/>
      <c r="BT135" s="453"/>
      <c r="BU135" s="453"/>
      <c r="BV135" s="453"/>
      <c r="BW135" s="453"/>
      <c r="BX135" s="453"/>
      <c r="BY135" s="453"/>
      <c r="BZ135" s="453"/>
      <c r="CA135" s="453"/>
      <c r="CB135" s="453"/>
      <c r="CC135" s="453"/>
      <c r="CD135" s="453"/>
      <c r="CE135" s="453"/>
      <c r="CF135" s="453"/>
      <c r="CG135" s="453"/>
      <c r="CH135" s="453"/>
      <c r="CI135" s="453"/>
      <c r="CJ135" s="453"/>
      <c r="CK135" s="453"/>
      <c r="CL135" s="453"/>
      <c r="CM135" s="453"/>
      <c r="CN135" s="453"/>
      <c r="CO135" s="453"/>
      <c r="CP135" s="453"/>
      <c r="CQ135" s="453"/>
      <c r="CR135" s="453"/>
      <c r="CS135" s="453"/>
      <c r="CT135" s="453"/>
      <c r="CU135" s="453"/>
      <c r="CV135" s="453"/>
      <c r="CW135" s="453"/>
      <c r="CX135" s="453"/>
      <c r="CY135" s="453"/>
      <c r="CZ135" s="453"/>
      <c r="DA135" s="453"/>
      <c r="DB135" s="453"/>
      <c r="DC135" s="453"/>
      <c r="DD135" s="453"/>
      <c r="DE135" s="453"/>
      <c r="DF135" s="453"/>
      <c r="DG135" s="453"/>
      <c r="DH135" s="453"/>
      <c r="DI135" s="453"/>
      <c r="DJ135" s="453"/>
      <c r="DK135" s="453"/>
      <c r="DL135" s="453"/>
      <c r="DM135" s="453"/>
      <c r="DN135" s="453"/>
      <c r="DO135" s="453"/>
      <c r="DP135" s="453"/>
      <c r="DQ135" s="453"/>
      <c r="DR135" s="453"/>
      <c r="DS135" s="453"/>
      <c r="DT135" s="453"/>
      <c r="DU135" s="453"/>
      <c r="DV135" s="453"/>
      <c r="DW135" s="453"/>
      <c r="DX135" s="453"/>
      <c r="DY135" s="453"/>
      <c r="DZ135" s="453"/>
      <c r="EA135" s="453"/>
      <c r="EB135" s="453"/>
      <c r="EC135" s="378"/>
      <c r="EF135" s="378"/>
      <c r="EG135" s="378"/>
      <c r="EI135" s="378"/>
      <c r="EJ135" s="491" t="str">
        <f>+IFERROR(VLOOKUP(#REF!,'Lưu ý'!$C$5:$G$21,5,0),"")</f>
        <v/>
      </c>
      <c r="EK135" s="491"/>
      <c r="EL135" s="491"/>
      <c r="EM135" s="491"/>
      <c r="EN135" s="491"/>
      <c r="EO135" s="378"/>
      <c r="EP135" s="378"/>
      <c r="EQ135" s="474"/>
      <c r="ER135" s="474"/>
      <c r="ES135" s="474"/>
      <c r="ET135" s="474"/>
      <c r="EU135" s="474"/>
      <c r="EV135" s="378"/>
      <c r="EW135" s="492"/>
      <c r="EX135" s="492"/>
      <c r="EY135" s="492"/>
      <c r="EZ135" s="492"/>
      <c r="FA135" s="378"/>
      <c r="FB135" s="474">
        <f t="shared" si="65"/>
        <v>0</v>
      </c>
      <c r="FC135" s="474">
        <f t="shared" si="66"/>
        <v>0</v>
      </c>
      <c r="FD135" s="474">
        <f t="shared" si="67"/>
        <v>0</v>
      </c>
      <c r="FE135" s="474">
        <f t="shared" si="58"/>
        <v>0</v>
      </c>
      <c r="FF135" s="378"/>
      <c r="FG135" s="474"/>
      <c r="FH135" s="474"/>
      <c r="FI135" s="474"/>
      <c r="FJ135" s="474"/>
      <c r="FK135" s="378"/>
      <c r="FL135" s="474"/>
      <c r="FM135" s="474"/>
      <c r="FN135" s="474"/>
      <c r="FO135" s="474"/>
      <c r="FP135" s="474"/>
      <c r="FQ135" s="474"/>
      <c r="FR135" s="474"/>
      <c r="FS135" s="474"/>
      <c r="FT135" s="474"/>
      <c r="FU135" s="474"/>
      <c r="FV135" s="474"/>
      <c r="FW135" s="474"/>
      <c r="FX135" s="474"/>
      <c r="FY135" s="474"/>
      <c r="FZ135" s="474"/>
      <c r="GA135" s="474"/>
      <c r="GB135" s="474"/>
      <c r="GC135" s="474"/>
      <c r="GD135" s="474"/>
      <c r="GE135" s="474"/>
      <c r="GF135" s="474"/>
      <c r="GG135" s="474"/>
      <c r="GH135" s="474"/>
      <c r="GI135" s="474"/>
      <c r="GJ135" s="474"/>
      <c r="GK135" s="474"/>
      <c r="GL135" s="474"/>
      <c r="GM135" s="474"/>
      <c r="GN135" s="425"/>
      <c r="GO135" s="435"/>
      <c r="GP135" s="474"/>
      <c r="GQ135" s="474"/>
      <c r="GR135" s="474"/>
      <c r="GS135" s="474"/>
      <c r="GT135" s="474"/>
    </row>
    <row r="136" spans="1:210" s="426" customFormat="1" ht="15" hidden="1" customHeight="1">
      <c r="A136" s="453"/>
      <c r="B136" s="453"/>
      <c r="C136" s="453"/>
      <c r="D136" s="453"/>
      <c r="E136" s="453"/>
      <c r="F136" s="453"/>
      <c r="G136" s="453"/>
      <c r="H136" s="453"/>
      <c r="I136" s="453"/>
      <c r="J136" s="453"/>
      <c r="K136" s="453"/>
      <c r="L136" s="453"/>
      <c r="M136" s="453"/>
      <c r="N136" s="453"/>
      <c r="O136" s="453"/>
      <c r="P136" s="453"/>
      <c r="Q136" s="453"/>
      <c r="R136" s="453"/>
      <c r="S136" s="453"/>
      <c r="T136" s="453"/>
      <c r="U136" s="453"/>
      <c r="V136" s="453"/>
      <c r="W136" s="453"/>
      <c r="X136" s="453"/>
      <c r="Y136" s="453"/>
      <c r="Z136" s="453"/>
      <c r="AA136" s="453"/>
      <c r="AB136" s="453"/>
      <c r="AC136" s="453"/>
      <c r="AD136" s="453"/>
      <c r="AE136" s="453"/>
      <c r="AF136" s="453"/>
      <c r="AG136" s="453"/>
      <c r="AH136" s="453"/>
      <c r="AI136" s="453"/>
      <c r="AJ136" s="453"/>
      <c r="AK136" s="453"/>
      <c r="AL136" s="453"/>
      <c r="AM136" s="453"/>
      <c r="AN136" s="453"/>
      <c r="AO136" s="453"/>
      <c r="AP136" s="453"/>
      <c r="AQ136" s="453"/>
      <c r="AR136" s="453"/>
      <c r="AS136" s="453"/>
      <c r="AT136" s="453"/>
      <c r="AU136" s="453"/>
      <c r="AV136" s="453"/>
      <c r="AW136" s="453"/>
      <c r="AX136" s="453"/>
      <c r="AY136" s="453"/>
      <c r="AZ136" s="453"/>
      <c r="BA136" s="453"/>
      <c r="BB136" s="453"/>
      <c r="BC136" s="453"/>
      <c r="BD136" s="453"/>
      <c r="BE136" s="453"/>
      <c r="BF136" s="453"/>
      <c r="BG136" s="453"/>
      <c r="BH136" s="453"/>
      <c r="BI136" s="453"/>
      <c r="BJ136" s="453"/>
      <c r="BK136" s="453"/>
      <c r="BL136" s="453"/>
      <c r="BM136" s="453"/>
      <c r="BN136" s="453"/>
      <c r="BO136" s="453"/>
      <c r="BP136" s="453"/>
      <c r="BQ136" s="453"/>
      <c r="BR136" s="453"/>
      <c r="BS136" s="453"/>
      <c r="BT136" s="453"/>
      <c r="BU136" s="453"/>
      <c r="BV136" s="453"/>
      <c r="BW136" s="453"/>
      <c r="BX136" s="453"/>
      <c r="BY136" s="453"/>
      <c r="BZ136" s="453"/>
      <c r="CA136" s="453"/>
      <c r="CB136" s="453"/>
      <c r="CC136" s="453"/>
      <c r="CD136" s="453"/>
      <c r="CE136" s="453"/>
      <c r="CF136" s="453"/>
      <c r="CG136" s="453"/>
      <c r="CH136" s="453"/>
      <c r="CI136" s="453"/>
      <c r="CJ136" s="453"/>
      <c r="CK136" s="453"/>
      <c r="CL136" s="453"/>
      <c r="CM136" s="453"/>
      <c r="CN136" s="453"/>
      <c r="CO136" s="453"/>
      <c r="CP136" s="453"/>
      <c r="CQ136" s="453"/>
      <c r="CR136" s="453"/>
      <c r="CS136" s="453"/>
      <c r="CT136" s="453"/>
      <c r="CU136" s="453"/>
      <c r="CV136" s="453"/>
      <c r="CW136" s="453"/>
      <c r="CX136" s="453"/>
      <c r="CY136" s="453"/>
      <c r="CZ136" s="453"/>
      <c r="DA136" s="453"/>
      <c r="DB136" s="453"/>
      <c r="DC136" s="453"/>
      <c r="DD136" s="453"/>
      <c r="DE136" s="453"/>
      <c r="DF136" s="453"/>
      <c r="DG136" s="453"/>
      <c r="DH136" s="453"/>
      <c r="DI136" s="453"/>
      <c r="DJ136" s="453"/>
      <c r="DK136" s="453"/>
      <c r="DL136" s="453"/>
      <c r="DM136" s="453"/>
      <c r="DN136" s="453"/>
      <c r="DO136" s="453"/>
      <c r="DP136" s="453"/>
      <c r="DQ136" s="453"/>
      <c r="DR136" s="453"/>
      <c r="DS136" s="453"/>
      <c r="DT136" s="453"/>
      <c r="DU136" s="453"/>
      <c r="DV136" s="453"/>
      <c r="DW136" s="453"/>
      <c r="DX136" s="453"/>
      <c r="DY136" s="453"/>
      <c r="DZ136" s="453"/>
      <c r="EA136" s="453"/>
      <c r="EB136" s="453"/>
      <c r="EC136" s="378"/>
      <c r="EF136" s="378"/>
      <c r="EG136" s="378"/>
      <c r="EI136" s="378"/>
      <c r="EJ136" s="491" t="str">
        <f>+IFERROR(VLOOKUP(#REF!,'Lưu ý'!$C$5:$G$21,5,0),"")</f>
        <v/>
      </c>
      <c r="EK136" s="491"/>
      <c r="EL136" s="491"/>
      <c r="EM136" s="491"/>
      <c r="EN136" s="491"/>
      <c r="EO136" s="378"/>
      <c r="EP136" s="378"/>
      <c r="EQ136" s="474"/>
      <c r="ER136" s="474"/>
      <c r="ES136" s="474"/>
      <c r="ET136" s="474"/>
      <c r="EU136" s="474"/>
      <c r="EV136" s="378"/>
      <c r="EW136" s="492"/>
      <c r="EX136" s="492"/>
      <c r="EY136" s="492"/>
      <c r="EZ136" s="492"/>
      <c r="FA136" s="378"/>
      <c r="FB136" s="474">
        <f t="shared" si="65"/>
        <v>0</v>
      </c>
      <c r="FC136" s="474">
        <f t="shared" si="66"/>
        <v>0</v>
      </c>
      <c r="FD136" s="474">
        <f t="shared" si="67"/>
        <v>0</v>
      </c>
      <c r="FE136" s="474">
        <f t="shared" si="58"/>
        <v>0</v>
      </c>
      <c r="FF136" s="378"/>
      <c r="FG136" s="474"/>
      <c r="FH136" s="474"/>
      <c r="FI136" s="474"/>
      <c r="FJ136" s="474"/>
      <c r="FK136" s="378"/>
      <c r="FL136" s="474"/>
      <c r="FM136" s="474"/>
      <c r="FN136" s="474"/>
      <c r="FO136" s="474"/>
      <c r="FP136" s="474"/>
      <c r="FQ136" s="474"/>
      <c r="FR136" s="474"/>
      <c r="FS136" s="474"/>
      <c r="FT136" s="474"/>
      <c r="FU136" s="474"/>
      <c r="FV136" s="474"/>
      <c r="FW136" s="474"/>
      <c r="FX136" s="474"/>
      <c r="FY136" s="474"/>
      <c r="FZ136" s="474"/>
      <c r="GA136" s="474"/>
      <c r="GB136" s="474"/>
      <c r="GC136" s="474"/>
      <c r="GD136" s="474"/>
      <c r="GE136" s="474"/>
      <c r="GF136" s="474"/>
      <c r="GG136" s="474"/>
      <c r="GH136" s="474"/>
      <c r="GI136" s="474"/>
      <c r="GJ136" s="474"/>
      <c r="GK136" s="474"/>
      <c r="GL136" s="474"/>
      <c r="GM136" s="474"/>
      <c r="GN136" s="425"/>
      <c r="GO136" s="435"/>
      <c r="GP136" s="474"/>
      <c r="GQ136" s="474"/>
      <c r="GR136" s="474"/>
      <c r="GS136" s="474"/>
      <c r="GT136" s="474"/>
    </row>
    <row r="137" spans="1:210" s="426" customFormat="1" ht="15" hidden="1" customHeight="1">
      <c r="A137" s="453"/>
      <c r="B137" s="453"/>
      <c r="C137" s="453"/>
      <c r="D137" s="453"/>
      <c r="E137" s="453"/>
      <c r="F137" s="453"/>
      <c r="G137" s="453"/>
      <c r="H137" s="453"/>
      <c r="I137" s="453"/>
      <c r="J137" s="453"/>
      <c r="K137" s="453"/>
      <c r="L137" s="453"/>
      <c r="M137" s="453"/>
      <c r="N137" s="453"/>
      <c r="O137" s="453"/>
      <c r="P137" s="453"/>
      <c r="Q137" s="453"/>
      <c r="R137" s="453"/>
      <c r="S137" s="453"/>
      <c r="T137" s="453"/>
      <c r="U137" s="453"/>
      <c r="V137" s="453"/>
      <c r="W137" s="453"/>
      <c r="X137" s="453"/>
      <c r="Y137" s="453"/>
      <c r="Z137" s="453"/>
      <c r="AA137" s="453"/>
      <c r="AB137" s="453"/>
      <c r="AC137" s="453"/>
      <c r="AD137" s="453"/>
      <c r="AE137" s="453"/>
      <c r="AF137" s="453"/>
      <c r="AG137" s="453"/>
      <c r="AH137" s="453"/>
      <c r="AI137" s="453"/>
      <c r="AJ137" s="453"/>
      <c r="AK137" s="453"/>
      <c r="AL137" s="453"/>
      <c r="AM137" s="453"/>
      <c r="AN137" s="453"/>
      <c r="AO137" s="453"/>
      <c r="AP137" s="453"/>
      <c r="AQ137" s="453"/>
      <c r="AR137" s="453"/>
      <c r="AS137" s="453"/>
      <c r="AT137" s="453"/>
      <c r="AU137" s="453"/>
      <c r="AV137" s="453"/>
      <c r="AW137" s="453"/>
      <c r="AX137" s="453"/>
      <c r="AY137" s="453"/>
      <c r="AZ137" s="453"/>
      <c r="BA137" s="453"/>
      <c r="BB137" s="453"/>
      <c r="BC137" s="453"/>
      <c r="BD137" s="453"/>
      <c r="BE137" s="453"/>
      <c r="BF137" s="453"/>
      <c r="BG137" s="453"/>
      <c r="BH137" s="453"/>
      <c r="BI137" s="453"/>
      <c r="BJ137" s="453"/>
      <c r="BK137" s="453"/>
      <c r="BL137" s="453"/>
      <c r="BM137" s="453"/>
      <c r="BN137" s="453"/>
      <c r="BO137" s="453"/>
      <c r="BP137" s="453"/>
      <c r="BQ137" s="453"/>
      <c r="BR137" s="453"/>
      <c r="BS137" s="453"/>
      <c r="BT137" s="453"/>
      <c r="BU137" s="453"/>
      <c r="BV137" s="453"/>
      <c r="BW137" s="453"/>
      <c r="BX137" s="453"/>
      <c r="BY137" s="453"/>
      <c r="BZ137" s="453"/>
      <c r="CA137" s="453"/>
      <c r="CB137" s="453"/>
      <c r="CC137" s="453"/>
      <c r="CD137" s="453"/>
      <c r="CE137" s="453"/>
      <c r="CF137" s="453"/>
      <c r="CG137" s="453"/>
      <c r="CH137" s="453"/>
      <c r="CI137" s="453"/>
      <c r="CJ137" s="453"/>
      <c r="CK137" s="453"/>
      <c r="CL137" s="453"/>
      <c r="CM137" s="453"/>
      <c r="CN137" s="453"/>
      <c r="CO137" s="453"/>
      <c r="CP137" s="453"/>
      <c r="CQ137" s="453"/>
      <c r="CR137" s="453"/>
      <c r="CS137" s="453"/>
      <c r="CT137" s="453"/>
      <c r="CU137" s="453"/>
      <c r="CV137" s="453"/>
      <c r="CW137" s="453"/>
      <c r="CX137" s="453"/>
      <c r="CY137" s="453"/>
      <c r="CZ137" s="453"/>
      <c r="DA137" s="453"/>
      <c r="DB137" s="453"/>
      <c r="DC137" s="453"/>
      <c r="DD137" s="453"/>
      <c r="DE137" s="453"/>
      <c r="DF137" s="453"/>
      <c r="DG137" s="453"/>
      <c r="DH137" s="453"/>
      <c r="DI137" s="453"/>
      <c r="DJ137" s="453"/>
      <c r="DK137" s="453"/>
      <c r="DL137" s="453"/>
      <c r="DM137" s="453"/>
      <c r="DN137" s="453"/>
      <c r="DO137" s="453"/>
      <c r="DP137" s="453"/>
      <c r="DQ137" s="453"/>
      <c r="DR137" s="453"/>
      <c r="DS137" s="453"/>
      <c r="DT137" s="453"/>
      <c r="DU137" s="453"/>
      <c r="DV137" s="453"/>
      <c r="DW137" s="453"/>
      <c r="DX137" s="453"/>
      <c r="DY137" s="453"/>
      <c r="DZ137" s="453"/>
      <c r="EA137" s="453"/>
      <c r="EB137" s="453"/>
      <c r="EC137" s="378"/>
      <c r="EF137" s="378"/>
      <c r="EG137" s="378"/>
      <c r="EI137" s="378"/>
      <c r="EJ137" s="491" t="str">
        <f>+IFERROR(VLOOKUP(#REF!,'Lưu ý'!$C$5:$G$21,5,0),"")</f>
        <v/>
      </c>
      <c r="EK137" s="491"/>
      <c r="EL137" s="491"/>
      <c r="EM137" s="491"/>
      <c r="EN137" s="491"/>
      <c r="EO137" s="378"/>
      <c r="EP137" s="378"/>
      <c r="EQ137" s="474"/>
      <c r="ER137" s="474"/>
      <c r="ES137" s="474"/>
      <c r="ET137" s="474"/>
      <c r="EU137" s="474"/>
      <c r="EV137" s="378"/>
      <c r="EW137" s="492"/>
      <c r="EX137" s="492"/>
      <c r="EY137" s="492"/>
      <c r="EZ137" s="492"/>
      <c r="FA137" s="378"/>
      <c r="FB137" s="474">
        <f t="shared" si="65"/>
        <v>0</v>
      </c>
      <c r="FC137" s="474">
        <f t="shared" si="66"/>
        <v>0</v>
      </c>
      <c r="FD137" s="474">
        <f t="shared" si="67"/>
        <v>0</v>
      </c>
      <c r="FE137" s="474">
        <f t="shared" si="58"/>
        <v>0</v>
      </c>
      <c r="FF137" s="378"/>
      <c r="FG137" s="474"/>
      <c r="FH137" s="474"/>
      <c r="FI137" s="474"/>
      <c r="FJ137" s="474"/>
      <c r="FK137" s="378"/>
      <c r="FL137" s="474"/>
      <c r="FM137" s="474"/>
      <c r="FN137" s="474"/>
      <c r="FO137" s="474"/>
      <c r="FP137" s="474"/>
      <c r="FQ137" s="474"/>
      <c r="FR137" s="474"/>
      <c r="FS137" s="474"/>
      <c r="FT137" s="474"/>
      <c r="FU137" s="474"/>
      <c r="FV137" s="474"/>
      <c r="FW137" s="474"/>
      <c r="FX137" s="474"/>
      <c r="FY137" s="474"/>
      <c r="FZ137" s="474"/>
      <c r="GA137" s="474"/>
      <c r="GB137" s="474"/>
      <c r="GC137" s="474"/>
      <c r="GD137" s="474"/>
      <c r="GE137" s="474"/>
      <c r="GF137" s="474"/>
      <c r="GG137" s="474"/>
      <c r="GH137" s="474"/>
      <c r="GI137" s="474"/>
      <c r="GJ137" s="474"/>
      <c r="GK137" s="474"/>
      <c r="GL137" s="474"/>
      <c r="GM137" s="474"/>
      <c r="GN137" s="425"/>
      <c r="GO137" s="435"/>
      <c r="GP137" s="474"/>
      <c r="GQ137" s="474"/>
      <c r="GR137" s="474"/>
      <c r="GS137" s="474"/>
      <c r="GT137" s="474"/>
    </row>
    <row r="138" spans="1:210" s="426" customFormat="1" ht="15" hidden="1" customHeight="1">
      <c r="A138" s="453"/>
      <c r="B138" s="453"/>
      <c r="C138" s="453"/>
      <c r="D138" s="453"/>
      <c r="E138" s="453"/>
      <c r="F138" s="453"/>
      <c r="G138" s="453"/>
      <c r="H138" s="453"/>
      <c r="I138" s="453"/>
      <c r="J138" s="453"/>
      <c r="K138" s="453"/>
      <c r="L138" s="453"/>
      <c r="M138" s="453"/>
      <c r="N138" s="453"/>
      <c r="O138" s="453"/>
      <c r="P138" s="453"/>
      <c r="Q138" s="453"/>
      <c r="R138" s="453"/>
      <c r="S138" s="453"/>
      <c r="T138" s="453"/>
      <c r="U138" s="453"/>
      <c r="V138" s="453"/>
      <c r="W138" s="453"/>
      <c r="X138" s="453"/>
      <c r="Y138" s="453"/>
      <c r="Z138" s="453"/>
      <c r="AA138" s="453"/>
      <c r="AB138" s="453"/>
      <c r="AC138" s="453"/>
      <c r="AD138" s="453"/>
      <c r="AE138" s="453"/>
      <c r="AF138" s="453"/>
      <c r="AG138" s="453"/>
      <c r="AH138" s="453"/>
      <c r="AI138" s="453"/>
      <c r="AJ138" s="453"/>
      <c r="AK138" s="453"/>
      <c r="AL138" s="453"/>
      <c r="AM138" s="453"/>
      <c r="AN138" s="453"/>
      <c r="AO138" s="453"/>
      <c r="AP138" s="453"/>
      <c r="AQ138" s="453"/>
      <c r="AR138" s="453"/>
      <c r="AS138" s="453"/>
      <c r="AT138" s="453"/>
      <c r="AU138" s="453"/>
      <c r="AV138" s="453"/>
      <c r="AW138" s="453"/>
      <c r="AX138" s="453"/>
      <c r="AY138" s="453"/>
      <c r="AZ138" s="453"/>
      <c r="BA138" s="453"/>
      <c r="BB138" s="453"/>
      <c r="BC138" s="453"/>
      <c r="BD138" s="453"/>
      <c r="BE138" s="453"/>
      <c r="BF138" s="453"/>
      <c r="BG138" s="453"/>
      <c r="BH138" s="453"/>
      <c r="BI138" s="453"/>
      <c r="BJ138" s="453"/>
      <c r="BK138" s="453"/>
      <c r="BL138" s="453"/>
      <c r="BM138" s="453"/>
      <c r="BN138" s="453"/>
      <c r="BO138" s="453"/>
      <c r="BP138" s="453"/>
      <c r="BQ138" s="453"/>
      <c r="BR138" s="453"/>
      <c r="BS138" s="453"/>
      <c r="BT138" s="453"/>
      <c r="BU138" s="453"/>
      <c r="BV138" s="453"/>
      <c r="BW138" s="453"/>
      <c r="BX138" s="453"/>
      <c r="BY138" s="453"/>
      <c r="BZ138" s="453"/>
      <c r="CA138" s="453"/>
      <c r="CB138" s="453"/>
      <c r="CC138" s="453"/>
      <c r="CD138" s="453"/>
      <c r="CE138" s="453"/>
      <c r="CF138" s="453"/>
      <c r="CG138" s="453"/>
      <c r="CH138" s="453"/>
      <c r="CI138" s="453"/>
      <c r="CJ138" s="453"/>
      <c r="CK138" s="453"/>
      <c r="CL138" s="453"/>
      <c r="CM138" s="453"/>
      <c r="CN138" s="453"/>
      <c r="CO138" s="453"/>
      <c r="CP138" s="453"/>
      <c r="CQ138" s="453"/>
      <c r="CR138" s="453"/>
      <c r="CS138" s="453"/>
      <c r="CT138" s="453"/>
      <c r="CU138" s="453"/>
      <c r="CV138" s="453"/>
      <c r="CW138" s="453"/>
      <c r="CX138" s="453"/>
      <c r="CY138" s="453"/>
      <c r="CZ138" s="453"/>
      <c r="DA138" s="453"/>
      <c r="DB138" s="453"/>
      <c r="DC138" s="453"/>
      <c r="DD138" s="453"/>
      <c r="DE138" s="453"/>
      <c r="DF138" s="453"/>
      <c r="DG138" s="453"/>
      <c r="DH138" s="453"/>
      <c r="DI138" s="453"/>
      <c r="DJ138" s="453"/>
      <c r="DK138" s="453"/>
      <c r="DL138" s="453"/>
      <c r="DM138" s="453"/>
      <c r="DN138" s="453"/>
      <c r="DO138" s="453"/>
      <c r="DP138" s="453"/>
      <c r="DQ138" s="453"/>
      <c r="DR138" s="453"/>
      <c r="DS138" s="453"/>
      <c r="DT138" s="453"/>
      <c r="DU138" s="453"/>
      <c r="DV138" s="453"/>
      <c r="DW138" s="453"/>
      <c r="DX138" s="453"/>
      <c r="DY138" s="453"/>
      <c r="DZ138" s="453"/>
      <c r="EA138" s="453"/>
      <c r="EB138" s="453"/>
      <c r="EC138" s="378"/>
      <c r="EF138" s="378"/>
      <c r="EG138" s="378"/>
      <c r="EI138" s="378"/>
      <c r="EJ138" s="491" t="str">
        <f>+IFERROR(VLOOKUP(#REF!,'Lưu ý'!$C$5:$G$21,5,0),"")</f>
        <v/>
      </c>
      <c r="EK138" s="491"/>
      <c r="EL138" s="491"/>
      <c r="EM138" s="491"/>
      <c r="EN138" s="491"/>
      <c r="EO138" s="378"/>
      <c r="EP138" s="378"/>
      <c r="EQ138" s="474"/>
      <c r="ER138" s="474"/>
      <c r="ES138" s="474"/>
      <c r="ET138" s="474"/>
      <c r="EU138" s="474"/>
      <c r="EV138" s="378"/>
      <c r="EW138" s="492"/>
      <c r="EX138" s="492"/>
      <c r="EY138" s="492"/>
      <c r="EZ138" s="492"/>
      <c r="FA138" s="378"/>
      <c r="FB138" s="474">
        <f t="shared" si="65"/>
        <v>0</v>
      </c>
      <c r="FC138" s="474">
        <f t="shared" si="66"/>
        <v>0</v>
      </c>
      <c r="FD138" s="474">
        <f t="shared" si="67"/>
        <v>0</v>
      </c>
      <c r="FE138" s="474">
        <f t="shared" si="58"/>
        <v>0</v>
      </c>
      <c r="FF138" s="378"/>
      <c r="FG138" s="474"/>
      <c r="FH138" s="474"/>
      <c r="FI138" s="474"/>
      <c r="FJ138" s="474"/>
      <c r="FK138" s="378"/>
      <c r="FL138" s="474"/>
      <c r="FM138" s="474"/>
      <c r="FN138" s="474"/>
      <c r="FO138" s="474"/>
      <c r="FP138" s="474"/>
      <c r="FQ138" s="474"/>
      <c r="FR138" s="474"/>
      <c r="FS138" s="474"/>
      <c r="FT138" s="474"/>
      <c r="FU138" s="474"/>
      <c r="FV138" s="474"/>
      <c r="FW138" s="474"/>
      <c r="FX138" s="474"/>
      <c r="FY138" s="474"/>
      <c r="FZ138" s="474"/>
      <c r="GA138" s="474"/>
      <c r="GB138" s="474"/>
      <c r="GC138" s="474"/>
      <c r="GD138" s="474"/>
      <c r="GE138" s="474"/>
      <c r="GF138" s="474"/>
      <c r="GG138" s="474"/>
      <c r="GH138" s="474"/>
      <c r="GI138" s="474"/>
      <c r="GJ138" s="474"/>
      <c r="GK138" s="474"/>
      <c r="GL138" s="474"/>
      <c r="GM138" s="474"/>
      <c r="GN138" s="425"/>
      <c r="GO138" s="435"/>
      <c r="GP138" s="474"/>
      <c r="GQ138" s="474"/>
      <c r="GR138" s="474"/>
      <c r="GS138" s="474"/>
      <c r="GT138" s="474"/>
    </row>
    <row r="139" spans="1:210" s="426" customFormat="1" ht="15" hidden="1" customHeight="1">
      <c r="A139" s="453"/>
      <c r="B139" s="453"/>
      <c r="C139" s="453"/>
      <c r="D139" s="453"/>
      <c r="E139" s="453"/>
      <c r="F139" s="453"/>
      <c r="G139" s="453"/>
      <c r="H139" s="453"/>
      <c r="I139" s="453"/>
      <c r="J139" s="453"/>
      <c r="K139" s="453"/>
      <c r="L139" s="453"/>
      <c r="M139" s="453"/>
      <c r="N139" s="453"/>
      <c r="O139" s="453"/>
      <c r="P139" s="453"/>
      <c r="Q139" s="453"/>
      <c r="R139" s="453"/>
      <c r="S139" s="453"/>
      <c r="T139" s="453"/>
      <c r="U139" s="453"/>
      <c r="V139" s="453"/>
      <c r="W139" s="453"/>
      <c r="X139" s="453"/>
      <c r="Y139" s="453"/>
      <c r="Z139" s="453"/>
      <c r="AA139" s="453"/>
      <c r="AB139" s="453"/>
      <c r="AC139" s="453"/>
      <c r="AD139" s="453"/>
      <c r="AE139" s="453"/>
      <c r="AF139" s="453"/>
      <c r="AG139" s="453"/>
      <c r="AH139" s="453"/>
      <c r="AI139" s="453"/>
      <c r="AJ139" s="453"/>
      <c r="AK139" s="453"/>
      <c r="AL139" s="453"/>
      <c r="AM139" s="453"/>
      <c r="AN139" s="453"/>
      <c r="AO139" s="453"/>
      <c r="AP139" s="453"/>
      <c r="AQ139" s="453"/>
      <c r="AR139" s="453"/>
      <c r="AS139" s="453"/>
      <c r="AT139" s="453"/>
      <c r="AU139" s="453"/>
      <c r="AV139" s="453"/>
      <c r="AW139" s="453"/>
      <c r="AX139" s="453"/>
      <c r="AY139" s="453"/>
      <c r="AZ139" s="453"/>
      <c r="BA139" s="453"/>
      <c r="BB139" s="453"/>
      <c r="BC139" s="453"/>
      <c r="BD139" s="453"/>
      <c r="BE139" s="453"/>
      <c r="BF139" s="453"/>
      <c r="BG139" s="453"/>
      <c r="BH139" s="453"/>
      <c r="BI139" s="453"/>
      <c r="BJ139" s="453"/>
      <c r="BK139" s="453"/>
      <c r="BL139" s="453"/>
      <c r="BM139" s="453"/>
      <c r="BN139" s="453"/>
      <c r="BO139" s="453"/>
      <c r="BP139" s="453"/>
      <c r="BQ139" s="453"/>
      <c r="BR139" s="453"/>
      <c r="BS139" s="453"/>
      <c r="BT139" s="453"/>
      <c r="BU139" s="453"/>
      <c r="BV139" s="453"/>
      <c r="BW139" s="453"/>
      <c r="BX139" s="453"/>
      <c r="BY139" s="453"/>
      <c r="BZ139" s="453"/>
      <c r="CA139" s="453"/>
      <c r="CB139" s="453"/>
      <c r="CC139" s="453"/>
      <c r="CD139" s="453"/>
      <c r="CE139" s="453"/>
      <c r="CF139" s="453"/>
      <c r="CG139" s="453"/>
      <c r="CH139" s="453"/>
      <c r="CI139" s="453"/>
      <c r="CJ139" s="453"/>
      <c r="CK139" s="453"/>
      <c r="CL139" s="453"/>
      <c r="CM139" s="453"/>
      <c r="CN139" s="453"/>
      <c r="CO139" s="453"/>
      <c r="CP139" s="453"/>
      <c r="CQ139" s="453"/>
      <c r="CR139" s="453"/>
      <c r="CS139" s="453"/>
      <c r="CT139" s="453"/>
      <c r="CU139" s="453"/>
      <c r="CV139" s="453"/>
      <c r="CW139" s="453"/>
      <c r="CX139" s="453"/>
      <c r="CY139" s="453"/>
      <c r="CZ139" s="453"/>
      <c r="DA139" s="453"/>
      <c r="DB139" s="453"/>
      <c r="DC139" s="453"/>
      <c r="DD139" s="453"/>
      <c r="DE139" s="453"/>
      <c r="DF139" s="453"/>
      <c r="DG139" s="453"/>
      <c r="DH139" s="453"/>
      <c r="DI139" s="453"/>
      <c r="DJ139" s="453"/>
      <c r="DK139" s="453"/>
      <c r="DL139" s="453"/>
      <c r="DM139" s="453"/>
      <c r="DN139" s="453"/>
      <c r="DO139" s="453"/>
      <c r="DP139" s="453"/>
      <c r="DQ139" s="453"/>
      <c r="DR139" s="453"/>
      <c r="DS139" s="453"/>
      <c r="DT139" s="453"/>
      <c r="DU139" s="453"/>
      <c r="DV139" s="453"/>
      <c r="DW139" s="453"/>
      <c r="DX139" s="453"/>
      <c r="DY139" s="453"/>
      <c r="DZ139" s="453"/>
      <c r="EA139" s="453"/>
      <c r="EB139" s="453"/>
      <c r="EC139" s="378"/>
      <c r="EF139" s="378"/>
      <c r="EG139" s="378"/>
      <c r="EI139" s="378"/>
      <c r="EJ139" s="491" t="str">
        <f>+IFERROR(VLOOKUP(#REF!,'Lưu ý'!$C$5:$G$21,5,0),"")</f>
        <v/>
      </c>
      <c r="EK139" s="491"/>
      <c r="EL139" s="491"/>
      <c r="EM139" s="491"/>
      <c r="EN139" s="491"/>
      <c r="EO139" s="378"/>
      <c r="EP139" s="378"/>
      <c r="EQ139" s="474"/>
      <c r="ER139" s="474"/>
      <c r="ES139" s="474"/>
      <c r="ET139" s="474"/>
      <c r="EU139" s="474"/>
      <c r="EV139" s="378"/>
      <c r="EW139" s="492"/>
      <c r="EX139" s="492"/>
      <c r="EY139" s="492"/>
      <c r="EZ139" s="492"/>
      <c r="FA139" s="378"/>
      <c r="FB139" s="474">
        <f t="shared" si="65"/>
        <v>0</v>
      </c>
      <c r="FC139" s="474">
        <f t="shared" si="66"/>
        <v>0</v>
      </c>
      <c r="FD139" s="474">
        <f t="shared" si="67"/>
        <v>0</v>
      </c>
      <c r="FE139" s="474">
        <f t="shared" si="58"/>
        <v>0</v>
      </c>
      <c r="FF139" s="378"/>
      <c r="FG139" s="474"/>
      <c r="FH139" s="474"/>
      <c r="FI139" s="474"/>
      <c r="FJ139" s="474"/>
      <c r="FK139" s="378"/>
      <c r="FL139" s="474"/>
      <c r="FM139" s="474"/>
      <c r="FN139" s="474"/>
      <c r="FO139" s="474"/>
      <c r="FP139" s="474"/>
      <c r="FQ139" s="474"/>
      <c r="FR139" s="474"/>
      <c r="FS139" s="474"/>
      <c r="FT139" s="474"/>
      <c r="FU139" s="474"/>
      <c r="FV139" s="474"/>
      <c r="FW139" s="474"/>
      <c r="FX139" s="474"/>
      <c r="FY139" s="474"/>
      <c r="FZ139" s="474"/>
      <c r="GA139" s="474"/>
      <c r="GB139" s="474"/>
      <c r="GC139" s="474"/>
      <c r="GD139" s="474"/>
      <c r="GE139" s="474"/>
      <c r="GF139" s="474"/>
      <c r="GG139" s="474"/>
      <c r="GH139" s="474"/>
      <c r="GI139" s="474"/>
      <c r="GJ139" s="474"/>
      <c r="GK139" s="474"/>
      <c r="GL139" s="474"/>
      <c r="GM139" s="474"/>
      <c r="GN139" s="425"/>
      <c r="GO139" s="435"/>
      <c r="GP139" s="474"/>
      <c r="GQ139" s="474"/>
      <c r="GR139" s="474"/>
      <c r="GS139" s="474"/>
      <c r="GT139" s="474"/>
    </row>
    <row r="140" spans="1:210" s="426" customFormat="1" ht="15" hidden="1" customHeight="1">
      <c r="A140" s="453"/>
      <c r="B140" s="453"/>
      <c r="C140" s="453"/>
      <c r="D140" s="453"/>
      <c r="E140" s="453"/>
      <c r="F140" s="453"/>
      <c r="G140" s="453"/>
      <c r="H140" s="453"/>
      <c r="I140" s="453"/>
      <c r="J140" s="453"/>
      <c r="K140" s="453"/>
      <c r="L140" s="453"/>
      <c r="M140" s="453"/>
      <c r="N140" s="453"/>
      <c r="O140" s="453"/>
      <c r="P140" s="453"/>
      <c r="Q140" s="453"/>
      <c r="R140" s="453"/>
      <c r="S140" s="453"/>
      <c r="T140" s="453"/>
      <c r="U140" s="453"/>
      <c r="V140" s="453"/>
      <c r="W140" s="453"/>
      <c r="X140" s="453"/>
      <c r="Y140" s="453"/>
      <c r="Z140" s="453"/>
      <c r="AA140" s="453"/>
      <c r="AB140" s="453"/>
      <c r="AC140" s="453"/>
      <c r="AD140" s="453"/>
      <c r="AE140" s="453"/>
      <c r="AF140" s="453"/>
      <c r="AG140" s="453"/>
      <c r="AH140" s="453"/>
      <c r="AI140" s="453"/>
      <c r="AJ140" s="453"/>
      <c r="AK140" s="453"/>
      <c r="AL140" s="453"/>
      <c r="AM140" s="453"/>
      <c r="AN140" s="453"/>
      <c r="AO140" s="453"/>
      <c r="AP140" s="453"/>
      <c r="AQ140" s="453"/>
      <c r="AR140" s="453"/>
      <c r="AS140" s="453"/>
      <c r="AT140" s="453"/>
      <c r="AU140" s="453"/>
      <c r="AV140" s="453"/>
      <c r="AW140" s="453"/>
      <c r="AX140" s="453"/>
      <c r="AY140" s="453"/>
      <c r="AZ140" s="453"/>
      <c r="BA140" s="453"/>
      <c r="BB140" s="453"/>
      <c r="BC140" s="453"/>
      <c r="BD140" s="453"/>
      <c r="BE140" s="453"/>
      <c r="BF140" s="453"/>
      <c r="BG140" s="453"/>
      <c r="BH140" s="453"/>
      <c r="BI140" s="453"/>
      <c r="BJ140" s="453"/>
      <c r="BK140" s="453"/>
      <c r="BL140" s="453"/>
      <c r="BM140" s="453"/>
      <c r="BN140" s="453"/>
      <c r="BO140" s="453"/>
      <c r="BP140" s="453"/>
      <c r="BQ140" s="453"/>
      <c r="BR140" s="453"/>
      <c r="BS140" s="453"/>
      <c r="BT140" s="453"/>
      <c r="BU140" s="453"/>
      <c r="BV140" s="453"/>
      <c r="BW140" s="453"/>
      <c r="BX140" s="453"/>
      <c r="BY140" s="453"/>
      <c r="BZ140" s="453"/>
      <c r="CA140" s="453"/>
      <c r="CB140" s="453"/>
      <c r="CC140" s="453"/>
      <c r="CD140" s="453"/>
      <c r="CE140" s="453"/>
      <c r="CF140" s="453"/>
      <c r="CG140" s="453"/>
      <c r="CH140" s="453"/>
      <c r="CI140" s="453"/>
      <c r="CJ140" s="453"/>
      <c r="CK140" s="453"/>
      <c r="CL140" s="453"/>
      <c r="CM140" s="453"/>
      <c r="CN140" s="453"/>
      <c r="CO140" s="453"/>
      <c r="CP140" s="453"/>
      <c r="CQ140" s="453"/>
      <c r="CR140" s="453"/>
      <c r="CS140" s="453"/>
      <c r="CT140" s="453"/>
      <c r="CU140" s="453"/>
      <c r="CV140" s="453"/>
      <c r="CW140" s="453"/>
      <c r="CX140" s="453"/>
      <c r="CY140" s="453"/>
      <c r="CZ140" s="453"/>
      <c r="DA140" s="453"/>
      <c r="DB140" s="453"/>
      <c r="DC140" s="453"/>
      <c r="DD140" s="453"/>
      <c r="DE140" s="453"/>
      <c r="DF140" s="453"/>
      <c r="DG140" s="453"/>
      <c r="DH140" s="453"/>
      <c r="DI140" s="453"/>
      <c r="DJ140" s="453"/>
      <c r="DK140" s="453"/>
      <c r="DL140" s="453"/>
      <c r="DM140" s="453"/>
      <c r="DN140" s="453"/>
      <c r="DO140" s="453"/>
      <c r="DP140" s="453"/>
      <c r="DQ140" s="453"/>
      <c r="DR140" s="453"/>
      <c r="DS140" s="453"/>
      <c r="DT140" s="453"/>
      <c r="DU140" s="453"/>
      <c r="DV140" s="453"/>
      <c r="DW140" s="453"/>
      <c r="DX140" s="453"/>
      <c r="DY140" s="453"/>
      <c r="DZ140" s="453"/>
      <c r="EA140" s="453"/>
      <c r="EB140" s="453"/>
      <c r="EC140" s="378"/>
      <c r="EF140" s="378"/>
      <c r="EG140" s="378"/>
      <c r="EI140" s="378"/>
      <c r="EJ140" s="491" t="str">
        <f>+IFERROR(VLOOKUP(#REF!,'Lưu ý'!$C$5:$G$21,5,0),"")</f>
        <v/>
      </c>
      <c r="EK140" s="491"/>
      <c r="EL140" s="491"/>
      <c r="EM140" s="491"/>
      <c r="EN140" s="491"/>
      <c r="EO140" s="378"/>
      <c r="EP140" s="378"/>
      <c r="EQ140" s="474"/>
      <c r="ER140" s="474"/>
      <c r="ES140" s="474"/>
      <c r="ET140" s="474"/>
      <c r="EU140" s="474"/>
      <c r="EV140" s="378"/>
      <c r="EW140" s="492"/>
      <c r="EX140" s="492"/>
      <c r="EY140" s="492"/>
      <c r="EZ140" s="492"/>
      <c r="FA140" s="378"/>
      <c r="FB140" s="474">
        <f t="shared" si="65"/>
        <v>0</v>
      </c>
      <c r="FC140" s="474">
        <f t="shared" si="66"/>
        <v>0</v>
      </c>
      <c r="FD140" s="474">
        <f t="shared" si="67"/>
        <v>0</v>
      </c>
      <c r="FE140" s="474">
        <f t="shared" si="58"/>
        <v>0</v>
      </c>
      <c r="FF140" s="378"/>
      <c r="FG140" s="474"/>
      <c r="FH140" s="474"/>
      <c r="FI140" s="474"/>
      <c r="FJ140" s="474"/>
      <c r="FK140" s="378"/>
      <c r="FL140" s="474"/>
      <c r="FM140" s="474"/>
      <c r="FN140" s="474"/>
      <c r="FO140" s="474"/>
      <c r="FP140" s="474"/>
      <c r="FQ140" s="474"/>
      <c r="FR140" s="474"/>
      <c r="FS140" s="474"/>
      <c r="FT140" s="474"/>
      <c r="FU140" s="474"/>
      <c r="FV140" s="474"/>
      <c r="FW140" s="474"/>
      <c r="FX140" s="474"/>
      <c r="FY140" s="474"/>
      <c r="FZ140" s="474"/>
      <c r="GA140" s="474"/>
      <c r="GB140" s="474"/>
      <c r="GC140" s="474"/>
      <c r="GD140" s="474"/>
      <c r="GE140" s="474"/>
      <c r="GF140" s="474"/>
      <c r="GG140" s="474"/>
      <c r="GH140" s="474"/>
      <c r="GI140" s="474"/>
      <c r="GJ140" s="474"/>
      <c r="GK140" s="474"/>
      <c r="GL140" s="474"/>
      <c r="GM140" s="474"/>
      <c r="GN140" s="425"/>
      <c r="GO140" s="435"/>
      <c r="GP140" s="474"/>
      <c r="GQ140" s="474"/>
      <c r="GR140" s="474"/>
      <c r="GS140" s="474"/>
      <c r="GT140" s="474"/>
    </row>
    <row r="141" spans="1:210" s="426" customFormat="1" ht="15" hidden="1" customHeight="1">
      <c r="A141" s="453"/>
      <c r="B141" s="453"/>
      <c r="C141" s="453"/>
      <c r="D141" s="453"/>
      <c r="E141" s="453"/>
      <c r="F141" s="453"/>
      <c r="G141" s="453"/>
      <c r="H141" s="453"/>
      <c r="I141" s="453"/>
      <c r="J141" s="453"/>
      <c r="K141" s="453"/>
      <c r="L141" s="453"/>
      <c r="M141" s="453"/>
      <c r="N141" s="453"/>
      <c r="O141" s="453"/>
      <c r="P141" s="453"/>
      <c r="Q141" s="453"/>
      <c r="R141" s="453"/>
      <c r="S141" s="453"/>
      <c r="T141" s="453"/>
      <c r="U141" s="453"/>
      <c r="V141" s="453"/>
      <c r="W141" s="453"/>
      <c r="X141" s="453"/>
      <c r="Y141" s="453"/>
      <c r="Z141" s="453"/>
      <c r="AA141" s="453"/>
      <c r="AB141" s="453"/>
      <c r="AC141" s="453"/>
      <c r="AD141" s="453"/>
      <c r="AE141" s="453"/>
      <c r="AF141" s="453"/>
      <c r="AG141" s="453"/>
      <c r="AH141" s="453"/>
      <c r="AI141" s="453"/>
      <c r="AJ141" s="453"/>
      <c r="AK141" s="453"/>
      <c r="AL141" s="453"/>
      <c r="AM141" s="453"/>
      <c r="AN141" s="453"/>
      <c r="AO141" s="453"/>
      <c r="AP141" s="453"/>
      <c r="AQ141" s="453"/>
      <c r="AR141" s="453"/>
      <c r="AS141" s="453"/>
      <c r="AT141" s="453"/>
      <c r="AU141" s="453"/>
      <c r="AV141" s="453"/>
      <c r="AW141" s="453"/>
      <c r="AX141" s="453"/>
      <c r="AY141" s="453"/>
      <c r="AZ141" s="453"/>
      <c r="BA141" s="453"/>
      <c r="BB141" s="453"/>
      <c r="BC141" s="453"/>
      <c r="BD141" s="453"/>
      <c r="BE141" s="453"/>
      <c r="BF141" s="453"/>
      <c r="BG141" s="453"/>
      <c r="BH141" s="453"/>
      <c r="BI141" s="453"/>
      <c r="BJ141" s="453"/>
      <c r="BK141" s="453"/>
      <c r="BL141" s="453"/>
      <c r="BM141" s="453"/>
      <c r="BN141" s="453"/>
      <c r="BO141" s="453"/>
      <c r="BP141" s="453"/>
      <c r="BQ141" s="453"/>
      <c r="BR141" s="453"/>
      <c r="BS141" s="453"/>
      <c r="BT141" s="453"/>
      <c r="BU141" s="453"/>
      <c r="BV141" s="453"/>
      <c r="BW141" s="453"/>
      <c r="BX141" s="453"/>
      <c r="BY141" s="453"/>
      <c r="BZ141" s="453"/>
      <c r="CA141" s="453"/>
      <c r="CB141" s="453"/>
      <c r="CC141" s="453"/>
      <c r="CD141" s="453"/>
      <c r="CE141" s="453"/>
      <c r="CF141" s="453"/>
      <c r="CG141" s="453"/>
      <c r="CH141" s="453"/>
      <c r="CI141" s="453"/>
      <c r="CJ141" s="453"/>
      <c r="CK141" s="453"/>
      <c r="CL141" s="453"/>
      <c r="CM141" s="453"/>
      <c r="CN141" s="453"/>
      <c r="CO141" s="453"/>
      <c r="CP141" s="453"/>
      <c r="CQ141" s="453"/>
      <c r="CR141" s="453"/>
      <c r="CS141" s="453"/>
      <c r="CT141" s="453"/>
      <c r="CU141" s="453"/>
      <c r="CV141" s="453"/>
      <c r="CW141" s="453"/>
      <c r="CX141" s="453"/>
      <c r="CY141" s="453"/>
      <c r="CZ141" s="453"/>
      <c r="DA141" s="453"/>
      <c r="DB141" s="453"/>
      <c r="DC141" s="453"/>
      <c r="DD141" s="453"/>
      <c r="DE141" s="453"/>
      <c r="DF141" s="453"/>
      <c r="DG141" s="453"/>
      <c r="DH141" s="453"/>
      <c r="DI141" s="453"/>
      <c r="DJ141" s="453"/>
      <c r="DK141" s="453"/>
      <c r="DL141" s="453"/>
      <c r="DM141" s="453"/>
      <c r="DN141" s="453"/>
      <c r="DO141" s="453"/>
      <c r="DP141" s="453"/>
      <c r="DQ141" s="453"/>
      <c r="DR141" s="453"/>
      <c r="DS141" s="453"/>
      <c r="DT141" s="453"/>
      <c r="DU141" s="453"/>
      <c r="DV141" s="453"/>
      <c r="DW141" s="453"/>
      <c r="DX141" s="453"/>
      <c r="DY141" s="453"/>
      <c r="DZ141" s="453"/>
      <c r="EA141" s="453"/>
      <c r="EB141" s="453"/>
      <c r="EC141" s="378"/>
      <c r="EF141" s="378"/>
      <c r="EG141" s="378"/>
      <c r="EI141" s="378"/>
      <c r="EJ141" s="491" t="str">
        <f>+IFERROR(VLOOKUP(#REF!,'Lưu ý'!$C$5:$G$21,5,0),"")</f>
        <v/>
      </c>
      <c r="EK141" s="491"/>
      <c r="EL141" s="491"/>
      <c r="EM141" s="491"/>
      <c r="EN141" s="491"/>
      <c r="EO141" s="378"/>
      <c r="EP141" s="378"/>
      <c r="EQ141" s="474"/>
      <c r="ER141" s="474"/>
      <c r="ES141" s="474"/>
      <c r="ET141" s="474"/>
      <c r="EU141" s="474"/>
      <c r="EV141" s="378"/>
      <c r="EW141" s="492"/>
      <c r="EX141" s="492"/>
      <c r="EY141" s="492"/>
      <c r="EZ141" s="492"/>
      <c r="FA141" s="378"/>
      <c r="FB141" s="474">
        <f t="shared" si="65"/>
        <v>0</v>
      </c>
      <c r="FC141" s="474">
        <f t="shared" si="66"/>
        <v>0</v>
      </c>
      <c r="FD141" s="474">
        <f t="shared" si="67"/>
        <v>0</v>
      </c>
      <c r="FE141" s="474">
        <f t="shared" si="58"/>
        <v>0</v>
      </c>
      <c r="FF141" s="378"/>
      <c r="FG141" s="474"/>
      <c r="FH141" s="474"/>
      <c r="FI141" s="474"/>
      <c r="FJ141" s="474"/>
      <c r="FK141" s="378"/>
      <c r="FL141" s="474"/>
      <c r="FM141" s="474"/>
      <c r="FN141" s="474"/>
      <c r="FO141" s="474"/>
      <c r="FP141" s="474"/>
      <c r="FQ141" s="474"/>
      <c r="FR141" s="474"/>
      <c r="FS141" s="474"/>
      <c r="FT141" s="474"/>
      <c r="FU141" s="474"/>
      <c r="FV141" s="474"/>
      <c r="FW141" s="474"/>
      <c r="FX141" s="474"/>
      <c r="FY141" s="474"/>
      <c r="FZ141" s="474"/>
      <c r="GA141" s="474"/>
      <c r="GB141" s="474"/>
      <c r="GC141" s="474"/>
      <c r="GD141" s="474"/>
      <c r="GE141" s="474"/>
      <c r="GF141" s="474"/>
      <c r="GG141" s="474"/>
      <c r="GH141" s="474"/>
      <c r="GI141" s="474"/>
      <c r="GJ141" s="474"/>
      <c r="GK141" s="474"/>
      <c r="GL141" s="474"/>
      <c r="GM141" s="474"/>
      <c r="GN141" s="425"/>
      <c r="GO141" s="435"/>
      <c r="GP141" s="474"/>
      <c r="GQ141" s="474"/>
      <c r="GR141" s="474"/>
      <c r="GS141" s="474"/>
      <c r="GT141" s="474"/>
    </row>
    <row r="142" spans="1:210" s="426" customFormat="1" ht="15" hidden="1" customHeight="1">
      <c r="A142" s="453"/>
      <c r="B142" s="453"/>
      <c r="C142" s="453"/>
      <c r="D142" s="453"/>
      <c r="E142" s="453"/>
      <c r="F142" s="453"/>
      <c r="G142" s="453"/>
      <c r="H142" s="453"/>
      <c r="I142" s="453"/>
      <c r="J142" s="453"/>
      <c r="K142" s="453"/>
      <c r="L142" s="453"/>
      <c r="M142" s="453"/>
      <c r="N142" s="453"/>
      <c r="O142" s="453"/>
      <c r="P142" s="453"/>
      <c r="Q142" s="453"/>
      <c r="R142" s="453"/>
      <c r="S142" s="453"/>
      <c r="T142" s="453"/>
      <c r="U142" s="453"/>
      <c r="V142" s="453"/>
      <c r="W142" s="453"/>
      <c r="X142" s="453"/>
      <c r="Y142" s="453"/>
      <c r="Z142" s="453"/>
      <c r="AA142" s="453"/>
      <c r="AB142" s="453"/>
      <c r="AC142" s="453"/>
      <c r="AD142" s="453"/>
      <c r="AE142" s="453"/>
      <c r="AF142" s="453"/>
      <c r="AG142" s="453"/>
      <c r="AH142" s="453"/>
      <c r="AI142" s="453"/>
      <c r="AJ142" s="453"/>
      <c r="AK142" s="453"/>
      <c r="AL142" s="453"/>
      <c r="AM142" s="453"/>
      <c r="AN142" s="453"/>
      <c r="AO142" s="453"/>
      <c r="AP142" s="453"/>
      <c r="AQ142" s="453"/>
      <c r="AR142" s="453"/>
      <c r="AS142" s="453"/>
      <c r="AT142" s="453"/>
      <c r="AU142" s="453"/>
      <c r="AV142" s="453"/>
      <c r="AW142" s="453"/>
      <c r="AX142" s="453"/>
      <c r="AY142" s="453"/>
      <c r="AZ142" s="453"/>
      <c r="BA142" s="453"/>
      <c r="BB142" s="453"/>
      <c r="BC142" s="453"/>
      <c r="BD142" s="453"/>
      <c r="BE142" s="453"/>
      <c r="BF142" s="453"/>
      <c r="BG142" s="453"/>
      <c r="BH142" s="453"/>
      <c r="BI142" s="453"/>
      <c r="BJ142" s="453"/>
      <c r="BK142" s="453"/>
      <c r="BL142" s="453"/>
      <c r="BM142" s="453"/>
      <c r="BN142" s="453"/>
      <c r="BO142" s="453"/>
      <c r="BP142" s="453"/>
      <c r="BQ142" s="453"/>
      <c r="BR142" s="453"/>
      <c r="BS142" s="453"/>
      <c r="BT142" s="453"/>
      <c r="BU142" s="453"/>
      <c r="BV142" s="453"/>
      <c r="BW142" s="453"/>
      <c r="BX142" s="453"/>
      <c r="BY142" s="453"/>
      <c r="BZ142" s="453"/>
      <c r="CA142" s="453"/>
      <c r="CB142" s="453"/>
      <c r="CC142" s="453"/>
      <c r="CD142" s="453"/>
      <c r="CE142" s="453"/>
      <c r="CF142" s="453"/>
      <c r="CG142" s="453"/>
      <c r="CH142" s="453"/>
      <c r="CI142" s="453"/>
      <c r="CJ142" s="453"/>
      <c r="CK142" s="453"/>
      <c r="CL142" s="453"/>
      <c r="CM142" s="453"/>
      <c r="CN142" s="453"/>
      <c r="CO142" s="453"/>
      <c r="CP142" s="453"/>
      <c r="CQ142" s="453"/>
      <c r="CR142" s="453"/>
      <c r="CS142" s="453"/>
      <c r="CT142" s="453"/>
      <c r="CU142" s="453"/>
      <c r="CV142" s="453"/>
      <c r="CW142" s="453"/>
      <c r="CX142" s="453"/>
      <c r="CY142" s="453"/>
      <c r="CZ142" s="453"/>
      <c r="DA142" s="453"/>
      <c r="DB142" s="453"/>
      <c r="DC142" s="453"/>
      <c r="DD142" s="453"/>
      <c r="DE142" s="453"/>
      <c r="DF142" s="453"/>
      <c r="DG142" s="453"/>
      <c r="DH142" s="453"/>
      <c r="DI142" s="453"/>
      <c r="DJ142" s="453"/>
      <c r="DK142" s="453"/>
      <c r="DL142" s="453"/>
      <c r="DM142" s="453"/>
      <c r="DN142" s="453"/>
      <c r="DO142" s="453"/>
      <c r="DP142" s="453"/>
      <c r="DQ142" s="453"/>
      <c r="DR142" s="453"/>
      <c r="DS142" s="453"/>
      <c r="DT142" s="453"/>
      <c r="DU142" s="453"/>
      <c r="DV142" s="453"/>
      <c r="DW142" s="453"/>
      <c r="DX142" s="453"/>
      <c r="DY142" s="453"/>
      <c r="DZ142" s="453"/>
      <c r="EA142" s="453"/>
      <c r="EB142" s="453"/>
      <c r="EC142" s="378"/>
      <c r="EF142" s="378"/>
      <c r="EG142" s="378"/>
      <c r="EI142" s="378"/>
      <c r="EJ142" s="491" t="str">
        <f>+IFERROR(VLOOKUP(#REF!,'Lưu ý'!$C$5:$G$21,5,0),"")</f>
        <v/>
      </c>
      <c r="EK142" s="491"/>
      <c r="EL142" s="491"/>
      <c r="EM142" s="491"/>
      <c r="EN142" s="491"/>
      <c r="EO142" s="378"/>
      <c r="EP142" s="378"/>
      <c r="EQ142" s="474"/>
      <c r="ER142" s="474"/>
      <c r="ES142" s="474"/>
      <c r="ET142" s="474"/>
      <c r="EU142" s="474"/>
      <c r="EV142" s="378"/>
      <c r="EW142" s="492"/>
      <c r="EX142" s="492"/>
      <c r="EY142" s="492"/>
      <c r="EZ142" s="492"/>
      <c r="FA142" s="378"/>
      <c r="FB142" s="474">
        <f t="shared" si="65"/>
        <v>0</v>
      </c>
      <c r="FC142" s="474">
        <f t="shared" si="66"/>
        <v>0</v>
      </c>
      <c r="FD142" s="474">
        <f t="shared" si="67"/>
        <v>0</v>
      </c>
      <c r="FE142" s="474">
        <f t="shared" si="58"/>
        <v>0</v>
      </c>
      <c r="FF142" s="378"/>
      <c r="FG142" s="474"/>
      <c r="FH142" s="474"/>
      <c r="FI142" s="474"/>
      <c r="FJ142" s="474"/>
      <c r="FK142" s="378"/>
      <c r="FL142" s="474"/>
      <c r="FM142" s="474"/>
      <c r="FN142" s="474"/>
      <c r="FO142" s="474"/>
      <c r="FP142" s="474"/>
      <c r="FQ142" s="474"/>
      <c r="FR142" s="474"/>
      <c r="FS142" s="474"/>
      <c r="FT142" s="474"/>
      <c r="FU142" s="474"/>
      <c r="FV142" s="474"/>
      <c r="FW142" s="474"/>
      <c r="FX142" s="474"/>
      <c r="FY142" s="474"/>
      <c r="FZ142" s="474"/>
      <c r="GA142" s="474"/>
      <c r="GB142" s="474"/>
      <c r="GC142" s="474"/>
      <c r="GD142" s="474"/>
      <c r="GE142" s="474"/>
      <c r="GF142" s="474"/>
      <c r="GG142" s="474"/>
      <c r="GH142" s="474"/>
      <c r="GI142" s="474"/>
      <c r="GJ142" s="474"/>
      <c r="GK142" s="474"/>
      <c r="GL142" s="474"/>
      <c r="GM142" s="474"/>
      <c r="GN142" s="425"/>
      <c r="GO142" s="435"/>
      <c r="GP142" s="474"/>
      <c r="GQ142" s="474"/>
      <c r="GR142" s="474"/>
      <c r="GS142" s="474"/>
      <c r="GT142" s="474"/>
    </row>
    <row r="143" spans="1:210" s="426" customFormat="1" ht="15" hidden="1" customHeight="1">
      <c r="A143" s="453"/>
      <c r="B143" s="453"/>
      <c r="C143" s="453"/>
      <c r="D143" s="453"/>
      <c r="E143" s="453"/>
      <c r="F143" s="453"/>
      <c r="G143" s="453"/>
      <c r="H143" s="453"/>
      <c r="I143" s="453"/>
      <c r="J143" s="453"/>
      <c r="K143" s="453"/>
      <c r="L143" s="453"/>
      <c r="M143" s="453"/>
      <c r="N143" s="453"/>
      <c r="O143" s="453"/>
      <c r="P143" s="453"/>
      <c r="Q143" s="453"/>
      <c r="R143" s="453"/>
      <c r="S143" s="453"/>
      <c r="T143" s="453"/>
      <c r="U143" s="453"/>
      <c r="V143" s="453"/>
      <c r="W143" s="453"/>
      <c r="X143" s="453"/>
      <c r="Y143" s="453"/>
      <c r="Z143" s="453"/>
      <c r="AA143" s="453"/>
      <c r="AB143" s="453"/>
      <c r="AC143" s="453"/>
      <c r="AD143" s="453"/>
      <c r="AE143" s="453"/>
      <c r="AF143" s="453"/>
      <c r="AG143" s="453"/>
      <c r="AH143" s="453"/>
      <c r="AI143" s="453"/>
      <c r="AJ143" s="453"/>
      <c r="AK143" s="453"/>
      <c r="AL143" s="453"/>
      <c r="AM143" s="453"/>
      <c r="AN143" s="453"/>
      <c r="AO143" s="453"/>
      <c r="AP143" s="453"/>
      <c r="AQ143" s="453"/>
      <c r="AR143" s="453"/>
      <c r="AS143" s="453"/>
      <c r="AT143" s="453"/>
      <c r="AU143" s="453"/>
      <c r="AV143" s="453"/>
      <c r="AW143" s="453"/>
      <c r="AX143" s="453"/>
      <c r="AY143" s="453"/>
      <c r="AZ143" s="453"/>
      <c r="BA143" s="453"/>
      <c r="BB143" s="453"/>
      <c r="BC143" s="453"/>
      <c r="BD143" s="453"/>
      <c r="BE143" s="453"/>
      <c r="BF143" s="453"/>
      <c r="BG143" s="453"/>
      <c r="BH143" s="453"/>
      <c r="BI143" s="453"/>
      <c r="BJ143" s="453"/>
      <c r="BK143" s="453"/>
      <c r="BL143" s="453"/>
      <c r="BM143" s="453"/>
      <c r="BN143" s="453"/>
      <c r="BO143" s="453"/>
      <c r="BP143" s="453"/>
      <c r="BQ143" s="453"/>
      <c r="BR143" s="453"/>
      <c r="BS143" s="453"/>
      <c r="BT143" s="453"/>
      <c r="BU143" s="453"/>
      <c r="BV143" s="453"/>
      <c r="BW143" s="453"/>
      <c r="BX143" s="453"/>
      <c r="BY143" s="453"/>
      <c r="BZ143" s="453"/>
      <c r="CA143" s="453"/>
      <c r="CB143" s="453"/>
      <c r="CC143" s="453"/>
      <c r="CD143" s="453"/>
      <c r="CE143" s="453"/>
      <c r="CF143" s="453"/>
      <c r="CG143" s="453"/>
      <c r="CH143" s="453"/>
      <c r="CI143" s="453"/>
      <c r="CJ143" s="453"/>
      <c r="CK143" s="453"/>
      <c r="CL143" s="453"/>
      <c r="CM143" s="453"/>
      <c r="CN143" s="453"/>
      <c r="CO143" s="453"/>
      <c r="CP143" s="453"/>
      <c r="CQ143" s="453"/>
      <c r="CR143" s="453"/>
      <c r="CS143" s="453"/>
      <c r="CT143" s="453"/>
      <c r="CU143" s="453"/>
      <c r="CV143" s="453"/>
      <c r="CW143" s="453"/>
      <c r="CX143" s="453"/>
      <c r="CY143" s="453"/>
      <c r="CZ143" s="453"/>
      <c r="DA143" s="453"/>
      <c r="DB143" s="453"/>
      <c r="DC143" s="453"/>
      <c r="DD143" s="453"/>
      <c r="DE143" s="453"/>
      <c r="DF143" s="453"/>
      <c r="DG143" s="453"/>
      <c r="DH143" s="453"/>
      <c r="DI143" s="453"/>
      <c r="DJ143" s="453"/>
      <c r="DK143" s="453"/>
      <c r="DL143" s="453"/>
      <c r="DM143" s="453"/>
      <c r="DN143" s="453"/>
      <c r="DO143" s="453"/>
      <c r="DP143" s="453"/>
      <c r="DQ143" s="453"/>
      <c r="DR143" s="453"/>
      <c r="DS143" s="453"/>
      <c r="DT143" s="453"/>
      <c r="DU143" s="453"/>
      <c r="DV143" s="453"/>
      <c r="DW143" s="453"/>
      <c r="DX143" s="453"/>
      <c r="DY143" s="453"/>
      <c r="DZ143" s="453"/>
      <c r="EA143" s="453"/>
      <c r="EB143" s="453"/>
      <c r="EC143" s="378"/>
      <c r="EF143" s="378"/>
      <c r="EG143" s="378"/>
      <c r="EI143" s="378"/>
      <c r="EJ143" s="491" t="str">
        <f>+IFERROR(VLOOKUP(#REF!,'Lưu ý'!$C$5:$G$21,5,0),"")</f>
        <v/>
      </c>
      <c r="EK143" s="491"/>
      <c r="EL143" s="491"/>
      <c r="EM143" s="491"/>
      <c r="EN143" s="491"/>
      <c r="EO143" s="378"/>
      <c r="EP143" s="378"/>
      <c r="EQ143" s="474"/>
      <c r="ER143" s="474"/>
      <c r="ES143" s="474"/>
      <c r="ET143" s="474"/>
      <c r="EU143" s="474"/>
      <c r="EV143" s="378"/>
      <c r="EW143" s="492"/>
      <c r="EX143" s="492"/>
      <c r="EY143" s="492"/>
      <c r="EZ143" s="492"/>
      <c r="FA143" s="378"/>
      <c r="FB143" s="474">
        <f t="shared" si="65"/>
        <v>0</v>
      </c>
      <c r="FC143" s="474">
        <f t="shared" si="66"/>
        <v>0</v>
      </c>
      <c r="FD143" s="474">
        <f t="shared" si="67"/>
        <v>0</v>
      </c>
      <c r="FE143" s="474">
        <f t="shared" si="58"/>
        <v>0</v>
      </c>
      <c r="FF143" s="378"/>
      <c r="FG143" s="474"/>
      <c r="FH143" s="474"/>
      <c r="FI143" s="474"/>
      <c r="FJ143" s="474"/>
      <c r="FK143" s="378"/>
      <c r="FL143" s="474"/>
      <c r="FM143" s="474"/>
      <c r="FN143" s="474"/>
      <c r="FO143" s="474"/>
      <c r="FP143" s="474"/>
      <c r="FQ143" s="474"/>
      <c r="FR143" s="474"/>
      <c r="FS143" s="474"/>
      <c r="FT143" s="474"/>
      <c r="FU143" s="474"/>
      <c r="FV143" s="474"/>
      <c r="FW143" s="474"/>
      <c r="FX143" s="474"/>
      <c r="FY143" s="474"/>
      <c r="FZ143" s="474"/>
      <c r="GA143" s="474"/>
      <c r="GB143" s="474"/>
      <c r="GC143" s="474"/>
      <c r="GD143" s="474"/>
      <c r="GE143" s="474"/>
      <c r="GF143" s="474"/>
      <c r="GG143" s="474"/>
      <c r="GH143" s="474"/>
      <c r="GI143" s="474"/>
      <c r="GJ143" s="474"/>
      <c r="GK143" s="474"/>
      <c r="GL143" s="474"/>
      <c r="GM143" s="474"/>
      <c r="GN143" s="425"/>
      <c r="GO143" s="435"/>
      <c r="GP143" s="474"/>
      <c r="GQ143" s="474"/>
      <c r="GR143" s="474"/>
      <c r="GS143" s="474"/>
      <c r="GT143" s="474"/>
    </row>
    <row r="144" spans="1:210" s="426" customFormat="1">
      <c r="Z144" s="453"/>
      <c r="EC144" s="378"/>
      <c r="EF144" s="378"/>
      <c r="EG144" s="378"/>
      <c r="EI144" s="378"/>
      <c r="EJ144" s="491"/>
      <c r="EK144" s="491"/>
      <c r="EL144" s="491"/>
      <c r="EM144" s="491"/>
      <c r="EN144" s="491"/>
      <c r="EO144" s="378"/>
      <c r="EP144" s="378"/>
      <c r="EV144" s="378"/>
      <c r="FA144" s="378"/>
      <c r="FB144" s="474"/>
      <c r="FC144" s="474"/>
      <c r="FD144" s="474"/>
      <c r="FE144" s="474"/>
      <c r="FF144" s="378"/>
      <c r="FG144" s="474"/>
      <c r="FH144" s="474"/>
      <c r="FI144" s="474"/>
      <c r="FJ144" s="474"/>
      <c r="FK144" s="378"/>
      <c r="GN144" s="422"/>
      <c r="GO144" s="378"/>
    </row>
    <row r="145" spans="1:201" s="426" customFormat="1">
      <c r="A145" s="493"/>
      <c r="AZ145" s="453"/>
      <c r="EG145" s="378"/>
      <c r="EJ145" s="378"/>
      <c r="EK145" s="378"/>
      <c r="EM145" s="378"/>
      <c r="EN145" s="491"/>
      <c r="EO145" s="491"/>
      <c r="EP145" s="491"/>
      <c r="EQ145" s="491"/>
      <c r="ER145" s="491"/>
      <c r="ES145" s="378"/>
      <c r="ET145" s="378"/>
      <c r="EU145" s="378"/>
      <c r="EZ145" s="378"/>
      <c r="FE145" s="378"/>
      <c r="FF145" s="474"/>
      <c r="FG145" s="474"/>
      <c r="FH145" s="474"/>
      <c r="FI145" s="474"/>
      <c r="FJ145" s="378"/>
      <c r="FK145" s="474"/>
      <c r="FL145" s="474"/>
      <c r="FM145" s="474"/>
      <c r="FN145" s="474"/>
      <c r="FO145" s="378"/>
      <c r="GR145" s="422"/>
      <c r="GS145" s="378"/>
    </row>
    <row r="146" spans="1:201" s="426" customFormat="1">
      <c r="A146" s="493"/>
      <c r="AZ146" s="453"/>
      <c r="EG146" s="378"/>
      <c r="EJ146" s="378"/>
      <c r="EK146" s="378"/>
      <c r="EM146" s="378"/>
      <c r="EN146" s="491"/>
      <c r="EO146" s="491"/>
      <c r="EP146" s="491"/>
      <c r="EQ146" s="491"/>
      <c r="ER146" s="491"/>
      <c r="ES146" s="378"/>
      <c r="ET146" s="378"/>
      <c r="EU146" s="378"/>
      <c r="EZ146" s="378"/>
      <c r="FE146" s="378"/>
      <c r="FF146" s="474"/>
      <c r="FG146" s="474"/>
      <c r="FH146" s="474"/>
      <c r="FI146" s="474"/>
      <c r="FJ146" s="378"/>
      <c r="FK146" s="474"/>
      <c r="FL146" s="474"/>
      <c r="FM146" s="474"/>
      <c r="FN146" s="474"/>
      <c r="FO146" s="378"/>
      <c r="GR146" s="422"/>
      <c r="GS146" s="378"/>
    </row>
    <row r="147" spans="1:201">
      <c r="AZ147" s="453"/>
    </row>
    <row r="148" spans="1:201">
      <c r="AZ148" s="453"/>
      <c r="FP148" s="405">
        <f>16*4</f>
        <v>64</v>
      </c>
    </row>
    <row r="149" spans="1:201">
      <c r="AZ149" s="453"/>
    </row>
    <row r="150" spans="1:201">
      <c r="AZ150" s="453"/>
    </row>
    <row r="151" spans="1:201">
      <c r="AZ151" s="453"/>
    </row>
    <row r="152" spans="1:201">
      <c r="AZ152" s="453"/>
    </row>
    <row r="153" spans="1:201">
      <c r="N153" s="405">
        <f>0.25*10</f>
        <v>2.5</v>
      </c>
      <c r="AZ153" s="453"/>
    </row>
    <row r="154" spans="1:201">
      <c r="AZ154" s="453"/>
    </row>
    <row r="155" spans="1:201">
      <c r="AZ155" s="453"/>
    </row>
    <row r="156" spans="1:201">
      <c r="AZ156" s="453"/>
    </row>
    <row r="157" spans="1:201">
      <c r="AZ157" s="453"/>
      <c r="DA157" s="405">
        <f>16*4</f>
        <v>64</v>
      </c>
    </row>
    <row r="158" spans="1:201">
      <c r="AZ158" s="453"/>
    </row>
    <row r="159" spans="1:201">
      <c r="AZ159" s="453"/>
    </row>
    <row r="160" spans="1:201">
      <c r="AZ160" s="453"/>
    </row>
    <row r="161" spans="52:52">
      <c r="AZ161" s="453"/>
    </row>
    <row r="162" spans="52:52">
      <c r="AZ162" s="453"/>
    </row>
    <row r="163" spans="52:52">
      <c r="AZ163" s="453"/>
    </row>
    <row r="164" spans="52:52">
      <c r="AZ164" s="453"/>
    </row>
    <row r="165" spans="52:52">
      <c r="AZ165" s="453"/>
    </row>
    <row r="166" spans="52:52">
      <c r="AZ166" s="453"/>
    </row>
    <row r="167" spans="52:52">
      <c r="AZ167" s="453"/>
    </row>
    <row r="168" spans="52:52">
      <c r="AZ168" s="453"/>
    </row>
    <row r="169" spans="52:52">
      <c r="AZ169" s="453"/>
    </row>
    <row r="170" spans="52:52">
      <c r="AZ170" s="453"/>
    </row>
    <row r="171" spans="52:52">
      <c r="AZ171" s="453"/>
    </row>
    <row r="172" spans="52:52">
      <c r="AZ172" s="453"/>
    </row>
    <row r="173" spans="52:52">
      <c r="AZ173" s="453"/>
    </row>
    <row r="174" spans="52:52">
      <c r="AZ174" s="453"/>
    </row>
    <row r="175" spans="52:52">
      <c r="AZ175" s="453"/>
    </row>
    <row r="176" spans="52:52">
      <c r="AZ176" s="453"/>
    </row>
    <row r="177" spans="52:52">
      <c r="AZ177" s="453"/>
    </row>
    <row r="178" spans="52:52">
      <c r="AZ178" s="453"/>
    </row>
    <row r="179" spans="52:52">
      <c r="AZ179" s="453"/>
    </row>
    <row r="180" spans="52:52">
      <c r="AZ180" s="453"/>
    </row>
    <row r="181" spans="52:52">
      <c r="AZ181" s="453"/>
    </row>
    <row r="182" spans="52:52">
      <c r="AZ182" s="453"/>
    </row>
    <row r="183" spans="52:52">
      <c r="AZ183" s="453"/>
    </row>
    <row r="184" spans="52:52">
      <c r="AZ184" s="453"/>
    </row>
    <row r="185" spans="52:52">
      <c r="AZ185" s="453"/>
    </row>
    <row r="186" spans="52:52">
      <c r="AZ186" s="453"/>
    </row>
    <row r="187" spans="52:52">
      <c r="AZ187" s="453"/>
    </row>
    <row r="188" spans="52:52">
      <c r="AZ188" s="453"/>
    </row>
    <row r="189" spans="52:52">
      <c r="AZ189" s="453"/>
    </row>
    <row r="190" spans="52:52">
      <c r="AZ190" s="453"/>
    </row>
    <row r="191" spans="52:52">
      <c r="AZ191" s="453"/>
    </row>
    <row r="192" spans="52:52">
      <c r="AZ192" s="453"/>
    </row>
    <row r="193" spans="52:52">
      <c r="AZ193" s="453"/>
    </row>
    <row r="194" spans="52:52">
      <c r="AZ194" s="453"/>
    </row>
    <row r="195" spans="52:52">
      <c r="AZ195" s="453"/>
    </row>
    <row r="196" spans="52:52">
      <c r="AZ196" s="453"/>
    </row>
    <row r="197" spans="52:52">
      <c r="AZ197" s="453"/>
    </row>
    <row r="198" spans="52:52">
      <c r="AZ198" s="453"/>
    </row>
    <row r="199" spans="52:52">
      <c r="AZ199" s="453"/>
    </row>
    <row r="200" spans="52:52">
      <c r="AZ200" s="453"/>
    </row>
    <row r="201" spans="52:52">
      <c r="AZ201" s="453"/>
    </row>
    <row r="202" spans="52:52">
      <c r="AZ202" s="453"/>
    </row>
    <row r="203" spans="52:52">
      <c r="AZ203" s="453"/>
    </row>
    <row r="204" spans="52:52">
      <c r="AZ204" s="453"/>
    </row>
    <row r="205" spans="52:52">
      <c r="AZ205" s="453"/>
    </row>
  </sheetData>
  <autoFilter ref="A9:JZ143" xr:uid="{31ADBC0E-7DF9-4C7D-967F-03F452CC4A4A}">
    <filterColumn colId="140">
      <filters>
        <filter val="FRAME"/>
        <filter val="LW"/>
      </filters>
    </filterColumn>
  </autoFilter>
  <mergeCells count="34">
    <mergeCell ref="AZ5:BN5"/>
    <mergeCell ref="BO5:CL5"/>
    <mergeCell ref="B5:B7"/>
    <mergeCell ref="C5:C7"/>
    <mergeCell ref="A5:A7"/>
    <mergeCell ref="E5:AC5"/>
    <mergeCell ref="AD5:AY5"/>
    <mergeCell ref="FA4:FD4"/>
    <mergeCell ref="EH4:EL4"/>
    <mergeCell ref="FA5:FD5"/>
    <mergeCell ref="EV4:EY4"/>
    <mergeCell ref="EV5:EY5"/>
    <mergeCell ref="EO5:EP5"/>
    <mergeCell ref="EN4:ER4"/>
    <mergeCell ref="EK5:EK6"/>
    <mergeCell ref="EJ5:EJ6"/>
    <mergeCell ref="EI5:EI6"/>
    <mergeCell ref="EN5:EN6"/>
    <mergeCell ref="DG5:EF5"/>
    <mergeCell ref="D5:D7"/>
    <mergeCell ref="EH5:EH6"/>
    <mergeCell ref="GT4:GX4"/>
    <mergeCell ref="FP4:GR4"/>
    <mergeCell ref="FK5:FN5"/>
    <mergeCell ref="FF5:FI5"/>
    <mergeCell ref="FF4:FI4"/>
    <mergeCell ref="FK4:FN4"/>
    <mergeCell ref="FP5:GR5"/>
    <mergeCell ref="ES5:ES6"/>
    <mergeCell ref="GW6:GX6"/>
    <mergeCell ref="GU6:GV6"/>
    <mergeCell ref="CM5:DF5"/>
    <mergeCell ref="ET5:ET6"/>
    <mergeCell ref="EL5:EL6"/>
  </mergeCells>
  <conditionalFormatting sqref="ER6 FK6:FN6 FA6:FD6 FF6:FI6 GT6:GU6 GW6 EE6 E6:AC6 FP6:GR6">
    <cfRule type="cellIs" dxfId="72" priority="65" operator="equal">
      <formula>0</formula>
    </cfRule>
  </conditionalFormatting>
  <conditionalFormatting sqref="EV6:EY6">
    <cfRule type="cellIs" dxfId="71" priority="63" operator="equal">
      <formula>0</formula>
    </cfRule>
  </conditionalFormatting>
  <conditionalFormatting sqref="EO6:EP6">
    <cfRule type="cellIs" dxfId="70" priority="59" operator="equal">
      <formula>0</formula>
    </cfRule>
  </conditionalFormatting>
  <conditionalFormatting sqref="EG6">
    <cfRule type="cellIs" dxfId="69" priority="54" operator="equal">
      <formula>0</formula>
    </cfRule>
  </conditionalFormatting>
  <conditionalFormatting sqref="EM6">
    <cfRule type="cellIs" dxfId="68" priority="49" operator="equal">
      <formula>0</formula>
    </cfRule>
  </conditionalFormatting>
  <conditionalFormatting sqref="EZ6">
    <cfRule type="cellIs" dxfId="67" priority="47" operator="equal">
      <formula>0</formula>
    </cfRule>
  </conditionalFormatting>
  <conditionalFormatting sqref="FE6">
    <cfRule type="cellIs" dxfId="66" priority="46" operator="equal">
      <formula>0</formula>
    </cfRule>
  </conditionalFormatting>
  <conditionalFormatting sqref="FJ6">
    <cfRule type="cellIs" dxfId="65" priority="45" operator="equal">
      <formula>0</formula>
    </cfRule>
  </conditionalFormatting>
  <conditionalFormatting sqref="FO6">
    <cfRule type="cellIs" dxfId="64" priority="44" operator="equal">
      <formula>0</formula>
    </cfRule>
  </conditionalFormatting>
  <conditionalFormatting sqref="GS6">
    <cfRule type="cellIs" dxfId="63" priority="43" operator="equal">
      <formula>0</formula>
    </cfRule>
  </conditionalFormatting>
  <conditionalFormatting sqref="EQ6">
    <cfRule type="cellIs" dxfId="62" priority="42" operator="equal">
      <formula>0</formula>
    </cfRule>
  </conditionalFormatting>
  <conditionalFormatting sqref="C1:C129 C131:C1048576">
    <cfRule type="duplicateValues" dxfId="61" priority="27"/>
  </conditionalFormatting>
  <conditionalFormatting sqref="AD6:AY6">
    <cfRule type="cellIs" dxfId="60" priority="26" operator="equal">
      <formula>0</formula>
    </cfRule>
  </conditionalFormatting>
  <conditionalFormatting sqref="C130">
    <cfRule type="duplicateValues" dxfId="59" priority="25"/>
  </conditionalFormatting>
  <conditionalFormatting sqref="AZ78:EF78">
    <cfRule type="cellIs" dxfId="58" priority="24" operator="equal">
      <formula>0</formula>
    </cfRule>
  </conditionalFormatting>
  <conditionalFormatting sqref="AZ80:EF80">
    <cfRule type="cellIs" dxfId="57" priority="23" operator="equal">
      <formula>0</formula>
    </cfRule>
  </conditionalFormatting>
  <conditionalFormatting sqref="AZ81:EF81">
    <cfRule type="cellIs" dxfId="56" priority="22" operator="equal">
      <formula>0</formula>
    </cfRule>
  </conditionalFormatting>
  <conditionalFormatting sqref="AZ82:EF82">
    <cfRule type="cellIs" dxfId="55" priority="21" operator="equal">
      <formula>0</formula>
    </cfRule>
  </conditionalFormatting>
  <conditionalFormatting sqref="AZ83:EF83">
    <cfRule type="cellIs" dxfId="54" priority="20" operator="equal">
      <formula>0</formula>
    </cfRule>
  </conditionalFormatting>
  <conditionalFormatting sqref="AZ84:EF84">
    <cfRule type="cellIs" dxfId="53" priority="19" operator="equal">
      <formula>0</formula>
    </cfRule>
  </conditionalFormatting>
  <conditionalFormatting sqref="AZ88:EF88">
    <cfRule type="cellIs" dxfId="52" priority="18" operator="equal">
      <formula>0</formula>
    </cfRule>
  </conditionalFormatting>
  <conditionalFormatting sqref="AZ89:EF89">
    <cfRule type="cellIs" dxfId="51" priority="17" operator="equal">
      <formula>0</formula>
    </cfRule>
  </conditionalFormatting>
  <conditionalFormatting sqref="AZ90:EF90">
    <cfRule type="cellIs" dxfId="50" priority="16" operator="equal">
      <formula>0</formula>
    </cfRule>
  </conditionalFormatting>
  <conditionalFormatting sqref="AZ91:EF91">
    <cfRule type="cellIs" dxfId="49" priority="15" operator="equal">
      <formula>0</formula>
    </cfRule>
  </conditionalFormatting>
  <conditionalFormatting sqref="AZ92:EF92">
    <cfRule type="cellIs" dxfId="48" priority="14" operator="equal">
      <formula>0</formula>
    </cfRule>
  </conditionalFormatting>
  <conditionalFormatting sqref="AZ97:EF97">
    <cfRule type="cellIs" dxfId="47" priority="13" operator="equal">
      <formula>0</formula>
    </cfRule>
  </conditionalFormatting>
  <conditionalFormatting sqref="AZ114:EF114">
    <cfRule type="cellIs" dxfId="46" priority="12" operator="equal">
      <formula>0</formula>
    </cfRule>
  </conditionalFormatting>
  <conditionalFormatting sqref="AZ115:EF115">
    <cfRule type="cellIs" dxfId="45" priority="11" operator="equal">
      <formula>0</formula>
    </cfRule>
  </conditionalFormatting>
  <conditionalFormatting sqref="AZ116:EF116">
    <cfRule type="cellIs" dxfId="44" priority="10" operator="equal">
      <formula>0</formula>
    </cfRule>
  </conditionalFormatting>
  <conditionalFormatting sqref="AZ117:EF117">
    <cfRule type="cellIs" dxfId="43" priority="9" operator="equal">
      <formula>0</formula>
    </cfRule>
  </conditionalFormatting>
  <conditionalFormatting sqref="AZ118:EF118">
    <cfRule type="cellIs" dxfId="42" priority="8" operator="equal">
      <formula>0</formula>
    </cfRule>
  </conditionalFormatting>
  <conditionalFormatting sqref="AZ119:EF119">
    <cfRule type="cellIs" dxfId="41" priority="7" operator="equal">
      <formula>0</formula>
    </cfRule>
  </conditionalFormatting>
  <conditionalFormatting sqref="AZ120:EF120">
    <cfRule type="cellIs" dxfId="40" priority="6" operator="equal">
      <formula>0</formula>
    </cfRule>
  </conditionalFormatting>
  <conditionalFormatting sqref="AZ121:EF121">
    <cfRule type="cellIs" dxfId="39" priority="5" operator="equal">
      <formula>0</formula>
    </cfRule>
  </conditionalFormatting>
  <conditionalFormatting sqref="AZ122:EF122">
    <cfRule type="cellIs" dxfId="38" priority="4" operator="equal">
      <formula>0</formula>
    </cfRule>
  </conditionalFormatting>
  <conditionalFormatting sqref="AZ123:EF123">
    <cfRule type="cellIs" dxfId="37" priority="2" operator="equal">
      <formula>0</formula>
    </cfRule>
  </conditionalFormatting>
  <conditionalFormatting sqref="AZ124:EF124">
    <cfRule type="cellIs" dxfId="36" priority="1" operator="equal">
      <formula>0</formula>
    </cfRule>
  </conditionalFormatting>
  <pageMargins left="0.24" right="0.23" top="0.22" bottom="0.16" header="0.5" footer="0.5"/>
  <pageSetup paperSize="8" scale="68"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2B467-45C3-4A70-8B31-E5581488BB6C}">
  <sheetPr>
    <tabColor theme="7" tint="0.59999389629810485"/>
  </sheetPr>
  <dimension ref="A1:U227"/>
  <sheetViews>
    <sheetView showGridLines="0" zoomScale="70" zoomScaleNormal="7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M23" sqref="M23"/>
    </sheetView>
  </sheetViews>
  <sheetFormatPr defaultRowHeight="14.5"/>
  <cols>
    <col min="1" max="1" width="5.7265625" style="404" customWidth="1"/>
    <col min="2" max="2" width="13.1796875" style="405" customWidth="1"/>
    <col min="3" max="3" width="36.54296875" style="405" bestFit="1" customWidth="1"/>
    <col min="4" max="4" width="16.81640625" style="405" customWidth="1"/>
    <col min="5" max="7" width="10" style="704" customWidth="1"/>
    <col min="8" max="9" width="10" style="706" customWidth="1"/>
    <col min="10" max="10" width="4.453125" customWidth="1"/>
    <col min="16" max="16" width="9.453125" customWidth="1"/>
  </cols>
  <sheetData>
    <row r="1" spans="1:21">
      <c r="B1" s="849"/>
      <c r="C1" s="405" t="s">
        <v>1091</v>
      </c>
      <c r="Q1" t="s">
        <v>1092</v>
      </c>
      <c r="R1" t="s">
        <v>1093</v>
      </c>
      <c r="U1" t="str">
        <f>IF(AND(Q3="OK",R3="OK",S3="OK",T3="OK",U3="OK"),"OK","CHECK")</f>
        <v>OK</v>
      </c>
    </row>
    <row r="2" spans="1:21">
      <c r="Q2" t="s">
        <v>1297</v>
      </c>
    </row>
    <row r="3" spans="1:21" ht="21">
      <c r="K3" t="s">
        <v>1303</v>
      </c>
      <c r="Q3" s="720" t="str">
        <f>IF(SUM(Q$10:Q$200)&lt;&gt;0,"CHECK","OK")</f>
        <v>OK</v>
      </c>
      <c r="R3" s="720" t="str">
        <f t="shared" ref="R3:U3" si="0">IF(SUM(R$10:R$200)&lt;&gt;0,"CHECK","OK")</f>
        <v>OK</v>
      </c>
      <c r="S3" s="720" t="str">
        <f t="shared" si="0"/>
        <v>OK</v>
      </c>
      <c r="T3" s="720" t="str">
        <f t="shared" si="0"/>
        <v>OK</v>
      </c>
      <c r="U3" s="720" t="str">
        <f t="shared" si="0"/>
        <v>OK</v>
      </c>
    </row>
    <row r="4" spans="1:21" ht="18.5">
      <c r="A4" s="457"/>
      <c r="B4" s="458"/>
      <c r="C4" s="459"/>
      <c r="D4" s="412"/>
      <c r="E4" s="1059"/>
      <c r="F4" s="1059"/>
      <c r="G4" s="1059"/>
      <c r="H4" s="1059"/>
      <c r="I4" s="1059"/>
      <c r="K4" s="1058"/>
      <c r="L4" s="1058"/>
      <c r="M4" s="1058"/>
      <c r="N4" s="1058"/>
      <c r="O4" s="1058"/>
      <c r="Q4" s="1058"/>
      <c r="R4" s="1058"/>
      <c r="S4" s="1058"/>
      <c r="T4" s="1058"/>
      <c r="U4" s="1058"/>
    </row>
    <row r="5" spans="1:21">
      <c r="A5" s="1049" t="s">
        <v>606</v>
      </c>
      <c r="B5" s="1049" t="s">
        <v>44</v>
      </c>
      <c r="C5" s="1049" t="s">
        <v>45</v>
      </c>
      <c r="D5" s="1012" t="s">
        <v>599</v>
      </c>
      <c r="E5" s="1057" t="s">
        <v>783</v>
      </c>
      <c r="F5" s="1057" t="s">
        <v>764</v>
      </c>
      <c r="G5" s="1057" t="s">
        <v>765</v>
      </c>
      <c r="H5" s="1057" t="s">
        <v>761</v>
      </c>
      <c r="I5" s="1057" t="s">
        <v>766</v>
      </c>
      <c r="K5" s="1057" t="s">
        <v>783</v>
      </c>
      <c r="L5" s="1057" t="s">
        <v>764</v>
      </c>
      <c r="M5" s="1057" t="s">
        <v>765</v>
      </c>
      <c r="N5" s="1057" t="s">
        <v>761</v>
      </c>
      <c r="O5" s="1057" t="s">
        <v>766</v>
      </c>
      <c r="Q5" s="1057" t="s">
        <v>783</v>
      </c>
      <c r="R5" s="1057" t="s">
        <v>764</v>
      </c>
      <c r="S5" s="1057" t="s">
        <v>765</v>
      </c>
      <c r="T5" s="1057" t="s">
        <v>761</v>
      </c>
      <c r="U5" s="1057" t="s">
        <v>766</v>
      </c>
    </row>
    <row r="6" spans="1:21">
      <c r="A6" s="1049"/>
      <c r="B6" s="1049"/>
      <c r="C6" s="1049"/>
      <c r="D6" s="1013"/>
      <c r="E6" s="1057"/>
      <c r="F6" s="1057"/>
      <c r="G6" s="1057"/>
      <c r="H6" s="1057"/>
      <c r="I6" s="1057"/>
      <c r="K6" s="1057"/>
      <c r="L6" s="1057"/>
      <c r="M6" s="1057"/>
      <c r="N6" s="1057"/>
      <c r="O6" s="1057"/>
      <c r="Q6" s="1057"/>
      <c r="R6" s="1057"/>
      <c r="S6" s="1057"/>
      <c r="T6" s="1057"/>
      <c r="U6" s="1057"/>
    </row>
    <row r="7" spans="1:21">
      <c r="A7" s="1049"/>
      <c r="B7" s="1049"/>
      <c r="C7" s="1049"/>
      <c r="D7" s="1014"/>
      <c r="E7" s="1057"/>
      <c r="F7" s="1057"/>
      <c r="G7" s="1057"/>
      <c r="H7" s="1057"/>
      <c r="I7" s="1057"/>
      <c r="K7" s="1057"/>
      <c r="L7" s="1057"/>
      <c r="M7" s="1057"/>
      <c r="N7" s="1057"/>
      <c r="O7" s="1057"/>
      <c r="Q7" s="1057"/>
      <c r="R7" s="1057"/>
      <c r="S7" s="1057"/>
      <c r="T7" s="1057"/>
      <c r="U7" s="1057"/>
    </row>
    <row r="8" spans="1:21" s="150" customFormat="1" ht="7" customHeight="1">
      <c r="A8" s="719"/>
      <c r="B8" s="719"/>
      <c r="C8" s="719"/>
      <c r="D8" s="718"/>
      <c r="E8" s="710"/>
      <c r="F8" s="710"/>
      <c r="G8" s="710"/>
      <c r="H8" s="711"/>
      <c r="I8" s="711"/>
    </row>
    <row r="9" spans="1:21" ht="7.5" customHeight="1">
      <c r="A9" s="335"/>
      <c r="B9" s="42"/>
      <c r="C9" s="336"/>
      <c r="D9" s="42"/>
      <c r="E9" s="707"/>
      <c r="F9" s="707"/>
      <c r="G9" s="707"/>
    </row>
    <row r="10" spans="1:21">
      <c r="A10" s="427">
        <v>1</v>
      </c>
      <c r="B10" s="428" t="s">
        <v>68</v>
      </c>
      <c r="C10" s="429" t="s">
        <v>69</v>
      </c>
      <c r="D10" s="429"/>
      <c r="E10" s="715">
        <f>SUM('3.Gentan-i'!AD10:AY10)</f>
        <v>1.6334999999999997</v>
      </c>
      <c r="F10" s="715">
        <f>SUM('3.Gentan-i'!AZ10:BN10)</f>
        <v>1.3125981308411216</v>
      </c>
      <c r="G10" s="715">
        <f>SUM('3.Gentan-i'!BO10:CL10)</f>
        <v>2.1001570093457946</v>
      </c>
      <c r="H10" s="716">
        <f>SUM('3.Gentan-i'!CM10:DF10)</f>
        <v>1.5313644859813089</v>
      </c>
      <c r="I10" s="716">
        <f>SUM('3.Gentan-i'!DG10:EF10)</f>
        <v>2.8439626168224312</v>
      </c>
      <c r="J10" s="712"/>
      <c r="K10" s="717">
        <v>1.6334999999999997</v>
      </c>
      <c r="L10" s="717">
        <v>1.3125981308411216</v>
      </c>
      <c r="M10" s="717">
        <v>2.1001570093457946</v>
      </c>
      <c r="N10" s="717">
        <v>1.5313644859813089</v>
      </c>
      <c r="O10" s="717">
        <v>2.8439626168224312</v>
      </c>
      <c r="P10" s="712"/>
      <c r="Q10" s="714">
        <f t="shared" ref="Q10:Q41" si="1">E10-K10</f>
        <v>0</v>
      </c>
      <c r="R10" s="714">
        <f t="shared" ref="R10:R41" si="2">F10-L10</f>
        <v>0</v>
      </c>
      <c r="S10" s="714">
        <f t="shared" ref="S10:S41" si="3">G10-M10</f>
        <v>0</v>
      </c>
      <c r="T10" s="714">
        <f t="shared" ref="T10:T41" si="4">H10-N10</f>
        <v>0</v>
      </c>
      <c r="U10" s="714">
        <f t="shared" ref="U10:U41" si="5">I10-O10</f>
        <v>0</v>
      </c>
    </row>
    <row r="11" spans="1:21">
      <c r="A11" s="437">
        <v>1</v>
      </c>
      <c r="B11" s="438" t="s">
        <v>71</v>
      </c>
      <c r="C11" s="439" t="s">
        <v>72</v>
      </c>
      <c r="D11" s="439"/>
      <c r="E11" s="715">
        <f>SUM('3.Gentan-i'!AD11:AY11)</f>
        <v>1.584000000000001</v>
      </c>
      <c r="F11" s="715">
        <f>SUM('3.Gentan-i'!AZ11:BN11)</f>
        <v>1.4319252336448596</v>
      </c>
      <c r="G11" s="715">
        <f>SUM('3.Gentan-i'!BO11:CL11)</f>
        <v>2.2910803738317753</v>
      </c>
      <c r="H11" s="716">
        <f>SUM('3.Gentan-i'!CM11:DF11)</f>
        <v>2.5058691588784989</v>
      </c>
      <c r="I11" s="716">
        <f>SUM('3.Gentan-i'!DG11:EF11)</f>
        <v>3.1025046728971954</v>
      </c>
      <c r="J11" s="712"/>
      <c r="K11" s="717">
        <v>1.584000000000001</v>
      </c>
      <c r="L11" s="717">
        <v>1.4319252336448596</v>
      </c>
      <c r="M11" s="717">
        <v>2.2910803738317753</v>
      </c>
      <c r="N11" s="717">
        <v>2.5058691588784989</v>
      </c>
      <c r="O11" s="717">
        <v>3.1025046728971954</v>
      </c>
      <c r="P11" s="712"/>
      <c r="Q11" s="714">
        <f t="shared" si="1"/>
        <v>0</v>
      </c>
      <c r="R11" s="714">
        <f t="shared" si="2"/>
        <v>0</v>
      </c>
      <c r="S11" s="714">
        <f t="shared" si="3"/>
        <v>0</v>
      </c>
      <c r="T11" s="714">
        <f t="shared" si="4"/>
        <v>0</v>
      </c>
      <c r="U11" s="714">
        <f t="shared" si="5"/>
        <v>0</v>
      </c>
    </row>
    <row r="12" spans="1:21">
      <c r="A12" s="437">
        <v>1</v>
      </c>
      <c r="B12" s="438" t="s">
        <v>77</v>
      </c>
      <c r="C12" s="439" t="s">
        <v>78</v>
      </c>
      <c r="D12" s="439"/>
      <c r="E12" s="715">
        <f>SUM('3.Gentan-i'!AD12:AY12)</f>
        <v>5.13</v>
      </c>
      <c r="F12" s="715">
        <f>SUM('3.Gentan-i'!AZ12:BN12)</f>
        <v>0</v>
      </c>
      <c r="G12" s="715">
        <f>SUM('3.Gentan-i'!BO12:CL12)</f>
        <v>0</v>
      </c>
      <c r="H12" s="716">
        <f>SUM('3.Gentan-i'!CM12:DF12)</f>
        <v>8.9775000000000009</v>
      </c>
      <c r="I12" s="716">
        <f>SUM('3.Gentan-i'!DG12:EF12)</f>
        <v>6.57</v>
      </c>
      <c r="J12" s="712"/>
      <c r="K12" s="717">
        <v>5.13</v>
      </c>
      <c r="L12" s="717">
        <v>0</v>
      </c>
      <c r="M12" s="717">
        <v>0</v>
      </c>
      <c r="N12" s="717">
        <v>8.9775000000000009</v>
      </c>
      <c r="O12" s="717">
        <v>6.57</v>
      </c>
      <c r="P12" s="712"/>
      <c r="Q12" s="714">
        <f t="shared" si="1"/>
        <v>0</v>
      </c>
      <c r="R12" s="714">
        <f t="shared" si="2"/>
        <v>0</v>
      </c>
      <c r="S12" s="714">
        <f t="shared" si="3"/>
        <v>0</v>
      </c>
      <c r="T12" s="714">
        <f t="shared" si="4"/>
        <v>0</v>
      </c>
      <c r="U12" s="714">
        <f t="shared" si="5"/>
        <v>0</v>
      </c>
    </row>
    <row r="13" spans="1:21">
      <c r="A13" s="437">
        <v>1</v>
      </c>
      <c r="B13" s="438" t="s">
        <v>541</v>
      </c>
      <c r="C13" s="439" t="s">
        <v>539</v>
      </c>
      <c r="D13" s="439" t="s">
        <v>600</v>
      </c>
      <c r="E13" s="715">
        <f>SUM('3.Gentan-i'!AD13:AY13)</f>
        <v>1.0772999999999997</v>
      </c>
      <c r="F13" s="715">
        <f>SUM('3.Gentan-i'!AZ13:BN13)</f>
        <v>0.7200000000000002</v>
      </c>
      <c r="G13" s="715">
        <f>SUM('3.Gentan-i'!BO13:CL13)</f>
        <v>1.2000000000000006</v>
      </c>
      <c r="H13" s="716">
        <f>SUM('3.Gentan-i'!CM13:DF13)</f>
        <v>0</v>
      </c>
      <c r="I13" s="716">
        <f>SUM('3.Gentan-i'!DG13:EF13)</f>
        <v>0</v>
      </c>
      <c r="J13" s="712"/>
      <c r="K13" s="717">
        <v>1.0772999999999997</v>
      </c>
      <c r="L13" s="717">
        <v>0.7200000000000002</v>
      </c>
      <c r="M13" s="717">
        <v>1.2000000000000006</v>
      </c>
      <c r="N13" s="717">
        <v>0</v>
      </c>
      <c r="O13" s="717">
        <v>0</v>
      </c>
      <c r="P13" s="712"/>
      <c r="Q13" s="714">
        <f t="shared" si="1"/>
        <v>0</v>
      </c>
      <c r="R13" s="714">
        <f t="shared" si="2"/>
        <v>0</v>
      </c>
      <c r="S13" s="714">
        <f t="shared" si="3"/>
        <v>0</v>
      </c>
      <c r="T13" s="714">
        <f t="shared" si="4"/>
        <v>0</v>
      </c>
      <c r="U13" s="714">
        <f t="shared" si="5"/>
        <v>0</v>
      </c>
    </row>
    <row r="14" spans="1:21">
      <c r="A14" s="437">
        <v>1</v>
      </c>
      <c r="B14" s="438" t="s">
        <v>80</v>
      </c>
      <c r="C14" s="439" t="s">
        <v>81</v>
      </c>
      <c r="D14" s="439"/>
      <c r="E14" s="715">
        <f>SUM('3.Gentan-i'!AD14:AY14)</f>
        <v>3.8609999999999998</v>
      </c>
      <c r="F14" s="715">
        <f>SUM('3.Gentan-i'!AZ14:BN14)</f>
        <v>0</v>
      </c>
      <c r="G14" s="715">
        <f>SUM('3.Gentan-i'!BO14:CL14)</f>
        <v>0</v>
      </c>
      <c r="H14" s="716">
        <f>SUM('3.Gentan-i'!CM14:DF14)</f>
        <v>0</v>
      </c>
      <c r="I14" s="716">
        <f>SUM('3.Gentan-i'!DG14:EF14)</f>
        <v>0</v>
      </c>
      <c r="J14" s="712"/>
      <c r="K14" s="717">
        <v>3.8609999999999998</v>
      </c>
      <c r="L14" s="717">
        <v>0</v>
      </c>
      <c r="M14" s="717">
        <v>0</v>
      </c>
      <c r="N14" s="717">
        <v>0</v>
      </c>
      <c r="O14" s="717">
        <v>0</v>
      </c>
      <c r="P14" s="712"/>
      <c r="Q14" s="714">
        <f t="shared" si="1"/>
        <v>0</v>
      </c>
      <c r="R14" s="714">
        <f t="shared" si="2"/>
        <v>0</v>
      </c>
      <c r="S14" s="714">
        <f t="shared" si="3"/>
        <v>0</v>
      </c>
      <c r="T14" s="714">
        <f t="shared" si="4"/>
        <v>0</v>
      </c>
      <c r="U14" s="714">
        <f t="shared" si="5"/>
        <v>0</v>
      </c>
    </row>
    <row r="15" spans="1:21">
      <c r="A15" s="437">
        <v>1</v>
      </c>
      <c r="B15" s="438" t="s">
        <v>542</v>
      </c>
      <c r="C15" s="439" t="s">
        <v>540</v>
      </c>
      <c r="D15" s="439" t="s">
        <v>600</v>
      </c>
      <c r="E15" s="715">
        <f>SUM('3.Gentan-i'!AD15:AY15)</f>
        <v>0.53769999999999996</v>
      </c>
      <c r="F15" s="715">
        <f>SUM('3.Gentan-i'!AZ15:BN15)</f>
        <v>0.45000000000000018</v>
      </c>
      <c r="G15" s="715">
        <f>SUM('3.Gentan-i'!BO15:CL15)</f>
        <v>0.72000000000000042</v>
      </c>
      <c r="H15" s="716">
        <f>SUM('3.Gentan-i'!CM15:DF15)</f>
        <v>0</v>
      </c>
      <c r="I15" s="716">
        <f>SUM('3.Gentan-i'!DG15:EF15)</f>
        <v>0</v>
      </c>
      <c r="J15" s="712"/>
      <c r="K15" s="717">
        <v>0.53769999999999996</v>
      </c>
      <c r="L15" s="717">
        <v>0.45000000000000018</v>
      </c>
      <c r="M15" s="717">
        <v>0.72000000000000042</v>
      </c>
      <c r="N15" s="717">
        <v>0</v>
      </c>
      <c r="O15" s="717">
        <v>0</v>
      </c>
      <c r="P15" s="712"/>
      <c r="Q15" s="714">
        <f t="shared" si="1"/>
        <v>0</v>
      </c>
      <c r="R15" s="714">
        <f t="shared" si="2"/>
        <v>0</v>
      </c>
      <c r="S15" s="714">
        <f t="shared" si="3"/>
        <v>0</v>
      </c>
      <c r="T15" s="714">
        <f t="shared" si="4"/>
        <v>0</v>
      </c>
      <c r="U15" s="714">
        <f t="shared" si="5"/>
        <v>0</v>
      </c>
    </row>
    <row r="16" spans="1:21">
      <c r="A16" s="437">
        <v>1</v>
      </c>
      <c r="B16" s="438" t="s">
        <v>84</v>
      </c>
      <c r="C16" s="439" t="s">
        <v>85</v>
      </c>
      <c r="D16" s="439"/>
      <c r="E16" s="715">
        <f>SUM('3.Gentan-i'!AD16:AY16)</f>
        <v>3.8880000000000003</v>
      </c>
      <c r="F16" s="715">
        <f>SUM('3.Gentan-i'!AZ16:BN16)</f>
        <v>0</v>
      </c>
      <c r="G16" s="715">
        <f>SUM('3.Gentan-i'!BO16:CL16)</f>
        <v>12.48</v>
      </c>
      <c r="H16" s="716">
        <f>SUM('3.Gentan-i'!CM16:DF16)</f>
        <v>0</v>
      </c>
      <c r="I16" s="716">
        <f>SUM('3.Gentan-i'!DG16:EF16)</f>
        <v>5.071401869158878</v>
      </c>
      <c r="J16" s="712"/>
      <c r="K16" s="717">
        <v>3.8880000000000003</v>
      </c>
      <c r="L16" s="717">
        <v>0</v>
      </c>
      <c r="M16" s="717">
        <v>12.48</v>
      </c>
      <c r="N16" s="717">
        <v>0</v>
      </c>
      <c r="O16" s="717">
        <v>5.071401869158878</v>
      </c>
      <c r="P16" s="712"/>
      <c r="Q16" s="714">
        <f t="shared" si="1"/>
        <v>0</v>
      </c>
      <c r="R16" s="714">
        <f t="shared" si="2"/>
        <v>0</v>
      </c>
      <c r="S16" s="714">
        <f t="shared" si="3"/>
        <v>0</v>
      </c>
      <c r="T16" s="714">
        <f t="shared" si="4"/>
        <v>0</v>
      </c>
      <c r="U16" s="714">
        <f t="shared" si="5"/>
        <v>0</v>
      </c>
    </row>
    <row r="17" spans="1:21">
      <c r="A17" s="437">
        <v>1</v>
      </c>
      <c r="B17" s="438" t="s">
        <v>89</v>
      </c>
      <c r="C17" s="439" t="s">
        <v>90</v>
      </c>
      <c r="D17" s="439"/>
      <c r="E17" s="715">
        <f>SUM('3.Gentan-i'!AD17:AY17)</f>
        <v>0.39000000000000012</v>
      </c>
      <c r="F17" s="715">
        <f>SUM('3.Gentan-i'!AZ17:BN17)</f>
        <v>0.33600000000000008</v>
      </c>
      <c r="G17" s="715">
        <f>SUM('3.Gentan-i'!BO17:CL17)</f>
        <v>0.56000000000000028</v>
      </c>
      <c r="H17" s="716">
        <f>SUM('3.Gentan-i'!CM17:DF17)</f>
        <v>0</v>
      </c>
      <c r="I17" s="716">
        <f>SUM('3.Gentan-i'!DG17:EF17)</f>
        <v>0.93500000000000016</v>
      </c>
      <c r="J17" s="712"/>
      <c r="K17" s="717">
        <v>0.39000000000000012</v>
      </c>
      <c r="L17" s="717">
        <v>0.33600000000000008</v>
      </c>
      <c r="M17" s="717">
        <v>0.56000000000000028</v>
      </c>
      <c r="N17" s="717">
        <v>0</v>
      </c>
      <c r="O17" s="717">
        <v>0.93500000000000016</v>
      </c>
      <c r="P17" s="712"/>
      <c r="Q17" s="714">
        <f t="shared" si="1"/>
        <v>0</v>
      </c>
      <c r="R17" s="714">
        <f t="shared" si="2"/>
        <v>0</v>
      </c>
      <c r="S17" s="714">
        <f t="shared" si="3"/>
        <v>0</v>
      </c>
      <c r="T17" s="714">
        <f t="shared" si="4"/>
        <v>0</v>
      </c>
      <c r="U17" s="714">
        <f t="shared" si="5"/>
        <v>0</v>
      </c>
    </row>
    <row r="18" spans="1:21">
      <c r="A18" s="437">
        <v>1</v>
      </c>
      <c r="B18" s="438" t="s">
        <v>92</v>
      </c>
      <c r="C18" s="439" t="s">
        <v>93</v>
      </c>
      <c r="D18" s="439"/>
      <c r="E18" s="715">
        <f>SUM('3.Gentan-i'!AD18:AY18)</f>
        <v>1.74</v>
      </c>
      <c r="F18" s="715">
        <f>SUM('3.Gentan-i'!AZ18:BN18)</f>
        <v>1.2317607476635519</v>
      </c>
      <c r="G18" s="715">
        <f>SUM('3.Gentan-i'!BO18:CL18)</f>
        <v>1.9764635514018702</v>
      </c>
      <c r="H18" s="716">
        <f>SUM('3.Gentan-i'!CM18:DF18)</f>
        <v>1.6500000000000006</v>
      </c>
      <c r="I18" s="716">
        <f>SUM('3.Gentan-i'!DG18:EF18)</f>
        <v>2.726920041536864</v>
      </c>
      <c r="J18" s="712"/>
      <c r="K18" s="717">
        <v>1.74</v>
      </c>
      <c r="L18" s="717">
        <v>1.2317607476635519</v>
      </c>
      <c r="M18" s="717">
        <v>1.9764635514018702</v>
      </c>
      <c r="N18" s="717">
        <v>1.6500000000000006</v>
      </c>
      <c r="O18" s="717">
        <v>2.726920041536864</v>
      </c>
      <c r="P18" s="712"/>
      <c r="Q18" s="714">
        <f t="shared" si="1"/>
        <v>0</v>
      </c>
      <c r="R18" s="714">
        <f t="shared" si="2"/>
        <v>0</v>
      </c>
      <c r="S18" s="714">
        <f t="shared" si="3"/>
        <v>0</v>
      </c>
      <c r="T18" s="714">
        <f t="shared" si="4"/>
        <v>0</v>
      </c>
      <c r="U18" s="714">
        <f t="shared" si="5"/>
        <v>0</v>
      </c>
    </row>
    <row r="19" spans="1:21">
      <c r="A19" s="437">
        <v>1</v>
      </c>
      <c r="B19" s="438" t="s">
        <v>96</v>
      </c>
      <c r="C19" s="439" t="s">
        <v>97</v>
      </c>
      <c r="D19" s="439"/>
      <c r="E19" s="715">
        <f>SUM('3.Gentan-i'!AD19:AY19)</f>
        <v>1.74</v>
      </c>
      <c r="F19" s="715">
        <f>SUM('3.Gentan-i'!AZ19:BN19)</f>
        <v>1.2317607476635519</v>
      </c>
      <c r="G19" s="715">
        <f>SUM('3.Gentan-i'!BO19:CL19)</f>
        <v>1.9764635514018702</v>
      </c>
      <c r="H19" s="716">
        <f>SUM('3.Gentan-i'!CM19:DF19)</f>
        <v>1.6444766355140186</v>
      </c>
      <c r="I19" s="716">
        <f>SUM('3.Gentan-i'!DG19:EF19)</f>
        <v>2.726920041536864</v>
      </c>
      <c r="J19" s="712"/>
      <c r="K19" s="717">
        <v>1.74</v>
      </c>
      <c r="L19" s="717">
        <v>1.2317607476635519</v>
      </c>
      <c r="M19" s="717">
        <v>1.9764635514018702</v>
      </c>
      <c r="N19" s="717">
        <v>1.6444766355140186</v>
      </c>
      <c r="O19" s="717">
        <v>2.726920041536864</v>
      </c>
      <c r="P19" s="712"/>
      <c r="Q19" s="714">
        <f t="shared" si="1"/>
        <v>0</v>
      </c>
      <c r="R19" s="714">
        <f t="shared" si="2"/>
        <v>0</v>
      </c>
      <c r="S19" s="714">
        <f t="shared" si="3"/>
        <v>0</v>
      </c>
      <c r="T19" s="714">
        <f t="shared" si="4"/>
        <v>0</v>
      </c>
      <c r="U19" s="714">
        <f t="shared" si="5"/>
        <v>0</v>
      </c>
    </row>
    <row r="20" spans="1:21">
      <c r="A20" s="437">
        <v>1</v>
      </c>
      <c r="B20" s="438" t="s">
        <v>99</v>
      </c>
      <c r="C20" s="439" t="s">
        <v>100</v>
      </c>
      <c r="D20" s="439"/>
      <c r="E20" s="715">
        <f>SUM('3.Gentan-i'!AD20:AY20)</f>
        <v>9.7500000000000031E-2</v>
      </c>
      <c r="F20" s="715">
        <f>SUM('3.Gentan-i'!AZ20:BN20)</f>
        <v>0.12000000000000005</v>
      </c>
      <c r="G20" s="715">
        <f>SUM('3.Gentan-i'!BO20:CL20)</f>
        <v>0.19200000000000012</v>
      </c>
      <c r="H20" s="716">
        <f>SUM('3.Gentan-i'!CM20:DF20)</f>
        <v>0</v>
      </c>
      <c r="I20" s="716">
        <f>SUM('3.Gentan-i'!DG20:EF20)</f>
        <v>0.26000000000000006</v>
      </c>
      <c r="J20" s="712"/>
      <c r="K20" s="717">
        <v>9.7500000000000031E-2</v>
      </c>
      <c r="L20" s="717">
        <v>0.12000000000000005</v>
      </c>
      <c r="M20" s="717">
        <v>0.19200000000000012</v>
      </c>
      <c r="N20" s="717">
        <v>0</v>
      </c>
      <c r="O20" s="717">
        <v>0.26000000000000006</v>
      </c>
      <c r="P20" s="712"/>
      <c r="Q20" s="714">
        <f t="shared" si="1"/>
        <v>0</v>
      </c>
      <c r="R20" s="714">
        <f t="shared" si="2"/>
        <v>0</v>
      </c>
      <c r="S20" s="714">
        <f t="shared" si="3"/>
        <v>0</v>
      </c>
      <c r="T20" s="714">
        <f t="shared" si="4"/>
        <v>0</v>
      </c>
      <c r="U20" s="714">
        <f t="shared" si="5"/>
        <v>0</v>
      </c>
    </row>
    <row r="21" spans="1:21">
      <c r="A21" s="437">
        <v>1</v>
      </c>
      <c r="B21" s="438" t="s">
        <v>102</v>
      </c>
      <c r="C21" s="439" t="s">
        <v>103</v>
      </c>
      <c r="D21" s="439"/>
      <c r="E21" s="715">
        <f>SUM('3.Gentan-i'!AD21:AY21)</f>
        <v>17.423999999999999</v>
      </c>
      <c r="F21" s="715">
        <f>SUM('3.Gentan-i'!AZ21:BN21)</f>
        <v>9.5040000000000031</v>
      </c>
      <c r="G21" s="715">
        <f>SUM('3.Gentan-i'!BO21:CL21)</f>
        <v>15.206399999999999</v>
      </c>
      <c r="H21" s="716">
        <f>SUM('3.Gentan-i'!CM21:DF21)</f>
        <v>6.9999999999999973</v>
      </c>
      <c r="I21" s="716">
        <f>SUM('3.Gentan-i'!DG21:EF21)</f>
        <v>20.592000000000006</v>
      </c>
      <c r="J21" s="712"/>
      <c r="K21" s="717">
        <v>17.423999999999999</v>
      </c>
      <c r="L21" s="717">
        <v>9.5040000000000031</v>
      </c>
      <c r="M21" s="717">
        <v>15.206399999999999</v>
      </c>
      <c r="N21" s="717">
        <v>6.9999999999999973</v>
      </c>
      <c r="O21" s="717">
        <v>20.592000000000006</v>
      </c>
      <c r="P21" s="712"/>
      <c r="Q21" s="714">
        <f t="shared" si="1"/>
        <v>0</v>
      </c>
      <c r="R21" s="714">
        <f t="shared" si="2"/>
        <v>0</v>
      </c>
      <c r="S21" s="714">
        <f t="shared" si="3"/>
        <v>0</v>
      </c>
      <c r="T21" s="714">
        <f t="shared" si="4"/>
        <v>0</v>
      </c>
      <c r="U21" s="714">
        <f t="shared" si="5"/>
        <v>0</v>
      </c>
    </row>
    <row r="22" spans="1:21">
      <c r="A22" s="437">
        <v>1</v>
      </c>
      <c r="B22" s="445" t="s">
        <v>110</v>
      </c>
      <c r="C22" s="439" t="s">
        <v>111</v>
      </c>
      <c r="D22" s="439"/>
      <c r="E22" s="715">
        <f>SUM('3.Gentan-i'!AD22:AY22)</f>
        <v>8.8000000000000025</v>
      </c>
      <c r="F22" s="715">
        <f>SUM('3.Gentan-i'!AZ22:BN22)</f>
        <v>4.8000000000000025</v>
      </c>
      <c r="G22" s="715">
        <f>SUM('3.Gentan-i'!BO22:CL22)</f>
        <v>7.680000000000005</v>
      </c>
      <c r="H22" s="716">
        <f>SUM('3.Gentan-i'!CM22:DF22)</f>
        <v>8.0000000000000018</v>
      </c>
      <c r="I22" s="716">
        <f>SUM('3.Gentan-i'!DG22:EF22)</f>
        <v>10.400000000000004</v>
      </c>
      <c r="J22" s="712"/>
      <c r="K22" s="717">
        <v>8.8000000000000025</v>
      </c>
      <c r="L22" s="717">
        <v>4.8000000000000025</v>
      </c>
      <c r="M22" s="717">
        <v>7.680000000000005</v>
      </c>
      <c r="N22" s="717">
        <v>8.0000000000000018</v>
      </c>
      <c r="O22" s="717">
        <v>10.400000000000004</v>
      </c>
      <c r="P22" s="712"/>
      <c r="Q22" s="714">
        <f t="shared" si="1"/>
        <v>0</v>
      </c>
      <c r="R22" s="714">
        <f t="shared" si="2"/>
        <v>0</v>
      </c>
      <c r="S22" s="714">
        <f t="shared" si="3"/>
        <v>0</v>
      </c>
      <c r="T22" s="714">
        <f t="shared" si="4"/>
        <v>0</v>
      </c>
      <c r="U22" s="714">
        <f t="shared" si="5"/>
        <v>0</v>
      </c>
    </row>
    <row r="23" spans="1:21">
      <c r="A23" s="437">
        <v>1</v>
      </c>
      <c r="B23" s="438" t="s">
        <v>114</v>
      </c>
      <c r="C23" s="439" t="s">
        <v>115</v>
      </c>
      <c r="D23" s="439"/>
      <c r="E23" s="715">
        <f>SUM('3.Gentan-i'!AD23:AY23)</f>
        <v>1.8360000000000003</v>
      </c>
      <c r="F23" s="715">
        <f>SUM('3.Gentan-i'!AZ23:BN23)</f>
        <v>0.99840000000000018</v>
      </c>
      <c r="G23" s="715">
        <f>SUM('3.Gentan-i'!BO23:CL23)</f>
        <v>1.6127999999999996</v>
      </c>
      <c r="H23" s="716">
        <f>SUM('3.Gentan-i'!CM23:DF23)</f>
        <v>1.6000000000000003</v>
      </c>
      <c r="I23" s="716">
        <f>SUM('3.Gentan-i'!DG23:EF23)</f>
        <v>2.1520000000000006</v>
      </c>
      <c r="J23" s="712"/>
      <c r="K23" s="717">
        <v>1.8360000000000003</v>
      </c>
      <c r="L23" s="717">
        <v>0.99840000000000018</v>
      </c>
      <c r="M23" s="717">
        <v>1.6127999999999996</v>
      </c>
      <c r="N23" s="717">
        <v>1.6000000000000003</v>
      </c>
      <c r="O23" s="717">
        <v>2.1520000000000006</v>
      </c>
      <c r="P23" s="712"/>
      <c r="Q23" s="714">
        <f t="shared" si="1"/>
        <v>0</v>
      </c>
      <c r="R23" s="714">
        <f t="shared" si="2"/>
        <v>0</v>
      </c>
      <c r="S23" s="714">
        <f t="shared" si="3"/>
        <v>0</v>
      </c>
      <c r="T23" s="714">
        <f t="shared" si="4"/>
        <v>0</v>
      </c>
      <c r="U23" s="714">
        <f t="shared" si="5"/>
        <v>0</v>
      </c>
    </row>
    <row r="24" spans="1:21">
      <c r="A24" s="437">
        <v>1</v>
      </c>
      <c r="B24" s="438" t="s">
        <v>576</v>
      </c>
      <c r="C24" s="439" t="s">
        <v>117</v>
      </c>
      <c r="D24" s="439"/>
      <c r="E24" s="715">
        <f>SUM('3.Gentan-i'!AD24:AY24)</f>
        <v>0.26180000000000009</v>
      </c>
      <c r="F24" s="715">
        <f>SUM('3.Gentan-i'!AZ24:BN24)</f>
        <v>0.18180000000000002</v>
      </c>
      <c r="G24" s="715">
        <f>SUM('3.Gentan-i'!BO24:CL24)</f>
        <v>0.28800000000000009</v>
      </c>
      <c r="H24" s="716">
        <f>SUM('3.Gentan-i'!CM24:DF24)</f>
        <v>0.252</v>
      </c>
      <c r="I24" s="716">
        <f>SUM('3.Gentan-i'!DG24:EF24)</f>
        <v>0.30380000000000007</v>
      </c>
      <c r="J24" s="712"/>
      <c r="K24" s="717">
        <v>0.26180000000000009</v>
      </c>
      <c r="L24" s="717">
        <v>0.18180000000000002</v>
      </c>
      <c r="M24" s="717">
        <v>0.28800000000000009</v>
      </c>
      <c r="N24" s="717">
        <v>0.252</v>
      </c>
      <c r="O24" s="717">
        <v>0.30380000000000007</v>
      </c>
      <c r="P24" s="712"/>
      <c r="Q24" s="714">
        <f t="shared" si="1"/>
        <v>0</v>
      </c>
      <c r="R24" s="714">
        <f t="shared" si="2"/>
        <v>0</v>
      </c>
      <c r="S24" s="714">
        <f t="shared" si="3"/>
        <v>0</v>
      </c>
      <c r="T24" s="714">
        <f t="shared" si="4"/>
        <v>0</v>
      </c>
      <c r="U24" s="714">
        <f t="shared" si="5"/>
        <v>0</v>
      </c>
    </row>
    <row r="25" spans="1:21">
      <c r="A25" s="437">
        <v>1</v>
      </c>
      <c r="B25" s="438" t="s">
        <v>118</v>
      </c>
      <c r="C25" s="439" t="s">
        <v>119</v>
      </c>
      <c r="D25" s="439"/>
      <c r="E25" s="715">
        <f>SUM('3.Gentan-i'!AD25:AY25)</f>
        <v>21.42</v>
      </c>
      <c r="F25" s="715">
        <f>SUM('3.Gentan-i'!AZ25:BN25)</f>
        <v>20.04695327102803</v>
      </c>
      <c r="G25" s="715">
        <f>SUM('3.Gentan-i'!BO25:CL25)</f>
        <v>26.729271028037374</v>
      </c>
      <c r="H25" s="716">
        <f>SUM('3.Gentan-i'!CM25:DF25)</f>
        <v>32.917500000000011</v>
      </c>
      <c r="I25" s="716">
        <f>SUM('3.Gentan-i'!DG25:EF25)</f>
        <v>29.235140186915878</v>
      </c>
      <c r="J25" s="712"/>
      <c r="K25" s="717">
        <v>21.42</v>
      </c>
      <c r="L25" s="717">
        <v>20.04695327102803</v>
      </c>
      <c r="M25" s="717">
        <v>26.729271028037374</v>
      </c>
      <c r="N25" s="717">
        <v>32.917500000000011</v>
      </c>
      <c r="O25" s="717">
        <v>29.235140186915878</v>
      </c>
      <c r="P25" s="712"/>
      <c r="Q25" s="714">
        <f t="shared" si="1"/>
        <v>0</v>
      </c>
      <c r="R25" s="714">
        <f t="shared" si="2"/>
        <v>0</v>
      </c>
      <c r="S25" s="714">
        <f t="shared" si="3"/>
        <v>0</v>
      </c>
      <c r="T25" s="714">
        <f t="shared" si="4"/>
        <v>0</v>
      </c>
      <c r="U25" s="714">
        <f t="shared" si="5"/>
        <v>0</v>
      </c>
    </row>
    <row r="26" spans="1:21">
      <c r="A26" s="437">
        <v>1</v>
      </c>
      <c r="B26" s="438" t="s">
        <v>121</v>
      </c>
      <c r="C26" s="439" t="s">
        <v>122</v>
      </c>
      <c r="D26" s="439"/>
      <c r="E26" s="715">
        <f>SUM('3.Gentan-i'!AD26:AY26)</f>
        <v>23.588000000000008</v>
      </c>
      <c r="F26" s="715">
        <f>SUM('3.Gentan-i'!AZ26:BN26)</f>
        <v>19.68</v>
      </c>
      <c r="G26" s="715">
        <f>SUM('3.Gentan-i'!BO26:CL26)</f>
        <v>26.229811838006235</v>
      </c>
      <c r="H26" s="716">
        <f>SUM('3.Gentan-i'!CM26:DF26)</f>
        <v>28.522500000000001</v>
      </c>
      <c r="I26" s="716">
        <f>SUM('3.Gentan-i'!DG26:EF26)</f>
        <v>35.139993769470408</v>
      </c>
      <c r="J26" s="712"/>
      <c r="K26" s="717">
        <v>23.588000000000008</v>
      </c>
      <c r="L26" s="717">
        <v>19.68</v>
      </c>
      <c r="M26" s="717">
        <v>26.229811838006235</v>
      </c>
      <c r="N26" s="717">
        <v>28.522500000000001</v>
      </c>
      <c r="O26" s="717">
        <v>35.139993769470408</v>
      </c>
      <c r="P26" s="712"/>
      <c r="Q26" s="714">
        <f t="shared" si="1"/>
        <v>0</v>
      </c>
      <c r="R26" s="714">
        <f t="shared" si="2"/>
        <v>0</v>
      </c>
      <c r="S26" s="714">
        <f t="shared" si="3"/>
        <v>0</v>
      </c>
      <c r="T26" s="714">
        <f t="shared" si="4"/>
        <v>0</v>
      </c>
      <c r="U26" s="714">
        <f t="shared" si="5"/>
        <v>0</v>
      </c>
    </row>
    <row r="27" spans="1:21">
      <c r="A27" s="437">
        <v>1</v>
      </c>
      <c r="B27" s="438" t="s">
        <v>124</v>
      </c>
      <c r="C27" s="439" t="s">
        <v>125</v>
      </c>
      <c r="D27" s="439"/>
      <c r="E27" s="715">
        <f>SUM('3.Gentan-i'!AD27:AY27)</f>
        <v>41.628715000000014</v>
      </c>
      <c r="F27" s="715">
        <f>SUM('3.Gentan-i'!AZ27:BN27)</f>
        <v>27.000000000000007</v>
      </c>
      <c r="G27" s="715">
        <f>SUM('3.Gentan-i'!BO27:CL27)</f>
        <v>36</v>
      </c>
      <c r="H27" s="716">
        <f>SUM('3.Gentan-i'!CM27:DF27)</f>
        <v>47.5</v>
      </c>
      <c r="I27" s="716">
        <f>SUM('3.Gentan-i'!DG27:EF27)</f>
        <v>74.55557317757011</v>
      </c>
      <c r="J27" s="712"/>
      <c r="K27" s="717">
        <v>41.628715000000014</v>
      </c>
      <c r="L27" s="717">
        <v>27.000000000000007</v>
      </c>
      <c r="M27" s="717">
        <v>36</v>
      </c>
      <c r="N27" s="717">
        <v>47.5</v>
      </c>
      <c r="O27" s="717">
        <v>74.55557317757011</v>
      </c>
      <c r="P27" s="712"/>
      <c r="Q27" s="714">
        <f t="shared" si="1"/>
        <v>0</v>
      </c>
      <c r="R27" s="714">
        <f t="shared" si="2"/>
        <v>0</v>
      </c>
      <c r="S27" s="714">
        <f t="shared" si="3"/>
        <v>0</v>
      </c>
      <c r="T27" s="714">
        <f t="shared" si="4"/>
        <v>0</v>
      </c>
      <c r="U27" s="714">
        <f t="shared" si="5"/>
        <v>0</v>
      </c>
    </row>
    <row r="28" spans="1:21">
      <c r="A28" s="437">
        <v>1</v>
      </c>
      <c r="B28" s="438" t="s">
        <v>127</v>
      </c>
      <c r="C28" s="439" t="s">
        <v>128</v>
      </c>
      <c r="D28" s="439"/>
      <c r="E28" s="715">
        <f>SUM('3.Gentan-i'!AD28:AY28)</f>
        <v>1.8821399999999999</v>
      </c>
      <c r="F28" s="715">
        <f>SUM('3.Gentan-i'!AZ28:BN28)</f>
        <v>1.482688373831776</v>
      </c>
      <c r="G28" s="715">
        <f>SUM('3.Gentan-i'!BO28:CL28)</f>
        <v>1.7854118878504679</v>
      </c>
      <c r="H28" s="716">
        <f>SUM('3.Gentan-i'!CM28:DF28)</f>
        <v>2.5804448691588888</v>
      </c>
      <c r="I28" s="716">
        <f>SUM('3.Gentan-i'!DG28:EF28)</f>
        <v>2.7620516822429897</v>
      </c>
      <c r="J28" s="712"/>
      <c r="K28" s="717">
        <v>1.8821399999999999</v>
      </c>
      <c r="L28" s="717">
        <v>1.482688373831776</v>
      </c>
      <c r="M28" s="717">
        <v>1.7854118878504679</v>
      </c>
      <c r="N28" s="717">
        <v>2.5804448691588888</v>
      </c>
      <c r="O28" s="717">
        <v>2.7620516822429897</v>
      </c>
      <c r="P28" s="712"/>
      <c r="Q28" s="714">
        <f t="shared" si="1"/>
        <v>0</v>
      </c>
      <c r="R28" s="714">
        <f t="shared" si="2"/>
        <v>0</v>
      </c>
      <c r="S28" s="714">
        <f t="shared" si="3"/>
        <v>0</v>
      </c>
      <c r="T28" s="714">
        <f t="shared" si="4"/>
        <v>0</v>
      </c>
      <c r="U28" s="714">
        <f t="shared" si="5"/>
        <v>0</v>
      </c>
    </row>
    <row r="29" spans="1:21">
      <c r="A29" s="437">
        <v>1</v>
      </c>
      <c r="B29" s="438" t="s">
        <v>130</v>
      </c>
      <c r="C29" s="439" t="s">
        <v>131</v>
      </c>
      <c r="D29" s="439"/>
      <c r="E29" s="715">
        <f>SUM('3.Gentan-i'!AD29:AY29)</f>
        <v>1.6159500000000002</v>
      </c>
      <c r="F29" s="715">
        <f>SUM('3.Gentan-i'!AZ29:BN29)</f>
        <v>1.3115428037383179</v>
      </c>
      <c r="G29" s="715">
        <f>SUM('3.Gentan-i'!BO29:CL29)</f>
        <v>1.6759491588785052</v>
      </c>
      <c r="H29" s="716">
        <f>SUM('3.Gentan-i'!CM29:DF29)</f>
        <v>2.2392290186915815</v>
      </c>
      <c r="I29" s="716">
        <f>SUM('3.Gentan-i'!DG29:EF29)</f>
        <v>2.4139126168224303</v>
      </c>
      <c r="J29" s="712"/>
      <c r="K29" s="717">
        <v>1.6159500000000002</v>
      </c>
      <c r="L29" s="717">
        <v>1.3115428037383179</v>
      </c>
      <c r="M29" s="717">
        <v>1.6759491588785052</v>
      </c>
      <c r="N29" s="717">
        <v>2.2392290186915815</v>
      </c>
      <c r="O29" s="717">
        <v>2.4139126168224303</v>
      </c>
      <c r="P29" s="712"/>
      <c r="Q29" s="714">
        <f t="shared" si="1"/>
        <v>0</v>
      </c>
      <c r="R29" s="714">
        <f t="shared" si="2"/>
        <v>0</v>
      </c>
      <c r="S29" s="714">
        <f t="shared" si="3"/>
        <v>0</v>
      </c>
      <c r="T29" s="714">
        <f t="shared" si="4"/>
        <v>0</v>
      </c>
      <c r="U29" s="714">
        <f t="shared" si="5"/>
        <v>0</v>
      </c>
    </row>
    <row r="30" spans="1:21">
      <c r="A30" s="437">
        <v>1</v>
      </c>
      <c r="B30" s="438" t="s">
        <v>132</v>
      </c>
      <c r="C30" s="439" t="s">
        <v>133</v>
      </c>
      <c r="D30" s="439"/>
      <c r="E30" s="715">
        <f>SUM('3.Gentan-i'!AD30:AY30)</f>
        <v>5.7299999999999995</v>
      </c>
      <c r="F30" s="715">
        <f>SUM('3.Gentan-i'!AZ30:BN30)</f>
        <v>0</v>
      </c>
      <c r="G30" s="715">
        <f>SUM('3.Gentan-i'!BO30:CL30)</f>
        <v>8.3440581516095538</v>
      </c>
      <c r="H30" s="716">
        <f>SUM('3.Gentan-i'!CM30:DF30)</f>
        <v>2.7404999999999999</v>
      </c>
      <c r="I30" s="716">
        <f>SUM('3.Gentan-i'!DG30:EF30)</f>
        <v>10.430072689511942</v>
      </c>
      <c r="J30" s="712"/>
      <c r="K30" s="717">
        <v>5.7299999999999995</v>
      </c>
      <c r="L30" s="717">
        <v>0</v>
      </c>
      <c r="M30" s="717">
        <v>8.3440581516095538</v>
      </c>
      <c r="N30" s="717">
        <v>2.7404999999999999</v>
      </c>
      <c r="O30" s="717">
        <v>10.430072689511942</v>
      </c>
      <c r="P30" s="712"/>
      <c r="Q30" s="714">
        <f t="shared" si="1"/>
        <v>0</v>
      </c>
      <c r="R30" s="714">
        <f t="shared" si="2"/>
        <v>0</v>
      </c>
      <c r="S30" s="714">
        <f t="shared" si="3"/>
        <v>0</v>
      </c>
      <c r="T30" s="714">
        <f t="shared" si="4"/>
        <v>0</v>
      </c>
      <c r="U30" s="714">
        <f t="shared" si="5"/>
        <v>0</v>
      </c>
    </row>
    <row r="31" spans="1:21">
      <c r="A31" s="437">
        <v>1</v>
      </c>
      <c r="B31" s="438" t="s">
        <v>135</v>
      </c>
      <c r="C31" s="439" t="s">
        <v>136</v>
      </c>
      <c r="D31" s="439"/>
      <c r="E31" s="715">
        <f>SUM('3.Gentan-i'!AD31:AY31)</f>
        <v>0.65833333333333333</v>
      </c>
      <c r="F31" s="715">
        <f>SUM('3.Gentan-i'!AZ31:BN31)</f>
        <v>0</v>
      </c>
      <c r="G31" s="715">
        <f>SUM('3.Gentan-i'!BO31:CL31)</f>
        <v>2.8</v>
      </c>
      <c r="H31" s="716">
        <f>SUM('3.Gentan-i'!CM31:DF31)</f>
        <v>0.88</v>
      </c>
      <c r="I31" s="716">
        <f>SUM('3.Gentan-i'!DG31:EF31)</f>
        <v>1.1570554978654668</v>
      </c>
      <c r="J31" s="712"/>
      <c r="K31" s="717">
        <v>0.65833333333333333</v>
      </c>
      <c r="L31" s="717">
        <v>0</v>
      </c>
      <c r="M31" s="717">
        <v>2.8</v>
      </c>
      <c r="N31" s="717">
        <v>0.88</v>
      </c>
      <c r="O31" s="717">
        <v>1.1570554978654668</v>
      </c>
      <c r="P31" s="712"/>
      <c r="Q31" s="714">
        <f t="shared" si="1"/>
        <v>0</v>
      </c>
      <c r="R31" s="714">
        <f t="shared" si="2"/>
        <v>0</v>
      </c>
      <c r="S31" s="714">
        <f t="shared" si="3"/>
        <v>0</v>
      </c>
      <c r="T31" s="714">
        <f t="shared" si="4"/>
        <v>0</v>
      </c>
      <c r="U31" s="714">
        <f t="shared" si="5"/>
        <v>0</v>
      </c>
    </row>
    <row r="32" spans="1:21">
      <c r="A32" s="437">
        <v>1</v>
      </c>
      <c r="B32" s="438" t="s">
        <v>138</v>
      </c>
      <c r="C32" s="439" t="s">
        <v>139</v>
      </c>
      <c r="D32" s="439"/>
      <c r="E32" s="715">
        <f>SUM('3.Gentan-i'!AD32:AY32)</f>
        <v>0.65833333333333333</v>
      </c>
      <c r="F32" s="715">
        <f>SUM('3.Gentan-i'!AZ32:BN32)</f>
        <v>0</v>
      </c>
      <c r="G32" s="715">
        <f>SUM('3.Gentan-i'!BO32:CL32)</f>
        <v>2.8</v>
      </c>
      <c r="H32" s="716">
        <f>SUM('3.Gentan-i'!CM32:DF32)</f>
        <v>0.88</v>
      </c>
      <c r="I32" s="716">
        <f>SUM('3.Gentan-i'!DG32:EF32)</f>
        <v>1.1570554978654668</v>
      </c>
      <c r="J32" s="712"/>
      <c r="K32" s="717">
        <v>0.65833333333333333</v>
      </c>
      <c r="L32" s="717">
        <v>0</v>
      </c>
      <c r="M32" s="717">
        <v>2.8</v>
      </c>
      <c r="N32" s="717">
        <v>0.88</v>
      </c>
      <c r="O32" s="717">
        <v>1.1570554978654668</v>
      </c>
      <c r="P32" s="712"/>
      <c r="Q32" s="714">
        <f t="shared" si="1"/>
        <v>0</v>
      </c>
      <c r="R32" s="714">
        <f t="shared" si="2"/>
        <v>0</v>
      </c>
      <c r="S32" s="714">
        <f t="shared" si="3"/>
        <v>0</v>
      </c>
      <c r="T32" s="714">
        <f t="shared" si="4"/>
        <v>0</v>
      </c>
      <c r="U32" s="714">
        <f t="shared" si="5"/>
        <v>0</v>
      </c>
    </row>
    <row r="33" spans="1:21">
      <c r="A33" s="437">
        <v>1</v>
      </c>
      <c r="B33" s="438" t="s">
        <v>140</v>
      </c>
      <c r="C33" s="439" t="s">
        <v>141</v>
      </c>
      <c r="D33" s="439"/>
      <c r="E33" s="715">
        <f>SUM('3.Gentan-i'!AD33:AY33)</f>
        <v>9.48</v>
      </c>
      <c r="F33" s="715">
        <f>SUM('3.Gentan-i'!AZ33:BN33)</f>
        <v>0</v>
      </c>
      <c r="G33" s="715">
        <f>SUM('3.Gentan-i'!BO33:CL33)</f>
        <v>0</v>
      </c>
      <c r="H33" s="716">
        <f>SUM('3.Gentan-i'!CM33:DF33)</f>
        <v>4.8</v>
      </c>
      <c r="I33" s="716">
        <f>SUM('3.Gentan-i'!DG33:EF33)</f>
        <v>16.661599169262722</v>
      </c>
      <c r="J33" s="712"/>
      <c r="K33" s="717">
        <v>9.48</v>
      </c>
      <c r="L33" s="717">
        <v>0</v>
      </c>
      <c r="M33" s="717">
        <v>0</v>
      </c>
      <c r="N33" s="717">
        <v>4.8</v>
      </c>
      <c r="O33" s="717">
        <v>16.661599169262722</v>
      </c>
      <c r="P33" s="712"/>
      <c r="Q33" s="714">
        <f t="shared" si="1"/>
        <v>0</v>
      </c>
      <c r="R33" s="714">
        <f t="shared" si="2"/>
        <v>0</v>
      </c>
      <c r="S33" s="714">
        <f t="shared" si="3"/>
        <v>0</v>
      </c>
      <c r="T33" s="714">
        <f t="shared" si="4"/>
        <v>0</v>
      </c>
      <c r="U33" s="714">
        <f t="shared" si="5"/>
        <v>0</v>
      </c>
    </row>
    <row r="34" spans="1:21">
      <c r="A34" s="437">
        <v>1</v>
      </c>
      <c r="B34" s="438" t="s">
        <v>145</v>
      </c>
      <c r="C34" s="439" t="s">
        <v>146</v>
      </c>
      <c r="D34" s="439"/>
      <c r="E34" s="715">
        <f>SUM('3.Gentan-i'!AD34:AY34)</f>
        <v>1.992</v>
      </c>
      <c r="F34" s="715">
        <f>SUM('3.Gentan-i'!AZ34:BN34)</f>
        <v>0</v>
      </c>
      <c r="G34" s="715">
        <f>SUM('3.Gentan-i'!BO34:CL34)</f>
        <v>2.6363621316562353</v>
      </c>
      <c r="H34" s="716">
        <f>SUM('3.Gentan-i'!CM34:DF34)</f>
        <v>0.46407727523419312</v>
      </c>
      <c r="I34" s="716">
        <f>SUM('3.Gentan-i'!DG34:EF34)</f>
        <v>3.7030475427065248</v>
      </c>
      <c r="J34" s="712"/>
      <c r="K34" s="717">
        <v>1.992</v>
      </c>
      <c r="L34" s="717">
        <v>0</v>
      </c>
      <c r="M34" s="717">
        <v>2.6363621316562353</v>
      </c>
      <c r="N34" s="717">
        <v>0.46407727523419312</v>
      </c>
      <c r="O34" s="717">
        <v>3.7030475427065248</v>
      </c>
      <c r="P34" s="712"/>
      <c r="Q34" s="714">
        <f t="shared" si="1"/>
        <v>0</v>
      </c>
      <c r="R34" s="714">
        <f t="shared" si="2"/>
        <v>0</v>
      </c>
      <c r="S34" s="714">
        <f t="shared" si="3"/>
        <v>0</v>
      </c>
      <c r="T34" s="714">
        <f t="shared" si="4"/>
        <v>0</v>
      </c>
      <c r="U34" s="714">
        <f t="shared" si="5"/>
        <v>0</v>
      </c>
    </row>
    <row r="35" spans="1:21">
      <c r="A35" s="437">
        <v>1</v>
      </c>
      <c r="B35" s="557" t="s">
        <v>150</v>
      </c>
      <c r="C35" s="558" t="s">
        <v>151</v>
      </c>
      <c r="D35" s="439"/>
      <c r="E35" s="715">
        <f>SUM('3.Gentan-i'!AD35:AY35)</f>
        <v>0</v>
      </c>
      <c r="F35" s="715">
        <f>SUM('3.Gentan-i'!AZ35:BN35)</f>
        <v>0</v>
      </c>
      <c r="G35" s="715">
        <f>SUM('3.Gentan-i'!BO35:CL35)</f>
        <v>0</v>
      </c>
      <c r="H35" s="716">
        <f>SUM('3.Gentan-i'!CM35:DF35)</f>
        <v>0</v>
      </c>
      <c r="I35" s="716">
        <f>SUM('3.Gentan-i'!DG35:EF35)</f>
        <v>0</v>
      </c>
      <c r="J35" s="712"/>
      <c r="K35" s="717">
        <v>0</v>
      </c>
      <c r="L35" s="717">
        <v>0</v>
      </c>
      <c r="M35" s="717">
        <v>0</v>
      </c>
      <c r="N35" s="717">
        <v>0</v>
      </c>
      <c r="O35" s="717">
        <v>0</v>
      </c>
      <c r="P35" s="712"/>
      <c r="Q35" s="714">
        <f t="shared" si="1"/>
        <v>0</v>
      </c>
      <c r="R35" s="714">
        <f t="shared" si="2"/>
        <v>0</v>
      </c>
      <c r="S35" s="714">
        <f t="shared" si="3"/>
        <v>0</v>
      </c>
      <c r="T35" s="714">
        <f t="shared" si="4"/>
        <v>0</v>
      </c>
      <c r="U35" s="714">
        <f t="shared" si="5"/>
        <v>0</v>
      </c>
    </row>
    <row r="36" spans="1:21">
      <c r="A36" s="437">
        <v>1</v>
      </c>
      <c r="B36" s="438" t="s">
        <v>156</v>
      </c>
      <c r="C36" s="439" t="s">
        <v>157</v>
      </c>
      <c r="D36" s="439"/>
      <c r="E36" s="715">
        <f>SUM('3.Gentan-i'!AD36:AY36)</f>
        <v>1.5</v>
      </c>
      <c r="F36" s="715">
        <f>SUM('3.Gentan-i'!AZ36:BN36)</f>
        <v>0</v>
      </c>
      <c r="G36" s="715">
        <f>SUM('3.Gentan-i'!BO36:CL36)</f>
        <v>0</v>
      </c>
      <c r="H36" s="716">
        <f>SUM('3.Gentan-i'!CM36:DF36)</f>
        <v>0</v>
      </c>
      <c r="I36" s="716">
        <f>SUM('3.Gentan-i'!DG36:EF36)</f>
        <v>0</v>
      </c>
      <c r="J36" s="712"/>
      <c r="K36" s="717">
        <v>1.5</v>
      </c>
      <c r="L36" s="717">
        <v>0</v>
      </c>
      <c r="M36" s="717">
        <v>0</v>
      </c>
      <c r="N36" s="717">
        <v>0</v>
      </c>
      <c r="O36" s="717">
        <v>0</v>
      </c>
      <c r="P36" s="712"/>
      <c r="Q36" s="714">
        <f t="shared" si="1"/>
        <v>0</v>
      </c>
      <c r="R36" s="714">
        <f t="shared" si="2"/>
        <v>0</v>
      </c>
      <c r="S36" s="714">
        <f t="shared" si="3"/>
        <v>0</v>
      </c>
      <c r="T36" s="714">
        <f t="shared" si="4"/>
        <v>0</v>
      </c>
      <c r="U36" s="714">
        <f t="shared" si="5"/>
        <v>0</v>
      </c>
    </row>
    <row r="37" spans="1:21">
      <c r="A37" s="437">
        <v>1</v>
      </c>
      <c r="B37" s="438" t="s">
        <v>159</v>
      </c>
      <c r="C37" s="439" t="s">
        <v>160</v>
      </c>
      <c r="D37" s="439"/>
      <c r="E37" s="715">
        <f>SUM('3.Gentan-i'!AD37:AY37)</f>
        <v>5.5792322960637035</v>
      </c>
      <c r="F37" s="715">
        <f>SUM('3.Gentan-i'!AZ37:BN37)</f>
        <v>0</v>
      </c>
      <c r="G37" s="715">
        <f>SUM('3.Gentan-i'!BO37:CL37)</f>
        <v>0</v>
      </c>
      <c r="H37" s="716">
        <f>SUM('3.Gentan-i'!CM37:DF37)</f>
        <v>2</v>
      </c>
      <c r="I37" s="716">
        <f>SUM('3.Gentan-i'!DG37:EF37)</f>
        <v>1.1400000000000001</v>
      </c>
      <c r="J37" s="712"/>
      <c r="K37" s="717">
        <v>5.5792322960637035</v>
      </c>
      <c r="L37" s="717">
        <v>0</v>
      </c>
      <c r="M37" s="717">
        <v>0</v>
      </c>
      <c r="N37" s="717">
        <v>2</v>
      </c>
      <c r="O37" s="717">
        <v>1.1400000000000001</v>
      </c>
      <c r="P37" s="712"/>
      <c r="Q37" s="714">
        <f t="shared" si="1"/>
        <v>0</v>
      </c>
      <c r="R37" s="714">
        <f t="shared" si="2"/>
        <v>0</v>
      </c>
      <c r="S37" s="714">
        <f t="shared" si="3"/>
        <v>0</v>
      </c>
      <c r="T37" s="714">
        <f t="shared" si="4"/>
        <v>0</v>
      </c>
      <c r="U37" s="714">
        <f t="shared" si="5"/>
        <v>0</v>
      </c>
    </row>
    <row r="38" spans="1:21">
      <c r="A38" s="437">
        <v>1</v>
      </c>
      <c r="B38" s="438" t="s">
        <v>162</v>
      </c>
      <c r="C38" s="439" t="s">
        <v>163</v>
      </c>
      <c r="D38" s="439"/>
      <c r="E38" s="715">
        <f>SUM('3.Gentan-i'!AD38:AY38)</f>
        <v>2.31</v>
      </c>
      <c r="F38" s="715">
        <f>SUM('3.Gentan-i'!AZ38:BN38)</f>
        <v>0</v>
      </c>
      <c r="G38" s="715">
        <f>SUM('3.Gentan-i'!BO38:CL38)</f>
        <v>0</v>
      </c>
      <c r="H38" s="716">
        <f>SUM('3.Gentan-i'!CM38:DF38)</f>
        <v>0.9</v>
      </c>
      <c r="I38" s="716">
        <f>SUM('3.Gentan-i'!DG38:EF38)</f>
        <v>3.32</v>
      </c>
      <c r="J38" s="712"/>
      <c r="K38" s="717">
        <v>2.31</v>
      </c>
      <c r="L38" s="717">
        <v>0</v>
      </c>
      <c r="M38" s="717">
        <v>0</v>
      </c>
      <c r="N38" s="717">
        <v>0.9</v>
      </c>
      <c r="O38" s="717">
        <v>3.32</v>
      </c>
      <c r="P38" s="712"/>
      <c r="Q38" s="714">
        <f t="shared" si="1"/>
        <v>0</v>
      </c>
      <c r="R38" s="714">
        <f t="shared" si="2"/>
        <v>0</v>
      </c>
      <c r="S38" s="714">
        <f t="shared" si="3"/>
        <v>0</v>
      </c>
      <c r="T38" s="714">
        <f t="shared" si="4"/>
        <v>0</v>
      </c>
      <c r="U38" s="714">
        <f t="shared" si="5"/>
        <v>0</v>
      </c>
    </row>
    <row r="39" spans="1:21">
      <c r="A39" s="437">
        <v>1</v>
      </c>
      <c r="B39" s="438" t="s">
        <v>165</v>
      </c>
      <c r="C39" s="439" t="s">
        <v>166</v>
      </c>
      <c r="D39" s="439"/>
      <c r="E39" s="715">
        <f>SUM('3.Gentan-i'!AD39:AY39)</f>
        <v>1.2</v>
      </c>
      <c r="F39" s="715">
        <f>SUM('3.Gentan-i'!AZ39:BN39)</f>
        <v>0</v>
      </c>
      <c r="G39" s="715">
        <f>SUM('3.Gentan-i'!BO39:CL39)</f>
        <v>4</v>
      </c>
      <c r="H39" s="716">
        <f>SUM('3.Gentan-i'!CM39:DF39)</f>
        <v>0</v>
      </c>
      <c r="I39" s="716">
        <f>SUM('3.Gentan-i'!DG39:EF39)</f>
        <v>1.4</v>
      </c>
      <c r="J39" s="712"/>
      <c r="K39" s="717">
        <v>1.2</v>
      </c>
      <c r="L39" s="717">
        <v>0</v>
      </c>
      <c r="M39" s="717">
        <v>4</v>
      </c>
      <c r="N39" s="717">
        <v>0</v>
      </c>
      <c r="O39" s="717">
        <v>1.4</v>
      </c>
      <c r="P39" s="712"/>
      <c r="Q39" s="714">
        <f t="shared" si="1"/>
        <v>0</v>
      </c>
      <c r="R39" s="714">
        <f t="shared" si="2"/>
        <v>0</v>
      </c>
      <c r="S39" s="714">
        <f t="shared" si="3"/>
        <v>0</v>
      </c>
      <c r="T39" s="714">
        <f t="shared" si="4"/>
        <v>0</v>
      </c>
      <c r="U39" s="714">
        <f t="shared" si="5"/>
        <v>0</v>
      </c>
    </row>
    <row r="40" spans="1:21">
      <c r="A40" s="437">
        <v>1</v>
      </c>
      <c r="B40" s="438" t="s">
        <v>171</v>
      </c>
      <c r="C40" s="439" t="s">
        <v>172</v>
      </c>
      <c r="D40" s="439"/>
      <c r="E40" s="715">
        <f>SUM('3.Gentan-i'!AD40:AY40)</f>
        <v>8.7780000000000005</v>
      </c>
      <c r="F40" s="715">
        <f>SUM('3.Gentan-i'!AZ40:BN40)</f>
        <v>4.7483045702931017</v>
      </c>
      <c r="G40" s="715">
        <f>SUM('3.Gentan-i'!BO40:CL40)</f>
        <v>7.5972873124689633</v>
      </c>
      <c r="H40" s="716">
        <f>SUM('3.Gentan-i'!CM40:DF40)</f>
        <v>5.8460201196094914</v>
      </c>
      <c r="I40" s="716">
        <f>SUM('3.Gentan-i'!DG40:EF40)</f>
        <v>10.287993235635053</v>
      </c>
      <c r="J40" s="712"/>
      <c r="K40" s="717">
        <v>8.7780000000000005</v>
      </c>
      <c r="L40" s="717">
        <v>4.7483045702931017</v>
      </c>
      <c r="M40" s="717">
        <v>7.5972873124689633</v>
      </c>
      <c r="N40" s="717">
        <v>5.8460201196094914</v>
      </c>
      <c r="O40" s="717">
        <v>10.287993235635053</v>
      </c>
      <c r="P40" s="712"/>
      <c r="Q40" s="714">
        <f t="shared" si="1"/>
        <v>0</v>
      </c>
      <c r="R40" s="714">
        <f t="shared" si="2"/>
        <v>0</v>
      </c>
      <c r="S40" s="714">
        <f t="shared" si="3"/>
        <v>0</v>
      </c>
      <c r="T40" s="714">
        <f t="shared" si="4"/>
        <v>0</v>
      </c>
      <c r="U40" s="714">
        <f t="shared" si="5"/>
        <v>0</v>
      </c>
    </row>
    <row r="41" spans="1:21">
      <c r="A41" s="437">
        <v>1</v>
      </c>
      <c r="B41" s="438" t="s">
        <v>178</v>
      </c>
      <c r="C41" s="439" t="s">
        <v>179</v>
      </c>
      <c r="D41" s="439"/>
      <c r="E41" s="715">
        <f>SUM('3.Gentan-i'!AD41:AY41)</f>
        <v>0.03</v>
      </c>
      <c r="F41" s="715">
        <f>SUM('3.Gentan-i'!AZ41:BN41)</f>
        <v>0</v>
      </c>
      <c r="G41" s="715">
        <f>SUM('3.Gentan-i'!BO41:CL41)</f>
        <v>0</v>
      </c>
      <c r="H41" s="716">
        <f>SUM('3.Gentan-i'!CM41:DF41)</f>
        <v>0</v>
      </c>
      <c r="I41" s="716">
        <f>SUM('3.Gentan-i'!DG41:EF41)</f>
        <v>0</v>
      </c>
      <c r="J41" s="712"/>
      <c r="K41" s="717">
        <v>0.03</v>
      </c>
      <c r="L41" s="717">
        <v>0</v>
      </c>
      <c r="M41" s="717">
        <v>0</v>
      </c>
      <c r="N41" s="717">
        <v>0</v>
      </c>
      <c r="O41" s="717">
        <v>0</v>
      </c>
      <c r="P41" s="712"/>
      <c r="Q41" s="714">
        <f t="shared" si="1"/>
        <v>0</v>
      </c>
      <c r="R41" s="714">
        <f t="shared" si="2"/>
        <v>0</v>
      </c>
      <c r="S41" s="714">
        <f t="shared" si="3"/>
        <v>0</v>
      </c>
      <c r="T41" s="714">
        <f t="shared" si="4"/>
        <v>0</v>
      </c>
      <c r="U41" s="714">
        <f t="shared" si="5"/>
        <v>0</v>
      </c>
    </row>
    <row r="42" spans="1:21">
      <c r="A42" s="437">
        <v>1</v>
      </c>
      <c r="B42" s="438" t="s">
        <v>180</v>
      </c>
      <c r="C42" s="439" t="s">
        <v>181</v>
      </c>
      <c r="D42" s="439"/>
      <c r="E42" s="715">
        <f>SUM('3.Gentan-i'!AD42:AY42)</f>
        <v>0.03</v>
      </c>
      <c r="F42" s="715">
        <f>SUM('3.Gentan-i'!AZ42:BN42)</f>
        <v>0</v>
      </c>
      <c r="G42" s="715">
        <f>SUM('3.Gentan-i'!BO42:CL42)</f>
        <v>0</v>
      </c>
      <c r="H42" s="716">
        <f>SUM('3.Gentan-i'!CM42:DF42)</f>
        <v>0.06</v>
      </c>
      <c r="I42" s="716">
        <f>SUM('3.Gentan-i'!DG42:EF42)</f>
        <v>0.06</v>
      </c>
      <c r="J42" s="712"/>
      <c r="K42" s="717">
        <v>0.03</v>
      </c>
      <c r="L42" s="717">
        <v>0</v>
      </c>
      <c r="M42" s="717">
        <v>0</v>
      </c>
      <c r="N42" s="717">
        <v>0.06</v>
      </c>
      <c r="O42" s="717">
        <v>0.06</v>
      </c>
      <c r="P42" s="712"/>
      <c r="Q42" s="714">
        <f t="shared" ref="Q42:Q73" si="6">E42-K42</f>
        <v>0</v>
      </c>
      <c r="R42" s="714">
        <f t="shared" ref="R42:R73" si="7">F42-L42</f>
        <v>0</v>
      </c>
      <c r="S42" s="714">
        <f t="shared" ref="S42:S73" si="8">G42-M42</f>
        <v>0</v>
      </c>
      <c r="T42" s="714">
        <f t="shared" ref="T42:T73" si="9">H42-N42</f>
        <v>0</v>
      </c>
      <c r="U42" s="714">
        <f t="shared" ref="U42:U73" si="10">I42-O42</f>
        <v>0</v>
      </c>
    </row>
    <row r="43" spans="1:21">
      <c r="A43" s="437">
        <v>1</v>
      </c>
      <c r="B43" s="438" t="s">
        <v>182</v>
      </c>
      <c r="C43" s="439" t="s">
        <v>183</v>
      </c>
      <c r="D43" s="439"/>
      <c r="E43" s="715">
        <f>SUM('3.Gentan-i'!AD43:AY43)</f>
        <v>0.03</v>
      </c>
      <c r="F43" s="715">
        <f>SUM('3.Gentan-i'!AZ43:BN43)</f>
        <v>0</v>
      </c>
      <c r="G43" s="715">
        <f>SUM('3.Gentan-i'!BO43:CL43)</f>
        <v>0</v>
      </c>
      <c r="H43" s="716">
        <f>SUM('3.Gentan-i'!CM43:DF43)</f>
        <v>1.4999999999999999E-2</v>
      </c>
      <c r="I43" s="716">
        <f>SUM('3.Gentan-i'!DG43:EF43)</f>
        <v>0.06</v>
      </c>
      <c r="J43" s="712"/>
      <c r="K43" s="717">
        <v>0.03</v>
      </c>
      <c r="L43" s="717">
        <v>0</v>
      </c>
      <c r="M43" s="717">
        <v>0</v>
      </c>
      <c r="N43" s="717">
        <v>1.4999999999999999E-2</v>
      </c>
      <c r="O43" s="717">
        <v>0.06</v>
      </c>
      <c r="P43" s="712"/>
      <c r="Q43" s="714">
        <f t="shared" si="6"/>
        <v>0</v>
      </c>
      <c r="R43" s="714">
        <f t="shared" si="7"/>
        <v>0</v>
      </c>
      <c r="S43" s="714">
        <f t="shared" si="8"/>
        <v>0</v>
      </c>
      <c r="T43" s="714">
        <f t="shared" si="9"/>
        <v>0</v>
      </c>
      <c r="U43" s="714">
        <f t="shared" si="10"/>
        <v>0</v>
      </c>
    </row>
    <row r="44" spans="1:21">
      <c r="A44" s="437">
        <v>1</v>
      </c>
      <c r="B44" s="438" t="s">
        <v>185</v>
      </c>
      <c r="C44" s="439" t="s">
        <v>186</v>
      </c>
      <c r="D44" s="439"/>
      <c r="E44" s="715">
        <f>SUM('3.Gentan-i'!AD44:AY44)</f>
        <v>0.02</v>
      </c>
      <c r="F44" s="715">
        <f>SUM('3.Gentan-i'!AZ44:BN44)</f>
        <v>0</v>
      </c>
      <c r="G44" s="715">
        <f>SUM('3.Gentan-i'!BO44:CL44)</f>
        <v>0.08</v>
      </c>
      <c r="H44" s="716">
        <f>SUM('3.Gentan-i'!CM44:DF44)</f>
        <v>0</v>
      </c>
      <c r="I44" s="716">
        <f>SUM('3.Gentan-i'!DG44:EF44)</f>
        <v>0.02</v>
      </c>
      <c r="J44" s="712"/>
      <c r="K44" s="717">
        <v>0.02</v>
      </c>
      <c r="L44" s="717">
        <v>0</v>
      </c>
      <c r="M44" s="717">
        <v>0.08</v>
      </c>
      <c r="N44" s="717">
        <v>0</v>
      </c>
      <c r="O44" s="717">
        <v>0.02</v>
      </c>
      <c r="P44" s="712"/>
      <c r="Q44" s="714">
        <f t="shared" si="6"/>
        <v>0</v>
      </c>
      <c r="R44" s="714">
        <f t="shared" si="7"/>
        <v>0</v>
      </c>
      <c r="S44" s="714">
        <f t="shared" si="8"/>
        <v>0</v>
      </c>
      <c r="T44" s="714">
        <f t="shared" si="9"/>
        <v>0</v>
      </c>
      <c r="U44" s="714">
        <f t="shared" si="10"/>
        <v>0</v>
      </c>
    </row>
    <row r="45" spans="1:21">
      <c r="A45" s="437">
        <v>1</v>
      </c>
      <c r="B45" s="438" t="s">
        <v>191</v>
      </c>
      <c r="C45" s="439" t="s">
        <v>192</v>
      </c>
      <c r="D45" s="439"/>
      <c r="E45" s="715">
        <f>SUM('3.Gentan-i'!AD45:AY45)</f>
        <v>0.66857139999999993</v>
      </c>
      <c r="F45" s="715">
        <f>SUM('3.Gentan-i'!AZ45:BN45)</f>
        <v>0.40114283999999995</v>
      </c>
      <c r="G45" s="715">
        <f>SUM('3.Gentan-i'!BO45:CL45)</f>
        <v>0.64182854400000011</v>
      </c>
      <c r="H45" s="716">
        <f>SUM('3.Gentan-i'!CM45:DF45)</f>
        <v>0.66857139999999993</v>
      </c>
      <c r="I45" s="716">
        <f>SUM('3.Gentan-i'!DG45:EF45)</f>
        <v>0.85199996999999994</v>
      </c>
      <c r="J45" s="712"/>
      <c r="K45" s="717">
        <v>0.66857139999999993</v>
      </c>
      <c r="L45" s="717">
        <v>0.40114283999999995</v>
      </c>
      <c r="M45" s="717">
        <v>0.64182854400000011</v>
      </c>
      <c r="N45" s="717">
        <v>0.66857139999999993</v>
      </c>
      <c r="O45" s="717">
        <v>0.85199996999999994</v>
      </c>
      <c r="P45" s="712"/>
      <c r="Q45" s="714">
        <f t="shared" si="6"/>
        <v>0</v>
      </c>
      <c r="R45" s="714">
        <f t="shared" si="7"/>
        <v>0</v>
      </c>
      <c r="S45" s="714">
        <f t="shared" si="8"/>
        <v>0</v>
      </c>
      <c r="T45" s="714">
        <f t="shared" si="9"/>
        <v>0</v>
      </c>
      <c r="U45" s="714">
        <f t="shared" si="10"/>
        <v>0</v>
      </c>
    </row>
    <row r="46" spans="1:21">
      <c r="A46" s="437">
        <v>1</v>
      </c>
      <c r="B46" s="438" t="s">
        <v>194</v>
      </c>
      <c r="C46" s="439" t="s">
        <v>195</v>
      </c>
      <c r="D46" s="439"/>
      <c r="E46" s="715">
        <f>SUM('3.Gentan-i'!AD46:AY46)</f>
        <v>7.9350000000000023</v>
      </c>
      <c r="F46" s="715">
        <f>SUM('3.Gentan-i'!AZ46:BN46)</f>
        <v>5.4065368582632134</v>
      </c>
      <c r="G46" s="715">
        <f>SUM('3.Gentan-i'!BO46:CL46)</f>
        <v>8.6504589732211397</v>
      </c>
      <c r="H46" s="716">
        <f>SUM('3.Gentan-i'!CM46:DF46)</f>
        <v>7.0960796264704671</v>
      </c>
      <c r="I46" s="716">
        <f>SUM('3.Gentan-i'!DG46:EF46)</f>
        <v>11.415477776898195</v>
      </c>
      <c r="J46" s="712"/>
      <c r="K46" s="717">
        <v>7.9350000000000023</v>
      </c>
      <c r="L46" s="717">
        <v>5.4065368582632134</v>
      </c>
      <c r="M46" s="717">
        <v>8.6504589732211397</v>
      </c>
      <c r="N46" s="717">
        <v>7.0960796264704671</v>
      </c>
      <c r="O46" s="717">
        <v>11.415477776898195</v>
      </c>
      <c r="P46" s="712"/>
      <c r="Q46" s="714">
        <f t="shared" si="6"/>
        <v>0</v>
      </c>
      <c r="R46" s="714">
        <f t="shared" si="7"/>
        <v>0</v>
      </c>
      <c r="S46" s="714">
        <f t="shared" si="8"/>
        <v>0</v>
      </c>
      <c r="T46" s="714">
        <f t="shared" si="9"/>
        <v>0</v>
      </c>
      <c r="U46" s="714">
        <f t="shared" si="10"/>
        <v>0</v>
      </c>
    </row>
    <row r="47" spans="1:21">
      <c r="A47" s="437">
        <v>1</v>
      </c>
      <c r="B47" s="438" t="s">
        <v>199</v>
      </c>
      <c r="C47" s="439" t="s">
        <v>200</v>
      </c>
      <c r="D47" s="439"/>
      <c r="E47" s="715">
        <f>SUM('3.Gentan-i'!AD47:AY47)</f>
        <v>11.907</v>
      </c>
      <c r="F47" s="715">
        <f>SUM('3.Gentan-i'!AZ47:BN47)</f>
        <v>6.3367462499540785</v>
      </c>
      <c r="G47" s="715">
        <f>SUM('3.Gentan-i'!BO47:CL47)</f>
        <v>10.138793999926522</v>
      </c>
      <c r="H47" s="716">
        <f>SUM('3.Gentan-i'!CM47:DF47)</f>
        <v>9.9250497284968002</v>
      </c>
      <c r="I47" s="716">
        <f>SUM('3.Gentan-i'!DG47:EF47)</f>
        <v>10.983693499920397</v>
      </c>
      <c r="J47" s="712"/>
      <c r="K47" s="717">
        <v>11.907</v>
      </c>
      <c r="L47" s="717">
        <v>6.3367462499540785</v>
      </c>
      <c r="M47" s="717">
        <v>10.138793999926522</v>
      </c>
      <c r="N47" s="717">
        <v>9.9250497284968002</v>
      </c>
      <c r="O47" s="717">
        <v>10.983693499920397</v>
      </c>
      <c r="P47" s="712"/>
      <c r="Q47" s="714">
        <f t="shared" si="6"/>
        <v>0</v>
      </c>
      <c r="R47" s="714">
        <f t="shared" si="7"/>
        <v>0</v>
      </c>
      <c r="S47" s="714">
        <f t="shared" si="8"/>
        <v>0</v>
      </c>
      <c r="T47" s="714">
        <f t="shared" si="9"/>
        <v>0</v>
      </c>
      <c r="U47" s="714">
        <f t="shared" si="10"/>
        <v>0</v>
      </c>
    </row>
    <row r="48" spans="1:21">
      <c r="A48" s="437">
        <v>1</v>
      </c>
      <c r="B48" s="438" t="s">
        <v>202</v>
      </c>
      <c r="C48" s="439" t="s">
        <v>203</v>
      </c>
      <c r="D48" s="439"/>
      <c r="E48" s="715">
        <f>SUM('3.Gentan-i'!AD48:AY48)</f>
        <v>1.9800000000000006</v>
      </c>
      <c r="F48" s="715">
        <f>SUM('3.Gentan-i'!AZ48:BN48)</f>
        <v>1.276796560168461</v>
      </c>
      <c r="G48" s="715">
        <f>SUM('3.Gentan-i'!BO48:CL48)</f>
        <v>2.0273705758607408</v>
      </c>
      <c r="H48" s="716">
        <f>SUM('3.Gentan-i'!CM48:DF48)</f>
        <v>2.2456989222595549</v>
      </c>
      <c r="I48" s="716">
        <f>SUM('3.Gentan-i'!DG48:EF48)</f>
        <v>2.7426257738598752</v>
      </c>
      <c r="J48" s="712"/>
      <c r="K48" s="717">
        <v>1.9800000000000006</v>
      </c>
      <c r="L48" s="717">
        <v>1.276796560168461</v>
      </c>
      <c r="M48" s="717">
        <v>2.0273705758607408</v>
      </c>
      <c r="N48" s="717">
        <v>2.2456989222595549</v>
      </c>
      <c r="O48" s="717">
        <v>2.7426257738598752</v>
      </c>
      <c r="P48" s="712"/>
      <c r="Q48" s="714">
        <f t="shared" si="6"/>
        <v>0</v>
      </c>
      <c r="R48" s="714">
        <f t="shared" si="7"/>
        <v>0</v>
      </c>
      <c r="S48" s="714">
        <f t="shared" si="8"/>
        <v>0</v>
      </c>
      <c r="T48" s="714">
        <f t="shared" si="9"/>
        <v>0</v>
      </c>
      <c r="U48" s="714">
        <f t="shared" si="10"/>
        <v>0</v>
      </c>
    </row>
    <row r="49" spans="1:21">
      <c r="A49" s="437">
        <v>1</v>
      </c>
      <c r="B49" s="438" t="s">
        <v>205</v>
      </c>
      <c r="C49" s="439" t="s">
        <v>206</v>
      </c>
      <c r="D49" s="439"/>
      <c r="E49" s="715">
        <f>SUM('3.Gentan-i'!AD49:AY49)</f>
        <v>4.4999999999999998E-2</v>
      </c>
      <c r="F49" s="715">
        <f>SUM('3.Gentan-i'!AZ49:BN49)</f>
        <v>0.18000000000000002</v>
      </c>
      <c r="G49" s="715">
        <f>SUM('3.Gentan-i'!BO49:CL49)</f>
        <v>0.28800000000000009</v>
      </c>
      <c r="H49" s="716">
        <f>SUM('3.Gentan-i'!CM49:DF49)</f>
        <v>1.4999999999999999E-2</v>
      </c>
      <c r="I49" s="716">
        <f>SUM('3.Gentan-i'!DG49:EF49)</f>
        <v>0.06</v>
      </c>
      <c r="J49" s="712"/>
      <c r="K49" s="717">
        <v>4.4999999999999998E-2</v>
      </c>
      <c r="L49" s="717">
        <v>0.18000000000000002</v>
      </c>
      <c r="M49" s="717">
        <v>0.28800000000000009</v>
      </c>
      <c r="N49" s="717">
        <v>1.4999999999999999E-2</v>
      </c>
      <c r="O49" s="717">
        <v>0.06</v>
      </c>
      <c r="P49" s="712"/>
      <c r="Q49" s="714">
        <f t="shared" si="6"/>
        <v>0</v>
      </c>
      <c r="R49" s="714">
        <f t="shared" si="7"/>
        <v>0</v>
      </c>
      <c r="S49" s="714">
        <f t="shared" si="8"/>
        <v>0</v>
      </c>
      <c r="T49" s="714">
        <f t="shared" si="9"/>
        <v>0</v>
      </c>
      <c r="U49" s="714">
        <f t="shared" si="10"/>
        <v>0</v>
      </c>
    </row>
    <row r="50" spans="1:21">
      <c r="A50" s="437">
        <v>1</v>
      </c>
      <c r="B50" s="438" t="s">
        <v>208</v>
      </c>
      <c r="C50" s="439" t="s">
        <v>209</v>
      </c>
      <c r="D50" s="439"/>
      <c r="E50" s="715">
        <f>SUM('3.Gentan-i'!AD50:AY50)</f>
        <v>0.31500000000000011</v>
      </c>
      <c r="F50" s="715">
        <f>SUM('3.Gentan-i'!AZ50:BN50)</f>
        <v>0.18900000000000006</v>
      </c>
      <c r="G50" s="715">
        <f>SUM('3.Gentan-i'!BO50:CL50)</f>
        <v>0.28800000000000009</v>
      </c>
      <c r="H50" s="716">
        <f>SUM('3.Gentan-i'!CM50:DF50)</f>
        <v>0.2400000000000001</v>
      </c>
      <c r="I50" s="716">
        <f>SUM('3.Gentan-i'!DG50:EF50)</f>
        <v>0.3450000000000002</v>
      </c>
      <c r="J50" s="712"/>
      <c r="K50" s="717">
        <v>0.31500000000000011</v>
      </c>
      <c r="L50" s="717">
        <v>0.18900000000000006</v>
      </c>
      <c r="M50" s="717">
        <v>0.28800000000000009</v>
      </c>
      <c r="N50" s="717">
        <v>0.2400000000000001</v>
      </c>
      <c r="O50" s="717">
        <v>0.3450000000000002</v>
      </c>
      <c r="P50" s="712"/>
      <c r="Q50" s="714">
        <f t="shared" si="6"/>
        <v>0</v>
      </c>
      <c r="R50" s="714">
        <f t="shared" si="7"/>
        <v>0</v>
      </c>
      <c r="S50" s="714">
        <f t="shared" si="8"/>
        <v>0</v>
      </c>
      <c r="T50" s="714">
        <f t="shared" si="9"/>
        <v>0</v>
      </c>
      <c r="U50" s="714">
        <f t="shared" si="10"/>
        <v>0</v>
      </c>
    </row>
    <row r="51" spans="1:21">
      <c r="A51" s="437">
        <v>1</v>
      </c>
      <c r="B51" s="557" t="s">
        <v>211</v>
      </c>
      <c r="C51" s="558" t="s">
        <v>212</v>
      </c>
      <c r="D51" s="439"/>
      <c r="E51" s="715">
        <f>SUM('3.Gentan-i'!AD51:AY51)</f>
        <v>0</v>
      </c>
      <c r="F51" s="715">
        <f>SUM('3.Gentan-i'!AZ51:BN51)</f>
        <v>0</v>
      </c>
      <c r="G51" s="715">
        <f>SUM('3.Gentan-i'!BO51:CL51)</f>
        <v>0</v>
      </c>
      <c r="H51" s="716">
        <f>SUM('3.Gentan-i'!CM51:DF51)</f>
        <v>0</v>
      </c>
      <c r="I51" s="716">
        <f>SUM('3.Gentan-i'!DG51:EF51)</f>
        <v>0</v>
      </c>
      <c r="J51" s="712"/>
      <c r="K51" s="717">
        <v>0</v>
      </c>
      <c r="L51" s="717">
        <v>0</v>
      </c>
      <c r="M51" s="717">
        <v>0</v>
      </c>
      <c r="N51" s="717">
        <v>0</v>
      </c>
      <c r="O51" s="717">
        <v>0</v>
      </c>
      <c r="P51" s="712"/>
      <c r="Q51" s="714">
        <f t="shared" si="6"/>
        <v>0</v>
      </c>
      <c r="R51" s="714">
        <f t="shared" si="7"/>
        <v>0</v>
      </c>
      <c r="S51" s="714">
        <f t="shared" si="8"/>
        <v>0</v>
      </c>
      <c r="T51" s="714">
        <f t="shared" si="9"/>
        <v>0</v>
      </c>
      <c r="U51" s="714">
        <f t="shared" si="10"/>
        <v>0</v>
      </c>
    </row>
    <row r="52" spans="1:21">
      <c r="A52" s="437">
        <v>1</v>
      </c>
      <c r="B52" s="438" t="s">
        <v>214</v>
      </c>
      <c r="C52" s="439" t="s">
        <v>215</v>
      </c>
      <c r="D52" s="439"/>
      <c r="E52" s="715">
        <f>SUM('3.Gentan-i'!AD52:AY52)</f>
        <v>3.8720000000000012</v>
      </c>
      <c r="F52" s="715">
        <f>SUM('3.Gentan-i'!AZ52:BN52)</f>
        <v>2.2857647077254097</v>
      </c>
      <c r="G52" s="715">
        <f>SUM('3.Gentan-i'!BO52:CL52)</f>
        <v>3.6572235323606561</v>
      </c>
      <c r="H52" s="716">
        <f>SUM('3.Gentan-i'!CM52:DF52)</f>
        <v>2.1782248743869741</v>
      </c>
      <c r="I52" s="716">
        <f>SUM('3.Gentan-i'!DG52:EF52)</f>
        <v>4.9524902000717201</v>
      </c>
      <c r="J52" s="712"/>
      <c r="K52" s="717">
        <v>3.8720000000000012</v>
      </c>
      <c r="L52" s="717">
        <v>2.2857647077254097</v>
      </c>
      <c r="M52" s="717">
        <v>3.6572235323606561</v>
      </c>
      <c r="N52" s="717">
        <v>2.1782248743869741</v>
      </c>
      <c r="O52" s="717">
        <v>4.9524902000717201</v>
      </c>
      <c r="P52" s="712"/>
      <c r="Q52" s="714">
        <f t="shared" si="6"/>
        <v>0</v>
      </c>
      <c r="R52" s="714">
        <f t="shared" si="7"/>
        <v>0</v>
      </c>
      <c r="S52" s="714">
        <f t="shared" si="8"/>
        <v>0</v>
      </c>
      <c r="T52" s="714">
        <f t="shared" si="9"/>
        <v>0</v>
      </c>
      <c r="U52" s="714">
        <f t="shared" si="10"/>
        <v>0</v>
      </c>
    </row>
    <row r="53" spans="1:21">
      <c r="A53" s="437">
        <v>1</v>
      </c>
      <c r="B53" s="438" t="s">
        <v>217</v>
      </c>
      <c r="C53" s="439" t="s">
        <v>582</v>
      </c>
      <c r="D53" s="439"/>
      <c r="E53" s="715">
        <f>SUM('3.Gentan-i'!AD53:AY53)</f>
        <v>4.9499999999999995E-3</v>
      </c>
      <c r="F53" s="715">
        <f>SUM('3.Gentan-i'!AZ53:BN53)</f>
        <v>0</v>
      </c>
      <c r="G53" s="715">
        <f>SUM('3.Gentan-i'!BO53:CL53)</f>
        <v>5.28E-3</v>
      </c>
      <c r="H53" s="716">
        <f>SUM('3.Gentan-i'!CM53:DF53)</f>
        <v>1.65E-3</v>
      </c>
      <c r="I53" s="716">
        <f>SUM('3.Gentan-i'!DG53:EF53)</f>
        <v>3.0065999999999997</v>
      </c>
      <c r="J53" s="712"/>
      <c r="K53" s="717">
        <v>4.9499999999999995E-3</v>
      </c>
      <c r="L53" s="717">
        <v>0</v>
      </c>
      <c r="M53" s="717">
        <v>5.28E-3</v>
      </c>
      <c r="N53" s="717">
        <v>1.65E-3</v>
      </c>
      <c r="O53" s="717">
        <v>3.0065999999999997</v>
      </c>
      <c r="P53" s="712"/>
      <c r="Q53" s="714">
        <f t="shared" si="6"/>
        <v>0</v>
      </c>
      <c r="R53" s="714">
        <f t="shared" si="7"/>
        <v>0</v>
      </c>
      <c r="S53" s="714">
        <f t="shared" si="8"/>
        <v>0</v>
      </c>
      <c r="T53" s="714">
        <f t="shared" si="9"/>
        <v>0</v>
      </c>
      <c r="U53" s="714">
        <f t="shared" si="10"/>
        <v>0</v>
      </c>
    </row>
    <row r="54" spans="1:21">
      <c r="A54" s="437">
        <v>1</v>
      </c>
      <c r="B54" s="438" t="s">
        <v>221</v>
      </c>
      <c r="C54" s="439" t="s">
        <v>222</v>
      </c>
      <c r="D54" s="439"/>
      <c r="E54" s="715">
        <f>SUM('3.Gentan-i'!AD54:AY54)</f>
        <v>3.2999999999999988E-2</v>
      </c>
      <c r="F54" s="715">
        <f>SUM('3.Gentan-i'!AZ54:BN54)</f>
        <v>1.9800000000000005E-2</v>
      </c>
      <c r="G54" s="715">
        <f>SUM('3.Gentan-i'!BO54:CL54)</f>
        <v>3.1680000000000021E-2</v>
      </c>
      <c r="H54" s="716">
        <f>SUM('3.Gentan-i'!CM54:DF54)</f>
        <v>3.2999999999999988E-2</v>
      </c>
      <c r="I54" s="716">
        <f>SUM('3.Gentan-i'!DG54:EF54)</f>
        <v>4.289999999999998E-2</v>
      </c>
      <c r="J54" s="712"/>
      <c r="K54" s="717">
        <v>3.2999999999999988E-2</v>
      </c>
      <c r="L54" s="717">
        <v>1.9800000000000005E-2</v>
      </c>
      <c r="M54" s="717">
        <v>3.1680000000000021E-2</v>
      </c>
      <c r="N54" s="717">
        <v>3.2999999999999988E-2</v>
      </c>
      <c r="O54" s="717">
        <v>4.289999999999998E-2</v>
      </c>
      <c r="P54" s="712"/>
      <c r="Q54" s="714">
        <f t="shared" si="6"/>
        <v>0</v>
      </c>
      <c r="R54" s="714">
        <f t="shared" si="7"/>
        <v>0</v>
      </c>
      <c r="S54" s="714">
        <f t="shared" si="8"/>
        <v>0</v>
      </c>
      <c r="T54" s="714">
        <f t="shared" si="9"/>
        <v>0</v>
      </c>
      <c r="U54" s="714">
        <f t="shared" si="10"/>
        <v>0</v>
      </c>
    </row>
    <row r="55" spans="1:21">
      <c r="A55" s="437">
        <v>1</v>
      </c>
      <c r="B55" s="438" t="s">
        <v>226</v>
      </c>
      <c r="C55" s="439" t="s">
        <v>227</v>
      </c>
      <c r="D55" s="439"/>
      <c r="E55" s="715">
        <f>SUM('3.Gentan-i'!AD55:AY55)</f>
        <v>1.6649999999999996</v>
      </c>
      <c r="F55" s="715">
        <f>SUM('3.Gentan-i'!AZ55:BN55)</f>
        <v>0.93326106729629954</v>
      </c>
      <c r="G55" s="715">
        <f>SUM('3.Gentan-i'!BO55:CL55)</f>
        <v>1.4932177076740787</v>
      </c>
      <c r="H55" s="716">
        <f>SUM('3.Gentan-i'!CM55:DF55)</f>
        <v>2.2233223263515525</v>
      </c>
      <c r="I55" s="716">
        <f>SUM('3.Gentan-i'!DG55:EF55)</f>
        <v>2.0220656458086474</v>
      </c>
      <c r="J55" s="712"/>
      <c r="K55" s="717">
        <v>1.6649999999999996</v>
      </c>
      <c r="L55" s="717">
        <v>0.93326106729629954</v>
      </c>
      <c r="M55" s="717">
        <v>1.4932177076740787</v>
      </c>
      <c r="N55" s="717">
        <v>2.2233223263515525</v>
      </c>
      <c r="O55" s="717">
        <v>2.0220656458086474</v>
      </c>
      <c r="P55" s="712"/>
      <c r="Q55" s="714">
        <f t="shared" si="6"/>
        <v>0</v>
      </c>
      <c r="R55" s="714">
        <f t="shared" si="7"/>
        <v>0</v>
      </c>
      <c r="S55" s="714">
        <f t="shared" si="8"/>
        <v>0</v>
      </c>
      <c r="T55" s="714">
        <f t="shared" si="9"/>
        <v>0</v>
      </c>
      <c r="U55" s="714">
        <f t="shared" si="10"/>
        <v>0</v>
      </c>
    </row>
    <row r="56" spans="1:21">
      <c r="A56" s="437">
        <v>1</v>
      </c>
      <c r="B56" s="438" t="s">
        <v>235</v>
      </c>
      <c r="C56" s="439" t="s">
        <v>236</v>
      </c>
      <c r="D56" s="439"/>
      <c r="E56" s="715">
        <f>SUM('3.Gentan-i'!AD56:AY56)</f>
        <v>3.8609999999999998</v>
      </c>
      <c r="F56" s="715">
        <f>SUM('3.Gentan-i'!AZ56:BN56)</f>
        <v>0</v>
      </c>
      <c r="G56" s="715">
        <f>SUM('3.Gentan-i'!BO56:CL56)</f>
        <v>0</v>
      </c>
      <c r="H56" s="716">
        <f>SUM('3.Gentan-i'!CM56:DF56)</f>
        <v>8.7675000000000001</v>
      </c>
      <c r="I56" s="716">
        <f>SUM('3.Gentan-i'!DG56:EF56)</f>
        <v>6.6960000000000006</v>
      </c>
      <c r="J56" s="712"/>
      <c r="K56" s="717">
        <v>3.8609999999999998</v>
      </c>
      <c r="L56" s="717">
        <v>0</v>
      </c>
      <c r="M56" s="717">
        <v>0</v>
      </c>
      <c r="N56" s="717">
        <v>8.7675000000000001</v>
      </c>
      <c r="O56" s="717">
        <v>6.6960000000000006</v>
      </c>
      <c r="P56" s="712"/>
      <c r="Q56" s="714">
        <f t="shared" si="6"/>
        <v>0</v>
      </c>
      <c r="R56" s="714">
        <f t="shared" si="7"/>
        <v>0</v>
      </c>
      <c r="S56" s="714">
        <f t="shared" si="8"/>
        <v>0</v>
      </c>
      <c r="T56" s="714">
        <f t="shared" si="9"/>
        <v>0</v>
      </c>
      <c r="U56" s="714">
        <f t="shared" si="10"/>
        <v>0</v>
      </c>
    </row>
    <row r="57" spans="1:21">
      <c r="A57" s="437">
        <v>1</v>
      </c>
      <c r="B57" s="438" t="s">
        <v>237</v>
      </c>
      <c r="C57" s="439" t="s">
        <v>238</v>
      </c>
      <c r="D57" s="439"/>
      <c r="E57" s="715">
        <f>SUM('3.Gentan-i'!AD57:AY57)</f>
        <v>1.32</v>
      </c>
      <c r="F57" s="715">
        <f>SUM('3.Gentan-i'!AZ57:BN57)</f>
        <v>0</v>
      </c>
      <c r="G57" s="715">
        <f>SUM('3.Gentan-i'!BO57:CL57)</f>
        <v>0</v>
      </c>
      <c r="H57" s="716">
        <f>SUM('3.Gentan-i'!CM57:DF57)</f>
        <v>3.3352812110654155</v>
      </c>
      <c r="I57" s="716">
        <f>SUM('3.Gentan-i'!DG57:EF57)</f>
        <v>1.9958322767015451</v>
      </c>
      <c r="J57" s="712"/>
      <c r="K57" s="717">
        <v>1.32</v>
      </c>
      <c r="L57" s="717">
        <v>0</v>
      </c>
      <c r="M57" s="717">
        <v>0</v>
      </c>
      <c r="N57" s="717">
        <v>3.3352812110654155</v>
      </c>
      <c r="O57" s="717">
        <v>1.9958322767015451</v>
      </c>
      <c r="P57" s="712"/>
      <c r="Q57" s="714">
        <f t="shared" si="6"/>
        <v>0</v>
      </c>
      <c r="R57" s="714">
        <f t="shared" si="7"/>
        <v>0</v>
      </c>
      <c r="S57" s="714">
        <f t="shared" si="8"/>
        <v>0</v>
      </c>
      <c r="T57" s="714">
        <f t="shared" si="9"/>
        <v>0</v>
      </c>
      <c r="U57" s="714">
        <f t="shared" si="10"/>
        <v>0</v>
      </c>
    </row>
    <row r="58" spans="1:21">
      <c r="A58" s="437">
        <v>1</v>
      </c>
      <c r="B58" s="438" t="s">
        <v>239</v>
      </c>
      <c r="C58" s="439" t="s">
        <v>240</v>
      </c>
      <c r="D58" s="439"/>
      <c r="E58" s="715">
        <f>SUM('3.Gentan-i'!AD58:AY58)</f>
        <v>0.03</v>
      </c>
      <c r="F58" s="715">
        <f>SUM('3.Gentan-i'!AZ58:BN58)</f>
        <v>0</v>
      </c>
      <c r="G58" s="715">
        <f>SUM('3.Gentan-i'!BO58:CL58)</f>
        <v>0</v>
      </c>
      <c r="H58" s="716">
        <f>SUM('3.Gentan-i'!CM58:DF58)</f>
        <v>0.1</v>
      </c>
      <c r="I58" s="716">
        <f>SUM('3.Gentan-i'!DG58:EF58)</f>
        <v>0.08</v>
      </c>
      <c r="J58" s="712"/>
      <c r="K58" s="717">
        <v>0.03</v>
      </c>
      <c r="L58" s="717">
        <v>0</v>
      </c>
      <c r="M58" s="717">
        <v>0</v>
      </c>
      <c r="N58" s="717">
        <v>0.1</v>
      </c>
      <c r="O58" s="717">
        <v>0.08</v>
      </c>
      <c r="P58" s="712"/>
      <c r="Q58" s="714">
        <f t="shared" si="6"/>
        <v>0</v>
      </c>
      <c r="R58" s="714">
        <f t="shared" si="7"/>
        <v>0</v>
      </c>
      <c r="S58" s="714">
        <f t="shared" si="8"/>
        <v>0</v>
      </c>
      <c r="T58" s="714">
        <f t="shared" si="9"/>
        <v>0</v>
      </c>
      <c r="U58" s="714">
        <f t="shared" si="10"/>
        <v>0</v>
      </c>
    </row>
    <row r="59" spans="1:21">
      <c r="A59" s="437">
        <v>1</v>
      </c>
      <c r="B59" s="438" t="s">
        <v>241</v>
      </c>
      <c r="C59" s="439" t="s">
        <v>242</v>
      </c>
      <c r="D59" s="439"/>
      <c r="E59" s="715">
        <f>SUM('3.Gentan-i'!AD59:AY59)</f>
        <v>0</v>
      </c>
      <c r="F59" s="715">
        <f>SUM('3.Gentan-i'!AZ59:BN59)</f>
        <v>0</v>
      </c>
      <c r="G59" s="715">
        <f>SUM('3.Gentan-i'!BO59:CL59)</f>
        <v>0</v>
      </c>
      <c r="H59" s="716">
        <f>SUM('3.Gentan-i'!CM59:DF59)</f>
        <v>8.7675000000000001</v>
      </c>
      <c r="I59" s="716">
        <f>SUM('3.Gentan-i'!DG59:EF59)</f>
        <v>6.6960000000000006</v>
      </c>
      <c r="J59" s="712"/>
      <c r="K59" s="717">
        <v>0</v>
      </c>
      <c r="L59" s="717">
        <v>0</v>
      </c>
      <c r="M59" s="717">
        <v>0</v>
      </c>
      <c r="N59" s="717">
        <v>8.7675000000000001</v>
      </c>
      <c r="O59" s="717">
        <v>6.6960000000000006</v>
      </c>
      <c r="P59" s="712"/>
      <c r="Q59" s="714">
        <f t="shared" si="6"/>
        <v>0</v>
      </c>
      <c r="R59" s="714">
        <f t="shared" si="7"/>
        <v>0</v>
      </c>
      <c r="S59" s="714">
        <f t="shared" si="8"/>
        <v>0</v>
      </c>
      <c r="T59" s="714">
        <f t="shared" si="9"/>
        <v>0</v>
      </c>
      <c r="U59" s="714">
        <f t="shared" si="10"/>
        <v>0</v>
      </c>
    </row>
    <row r="60" spans="1:21">
      <c r="A60" s="437">
        <v>1</v>
      </c>
      <c r="B60" s="438" t="s">
        <v>243</v>
      </c>
      <c r="C60" s="439" t="s">
        <v>244</v>
      </c>
      <c r="D60" s="439"/>
      <c r="E60" s="715">
        <f>SUM('3.Gentan-i'!AD60:AY60)</f>
        <v>0</v>
      </c>
      <c r="F60" s="715">
        <f>SUM('3.Gentan-i'!AZ60:BN60)</f>
        <v>0</v>
      </c>
      <c r="G60" s="715">
        <f>SUM('3.Gentan-i'!BO60:CL60)</f>
        <v>0</v>
      </c>
      <c r="H60" s="716">
        <f>SUM('3.Gentan-i'!CM60:DF60)</f>
        <v>2.3961522153960231</v>
      </c>
      <c r="I60" s="716">
        <f>SUM('3.Gentan-i'!DG60:EF60)</f>
        <v>1.6786616542069432</v>
      </c>
      <c r="J60" s="712"/>
      <c r="K60" s="717">
        <v>0</v>
      </c>
      <c r="L60" s="717">
        <v>0</v>
      </c>
      <c r="M60" s="717">
        <v>0</v>
      </c>
      <c r="N60" s="717">
        <v>2.3961522153960231</v>
      </c>
      <c r="O60" s="717">
        <v>1.6786616542069432</v>
      </c>
      <c r="P60" s="712"/>
      <c r="Q60" s="714">
        <f t="shared" si="6"/>
        <v>0</v>
      </c>
      <c r="R60" s="714">
        <f t="shared" si="7"/>
        <v>0</v>
      </c>
      <c r="S60" s="714">
        <f t="shared" si="8"/>
        <v>0</v>
      </c>
      <c r="T60" s="714">
        <f t="shared" si="9"/>
        <v>0</v>
      </c>
      <c r="U60" s="714">
        <f t="shared" si="10"/>
        <v>0</v>
      </c>
    </row>
    <row r="61" spans="1:21">
      <c r="A61" s="437">
        <v>1</v>
      </c>
      <c r="B61" s="438" t="s">
        <v>245</v>
      </c>
      <c r="C61" s="439" t="s">
        <v>246</v>
      </c>
      <c r="D61" s="439"/>
      <c r="E61" s="715">
        <f>SUM('3.Gentan-i'!AD61:AY61)</f>
        <v>0</v>
      </c>
      <c r="F61" s="715">
        <f>SUM('3.Gentan-i'!AZ61:BN61)</f>
        <v>0</v>
      </c>
      <c r="G61" s="715">
        <f>SUM('3.Gentan-i'!BO61:CL61)</f>
        <v>0</v>
      </c>
      <c r="H61" s="716">
        <f>SUM('3.Gentan-i'!CM61:DF61)</f>
        <v>0.1</v>
      </c>
      <c r="I61" s="716">
        <f>SUM('3.Gentan-i'!DG61:EF61)</f>
        <v>0.08</v>
      </c>
      <c r="J61" s="712"/>
      <c r="K61" s="717">
        <v>0</v>
      </c>
      <c r="L61" s="717">
        <v>0</v>
      </c>
      <c r="M61" s="717">
        <v>0</v>
      </c>
      <c r="N61" s="717">
        <v>0.1</v>
      </c>
      <c r="O61" s="717">
        <v>0.08</v>
      </c>
      <c r="P61" s="712"/>
      <c r="Q61" s="714">
        <f t="shared" si="6"/>
        <v>0</v>
      </c>
      <c r="R61" s="714">
        <f t="shared" si="7"/>
        <v>0</v>
      </c>
      <c r="S61" s="714">
        <f t="shared" si="8"/>
        <v>0</v>
      </c>
      <c r="T61" s="714">
        <f t="shared" si="9"/>
        <v>0</v>
      </c>
      <c r="U61" s="714">
        <f t="shared" si="10"/>
        <v>0</v>
      </c>
    </row>
    <row r="62" spans="1:21">
      <c r="A62" s="437">
        <v>1</v>
      </c>
      <c r="B62" s="438" t="s">
        <v>247</v>
      </c>
      <c r="C62" s="439" t="s">
        <v>248</v>
      </c>
      <c r="D62" s="439"/>
      <c r="E62" s="715">
        <f>SUM('3.Gentan-i'!AD62:AY62)</f>
        <v>23.100000000000009</v>
      </c>
      <c r="F62" s="715">
        <f>SUM('3.Gentan-i'!AZ62:BN62)</f>
        <v>14.796560747663552</v>
      </c>
      <c r="G62" s="715">
        <f>SUM('3.Gentan-i'!BO62:CL62)</f>
        <v>23.674497196261683</v>
      </c>
      <c r="H62" s="716">
        <f>SUM('3.Gentan-i'!CM62:DF62)</f>
        <v>25.829999999999991</v>
      </c>
      <c r="I62" s="716">
        <f>SUM('3.Gentan-i'!DG62:EF62)</f>
        <v>32.059214953271045</v>
      </c>
      <c r="J62" s="712"/>
      <c r="K62" s="717">
        <v>23.100000000000009</v>
      </c>
      <c r="L62" s="717">
        <v>14.796560747663552</v>
      </c>
      <c r="M62" s="717">
        <v>23.674497196261683</v>
      </c>
      <c r="N62" s="717">
        <v>25.829999999999991</v>
      </c>
      <c r="O62" s="717">
        <v>32.059214953271045</v>
      </c>
      <c r="P62" s="712"/>
      <c r="Q62" s="714">
        <f t="shared" si="6"/>
        <v>0</v>
      </c>
      <c r="R62" s="714">
        <f t="shared" si="7"/>
        <v>0</v>
      </c>
      <c r="S62" s="714">
        <f t="shared" si="8"/>
        <v>0</v>
      </c>
      <c r="T62" s="714">
        <f t="shared" si="9"/>
        <v>0</v>
      </c>
      <c r="U62" s="714">
        <f t="shared" si="10"/>
        <v>0</v>
      </c>
    </row>
    <row r="63" spans="1:21">
      <c r="A63" s="437">
        <v>1</v>
      </c>
      <c r="B63" s="438" t="s">
        <v>249</v>
      </c>
      <c r="C63" s="439" t="s">
        <v>250</v>
      </c>
      <c r="D63" s="439"/>
      <c r="E63" s="715">
        <f>SUM('3.Gentan-i'!AD63:AY63)</f>
        <v>103.94999999999996</v>
      </c>
      <c r="F63" s="715">
        <f>SUM('3.Gentan-i'!AZ63:BN63)</f>
        <v>66.584523364486003</v>
      </c>
      <c r="G63" s="715">
        <f>SUM('3.Gentan-i'!BO63:CL63)</f>
        <v>106.53523738317755</v>
      </c>
      <c r="H63" s="716">
        <f>SUM('3.Gentan-i'!CM63:DF63)</f>
        <v>116.5229158878504</v>
      </c>
      <c r="I63" s="716">
        <f>SUM('3.Gentan-i'!DG63:EF63)</f>
        <v>144.26646728971954</v>
      </c>
      <c r="J63" s="712"/>
      <c r="K63" s="717">
        <v>103.94999999999996</v>
      </c>
      <c r="L63" s="717">
        <v>66.584523364486003</v>
      </c>
      <c r="M63" s="717">
        <v>106.53523738317755</v>
      </c>
      <c r="N63" s="717">
        <v>116.5229158878504</v>
      </c>
      <c r="O63" s="717">
        <v>144.26646728971954</v>
      </c>
      <c r="P63" s="712"/>
      <c r="Q63" s="714">
        <f t="shared" si="6"/>
        <v>0</v>
      </c>
      <c r="R63" s="714">
        <f t="shared" si="7"/>
        <v>0</v>
      </c>
      <c r="S63" s="714">
        <f t="shared" si="8"/>
        <v>0</v>
      </c>
      <c r="T63" s="714">
        <f t="shared" si="9"/>
        <v>0</v>
      </c>
      <c r="U63" s="714">
        <f t="shared" si="10"/>
        <v>0</v>
      </c>
    </row>
    <row r="64" spans="1:21">
      <c r="A64" s="437">
        <v>1</v>
      </c>
      <c r="B64" s="557" t="s">
        <v>351</v>
      </c>
      <c r="C64" s="558" t="s">
        <v>348</v>
      </c>
      <c r="D64" s="439"/>
      <c r="E64" s="715">
        <f>SUM('3.Gentan-i'!AD64:AY64)</f>
        <v>0</v>
      </c>
      <c r="F64" s="715">
        <f>SUM('3.Gentan-i'!AZ64:BN64)</f>
        <v>0</v>
      </c>
      <c r="G64" s="715">
        <f>SUM('3.Gentan-i'!BO64:CL64)</f>
        <v>0</v>
      </c>
      <c r="H64" s="716">
        <f>SUM('3.Gentan-i'!CM64:DF64)</f>
        <v>0</v>
      </c>
      <c r="I64" s="716">
        <f>SUM('3.Gentan-i'!DG64:EF64)</f>
        <v>0</v>
      </c>
      <c r="J64" s="712"/>
      <c r="K64" s="717">
        <v>0</v>
      </c>
      <c r="L64" s="717">
        <v>0</v>
      </c>
      <c r="M64" s="717">
        <v>0</v>
      </c>
      <c r="N64" s="717">
        <v>0</v>
      </c>
      <c r="O64" s="717">
        <v>0</v>
      </c>
      <c r="P64" s="712"/>
      <c r="Q64" s="714">
        <f t="shared" si="6"/>
        <v>0</v>
      </c>
      <c r="R64" s="714">
        <f t="shared" si="7"/>
        <v>0</v>
      </c>
      <c r="S64" s="714">
        <f t="shared" si="8"/>
        <v>0</v>
      </c>
      <c r="T64" s="714">
        <f t="shared" si="9"/>
        <v>0</v>
      </c>
      <c r="U64" s="714">
        <f t="shared" si="10"/>
        <v>0</v>
      </c>
    </row>
    <row r="65" spans="1:21">
      <c r="A65" s="437">
        <v>1</v>
      </c>
      <c r="B65" s="557" t="s">
        <v>352</v>
      </c>
      <c r="C65" s="558" t="s">
        <v>349</v>
      </c>
      <c r="D65" s="439"/>
      <c r="E65" s="715">
        <f>SUM('3.Gentan-i'!AD65:AY65)</f>
        <v>0</v>
      </c>
      <c r="F65" s="715">
        <f>SUM('3.Gentan-i'!AZ65:BN65)</f>
        <v>0</v>
      </c>
      <c r="G65" s="715">
        <f>SUM('3.Gentan-i'!BO65:CL65)</f>
        <v>0</v>
      </c>
      <c r="H65" s="716">
        <f>SUM('3.Gentan-i'!CM65:DF65)</f>
        <v>0</v>
      </c>
      <c r="I65" s="716">
        <f>SUM('3.Gentan-i'!DG65:EF65)</f>
        <v>0</v>
      </c>
      <c r="J65" s="712"/>
      <c r="K65" s="717">
        <v>0</v>
      </c>
      <c r="L65" s="717">
        <v>0</v>
      </c>
      <c r="M65" s="717">
        <v>0</v>
      </c>
      <c r="N65" s="717">
        <v>0</v>
      </c>
      <c r="O65" s="717">
        <v>0</v>
      </c>
      <c r="P65" s="712"/>
      <c r="Q65" s="714">
        <f t="shared" si="6"/>
        <v>0</v>
      </c>
      <c r="R65" s="714">
        <f t="shared" si="7"/>
        <v>0</v>
      </c>
      <c r="S65" s="714">
        <f t="shared" si="8"/>
        <v>0</v>
      </c>
      <c r="T65" s="714">
        <f t="shared" si="9"/>
        <v>0</v>
      </c>
      <c r="U65" s="714">
        <f t="shared" si="10"/>
        <v>0</v>
      </c>
    </row>
    <row r="66" spans="1:21">
      <c r="A66" s="437">
        <v>1</v>
      </c>
      <c r="B66" s="557" t="s">
        <v>353</v>
      </c>
      <c r="C66" s="558" t="s">
        <v>350</v>
      </c>
      <c r="D66" s="439"/>
      <c r="E66" s="715">
        <f>SUM('3.Gentan-i'!AD66:AY66)</f>
        <v>0</v>
      </c>
      <c r="F66" s="715">
        <f>SUM('3.Gentan-i'!AZ66:BN66)</f>
        <v>0</v>
      </c>
      <c r="G66" s="715">
        <f>SUM('3.Gentan-i'!BO66:CL66)</f>
        <v>0</v>
      </c>
      <c r="H66" s="716">
        <f>SUM('3.Gentan-i'!CM66:DF66)</f>
        <v>0</v>
      </c>
      <c r="I66" s="716">
        <f>SUM('3.Gentan-i'!DG66:EF66)</f>
        <v>0</v>
      </c>
      <c r="J66" s="712"/>
      <c r="K66" s="717">
        <v>0</v>
      </c>
      <c r="L66" s="717">
        <v>0</v>
      </c>
      <c r="M66" s="717">
        <v>0</v>
      </c>
      <c r="N66" s="717">
        <v>0</v>
      </c>
      <c r="O66" s="717">
        <v>0</v>
      </c>
      <c r="P66" s="712"/>
      <c r="Q66" s="714">
        <f t="shared" si="6"/>
        <v>0</v>
      </c>
      <c r="R66" s="714">
        <f t="shared" si="7"/>
        <v>0</v>
      </c>
      <c r="S66" s="714">
        <f t="shared" si="8"/>
        <v>0</v>
      </c>
      <c r="T66" s="714">
        <f t="shared" si="9"/>
        <v>0</v>
      </c>
      <c r="U66" s="714">
        <f t="shared" si="10"/>
        <v>0</v>
      </c>
    </row>
    <row r="67" spans="1:21">
      <c r="A67" s="437">
        <v>1</v>
      </c>
      <c r="B67" s="438" t="s">
        <v>355</v>
      </c>
      <c r="C67" s="439" t="s">
        <v>358</v>
      </c>
      <c r="D67" s="439"/>
      <c r="E67" s="715">
        <f>SUM('3.Gentan-i'!AD67:AY67)</f>
        <v>3.8609999999999998</v>
      </c>
      <c r="F67" s="715">
        <f>SUM('3.Gentan-i'!AZ67:BN67)</f>
        <v>0</v>
      </c>
      <c r="G67" s="715">
        <f>SUM('3.Gentan-i'!BO67:CL67)</f>
        <v>0</v>
      </c>
      <c r="H67" s="716">
        <f>SUM('3.Gentan-i'!CM67:DF67)</f>
        <v>0</v>
      </c>
      <c r="I67" s="716">
        <f>SUM('3.Gentan-i'!DG67:EF67)</f>
        <v>1.86</v>
      </c>
      <c r="J67" s="712"/>
      <c r="K67" s="717">
        <v>3.8609999999999998</v>
      </c>
      <c r="L67" s="717">
        <v>0</v>
      </c>
      <c r="M67" s="717">
        <v>0</v>
      </c>
      <c r="N67" s="717">
        <v>0</v>
      </c>
      <c r="O67" s="717">
        <v>1.86</v>
      </c>
      <c r="P67" s="712"/>
      <c r="Q67" s="714">
        <f t="shared" si="6"/>
        <v>0</v>
      </c>
      <c r="R67" s="714">
        <f t="shared" si="7"/>
        <v>0</v>
      </c>
      <c r="S67" s="714">
        <f t="shared" si="8"/>
        <v>0</v>
      </c>
      <c r="T67" s="714">
        <f t="shared" si="9"/>
        <v>0</v>
      </c>
      <c r="U67" s="714">
        <f t="shared" si="10"/>
        <v>0</v>
      </c>
    </row>
    <row r="68" spans="1:21">
      <c r="A68" s="437">
        <v>1</v>
      </c>
      <c r="B68" s="438" t="s">
        <v>356</v>
      </c>
      <c r="C68" s="439" t="s">
        <v>359</v>
      </c>
      <c r="D68" s="439"/>
      <c r="E68" s="715">
        <f>SUM('3.Gentan-i'!AD68:AY68)</f>
        <v>1.7220604196035039</v>
      </c>
      <c r="F68" s="715">
        <f>SUM('3.Gentan-i'!AZ68:BN68)</f>
        <v>0</v>
      </c>
      <c r="G68" s="715">
        <f>SUM('3.Gentan-i'!BO68:CL68)</f>
        <v>0</v>
      </c>
      <c r="H68" s="716">
        <f>SUM('3.Gentan-i'!CM68:DF68)</f>
        <v>0</v>
      </c>
      <c r="I68" s="716">
        <f>SUM('3.Gentan-i'!DG68:EF68)</f>
        <v>0.5</v>
      </c>
      <c r="J68" s="712"/>
      <c r="K68" s="717">
        <v>1.7220604196035039</v>
      </c>
      <c r="L68" s="717">
        <v>0</v>
      </c>
      <c r="M68" s="717">
        <v>0</v>
      </c>
      <c r="N68" s="717">
        <v>0</v>
      </c>
      <c r="O68" s="717">
        <v>0.5</v>
      </c>
      <c r="P68" s="712"/>
      <c r="Q68" s="714">
        <f t="shared" si="6"/>
        <v>0</v>
      </c>
      <c r="R68" s="714">
        <f t="shared" si="7"/>
        <v>0</v>
      </c>
      <c r="S68" s="714">
        <f t="shared" si="8"/>
        <v>0</v>
      </c>
      <c r="T68" s="714">
        <f t="shared" si="9"/>
        <v>0</v>
      </c>
      <c r="U68" s="714">
        <f t="shared" si="10"/>
        <v>0</v>
      </c>
    </row>
    <row r="69" spans="1:21">
      <c r="A69" s="437">
        <v>1</v>
      </c>
      <c r="B69" s="438" t="s">
        <v>357</v>
      </c>
      <c r="C69" s="439" t="s">
        <v>583</v>
      </c>
      <c r="D69" s="439"/>
      <c r="E69" s="715">
        <f>SUM('3.Gentan-i'!AD69:AY69)</f>
        <v>0.03</v>
      </c>
      <c r="F69" s="715">
        <f>SUM('3.Gentan-i'!AZ69:BN69)</f>
        <v>0</v>
      </c>
      <c r="G69" s="715">
        <f>SUM('3.Gentan-i'!BO69:CL69)</f>
        <v>0</v>
      </c>
      <c r="H69" s="716">
        <f>SUM('3.Gentan-i'!CM69:DF69)</f>
        <v>0</v>
      </c>
      <c r="I69" s="716">
        <f>SUM('3.Gentan-i'!DG69:EF69)</f>
        <v>0.02</v>
      </c>
      <c r="J69" s="712"/>
      <c r="K69" s="717">
        <v>0.03</v>
      </c>
      <c r="L69" s="717">
        <v>0</v>
      </c>
      <c r="M69" s="717">
        <v>0</v>
      </c>
      <c r="N69" s="717">
        <v>0</v>
      </c>
      <c r="O69" s="717">
        <v>0.02</v>
      </c>
      <c r="P69" s="712"/>
      <c r="Q69" s="714">
        <f t="shared" si="6"/>
        <v>0</v>
      </c>
      <c r="R69" s="714">
        <f t="shared" si="7"/>
        <v>0</v>
      </c>
      <c r="S69" s="714">
        <f t="shared" si="8"/>
        <v>0</v>
      </c>
      <c r="T69" s="714">
        <f t="shared" si="9"/>
        <v>0</v>
      </c>
      <c r="U69" s="714">
        <f t="shared" si="10"/>
        <v>0</v>
      </c>
    </row>
    <row r="70" spans="1:21">
      <c r="A70" s="437">
        <v>1</v>
      </c>
      <c r="B70" s="438" t="s">
        <v>399</v>
      </c>
      <c r="C70" s="439" t="s">
        <v>394</v>
      </c>
      <c r="D70" s="439"/>
      <c r="E70" s="715">
        <f>SUM('3.Gentan-i'!AD70:AY70)</f>
        <v>0.44000000000000011</v>
      </c>
      <c r="F70" s="715">
        <f>SUM('3.Gentan-i'!AZ70:BN70)</f>
        <v>0.8255810940374696</v>
      </c>
      <c r="G70" s="715">
        <f>SUM('3.Gentan-i'!BO70:CL70)</f>
        <v>1.3209297504599518</v>
      </c>
      <c r="H70" s="716">
        <f>SUM('3.Gentan-i'!CM70:DF70)</f>
        <v>1.8346246534165991</v>
      </c>
      <c r="I70" s="716">
        <f>SUM('3.Gentan-i'!DG70:EF70)</f>
        <v>1.7887590370811852</v>
      </c>
      <c r="J70" s="712"/>
      <c r="K70" s="717">
        <v>0.44000000000000011</v>
      </c>
      <c r="L70" s="717">
        <v>0.8255810940374696</v>
      </c>
      <c r="M70" s="717">
        <v>1.3209297504599518</v>
      </c>
      <c r="N70" s="717">
        <v>1.8346246534165991</v>
      </c>
      <c r="O70" s="717">
        <v>1.7887590370811852</v>
      </c>
      <c r="P70" s="712"/>
      <c r="Q70" s="714">
        <f t="shared" si="6"/>
        <v>0</v>
      </c>
      <c r="R70" s="714">
        <f t="shared" si="7"/>
        <v>0</v>
      </c>
      <c r="S70" s="714">
        <f t="shared" si="8"/>
        <v>0</v>
      </c>
      <c r="T70" s="714">
        <f t="shared" si="9"/>
        <v>0</v>
      </c>
      <c r="U70" s="714">
        <f t="shared" si="10"/>
        <v>0</v>
      </c>
    </row>
    <row r="71" spans="1:21">
      <c r="A71" s="437">
        <v>1</v>
      </c>
      <c r="B71" s="438" t="s">
        <v>400</v>
      </c>
      <c r="C71" s="439" t="s">
        <v>395</v>
      </c>
      <c r="D71" s="439"/>
      <c r="E71" s="715">
        <f>SUM('3.Gentan-i'!AD71:AY71)</f>
        <v>1.1000000000000003</v>
      </c>
      <c r="F71" s="715">
        <f>SUM('3.Gentan-i'!AZ71:BN71)</f>
        <v>0.76849889571647889</v>
      </c>
      <c r="G71" s="715">
        <f>SUM('3.Gentan-i'!BO71:CL71)</f>
        <v>1.2295982331463657</v>
      </c>
      <c r="H71" s="716">
        <f>SUM('3.Gentan-i'!CM71:DF71)</f>
        <v>1.7989860513363025</v>
      </c>
      <c r="I71" s="716">
        <f>SUM('3.Gentan-i'!DG71:EF71)</f>
        <v>1.665080940719037</v>
      </c>
      <c r="J71" s="712"/>
      <c r="K71" s="717">
        <v>1.1000000000000003</v>
      </c>
      <c r="L71" s="717">
        <v>0.76849889571647889</v>
      </c>
      <c r="M71" s="717">
        <v>1.2295982331463657</v>
      </c>
      <c r="N71" s="717">
        <v>1.7989860513363025</v>
      </c>
      <c r="O71" s="717">
        <v>1.665080940719037</v>
      </c>
      <c r="P71" s="712"/>
      <c r="Q71" s="714">
        <f t="shared" si="6"/>
        <v>0</v>
      </c>
      <c r="R71" s="714">
        <f t="shared" si="7"/>
        <v>0</v>
      </c>
      <c r="S71" s="714">
        <f t="shared" si="8"/>
        <v>0</v>
      </c>
      <c r="T71" s="714">
        <f t="shared" si="9"/>
        <v>0</v>
      </c>
      <c r="U71" s="714">
        <f t="shared" si="10"/>
        <v>0</v>
      </c>
    </row>
    <row r="72" spans="1:21">
      <c r="A72" s="437">
        <v>1</v>
      </c>
      <c r="B72" s="438" t="s">
        <v>524</v>
      </c>
      <c r="C72" s="439" t="s">
        <v>525</v>
      </c>
      <c r="D72" s="439" t="s">
        <v>601</v>
      </c>
      <c r="E72" s="715">
        <f>SUM('3.Gentan-i'!AD72:AY72)</f>
        <v>0.03</v>
      </c>
      <c r="F72" s="715">
        <f>SUM('3.Gentan-i'!AZ72:BN72)</f>
        <v>0.03</v>
      </c>
      <c r="G72" s="715">
        <f>SUM('3.Gentan-i'!BO72:CL72)</f>
        <v>0</v>
      </c>
      <c r="H72" s="716">
        <f>SUM('3.Gentan-i'!CM72:DF72)</f>
        <v>0</v>
      </c>
      <c r="I72" s="716">
        <f>SUM('3.Gentan-i'!DG72:EF72)</f>
        <v>0</v>
      </c>
      <c r="J72" s="712"/>
      <c r="K72" s="717">
        <v>0.03</v>
      </c>
      <c r="L72" s="717">
        <v>0.03</v>
      </c>
      <c r="M72" s="717">
        <v>0</v>
      </c>
      <c r="N72" s="717">
        <v>0</v>
      </c>
      <c r="O72" s="717">
        <v>0</v>
      </c>
      <c r="P72" s="712"/>
      <c r="Q72" s="714">
        <f t="shared" si="6"/>
        <v>0</v>
      </c>
      <c r="R72" s="714">
        <f t="shared" si="7"/>
        <v>0</v>
      </c>
      <c r="S72" s="714">
        <f t="shared" si="8"/>
        <v>0</v>
      </c>
      <c r="T72" s="714">
        <f t="shared" si="9"/>
        <v>0</v>
      </c>
      <c r="U72" s="714">
        <f t="shared" si="10"/>
        <v>0</v>
      </c>
    </row>
    <row r="73" spans="1:21">
      <c r="A73" s="437">
        <v>1</v>
      </c>
      <c r="B73" s="438" t="s">
        <v>420</v>
      </c>
      <c r="C73" s="439" t="s">
        <v>402</v>
      </c>
      <c r="D73" s="439"/>
      <c r="E73" s="715">
        <f>SUM('3.Gentan-i'!AD73:AY73)</f>
        <v>0.44999999999999996</v>
      </c>
      <c r="F73" s="715">
        <f>SUM('3.Gentan-i'!AZ73:BN73)</f>
        <v>0</v>
      </c>
      <c r="G73" s="715">
        <f>SUM('3.Gentan-i'!BO73:CL73)</f>
        <v>0</v>
      </c>
      <c r="H73" s="716">
        <f>SUM('3.Gentan-i'!CM73:DF73)</f>
        <v>0</v>
      </c>
      <c r="I73" s="716">
        <f>SUM('3.Gentan-i'!DG73:EF73)</f>
        <v>0</v>
      </c>
      <c r="J73" s="712"/>
      <c r="K73" s="717">
        <v>0.44999999999999996</v>
      </c>
      <c r="L73" s="717">
        <v>0</v>
      </c>
      <c r="M73" s="717">
        <v>0</v>
      </c>
      <c r="N73" s="717">
        <v>0</v>
      </c>
      <c r="O73" s="717">
        <v>0</v>
      </c>
      <c r="P73" s="712"/>
      <c r="Q73" s="714">
        <f t="shared" si="6"/>
        <v>0</v>
      </c>
      <c r="R73" s="714">
        <f t="shared" si="7"/>
        <v>0</v>
      </c>
      <c r="S73" s="714">
        <f t="shared" si="8"/>
        <v>0</v>
      </c>
      <c r="T73" s="714">
        <f t="shared" si="9"/>
        <v>0</v>
      </c>
      <c r="U73" s="714">
        <f t="shared" si="10"/>
        <v>0</v>
      </c>
    </row>
    <row r="74" spans="1:21">
      <c r="A74" s="437">
        <v>1</v>
      </c>
      <c r="B74" s="438" t="s">
        <v>421</v>
      </c>
      <c r="C74" s="439" t="s">
        <v>403</v>
      </c>
      <c r="D74" s="439"/>
      <c r="E74" s="715">
        <f>SUM('3.Gentan-i'!AD74:AY74)</f>
        <v>0.60000000000000009</v>
      </c>
      <c r="F74" s="715">
        <f>SUM('3.Gentan-i'!AZ74:BN74)</f>
        <v>0</v>
      </c>
      <c r="G74" s="715">
        <f>SUM('3.Gentan-i'!BO74:CL74)</f>
        <v>0</v>
      </c>
      <c r="H74" s="716">
        <f>SUM('3.Gentan-i'!CM74:DF74)</f>
        <v>1.6693258875149584</v>
      </c>
      <c r="I74" s="716">
        <f>SUM('3.Gentan-i'!DG74:EF74)</f>
        <v>0.31796683571713491</v>
      </c>
      <c r="J74" s="712"/>
      <c r="K74" s="717">
        <v>0.60000000000000009</v>
      </c>
      <c r="L74" s="717">
        <v>0</v>
      </c>
      <c r="M74" s="717">
        <v>0</v>
      </c>
      <c r="N74" s="717">
        <v>1.6693258875149584</v>
      </c>
      <c r="O74" s="717">
        <v>0.31796683571713491</v>
      </c>
      <c r="P74" s="712"/>
      <c r="Q74" s="714">
        <f t="shared" ref="Q74:Q105" si="11">E74-K74</f>
        <v>0</v>
      </c>
      <c r="R74" s="714">
        <f t="shared" ref="R74:R105" si="12">F74-L74</f>
        <v>0</v>
      </c>
      <c r="S74" s="714">
        <f t="shared" ref="S74:S105" si="13">G74-M74</f>
        <v>0</v>
      </c>
      <c r="T74" s="714">
        <f t="shared" ref="T74:T105" si="14">H74-N74</f>
        <v>0</v>
      </c>
      <c r="U74" s="714">
        <f t="shared" ref="U74:U105" si="15">I74-O74</f>
        <v>0</v>
      </c>
    </row>
    <row r="75" spans="1:21">
      <c r="A75" s="437">
        <v>1</v>
      </c>
      <c r="B75" s="438" t="s">
        <v>422</v>
      </c>
      <c r="C75" s="439" t="s">
        <v>404</v>
      </c>
      <c r="D75" s="439"/>
      <c r="E75" s="715">
        <f>SUM('3.Gentan-i'!AD75:AY75)</f>
        <v>0.75</v>
      </c>
      <c r="F75" s="715">
        <f>SUM('3.Gentan-i'!AZ75:BN75)</f>
        <v>0</v>
      </c>
      <c r="G75" s="715">
        <f>SUM('3.Gentan-i'!BO75:CL75)</f>
        <v>0</v>
      </c>
      <c r="H75" s="716">
        <f>SUM('3.Gentan-i'!CM75:DF75)</f>
        <v>0.40506972280246151</v>
      </c>
      <c r="I75" s="716">
        <f>SUM('3.Gentan-i'!DG75:EF75)</f>
        <v>1.7128662564218373</v>
      </c>
      <c r="J75" s="712"/>
      <c r="K75" s="717">
        <v>0.75</v>
      </c>
      <c r="L75" s="717">
        <v>0</v>
      </c>
      <c r="M75" s="717">
        <v>0</v>
      </c>
      <c r="N75" s="717">
        <v>0.40506972280246151</v>
      </c>
      <c r="O75" s="717">
        <v>1.7128662564218373</v>
      </c>
      <c r="P75" s="712"/>
      <c r="Q75" s="714">
        <f t="shared" si="11"/>
        <v>0</v>
      </c>
      <c r="R75" s="714">
        <f t="shared" si="12"/>
        <v>0</v>
      </c>
      <c r="S75" s="714">
        <f t="shared" si="13"/>
        <v>0</v>
      </c>
      <c r="T75" s="714">
        <f t="shared" si="14"/>
        <v>0</v>
      </c>
      <c r="U75" s="714">
        <f t="shared" si="15"/>
        <v>0</v>
      </c>
    </row>
    <row r="76" spans="1:21">
      <c r="A76" s="437">
        <v>1</v>
      </c>
      <c r="B76" s="438" t="s">
        <v>423</v>
      </c>
      <c r="C76" s="439" t="s">
        <v>405</v>
      </c>
      <c r="D76" s="439"/>
      <c r="E76" s="715">
        <f>SUM('3.Gentan-i'!AD76:AY76)</f>
        <v>0.4</v>
      </c>
      <c r="F76" s="715">
        <f>SUM('3.Gentan-i'!AZ76:BN76)</f>
        <v>0</v>
      </c>
      <c r="G76" s="715">
        <f>SUM('3.Gentan-i'!BO76:CL76)</f>
        <v>1.08</v>
      </c>
      <c r="H76" s="716">
        <f>SUM('3.Gentan-i'!CM76:DF76)</f>
        <v>0</v>
      </c>
      <c r="I76" s="716">
        <f>SUM('3.Gentan-i'!DG76:EF76)</f>
        <v>0.7</v>
      </c>
      <c r="J76" s="712"/>
      <c r="K76" s="717">
        <v>0.4</v>
      </c>
      <c r="L76" s="717">
        <v>0</v>
      </c>
      <c r="M76" s="717">
        <v>1.08</v>
      </c>
      <c r="N76" s="717">
        <v>0</v>
      </c>
      <c r="O76" s="717">
        <v>0.7</v>
      </c>
      <c r="P76" s="712"/>
      <c r="Q76" s="714">
        <f t="shared" si="11"/>
        <v>0</v>
      </c>
      <c r="R76" s="714">
        <f t="shared" si="12"/>
        <v>0</v>
      </c>
      <c r="S76" s="714">
        <f t="shared" si="13"/>
        <v>0</v>
      </c>
      <c r="T76" s="714">
        <f t="shared" si="14"/>
        <v>0</v>
      </c>
      <c r="U76" s="714">
        <f t="shared" si="15"/>
        <v>0</v>
      </c>
    </row>
    <row r="77" spans="1:21">
      <c r="A77" s="437">
        <v>1</v>
      </c>
      <c r="B77" s="438" t="s">
        <v>424</v>
      </c>
      <c r="C77" s="439" t="s">
        <v>406</v>
      </c>
      <c r="D77" s="439"/>
      <c r="E77" s="715">
        <f>SUM('3.Gentan-i'!AD77:AY77)</f>
        <v>0.48</v>
      </c>
      <c r="F77" s="715">
        <f>SUM('3.Gentan-i'!AZ77:BN77)</f>
        <v>0</v>
      </c>
      <c r="G77" s="715">
        <f>SUM('3.Gentan-i'!BO77:CL77)</f>
        <v>0</v>
      </c>
      <c r="H77" s="716">
        <f>SUM('3.Gentan-i'!CM77:DF77)</f>
        <v>1.2690019828155983</v>
      </c>
      <c r="I77" s="716">
        <f>SUM('3.Gentan-i'!DG77:EF77)</f>
        <v>1.2891448714317189</v>
      </c>
      <c r="J77" s="712"/>
      <c r="K77" s="717">
        <v>0.48</v>
      </c>
      <c r="L77" s="717">
        <v>0</v>
      </c>
      <c r="M77" s="717">
        <v>0</v>
      </c>
      <c r="N77" s="717">
        <v>1.2690019828155983</v>
      </c>
      <c r="O77" s="717">
        <v>1.2891448714317189</v>
      </c>
      <c r="P77" s="712"/>
      <c r="Q77" s="714">
        <f t="shared" si="11"/>
        <v>0</v>
      </c>
      <c r="R77" s="714">
        <f t="shared" si="12"/>
        <v>0</v>
      </c>
      <c r="S77" s="714">
        <f t="shared" si="13"/>
        <v>0</v>
      </c>
      <c r="T77" s="714">
        <f t="shared" si="14"/>
        <v>0</v>
      </c>
      <c r="U77" s="714">
        <f t="shared" si="15"/>
        <v>0</v>
      </c>
    </row>
    <row r="78" spans="1:21">
      <c r="A78" s="437">
        <v>1</v>
      </c>
      <c r="B78" s="438" t="s">
        <v>425</v>
      </c>
      <c r="C78" s="439" t="s">
        <v>407</v>
      </c>
      <c r="D78" s="439"/>
      <c r="E78" s="715">
        <f>SUM('3.Gentan-i'!AD78:AY78)</f>
        <v>0</v>
      </c>
      <c r="F78" s="715">
        <f>SUM('3.Gentan-i'!AZ78:BN78)</f>
        <v>0</v>
      </c>
      <c r="G78" s="715">
        <f>SUM('3.Gentan-i'!BO78:CL78)</f>
        <v>0</v>
      </c>
      <c r="H78" s="716">
        <f>SUM('3.Gentan-i'!CM78:DF78)</f>
        <v>1.2200435729847492</v>
      </c>
      <c r="I78" s="716">
        <f>SUM('3.Gentan-i'!DG78:EF78)</f>
        <v>1.1154684095860565</v>
      </c>
      <c r="J78" s="712"/>
      <c r="K78" s="717">
        <v>0</v>
      </c>
      <c r="L78" s="717">
        <v>0</v>
      </c>
      <c r="M78" s="717">
        <v>0</v>
      </c>
      <c r="N78" s="717">
        <v>1.2200435729847492</v>
      </c>
      <c r="O78" s="717">
        <v>1.1154684095860565</v>
      </c>
      <c r="P78" s="712"/>
      <c r="Q78" s="714">
        <f t="shared" si="11"/>
        <v>0</v>
      </c>
      <c r="R78" s="714">
        <f t="shared" si="12"/>
        <v>0</v>
      </c>
      <c r="S78" s="714">
        <f t="shared" si="13"/>
        <v>0</v>
      </c>
      <c r="T78" s="714">
        <f t="shared" si="14"/>
        <v>0</v>
      </c>
      <c r="U78" s="714">
        <f t="shared" si="15"/>
        <v>0</v>
      </c>
    </row>
    <row r="79" spans="1:21">
      <c r="A79" s="437">
        <v>1</v>
      </c>
      <c r="B79" s="557" t="s">
        <v>426</v>
      </c>
      <c r="C79" s="558" t="s">
        <v>408</v>
      </c>
      <c r="D79" s="439" t="s">
        <v>604</v>
      </c>
      <c r="E79" s="715">
        <f>SUM('3.Gentan-i'!AD79:AY79)</f>
        <v>0</v>
      </c>
      <c r="F79" s="715">
        <f>SUM('3.Gentan-i'!AZ79:BN79)</f>
        <v>0</v>
      </c>
      <c r="G79" s="715">
        <f>SUM('3.Gentan-i'!BO79:CL79)</f>
        <v>0</v>
      </c>
      <c r="H79" s="716">
        <f>SUM('3.Gentan-i'!CM79:DF79)</f>
        <v>0</v>
      </c>
      <c r="I79" s="716">
        <f>SUM('3.Gentan-i'!DG79:EF79)</f>
        <v>0</v>
      </c>
      <c r="J79" s="712"/>
      <c r="K79" s="717">
        <v>0</v>
      </c>
      <c r="L79" s="717">
        <v>0</v>
      </c>
      <c r="M79" s="717">
        <v>0</v>
      </c>
      <c r="N79" s="717">
        <v>0</v>
      </c>
      <c r="O79" s="717">
        <v>0</v>
      </c>
      <c r="P79" s="712"/>
      <c r="Q79" s="714">
        <f t="shared" si="11"/>
        <v>0</v>
      </c>
      <c r="R79" s="714">
        <f t="shared" si="12"/>
        <v>0</v>
      </c>
      <c r="S79" s="714">
        <f t="shared" si="13"/>
        <v>0</v>
      </c>
      <c r="T79" s="714">
        <f t="shared" si="14"/>
        <v>0</v>
      </c>
      <c r="U79" s="714">
        <f t="shared" si="15"/>
        <v>0</v>
      </c>
    </row>
    <row r="80" spans="1:21">
      <c r="A80" s="437">
        <v>1</v>
      </c>
      <c r="B80" s="438" t="s">
        <v>427</v>
      </c>
      <c r="C80" s="439" t="s">
        <v>409</v>
      </c>
      <c r="D80" s="439"/>
      <c r="E80" s="715">
        <f>SUM('3.Gentan-i'!AD80:AY80)</f>
        <v>0.48</v>
      </c>
      <c r="F80" s="715">
        <f>SUM('3.Gentan-i'!AZ80:BN80)</f>
        <v>0</v>
      </c>
      <c r="G80" s="715">
        <f>SUM('3.Gentan-i'!BO80:CL80)</f>
        <v>0</v>
      </c>
      <c r="H80" s="716">
        <f>SUM('3.Gentan-i'!CM80:DF80)</f>
        <v>0</v>
      </c>
      <c r="I80" s="716">
        <f>SUM('3.Gentan-i'!DG80:EF80)</f>
        <v>0.15789473684210528</v>
      </c>
      <c r="J80" s="712"/>
      <c r="K80" s="717">
        <v>0.48</v>
      </c>
      <c r="L80" s="717">
        <v>0</v>
      </c>
      <c r="M80" s="717">
        <v>0</v>
      </c>
      <c r="N80" s="717">
        <v>0</v>
      </c>
      <c r="O80" s="717">
        <v>0.15789473684210528</v>
      </c>
      <c r="P80" s="712"/>
      <c r="Q80" s="714">
        <f t="shared" si="11"/>
        <v>0</v>
      </c>
      <c r="R80" s="714">
        <f t="shared" si="12"/>
        <v>0</v>
      </c>
      <c r="S80" s="714">
        <f t="shared" si="13"/>
        <v>0</v>
      </c>
      <c r="T80" s="714">
        <f t="shared" si="14"/>
        <v>0</v>
      </c>
      <c r="U80" s="714">
        <f t="shared" si="15"/>
        <v>0</v>
      </c>
    </row>
    <row r="81" spans="1:21">
      <c r="A81" s="437">
        <v>1</v>
      </c>
      <c r="B81" s="438" t="s">
        <v>429</v>
      </c>
      <c r="C81" s="439" t="s">
        <v>411</v>
      </c>
      <c r="D81" s="439"/>
      <c r="E81" s="715">
        <f>SUM('3.Gentan-i'!AD81:AY81)</f>
        <v>1.7600000000000005</v>
      </c>
      <c r="F81" s="715">
        <f>SUM('3.Gentan-i'!AZ81:BN81)</f>
        <v>1.6371735131248419</v>
      </c>
      <c r="G81" s="715">
        <f>SUM('3.Gentan-i'!BO81:CL81)</f>
        <v>2.6194776209997466</v>
      </c>
      <c r="H81" s="716">
        <f>SUM('3.Gentan-i'!CM81:DF81)</f>
        <v>7.6742508427726941</v>
      </c>
      <c r="I81" s="716">
        <f>SUM('3.Gentan-i'!DG81:EF81)</f>
        <v>3.5472092784371565</v>
      </c>
      <c r="J81" s="712"/>
      <c r="K81" s="717">
        <v>1.7600000000000005</v>
      </c>
      <c r="L81" s="717">
        <v>1.6371735131248419</v>
      </c>
      <c r="M81" s="717">
        <v>2.6194776209997466</v>
      </c>
      <c r="N81" s="717">
        <v>7.6742508427726941</v>
      </c>
      <c r="O81" s="717">
        <v>3.5472092784371565</v>
      </c>
      <c r="P81" s="712"/>
      <c r="Q81" s="714">
        <f t="shared" si="11"/>
        <v>0</v>
      </c>
      <c r="R81" s="714">
        <f t="shared" si="12"/>
        <v>0</v>
      </c>
      <c r="S81" s="714">
        <f t="shared" si="13"/>
        <v>0</v>
      </c>
      <c r="T81" s="714">
        <f t="shared" si="14"/>
        <v>0</v>
      </c>
      <c r="U81" s="714">
        <f t="shared" si="15"/>
        <v>0</v>
      </c>
    </row>
    <row r="82" spans="1:21">
      <c r="A82" s="437">
        <v>1</v>
      </c>
      <c r="B82" s="438" t="s">
        <v>413</v>
      </c>
      <c r="C82" s="439" t="s">
        <v>414</v>
      </c>
      <c r="D82" s="439"/>
      <c r="E82" s="715">
        <f>SUM('3.Gentan-i'!AD82:AY82)</f>
        <v>0.76000000000000012</v>
      </c>
      <c r="F82" s="715">
        <f>SUM('3.Gentan-i'!AZ82:BN82)</f>
        <v>1.0851021556968219</v>
      </c>
      <c r="G82" s="715">
        <f>SUM('3.Gentan-i'!BO82:CL82)</f>
        <v>1.7361634491149152</v>
      </c>
      <c r="H82" s="716">
        <f>SUM('3.Gentan-i'!CM82:DF82)</f>
        <v>0</v>
      </c>
      <c r="I82" s="716">
        <f>SUM('3.Gentan-i'!DG82:EF82)</f>
        <v>2.3505573321884192</v>
      </c>
      <c r="J82" s="712"/>
      <c r="K82" s="717">
        <v>0.76000000000000012</v>
      </c>
      <c r="L82" s="717">
        <v>1.0851021556968219</v>
      </c>
      <c r="M82" s="717">
        <v>1.7361634491149152</v>
      </c>
      <c r="N82" s="717">
        <v>0</v>
      </c>
      <c r="O82" s="717">
        <v>2.3505573321884192</v>
      </c>
      <c r="P82" s="712"/>
      <c r="Q82" s="714">
        <f t="shared" si="11"/>
        <v>0</v>
      </c>
      <c r="R82" s="714">
        <f t="shared" si="12"/>
        <v>0</v>
      </c>
      <c r="S82" s="714">
        <f t="shared" si="13"/>
        <v>0</v>
      </c>
      <c r="T82" s="714">
        <f t="shared" si="14"/>
        <v>0</v>
      </c>
      <c r="U82" s="714">
        <f t="shared" si="15"/>
        <v>0</v>
      </c>
    </row>
    <row r="83" spans="1:21">
      <c r="A83" s="437">
        <v>1</v>
      </c>
      <c r="B83" s="438" t="s">
        <v>430</v>
      </c>
      <c r="C83" s="439" t="s">
        <v>412</v>
      </c>
      <c r="D83" s="439"/>
      <c r="E83" s="715">
        <f>SUM('3.Gentan-i'!AD83:AY83)</f>
        <v>4.5500000000000007</v>
      </c>
      <c r="F83" s="715">
        <f>SUM('3.Gentan-i'!AZ83:BN83)</f>
        <v>3.0045901994889004</v>
      </c>
      <c r="G83" s="715">
        <f>SUM('3.Gentan-i'!BO83:CL83)</f>
        <v>4.807344319182242</v>
      </c>
      <c r="H83" s="716">
        <f>SUM('3.Gentan-i'!CM83:DF83)</f>
        <v>2.5319580332771623</v>
      </c>
      <c r="I83" s="716">
        <f>SUM('3.Gentan-i'!DG83:EF83)</f>
        <v>6.1639111676780711</v>
      </c>
      <c r="J83" s="712"/>
      <c r="K83" s="717">
        <v>4.5500000000000007</v>
      </c>
      <c r="L83" s="717">
        <v>3.0045901994889004</v>
      </c>
      <c r="M83" s="717">
        <v>4.807344319182242</v>
      </c>
      <c r="N83" s="717">
        <v>2.5319580332771623</v>
      </c>
      <c r="O83" s="717">
        <v>6.1639111676780711</v>
      </c>
      <c r="P83" s="712"/>
      <c r="Q83" s="714">
        <f t="shared" si="11"/>
        <v>0</v>
      </c>
      <c r="R83" s="714">
        <f t="shared" si="12"/>
        <v>0</v>
      </c>
      <c r="S83" s="714">
        <f t="shared" si="13"/>
        <v>0</v>
      </c>
      <c r="T83" s="714">
        <f t="shared" si="14"/>
        <v>0</v>
      </c>
      <c r="U83" s="714">
        <f t="shared" si="15"/>
        <v>0</v>
      </c>
    </row>
    <row r="84" spans="1:21">
      <c r="A84" s="437">
        <v>1</v>
      </c>
      <c r="B84" s="438" t="s">
        <v>434</v>
      </c>
      <c r="C84" s="439" t="s">
        <v>431</v>
      </c>
      <c r="D84" s="439"/>
      <c r="E84" s="715">
        <f>SUM('3.Gentan-i'!AD84:AY84)</f>
        <v>5.8489999999999993</v>
      </c>
      <c r="F84" s="715">
        <f>SUM('3.Gentan-i'!AZ84:BN84)</f>
        <v>3.4706085369261226</v>
      </c>
      <c r="G84" s="715">
        <f>SUM('3.Gentan-i'!BO84:CL84)</f>
        <v>5.7843475615435365</v>
      </c>
      <c r="H84" s="716">
        <f>SUM('3.Gentan-i'!CM84:DF84)</f>
        <v>7.6566713225784699</v>
      </c>
      <c r="I84" s="716">
        <f>SUM('3.Gentan-i'!DG84:EF84)</f>
        <v>5.0613041163505947</v>
      </c>
      <c r="J84" s="712"/>
      <c r="K84" s="717">
        <v>5.8489999999999993</v>
      </c>
      <c r="L84" s="717">
        <v>3.4706085369261226</v>
      </c>
      <c r="M84" s="717">
        <v>5.7843475615435365</v>
      </c>
      <c r="N84" s="717">
        <v>7.6566713225784699</v>
      </c>
      <c r="O84" s="717">
        <v>5.0613041163505947</v>
      </c>
      <c r="P84" s="712"/>
      <c r="Q84" s="714">
        <f t="shared" si="11"/>
        <v>0</v>
      </c>
      <c r="R84" s="714">
        <f t="shared" si="12"/>
        <v>0</v>
      </c>
      <c r="S84" s="714">
        <f t="shared" si="13"/>
        <v>0</v>
      </c>
      <c r="T84" s="714">
        <f t="shared" si="14"/>
        <v>0</v>
      </c>
      <c r="U84" s="714">
        <f t="shared" si="15"/>
        <v>0</v>
      </c>
    </row>
    <row r="85" spans="1:21">
      <c r="A85" s="437">
        <v>1</v>
      </c>
      <c r="B85" s="438" t="s">
        <v>480</v>
      </c>
      <c r="C85" s="439" t="s">
        <v>487</v>
      </c>
      <c r="D85" s="439"/>
      <c r="E85" s="715">
        <f>SUM('3.Gentan-i'!AD85:AY85)</f>
        <v>17.5</v>
      </c>
      <c r="F85" s="715">
        <f>SUM('3.Gentan-i'!AZ85:BN85)</f>
        <v>10.5</v>
      </c>
      <c r="G85" s="715">
        <f>SUM('3.Gentan-i'!BO85:CL85)</f>
        <v>14</v>
      </c>
      <c r="H85" s="716">
        <f>SUM('3.Gentan-i'!CM85:DF85)</f>
        <v>15.8</v>
      </c>
      <c r="I85" s="716">
        <f>SUM('3.Gentan-i'!DG85:EF85)</f>
        <v>32.35</v>
      </c>
      <c r="J85" s="712"/>
      <c r="K85" s="717">
        <v>17.5</v>
      </c>
      <c r="L85" s="717">
        <v>10.5</v>
      </c>
      <c r="M85" s="717">
        <v>14</v>
      </c>
      <c r="N85" s="717">
        <v>15.8</v>
      </c>
      <c r="O85" s="717">
        <v>32.35</v>
      </c>
      <c r="P85" s="712"/>
      <c r="Q85" s="714">
        <f t="shared" si="11"/>
        <v>0</v>
      </c>
      <c r="R85" s="714">
        <f t="shared" si="12"/>
        <v>0</v>
      </c>
      <c r="S85" s="714">
        <f t="shared" si="13"/>
        <v>0</v>
      </c>
      <c r="T85" s="714">
        <f t="shared" si="14"/>
        <v>0</v>
      </c>
      <c r="U85" s="714">
        <f t="shared" si="15"/>
        <v>0</v>
      </c>
    </row>
    <row r="86" spans="1:21">
      <c r="A86" s="437">
        <v>1</v>
      </c>
      <c r="B86" s="438" t="s">
        <v>481</v>
      </c>
      <c r="C86" s="439" t="s">
        <v>457</v>
      </c>
      <c r="D86" s="439"/>
      <c r="E86" s="715">
        <f>SUM('3.Gentan-i'!AD86:AY86)</f>
        <v>4</v>
      </c>
      <c r="F86" s="715">
        <f>SUM('3.Gentan-i'!AZ86:BN86)</f>
        <v>0</v>
      </c>
      <c r="G86" s="715">
        <f>SUM('3.Gentan-i'!BO86:CL86)</f>
        <v>12.48</v>
      </c>
      <c r="H86" s="716">
        <f>SUM('3.Gentan-i'!CM86:DF86)</f>
        <v>0</v>
      </c>
      <c r="I86" s="716">
        <f>SUM('3.Gentan-i'!DG86:EF86)</f>
        <v>16.25</v>
      </c>
      <c r="J86" s="712"/>
      <c r="K86" s="717">
        <v>4</v>
      </c>
      <c r="L86" s="717">
        <v>0</v>
      </c>
      <c r="M86" s="717">
        <v>12.48</v>
      </c>
      <c r="N86" s="717">
        <v>0</v>
      </c>
      <c r="O86" s="717">
        <v>16.25</v>
      </c>
      <c r="P86" s="712"/>
      <c r="Q86" s="714">
        <f t="shared" si="11"/>
        <v>0</v>
      </c>
      <c r="R86" s="714">
        <f t="shared" si="12"/>
        <v>0</v>
      </c>
      <c r="S86" s="714">
        <f t="shared" si="13"/>
        <v>0</v>
      </c>
      <c r="T86" s="714">
        <f t="shared" si="14"/>
        <v>0</v>
      </c>
      <c r="U86" s="714">
        <f t="shared" si="15"/>
        <v>0</v>
      </c>
    </row>
    <row r="87" spans="1:21">
      <c r="A87" s="437">
        <v>1</v>
      </c>
      <c r="B87" s="438" t="s">
        <v>482</v>
      </c>
      <c r="C87" s="439" t="s">
        <v>466</v>
      </c>
      <c r="D87" s="439"/>
      <c r="E87" s="715">
        <f>SUM('3.Gentan-i'!AD87:AY87)</f>
        <v>4.4399999999999995</v>
      </c>
      <c r="F87" s="715">
        <f>SUM('3.Gentan-i'!AZ87:BN87)</f>
        <v>5.28</v>
      </c>
      <c r="G87" s="715">
        <f>SUM('3.Gentan-i'!BO87:CL87)</f>
        <v>0</v>
      </c>
      <c r="H87" s="716">
        <f>SUM('3.Gentan-i'!CM87:DF87)</f>
        <v>7.4</v>
      </c>
      <c r="I87" s="716">
        <f>SUM('3.Gentan-i'!DG87:EF87)</f>
        <v>5.5500000000000007</v>
      </c>
      <c r="J87" s="712"/>
      <c r="K87" s="717">
        <v>4.4399999999999995</v>
      </c>
      <c r="L87" s="717">
        <v>5.28</v>
      </c>
      <c r="M87" s="717">
        <v>0</v>
      </c>
      <c r="N87" s="717">
        <v>7.4</v>
      </c>
      <c r="O87" s="717">
        <v>5.5500000000000007</v>
      </c>
      <c r="P87" s="712"/>
      <c r="Q87" s="714">
        <f t="shared" si="11"/>
        <v>0</v>
      </c>
      <c r="R87" s="714">
        <f t="shared" si="12"/>
        <v>0</v>
      </c>
      <c r="S87" s="714">
        <f t="shared" si="13"/>
        <v>0</v>
      </c>
      <c r="T87" s="714">
        <f t="shared" si="14"/>
        <v>0</v>
      </c>
      <c r="U87" s="714">
        <f t="shared" si="15"/>
        <v>0</v>
      </c>
    </row>
    <row r="88" spans="1:21">
      <c r="A88" s="437">
        <v>1</v>
      </c>
      <c r="B88" s="438" t="s">
        <v>483</v>
      </c>
      <c r="C88" s="439" t="s">
        <v>467</v>
      </c>
      <c r="D88" s="439"/>
      <c r="E88" s="715">
        <f>SUM('3.Gentan-i'!AD88:AY88)</f>
        <v>5</v>
      </c>
      <c r="F88" s="715">
        <f>SUM('3.Gentan-i'!AZ88:BN88)</f>
        <v>5.1175704816702945</v>
      </c>
      <c r="G88" s="715">
        <f>SUM('3.Gentan-i'!BO88:CL88)</f>
        <v>3.4117136544468627</v>
      </c>
      <c r="H88" s="716">
        <f>SUM('3.Gentan-i'!CM88:DF88)</f>
        <v>4.2646420680585786</v>
      </c>
      <c r="I88" s="716">
        <f>SUM('3.Gentan-i'!DG88:EF88)</f>
        <v>3.1984815510439342</v>
      </c>
      <c r="J88" s="712"/>
      <c r="K88" s="717">
        <v>5</v>
      </c>
      <c r="L88" s="717">
        <v>5.1175704816702945</v>
      </c>
      <c r="M88" s="717">
        <v>3.4117136544468627</v>
      </c>
      <c r="N88" s="717">
        <v>4.2646420680585786</v>
      </c>
      <c r="O88" s="717">
        <v>3.1984815510439342</v>
      </c>
      <c r="P88" s="712"/>
      <c r="Q88" s="714">
        <f t="shared" si="11"/>
        <v>0</v>
      </c>
      <c r="R88" s="714">
        <f t="shared" si="12"/>
        <v>0</v>
      </c>
      <c r="S88" s="714">
        <f t="shared" si="13"/>
        <v>0</v>
      </c>
      <c r="T88" s="714">
        <f t="shared" si="14"/>
        <v>0</v>
      </c>
      <c r="U88" s="714">
        <f t="shared" si="15"/>
        <v>0</v>
      </c>
    </row>
    <row r="89" spans="1:21">
      <c r="A89" s="437">
        <v>1</v>
      </c>
      <c r="B89" s="438" t="s">
        <v>484</v>
      </c>
      <c r="C89" s="439" t="s">
        <v>468</v>
      </c>
      <c r="D89" s="439"/>
      <c r="E89" s="715">
        <f>SUM('3.Gentan-i'!AD89:AY89)</f>
        <v>1.26</v>
      </c>
      <c r="F89" s="715">
        <f>SUM('3.Gentan-i'!AZ89:BN89)</f>
        <v>1.5015328147483891</v>
      </c>
      <c r="G89" s="715">
        <f>SUM('3.Gentan-i'!BO89:CL89)</f>
        <v>0</v>
      </c>
      <c r="H89" s="716">
        <f>SUM('3.Gentan-i'!CM89:DF89)</f>
        <v>1.6817167525181957</v>
      </c>
      <c r="I89" s="716">
        <f>SUM('3.Gentan-i'!DG89:EF89)</f>
        <v>1.3814101895685176</v>
      </c>
      <c r="J89" s="712"/>
      <c r="K89" s="717">
        <v>1.26</v>
      </c>
      <c r="L89" s="717">
        <v>1.5015328147483891</v>
      </c>
      <c r="M89" s="717">
        <v>0</v>
      </c>
      <c r="N89" s="717">
        <v>1.6817167525181957</v>
      </c>
      <c r="O89" s="717">
        <v>1.3814101895685176</v>
      </c>
      <c r="P89" s="712"/>
      <c r="Q89" s="714">
        <f t="shared" si="11"/>
        <v>0</v>
      </c>
      <c r="R89" s="714">
        <f t="shared" si="12"/>
        <v>0</v>
      </c>
      <c r="S89" s="714">
        <f t="shared" si="13"/>
        <v>0</v>
      </c>
      <c r="T89" s="714">
        <f t="shared" si="14"/>
        <v>0</v>
      </c>
      <c r="U89" s="714">
        <f t="shared" si="15"/>
        <v>0</v>
      </c>
    </row>
    <row r="90" spans="1:21">
      <c r="A90" s="437">
        <v>1</v>
      </c>
      <c r="B90" s="438" t="s">
        <v>485</v>
      </c>
      <c r="C90" s="439" t="s">
        <v>458</v>
      </c>
      <c r="D90" s="439"/>
      <c r="E90" s="715">
        <f>SUM('3.Gentan-i'!AD90:AY90)</f>
        <v>1.4</v>
      </c>
      <c r="F90" s="715">
        <f>SUM('3.Gentan-i'!AZ90:BN90)</f>
        <v>0</v>
      </c>
      <c r="G90" s="715">
        <f>SUM('3.Gentan-i'!BO90:CL90)</f>
        <v>4.5599999999999996</v>
      </c>
      <c r="H90" s="716">
        <f>SUM('3.Gentan-i'!CM90:DF90)</f>
        <v>0</v>
      </c>
      <c r="I90" s="716">
        <f>SUM('3.Gentan-i'!DG90:EF90)</f>
        <v>6</v>
      </c>
      <c r="J90" s="712"/>
      <c r="K90" s="717">
        <v>1.4</v>
      </c>
      <c r="L90" s="717">
        <v>0</v>
      </c>
      <c r="M90" s="717">
        <v>4.5599999999999996</v>
      </c>
      <c r="N90" s="717">
        <v>0</v>
      </c>
      <c r="O90" s="717">
        <v>6</v>
      </c>
      <c r="P90" s="712"/>
      <c r="Q90" s="714">
        <f t="shared" si="11"/>
        <v>0</v>
      </c>
      <c r="R90" s="714">
        <f t="shared" si="12"/>
        <v>0</v>
      </c>
      <c r="S90" s="714">
        <f t="shared" si="13"/>
        <v>0</v>
      </c>
      <c r="T90" s="714">
        <f t="shared" si="14"/>
        <v>0</v>
      </c>
      <c r="U90" s="714">
        <f t="shared" si="15"/>
        <v>0</v>
      </c>
    </row>
    <row r="91" spans="1:21">
      <c r="A91" s="437">
        <v>1</v>
      </c>
      <c r="B91" s="438" t="s">
        <v>574</v>
      </c>
      <c r="C91" s="439" t="s">
        <v>459</v>
      </c>
      <c r="D91" s="439"/>
      <c r="E91" s="715">
        <f>SUM('3.Gentan-i'!AD91:AY91)</f>
        <v>0.6</v>
      </c>
      <c r="F91" s="715">
        <f>SUM('3.Gentan-i'!AZ91:BN91)</f>
        <v>0</v>
      </c>
      <c r="G91" s="715">
        <f>SUM('3.Gentan-i'!BO91:CL91)</f>
        <v>1.08</v>
      </c>
      <c r="H91" s="716">
        <f>SUM('3.Gentan-i'!CM91:DF91)</f>
        <v>0</v>
      </c>
      <c r="I91" s="716">
        <f>SUM('3.Gentan-i'!DG91:EF91)</f>
        <v>3</v>
      </c>
      <c r="J91" s="712"/>
      <c r="K91" s="717">
        <v>0.6</v>
      </c>
      <c r="L91" s="717">
        <v>0</v>
      </c>
      <c r="M91" s="717">
        <v>1.08</v>
      </c>
      <c r="N91" s="717">
        <v>0</v>
      </c>
      <c r="O91" s="717">
        <v>3</v>
      </c>
      <c r="P91" s="712"/>
      <c r="Q91" s="714">
        <f t="shared" si="11"/>
        <v>0</v>
      </c>
      <c r="R91" s="714">
        <f t="shared" si="12"/>
        <v>0</v>
      </c>
      <c r="S91" s="714">
        <f t="shared" si="13"/>
        <v>0</v>
      </c>
      <c r="T91" s="714">
        <f t="shared" si="14"/>
        <v>0</v>
      </c>
      <c r="U91" s="714">
        <f t="shared" si="15"/>
        <v>0</v>
      </c>
    </row>
    <row r="92" spans="1:21">
      <c r="A92" s="437">
        <v>1</v>
      </c>
      <c r="B92" s="438" t="s">
        <v>486</v>
      </c>
      <c r="C92" s="439" t="s">
        <v>469</v>
      </c>
      <c r="D92" s="439"/>
      <c r="E92" s="715">
        <f>SUM('3.Gentan-i'!AD92:AY92)</f>
        <v>0.27</v>
      </c>
      <c r="F92" s="715">
        <f>SUM('3.Gentan-i'!AZ92:BN92)</f>
        <v>0.26897967487192764</v>
      </c>
      <c r="G92" s="715">
        <f>SUM('3.Gentan-i'!BO92:CL92)</f>
        <v>0</v>
      </c>
      <c r="H92" s="716">
        <f>SUM('3.Gentan-i'!CM92:DF92)</f>
        <v>0.52301603447319267</v>
      </c>
      <c r="I92" s="716">
        <f>SUM('3.Gentan-i'!DG92:EF92)</f>
        <v>0.3922620258548945</v>
      </c>
      <c r="J92" s="712"/>
      <c r="K92" s="717">
        <v>0.27</v>
      </c>
      <c r="L92" s="717">
        <v>0.26897967487192764</v>
      </c>
      <c r="M92" s="717">
        <v>0</v>
      </c>
      <c r="N92" s="717">
        <v>0.52301603447319267</v>
      </c>
      <c r="O92" s="717">
        <v>0.3922620258548945</v>
      </c>
      <c r="P92" s="712"/>
      <c r="Q92" s="714">
        <f t="shared" si="11"/>
        <v>0</v>
      </c>
      <c r="R92" s="714">
        <f t="shared" si="12"/>
        <v>0</v>
      </c>
      <c r="S92" s="714">
        <f t="shared" si="13"/>
        <v>0</v>
      </c>
      <c r="T92" s="714">
        <f t="shared" si="14"/>
        <v>0</v>
      </c>
      <c r="U92" s="714">
        <f t="shared" si="15"/>
        <v>0</v>
      </c>
    </row>
    <row r="93" spans="1:21">
      <c r="A93" s="437">
        <v>1</v>
      </c>
      <c r="B93" s="438" t="s">
        <v>488</v>
      </c>
      <c r="C93" s="439" t="s">
        <v>470</v>
      </c>
      <c r="D93" s="439"/>
      <c r="E93" s="715">
        <f>SUM('3.Gentan-i'!AD93:AY93)</f>
        <v>0.06</v>
      </c>
      <c r="F93" s="715">
        <f>SUM('3.Gentan-i'!AZ93:BN93)</f>
        <v>7.2000000000000008E-2</v>
      </c>
      <c r="G93" s="715">
        <f>SUM('3.Gentan-i'!BO93:CL93)</f>
        <v>0</v>
      </c>
      <c r="H93" s="716">
        <f>SUM('3.Gentan-i'!CM93:DF93)</f>
        <v>0.12</v>
      </c>
      <c r="I93" s="716">
        <f>SUM('3.Gentan-i'!DG93:EF93)</f>
        <v>0.09</v>
      </c>
      <c r="J93" s="712"/>
      <c r="K93" s="717">
        <v>0.06</v>
      </c>
      <c r="L93" s="717">
        <v>7.2000000000000008E-2</v>
      </c>
      <c r="M93" s="717">
        <v>0</v>
      </c>
      <c r="N93" s="717">
        <v>0.12</v>
      </c>
      <c r="O93" s="717">
        <v>0.09</v>
      </c>
      <c r="P93" s="712"/>
      <c r="Q93" s="714">
        <f t="shared" si="11"/>
        <v>0</v>
      </c>
      <c r="R93" s="714">
        <f t="shared" si="12"/>
        <v>0</v>
      </c>
      <c r="S93" s="714">
        <f t="shared" si="13"/>
        <v>0</v>
      </c>
      <c r="T93" s="714">
        <f t="shared" si="14"/>
        <v>0</v>
      </c>
      <c r="U93" s="714">
        <f t="shared" si="15"/>
        <v>0</v>
      </c>
    </row>
    <row r="94" spans="1:21">
      <c r="A94" s="437">
        <v>1</v>
      </c>
      <c r="B94" s="438" t="s">
        <v>573</v>
      </c>
      <c r="C94" s="439" t="s">
        <v>471</v>
      </c>
      <c r="D94" s="439"/>
      <c r="E94" s="715">
        <f>SUM('3.Gentan-i'!AD94:AY94)</f>
        <v>0.03</v>
      </c>
      <c r="F94" s="715">
        <f>SUM('3.Gentan-i'!AZ94:BN94)</f>
        <v>0.06</v>
      </c>
      <c r="G94" s="715">
        <f>SUM('3.Gentan-i'!BO94:CL94)</f>
        <v>0</v>
      </c>
      <c r="H94" s="716">
        <f>SUM('3.Gentan-i'!CM94:DF94)</f>
        <v>0.08</v>
      </c>
      <c r="I94" s="716">
        <f>SUM('3.Gentan-i'!DG94:EF94)</f>
        <v>0.06</v>
      </c>
      <c r="J94" s="712"/>
      <c r="K94" s="717">
        <v>0.03</v>
      </c>
      <c r="L94" s="717">
        <v>0.06</v>
      </c>
      <c r="M94" s="717">
        <v>0</v>
      </c>
      <c r="N94" s="717">
        <v>0.08</v>
      </c>
      <c r="O94" s="717">
        <v>0.06</v>
      </c>
      <c r="P94" s="712"/>
      <c r="Q94" s="714">
        <f t="shared" si="11"/>
        <v>0</v>
      </c>
      <c r="R94" s="714">
        <f t="shared" si="12"/>
        <v>0</v>
      </c>
      <c r="S94" s="714">
        <f t="shared" si="13"/>
        <v>0</v>
      </c>
      <c r="T94" s="714">
        <f t="shared" si="14"/>
        <v>0</v>
      </c>
      <c r="U94" s="714">
        <f t="shared" si="15"/>
        <v>0</v>
      </c>
    </row>
    <row r="95" spans="1:21">
      <c r="A95" s="437">
        <v>1</v>
      </c>
      <c r="B95" s="438" t="s">
        <v>575</v>
      </c>
      <c r="C95" s="439" t="s">
        <v>460</v>
      </c>
      <c r="D95" s="439"/>
      <c r="E95" s="715">
        <f>SUM('3.Gentan-i'!AD95:AY95)</f>
        <v>3.3999999999999998E-3</v>
      </c>
      <c r="F95" s="715">
        <f>SUM('3.Gentan-i'!AZ95:BN95)</f>
        <v>0</v>
      </c>
      <c r="G95" s="715">
        <f>SUM('3.Gentan-i'!BO95:CL95)</f>
        <v>0.04</v>
      </c>
      <c r="H95" s="716">
        <f>SUM('3.Gentan-i'!CM95:DF95)</f>
        <v>0</v>
      </c>
      <c r="I95" s="716">
        <f>SUM('3.Gentan-i'!DG95:EF95)</f>
        <v>7.4999999999999997E-2</v>
      </c>
      <c r="J95" s="712"/>
      <c r="K95" s="717">
        <v>3.3999999999999998E-3</v>
      </c>
      <c r="L95" s="717">
        <v>0</v>
      </c>
      <c r="M95" s="717">
        <v>0.04</v>
      </c>
      <c r="N95" s="717">
        <v>0</v>
      </c>
      <c r="O95" s="717">
        <v>7.4999999999999997E-2</v>
      </c>
      <c r="P95" s="712"/>
      <c r="Q95" s="714">
        <f t="shared" si="11"/>
        <v>0</v>
      </c>
      <c r="R95" s="714">
        <f t="shared" si="12"/>
        <v>0</v>
      </c>
      <c r="S95" s="714">
        <f t="shared" si="13"/>
        <v>0</v>
      </c>
      <c r="T95" s="714">
        <f t="shared" si="14"/>
        <v>0</v>
      </c>
      <c r="U95" s="714">
        <f t="shared" si="15"/>
        <v>0</v>
      </c>
    </row>
    <row r="96" spans="1:21">
      <c r="A96" s="437">
        <v>1</v>
      </c>
      <c r="B96" s="557" t="s">
        <v>489</v>
      </c>
      <c r="C96" s="558" t="s">
        <v>472</v>
      </c>
      <c r="D96" s="439"/>
      <c r="E96" s="715">
        <f>SUM('3.Gentan-i'!AD96:AY96)</f>
        <v>0</v>
      </c>
      <c r="F96" s="715">
        <f>SUM('3.Gentan-i'!AZ96:BN96)</f>
        <v>0</v>
      </c>
      <c r="G96" s="715">
        <f>SUM('3.Gentan-i'!BO96:CL96)</f>
        <v>0</v>
      </c>
      <c r="H96" s="716">
        <f>SUM('3.Gentan-i'!CM96:DF96)</f>
        <v>0</v>
      </c>
      <c r="I96" s="716">
        <f>SUM('3.Gentan-i'!DG96:EF96)</f>
        <v>0</v>
      </c>
      <c r="J96" s="712"/>
      <c r="K96" s="717">
        <v>0</v>
      </c>
      <c r="L96" s="717">
        <v>0</v>
      </c>
      <c r="M96" s="717">
        <v>0</v>
      </c>
      <c r="N96" s="717">
        <v>0</v>
      </c>
      <c r="O96" s="717">
        <v>0</v>
      </c>
      <c r="P96" s="712"/>
      <c r="Q96" s="714">
        <f t="shared" si="11"/>
        <v>0</v>
      </c>
      <c r="R96" s="714">
        <f t="shared" si="12"/>
        <v>0</v>
      </c>
      <c r="S96" s="714">
        <f t="shared" si="13"/>
        <v>0</v>
      </c>
      <c r="T96" s="714">
        <f t="shared" si="14"/>
        <v>0</v>
      </c>
      <c r="U96" s="714">
        <f t="shared" si="15"/>
        <v>0</v>
      </c>
    </row>
    <row r="97" spans="1:21">
      <c r="A97" s="437">
        <v>1</v>
      </c>
      <c r="B97" s="438" t="s">
        <v>490</v>
      </c>
      <c r="C97" s="439" t="s">
        <v>473</v>
      </c>
      <c r="D97" s="439"/>
      <c r="E97" s="715">
        <f>SUM('3.Gentan-i'!AD97:AY97)</f>
        <v>1.1000000000000003</v>
      </c>
      <c r="F97" s="715">
        <f>SUM('3.Gentan-i'!AZ97:BN97)</f>
        <v>1.8495475113122173</v>
      </c>
      <c r="G97" s="715">
        <f>SUM('3.Gentan-i'!BO97:CL97)</f>
        <v>0</v>
      </c>
      <c r="H97" s="716">
        <f>SUM('3.Gentan-i'!CM97:DF97)</f>
        <v>0</v>
      </c>
      <c r="I97" s="716">
        <f>SUM('3.Gentan-i'!DG97:EF97)</f>
        <v>0</v>
      </c>
      <c r="J97" s="712"/>
      <c r="K97" s="717">
        <v>1.1000000000000003</v>
      </c>
      <c r="L97" s="717">
        <v>1.8495475113122173</v>
      </c>
      <c r="M97" s="717">
        <v>0</v>
      </c>
      <c r="N97" s="717">
        <v>0</v>
      </c>
      <c r="O97" s="717">
        <v>0</v>
      </c>
      <c r="P97" s="712"/>
      <c r="Q97" s="714">
        <f t="shared" si="11"/>
        <v>0</v>
      </c>
      <c r="R97" s="714">
        <f t="shared" si="12"/>
        <v>0</v>
      </c>
      <c r="S97" s="714">
        <f t="shared" si="13"/>
        <v>0</v>
      </c>
      <c r="T97" s="714">
        <f t="shared" si="14"/>
        <v>0</v>
      </c>
      <c r="U97" s="714">
        <f t="shared" si="15"/>
        <v>0</v>
      </c>
    </row>
    <row r="98" spans="1:21">
      <c r="A98" s="437">
        <v>2</v>
      </c>
      <c r="B98" s="438" t="s">
        <v>65</v>
      </c>
      <c r="C98" s="454" t="s">
        <v>66</v>
      </c>
      <c r="D98" s="439" t="s">
        <v>602</v>
      </c>
      <c r="E98" s="715">
        <f>SUM('3.Gentan-i'!AD98:AY98)</f>
        <v>0</v>
      </c>
      <c r="F98" s="715">
        <f>SUM('3.Gentan-i'!AZ98:BN98)</f>
        <v>0</v>
      </c>
      <c r="G98" s="715">
        <f>SUM('3.Gentan-i'!BO98:CL98)</f>
        <v>0</v>
      </c>
      <c r="H98" s="716">
        <f>SUM('3.Gentan-i'!CM98:DF98)</f>
        <v>28.376122483017291</v>
      </c>
      <c r="I98" s="716">
        <f>SUM('3.Gentan-i'!DG98:EF98)</f>
        <v>32.432399999999994</v>
      </c>
      <c r="J98" s="712"/>
      <c r="K98" s="717">
        <v>0</v>
      </c>
      <c r="L98" s="717">
        <v>0</v>
      </c>
      <c r="M98" s="717">
        <v>0</v>
      </c>
      <c r="N98" s="717">
        <v>28.376122483017291</v>
      </c>
      <c r="O98" s="717">
        <v>32.432399999999994</v>
      </c>
      <c r="P98" s="712"/>
      <c r="Q98" s="714">
        <f t="shared" si="11"/>
        <v>0</v>
      </c>
      <c r="R98" s="714">
        <f t="shared" si="12"/>
        <v>0</v>
      </c>
      <c r="S98" s="714">
        <f t="shared" si="13"/>
        <v>0</v>
      </c>
      <c r="T98" s="714">
        <f t="shared" si="14"/>
        <v>0</v>
      </c>
      <c r="U98" s="714">
        <f t="shared" si="15"/>
        <v>0</v>
      </c>
    </row>
    <row r="99" spans="1:21">
      <c r="A99" s="437">
        <v>2</v>
      </c>
      <c r="B99" s="438" t="s">
        <v>229</v>
      </c>
      <c r="C99" s="454" t="s">
        <v>230</v>
      </c>
      <c r="D99" s="439" t="s">
        <v>602</v>
      </c>
      <c r="E99" s="715">
        <f>SUM('3.Gentan-i'!AD99:AY99)</f>
        <v>0</v>
      </c>
      <c r="F99" s="715">
        <f>SUM('3.Gentan-i'!AZ99:BN99)</f>
        <v>0</v>
      </c>
      <c r="G99" s="715">
        <f>SUM('3.Gentan-i'!BO99:CL99)</f>
        <v>0</v>
      </c>
      <c r="H99" s="716">
        <f>SUM('3.Gentan-i'!CM99:DF99)</f>
        <v>12.471617986413861</v>
      </c>
      <c r="I99" s="716">
        <f>SUM('3.Gentan-i'!DG99:EF99)</f>
        <v>16.213103382338019</v>
      </c>
      <c r="J99" s="712"/>
      <c r="K99" s="717">
        <v>0</v>
      </c>
      <c r="L99" s="717">
        <v>0</v>
      </c>
      <c r="M99" s="717">
        <v>0</v>
      </c>
      <c r="N99" s="717">
        <v>12.471617986413861</v>
      </c>
      <c r="O99" s="717">
        <v>16.213103382338019</v>
      </c>
      <c r="P99" s="712"/>
      <c r="Q99" s="714">
        <f t="shared" si="11"/>
        <v>0</v>
      </c>
      <c r="R99" s="714">
        <f t="shared" si="12"/>
        <v>0</v>
      </c>
      <c r="S99" s="714">
        <f t="shared" si="13"/>
        <v>0</v>
      </c>
      <c r="T99" s="714">
        <f t="shared" si="14"/>
        <v>0</v>
      </c>
      <c r="U99" s="714">
        <f t="shared" si="15"/>
        <v>0</v>
      </c>
    </row>
    <row r="100" spans="1:21">
      <c r="A100" s="437">
        <v>2</v>
      </c>
      <c r="B100" s="438" t="s">
        <v>68</v>
      </c>
      <c r="C100" s="454" t="s">
        <v>69</v>
      </c>
      <c r="D100" s="439" t="s">
        <v>602</v>
      </c>
      <c r="E100" s="715">
        <f>SUM('3.Gentan-i'!AD100:AY100)</f>
        <v>0</v>
      </c>
      <c r="F100" s="715">
        <f>SUM('3.Gentan-i'!AZ100:BN100)</f>
        <v>0</v>
      </c>
      <c r="G100" s="715">
        <f>SUM('3.Gentan-i'!BO100:CL100)</f>
        <v>0</v>
      </c>
      <c r="H100" s="716">
        <f>SUM('3.Gentan-i'!CM100:DF100)</f>
        <v>1.8303773072705414</v>
      </c>
      <c r="I100" s="716">
        <f>SUM('3.Gentan-i'!DG100:EF100)</f>
        <v>2.3794904994517045</v>
      </c>
      <c r="J100" s="712"/>
      <c r="K100" s="717">
        <v>0</v>
      </c>
      <c r="L100" s="717">
        <v>0</v>
      </c>
      <c r="M100" s="717">
        <v>0</v>
      </c>
      <c r="N100" s="717">
        <v>1.8303773072705414</v>
      </c>
      <c r="O100" s="717">
        <v>2.3794904994517045</v>
      </c>
      <c r="P100" s="712"/>
      <c r="Q100" s="714">
        <f t="shared" si="11"/>
        <v>0</v>
      </c>
      <c r="R100" s="714">
        <f t="shared" si="12"/>
        <v>0</v>
      </c>
      <c r="S100" s="714">
        <f t="shared" si="13"/>
        <v>0</v>
      </c>
      <c r="T100" s="714">
        <f t="shared" si="14"/>
        <v>0</v>
      </c>
      <c r="U100" s="714">
        <f t="shared" si="15"/>
        <v>0</v>
      </c>
    </row>
    <row r="101" spans="1:21">
      <c r="A101" s="437">
        <v>2</v>
      </c>
      <c r="B101" s="438" t="s">
        <v>71</v>
      </c>
      <c r="C101" s="454" t="s">
        <v>72</v>
      </c>
      <c r="D101" s="439" t="s">
        <v>602</v>
      </c>
      <c r="E101" s="715">
        <f>SUM('3.Gentan-i'!AD101:AY101)</f>
        <v>0</v>
      </c>
      <c r="F101" s="715">
        <f>SUM('3.Gentan-i'!AZ101:BN101)</f>
        <v>0</v>
      </c>
      <c r="G101" s="715">
        <f>SUM('3.Gentan-i'!BO101:CL101)</f>
        <v>0</v>
      </c>
      <c r="H101" s="716">
        <f>SUM('3.Gentan-i'!CM101:DF101)</f>
        <v>0.71279999999999999</v>
      </c>
      <c r="I101" s="716">
        <f>SUM('3.Gentan-i'!DG101:EF101)</f>
        <v>0.92664000000000002</v>
      </c>
      <c r="J101" s="712"/>
      <c r="K101" s="717">
        <v>0</v>
      </c>
      <c r="L101" s="717">
        <v>0</v>
      </c>
      <c r="M101" s="717">
        <v>0</v>
      </c>
      <c r="N101" s="717">
        <v>0.71279999999999999</v>
      </c>
      <c r="O101" s="717">
        <v>0.92664000000000002</v>
      </c>
      <c r="P101" s="712"/>
      <c r="Q101" s="714">
        <f t="shared" si="11"/>
        <v>0</v>
      </c>
      <c r="R101" s="714">
        <f t="shared" si="12"/>
        <v>0</v>
      </c>
      <c r="S101" s="714">
        <f t="shared" si="13"/>
        <v>0</v>
      </c>
      <c r="T101" s="714">
        <f t="shared" si="14"/>
        <v>0</v>
      </c>
      <c r="U101" s="714">
        <f t="shared" si="15"/>
        <v>0</v>
      </c>
    </row>
    <row r="102" spans="1:21">
      <c r="A102" s="437">
        <v>2</v>
      </c>
      <c r="B102" s="438" t="s">
        <v>231</v>
      </c>
      <c r="C102" s="454" t="s">
        <v>232</v>
      </c>
      <c r="D102" s="439" t="s">
        <v>602</v>
      </c>
      <c r="E102" s="715">
        <f>SUM('3.Gentan-i'!AD102:AY102)</f>
        <v>0</v>
      </c>
      <c r="F102" s="715">
        <f>SUM('3.Gentan-i'!AZ102:BN102)</f>
        <v>0</v>
      </c>
      <c r="G102" s="715">
        <f>SUM('3.Gentan-i'!BO102:CL102)</f>
        <v>0</v>
      </c>
      <c r="H102" s="716">
        <f>SUM('3.Gentan-i'!CM102:DF102)</f>
        <v>0.23801566385108391</v>
      </c>
      <c r="I102" s="716">
        <f>SUM('3.Gentan-i'!DG102:EF102)</f>
        <v>0.30942036300640918</v>
      </c>
      <c r="J102" s="712"/>
      <c r="K102" s="717">
        <v>0</v>
      </c>
      <c r="L102" s="717">
        <v>0</v>
      </c>
      <c r="M102" s="717">
        <v>0</v>
      </c>
      <c r="N102" s="717">
        <v>0.23801566385108391</v>
      </c>
      <c r="O102" s="717">
        <v>0.30942036300640918</v>
      </c>
      <c r="P102" s="712"/>
      <c r="Q102" s="714">
        <f t="shared" si="11"/>
        <v>0</v>
      </c>
      <c r="R102" s="714">
        <f t="shared" si="12"/>
        <v>0</v>
      </c>
      <c r="S102" s="714">
        <f t="shared" si="13"/>
        <v>0</v>
      </c>
      <c r="T102" s="714">
        <f t="shared" si="14"/>
        <v>0</v>
      </c>
      <c r="U102" s="714">
        <f t="shared" si="15"/>
        <v>0</v>
      </c>
    </row>
    <row r="103" spans="1:21">
      <c r="A103" s="437">
        <v>3</v>
      </c>
      <c r="B103" s="438" t="s">
        <v>463</v>
      </c>
      <c r="C103" s="379" t="s">
        <v>462</v>
      </c>
      <c r="D103" s="439" t="s">
        <v>603</v>
      </c>
      <c r="E103" s="715">
        <f>SUM('3.Gentan-i'!AD103:AY103)</f>
        <v>0</v>
      </c>
      <c r="F103" s="715">
        <f>SUM('3.Gentan-i'!AZ103:BN103)</f>
        <v>0</v>
      </c>
      <c r="G103" s="715">
        <f>SUM('3.Gentan-i'!BO103:CL103)</f>
        <v>0</v>
      </c>
      <c r="H103" s="716">
        <f>SUM('3.Gentan-i'!CM103:DF103)</f>
        <v>0</v>
      </c>
      <c r="I103" s="716">
        <f>SUM('3.Gentan-i'!DG103:EF103)</f>
        <v>0</v>
      </c>
      <c r="J103" s="712"/>
      <c r="K103" s="717">
        <v>0</v>
      </c>
      <c r="L103" s="717">
        <v>0</v>
      </c>
      <c r="M103" s="717">
        <v>0</v>
      </c>
      <c r="N103" s="717">
        <v>0</v>
      </c>
      <c r="O103" s="717">
        <v>0</v>
      </c>
      <c r="P103" s="712"/>
      <c r="Q103" s="714">
        <f t="shared" si="11"/>
        <v>0</v>
      </c>
      <c r="R103" s="714">
        <f t="shared" si="12"/>
        <v>0</v>
      </c>
      <c r="S103" s="714">
        <f t="shared" si="13"/>
        <v>0</v>
      </c>
      <c r="T103" s="714">
        <f t="shared" si="14"/>
        <v>0</v>
      </c>
      <c r="U103" s="714">
        <f t="shared" si="15"/>
        <v>0</v>
      </c>
    </row>
    <row r="104" spans="1:21">
      <c r="A104" s="437">
        <v>3</v>
      </c>
      <c r="B104" s="438" t="s">
        <v>255</v>
      </c>
      <c r="C104" s="379" t="s">
        <v>256</v>
      </c>
      <c r="D104" s="439"/>
      <c r="E104" s="715">
        <f>SUM('3.Gentan-i'!AD104:AY104)</f>
        <v>0</v>
      </c>
      <c r="F104" s="715">
        <f>SUM('3.Gentan-i'!AZ104:BN104)</f>
        <v>0</v>
      </c>
      <c r="G104" s="715">
        <f>SUM('3.Gentan-i'!BO104:CL104)</f>
        <v>0</v>
      </c>
      <c r="H104" s="716">
        <f>SUM('3.Gentan-i'!CM104:DF104)</f>
        <v>0</v>
      </c>
      <c r="I104" s="716">
        <f>SUM('3.Gentan-i'!DG104:EF104)</f>
        <v>0</v>
      </c>
      <c r="J104" s="712"/>
      <c r="K104" s="717">
        <v>0</v>
      </c>
      <c r="L104" s="717">
        <v>0</v>
      </c>
      <c r="M104" s="717">
        <v>0</v>
      </c>
      <c r="N104" s="717">
        <v>0</v>
      </c>
      <c r="O104" s="717">
        <v>0</v>
      </c>
      <c r="P104" s="712"/>
      <c r="Q104" s="714">
        <f t="shared" si="11"/>
        <v>0</v>
      </c>
      <c r="R104" s="714">
        <f t="shared" si="12"/>
        <v>0</v>
      </c>
      <c r="S104" s="714">
        <f t="shared" si="13"/>
        <v>0</v>
      </c>
      <c r="T104" s="714">
        <f t="shared" si="14"/>
        <v>0</v>
      </c>
      <c r="U104" s="714">
        <f t="shared" si="15"/>
        <v>0</v>
      </c>
    </row>
    <row r="105" spans="1:21">
      <c r="A105" s="437">
        <v>3</v>
      </c>
      <c r="B105" s="438" t="s">
        <v>258</v>
      </c>
      <c r="C105" s="379" t="s">
        <v>259</v>
      </c>
      <c r="D105" s="439"/>
      <c r="E105" s="715">
        <f>SUM('3.Gentan-i'!AD105:AY105)</f>
        <v>0</v>
      </c>
      <c r="F105" s="715">
        <f>SUM('3.Gentan-i'!AZ105:BN105)</f>
        <v>0</v>
      </c>
      <c r="G105" s="715">
        <f>SUM('3.Gentan-i'!BO105:CL105)</f>
        <v>0</v>
      </c>
      <c r="H105" s="716">
        <f>SUM('3.Gentan-i'!CM105:DF105)</f>
        <v>0</v>
      </c>
      <c r="I105" s="716">
        <f>SUM('3.Gentan-i'!DG105:EF105)</f>
        <v>0</v>
      </c>
      <c r="J105" s="712"/>
      <c r="K105" s="717">
        <v>0</v>
      </c>
      <c r="L105" s="717">
        <v>0</v>
      </c>
      <c r="M105" s="717">
        <v>0</v>
      </c>
      <c r="N105" s="717">
        <v>0</v>
      </c>
      <c r="O105" s="717">
        <v>0</v>
      </c>
      <c r="P105" s="712"/>
      <c r="Q105" s="714">
        <f t="shared" si="11"/>
        <v>0</v>
      </c>
      <c r="R105" s="714">
        <f t="shared" si="12"/>
        <v>0</v>
      </c>
      <c r="S105" s="714">
        <f t="shared" si="13"/>
        <v>0</v>
      </c>
      <c r="T105" s="714">
        <f t="shared" si="14"/>
        <v>0</v>
      </c>
      <c r="U105" s="714">
        <f t="shared" si="15"/>
        <v>0</v>
      </c>
    </row>
    <row r="106" spans="1:21">
      <c r="A106" s="437">
        <v>3</v>
      </c>
      <c r="B106" s="438" t="s">
        <v>258</v>
      </c>
      <c r="C106" s="379" t="s">
        <v>259</v>
      </c>
      <c r="D106" s="439"/>
      <c r="E106" s="715">
        <f>SUM('3.Gentan-i'!AD106:AY106)</f>
        <v>0</v>
      </c>
      <c r="F106" s="715">
        <f>SUM('3.Gentan-i'!AZ106:BN106)</f>
        <v>0</v>
      </c>
      <c r="G106" s="715">
        <f>SUM('3.Gentan-i'!BO106:CL106)</f>
        <v>0</v>
      </c>
      <c r="H106" s="716">
        <f>SUM('3.Gentan-i'!CM106:DF106)</f>
        <v>0</v>
      </c>
      <c r="I106" s="716">
        <f>SUM('3.Gentan-i'!DG106:EF106)</f>
        <v>0</v>
      </c>
      <c r="J106" s="712"/>
      <c r="K106" s="717">
        <v>0</v>
      </c>
      <c r="L106" s="717">
        <v>0</v>
      </c>
      <c r="M106" s="717">
        <v>0</v>
      </c>
      <c r="N106" s="717">
        <v>0</v>
      </c>
      <c r="O106" s="717">
        <v>0</v>
      </c>
      <c r="P106" s="712"/>
      <c r="Q106" s="714">
        <f t="shared" ref="Q106:Q129" si="16">E106-K106</f>
        <v>0</v>
      </c>
      <c r="R106" s="714">
        <f t="shared" ref="R106:R129" si="17">F106-L106</f>
        <v>0</v>
      </c>
      <c r="S106" s="714">
        <f t="shared" ref="S106:S129" si="18">G106-M106</f>
        <v>0</v>
      </c>
      <c r="T106" s="714">
        <f t="shared" ref="T106:T129" si="19">H106-N106</f>
        <v>0</v>
      </c>
      <c r="U106" s="714">
        <f t="shared" ref="U106:U129" si="20">I106-O106</f>
        <v>0</v>
      </c>
    </row>
    <row r="107" spans="1:21">
      <c r="A107" s="437">
        <v>3</v>
      </c>
      <c r="B107" s="438" t="s">
        <v>255</v>
      </c>
      <c r="C107" s="379" t="s">
        <v>256</v>
      </c>
      <c r="D107" s="439"/>
      <c r="E107" s="715">
        <f>SUM('3.Gentan-i'!AD107:AY107)</f>
        <v>0</v>
      </c>
      <c r="F107" s="715">
        <f>SUM('3.Gentan-i'!AZ107:BN107)</f>
        <v>0</v>
      </c>
      <c r="G107" s="715">
        <f>SUM('3.Gentan-i'!BO107:CL107)</f>
        <v>0</v>
      </c>
      <c r="H107" s="716">
        <f>SUM('3.Gentan-i'!CM107:DF107)</f>
        <v>0</v>
      </c>
      <c r="I107" s="716">
        <f>SUM('3.Gentan-i'!DG107:EF107)</f>
        <v>0</v>
      </c>
      <c r="J107" s="712"/>
      <c r="K107" s="717">
        <v>0</v>
      </c>
      <c r="L107" s="717">
        <v>0</v>
      </c>
      <c r="M107" s="717">
        <v>0</v>
      </c>
      <c r="N107" s="717">
        <v>0</v>
      </c>
      <c r="O107" s="717">
        <v>0</v>
      </c>
      <c r="P107" s="712"/>
      <c r="Q107" s="714">
        <f t="shared" si="16"/>
        <v>0</v>
      </c>
      <c r="R107" s="714">
        <f t="shared" si="17"/>
        <v>0</v>
      </c>
      <c r="S107" s="714">
        <f t="shared" si="18"/>
        <v>0</v>
      </c>
      <c r="T107" s="714">
        <f t="shared" si="19"/>
        <v>0</v>
      </c>
      <c r="U107" s="714">
        <f t="shared" si="20"/>
        <v>0</v>
      </c>
    </row>
    <row r="108" spans="1:21">
      <c r="A108" s="437">
        <v>3</v>
      </c>
      <c r="B108" s="438" t="s">
        <v>261</v>
      </c>
      <c r="C108" s="379" t="s">
        <v>262</v>
      </c>
      <c r="D108" s="439"/>
      <c r="E108" s="715">
        <f>SUM('3.Gentan-i'!AD108:AY108)</f>
        <v>0</v>
      </c>
      <c r="F108" s="715">
        <f>SUM('3.Gentan-i'!AZ108:BN108)</f>
        <v>0</v>
      </c>
      <c r="G108" s="715">
        <f>SUM('3.Gentan-i'!BO108:CL108)</f>
        <v>0</v>
      </c>
      <c r="H108" s="716">
        <f>SUM('3.Gentan-i'!CM108:DF108)</f>
        <v>0</v>
      </c>
      <c r="I108" s="716">
        <f>SUM('3.Gentan-i'!DG108:EF108)</f>
        <v>0</v>
      </c>
      <c r="J108" s="712"/>
      <c r="K108" s="717">
        <v>0</v>
      </c>
      <c r="L108" s="717">
        <v>0</v>
      </c>
      <c r="M108" s="717">
        <v>0</v>
      </c>
      <c r="N108" s="717">
        <v>0</v>
      </c>
      <c r="O108" s="717">
        <v>0</v>
      </c>
      <c r="P108" s="712"/>
      <c r="Q108" s="714">
        <f t="shared" si="16"/>
        <v>0</v>
      </c>
      <c r="R108" s="714">
        <f t="shared" si="17"/>
        <v>0</v>
      </c>
      <c r="S108" s="714">
        <f t="shared" si="18"/>
        <v>0</v>
      </c>
      <c r="T108" s="714">
        <f t="shared" si="19"/>
        <v>0</v>
      </c>
      <c r="U108" s="714">
        <f t="shared" si="20"/>
        <v>0</v>
      </c>
    </row>
    <row r="109" spans="1:21">
      <c r="A109" s="437">
        <v>4</v>
      </c>
      <c r="B109" s="438" t="s">
        <v>726</v>
      </c>
      <c r="C109" s="666" t="s">
        <v>721</v>
      </c>
      <c r="D109" s="456" t="s">
        <v>628</v>
      </c>
      <c r="E109" s="715">
        <f>SUM('3.Gentan-i'!AD109:AY109)</f>
        <v>0</v>
      </c>
      <c r="F109" s="715">
        <f>SUM('3.Gentan-i'!AZ109:BN109)</f>
        <v>5.13</v>
      </c>
      <c r="G109" s="715">
        <f>SUM('3.Gentan-i'!BO109:CL109)</f>
        <v>6.84</v>
      </c>
      <c r="H109" s="716">
        <f>SUM('3.Gentan-i'!CM109:DF109)</f>
        <v>0</v>
      </c>
      <c r="I109" s="716">
        <f>SUM('3.Gentan-i'!DG109:EF109)</f>
        <v>0</v>
      </c>
      <c r="J109" s="712"/>
      <c r="K109" s="717">
        <v>0</v>
      </c>
      <c r="L109" s="717">
        <v>5.13</v>
      </c>
      <c r="M109" s="717">
        <v>6.84</v>
      </c>
      <c r="N109" s="717">
        <v>0</v>
      </c>
      <c r="O109" s="717">
        <v>0</v>
      </c>
      <c r="P109" s="712"/>
      <c r="Q109" s="714">
        <f t="shared" si="16"/>
        <v>0</v>
      </c>
      <c r="R109" s="714">
        <f t="shared" si="17"/>
        <v>0</v>
      </c>
      <c r="S109" s="714">
        <f t="shared" si="18"/>
        <v>0</v>
      </c>
      <c r="T109" s="714">
        <f t="shared" si="19"/>
        <v>0</v>
      </c>
      <c r="U109" s="714">
        <f t="shared" si="20"/>
        <v>0</v>
      </c>
    </row>
    <row r="110" spans="1:21">
      <c r="A110" s="437">
        <v>4</v>
      </c>
      <c r="B110" s="438" t="s">
        <v>727</v>
      </c>
      <c r="C110" s="667" t="s">
        <v>725</v>
      </c>
      <c r="D110" s="439" t="s">
        <v>628</v>
      </c>
      <c r="E110" s="715">
        <f>SUM('3.Gentan-i'!AD110:AY110)</f>
        <v>0</v>
      </c>
      <c r="F110" s="715">
        <f>SUM('3.Gentan-i'!AZ110:BN110)</f>
        <v>0</v>
      </c>
      <c r="G110" s="715">
        <f>SUM('3.Gentan-i'!BO110:CL110)</f>
        <v>13.52</v>
      </c>
      <c r="H110" s="716">
        <f>SUM('3.Gentan-i'!CM110:DF110)</f>
        <v>0</v>
      </c>
      <c r="I110" s="716">
        <f>SUM('3.Gentan-i'!DG110:EF110)</f>
        <v>0</v>
      </c>
      <c r="J110" s="712"/>
      <c r="K110" s="717">
        <v>0</v>
      </c>
      <c r="L110" s="717">
        <v>0</v>
      </c>
      <c r="M110" s="717">
        <v>13.52</v>
      </c>
      <c r="N110" s="717">
        <v>0</v>
      </c>
      <c r="O110" s="717">
        <v>0</v>
      </c>
      <c r="P110" s="712"/>
      <c r="Q110" s="714">
        <f t="shared" si="16"/>
        <v>0</v>
      </c>
      <c r="R110" s="714">
        <f t="shared" si="17"/>
        <v>0</v>
      </c>
      <c r="S110" s="714">
        <f t="shared" si="18"/>
        <v>0</v>
      </c>
      <c r="T110" s="714">
        <f t="shared" si="19"/>
        <v>0</v>
      </c>
      <c r="U110" s="714">
        <f t="shared" si="20"/>
        <v>0</v>
      </c>
    </row>
    <row r="111" spans="1:21">
      <c r="A111" s="437">
        <v>4</v>
      </c>
      <c r="B111" s="438" t="s">
        <v>728</v>
      </c>
      <c r="C111" s="667" t="s">
        <v>722</v>
      </c>
      <c r="D111" s="439" t="s">
        <v>628</v>
      </c>
      <c r="E111" s="715">
        <f>SUM('3.Gentan-i'!AD111:AY111)</f>
        <v>0</v>
      </c>
      <c r="F111" s="715">
        <f>SUM('3.Gentan-i'!AZ111:BN111)</f>
        <v>5.22</v>
      </c>
      <c r="G111" s="715">
        <f>SUM('3.Gentan-i'!BO111:CL111)</f>
        <v>6.96</v>
      </c>
      <c r="H111" s="716">
        <f>SUM('3.Gentan-i'!CM111:DF111)</f>
        <v>0</v>
      </c>
      <c r="I111" s="716">
        <f>SUM('3.Gentan-i'!DG111:EF111)</f>
        <v>0</v>
      </c>
      <c r="J111" s="712"/>
      <c r="K111" s="717">
        <v>0</v>
      </c>
      <c r="L111" s="717">
        <v>5.22</v>
      </c>
      <c r="M111" s="717">
        <v>6.96</v>
      </c>
      <c r="N111" s="717">
        <v>0</v>
      </c>
      <c r="O111" s="717">
        <v>0</v>
      </c>
      <c r="P111" s="712"/>
      <c r="Q111" s="714">
        <f t="shared" si="16"/>
        <v>0</v>
      </c>
      <c r="R111" s="714">
        <f t="shared" si="17"/>
        <v>0</v>
      </c>
      <c r="S111" s="714">
        <f t="shared" si="18"/>
        <v>0</v>
      </c>
      <c r="T111" s="714">
        <f t="shared" si="19"/>
        <v>0</v>
      </c>
      <c r="U111" s="714">
        <f t="shared" si="20"/>
        <v>0</v>
      </c>
    </row>
    <row r="112" spans="1:21">
      <c r="A112" s="437">
        <v>4</v>
      </c>
      <c r="B112" s="438" t="s">
        <v>729</v>
      </c>
      <c r="C112" s="667" t="s">
        <v>723</v>
      </c>
      <c r="D112" s="439" t="s">
        <v>628</v>
      </c>
      <c r="E112" s="715">
        <f>SUM('3.Gentan-i'!AD112:AY112)</f>
        <v>0</v>
      </c>
      <c r="F112" s="715">
        <f>SUM('3.Gentan-i'!AZ112:BN112)</f>
        <v>5.22</v>
      </c>
      <c r="G112" s="715">
        <f>SUM('3.Gentan-i'!BO112:CL112)</f>
        <v>6.96</v>
      </c>
      <c r="H112" s="716">
        <f>SUM('3.Gentan-i'!CM112:DF112)</f>
        <v>0</v>
      </c>
      <c r="I112" s="716">
        <f>SUM('3.Gentan-i'!DG112:EF112)</f>
        <v>0</v>
      </c>
      <c r="J112" s="712"/>
      <c r="K112" s="717">
        <v>0</v>
      </c>
      <c r="L112" s="717">
        <v>5.22</v>
      </c>
      <c r="M112" s="717">
        <v>6.96</v>
      </c>
      <c r="N112" s="717">
        <v>0</v>
      </c>
      <c r="O112" s="717">
        <v>0</v>
      </c>
      <c r="P112" s="712"/>
      <c r="Q112" s="714">
        <f t="shared" si="16"/>
        <v>0</v>
      </c>
      <c r="R112" s="714">
        <f t="shared" si="17"/>
        <v>0</v>
      </c>
      <c r="S112" s="714">
        <f t="shared" si="18"/>
        <v>0</v>
      </c>
      <c r="T112" s="714">
        <f t="shared" si="19"/>
        <v>0</v>
      </c>
      <c r="U112" s="714">
        <f t="shared" si="20"/>
        <v>0</v>
      </c>
    </row>
    <row r="113" spans="1:21">
      <c r="A113" s="437">
        <v>4</v>
      </c>
      <c r="B113" s="438" t="s">
        <v>730</v>
      </c>
      <c r="C113" s="667" t="s">
        <v>724</v>
      </c>
      <c r="D113" s="439" t="s">
        <v>628</v>
      </c>
      <c r="E113" s="715">
        <f>SUM('3.Gentan-i'!AD113:AY113)</f>
        <v>0</v>
      </c>
      <c r="F113" s="715">
        <f>SUM('3.Gentan-i'!AZ113:BN113)</f>
        <v>5.28</v>
      </c>
      <c r="G113" s="715">
        <f>SUM('3.Gentan-i'!BO113:CL113)</f>
        <v>0</v>
      </c>
      <c r="H113" s="716">
        <f>SUM('3.Gentan-i'!CM113:DF113)</f>
        <v>0</v>
      </c>
      <c r="I113" s="716">
        <f>SUM('3.Gentan-i'!DG113:EF113)</f>
        <v>0</v>
      </c>
      <c r="J113" s="712"/>
      <c r="K113" s="717">
        <v>0</v>
      </c>
      <c r="L113" s="717">
        <v>5.28</v>
      </c>
      <c r="M113" s="717">
        <v>0</v>
      </c>
      <c r="N113" s="717">
        <v>0</v>
      </c>
      <c r="O113" s="717">
        <v>0</v>
      </c>
      <c r="P113" s="712"/>
      <c r="Q113" s="714">
        <f t="shared" si="16"/>
        <v>0</v>
      </c>
      <c r="R113" s="714">
        <f t="shared" si="17"/>
        <v>0</v>
      </c>
      <c r="S113" s="714">
        <f t="shared" si="18"/>
        <v>0</v>
      </c>
      <c r="T113" s="714">
        <f t="shared" si="19"/>
        <v>0</v>
      </c>
      <c r="U113" s="714">
        <f t="shared" si="20"/>
        <v>0</v>
      </c>
    </row>
    <row r="114" spans="1:21">
      <c r="A114" s="437">
        <v>4</v>
      </c>
      <c r="B114" s="438" t="s">
        <v>731</v>
      </c>
      <c r="C114" s="667" t="s">
        <v>612</v>
      </c>
      <c r="D114" s="439" t="s">
        <v>628</v>
      </c>
      <c r="E114" s="715">
        <f>SUM('3.Gentan-i'!AD114:AY114)</f>
        <v>0</v>
      </c>
      <c r="F114" s="715">
        <f>SUM('3.Gentan-i'!AZ114:BN114)</f>
        <v>1.7778685511212777</v>
      </c>
      <c r="G114" s="715">
        <f>SUM('3.Gentan-i'!BO114:CL114)</f>
        <v>1.6440504881336548</v>
      </c>
      <c r="H114" s="716">
        <f>SUM('3.Gentan-i'!CM114:DF114)</f>
        <v>0</v>
      </c>
      <c r="I114" s="716">
        <f>SUM('3.Gentan-i'!DG114:EF114)</f>
        <v>0</v>
      </c>
      <c r="J114" s="712"/>
      <c r="K114" s="717">
        <v>0</v>
      </c>
      <c r="L114" s="717">
        <v>1.7778685511212777</v>
      </c>
      <c r="M114" s="717">
        <v>1.6440504881336548</v>
      </c>
      <c r="N114" s="717">
        <v>0</v>
      </c>
      <c r="O114" s="717">
        <v>0</v>
      </c>
      <c r="P114" s="712"/>
      <c r="Q114" s="714">
        <f t="shared" si="16"/>
        <v>0</v>
      </c>
      <c r="R114" s="714">
        <f t="shared" si="17"/>
        <v>0</v>
      </c>
      <c r="S114" s="714">
        <f t="shared" si="18"/>
        <v>0</v>
      </c>
      <c r="T114" s="714">
        <f t="shared" si="19"/>
        <v>0</v>
      </c>
      <c r="U114" s="714">
        <f t="shared" si="20"/>
        <v>0</v>
      </c>
    </row>
    <row r="115" spans="1:21">
      <c r="A115" s="437">
        <v>4</v>
      </c>
      <c r="B115" s="438" t="s">
        <v>732</v>
      </c>
      <c r="C115" s="667" t="s">
        <v>613</v>
      </c>
      <c r="D115" s="439" t="s">
        <v>628</v>
      </c>
      <c r="E115" s="715">
        <f>SUM('3.Gentan-i'!AD115:AY115)</f>
        <v>0</v>
      </c>
      <c r="F115" s="715">
        <f>SUM('3.Gentan-i'!AZ115:BN115)</f>
        <v>0</v>
      </c>
      <c r="G115" s="715">
        <f>SUM('3.Gentan-i'!BO115:CL115)</f>
        <v>3.102773246329527</v>
      </c>
      <c r="H115" s="716">
        <f>SUM('3.Gentan-i'!CM115:DF115)</f>
        <v>0</v>
      </c>
      <c r="I115" s="716">
        <f>SUM('3.Gentan-i'!DG115:EF115)</f>
        <v>0</v>
      </c>
      <c r="J115" s="712"/>
      <c r="K115" s="717">
        <v>0</v>
      </c>
      <c r="L115" s="717">
        <v>0</v>
      </c>
      <c r="M115" s="717">
        <v>3.102773246329527</v>
      </c>
      <c r="N115" s="717">
        <v>0</v>
      </c>
      <c r="O115" s="717">
        <v>0</v>
      </c>
      <c r="P115" s="712"/>
      <c r="Q115" s="714">
        <f t="shared" si="16"/>
        <v>0</v>
      </c>
      <c r="R115" s="714">
        <f t="shared" si="17"/>
        <v>0</v>
      </c>
      <c r="S115" s="714">
        <f t="shared" si="18"/>
        <v>0</v>
      </c>
      <c r="T115" s="714">
        <f t="shared" si="19"/>
        <v>0</v>
      </c>
      <c r="U115" s="714">
        <f t="shared" si="20"/>
        <v>0</v>
      </c>
    </row>
    <row r="116" spans="1:21">
      <c r="A116" s="437">
        <v>4</v>
      </c>
      <c r="B116" s="438" t="s">
        <v>733</v>
      </c>
      <c r="C116" s="667" t="s">
        <v>614</v>
      </c>
      <c r="D116" s="439" t="s">
        <v>628</v>
      </c>
      <c r="E116" s="715">
        <f>SUM('3.Gentan-i'!AD116:AY116)</f>
        <v>0</v>
      </c>
      <c r="F116" s="715">
        <f>SUM('3.Gentan-i'!AZ116:BN116)</f>
        <v>2.56823675442608</v>
      </c>
      <c r="G116" s="715">
        <f>SUM('3.Gentan-i'!BO116:CL116)</f>
        <v>2.3915855490951854</v>
      </c>
      <c r="H116" s="716">
        <f>SUM('3.Gentan-i'!CM116:DF116)</f>
        <v>0</v>
      </c>
      <c r="I116" s="716">
        <f>SUM('3.Gentan-i'!DG116:EF116)</f>
        <v>0</v>
      </c>
      <c r="J116" s="712"/>
      <c r="K116" s="717">
        <v>0</v>
      </c>
      <c r="L116" s="717">
        <v>2.56823675442608</v>
      </c>
      <c r="M116" s="717">
        <v>2.3915855490951854</v>
      </c>
      <c r="N116" s="717">
        <v>0</v>
      </c>
      <c r="O116" s="717">
        <v>0</v>
      </c>
      <c r="P116" s="712"/>
      <c r="Q116" s="714">
        <f t="shared" si="16"/>
        <v>0</v>
      </c>
      <c r="R116" s="714">
        <f t="shared" si="17"/>
        <v>0</v>
      </c>
      <c r="S116" s="714">
        <f t="shared" si="18"/>
        <v>0</v>
      </c>
      <c r="T116" s="714">
        <f t="shared" si="19"/>
        <v>0</v>
      </c>
      <c r="U116" s="714">
        <f t="shared" si="20"/>
        <v>0</v>
      </c>
    </row>
    <row r="117" spans="1:21">
      <c r="A117" s="437">
        <v>4</v>
      </c>
      <c r="B117" s="438" t="s">
        <v>734</v>
      </c>
      <c r="C117" s="667" t="s">
        <v>615</v>
      </c>
      <c r="D117" s="439" t="s">
        <v>628</v>
      </c>
      <c r="E117" s="715">
        <f>SUM('3.Gentan-i'!AD117:AY117)</f>
        <v>0</v>
      </c>
      <c r="F117" s="715">
        <f>SUM('3.Gentan-i'!AZ117:BN117)</f>
        <v>2.2538542627487153</v>
      </c>
      <c r="G117" s="715">
        <f>SUM('3.Gentan-i'!BO117:CL117)</f>
        <v>2.0988272499670577</v>
      </c>
      <c r="H117" s="716">
        <f>SUM('3.Gentan-i'!CM117:DF117)</f>
        <v>0</v>
      </c>
      <c r="I117" s="716">
        <f>SUM('3.Gentan-i'!DG117:EF117)</f>
        <v>0</v>
      </c>
      <c r="J117" s="712"/>
      <c r="K117" s="717">
        <v>0</v>
      </c>
      <c r="L117" s="717">
        <v>2.2538542627487153</v>
      </c>
      <c r="M117" s="717">
        <v>2.0988272499670577</v>
      </c>
      <c r="N117" s="717">
        <v>0</v>
      </c>
      <c r="O117" s="717">
        <v>0</v>
      </c>
      <c r="P117" s="712"/>
      <c r="Q117" s="714">
        <f t="shared" si="16"/>
        <v>0</v>
      </c>
      <c r="R117" s="714">
        <f t="shared" si="17"/>
        <v>0</v>
      </c>
      <c r="S117" s="714">
        <f t="shared" si="18"/>
        <v>0</v>
      </c>
      <c r="T117" s="714">
        <f t="shared" si="19"/>
        <v>0</v>
      </c>
      <c r="U117" s="714">
        <f t="shared" si="20"/>
        <v>0</v>
      </c>
    </row>
    <row r="118" spans="1:21">
      <c r="A118" s="437">
        <v>4</v>
      </c>
      <c r="B118" s="438" t="s">
        <v>735</v>
      </c>
      <c r="C118" s="667" t="s">
        <v>616</v>
      </c>
      <c r="D118" s="439" t="s">
        <v>628</v>
      </c>
      <c r="E118" s="715">
        <f>SUM('3.Gentan-i'!AD118:AY118)</f>
        <v>0</v>
      </c>
      <c r="F118" s="715">
        <f>SUM('3.Gentan-i'!AZ118:BN118)</f>
        <v>2.202247191011236</v>
      </c>
      <c r="G118" s="715">
        <f>SUM('3.Gentan-i'!BO118:CL118)</f>
        <v>0</v>
      </c>
      <c r="H118" s="716">
        <f>SUM('3.Gentan-i'!CM118:DF118)</f>
        <v>0</v>
      </c>
      <c r="I118" s="716">
        <f>SUM('3.Gentan-i'!DG118:EF118)</f>
        <v>0</v>
      </c>
      <c r="J118" s="712"/>
      <c r="K118" s="717">
        <v>0</v>
      </c>
      <c r="L118" s="717">
        <v>2.202247191011236</v>
      </c>
      <c r="M118" s="717">
        <v>0</v>
      </c>
      <c r="N118" s="717">
        <v>0</v>
      </c>
      <c r="O118" s="717">
        <v>0</v>
      </c>
      <c r="P118" s="712"/>
      <c r="Q118" s="714">
        <f t="shared" si="16"/>
        <v>0</v>
      </c>
      <c r="R118" s="714">
        <f t="shared" si="17"/>
        <v>0</v>
      </c>
      <c r="S118" s="714">
        <f t="shared" si="18"/>
        <v>0</v>
      </c>
      <c r="T118" s="714">
        <f t="shared" si="19"/>
        <v>0</v>
      </c>
      <c r="U118" s="714">
        <f t="shared" si="20"/>
        <v>0</v>
      </c>
    </row>
    <row r="119" spans="1:21">
      <c r="A119" s="437">
        <v>4</v>
      </c>
      <c r="B119" s="438" t="s">
        <v>736</v>
      </c>
      <c r="C119" s="667" t="s">
        <v>617</v>
      </c>
      <c r="D119" s="439" t="s">
        <v>628</v>
      </c>
      <c r="E119" s="715">
        <f>SUM('3.Gentan-i'!AD119:AY119)</f>
        <v>0</v>
      </c>
      <c r="F119" s="715">
        <f>SUM('3.Gentan-i'!AZ119:BN119)</f>
        <v>2.2652714932126692</v>
      </c>
      <c r="G119" s="715">
        <f>SUM('3.Gentan-i'!BO119:CL119)</f>
        <v>0</v>
      </c>
      <c r="H119" s="716">
        <f>SUM('3.Gentan-i'!CM119:DF119)</f>
        <v>0</v>
      </c>
      <c r="I119" s="716">
        <f>SUM('3.Gentan-i'!DG119:EF119)</f>
        <v>0</v>
      </c>
      <c r="J119" s="712"/>
      <c r="K119" s="717">
        <v>0</v>
      </c>
      <c r="L119" s="717">
        <v>2.2652714932126692</v>
      </c>
      <c r="M119" s="717">
        <v>0</v>
      </c>
      <c r="N119" s="717">
        <v>0</v>
      </c>
      <c r="O119" s="717">
        <v>0</v>
      </c>
      <c r="P119" s="712"/>
      <c r="Q119" s="714">
        <f t="shared" si="16"/>
        <v>0</v>
      </c>
      <c r="R119" s="714">
        <f t="shared" si="17"/>
        <v>0</v>
      </c>
      <c r="S119" s="714">
        <f t="shared" si="18"/>
        <v>0</v>
      </c>
      <c r="T119" s="714">
        <f t="shared" si="19"/>
        <v>0</v>
      </c>
      <c r="U119" s="714">
        <f t="shared" si="20"/>
        <v>0</v>
      </c>
    </row>
    <row r="120" spans="1:21">
      <c r="A120" s="437">
        <v>4</v>
      </c>
      <c r="B120" s="438" t="s">
        <v>737</v>
      </c>
      <c r="C120" s="667" t="s">
        <v>618</v>
      </c>
      <c r="D120" s="439" t="s">
        <v>628</v>
      </c>
      <c r="E120" s="715">
        <f>SUM('3.Gentan-i'!AD120:AY120)</f>
        <v>0</v>
      </c>
      <c r="F120" s="715">
        <f>SUM('3.Gentan-i'!AZ120:BN120)</f>
        <v>0.51597491788593597</v>
      </c>
      <c r="G120" s="715">
        <f>SUM('3.Gentan-i'!BO120:CL120)</f>
        <v>0.60197073753359209</v>
      </c>
      <c r="H120" s="716">
        <f>SUM('3.Gentan-i'!CM120:DF120)</f>
        <v>0</v>
      </c>
      <c r="I120" s="716">
        <f>SUM('3.Gentan-i'!DG120:EF120)</f>
        <v>0</v>
      </c>
      <c r="J120" s="712"/>
      <c r="K120" s="717">
        <v>0</v>
      </c>
      <c r="L120" s="717">
        <v>0.51597491788593597</v>
      </c>
      <c r="M120" s="717">
        <v>0.60197073753359209</v>
      </c>
      <c r="N120" s="717">
        <v>0</v>
      </c>
      <c r="O120" s="717">
        <v>0</v>
      </c>
      <c r="P120" s="712"/>
      <c r="Q120" s="714">
        <f t="shared" si="16"/>
        <v>0</v>
      </c>
      <c r="R120" s="714">
        <f t="shared" si="17"/>
        <v>0</v>
      </c>
      <c r="S120" s="714">
        <f t="shared" si="18"/>
        <v>0</v>
      </c>
      <c r="T120" s="714">
        <f t="shared" si="19"/>
        <v>0</v>
      </c>
      <c r="U120" s="714">
        <f t="shared" si="20"/>
        <v>0</v>
      </c>
    </row>
    <row r="121" spans="1:21">
      <c r="A121" s="437">
        <v>4</v>
      </c>
      <c r="B121" s="438" t="s">
        <v>738</v>
      </c>
      <c r="C121" s="667" t="s">
        <v>619</v>
      </c>
      <c r="D121" s="439" t="s">
        <v>628</v>
      </c>
      <c r="E121" s="715">
        <f>SUM('3.Gentan-i'!AD121:AY121)</f>
        <v>0</v>
      </c>
      <c r="F121" s="715">
        <f>SUM('3.Gentan-i'!AZ121:BN121)</f>
        <v>0</v>
      </c>
      <c r="G121" s="715">
        <f>SUM('3.Gentan-i'!BO121:CL121)</f>
        <v>0.92659053833605232</v>
      </c>
      <c r="H121" s="716">
        <f>SUM('3.Gentan-i'!CM121:DF121)</f>
        <v>0</v>
      </c>
      <c r="I121" s="716">
        <f>SUM('3.Gentan-i'!DG121:EF121)</f>
        <v>0</v>
      </c>
      <c r="J121" s="712"/>
      <c r="K121" s="717">
        <v>0</v>
      </c>
      <c r="L121" s="717">
        <v>0</v>
      </c>
      <c r="M121" s="717">
        <v>0.92659053833605232</v>
      </c>
      <c r="N121" s="717">
        <v>0</v>
      </c>
      <c r="O121" s="717">
        <v>0</v>
      </c>
      <c r="P121" s="712"/>
      <c r="Q121" s="714">
        <f t="shared" si="16"/>
        <v>0</v>
      </c>
      <c r="R121" s="714">
        <f t="shared" si="17"/>
        <v>0</v>
      </c>
      <c r="S121" s="714">
        <f t="shared" si="18"/>
        <v>0</v>
      </c>
      <c r="T121" s="714">
        <f t="shared" si="19"/>
        <v>0</v>
      </c>
      <c r="U121" s="714">
        <f t="shared" si="20"/>
        <v>0</v>
      </c>
    </row>
    <row r="122" spans="1:21">
      <c r="A122" s="437">
        <v>4</v>
      </c>
      <c r="B122" s="438" t="s">
        <v>739</v>
      </c>
      <c r="C122" s="667" t="s">
        <v>620</v>
      </c>
      <c r="D122" s="439" t="s">
        <v>628</v>
      </c>
      <c r="E122" s="715">
        <f>SUM('3.Gentan-i'!AD122:AY122)</f>
        <v>0</v>
      </c>
      <c r="F122" s="715">
        <f>SUM('3.Gentan-i'!AZ122:BN122)</f>
        <v>0.7590697674418605</v>
      </c>
      <c r="G122" s="715">
        <f>SUM('3.Gentan-i'!BO122:CL122)</f>
        <v>0.88558139534883729</v>
      </c>
      <c r="H122" s="716">
        <f>SUM('3.Gentan-i'!CM122:DF122)</f>
        <v>0</v>
      </c>
      <c r="I122" s="716">
        <f>SUM('3.Gentan-i'!DG122:EF122)</f>
        <v>0</v>
      </c>
      <c r="J122" s="712"/>
      <c r="K122" s="717">
        <v>0</v>
      </c>
      <c r="L122" s="717">
        <v>0.7590697674418605</v>
      </c>
      <c r="M122" s="717">
        <v>0.88558139534883729</v>
      </c>
      <c r="N122" s="717">
        <v>0</v>
      </c>
      <c r="O122" s="717">
        <v>0</v>
      </c>
      <c r="P122" s="712"/>
      <c r="Q122" s="714">
        <f t="shared" si="16"/>
        <v>0</v>
      </c>
      <c r="R122" s="714">
        <f t="shared" si="17"/>
        <v>0</v>
      </c>
      <c r="S122" s="714">
        <f t="shared" si="18"/>
        <v>0</v>
      </c>
      <c r="T122" s="714">
        <f t="shared" si="19"/>
        <v>0</v>
      </c>
      <c r="U122" s="714">
        <f t="shared" si="20"/>
        <v>0</v>
      </c>
    </row>
    <row r="123" spans="1:21">
      <c r="A123" s="437">
        <v>4</v>
      </c>
      <c r="B123" s="438" t="s">
        <v>740</v>
      </c>
      <c r="C123" s="667" t="s">
        <v>621</v>
      </c>
      <c r="D123" s="439" t="s">
        <v>628</v>
      </c>
      <c r="E123" s="715">
        <f>SUM('3.Gentan-i'!AD123:AY123)</f>
        <v>0</v>
      </c>
      <c r="F123" s="715">
        <f>SUM('3.Gentan-i'!AZ123:BN123)</f>
        <v>0.82798275035936753</v>
      </c>
      <c r="G123" s="715">
        <f>SUM('3.Gentan-i'!BO123:CL123)</f>
        <v>0.96597987541926211</v>
      </c>
      <c r="H123" s="716">
        <f>SUM('3.Gentan-i'!CM123:DF123)</f>
        <v>0</v>
      </c>
      <c r="I123" s="716">
        <f>SUM('3.Gentan-i'!DG123:EF123)</f>
        <v>0</v>
      </c>
      <c r="J123" s="712"/>
      <c r="K123" s="717">
        <v>0</v>
      </c>
      <c r="L123" s="717">
        <v>0.82798275035936753</v>
      </c>
      <c r="M123" s="717">
        <v>0.96597987541926211</v>
      </c>
      <c r="N123" s="717">
        <v>0</v>
      </c>
      <c r="O123" s="717">
        <v>0</v>
      </c>
      <c r="P123" s="712"/>
      <c r="Q123" s="714">
        <f t="shared" si="16"/>
        <v>0</v>
      </c>
      <c r="R123" s="714">
        <f t="shared" si="17"/>
        <v>0</v>
      </c>
      <c r="S123" s="714">
        <f t="shared" si="18"/>
        <v>0</v>
      </c>
      <c r="T123" s="714">
        <f t="shared" si="19"/>
        <v>0</v>
      </c>
      <c r="U123" s="714">
        <f t="shared" si="20"/>
        <v>0</v>
      </c>
    </row>
    <row r="124" spans="1:21">
      <c r="A124" s="437">
        <v>4</v>
      </c>
      <c r="B124" s="438" t="s">
        <v>741</v>
      </c>
      <c r="C124" s="667" t="s">
        <v>622</v>
      </c>
      <c r="D124" s="439" t="s">
        <v>628</v>
      </c>
      <c r="E124" s="715">
        <f>SUM('3.Gentan-i'!AD124:AY124)</f>
        <v>0</v>
      </c>
      <c r="F124" s="715">
        <f>SUM('3.Gentan-i'!AZ124:BN124)</f>
        <v>0.55056179775280889</v>
      </c>
      <c r="G124" s="715">
        <f>SUM('3.Gentan-i'!BO124:CL124)</f>
        <v>0</v>
      </c>
      <c r="H124" s="716">
        <f>SUM('3.Gentan-i'!CM124:DF124)</f>
        <v>0</v>
      </c>
      <c r="I124" s="716">
        <f>SUM('3.Gentan-i'!DG124:EF124)</f>
        <v>0</v>
      </c>
      <c r="J124" s="712"/>
      <c r="K124" s="717">
        <v>0</v>
      </c>
      <c r="L124" s="717">
        <v>0.55056179775280889</v>
      </c>
      <c r="M124" s="717">
        <v>0</v>
      </c>
      <c r="N124" s="717">
        <v>0</v>
      </c>
      <c r="O124" s="717">
        <v>0</v>
      </c>
      <c r="P124" s="712"/>
      <c r="Q124" s="714">
        <f t="shared" si="16"/>
        <v>0</v>
      </c>
      <c r="R124" s="714">
        <f t="shared" si="17"/>
        <v>0</v>
      </c>
      <c r="S124" s="714">
        <f t="shared" si="18"/>
        <v>0</v>
      </c>
      <c r="T124" s="714">
        <f t="shared" si="19"/>
        <v>0</v>
      </c>
      <c r="U124" s="714">
        <f t="shared" si="20"/>
        <v>0</v>
      </c>
    </row>
    <row r="125" spans="1:21">
      <c r="A125" s="437">
        <v>4</v>
      </c>
      <c r="B125" s="438" t="s">
        <v>742</v>
      </c>
      <c r="C125" s="667" t="s">
        <v>623</v>
      </c>
      <c r="D125" s="439" t="s">
        <v>628</v>
      </c>
      <c r="E125" s="715">
        <f>SUM('3.Gentan-i'!AD125:AY125)</f>
        <v>0</v>
      </c>
      <c r="F125" s="715">
        <f>SUM('3.Gentan-i'!AZ125:BN125)</f>
        <v>0.03</v>
      </c>
      <c r="G125" s="715">
        <f>SUM('3.Gentan-i'!BO125:CL125)</f>
        <v>0.04</v>
      </c>
      <c r="H125" s="716">
        <f>SUM('3.Gentan-i'!CM125:DF125)</f>
        <v>0</v>
      </c>
      <c r="I125" s="716">
        <f>SUM('3.Gentan-i'!DG125:EF125)</f>
        <v>0</v>
      </c>
      <c r="J125" s="712"/>
      <c r="K125" s="717">
        <v>0</v>
      </c>
      <c r="L125" s="717">
        <v>0.03</v>
      </c>
      <c r="M125" s="717">
        <v>0.04</v>
      </c>
      <c r="N125" s="717">
        <v>0</v>
      </c>
      <c r="O125" s="717">
        <v>0</v>
      </c>
      <c r="P125" s="712"/>
      <c r="Q125" s="714">
        <f t="shared" si="16"/>
        <v>0</v>
      </c>
      <c r="R125" s="714">
        <f t="shared" si="17"/>
        <v>0</v>
      </c>
      <c r="S125" s="714">
        <f t="shared" si="18"/>
        <v>0</v>
      </c>
      <c r="T125" s="714">
        <f t="shared" si="19"/>
        <v>0</v>
      </c>
      <c r="U125" s="714">
        <f t="shared" si="20"/>
        <v>0</v>
      </c>
    </row>
    <row r="126" spans="1:21">
      <c r="A126" s="437">
        <v>4</v>
      </c>
      <c r="B126" s="438" t="s">
        <v>743</v>
      </c>
      <c r="C126" s="667" t="s">
        <v>624</v>
      </c>
      <c r="D126" s="439" t="s">
        <v>628</v>
      </c>
      <c r="E126" s="715">
        <f>SUM('3.Gentan-i'!AD126:AY126)</f>
        <v>0</v>
      </c>
      <c r="F126" s="715">
        <f>SUM('3.Gentan-i'!AZ126:BN126)</f>
        <v>0</v>
      </c>
      <c r="G126" s="715">
        <f>SUM('3.Gentan-i'!BO126:CL126)</f>
        <v>0.04</v>
      </c>
      <c r="H126" s="716">
        <f>SUM('3.Gentan-i'!CM126:DF126)</f>
        <v>0</v>
      </c>
      <c r="I126" s="716">
        <f>SUM('3.Gentan-i'!DG126:EF126)</f>
        <v>0</v>
      </c>
      <c r="J126" s="712"/>
      <c r="K126" s="717">
        <v>0</v>
      </c>
      <c r="L126" s="717">
        <v>0</v>
      </c>
      <c r="M126" s="717">
        <v>0.04</v>
      </c>
      <c r="N126" s="717">
        <v>0</v>
      </c>
      <c r="O126" s="717">
        <v>0</v>
      </c>
      <c r="P126" s="712"/>
      <c r="Q126" s="714">
        <f t="shared" si="16"/>
        <v>0</v>
      </c>
      <c r="R126" s="714">
        <f t="shared" si="17"/>
        <v>0</v>
      </c>
      <c r="S126" s="714">
        <f t="shared" si="18"/>
        <v>0</v>
      </c>
      <c r="T126" s="714">
        <f t="shared" si="19"/>
        <v>0</v>
      </c>
      <c r="U126" s="714">
        <f t="shared" si="20"/>
        <v>0</v>
      </c>
    </row>
    <row r="127" spans="1:21">
      <c r="A127" s="437">
        <v>4</v>
      </c>
      <c r="B127" s="438" t="s">
        <v>744</v>
      </c>
      <c r="C127" s="667" t="s">
        <v>625</v>
      </c>
      <c r="D127" s="439" t="s">
        <v>628</v>
      </c>
      <c r="E127" s="715">
        <f>SUM('3.Gentan-i'!AD127:AY127)</f>
        <v>0</v>
      </c>
      <c r="F127" s="715">
        <f>SUM('3.Gentan-i'!AZ127:BN127)</f>
        <v>0.03</v>
      </c>
      <c r="G127" s="715">
        <f>SUM('3.Gentan-i'!BO127:CL127)</f>
        <v>0.04</v>
      </c>
      <c r="H127" s="716">
        <f>SUM('3.Gentan-i'!CM127:DF127)</f>
        <v>0</v>
      </c>
      <c r="I127" s="716">
        <f>SUM('3.Gentan-i'!DG127:EF127)</f>
        <v>0</v>
      </c>
      <c r="J127" s="712"/>
      <c r="K127" s="717">
        <v>0</v>
      </c>
      <c r="L127" s="717">
        <v>0.03</v>
      </c>
      <c r="M127" s="717">
        <v>0.04</v>
      </c>
      <c r="N127" s="717">
        <v>0</v>
      </c>
      <c r="O127" s="717">
        <v>0</v>
      </c>
      <c r="P127" s="712"/>
      <c r="Q127" s="714">
        <f t="shared" si="16"/>
        <v>0</v>
      </c>
      <c r="R127" s="714">
        <f t="shared" si="17"/>
        <v>0</v>
      </c>
      <c r="S127" s="714">
        <f t="shared" si="18"/>
        <v>0</v>
      </c>
      <c r="T127" s="714">
        <f t="shared" si="19"/>
        <v>0</v>
      </c>
      <c r="U127" s="714">
        <f t="shared" si="20"/>
        <v>0</v>
      </c>
    </row>
    <row r="128" spans="1:21">
      <c r="A128" s="437">
        <v>4</v>
      </c>
      <c r="B128" s="438" t="s">
        <v>745</v>
      </c>
      <c r="C128" s="667" t="s">
        <v>626</v>
      </c>
      <c r="D128" s="439" t="s">
        <v>628</v>
      </c>
      <c r="E128" s="715">
        <f>SUM('3.Gentan-i'!AD128:AY128)</f>
        <v>0</v>
      </c>
      <c r="F128" s="715">
        <f>SUM('3.Gentan-i'!AZ128:BN128)</f>
        <v>0.03</v>
      </c>
      <c r="G128" s="715">
        <f>SUM('3.Gentan-i'!BO128:CL128)</f>
        <v>0.04</v>
      </c>
      <c r="H128" s="716">
        <f>SUM('3.Gentan-i'!CM128:DF128)</f>
        <v>0</v>
      </c>
      <c r="I128" s="716">
        <f>SUM('3.Gentan-i'!DG128:EF128)</f>
        <v>0</v>
      </c>
      <c r="J128" s="712"/>
      <c r="K128" s="717">
        <v>0</v>
      </c>
      <c r="L128" s="717">
        <v>0.03</v>
      </c>
      <c r="M128" s="717">
        <v>0.04</v>
      </c>
      <c r="N128" s="717">
        <v>0</v>
      </c>
      <c r="O128" s="717">
        <v>0</v>
      </c>
      <c r="P128" s="712"/>
      <c r="Q128" s="714">
        <f t="shared" si="16"/>
        <v>0</v>
      </c>
      <c r="R128" s="714">
        <f t="shared" si="17"/>
        <v>0</v>
      </c>
      <c r="S128" s="714">
        <f t="shared" si="18"/>
        <v>0</v>
      </c>
      <c r="T128" s="714">
        <f t="shared" si="19"/>
        <v>0</v>
      </c>
      <c r="U128" s="714">
        <f t="shared" si="20"/>
        <v>0</v>
      </c>
    </row>
    <row r="129" spans="1:21">
      <c r="A129" s="483">
        <v>4</v>
      </c>
      <c r="B129" s="484" t="s">
        <v>746</v>
      </c>
      <c r="C129" s="668" t="s">
        <v>627</v>
      </c>
      <c r="D129" s="485" t="s">
        <v>628</v>
      </c>
      <c r="E129" s="715">
        <f>SUM('3.Gentan-i'!AD129:AY129)</f>
        <v>0</v>
      </c>
      <c r="F129" s="715">
        <f>SUM('3.Gentan-i'!AZ129:BN129)</f>
        <v>0.03</v>
      </c>
      <c r="G129" s="715">
        <f>SUM('3.Gentan-i'!BO129:CL129)</f>
        <v>0</v>
      </c>
      <c r="H129" s="716">
        <f>SUM('3.Gentan-i'!CM129:DF129)</f>
        <v>0</v>
      </c>
      <c r="I129" s="716">
        <f>SUM('3.Gentan-i'!DG129:EF129)</f>
        <v>0</v>
      </c>
      <c r="J129" s="712"/>
      <c r="K129" s="717">
        <v>0</v>
      </c>
      <c r="L129" s="717">
        <v>0.03</v>
      </c>
      <c r="M129" s="717">
        <v>0</v>
      </c>
      <c r="N129" s="717">
        <v>0</v>
      </c>
      <c r="O129" s="717">
        <v>0</v>
      </c>
      <c r="P129" s="712"/>
      <c r="Q129" s="714">
        <f t="shared" si="16"/>
        <v>0</v>
      </c>
      <c r="R129" s="714">
        <f t="shared" si="17"/>
        <v>0</v>
      </c>
      <c r="S129" s="714">
        <f t="shared" si="18"/>
        <v>0</v>
      </c>
      <c r="T129" s="714">
        <f t="shared" si="19"/>
        <v>0</v>
      </c>
      <c r="U129" s="714">
        <f t="shared" si="20"/>
        <v>0</v>
      </c>
    </row>
    <row r="130" spans="1:21">
      <c r="A130" s="453"/>
      <c r="B130" s="453"/>
      <c r="C130" s="453"/>
      <c r="D130" s="453"/>
      <c r="E130" s="705"/>
      <c r="F130" s="705"/>
      <c r="G130" s="705"/>
      <c r="H130" s="709"/>
      <c r="I130" s="709"/>
      <c r="J130" s="712"/>
      <c r="K130" s="712"/>
      <c r="L130" s="712"/>
      <c r="M130" s="712"/>
      <c r="N130" s="712"/>
      <c r="O130" s="712"/>
      <c r="P130" s="712"/>
      <c r="Q130" s="712"/>
      <c r="R130" s="712"/>
      <c r="S130" s="712"/>
      <c r="T130" s="712"/>
      <c r="U130" s="712"/>
    </row>
    <row r="131" spans="1:21">
      <c r="A131" s="453"/>
      <c r="B131" s="453"/>
      <c r="C131" s="453"/>
      <c r="D131" s="453"/>
      <c r="E131" s="705"/>
      <c r="F131" s="705"/>
      <c r="G131" s="705"/>
      <c r="H131" s="709"/>
      <c r="I131" s="709"/>
      <c r="J131" s="712"/>
      <c r="K131" s="712"/>
      <c r="L131" s="712"/>
      <c r="M131" s="712"/>
      <c r="N131" s="712"/>
      <c r="O131" s="712"/>
      <c r="P131" s="712"/>
      <c r="Q131" s="712"/>
      <c r="R131" s="712"/>
      <c r="S131" s="712"/>
      <c r="T131" s="712"/>
      <c r="U131" s="712"/>
    </row>
    <row r="132" spans="1:21">
      <c r="A132" s="453"/>
      <c r="B132" s="453"/>
      <c r="C132" s="453"/>
      <c r="D132" s="453"/>
      <c r="E132" s="705"/>
      <c r="F132" s="705"/>
      <c r="G132" s="705"/>
      <c r="H132" s="709"/>
      <c r="I132" s="709"/>
      <c r="J132" s="712"/>
      <c r="K132" s="712"/>
      <c r="L132" s="712"/>
      <c r="M132" s="712"/>
      <c r="N132" s="712"/>
      <c r="O132" s="712"/>
      <c r="P132" s="712"/>
      <c r="Q132" s="712"/>
      <c r="R132" s="712"/>
      <c r="S132" s="712"/>
      <c r="T132" s="712"/>
      <c r="U132" s="712"/>
    </row>
    <row r="133" spans="1:21">
      <c r="A133" s="453"/>
      <c r="B133" s="453"/>
      <c r="C133" s="453"/>
      <c r="D133" s="453"/>
      <c r="E133" s="705"/>
      <c r="F133" s="705"/>
      <c r="G133" s="705"/>
      <c r="H133" s="709"/>
      <c r="I133" s="709"/>
      <c r="J133" s="712"/>
      <c r="K133" s="712"/>
      <c r="L133" s="712"/>
      <c r="M133" s="712"/>
      <c r="N133" s="712"/>
      <c r="O133" s="712"/>
      <c r="P133" s="712"/>
      <c r="Q133" s="712"/>
      <c r="R133" s="712"/>
      <c r="S133" s="712"/>
      <c r="T133" s="712"/>
      <c r="U133" s="712"/>
    </row>
    <row r="134" spans="1:21">
      <c r="A134" s="453"/>
      <c r="B134" s="453"/>
      <c r="C134" s="453"/>
      <c r="D134" s="453"/>
      <c r="E134" s="705"/>
      <c r="F134" s="705"/>
      <c r="G134" s="705"/>
      <c r="H134" s="709"/>
      <c r="I134" s="709"/>
      <c r="J134" s="712"/>
      <c r="K134" s="712"/>
      <c r="L134" s="712"/>
      <c r="M134" s="712"/>
      <c r="N134" s="712"/>
      <c r="O134" s="712"/>
      <c r="P134" s="712"/>
      <c r="Q134" s="712"/>
      <c r="R134" s="712"/>
      <c r="S134" s="712"/>
      <c r="T134" s="712"/>
      <c r="U134" s="712"/>
    </row>
    <row r="135" spans="1:21">
      <c r="A135" s="453"/>
      <c r="B135" s="453"/>
      <c r="C135" s="453"/>
      <c r="D135" s="453"/>
      <c r="E135" s="705"/>
      <c r="F135" s="705"/>
      <c r="G135" s="705"/>
      <c r="H135" s="709"/>
      <c r="I135" s="709"/>
      <c r="J135" s="712"/>
      <c r="K135" s="712"/>
      <c r="L135" s="712"/>
      <c r="M135" s="712"/>
      <c r="N135" s="712"/>
      <c r="O135" s="712"/>
      <c r="P135" s="712"/>
      <c r="Q135" s="712"/>
      <c r="R135" s="712"/>
      <c r="S135" s="712"/>
      <c r="T135" s="712"/>
      <c r="U135" s="712"/>
    </row>
    <row r="136" spans="1:21">
      <c r="A136" s="453"/>
      <c r="B136" s="453"/>
      <c r="C136" s="453"/>
      <c r="D136" s="453"/>
      <c r="E136" s="705"/>
      <c r="F136" s="705"/>
      <c r="G136" s="705"/>
      <c r="H136" s="709"/>
      <c r="I136" s="709"/>
      <c r="J136" s="712"/>
      <c r="K136" s="712"/>
      <c r="L136" s="712"/>
      <c r="M136" s="712"/>
      <c r="N136" s="712"/>
      <c r="O136" s="712"/>
      <c r="P136" s="712"/>
      <c r="Q136" s="712"/>
      <c r="R136" s="712"/>
      <c r="S136" s="712"/>
      <c r="T136" s="712"/>
      <c r="U136" s="712"/>
    </row>
    <row r="137" spans="1:21">
      <c r="A137" s="453"/>
      <c r="B137" s="453"/>
      <c r="C137" s="453"/>
      <c r="D137" s="453"/>
      <c r="E137" s="705"/>
      <c r="F137" s="705"/>
      <c r="G137" s="705"/>
      <c r="H137" s="709"/>
      <c r="I137" s="709"/>
      <c r="J137" s="712"/>
      <c r="K137" s="712"/>
      <c r="L137" s="712"/>
      <c r="M137" s="712"/>
      <c r="N137" s="712"/>
      <c r="O137" s="712"/>
      <c r="P137" s="712"/>
      <c r="Q137" s="712"/>
      <c r="R137" s="712"/>
      <c r="S137" s="712"/>
      <c r="T137" s="712"/>
      <c r="U137" s="712"/>
    </row>
    <row r="138" spans="1:21">
      <c r="A138" s="453"/>
      <c r="B138" s="453"/>
      <c r="C138" s="453"/>
      <c r="D138" s="453"/>
      <c r="E138" s="705"/>
      <c r="F138" s="705"/>
      <c r="G138" s="705"/>
      <c r="H138" s="709"/>
      <c r="I138" s="709"/>
      <c r="J138" s="712"/>
      <c r="K138" s="712"/>
      <c r="L138" s="712"/>
      <c r="M138" s="712"/>
      <c r="N138" s="712"/>
      <c r="O138" s="712"/>
      <c r="P138" s="712"/>
      <c r="Q138" s="712"/>
      <c r="R138" s="712"/>
      <c r="S138" s="712"/>
      <c r="T138" s="712"/>
      <c r="U138" s="712"/>
    </row>
    <row r="139" spans="1:21">
      <c r="A139" s="453"/>
      <c r="B139" s="453"/>
      <c r="C139" s="453"/>
      <c r="D139" s="453"/>
      <c r="E139" s="705"/>
      <c r="F139" s="705"/>
      <c r="G139" s="705"/>
      <c r="H139" s="709"/>
      <c r="I139" s="709"/>
      <c r="J139" s="712"/>
      <c r="K139" s="712"/>
      <c r="L139" s="712"/>
      <c r="M139" s="712"/>
      <c r="N139" s="712"/>
      <c r="O139" s="712"/>
      <c r="P139" s="712"/>
      <c r="Q139" s="712"/>
      <c r="R139" s="712"/>
      <c r="S139" s="712"/>
      <c r="T139" s="712"/>
      <c r="U139" s="712"/>
    </row>
    <row r="140" spans="1:21">
      <c r="A140" s="453"/>
      <c r="B140" s="453"/>
      <c r="C140" s="453"/>
      <c r="D140" s="453"/>
      <c r="E140" s="705"/>
      <c r="F140" s="705"/>
      <c r="G140" s="705"/>
      <c r="H140" s="709"/>
      <c r="I140" s="709"/>
      <c r="J140" s="712"/>
      <c r="K140" s="712"/>
      <c r="L140" s="712"/>
      <c r="M140" s="712"/>
      <c r="N140" s="712"/>
      <c r="O140" s="712"/>
      <c r="P140" s="712"/>
      <c r="Q140" s="712"/>
      <c r="R140" s="712"/>
      <c r="S140" s="712"/>
      <c r="T140" s="712"/>
      <c r="U140" s="712"/>
    </row>
    <row r="141" spans="1:21">
      <c r="A141" s="453"/>
      <c r="B141" s="453"/>
      <c r="C141" s="453"/>
      <c r="D141" s="453"/>
      <c r="E141" s="705"/>
      <c r="F141" s="705"/>
      <c r="G141" s="705"/>
      <c r="H141" s="709"/>
      <c r="I141" s="709"/>
      <c r="J141" s="712"/>
      <c r="K141" s="712"/>
      <c r="L141" s="712"/>
      <c r="M141" s="712"/>
      <c r="N141" s="712"/>
      <c r="O141" s="712"/>
      <c r="P141" s="712"/>
      <c r="Q141" s="712"/>
      <c r="R141" s="712"/>
      <c r="S141" s="712"/>
      <c r="T141" s="712"/>
      <c r="U141" s="712"/>
    </row>
    <row r="142" spans="1:21">
      <c r="A142" s="453"/>
      <c r="B142" s="453"/>
      <c r="C142" s="453"/>
      <c r="D142" s="453"/>
      <c r="E142" s="705"/>
      <c r="F142" s="705"/>
      <c r="G142" s="705"/>
      <c r="H142" s="709"/>
      <c r="I142" s="709"/>
      <c r="J142" s="712"/>
      <c r="K142" s="712"/>
      <c r="L142" s="712"/>
      <c r="M142" s="712"/>
      <c r="N142" s="712"/>
      <c r="O142" s="712"/>
      <c r="P142" s="712"/>
      <c r="Q142" s="712"/>
      <c r="R142" s="712"/>
      <c r="S142" s="712"/>
      <c r="T142" s="712"/>
      <c r="U142" s="712"/>
    </row>
    <row r="143" spans="1:21">
      <c r="A143" s="453"/>
      <c r="B143" s="453"/>
      <c r="C143" s="453"/>
      <c r="D143" s="453"/>
      <c r="E143" s="705"/>
      <c r="F143" s="705"/>
      <c r="G143" s="705"/>
      <c r="H143" s="709"/>
      <c r="I143" s="709"/>
      <c r="J143" s="712"/>
      <c r="K143" s="712"/>
      <c r="L143" s="712"/>
      <c r="M143" s="712"/>
      <c r="N143" s="712"/>
      <c r="O143" s="712"/>
      <c r="P143" s="712"/>
      <c r="Q143" s="712"/>
      <c r="R143" s="712"/>
      <c r="S143" s="712"/>
      <c r="T143" s="712"/>
      <c r="U143" s="712"/>
    </row>
    <row r="144" spans="1:21">
      <c r="A144" s="426"/>
      <c r="B144" s="426"/>
      <c r="C144" s="426"/>
      <c r="D144" s="426"/>
      <c r="E144" s="708"/>
      <c r="F144" s="708"/>
      <c r="G144" s="708"/>
      <c r="H144" s="709"/>
      <c r="I144" s="709"/>
      <c r="J144" s="712"/>
      <c r="K144" s="712"/>
      <c r="L144" s="712"/>
      <c r="M144" s="712"/>
      <c r="N144" s="712"/>
      <c r="O144" s="712"/>
      <c r="P144" s="712"/>
      <c r="Q144" s="712"/>
      <c r="R144" s="712"/>
      <c r="S144" s="712"/>
      <c r="T144" s="712"/>
      <c r="U144" s="712"/>
    </row>
    <row r="145" spans="1:21">
      <c r="A145" s="493"/>
      <c r="B145" s="426"/>
      <c r="C145" s="426"/>
      <c r="D145" s="426"/>
      <c r="E145" s="708"/>
      <c r="F145" s="708"/>
      <c r="G145" s="708"/>
      <c r="H145" s="709"/>
      <c r="I145" s="709"/>
      <c r="J145" s="712"/>
      <c r="K145" s="712"/>
      <c r="L145" s="712"/>
      <c r="M145" s="712"/>
      <c r="N145" s="712"/>
      <c r="O145" s="712"/>
      <c r="P145" s="712"/>
      <c r="Q145" s="712"/>
      <c r="R145" s="712"/>
      <c r="S145" s="712"/>
      <c r="T145" s="712"/>
      <c r="U145" s="712"/>
    </row>
    <row r="146" spans="1:21">
      <c r="A146" s="493"/>
      <c r="B146" s="426"/>
      <c r="C146" s="426"/>
      <c r="D146" s="426"/>
      <c r="E146" s="708"/>
      <c r="F146" s="708"/>
      <c r="G146" s="708"/>
      <c r="H146" s="709"/>
      <c r="I146" s="709"/>
      <c r="J146" s="712"/>
      <c r="K146" s="712"/>
      <c r="L146" s="712"/>
      <c r="M146" s="712"/>
      <c r="N146" s="712"/>
      <c r="O146" s="712"/>
      <c r="P146" s="712"/>
      <c r="Q146" s="712"/>
      <c r="R146" s="712"/>
      <c r="S146" s="712"/>
      <c r="T146" s="712"/>
      <c r="U146" s="712"/>
    </row>
    <row r="147" spans="1:21">
      <c r="E147" s="713"/>
      <c r="F147" s="713"/>
      <c r="G147" s="713"/>
      <c r="H147" s="709"/>
      <c r="I147" s="709"/>
      <c r="J147" s="712"/>
      <c r="K147" s="712"/>
      <c r="L147" s="712"/>
      <c r="M147" s="712"/>
      <c r="N147" s="712"/>
      <c r="O147" s="712"/>
      <c r="P147" s="712"/>
      <c r="Q147" s="712"/>
      <c r="R147" s="712"/>
      <c r="S147" s="712"/>
      <c r="T147" s="712"/>
      <c r="U147" s="712"/>
    </row>
    <row r="148" spans="1:21">
      <c r="E148" s="713"/>
      <c r="F148" s="713"/>
      <c r="G148" s="713"/>
      <c r="H148" s="709"/>
      <c r="I148" s="709"/>
      <c r="J148" s="712"/>
      <c r="K148" s="712"/>
      <c r="L148" s="712"/>
      <c r="M148" s="712"/>
      <c r="N148" s="712"/>
      <c r="O148" s="712"/>
      <c r="P148" s="712"/>
      <c r="Q148" s="712"/>
      <c r="R148" s="712"/>
      <c r="S148" s="712"/>
      <c r="T148" s="712"/>
      <c r="U148" s="712"/>
    </row>
    <row r="149" spans="1:21">
      <c r="E149" s="713"/>
      <c r="F149" s="713"/>
      <c r="G149" s="713"/>
      <c r="H149" s="709"/>
      <c r="I149" s="709"/>
      <c r="J149" s="712"/>
      <c r="K149" s="712"/>
      <c r="L149" s="712"/>
      <c r="M149" s="712"/>
      <c r="N149" s="712"/>
      <c r="O149" s="712"/>
      <c r="P149" s="712"/>
      <c r="Q149" s="712"/>
      <c r="R149" s="712"/>
      <c r="S149" s="712"/>
      <c r="T149" s="712"/>
      <c r="U149" s="712"/>
    </row>
    <row r="150" spans="1:21">
      <c r="E150" s="713"/>
      <c r="F150" s="713"/>
      <c r="G150" s="713"/>
      <c r="H150" s="709"/>
      <c r="I150" s="709"/>
      <c r="J150" s="712"/>
      <c r="K150" s="712"/>
      <c r="L150" s="712"/>
      <c r="M150" s="712"/>
      <c r="N150" s="712"/>
      <c r="O150" s="712"/>
      <c r="P150" s="712"/>
      <c r="Q150" s="712"/>
      <c r="R150" s="712"/>
      <c r="S150" s="712"/>
      <c r="T150" s="712"/>
      <c r="U150" s="712"/>
    </row>
    <row r="151" spans="1:21">
      <c r="E151" s="713"/>
      <c r="F151" s="713"/>
      <c r="G151" s="713"/>
      <c r="H151" s="709"/>
      <c r="I151" s="709"/>
      <c r="J151" s="712"/>
      <c r="K151" s="712"/>
      <c r="L151" s="712"/>
      <c r="M151" s="712"/>
      <c r="N151" s="712"/>
      <c r="O151" s="712"/>
      <c r="P151" s="712"/>
      <c r="Q151" s="712"/>
      <c r="R151" s="712"/>
      <c r="S151" s="712"/>
      <c r="T151" s="712"/>
      <c r="U151" s="712"/>
    </row>
    <row r="152" spans="1:21">
      <c r="E152" s="713"/>
      <c r="F152" s="713"/>
      <c r="G152" s="713"/>
      <c r="H152" s="709"/>
      <c r="I152" s="709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12"/>
    </row>
    <row r="153" spans="1:21">
      <c r="E153" s="713"/>
      <c r="F153" s="713"/>
      <c r="G153" s="713"/>
      <c r="H153" s="709"/>
      <c r="I153" s="709"/>
      <c r="J153" s="712"/>
      <c r="K153" s="712"/>
      <c r="L153" s="712"/>
      <c r="M153" s="712"/>
      <c r="N153" s="712"/>
      <c r="O153" s="712"/>
      <c r="P153" s="712"/>
      <c r="Q153" s="712"/>
      <c r="R153" s="712"/>
      <c r="S153" s="712"/>
      <c r="T153" s="712"/>
      <c r="U153" s="712"/>
    </row>
    <row r="154" spans="1:21">
      <c r="E154" s="713"/>
      <c r="F154" s="713"/>
      <c r="G154" s="713"/>
      <c r="H154" s="709"/>
      <c r="I154" s="709"/>
      <c r="J154" s="712"/>
      <c r="K154" s="712"/>
      <c r="L154" s="712"/>
      <c r="M154" s="712"/>
      <c r="N154" s="712"/>
      <c r="O154" s="712"/>
      <c r="P154" s="712"/>
      <c r="Q154" s="712"/>
      <c r="R154" s="712"/>
      <c r="S154" s="712"/>
      <c r="T154" s="712"/>
      <c r="U154" s="712"/>
    </row>
    <row r="155" spans="1:21">
      <c r="E155" s="713"/>
      <c r="F155" s="713"/>
      <c r="G155" s="713"/>
      <c r="H155" s="709"/>
      <c r="I155" s="709"/>
      <c r="J155" s="712"/>
      <c r="K155" s="712"/>
      <c r="L155" s="712"/>
      <c r="M155" s="712"/>
      <c r="N155" s="712"/>
      <c r="O155" s="712"/>
      <c r="P155" s="712"/>
      <c r="Q155" s="712"/>
      <c r="R155" s="712"/>
      <c r="S155" s="712"/>
      <c r="T155" s="712"/>
      <c r="U155" s="712"/>
    </row>
    <row r="156" spans="1:21">
      <c r="E156" s="713"/>
      <c r="F156" s="713"/>
      <c r="G156" s="713"/>
      <c r="H156" s="709"/>
      <c r="I156" s="709"/>
      <c r="J156" s="712"/>
      <c r="K156" s="712"/>
      <c r="L156" s="712"/>
      <c r="M156" s="712"/>
      <c r="N156" s="712"/>
      <c r="O156" s="712"/>
      <c r="P156" s="712"/>
      <c r="Q156" s="712"/>
      <c r="R156" s="712"/>
      <c r="S156" s="712"/>
      <c r="T156" s="712"/>
      <c r="U156" s="712"/>
    </row>
    <row r="157" spans="1:21">
      <c r="E157" s="713"/>
      <c r="F157" s="713"/>
      <c r="G157" s="713"/>
      <c r="H157" s="709"/>
      <c r="I157" s="709"/>
      <c r="J157" s="712"/>
      <c r="K157" s="712"/>
      <c r="L157" s="712"/>
      <c r="M157" s="712"/>
      <c r="N157" s="712"/>
      <c r="O157" s="712"/>
      <c r="P157" s="712"/>
      <c r="Q157" s="712"/>
      <c r="R157" s="712"/>
      <c r="S157" s="712"/>
      <c r="T157" s="712"/>
      <c r="U157" s="712"/>
    </row>
    <row r="158" spans="1:21">
      <c r="E158" s="713"/>
      <c r="F158" s="713"/>
      <c r="G158" s="713"/>
      <c r="H158" s="709"/>
      <c r="I158" s="709"/>
      <c r="J158" s="712"/>
      <c r="K158" s="712"/>
      <c r="L158" s="712"/>
      <c r="M158" s="712"/>
      <c r="N158" s="712"/>
      <c r="O158" s="712"/>
      <c r="P158" s="712"/>
      <c r="Q158" s="712"/>
      <c r="R158" s="712"/>
      <c r="S158" s="712"/>
      <c r="T158" s="712"/>
      <c r="U158" s="712"/>
    </row>
    <row r="159" spans="1:21">
      <c r="E159" s="713"/>
      <c r="F159" s="713"/>
      <c r="G159" s="713"/>
      <c r="H159" s="709"/>
      <c r="I159" s="709"/>
      <c r="J159" s="712"/>
      <c r="K159" s="712"/>
      <c r="L159" s="712"/>
      <c r="M159" s="712"/>
      <c r="N159" s="712"/>
      <c r="O159" s="712"/>
      <c r="P159" s="712"/>
      <c r="Q159" s="712"/>
      <c r="R159" s="712"/>
      <c r="S159" s="712"/>
      <c r="T159" s="712"/>
      <c r="U159" s="712"/>
    </row>
    <row r="160" spans="1:21">
      <c r="E160" s="713"/>
      <c r="F160" s="713"/>
      <c r="G160" s="713"/>
      <c r="H160" s="709"/>
      <c r="I160" s="709"/>
      <c r="J160" s="712"/>
      <c r="K160" s="712"/>
      <c r="L160" s="712"/>
      <c r="M160" s="712"/>
      <c r="N160" s="712"/>
      <c r="O160" s="712"/>
      <c r="P160" s="712"/>
      <c r="Q160" s="712"/>
      <c r="R160" s="712"/>
      <c r="S160" s="712"/>
      <c r="T160" s="712"/>
      <c r="U160" s="712"/>
    </row>
    <row r="161" spans="5:21">
      <c r="E161" s="713"/>
      <c r="F161" s="713"/>
      <c r="G161" s="713"/>
      <c r="H161" s="709"/>
      <c r="I161" s="709"/>
      <c r="J161" s="712"/>
      <c r="K161" s="712"/>
      <c r="L161" s="712"/>
      <c r="M161" s="712"/>
      <c r="N161" s="712"/>
      <c r="O161" s="712"/>
      <c r="P161" s="712"/>
      <c r="Q161" s="712"/>
      <c r="R161" s="712"/>
      <c r="S161" s="712"/>
      <c r="T161" s="712"/>
      <c r="U161" s="712"/>
    </row>
    <row r="162" spans="5:21">
      <c r="E162" s="713"/>
      <c r="F162" s="713"/>
      <c r="G162" s="713"/>
      <c r="H162" s="709"/>
      <c r="I162" s="709"/>
      <c r="J162" s="712"/>
      <c r="K162" s="712"/>
      <c r="L162" s="712"/>
      <c r="M162" s="712"/>
      <c r="N162" s="712"/>
      <c r="O162" s="712"/>
      <c r="P162" s="712"/>
      <c r="Q162" s="712"/>
      <c r="R162" s="712"/>
      <c r="S162" s="712"/>
      <c r="T162" s="712"/>
      <c r="U162" s="712"/>
    </row>
    <row r="163" spans="5:21">
      <c r="E163" s="713"/>
      <c r="F163" s="713"/>
      <c r="G163" s="713"/>
      <c r="H163" s="709"/>
      <c r="I163" s="709"/>
      <c r="J163" s="712"/>
      <c r="K163" s="712"/>
      <c r="L163" s="712"/>
      <c r="M163" s="712"/>
      <c r="N163" s="712"/>
      <c r="O163" s="712"/>
      <c r="P163" s="712"/>
      <c r="Q163" s="712"/>
      <c r="R163" s="712"/>
      <c r="S163" s="712"/>
      <c r="T163" s="712"/>
      <c r="U163" s="712"/>
    </row>
    <row r="164" spans="5:21">
      <c r="E164" s="713"/>
      <c r="F164" s="713"/>
      <c r="G164" s="713"/>
      <c r="H164" s="709"/>
      <c r="I164" s="709"/>
      <c r="J164" s="712"/>
      <c r="K164" s="712"/>
      <c r="L164" s="712"/>
      <c r="M164" s="712"/>
      <c r="N164" s="712"/>
      <c r="O164" s="712"/>
      <c r="P164" s="712"/>
      <c r="Q164" s="712"/>
      <c r="R164" s="712"/>
      <c r="S164" s="712"/>
      <c r="T164" s="712"/>
      <c r="U164" s="712"/>
    </row>
    <row r="165" spans="5:21">
      <c r="E165" s="713"/>
      <c r="F165" s="713"/>
      <c r="G165" s="713"/>
      <c r="H165" s="709"/>
      <c r="I165" s="709"/>
      <c r="J165" s="712"/>
      <c r="K165" s="712"/>
      <c r="L165" s="712"/>
      <c r="M165" s="712"/>
      <c r="N165" s="712"/>
      <c r="O165" s="712"/>
      <c r="P165" s="712"/>
      <c r="Q165" s="712"/>
      <c r="R165" s="712"/>
      <c r="S165" s="712"/>
      <c r="T165" s="712"/>
      <c r="U165" s="712"/>
    </row>
    <row r="166" spans="5:21">
      <c r="E166" s="713"/>
      <c r="F166" s="713"/>
      <c r="G166" s="713"/>
      <c r="H166" s="709"/>
      <c r="I166" s="709"/>
      <c r="J166" s="712"/>
      <c r="K166" s="712"/>
      <c r="L166" s="712"/>
      <c r="M166" s="712"/>
      <c r="N166" s="712"/>
      <c r="O166" s="712"/>
      <c r="P166" s="712"/>
      <c r="Q166" s="712"/>
      <c r="R166" s="712"/>
      <c r="S166" s="712"/>
      <c r="T166" s="712"/>
      <c r="U166" s="712"/>
    </row>
    <row r="167" spans="5:21">
      <c r="E167" s="713"/>
      <c r="F167" s="713"/>
      <c r="G167" s="713"/>
      <c r="H167" s="709"/>
      <c r="I167" s="709"/>
      <c r="J167" s="712"/>
      <c r="K167" s="712"/>
      <c r="L167" s="712"/>
      <c r="M167" s="712"/>
      <c r="N167" s="712"/>
      <c r="O167" s="712"/>
      <c r="P167" s="712"/>
      <c r="Q167" s="712"/>
      <c r="R167" s="712"/>
      <c r="S167" s="712"/>
      <c r="T167" s="712"/>
      <c r="U167" s="712"/>
    </row>
    <row r="168" spans="5:21">
      <c r="E168" s="713"/>
      <c r="F168" s="713"/>
      <c r="G168" s="713"/>
      <c r="H168" s="709"/>
      <c r="I168" s="709"/>
      <c r="J168" s="712"/>
      <c r="K168" s="712"/>
      <c r="L168" s="712"/>
      <c r="M168" s="712"/>
      <c r="N168" s="712"/>
      <c r="O168" s="712"/>
      <c r="P168" s="712"/>
      <c r="Q168" s="712"/>
      <c r="R168" s="712"/>
      <c r="S168" s="712"/>
      <c r="T168" s="712"/>
      <c r="U168" s="712"/>
    </row>
    <row r="169" spans="5:21">
      <c r="E169" s="713"/>
      <c r="F169" s="713"/>
      <c r="G169" s="713"/>
      <c r="H169" s="709"/>
      <c r="I169" s="709"/>
      <c r="J169" s="712"/>
      <c r="K169" s="712"/>
      <c r="L169" s="712"/>
      <c r="M169" s="712"/>
      <c r="N169" s="712"/>
      <c r="O169" s="712"/>
      <c r="P169" s="712"/>
      <c r="Q169" s="712"/>
      <c r="R169" s="712"/>
      <c r="S169" s="712"/>
      <c r="T169" s="712"/>
      <c r="U169" s="712"/>
    </row>
    <row r="170" spans="5:21">
      <c r="E170" s="713"/>
      <c r="F170" s="713"/>
      <c r="G170" s="713"/>
      <c r="H170" s="709"/>
      <c r="I170" s="709"/>
      <c r="J170" s="712"/>
      <c r="K170" s="712"/>
      <c r="L170" s="712"/>
      <c r="M170" s="712"/>
      <c r="N170" s="712"/>
      <c r="O170" s="712"/>
      <c r="P170" s="712"/>
      <c r="Q170" s="712"/>
      <c r="R170" s="712"/>
      <c r="S170" s="712"/>
      <c r="T170" s="712"/>
      <c r="U170" s="712"/>
    </row>
    <row r="171" spans="5:21">
      <c r="E171" s="713"/>
      <c r="F171" s="713"/>
      <c r="G171" s="713"/>
      <c r="H171" s="709"/>
      <c r="I171" s="709"/>
      <c r="J171" s="712"/>
      <c r="K171" s="712"/>
      <c r="L171" s="712"/>
      <c r="M171" s="712"/>
      <c r="N171" s="712"/>
      <c r="O171" s="712"/>
      <c r="P171" s="712"/>
      <c r="Q171" s="712"/>
      <c r="R171" s="712"/>
      <c r="S171" s="712"/>
      <c r="T171" s="712"/>
      <c r="U171" s="712"/>
    </row>
    <row r="172" spans="5:21">
      <c r="E172" s="713"/>
      <c r="F172" s="713"/>
      <c r="G172" s="713"/>
      <c r="H172" s="709"/>
      <c r="I172" s="709"/>
      <c r="J172" s="712"/>
      <c r="K172" s="712"/>
      <c r="L172" s="712"/>
      <c r="M172" s="712"/>
      <c r="N172" s="712"/>
      <c r="O172" s="712"/>
      <c r="P172" s="712"/>
      <c r="Q172" s="712"/>
      <c r="R172" s="712"/>
      <c r="S172" s="712"/>
      <c r="T172" s="712"/>
      <c r="U172" s="712"/>
    </row>
    <row r="173" spans="5:21">
      <c r="E173" s="713"/>
      <c r="F173" s="713"/>
      <c r="G173" s="713"/>
      <c r="H173" s="709"/>
      <c r="I173" s="709"/>
      <c r="J173" s="712"/>
      <c r="K173" s="712"/>
      <c r="L173" s="712"/>
      <c r="M173" s="712"/>
      <c r="N173" s="712"/>
      <c r="O173" s="712"/>
      <c r="P173" s="712"/>
      <c r="Q173" s="712"/>
      <c r="R173" s="712"/>
      <c r="S173" s="712"/>
      <c r="T173" s="712"/>
      <c r="U173" s="712"/>
    </row>
    <row r="174" spans="5:21">
      <c r="E174" s="713"/>
      <c r="F174" s="713"/>
      <c r="G174" s="713"/>
      <c r="H174" s="709"/>
      <c r="I174" s="709"/>
      <c r="J174" s="712"/>
      <c r="K174" s="712"/>
      <c r="L174" s="712"/>
      <c r="M174" s="712"/>
      <c r="N174" s="712"/>
      <c r="O174" s="712"/>
      <c r="P174" s="712"/>
      <c r="Q174" s="712"/>
      <c r="R174" s="712"/>
      <c r="S174" s="712"/>
      <c r="T174" s="712"/>
      <c r="U174" s="712"/>
    </row>
    <row r="175" spans="5:21">
      <c r="E175" s="713"/>
      <c r="F175" s="713"/>
      <c r="G175" s="713"/>
      <c r="H175" s="709"/>
      <c r="I175" s="709"/>
      <c r="J175" s="712"/>
      <c r="K175" s="712"/>
      <c r="L175" s="712"/>
      <c r="M175" s="712"/>
      <c r="N175" s="712"/>
      <c r="O175" s="712"/>
      <c r="P175" s="712"/>
      <c r="Q175" s="712"/>
      <c r="R175" s="712"/>
      <c r="S175" s="712"/>
      <c r="T175" s="712"/>
      <c r="U175" s="712"/>
    </row>
    <row r="176" spans="5:21">
      <c r="E176" s="713"/>
      <c r="F176" s="713"/>
      <c r="G176" s="713"/>
      <c r="H176" s="709"/>
      <c r="I176" s="709"/>
      <c r="J176" s="712"/>
      <c r="K176" s="712"/>
      <c r="L176" s="712"/>
      <c r="M176" s="712"/>
      <c r="N176" s="712"/>
      <c r="O176" s="712"/>
      <c r="P176" s="712"/>
      <c r="Q176" s="712"/>
      <c r="R176" s="712"/>
      <c r="S176" s="712"/>
      <c r="T176" s="712"/>
      <c r="U176" s="712"/>
    </row>
    <row r="177" spans="5:21">
      <c r="E177" s="713"/>
      <c r="F177" s="713"/>
      <c r="G177" s="713"/>
      <c r="H177" s="709"/>
      <c r="I177" s="709"/>
      <c r="J177" s="712"/>
      <c r="K177" s="712"/>
      <c r="L177" s="712"/>
      <c r="M177" s="712"/>
      <c r="N177" s="712"/>
      <c r="O177" s="712"/>
      <c r="P177" s="712"/>
      <c r="Q177" s="712"/>
      <c r="R177" s="712"/>
      <c r="S177" s="712"/>
      <c r="T177" s="712"/>
      <c r="U177" s="712"/>
    </row>
    <row r="178" spans="5:21">
      <c r="E178" s="713"/>
      <c r="F178" s="713"/>
      <c r="G178" s="713"/>
      <c r="H178" s="709"/>
      <c r="I178" s="709"/>
      <c r="J178" s="712"/>
      <c r="K178" s="712"/>
      <c r="L178" s="712"/>
      <c r="M178" s="712"/>
      <c r="N178" s="712"/>
      <c r="O178" s="712"/>
      <c r="P178" s="712"/>
      <c r="Q178" s="712"/>
      <c r="R178" s="712"/>
      <c r="S178" s="712"/>
      <c r="T178" s="712"/>
      <c r="U178" s="712"/>
    </row>
    <row r="179" spans="5:21">
      <c r="E179" s="713"/>
      <c r="F179" s="713"/>
      <c r="G179" s="713"/>
      <c r="H179" s="709"/>
      <c r="I179" s="709"/>
      <c r="J179" s="712"/>
      <c r="K179" s="712"/>
      <c r="L179" s="712"/>
      <c r="M179" s="712"/>
      <c r="N179" s="712"/>
      <c r="O179" s="712"/>
      <c r="P179" s="712"/>
      <c r="Q179" s="712"/>
      <c r="R179" s="712"/>
      <c r="S179" s="712"/>
      <c r="T179" s="712"/>
      <c r="U179" s="712"/>
    </row>
    <row r="180" spans="5:21">
      <c r="E180" s="713"/>
      <c r="F180" s="713"/>
      <c r="G180" s="713"/>
      <c r="H180" s="709"/>
      <c r="I180" s="709"/>
      <c r="J180" s="712"/>
      <c r="K180" s="712"/>
      <c r="L180" s="712"/>
      <c r="M180" s="712"/>
      <c r="N180" s="712"/>
      <c r="O180" s="712"/>
      <c r="P180" s="712"/>
      <c r="Q180" s="712"/>
      <c r="R180" s="712"/>
      <c r="S180" s="712"/>
      <c r="T180" s="712"/>
      <c r="U180" s="712"/>
    </row>
    <row r="181" spans="5:21">
      <c r="E181" s="713"/>
      <c r="F181" s="713"/>
      <c r="G181" s="713"/>
      <c r="H181" s="709"/>
      <c r="I181" s="709"/>
      <c r="J181" s="712"/>
      <c r="K181" s="712"/>
      <c r="L181" s="712"/>
      <c r="M181" s="712"/>
      <c r="N181" s="712"/>
      <c r="O181" s="712"/>
      <c r="P181" s="712"/>
      <c r="Q181" s="712"/>
      <c r="R181" s="712"/>
      <c r="S181" s="712"/>
      <c r="T181" s="712"/>
      <c r="U181" s="712"/>
    </row>
    <row r="182" spans="5:21">
      <c r="E182" s="713"/>
      <c r="F182" s="713"/>
      <c r="G182" s="713"/>
      <c r="H182" s="709"/>
      <c r="I182" s="709"/>
      <c r="J182" s="712"/>
      <c r="K182" s="712"/>
      <c r="L182" s="712"/>
      <c r="M182" s="712"/>
      <c r="N182" s="712"/>
      <c r="O182" s="712"/>
      <c r="P182" s="712"/>
      <c r="Q182" s="712"/>
      <c r="R182" s="712"/>
      <c r="S182" s="712"/>
      <c r="T182" s="712"/>
      <c r="U182" s="712"/>
    </row>
    <row r="183" spans="5:21">
      <c r="E183" s="713"/>
      <c r="F183" s="713"/>
      <c r="G183" s="713"/>
      <c r="H183" s="709"/>
      <c r="I183" s="709"/>
      <c r="J183" s="712"/>
      <c r="K183" s="712"/>
      <c r="L183" s="712"/>
      <c r="M183" s="712"/>
      <c r="N183" s="712"/>
      <c r="O183" s="712"/>
      <c r="P183" s="712"/>
      <c r="Q183" s="712"/>
      <c r="R183" s="712"/>
      <c r="S183" s="712"/>
      <c r="T183" s="712"/>
      <c r="U183" s="712"/>
    </row>
    <row r="184" spans="5:21">
      <c r="E184" s="713"/>
      <c r="F184" s="713"/>
      <c r="G184" s="713"/>
      <c r="H184" s="709"/>
      <c r="I184" s="709"/>
      <c r="J184" s="712"/>
      <c r="K184" s="712"/>
      <c r="L184" s="712"/>
      <c r="M184" s="712"/>
      <c r="N184" s="712"/>
      <c r="O184" s="712"/>
      <c r="P184" s="712"/>
      <c r="Q184" s="712"/>
      <c r="R184" s="712"/>
      <c r="S184" s="712"/>
      <c r="T184" s="712"/>
      <c r="U184" s="712"/>
    </row>
    <row r="185" spans="5:21">
      <c r="E185" s="713"/>
      <c r="F185" s="713"/>
      <c r="G185" s="713"/>
      <c r="H185" s="709"/>
      <c r="I185" s="709"/>
      <c r="J185" s="712"/>
      <c r="K185" s="712"/>
      <c r="L185" s="712"/>
      <c r="M185" s="712"/>
      <c r="N185" s="712"/>
      <c r="O185" s="712"/>
      <c r="P185" s="712"/>
      <c r="Q185" s="712"/>
      <c r="R185" s="712"/>
      <c r="S185" s="712"/>
      <c r="T185" s="712"/>
      <c r="U185" s="712"/>
    </row>
    <row r="186" spans="5:21">
      <c r="E186" s="713"/>
      <c r="F186" s="713"/>
      <c r="G186" s="713"/>
      <c r="H186" s="709"/>
      <c r="I186" s="709"/>
      <c r="J186" s="712"/>
      <c r="K186" s="712"/>
      <c r="L186" s="712"/>
      <c r="M186" s="712"/>
      <c r="N186" s="712"/>
      <c r="O186" s="712"/>
      <c r="P186" s="712"/>
      <c r="Q186" s="712"/>
      <c r="R186" s="712"/>
      <c r="S186" s="712"/>
      <c r="T186" s="712"/>
      <c r="U186" s="712"/>
    </row>
    <row r="187" spans="5:21">
      <c r="E187" s="713"/>
      <c r="F187" s="713"/>
      <c r="G187" s="713"/>
      <c r="H187" s="709"/>
      <c r="I187" s="709"/>
      <c r="J187" s="712"/>
      <c r="K187" s="712"/>
      <c r="L187" s="712"/>
      <c r="M187" s="712"/>
      <c r="N187" s="712"/>
      <c r="O187" s="712"/>
      <c r="P187" s="712"/>
      <c r="Q187" s="712"/>
      <c r="R187" s="712"/>
      <c r="S187" s="712"/>
      <c r="T187" s="712"/>
      <c r="U187" s="712"/>
    </row>
    <row r="188" spans="5:21">
      <c r="E188" s="713"/>
      <c r="F188" s="713"/>
      <c r="G188" s="713"/>
      <c r="H188" s="709"/>
      <c r="I188" s="709"/>
      <c r="J188" s="712"/>
      <c r="K188" s="712"/>
      <c r="L188" s="712"/>
      <c r="M188" s="712"/>
      <c r="N188" s="712"/>
      <c r="O188" s="712"/>
      <c r="P188" s="712"/>
      <c r="Q188" s="712"/>
      <c r="R188" s="712"/>
      <c r="S188" s="712"/>
      <c r="T188" s="712"/>
      <c r="U188" s="712"/>
    </row>
    <row r="189" spans="5:21">
      <c r="E189" s="713"/>
      <c r="F189" s="713"/>
      <c r="G189" s="713"/>
      <c r="H189" s="709"/>
      <c r="I189" s="709"/>
      <c r="J189" s="712"/>
      <c r="K189" s="712"/>
      <c r="L189" s="712"/>
      <c r="M189" s="712"/>
      <c r="N189" s="712"/>
      <c r="O189" s="712"/>
      <c r="P189" s="712"/>
      <c r="Q189" s="712"/>
      <c r="R189" s="712"/>
      <c r="S189" s="712"/>
      <c r="T189" s="712"/>
      <c r="U189" s="712"/>
    </row>
    <row r="190" spans="5:21">
      <c r="E190" s="713"/>
      <c r="F190" s="713"/>
      <c r="G190" s="713"/>
      <c r="H190" s="709"/>
      <c r="I190" s="709"/>
      <c r="J190" s="712"/>
      <c r="K190" s="712"/>
      <c r="L190" s="712"/>
      <c r="M190" s="712"/>
      <c r="N190" s="712"/>
      <c r="O190" s="712"/>
      <c r="P190" s="712"/>
      <c r="Q190" s="712"/>
      <c r="R190" s="712"/>
      <c r="S190" s="712"/>
      <c r="T190" s="712"/>
      <c r="U190" s="712"/>
    </row>
    <row r="191" spans="5:21">
      <c r="E191" s="713"/>
      <c r="F191" s="713"/>
      <c r="G191" s="713"/>
      <c r="H191" s="709"/>
      <c r="I191" s="709"/>
      <c r="J191" s="712"/>
      <c r="K191" s="712"/>
      <c r="L191" s="712"/>
      <c r="M191" s="712"/>
      <c r="N191" s="712"/>
      <c r="O191" s="712"/>
      <c r="P191" s="712"/>
      <c r="Q191" s="712"/>
      <c r="R191" s="712"/>
      <c r="S191" s="712"/>
      <c r="T191" s="712"/>
      <c r="U191" s="712"/>
    </row>
    <row r="192" spans="5:21">
      <c r="E192" s="713"/>
      <c r="F192" s="713"/>
      <c r="G192" s="713"/>
      <c r="H192" s="709"/>
      <c r="I192" s="709"/>
      <c r="J192" s="712"/>
      <c r="K192" s="712"/>
      <c r="L192" s="712"/>
      <c r="M192" s="712"/>
      <c r="N192" s="712"/>
      <c r="O192" s="712"/>
      <c r="P192" s="712"/>
      <c r="Q192" s="712"/>
      <c r="R192" s="712"/>
      <c r="S192" s="712"/>
      <c r="T192" s="712"/>
      <c r="U192" s="712"/>
    </row>
    <row r="193" spans="5:21">
      <c r="E193" s="713"/>
      <c r="F193" s="713"/>
      <c r="G193" s="713"/>
      <c r="H193" s="709"/>
      <c r="I193" s="709"/>
      <c r="J193" s="712"/>
      <c r="K193" s="712"/>
      <c r="L193" s="712"/>
      <c r="M193" s="712"/>
      <c r="N193" s="712"/>
      <c r="O193" s="712"/>
      <c r="P193" s="712"/>
      <c r="Q193" s="712"/>
      <c r="R193" s="712"/>
      <c r="S193" s="712"/>
      <c r="T193" s="712"/>
      <c r="U193" s="712"/>
    </row>
    <row r="194" spans="5:21">
      <c r="E194" s="713"/>
      <c r="F194" s="713"/>
      <c r="G194" s="713"/>
      <c r="H194" s="709"/>
      <c r="I194" s="709"/>
      <c r="J194" s="712"/>
      <c r="K194" s="712"/>
      <c r="L194" s="712"/>
      <c r="M194" s="712"/>
      <c r="N194" s="712"/>
      <c r="O194" s="712"/>
      <c r="P194" s="712"/>
      <c r="Q194" s="712"/>
      <c r="R194" s="712"/>
      <c r="S194" s="712"/>
      <c r="T194" s="712"/>
      <c r="U194" s="712"/>
    </row>
    <row r="195" spans="5:21">
      <c r="E195" s="713"/>
      <c r="F195" s="713"/>
      <c r="G195" s="713"/>
      <c r="H195" s="709"/>
      <c r="I195" s="709"/>
      <c r="J195" s="712"/>
      <c r="K195" s="712"/>
      <c r="L195" s="712"/>
      <c r="M195" s="712"/>
      <c r="N195" s="712"/>
      <c r="O195" s="712"/>
      <c r="P195" s="712"/>
      <c r="Q195" s="712"/>
      <c r="R195" s="712"/>
      <c r="S195" s="712"/>
      <c r="T195" s="712"/>
      <c r="U195" s="712"/>
    </row>
    <row r="196" spans="5:21">
      <c r="E196" s="713"/>
      <c r="F196" s="713"/>
      <c r="G196" s="713"/>
      <c r="H196" s="709"/>
      <c r="I196" s="709"/>
      <c r="J196" s="712"/>
      <c r="K196" s="712"/>
      <c r="L196" s="712"/>
      <c r="M196" s="712"/>
      <c r="N196" s="712"/>
      <c r="O196" s="712"/>
      <c r="P196" s="712"/>
      <c r="Q196" s="712"/>
      <c r="R196" s="712"/>
      <c r="S196" s="712"/>
      <c r="T196" s="712"/>
      <c r="U196" s="712"/>
    </row>
    <row r="197" spans="5:21">
      <c r="E197" s="713"/>
      <c r="F197" s="713"/>
      <c r="G197" s="713"/>
      <c r="H197" s="709"/>
      <c r="I197" s="709"/>
      <c r="J197" s="712"/>
      <c r="K197" s="712"/>
      <c r="L197" s="712"/>
      <c r="M197" s="712"/>
      <c r="N197" s="712"/>
      <c r="O197" s="712"/>
      <c r="P197" s="712"/>
      <c r="Q197" s="712"/>
      <c r="R197" s="712"/>
      <c r="S197" s="712"/>
      <c r="T197" s="712"/>
      <c r="U197" s="712"/>
    </row>
    <row r="198" spans="5:21">
      <c r="E198" s="713"/>
      <c r="F198" s="713"/>
      <c r="G198" s="713"/>
      <c r="H198" s="709"/>
      <c r="I198" s="709"/>
      <c r="J198" s="712"/>
      <c r="K198" s="712"/>
      <c r="L198" s="712"/>
      <c r="M198" s="712"/>
      <c r="N198" s="712"/>
      <c r="O198" s="712"/>
      <c r="P198" s="712"/>
      <c r="Q198" s="712"/>
      <c r="R198" s="712"/>
      <c r="S198" s="712"/>
      <c r="T198" s="712"/>
      <c r="U198" s="712"/>
    </row>
    <row r="199" spans="5:21">
      <c r="E199" s="713"/>
      <c r="F199" s="713"/>
      <c r="G199" s="713"/>
      <c r="H199" s="709"/>
      <c r="I199" s="709"/>
      <c r="J199" s="712"/>
      <c r="K199" s="712"/>
      <c r="L199" s="712"/>
      <c r="M199" s="712"/>
      <c r="N199" s="712"/>
      <c r="O199" s="712"/>
      <c r="P199" s="712"/>
      <c r="Q199" s="712"/>
      <c r="R199" s="712"/>
      <c r="S199" s="712"/>
      <c r="T199" s="712"/>
      <c r="U199" s="712"/>
    </row>
    <row r="200" spans="5:21">
      <c r="E200" s="713"/>
      <c r="F200" s="713"/>
      <c r="G200" s="713"/>
      <c r="H200" s="709"/>
      <c r="I200" s="709"/>
      <c r="J200" s="712"/>
      <c r="K200" s="712"/>
      <c r="L200" s="712"/>
      <c r="M200" s="712"/>
      <c r="N200" s="712"/>
      <c r="O200" s="712"/>
      <c r="P200" s="712"/>
      <c r="Q200" s="712"/>
      <c r="R200" s="712"/>
      <c r="S200" s="712"/>
      <c r="T200" s="712"/>
      <c r="U200" s="712"/>
    </row>
    <row r="201" spans="5:21">
      <c r="E201" s="713"/>
      <c r="F201" s="713"/>
      <c r="G201" s="713"/>
      <c r="H201" s="709"/>
      <c r="I201" s="709"/>
      <c r="J201" s="712"/>
      <c r="K201" s="712"/>
      <c r="L201" s="712"/>
      <c r="M201" s="712"/>
      <c r="N201" s="712"/>
      <c r="O201" s="712"/>
      <c r="P201" s="712"/>
      <c r="Q201" s="712"/>
      <c r="R201" s="712"/>
      <c r="S201" s="712"/>
      <c r="T201" s="712"/>
      <c r="U201" s="712"/>
    </row>
    <row r="202" spans="5:21">
      <c r="E202" s="713"/>
      <c r="F202" s="713"/>
      <c r="G202" s="713"/>
      <c r="H202" s="709"/>
      <c r="I202" s="709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12"/>
    </row>
    <row r="203" spans="5:21">
      <c r="E203" s="713"/>
      <c r="F203" s="713"/>
      <c r="G203" s="713"/>
      <c r="H203" s="709"/>
      <c r="I203" s="709"/>
      <c r="J203" s="712"/>
      <c r="K203" s="712"/>
      <c r="L203" s="712"/>
      <c r="M203" s="712"/>
      <c r="N203" s="712"/>
      <c r="O203" s="712"/>
      <c r="P203" s="712"/>
      <c r="Q203" s="712"/>
      <c r="R203" s="712"/>
      <c r="S203" s="712"/>
      <c r="T203" s="712"/>
      <c r="U203" s="712"/>
    </row>
    <row r="204" spans="5:21">
      <c r="E204" s="713"/>
      <c r="F204" s="713"/>
      <c r="G204" s="713"/>
      <c r="H204" s="709"/>
      <c r="I204" s="709"/>
      <c r="J204" s="712"/>
      <c r="K204" s="712"/>
      <c r="L204" s="712"/>
      <c r="M204" s="712"/>
      <c r="N204" s="712"/>
      <c r="O204" s="712"/>
      <c r="P204" s="712"/>
      <c r="Q204" s="712"/>
      <c r="R204" s="712"/>
      <c r="S204" s="712"/>
      <c r="T204" s="712"/>
      <c r="U204" s="712"/>
    </row>
    <row r="205" spans="5:21">
      <c r="E205" s="713"/>
      <c r="F205" s="713"/>
      <c r="G205" s="713"/>
      <c r="H205" s="709"/>
      <c r="I205" s="709"/>
      <c r="J205" s="712"/>
      <c r="K205" s="712"/>
      <c r="L205" s="712"/>
      <c r="M205" s="712"/>
      <c r="N205" s="712"/>
      <c r="O205" s="712"/>
      <c r="P205" s="712"/>
      <c r="Q205" s="712"/>
      <c r="R205" s="712"/>
      <c r="S205" s="712"/>
      <c r="T205" s="712"/>
      <c r="U205" s="712"/>
    </row>
    <row r="206" spans="5:21">
      <c r="E206" s="713"/>
      <c r="F206" s="713"/>
      <c r="G206" s="713"/>
      <c r="H206" s="709"/>
      <c r="I206" s="709"/>
      <c r="J206" s="712"/>
      <c r="K206" s="712"/>
      <c r="L206" s="712"/>
      <c r="M206" s="712"/>
      <c r="N206" s="712"/>
      <c r="O206" s="712"/>
      <c r="P206" s="712"/>
      <c r="Q206" s="712"/>
      <c r="R206" s="712"/>
      <c r="S206" s="712"/>
      <c r="T206" s="712"/>
      <c r="U206" s="712"/>
    </row>
    <row r="207" spans="5:21">
      <c r="E207" s="713"/>
      <c r="F207" s="713"/>
      <c r="G207" s="713"/>
      <c r="H207" s="709"/>
      <c r="I207" s="709"/>
      <c r="J207" s="712"/>
      <c r="K207" s="712"/>
      <c r="L207" s="712"/>
      <c r="M207" s="712"/>
      <c r="N207" s="712"/>
      <c r="O207" s="712"/>
      <c r="P207" s="712"/>
      <c r="Q207" s="712"/>
      <c r="R207" s="712"/>
      <c r="S207" s="712"/>
      <c r="T207" s="712"/>
      <c r="U207" s="712"/>
    </row>
    <row r="208" spans="5:21">
      <c r="E208" s="713"/>
      <c r="F208" s="713"/>
      <c r="G208" s="713"/>
      <c r="H208" s="709"/>
      <c r="I208" s="709"/>
      <c r="J208" s="712"/>
      <c r="K208" s="712"/>
      <c r="L208" s="712"/>
      <c r="M208" s="712"/>
      <c r="N208" s="712"/>
      <c r="O208" s="712"/>
      <c r="P208" s="712"/>
      <c r="Q208" s="712"/>
      <c r="R208" s="712"/>
      <c r="S208" s="712"/>
      <c r="T208" s="712"/>
      <c r="U208" s="712"/>
    </row>
    <row r="209" spans="5:21">
      <c r="E209" s="713"/>
      <c r="F209" s="713"/>
      <c r="G209" s="713"/>
      <c r="H209" s="709"/>
      <c r="I209" s="709"/>
      <c r="J209" s="712"/>
      <c r="K209" s="712"/>
      <c r="L209" s="712"/>
      <c r="M209" s="712"/>
      <c r="N209" s="712"/>
      <c r="O209" s="712"/>
      <c r="P209" s="712"/>
      <c r="Q209" s="712"/>
      <c r="R209" s="712"/>
      <c r="S209" s="712"/>
      <c r="T209" s="712"/>
      <c r="U209" s="712"/>
    </row>
    <row r="210" spans="5:21">
      <c r="E210" s="713"/>
      <c r="F210" s="713"/>
      <c r="G210" s="713"/>
      <c r="H210" s="709"/>
      <c r="I210" s="709"/>
      <c r="J210" s="712"/>
      <c r="K210" s="712"/>
      <c r="L210" s="712"/>
      <c r="M210" s="712"/>
      <c r="N210" s="712"/>
      <c r="O210" s="712"/>
      <c r="P210" s="712"/>
      <c r="Q210" s="712"/>
      <c r="R210" s="712"/>
      <c r="S210" s="712"/>
      <c r="T210" s="712"/>
      <c r="U210" s="712"/>
    </row>
    <row r="211" spans="5:21">
      <c r="E211" s="713"/>
      <c r="F211" s="713"/>
      <c r="G211" s="713"/>
      <c r="H211" s="709"/>
      <c r="I211" s="709"/>
      <c r="J211" s="712"/>
      <c r="K211" s="712"/>
      <c r="L211" s="712"/>
      <c r="M211" s="712"/>
      <c r="N211" s="712"/>
      <c r="O211" s="712"/>
      <c r="P211" s="712"/>
      <c r="Q211" s="712"/>
      <c r="R211" s="712"/>
      <c r="S211" s="712"/>
      <c r="T211" s="712"/>
      <c r="U211" s="712"/>
    </row>
    <row r="212" spans="5:21">
      <c r="E212" s="713"/>
      <c r="F212" s="713"/>
      <c r="G212" s="713"/>
      <c r="H212" s="709"/>
      <c r="I212" s="709"/>
      <c r="J212" s="712"/>
      <c r="K212" s="712"/>
      <c r="L212" s="712"/>
      <c r="M212" s="712"/>
      <c r="N212" s="712"/>
      <c r="O212" s="712"/>
      <c r="P212" s="712"/>
      <c r="Q212" s="712"/>
      <c r="R212" s="712"/>
      <c r="S212" s="712"/>
      <c r="T212" s="712"/>
      <c r="U212" s="712"/>
    </row>
    <row r="213" spans="5:21">
      <c r="E213" s="713"/>
      <c r="F213" s="713"/>
      <c r="G213" s="713"/>
      <c r="H213" s="709"/>
      <c r="I213" s="709"/>
      <c r="J213" s="712"/>
      <c r="K213" s="712"/>
      <c r="L213" s="712"/>
      <c r="M213" s="712"/>
      <c r="N213" s="712"/>
      <c r="O213" s="712"/>
      <c r="P213" s="712"/>
      <c r="Q213" s="712"/>
      <c r="R213" s="712"/>
      <c r="S213" s="712"/>
      <c r="T213" s="712"/>
      <c r="U213" s="712"/>
    </row>
    <row r="214" spans="5:21">
      <c r="E214" s="713"/>
      <c r="F214" s="713"/>
      <c r="G214" s="713"/>
      <c r="H214" s="709"/>
      <c r="I214" s="709"/>
      <c r="J214" s="712"/>
      <c r="K214" s="712"/>
      <c r="L214" s="712"/>
      <c r="M214" s="712"/>
      <c r="N214" s="712"/>
      <c r="O214" s="712"/>
      <c r="P214" s="712"/>
      <c r="Q214" s="712"/>
      <c r="R214" s="712"/>
      <c r="S214" s="712"/>
      <c r="T214" s="712"/>
      <c r="U214" s="712"/>
    </row>
    <row r="215" spans="5:21">
      <c r="E215" s="713"/>
      <c r="F215" s="713"/>
      <c r="G215" s="713"/>
      <c r="H215" s="709"/>
      <c r="I215" s="709"/>
      <c r="J215" s="712"/>
      <c r="K215" s="712"/>
      <c r="L215" s="712"/>
      <c r="M215" s="712"/>
      <c r="N215" s="712"/>
      <c r="O215" s="712"/>
      <c r="P215" s="712"/>
      <c r="Q215" s="712"/>
      <c r="R215" s="712"/>
      <c r="S215" s="712"/>
      <c r="T215" s="712"/>
      <c r="U215" s="712"/>
    </row>
    <row r="216" spans="5:21">
      <c r="E216" s="713"/>
      <c r="F216" s="713"/>
      <c r="G216" s="713"/>
      <c r="H216" s="709"/>
      <c r="I216" s="709"/>
      <c r="J216" s="712"/>
      <c r="K216" s="712"/>
      <c r="L216" s="712"/>
      <c r="M216" s="712"/>
      <c r="N216" s="712"/>
      <c r="O216" s="712"/>
      <c r="P216" s="712"/>
      <c r="Q216" s="712"/>
      <c r="R216" s="712"/>
      <c r="S216" s="712"/>
      <c r="T216" s="712"/>
      <c r="U216" s="712"/>
    </row>
    <row r="217" spans="5:21">
      <c r="E217" s="713"/>
      <c r="F217" s="713"/>
      <c r="G217" s="713"/>
      <c r="H217" s="709"/>
      <c r="I217" s="709"/>
      <c r="J217" s="712"/>
      <c r="K217" s="712"/>
      <c r="L217" s="712"/>
      <c r="M217" s="712"/>
      <c r="N217" s="712"/>
      <c r="O217" s="712"/>
      <c r="P217" s="712"/>
      <c r="Q217" s="712"/>
      <c r="R217" s="712"/>
      <c r="S217" s="712"/>
      <c r="T217" s="712"/>
      <c r="U217" s="712"/>
    </row>
    <row r="218" spans="5:21">
      <c r="E218" s="713"/>
      <c r="F218" s="713"/>
      <c r="G218" s="713"/>
      <c r="H218" s="709"/>
      <c r="I218" s="709"/>
      <c r="J218" s="712"/>
      <c r="K218" s="712"/>
      <c r="L218" s="712"/>
      <c r="M218" s="712"/>
      <c r="N218" s="712"/>
      <c r="O218" s="712"/>
      <c r="P218" s="712"/>
      <c r="Q218" s="712"/>
      <c r="R218" s="712"/>
      <c r="S218" s="712"/>
      <c r="T218" s="712"/>
      <c r="U218" s="712"/>
    </row>
    <row r="219" spans="5:21">
      <c r="E219" s="713"/>
      <c r="F219" s="713"/>
      <c r="G219" s="713"/>
      <c r="H219" s="709"/>
      <c r="I219" s="709"/>
      <c r="J219" s="712"/>
      <c r="K219" s="712"/>
      <c r="L219" s="712"/>
      <c r="M219" s="712"/>
      <c r="N219" s="712"/>
      <c r="O219" s="712"/>
      <c r="P219" s="712"/>
      <c r="Q219" s="712"/>
      <c r="R219" s="712"/>
      <c r="S219" s="712"/>
      <c r="T219" s="712"/>
      <c r="U219" s="712"/>
    </row>
    <row r="220" spans="5:21">
      <c r="E220" s="713"/>
      <c r="F220" s="713"/>
      <c r="G220" s="713"/>
      <c r="H220" s="709"/>
      <c r="I220" s="709"/>
      <c r="J220" s="712"/>
      <c r="K220" s="712"/>
      <c r="L220" s="712"/>
      <c r="M220" s="712"/>
      <c r="N220" s="712"/>
      <c r="O220" s="712"/>
      <c r="P220" s="712"/>
      <c r="Q220" s="712"/>
      <c r="R220" s="712"/>
      <c r="S220" s="712"/>
      <c r="T220" s="712"/>
      <c r="U220" s="712"/>
    </row>
    <row r="221" spans="5:21">
      <c r="E221" s="713"/>
      <c r="F221" s="713"/>
      <c r="G221" s="713"/>
      <c r="H221" s="709"/>
      <c r="I221" s="709"/>
      <c r="J221" s="712"/>
      <c r="K221" s="712"/>
      <c r="L221" s="712"/>
      <c r="M221" s="712"/>
      <c r="N221" s="712"/>
      <c r="O221" s="712"/>
      <c r="P221" s="712"/>
      <c r="Q221" s="712"/>
      <c r="R221" s="712"/>
      <c r="S221" s="712"/>
      <c r="T221" s="712"/>
      <c r="U221" s="712"/>
    </row>
    <row r="222" spans="5:21">
      <c r="E222" s="713"/>
      <c r="F222" s="713"/>
      <c r="G222" s="713"/>
      <c r="H222" s="709"/>
      <c r="I222" s="709"/>
      <c r="J222" s="712"/>
      <c r="K222" s="712"/>
      <c r="L222" s="712"/>
      <c r="M222" s="712"/>
      <c r="N222" s="712"/>
      <c r="O222" s="712"/>
      <c r="P222" s="712"/>
      <c r="Q222" s="712"/>
      <c r="R222" s="712"/>
      <c r="S222" s="712"/>
      <c r="T222" s="712"/>
      <c r="U222" s="712"/>
    </row>
    <row r="223" spans="5:21">
      <c r="E223" s="713"/>
      <c r="F223" s="713"/>
      <c r="G223" s="713"/>
      <c r="H223" s="709"/>
      <c r="I223" s="709"/>
      <c r="J223" s="712"/>
      <c r="K223" s="712"/>
      <c r="L223" s="712"/>
      <c r="M223" s="712"/>
      <c r="N223" s="712"/>
      <c r="O223" s="712"/>
      <c r="P223" s="712"/>
      <c r="Q223" s="712"/>
      <c r="R223" s="712"/>
      <c r="S223" s="712"/>
      <c r="T223" s="712"/>
      <c r="U223" s="712"/>
    </row>
    <row r="224" spans="5:21">
      <c r="E224" s="713"/>
      <c r="F224" s="713"/>
      <c r="G224" s="713"/>
      <c r="H224" s="709"/>
      <c r="I224" s="709"/>
      <c r="J224" s="712"/>
      <c r="K224" s="712"/>
      <c r="L224" s="712"/>
      <c r="M224" s="712"/>
      <c r="N224" s="712"/>
      <c r="O224" s="712"/>
      <c r="P224" s="712"/>
      <c r="Q224" s="712"/>
      <c r="R224" s="712"/>
      <c r="S224" s="712"/>
      <c r="T224" s="712"/>
      <c r="U224" s="712"/>
    </row>
    <row r="225" spans="5:21">
      <c r="E225" s="713"/>
      <c r="F225" s="713"/>
      <c r="G225" s="713"/>
      <c r="H225" s="709"/>
      <c r="I225" s="709"/>
      <c r="J225" s="712"/>
      <c r="K225" s="712"/>
      <c r="L225" s="712"/>
      <c r="M225" s="712"/>
      <c r="N225" s="712"/>
      <c r="O225" s="712"/>
      <c r="P225" s="712"/>
      <c r="Q225" s="712"/>
      <c r="R225" s="712"/>
      <c r="S225" s="712"/>
      <c r="T225" s="712"/>
      <c r="U225" s="712"/>
    </row>
    <row r="226" spans="5:21">
      <c r="E226" s="713"/>
      <c r="F226" s="713"/>
      <c r="G226" s="713"/>
      <c r="H226" s="709"/>
      <c r="I226" s="709"/>
      <c r="J226" s="712"/>
      <c r="K226" s="712"/>
      <c r="L226" s="712"/>
      <c r="M226" s="712"/>
      <c r="N226" s="712"/>
      <c r="O226" s="712"/>
      <c r="P226" s="712"/>
      <c r="Q226" s="712"/>
      <c r="R226" s="712"/>
      <c r="S226" s="712"/>
      <c r="T226" s="712"/>
      <c r="U226" s="712"/>
    </row>
    <row r="227" spans="5:21">
      <c r="E227" s="713"/>
      <c r="F227" s="713"/>
      <c r="G227" s="713"/>
      <c r="H227" s="709"/>
      <c r="I227" s="709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12"/>
    </row>
  </sheetData>
  <autoFilter ref="A9:W9" xr:uid="{0FE2B467-45C3-4A70-8B31-E5581488BB6C}"/>
  <mergeCells count="22">
    <mergeCell ref="A5:A7"/>
    <mergeCell ref="B5:B7"/>
    <mergeCell ref="C5:C7"/>
    <mergeCell ref="D5:D7"/>
    <mergeCell ref="H5:H7"/>
    <mergeCell ref="F5:F7"/>
    <mergeCell ref="G5:G7"/>
    <mergeCell ref="E5:E7"/>
    <mergeCell ref="K5:K7"/>
    <mergeCell ref="Q5:Q7"/>
    <mergeCell ref="K4:O4"/>
    <mergeCell ref="E4:I4"/>
    <mergeCell ref="Q4:U4"/>
    <mergeCell ref="R5:R7"/>
    <mergeCell ref="S5:S7"/>
    <mergeCell ref="T5:T7"/>
    <mergeCell ref="U5:U7"/>
    <mergeCell ref="I5:I7"/>
    <mergeCell ref="L5:L7"/>
    <mergeCell ref="M5:M7"/>
    <mergeCell ref="N5:N7"/>
    <mergeCell ref="O5:O7"/>
  </mergeCells>
  <conditionalFormatting sqref="C1:C1048576">
    <cfRule type="duplicateValues" dxfId="35" priority="10"/>
  </conditionalFormatting>
  <conditionalFormatting sqref="E10:U227">
    <cfRule type="cellIs" dxfId="34" priority="9" operator="equal">
      <formula>0</formula>
    </cfRule>
  </conditionalFormatting>
  <conditionalFormatting sqref="Q3:U3">
    <cfRule type="containsText" dxfId="33" priority="7" operator="containsText" text="CHECK">
      <formula>NOT(ISERROR(SEARCH("CHECK",Q3)))</formula>
    </cfRule>
    <cfRule type="containsText" dxfId="32" priority="8" operator="containsText" text="OK">
      <formula>NOT(ISERROR(SEARCH("OK",Q3)))</formula>
    </cfRule>
  </conditionalFormatting>
  <conditionalFormatting sqref="Q10:U129">
    <cfRule type="cellIs" dxfId="31" priority="2" operator="lessThan">
      <formula>0</formula>
    </cfRule>
  </conditionalFormatting>
  <conditionalFormatting sqref="Q10:U129">
    <cfRule type="cellIs" dxfId="30" priority="1" operator="lessThan">
      <formula>-2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>
    <tabColor theme="4" tint="0.59999389629810485"/>
  </sheetPr>
  <dimension ref="A1:AR57"/>
  <sheetViews>
    <sheetView showZeros="0" zoomScale="55" zoomScaleNormal="55" workbookViewId="0">
      <pane ySplit="2" topLeftCell="A12" activePane="bottomLeft" state="frozen"/>
      <selection pane="bottomLeft" activeCell="U2" sqref="U2"/>
    </sheetView>
  </sheetViews>
  <sheetFormatPr defaultColWidth="9.1796875" defaultRowHeight="14.5"/>
  <cols>
    <col min="1" max="1" width="13.1796875" style="135" bestFit="1" customWidth="1"/>
    <col min="2" max="3" width="9.1796875" style="135"/>
    <col min="4" max="4" width="3.7265625" style="1" customWidth="1"/>
    <col min="5" max="5" width="22.453125" style="135" customWidth="1"/>
    <col min="6" max="6" width="18.26953125" style="135" customWidth="1"/>
    <col min="7" max="7" width="9.54296875" style="135" customWidth="1"/>
    <col min="8" max="8" width="3.7265625" style="1" customWidth="1"/>
    <col min="9" max="10" width="9" style="135" customWidth="1"/>
    <col min="11" max="17" width="9.1796875" style="135"/>
    <col min="18" max="16384" width="9.1796875" style="1"/>
  </cols>
  <sheetData>
    <row r="1" spans="1:44" ht="27" customHeight="1">
      <c r="A1" s="152" t="s">
        <v>384</v>
      </c>
      <c r="I1" s="134">
        <f ca="1">+NOW()-1</f>
        <v>45055.500532523147</v>
      </c>
    </row>
    <row r="2" spans="1:44">
      <c r="A2" s="1"/>
      <c r="B2" s="1"/>
      <c r="C2" s="1"/>
      <c r="D2" s="134"/>
      <c r="E2" s="1"/>
      <c r="F2" s="1"/>
      <c r="G2" s="1"/>
      <c r="H2" s="134"/>
      <c r="I2" s="133">
        <f>+'3.Gentan-i'!FP6</f>
        <v>45050</v>
      </c>
      <c r="J2" s="133">
        <f>+'3.Gentan-i'!FQ6</f>
        <v>45051</v>
      </c>
      <c r="K2" s="133">
        <f>+'3.Gentan-i'!FR6</f>
        <v>45052</v>
      </c>
      <c r="L2" s="133">
        <f>+'3.Gentan-i'!FS6</f>
        <v>45054</v>
      </c>
      <c r="M2" s="133">
        <f>+'3.Gentan-i'!FT6</f>
        <v>45055</v>
      </c>
      <c r="N2" s="133">
        <f>+'3.Gentan-i'!FU6</f>
        <v>45056</v>
      </c>
      <c r="O2" s="133">
        <f>+'3.Gentan-i'!FV6</f>
        <v>45057</v>
      </c>
      <c r="P2" s="133">
        <f>+'3.Gentan-i'!FW6</f>
        <v>45058</v>
      </c>
      <c r="Q2" s="133">
        <f>+'3.Gentan-i'!FX6</f>
        <v>45061</v>
      </c>
      <c r="R2" s="133">
        <f>+'3.Gentan-i'!FY6</f>
        <v>45062</v>
      </c>
      <c r="S2" s="133">
        <f>+'3.Gentan-i'!FZ6</f>
        <v>45063</v>
      </c>
      <c r="T2" s="133">
        <f>+'3.Gentan-i'!GA6</f>
        <v>45064</v>
      </c>
      <c r="U2" s="133">
        <f>+'3.Gentan-i'!GB6</f>
        <v>45065</v>
      </c>
      <c r="V2" s="133">
        <f>+'3.Gentan-i'!GC6</f>
        <v>45068</v>
      </c>
      <c r="W2" s="133">
        <f>+'3.Gentan-i'!GD6</f>
        <v>45069</v>
      </c>
      <c r="X2" s="133">
        <f>+'3.Gentan-i'!GE6</f>
        <v>45070</v>
      </c>
      <c r="Y2" s="133">
        <f>+'3.Gentan-i'!GF6</f>
        <v>45071</v>
      </c>
      <c r="Z2" s="133">
        <f>+'3.Gentan-i'!GG6</f>
        <v>45072</v>
      </c>
      <c r="AA2" s="133">
        <f>+'3.Gentan-i'!GH6</f>
        <v>45075</v>
      </c>
      <c r="AB2" s="133">
        <f>+'3.Gentan-i'!GI6</f>
        <v>45076</v>
      </c>
      <c r="AC2" s="133">
        <f>+'3.Gentan-i'!GJ6</f>
        <v>45077</v>
      </c>
      <c r="AD2" s="133">
        <f>+'3.Gentan-i'!GK6</f>
        <v>0</v>
      </c>
      <c r="AE2" s="133">
        <f>+'3.Gentan-i'!GL6</f>
        <v>0</v>
      </c>
      <c r="AF2" s="133">
        <f>+'3.Gentan-i'!GM6</f>
        <v>0</v>
      </c>
      <c r="AG2" s="133">
        <f>+'3.Gentan-i'!GN6</f>
        <v>0</v>
      </c>
      <c r="AH2" s="133">
        <f>+'3.Gentan-i'!GO6</f>
        <v>0</v>
      </c>
      <c r="AI2" s="133">
        <f>+'3.Gentan-i'!GP6</f>
        <v>0</v>
      </c>
      <c r="AJ2" s="133">
        <f>+'3.Gentan-i'!GQ6</f>
        <v>0</v>
      </c>
      <c r="AK2" s="133">
        <f>+'3.Gentan-i'!GR6</f>
        <v>0</v>
      </c>
      <c r="AL2" s="133">
        <f>+'3.Gentan-i'!GS6</f>
        <v>0</v>
      </c>
      <c r="AM2" s="133">
        <f>+'3.Gentan-i'!GT6</f>
        <v>0</v>
      </c>
      <c r="AN2" s="134"/>
      <c r="AO2" s="134"/>
      <c r="AP2" s="134"/>
      <c r="AQ2" s="134"/>
      <c r="AR2" s="134"/>
    </row>
    <row r="3" spans="1:44">
      <c r="I3" s="135">
        <f ca="1">+IF(I2=0,0,IF(I2&lt;$I$1,1,0))</f>
        <v>1</v>
      </c>
      <c r="J3" s="135">
        <f t="shared" ref="J3:AM3" ca="1" si="0">+IF(J2=0,0,IF(J2&lt;$I$1,1,0))</f>
        <v>1</v>
      </c>
      <c r="K3" s="135">
        <f t="shared" ca="1" si="0"/>
        <v>1</v>
      </c>
      <c r="L3" s="135">
        <f t="shared" ca="1" si="0"/>
        <v>1</v>
      </c>
      <c r="M3" s="135">
        <f t="shared" ca="1" si="0"/>
        <v>1</v>
      </c>
      <c r="N3" s="135">
        <f t="shared" ca="1" si="0"/>
        <v>0</v>
      </c>
      <c r="O3" s="135">
        <f t="shared" ca="1" si="0"/>
        <v>0</v>
      </c>
      <c r="P3" s="135">
        <f t="shared" ca="1" si="0"/>
        <v>0</v>
      </c>
      <c r="Q3" s="135">
        <f t="shared" ca="1" si="0"/>
        <v>0</v>
      </c>
      <c r="R3" s="1">
        <f t="shared" ca="1" si="0"/>
        <v>0</v>
      </c>
      <c r="S3" s="1">
        <f t="shared" ca="1" si="0"/>
        <v>0</v>
      </c>
      <c r="T3" s="1">
        <f t="shared" ca="1" si="0"/>
        <v>0</v>
      </c>
      <c r="U3" s="1">
        <f t="shared" ca="1" si="0"/>
        <v>0</v>
      </c>
      <c r="V3" s="1">
        <f t="shared" ca="1" si="0"/>
        <v>0</v>
      </c>
      <c r="W3" s="1">
        <f t="shared" ca="1" si="0"/>
        <v>0</v>
      </c>
      <c r="X3" s="1">
        <f t="shared" ca="1" si="0"/>
        <v>0</v>
      </c>
      <c r="Y3" s="1">
        <f t="shared" ca="1" si="0"/>
        <v>0</v>
      </c>
      <c r="Z3" s="1">
        <f t="shared" ca="1" si="0"/>
        <v>0</v>
      </c>
      <c r="AA3" s="1">
        <f t="shared" ca="1" si="0"/>
        <v>0</v>
      </c>
      <c r="AB3" s="1">
        <f t="shared" ca="1" si="0"/>
        <v>0</v>
      </c>
      <c r="AC3" s="1">
        <f t="shared" ca="1" si="0"/>
        <v>0</v>
      </c>
      <c r="AD3" s="1">
        <f t="shared" si="0"/>
        <v>0</v>
      </c>
      <c r="AE3" s="1">
        <f t="shared" si="0"/>
        <v>0</v>
      </c>
      <c r="AF3" s="1">
        <f t="shared" si="0"/>
        <v>0</v>
      </c>
      <c r="AG3" s="1">
        <f t="shared" si="0"/>
        <v>0</v>
      </c>
      <c r="AH3" s="1">
        <f t="shared" si="0"/>
        <v>0</v>
      </c>
      <c r="AI3" s="1">
        <f t="shared" si="0"/>
        <v>0</v>
      </c>
      <c r="AJ3" s="1">
        <f t="shared" si="0"/>
        <v>0</v>
      </c>
      <c r="AK3" s="1">
        <f t="shared" si="0"/>
        <v>0</v>
      </c>
      <c r="AL3" s="1">
        <f t="shared" si="0"/>
        <v>0</v>
      </c>
      <c r="AM3" s="1">
        <f t="shared" si="0"/>
        <v>0</v>
      </c>
    </row>
    <row r="5" spans="1:44">
      <c r="A5" s="130" t="s">
        <v>361</v>
      </c>
      <c r="B5" s="66">
        <v>1</v>
      </c>
      <c r="C5" s="66">
        <v>218</v>
      </c>
      <c r="E5" s="150" t="s">
        <v>379</v>
      </c>
      <c r="I5" s="130">
        <f>+IF(I$2=0,0,COUNTIFS('2.Pro Plan'!$N:$N,'Color fluctuate'!$C5,'2.Pro Plan'!$U:$U,'Color fluctuate'!I$2))</f>
        <v>1</v>
      </c>
      <c r="J5" s="130">
        <f>+IF(J$2=0,0,COUNTIFS('2.Pro Plan'!$N:$N,'Color fluctuate'!$C5,'2.Pro Plan'!$U:$U,'Color fluctuate'!J$2))</f>
        <v>9</v>
      </c>
      <c r="K5" s="130">
        <f>+IF(K$2=0,0,COUNTIFS('2.Pro Plan'!$N:$N,'Color fluctuate'!$C5,'2.Pro Plan'!$U:$U,'Color fluctuate'!K$2))</f>
        <v>12</v>
      </c>
      <c r="L5" s="130">
        <f>+IF(L$2=0,0,COUNTIFS('2.Pro Plan'!$N:$N,'Color fluctuate'!$C5,'2.Pro Plan'!$U:$U,'Color fluctuate'!L$2))</f>
        <v>9</v>
      </c>
      <c r="M5" s="130">
        <f>+IF(M$2=0,0,COUNTIFS('2.Pro Plan'!$N:$N,'Color fluctuate'!$C5,'2.Pro Plan'!$U:$U,'Color fluctuate'!M$2))</f>
        <v>13</v>
      </c>
      <c r="N5" s="130">
        <f>+IF(N$2=0,0,COUNTIFS('2.Pro Plan'!$N:$N,'Color fluctuate'!$C5,'2.Pro Plan'!$U:$U,'Color fluctuate'!N$2))</f>
        <v>6</v>
      </c>
      <c r="O5" s="130">
        <f>+IF(O$2=0,0,COUNTIFS('2.Pro Plan'!$N:$N,'Color fluctuate'!$C5,'2.Pro Plan'!$U:$U,'Color fluctuate'!O$2))</f>
        <v>10</v>
      </c>
      <c r="P5" s="130">
        <f>+IF(P$2=0,0,COUNTIFS('2.Pro Plan'!$N:$N,'Color fluctuate'!$C5,'2.Pro Plan'!$U:$U,'Color fluctuate'!P$2))</f>
        <v>11</v>
      </c>
      <c r="Q5" s="130">
        <f>+IF(Q$2=0,0,COUNTIFS('2.Pro Plan'!$N:$N,'Color fluctuate'!$C5,'2.Pro Plan'!$U:$U,'Color fluctuate'!Q$2))</f>
        <v>10</v>
      </c>
      <c r="R5" s="124">
        <f>+IF(R$2=0,0,COUNTIFS('2.Pro Plan'!$N:$N,'Color fluctuate'!$C5,'2.Pro Plan'!$U:$U,'Color fluctuate'!R$2))</f>
        <v>16</v>
      </c>
      <c r="S5" s="124">
        <f>+IF(S$2=0,0,COUNTIFS('2.Pro Plan'!$N:$N,'Color fluctuate'!$C5,'2.Pro Plan'!$U:$U,'Color fluctuate'!S$2))</f>
        <v>20</v>
      </c>
      <c r="T5" s="124">
        <f>+IF(T$2=0,0,COUNTIFS('2.Pro Plan'!$N:$N,'Color fluctuate'!$C5,'2.Pro Plan'!$U:$U,'Color fluctuate'!T$2))</f>
        <v>15</v>
      </c>
      <c r="U5" s="124">
        <f>+IF(U$2=0,0,COUNTIFS('2.Pro Plan'!$N:$N,'Color fluctuate'!$C5,'2.Pro Plan'!$U:$U,'Color fluctuate'!U$2))</f>
        <v>9</v>
      </c>
      <c r="V5" s="124">
        <f>+IF(V$2=0,0,COUNTIFS('2.Pro Plan'!$N:$N,'Color fluctuate'!$C5,'2.Pro Plan'!$U:$U,'Color fluctuate'!V$2))</f>
        <v>18</v>
      </c>
      <c r="W5" s="124">
        <f>+IF(W$2=0,0,COUNTIFS('2.Pro Plan'!$N:$N,'Color fluctuate'!$C5,'2.Pro Plan'!$U:$U,'Color fluctuate'!W$2))</f>
        <v>12</v>
      </c>
      <c r="X5" s="124">
        <f>+IF(X$2=0,0,COUNTIFS('2.Pro Plan'!$N:$N,'Color fluctuate'!$C5,'2.Pro Plan'!$U:$U,'Color fluctuate'!X$2))</f>
        <v>7</v>
      </c>
      <c r="Y5" s="124">
        <f>+IF(Y$2=0,0,COUNTIFS('2.Pro Plan'!$N:$N,'Color fluctuate'!$C5,'2.Pro Plan'!$U:$U,'Color fluctuate'!Y$2))</f>
        <v>8</v>
      </c>
      <c r="Z5" s="124">
        <f>+IF(Z$2=0,0,COUNTIFS('2.Pro Plan'!$N:$N,'Color fluctuate'!$C5,'2.Pro Plan'!$U:$U,'Color fluctuate'!Z$2))</f>
        <v>12</v>
      </c>
      <c r="AA5" s="124">
        <f>+IF(AA$2=0,0,COUNTIFS('2.Pro Plan'!$N:$N,'Color fluctuate'!$C5,'2.Pro Plan'!$U:$U,'Color fluctuate'!AA$2))</f>
        <v>6</v>
      </c>
      <c r="AB5" s="124">
        <f>+IF(AB$2=0,0,COUNTIFS('2.Pro Plan'!$N:$N,'Color fluctuate'!$C5,'2.Pro Plan'!$U:$U,'Color fluctuate'!AB$2))</f>
        <v>14</v>
      </c>
      <c r="AC5" s="124">
        <f>+IF(AC$2=0,0,COUNTIFS('2.Pro Plan'!$N:$N,'Color fluctuate'!$C5,'2.Pro Plan'!$U:$U,'Color fluctuate'!AC$2))</f>
        <v>11</v>
      </c>
      <c r="AD5" s="124">
        <f>+IF(AD$2=0,0,COUNTIFS('2.Pro Plan'!$N:$N,'Color fluctuate'!$C5,'2.Pro Plan'!$U:$U,'Color fluctuate'!AD$2))</f>
        <v>0</v>
      </c>
      <c r="AE5" s="124">
        <f>+IF(AE$2=0,0,COUNTIFS('2.Pro Plan'!$N:$N,'Color fluctuate'!$C5,'2.Pro Plan'!$U:$U,'Color fluctuate'!AE$2))</f>
        <v>0</v>
      </c>
      <c r="AF5" s="124">
        <f>+IF(AF$2=0,0,COUNTIFS('2.Pro Plan'!$N:$N,'Color fluctuate'!$C5,'2.Pro Plan'!$U:$U,'Color fluctuate'!AF$2))</f>
        <v>0</v>
      </c>
      <c r="AG5" s="124">
        <f>+IF(AG$2=0,0,COUNTIFS('2.Pro Plan'!$N:$N,'Color fluctuate'!$C5,'2.Pro Plan'!$U:$U,'Color fluctuate'!AG$2))</f>
        <v>0</v>
      </c>
      <c r="AH5" s="124">
        <f>+IF(AH$2=0,0,COUNTIFS('2.Pro Plan'!$N:$N,'Color fluctuate'!$C5,'2.Pro Plan'!$U:$U,'Color fluctuate'!AH$2))</f>
        <v>0</v>
      </c>
      <c r="AI5" s="124">
        <f>+IF(AI$2=0,0,COUNTIFS('2.Pro Plan'!$N:$N,'Color fluctuate'!$C5,'2.Pro Plan'!$U:$U,'Color fluctuate'!AI$2))</f>
        <v>0</v>
      </c>
      <c r="AJ5" s="124">
        <f>+IF(AJ$2=0,0,COUNTIFS('2.Pro Plan'!$N:$N,'Color fluctuate'!$C5,'2.Pro Plan'!$U:$U,'Color fluctuate'!AJ$2))</f>
        <v>0</v>
      </c>
      <c r="AK5" s="124">
        <f>+IF(AK$2=0,0,COUNTIFS('2.Pro Plan'!$N:$N,'Color fluctuate'!$C5,'2.Pro Plan'!$U:$U,'Color fluctuate'!AK$2))</f>
        <v>0</v>
      </c>
      <c r="AL5" s="124">
        <f>+IF(AL$2=0,0,COUNTIFS('2.Pro Plan'!$N:$N,'Color fluctuate'!$C5,'2.Pro Plan'!$U:$U,'Color fluctuate'!AL$2))</f>
        <v>0</v>
      </c>
      <c r="AM5" s="124">
        <f>+IF(AM$2=0,0,COUNTIFS('2.Pro Plan'!$N:$N,'Color fluctuate'!$C5,'2.Pro Plan'!$U:$U,'Color fluctuate'!AM$2))</f>
        <v>0</v>
      </c>
      <c r="AN5" s="1">
        <f>+SUM(I5:AM21)</f>
        <v>1977</v>
      </c>
    </row>
    <row r="6" spans="1:44">
      <c r="A6" s="130" t="s">
        <v>361</v>
      </c>
      <c r="B6" s="66">
        <f>+B5+1</f>
        <v>2</v>
      </c>
      <c r="C6" s="66" t="s">
        <v>19</v>
      </c>
      <c r="I6" s="130">
        <f>+IF(I$2=0,0,COUNTIFS('2.Pro Plan'!$N:$N,'Color fluctuate'!$C6,'2.Pro Plan'!$U:$U,'Color fluctuate'!I$2))</f>
        <v>0</v>
      </c>
      <c r="J6" s="130">
        <f>+IF(J$2=0,0,COUNTIFS('2.Pro Plan'!$N:$N,'Color fluctuate'!$C6,'2.Pro Plan'!$U:$U,'Color fluctuate'!J$2))</f>
        <v>0</v>
      </c>
      <c r="K6" s="130">
        <f>+IF(K$2=0,0,COUNTIFS('2.Pro Plan'!$N:$N,'Color fluctuate'!$C6,'2.Pro Plan'!$U:$U,'Color fluctuate'!K$2))</f>
        <v>0</v>
      </c>
      <c r="L6" s="130">
        <f>+IF(L$2=0,0,COUNTIFS('2.Pro Plan'!$N:$N,'Color fluctuate'!$C6,'2.Pro Plan'!$U:$U,'Color fluctuate'!L$2))</f>
        <v>0</v>
      </c>
      <c r="M6" s="130">
        <f>+IF(M$2=0,0,COUNTIFS('2.Pro Plan'!$N:$N,'Color fluctuate'!$C6,'2.Pro Plan'!$U:$U,'Color fluctuate'!M$2))</f>
        <v>0</v>
      </c>
      <c r="N6" s="130">
        <f>+IF(N$2=0,0,COUNTIFS('2.Pro Plan'!$N:$N,'Color fluctuate'!$C6,'2.Pro Plan'!$U:$U,'Color fluctuate'!N$2))</f>
        <v>0</v>
      </c>
      <c r="O6" s="130">
        <f>+IF(O$2=0,0,COUNTIFS('2.Pro Plan'!$N:$N,'Color fluctuate'!$C6,'2.Pro Plan'!$U:$U,'Color fluctuate'!O$2))</f>
        <v>0</v>
      </c>
      <c r="P6" s="130">
        <f>+IF(P$2=0,0,COUNTIFS('2.Pro Plan'!$N:$N,'Color fluctuate'!$C6,'2.Pro Plan'!$U:$U,'Color fluctuate'!P$2))</f>
        <v>0</v>
      </c>
      <c r="Q6" s="130">
        <f>+IF(Q$2=0,0,COUNTIFS('2.Pro Plan'!$N:$N,'Color fluctuate'!$C6,'2.Pro Plan'!$U:$U,'Color fluctuate'!Q$2))</f>
        <v>0</v>
      </c>
      <c r="R6" s="124">
        <f>+IF(R$2=0,0,COUNTIFS('2.Pro Plan'!$N:$N,'Color fluctuate'!$C6,'2.Pro Plan'!$U:$U,'Color fluctuate'!R$2))</f>
        <v>0</v>
      </c>
      <c r="S6" s="124">
        <f>+IF(S$2=0,0,COUNTIFS('2.Pro Plan'!$N:$N,'Color fluctuate'!$C6,'2.Pro Plan'!$U:$U,'Color fluctuate'!S$2))</f>
        <v>0</v>
      </c>
      <c r="T6" s="124">
        <f>+IF(T$2=0,0,COUNTIFS('2.Pro Plan'!$N:$N,'Color fluctuate'!$C6,'2.Pro Plan'!$U:$U,'Color fluctuate'!T$2))</f>
        <v>0</v>
      </c>
      <c r="U6" s="124">
        <f>+IF(U$2=0,0,COUNTIFS('2.Pro Plan'!$N:$N,'Color fluctuate'!$C6,'2.Pro Plan'!$U:$U,'Color fluctuate'!U$2))</f>
        <v>0</v>
      </c>
      <c r="V6" s="124">
        <f>+IF(V$2=0,0,COUNTIFS('2.Pro Plan'!$N:$N,'Color fluctuate'!$C6,'2.Pro Plan'!$U:$U,'Color fluctuate'!V$2))</f>
        <v>0</v>
      </c>
      <c r="W6" s="124">
        <f>+IF(W$2=0,0,COUNTIFS('2.Pro Plan'!$N:$N,'Color fluctuate'!$C6,'2.Pro Plan'!$U:$U,'Color fluctuate'!W$2))</f>
        <v>0</v>
      </c>
      <c r="X6" s="124">
        <f>+IF(X$2=0,0,COUNTIFS('2.Pro Plan'!$N:$N,'Color fluctuate'!$C6,'2.Pro Plan'!$U:$U,'Color fluctuate'!X$2))</f>
        <v>0</v>
      </c>
      <c r="Y6" s="124">
        <f>+IF(Y$2=0,0,COUNTIFS('2.Pro Plan'!$N:$N,'Color fluctuate'!$C6,'2.Pro Plan'!$U:$U,'Color fluctuate'!Y$2))</f>
        <v>0</v>
      </c>
      <c r="Z6" s="124">
        <f>+IF(Z$2=0,0,COUNTIFS('2.Pro Plan'!$N:$N,'Color fluctuate'!$C6,'2.Pro Plan'!$U:$U,'Color fluctuate'!Z$2))</f>
        <v>0</v>
      </c>
      <c r="AA6" s="124">
        <f>+IF(AA$2=0,0,COUNTIFS('2.Pro Plan'!$N:$N,'Color fluctuate'!$C6,'2.Pro Plan'!$U:$U,'Color fluctuate'!AA$2))</f>
        <v>0</v>
      </c>
      <c r="AB6" s="124">
        <f>+IF(AB$2=0,0,COUNTIFS('2.Pro Plan'!$N:$N,'Color fluctuate'!$C6,'2.Pro Plan'!$U:$U,'Color fluctuate'!AB$2))</f>
        <v>0</v>
      </c>
      <c r="AC6" s="124">
        <f>+IF(AC$2=0,0,COUNTIFS('2.Pro Plan'!$N:$N,'Color fluctuate'!$C6,'2.Pro Plan'!$U:$U,'Color fluctuate'!AC$2))</f>
        <v>0</v>
      </c>
      <c r="AD6" s="124">
        <f>+IF(AD$2=0,0,COUNTIFS('2.Pro Plan'!$N:$N,'Color fluctuate'!$C6,'2.Pro Plan'!$U:$U,'Color fluctuate'!AD$2))</f>
        <v>0</v>
      </c>
      <c r="AE6" s="124">
        <f>+IF(AE$2=0,0,COUNTIFS('2.Pro Plan'!$N:$N,'Color fluctuate'!$C6,'2.Pro Plan'!$U:$U,'Color fluctuate'!AE$2))</f>
        <v>0</v>
      </c>
      <c r="AF6" s="124">
        <f>+IF(AF$2=0,0,COUNTIFS('2.Pro Plan'!$N:$N,'Color fluctuate'!$C6,'2.Pro Plan'!$U:$U,'Color fluctuate'!AF$2))</f>
        <v>0</v>
      </c>
      <c r="AG6" s="124">
        <f>+IF(AG$2=0,0,COUNTIFS('2.Pro Plan'!$N:$N,'Color fluctuate'!$C6,'2.Pro Plan'!$U:$U,'Color fluctuate'!AG$2))</f>
        <v>0</v>
      </c>
      <c r="AH6" s="124">
        <f>+IF(AH$2=0,0,COUNTIFS('2.Pro Plan'!$N:$N,'Color fluctuate'!$C6,'2.Pro Plan'!$U:$U,'Color fluctuate'!AH$2))</f>
        <v>0</v>
      </c>
      <c r="AI6" s="124">
        <f>+IF(AI$2=0,0,COUNTIFS('2.Pro Plan'!$N:$N,'Color fluctuate'!$C6,'2.Pro Plan'!$U:$U,'Color fluctuate'!AI$2))</f>
        <v>0</v>
      </c>
      <c r="AJ6" s="124">
        <f>+IF(AJ$2=0,0,COUNTIFS('2.Pro Plan'!$N:$N,'Color fluctuate'!$C6,'2.Pro Plan'!$U:$U,'Color fluctuate'!AJ$2))</f>
        <v>0</v>
      </c>
      <c r="AK6" s="124">
        <f>+IF(AK$2=0,0,COUNTIFS('2.Pro Plan'!$N:$N,'Color fluctuate'!$C6,'2.Pro Plan'!$U:$U,'Color fluctuate'!AK$2))</f>
        <v>0</v>
      </c>
      <c r="AL6" s="124">
        <f>+IF(AL$2=0,0,COUNTIFS('2.Pro Plan'!$N:$N,'Color fluctuate'!$C6,'2.Pro Plan'!$U:$U,'Color fluctuate'!AL$2))</f>
        <v>0</v>
      </c>
      <c r="AM6" s="124">
        <f>+IF(AM$2=0,0,COUNTIFS('2.Pro Plan'!$N:$N,'Color fluctuate'!$C6,'2.Pro Plan'!$U:$U,'Color fluctuate'!AM$2))</f>
        <v>0</v>
      </c>
    </row>
    <row r="7" spans="1:44">
      <c r="A7" s="130" t="s">
        <v>361</v>
      </c>
      <c r="B7" s="66">
        <f t="shared" ref="B7:B21" si="1">+B6+1</f>
        <v>3</v>
      </c>
      <c r="C7" s="66" t="s">
        <v>21</v>
      </c>
      <c r="I7" s="130">
        <f>+IF(I$2=0,0,COUNTIFS('2.Pro Plan'!$N:$N,'Color fluctuate'!$C7,'2.Pro Plan'!$U:$U,'Color fluctuate'!I$2))</f>
        <v>12</v>
      </c>
      <c r="J7" s="130">
        <f>+IF(J$2=0,0,COUNTIFS('2.Pro Plan'!$N:$N,'Color fluctuate'!$C7,'2.Pro Plan'!$U:$U,'Color fluctuate'!J$2))</f>
        <v>19</v>
      </c>
      <c r="K7" s="130">
        <f>+IF(K$2=0,0,COUNTIFS('2.Pro Plan'!$N:$N,'Color fluctuate'!$C7,'2.Pro Plan'!$U:$U,'Color fluctuate'!K$2))</f>
        <v>11</v>
      </c>
      <c r="L7" s="130">
        <f>+IF(L$2=0,0,COUNTIFS('2.Pro Plan'!$N:$N,'Color fluctuate'!$C7,'2.Pro Plan'!$U:$U,'Color fluctuate'!L$2))</f>
        <v>14</v>
      </c>
      <c r="M7" s="130">
        <f>+IF(M$2=0,0,COUNTIFS('2.Pro Plan'!$N:$N,'Color fluctuate'!$C7,'2.Pro Plan'!$U:$U,'Color fluctuate'!M$2))</f>
        <v>21</v>
      </c>
      <c r="N7" s="130">
        <f>+IF(N$2=0,0,COUNTIFS('2.Pro Plan'!$N:$N,'Color fluctuate'!$C7,'2.Pro Plan'!$U:$U,'Color fluctuate'!N$2))</f>
        <v>15</v>
      </c>
      <c r="O7" s="130">
        <f>+IF(O$2=0,0,COUNTIFS('2.Pro Plan'!$N:$N,'Color fluctuate'!$C7,'2.Pro Plan'!$U:$U,'Color fluctuate'!O$2))</f>
        <v>21</v>
      </c>
      <c r="P7" s="130">
        <f>+IF(P$2=0,0,COUNTIFS('2.Pro Plan'!$N:$N,'Color fluctuate'!$C7,'2.Pro Plan'!$U:$U,'Color fluctuate'!P$2))</f>
        <v>22</v>
      </c>
      <c r="Q7" s="130">
        <f>+IF(Q$2=0,0,COUNTIFS('2.Pro Plan'!$N:$N,'Color fluctuate'!$C7,'2.Pro Plan'!$U:$U,'Color fluctuate'!Q$2))</f>
        <v>25</v>
      </c>
      <c r="R7" s="124">
        <f>+IF(R$2=0,0,COUNTIFS('2.Pro Plan'!$N:$N,'Color fluctuate'!$C7,'2.Pro Plan'!$U:$U,'Color fluctuate'!R$2))</f>
        <v>14</v>
      </c>
      <c r="S7" s="124">
        <f>+IF(S$2=0,0,COUNTIFS('2.Pro Plan'!$N:$N,'Color fluctuate'!$C7,'2.Pro Plan'!$U:$U,'Color fluctuate'!S$2))</f>
        <v>24</v>
      </c>
      <c r="T7" s="124">
        <f>+IF(T$2=0,0,COUNTIFS('2.Pro Plan'!$N:$N,'Color fluctuate'!$C7,'2.Pro Plan'!$U:$U,'Color fluctuate'!T$2))</f>
        <v>16</v>
      </c>
      <c r="U7" s="124">
        <f>+IF(U$2=0,0,COUNTIFS('2.Pro Plan'!$N:$N,'Color fluctuate'!$C7,'2.Pro Plan'!$U:$U,'Color fluctuate'!U$2))</f>
        <v>18</v>
      </c>
      <c r="V7" s="124">
        <f>+IF(V$2=0,0,COUNTIFS('2.Pro Plan'!$N:$N,'Color fluctuate'!$C7,'2.Pro Plan'!$U:$U,'Color fluctuate'!V$2))</f>
        <v>21</v>
      </c>
      <c r="W7" s="124">
        <f>+IF(W$2=0,0,COUNTIFS('2.Pro Plan'!$N:$N,'Color fluctuate'!$C7,'2.Pro Plan'!$U:$U,'Color fluctuate'!W$2))</f>
        <v>20</v>
      </c>
      <c r="X7" s="124">
        <f>+IF(X$2=0,0,COUNTIFS('2.Pro Plan'!$N:$N,'Color fluctuate'!$C7,'2.Pro Plan'!$U:$U,'Color fluctuate'!X$2))</f>
        <v>20</v>
      </c>
      <c r="Y7" s="124">
        <f>+IF(Y$2=0,0,COUNTIFS('2.Pro Plan'!$N:$N,'Color fluctuate'!$C7,'2.Pro Plan'!$U:$U,'Color fluctuate'!Y$2))</f>
        <v>24</v>
      </c>
      <c r="Z7" s="124">
        <f>+IF(Z$2=0,0,COUNTIFS('2.Pro Plan'!$N:$N,'Color fluctuate'!$C7,'2.Pro Plan'!$U:$U,'Color fluctuate'!Z$2))</f>
        <v>13</v>
      </c>
      <c r="AA7" s="124">
        <f>+IF(AA$2=0,0,COUNTIFS('2.Pro Plan'!$N:$N,'Color fluctuate'!$C7,'2.Pro Plan'!$U:$U,'Color fluctuate'!AA$2))</f>
        <v>18</v>
      </c>
      <c r="AB7" s="124">
        <f>+IF(AB$2=0,0,COUNTIFS('2.Pro Plan'!$N:$N,'Color fluctuate'!$C7,'2.Pro Plan'!$U:$U,'Color fluctuate'!AB$2))</f>
        <v>18</v>
      </c>
      <c r="AC7" s="124">
        <f>+IF(AC$2=0,0,COUNTIFS('2.Pro Plan'!$N:$N,'Color fluctuate'!$C7,'2.Pro Plan'!$U:$U,'Color fluctuate'!AC$2))</f>
        <v>17</v>
      </c>
      <c r="AD7" s="124">
        <f>+IF(AD$2=0,0,COUNTIFS('2.Pro Plan'!$N:$N,'Color fluctuate'!$C7,'2.Pro Plan'!$U:$U,'Color fluctuate'!AD$2))</f>
        <v>0</v>
      </c>
      <c r="AE7" s="124">
        <f>+IF(AE$2=0,0,COUNTIFS('2.Pro Plan'!$N:$N,'Color fluctuate'!$C7,'2.Pro Plan'!$U:$U,'Color fluctuate'!AE$2))</f>
        <v>0</v>
      </c>
      <c r="AF7" s="124">
        <f>+IF(AF$2=0,0,COUNTIFS('2.Pro Plan'!$N:$N,'Color fluctuate'!$C7,'2.Pro Plan'!$U:$U,'Color fluctuate'!AF$2))</f>
        <v>0</v>
      </c>
      <c r="AG7" s="124">
        <f>+IF(AG$2=0,0,COUNTIFS('2.Pro Plan'!$N:$N,'Color fluctuate'!$C7,'2.Pro Plan'!$U:$U,'Color fluctuate'!AG$2))</f>
        <v>0</v>
      </c>
      <c r="AH7" s="124">
        <f>+IF(AH$2=0,0,COUNTIFS('2.Pro Plan'!$N:$N,'Color fluctuate'!$C7,'2.Pro Plan'!$U:$U,'Color fluctuate'!AH$2))</f>
        <v>0</v>
      </c>
      <c r="AI7" s="124">
        <f>+IF(AI$2=0,0,COUNTIFS('2.Pro Plan'!$N:$N,'Color fluctuate'!$C7,'2.Pro Plan'!$U:$U,'Color fluctuate'!AI$2))</f>
        <v>0</v>
      </c>
      <c r="AJ7" s="124">
        <f>+IF(AJ$2=0,0,COUNTIFS('2.Pro Plan'!$N:$N,'Color fluctuate'!$C7,'2.Pro Plan'!$U:$U,'Color fluctuate'!AJ$2))</f>
        <v>0</v>
      </c>
      <c r="AK7" s="124">
        <f>+IF(AK$2=0,0,COUNTIFS('2.Pro Plan'!$N:$N,'Color fluctuate'!$C7,'2.Pro Plan'!$U:$U,'Color fluctuate'!AK$2))</f>
        <v>0</v>
      </c>
      <c r="AL7" s="124">
        <f>+IF(AL$2=0,0,COUNTIFS('2.Pro Plan'!$N:$N,'Color fluctuate'!$C7,'2.Pro Plan'!$U:$U,'Color fluctuate'!AL$2))</f>
        <v>0</v>
      </c>
      <c r="AM7" s="124">
        <f>+IF(AM$2=0,0,COUNTIFS('2.Pro Plan'!$N:$N,'Color fluctuate'!$C7,'2.Pro Plan'!$U:$U,'Color fluctuate'!AM$2))</f>
        <v>0</v>
      </c>
    </row>
    <row r="8" spans="1:44">
      <c r="A8" s="130" t="s">
        <v>361</v>
      </c>
      <c r="B8" s="66">
        <f t="shared" si="1"/>
        <v>4</v>
      </c>
      <c r="C8" s="66" t="s">
        <v>22</v>
      </c>
      <c r="I8" s="130">
        <f>+IF(I$2=0,0,COUNTIFS('2.Pro Plan'!$N:$N,'Color fluctuate'!$C8,'2.Pro Plan'!$U:$U,'Color fluctuate'!I$2))</f>
        <v>0</v>
      </c>
      <c r="J8" s="130">
        <f>+IF(J$2=0,0,COUNTIFS('2.Pro Plan'!$N:$N,'Color fluctuate'!$C8,'2.Pro Plan'!$U:$U,'Color fluctuate'!J$2))</f>
        <v>0</v>
      </c>
      <c r="K8" s="130">
        <f>+IF(K$2=0,0,COUNTIFS('2.Pro Plan'!$N:$N,'Color fluctuate'!$C8,'2.Pro Plan'!$U:$U,'Color fluctuate'!K$2))</f>
        <v>0</v>
      </c>
      <c r="L8" s="130">
        <f>+IF(L$2=0,0,COUNTIFS('2.Pro Plan'!$N:$N,'Color fluctuate'!$C8,'2.Pro Plan'!$U:$U,'Color fluctuate'!L$2))</f>
        <v>0</v>
      </c>
      <c r="M8" s="130">
        <f>+IF(M$2=0,0,COUNTIFS('2.Pro Plan'!$N:$N,'Color fluctuate'!$C8,'2.Pro Plan'!$U:$U,'Color fluctuate'!M$2))</f>
        <v>0</v>
      </c>
      <c r="N8" s="130">
        <f>+IF(N$2=0,0,COUNTIFS('2.Pro Plan'!$N:$N,'Color fluctuate'!$C8,'2.Pro Plan'!$U:$U,'Color fluctuate'!N$2))</f>
        <v>0</v>
      </c>
      <c r="O8" s="130">
        <f>+IF(O$2=0,0,COUNTIFS('2.Pro Plan'!$N:$N,'Color fluctuate'!$C8,'2.Pro Plan'!$U:$U,'Color fluctuate'!O$2))</f>
        <v>0</v>
      </c>
      <c r="P8" s="130">
        <f>+IF(P$2=0,0,COUNTIFS('2.Pro Plan'!$N:$N,'Color fluctuate'!$C8,'2.Pro Plan'!$U:$U,'Color fluctuate'!P$2))</f>
        <v>0</v>
      </c>
      <c r="Q8" s="130">
        <f>+IF(Q$2=0,0,COUNTIFS('2.Pro Plan'!$N:$N,'Color fluctuate'!$C8,'2.Pro Plan'!$U:$U,'Color fluctuate'!Q$2))</f>
        <v>0</v>
      </c>
      <c r="R8" s="124">
        <f>+IF(R$2=0,0,COUNTIFS('2.Pro Plan'!$N:$N,'Color fluctuate'!$C8,'2.Pro Plan'!$U:$U,'Color fluctuate'!R$2))</f>
        <v>0</v>
      </c>
      <c r="S8" s="124">
        <f>+IF(S$2=0,0,COUNTIFS('2.Pro Plan'!$N:$N,'Color fluctuate'!$C8,'2.Pro Plan'!$U:$U,'Color fluctuate'!S$2))</f>
        <v>0</v>
      </c>
      <c r="T8" s="124">
        <f>+IF(T$2=0,0,COUNTIFS('2.Pro Plan'!$N:$N,'Color fluctuate'!$C8,'2.Pro Plan'!$U:$U,'Color fluctuate'!T$2))</f>
        <v>0</v>
      </c>
      <c r="U8" s="124">
        <f>+IF(U$2=0,0,COUNTIFS('2.Pro Plan'!$N:$N,'Color fluctuate'!$C8,'2.Pro Plan'!$U:$U,'Color fluctuate'!U$2))</f>
        <v>0</v>
      </c>
      <c r="V8" s="124">
        <f>+IF(V$2=0,0,COUNTIFS('2.Pro Plan'!$N:$N,'Color fluctuate'!$C8,'2.Pro Plan'!$U:$U,'Color fluctuate'!V$2))</f>
        <v>0</v>
      </c>
      <c r="W8" s="124">
        <f>+IF(W$2=0,0,COUNTIFS('2.Pro Plan'!$N:$N,'Color fluctuate'!$C8,'2.Pro Plan'!$U:$U,'Color fluctuate'!W$2))</f>
        <v>0</v>
      </c>
      <c r="X8" s="124">
        <f>+IF(X$2=0,0,COUNTIFS('2.Pro Plan'!$N:$N,'Color fluctuate'!$C8,'2.Pro Plan'!$U:$U,'Color fluctuate'!X$2))</f>
        <v>0</v>
      </c>
      <c r="Y8" s="124">
        <f>+IF(Y$2=0,0,COUNTIFS('2.Pro Plan'!$N:$N,'Color fluctuate'!$C8,'2.Pro Plan'!$U:$U,'Color fluctuate'!Y$2))</f>
        <v>0</v>
      </c>
      <c r="Z8" s="124">
        <f>+IF(Z$2=0,0,COUNTIFS('2.Pro Plan'!$N:$N,'Color fluctuate'!$C8,'2.Pro Plan'!$U:$U,'Color fluctuate'!Z$2))</f>
        <v>0</v>
      </c>
      <c r="AA8" s="124">
        <f>+IF(AA$2=0,0,COUNTIFS('2.Pro Plan'!$N:$N,'Color fluctuate'!$C8,'2.Pro Plan'!$U:$U,'Color fluctuate'!AA$2))</f>
        <v>0</v>
      </c>
      <c r="AB8" s="124">
        <f>+IF(AB$2=0,0,COUNTIFS('2.Pro Plan'!$N:$N,'Color fluctuate'!$C8,'2.Pro Plan'!$U:$U,'Color fluctuate'!AB$2))</f>
        <v>0</v>
      </c>
      <c r="AC8" s="124">
        <f>+IF(AC$2=0,0,COUNTIFS('2.Pro Plan'!$N:$N,'Color fluctuate'!$C8,'2.Pro Plan'!$U:$U,'Color fluctuate'!AC$2))</f>
        <v>0</v>
      </c>
      <c r="AD8" s="124">
        <f>+IF(AD$2=0,0,COUNTIFS('2.Pro Plan'!$N:$N,'Color fluctuate'!$C8,'2.Pro Plan'!$U:$U,'Color fluctuate'!AD$2))</f>
        <v>0</v>
      </c>
      <c r="AE8" s="124">
        <f>+IF(AE$2=0,0,COUNTIFS('2.Pro Plan'!$N:$N,'Color fluctuate'!$C8,'2.Pro Plan'!$U:$U,'Color fluctuate'!AE$2))</f>
        <v>0</v>
      </c>
      <c r="AF8" s="124">
        <f>+IF(AF$2=0,0,COUNTIFS('2.Pro Plan'!$N:$N,'Color fluctuate'!$C8,'2.Pro Plan'!$U:$U,'Color fluctuate'!AF$2))</f>
        <v>0</v>
      </c>
      <c r="AG8" s="124">
        <f>+IF(AG$2=0,0,COUNTIFS('2.Pro Plan'!$N:$N,'Color fluctuate'!$C8,'2.Pro Plan'!$U:$U,'Color fluctuate'!AG$2))</f>
        <v>0</v>
      </c>
      <c r="AH8" s="124">
        <f>+IF(AH$2=0,0,COUNTIFS('2.Pro Plan'!$N:$N,'Color fluctuate'!$C8,'2.Pro Plan'!$U:$U,'Color fluctuate'!AH$2))</f>
        <v>0</v>
      </c>
      <c r="AI8" s="124">
        <f>+IF(AI$2=0,0,COUNTIFS('2.Pro Plan'!$N:$N,'Color fluctuate'!$C8,'2.Pro Plan'!$U:$U,'Color fluctuate'!AI$2))</f>
        <v>0</v>
      </c>
      <c r="AJ8" s="124">
        <f>+IF(AJ$2=0,0,COUNTIFS('2.Pro Plan'!$N:$N,'Color fluctuate'!$C8,'2.Pro Plan'!$U:$U,'Color fluctuate'!AJ$2))</f>
        <v>0</v>
      </c>
      <c r="AK8" s="124">
        <f>+IF(AK$2=0,0,COUNTIFS('2.Pro Plan'!$N:$N,'Color fluctuate'!$C8,'2.Pro Plan'!$U:$U,'Color fluctuate'!AK$2))</f>
        <v>0</v>
      </c>
      <c r="AL8" s="124">
        <f>+IF(AL$2=0,0,COUNTIFS('2.Pro Plan'!$N:$N,'Color fluctuate'!$C8,'2.Pro Plan'!$U:$U,'Color fluctuate'!AL$2))</f>
        <v>0</v>
      </c>
      <c r="AM8" s="124">
        <f>+IF(AM$2=0,0,COUNTIFS('2.Pro Plan'!$N:$N,'Color fluctuate'!$C8,'2.Pro Plan'!$U:$U,'Color fluctuate'!AM$2))</f>
        <v>0</v>
      </c>
    </row>
    <row r="9" spans="1:44">
      <c r="A9" s="130" t="s">
        <v>361</v>
      </c>
      <c r="B9" s="66">
        <f t="shared" si="1"/>
        <v>5</v>
      </c>
      <c r="C9" s="66" t="s">
        <v>25</v>
      </c>
      <c r="I9" s="130">
        <f>+IF(I$2=0,0,COUNTIFS('2.Pro Plan'!$N:$N,'Color fluctuate'!$C9,'2.Pro Plan'!$U:$U,'Color fluctuate'!I$2))</f>
        <v>0</v>
      </c>
      <c r="J9" s="130">
        <f>+IF(J$2=0,0,COUNTIFS('2.Pro Plan'!$N:$N,'Color fluctuate'!$C9,'2.Pro Plan'!$U:$U,'Color fluctuate'!J$2))</f>
        <v>0</v>
      </c>
      <c r="K9" s="130">
        <f>+IF(K$2=0,0,COUNTIFS('2.Pro Plan'!$N:$N,'Color fluctuate'!$C9,'2.Pro Plan'!$U:$U,'Color fluctuate'!K$2))</f>
        <v>0</v>
      </c>
      <c r="L9" s="130">
        <f>+IF(L$2=0,0,COUNTIFS('2.Pro Plan'!$N:$N,'Color fluctuate'!$C9,'2.Pro Plan'!$U:$U,'Color fluctuate'!L$2))</f>
        <v>0</v>
      </c>
      <c r="M9" s="130">
        <f>+IF(M$2=0,0,COUNTIFS('2.Pro Plan'!$N:$N,'Color fluctuate'!$C9,'2.Pro Plan'!$U:$U,'Color fluctuate'!M$2))</f>
        <v>0</v>
      </c>
      <c r="N9" s="130">
        <f>+IF(N$2=0,0,COUNTIFS('2.Pro Plan'!$N:$N,'Color fluctuate'!$C9,'2.Pro Plan'!$U:$U,'Color fluctuate'!N$2))</f>
        <v>0</v>
      </c>
      <c r="O9" s="130">
        <f>+IF(O$2=0,0,COUNTIFS('2.Pro Plan'!$N:$N,'Color fluctuate'!$C9,'2.Pro Plan'!$U:$U,'Color fluctuate'!O$2))</f>
        <v>0</v>
      </c>
      <c r="P9" s="130">
        <f>+IF(P$2=0,0,COUNTIFS('2.Pro Plan'!$N:$N,'Color fluctuate'!$C9,'2.Pro Plan'!$U:$U,'Color fluctuate'!P$2))</f>
        <v>0</v>
      </c>
      <c r="Q9" s="130">
        <f>+IF(Q$2=0,0,COUNTIFS('2.Pro Plan'!$N:$N,'Color fluctuate'!$C9,'2.Pro Plan'!$U:$U,'Color fluctuate'!Q$2))</f>
        <v>0</v>
      </c>
      <c r="R9" s="124">
        <f>+IF(R$2=0,0,COUNTIFS('2.Pro Plan'!$N:$N,'Color fluctuate'!$C9,'2.Pro Plan'!$U:$U,'Color fluctuate'!R$2))</f>
        <v>0</v>
      </c>
      <c r="S9" s="124">
        <f>+IF(S$2=0,0,COUNTIFS('2.Pro Plan'!$N:$N,'Color fluctuate'!$C9,'2.Pro Plan'!$U:$U,'Color fluctuate'!S$2))</f>
        <v>0</v>
      </c>
      <c r="T9" s="124">
        <f>+IF(T$2=0,0,COUNTIFS('2.Pro Plan'!$N:$N,'Color fluctuate'!$C9,'2.Pro Plan'!$U:$U,'Color fluctuate'!T$2))</f>
        <v>0</v>
      </c>
      <c r="U9" s="124">
        <f>+IF(U$2=0,0,COUNTIFS('2.Pro Plan'!$N:$N,'Color fluctuate'!$C9,'2.Pro Plan'!$U:$U,'Color fluctuate'!U$2))</f>
        <v>0</v>
      </c>
      <c r="V9" s="124">
        <f>+IF(V$2=0,0,COUNTIFS('2.Pro Plan'!$N:$N,'Color fluctuate'!$C9,'2.Pro Plan'!$U:$U,'Color fluctuate'!V$2))</f>
        <v>0</v>
      </c>
      <c r="W9" s="124">
        <f>+IF(W$2=0,0,COUNTIFS('2.Pro Plan'!$N:$N,'Color fluctuate'!$C9,'2.Pro Plan'!$U:$U,'Color fluctuate'!W$2))</f>
        <v>0</v>
      </c>
      <c r="X9" s="124">
        <f>+IF(X$2=0,0,COUNTIFS('2.Pro Plan'!$N:$N,'Color fluctuate'!$C9,'2.Pro Plan'!$U:$U,'Color fluctuate'!X$2))</f>
        <v>0</v>
      </c>
      <c r="Y9" s="124">
        <f>+IF(Y$2=0,0,COUNTIFS('2.Pro Plan'!$N:$N,'Color fluctuate'!$C9,'2.Pro Plan'!$U:$U,'Color fluctuate'!Y$2))</f>
        <v>0</v>
      </c>
      <c r="Z9" s="124">
        <f>+IF(Z$2=0,0,COUNTIFS('2.Pro Plan'!$N:$N,'Color fluctuate'!$C9,'2.Pro Plan'!$U:$U,'Color fluctuate'!Z$2))</f>
        <v>0</v>
      </c>
      <c r="AA9" s="124">
        <f>+IF(AA$2=0,0,COUNTIFS('2.Pro Plan'!$N:$N,'Color fluctuate'!$C9,'2.Pro Plan'!$U:$U,'Color fluctuate'!AA$2))</f>
        <v>0</v>
      </c>
      <c r="AB9" s="124">
        <f>+IF(AB$2=0,0,COUNTIFS('2.Pro Plan'!$N:$N,'Color fluctuate'!$C9,'2.Pro Plan'!$U:$U,'Color fluctuate'!AB$2))</f>
        <v>0</v>
      </c>
      <c r="AC9" s="124">
        <f>+IF(AC$2=0,0,COUNTIFS('2.Pro Plan'!$N:$N,'Color fluctuate'!$C9,'2.Pro Plan'!$U:$U,'Color fluctuate'!AC$2))</f>
        <v>0</v>
      </c>
      <c r="AD9" s="124">
        <f>+IF(AD$2=0,0,COUNTIFS('2.Pro Plan'!$N:$N,'Color fluctuate'!$C9,'2.Pro Plan'!$U:$U,'Color fluctuate'!AD$2))</f>
        <v>0</v>
      </c>
      <c r="AE9" s="124">
        <f>+IF(AE$2=0,0,COUNTIFS('2.Pro Plan'!$N:$N,'Color fluctuate'!$C9,'2.Pro Plan'!$U:$U,'Color fluctuate'!AE$2))</f>
        <v>0</v>
      </c>
      <c r="AF9" s="124">
        <f>+IF(AF$2=0,0,COUNTIFS('2.Pro Plan'!$N:$N,'Color fluctuate'!$C9,'2.Pro Plan'!$U:$U,'Color fluctuate'!AF$2))</f>
        <v>0</v>
      </c>
      <c r="AG9" s="124">
        <f>+IF(AG$2=0,0,COUNTIFS('2.Pro Plan'!$N:$N,'Color fluctuate'!$C9,'2.Pro Plan'!$U:$U,'Color fluctuate'!AG$2))</f>
        <v>0</v>
      </c>
      <c r="AH9" s="124">
        <f>+IF(AH$2=0,0,COUNTIFS('2.Pro Plan'!$N:$N,'Color fluctuate'!$C9,'2.Pro Plan'!$U:$U,'Color fluctuate'!AH$2))</f>
        <v>0</v>
      </c>
      <c r="AI9" s="124">
        <f>+IF(AI$2=0,0,COUNTIFS('2.Pro Plan'!$N:$N,'Color fluctuate'!$C9,'2.Pro Plan'!$U:$U,'Color fluctuate'!AI$2))</f>
        <v>0</v>
      </c>
      <c r="AJ9" s="124">
        <f>+IF(AJ$2=0,0,COUNTIFS('2.Pro Plan'!$N:$N,'Color fluctuate'!$C9,'2.Pro Plan'!$U:$U,'Color fluctuate'!AJ$2))</f>
        <v>0</v>
      </c>
      <c r="AK9" s="124">
        <f>+IF(AK$2=0,0,COUNTIFS('2.Pro Plan'!$N:$N,'Color fluctuate'!$C9,'2.Pro Plan'!$U:$U,'Color fluctuate'!AK$2))</f>
        <v>0</v>
      </c>
      <c r="AL9" s="124">
        <f>+IF(AL$2=0,0,COUNTIFS('2.Pro Plan'!$N:$N,'Color fluctuate'!$C9,'2.Pro Plan'!$U:$U,'Color fluctuate'!AL$2))</f>
        <v>0</v>
      </c>
      <c r="AM9" s="124">
        <f>+IF(AM$2=0,0,COUNTIFS('2.Pro Plan'!$N:$N,'Color fluctuate'!$C9,'2.Pro Plan'!$U:$U,'Color fluctuate'!AM$2))</f>
        <v>0</v>
      </c>
    </row>
    <row r="10" spans="1:44">
      <c r="A10" s="130" t="s">
        <v>361</v>
      </c>
      <c r="B10" s="66">
        <f t="shared" si="1"/>
        <v>6</v>
      </c>
      <c r="C10" s="66">
        <v>601</v>
      </c>
      <c r="I10" s="130">
        <f>+IF(I$2=0,0,COUNTIFS('2.Pro Plan'!$N:$N,'Color fluctuate'!$C10,'2.Pro Plan'!$U:$U,'Color fluctuate'!I$2))</f>
        <v>0</v>
      </c>
      <c r="J10" s="130">
        <f>+IF(J$2=0,0,COUNTIFS('2.Pro Plan'!$N:$N,'Color fluctuate'!$C10,'2.Pro Plan'!$U:$U,'Color fluctuate'!J$2))</f>
        <v>0</v>
      </c>
      <c r="K10" s="130">
        <f>+IF(K$2=0,0,COUNTIFS('2.Pro Plan'!$N:$N,'Color fluctuate'!$C10,'2.Pro Plan'!$U:$U,'Color fluctuate'!K$2))</f>
        <v>0</v>
      </c>
      <c r="L10" s="130">
        <f>+IF(L$2=0,0,COUNTIFS('2.Pro Plan'!$N:$N,'Color fluctuate'!$C10,'2.Pro Plan'!$U:$U,'Color fluctuate'!L$2))</f>
        <v>0</v>
      </c>
      <c r="M10" s="130">
        <f>+IF(M$2=0,0,COUNTIFS('2.Pro Plan'!$N:$N,'Color fluctuate'!$C10,'2.Pro Plan'!$U:$U,'Color fluctuate'!M$2))</f>
        <v>0</v>
      </c>
      <c r="N10" s="130">
        <f>+IF(N$2=0,0,COUNTIFS('2.Pro Plan'!$N:$N,'Color fluctuate'!$C10,'2.Pro Plan'!$U:$U,'Color fluctuate'!N$2))</f>
        <v>0</v>
      </c>
      <c r="O10" s="130">
        <f>+IF(O$2=0,0,COUNTIFS('2.Pro Plan'!$N:$N,'Color fluctuate'!$C10,'2.Pro Plan'!$U:$U,'Color fluctuate'!O$2))</f>
        <v>0</v>
      </c>
      <c r="P10" s="130">
        <f>+IF(P$2=0,0,COUNTIFS('2.Pro Plan'!$N:$N,'Color fluctuate'!$C10,'2.Pro Plan'!$U:$U,'Color fluctuate'!P$2))</f>
        <v>0</v>
      </c>
      <c r="Q10" s="130">
        <f>+IF(Q$2=0,0,COUNTIFS('2.Pro Plan'!$N:$N,'Color fluctuate'!$C10,'2.Pro Plan'!$U:$U,'Color fluctuate'!Q$2))</f>
        <v>0</v>
      </c>
      <c r="R10" s="124">
        <f>+IF(R$2=0,0,COUNTIFS('2.Pro Plan'!$N:$N,'Color fluctuate'!$C10,'2.Pro Plan'!$U:$U,'Color fluctuate'!R$2))</f>
        <v>0</v>
      </c>
      <c r="S10" s="124">
        <f>+IF(S$2=0,0,COUNTIFS('2.Pro Plan'!$N:$N,'Color fluctuate'!$C10,'2.Pro Plan'!$U:$U,'Color fluctuate'!S$2))</f>
        <v>0</v>
      </c>
      <c r="T10" s="124">
        <f>+IF(T$2=0,0,COUNTIFS('2.Pro Plan'!$N:$N,'Color fluctuate'!$C10,'2.Pro Plan'!$U:$U,'Color fluctuate'!T$2))</f>
        <v>0</v>
      </c>
      <c r="U10" s="124">
        <f>+IF(U$2=0,0,COUNTIFS('2.Pro Plan'!$N:$N,'Color fluctuate'!$C10,'2.Pro Plan'!$U:$U,'Color fluctuate'!U$2))</f>
        <v>0</v>
      </c>
      <c r="V10" s="124">
        <f>+IF(V$2=0,0,COUNTIFS('2.Pro Plan'!$N:$N,'Color fluctuate'!$C10,'2.Pro Plan'!$U:$U,'Color fluctuate'!V$2))</f>
        <v>0</v>
      </c>
      <c r="W10" s="124">
        <f>+IF(W$2=0,0,COUNTIFS('2.Pro Plan'!$N:$N,'Color fluctuate'!$C10,'2.Pro Plan'!$U:$U,'Color fluctuate'!W$2))</f>
        <v>0</v>
      </c>
      <c r="X10" s="124">
        <f>+IF(X$2=0,0,COUNTIFS('2.Pro Plan'!$N:$N,'Color fluctuate'!$C10,'2.Pro Plan'!$U:$U,'Color fluctuate'!X$2))</f>
        <v>0</v>
      </c>
      <c r="Y10" s="124">
        <f>+IF(Y$2=0,0,COUNTIFS('2.Pro Plan'!$N:$N,'Color fluctuate'!$C10,'2.Pro Plan'!$U:$U,'Color fluctuate'!Y$2))</f>
        <v>0</v>
      </c>
      <c r="Z10" s="124">
        <f>+IF(Z$2=0,0,COUNTIFS('2.Pro Plan'!$N:$N,'Color fluctuate'!$C10,'2.Pro Plan'!$U:$U,'Color fluctuate'!Z$2))</f>
        <v>0</v>
      </c>
      <c r="AA10" s="124">
        <f>+IF(AA$2=0,0,COUNTIFS('2.Pro Plan'!$N:$N,'Color fluctuate'!$C10,'2.Pro Plan'!$U:$U,'Color fluctuate'!AA$2))</f>
        <v>0</v>
      </c>
      <c r="AB10" s="124">
        <f>+IF(AB$2=0,0,COUNTIFS('2.Pro Plan'!$N:$N,'Color fluctuate'!$C10,'2.Pro Plan'!$U:$U,'Color fluctuate'!AB$2))</f>
        <v>0</v>
      </c>
      <c r="AC10" s="124">
        <f>+IF(AC$2=0,0,COUNTIFS('2.Pro Plan'!$N:$N,'Color fluctuate'!$C10,'2.Pro Plan'!$U:$U,'Color fluctuate'!AC$2))</f>
        <v>0</v>
      </c>
      <c r="AD10" s="124">
        <f>+IF(AD$2=0,0,COUNTIFS('2.Pro Plan'!$N:$N,'Color fluctuate'!$C10,'2.Pro Plan'!$U:$U,'Color fluctuate'!AD$2))</f>
        <v>0</v>
      </c>
      <c r="AE10" s="124">
        <f>+IF(AE$2=0,0,COUNTIFS('2.Pro Plan'!$N:$N,'Color fluctuate'!$C10,'2.Pro Plan'!$U:$U,'Color fluctuate'!AE$2))</f>
        <v>0</v>
      </c>
      <c r="AF10" s="124">
        <f>+IF(AF$2=0,0,COUNTIFS('2.Pro Plan'!$N:$N,'Color fluctuate'!$C10,'2.Pro Plan'!$U:$U,'Color fluctuate'!AF$2))</f>
        <v>0</v>
      </c>
      <c r="AG10" s="124">
        <f>+IF(AG$2=0,0,COUNTIFS('2.Pro Plan'!$N:$N,'Color fluctuate'!$C10,'2.Pro Plan'!$U:$U,'Color fluctuate'!AG$2))</f>
        <v>0</v>
      </c>
      <c r="AH10" s="124">
        <f>+IF(AH$2=0,0,COUNTIFS('2.Pro Plan'!$N:$N,'Color fluctuate'!$C10,'2.Pro Plan'!$U:$U,'Color fluctuate'!AH$2))</f>
        <v>0</v>
      </c>
      <c r="AI10" s="124">
        <f>+IF(AI$2=0,0,COUNTIFS('2.Pro Plan'!$N:$N,'Color fluctuate'!$C10,'2.Pro Plan'!$U:$U,'Color fluctuate'!AI$2))</f>
        <v>0</v>
      </c>
      <c r="AJ10" s="124">
        <f>+IF(AJ$2=0,0,COUNTIFS('2.Pro Plan'!$N:$N,'Color fluctuate'!$C10,'2.Pro Plan'!$U:$U,'Color fluctuate'!AJ$2))</f>
        <v>0</v>
      </c>
      <c r="AK10" s="124">
        <f>+IF(AK$2=0,0,COUNTIFS('2.Pro Plan'!$N:$N,'Color fluctuate'!$C10,'2.Pro Plan'!$U:$U,'Color fluctuate'!AK$2))</f>
        <v>0</v>
      </c>
      <c r="AL10" s="124">
        <f>+IF(AL$2=0,0,COUNTIFS('2.Pro Plan'!$N:$N,'Color fluctuate'!$C10,'2.Pro Plan'!$U:$U,'Color fluctuate'!AL$2))</f>
        <v>0</v>
      </c>
      <c r="AM10" s="124">
        <f>+IF(AM$2=0,0,COUNTIFS('2.Pro Plan'!$N:$N,'Color fluctuate'!$C10,'2.Pro Plan'!$U:$U,'Color fluctuate'!AM$2))</f>
        <v>0</v>
      </c>
    </row>
    <row r="11" spans="1:44">
      <c r="A11" s="130" t="s">
        <v>361</v>
      </c>
      <c r="B11" s="66">
        <f t="shared" si="1"/>
        <v>7</v>
      </c>
      <c r="C11" s="66" t="s">
        <v>27</v>
      </c>
      <c r="I11" s="130">
        <f>+IF(I$2=0,0,COUNTIFS('2.Pro Plan'!$N:$N,'Color fluctuate'!$C11,'2.Pro Plan'!$U:$U,'Color fluctuate'!I$2))</f>
        <v>0</v>
      </c>
      <c r="J11" s="130">
        <f>+IF(J$2=0,0,COUNTIFS('2.Pro Plan'!$N:$N,'Color fluctuate'!$C11,'2.Pro Plan'!$U:$U,'Color fluctuate'!J$2))</f>
        <v>0</v>
      </c>
      <c r="K11" s="130">
        <f>+IF(K$2=0,0,COUNTIFS('2.Pro Plan'!$N:$N,'Color fluctuate'!$C11,'2.Pro Plan'!$U:$U,'Color fluctuate'!K$2))</f>
        <v>0</v>
      </c>
      <c r="L11" s="130">
        <f>+IF(L$2=0,0,COUNTIFS('2.Pro Plan'!$N:$N,'Color fluctuate'!$C11,'2.Pro Plan'!$U:$U,'Color fluctuate'!L$2))</f>
        <v>0</v>
      </c>
      <c r="M11" s="130">
        <f>+IF(M$2=0,0,COUNTIFS('2.Pro Plan'!$N:$N,'Color fluctuate'!$C11,'2.Pro Plan'!$U:$U,'Color fluctuate'!M$2))</f>
        <v>0</v>
      </c>
      <c r="N11" s="130">
        <f>+IF(N$2=0,0,COUNTIFS('2.Pro Plan'!$N:$N,'Color fluctuate'!$C11,'2.Pro Plan'!$U:$U,'Color fluctuate'!N$2))</f>
        <v>0</v>
      </c>
      <c r="O11" s="130">
        <f>+IF(O$2=0,0,COUNTIFS('2.Pro Plan'!$N:$N,'Color fluctuate'!$C11,'2.Pro Plan'!$U:$U,'Color fluctuate'!O$2))</f>
        <v>0</v>
      </c>
      <c r="P11" s="130">
        <f>+IF(P$2=0,0,COUNTIFS('2.Pro Plan'!$N:$N,'Color fluctuate'!$C11,'2.Pro Plan'!$U:$U,'Color fluctuate'!P$2))</f>
        <v>0</v>
      </c>
      <c r="Q11" s="130">
        <f>+IF(Q$2=0,0,COUNTIFS('2.Pro Plan'!$N:$N,'Color fluctuate'!$C11,'2.Pro Plan'!$U:$U,'Color fluctuate'!Q$2))</f>
        <v>0</v>
      </c>
      <c r="R11" s="124">
        <f>+IF(R$2=0,0,COUNTIFS('2.Pro Plan'!$N:$N,'Color fluctuate'!$C11,'2.Pro Plan'!$U:$U,'Color fluctuate'!R$2))</f>
        <v>0</v>
      </c>
      <c r="S11" s="124">
        <f>+IF(S$2=0,0,COUNTIFS('2.Pro Plan'!$N:$N,'Color fluctuate'!$C11,'2.Pro Plan'!$U:$U,'Color fluctuate'!S$2))</f>
        <v>0</v>
      </c>
      <c r="T11" s="124">
        <f>+IF(T$2=0,0,COUNTIFS('2.Pro Plan'!$N:$N,'Color fluctuate'!$C11,'2.Pro Plan'!$U:$U,'Color fluctuate'!T$2))</f>
        <v>0</v>
      </c>
      <c r="U11" s="124">
        <f>+IF(U$2=0,0,COUNTIFS('2.Pro Plan'!$N:$N,'Color fluctuate'!$C11,'2.Pro Plan'!$U:$U,'Color fluctuate'!U$2))</f>
        <v>0</v>
      </c>
      <c r="V11" s="124">
        <f>+IF(V$2=0,0,COUNTIFS('2.Pro Plan'!$N:$N,'Color fluctuate'!$C11,'2.Pro Plan'!$U:$U,'Color fluctuate'!V$2))</f>
        <v>0</v>
      </c>
      <c r="W11" s="124">
        <f>+IF(W$2=0,0,COUNTIFS('2.Pro Plan'!$N:$N,'Color fluctuate'!$C11,'2.Pro Plan'!$U:$U,'Color fluctuate'!W$2))</f>
        <v>0</v>
      </c>
      <c r="X11" s="124">
        <f>+IF(X$2=0,0,COUNTIFS('2.Pro Plan'!$N:$N,'Color fluctuate'!$C11,'2.Pro Plan'!$U:$U,'Color fluctuate'!X$2))</f>
        <v>0</v>
      </c>
      <c r="Y11" s="124">
        <f>+IF(Y$2=0,0,COUNTIFS('2.Pro Plan'!$N:$N,'Color fluctuate'!$C11,'2.Pro Plan'!$U:$U,'Color fluctuate'!Y$2))</f>
        <v>0</v>
      </c>
      <c r="Z11" s="124">
        <f>+IF(Z$2=0,0,COUNTIFS('2.Pro Plan'!$N:$N,'Color fluctuate'!$C11,'2.Pro Plan'!$U:$U,'Color fluctuate'!Z$2))</f>
        <v>0</v>
      </c>
      <c r="AA11" s="124">
        <f>+IF(AA$2=0,0,COUNTIFS('2.Pro Plan'!$N:$N,'Color fluctuate'!$C11,'2.Pro Plan'!$U:$U,'Color fluctuate'!AA$2))</f>
        <v>0</v>
      </c>
      <c r="AB11" s="124">
        <f>+IF(AB$2=0,0,COUNTIFS('2.Pro Plan'!$N:$N,'Color fluctuate'!$C11,'2.Pro Plan'!$U:$U,'Color fluctuate'!AB$2))</f>
        <v>0</v>
      </c>
      <c r="AC11" s="124">
        <f>+IF(AC$2=0,0,COUNTIFS('2.Pro Plan'!$N:$N,'Color fluctuate'!$C11,'2.Pro Plan'!$U:$U,'Color fluctuate'!AC$2))</f>
        <v>0</v>
      </c>
      <c r="AD11" s="124">
        <f>+IF(AD$2=0,0,COUNTIFS('2.Pro Plan'!$N:$N,'Color fluctuate'!$C11,'2.Pro Plan'!$U:$U,'Color fluctuate'!AD$2))</f>
        <v>0</v>
      </c>
      <c r="AE11" s="124">
        <f>+IF(AE$2=0,0,COUNTIFS('2.Pro Plan'!$N:$N,'Color fluctuate'!$C11,'2.Pro Plan'!$U:$U,'Color fluctuate'!AE$2))</f>
        <v>0</v>
      </c>
      <c r="AF11" s="124">
        <f>+IF(AF$2=0,0,COUNTIFS('2.Pro Plan'!$N:$N,'Color fluctuate'!$C11,'2.Pro Plan'!$U:$U,'Color fluctuate'!AF$2))</f>
        <v>0</v>
      </c>
      <c r="AG11" s="124">
        <f>+IF(AG$2=0,0,COUNTIFS('2.Pro Plan'!$N:$N,'Color fluctuate'!$C11,'2.Pro Plan'!$U:$U,'Color fluctuate'!AG$2))</f>
        <v>0</v>
      </c>
      <c r="AH11" s="124">
        <f>+IF(AH$2=0,0,COUNTIFS('2.Pro Plan'!$N:$N,'Color fluctuate'!$C11,'2.Pro Plan'!$U:$U,'Color fluctuate'!AH$2))</f>
        <v>0</v>
      </c>
      <c r="AI11" s="124">
        <f>+IF(AI$2=0,0,COUNTIFS('2.Pro Plan'!$N:$N,'Color fluctuate'!$C11,'2.Pro Plan'!$U:$U,'Color fluctuate'!AI$2))</f>
        <v>0</v>
      </c>
      <c r="AJ11" s="124">
        <f>+IF(AJ$2=0,0,COUNTIFS('2.Pro Plan'!$N:$N,'Color fluctuate'!$C11,'2.Pro Plan'!$U:$U,'Color fluctuate'!AJ$2))</f>
        <v>0</v>
      </c>
      <c r="AK11" s="124">
        <f>+IF(AK$2=0,0,COUNTIFS('2.Pro Plan'!$N:$N,'Color fluctuate'!$C11,'2.Pro Plan'!$U:$U,'Color fluctuate'!AK$2))</f>
        <v>0</v>
      </c>
      <c r="AL11" s="124">
        <f>+IF(AL$2=0,0,COUNTIFS('2.Pro Plan'!$N:$N,'Color fluctuate'!$C11,'2.Pro Plan'!$U:$U,'Color fluctuate'!AL$2))</f>
        <v>0</v>
      </c>
      <c r="AM11" s="124">
        <f>+IF(AM$2=0,0,COUNTIFS('2.Pro Plan'!$N:$N,'Color fluctuate'!$C11,'2.Pro Plan'!$U:$U,'Color fluctuate'!AM$2))</f>
        <v>0</v>
      </c>
    </row>
    <row r="12" spans="1:44">
      <c r="A12" s="130" t="s">
        <v>361</v>
      </c>
      <c r="B12" s="66">
        <f t="shared" si="1"/>
        <v>8</v>
      </c>
      <c r="C12" s="66" t="s">
        <v>28</v>
      </c>
      <c r="I12" s="130">
        <f>+IF(I$2=0,0,COUNTIFS('2.Pro Plan'!$N:$N,'Color fluctuate'!$C12,'2.Pro Plan'!$U:$U,'Color fluctuate'!I$2))</f>
        <v>13</v>
      </c>
      <c r="J12" s="130">
        <f>+IF(J$2=0,0,COUNTIFS('2.Pro Plan'!$N:$N,'Color fluctuate'!$C12,'2.Pro Plan'!$U:$U,'Color fluctuate'!J$2))</f>
        <v>20</v>
      </c>
      <c r="K12" s="130">
        <f>+IF(K$2=0,0,COUNTIFS('2.Pro Plan'!$N:$N,'Color fluctuate'!$C12,'2.Pro Plan'!$U:$U,'Color fluctuate'!K$2))</f>
        <v>15</v>
      </c>
      <c r="L12" s="130">
        <f>+IF(L$2=0,0,COUNTIFS('2.Pro Plan'!$N:$N,'Color fluctuate'!$C12,'2.Pro Plan'!$U:$U,'Color fluctuate'!L$2))</f>
        <v>22</v>
      </c>
      <c r="M12" s="130">
        <f>+IF(M$2=0,0,COUNTIFS('2.Pro Plan'!$N:$N,'Color fluctuate'!$C12,'2.Pro Plan'!$U:$U,'Color fluctuate'!M$2))</f>
        <v>16</v>
      </c>
      <c r="N12" s="130">
        <f>+IF(N$2=0,0,COUNTIFS('2.Pro Plan'!$N:$N,'Color fluctuate'!$C12,'2.Pro Plan'!$U:$U,'Color fluctuate'!N$2))</f>
        <v>23</v>
      </c>
      <c r="O12" s="130">
        <f>+IF(O$2=0,0,COUNTIFS('2.Pro Plan'!$N:$N,'Color fluctuate'!$C12,'2.Pro Plan'!$U:$U,'Color fluctuate'!O$2))</f>
        <v>19</v>
      </c>
      <c r="P12" s="130">
        <f>+IF(P$2=0,0,COUNTIFS('2.Pro Plan'!$N:$N,'Color fluctuate'!$C12,'2.Pro Plan'!$U:$U,'Color fluctuate'!P$2))</f>
        <v>15</v>
      </c>
      <c r="Q12" s="130">
        <f>+IF(Q$2=0,0,COUNTIFS('2.Pro Plan'!$N:$N,'Color fluctuate'!$C12,'2.Pro Plan'!$U:$U,'Color fluctuate'!Q$2))</f>
        <v>13</v>
      </c>
      <c r="R12" s="124">
        <f>+IF(R$2=0,0,COUNTIFS('2.Pro Plan'!$N:$N,'Color fluctuate'!$C12,'2.Pro Plan'!$U:$U,'Color fluctuate'!R$2))</f>
        <v>9</v>
      </c>
      <c r="S12" s="124">
        <f>+IF(S$2=0,0,COUNTIFS('2.Pro Plan'!$N:$N,'Color fluctuate'!$C12,'2.Pro Plan'!$U:$U,'Color fluctuate'!S$2))</f>
        <v>10</v>
      </c>
      <c r="T12" s="124">
        <f>+IF(T$2=0,0,COUNTIFS('2.Pro Plan'!$N:$N,'Color fluctuate'!$C12,'2.Pro Plan'!$U:$U,'Color fluctuate'!T$2))</f>
        <v>14</v>
      </c>
      <c r="U12" s="124">
        <f>+IF(U$2=0,0,COUNTIFS('2.Pro Plan'!$N:$N,'Color fluctuate'!$C12,'2.Pro Plan'!$U:$U,'Color fluctuate'!U$2))</f>
        <v>9</v>
      </c>
      <c r="V12" s="124">
        <f>+IF(V$2=0,0,COUNTIFS('2.Pro Plan'!$N:$N,'Color fluctuate'!$C12,'2.Pro Plan'!$U:$U,'Color fluctuate'!V$2))</f>
        <v>13</v>
      </c>
      <c r="W12" s="124">
        <f>+IF(W$2=0,0,COUNTIFS('2.Pro Plan'!$N:$N,'Color fluctuate'!$C12,'2.Pro Plan'!$U:$U,'Color fluctuate'!W$2))</f>
        <v>10</v>
      </c>
      <c r="X12" s="124">
        <f>+IF(X$2=0,0,COUNTIFS('2.Pro Plan'!$N:$N,'Color fluctuate'!$C12,'2.Pro Plan'!$U:$U,'Color fluctuate'!X$2))</f>
        <v>33</v>
      </c>
      <c r="Y12" s="124">
        <f>+IF(Y$2=0,0,COUNTIFS('2.Pro Plan'!$N:$N,'Color fluctuate'!$C12,'2.Pro Plan'!$U:$U,'Color fluctuate'!Y$2))</f>
        <v>20</v>
      </c>
      <c r="Z12" s="124">
        <f>+IF(Z$2=0,0,COUNTIFS('2.Pro Plan'!$N:$N,'Color fluctuate'!$C12,'2.Pro Plan'!$U:$U,'Color fluctuate'!Z$2))</f>
        <v>15</v>
      </c>
      <c r="AA12" s="124">
        <f>+IF(AA$2=0,0,COUNTIFS('2.Pro Plan'!$N:$N,'Color fluctuate'!$C12,'2.Pro Plan'!$U:$U,'Color fluctuate'!AA$2))</f>
        <v>11</v>
      </c>
      <c r="AB12" s="124">
        <f>+IF(AB$2=0,0,COUNTIFS('2.Pro Plan'!$N:$N,'Color fluctuate'!$C12,'2.Pro Plan'!$U:$U,'Color fluctuate'!AB$2))</f>
        <v>16</v>
      </c>
      <c r="AC12" s="124">
        <f>+IF(AC$2=0,0,COUNTIFS('2.Pro Plan'!$N:$N,'Color fluctuate'!$C12,'2.Pro Plan'!$U:$U,'Color fluctuate'!AC$2))</f>
        <v>17</v>
      </c>
      <c r="AD12" s="124">
        <f>+IF(AD$2=0,0,COUNTIFS('2.Pro Plan'!$N:$N,'Color fluctuate'!$C12,'2.Pro Plan'!$U:$U,'Color fluctuate'!AD$2))</f>
        <v>0</v>
      </c>
      <c r="AE12" s="124">
        <f>+IF(AE$2=0,0,COUNTIFS('2.Pro Plan'!$N:$N,'Color fluctuate'!$C12,'2.Pro Plan'!$U:$U,'Color fluctuate'!AE$2))</f>
        <v>0</v>
      </c>
      <c r="AF12" s="124">
        <f>+IF(AF$2=0,0,COUNTIFS('2.Pro Plan'!$N:$N,'Color fluctuate'!$C12,'2.Pro Plan'!$U:$U,'Color fluctuate'!AF$2))</f>
        <v>0</v>
      </c>
      <c r="AG12" s="124">
        <f>+IF(AG$2=0,0,COUNTIFS('2.Pro Plan'!$N:$N,'Color fluctuate'!$C12,'2.Pro Plan'!$U:$U,'Color fluctuate'!AG$2))</f>
        <v>0</v>
      </c>
      <c r="AH12" s="124">
        <f>+IF(AH$2=0,0,COUNTIFS('2.Pro Plan'!$N:$N,'Color fluctuate'!$C12,'2.Pro Plan'!$U:$U,'Color fluctuate'!AH$2))</f>
        <v>0</v>
      </c>
      <c r="AI12" s="124">
        <f>+IF(AI$2=0,0,COUNTIFS('2.Pro Plan'!$N:$N,'Color fluctuate'!$C12,'2.Pro Plan'!$U:$U,'Color fluctuate'!AI$2))</f>
        <v>0</v>
      </c>
      <c r="AJ12" s="124">
        <f>+IF(AJ$2=0,0,COUNTIFS('2.Pro Plan'!$N:$N,'Color fluctuate'!$C12,'2.Pro Plan'!$U:$U,'Color fluctuate'!AJ$2))</f>
        <v>0</v>
      </c>
      <c r="AK12" s="124">
        <f>+IF(AK$2=0,0,COUNTIFS('2.Pro Plan'!$N:$N,'Color fluctuate'!$C12,'2.Pro Plan'!$U:$U,'Color fluctuate'!AK$2))</f>
        <v>0</v>
      </c>
      <c r="AL12" s="124">
        <f>+IF(AL$2=0,0,COUNTIFS('2.Pro Plan'!$N:$N,'Color fluctuate'!$C12,'2.Pro Plan'!$U:$U,'Color fluctuate'!AL$2))</f>
        <v>0</v>
      </c>
      <c r="AM12" s="124">
        <f>+IF(AM$2=0,0,COUNTIFS('2.Pro Plan'!$N:$N,'Color fluctuate'!$C12,'2.Pro Plan'!$U:$U,'Color fluctuate'!AM$2))</f>
        <v>0</v>
      </c>
    </row>
    <row r="13" spans="1:44">
      <c r="A13" s="130" t="s">
        <v>361</v>
      </c>
      <c r="B13" s="66">
        <f t="shared" si="1"/>
        <v>9</v>
      </c>
      <c r="C13" s="66" t="s">
        <v>29</v>
      </c>
      <c r="I13" s="130">
        <f>+IF(I$2=0,0,COUNTIFS('2.Pro Plan'!$N:$N,'Color fluctuate'!$C13,'2.Pro Plan'!$U:$U,'Color fluctuate'!I$2))</f>
        <v>2</v>
      </c>
      <c r="J13" s="130">
        <f>+IF(J$2=0,0,COUNTIFS('2.Pro Plan'!$N:$N,'Color fluctuate'!$C13,'2.Pro Plan'!$U:$U,'Color fluctuate'!J$2))</f>
        <v>3</v>
      </c>
      <c r="K13" s="130">
        <f>+IF(K$2=0,0,COUNTIFS('2.Pro Plan'!$N:$N,'Color fluctuate'!$C13,'2.Pro Plan'!$U:$U,'Color fluctuate'!K$2))</f>
        <v>5</v>
      </c>
      <c r="L13" s="130">
        <f>+IF(L$2=0,0,COUNTIFS('2.Pro Plan'!$N:$N,'Color fluctuate'!$C13,'2.Pro Plan'!$U:$U,'Color fluctuate'!L$2))</f>
        <v>5</v>
      </c>
      <c r="M13" s="130">
        <f>+IF(M$2=0,0,COUNTIFS('2.Pro Plan'!$N:$N,'Color fluctuate'!$C13,'2.Pro Plan'!$U:$U,'Color fluctuate'!M$2))</f>
        <v>8</v>
      </c>
      <c r="N13" s="130">
        <f>+IF(N$2=0,0,COUNTIFS('2.Pro Plan'!$N:$N,'Color fluctuate'!$C13,'2.Pro Plan'!$U:$U,'Color fluctuate'!N$2))</f>
        <v>10</v>
      </c>
      <c r="O13" s="130">
        <f>+IF(O$2=0,0,COUNTIFS('2.Pro Plan'!$N:$N,'Color fluctuate'!$C13,'2.Pro Plan'!$U:$U,'Color fluctuate'!O$2))</f>
        <v>4</v>
      </c>
      <c r="P13" s="130">
        <f>+IF(P$2=0,0,COUNTIFS('2.Pro Plan'!$N:$N,'Color fluctuate'!$C13,'2.Pro Plan'!$U:$U,'Color fluctuate'!P$2))</f>
        <v>6</v>
      </c>
      <c r="Q13" s="130">
        <f>+IF(Q$2=0,0,COUNTIFS('2.Pro Plan'!$N:$N,'Color fluctuate'!$C13,'2.Pro Plan'!$U:$U,'Color fluctuate'!Q$2))</f>
        <v>4</v>
      </c>
      <c r="R13" s="124">
        <f>+IF(R$2=0,0,COUNTIFS('2.Pro Plan'!$N:$N,'Color fluctuate'!$C13,'2.Pro Plan'!$U:$U,'Color fluctuate'!R$2))</f>
        <v>6</v>
      </c>
      <c r="S13" s="124">
        <f>+IF(S$2=0,0,COUNTIFS('2.Pro Plan'!$N:$N,'Color fluctuate'!$C13,'2.Pro Plan'!$U:$U,'Color fluctuate'!S$2))</f>
        <v>6</v>
      </c>
      <c r="T13" s="124">
        <f>+IF(T$2=0,0,COUNTIFS('2.Pro Plan'!$N:$N,'Color fluctuate'!$C13,'2.Pro Plan'!$U:$U,'Color fluctuate'!T$2))</f>
        <v>5</v>
      </c>
      <c r="U13" s="124">
        <f>+IF(U$2=0,0,COUNTIFS('2.Pro Plan'!$N:$N,'Color fluctuate'!$C13,'2.Pro Plan'!$U:$U,'Color fluctuate'!U$2))</f>
        <v>6</v>
      </c>
      <c r="V13" s="124">
        <f>+IF(V$2=0,0,COUNTIFS('2.Pro Plan'!$N:$N,'Color fluctuate'!$C13,'2.Pro Plan'!$U:$U,'Color fluctuate'!V$2))</f>
        <v>5</v>
      </c>
      <c r="W13" s="124">
        <f>+IF(W$2=0,0,COUNTIFS('2.Pro Plan'!$N:$N,'Color fluctuate'!$C13,'2.Pro Plan'!$U:$U,'Color fluctuate'!W$2))</f>
        <v>14</v>
      </c>
      <c r="X13" s="124">
        <f>+IF(X$2=0,0,COUNTIFS('2.Pro Plan'!$N:$N,'Color fluctuate'!$C13,'2.Pro Plan'!$U:$U,'Color fluctuate'!X$2))</f>
        <v>5</v>
      </c>
      <c r="Y13" s="124">
        <f>+IF(Y$2=0,0,COUNTIFS('2.Pro Plan'!$N:$N,'Color fluctuate'!$C13,'2.Pro Plan'!$U:$U,'Color fluctuate'!Y$2))</f>
        <v>10</v>
      </c>
      <c r="Z13" s="124">
        <f>+IF(Z$2=0,0,COUNTIFS('2.Pro Plan'!$N:$N,'Color fluctuate'!$C13,'2.Pro Plan'!$U:$U,'Color fluctuate'!Z$2))</f>
        <v>12</v>
      </c>
      <c r="AA13" s="124">
        <f>+IF(AA$2=0,0,COUNTIFS('2.Pro Plan'!$N:$N,'Color fluctuate'!$C13,'2.Pro Plan'!$U:$U,'Color fluctuate'!AA$2))</f>
        <v>17</v>
      </c>
      <c r="AB13" s="124">
        <f>+IF(AB$2=0,0,COUNTIFS('2.Pro Plan'!$N:$N,'Color fluctuate'!$C13,'2.Pro Plan'!$U:$U,'Color fluctuate'!AB$2))</f>
        <v>9</v>
      </c>
      <c r="AC13" s="124">
        <f>+IF(AC$2=0,0,COUNTIFS('2.Pro Plan'!$N:$N,'Color fluctuate'!$C13,'2.Pro Plan'!$U:$U,'Color fluctuate'!AC$2))</f>
        <v>8</v>
      </c>
      <c r="AD13" s="124">
        <f>+IF(AD$2=0,0,COUNTIFS('2.Pro Plan'!$N:$N,'Color fluctuate'!$C13,'2.Pro Plan'!$U:$U,'Color fluctuate'!AD$2))</f>
        <v>0</v>
      </c>
      <c r="AE13" s="124">
        <f>+IF(AE$2=0,0,COUNTIFS('2.Pro Plan'!$N:$N,'Color fluctuate'!$C13,'2.Pro Plan'!$U:$U,'Color fluctuate'!AE$2))</f>
        <v>0</v>
      </c>
      <c r="AF13" s="124">
        <f>+IF(AF$2=0,0,COUNTIFS('2.Pro Plan'!$N:$N,'Color fluctuate'!$C13,'2.Pro Plan'!$U:$U,'Color fluctuate'!AF$2))</f>
        <v>0</v>
      </c>
      <c r="AG13" s="124">
        <f>+IF(AG$2=0,0,COUNTIFS('2.Pro Plan'!$N:$N,'Color fluctuate'!$C13,'2.Pro Plan'!$U:$U,'Color fluctuate'!AG$2))</f>
        <v>0</v>
      </c>
      <c r="AH13" s="124">
        <f>+IF(AH$2=0,0,COUNTIFS('2.Pro Plan'!$N:$N,'Color fluctuate'!$C13,'2.Pro Plan'!$U:$U,'Color fluctuate'!AH$2))</f>
        <v>0</v>
      </c>
      <c r="AI13" s="124">
        <f>+IF(AI$2=0,0,COUNTIFS('2.Pro Plan'!$N:$N,'Color fluctuate'!$C13,'2.Pro Plan'!$U:$U,'Color fluctuate'!AI$2))</f>
        <v>0</v>
      </c>
      <c r="AJ13" s="124">
        <f>+IF(AJ$2=0,0,COUNTIFS('2.Pro Plan'!$N:$N,'Color fluctuate'!$C13,'2.Pro Plan'!$U:$U,'Color fluctuate'!AJ$2))</f>
        <v>0</v>
      </c>
      <c r="AK13" s="124">
        <f>+IF(AK$2=0,0,COUNTIFS('2.Pro Plan'!$N:$N,'Color fluctuate'!$C13,'2.Pro Plan'!$U:$U,'Color fluctuate'!AK$2))</f>
        <v>0</v>
      </c>
      <c r="AL13" s="124">
        <f>+IF(AL$2=0,0,COUNTIFS('2.Pro Plan'!$N:$N,'Color fluctuate'!$C13,'2.Pro Plan'!$U:$U,'Color fluctuate'!AL$2))</f>
        <v>0</v>
      </c>
      <c r="AM13" s="124">
        <f>+IF(AM$2=0,0,COUNTIFS('2.Pro Plan'!$N:$N,'Color fluctuate'!$C13,'2.Pro Plan'!$U:$U,'Color fluctuate'!AM$2))</f>
        <v>0</v>
      </c>
    </row>
    <row r="14" spans="1:44">
      <c r="A14" s="130" t="s">
        <v>361</v>
      </c>
      <c r="B14" s="66">
        <f t="shared" si="1"/>
        <v>10</v>
      </c>
      <c r="C14" s="66" t="s">
        <v>30</v>
      </c>
      <c r="I14" s="130">
        <f>+IF(I$2=0,0,COUNTIFS('2.Pro Plan'!$N:$N,'Color fluctuate'!$C14,'2.Pro Plan'!$U:$U,'Color fluctuate'!I$2))</f>
        <v>1</v>
      </c>
      <c r="J14" s="130">
        <f>+IF(J$2=0,0,COUNTIFS('2.Pro Plan'!$N:$N,'Color fluctuate'!$C14,'2.Pro Plan'!$U:$U,'Color fluctuate'!J$2))</f>
        <v>3</v>
      </c>
      <c r="K14" s="130">
        <f>+IF(K$2=0,0,COUNTIFS('2.Pro Plan'!$N:$N,'Color fluctuate'!$C14,'2.Pro Plan'!$U:$U,'Color fluctuate'!K$2))</f>
        <v>1</v>
      </c>
      <c r="L14" s="130">
        <f>+IF(L$2=0,0,COUNTIFS('2.Pro Plan'!$N:$N,'Color fluctuate'!$C14,'2.Pro Plan'!$U:$U,'Color fluctuate'!L$2))</f>
        <v>1</v>
      </c>
      <c r="M14" s="130">
        <f>+IF(M$2=0,0,COUNTIFS('2.Pro Plan'!$N:$N,'Color fluctuate'!$C14,'2.Pro Plan'!$U:$U,'Color fluctuate'!M$2))</f>
        <v>1</v>
      </c>
      <c r="N14" s="130">
        <f>+IF(N$2=0,0,COUNTIFS('2.Pro Plan'!$N:$N,'Color fluctuate'!$C14,'2.Pro Plan'!$U:$U,'Color fluctuate'!N$2))</f>
        <v>1</v>
      </c>
      <c r="O14" s="130">
        <f>+IF(O$2=0,0,COUNTIFS('2.Pro Plan'!$N:$N,'Color fluctuate'!$C14,'2.Pro Plan'!$U:$U,'Color fluctuate'!O$2))</f>
        <v>3</v>
      </c>
      <c r="P14" s="130">
        <f>+IF(P$2=0,0,COUNTIFS('2.Pro Plan'!$N:$N,'Color fluctuate'!$C14,'2.Pro Plan'!$U:$U,'Color fluctuate'!P$2))</f>
        <v>4</v>
      </c>
      <c r="Q14" s="130">
        <f>+IF(Q$2=0,0,COUNTIFS('2.Pro Plan'!$N:$N,'Color fluctuate'!$C14,'2.Pro Plan'!$U:$U,'Color fluctuate'!Q$2))</f>
        <v>4</v>
      </c>
      <c r="R14" s="124">
        <f>+IF(R$2=0,0,COUNTIFS('2.Pro Plan'!$N:$N,'Color fluctuate'!$C14,'2.Pro Plan'!$U:$U,'Color fluctuate'!R$2))</f>
        <v>1</v>
      </c>
      <c r="S14" s="124">
        <f>+IF(S$2=0,0,COUNTIFS('2.Pro Plan'!$N:$N,'Color fluctuate'!$C14,'2.Pro Plan'!$U:$U,'Color fluctuate'!S$2))</f>
        <v>2</v>
      </c>
      <c r="T14" s="124">
        <f>+IF(T$2=0,0,COUNTIFS('2.Pro Plan'!$N:$N,'Color fluctuate'!$C14,'2.Pro Plan'!$U:$U,'Color fluctuate'!T$2))</f>
        <v>2</v>
      </c>
      <c r="U14" s="124">
        <f>+IF(U$2=0,0,COUNTIFS('2.Pro Plan'!$N:$N,'Color fluctuate'!$C14,'2.Pro Plan'!$U:$U,'Color fluctuate'!U$2))</f>
        <v>2</v>
      </c>
      <c r="V14" s="124">
        <f>+IF(V$2=0,0,COUNTIFS('2.Pro Plan'!$N:$N,'Color fluctuate'!$C14,'2.Pro Plan'!$U:$U,'Color fluctuate'!V$2))</f>
        <v>2</v>
      </c>
      <c r="W14" s="124">
        <f>+IF(W$2=0,0,COUNTIFS('2.Pro Plan'!$N:$N,'Color fluctuate'!$C14,'2.Pro Plan'!$U:$U,'Color fluctuate'!W$2))</f>
        <v>3</v>
      </c>
      <c r="X14" s="124">
        <f>+IF(X$2=0,0,COUNTIFS('2.Pro Plan'!$N:$N,'Color fluctuate'!$C14,'2.Pro Plan'!$U:$U,'Color fluctuate'!X$2))</f>
        <v>4</v>
      </c>
      <c r="Y14" s="124">
        <f>+IF(Y$2=0,0,COUNTIFS('2.Pro Plan'!$N:$N,'Color fluctuate'!$C14,'2.Pro Plan'!$U:$U,'Color fluctuate'!Y$2))</f>
        <v>4</v>
      </c>
      <c r="Z14" s="124">
        <f>+IF(Z$2=0,0,COUNTIFS('2.Pro Plan'!$N:$N,'Color fluctuate'!$C14,'2.Pro Plan'!$U:$U,'Color fluctuate'!Z$2))</f>
        <v>7</v>
      </c>
      <c r="AA14" s="124">
        <f>+IF(AA$2=0,0,COUNTIFS('2.Pro Plan'!$N:$N,'Color fluctuate'!$C14,'2.Pro Plan'!$U:$U,'Color fluctuate'!AA$2))</f>
        <v>6</v>
      </c>
      <c r="AB14" s="124">
        <f>+IF(AB$2=0,0,COUNTIFS('2.Pro Plan'!$N:$N,'Color fluctuate'!$C14,'2.Pro Plan'!$U:$U,'Color fluctuate'!AB$2))</f>
        <v>7</v>
      </c>
      <c r="AC14" s="124">
        <f>+IF(AC$2=0,0,COUNTIFS('2.Pro Plan'!$N:$N,'Color fluctuate'!$C14,'2.Pro Plan'!$U:$U,'Color fluctuate'!AC$2))</f>
        <v>8</v>
      </c>
      <c r="AD14" s="124">
        <f>+IF(AD$2=0,0,COUNTIFS('2.Pro Plan'!$N:$N,'Color fluctuate'!$C14,'2.Pro Plan'!$U:$U,'Color fluctuate'!AD$2))</f>
        <v>0</v>
      </c>
      <c r="AE14" s="124">
        <f>+IF(AE$2=0,0,COUNTIFS('2.Pro Plan'!$N:$N,'Color fluctuate'!$C14,'2.Pro Plan'!$U:$U,'Color fluctuate'!AE$2))</f>
        <v>0</v>
      </c>
      <c r="AF14" s="124">
        <f>+IF(AF$2=0,0,COUNTIFS('2.Pro Plan'!$N:$N,'Color fluctuate'!$C14,'2.Pro Plan'!$U:$U,'Color fluctuate'!AF$2))</f>
        <v>0</v>
      </c>
      <c r="AG14" s="124">
        <f>+IF(AG$2=0,0,COUNTIFS('2.Pro Plan'!$N:$N,'Color fluctuate'!$C14,'2.Pro Plan'!$U:$U,'Color fluctuate'!AG$2))</f>
        <v>0</v>
      </c>
      <c r="AH14" s="124">
        <f>+IF(AH$2=0,0,COUNTIFS('2.Pro Plan'!$N:$N,'Color fluctuate'!$C14,'2.Pro Plan'!$U:$U,'Color fluctuate'!AH$2))</f>
        <v>0</v>
      </c>
      <c r="AI14" s="124">
        <f>+IF(AI$2=0,0,COUNTIFS('2.Pro Plan'!$N:$N,'Color fluctuate'!$C14,'2.Pro Plan'!$U:$U,'Color fluctuate'!AI$2))</f>
        <v>0</v>
      </c>
      <c r="AJ14" s="124">
        <f>+IF(AJ$2=0,0,COUNTIFS('2.Pro Plan'!$N:$N,'Color fluctuate'!$C14,'2.Pro Plan'!$U:$U,'Color fluctuate'!AJ$2))</f>
        <v>0</v>
      </c>
      <c r="AK14" s="124">
        <f>+IF(AK$2=0,0,COUNTIFS('2.Pro Plan'!$N:$N,'Color fluctuate'!$C14,'2.Pro Plan'!$U:$U,'Color fluctuate'!AK$2))</f>
        <v>0</v>
      </c>
      <c r="AL14" s="124">
        <f>+IF(AL$2=0,0,COUNTIFS('2.Pro Plan'!$N:$N,'Color fluctuate'!$C14,'2.Pro Plan'!$U:$U,'Color fluctuate'!AL$2))</f>
        <v>0</v>
      </c>
      <c r="AM14" s="124">
        <f>+IF(AM$2=0,0,COUNTIFS('2.Pro Plan'!$N:$N,'Color fluctuate'!$C14,'2.Pro Plan'!$U:$U,'Color fluctuate'!AM$2))</f>
        <v>0</v>
      </c>
    </row>
    <row r="15" spans="1:44">
      <c r="A15" s="130" t="s">
        <v>361</v>
      </c>
      <c r="B15" s="66">
        <f t="shared" si="1"/>
        <v>11</v>
      </c>
      <c r="C15" s="66" t="s">
        <v>347</v>
      </c>
      <c r="I15" s="130">
        <f>+IF(I$2=0,0,COUNTIFS('2.Pro Plan'!$N:$N,'Color fluctuate'!$C15,'2.Pro Plan'!$U:$U,'Color fluctuate'!I$2))</f>
        <v>0</v>
      </c>
      <c r="J15" s="130">
        <f>+IF(J$2=0,0,COUNTIFS('2.Pro Plan'!$N:$N,'Color fluctuate'!$C15,'2.Pro Plan'!$U:$U,'Color fluctuate'!J$2))</f>
        <v>0</v>
      </c>
      <c r="K15" s="130">
        <f>+IF(K$2=0,0,COUNTIFS('2.Pro Plan'!$N:$N,'Color fluctuate'!$C15,'2.Pro Plan'!$U:$U,'Color fluctuate'!K$2))</f>
        <v>0</v>
      </c>
      <c r="L15" s="130">
        <f>+IF(L$2=0,0,COUNTIFS('2.Pro Plan'!$N:$N,'Color fluctuate'!$C15,'2.Pro Plan'!$U:$U,'Color fluctuate'!L$2))</f>
        <v>0</v>
      </c>
      <c r="M15" s="130">
        <f>+IF(M$2=0,0,COUNTIFS('2.Pro Plan'!$N:$N,'Color fluctuate'!$C15,'2.Pro Plan'!$U:$U,'Color fluctuate'!M$2))</f>
        <v>0</v>
      </c>
      <c r="N15" s="130">
        <f>+IF(N$2=0,0,COUNTIFS('2.Pro Plan'!$N:$N,'Color fluctuate'!$C15,'2.Pro Plan'!$U:$U,'Color fluctuate'!N$2))</f>
        <v>0</v>
      </c>
      <c r="O15" s="130">
        <f>+IF(O$2=0,0,COUNTIFS('2.Pro Plan'!$N:$N,'Color fluctuate'!$C15,'2.Pro Plan'!$U:$U,'Color fluctuate'!O$2))</f>
        <v>0</v>
      </c>
      <c r="P15" s="130">
        <f>+IF(P$2=0,0,COUNTIFS('2.Pro Plan'!$N:$N,'Color fluctuate'!$C15,'2.Pro Plan'!$U:$U,'Color fluctuate'!P$2))</f>
        <v>0</v>
      </c>
      <c r="Q15" s="130">
        <f>+IF(Q$2=0,0,COUNTIFS('2.Pro Plan'!$N:$N,'Color fluctuate'!$C15,'2.Pro Plan'!$U:$U,'Color fluctuate'!Q$2))</f>
        <v>0</v>
      </c>
      <c r="R15" s="124">
        <f>+IF(R$2=0,0,COUNTIFS('2.Pro Plan'!$N:$N,'Color fluctuate'!$C15,'2.Pro Plan'!$U:$U,'Color fluctuate'!R$2))</f>
        <v>0</v>
      </c>
      <c r="S15" s="124">
        <f>+IF(S$2=0,0,COUNTIFS('2.Pro Plan'!$N:$N,'Color fluctuate'!$C15,'2.Pro Plan'!$U:$U,'Color fluctuate'!S$2))</f>
        <v>0</v>
      </c>
      <c r="T15" s="124">
        <f>+IF(T$2=0,0,COUNTIFS('2.Pro Plan'!$N:$N,'Color fluctuate'!$C15,'2.Pro Plan'!$U:$U,'Color fluctuate'!T$2))</f>
        <v>0</v>
      </c>
      <c r="U15" s="124">
        <f>+IF(U$2=0,0,COUNTIFS('2.Pro Plan'!$N:$N,'Color fluctuate'!$C15,'2.Pro Plan'!$U:$U,'Color fluctuate'!U$2))</f>
        <v>0</v>
      </c>
      <c r="V15" s="124">
        <f>+IF(V$2=0,0,COUNTIFS('2.Pro Plan'!$N:$N,'Color fluctuate'!$C15,'2.Pro Plan'!$U:$U,'Color fluctuate'!V$2))</f>
        <v>0</v>
      </c>
      <c r="W15" s="124">
        <f>+IF(W$2=0,0,COUNTIFS('2.Pro Plan'!$N:$N,'Color fluctuate'!$C15,'2.Pro Plan'!$U:$U,'Color fluctuate'!W$2))</f>
        <v>0</v>
      </c>
      <c r="X15" s="124">
        <f>+IF(X$2=0,0,COUNTIFS('2.Pro Plan'!$N:$N,'Color fluctuate'!$C15,'2.Pro Plan'!$U:$U,'Color fluctuate'!X$2))</f>
        <v>0</v>
      </c>
      <c r="Y15" s="124">
        <f>+IF(Y$2=0,0,COUNTIFS('2.Pro Plan'!$N:$N,'Color fluctuate'!$C15,'2.Pro Plan'!$U:$U,'Color fluctuate'!Y$2))</f>
        <v>0</v>
      </c>
      <c r="Z15" s="124">
        <f>+IF(Z$2=0,0,COUNTIFS('2.Pro Plan'!$N:$N,'Color fluctuate'!$C15,'2.Pro Plan'!$U:$U,'Color fluctuate'!Z$2))</f>
        <v>0</v>
      </c>
      <c r="AA15" s="124">
        <f>+IF(AA$2=0,0,COUNTIFS('2.Pro Plan'!$N:$N,'Color fluctuate'!$C15,'2.Pro Plan'!$U:$U,'Color fluctuate'!AA$2))</f>
        <v>0</v>
      </c>
      <c r="AB15" s="124">
        <f>+IF(AB$2=0,0,COUNTIFS('2.Pro Plan'!$N:$N,'Color fluctuate'!$C15,'2.Pro Plan'!$U:$U,'Color fluctuate'!AB$2))</f>
        <v>0</v>
      </c>
      <c r="AC15" s="124">
        <f>+IF(AC$2=0,0,COUNTIFS('2.Pro Plan'!$N:$N,'Color fluctuate'!$C15,'2.Pro Plan'!$U:$U,'Color fluctuate'!AC$2))</f>
        <v>0</v>
      </c>
      <c r="AD15" s="124">
        <f>+IF(AD$2=0,0,COUNTIFS('2.Pro Plan'!$N:$N,'Color fluctuate'!$C15,'2.Pro Plan'!$U:$U,'Color fluctuate'!AD$2))</f>
        <v>0</v>
      </c>
      <c r="AE15" s="124">
        <f>+IF(AE$2=0,0,COUNTIFS('2.Pro Plan'!$N:$N,'Color fluctuate'!$C15,'2.Pro Plan'!$U:$U,'Color fluctuate'!AE$2))</f>
        <v>0</v>
      </c>
      <c r="AF15" s="124">
        <f>+IF(AF$2=0,0,COUNTIFS('2.Pro Plan'!$N:$N,'Color fluctuate'!$C15,'2.Pro Plan'!$U:$U,'Color fluctuate'!AF$2))</f>
        <v>0</v>
      </c>
      <c r="AG15" s="124">
        <f>+IF(AG$2=0,0,COUNTIFS('2.Pro Plan'!$N:$N,'Color fluctuate'!$C15,'2.Pro Plan'!$U:$U,'Color fluctuate'!AG$2))</f>
        <v>0</v>
      </c>
      <c r="AH15" s="124">
        <f>+IF(AH$2=0,0,COUNTIFS('2.Pro Plan'!$N:$N,'Color fluctuate'!$C15,'2.Pro Plan'!$U:$U,'Color fluctuate'!AH$2))</f>
        <v>0</v>
      </c>
      <c r="AI15" s="124">
        <f>+IF(AI$2=0,0,COUNTIFS('2.Pro Plan'!$N:$N,'Color fluctuate'!$C15,'2.Pro Plan'!$U:$U,'Color fluctuate'!AI$2))</f>
        <v>0</v>
      </c>
      <c r="AJ15" s="124">
        <f>+IF(AJ$2=0,0,COUNTIFS('2.Pro Plan'!$N:$N,'Color fluctuate'!$C15,'2.Pro Plan'!$U:$U,'Color fluctuate'!AJ$2))</f>
        <v>0</v>
      </c>
      <c r="AK15" s="124">
        <f>+IF(AK$2=0,0,COUNTIFS('2.Pro Plan'!$N:$N,'Color fluctuate'!$C15,'2.Pro Plan'!$U:$U,'Color fluctuate'!AK$2))</f>
        <v>0</v>
      </c>
      <c r="AL15" s="124">
        <f>+IF(AL$2=0,0,COUNTIFS('2.Pro Plan'!$N:$N,'Color fluctuate'!$C15,'2.Pro Plan'!$U:$U,'Color fluctuate'!AL$2))</f>
        <v>0</v>
      </c>
      <c r="AM15" s="124">
        <f>+IF(AM$2=0,0,COUNTIFS('2.Pro Plan'!$N:$N,'Color fluctuate'!$C15,'2.Pro Plan'!$U:$U,'Color fluctuate'!AM$2))</f>
        <v>0</v>
      </c>
    </row>
    <row r="16" spans="1:44">
      <c r="A16" s="130" t="s">
        <v>361</v>
      </c>
      <c r="B16" s="66">
        <f t="shared" si="1"/>
        <v>12</v>
      </c>
      <c r="C16" s="66" t="s">
        <v>354</v>
      </c>
      <c r="I16" s="130">
        <f>+IF(I$2=0,0,COUNTIFS('2.Pro Plan'!$N:$N,'Color fluctuate'!$C16,'2.Pro Plan'!$U:$U,'Color fluctuate'!I$2))</f>
        <v>1</v>
      </c>
      <c r="J16" s="130">
        <f>+IF(J$2=0,0,COUNTIFS('2.Pro Plan'!$N:$N,'Color fluctuate'!$C16,'2.Pro Plan'!$U:$U,'Color fluctuate'!J$2))</f>
        <v>7</v>
      </c>
      <c r="K16" s="130">
        <f>+IF(K$2=0,0,COUNTIFS('2.Pro Plan'!$N:$N,'Color fluctuate'!$C16,'2.Pro Plan'!$U:$U,'Color fluctuate'!K$2))</f>
        <v>3</v>
      </c>
      <c r="L16" s="130">
        <f>+IF(L$2=0,0,COUNTIFS('2.Pro Plan'!$N:$N,'Color fluctuate'!$C16,'2.Pro Plan'!$U:$U,'Color fluctuate'!L$2))</f>
        <v>7</v>
      </c>
      <c r="M16" s="130">
        <f>+IF(M$2=0,0,COUNTIFS('2.Pro Plan'!$N:$N,'Color fluctuate'!$C16,'2.Pro Plan'!$U:$U,'Color fluctuate'!M$2))</f>
        <v>6</v>
      </c>
      <c r="N16" s="130">
        <f>+IF(N$2=0,0,COUNTIFS('2.Pro Plan'!$N:$N,'Color fluctuate'!$C16,'2.Pro Plan'!$U:$U,'Color fluctuate'!N$2))</f>
        <v>8</v>
      </c>
      <c r="O16" s="130">
        <f>+IF(O$2=0,0,COUNTIFS('2.Pro Plan'!$N:$N,'Color fluctuate'!$C16,'2.Pro Plan'!$U:$U,'Color fluctuate'!O$2))</f>
        <v>9</v>
      </c>
      <c r="P16" s="130">
        <f>+IF(P$2=0,0,COUNTIFS('2.Pro Plan'!$N:$N,'Color fluctuate'!$C16,'2.Pro Plan'!$U:$U,'Color fluctuate'!P$2))</f>
        <v>5</v>
      </c>
      <c r="Q16" s="130">
        <f>+IF(Q$2=0,0,COUNTIFS('2.Pro Plan'!$N:$N,'Color fluctuate'!$C16,'2.Pro Plan'!$U:$U,'Color fluctuate'!Q$2))</f>
        <v>5</v>
      </c>
      <c r="R16" s="124">
        <f>+IF(R$2=0,0,COUNTIFS('2.Pro Plan'!$N:$N,'Color fluctuate'!$C16,'2.Pro Plan'!$U:$U,'Color fluctuate'!R$2))</f>
        <v>4</v>
      </c>
      <c r="S16" s="124">
        <f>+IF(S$2=0,0,COUNTIFS('2.Pro Plan'!$N:$N,'Color fluctuate'!$C16,'2.Pro Plan'!$U:$U,'Color fluctuate'!S$2))</f>
        <v>5</v>
      </c>
      <c r="T16" s="124">
        <f>+IF(T$2=0,0,COUNTIFS('2.Pro Plan'!$N:$N,'Color fluctuate'!$C16,'2.Pro Plan'!$U:$U,'Color fluctuate'!T$2))</f>
        <v>9</v>
      </c>
      <c r="U16" s="124">
        <f>+IF(U$2=0,0,COUNTIFS('2.Pro Plan'!$N:$N,'Color fluctuate'!$C16,'2.Pro Plan'!$U:$U,'Color fluctuate'!U$2))</f>
        <v>5</v>
      </c>
      <c r="V16" s="124">
        <f>+IF(V$2=0,0,COUNTIFS('2.Pro Plan'!$N:$N,'Color fluctuate'!$C16,'2.Pro Plan'!$U:$U,'Color fluctuate'!V$2))</f>
        <v>6</v>
      </c>
      <c r="W16" s="124">
        <f>+IF(W$2=0,0,COUNTIFS('2.Pro Plan'!$N:$N,'Color fluctuate'!$C16,'2.Pro Plan'!$U:$U,'Color fluctuate'!W$2))</f>
        <v>6</v>
      </c>
      <c r="X16" s="124">
        <f>+IF(X$2=0,0,COUNTIFS('2.Pro Plan'!$N:$N,'Color fluctuate'!$C16,'2.Pro Plan'!$U:$U,'Color fluctuate'!X$2))</f>
        <v>3</v>
      </c>
      <c r="Y16" s="124">
        <f>+IF(Y$2=0,0,COUNTIFS('2.Pro Plan'!$N:$N,'Color fluctuate'!$C16,'2.Pro Plan'!$U:$U,'Color fluctuate'!Y$2))</f>
        <v>5</v>
      </c>
      <c r="Z16" s="124">
        <f>+IF(Z$2=0,0,COUNTIFS('2.Pro Plan'!$N:$N,'Color fluctuate'!$C16,'2.Pro Plan'!$U:$U,'Color fluctuate'!Z$2))</f>
        <v>3</v>
      </c>
      <c r="AA16" s="124">
        <f>+IF(AA$2=0,0,COUNTIFS('2.Pro Plan'!$N:$N,'Color fluctuate'!$C16,'2.Pro Plan'!$U:$U,'Color fluctuate'!AA$2))</f>
        <v>10</v>
      </c>
      <c r="AB16" s="124">
        <f>+IF(AB$2=0,0,COUNTIFS('2.Pro Plan'!$N:$N,'Color fluctuate'!$C16,'2.Pro Plan'!$U:$U,'Color fluctuate'!AB$2))</f>
        <v>6</v>
      </c>
      <c r="AC16" s="124">
        <f>+IF(AC$2=0,0,COUNTIFS('2.Pro Plan'!$N:$N,'Color fluctuate'!$C16,'2.Pro Plan'!$U:$U,'Color fluctuate'!AC$2))</f>
        <v>5</v>
      </c>
      <c r="AD16" s="124">
        <f>+IF(AD$2=0,0,COUNTIFS('2.Pro Plan'!$N:$N,'Color fluctuate'!$C16,'2.Pro Plan'!$U:$U,'Color fluctuate'!AD$2))</f>
        <v>0</v>
      </c>
      <c r="AE16" s="124">
        <f>+IF(AE$2=0,0,COUNTIFS('2.Pro Plan'!$N:$N,'Color fluctuate'!$C16,'2.Pro Plan'!$U:$U,'Color fluctuate'!AE$2))</f>
        <v>0</v>
      </c>
      <c r="AF16" s="124">
        <f>+IF(AF$2=0,0,COUNTIFS('2.Pro Plan'!$N:$N,'Color fluctuate'!$C16,'2.Pro Plan'!$U:$U,'Color fluctuate'!AF$2))</f>
        <v>0</v>
      </c>
      <c r="AG16" s="124">
        <f>+IF(AG$2=0,0,COUNTIFS('2.Pro Plan'!$N:$N,'Color fluctuate'!$C16,'2.Pro Plan'!$U:$U,'Color fluctuate'!AG$2))</f>
        <v>0</v>
      </c>
      <c r="AH16" s="124">
        <f>+IF(AH$2=0,0,COUNTIFS('2.Pro Plan'!$N:$N,'Color fluctuate'!$C16,'2.Pro Plan'!$U:$U,'Color fluctuate'!AH$2))</f>
        <v>0</v>
      </c>
      <c r="AI16" s="124">
        <f>+IF(AI$2=0,0,COUNTIFS('2.Pro Plan'!$N:$N,'Color fluctuate'!$C16,'2.Pro Plan'!$U:$U,'Color fluctuate'!AI$2))</f>
        <v>0</v>
      </c>
      <c r="AJ16" s="124">
        <f>+IF(AJ$2=0,0,COUNTIFS('2.Pro Plan'!$N:$N,'Color fluctuate'!$C16,'2.Pro Plan'!$U:$U,'Color fluctuate'!AJ$2))</f>
        <v>0</v>
      </c>
      <c r="AK16" s="124">
        <f>+IF(AK$2=0,0,COUNTIFS('2.Pro Plan'!$N:$N,'Color fluctuate'!$C16,'2.Pro Plan'!$U:$U,'Color fluctuate'!AK$2))</f>
        <v>0</v>
      </c>
      <c r="AL16" s="124">
        <f>+IF(AL$2=0,0,COUNTIFS('2.Pro Plan'!$N:$N,'Color fluctuate'!$C16,'2.Pro Plan'!$U:$U,'Color fluctuate'!AL$2))</f>
        <v>0</v>
      </c>
      <c r="AM16" s="124">
        <f>+IF(AM$2=0,0,COUNTIFS('2.Pro Plan'!$N:$N,'Color fluctuate'!$C16,'2.Pro Plan'!$U:$U,'Color fluctuate'!AM$2))</f>
        <v>0</v>
      </c>
    </row>
    <row r="17" spans="1:40">
      <c r="A17" s="130" t="s">
        <v>361</v>
      </c>
      <c r="B17" s="66">
        <f t="shared" si="1"/>
        <v>13</v>
      </c>
      <c r="C17" s="66" t="s">
        <v>363</v>
      </c>
      <c r="I17" s="130">
        <f>+IF(I$2=0,0,COUNTIFS('2.Pro Plan'!$N:$N,'Color fluctuate'!$C17,'2.Pro Plan'!$U:$U,'Color fluctuate'!I$2))</f>
        <v>0</v>
      </c>
      <c r="J17" s="130">
        <f>+IF(J$2=0,0,COUNTIFS('2.Pro Plan'!$N:$N,'Color fluctuate'!$C17,'2.Pro Plan'!$U:$U,'Color fluctuate'!J$2))</f>
        <v>0</v>
      </c>
      <c r="K17" s="130">
        <f>+IF(K$2=0,0,COUNTIFS('2.Pro Plan'!$N:$N,'Color fluctuate'!$C17,'2.Pro Plan'!$U:$U,'Color fluctuate'!K$2))</f>
        <v>0</v>
      </c>
      <c r="L17" s="130">
        <f>+IF(L$2=0,0,COUNTIFS('2.Pro Plan'!$N:$N,'Color fluctuate'!$C17,'2.Pro Plan'!$U:$U,'Color fluctuate'!L$2))</f>
        <v>0</v>
      </c>
      <c r="M17" s="130">
        <f>+IF(M$2=0,0,COUNTIFS('2.Pro Plan'!$N:$N,'Color fluctuate'!$C17,'2.Pro Plan'!$U:$U,'Color fluctuate'!M$2))</f>
        <v>0</v>
      </c>
      <c r="N17" s="130">
        <f>+IF(N$2=0,0,COUNTIFS('2.Pro Plan'!$N:$N,'Color fluctuate'!$C17,'2.Pro Plan'!$U:$U,'Color fluctuate'!N$2))</f>
        <v>0</v>
      </c>
      <c r="O17" s="130">
        <f>+IF(O$2=0,0,COUNTIFS('2.Pro Plan'!$N:$N,'Color fluctuate'!$C17,'2.Pro Plan'!$U:$U,'Color fluctuate'!O$2))</f>
        <v>0</v>
      </c>
      <c r="P17" s="130">
        <f>+IF(P$2=0,0,COUNTIFS('2.Pro Plan'!$N:$N,'Color fluctuate'!$C17,'2.Pro Plan'!$U:$U,'Color fluctuate'!P$2))</f>
        <v>0</v>
      </c>
      <c r="Q17" s="130">
        <f>+IF(Q$2=0,0,COUNTIFS('2.Pro Plan'!$N:$N,'Color fluctuate'!$C17,'2.Pro Plan'!$U:$U,'Color fluctuate'!Q$2))</f>
        <v>0</v>
      </c>
      <c r="R17" s="124">
        <f>+IF(R$2=0,0,COUNTIFS('2.Pro Plan'!$N:$N,'Color fluctuate'!$C17,'2.Pro Plan'!$U:$U,'Color fluctuate'!R$2))</f>
        <v>0</v>
      </c>
      <c r="S17" s="124">
        <f>+IF(S$2=0,0,COUNTIFS('2.Pro Plan'!$N:$N,'Color fluctuate'!$C17,'2.Pro Plan'!$U:$U,'Color fluctuate'!S$2))</f>
        <v>0</v>
      </c>
      <c r="T17" s="124">
        <f>+IF(T$2=0,0,COUNTIFS('2.Pro Plan'!$N:$N,'Color fluctuate'!$C17,'2.Pro Plan'!$U:$U,'Color fluctuate'!T$2))</f>
        <v>0</v>
      </c>
      <c r="U17" s="124">
        <f>+IF(U$2=0,0,COUNTIFS('2.Pro Plan'!$N:$N,'Color fluctuate'!$C17,'2.Pro Plan'!$U:$U,'Color fluctuate'!U$2))</f>
        <v>0</v>
      </c>
      <c r="V17" s="124">
        <f>+IF(V$2=0,0,COUNTIFS('2.Pro Plan'!$N:$N,'Color fluctuate'!$C17,'2.Pro Plan'!$U:$U,'Color fluctuate'!V$2))</f>
        <v>0</v>
      </c>
      <c r="W17" s="124">
        <f>+IF(W$2=0,0,COUNTIFS('2.Pro Plan'!$N:$N,'Color fluctuate'!$C17,'2.Pro Plan'!$U:$U,'Color fluctuate'!W$2))</f>
        <v>0</v>
      </c>
      <c r="X17" s="124">
        <f>+IF(X$2=0,0,COUNTIFS('2.Pro Plan'!$N:$N,'Color fluctuate'!$C17,'2.Pro Plan'!$U:$U,'Color fluctuate'!X$2))</f>
        <v>0</v>
      </c>
      <c r="Y17" s="124">
        <f>+IF(Y$2=0,0,COUNTIFS('2.Pro Plan'!$N:$N,'Color fluctuate'!$C17,'2.Pro Plan'!$U:$U,'Color fluctuate'!Y$2))</f>
        <v>0</v>
      </c>
      <c r="Z17" s="124">
        <f>+IF(Z$2=0,0,COUNTIFS('2.Pro Plan'!$N:$N,'Color fluctuate'!$C17,'2.Pro Plan'!$U:$U,'Color fluctuate'!Z$2))</f>
        <v>0</v>
      </c>
      <c r="AA17" s="124">
        <f>+IF(AA$2=0,0,COUNTIFS('2.Pro Plan'!$N:$N,'Color fluctuate'!$C17,'2.Pro Plan'!$U:$U,'Color fluctuate'!AA$2))</f>
        <v>0</v>
      </c>
      <c r="AB17" s="124">
        <f>+IF(AB$2=0,0,COUNTIFS('2.Pro Plan'!$N:$N,'Color fluctuate'!$C17,'2.Pro Plan'!$U:$U,'Color fluctuate'!AB$2))</f>
        <v>0</v>
      </c>
      <c r="AC17" s="124">
        <f>+IF(AC$2=0,0,COUNTIFS('2.Pro Plan'!$N:$N,'Color fluctuate'!$C17,'2.Pro Plan'!$U:$U,'Color fluctuate'!AC$2))</f>
        <v>0</v>
      </c>
      <c r="AD17" s="124">
        <f>+IF(AD$2=0,0,COUNTIFS('2.Pro Plan'!$N:$N,'Color fluctuate'!$C17,'2.Pro Plan'!$U:$U,'Color fluctuate'!AD$2))</f>
        <v>0</v>
      </c>
      <c r="AE17" s="124">
        <f>+IF(AE$2=0,0,COUNTIFS('2.Pro Plan'!$N:$N,'Color fluctuate'!$C17,'2.Pro Plan'!$U:$U,'Color fluctuate'!AE$2))</f>
        <v>0</v>
      </c>
      <c r="AF17" s="124">
        <f>+IF(AF$2=0,0,COUNTIFS('2.Pro Plan'!$N:$N,'Color fluctuate'!$C17,'2.Pro Plan'!$U:$U,'Color fluctuate'!AF$2))</f>
        <v>0</v>
      </c>
      <c r="AG17" s="124">
        <f>+IF(AG$2=0,0,COUNTIFS('2.Pro Plan'!$N:$N,'Color fluctuate'!$C17,'2.Pro Plan'!$U:$U,'Color fluctuate'!AG$2))</f>
        <v>0</v>
      </c>
      <c r="AH17" s="124">
        <f>+IF(AH$2=0,0,COUNTIFS('2.Pro Plan'!$N:$N,'Color fluctuate'!$C17,'2.Pro Plan'!$U:$U,'Color fluctuate'!AH$2))</f>
        <v>0</v>
      </c>
      <c r="AI17" s="124">
        <f>+IF(AI$2=0,0,COUNTIFS('2.Pro Plan'!$N:$N,'Color fluctuate'!$C17,'2.Pro Plan'!$U:$U,'Color fluctuate'!AI$2))</f>
        <v>0</v>
      </c>
      <c r="AJ17" s="124">
        <f>+IF(AJ$2=0,0,COUNTIFS('2.Pro Plan'!$N:$N,'Color fluctuate'!$C17,'2.Pro Plan'!$U:$U,'Color fluctuate'!AJ$2))</f>
        <v>0</v>
      </c>
      <c r="AK17" s="124">
        <f>+IF(AK$2=0,0,COUNTIFS('2.Pro Plan'!$N:$N,'Color fluctuate'!$C17,'2.Pro Plan'!$U:$U,'Color fluctuate'!AK$2))</f>
        <v>0</v>
      </c>
      <c r="AL17" s="124">
        <f>+IF(AL$2=0,0,COUNTIFS('2.Pro Plan'!$N:$N,'Color fluctuate'!$C17,'2.Pro Plan'!$U:$U,'Color fluctuate'!AL$2))</f>
        <v>0</v>
      </c>
      <c r="AM17" s="124">
        <f>+IF(AM$2=0,0,COUNTIFS('2.Pro Plan'!$N:$N,'Color fluctuate'!$C17,'2.Pro Plan'!$U:$U,'Color fluctuate'!AM$2))</f>
        <v>0</v>
      </c>
    </row>
    <row r="18" spans="1:40">
      <c r="A18" s="130" t="s">
        <v>361</v>
      </c>
      <c r="B18" s="66">
        <f t="shared" si="1"/>
        <v>14</v>
      </c>
      <c r="C18" s="66">
        <v>576</v>
      </c>
      <c r="I18" s="130">
        <f>+IF(I$2=0,0,COUNTIFS('2.Pro Plan'!$N:$N,'Color fluctuate'!$C18,'2.Pro Plan'!$U:$U,'Color fluctuate'!I$2))</f>
        <v>0</v>
      </c>
      <c r="J18" s="130">
        <f>+IF(J$2=0,0,COUNTIFS('2.Pro Plan'!$N:$N,'Color fluctuate'!$C18,'2.Pro Plan'!$U:$U,'Color fluctuate'!J$2))</f>
        <v>0</v>
      </c>
      <c r="K18" s="130">
        <f>+IF(K$2=0,0,COUNTIFS('2.Pro Plan'!$N:$N,'Color fluctuate'!$C18,'2.Pro Plan'!$U:$U,'Color fluctuate'!K$2))</f>
        <v>0</v>
      </c>
      <c r="L18" s="130">
        <f>+IF(L$2=0,0,COUNTIFS('2.Pro Plan'!$N:$N,'Color fluctuate'!$C18,'2.Pro Plan'!$U:$U,'Color fluctuate'!L$2))</f>
        <v>0</v>
      </c>
      <c r="M18" s="130">
        <f>+IF(M$2=0,0,COUNTIFS('2.Pro Plan'!$N:$N,'Color fluctuate'!$C18,'2.Pro Plan'!$U:$U,'Color fluctuate'!M$2))</f>
        <v>0</v>
      </c>
      <c r="N18" s="130">
        <f>+IF(N$2=0,0,COUNTIFS('2.Pro Plan'!$N:$N,'Color fluctuate'!$C18,'2.Pro Plan'!$U:$U,'Color fluctuate'!N$2))</f>
        <v>0</v>
      </c>
      <c r="O18" s="130">
        <f>+IF(O$2=0,0,COUNTIFS('2.Pro Plan'!$N:$N,'Color fluctuate'!$C18,'2.Pro Plan'!$U:$U,'Color fluctuate'!O$2))</f>
        <v>0</v>
      </c>
      <c r="P18" s="130">
        <f>+IF(P$2=0,0,COUNTIFS('2.Pro Plan'!$N:$N,'Color fluctuate'!$C18,'2.Pro Plan'!$U:$U,'Color fluctuate'!P$2))</f>
        <v>0</v>
      </c>
      <c r="Q18" s="130">
        <f>+IF(Q$2=0,0,COUNTIFS('2.Pro Plan'!$N:$N,'Color fluctuate'!$C18,'2.Pro Plan'!$U:$U,'Color fluctuate'!Q$2))</f>
        <v>1</v>
      </c>
      <c r="R18" s="124">
        <f>+IF(R$2=0,0,COUNTIFS('2.Pro Plan'!$N:$N,'Color fluctuate'!$C18,'2.Pro Plan'!$U:$U,'Color fluctuate'!R$2))</f>
        <v>0</v>
      </c>
      <c r="S18" s="124">
        <f>+IF(S$2=0,0,COUNTIFS('2.Pro Plan'!$N:$N,'Color fluctuate'!$C18,'2.Pro Plan'!$U:$U,'Color fluctuate'!S$2))</f>
        <v>0</v>
      </c>
      <c r="T18" s="124">
        <f>+IF(T$2=0,0,COUNTIFS('2.Pro Plan'!$N:$N,'Color fluctuate'!$C18,'2.Pro Plan'!$U:$U,'Color fluctuate'!T$2))</f>
        <v>0</v>
      </c>
      <c r="U18" s="124">
        <f>+IF(U$2=0,0,COUNTIFS('2.Pro Plan'!$N:$N,'Color fluctuate'!$C18,'2.Pro Plan'!$U:$U,'Color fluctuate'!U$2))</f>
        <v>0</v>
      </c>
      <c r="V18" s="124">
        <f>+IF(V$2=0,0,COUNTIFS('2.Pro Plan'!$N:$N,'Color fluctuate'!$C18,'2.Pro Plan'!$U:$U,'Color fluctuate'!V$2))</f>
        <v>0</v>
      </c>
      <c r="W18" s="124">
        <f>+IF(W$2=0,0,COUNTIFS('2.Pro Plan'!$N:$N,'Color fluctuate'!$C18,'2.Pro Plan'!$U:$U,'Color fluctuate'!W$2))</f>
        <v>0</v>
      </c>
      <c r="X18" s="124">
        <f>+IF(X$2=0,0,COUNTIFS('2.Pro Plan'!$N:$N,'Color fluctuate'!$C18,'2.Pro Plan'!$U:$U,'Color fluctuate'!X$2))</f>
        <v>1</v>
      </c>
      <c r="Y18" s="124">
        <f>+IF(Y$2=0,0,COUNTIFS('2.Pro Plan'!$N:$N,'Color fluctuate'!$C18,'2.Pro Plan'!$U:$U,'Color fluctuate'!Y$2))</f>
        <v>0</v>
      </c>
      <c r="Z18" s="124">
        <f>+IF(Z$2=0,0,COUNTIFS('2.Pro Plan'!$N:$N,'Color fluctuate'!$C18,'2.Pro Plan'!$U:$U,'Color fluctuate'!Z$2))</f>
        <v>2</v>
      </c>
      <c r="AA18" s="124">
        <f>+IF(AA$2=0,0,COUNTIFS('2.Pro Plan'!$N:$N,'Color fluctuate'!$C18,'2.Pro Plan'!$U:$U,'Color fluctuate'!AA$2))</f>
        <v>1</v>
      </c>
      <c r="AB18" s="124">
        <f>+IF(AB$2=0,0,COUNTIFS('2.Pro Plan'!$N:$N,'Color fluctuate'!$C18,'2.Pro Plan'!$U:$U,'Color fluctuate'!AB$2))</f>
        <v>0</v>
      </c>
      <c r="AC18" s="124">
        <f>+IF(AC$2=0,0,COUNTIFS('2.Pro Plan'!$N:$N,'Color fluctuate'!$C18,'2.Pro Plan'!$U:$U,'Color fluctuate'!AC$2))</f>
        <v>0</v>
      </c>
      <c r="AD18" s="124">
        <f>+IF(AD$2=0,0,COUNTIFS('2.Pro Plan'!$N:$N,'Color fluctuate'!$C18,'2.Pro Plan'!$U:$U,'Color fluctuate'!AD$2))</f>
        <v>0</v>
      </c>
      <c r="AE18" s="124">
        <f>+IF(AE$2=0,0,COUNTIFS('2.Pro Plan'!$N:$N,'Color fluctuate'!$C18,'2.Pro Plan'!$U:$U,'Color fluctuate'!AE$2))</f>
        <v>0</v>
      </c>
      <c r="AF18" s="124">
        <f>+IF(AF$2=0,0,COUNTIFS('2.Pro Plan'!$N:$N,'Color fluctuate'!$C18,'2.Pro Plan'!$U:$U,'Color fluctuate'!AF$2))</f>
        <v>0</v>
      </c>
      <c r="AG18" s="124">
        <f>+IF(AG$2=0,0,COUNTIFS('2.Pro Plan'!$N:$N,'Color fluctuate'!$C18,'2.Pro Plan'!$U:$U,'Color fluctuate'!AG$2))</f>
        <v>0</v>
      </c>
      <c r="AH18" s="124">
        <f>+IF(AH$2=0,0,COUNTIFS('2.Pro Plan'!$N:$N,'Color fluctuate'!$C18,'2.Pro Plan'!$U:$U,'Color fluctuate'!AH$2))</f>
        <v>0</v>
      </c>
      <c r="AI18" s="124">
        <f>+IF(AI$2=0,0,COUNTIFS('2.Pro Plan'!$N:$N,'Color fluctuate'!$C18,'2.Pro Plan'!$U:$U,'Color fluctuate'!AI$2))</f>
        <v>0</v>
      </c>
      <c r="AJ18" s="124">
        <f>+IF(AJ$2=0,0,COUNTIFS('2.Pro Plan'!$N:$N,'Color fluctuate'!$C18,'2.Pro Plan'!$U:$U,'Color fluctuate'!AJ$2))</f>
        <v>0</v>
      </c>
      <c r="AK18" s="124">
        <f>+IF(AK$2=0,0,COUNTIFS('2.Pro Plan'!$N:$N,'Color fluctuate'!$C18,'2.Pro Plan'!$U:$U,'Color fluctuate'!AK$2))</f>
        <v>0</v>
      </c>
      <c r="AL18" s="124">
        <f>+IF(AL$2=0,0,COUNTIFS('2.Pro Plan'!$N:$N,'Color fluctuate'!$C18,'2.Pro Plan'!$U:$U,'Color fluctuate'!AL$2))</f>
        <v>0</v>
      </c>
      <c r="AM18" s="124">
        <f>+IF(AM$2=0,0,COUNTIFS('2.Pro Plan'!$N:$N,'Color fluctuate'!$C18,'2.Pro Plan'!$U:$U,'Color fluctuate'!AM$2))</f>
        <v>0</v>
      </c>
    </row>
    <row r="19" spans="1:40">
      <c r="A19" s="130" t="s">
        <v>361</v>
      </c>
      <c r="B19" s="66">
        <f t="shared" si="1"/>
        <v>15</v>
      </c>
      <c r="C19" s="66">
        <v>89</v>
      </c>
      <c r="I19" s="130">
        <f>+IF(I$2=0,0,COUNTIFS('2.Pro Plan'!$N:$N,'Color fluctuate'!$C19,'2.Pro Plan'!$U:$U,'Color fluctuate'!I$2))</f>
        <v>40</v>
      </c>
      <c r="J19" s="130">
        <f>+IF(J$2=0,0,COUNTIFS('2.Pro Plan'!$N:$N,'Color fluctuate'!$C19,'2.Pro Plan'!$U:$U,'Color fluctuate'!J$2))</f>
        <v>42</v>
      </c>
      <c r="K19" s="130">
        <f>+IF(K$2=0,0,COUNTIFS('2.Pro Plan'!$N:$N,'Color fluctuate'!$C19,'2.Pro Plan'!$U:$U,'Color fluctuate'!K$2))</f>
        <v>27</v>
      </c>
      <c r="L19" s="130">
        <f>+IF(L$2=0,0,COUNTIFS('2.Pro Plan'!$N:$N,'Color fluctuate'!$C19,'2.Pro Plan'!$U:$U,'Color fluctuate'!L$2))</f>
        <v>43</v>
      </c>
      <c r="M19" s="130">
        <f>+IF(M$2=0,0,COUNTIFS('2.Pro Plan'!$N:$N,'Color fluctuate'!$C19,'2.Pro Plan'!$U:$U,'Color fluctuate'!M$2))</f>
        <v>30</v>
      </c>
      <c r="N19" s="130">
        <f>+IF(N$2=0,0,COUNTIFS('2.Pro Plan'!$N:$N,'Color fluctuate'!$C19,'2.Pro Plan'!$U:$U,'Color fluctuate'!N$2))</f>
        <v>38</v>
      </c>
      <c r="O19" s="130">
        <f>+IF(O$2=0,0,COUNTIFS('2.Pro Plan'!$N:$N,'Color fluctuate'!$C19,'2.Pro Plan'!$U:$U,'Color fluctuate'!O$2))</f>
        <v>32</v>
      </c>
      <c r="P19" s="130">
        <f>+IF(P$2=0,0,COUNTIFS('2.Pro Plan'!$N:$N,'Color fluctuate'!$C19,'2.Pro Plan'!$U:$U,'Color fluctuate'!P$2))</f>
        <v>39</v>
      </c>
      <c r="Q19" s="130">
        <f>+IF(Q$2=0,0,COUNTIFS('2.Pro Plan'!$N:$N,'Color fluctuate'!$C19,'2.Pro Plan'!$U:$U,'Color fluctuate'!Q$2))</f>
        <v>40</v>
      </c>
      <c r="R19" s="124">
        <f>+IF(R$2=0,0,COUNTIFS('2.Pro Plan'!$N:$N,'Color fluctuate'!$C19,'2.Pro Plan'!$U:$U,'Color fluctuate'!R$2))</f>
        <v>34</v>
      </c>
      <c r="S19" s="124">
        <f>+IF(S$2=0,0,COUNTIFS('2.Pro Plan'!$N:$N,'Color fluctuate'!$C19,'2.Pro Plan'!$U:$U,'Color fluctuate'!S$2))</f>
        <v>30</v>
      </c>
      <c r="T19" s="124">
        <f>+IF(T$2=0,0,COUNTIFS('2.Pro Plan'!$N:$N,'Color fluctuate'!$C19,'2.Pro Plan'!$U:$U,'Color fluctuate'!T$2))</f>
        <v>42</v>
      </c>
      <c r="U19" s="124">
        <f>+IF(U$2=0,0,COUNTIFS('2.Pro Plan'!$N:$N,'Color fluctuate'!$C19,'2.Pro Plan'!$U:$U,'Color fluctuate'!U$2))</f>
        <v>48</v>
      </c>
      <c r="V19" s="124">
        <f>+IF(V$2=0,0,COUNTIFS('2.Pro Plan'!$N:$N,'Color fluctuate'!$C19,'2.Pro Plan'!$U:$U,'Color fluctuate'!V$2))</f>
        <v>36</v>
      </c>
      <c r="W19" s="124">
        <f>+IF(W$2=0,0,COUNTIFS('2.Pro Plan'!$N:$N,'Color fluctuate'!$C19,'2.Pro Plan'!$U:$U,'Color fluctuate'!W$2))</f>
        <v>30</v>
      </c>
      <c r="X19" s="124">
        <f>+IF(X$2=0,0,COUNTIFS('2.Pro Plan'!$N:$N,'Color fluctuate'!$C19,'2.Pro Plan'!$U:$U,'Color fluctuate'!X$2))</f>
        <v>23</v>
      </c>
      <c r="Y19" s="124">
        <f>+IF(Y$2=0,0,COUNTIFS('2.Pro Plan'!$N:$N,'Color fluctuate'!$C19,'2.Pro Plan'!$U:$U,'Color fluctuate'!Y$2))</f>
        <v>20</v>
      </c>
      <c r="Z19" s="124">
        <f>+IF(Z$2=0,0,COUNTIFS('2.Pro Plan'!$N:$N,'Color fluctuate'!$C19,'2.Pro Plan'!$U:$U,'Color fluctuate'!Z$2))</f>
        <v>29</v>
      </c>
      <c r="AA19" s="124">
        <f>+IF(AA$2=0,0,COUNTIFS('2.Pro Plan'!$N:$N,'Color fluctuate'!$C19,'2.Pro Plan'!$U:$U,'Color fluctuate'!AA$2))</f>
        <v>25</v>
      </c>
      <c r="AB19" s="124">
        <f>+IF(AB$2=0,0,COUNTIFS('2.Pro Plan'!$N:$N,'Color fluctuate'!$C19,'2.Pro Plan'!$U:$U,'Color fluctuate'!AB$2))</f>
        <v>20</v>
      </c>
      <c r="AC19" s="124">
        <f>+IF(AC$2=0,0,COUNTIFS('2.Pro Plan'!$N:$N,'Color fluctuate'!$C19,'2.Pro Plan'!$U:$U,'Color fluctuate'!AC$2))</f>
        <v>24</v>
      </c>
      <c r="AD19" s="124">
        <f>+IF(AD$2=0,0,COUNTIFS('2.Pro Plan'!$N:$N,'Color fluctuate'!$C19,'2.Pro Plan'!$U:$U,'Color fluctuate'!AD$2))</f>
        <v>0</v>
      </c>
      <c r="AE19" s="124">
        <f>+IF(AE$2=0,0,COUNTIFS('2.Pro Plan'!$N:$N,'Color fluctuate'!$C19,'2.Pro Plan'!$U:$U,'Color fluctuate'!AE$2))</f>
        <v>0</v>
      </c>
      <c r="AF19" s="124">
        <f>+IF(AF$2=0,0,COUNTIFS('2.Pro Plan'!$N:$N,'Color fluctuate'!$C19,'2.Pro Plan'!$U:$U,'Color fluctuate'!AF$2))</f>
        <v>0</v>
      </c>
      <c r="AG19" s="124">
        <f>+IF(AG$2=0,0,COUNTIFS('2.Pro Plan'!$N:$N,'Color fluctuate'!$C19,'2.Pro Plan'!$U:$U,'Color fluctuate'!AG$2))</f>
        <v>0</v>
      </c>
      <c r="AH19" s="124">
        <f>+IF(AH$2=0,0,COUNTIFS('2.Pro Plan'!$N:$N,'Color fluctuate'!$C19,'2.Pro Plan'!$U:$U,'Color fluctuate'!AH$2))</f>
        <v>0</v>
      </c>
      <c r="AI19" s="124">
        <f>+IF(AI$2=0,0,COUNTIFS('2.Pro Plan'!$N:$N,'Color fluctuate'!$C19,'2.Pro Plan'!$U:$U,'Color fluctuate'!AI$2))</f>
        <v>0</v>
      </c>
      <c r="AJ19" s="124">
        <f>+IF(AJ$2=0,0,COUNTIFS('2.Pro Plan'!$N:$N,'Color fluctuate'!$C19,'2.Pro Plan'!$U:$U,'Color fluctuate'!AJ$2))</f>
        <v>0</v>
      </c>
      <c r="AK19" s="124">
        <f>+IF(AK$2=0,0,COUNTIFS('2.Pro Plan'!$N:$N,'Color fluctuate'!$C19,'2.Pro Plan'!$U:$U,'Color fluctuate'!AK$2))</f>
        <v>0</v>
      </c>
      <c r="AL19" s="124">
        <f>+IF(AL$2=0,0,COUNTIFS('2.Pro Plan'!$N:$N,'Color fluctuate'!$C19,'2.Pro Plan'!$U:$U,'Color fluctuate'!AL$2))</f>
        <v>0</v>
      </c>
      <c r="AM19" s="124">
        <f>+IF(AM$2=0,0,COUNTIFS('2.Pro Plan'!$N:$N,'Color fluctuate'!$C19,'2.Pro Plan'!$U:$U,'Color fluctuate'!AM$2))</f>
        <v>0</v>
      </c>
    </row>
    <row r="20" spans="1:40">
      <c r="A20" s="130" t="s">
        <v>361</v>
      </c>
      <c r="B20" s="66">
        <f t="shared" si="1"/>
        <v>16</v>
      </c>
      <c r="C20" s="66"/>
      <c r="I20" s="130">
        <f>+IF(I$2=0,0,COUNTIFS('2.Pro Plan'!$N:$N,'Color fluctuate'!$C20,'2.Pro Plan'!$U:$U,'Color fluctuate'!I$2))</f>
        <v>0</v>
      </c>
      <c r="J20" s="130">
        <f>+IF(J$2=0,0,COUNTIFS('2.Pro Plan'!$N:$N,'Color fluctuate'!$C20,'2.Pro Plan'!$U:$U,'Color fluctuate'!J$2))</f>
        <v>0</v>
      </c>
      <c r="K20" s="130">
        <f>+IF(K$2=0,0,COUNTIFS('2.Pro Plan'!$N:$N,'Color fluctuate'!$C20,'2.Pro Plan'!$U:$U,'Color fluctuate'!K$2))</f>
        <v>0</v>
      </c>
      <c r="L20" s="130">
        <f>+IF(L$2=0,0,COUNTIFS('2.Pro Plan'!$N:$N,'Color fluctuate'!$C20,'2.Pro Plan'!$U:$U,'Color fluctuate'!L$2))</f>
        <v>0</v>
      </c>
      <c r="M20" s="130">
        <f>+IF(M$2=0,0,COUNTIFS('2.Pro Plan'!$N:$N,'Color fluctuate'!$C20,'2.Pro Plan'!$U:$U,'Color fluctuate'!M$2))</f>
        <v>0</v>
      </c>
      <c r="N20" s="130">
        <f>+IF(N$2=0,0,COUNTIFS('2.Pro Plan'!$N:$N,'Color fluctuate'!$C20,'2.Pro Plan'!$U:$U,'Color fluctuate'!N$2))</f>
        <v>0</v>
      </c>
      <c r="O20" s="130">
        <f>+IF(O$2=0,0,COUNTIFS('2.Pro Plan'!$N:$N,'Color fluctuate'!$C20,'2.Pro Plan'!$U:$U,'Color fluctuate'!O$2))</f>
        <v>0</v>
      </c>
      <c r="P20" s="130">
        <f>+IF(P$2=0,0,COUNTIFS('2.Pro Plan'!$N:$N,'Color fluctuate'!$C20,'2.Pro Plan'!$U:$U,'Color fluctuate'!P$2))</f>
        <v>0</v>
      </c>
      <c r="Q20" s="130">
        <f>+IF(Q$2=0,0,COUNTIFS('2.Pro Plan'!$N:$N,'Color fluctuate'!$C20,'2.Pro Plan'!$U:$U,'Color fluctuate'!Q$2))</f>
        <v>0</v>
      </c>
      <c r="R20" s="124">
        <f>+IF(R$2=0,0,COUNTIFS('2.Pro Plan'!$N:$N,'Color fluctuate'!$C20,'2.Pro Plan'!$U:$U,'Color fluctuate'!R$2))</f>
        <v>0</v>
      </c>
      <c r="S20" s="124">
        <f>+IF(S$2=0,0,COUNTIFS('2.Pro Plan'!$N:$N,'Color fluctuate'!$C20,'2.Pro Plan'!$U:$U,'Color fluctuate'!S$2))</f>
        <v>0</v>
      </c>
      <c r="T20" s="124">
        <f>+IF(T$2=0,0,COUNTIFS('2.Pro Plan'!$N:$N,'Color fluctuate'!$C20,'2.Pro Plan'!$U:$U,'Color fluctuate'!T$2))</f>
        <v>0</v>
      </c>
      <c r="U20" s="124">
        <f>+IF(U$2=0,0,COUNTIFS('2.Pro Plan'!$N:$N,'Color fluctuate'!$C20,'2.Pro Plan'!$U:$U,'Color fluctuate'!U$2))</f>
        <v>0</v>
      </c>
      <c r="V20" s="124">
        <f>+IF(V$2=0,0,COUNTIFS('2.Pro Plan'!$N:$N,'Color fluctuate'!$C20,'2.Pro Plan'!$U:$U,'Color fluctuate'!V$2))</f>
        <v>0</v>
      </c>
      <c r="W20" s="124">
        <f>+IF(W$2=0,0,COUNTIFS('2.Pro Plan'!$N:$N,'Color fluctuate'!$C20,'2.Pro Plan'!$U:$U,'Color fluctuate'!W$2))</f>
        <v>0</v>
      </c>
      <c r="X20" s="124">
        <f>+IF(X$2=0,0,COUNTIFS('2.Pro Plan'!$N:$N,'Color fluctuate'!$C20,'2.Pro Plan'!$U:$U,'Color fluctuate'!X$2))</f>
        <v>0</v>
      </c>
      <c r="Y20" s="124">
        <f>+IF(Y$2=0,0,COUNTIFS('2.Pro Plan'!$N:$N,'Color fluctuate'!$C20,'2.Pro Plan'!$U:$U,'Color fluctuate'!Y$2))</f>
        <v>0</v>
      </c>
      <c r="Z20" s="124">
        <f>+IF(Z$2=0,0,COUNTIFS('2.Pro Plan'!$N:$N,'Color fluctuate'!$C20,'2.Pro Plan'!$U:$U,'Color fluctuate'!Z$2))</f>
        <v>0</v>
      </c>
      <c r="AA20" s="124">
        <f>+IF(AA$2=0,0,COUNTIFS('2.Pro Plan'!$N:$N,'Color fluctuate'!$C20,'2.Pro Plan'!$U:$U,'Color fluctuate'!AA$2))</f>
        <v>0</v>
      </c>
      <c r="AB20" s="124">
        <f>+IF(AB$2=0,0,COUNTIFS('2.Pro Plan'!$N:$N,'Color fluctuate'!$C20,'2.Pro Plan'!$U:$U,'Color fluctuate'!AB$2))</f>
        <v>0</v>
      </c>
      <c r="AC20" s="124">
        <f>+IF(AC$2=0,0,COUNTIFS('2.Pro Plan'!$N:$N,'Color fluctuate'!$C20,'2.Pro Plan'!$U:$U,'Color fluctuate'!AC$2))</f>
        <v>0</v>
      </c>
      <c r="AD20" s="124">
        <f>+IF(AD$2=0,0,COUNTIFS('2.Pro Plan'!$N:$N,'Color fluctuate'!$C20,'2.Pro Plan'!$U:$U,'Color fluctuate'!AD$2))</f>
        <v>0</v>
      </c>
      <c r="AE20" s="124">
        <f>+IF(AE$2=0,0,COUNTIFS('2.Pro Plan'!$N:$N,'Color fluctuate'!$C20,'2.Pro Plan'!$U:$U,'Color fluctuate'!AE$2))</f>
        <v>0</v>
      </c>
      <c r="AF20" s="124">
        <f>+IF(AF$2=0,0,COUNTIFS('2.Pro Plan'!$N:$N,'Color fluctuate'!$C20,'2.Pro Plan'!$U:$U,'Color fluctuate'!AF$2))</f>
        <v>0</v>
      </c>
      <c r="AG20" s="124">
        <f>+IF(AG$2=0,0,COUNTIFS('2.Pro Plan'!$N:$N,'Color fluctuate'!$C20,'2.Pro Plan'!$U:$U,'Color fluctuate'!AG$2))</f>
        <v>0</v>
      </c>
      <c r="AH20" s="124">
        <f>+IF(AH$2=0,0,COUNTIFS('2.Pro Plan'!$N:$N,'Color fluctuate'!$C20,'2.Pro Plan'!$U:$U,'Color fluctuate'!AH$2))</f>
        <v>0</v>
      </c>
      <c r="AI20" s="124">
        <f>+IF(AI$2=0,0,COUNTIFS('2.Pro Plan'!$N:$N,'Color fluctuate'!$C20,'2.Pro Plan'!$U:$U,'Color fluctuate'!AI$2))</f>
        <v>0</v>
      </c>
      <c r="AJ20" s="124">
        <f>+IF(AJ$2=0,0,COUNTIFS('2.Pro Plan'!$N:$N,'Color fluctuate'!$C20,'2.Pro Plan'!$U:$U,'Color fluctuate'!AJ$2))</f>
        <v>0</v>
      </c>
      <c r="AK20" s="124">
        <f>+IF(AK$2=0,0,COUNTIFS('2.Pro Plan'!$N:$N,'Color fluctuate'!$C20,'2.Pro Plan'!$U:$U,'Color fluctuate'!AK$2))</f>
        <v>0</v>
      </c>
      <c r="AL20" s="124">
        <f>+IF(AL$2=0,0,COUNTIFS('2.Pro Plan'!$N:$N,'Color fluctuate'!$C20,'2.Pro Plan'!$U:$U,'Color fluctuate'!AL$2))</f>
        <v>0</v>
      </c>
      <c r="AM20" s="124">
        <f>+IF(AM$2=0,0,COUNTIFS('2.Pro Plan'!$N:$N,'Color fluctuate'!$C20,'2.Pro Plan'!$U:$U,'Color fluctuate'!AM$2))</f>
        <v>0</v>
      </c>
    </row>
    <row r="21" spans="1:40">
      <c r="A21" s="130" t="s">
        <v>361</v>
      </c>
      <c r="B21" s="158">
        <f t="shared" si="1"/>
        <v>17</v>
      </c>
      <c r="C21" s="158"/>
      <c r="I21" s="130">
        <f>+IF(I$2=0,0,COUNTIFS('2.Pro Plan'!$N:$N,'Color fluctuate'!$C21,'2.Pro Plan'!$U:$U,'Color fluctuate'!I$2))</f>
        <v>0</v>
      </c>
      <c r="J21" s="130">
        <f>+IF(J$2=0,0,COUNTIFS('2.Pro Plan'!$N:$N,'Color fluctuate'!$C21,'2.Pro Plan'!$U:$U,'Color fluctuate'!J$2))</f>
        <v>0</v>
      </c>
      <c r="K21" s="130">
        <f>+IF(K$2=0,0,COUNTIFS('2.Pro Plan'!$N:$N,'Color fluctuate'!$C21,'2.Pro Plan'!$U:$U,'Color fluctuate'!K$2))</f>
        <v>0</v>
      </c>
      <c r="L21" s="130">
        <f>+IF(L$2=0,0,COUNTIFS('2.Pro Plan'!$N:$N,'Color fluctuate'!$C21,'2.Pro Plan'!$U:$U,'Color fluctuate'!L$2))</f>
        <v>0</v>
      </c>
      <c r="M21" s="130">
        <f>+IF(M$2=0,0,COUNTIFS('2.Pro Plan'!$N:$N,'Color fluctuate'!$C21,'2.Pro Plan'!$U:$U,'Color fluctuate'!M$2))</f>
        <v>0</v>
      </c>
      <c r="N21" s="130">
        <f>+IF(N$2=0,0,COUNTIFS('2.Pro Plan'!$N:$N,'Color fluctuate'!$C21,'2.Pro Plan'!$U:$U,'Color fluctuate'!N$2))</f>
        <v>0</v>
      </c>
      <c r="O21" s="130">
        <f>+IF(O$2=0,0,COUNTIFS('2.Pro Plan'!$N:$N,'Color fluctuate'!$C21,'2.Pro Plan'!$U:$U,'Color fluctuate'!O$2))</f>
        <v>0</v>
      </c>
      <c r="P21" s="130">
        <f>+IF(P$2=0,0,COUNTIFS('2.Pro Plan'!$N:$N,'Color fluctuate'!$C21,'2.Pro Plan'!$U:$U,'Color fluctuate'!P$2))</f>
        <v>0</v>
      </c>
      <c r="Q21" s="130">
        <f>+IF(Q$2=0,0,COUNTIFS('2.Pro Plan'!$N:$N,'Color fluctuate'!$C21,'2.Pro Plan'!$U:$U,'Color fluctuate'!Q$2))</f>
        <v>0</v>
      </c>
      <c r="R21" s="124">
        <f>+IF(R$2=0,0,COUNTIFS('2.Pro Plan'!$N:$N,'Color fluctuate'!$C21,'2.Pro Plan'!$U:$U,'Color fluctuate'!R$2))</f>
        <v>0</v>
      </c>
      <c r="S21" s="124">
        <f>+IF(S$2=0,0,COUNTIFS('2.Pro Plan'!$N:$N,'Color fluctuate'!$C21,'2.Pro Plan'!$U:$U,'Color fluctuate'!S$2))</f>
        <v>0</v>
      </c>
      <c r="T21" s="124">
        <f>+IF(T$2=0,0,COUNTIFS('2.Pro Plan'!$N:$N,'Color fluctuate'!$C21,'2.Pro Plan'!$U:$U,'Color fluctuate'!T$2))</f>
        <v>0</v>
      </c>
      <c r="U21" s="124">
        <f>+IF(U$2=0,0,COUNTIFS('2.Pro Plan'!$N:$N,'Color fluctuate'!$C21,'2.Pro Plan'!$U:$U,'Color fluctuate'!U$2))</f>
        <v>0</v>
      </c>
      <c r="V21" s="124">
        <f>+IF(V$2=0,0,COUNTIFS('2.Pro Plan'!$N:$N,'Color fluctuate'!$C21,'2.Pro Plan'!$U:$U,'Color fluctuate'!V$2))</f>
        <v>0</v>
      </c>
      <c r="W21" s="124">
        <f>+IF(W$2=0,0,COUNTIFS('2.Pro Plan'!$N:$N,'Color fluctuate'!$C21,'2.Pro Plan'!$U:$U,'Color fluctuate'!W$2))</f>
        <v>0</v>
      </c>
      <c r="X21" s="124">
        <f>+IF(X$2=0,0,COUNTIFS('2.Pro Plan'!$N:$N,'Color fluctuate'!$C21,'2.Pro Plan'!$U:$U,'Color fluctuate'!X$2))</f>
        <v>0</v>
      </c>
      <c r="Y21" s="124">
        <f>+IF(Y$2=0,0,COUNTIFS('2.Pro Plan'!$N:$N,'Color fluctuate'!$C21,'2.Pro Plan'!$U:$U,'Color fluctuate'!Y$2))</f>
        <v>0</v>
      </c>
      <c r="Z21" s="124">
        <f>+IF(Z$2=0,0,COUNTIFS('2.Pro Plan'!$N:$N,'Color fluctuate'!$C21,'2.Pro Plan'!$U:$U,'Color fluctuate'!Z$2))</f>
        <v>0</v>
      </c>
      <c r="AA21" s="124">
        <f>+IF(AA$2=0,0,COUNTIFS('2.Pro Plan'!$N:$N,'Color fluctuate'!$C21,'2.Pro Plan'!$U:$U,'Color fluctuate'!AA$2))</f>
        <v>0</v>
      </c>
      <c r="AB21" s="124">
        <f>+IF(AB$2=0,0,COUNTIFS('2.Pro Plan'!$N:$N,'Color fluctuate'!$C21,'2.Pro Plan'!$U:$U,'Color fluctuate'!AB$2))</f>
        <v>0</v>
      </c>
      <c r="AC21" s="124">
        <f>+IF(AC$2=0,0,COUNTIFS('2.Pro Plan'!$N:$N,'Color fluctuate'!$C21,'2.Pro Plan'!$U:$U,'Color fluctuate'!AC$2))</f>
        <v>0</v>
      </c>
      <c r="AD21" s="124">
        <f>+IF(AD$2=0,0,COUNTIFS('2.Pro Plan'!$N:$N,'Color fluctuate'!$C21,'2.Pro Plan'!$U:$U,'Color fluctuate'!AD$2))</f>
        <v>0</v>
      </c>
      <c r="AE21" s="124">
        <f>+IF(AE$2=0,0,COUNTIFS('2.Pro Plan'!$N:$N,'Color fluctuate'!$C21,'2.Pro Plan'!$U:$U,'Color fluctuate'!AE$2))</f>
        <v>0</v>
      </c>
      <c r="AF21" s="124">
        <f>+IF(AF$2=0,0,COUNTIFS('2.Pro Plan'!$N:$N,'Color fluctuate'!$C21,'2.Pro Plan'!$U:$U,'Color fluctuate'!AF$2))</f>
        <v>0</v>
      </c>
      <c r="AG21" s="124">
        <f>+IF(AG$2=0,0,COUNTIFS('2.Pro Plan'!$N:$N,'Color fluctuate'!$C21,'2.Pro Plan'!$U:$U,'Color fluctuate'!AG$2))</f>
        <v>0</v>
      </c>
      <c r="AH21" s="124">
        <f>+IF(AH$2=0,0,COUNTIFS('2.Pro Plan'!$N:$N,'Color fluctuate'!$C21,'2.Pro Plan'!$U:$U,'Color fluctuate'!AH$2))</f>
        <v>0</v>
      </c>
      <c r="AI21" s="124">
        <f>+IF(AI$2=0,0,COUNTIFS('2.Pro Plan'!$N:$N,'Color fluctuate'!$C21,'2.Pro Plan'!$U:$U,'Color fluctuate'!AI$2))</f>
        <v>0</v>
      </c>
      <c r="AJ21" s="124">
        <f>+IF(AJ$2=0,0,COUNTIFS('2.Pro Plan'!$N:$N,'Color fluctuate'!$C21,'2.Pro Plan'!$U:$U,'Color fluctuate'!AJ$2))</f>
        <v>0</v>
      </c>
      <c r="AK21" s="124">
        <f>+IF(AK$2=0,0,COUNTIFS('2.Pro Plan'!$N:$N,'Color fluctuate'!$C21,'2.Pro Plan'!$U:$U,'Color fluctuate'!AK$2))</f>
        <v>0</v>
      </c>
      <c r="AL21" s="124">
        <f>+IF(AL$2=0,0,COUNTIFS('2.Pro Plan'!$N:$N,'Color fluctuate'!$C21,'2.Pro Plan'!$U:$U,'Color fluctuate'!AL$2))</f>
        <v>0</v>
      </c>
      <c r="AM21" s="124">
        <f>+IF(AM$2=0,0,COUNTIFS('2.Pro Plan'!$N:$N,'Color fluctuate'!$C21,'2.Pro Plan'!$U:$U,'Color fluctuate'!AM$2))</f>
        <v>0</v>
      </c>
    </row>
    <row r="22" spans="1:40">
      <c r="B22" s="161" t="s">
        <v>31</v>
      </c>
      <c r="C22" s="161" t="s">
        <v>17</v>
      </c>
      <c r="D22" s="162"/>
      <c r="E22" s="163" t="s">
        <v>382</v>
      </c>
      <c r="F22" s="163" t="s">
        <v>383</v>
      </c>
      <c r="G22" s="161" t="s">
        <v>378</v>
      </c>
      <c r="I22" s="151">
        <f>+SUM(I5:I21)</f>
        <v>70</v>
      </c>
      <c r="J22" s="151">
        <f t="shared" ref="J22:AM22" si="2">+SUM(J5:J21)</f>
        <v>103</v>
      </c>
      <c r="K22" s="151">
        <f t="shared" si="2"/>
        <v>74</v>
      </c>
      <c r="L22" s="151">
        <f t="shared" si="2"/>
        <v>101</v>
      </c>
      <c r="M22" s="151">
        <f t="shared" si="2"/>
        <v>95</v>
      </c>
      <c r="N22" s="151">
        <f t="shared" si="2"/>
        <v>101</v>
      </c>
      <c r="O22" s="151">
        <f t="shared" si="2"/>
        <v>98</v>
      </c>
      <c r="P22" s="151">
        <f t="shared" si="2"/>
        <v>102</v>
      </c>
      <c r="Q22" s="151">
        <f t="shared" si="2"/>
        <v>102</v>
      </c>
      <c r="R22" s="151">
        <f t="shared" si="2"/>
        <v>84</v>
      </c>
      <c r="S22" s="151">
        <f t="shared" si="2"/>
        <v>97</v>
      </c>
      <c r="T22" s="151">
        <f t="shared" si="2"/>
        <v>103</v>
      </c>
      <c r="U22" s="151">
        <f t="shared" si="2"/>
        <v>97</v>
      </c>
      <c r="V22" s="151">
        <f t="shared" si="2"/>
        <v>101</v>
      </c>
      <c r="W22" s="151">
        <f t="shared" si="2"/>
        <v>95</v>
      </c>
      <c r="X22" s="151">
        <f t="shared" si="2"/>
        <v>96</v>
      </c>
      <c r="Y22" s="151">
        <f t="shared" si="2"/>
        <v>91</v>
      </c>
      <c r="Z22" s="151">
        <f t="shared" si="2"/>
        <v>93</v>
      </c>
      <c r="AA22" s="151">
        <f t="shared" si="2"/>
        <v>94</v>
      </c>
      <c r="AB22" s="151">
        <f t="shared" si="2"/>
        <v>90</v>
      </c>
      <c r="AC22" s="151">
        <f t="shared" si="2"/>
        <v>90</v>
      </c>
      <c r="AD22" s="151">
        <f t="shared" si="2"/>
        <v>0</v>
      </c>
      <c r="AE22" s="151">
        <f t="shared" si="2"/>
        <v>0</v>
      </c>
      <c r="AF22" s="151">
        <f t="shared" si="2"/>
        <v>0</v>
      </c>
      <c r="AG22" s="151">
        <f t="shared" si="2"/>
        <v>0</v>
      </c>
      <c r="AH22" s="151">
        <f t="shared" si="2"/>
        <v>0</v>
      </c>
      <c r="AI22" s="151">
        <f t="shared" si="2"/>
        <v>0</v>
      </c>
      <c r="AJ22" s="151">
        <f t="shared" si="2"/>
        <v>0</v>
      </c>
      <c r="AK22" s="151">
        <f t="shared" si="2"/>
        <v>0</v>
      </c>
      <c r="AL22" s="151">
        <f t="shared" si="2"/>
        <v>0</v>
      </c>
      <c r="AM22" s="151">
        <f t="shared" si="2"/>
        <v>0</v>
      </c>
    </row>
    <row r="23" spans="1:40">
      <c r="A23" s="130" t="s">
        <v>380</v>
      </c>
      <c r="B23" s="159">
        <v>1</v>
      </c>
      <c r="C23" s="159">
        <v>218</v>
      </c>
      <c r="E23" s="169">
        <f ca="1">+SUMPRODUCT($I$3:$AM$3,$I23:$AM23)</f>
        <v>44</v>
      </c>
      <c r="F23" s="169">
        <f ca="1">+SUMPRODUCT($I$3:$AM$3,$I5:$AM5)</f>
        <v>44</v>
      </c>
      <c r="G23" s="160">
        <f ca="1">+IF(OR(AND(E23=0,F23&lt;&gt;0),AND(E23&lt;&gt;0,F23=0)),"CHECK",IF(OR(F23=0,E23=0),0,E23/F23))</f>
        <v>1</v>
      </c>
      <c r="I23" s="130">
        <f>+IF(I$2=0,0,COUNTIFS('2.Pro Plan'!$N:$N,'Color fluctuate'!$C23,'2.Pro Plan'!$U:$U,'Color fluctuate'!I$2))</f>
        <v>1</v>
      </c>
      <c r="J23" s="130">
        <f>+IF(J$2=0,0,COUNTIFS('2.Pro Plan'!$N:$N,'Color fluctuate'!$C23,'2.Pro Plan'!$U:$U,'Color fluctuate'!J$2))</f>
        <v>9</v>
      </c>
      <c r="K23" s="130">
        <f>+IF(K$2=0,0,COUNTIFS('2.Pro Plan'!$N:$N,'Color fluctuate'!$C23,'2.Pro Plan'!$U:$U,'Color fluctuate'!K$2))</f>
        <v>12</v>
      </c>
      <c r="L23" s="130">
        <f>+IF(L$2=0,0,COUNTIFS('2.Pro Plan'!$N:$N,'Color fluctuate'!$C23,'2.Pro Plan'!$U:$U,'Color fluctuate'!L$2))</f>
        <v>9</v>
      </c>
      <c r="M23" s="130">
        <f>+IF(M$2=0,0,COUNTIFS('2.Pro Plan'!$N:$N,'Color fluctuate'!$C23,'2.Pro Plan'!$U:$U,'Color fluctuate'!M$2))</f>
        <v>13</v>
      </c>
      <c r="N23" s="130">
        <f>+IF(N$2=0,0,COUNTIFS('2.Pro Plan'!$N:$N,'Color fluctuate'!$C23,'2.Pro Plan'!$U:$U,'Color fluctuate'!N$2))</f>
        <v>6</v>
      </c>
      <c r="O23" s="130">
        <f>+IF(O$2=0,0,COUNTIFS('2.Pro Plan'!$N:$N,'Color fluctuate'!$C23,'2.Pro Plan'!$U:$U,'Color fluctuate'!O$2))</f>
        <v>10</v>
      </c>
      <c r="P23" s="130">
        <f>+IF(P$2=0,0,COUNTIFS('2.Pro Plan'!$N:$N,'Color fluctuate'!$C23,'2.Pro Plan'!$U:$U,'Color fluctuate'!P$2))</f>
        <v>11</v>
      </c>
      <c r="Q23" s="130">
        <f>+IF(Q$2=0,0,COUNTIFS('2.Pro Plan'!$N:$N,'Color fluctuate'!$C23,'2.Pro Plan'!$U:$U,'Color fluctuate'!Q$2))</f>
        <v>10</v>
      </c>
      <c r="R23" s="124">
        <f>+IF(R$2=0,0,COUNTIFS('2.Pro Plan'!$N:$N,'Color fluctuate'!$C23,'2.Pro Plan'!$U:$U,'Color fluctuate'!R$2))</f>
        <v>16</v>
      </c>
      <c r="S23" s="124">
        <f>+IF(S$2=0,0,COUNTIFS('2.Pro Plan'!$N:$N,'Color fluctuate'!$C23,'2.Pro Plan'!$U:$U,'Color fluctuate'!S$2))</f>
        <v>20</v>
      </c>
      <c r="T23" s="124">
        <f>+IF(T$2=0,0,COUNTIFS('2.Pro Plan'!$N:$N,'Color fluctuate'!$C23,'2.Pro Plan'!$U:$U,'Color fluctuate'!T$2))</f>
        <v>15</v>
      </c>
      <c r="U23" s="124">
        <f>+IF(U$2=0,0,COUNTIFS('2.Pro Plan'!$N:$N,'Color fluctuate'!$C23,'2.Pro Plan'!$U:$U,'Color fluctuate'!U$2))</f>
        <v>9</v>
      </c>
      <c r="V23" s="124">
        <f>+IF(V$2=0,0,COUNTIFS('2.Pro Plan'!$N:$N,'Color fluctuate'!$C23,'2.Pro Plan'!$U:$U,'Color fluctuate'!V$2))</f>
        <v>18</v>
      </c>
      <c r="W23" s="124">
        <f>+IF(W$2=0,0,COUNTIFS('2.Pro Plan'!$N:$N,'Color fluctuate'!$C23,'2.Pro Plan'!$U:$U,'Color fluctuate'!W$2))</f>
        <v>12</v>
      </c>
      <c r="X23" s="124">
        <f>+IF(X$2=0,0,COUNTIFS('2.Pro Plan'!$N:$N,'Color fluctuate'!$C23,'2.Pro Plan'!$U:$U,'Color fluctuate'!X$2))</f>
        <v>7</v>
      </c>
      <c r="Y23" s="124">
        <f>+IF(Y$2=0,0,COUNTIFS('2.Pro Plan'!$N:$N,'Color fluctuate'!$C23,'2.Pro Plan'!$U:$U,'Color fluctuate'!Y$2))</f>
        <v>8</v>
      </c>
      <c r="Z23" s="124">
        <f>+IF(Z$2=0,0,COUNTIFS('2.Pro Plan'!$N:$N,'Color fluctuate'!$C23,'2.Pro Plan'!$U:$U,'Color fluctuate'!Z$2))</f>
        <v>12</v>
      </c>
      <c r="AA23" s="124">
        <f>+IF(AA$2=0,0,COUNTIFS('2.Pro Plan'!$N:$N,'Color fluctuate'!$C23,'2.Pro Plan'!$U:$U,'Color fluctuate'!AA$2))</f>
        <v>6</v>
      </c>
      <c r="AB23" s="124">
        <f>+IF(AB$2=0,0,COUNTIFS('2.Pro Plan'!$N:$N,'Color fluctuate'!$C23,'2.Pro Plan'!$U:$U,'Color fluctuate'!AB$2))</f>
        <v>14</v>
      </c>
      <c r="AC23" s="124">
        <f>+IF(AC$2=0,0,COUNTIFS('2.Pro Plan'!$N:$N,'Color fluctuate'!$C23,'2.Pro Plan'!$U:$U,'Color fluctuate'!AC$2))</f>
        <v>11</v>
      </c>
      <c r="AD23" s="124">
        <f>+IF(AD$2=0,0,COUNTIFS('2.Pro Plan'!$N:$N,'Color fluctuate'!$C23,'2.Pro Plan'!$U:$U,'Color fluctuate'!AD$2))</f>
        <v>0</v>
      </c>
      <c r="AE23" s="124">
        <f>+IF(AE$2=0,0,COUNTIFS('2.Pro Plan'!$N:$N,'Color fluctuate'!$C23,'2.Pro Plan'!$U:$U,'Color fluctuate'!AE$2))</f>
        <v>0</v>
      </c>
      <c r="AF23" s="124">
        <f>+IF(AF$2=0,0,COUNTIFS('2.Pro Plan'!$N:$N,'Color fluctuate'!$C23,'2.Pro Plan'!$U:$U,'Color fluctuate'!AF$2))</f>
        <v>0</v>
      </c>
      <c r="AG23" s="124">
        <f>+IF(AG$2=0,0,COUNTIFS('2.Pro Plan'!$N:$N,'Color fluctuate'!$C23,'2.Pro Plan'!$U:$U,'Color fluctuate'!AG$2))</f>
        <v>0</v>
      </c>
      <c r="AH23" s="124">
        <f>+IF(AH$2=0,0,COUNTIFS('2.Pro Plan'!$N:$N,'Color fluctuate'!$C23,'2.Pro Plan'!$U:$U,'Color fluctuate'!AH$2))</f>
        <v>0</v>
      </c>
      <c r="AI23" s="124">
        <f>+IF(AI$2=0,0,COUNTIFS('2.Pro Plan'!$N:$N,'Color fluctuate'!$C23,'2.Pro Plan'!$U:$U,'Color fluctuate'!AI$2))</f>
        <v>0</v>
      </c>
      <c r="AJ23" s="124">
        <f>+IF(AJ$2=0,0,COUNTIFS('2.Pro Plan'!$N:$N,'Color fluctuate'!$C23,'2.Pro Plan'!$U:$U,'Color fluctuate'!AJ$2))</f>
        <v>0</v>
      </c>
      <c r="AK23" s="124">
        <f>+IF(AK$2=0,0,COUNTIFS('2.Pro Plan'!$N:$N,'Color fluctuate'!$C23,'2.Pro Plan'!$U:$U,'Color fluctuate'!AK$2))</f>
        <v>0</v>
      </c>
      <c r="AL23" s="124">
        <f>+IF(AL$2=0,0,COUNTIFS('2.Pro Plan'!$N:$N,'Color fluctuate'!$C23,'2.Pro Plan'!$U:$U,'Color fluctuate'!AL$2))</f>
        <v>0</v>
      </c>
      <c r="AM23" s="124">
        <f>+IF(AM$2=0,0,COUNTIFS('2.Pro Plan'!$N:$N,'Color fluctuate'!$C23,'2.Pro Plan'!$U:$U,'Color fluctuate'!AM$2))</f>
        <v>0</v>
      </c>
      <c r="AN23" s="1">
        <f>+SUM(I23:AM39)</f>
        <v>1977</v>
      </c>
    </row>
    <row r="24" spans="1:40">
      <c r="A24" s="130" t="s">
        <v>380</v>
      </c>
      <c r="B24" s="66">
        <f>+B23+1</f>
        <v>2</v>
      </c>
      <c r="C24" s="66" t="s">
        <v>19</v>
      </c>
      <c r="E24" s="170">
        <f t="shared" ref="E24:E39" ca="1" si="3">+SUMPRODUCT($I$3:$AM$3,$I24:$AM24)</f>
        <v>0</v>
      </c>
      <c r="F24" s="170">
        <f t="shared" ref="F24:F39" ca="1" si="4">+SUMPRODUCT($I$3:$AM$3,$I6:$AM6)</f>
        <v>0</v>
      </c>
      <c r="G24" s="143">
        <f t="shared" ref="G24:G39" ca="1" si="5">+IF(OR(AND(E24=0,F24&lt;&gt;0),AND(E24&lt;&gt;0,F24=0)),"CHECK",IF(OR(F24=0,E24=0),0,E24/F24))</f>
        <v>0</v>
      </c>
      <c r="I24" s="130">
        <f>+IF(I$2=0,0,COUNTIFS('2.Pro Plan'!$N:$N,'Color fluctuate'!$C24,'2.Pro Plan'!$U:$U,'Color fluctuate'!I$2))</f>
        <v>0</v>
      </c>
      <c r="J24" s="130">
        <f>+IF(J$2=0,0,COUNTIFS('2.Pro Plan'!$N:$N,'Color fluctuate'!$C24,'2.Pro Plan'!$U:$U,'Color fluctuate'!J$2))</f>
        <v>0</v>
      </c>
      <c r="K24" s="130">
        <f>+IF(K$2=0,0,COUNTIFS('2.Pro Plan'!$N:$N,'Color fluctuate'!$C24,'2.Pro Plan'!$U:$U,'Color fluctuate'!K$2))</f>
        <v>0</v>
      </c>
      <c r="L24" s="130">
        <f>+IF(L$2=0,0,COUNTIFS('2.Pro Plan'!$N:$N,'Color fluctuate'!$C24,'2.Pro Plan'!$U:$U,'Color fluctuate'!L$2))</f>
        <v>0</v>
      </c>
      <c r="M24" s="130">
        <f>+IF(M$2=0,0,COUNTIFS('2.Pro Plan'!$N:$N,'Color fluctuate'!$C24,'2.Pro Plan'!$U:$U,'Color fluctuate'!M$2))</f>
        <v>0</v>
      </c>
      <c r="N24" s="130">
        <f>+IF(N$2=0,0,COUNTIFS('2.Pro Plan'!$N:$N,'Color fluctuate'!$C24,'2.Pro Plan'!$U:$U,'Color fluctuate'!N$2))</f>
        <v>0</v>
      </c>
      <c r="O24" s="130">
        <f>+IF(O$2=0,0,COUNTIFS('2.Pro Plan'!$N:$N,'Color fluctuate'!$C24,'2.Pro Plan'!$U:$U,'Color fluctuate'!O$2))</f>
        <v>0</v>
      </c>
      <c r="P24" s="130">
        <f>+IF(P$2=0,0,COUNTIFS('2.Pro Plan'!$N:$N,'Color fluctuate'!$C24,'2.Pro Plan'!$U:$U,'Color fluctuate'!P$2))</f>
        <v>0</v>
      </c>
      <c r="Q24" s="130">
        <f>+IF(Q$2=0,0,COUNTIFS('2.Pro Plan'!$N:$N,'Color fluctuate'!$C24,'2.Pro Plan'!$U:$U,'Color fluctuate'!Q$2))</f>
        <v>0</v>
      </c>
      <c r="R24" s="124">
        <f>+IF(R$2=0,0,COUNTIFS('2.Pro Plan'!$N:$N,'Color fluctuate'!$C24,'2.Pro Plan'!$U:$U,'Color fluctuate'!R$2))</f>
        <v>0</v>
      </c>
      <c r="S24" s="124">
        <f>+IF(S$2=0,0,COUNTIFS('2.Pro Plan'!$N:$N,'Color fluctuate'!$C24,'2.Pro Plan'!$U:$U,'Color fluctuate'!S$2))</f>
        <v>0</v>
      </c>
      <c r="T24" s="124">
        <f>+IF(T$2=0,0,COUNTIFS('2.Pro Plan'!$N:$N,'Color fluctuate'!$C24,'2.Pro Plan'!$U:$U,'Color fluctuate'!T$2))</f>
        <v>0</v>
      </c>
      <c r="U24" s="124">
        <f>+IF(U$2=0,0,COUNTIFS('2.Pro Plan'!$N:$N,'Color fluctuate'!$C24,'2.Pro Plan'!$U:$U,'Color fluctuate'!U$2))</f>
        <v>0</v>
      </c>
      <c r="V24" s="124">
        <f>+IF(V$2=0,0,COUNTIFS('2.Pro Plan'!$N:$N,'Color fluctuate'!$C24,'2.Pro Plan'!$U:$U,'Color fluctuate'!V$2))</f>
        <v>0</v>
      </c>
      <c r="W24" s="124">
        <f>+IF(W$2=0,0,COUNTIFS('2.Pro Plan'!$N:$N,'Color fluctuate'!$C24,'2.Pro Plan'!$U:$U,'Color fluctuate'!W$2))</f>
        <v>0</v>
      </c>
      <c r="X24" s="124">
        <f>+IF(X$2=0,0,COUNTIFS('2.Pro Plan'!$N:$N,'Color fluctuate'!$C24,'2.Pro Plan'!$U:$U,'Color fluctuate'!X$2))</f>
        <v>0</v>
      </c>
      <c r="Y24" s="124">
        <f>+IF(Y$2=0,0,COUNTIFS('2.Pro Plan'!$N:$N,'Color fluctuate'!$C24,'2.Pro Plan'!$U:$U,'Color fluctuate'!Y$2))</f>
        <v>0</v>
      </c>
      <c r="Z24" s="124">
        <f>+IF(Z$2=0,0,COUNTIFS('2.Pro Plan'!$N:$N,'Color fluctuate'!$C24,'2.Pro Plan'!$U:$U,'Color fluctuate'!Z$2))</f>
        <v>0</v>
      </c>
      <c r="AA24" s="124">
        <f>+IF(AA$2=0,0,COUNTIFS('2.Pro Plan'!$N:$N,'Color fluctuate'!$C24,'2.Pro Plan'!$U:$U,'Color fluctuate'!AA$2))</f>
        <v>0</v>
      </c>
      <c r="AB24" s="124">
        <f>+IF(AB$2=0,0,COUNTIFS('2.Pro Plan'!$N:$N,'Color fluctuate'!$C24,'2.Pro Plan'!$U:$U,'Color fluctuate'!AB$2))</f>
        <v>0</v>
      </c>
      <c r="AC24" s="124">
        <f>+IF(AC$2=0,0,COUNTIFS('2.Pro Plan'!$N:$N,'Color fluctuate'!$C24,'2.Pro Plan'!$U:$U,'Color fluctuate'!AC$2))</f>
        <v>0</v>
      </c>
      <c r="AD24" s="124">
        <f>+IF(AD$2=0,0,COUNTIFS('2.Pro Plan'!$N:$N,'Color fluctuate'!$C24,'2.Pro Plan'!$U:$U,'Color fluctuate'!AD$2))</f>
        <v>0</v>
      </c>
      <c r="AE24" s="124">
        <f>+IF(AE$2=0,0,COUNTIFS('2.Pro Plan'!$N:$N,'Color fluctuate'!$C24,'2.Pro Plan'!$U:$U,'Color fluctuate'!AE$2))</f>
        <v>0</v>
      </c>
      <c r="AF24" s="124">
        <f>+IF(AF$2=0,0,COUNTIFS('2.Pro Plan'!$N:$N,'Color fluctuate'!$C24,'2.Pro Plan'!$U:$U,'Color fluctuate'!AF$2))</f>
        <v>0</v>
      </c>
      <c r="AG24" s="124">
        <f>+IF(AG$2=0,0,COUNTIFS('2.Pro Plan'!$N:$N,'Color fluctuate'!$C24,'2.Pro Plan'!$U:$U,'Color fluctuate'!AG$2))</f>
        <v>0</v>
      </c>
      <c r="AH24" s="124">
        <f>+IF(AH$2=0,0,COUNTIFS('2.Pro Plan'!$N:$N,'Color fluctuate'!$C24,'2.Pro Plan'!$U:$U,'Color fluctuate'!AH$2))</f>
        <v>0</v>
      </c>
      <c r="AI24" s="124">
        <f>+IF(AI$2=0,0,COUNTIFS('2.Pro Plan'!$N:$N,'Color fluctuate'!$C24,'2.Pro Plan'!$U:$U,'Color fluctuate'!AI$2))</f>
        <v>0</v>
      </c>
      <c r="AJ24" s="124">
        <f>+IF(AJ$2=0,0,COUNTIFS('2.Pro Plan'!$N:$N,'Color fluctuate'!$C24,'2.Pro Plan'!$U:$U,'Color fluctuate'!AJ$2))</f>
        <v>0</v>
      </c>
      <c r="AK24" s="124">
        <f>+IF(AK$2=0,0,COUNTIFS('2.Pro Plan'!$N:$N,'Color fluctuate'!$C24,'2.Pro Plan'!$U:$U,'Color fluctuate'!AK$2))</f>
        <v>0</v>
      </c>
      <c r="AL24" s="124">
        <f>+IF(AL$2=0,0,COUNTIFS('2.Pro Plan'!$N:$N,'Color fluctuate'!$C24,'2.Pro Plan'!$U:$U,'Color fluctuate'!AL$2))</f>
        <v>0</v>
      </c>
      <c r="AM24" s="124">
        <f>+IF(AM$2=0,0,COUNTIFS('2.Pro Plan'!$N:$N,'Color fluctuate'!$C24,'2.Pro Plan'!$U:$U,'Color fluctuate'!AM$2))</f>
        <v>0</v>
      </c>
    </row>
    <row r="25" spans="1:40">
      <c r="A25" s="130" t="s">
        <v>380</v>
      </c>
      <c r="B25" s="66">
        <f t="shared" ref="B25:B39" si="6">+B24+1</f>
        <v>3</v>
      </c>
      <c r="C25" s="66" t="s">
        <v>21</v>
      </c>
      <c r="E25" s="170">
        <f t="shared" ca="1" si="3"/>
        <v>77</v>
      </c>
      <c r="F25" s="170">
        <f t="shared" ca="1" si="4"/>
        <v>77</v>
      </c>
      <c r="G25" s="143">
        <f t="shared" ca="1" si="5"/>
        <v>1</v>
      </c>
      <c r="I25" s="130">
        <f>+IF(I$2=0,0,COUNTIFS('2.Pro Plan'!$N:$N,'Color fluctuate'!$C25,'2.Pro Plan'!$U:$U,'Color fluctuate'!I$2))</f>
        <v>12</v>
      </c>
      <c r="J25" s="130">
        <f>+IF(J$2=0,0,COUNTIFS('2.Pro Plan'!$N:$N,'Color fluctuate'!$C25,'2.Pro Plan'!$U:$U,'Color fluctuate'!J$2))</f>
        <v>19</v>
      </c>
      <c r="K25" s="130">
        <f>+IF(K$2=0,0,COUNTIFS('2.Pro Plan'!$N:$N,'Color fluctuate'!$C25,'2.Pro Plan'!$U:$U,'Color fluctuate'!K$2))</f>
        <v>11</v>
      </c>
      <c r="L25" s="130">
        <f>+IF(L$2=0,0,COUNTIFS('2.Pro Plan'!$N:$N,'Color fluctuate'!$C25,'2.Pro Plan'!$U:$U,'Color fluctuate'!L$2))</f>
        <v>14</v>
      </c>
      <c r="M25" s="130">
        <f>+IF(M$2=0,0,COUNTIFS('2.Pro Plan'!$N:$N,'Color fluctuate'!$C25,'2.Pro Plan'!$U:$U,'Color fluctuate'!M$2))</f>
        <v>21</v>
      </c>
      <c r="N25" s="130">
        <f>+IF(N$2=0,0,COUNTIFS('2.Pro Plan'!$N:$N,'Color fluctuate'!$C25,'2.Pro Plan'!$U:$U,'Color fluctuate'!N$2))</f>
        <v>15</v>
      </c>
      <c r="O25" s="130">
        <f>+IF(O$2=0,0,COUNTIFS('2.Pro Plan'!$N:$N,'Color fluctuate'!$C25,'2.Pro Plan'!$U:$U,'Color fluctuate'!O$2))</f>
        <v>21</v>
      </c>
      <c r="P25" s="130">
        <f>+IF(P$2=0,0,COUNTIFS('2.Pro Plan'!$N:$N,'Color fluctuate'!$C25,'2.Pro Plan'!$U:$U,'Color fluctuate'!P$2))</f>
        <v>22</v>
      </c>
      <c r="Q25" s="130">
        <f>+IF(Q$2=0,0,COUNTIFS('2.Pro Plan'!$N:$N,'Color fluctuate'!$C25,'2.Pro Plan'!$U:$U,'Color fluctuate'!Q$2))</f>
        <v>25</v>
      </c>
      <c r="R25" s="124">
        <f>+IF(R$2=0,0,COUNTIFS('2.Pro Plan'!$N:$N,'Color fluctuate'!$C25,'2.Pro Plan'!$U:$U,'Color fluctuate'!R$2))</f>
        <v>14</v>
      </c>
      <c r="S25" s="124">
        <f>+IF(S$2=0,0,COUNTIFS('2.Pro Plan'!$N:$N,'Color fluctuate'!$C25,'2.Pro Plan'!$U:$U,'Color fluctuate'!S$2))</f>
        <v>24</v>
      </c>
      <c r="T25" s="124">
        <f>+IF(T$2=0,0,COUNTIFS('2.Pro Plan'!$N:$N,'Color fluctuate'!$C25,'2.Pro Plan'!$U:$U,'Color fluctuate'!T$2))</f>
        <v>16</v>
      </c>
      <c r="U25" s="124">
        <f>+IF(U$2=0,0,COUNTIFS('2.Pro Plan'!$N:$N,'Color fluctuate'!$C25,'2.Pro Plan'!$U:$U,'Color fluctuate'!U$2))</f>
        <v>18</v>
      </c>
      <c r="V25" s="124">
        <f>+IF(V$2=0,0,COUNTIFS('2.Pro Plan'!$N:$N,'Color fluctuate'!$C25,'2.Pro Plan'!$U:$U,'Color fluctuate'!V$2))</f>
        <v>21</v>
      </c>
      <c r="W25" s="124">
        <f>+IF(W$2=0,0,COUNTIFS('2.Pro Plan'!$N:$N,'Color fluctuate'!$C25,'2.Pro Plan'!$U:$U,'Color fluctuate'!W$2))</f>
        <v>20</v>
      </c>
      <c r="X25" s="124">
        <f>+IF(X$2=0,0,COUNTIFS('2.Pro Plan'!$N:$N,'Color fluctuate'!$C25,'2.Pro Plan'!$U:$U,'Color fluctuate'!X$2))</f>
        <v>20</v>
      </c>
      <c r="Y25" s="124">
        <f>+IF(Y$2=0,0,COUNTIFS('2.Pro Plan'!$N:$N,'Color fluctuate'!$C25,'2.Pro Plan'!$U:$U,'Color fluctuate'!Y$2))</f>
        <v>24</v>
      </c>
      <c r="Z25" s="124">
        <f>+IF(Z$2=0,0,COUNTIFS('2.Pro Plan'!$N:$N,'Color fluctuate'!$C25,'2.Pro Plan'!$U:$U,'Color fluctuate'!Z$2))</f>
        <v>13</v>
      </c>
      <c r="AA25" s="124">
        <f>+IF(AA$2=0,0,COUNTIFS('2.Pro Plan'!$N:$N,'Color fluctuate'!$C25,'2.Pro Plan'!$U:$U,'Color fluctuate'!AA$2))</f>
        <v>18</v>
      </c>
      <c r="AB25" s="124">
        <f>+IF(AB$2=0,0,COUNTIFS('2.Pro Plan'!$N:$N,'Color fluctuate'!$C25,'2.Pro Plan'!$U:$U,'Color fluctuate'!AB$2))</f>
        <v>18</v>
      </c>
      <c r="AC25" s="124">
        <f>+IF(AC$2=0,0,COUNTIFS('2.Pro Plan'!$N:$N,'Color fluctuate'!$C25,'2.Pro Plan'!$U:$U,'Color fluctuate'!AC$2))</f>
        <v>17</v>
      </c>
      <c r="AD25" s="124">
        <f>+IF(AD$2=0,0,COUNTIFS('2.Pro Plan'!$N:$N,'Color fluctuate'!$C25,'2.Pro Plan'!$U:$U,'Color fluctuate'!AD$2))</f>
        <v>0</v>
      </c>
      <c r="AE25" s="124">
        <f>+IF(AE$2=0,0,COUNTIFS('2.Pro Plan'!$N:$N,'Color fluctuate'!$C25,'2.Pro Plan'!$U:$U,'Color fluctuate'!AE$2))</f>
        <v>0</v>
      </c>
      <c r="AF25" s="124">
        <f>+IF(AF$2=0,0,COUNTIFS('2.Pro Plan'!$N:$N,'Color fluctuate'!$C25,'2.Pro Plan'!$U:$U,'Color fluctuate'!AF$2))</f>
        <v>0</v>
      </c>
      <c r="AG25" s="124">
        <f>+IF(AG$2=0,0,COUNTIFS('2.Pro Plan'!$N:$N,'Color fluctuate'!$C25,'2.Pro Plan'!$U:$U,'Color fluctuate'!AG$2))</f>
        <v>0</v>
      </c>
      <c r="AH25" s="124">
        <f>+IF(AH$2=0,0,COUNTIFS('2.Pro Plan'!$N:$N,'Color fluctuate'!$C25,'2.Pro Plan'!$U:$U,'Color fluctuate'!AH$2))</f>
        <v>0</v>
      </c>
      <c r="AI25" s="124">
        <f>+IF(AI$2=0,0,COUNTIFS('2.Pro Plan'!$N:$N,'Color fluctuate'!$C25,'2.Pro Plan'!$U:$U,'Color fluctuate'!AI$2))</f>
        <v>0</v>
      </c>
      <c r="AJ25" s="124">
        <f>+IF(AJ$2=0,0,COUNTIFS('2.Pro Plan'!$N:$N,'Color fluctuate'!$C25,'2.Pro Plan'!$U:$U,'Color fluctuate'!AJ$2))</f>
        <v>0</v>
      </c>
      <c r="AK25" s="124">
        <f>+IF(AK$2=0,0,COUNTIFS('2.Pro Plan'!$N:$N,'Color fluctuate'!$C25,'2.Pro Plan'!$U:$U,'Color fluctuate'!AK$2))</f>
        <v>0</v>
      </c>
      <c r="AL25" s="124">
        <f>+IF(AL$2=0,0,COUNTIFS('2.Pro Plan'!$N:$N,'Color fluctuate'!$C25,'2.Pro Plan'!$U:$U,'Color fluctuate'!AL$2))</f>
        <v>0</v>
      </c>
      <c r="AM25" s="124">
        <f>+IF(AM$2=0,0,COUNTIFS('2.Pro Plan'!$N:$N,'Color fluctuate'!$C25,'2.Pro Plan'!$U:$U,'Color fluctuate'!AM$2))</f>
        <v>0</v>
      </c>
    </row>
    <row r="26" spans="1:40">
      <c r="A26" s="130" t="s">
        <v>380</v>
      </c>
      <c r="B26" s="66">
        <f t="shared" si="6"/>
        <v>4</v>
      </c>
      <c r="C26" s="66" t="s">
        <v>22</v>
      </c>
      <c r="E26" s="170">
        <f t="shared" ca="1" si="3"/>
        <v>0</v>
      </c>
      <c r="F26" s="170">
        <f t="shared" ca="1" si="4"/>
        <v>0</v>
      </c>
      <c r="G26" s="143">
        <f t="shared" ca="1" si="5"/>
        <v>0</v>
      </c>
      <c r="I26" s="130">
        <f>+IF(I$2=0,0,COUNTIFS('2.Pro Plan'!$N:$N,'Color fluctuate'!$C26,'2.Pro Plan'!$U:$U,'Color fluctuate'!I$2))</f>
        <v>0</v>
      </c>
      <c r="J26" s="130">
        <f>+IF(J$2=0,0,COUNTIFS('2.Pro Plan'!$N:$N,'Color fluctuate'!$C26,'2.Pro Plan'!$U:$U,'Color fluctuate'!J$2))</f>
        <v>0</v>
      </c>
      <c r="K26" s="130">
        <f>+IF(K$2=0,0,COUNTIFS('2.Pro Plan'!$N:$N,'Color fluctuate'!$C26,'2.Pro Plan'!$U:$U,'Color fluctuate'!K$2))</f>
        <v>0</v>
      </c>
      <c r="L26" s="130">
        <f>+IF(L$2=0,0,COUNTIFS('2.Pro Plan'!$N:$N,'Color fluctuate'!$C26,'2.Pro Plan'!$U:$U,'Color fluctuate'!L$2))</f>
        <v>0</v>
      </c>
      <c r="M26" s="130">
        <f>+IF(M$2=0,0,COUNTIFS('2.Pro Plan'!$N:$N,'Color fluctuate'!$C26,'2.Pro Plan'!$U:$U,'Color fluctuate'!M$2))</f>
        <v>0</v>
      </c>
      <c r="N26" s="130">
        <f>+IF(N$2=0,0,COUNTIFS('2.Pro Plan'!$N:$N,'Color fluctuate'!$C26,'2.Pro Plan'!$U:$U,'Color fluctuate'!N$2))</f>
        <v>0</v>
      </c>
      <c r="O26" s="130">
        <f>+IF(O$2=0,0,COUNTIFS('2.Pro Plan'!$N:$N,'Color fluctuate'!$C26,'2.Pro Plan'!$U:$U,'Color fluctuate'!O$2))</f>
        <v>0</v>
      </c>
      <c r="P26" s="130">
        <f>+IF(P$2=0,0,COUNTIFS('2.Pro Plan'!$N:$N,'Color fluctuate'!$C26,'2.Pro Plan'!$U:$U,'Color fluctuate'!P$2))</f>
        <v>0</v>
      </c>
      <c r="Q26" s="130">
        <f>+IF(Q$2=0,0,COUNTIFS('2.Pro Plan'!$N:$N,'Color fluctuate'!$C26,'2.Pro Plan'!$U:$U,'Color fluctuate'!Q$2))</f>
        <v>0</v>
      </c>
      <c r="R26" s="124">
        <f>+IF(R$2=0,0,COUNTIFS('2.Pro Plan'!$N:$N,'Color fluctuate'!$C26,'2.Pro Plan'!$U:$U,'Color fluctuate'!R$2))</f>
        <v>0</v>
      </c>
      <c r="S26" s="124">
        <f>+IF(S$2=0,0,COUNTIFS('2.Pro Plan'!$N:$N,'Color fluctuate'!$C26,'2.Pro Plan'!$U:$U,'Color fluctuate'!S$2))</f>
        <v>0</v>
      </c>
      <c r="T26" s="124">
        <f>+IF(T$2=0,0,COUNTIFS('2.Pro Plan'!$N:$N,'Color fluctuate'!$C26,'2.Pro Plan'!$U:$U,'Color fluctuate'!T$2))</f>
        <v>0</v>
      </c>
      <c r="U26" s="124">
        <f>+IF(U$2=0,0,COUNTIFS('2.Pro Plan'!$N:$N,'Color fluctuate'!$C26,'2.Pro Plan'!$U:$U,'Color fluctuate'!U$2))</f>
        <v>0</v>
      </c>
      <c r="V26" s="124">
        <f>+IF(V$2=0,0,COUNTIFS('2.Pro Plan'!$N:$N,'Color fluctuate'!$C26,'2.Pro Plan'!$U:$U,'Color fluctuate'!V$2))</f>
        <v>0</v>
      </c>
      <c r="W26" s="124">
        <f>+IF(W$2=0,0,COUNTIFS('2.Pro Plan'!$N:$N,'Color fluctuate'!$C26,'2.Pro Plan'!$U:$U,'Color fluctuate'!W$2))</f>
        <v>0</v>
      </c>
      <c r="X26" s="124">
        <f>+IF(X$2=0,0,COUNTIFS('2.Pro Plan'!$N:$N,'Color fluctuate'!$C26,'2.Pro Plan'!$U:$U,'Color fluctuate'!X$2))</f>
        <v>0</v>
      </c>
      <c r="Y26" s="124">
        <f>+IF(Y$2=0,0,COUNTIFS('2.Pro Plan'!$N:$N,'Color fluctuate'!$C26,'2.Pro Plan'!$U:$U,'Color fluctuate'!Y$2))</f>
        <v>0</v>
      </c>
      <c r="Z26" s="124">
        <f>+IF(Z$2=0,0,COUNTIFS('2.Pro Plan'!$N:$N,'Color fluctuate'!$C26,'2.Pro Plan'!$U:$U,'Color fluctuate'!Z$2))</f>
        <v>0</v>
      </c>
      <c r="AA26" s="124">
        <f>+IF(AA$2=0,0,COUNTIFS('2.Pro Plan'!$N:$N,'Color fluctuate'!$C26,'2.Pro Plan'!$U:$U,'Color fluctuate'!AA$2))</f>
        <v>0</v>
      </c>
      <c r="AB26" s="124">
        <f>+IF(AB$2=0,0,COUNTIFS('2.Pro Plan'!$N:$N,'Color fluctuate'!$C26,'2.Pro Plan'!$U:$U,'Color fluctuate'!AB$2))</f>
        <v>0</v>
      </c>
      <c r="AC26" s="124">
        <f>+IF(AC$2=0,0,COUNTIFS('2.Pro Plan'!$N:$N,'Color fluctuate'!$C26,'2.Pro Plan'!$U:$U,'Color fluctuate'!AC$2))</f>
        <v>0</v>
      </c>
      <c r="AD26" s="124">
        <f>+IF(AD$2=0,0,COUNTIFS('2.Pro Plan'!$N:$N,'Color fluctuate'!$C26,'2.Pro Plan'!$U:$U,'Color fluctuate'!AD$2))</f>
        <v>0</v>
      </c>
      <c r="AE26" s="124">
        <f>+IF(AE$2=0,0,COUNTIFS('2.Pro Plan'!$N:$N,'Color fluctuate'!$C26,'2.Pro Plan'!$U:$U,'Color fluctuate'!AE$2))</f>
        <v>0</v>
      </c>
      <c r="AF26" s="124">
        <f>+IF(AF$2=0,0,COUNTIFS('2.Pro Plan'!$N:$N,'Color fluctuate'!$C26,'2.Pro Plan'!$U:$U,'Color fluctuate'!AF$2))</f>
        <v>0</v>
      </c>
      <c r="AG26" s="124">
        <f>+IF(AG$2=0,0,COUNTIFS('2.Pro Plan'!$N:$N,'Color fluctuate'!$C26,'2.Pro Plan'!$U:$U,'Color fluctuate'!AG$2))</f>
        <v>0</v>
      </c>
      <c r="AH26" s="124">
        <f>+IF(AH$2=0,0,COUNTIFS('2.Pro Plan'!$N:$N,'Color fluctuate'!$C26,'2.Pro Plan'!$U:$U,'Color fluctuate'!AH$2))</f>
        <v>0</v>
      </c>
      <c r="AI26" s="124">
        <f>+IF(AI$2=0,0,COUNTIFS('2.Pro Plan'!$N:$N,'Color fluctuate'!$C26,'2.Pro Plan'!$U:$U,'Color fluctuate'!AI$2))</f>
        <v>0</v>
      </c>
      <c r="AJ26" s="124">
        <f>+IF(AJ$2=0,0,COUNTIFS('2.Pro Plan'!$N:$N,'Color fluctuate'!$C26,'2.Pro Plan'!$U:$U,'Color fluctuate'!AJ$2))</f>
        <v>0</v>
      </c>
      <c r="AK26" s="124">
        <f>+IF(AK$2=0,0,COUNTIFS('2.Pro Plan'!$N:$N,'Color fluctuate'!$C26,'2.Pro Plan'!$U:$U,'Color fluctuate'!AK$2))</f>
        <v>0</v>
      </c>
      <c r="AL26" s="124">
        <f>+IF(AL$2=0,0,COUNTIFS('2.Pro Plan'!$N:$N,'Color fluctuate'!$C26,'2.Pro Plan'!$U:$U,'Color fluctuate'!AL$2))</f>
        <v>0</v>
      </c>
      <c r="AM26" s="124">
        <f>+IF(AM$2=0,0,COUNTIFS('2.Pro Plan'!$N:$N,'Color fluctuate'!$C26,'2.Pro Plan'!$U:$U,'Color fluctuate'!AM$2))</f>
        <v>0</v>
      </c>
    </row>
    <row r="27" spans="1:40">
      <c r="A27" s="130" t="s">
        <v>380</v>
      </c>
      <c r="B27" s="66">
        <f t="shared" si="6"/>
        <v>5</v>
      </c>
      <c r="C27" s="66" t="s">
        <v>25</v>
      </c>
      <c r="E27" s="170">
        <f t="shared" ca="1" si="3"/>
        <v>0</v>
      </c>
      <c r="F27" s="170">
        <f t="shared" ca="1" si="4"/>
        <v>0</v>
      </c>
      <c r="G27" s="143">
        <f t="shared" ca="1" si="5"/>
        <v>0</v>
      </c>
      <c r="I27" s="130">
        <f>+IF(I$2=0,0,COUNTIFS('2.Pro Plan'!$N:$N,'Color fluctuate'!$C27,'2.Pro Plan'!$U:$U,'Color fluctuate'!I$2))</f>
        <v>0</v>
      </c>
      <c r="J27" s="130">
        <f>+IF(J$2=0,0,COUNTIFS('2.Pro Plan'!$N:$N,'Color fluctuate'!$C27,'2.Pro Plan'!$U:$U,'Color fluctuate'!J$2))</f>
        <v>0</v>
      </c>
      <c r="K27" s="130">
        <f>+IF(K$2=0,0,COUNTIFS('2.Pro Plan'!$N:$N,'Color fluctuate'!$C27,'2.Pro Plan'!$U:$U,'Color fluctuate'!K$2))</f>
        <v>0</v>
      </c>
      <c r="L27" s="130">
        <f>+IF(L$2=0,0,COUNTIFS('2.Pro Plan'!$N:$N,'Color fluctuate'!$C27,'2.Pro Plan'!$U:$U,'Color fluctuate'!L$2))</f>
        <v>0</v>
      </c>
      <c r="M27" s="130">
        <f>+IF(M$2=0,0,COUNTIFS('2.Pro Plan'!$N:$N,'Color fluctuate'!$C27,'2.Pro Plan'!$U:$U,'Color fluctuate'!M$2))</f>
        <v>0</v>
      </c>
      <c r="N27" s="130">
        <f>+IF(N$2=0,0,COUNTIFS('2.Pro Plan'!$N:$N,'Color fluctuate'!$C27,'2.Pro Plan'!$U:$U,'Color fluctuate'!N$2))</f>
        <v>0</v>
      </c>
      <c r="O27" s="130">
        <f>+IF(O$2=0,0,COUNTIFS('2.Pro Plan'!$N:$N,'Color fluctuate'!$C27,'2.Pro Plan'!$U:$U,'Color fluctuate'!O$2))</f>
        <v>0</v>
      </c>
      <c r="P27" s="130">
        <f>+IF(P$2=0,0,COUNTIFS('2.Pro Plan'!$N:$N,'Color fluctuate'!$C27,'2.Pro Plan'!$U:$U,'Color fluctuate'!P$2))</f>
        <v>0</v>
      </c>
      <c r="Q27" s="130">
        <f>+IF(Q$2=0,0,COUNTIFS('2.Pro Plan'!$N:$N,'Color fluctuate'!$C27,'2.Pro Plan'!$U:$U,'Color fluctuate'!Q$2))</f>
        <v>0</v>
      </c>
      <c r="R27" s="124">
        <f>+IF(R$2=0,0,COUNTIFS('2.Pro Plan'!$N:$N,'Color fluctuate'!$C27,'2.Pro Plan'!$U:$U,'Color fluctuate'!R$2))</f>
        <v>0</v>
      </c>
      <c r="S27" s="124">
        <f>+IF(S$2=0,0,COUNTIFS('2.Pro Plan'!$N:$N,'Color fluctuate'!$C27,'2.Pro Plan'!$U:$U,'Color fluctuate'!S$2))</f>
        <v>0</v>
      </c>
      <c r="T27" s="124">
        <f>+IF(T$2=0,0,COUNTIFS('2.Pro Plan'!$N:$N,'Color fluctuate'!$C27,'2.Pro Plan'!$U:$U,'Color fluctuate'!T$2))</f>
        <v>0</v>
      </c>
      <c r="U27" s="124">
        <f>+IF(U$2=0,0,COUNTIFS('2.Pro Plan'!$N:$N,'Color fluctuate'!$C27,'2.Pro Plan'!$U:$U,'Color fluctuate'!U$2))</f>
        <v>0</v>
      </c>
      <c r="V27" s="124">
        <f>+IF(V$2=0,0,COUNTIFS('2.Pro Plan'!$N:$N,'Color fluctuate'!$C27,'2.Pro Plan'!$U:$U,'Color fluctuate'!V$2))</f>
        <v>0</v>
      </c>
      <c r="W27" s="124">
        <f>+IF(W$2=0,0,COUNTIFS('2.Pro Plan'!$N:$N,'Color fluctuate'!$C27,'2.Pro Plan'!$U:$U,'Color fluctuate'!W$2))</f>
        <v>0</v>
      </c>
      <c r="X27" s="124">
        <f>+IF(X$2=0,0,COUNTIFS('2.Pro Plan'!$N:$N,'Color fluctuate'!$C27,'2.Pro Plan'!$U:$U,'Color fluctuate'!X$2))</f>
        <v>0</v>
      </c>
      <c r="Y27" s="124">
        <f>+IF(Y$2=0,0,COUNTIFS('2.Pro Plan'!$N:$N,'Color fluctuate'!$C27,'2.Pro Plan'!$U:$U,'Color fluctuate'!Y$2))</f>
        <v>0</v>
      </c>
      <c r="Z27" s="124">
        <f>+IF(Z$2=0,0,COUNTIFS('2.Pro Plan'!$N:$N,'Color fluctuate'!$C27,'2.Pro Plan'!$U:$U,'Color fluctuate'!Z$2))</f>
        <v>0</v>
      </c>
      <c r="AA27" s="124">
        <f>+IF(AA$2=0,0,COUNTIFS('2.Pro Plan'!$N:$N,'Color fluctuate'!$C27,'2.Pro Plan'!$U:$U,'Color fluctuate'!AA$2))</f>
        <v>0</v>
      </c>
      <c r="AB27" s="124">
        <f>+IF(AB$2=0,0,COUNTIFS('2.Pro Plan'!$N:$N,'Color fluctuate'!$C27,'2.Pro Plan'!$U:$U,'Color fluctuate'!AB$2))</f>
        <v>0</v>
      </c>
      <c r="AC27" s="124">
        <f>+IF(AC$2=0,0,COUNTIFS('2.Pro Plan'!$N:$N,'Color fluctuate'!$C27,'2.Pro Plan'!$U:$U,'Color fluctuate'!AC$2))</f>
        <v>0</v>
      </c>
      <c r="AD27" s="124">
        <f>+IF(AD$2=0,0,COUNTIFS('2.Pro Plan'!$N:$N,'Color fluctuate'!$C27,'2.Pro Plan'!$U:$U,'Color fluctuate'!AD$2))</f>
        <v>0</v>
      </c>
      <c r="AE27" s="124">
        <f>+IF(AE$2=0,0,COUNTIFS('2.Pro Plan'!$N:$N,'Color fluctuate'!$C27,'2.Pro Plan'!$U:$U,'Color fluctuate'!AE$2))</f>
        <v>0</v>
      </c>
      <c r="AF27" s="124">
        <f>+IF(AF$2=0,0,COUNTIFS('2.Pro Plan'!$N:$N,'Color fluctuate'!$C27,'2.Pro Plan'!$U:$U,'Color fluctuate'!AF$2))</f>
        <v>0</v>
      </c>
      <c r="AG27" s="124">
        <f>+IF(AG$2=0,0,COUNTIFS('2.Pro Plan'!$N:$N,'Color fluctuate'!$C27,'2.Pro Plan'!$U:$U,'Color fluctuate'!AG$2))</f>
        <v>0</v>
      </c>
      <c r="AH27" s="124">
        <f>+IF(AH$2=0,0,COUNTIFS('2.Pro Plan'!$N:$N,'Color fluctuate'!$C27,'2.Pro Plan'!$U:$U,'Color fluctuate'!AH$2))</f>
        <v>0</v>
      </c>
      <c r="AI27" s="124">
        <f>+IF(AI$2=0,0,COUNTIFS('2.Pro Plan'!$N:$N,'Color fluctuate'!$C27,'2.Pro Plan'!$U:$U,'Color fluctuate'!AI$2))</f>
        <v>0</v>
      </c>
      <c r="AJ27" s="124">
        <f>+IF(AJ$2=0,0,COUNTIFS('2.Pro Plan'!$N:$N,'Color fluctuate'!$C27,'2.Pro Plan'!$U:$U,'Color fluctuate'!AJ$2))</f>
        <v>0</v>
      </c>
      <c r="AK27" s="124">
        <f>+IF(AK$2=0,0,COUNTIFS('2.Pro Plan'!$N:$N,'Color fluctuate'!$C27,'2.Pro Plan'!$U:$U,'Color fluctuate'!AK$2))</f>
        <v>0</v>
      </c>
      <c r="AL27" s="124">
        <f>+IF(AL$2=0,0,COUNTIFS('2.Pro Plan'!$N:$N,'Color fluctuate'!$C27,'2.Pro Plan'!$U:$U,'Color fluctuate'!AL$2))</f>
        <v>0</v>
      </c>
      <c r="AM27" s="124">
        <f>+IF(AM$2=0,0,COUNTIFS('2.Pro Plan'!$N:$N,'Color fluctuate'!$C27,'2.Pro Plan'!$U:$U,'Color fluctuate'!AM$2))</f>
        <v>0</v>
      </c>
    </row>
    <row r="28" spans="1:40">
      <c r="A28" s="130" t="s">
        <v>380</v>
      </c>
      <c r="B28" s="66">
        <f t="shared" si="6"/>
        <v>6</v>
      </c>
      <c r="C28" s="66">
        <v>601</v>
      </c>
      <c r="E28" s="170">
        <f t="shared" ca="1" si="3"/>
        <v>0</v>
      </c>
      <c r="F28" s="170">
        <f t="shared" ca="1" si="4"/>
        <v>0</v>
      </c>
      <c r="G28" s="143">
        <f t="shared" ca="1" si="5"/>
        <v>0</v>
      </c>
      <c r="I28" s="130">
        <f>+IF(I$2=0,0,COUNTIFS('2.Pro Plan'!$N:$N,'Color fluctuate'!$C28,'2.Pro Plan'!$U:$U,'Color fluctuate'!I$2))</f>
        <v>0</v>
      </c>
      <c r="J28" s="130">
        <f>+IF(J$2=0,0,COUNTIFS('2.Pro Plan'!$N:$N,'Color fluctuate'!$C28,'2.Pro Plan'!$U:$U,'Color fluctuate'!J$2))</f>
        <v>0</v>
      </c>
      <c r="K28" s="130">
        <f>+IF(K$2=0,0,COUNTIFS('2.Pro Plan'!$N:$N,'Color fluctuate'!$C28,'2.Pro Plan'!$U:$U,'Color fluctuate'!K$2))</f>
        <v>0</v>
      </c>
      <c r="L28" s="130">
        <f>+IF(L$2=0,0,COUNTIFS('2.Pro Plan'!$N:$N,'Color fluctuate'!$C28,'2.Pro Plan'!$U:$U,'Color fluctuate'!L$2))</f>
        <v>0</v>
      </c>
      <c r="M28" s="130">
        <f>+IF(M$2=0,0,COUNTIFS('2.Pro Plan'!$N:$N,'Color fluctuate'!$C28,'2.Pro Plan'!$U:$U,'Color fluctuate'!M$2))</f>
        <v>0</v>
      </c>
      <c r="N28" s="130">
        <f>+IF(N$2=0,0,COUNTIFS('2.Pro Plan'!$N:$N,'Color fluctuate'!$C28,'2.Pro Plan'!$U:$U,'Color fluctuate'!N$2))</f>
        <v>0</v>
      </c>
      <c r="O28" s="130">
        <f>+IF(O$2=0,0,COUNTIFS('2.Pro Plan'!$N:$N,'Color fluctuate'!$C28,'2.Pro Plan'!$U:$U,'Color fluctuate'!O$2))</f>
        <v>0</v>
      </c>
      <c r="P28" s="130">
        <f>+IF(P$2=0,0,COUNTIFS('2.Pro Plan'!$N:$N,'Color fluctuate'!$C28,'2.Pro Plan'!$U:$U,'Color fluctuate'!P$2))</f>
        <v>0</v>
      </c>
      <c r="Q28" s="130">
        <f>+IF(Q$2=0,0,COUNTIFS('2.Pro Plan'!$N:$N,'Color fluctuate'!$C28,'2.Pro Plan'!$U:$U,'Color fluctuate'!Q$2))</f>
        <v>0</v>
      </c>
      <c r="R28" s="124">
        <f>+IF(R$2=0,0,COUNTIFS('2.Pro Plan'!$N:$N,'Color fluctuate'!$C28,'2.Pro Plan'!$U:$U,'Color fluctuate'!R$2))</f>
        <v>0</v>
      </c>
      <c r="S28" s="124">
        <f>+IF(S$2=0,0,COUNTIFS('2.Pro Plan'!$N:$N,'Color fluctuate'!$C28,'2.Pro Plan'!$U:$U,'Color fluctuate'!S$2))</f>
        <v>0</v>
      </c>
      <c r="T28" s="124">
        <f>+IF(T$2=0,0,COUNTIFS('2.Pro Plan'!$N:$N,'Color fluctuate'!$C28,'2.Pro Plan'!$U:$U,'Color fluctuate'!T$2))</f>
        <v>0</v>
      </c>
      <c r="U28" s="124">
        <f>+IF(U$2=0,0,COUNTIFS('2.Pro Plan'!$N:$N,'Color fluctuate'!$C28,'2.Pro Plan'!$U:$U,'Color fluctuate'!U$2))</f>
        <v>0</v>
      </c>
      <c r="V28" s="124">
        <f>+IF(V$2=0,0,COUNTIFS('2.Pro Plan'!$N:$N,'Color fluctuate'!$C28,'2.Pro Plan'!$U:$U,'Color fluctuate'!V$2))</f>
        <v>0</v>
      </c>
      <c r="W28" s="124">
        <f>+IF(W$2=0,0,COUNTIFS('2.Pro Plan'!$N:$N,'Color fluctuate'!$C28,'2.Pro Plan'!$U:$U,'Color fluctuate'!W$2))</f>
        <v>0</v>
      </c>
      <c r="X28" s="124">
        <f>+IF(X$2=0,0,COUNTIFS('2.Pro Plan'!$N:$N,'Color fluctuate'!$C28,'2.Pro Plan'!$U:$U,'Color fluctuate'!X$2))</f>
        <v>0</v>
      </c>
      <c r="Y28" s="124">
        <f>+IF(Y$2=0,0,COUNTIFS('2.Pro Plan'!$N:$N,'Color fluctuate'!$C28,'2.Pro Plan'!$U:$U,'Color fluctuate'!Y$2))</f>
        <v>0</v>
      </c>
      <c r="Z28" s="124">
        <f>+IF(Z$2=0,0,COUNTIFS('2.Pro Plan'!$N:$N,'Color fluctuate'!$C28,'2.Pro Plan'!$U:$U,'Color fluctuate'!Z$2))</f>
        <v>0</v>
      </c>
      <c r="AA28" s="124">
        <f>+IF(AA$2=0,0,COUNTIFS('2.Pro Plan'!$N:$N,'Color fluctuate'!$C28,'2.Pro Plan'!$U:$U,'Color fluctuate'!AA$2))</f>
        <v>0</v>
      </c>
      <c r="AB28" s="124">
        <f>+IF(AB$2=0,0,COUNTIFS('2.Pro Plan'!$N:$N,'Color fluctuate'!$C28,'2.Pro Plan'!$U:$U,'Color fluctuate'!AB$2))</f>
        <v>0</v>
      </c>
      <c r="AC28" s="124">
        <f>+IF(AC$2=0,0,COUNTIFS('2.Pro Plan'!$N:$N,'Color fluctuate'!$C28,'2.Pro Plan'!$U:$U,'Color fluctuate'!AC$2))</f>
        <v>0</v>
      </c>
      <c r="AD28" s="124">
        <f>+IF(AD$2=0,0,COUNTIFS('2.Pro Plan'!$N:$N,'Color fluctuate'!$C28,'2.Pro Plan'!$U:$U,'Color fluctuate'!AD$2))</f>
        <v>0</v>
      </c>
      <c r="AE28" s="124">
        <f>+IF(AE$2=0,0,COUNTIFS('2.Pro Plan'!$N:$N,'Color fluctuate'!$C28,'2.Pro Plan'!$U:$U,'Color fluctuate'!AE$2))</f>
        <v>0</v>
      </c>
      <c r="AF28" s="124">
        <f>+IF(AF$2=0,0,COUNTIFS('2.Pro Plan'!$N:$N,'Color fluctuate'!$C28,'2.Pro Plan'!$U:$U,'Color fluctuate'!AF$2))</f>
        <v>0</v>
      </c>
      <c r="AG28" s="124">
        <f>+IF(AG$2=0,0,COUNTIFS('2.Pro Plan'!$N:$N,'Color fluctuate'!$C28,'2.Pro Plan'!$U:$U,'Color fluctuate'!AG$2))</f>
        <v>0</v>
      </c>
      <c r="AH28" s="124">
        <f>+IF(AH$2=0,0,COUNTIFS('2.Pro Plan'!$N:$N,'Color fluctuate'!$C28,'2.Pro Plan'!$U:$U,'Color fluctuate'!AH$2))</f>
        <v>0</v>
      </c>
      <c r="AI28" s="124">
        <f>+IF(AI$2=0,0,COUNTIFS('2.Pro Plan'!$N:$N,'Color fluctuate'!$C28,'2.Pro Plan'!$U:$U,'Color fluctuate'!AI$2))</f>
        <v>0</v>
      </c>
      <c r="AJ28" s="124">
        <f>+IF(AJ$2=0,0,COUNTIFS('2.Pro Plan'!$N:$N,'Color fluctuate'!$C28,'2.Pro Plan'!$U:$U,'Color fluctuate'!AJ$2))</f>
        <v>0</v>
      </c>
      <c r="AK28" s="124">
        <f>+IF(AK$2=0,0,COUNTIFS('2.Pro Plan'!$N:$N,'Color fluctuate'!$C28,'2.Pro Plan'!$U:$U,'Color fluctuate'!AK$2))</f>
        <v>0</v>
      </c>
      <c r="AL28" s="124">
        <f>+IF(AL$2=0,0,COUNTIFS('2.Pro Plan'!$N:$N,'Color fluctuate'!$C28,'2.Pro Plan'!$U:$U,'Color fluctuate'!AL$2))</f>
        <v>0</v>
      </c>
      <c r="AM28" s="124">
        <f>+IF(AM$2=0,0,COUNTIFS('2.Pro Plan'!$N:$N,'Color fluctuate'!$C28,'2.Pro Plan'!$U:$U,'Color fluctuate'!AM$2))</f>
        <v>0</v>
      </c>
    </row>
    <row r="29" spans="1:40">
      <c r="A29" s="130" t="s">
        <v>380</v>
      </c>
      <c r="B29" s="66">
        <f t="shared" si="6"/>
        <v>7</v>
      </c>
      <c r="C29" s="66" t="s">
        <v>27</v>
      </c>
      <c r="E29" s="170">
        <f t="shared" ca="1" si="3"/>
        <v>0</v>
      </c>
      <c r="F29" s="170">
        <f t="shared" ca="1" si="4"/>
        <v>0</v>
      </c>
      <c r="G29" s="143">
        <f t="shared" ca="1" si="5"/>
        <v>0</v>
      </c>
      <c r="I29" s="130">
        <f>+IF(I$2=0,0,COUNTIFS('2.Pro Plan'!$N:$N,'Color fluctuate'!$C29,'2.Pro Plan'!$U:$U,'Color fluctuate'!I$2))</f>
        <v>0</v>
      </c>
      <c r="J29" s="130">
        <f>+IF(J$2=0,0,COUNTIFS('2.Pro Plan'!$N:$N,'Color fluctuate'!$C29,'2.Pro Plan'!$U:$U,'Color fluctuate'!J$2))</f>
        <v>0</v>
      </c>
      <c r="K29" s="130">
        <f>+IF(K$2=0,0,COUNTIFS('2.Pro Plan'!$N:$N,'Color fluctuate'!$C29,'2.Pro Plan'!$U:$U,'Color fluctuate'!K$2))</f>
        <v>0</v>
      </c>
      <c r="L29" s="130">
        <f>+IF(L$2=0,0,COUNTIFS('2.Pro Plan'!$N:$N,'Color fluctuate'!$C29,'2.Pro Plan'!$U:$U,'Color fluctuate'!L$2))</f>
        <v>0</v>
      </c>
      <c r="M29" s="130">
        <f>+IF(M$2=0,0,COUNTIFS('2.Pro Plan'!$N:$N,'Color fluctuate'!$C29,'2.Pro Plan'!$U:$U,'Color fluctuate'!M$2))</f>
        <v>0</v>
      </c>
      <c r="N29" s="130">
        <f>+IF(N$2=0,0,COUNTIFS('2.Pro Plan'!$N:$N,'Color fluctuate'!$C29,'2.Pro Plan'!$U:$U,'Color fluctuate'!N$2))</f>
        <v>0</v>
      </c>
      <c r="O29" s="130">
        <f>+IF(O$2=0,0,COUNTIFS('2.Pro Plan'!$N:$N,'Color fluctuate'!$C29,'2.Pro Plan'!$U:$U,'Color fluctuate'!O$2))</f>
        <v>0</v>
      </c>
      <c r="P29" s="130">
        <f>+IF(P$2=0,0,COUNTIFS('2.Pro Plan'!$N:$N,'Color fluctuate'!$C29,'2.Pro Plan'!$U:$U,'Color fluctuate'!P$2))</f>
        <v>0</v>
      </c>
      <c r="Q29" s="130">
        <f>+IF(Q$2=0,0,COUNTIFS('2.Pro Plan'!$N:$N,'Color fluctuate'!$C29,'2.Pro Plan'!$U:$U,'Color fluctuate'!Q$2))</f>
        <v>0</v>
      </c>
      <c r="R29" s="124">
        <f>+IF(R$2=0,0,COUNTIFS('2.Pro Plan'!$N:$N,'Color fluctuate'!$C29,'2.Pro Plan'!$U:$U,'Color fluctuate'!R$2))</f>
        <v>0</v>
      </c>
      <c r="S29" s="124">
        <f>+IF(S$2=0,0,COUNTIFS('2.Pro Plan'!$N:$N,'Color fluctuate'!$C29,'2.Pro Plan'!$U:$U,'Color fluctuate'!S$2))</f>
        <v>0</v>
      </c>
      <c r="T29" s="124">
        <f>+IF(T$2=0,0,COUNTIFS('2.Pro Plan'!$N:$N,'Color fluctuate'!$C29,'2.Pro Plan'!$U:$U,'Color fluctuate'!T$2))</f>
        <v>0</v>
      </c>
      <c r="U29" s="124">
        <f>+IF(U$2=0,0,COUNTIFS('2.Pro Plan'!$N:$N,'Color fluctuate'!$C29,'2.Pro Plan'!$U:$U,'Color fluctuate'!U$2))</f>
        <v>0</v>
      </c>
      <c r="V29" s="124">
        <f>+IF(V$2=0,0,COUNTIFS('2.Pro Plan'!$N:$N,'Color fluctuate'!$C29,'2.Pro Plan'!$U:$U,'Color fluctuate'!V$2))</f>
        <v>0</v>
      </c>
      <c r="W29" s="124">
        <f>+IF(W$2=0,0,COUNTIFS('2.Pro Plan'!$N:$N,'Color fluctuate'!$C29,'2.Pro Plan'!$U:$U,'Color fluctuate'!W$2))</f>
        <v>0</v>
      </c>
      <c r="X29" s="124">
        <f>+IF(X$2=0,0,COUNTIFS('2.Pro Plan'!$N:$N,'Color fluctuate'!$C29,'2.Pro Plan'!$U:$U,'Color fluctuate'!X$2))</f>
        <v>0</v>
      </c>
      <c r="Y29" s="124">
        <f>+IF(Y$2=0,0,COUNTIFS('2.Pro Plan'!$N:$N,'Color fluctuate'!$C29,'2.Pro Plan'!$U:$U,'Color fluctuate'!Y$2))</f>
        <v>0</v>
      </c>
      <c r="Z29" s="124">
        <f>+IF(Z$2=0,0,COUNTIFS('2.Pro Plan'!$N:$N,'Color fluctuate'!$C29,'2.Pro Plan'!$U:$U,'Color fluctuate'!Z$2))</f>
        <v>0</v>
      </c>
      <c r="AA29" s="124">
        <f>+IF(AA$2=0,0,COUNTIFS('2.Pro Plan'!$N:$N,'Color fluctuate'!$C29,'2.Pro Plan'!$U:$U,'Color fluctuate'!AA$2))</f>
        <v>0</v>
      </c>
      <c r="AB29" s="124">
        <f>+IF(AB$2=0,0,COUNTIFS('2.Pro Plan'!$N:$N,'Color fluctuate'!$C29,'2.Pro Plan'!$U:$U,'Color fluctuate'!AB$2))</f>
        <v>0</v>
      </c>
      <c r="AC29" s="124">
        <f>+IF(AC$2=0,0,COUNTIFS('2.Pro Plan'!$N:$N,'Color fluctuate'!$C29,'2.Pro Plan'!$U:$U,'Color fluctuate'!AC$2))</f>
        <v>0</v>
      </c>
      <c r="AD29" s="124">
        <f>+IF(AD$2=0,0,COUNTIFS('2.Pro Plan'!$N:$N,'Color fluctuate'!$C29,'2.Pro Plan'!$U:$U,'Color fluctuate'!AD$2))</f>
        <v>0</v>
      </c>
      <c r="AE29" s="124">
        <f>+IF(AE$2=0,0,COUNTIFS('2.Pro Plan'!$N:$N,'Color fluctuate'!$C29,'2.Pro Plan'!$U:$U,'Color fluctuate'!AE$2))</f>
        <v>0</v>
      </c>
      <c r="AF29" s="124">
        <f>+IF(AF$2=0,0,COUNTIFS('2.Pro Plan'!$N:$N,'Color fluctuate'!$C29,'2.Pro Plan'!$U:$U,'Color fluctuate'!AF$2))</f>
        <v>0</v>
      </c>
      <c r="AG29" s="124">
        <f>+IF(AG$2=0,0,COUNTIFS('2.Pro Plan'!$N:$N,'Color fluctuate'!$C29,'2.Pro Plan'!$U:$U,'Color fluctuate'!AG$2))</f>
        <v>0</v>
      </c>
      <c r="AH29" s="124">
        <f>+IF(AH$2=0,0,COUNTIFS('2.Pro Plan'!$N:$N,'Color fluctuate'!$C29,'2.Pro Plan'!$U:$U,'Color fluctuate'!AH$2))</f>
        <v>0</v>
      </c>
      <c r="AI29" s="124">
        <f>+IF(AI$2=0,0,COUNTIFS('2.Pro Plan'!$N:$N,'Color fluctuate'!$C29,'2.Pro Plan'!$U:$U,'Color fluctuate'!AI$2))</f>
        <v>0</v>
      </c>
      <c r="AJ29" s="124">
        <f>+IF(AJ$2=0,0,COUNTIFS('2.Pro Plan'!$N:$N,'Color fluctuate'!$C29,'2.Pro Plan'!$U:$U,'Color fluctuate'!AJ$2))</f>
        <v>0</v>
      </c>
      <c r="AK29" s="124">
        <f>+IF(AK$2=0,0,COUNTIFS('2.Pro Plan'!$N:$N,'Color fluctuate'!$C29,'2.Pro Plan'!$U:$U,'Color fluctuate'!AK$2))</f>
        <v>0</v>
      </c>
      <c r="AL29" s="124">
        <f>+IF(AL$2=0,0,COUNTIFS('2.Pro Plan'!$N:$N,'Color fluctuate'!$C29,'2.Pro Plan'!$U:$U,'Color fluctuate'!AL$2))</f>
        <v>0</v>
      </c>
      <c r="AM29" s="124">
        <f>+IF(AM$2=0,0,COUNTIFS('2.Pro Plan'!$N:$N,'Color fluctuate'!$C29,'2.Pro Plan'!$U:$U,'Color fluctuate'!AM$2))</f>
        <v>0</v>
      </c>
    </row>
    <row r="30" spans="1:40">
      <c r="A30" s="130" t="s">
        <v>380</v>
      </c>
      <c r="B30" s="66">
        <f t="shared" si="6"/>
        <v>8</v>
      </c>
      <c r="C30" s="66" t="s">
        <v>28</v>
      </c>
      <c r="E30" s="170">
        <f t="shared" ca="1" si="3"/>
        <v>86</v>
      </c>
      <c r="F30" s="170">
        <f t="shared" ca="1" si="4"/>
        <v>86</v>
      </c>
      <c r="G30" s="143">
        <f t="shared" ca="1" si="5"/>
        <v>1</v>
      </c>
      <c r="I30" s="130">
        <f>+IF(I$2=0,0,COUNTIFS('2.Pro Plan'!$N:$N,'Color fluctuate'!$C30,'2.Pro Plan'!$U:$U,'Color fluctuate'!I$2))</f>
        <v>13</v>
      </c>
      <c r="J30" s="130">
        <f>+IF(J$2=0,0,COUNTIFS('2.Pro Plan'!$N:$N,'Color fluctuate'!$C30,'2.Pro Plan'!$U:$U,'Color fluctuate'!J$2))</f>
        <v>20</v>
      </c>
      <c r="K30" s="130">
        <f>+IF(K$2=0,0,COUNTIFS('2.Pro Plan'!$N:$N,'Color fluctuate'!$C30,'2.Pro Plan'!$U:$U,'Color fluctuate'!K$2))</f>
        <v>15</v>
      </c>
      <c r="L30" s="130">
        <f>+IF(L$2=0,0,COUNTIFS('2.Pro Plan'!$N:$N,'Color fluctuate'!$C30,'2.Pro Plan'!$U:$U,'Color fluctuate'!L$2))</f>
        <v>22</v>
      </c>
      <c r="M30" s="130">
        <f>+IF(M$2=0,0,COUNTIFS('2.Pro Plan'!$N:$N,'Color fluctuate'!$C30,'2.Pro Plan'!$U:$U,'Color fluctuate'!M$2))</f>
        <v>16</v>
      </c>
      <c r="N30" s="130">
        <f>+IF(N$2=0,0,COUNTIFS('2.Pro Plan'!$N:$N,'Color fluctuate'!$C30,'2.Pro Plan'!$U:$U,'Color fluctuate'!N$2))</f>
        <v>23</v>
      </c>
      <c r="O30" s="130">
        <f>+IF(O$2=0,0,COUNTIFS('2.Pro Plan'!$N:$N,'Color fluctuate'!$C30,'2.Pro Plan'!$U:$U,'Color fluctuate'!O$2))</f>
        <v>19</v>
      </c>
      <c r="P30" s="130">
        <f>+IF(P$2=0,0,COUNTIFS('2.Pro Plan'!$N:$N,'Color fluctuate'!$C30,'2.Pro Plan'!$U:$U,'Color fluctuate'!P$2))</f>
        <v>15</v>
      </c>
      <c r="Q30" s="130">
        <f>+IF(Q$2=0,0,COUNTIFS('2.Pro Plan'!$N:$N,'Color fluctuate'!$C30,'2.Pro Plan'!$U:$U,'Color fluctuate'!Q$2))</f>
        <v>13</v>
      </c>
      <c r="R30" s="124">
        <f>+IF(R$2=0,0,COUNTIFS('2.Pro Plan'!$N:$N,'Color fluctuate'!$C30,'2.Pro Plan'!$U:$U,'Color fluctuate'!R$2))</f>
        <v>9</v>
      </c>
      <c r="S30" s="124">
        <f>+IF(S$2=0,0,COUNTIFS('2.Pro Plan'!$N:$N,'Color fluctuate'!$C30,'2.Pro Plan'!$U:$U,'Color fluctuate'!S$2))</f>
        <v>10</v>
      </c>
      <c r="T30" s="124">
        <f>+IF(T$2=0,0,COUNTIFS('2.Pro Plan'!$N:$N,'Color fluctuate'!$C30,'2.Pro Plan'!$U:$U,'Color fluctuate'!T$2))</f>
        <v>14</v>
      </c>
      <c r="U30" s="124">
        <f>+IF(U$2=0,0,COUNTIFS('2.Pro Plan'!$N:$N,'Color fluctuate'!$C30,'2.Pro Plan'!$U:$U,'Color fluctuate'!U$2))</f>
        <v>9</v>
      </c>
      <c r="V30" s="124">
        <f>+IF(V$2=0,0,COUNTIFS('2.Pro Plan'!$N:$N,'Color fluctuate'!$C30,'2.Pro Plan'!$U:$U,'Color fluctuate'!V$2))</f>
        <v>13</v>
      </c>
      <c r="W30" s="124">
        <f>+IF(W$2=0,0,COUNTIFS('2.Pro Plan'!$N:$N,'Color fluctuate'!$C30,'2.Pro Plan'!$U:$U,'Color fluctuate'!W$2))</f>
        <v>10</v>
      </c>
      <c r="X30" s="124">
        <f>+IF(X$2=0,0,COUNTIFS('2.Pro Plan'!$N:$N,'Color fluctuate'!$C30,'2.Pro Plan'!$U:$U,'Color fluctuate'!X$2))</f>
        <v>33</v>
      </c>
      <c r="Y30" s="124">
        <f>+IF(Y$2=0,0,COUNTIFS('2.Pro Plan'!$N:$N,'Color fluctuate'!$C30,'2.Pro Plan'!$U:$U,'Color fluctuate'!Y$2))</f>
        <v>20</v>
      </c>
      <c r="Z30" s="124">
        <f>+IF(Z$2=0,0,COUNTIFS('2.Pro Plan'!$N:$N,'Color fluctuate'!$C30,'2.Pro Plan'!$U:$U,'Color fluctuate'!Z$2))</f>
        <v>15</v>
      </c>
      <c r="AA30" s="124">
        <f>+IF(AA$2=0,0,COUNTIFS('2.Pro Plan'!$N:$N,'Color fluctuate'!$C30,'2.Pro Plan'!$U:$U,'Color fluctuate'!AA$2))</f>
        <v>11</v>
      </c>
      <c r="AB30" s="124">
        <f>+IF(AB$2=0,0,COUNTIFS('2.Pro Plan'!$N:$N,'Color fluctuate'!$C30,'2.Pro Plan'!$U:$U,'Color fluctuate'!AB$2))</f>
        <v>16</v>
      </c>
      <c r="AC30" s="124">
        <f>+IF(AC$2=0,0,COUNTIFS('2.Pro Plan'!$N:$N,'Color fluctuate'!$C30,'2.Pro Plan'!$U:$U,'Color fluctuate'!AC$2))</f>
        <v>17</v>
      </c>
      <c r="AD30" s="124">
        <f>+IF(AD$2=0,0,COUNTIFS('2.Pro Plan'!$N:$N,'Color fluctuate'!$C30,'2.Pro Plan'!$U:$U,'Color fluctuate'!AD$2))</f>
        <v>0</v>
      </c>
      <c r="AE30" s="124">
        <f>+IF(AE$2=0,0,COUNTIFS('2.Pro Plan'!$N:$N,'Color fluctuate'!$C30,'2.Pro Plan'!$U:$U,'Color fluctuate'!AE$2))</f>
        <v>0</v>
      </c>
      <c r="AF30" s="124">
        <f>+IF(AF$2=0,0,COUNTIFS('2.Pro Plan'!$N:$N,'Color fluctuate'!$C30,'2.Pro Plan'!$U:$U,'Color fluctuate'!AF$2))</f>
        <v>0</v>
      </c>
      <c r="AG30" s="124">
        <f>+IF(AG$2=0,0,COUNTIFS('2.Pro Plan'!$N:$N,'Color fluctuate'!$C30,'2.Pro Plan'!$U:$U,'Color fluctuate'!AG$2))</f>
        <v>0</v>
      </c>
      <c r="AH30" s="124">
        <f>+IF(AH$2=0,0,COUNTIFS('2.Pro Plan'!$N:$N,'Color fluctuate'!$C30,'2.Pro Plan'!$U:$U,'Color fluctuate'!AH$2))</f>
        <v>0</v>
      </c>
      <c r="AI30" s="124">
        <f>+IF(AI$2=0,0,COUNTIFS('2.Pro Plan'!$N:$N,'Color fluctuate'!$C30,'2.Pro Plan'!$U:$U,'Color fluctuate'!AI$2))</f>
        <v>0</v>
      </c>
      <c r="AJ30" s="124">
        <f>+IF(AJ$2=0,0,COUNTIFS('2.Pro Plan'!$N:$N,'Color fluctuate'!$C30,'2.Pro Plan'!$U:$U,'Color fluctuate'!AJ$2))</f>
        <v>0</v>
      </c>
      <c r="AK30" s="124">
        <f>+IF(AK$2=0,0,COUNTIFS('2.Pro Plan'!$N:$N,'Color fluctuate'!$C30,'2.Pro Plan'!$U:$U,'Color fluctuate'!AK$2))</f>
        <v>0</v>
      </c>
      <c r="AL30" s="124">
        <f>+IF(AL$2=0,0,COUNTIFS('2.Pro Plan'!$N:$N,'Color fluctuate'!$C30,'2.Pro Plan'!$U:$U,'Color fluctuate'!AL$2))</f>
        <v>0</v>
      </c>
      <c r="AM30" s="124">
        <f>+IF(AM$2=0,0,COUNTIFS('2.Pro Plan'!$N:$N,'Color fluctuate'!$C30,'2.Pro Plan'!$U:$U,'Color fluctuate'!AM$2))</f>
        <v>0</v>
      </c>
    </row>
    <row r="31" spans="1:40">
      <c r="A31" s="130" t="s">
        <v>380</v>
      </c>
      <c r="B31" s="66">
        <f t="shared" si="6"/>
        <v>9</v>
      </c>
      <c r="C31" s="66" t="s">
        <v>29</v>
      </c>
      <c r="E31" s="170">
        <f t="shared" ca="1" si="3"/>
        <v>23</v>
      </c>
      <c r="F31" s="170">
        <f t="shared" ca="1" si="4"/>
        <v>23</v>
      </c>
      <c r="G31" s="143">
        <f t="shared" ca="1" si="5"/>
        <v>1</v>
      </c>
      <c r="I31" s="130">
        <f>+IF(I$2=0,0,COUNTIFS('2.Pro Plan'!$N:$N,'Color fluctuate'!$C31,'2.Pro Plan'!$U:$U,'Color fluctuate'!I$2))</f>
        <v>2</v>
      </c>
      <c r="J31" s="130">
        <f>+IF(J$2=0,0,COUNTIFS('2.Pro Plan'!$N:$N,'Color fluctuate'!$C31,'2.Pro Plan'!$U:$U,'Color fluctuate'!J$2))</f>
        <v>3</v>
      </c>
      <c r="K31" s="130">
        <f>+IF(K$2=0,0,COUNTIFS('2.Pro Plan'!$N:$N,'Color fluctuate'!$C31,'2.Pro Plan'!$U:$U,'Color fluctuate'!K$2))</f>
        <v>5</v>
      </c>
      <c r="L31" s="130">
        <f>+IF(L$2=0,0,COUNTIFS('2.Pro Plan'!$N:$N,'Color fluctuate'!$C31,'2.Pro Plan'!$U:$U,'Color fluctuate'!L$2))</f>
        <v>5</v>
      </c>
      <c r="M31" s="130">
        <f>+IF(M$2=0,0,COUNTIFS('2.Pro Plan'!$N:$N,'Color fluctuate'!$C31,'2.Pro Plan'!$U:$U,'Color fluctuate'!M$2))</f>
        <v>8</v>
      </c>
      <c r="N31" s="130">
        <f>+IF(N$2=0,0,COUNTIFS('2.Pro Plan'!$N:$N,'Color fluctuate'!$C31,'2.Pro Plan'!$U:$U,'Color fluctuate'!N$2))</f>
        <v>10</v>
      </c>
      <c r="O31" s="130">
        <f>+IF(O$2=0,0,COUNTIFS('2.Pro Plan'!$N:$N,'Color fluctuate'!$C31,'2.Pro Plan'!$U:$U,'Color fluctuate'!O$2))</f>
        <v>4</v>
      </c>
      <c r="P31" s="130">
        <f>+IF(P$2=0,0,COUNTIFS('2.Pro Plan'!$N:$N,'Color fluctuate'!$C31,'2.Pro Plan'!$U:$U,'Color fluctuate'!P$2))</f>
        <v>6</v>
      </c>
      <c r="Q31" s="130">
        <f>+IF(Q$2=0,0,COUNTIFS('2.Pro Plan'!$N:$N,'Color fluctuate'!$C31,'2.Pro Plan'!$U:$U,'Color fluctuate'!Q$2))</f>
        <v>4</v>
      </c>
      <c r="R31" s="124">
        <f>+IF(R$2=0,0,COUNTIFS('2.Pro Plan'!$N:$N,'Color fluctuate'!$C31,'2.Pro Plan'!$U:$U,'Color fluctuate'!R$2))</f>
        <v>6</v>
      </c>
      <c r="S31" s="124">
        <f>+IF(S$2=0,0,COUNTIFS('2.Pro Plan'!$N:$N,'Color fluctuate'!$C31,'2.Pro Plan'!$U:$U,'Color fluctuate'!S$2))</f>
        <v>6</v>
      </c>
      <c r="T31" s="124">
        <f>+IF(T$2=0,0,COUNTIFS('2.Pro Plan'!$N:$N,'Color fluctuate'!$C31,'2.Pro Plan'!$U:$U,'Color fluctuate'!T$2))</f>
        <v>5</v>
      </c>
      <c r="U31" s="124">
        <f>+IF(U$2=0,0,COUNTIFS('2.Pro Plan'!$N:$N,'Color fluctuate'!$C31,'2.Pro Plan'!$U:$U,'Color fluctuate'!U$2))</f>
        <v>6</v>
      </c>
      <c r="V31" s="124">
        <f>+IF(V$2=0,0,COUNTIFS('2.Pro Plan'!$N:$N,'Color fluctuate'!$C31,'2.Pro Plan'!$U:$U,'Color fluctuate'!V$2))</f>
        <v>5</v>
      </c>
      <c r="W31" s="124">
        <f>+IF(W$2=0,0,COUNTIFS('2.Pro Plan'!$N:$N,'Color fluctuate'!$C31,'2.Pro Plan'!$U:$U,'Color fluctuate'!W$2))</f>
        <v>14</v>
      </c>
      <c r="X31" s="124">
        <f>+IF(X$2=0,0,COUNTIFS('2.Pro Plan'!$N:$N,'Color fluctuate'!$C31,'2.Pro Plan'!$U:$U,'Color fluctuate'!X$2))</f>
        <v>5</v>
      </c>
      <c r="Y31" s="124">
        <f>+IF(Y$2=0,0,COUNTIFS('2.Pro Plan'!$N:$N,'Color fluctuate'!$C31,'2.Pro Plan'!$U:$U,'Color fluctuate'!Y$2))</f>
        <v>10</v>
      </c>
      <c r="Z31" s="124">
        <f>+IF(Z$2=0,0,COUNTIFS('2.Pro Plan'!$N:$N,'Color fluctuate'!$C31,'2.Pro Plan'!$U:$U,'Color fluctuate'!Z$2))</f>
        <v>12</v>
      </c>
      <c r="AA31" s="124">
        <f>+IF(AA$2=0,0,COUNTIFS('2.Pro Plan'!$N:$N,'Color fluctuate'!$C31,'2.Pro Plan'!$U:$U,'Color fluctuate'!AA$2))</f>
        <v>17</v>
      </c>
      <c r="AB31" s="124">
        <f>+IF(AB$2=0,0,COUNTIFS('2.Pro Plan'!$N:$N,'Color fluctuate'!$C31,'2.Pro Plan'!$U:$U,'Color fluctuate'!AB$2))</f>
        <v>9</v>
      </c>
      <c r="AC31" s="124">
        <f>+IF(AC$2=0,0,COUNTIFS('2.Pro Plan'!$N:$N,'Color fluctuate'!$C31,'2.Pro Plan'!$U:$U,'Color fluctuate'!AC$2))</f>
        <v>8</v>
      </c>
      <c r="AD31" s="124">
        <f>+IF(AD$2=0,0,COUNTIFS('2.Pro Plan'!$N:$N,'Color fluctuate'!$C31,'2.Pro Plan'!$U:$U,'Color fluctuate'!AD$2))</f>
        <v>0</v>
      </c>
      <c r="AE31" s="124">
        <f>+IF(AE$2=0,0,COUNTIFS('2.Pro Plan'!$N:$N,'Color fluctuate'!$C31,'2.Pro Plan'!$U:$U,'Color fluctuate'!AE$2))</f>
        <v>0</v>
      </c>
      <c r="AF31" s="124">
        <f>+IF(AF$2=0,0,COUNTIFS('2.Pro Plan'!$N:$N,'Color fluctuate'!$C31,'2.Pro Plan'!$U:$U,'Color fluctuate'!AF$2))</f>
        <v>0</v>
      </c>
      <c r="AG31" s="124">
        <f>+IF(AG$2=0,0,COUNTIFS('2.Pro Plan'!$N:$N,'Color fluctuate'!$C31,'2.Pro Plan'!$U:$U,'Color fluctuate'!AG$2))</f>
        <v>0</v>
      </c>
      <c r="AH31" s="124">
        <f>+IF(AH$2=0,0,COUNTIFS('2.Pro Plan'!$N:$N,'Color fluctuate'!$C31,'2.Pro Plan'!$U:$U,'Color fluctuate'!AH$2))</f>
        <v>0</v>
      </c>
      <c r="AI31" s="124">
        <f>+IF(AI$2=0,0,COUNTIFS('2.Pro Plan'!$N:$N,'Color fluctuate'!$C31,'2.Pro Plan'!$U:$U,'Color fluctuate'!AI$2))</f>
        <v>0</v>
      </c>
      <c r="AJ31" s="124">
        <f>+IF(AJ$2=0,0,COUNTIFS('2.Pro Plan'!$N:$N,'Color fluctuate'!$C31,'2.Pro Plan'!$U:$U,'Color fluctuate'!AJ$2))</f>
        <v>0</v>
      </c>
      <c r="AK31" s="124">
        <f>+IF(AK$2=0,0,COUNTIFS('2.Pro Plan'!$N:$N,'Color fluctuate'!$C31,'2.Pro Plan'!$U:$U,'Color fluctuate'!AK$2))</f>
        <v>0</v>
      </c>
      <c r="AL31" s="124">
        <f>+IF(AL$2=0,0,COUNTIFS('2.Pro Plan'!$N:$N,'Color fluctuate'!$C31,'2.Pro Plan'!$U:$U,'Color fluctuate'!AL$2))</f>
        <v>0</v>
      </c>
      <c r="AM31" s="124">
        <f>+IF(AM$2=0,0,COUNTIFS('2.Pro Plan'!$N:$N,'Color fluctuate'!$C31,'2.Pro Plan'!$U:$U,'Color fluctuate'!AM$2))</f>
        <v>0</v>
      </c>
    </row>
    <row r="32" spans="1:40">
      <c r="A32" s="130" t="s">
        <v>380</v>
      </c>
      <c r="B32" s="66">
        <f t="shared" si="6"/>
        <v>10</v>
      </c>
      <c r="C32" s="66" t="s">
        <v>30</v>
      </c>
      <c r="E32" s="170">
        <f t="shared" ca="1" si="3"/>
        <v>7</v>
      </c>
      <c r="F32" s="170">
        <f t="shared" ca="1" si="4"/>
        <v>7</v>
      </c>
      <c r="G32" s="143">
        <f t="shared" ca="1" si="5"/>
        <v>1</v>
      </c>
      <c r="I32" s="130">
        <f>+IF(I$2=0,0,COUNTIFS('2.Pro Plan'!$N:$N,'Color fluctuate'!$C32,'2.Pro Plan'!$U:$U,'Color fluctuate'!I$2))</f>
        <v>1</v>
      </c>
      <c r="J32" s="130">
        <f>+IF(J$2=0,0,COUNTIFS('2.Pro Plan'!$N:$N,'Color fluctuate'!$C32,'2.Pro Plan'!$U:$U,'Color fluctuate'!J$2))</f>
        <v>3</v>
      </c>
      <c r="K32" s="130">
        <f>+IF(K$2=0,0,COUNTIFS('2.Pro Plan'!$N:$N,'Color fluctuate'!$C32,'2.Pro Plan'!$U:$U,'Color fluctuate'!K$2))</f>
        <v>1</v>
      </c>
      <c r="L32" s="130">
        <f>+IF(L$2=0,0,COUNTIFS('2.Pro Plan'!$N:$N,'Color fluctuate'!$C32,'2.Pro Plan'!$U:$U,'Color fluctuate'!L$2))</f>
        <v>1</v>
      </c>
      <c r="M32" s="130">
        <f>+IF(M$2=0,0,COUNTIFS('2.Pro Plan'!$N:$N,'Color fluctuate'!$C32,'2.Pro Plan'!$U:$U,'Color fluctuate'!M$2))</f>
        <v>1</v>
      </c>
      <c r="N32" s="130">
        <f>+IF(N$2=0,0,COUNTIFS('2.Pro Plan'!$N:$N,'Color fluctuate'!$C32,'2.Pro Plan'!$U:$U,'Color fluctuate'!N$2))</f>
        <v>1</v>
      </c>
      <c r="O32" s="130">
        <f>+IF(O$2=0,0,COUNTIFS('2.Pro Plan'!$N:$N,'Color fluctuate'!$C32,'2.Pro Plan'!$U:$U,'Color fluctuate'!O$2))</f>
        <v>3</v>
      </c>
      <c r="P32" s="130">
        <f>+IF(P$2=0,0,COUNTIFS('2.Pro Plan'!$N:$N,'Color fluctuate'!$C32,'2.Pro Plan'!$U:$U,'Color fluctuate'!P$2))</f>
        <v>4</v>
      </c>
      <c r="Q32" s="130">
        <f>+IF(Q$2=0,0,COUNTIFS('2.Pro Plan'!$N:$N,'Color fluctuate'!$C32,'2.Pro Plan'!$U:$U,'Color fluctuate'!Q$2))</f>
        <v>4</v>
      </c>
      <c r="R32" s="124">
        <f>+IF(R$2=0,0,COUNTIFS('2.Pro Plan'!$N:$N,'Color fluctuate'!$C32,'2.Pro Plan'!$U:$U,'Color fluctuate'!R$2))</f>
        <v>1</v>
      </c>
      <c r="S32" s="124">
        <f>+IF(S$2=0,0,COUNTIFS('2.Pro Plan'!$N:$N,'Color fluctuate'!$C32,'2.Pro Plan'!$U:$U,'Color fluctuate'!S$2))</f>
        <v>2</v>
      </c>
      <c r="T32" s="124">
        <f>+IF(T$2=0,0,COUNTIFS('2.Pro Plan'!$N:$N,'Color fluctuate'!$C32,'2.Pro Plan'!$U:$U,'Color fluctuate'!T$2))</f>
        <v>2</v>
      </c>
      <c r="U32" s="124">
        <f>+IF(U$2=0,0,COUNTIFS('2.Pro Plan'!$N:$N,'Color fluctuate'!$C32,'2.Pro Plan'!$U:$U,'Color fluctuate'!U$2))</f>
        <v>2</v>
      </c>
      <c r="V32" s="124">
        <f>+IF(V$2=0,0,COUNTIFS('2.Pro Plan'!$N:$N,'Color fluctuate'!$C32,'2.Pro Plan'!$U:$U,'Color fluctuate'!V$2))</f>
        <v>2</v>
      </c>
      <c r="W32" s="124">
        <f>+IF(W$2=0,0,COUNTIFS('2.Pro Plan'!$N:$N,'Color fluctuate'!$C32,'2.Pro Plan'!$U:$U,'Color fluctuate'!W$2))</f>
        <v>3</v>
      </c>
      <c r="X32" s="124">
        <f>+IF(X$2=0,0,COUNTIFS('2.Pro Plan'!$N:$N,'Color fluctuate'!$C32,'2.Pro Plan'!$U:$U,'Color fluctuate'!X$2))</f>
        <v>4</v>
      </c>
      <c r="Y32" s="124">
        <f>+IF(Y$2=0,0,COUNTIFS('2.Pro Plan'!$N:$N,'Color fluctuate'!$C32,'2.Pro Plan'!$U:$U,'Color fluctuate'!Y$2))</f>
        <v>4</v>
      </c>
      <c r="Z32" s="124">
        <f>+IF(Z$2=0,0,COUNTIFS('2.Pro Plan'!$N:$N,'Color fluctuate'!$C32,'2.Pro Plan'!$U:$U,'Color fluctuate'!Z$2))</f>
        <v>7</v>
      </c>
      <c r="AA32" s="124">
        <f>+IF(AA$2=0,0,COUNTIFS('2.Pro Plan'!$N:$N,'Color fluctuate'!$C32,'2.Pro Plan'!$U:$U,'Color fluctuate'!AA$2))</f>
        <v>6</v>
      </c>
      <c r="AB32" s="124">
        <f>+IF(AB$2=0,0,COUNTIFS('2.Pro Plan'!$N:$N,'Color fluctuate'!$C32,'2.Pro Plan'!$U:$U,'Color fluctuate'!AB$2))</f>
        <v>7</v>
      </c>
      <c r="AC32" s="124">
        <f>+IF(AC$2=0,0,COUNTIFS('2.Pro Plan'!$N:$N,'Color fluctuate'!$C32,'2.Pro Plan'!$U:$U,'Color fluctuate'!AC$2))</f>
        <v>8</v>
      </c>
      <c r="AD32" s="124">
        <f>+IF(AD$2=0,0,COUNTIFS('2.Pro Plan'!$N:$N,'Color fluctuate'!$C32,'2.Pro Plan'!$U:$U,'Color fluctuate'!AD$2))</f>
        <v>0</v>
      </c>
      <c r="AE32" s="124">
        <f>+IF(AE$2=0,0,COUNTIFS('2.Pro Plan'!$N:$N,'Color fluctuate'!$C32,'2.Pro Plan'!$U:$U,'Color fluctuate'!AE$2))</f>
        <v>0</v>
      </c>
      <c r="AF32" s="124">
        <f>+IF(AF$2=0,0,COUNTIFS('2.Pro Plan'!$N:$N,'Color fluctuate'!$C32,'2.Pro Plan'!$U:$U,'Color fluctuate'!AF$2))</f>
        <v>0</v>
      </c>
      <c r="AG32" s="124">
        <f>+IF(AG$2=0,0,COUNTIFS('2.Pro Plan'!$N:$N,'Color fluctuate'!$C32,'2.Pro Plan'!$U:$U,'Color fluctuate'!AG$2))</f>
        <v>0</v>
      </c>
      <c r="AH32" s="124">
        <f>+IF(AH$2=0,0,COUNTIFS('2.Pro Plan'!$N:$N,'Color fluctuate'!$C32,'2.Pro Plan'!$U:$U,'Color fluctuate'!AH$2))</f>
        <v>0</v>
      </c>
      <c r="AI32" s="124">
        <f>+IF(AI$2=0,0,COUNTIFS('2.Pro Plan'!$N:$N,'Color fluctuate'!$C32,'2.Pro Plan'!$U:$U,'Color fluctuate'!AI$2))</f>
        <v>0</v>
      </c>
      <c r="AJ32" s="124">
        <f>+IF(AJ$2=0,0,COUNTIFS('2.Pro Plan'!$N:$N,'Color fluctuate'!$C32,'2.Pro Plan'!$U:$U,'Color fluctuate'!AJ$2))</f>
        <v>0</v>
      </c>
      <c r="AK32" s="124">
        <f>+IF(AK$2=0,0,COUNTIFS('2.Pro Plan'!$N:$N,'Color fluctuate'!$C32,'2.Pro Plan'!$U:$U,'Color fluctuate'!AK$2))</f>
        <v>0</v>
      </c>
      <c r="AL32" s="124">
        <f>+IF(AL$2=0,0,COUNTIFS('2.Pro Plan'!$N:$N,'Color fluctuate'!$C32,'2.Pro Plan'!$U:$U,'Color fluctuate'!AL$2))</f>
        <v>0</v>
      </c>
      <c r="AM32" s="124">
        <f>+IF(AM$2=0,0,COUNTIFS('2.Pro Plan'!$N:$N,'Color fluctuate'!$C32,'2.Pro Plan'!$U:$U,'Color fluctuate'!AM$2))</f>
        <v>0</v>
      </c>
    </row>
    <row r="33" spans="1:39">
      <c r="A33" s="130" t="s">
        <v>380</v>
      </c>
      <c r="B33" s="66">
        <f t="shared" si="6"/>
        <v>11</v>
      </c>
      <c r="C33" s="66" t="s">
        <v>347</v>
      </c>
      <c r="E33" s="170">
        <f t="shared" ca="1" si="3"/>
        <v>0</v>
      </c>
      <c r="F33" s="170">
        <f t="shared" ca="1" si="4"/>
        <v>0</v>
      </c>
      <c r="G33" s="143">
        <f t="shared" ca="1" si="5"/>
        <v>0</v>
      </c>
      <c r="I33" s="130">
        <f>+IF(I$2=0,0,COUNTIFS('2.Pro Plan'!$N:$N,'Color fluctuate'!$C33,'2.Pro Plan'!$U:$U,'Color fluctuate'!I$2))</f>
        <v>0</v>
      </c>
      <c r="J33" s="130">
        <f>+IF(J$2=0,0,COUNTIFS('2.Pro Plan'!$N:$N,'Color fluctuate'!$C33,'2.Pro Plan'!$U:$U,'Color fluctuate'!J$2))</f>
        <v>0</v>
      </c>
      <c r="K33" s="130">
        <f>+IF(K$2=0,0,COUNTIFS('2.Pro Plan'!$N:$N,'Color fluctuate'!$C33,'2.Pro Plan'!$U:$U,'Color fluctuate'!K$2))</f>
        <v>0</v>
      </c>
      <c r="L33" s="130">
        <f>+IF(L$2=0,0,COUNTIFS('2.Pro Plan'!$N:$N,'Color fluctuate'!$C33,'2.Pro Plan'!$U:$U,'Color fluctuate'!L$2))</f>
        <v>0</v>
      </c>
      <c r="M33" s="130">
        <f>+IF(M$2=0,0,COUNTIFS('2.Pro Plan'!$N:$N,'Color fluctuate'!$C33,'2.Pro Plan'!$U:$U,'Color fluctuate'!M$2))</f>
        <v>0</v>
      </c>
      <c r="N33" s="130">
        <f>+IF(N$2=0,0,COUNTIFS('2.Pro Plan'!$N:$N,'Color fluctuate'!$C33,'2.Pro Plan'!$U:$U,'Color fluctuate'!N$2))</f>
        <v>0</v>
      </c>
      <c r="O33" s="130">
        <f>+IF(O$2=0,0,COUNTIFS('2.Pro Plan'!$N:$N,'Color fluctuate'!$C33,'2.Pro Plan'!$U:$U,'Color fluctuate'!O$2))</f>
        <v>0</v>
      </c>
      <c r="P33" s="130">
        <f>+IF(P$2=0,0,COUNTIFS('2.Pro Plan'!$N:$N,'Color fluctuate'!$C33,'2.Pro Plan'!$U:$U,'Color fluctuate'!P$2))</f>
        <v>0</v>
      </c>
      <c r="Q33" s="130">
        <f>+IF(Q$2=0,0,COUNTIFS('2.Pro Plan'!$N:$N,'Color fluctuate'!$C33,'2.Pro Plan'!$U:$U,'Color fluctuate'!Q$2))</f>
        <v>0</v>
      </c>
      <c r="R33" s="124">
        <f>+IF(R$2=0,0,COUNTIFS('2.Pro Plan'!$N:$N,'Color fluctuate'!$C33,'2.Pro Plan'!$U:$U,'Color fluctuate'!R$2))</f>
        <v>0</v>
      </c>
      <c r="S33" s="124">
        <f>+IF(S$2=0,0,COUNTIFS('2.Pro Plan'!$N:$N,'Color fluctuate'!$C33,'2.Pro Plan'!$U:$U,'Color fluctuate'!S$2))</f>
        <v>0</v>
      </c>
      <c r="T33" s="124">
        <f>+IF(T$2=0,0,COUNTIFS('2.Pro Plan'!$N:$N,'Color fluctuate'!$C33,'2.Pro Plan'!$U:$U,'Color fluctuate'!T$2))</f>
        <v>0</v>
      </c>
      <c r="U33" s="124">
        <f>+IF(U$2=0,0,COUNTIFS('2.Pro Plan'!$N:$N,'Color fluctuate'!$C33,'2.Pro Plan'!$U:$U,'Color fluctuate'!U$2))</f>
        <v>0</v>
      </c>
      <c r="V33" s="124">
        <f>+IF(V$2=0,0,COUNTIFS('2.Pro Plan'!$N:$N,'Color fluctuate'!$C33,'2.Pro Plan'!$U:$U,'Color fluctuate'!V$2))</f>
        <v>0</v>
      </c>
      <c r="W33" s="124">
        <f>+IF(W$2=0,0,COUNTIFS('2.Pro Plan'!$N:$N,'Color fluctuate'!$C33,'2.Pro Plan'!$U:$U,'Color fluctuate'!W$2))</f>
        <v>0</v>
      </c>
      <c r="X33" s="124">
        <f>+IF(X$2=0,0,COUNTIFS('2.Pro Plan'!$N:$N,'Color fluctuate'!$C33,'2.Pro Plan'!$U:$U,'Color fluctuate'!X$2))</f>
        <v>0</v>
      </c>
      <c r="Y33" s="124">
        <f>+IF(Y$2=0,0,COUNTIFS('2.Pro Plan'!$N:$N,'Color fluctuate'!$C33,'2.Pro Plan'!$U:$U,'Color fluctuate'!Y$2))</f>
        <v>0</v>
      </c>
      <c r="Z33" s="124">
        <f>+IF(Z$2=0,0,COUNTIFS('2.Pro Plan'!$N:$N,'Color fluctuate'!$C33,'2.Pro Plan'!$U:$U,'Color fluctuate'!Z$2))</f>
        <v>0</v>
      </c>
      <c r="AA33" s="124">
        <f>+IF(AA$2=0,0,COUNTIFS('2.Pro Plan'!$N:$N,'Color fluctuate'!$C33,'2.Pro Plan'!$U:$U,'Color fluctuate'!AA$2))</f>
        <v>0</v>
      </c>
      <c r="AB33" s="124">
        <f>+IF(AB$2=0,0,COUNTIFS('2.Pro Plan'!$N:$N,'Color fluctuate'!$C33,'2.Pro Plan'!$U:$U,'Color fluctuate'!AB$2))</f>
        <v>0</v>
      </c>
      <c r="AC33" s="124">
        <f>+IF(AC$2=0,0,COUNTIFS('2.Pro Plan'!$N:$N,'Color fluctuate'!$C33,'2.Pro Plan'!$U:$U,'Color fluctuate'!AC$2))</f>
        <v>0</v>
      </c>
      <c r="AD33" s="124">
        <f>+IF(AD$2=0,0,COUNTIFS('2.Pro Plan'!$N:$N,'Color fluctuate'!$C33,'2.Pro Plan'!$U:$U,'Color fluctuate'!AD$2))</f>
        <v>0</v>
      </c>
      <c r="AE33" s="124">
        <f>+IF(AE$2=0,0,COUNTIFS('2.Pro Plan'!$N:$N,'Color fluctuate'!$C33,'2.Pro Plan'!$U:$U,'Color fluctuate'!AE$2))</f>
        <v>0</v>
      </c>
      <c r="AF33" s="124">
        <f>+IF(AF$2=0,0,COUNTIFS('2.Pro Plan'!$N:$N,'Color fluctuate'!$C33,'2.Pro Plan'!$U:$U,'Color fluctuate'!AF$2))</f>
        <v>0</v>
      </c>
      <c r="AG33" s="124">
        <f>+IF(AG$2=0,0,COUNTIFS('2.Pro Plan'!$N:$N,'Color fluctuate'!$C33,'2.Pro Plan'!$U:$U,'Color fluctuate'!AG$2))</f>
        <v>0</v>
      </c>
      <c r="AH33" s="124">
        <f>+IF(AH$2=0,0,COUNTIFS('2.Pro Plan'!$N:$N,'Color fluctuate'!$C33,'2.Pro Plan'!$U:$U,'Color fluctuate'!AH$2))</f>
        <v>0</v>
      </c>
      <c r="AI33" s="124">
        <f>+IF(AI$2=0,0,COUNTIFS('2.Pro Plan'!$N:$N,'Color fluctuate'!$C33,'2.Pro Plan'!$U:$U,'Color fluctuate'!AI$2))</f>
        <v>0</v>
      </c>
      <c r="AJ33" s="124">
        <f>+IF(AJ$2=0,0,COUNTIFS('2.Pro Plan'!$N:$N,'Color fluctuate'!$C33,'2.Pro Plan'!$U:$U,'Color fluctuate'!AJ$2))</f>
        <v>0</v>
      </c>
      <c r="AK33" s="124">
        <f>+IF(AK$2=0,0,COUNTIFS('2.Pro Plan'!$N:$N,'Color fluctuate'!$C33,'2.Pro Plan'!$U:$U,'Color fluctuate'!AK$2))</f>
        <v>0</v>
      </c>
      <c r="AL33" s="124">
        <f>+IF(AL$2=0,0,COUNTIFS('2.Pro Plan'!$N:$N,'Color fluctuate'!$C33,'2.Pro Plan'!$U:$U,'Color fluctuate'!AL$2))</f>
        <v>0</v>
      </c>
      <c r="AM33" s="124">
        <f>+IF(AM$2=0,0,COUNTIFS('2.Pro Plan'!$N:$N,'Color fluctuate'!$C33,'2.Pro Plan'!$U:$U,'Color fluctuate'!AM$2))</f>
        <v>0</v>
      </c>
    </row>
    <row r="34" spans="1:39">
      <c r="A34" s="130" t="s">
        <v>380</v>
      </c>
      <c r="B34" s="66">
        <f t="shared" si="6"/>
        <v>12</v>
      </c>
      <c r="C34" s="66" t="s">
        <v>354</v>
      </c>
      <c r="E34" s="170">
        <f t="shared" ca="1" si="3"/>
        <v>24</v>
      </c>
      <c r="F34" s="170">
        <f t="shared" ca="1" si="4"/>
        <v>24</v>
      </c>
      <c r="G34" s="143">
        <f t="shared" ca="1" si="5"/>
        <v>1</v>
      </c>
      <c r="I34" s="130">
        <f>+IF(I$2=0,0,COUNTIFS('2.Pro Plan'!$N:$N,'Color fluctuate'!$C34,'2.Pro Plan'!$U:$U,'Color fluctuate'!I$2))</f>
        <v>1</v>
      </c>
      <c r="J34" s="130">
        <f>+IF(J$2=0,0,COUNTIFS('2.Pro Plan'!$N:$N,'Color fluctuate'!$C34,'2.Pro Plan'!$U:$U,'Color fluctuate'!J$2))</f>
        <v>7</v>
      </c>
      <c r="K34" s="130">
        <f>+IF(K$2=0,0,COUNTIFS('2.Pro Plan'!$N:$N,'Color fluctuate'!$C34,'2.Pro Plan'!$U:$U,'Color fluctuate'!K$2))</f>
        <v>3</v>
      </c>
      <c r="L34" s="130">
        <f>+IF(L$2=0,0,COUNTIFS('2.Pro Plan'!$N:$N,'Color fluctuate'!$C34,'2.Pro Plan'!$U:$U,'Color fluctuate'!L$2))</f>
        <v>7</v>
      </c>
      <c r="M34" s="130">
        <f>+IF(M$2=0,0,COUNTIFS('2.Pro Plan'!$N:$N,'Color fluctuate'!$C34,'2.Pro Plan'!$U:$U,'Color fluctuate'!M$2))</f>
        <v>6</v>
      </c>
      <c r="N34" s="130">
        <f>+IF(N$2=0,0,COUNTIFS('2.Pro Plan'!$N:$N,'Color fluctuate'!$C34,'2.Pro Plan'!$U:$U,'Color fluctuate'!N$2))</f>
        <v>8</v>
      </c>
      <c r="O34" s="130">
        <f>+IF(O$2=0,0,COUNTIFS('2.Pro Plan'!$N:$N,'Color fluctuate'!$C34,'2.Pro Plan'!$U:$U,'Color fluctuate'!O$2))</f>
        <v>9</v>
      </c>
      <c r="P34" s="130">
        <f>+IF(P$2=0,0,COUNTIFS('2.Pro Plan'!$N:$N,'Color fluctuate'!$C34,'2.Pro Plan'!$U:$U,'Color fluctuate'!P$2))</f>
        <v>5</v>
      </c>
      <c r="Q34" s="130">
        <f>+IF(Q$2=0,0,COUNTIFS('2.Pro Plan'!$N:$N,'Color fluctuate'!$C34,'2.Pro Plan'!$U:$U,'Color fluctuate'!Q$2))</f>
        <v>5</v>
      </c>
      <c r="R34" s="124">
        <f>+IF(R$2=0,0,COUNTIFS('2.Pro Plan'!$N:$N,'Color fluctuate'!$C34,'2.Pro Plan'!$U:$U,'Color fluctuate'!R$2))</f>
        <v>4</v>
      </c>
      <c r="S34" s="124">
        <f>+IF(S$2=0,0,COUNTIFS('2.Pro Plan'!$N:$N,'Color fluctuate'!$C34,'2.Pro Plan'!$U:$U,'Color fluctuate'!S$2))</f>
        <v>5</v>
      </c>
      <c r="T34" s="124">
        <f>+IF(T$2=0,0,COUNTIFS('2.Pro Plan'!$N:$N,'Color fluctuate'!$C34,'2.Pro Plan'!$U:$U,'Color fluctuate'!T$2))</f>
        <v>9</v>
      </c>
      <c r="U34" s="124">
        <f>+IF(U$2=0,0,COUNTIFS('2.Pro Plan'!$N:$N,'Color fluctuate'!$C34,'2.Pro Plan'!$U:$U,'Color fluctuate'!U$2))</f>
        <v>5</v>
      </c>
      <c r="V34" s="124">
        <f>+IF(V$2=0,0,COUNTIFS('2.Pro Plan'!$N:$N,'Color fluctuate'!$C34,'2.Pro Plan'!$U:$U,'Color fluctuate'!V$2))</f>
        <v>6</v>
      </c>
      <c r="W34" s="124">
        <f>+IF(W$2=0,0,COUNTIFS('2.Pro Plan'!$N:$N,'Color fluctuate'!$C34,'2.Pro Plan'!$U:$U,'Color fluctuate'!W$2))</f>
        <v>6</v>
      </c>
      <c r="X34" s="124">
        <f>+IF(X$2=0,0,COUNTIFS('2.Pro Plan'!$N:$N,'Color fluctuate'!$C34,'2.Pro Plan'!$U:$U,'Color fluctuate'!X$2))</f>
        <v>3</v>
      </c>
      <c r="Y34" s="124">
        <f>+IF(Y$2=0,0,COUNTIFS('2.Pro Plan'!$N:$N,'Color fluctuate'!$C34,'2.Pro Plan'!$U:$U,'Color fluctuate'!Y$2))</f>
        <v>5</v>
      </c>
      <c r="Z34" s="124">
        <f>+IF(Z$2=0,0,COUNTIFS('2.Pro Plan'!$N:$N,'Color fluctuate'!$C34,'2.Pro Plan'!$U:$U,'Color fluctuate'!Z$2))</f>
        <v>3</v>
      </c>
      <c r="AA34" s="124">
        <f>+IF(AA$2=0,0,COUNTIFS('2.Pro Plan'!$N:$N,'Color fluctuate'!$C34,'2.Pro Plan'!$U:$U,'Color fluctuate'!AA$2))</f>
        <v>10</v>
      </c>
      <c r="AB34" s="124">
        <f>+IF(AB$2=0,0,COUNTIFS('2.Pro Plan'!$N:$N,'Color fluctuate'!$C34,'2.Pro Plan'!$U:$U,'Color fluctuate'!AB$2))</f>
        <v>6</v>
      </c>
      <c r="AC34" s="124">
        <f>+IF(AC$2=0,0,COUNTIFS('2.Pro Plan'!$N:$N,'Color fluctuate'!$C34,'2.Pro Plan'!$U:$U,'Color fluctuate'!AC$2))</f>
        <v>5</v>
      </c>
      <c r="AD34" s="124">
        <f>+IF(AD$2=0,0,COUNTIFS('2.Pro Plan'!$N:$N,'Color fluctuate'!$C34,'2.Pro Plan'!$U:$U,'Color fluctuate'!AD$2))</f>
        <v>0</v>
      </c>
      <c r="AE34" s="124">
        <f>+IF(AE$2=0,0,COUNTIFS('2.Pro Plan'!$N:$N,'Color fluctuate'!$C34,'2.Pro Plan'!$U:$U,'Color fluctuate'!AE$2))</f>
        <v>0</v>
      </c>
      <c r="AF34" s="124">
        <f>+IF(AF$2=0,0,COUNTIFS('2.Pro Plan'!$N:$N,'Color fluctuate'!$C34,'2.Pro Plan'!$U:$U,'Color fluctuate'!AF$2))</f>
        <v>0</v>
      </c>
      <c r="AG34" s="124">
        <f>+IF(AG$2=0,0,COUNTIFS('2.Pro Plan'!$N:$N,'Color fluctuate'!$C34,'2.Pro Plan'!$U:$U,'Color fluctuate'!AG$2))</f>
        <v>0</v>
      </c>
      <c r="AH34" s="124">
        <f>+IF(AH$2=0,0,COUNTIFS('2.Pro Plan'!$N:$N,'Color fluctuate'!$C34,'2.Pro Plan'!$U:$U,'Color fluctuate'!AH$2))</f>
        <v>0</v>
      </c>
      <c r="AI34" s="124">
        <f>+IF(AI$2=0,0,COUNTIFS('2.Pro Plan'!$N:$N,'Color fluctuate'!$C34,'2.Pro Plan'!$U:$U,'Color fluctuate'!AI$2))</f>
        <v>0</v>
      </c>
      <c r="AJ34" s="124">
        <f>+IF(AJ$2=0,0,COUNTIFS('2.Pro Plan'!$N:$N,'Color fluctuate'!$C34,'2.Pro Plan'!$U:$U,'Color fluctuate'!AJ$2))</f>
        <v>0</v>
      </c>
      <c r="AK34" s="124">
        <f>+IF(AK$2=0,0,COUNTIFS('2.Pro Plan'!$N:$N,'Color fluctuate'!$C34,'2.Pro Plan'!$U:$U,'Color fluctuate'!AK$2))</f>
        <v>0</v>
      </c>
      <c r="AL34" s="124">
        <f>+IF(AL$2=0,0,COUNTIFS('2.Pro Plan'!$N:$N,'Color fluctuate'!$C34,'2.Pro Plan'!$U:$U,'Color fluctuate'!AL$2))</f>
        <v>0</v>
      </c>
      <c r="AM34" s="124">
        <f>+IF(AM$2=0,0,COUNTIFS('2.Pro Plan'!$N:$N,'Color fluctuate'!$C34,'2.Pro Plan'!$U:$U,'Color fluctuate'!AM$2))</f>
        <v>0</v>
      </c>
    </row>
    <row r="35" spans="1:39">
      <c r="A35" s="130" t="s">
        <v>380</v>
      </c>
      <c r="B35" s="66">
        <f t="shared" si="6"/>
        <v>13</v>
      </c>
      <c r="C35" s="66" t="s">
        <v>363</v>
      </c>
      <c r="E35" s="170">
        <f t="shared" ca="1" si="3"/>
        <v>0</v>
      </c>
      <c r="F35" s="170">
        <f t="shared" ca="1" si="4"/>
        <v>0</v>
      </c>
      <c r="G35" s="143">
        <f t="shared" ca="1" si="5"/>
        <v>0</v>
      </c>
      <c r="I35" s="130">
        <f>+IF(I$2=0,0,COUNTIFS('2.Pro Plan'!$N:$N,'Color fluctuate'!$C35,'2.Pro Plan'!$U:$U,'Color fluctuate'!I$2))</f>
        <v>0</v>
      </c>
      <c r="J35" s="130">
        <f>+IF(J$2=0,0,COUNTIFS('2.Pro Plan'!$N:$N,'Color fluctuate'!$C35,'2.Pro Plan'!$U:$U,'Color fluctuate'!J$2))</f>
        <v>0</v>
      </c>
      <c r="K35" s="130">
        <f>+IF(K$2=0,0,COUNTIFS('2.Pro Plan'!$N:$N,'Color fluctuate'!$C35,'2.Pro Plan'!$U:$U,'Color fluctuate'!K$2))</f>
        <v>0</v>
      </c>
      <c r="L35" s="130">
        <f>+IF(L$2=0,0,COUNTIFS('2.Pro Plan'!$N:$N,'Color fluctuate'!$C35,'2.Pro Plan'!$U:$U,'Color fluctuate'!L$2))</f>
        <v>0</v>
      </c>
      <c r="M35" s="130">
        <f>+IF(M$2=0,0,COUNTIFS('2.Pro Plan'!$N:$N,'Color fluctuate'!$C35,'2.Pro Plan'!$U:$U,'Color fluctuate'!M$2))</f>
        <v>0</v>
      </c>
      <c r="N35" s="130">
        <f>+IF(N$2=0,0,COUNTIFS('2.Pro Plan'!$N:$N,'Color fluctuate'!$C35,'2.Pro Plan'!$U:$U,'Color fluctuate'!N$2))</f>
        <v>0</v>
      </c>
      <c r="O35" s="130">
        <f>+IF(O$2=0,0,COUNTIFS('2.Pro Plan'!$N:$N,'Color fluctuate'!$C35,'2.Pro Plan'!$U:$U,'Color fluctuate'!O$2))</f>
        <v>0</v>
      </c>
      <c r="P35" s="130">
        <f>+IF(P$2=0,0,COUNTIFS('2.Pro Plan'!$N:$N,'Color fluctuate'!$C35,'2.Pro Plan'!$U:$U,'Color fluctuate'!P$2))</f>
        <v>0</v>
      </c>
      <c r="Q35" s="130">
        <f>+IF(Q$2=0,0,COUNTIFS('2.Pro Plan'!$N:$N,'Color fluctuate'!$C35,'2.Pro Plan'!$U:$U,'Color fluctuate'!Q$2))</f>
        <v>0</v>
      </c>
      <c r="R35" s="124">
        <f>+IF(R$2=0,0,COUNTIFS('2.Pro Plan'!$N:$N,'Color fluctuate'!$C35,'2.Pro Plan'!$U:$U,'Color fluctuate'!R$2))</f>
        <v>0</v>
      </c>
      <c r="S35" s="124">
        <f>+IF(S$2=0,0,COUNTIFS('2.Pro Plan'!$N:$N,'Color fluctuate'!$C35,'2.Pro Plan'!$U:$U,'Color fluctuate'!S$2))</f>
        <v>0</v>
      </c>
      <c r="T35" s="124">
        <f>+IF(T$2=0,0,COUNTIFS('2.Pro Plan'!$N:$N,'Color fluctuate'!$C35,'2.Pro Plan'!$U:$U,'Color fluctuate'!T$2))</f>
        <v>0</v>
      </c>
      <c r="U35" s="124">
        <f>+IF(U$2=0,0,COUNTIFS('2.Pro Plan'!$N:$N,'Color fluctuate'!$C35,'2.Pro Plan'!$U:$U,'Color fluctuate'!U$2))</f>
        <v>0</v>
      </c>
      <c r="V35" s="124">
        <f>+IF(V$2=0,0,COUNTIFS('2.Pro Plan'!$N:$N,'Color fluctuate'!$C35,'2.Pro Plan'!$U:$U,'Color fluctuate'!V$2))</f>
        <v>0</v>
      </c>
      <c r="W35" s="124">
        <f>+IF(W$2=0,0,COUNTIFS('2.Pro Plan'!$N:$N,'Color fluctuate'!$C35,'2.Pro Plan'!$U:$U,'Color fluctuate'!W$2))</f>
        <v>0</v>
      </c>
      <c r="X35" s="124">
        <f>+IF(X$2=0,0,COUNTIFS('2.Pro Plan'!$N:$N,'Color fluctuate'!$C35,'2.Pro Plan'!$U:$U,'Color fluctuate'!X$2))</f>
        <v>0</v>
      </c>
      <c r="Y35" s="124">
        <f>+IF(Y$2=0,0,COUNTIFS('2.Pro Plan'!$N:$N,'Color fluctuate'!$C35,'2.Pro Plan'!$U:$U,'Color fluctuate'!Y$2))</f>
        <v>0</v>
      </c>
      <c r="Z35" s="124">
        <f>+IF(Z$2=0,0,COUNTIFS('2.Pro Plan'!$N:$N,'Color fluctuate'!$C35,'2.Pro Plan'!$U:$U,'Color fluctuate'!Z$2))</f>
        <v>0</v>
      </c>
      <c r="AA35" s="124">
        <f>+IF(AA$2=0,0,COUNTIFS('2.Pro Plan'!$N:$N,'Color fluctuate'!$C35,'2.Pro Plan'!$U:$U,'Color fluctuate'!AA$2))</f>
        <v>0</v>
      </c>
      <c r="AB35" s="124">
        <f>+IF(AB$2=0,0,COUNTIFS('2.Pro Plan'!$N:$N,'Color fluctuate'!$C35,'2.Pro Plan'!$U:$U,'Color fluctuate'!AB$2))</f>
        <v>0</v>
      </c>
      <c r="AC35" s="124">
        <f>+IF(AC$2=0,0,COUNTIFS('2.Pro Plan'!$N:$N,'Color fluctuate'!$C35,'2.Pro Plan'!$U:$U,'Color fluctuate'!AC$2))</f>
        <v>0</v>
      </c>
      <c r="AD35" s="124">
        <f>+IF(AD$2=0,0,COUNTIFS('2.Pro Plan'!$N:$N,'Color fluctuate'!$C35,'2.Pro Plan'!$U:$U,'Color fluctuate'!AD$2))</f>
        <v>0</v>
      </c>
      <c r="AE35" s="124">
        <f>+IF(AE$2=0,0,COUNTIFS('2.Pro Plan'!$N:$N,'Color fluctuate'!$C35,'2.Pro Plan'!$U:$U,'Color fluctuate'!AE$2))</f>
        <v>0</v>
      </c>
      <c r="AF35" s="124">
        <f>+IF(AF$2=0,0,COUNTIFS('2.Pro Plan'!$N:$N,'Color fluctuate'!$C35,'2.Pro Plan'!$U:$U,'Color fluctuate'!AF$2))</f>
        <v>0</v>
      </c>
      <c r="AG35" s="124">
        <f>+IF(AG$2=0,0,COUNTIFS('2.Pro Plan'!$N:$N,'Color fluctuate'!$C35,'2.Pro Plan'!$U:$U,'Color fluctuate'!AG$2))</f>
        <v>0</v>
      </c>
      <c r="AH35" s="124">
        <f>+IF(AH$2=0,0,COUNTIFS('2.Pro Plan'!$N:$N,'Color fluctuate'!$C35,'2.Pro Plan'!$U:$U,'Color fluctuate'!AH$2))</f>
        <v>0</v>
      </c>
      <c r="AI35" s="124">
        <f>+IF(AI$2=0,0,COUNTIFS('2.Pro Plan'!$N:$N,'Color fluctuate'!$C35,'2.Pro Plan'!$U:$U,'Color fluctuate'!AI$2))</f>
        <v>0</v>
      </c>
      <c r="AJ35" s="124">
        <f>+IF(AJ$2=0,0,COUNTIFS('2.Pro Plan'!$N:$N,'Color fluctuate'!$C35,'2.Pro Plan'!$U:$U,'Color fluctuate'!AJ$2))</f>
        <v>0</v>
      </c>
      <c r="AK35" s="124">
        <f>+IF(AK$2=0,0,COUNTIFS('2.Pro Plan'!$N:$N,'Color fluctuate'!$C35,'2.Pro Plan'!$U:$U,'Color fluctuate'!AK$2))</f>
        <v>0</v>
      </c>
      <c r="AL35" s="124">
        <f>+IF(AL$2=0,0,COUNTIFS('2.Pro Plan'!$N:$N,'Color fluctuate'!$C35,'2.Pro Plan'!$U:$U,'Color fluctuate'!AL$2))</f>
        <v>0</v>
      </c>
      <c r="AM35" s="124">
        <f>+IF(AM$2=0,0,COUNTIFS('2.Pro Plan'!$N:$N,'Color fluctuate'!$C35,'2.Pro Plan'!$U:$U,'Color fluctuate'!AM$2))</f>
        <v>0</v>
      </c>
    </row>
    <row r="36" spans="1:39">
      <c r="A36" s="130" t="s">
        <v>380</v>
      </c>
      <c r="B36" s="66">
        <f t="shared" si="6"/>
        <v>14</v>
      </c>
      <c r="C36" s="66">
        <v>576</v>
      </c>
      <c r="E36" s="170">
        <f t="shared" ca="1" si="3"/>
        <v>0</v>
      </c>
      <c r="F36" s="170">
        <f t="shared" ca="1" si="4"/>
        <v>0</v>
      </c>
      <c r="G36" s="143">
        <f t="shared" ca="1" si="5"/>
        <v>0</v>
      </c>
      <c r="I36" s="130">
        <f>+IF(I$2=0,0,COUNTIFS('2.Pro Plan'!$N:$N,'Color fluctuate'!$C36,'2.Pro Plan'!$U:$U,'Color fluctuate'!I$2))</f>
        <v>0</v>
      </c>
      <c r="J36" s="130">
        <f>+IF(J$2=0,0,COUNTIFS('2.Pro Plan'!$N:$N,'Color fluctuate'!$C36,'2.Pro Plan'!$U:$U,'Color fluctuate'!J$2))</f>
        <v>0</v>
      </c>
      <c r="K36" s="130">
        <f>+IF(K$2=0,0,COUNTIFS('2.Pro Plan'!$N:$N,'Color fluctuate'!$C36,'2.Pro Plan'!$U:$U,'Color fluctuate'!K$2))</f>
        <v>0</v>
      </c>
      <c r="L36" s="130">
        <f>+IF(L$2=0,0,COUNTIFS('2.Pro Plan'!$N:$N,'Color fluctuate'!$C36,'2.Pro Plan'!$U:$U,'Color fluctuate'!L$2))</f>
        <v>0</v>
      </c>
      <c r="M36" s="130">
        <f>+IF(M$2=0,0,COUNTIFS('2.Pro Plan'!$N:$N,'Color fluctuate'!$C36,'2.Pro Plan'!$U:$U,'Color fluctuate'!M$2))</f>
        <v>0</v>
      </c>
      <c r="N36" s="130">
        <f>+IF(N$2=0,0,COUNTIFS('2.Pro Plan'!$N:$N,'Color fluctuate'!$C36,'2.Pro Plan'!$U:$U,'Color fluctuate'!N$2))</f>
        <v>0</v>
      </c>
      <c r="O36" s="130">
        <f>+IF(O$2=0,0,COUNTIFS('2.Pro Plan'!$N:$N,'Color fluctuate'!$C36,'2.Pro Plan'!$U:$U,'Color fluctuate'!O$2))</f>
        <v>0</v>
      </c>
      <c r="P36" s="130">
        <f>+IF(P$2=0,0,COUNTIFS('2.Pro Plan'!$N:$N,'Color fluctuate'!$C36,'2.Pro Plan'!$U:$U,'Color fluctuate'!P$2))</f>
        <v>0</v>
      </c>
      <c r="Q36" s="130">
        <f>+IF(Q$2=0,0,COUNTIFS('2.Pro Plan'!$N:$N,'Color fluctuate'!$C36,'2.Pro Plan'!$U:$U,'Color fluctuate'!Q$2))</f>
        <v>1</v>
      </c>
      <c r="R36" s="124">
        <f>+IF(R$2=0,0,COUNTIFS('2.Pro Plan'!$N:$N,'Color fluctuate'!$C36,'2.Pro Plan'!$U:$U,'Color fluctuate'!R$2))</f>
        <v>0</v>
      </c>
      <c r="S36" s="124">
        <f>+IF(S$2=0,0,COUNTIFS('2.Pro Plan'!$N:$N,'Color fluctuate'!$C36,'2.Pro Plan'!$U:$U,'Color fluctuate'!S$2))</f>
        <v>0</v>
      </c>
      <c r="T36" s="124">
        <f>+IF(T$2=0,0,COUNTIFS('2.Pro Plan'!$N:$N,'Color fluctuate'!$C36,'2.Pro Plan'!$U:$U,'Color fluctuate'!T$2))</f>
        <v>0</v>
      </c>
      <c r="U36" s="124">
        <f>+IF(U$2=0,0,COUNTIFS('2.Pro Plan'!$N:$N,'Color fluctuate'!$C36,'2.Pro Plan'!$U:$U,'Color fluctuate'!U$2))</f>
        <v>0</v>
      </c>
      <c r="V36" s="124">
        <f>+IF(V$2=0,0,COUNTIFS('2.Pro Plan'!$N:$N,'Color fluctuate'!$C36,'2.Pro Plan'!$U:$U,'Color fluctuate'!V$2))</f>
        <v>0</v>
      </c>
      <c r="W36" s="124">
        <f>+IF(W$2=0,0,COUNTIFS('2.Pro Plan'!$N:$N,'Color fluctuate'!$C36,'2.Pro Plan'!$U:$U,'Color fluctuate'!W$2))</f>
        <v>0</v>
      </c>
      <c r="X36" s="124">
        <f>+IF(X$2=0,0,COUNTIFS('2.Pro Plan'!$N:$N,'Color fluctuate'!$C36,'2.Pro Plan'!$U:$U,'Color fluctuate'!X$2))</f>
        <v>1</v>
      </c>
      <c r="Y36" s="124">
        <f>+IF(Y$2=0,0,COUNTIFS('2.Pro Plan'!$N:$N,'Color fluctuate'!$C36,'2.Pro Plan'!$U:$U,'Color fluctuate'!Y$2))</f>
        <v>0</v>
      </c>
      <c r="Z36" s="124">
        <f>+IF(Z$2=0,0,COUNTIFS('2.Pro Plan'!$N:$N,'Color fluctuate'!$C36,'2.Pro Plan'!$U:$U,'Color fluctuate'!Z$2))</f>
        <v>2</v>
      </c>
      <c r="AA36" s="124">
        <f>+IF(AA$2=0,0,COUNTIFS('2.Pro Plan'!$N:$N,'Color fluctuate'!$C36,'2.Pro Plan'!$U:$U,'Color fluctuate'!AA$2))</f>
        <v>1</v>
      </c>
      <c r="AB36" s="124">
        <f>+IF(AB$2=0,0,COUNTIFS('2.Pro Plan'!$N:$N,'Color fluctuate'!$C36,'2.Pro Plan'!$U:$U,'Color fluctuate'!AB$2))</f>
        <v>0</v>
      </c>
      <c r="AC36" s="124">
        <f>+IF(AC$2=0,0,COUNTIFS('2.Pro Plan'!$N:$N,'Color fluctuate'!$C36,'2.Pro Plan'!$U:$U,'Color fluctuate'!AC$2))</f>
        <v>0</v>
      </c>
      <c r="AD36" s="124">
        <f>+IF(AD$2=0,0,COUNTIFS('2.Pro Plan'!$N:$N,'Color fluctuate'!$C36,'2.Pro Plan'!$U:$U,'Color fluctuate'!AD$2))</f>
        <v>0</v>
      </c>
      <c r="AE36" s="124">
        <f>+IF(AE$2=0,0,COUNTIFS('2.Pro Plan'!$N:$N,'Color fluctuate'!$C36,'2.Pro Plan'!$U:$U,'Color fluctuate'!AE$2))</f>
        <v>0</v>
      </c>
      <c r="AF36" s="124">
        <f>+IF(AF$2=0,0,COUNTIFS('2.Pro Plan'!$N:$N,'Color fluctuate'!$C36,'2.Pro Plan'!$U:$U,'Color fluctuate'!AF$2))</f>
        <v>0</v>
      </c>
      <c r="AG36" s="124">
        <f>+IF(AG$2=0,0,COUNTIFS('2.Pro Plan'!$N:$N,'Color fluctuate'!$C36,'2.Pro Plan'!$U:$U,'Color fluctuate'!AG$2))</f>
        <v>0</v>
      </c>
      <c r="AH36" s="124">
        <f>+IF(AH$2=0,0,COUNTIFS('2.Pro Plan'!$N:$N,'Color fluctuate'!$C36,'2.Pro Plan'!$U:$U,'Color fluctuate'!AH$2))</f>
        <v>0</v>
      </c>
      <c r="AI36" s="124">
        <f>+IF(AI$2=0,0,COUNTIFS('2.Pro Plan'!$N:$N,'Color fluctuate'!$C36,'2.Pro Plan'!$U:$U,'Color fluctuate'!AI$2))</f>
        <v>0</v>
      </c>
      <c r="AJ36" s="124">
        <f>+IF(AJ$2=0,0,COUNTIFS('2.Pro Plan'!$N:$N,'Color fluctuate'!$C36,'2.Pro Plan'!$U:$U,'Color fluctuate'!AJ$2))</f>
        <v>0</v>
      </c>
      <c r="AK36" s="124">
        <f>+IF(AK$2=0,0,COUNTIFS('2.Pro Plan'!$N:$N,'Color fluctuate'!$C36,'2.Pro Plan'!$U:$U,'Color fluctuate'!AK$2))</f>
        <v>0</v>
      </c>
      <c r="AL36" s="124">
        <f>+IF(AL$2=0,0,COUNTIFS('2.Pro Plan'!$N:$N,'Color fluctuate'!$C36,'2.Pro Plan'!$U:$U,'Color fluctuate'!AL$2))</f>
        <v>0</v>
      </c>
      <c r="AM36" s="124">
        <f>+IF(AM$2=0,0,COUNTIFS('2.Pro Plan'!$N:$N,'Color fluctuate'!$C36,'2.Pro Plan'!$U:$U,'Color fluctuate'!AM$2))</f>
        <v>0</v>
      </c>
    </row>
    <row r="37" spans="1:39">
      <c r="A37" s="130" t="s">
        <v>380</v>
      </c>
      <c r="B37" s="66">
        <f t="shared" si="6"/>
        <v>15</v>
      </c>
      <c r="C37" s="66">
        <v>89</v>
      </c>
      <c r="E37" s="170">
        <f t="shared" ca="1" si="3"/>
        <v>182</v>
      </c>
      <c r="F37" s="170">
        <f t="shared" ca="1" si="4"/>
        <v>182</v>
      </c>
      <c r="G37" s="143">
        <f t="shared" ca="1" si="5"/>
        <v>1</v>
      </c>
      <c r="I37" s="130">
        <f>+IF(I$2=0,0,COUNTIFS('2.Pro Plan'!$N:$N,'Color fluctuate'!$C37,'2.Pro Plan'!$U:$U,'Color fluctuate'!I$2))</f>
        <v>40</v>
      </c>
      <c r="J37" s="130">
        <f>+IF(J$2=0,0,COUNTIFS('2.Pro Plan'!$N:$N,'Color fluctuate'!$C37,'2.Pro Plan'!$U:$U,'Color fluctuate'!J$2))</f>
        <v>42</v>
      </c>
      <c r="K37" s="130">
        <f>+IF(K$2=0,0,COUNTIFS('2.Pro Plan'!$N:$N,'Color fluctuate'!$C37,'2.Pro Plan'!$U:$U,'Color fluctuate'!K$2))</f>
        <v>27</v>
      </c>
      <c r="L37" s="130">
        <f>+IF(L$2=0,0,COUNTIFS('2.Pro Plan'!$N:$N,'Color fluctuate'!$C37,'2.Pro Plan'!$U:$U,'Color fluctuate'!L$2))</f>
        <v>43</v>
      </c>
      <c r="M37" s="130">
        <f>+IF(M$2=0,0,COUNTIFS('2.Pro Plan'!$N:$N,'Color fluctuate'!$C37,'2.Pro Plan'!$U:$U,'Color fluctuate'!M$2))</f>
        <v>30</v>
      </c>
      <c r="N37" s="130">
        <f>+IF(N$2=0,0,COUNTIFS('2.Pro Plan'!$N:$N,'Color fluctuate'!$C37,'2.Pro Plan'!$U:$U,'Color fluctuate'!N$2))</f>
        <v>38</v>
      </c>
      <c r="O37" s="130">
        <f>+IF(O$2=0,0,COUNTIFS('2.Pro Plan'!$N:$N,'Color fluctuate'!$C37,'2.Pro Plan'!$U:$U,'Color fluctuate'!O$2))</f>
        <v>32</v>
      </c>
      <c r="P37" s="130">
        <f>+IF(P$2=0,0,COUNTIFS('2.Pro Plan'!$N:$N,'Color fluctuate'!$C37,'2.Pro Plan'!$U:$U,'Color fluctuate'!P$2))</f>
        <v>39</v>
      </c>
      <c r="Q37" s="130">
        <f>+IF(Q$2=0,0,COUNTIFS('2.Pro Plan'!$N:$N,'Color fluctuate'!$C37,'2.Pro Plan'!$U:$U,'Color fluctuate'!Q$2))</f>
        <v>40</v>
      </c>
      <c r="R37" s="124">
        <f>+IF(R$2=0,0,COUNTIFS('2.Pro Plan'!$N:$N,'Color fluctuate'!$C37,'2.Pro Plan'!$U:$U,'Color fluctuate'!R$2))</f>
        <v>34</v>
      </c>
      <c r="S37" s="124">
        <f>+IF(S$2=0,0,COUNTIFS('2.Pro Plan'!$N:$N,'Color fluctuate'!$C37,'2.Pro Plan'!$U:$U,'Color fluctuate'!S$2))</f>
        <v>30</v>
      </c>
      <c r="T37" s="124">
        <f>+IF(T$2=0,0,COUNTIFS('2.Pro Plan'!$N:$N,'Color fluctuate'!$C37,'2.Pro Plan'!$U:$U,'Color fluctuate'!T$2))</f>
        <v>42</v>
      </c>
      <c r="U37" s="124">
        <f>+IF(U$2=0,0,COUNTIFS('2.Pro Plan'!$N:$N,'Color fluctuate'!$C37,'2.Pro Plan'!$U:$U,'Color fluctuate'!U$2))</f>
        <v>48</v>
      </c>
      <c r="V37" s="124">
        <f>+IF(V$2=0,0,COUNTIFS('2.Pro Plan'!$N:$N,'Color fluctuate'!$C37,'2.Pro Plan'!$U:$U,'Color fluctuate'!V$2))</f>
        <v>36</v>
      </c>
      <c r="W37" s="124">
        <f>+IF(W$2=0,0,COUNTIFS('2.Pro Plan'!$N:$N,'Color fluctuate'!$C37,'2.Pro Plan'!$U:$U,'Color fluctuate'!W$2))</f>
        <v>30</v>
      </c>
      <c r="X37" s="124">
        <f>+IF(X$2=0,0,COUNTIFS('2.Pro Plan'!$N:$N,'Color fluctuate'!$C37,'2.Pro Plan'!$U:$U,'Color fluctuate'!X$2))</f>
        <v>23</v>
      </c>
      <c r="Y37" s="124">
        <f>+IF(Y$2=0,0,COUNTIFS('2.Pro Plan'!$N:$N,'Color fluctuate'!$C37,'2.Pro Plan'!$U:$U,'Color fluctuate'!Y$2))</f>
        <v>20</v>
      </c>
      <c r="Z37" s="124">
        <f>+IF(Z$2=0,0,COUNTIFS('2.Pro Plan'!$N:$N,'Color fluctuate'!$C37,'2.Pro Plan'!$U:$U,'Color fluctuate'!Z$2))</f>
        <v>29</v>
      </c>
      <c r="AA37" s="124">
        <f>+IF(AA$2=0,0,COUNTIFS('2.Pro Plan'!$N:$N,'Color fluctuate'!$C37,'2.Pro Plan'!$U:$U,'Color fluctuate'!AA$2))</f>
        <v>25</v>
      </c>
      <c r="AB37" s="124">
        <f>+IF(AB$2=0,0,COUNTIFS('2.Pro Plan'!$N:$N,'Color fluctuate'!$C37,'2.Pro Plan'!$U:$U,'Color fluctuate'!AB$2))</f>
        <v>20</v>
      </c>
      <c r="AC37" s="124">
        <f>+IF(AC$2=0,0,COUNTIFS('2.Pro Plan'!$N:$N,'Color fluctuate'!$C37,'2.Pro Plan'!$U:$U,'Color fluctuate'!AC$2))</f>
        <v>24</v>
      </c>
      <c r="AD37" s="124">
        <f>+IF(AD$2=0,0,COUNTIFS('2.Pro Plan'!$N:$N,'Color fluctuate'!$C37,'2.Pro Plan'!$U:$U,'Color fluctuate'!AD$2))</f>
        <v>0</v>
      </c>
      <c r="AE37" s="124">
        <f>+IF(AE$2=0,0,COUNTIFS('2.Pro Plan'!$N:$N,'Color fluctuate'!$C37,'2.Pro Plan'!$U:$U,'Color fluctuate'!AE$2))</f>
        <v>0</v>
      </c>
      <c r="AF37" s="124">
        <f>+IF(AF$2=0,0,COUNTIFS('2.Pro Plan'!$N:$N,'Color fluctuate'!$C37,'2.Pro Plan'!$U:$U,'Color fluctuate'!AF$2))</f>
        <v>0</v>
      </c>
      <c r="AG37" s="124">
        <f>+IF(AG$2=0,0,COUNTIFS('2.Pro Plan'!$N:$N,'Color fluctuate'!$C37,'2.Pro Plan'!$U:$U,'Color fluctuate'!AG$2))</f>
        <v>0</v>
      </c>
      <c r="AH37" s="124">
        <f>+IF(AH$2=0,0,COUNTIFS('2.Pro Plan'!$N:$N,'Color fluctuate'!$C37,'2.Pro Plan'!$U:$U,'Color fluctuate'!AH$2))</f>
        <v>0</v>
      </c>
      <c r="AI37" s="124">
        <f>+IF(AI$2=0,0,COUNTIFS('2.Pro Plan'!$N:$N,'Color fluctuate'!$C37,'2.Pro Plan'!$U:$U,'Color fluctuate'!AI$2))</f>
        <v>0</v>
      </c>
      <c r="AJ37" s="124">
        <f>+IF(AJ$2=0,0,COUNTIFS('2.Pro Plan'!$N:$N,'Color fluctuate'!$C37,'2.Pro Plan'!$U:$U,'Color fluctuate'!AJ$2))</f>
        <v>0</v>
      </c>
      <c r="AK37" s="124">
        <f>+IF(AK$2=0,0,COUNTIFS('2.Pro Plan'!$N:$N,'Color fluctuate'!$C37,'2.Pro Plan'!$U:$U,'Color fluctuate'!AK$2))</f>
        <v>0</v>
      </c>
      <c r="AL37" s="124">
        <f>+IF(AL$2=0,0,COUNTIFS('2.Pro Plan'!$N:$N,'Color fluctuate'!$C37,'2.Pro Plan'!$U:$U,'Color fluctuate'!AL$2))</f>
        <v>0</v>
      </c>
      <c r="AM37" s="124">
        <f>+IF(AM$2=0,0,COUNTIFS('2.Pro Plan'!$N:$N,'Color fluctuate'!$C37,'2.Pro Plan'!$U:$U,'Color fluctuate'!AM$2))</f>
        <v>0</v>
      </c>
    </row>
    <row r="38" spans="1:39">
      <c r="A38" s="130" t="s">
        <v>380</v>
      </c>
      <c r="B38" s="66">
        <f t="shared" si="6"/>
        <v>16</v>
      </c>
      <c r="C38" s="66"/>
      <c r="E38" s="170">
        <f t="shared" ca="1" si="3"/>
        <v>0</v>
      </c>
      <c r="F38" s="170">
        <f t="shared" ca="1" si="4"/>
        <v>0</v>
      </c>
      <c r="G38" s="143">
        <f t="shared" ca="1" si="5"/>
        <v>0</v>
      </c>
      <c r="I38" s="130">
        <f>+IF(I$2=0,0,COUNTIFS('2.Pro Plan'!$N:$N,'Color fluctuate'!$C38,'2.Pro Plan'!$U:$U,'Color fluctuate'!I$2))</f>
        <v>0</v>
      </c>
      <c r="J38" s="130">
        <f>+IF(J$2=0,0,COUNTIFS('2.Pro Plan'!$N:$N,'Color fluctuate'!$C38,'2.Pro Plan'!$U:$U,'Color fluctuate'!J$2))</f>
        <v>0</v>
      </c>
      <c r="K38" s="130">
        <f>+IF(K$2=0,0,COUNTIFS('2.Pro Plan'!$N:$N,'Color fluctuate'!$C38,'2.Pro Plan'!$U:$U,'Color fluctuate'!K$2))</f>
        <v>0</v>
      </c>
      <c r="L38" s="130">
        <f>+IF(L$2=0,0,COUNTIFS('2.Pro Plan'!$N:$N,'Color fluctuate'!$C38,'2.Pro Plan'!$U:$U,'Color fluctuate'!L$2))</f>
        <v>0</v>
      </c>
      <c r="M38" s="130">
        <f>+IF(M$2=0,0,COUNTIFS('2.Pro Plan'!$N:$N,'Color fluctuate'!$C38,'2.Pro Plan'!$U:$U,'Color fluctuate'!M$2))</f>
        <v>0</v>
      </c>
      <c r="N38" s="130">
        <f>+IF(N$2=0,0,COUNTIFS('2.Pro Plan'!$N:$N,'Color fluctuate'!$C38,'2.Pro Plan'!$U:$U,'Color fluctuate'!N$2))</f>
        <v>0</v>
      </c>
      <c r="O38" s="130">
        <f>+IF(O$2=0,0,COUNTIFS('2.Pro Plan'!$N:$N,'Color fluctuate'!$C38,'2.Pro Plan'!$U:$U,'Color fluctuate'!O$2))</f>
        <v>0</v>
      </c>
      <c r="P38" s="130">
        <f>+IF(P$2=0,0,COUNTIFS('2.Pro Plan'!$N:$N,'Color fluctuate'!$C38,'2.Pro Plan'!$U:$U,'Color fluctuate'!P$2))</f>
        <v>0</v>
      </c>
      <c r="Q38" s="130">
        <f>+IF(Q$2=0,0,COUNTIFS('2.Pro Plan'!$N:$N,'Color fluctuate'!$C38,'2.Pro Plan'!$U:$U,'Color fluctuate'!Q$2))</f>
        <v>0</v>
      </c>
      <c r="R38" s="124">
        <f>+IF(R$2=0,0,COUNTIFS('2.Pro Plan'!$N:$N,'Color fluctuate'!$C38,'2.Pro Plan'!$U:$U,'Color fluctuate'!R$2))</f>
        <v>0</v>
      </c>
      <c r="S38" s="124">
        <f>+IF(S$2=0,0,COUNTIFS('2.Pro Plan'!$N:$N,'Color fluctuate'!$C38,'2.Pro Plan'!$U:$U,'Color fluctuate'!S$2))</f>
        <v>0</v>
      </c>
      <c r="T38" s="124">
        <f>+IF(T$2=0,0,COUNTIFS('2.Pro Plan'!$N:$N,'Color fluctuate'!$C38,'2.Pro Plan'!$U:$U,'Color fluctuate'!T$2))</f>
        <v>0</v>
      </c>
      <c r="U38" s="124">
        <f>+IF(U$2=0,0,COUNTIFS('2.Pro Plan'!$N:$N,'Color fluctuate'!$C38,'2.Pro Plan'!$U:$U,'Color fluctuate'!U$2))</f>
        <v>0</v>
      </c>
      <c r="V38" s="124">
        <f>+IF(V$2=0,0,COUNTIFS('2.Pro Plan'!$N:$N,'Color fluctuate'!$C38,'2.Pro Plan'!$U:$U,'Color fluctuate'!V$2))</f>
        <v>0</v>
      </c>
      <c r="W38" s="124">
        <f>+IF(W$2=0,0,COUNTIFS('2.Pro Plan'!$N:$N,'Color fluctuate'!$C38,'2.Pro Plan'!$U:$U,'Color fluctuate'!W$2))</f>
        <v>0</v>
      </c>
      <c r="X38" s="124">
        <f>+IF(X$2=0,0,COUNTIFS('2.Pro Plan'!$N:$N,'Color fluctuate'!$C38,'2.Pro Plan'!$U:$U,'Color fluctuate'!X$2))</f>
        <v>0</v>
      </c>
      <c r="Y38" s="124">
        <f>+IF(Y$2=0,0,COUNTIFS('2.Pro Plan'!$N:$N,'Color fluctuate'!$C38,'2.Pro Plan'!$U:$U,'Color fluctuate'!Y$2))</f>
        <v>0</v>
      </c>
      <c r="Z38" s="124">
        <f>+IF(Z$2=0,0,COUNTIFS('2.Pro Plan'!$N:$N,'Color fluctuate'!$C38,'2.Pro Plan'!$U:$U,'Color fluctuate'!Z$2))</f>
        <v>0</v>
      </c>
      <c r="AA38" s="124">
        <f>+IF(AA$2=0,0,COUNTIFS('2.Pro Plan'!$N:$N,'Color fluctuate'!$C38,'2.Pro Plan'!$U:$U,'Color fluctuate'!AA$2))</f>
        <v>0</v>
      </c>
      <c r="AB38" s="124">
        <f>+IF(AB$2=0,0,COUNTIFS('2.Pro Plan'!$N:$N,'Color fluctuate'!$C38,'2.Pro Plan'!$U:$U,'Color fluctuate'!AB$2))</f>
        <v>0</v>
      </c>
      <c r="AC38" s="124">
        <f>+IF(AC$2=0,0,COUNTIFS('2.Pro Plan'!$N:$N,'Color fluctuate'!$C38,'2.Pro Plan'!$U:$U,'Color fluctuate'!AC$2))</f>
        <v>0</v>
      </c>
      <c r="AD38" s="124">
        <f>+IF(AD$2=0,0,COUNTIFS('2.Pro Plan'!$N:$N,'Color fluctuate'!$C38,'2.Pro Plan'!$U:$U,'Color fluctuate'!AD$2))</f>
        <v>0</v>
      </c>
      <c r="AE38" s="124">
        <f>+IF(AE$2=0,0,COUNTIFS('2.Pro Plan'!$N:$N,'Color fluctuate'!$C38,'2.Pro Plan'!$U:$U,'Color fluctuate'!AE$2))</f>
        <v>0</v>
      </c>
      <c r="AF38" s="124">
        <f>+IF(AF$2=0,0,COUNTIFS('2.Pro Plan'!$N:$N,'Color fluctuate'!$C38,'2.Pro Plan'!$U:$U,'Color fluctuate'!AF$2))</f>
        <v>0</v>
      </c>
      <c r="AG38" s="124">
        <f>+IF(AG$2=0,0,COUNTIFS('2.Pro Plan'!$N:$N,'Color fluctuate'!$C38,'2.Pro Plan'!$U:$U,'Color fluctuate'!AG$2))</f>
        <v>0</v>
      </c>
      <c r="AH38" s="124">
        <f>+IF(AH$2=0,0,COUNTIFS('2.Pro Plan'!$N:$N,'Color fluctuate'!$C38,'2.Pro Plan'!$U:$U,'Color fluctuate'!AH$2))</f>
        <v>0</v>
      </c>
      <c r="AI38" s="124">
        <f>+IF(AI$2=0,0,COUNTIFS('2.Pro Plan'!$N:$N,'Color fluctuate'!$C38,'2.Pro Plan'!$U:$U,'Color fluctuate'!AI$2))</f>
        <v>0</v>
      </c>
      <c r="AJ38" s="124">
        <f>+IF(AJ$2=0,0,COUNTIFS('2.Pro Plan'!$N:$N,'Color fluctuate'!$C38,'2.Pro Plan'!$U:$U,'Color fluctuate'!AJ$2))</f>
        <v>0</v>
      </c>
      <c r="AK38" s="124">
        <f>+IF(AK$2=0,0,COUNTIFS('2.Pro Plan'!$N:$N,'Color fluctuate'!$C38,'2.Pro Plan'!$U:$U,'Color fluctuate'!AK$2))</f>
        <v>0</v>
      </c>
      <c r="AL38" s="124">
        <f>+IF(AL$2=0,0,COUNTIFS('2.Pro Plan'!$N:$N,'Color fluctuate'!$C38,'2.Pro Plan'!$U:$U,'Color fluctuate'!AL$2))</f>
        <v>0</v>
      </c>
      <c r="AM38" s="124">
        <f>+IF(AM$2=0,0,COUNTIFS('2.Pro Plan'!$N:$N,'Color fluctuate'!$C38,'2.Pro Plan'!$U:$U,'Color fluctuate'!AM$2))</f>
        <v>0</v>
      </c>
    </row>
    <row r="39" spans="1:39">
      <c r="A39" s="130" t="s">
        <v>380</v>
      </c>
      <c r="B39" s="66">
        <f t="shared" si="6"/>
        <v>17</v>
      </c>
      <c r="C39" s="66"/>
      <c r="E39" s="170">
        <f t="shared" ca="1" si="3"/>
        <v>0</v>
      </c>
      <c r="F39" s="170">
        <f t="shared" ca="1" si="4"/>
        <v>0</v>
      </c>
      <c r="G39" s="143">
        <f t="shared" ca="1" si="5"/>
        <v>0</v>
      </c>
      <c r="I39" s="130">
        <f>+IF(I$2=0,0,COUNTIFS('2.Pro Plan'!$N:$N,'Color fluctuate'!$C39,'2.Pro Plan'!$U:$U,'Color fluctuate'!I$2))</f>
        <v>0</v>
      </c>
      <c r="J39" s="130">
        <f>+IF(J$2=0,0,COUNTIFS('2.Pro Plan'!$N:$N,'Color fluctuate'!$C39,'2.Pro Plan'!$U:$U,'Color fluctuate'!J$2))</f>
        <v>0</v>
      </c>
      <c r="K39" s="130">
        <f>+IF(K$2=0,0,COUNTIFS('2.Pro Plan'!$N:$N,'Color fluctuate'!$C39,'2.Pro Plan'!$U:$U,'Color fluctuate'!K$2))</f>
        <v>0</v>
      </c>
      <c r="L39" s="130">
        <f>+IF(L$2=0,0,COUNTIFS('2.Pro Plan'!$N:$N,'Color fluctuate'!$C39,'2.Pro Plan'!$U:$U,'Color fluctuate'!L$2))</f>
        <v>0</v>
      </c>
      <c r="M39" s="130">
        <f>+IF(M$2=0,0,COUNTIFS('2.Pro Plan'!$N:$N,'Color fluctuate'!$C39,'2.Pro Plan'!$U:$U,'Color fluctuate'!M$2))</f>
        <v>0</v>
      </c>
      <c r="N39" s="130">
        <f>+IF(N$2=0,0,COUNTIFS('2.Pro Plan'!$N:$N,'Color fluctuate'!$C39,'2.Pro Plan'!$U:$U,'Color fluctuate'!N$2))</f>
        <v>0</v>
      </c>
      <c r="O39" s="130">
        <f>+IF(O$2=0,0,COUNTIFS('2.Pro Plan'!$N:$N,'Color fluctuate'!$C39,'2.Pro Plan'!$U:$U,'Color fluctuate'!O$2))</f>
        <v>0</v>
      </c>
      <c r="P39" s="130">
        <f>+IF(P$2=0,0,COUNTIFS('2.Pro Plan'!$N:$N,'Color fluctuate'!$C39,'2.Pro Plan'!$U:$U,'Color fluctuate'!P$2))</f>
        <v>0</v>
      </c>
      <c r="Q39" s="130">
        <f>+IF(Q$2=0,0,COUNTIFS('2.Pro Plan'!$N:$N,'Color fluctuate'!$C39,'2.Pro Plan'!$U:$U,'Color fluctuate'!Q$2))</f>
        <v>0</v>
      </c>
      <c r="R39" s="124">
        <f>+IF(R$2=0,0,COUNTIFS('2.Pro Plan'!$N:$N,'Color fluctuate'!$C39,'2.Pro Plan'!$U:$U,'Color fluctuate'!R$2))</f>
        <v>0</v>
      </c>
      <c r="S39" s="124">
        <f>+IF(S$2=0,0,COUNTIFS('2.Pro Plan'!$N:$N,'Color fluctuate'!$C39,'2.Pro Plan'!$U:$U,'Color fluctuate'!S$2))</f>
        <v>0</v>
      </c>
      <c r="T39" s="124">
        <f>+IF(T$2=0,0,COUNTIFS('2.Pro Plan'!$N:$N,'Color fluctuate'!$C39,'2.Pro Plan'!$U:$U,'Color fluctuate'!T$2))</f>
        <v>0</v>
      </c>
      <c r="U39" s="124">
        <f>+IF(U$2=0,0,COUNTIFS('2.Pro Plan'!$N:$N,'Color fluctuate'!$C39,'2.Pro Plan'!$U:$U,'Color fluctuate'!U$2))</f>
        <v>0</v>
      </c>
      <c r="V39" s="124">
        <f>+IF(V$2=0,0,COUNTIFS('2.Pro Plan'!$N:$N,'Color fluctuate'!$C39,'2.Pro Plan'!$U:$U,'Color fluctuate'!V$2))</f>
        <v>0</v>
      </c>
      <c r="W39" s="124">
        <f>+IF(W$2=0,0,COUNTIFS('2.Pro Plan'!$N:$N,'Color fluctuate'!$C39,'2.Pro Plan'!$U:$U,'Color fluctuate'!W$2))</f>
        <v>0</v>
      </c>
      <c r="X39" s="124">
        <f>+IF(X$2=0,0,COUNTIFS('2.Pro Plan'!$N:$N,'Color fluctuate'!$C39,'2.Pro Plan'!$U:$U,'Color fluctuate'!X$2))</f>
        <v>0</v>
      </c>
      <c r="Y39" s="124">
        <f>+IF(Y$2=0,0,COUNTIFS('2.Pro Plan'!$N:$N,'Color fluctuate'!$C39,'2.Pro Plan'!$U:$U,'Color fluctuate'!Y$2))</f>
        <v>0</v>
      </c>
      <c r="Z39" s="124">
        <f>+IF(Z$2=0,0,COUNTIFS('2.Pro Plan'!$N:$N,'Color fluctuate'!$C39,'2.Pro Plan'!$U:$U,'Color fluctuate'!Z$2))</f>
        <v>0</v>
      </c>
      <c r="AA39" s="124">
        <f>+IF(AA$2=0,0,COUNTIFS('2.Pro Plan'!$N:$N,'Color fluctuate'!$C39,'2.Pro Plan'!$U:$U,'Color fluctuate'!AA$2))</f>
        <v>0</v>
      </c>
      <c r="AB39" s="124">
        <f>+IF(AB$2=0,0,COUNTIFS('2.Pro Plan'!$N:$N,'Color fluctuate'!$C39,'2.Pro Plan'!$U:$U,'Color fluctuate'!AB$2))</f>
        <v>0</v>
      </c>
      <c r="AC39" s="124">
        <f>+IF(AC$2=0,0,COUNTIFS('2.Pro Plan'!$N:$N,'Color fluctuate'!$C39,'2.Pro Plan'!$U:$U,'Color fluctuate'!AC$2))</f>
        <v>0</v>
      </c>
      <c r="AD39" s="124">
        <f>+IF(AD$2=0,0,COUNTIFS('2.Pro Plan'!$N:$N,'Color fluctuate'!$C39,'2.Pro Plan'!$U:$U,'Color fluctuate'!AD$2))</f>
        <v>0</v>
      </c>
      <c r="AE39" s="124">
        <f>+IF(AE$2=0,0,COUNTIFS('2.Pro Plan'!$N:$N,'Color fluctuate'!$C39,'2.Pro Plan'!$U:$U,'Color fluctuate'!AE$2))</f>
        <v>0</v>
      </c>
      <c r="AF39" s="124">
        <f>+IF(AF$2=0,0,COUNTIFS('2.Pro Plan'!$N:$N,'Color fluctuate'!$C39,'2.Pro Plan'!$U:$U,'Color fluctuate'!AF$2))</f>
        <v>0</v>
      </c>
      <c r="AG39" s="124">
        <f>+IF(AG$2=0,0,COUNTIFS('2.Pro Plan'!$N:$N,'Color fluctuate'!$C39,'2.Pro Plan'!$U:$U,'Color fluctuate'!AG$2))</f>
        <v>0</v>
      </c>
      <c r="AH39" s="124">
        <f>+IF(AH$2=0,0,COUNTIFS('2.Pro Plan'!$N:$N,'Color fluctuate'!$C39,'2.Pro Plan'!$U:$U,'Color fluctuate'!AH$2))</f>
        <v>0</v>
      </c>
      <c r="AI39" s="124">
        <f>+IF(AI$2=0,0,COUNTIFS('2.Pro Plan'!$N:$N,'Color fluctuate'!$C39,'2.Pro Plan'!$U:$U,'Color fluctuate'!AI$2))</f>
        <v>0</v>
      </c>
      <c r="AJ39" s="124">
        <f>+IF(AJ$2=0,0,COUNTIFS('2.Pro Plan'!$N:$N,'Color fluctuate'!$C39,'2.Pro Plan'!$U:$U,'Color fluctuate'!AJ$2))</f>
        <v>0</v>
      </c>
      <c r="AK39" s="124">
        <f>+IF(AK$2=0,0,COUNTIFS('2.Pro Plan'!$N:$N,'Color fluctuate'!$C39,'2.Pro Plan'!$U:$U,'Color fluctuate'!AK$2))</f>
        <v>0</v>
      </c>
      <c r="AL39" s="124">
        <f>+IF(AL$2=0,0,COUNTIFS('2.Pro Plan'!$N:$N,'Color fluctuate'!$C39,'2.Pro Plan'!$U:$U,'Color fluctuate'!AL$2))</f>
        <v>0</v>
      </c>
      <c r="AM39" s="124">
        <f>+IF(AM$2=0,0,COUNTIFS('2.Pro Plan'!$N:$N,'Color fluctuate'!$C39,'2.Pro Plan'!$U:$U,'Color fluctuate'!AM$2))</f>
        <v>0</v>
      </c>
    </row>
    <row r="41" spans="1:39">
      <c r="A41" s="130" t="s">
        <v>381</v>
      </c>
      <c r="B41" s="66">
        <v>1</v>
      </c>
      <c r="C41" s="66">
        <v>218</v>
      </c>
      <c r="I41" s="142">
        <f ca="1">+IF(I$3=0,0,IF(OR(AND(I5=0,I23&lt;&gt;0),AND(I5&lt;&gt;0,I23=0)),"CHECK",IF(OR(I23=0,I5=0),0,I23/I5)))</f>
        <v>1</v>
      </c>
      <c r="J41" s="142">
        <f t="shared" ref="J41:AM41" ca="1" si="7">+IF(J$3=0,0,IF(OR(AND(J5=0,J23&lt;&gt;0),AND(J5&lt;&gt;0,J23=0)),"CHECK",IF(OR(J23=0,J5=0),0,J23/J5)))</f>
        <v>1</v>
      </c>
      <c r="K41" s="142">
        <f t="shared" ca="1" si="7"/>
        <v>1</v>
      </c>
      <c r="L41" s="142">
        <f t="shared" ca="1" si="7"/>
        <v>1</v>
      </c>
      <c r="M41" s="142">
        <f t="shared" ca="1" si="7"/>
        <v>1</v>
      </c>
      <c r="N41" s="142">
        <f t="shared" ca="1" si="7"/>
        <v>0</v>
      </c>
      <c r="O41" s="142">
        <f t="shared" ca="1" si="7"/>
        <v>0</v>
      </c>
      <c r="P41" s="142">
        <f t="shared" ca="1" si="7"/>
        <v>0</v>
      </c>
      <c r="Q41" s="142">
        <f t="shared" ca="1" si="7"/>
        <v>0</v>
      </c>
      <c r="R41" s="142">
        <f t="shared" ca="1" si="7"/>
        <v>0</v>
      </c>
      <c r="S41" s="142">
        <f t="shared" ca="1" si="7"/>
        <v>0</v>
      </c>
      <c r="T41" s="142">
        <f t="shared" ca="1" si="7"/>
        <v>0</v>
      </c>
      <c r="U41" s="142">
        <f t="shared" ca="1" si="7"/>
        <v>0</v>
      </c>
      <c r="V41" s="142">
        <f t="shared" ca="1" si="7"/>
        <v>0</v>
      </c>
      <c r="W41" s="142">
        <f t="shared" ca="1" si="7"/>
        <v>0</v>
      </c>
      <c r="X41" s="142">
        <f t="shared" ca="1" si="7"/>
        <v>0</v>
      </c>
      <c r="Y41" s="142">
        <f t="shared" ca="1" si="7"/>
        <v>0</v>
      </c>
      <c r="Z41" s="142">
        <f t="shared" ca="1" si="7"/>
        <v>0</v>
      </c>
      <c r="AA41" s="142">
        <f t="shared" ca="1" si="7"/>
        <v>0</v>
      </c>
      <c r="AB41" s="142">
        <f t="shared" ca="1" si="7"/>
        <v>0</v>
      </c>
      <c r="AC41" s="142">
        <f t="shared" ca="1" si="7"/>
        <v>0</v>
      </c>
      <c r="AD41" s="142">
        <f t="shared" si="7"/>
        <v>0</v>
      </c>
      <c r="AE41" s="142">
        <f t="shared" si="7"/>
        <v>0</v>
      </c>
      <c r="AF41" s="142">
        <f t="shared" si="7"/>
        <v>0</v>
      </c>
      <c r="AG41" s="142">
        <f t="shared" si="7"/>
        <v>0</v>
      </c>
      <c r="AH41" s="142">
        <f t="shared" si="7"/>
        <v>0</v>
      </c>
      <c r="AI41" s="142">
        <f t="shared" si="7"/>
        <v>0</v>
      </c>
      <c r="AJ41" s="142">
        <f t="shared" si="7"/>
        <v>0</v>
      </c>
      <c r="AK41" s="142">
        <f t="shared" si="7"/>
        <v>0</v>
      </c>
      <c r="AL41" s="142">
        <f t="shared" si="7"/>
        <v>0</v>
      </c>
      <c r="AM41" s="142">
        <f t="shared" si="7"/>
        <v>0</v>
      </c>
    </row>
    <row r="42" spans="1:39">
      <c r="A42" s="130" t="s">
        <v>381</v>
      </c>
      <c r="B42" s="66">
        <f>+B41+1</f>
        <v>2</v>
      </c>
      <c r="C42" s="66" t="s">
        <v>19</v>
      </c>
      <c r="I42" s="142">
        <f t="shared" ref="I42:AM42" ca="1" si="8">+IF(I$3=0,0,IF(OR(AND(I6=0,I24&lt;&gt;0),AND(I6&lt;&gt;0,I24=0)),"CHECK",IF(OR(I24=0,I6=0),0,I24/I6)))</f>
        <v>0</v>
      </c>
      <c r="J42" s="142">
        <f t="shared" ca="1" si="8"/>
        <v>0</v>
      </c>
      <c r="K42" s="142">
        <f t="shared" ca="1" si="8"/>
        <v>0</v>
      </c>
      <c r="L42" s="142">
        <f t="shared" ca="1" si="8"/>
        <v>0</v>
      </c>
      <c r="M42" s="142">
        <f t="shared" ca="1" si="8"/>
        <v>0</v>
      </c>
      <c r="N42" s="142">
        <f t="shared" ca="1" si="8"/>
        <v>0</v>
      </c>
      <c r="O42" s="142">
        <f t="shared" ca="1" si="8"/>
        <v>0</v>
      </c>
      <c r="P42" s="142">
        <f t="shared" ca="1" si="8"/>
        <v>0</v>
      </c>
      <c r="Q42" s="142">
        <f t="shared" ca="1" si="8"/>
        <v>0</v>
      </c>
      <c r="R42" s="142">
        <f t="shared" ca="1" si="8"/>
        <v>0</v>
      </c>
      <c r="S42" s="142">
        <f t="shared" ca="1" si="8"/>
        <v>0</v>
      </c>
      <c r="T42" s="142">
        <f t="shared" ca="1" si="8"/>
        <v>0</v>
      </c>
      <c r="U42" s="142">
        <f t="shared" ca="1" si="8"/>
        <v>0</v>
      </c>
      <c r="V42" s="142">
        <f t="shared" ca="1" si="8"/>
        <v>0</v>
      </c>
      <c r="W42" s="142">
        <f t="shared" ca="1" si="8"/>
        <v>0</v>
      </c>
      <c r="X42" s="142">
        <f t="shared" ca="1" si="8"/>
        <v>0</v>
      </c>
      <c r="Y42" s="142">
        <f t="shared" ca="1" si="8"/>
        <v>0</v>
      </c>
      <c r="Z42" s="142">
        <f t="shared" ca="1" si="8"/>
        <v>0</v>
      </c>
      <c r="AA42" s="142">
        <f t="shared" ca="1" si="8"/>
        <v>0</v>
      </c>
      <c r="AB42" s="142">
        <f t="shared" ca="1" si="8"/>
        <v>0</v>
      </c>
      <c r="AC42" s="142">
        <f t="shared" ca="1" si="8"/>
        <v>0</v>
      </c>
      <c r="AD42" s="142">
        <f t="shared" si="8"/>
        <v>0</v>
      </c>
      <c r="AE42" s="142">
        <f t="shared" si="8"/>
        <v>0</v>
      </c>
      <c r="AF42" s="142">
        <f t="shared" si="8"/>
        <v>0</v>
      </c>
      <c r="AG42" s="142">
        <f t="shared" si="8"/>
        <v>0</v>
      </c>
      <c r="AH42" s="142">
        <f t="shared" si="8"/>
        <v>0</v>
      </c>
      <c r="AI42" s="142">
        <f t="shared" si="8"/>
        <v>0</v>
      </c>
      <c r="AJ42" s="142">
        <f t="shared" si="8"/>
        <v>0</v>
      </c>
      <c r="AK42" s="142">
        <f t="shared" si="8"/>
        <v>0</v>
      </c>
      <c r="AL42" s="142">
        <f t="shared" si="8"/>
        <v>0</v>
      </c>
      <c r="AM42" s="142">
        <f t="shared" si="8"/>
        <v>0</v>
      </c>
    </row>
    <row r="43" spans="1:39">
      <c r="A43" s="130" t="s">
        <v>381</v>
      </c>
      <c r="B43" s="66">
        <f t="shared" ref="B43:B57" si="9">+B42+1</f>
        <v>3</v>
      </c>
      <c r="C43" s="66" t="s">
        <v>21</v>
      </c>
      <c r="I43" s="142">
        <f t="shared" ref="I43:AM43" ca="1" si="10">+IF(I$3=0,0,IF(OR(AND(I7=0,I25&lt;&gt;0),AND(I7&lt;&gt;0,I25=0)),"CHECK",IF(OR(I25=0,I7=0),0,I25/I7)))</f>
        <v>1</v>
      </c>
      <c r="J43" s="142">
        <f t="shared" ca="1" si="10"/>
        <v>1</v>
      </c>
      <c r="K43" s="142">
        <f t="shared" ca="1" si="10"/>
        <v>1</v>
      </c>
      <c r="L43" s="142">
        <f t="shared" ca="1" si="10"/>
        <v>1</v>
      </c>
      <c r="M43" s="142">
        <f t="shared" ca="1" si="10"/>
        <v>1</v>
      </c>
      <c r="N43" s="142">
        <f t="shared" ca="1" si="10"/>
        <v>0</v>
      </c>
      <c r="O43" s="142">
        <f t="shared" ca="1" si="10"/>
        <v>0</v>
      </c>
      <c r="P43" s="142">
        <f t="shared" ca="1" si="10"/>
        <v>0</v>
      </c>
      <c r="Q43" s="142">
        <f t="shared" ca="1" si="10"/>
        <v>0</v>
      </c>
      <c r="R43" s="142">
        <f t="shared" ca="1" si="10"/>
        <v>0</v>
      </c>
      <c r="S43" s="142">
        <f t="shared" ca="1" si="10"/>
        <v>0</v>
      </c>
      <c r="T43" s="142">
        <f t="shared" ca="1" si="10"/>
        <v>0</v>
      </c>
      <c r="U43" s="142">
        <f t="shared" ca="1" si="10"/>
        <v>0</v>
      </c>
      <c r="V43" s="142">
        <f t="shared" ca="1" si="10"/>
        <v>0</v>
      </c>
      <c r="W43" s="142">
        <f t="shared" ca="1" si="10"/>
        <v>0</v>
      </c>
      <c r="X43" s="142">
        <f t="shared" ca="1" si="10"/>
        <v>0</v>
      </c>
      <c r="Y43" s="142">
        <f t="shared" ca="1" si="10"/>
        <v>0</v>
      </c>
      <c r="Z43" s="142">
        <f t="shared" ca="1" si="10"/>
        <v>0</v>
      </c>
      <c r="AA43" s="142">
        <f t="shared" ca="1" si="10"/>
        <v>0</v>
      </c>
      <c r="AB43" s="142">
        <f t="shared" ca="1" si="10"/>
        <v>0</v>
      </c>
      <c r="AC43" s="142">
        <f t="shared" ca="1" si="10"/>
        <v>0</v>
      </c>
      <c r="AD43" s="142">
        <f t="shared" si="10"/>
        <v>0</v>
      </c>
      <c r="AE43" s="142">
        <f t="shared" si="10"/>
        <v>0</v>
      </c>
      <c r="AF43" s="142">
        <f t="shared" si="10"/>
        <v>0</v>
      </c>
      <c r="AG43" s="142">
        <f t="shared" si="10"/>
        <v>0</v>
      </c>
      <c r="AH43" s="142">
        <f t="shared" si="10"/>
        <v>0</v>
      </c>
      <c r="AI43" s="142">
        <f t="shared" si="10"/>
        <v>0</v>
      </c>
      <c r="AJ43" s="142">
        <f t="shared" si="10"/>
        <v>0</v>
      </c>
      <c r="AK43" s="142">
        <f t="shared" si="10"/>
        <v>0</v>
      </c>
      <c r="AL43" s="142">
        <f t="shared" si="10"/>
        <v>0</v>
      </c>
      <c r="AM43" s="142">
        <f t="shared" si="10"/>
        <v>0</v>
      </c>
    </row>
    <row r="44" spans="1:39">
      <c r="A44" s="130" t="s">
        <v>381</v>
      </c>
      <c r="B44" s="66">
        <f t="shared" si="9"/>
        <v>4</v>
      </c>
      <c r="C44" s="66" t="s">
        <v>22</v>
      </c>
      <c r="I44" s="142">
        <f t="shared" ref="I44:AM44" ca="1" si="11">+IF(I$3=0,0,IF(OR(AND(I8=0,I26&lt;&gt;0),AND(I8&lt;&gt;0,I26=0)),"CHECK",IF(OR(I26=0,I8=0),0,I26/I8)))</f>
        <v>0</v>
      </c>
      <c r="J44" s="142">
        <f t="shared" ca="1" si="11"/>
        <v>0</v>
      </c>
      <c r="K44" s="142">
        <f t="shared" ca="1" si="11"/>
        <v>0</v>
      </c>
      <c r="L44" s="142">
        <f t="shared" ca="1" si="11"/>
        <v>0</v>
      </c>
      <c r="M44" s="142">
        <f t="shared" ca="1" si="11"/>
        <v>0</v>
      </c>
      <c r="N44" s="142">
        <f t="shared" ca="1" si="11"/>
        <v>0</v>
      </c>
      <c r="O44" s="142">
        <f t="shared" ca="1" si="11"/>
        <v>0</v>
      </c>
      <c r="P44" s="142">
        <f t="shared" ca="1" si="11"/>
        <v>0</v>
      </c>
      <c r="Q44" s="142">
        <f t="shared" ca="1" si="11"/>
        <v>0</v>
      </c>
      <c r="R44" s="142">
        <f t="shared" ca="1" si="11"/>
        <v>0</v>
      </c>
      <c r="S44" s="142">
        <f t="shared" ca="1" si="11"/>
        <v>0</v>
      </c>
      <c r="T44" s="142">
        <f t="shared" ca="1" si="11"/>
        <v>0</v>
      </c>
      <c r="U44" s="142">
        <f t="shared" ca="1" si="11"/>
        <v>0</v>
      </c>
      <c r="V44" s="142">
        <f t="shared" ca="1" si="11"/>
        <v>0</v>
      </c>
      <c r="W44" s="142">
        <f t="shared" ca="1" si="11"/>
        <v>0</v>
      </c>
      <c r="X44" s="142">
        <f t="shared" ca="1" si="11"/>
        <v>0</v>
      </c>
      <c r="Y44" s="142">
        <f t="shared" ca="1" si="11"/>
        <v>0</v>
      </c>
      <c r="Z44" s="142">
        <f t="shared" ca="1" si="11"/>
        <v>0</v>
      </c>
      <c r="AA44" s="142">
        <f t="shared" ca="1" si="11"/>
        <v>0</v>
      </c>
      <c r="AB44" s="142">
        <f t="shared" ca="1" si="11"/>
        <v>0</v>
      </c>
      <c r="AC44" s="142">
        <f t="shared" ca="1" si="11"/>
        <v>0</v>
      </c>
      <c r="AD44" s="142">
        <f t="shared" si="11"/>
        <v>0</v>
      </c>
      <c r="AE44" s="142">
        <f t="shared" si="11"/>
        <v>0</v>
      </c>
      <c r="AF44" s="142">
        <f t="shared" si="11"/>
        <v>0</v>
      </c>
      <c r="AG44" s="142">
        <f t="shared" si="11"/>
        <v>0</v>
      </c>
      <c r="AH44" s="142">
        <f t="shared" si="11"/>
        <v>0</v>
      </c>
      <c r="AI44" s="142">
        <f t="shared" si="11"/>
        <v>0</v>
      </c>
      <c r="AJ44" s="142">
        <f t="shared" si="11"/>
        <v>0</v>
      </c>
      <c r="AK44" s="142">
        <f t="shared" si="11"/>
        <v>0</v>
      </c>
      <c r="AL44" s="142">
        <f t="shared" si="11"/>
        <v>0</v>
      </c>
      <c r="AM44" s="142">
        <f t="shared" si="11"/>
        <v>0</v>
      </c>
    </row>
    <row r="45" spans="1:39">
      <c r="A45" s="130" t="s">
        <v>381</v>
      </c>
      <c r="B45" s="66">
        <f t="shared" si="9"/>
        <v>5</v>
      </c>
      <c r="C45" s="66" t="s">
        <v>25</v>
      </c>
      <c r="I45" s="142">
        <f t="shared" ref="I45:AM45" ca="1" si="12">+IF(I$3=0,0,IF(OR(AND(I9=0,I27&lt;&gt;0),AND(I9&lt;&gt;0,I27=0)),"CHECK",IF(OR(I27=0,I9=0),0,I27/I9)))</f>
        <v>0</v>
      </c>
      <c r="J45" s="142">
        <f t="shared" ca="1" si="12"/>
        <v>0</v>
      </c>
      <c r="K45" s="142">
        <f t="shared" ca="1" si="12"/>
        <v>0</v>
      </c>
      <c r="L45" s="142">
        <f t="shared" ca="1" si="12"/>
        <v>0</v>
      </c>
      <c r="M45" s="142">
        <f t="shared" ca="1" si="12"/>
        <v>0</v>
      </c>
      <c r="N45" s="142">
        <f t="shared" ca="1" si="12"/>
        <v>0</v>
      </c>
      <c r="O45" s="142">
        <f t="shared" ca="1" si="12"/>
        <v>0</v>
      </c>
      <c r="P45" s="142">
        <f t="shared" ca="1" si="12"/>
        <v>0</v>
      </c>
      <c r="Q45" s="142">
        <f t="shared" ca="1" si="12"/>
        <v>0</v>
      </c>
      <c r="R45" s="142">
        <f t="shared" ca="1" si="12"/>
        <v>0</v>
      </c>
      <c r="S45" s="142">
        <f t="shared" ca="1" si="12"/>
        <v>0</v>
      </c>
      <c r="T45" s="142">
        <f t="shared" ca="1" si="12"/>
        <v>0</v>
      </c>
      <c r="U45" s="142">
        <f t="shared" ca="1" si="12"/>
        <v>0</v>
      </c>
      <c r="V45" s="142">
        <f t="shared" ca="1" si="12"/>
        <v>0</v>
      </c>
      <c r="W45" s="142">
        <f t="shared" ca="1" si="12"/>
        <v>0</v>
      </c>
      <c r="X45" s="142">
        <f t="shared" ca="1" si="12"/>
        <v>0</v>
      </c>
      <c r="Y45" s="142">
        <f t="shared" ca="1" si="12"/>
        <v>0</v>
      </c>
      <c r="Z45" s="142">
        <f t="shared" ca="1" si="12"/>
        <v>0</v>
      </c>
      <c r="AA45" s="142">
        <f t="shared" ca="1" si="12"/>
        <v>0</v>
      </c>
      <c r="AB45" s="142">
        <f t="shared" ca="1" si="12"/>
        <v>0</v>
      </c>
      <c r="AC45" s="142">
        <f t="shared" ca="1" si="12"/>
        <v>0</v>
      </c>
      <c r="AD45" s="142">
        <f t="shared" si="12"/>
        <v>0</v>
      </c>
      <c r="AE45" s="142">
        <f t="shared" si="12"/>
        <v>0</v>
      </c>
      <c r="AF45" s="142">
        <f t="shared" si="12"/>
        <v>0</v>
      </c>
      <c r="AG45" s="142">
        <f t="shared" si="12"/>
        <v>0</v>
      </c>
      <c r="AH45" s="142">
        <f t="shared" si="12"/>
        <v>0</v>
      </c>
      <c r="AI45" s="142">
        <f t="shared" si="12"/>
        <v>0</v>
      </c>
      <c r="AJ45" s="142">
        <f t="shared" si="12"/>
        <v>0</v>
      </c>
      <c r="AK45" s="142">
        <f t="shared" si="12"/>
        <v>0</v>
      </c>
      <c r="AL45" s="142">
        <f t="shared" si="12"/>
        <v>0</v>
      </c>
      <c r="AM45" s="142">
        <f t="shared" si="12"/>
        <v>0</v>
      </c>
    </row>
    <row r="46" spans="1:39">
      <c r="A46" s="130" t="s">
        <v>381</v>
      </c>
      <c r="B46" s="66">
        <f t="shared" si="9"/>
        <v>6</v>
      </c>
      <c r="C46" s="66">
        <v>601</v>
      </c>
      <c r="I46" s="142">
        <f t="shared" ref="I46:AM46" ca="1" si="13">+IF(I$3=0,0,IF(OR(AND(I10=0,I28&lt;&gt;0),AND(I10&lt;&gt;0,I28=0)),"CHECK",IF(OR(I28=0,I10=0),0,I28/I10)))</f>
        <v>0</v>
      </c>
      <c r="J46" s="142">
        <f t="shared" ca="1" si="13"/>
        <v>0</v>
      </c>
      <c r="K46" s="142">
        <f t="shared" ca="1" si="13"/>
        <v>0</v>
      </c>
      <c r="L46" s="142">
        <f t="shared" ca="1" si="13"/>
        <v>0</v>
      </c>
      <c r="M46" s="142">
        <f t="shared" ca="1" si="13"/>
        <v>0</v>
      </c>
      <c r="N46" s="142">
        <f t="shared" ca="1" si="13"/>
        <v>0</v>
      </c>
      <c r="O46" s="142">
        <f t="shared" ca="1" si="13"/>
        <v>0</v>
      </c>
      <c r="P46" s="142">
        <f t="shared" ca="1" si="13"/>
        <v>0</v>
      </c>
      <c r="Q46" s="142">
        <f t="shared" ca="1" si="13"/>
        <v>0</v>
      </c>
      <c r="R46" s="142">
        <f t="shared" ca="1" si="13"/>
        <v>0</v>
      </c>
      <c r="S46" s="142">
        <f t="shared" ca="1" si="13"/>
        <v>0</v>
      </c>
      <c r="T46" s="142">
        <f t="shared" ca="1" si="13"/>
        <v>0</v>
      </c>
      <c r="U46" s="142">
        <f t="shared" ca="1" si="13"/>
        <v>0</v>
      </c>
      <c r="V46" s="142">
        <f t="shared" ca="1" si="13"/>
        <v>0</v>
      </c>
      <c r="W46" s="142">
        <f t="shared" ca="1" si="13"/>
        <v>0</v>
      </c>
      <c r="X46" s="142">
        <f t="shared" ca="1" si="13"/>
        <v>0</v>
      </c>
      <c r="Y46" s="142">
        <f t="shared" ca="1" si="13"/>
        <v>0</v>
      </c>
      <c r="Z46" s="142">
        <f t="shared" ca="1" si="13"/>
        <v>0</v>
      </c>
      <c r="AA46" s="142">
        <f t="shared" ca="1" si="13"/>
        <v>0</v>
      </c>
      <c r="AB46" s="142">
        <f t="shared" ca="1" si="13"/>
        <v>0</v>
      </c>
      <c r="AC46" s="142">
        <f t="shared" ca="1" si="13"/>
        <v>0</v>
      </c>
      <c r="AD46" s="142">
        <f t="shared" si="13"/>
        <v>0</v>
      </c>
      <c r="AE46" s="142">
        <f t="shared" si="13"/>
        <v>0</v>
      </c>
      <c r="AF46" s="142">
        <f t="shared" si="13"/>
        <v>0</v>
      </c>
      <c r="AG46" s="142">
        <f t="shared" si="13"/>
        <v>0</v>
      </c>
      <c r="AH46" s="142">
        <f t="shared" si="13"/>
        <v>0</v>
      </c>
      <c r="AI46" s="142">
        <f t="shared" si="13"/>
        <v>0</v>
      </c>
      <c r="AJ46" s="142">
        <f t="shared" si="13"/>
        <v>0</v>
      </c>
      <c r="AK46" s="142">
        <f t="shared" si="13"/>
        <v>0</v>
      </c>
      <c r="AL46" s="142">
        <f t="shared" si="13"/>
        <v>0</v>
      </c>
      <c r="AM46" s="142">
        <f t="shared" si="13"/>
        <v>0</v>
      </c>
    </row>
    <row r="47" spans="1:39">
      <c r="A47" s="130" t="s">
        <v>381</v>
      </c>
      <c r="B47" s="66">
        <f t="shared" si="9"/>
        <v>7</v>
      </c>
      <c r="C47" s="66" t="s">
        <v>27</v>
      </c>
      <c r="I47" s="142">
        <f t="shared" ref="I47:AM47" ca="1" si="14">+IF(I$3=0,0,IF(OR(AND(I11=0,I29&lt;&gt;0),AND(I11&lt;&gt;0,I29=0)),"CHECK",IF(OR(I29=0,I11=0),0,I29/I11)))</f>
        <v>0</v>
      </c>
      <c r="J47" s="142">
        <f t="shared" ca="1" si="14"/>
        <v>0</v>
      </c>
      <c r="K47" s="142">
        <f t="shared" ca="1" si="14"/>
        <v>0</v>
      </c>
      <c r="L47" s="142">
        <f t="shared" ca="1" si="14"/>
        <v>0</v>
      </c>
      <c r="M47" s="142">
        <f t="shared" ca="1" si="14"/>
        <v>0</v>
      </c>
      <c r="N47" s="142">
        <f t="shared" ca="1" si="14"/>
        <v>0</v>
      </c>
      <c r="O47" s="142">
        <f t="shared" ca="1" si="14"/>
        <v>0</v>
      </c>
      <c r="P47" s="142">
        <f t="shared" ca="1" si="14"/>
        <v>0</v>
      </c>
      <c r="Q47" s="142">
        <f t="shared" ca="1" si="14"/>
        <v>0</v>
      </c>
      <c r="R47" s="142">
        <f t="shared" ca="1" si="14"/>
        <v>0</v>
      </c>
      <c r="S47" s="142">
        <f t="shared" ca="1" si="14"/>
        <v>0</v>
      </c>
      <c r="T47" s="142">
        <f t="shared" ca="1" si="14"/>
        <v>0</v>
      </c>
      <c r="U47" s="142">
        <f t="shared" ca="1" si="14"/>
        <v>0</v>
      </c>
      <c r="V47" s="142">
        <f t="shared" ca="1" si="14"/>
        <v>0</v>
      </c>
      <c r="W47" s="142">
        <f t="shared" ca="1" si="14"/>
        <v>0</v>
      </c>
      <c r="X47" s="142">
        <f t="shared" ca="1" si="14"/>
        <v>0</v>
      </c>
      <c r="Y47" s="142">
        <f t="shared" ca="1" si="14"/>
        <v>0</v>
      </c>
      <c r="Z47" s="142">
        <f t="shared" ca="1" si="14"/>
        <v>0</v>
      </c>
      <c r="AA47" s="142">
        <f t="shared" ca="1" si="14"/>
        <v>0</v>
      </c>
      <c r="AB47" s="142">
        <f t="shared" ca="1" si="14"/>
        <v>0</v>
      </c>
      <c r="AC47" s="142">
        <f t="shared" ca="1" si="14"/>
        <v>0</v>
      </c>
      <c r="AD47" s="142">
        <f t="shared" si="14"/>
        <v>0</v>
      </c>
      <c r="AE47" s="142">
        <f t="shared" si="14"/>
        <v>0</v>
      </c>
      <c r="AF47" s="142">
        <f t="shared" si="14"/>
        <v>0</v>
      </c>
      <c r="AG47" s="142">
        <f t="shared" si="14"/>
        <v>0</v>
      </c>
      <c r="AH47" s="142">
        <f t="shared" si="14"/>
        <v>0</v>
      </c>
      <c r="AI47" s="142">
        <f t="shared" si="14"/>
        <v>0</v>
      </c>
      <c r="AJ47" s="142">
        <f t="shared" si="14"/>
        <v>0</v>
      </c>
      <c r="AK47" s="142">
        <f t="shared" si="14"/>
        <v>0</v>
      </c>
      <c r="AL47" s="142">
        <f t="shared" si="14"/>
        <v>0</v>
      </c>
      <c r="AM47" s="142">
        <f t="shared" si="14"/>
        <v>0</v>
      </c>
    </row>
    <row r="48" spans="1:39">
      <c r="A48" s="130" t="s">
        <v>381</v>
      </c>
      <c r="B48" s="66">
        <f t="shared" si="9"/>
        <v>8</v>
      </c>
      <c r="C48" s="66" t="s">
        <v>28</v>
      </c>
      <c r="I48" s="142">
        <f t="shared" ref="I48:AM48" ca="1" si="15">+IF(I$3=0,0,IF(OR(AND(I12=0,I30&lt;&gt;0),AND(I12&lt;&gt;0,I30=0)),"CHECK",IF(OR(I30=0,I12=0),0,I30/I12)))</f>
        <v>1</v>
      </c>
      <c r="J48" s="142">
        <f t="shared" ca="1" si="15"/>
        <v>1</v>
      </c>
      <c r="K48" s="142">
        <f t="shared" ca="1" si="15"/>
        <v>1</v>
      </c>
      <c r="L48" s="142">
        <f t="shared" ca="1" si="15"/>
        <v>1</v>
      </c>
      <c r="M48" s="142">
        <f t="shared" ca="1" si="15"/>
        <v>1</v>
      </c>
      <c r="N48" s="142">
        <f t="shared" ca="1" si="15"/>
        <v>0</v>
      </c>
      <c r="O48" s="142">
        <f t="shared" ca="1" si="15"/>
        <v>0</v>
      </c>
      <c r="P48" s="142">
        <f t="shared" ca="1" si="15"/>
        <v>0</v>
      </c>
      <c r="Q48" s="142">
        <f t="shared" ca="1" si="15"/>
        <v>0</v>
      </c>
      <c r="R48" s="142">
        <f t="shared" ca="1" si="15"/>
        <v>0</v>
      </c>
      <c r="S48" s="142">
        <f t="shared" ca="1" si="15"/>
        <v>0</v>
      </c>
      <c r="T48" s="142">
        <f t="shared" ca="1" si="15"/>
        <v>0</v>
      </c>
      <c r="U48" s="142">
        <f t="shared" ca="1" si="15"/>
        <v>0</v>
      </c>
      <c r="V48" s="142">
        <f t="shared" ca="1" si="15"/>
        <v>0</v>
      </c>
      <c r="W48" s="142">
        <f t="shared" ca="1" si="15"/>
        <v>0</v>
      </c>
      <c r="X48" s="142">
        <f t="shared" ca="1" si="15"/>
        <v>0</v>
      </c>
      <c r="Y48" s="142">
        <f t="shared" ca="1" si="15"/>
        <v>0</v>
      </c>
      <c r="Z48" s="142">
        <f t="shared" ca="1" si="15"/>
        <v>0</v>
      </c>
      <c r="AA48" s="142">
        <f t="shared" ca="1" si="15"/>
        <v>0</v>
      </c>
      <c r="AB48" s="142">
        <f t="shared" ca="1" si="15"/>
        <v>0</v>
      </c>
      <c r="AC48" s="142">
        <f t="shared" ca="1" si="15"/>
        <v>0</v>
      </c>
      <c r="AD48" s="142">
        <f t="shared" si="15"/>
        <v>0</v>
      </c>
      <c r="AE48" s="142">
        <f t="shared" si="15"/>
        <v>0</v>
      </c>
      <c r="AF48" s="142">
        <f t="shared" si="15"/>
        <v>0</v>
      </c>
      <c r="AG48" s="142">
        <f t="shared" si="15"/>
        <v>0</v>
      </c>
      <c r="AH48" s="142">
        <f t="shared" si="15"/>
        <v>0</v>
      </c>
      <c r="AI48" s="142">
        <f t="shared" si="15"/>
        <v>0</v>
      </c>
      <c r="AJ48" s="142">
        <f t="shared" si="15"/>
        <v>0</v>
      </c>
      <c r="AK48" s="142">
        <f t="shared" si="15"/>
        <v>0</v>
      </c>
      <c r="AL48" s="142">
        <f t="shared" si="15"/>
        <v>0</v>
      </c>
      <c r="AM48" s="142">
        <f t="shared" si="15"/>
        <v>0</v>
      </c>
    </row>
    <row r="49" spans="1:39">
      <c r="A49" s="130" t="s">
        <v>381</v>
      </c>
      <c r="B49" s="66">
        <f t="shared" si="9"/>
        <v>9</v>
      </c>
      <c r="C49" s="66" t="s">
        <v>29</v>
      </c>
      <c r="I49" s="142">
        <f t="shared" ref="I49:AM49" ca="1" si="16">+IF(I$3=0,0,IF(OR(AND(I13=0,I31&lt;&gt;0),AND(I13&lt;&gt;0,I31=0)),"CHECK",IF(OR(I31=0,I13=0),0,I31/I13)))</f>
        <v>1</v>
      </c>
      <c r="J49" s="142">
        <f t="shared" ca="1" si="16"/>
        <v>1</v>
      </c>
      <c r="K49" s="142">
        <f t="shared" ca="1" si="16"/>
        <v>1</v>
      </c>
      <c r="L49" s="142">
        <f t="shared" ca="1" si="16"/>
        <v>1</v>
      </c>
      <c r="M49" s="142">
        <f t="shared" ca="1" si="16"/>
        <v>1</v>
      </c>
      <c r="N49" s="142">
        <f t="shared" ca="1" si="16"/>
        <v>0</v>
      </c>
      <c r="O49" s="142">
        <f t="shared" ca="1" si="16"/>
        <v>0</v>
      </c>
      <c r="P49" s="142">
        <f t="shared" ca="1" si="16"/>
        <v>0</v>
      </c>
      <c r="Q49" s="142">
        <f t="shared" ca="1" si="16"/>
        <v>0</v>
      </c>
      <c r="R49" s="142">
        <f t="shared" ca="1" si="16"/>
        <v>0</v>
      </c>
      <c r="S49" s="142">
        <f t="shared" ca="1" si="16"/>
        <v>0</v>
      </c>
      <c r="T49" s="142">
        <f t="shared" ca="1" si="16"/>
        <v>0</v>
      </c>
      <c r="U49" s="142">
        <f t="shared" ca="1" si="16"/>
        <v>0</v>
      </c>
      <c r="V49" s="142">
        <f t="shared" ca="1" si="16"/>
        <v>0</v>
      </c>
      <c r="W49" s="142">
        <f t="shared" ca="1" si="16"/>
        <v>0</v>
      </c>
      <c r="X49" s="142">
        <f t="shared" ca="1" si="16"/>
        <v>0</v>
      </c>
      <c r="Y49" s="142">
        <f t="shared" ca="1" si="16"/>
        <v>0</v>
      </c>
      <c r="Z49" s="142">
        <f t="shared" ca="1" si="16"/>
        <v>0</v>
      </c>
      <c r="AA49" s="142">
        <f t="shared" ca="1" si="16"/>
        <v>0</v>
      </c>
      <c r="AB49" s="142">
        <f t="shared" ca="1" si="16"/>
        <v>0</v>
      </c>
      <c r="AC49" s="142">
        <f t="shared" ca="1" si="16"/>
        <v>0</v>
      </c>
      <c r="AD49" s="142">
        <f t="shared" si="16"/>
        <v>0</v>
      </c>
      <c r="AE49" s="142">
        <f t="shared" si="16"/>
        <v>0</v>
      </c>
      <c r="AF49" s="142">
        <f t="shared" si="16"/>
        <v>0</v>
      </c>
      <c r="AG49" s="142">
        <f t="shared" si="16"/>
        <v>0</v>
      </c>
      <c r="AH49" s="142">
        <f t="shared" si="16"/>
        <v>0</v>
      </c>
      <c r="AI49" s="142">
        <f t="shared" si="16"/>
        <v>0</v>
      </c>
      <c r="AJ49" s="142">
        <f t="shared" si="16"/>
        <v>0</v>
      </c>
      <c r="AK49" s="142">
        <f t="shared" si="16"/>
        <v>0</v>
      </c>
      <c r="AL49" s="142">
        <f t="shared" si="16"/>
        <v>0</v>
      </c>
      <c r="AM49" s="142">
        <f t="shared" si="16"/>
        <v>0</v>
      </c>
    </row>
    <row r="50" spans="1:39">
      <c r="A50" s="130" t="s">
        <v>381</v>
      </c>
      <c r="B50" s="66">
        <f t="shared" si="9"/>
        <v>10</v>
      </c>
      <c r="C50" s="66" t="s">
        <v>30</v>
      </c>
      <c r="I50" s="142">
        <f t="shared" ref="I50:AM50" ca="1" si="17">+IF(I$3=0,0,IF(OR(AND(I14=0,I32&lt;&gt;0),AND(I14&lt;&gt;0,I32=0)),"CHECK",IF(OR(I32=0,I14=0),0,I32/I14)))</f>
        <v>1</v>
      </c>
      <c r="J50" s="142">
        <f t="shared" ca="1" si="17"/>
        <v>1</v>
      </c>
      <c r="K50" s="142">
        <f t="shared" ca="1" si="17"/>
        <v>1</v>
      </c>
      <c r="L50" s="142">
        <f t="shared" ca="1" si="17"/>
        <v>1</v>
      </c>
      <c r="M50" s="142">
        <f t="shared" ca="1" si="17"/>
        <v>1</v>
      </c>
      <c r="N50" s="142">
        <f t="shared" ca="1" si="17"/>
        <v>0</v>
      </c>
      <c r="O50" s="142">
        <f t="shared" ca="1" si="17"/>
        <v>0</v>
      </c>
      <c r="P50" s="142">
        <f t="shared" ca="1" si="17"/>
        <v>0</v>
      </c>
      <c r="Q50" s="142">
        <f t="shared" ca="1" si="17"/>
        <v>0</v>
      </c>
      <c r="R50" s="142">
        <f t="shared" ca="1" si="17"/>
        <v>0</v>
      </c>
      <c r="S50" s="142">
        <f t="shared" ca="1" si="17"/>
        <v>0</v>
      </c>
      <c r="T50" s="142">
        <f t="shared" ca="1" si="17"/>
        <v>0</v>
      </c>
      <c r="U50" s="142">
        <f t="shared" ca="1" si="17"/>
        <v>0</v>
      </c>
      <c r="V50" s="142">
        <f t="shared" ca="1" si="17"/>
        <v>0</v>
      </c>
      <c r="W50" s="142">
        <f t="shared" ca="1" si="17"/>
        <v>0</v>
      </c>
      <c r="X50" s="142">
        <f t="shared" ca="1" si="17"/>
        <v>0</v>
      </c>
      <c r="Y50" s="142">
        <f t="shared" ca="1" si="17"/>
        <v>0</v>
      </c>
      <c r="Z50" s="142">
        <f t="shared" ca="1" si="17"/>
        <v>0</v>
      </c>
      <c r="AA50" s="142">
        <f t="shared" ca="1" si="17"/>
        <v>0</v>
      </c>
      <c r="AB50" s="142">
        <f t="shared" ca="1" si="17"/>
        <v>0</v>
      </c>
      <c r="AC50" s="142">
        <f t="shared" ca="1" si="17"/>
        <v>0</v>
      </c>
      <c r="AD50" s="142">
        <f t="shared" si="17"/>
        <v>0</v>
      </c>
      <c r="AE50" s="142">
        <f t="shared" si="17"/>
        <v>0</v>
      </c>
      <c r="AF50" s="142">
        <f t="shared" si="17"/>
        <v>0</v>
      </c>
      <c r="AG50" s="142">
        <f t="shared" si="17"/>
        <v>0</v>
      </c>
      <c r="AH50" s="142">
        <f t="shared" si="17"/>
        <v>0</v>
      </c>
      <c r="AI50" s="142">
        <f t="shared" si="17"/>
        <v>0</v>
      </c>
      <c r="AJ50" s="142">
        <f t="shared" si="17"/>
        <v>0</v>
      </c>
      <c r="AK50" s="142">
        <f t="shared" si="17"/>
        <v>0</v>
      </c>
      <c r="AL50" s="142">
        <f t="shared" si="17"/>
        <v>0</v>
      </c>
      <c r="AM50" s="142">
        <f t="shared" si="17"/>
        <v>0</v>
      </c>
    </row>
    <row r="51" spans="1:39">
      <c r="A51" s="130" t="s">
        <v>381</v>
      </c>
      <c r="B51" s="66">
        <f t="shared" si="9"/>
        <v>11</v>
      </c>
      <c r="C51" s="66" t="s">
        <v>347</v>
      </c>
      <c r="I51" s="142">
        <f t="shared" ref="I51:AM51" ca="1" si="18">+IF(I$3=0,0,IF(OR(AND(I15=0,I33&lt;&gt;0),AND(I15&lt;&gt;0,I33=0)),"CHECK",IF(OR(I33=0,I15=0),0,I33/I15)))</f>
        <v>0</v>
      </c>
      <c r="J51" s="142">
        <f t="shared" ca="1" si="18"/>
        <v>0</v>
      </c>
      <c r="K51" s="142">
        <f t="shared" ca="1" si="18"/>
        <v>0</v>
      </c>
      <c r="L51" s="142">
        <f t="shared" ca="1" si="18"/>
        <v>0</v>
      </c>
      <c r="M51" s="142">
        <f t="shared" ca="1" si="18"/>
        <v>0</v>
      </c>
      <c r="N51" s="142">
        <f t="shared" ca="1" si="18"/>
        <v>0</v>
      </c>
      <c r="O51" s="142">
        <f t="shared" ca="1" si="18"/>
        <v>0</v>
      </c>
      <c r="P51" s="142">
        <f t="shared" ca="1" si="18"/>
        <v>0</v>
      </c>
      <c r="Q51" s="142">
        <f t="shared" ca="1" si="18"/>
        <v>0</v>
      </c>
      <c r="R51" s="142">
        <f t="shared" ca="1" si="18"/>
        <v>0</v>
      </c>
      <c r="S51" s="142">
        <f t="shared" ca="1" si="18"/>
        <v>0</v>
      </c>
      <c r="T51" s="142">
        <f t="shared" ca="1" si="18"/>
        <v>0</v>
      </c>
      <c r="U51" s="142">
        <f t="shared" ca="1" si="18"/>
        <v>0</v>
      </c>
      <c r="V51" s="142">
        <f t="shared" ca="1" si="18"/>
        <v>0</v>
      </c>
      <c r="W51" s="142">
        <f t="shared" ca="1" si="18"/>
        <v>0</v>
      </c>
      <c r="X51" s="142">
        <f t="shared" ca="1" si="18"/>
        <v>0</v>
      </c>
      <c r="Y51" s="142">
        <f t="shared" ca="1" si="18"/>
        <v>0</v>
      </c>
      <c r="Z51" s="142">
        <f t="shared" ca="1" si="18"/>
        <v>0</v>
      </c>
      <c r="AA51" s="142">
        <f t="shared" ca="1" si="18"/>
        <v>0</v>
      </c>
      <c r="AB51" s="142">
        <f t="shared" ca="1" si="18"/>
        <v>0</v>
      </c>
      <c r="AC51" s="142">
        <f t="shared" ca="1" si="18"/>
        <v>0</v>
      </c>
      <c r="AD51" s="142">
        <f t="shared" si="18"/>
        <v>0</v>
      </c>
      <c r="AE51" s="142">
        <f t="shared" si="18"/>
        <v>0</v>
      </c>
      <c r="AF51" s="142">
        <f t="shared" si="18"/>
        <v>0</v>
      </c>
      <c r="AG51" s="142">
        <f t="shared" si="18"/>
        <v>0</v>
      </c>
      <c r="AH51" s="142">
        <f t="shared" si="18"/>
        <v>0</v>
      </c>
      <c r="AI51" s="142">
        <f t="shared" si="18"/>
        <v>0</v>
      </c>
      <c r="AJ51" s="142">
        <f t="shared" si="18"/>
        <v>0</v>
      </c>
      <c r="AK51" s="142">
        <f t="shared" si="18"/>
        <v>0</v>
      </c>
      <c r="AL51" s="142">
        <f t="shared" si="18"/>
        <v>0</v>
      </c>
      <c r="AM51" s="142">
        <f t="shared" si="18"/>
        <v>0</v>
      </c>
    </row>
    <row r="52" spans="1:39">
      <c r="A52" s="130" t="s">
        <v>381</v>
      </c>
      <c r="B52" s="66">
        <f t="shared" si="9"/>
        <v>12</v>
      </c>
      <c r="C52" s="66" t="s">
        <v>354</v>
      </c>
      <c r="I52" s="142">
        <f t="shared" ref="I52:AM52" ca="1" si="19">+IF(I$3=0,0,IF(OR(AND(I16=0,I34&lt;&gt;0),AND(I16&lt;&gt;0,I34=0)),"CHECK",IF(OR(I34=0,I16=0),0,I34/I16)))</f>
        <v>1</v>
      </c>
      <c r="J52" s="142">
        <f t="shared" ca="1" si="19"/>
        <v>1</v>
      </c>
      <c r="K52" s="142">
        <f t="shared" ca="1" si="19"/>
        <v>1</v>
      </c>
      <c r="L52" s="142">
        <f t="shared" ca="1" si="19"/>
        <v>1</v>
      </c>
      <c r="M52" s="142">
        <f t="shared" ca="1" si="19"/>
        <v>1</v>
      </c>
      <c r="N52" s="142">
        <f t="shared" ca="1" si="19"/>
        <v>0</v>
      </c>
      <c r="O52" s="142">
        <f t="shared" ca="1" si="19"/>
        <v>0</v>
      </c>
      <c r="P52" s="142">
        <f t="shared" ca="1" si="19"/>
        <v>0</v>
      </c>
      <c r="Q52" s="142">
        <f t="shared" ca="1" si="19"/>
        <v>0</v>
      </c>
      <c r="R52" s="142">
        <f t="shared" ca="1" si="19"/>
        <v>0</v>
      </c>
      <c r="S52" s="142">
        <f t="shared" ca="1" si="19"/>
        <v>0</v>
      </c>
      <c r="T52" s="142">
        <f t="shared" ca="1" si="19"/>
        <v>0</v>
      </c>
      <c r="U52" s="142">
        <f t="shared" ca="1" si="19"/>
        <v>0</v>
      </c>
      <c r="V52" s="142">
        <f t="shared" ca="1" si="19"/>
        <v>0</v>
      </c>
      <c r="W52" s="142">
        <f t="shared" ca="1" si="19"/>
        <v>0</v>
      </c>
      <c r="X52" s="142">
        <f t="shared" ca="1" si="19"/>
        <v>0</v>
      </c>
      <c r="Y52" s="142">
        <f t="shared" ca="1" si="19"/>
        <v>0</v>
      </c>
      <c r="Z52" s="142">
        <f t="shared" ca="1" si="19"/>
        <v>0</v>
      </c>
      <c r="AA52" s="142">
        <f t="shared" ca="1" si="19"/>
        <v>0</v>
      </c>
      <c r="AB52" s="142">
        <f t="shared" ca="1" si="19"/>
        <v>0</v>
      </c>
      <c r="AC52" s="142">
        <f t="shared" ca="1" si="19"/>
        <v>0</v>
      </c>
      <c r="AD52" s="142">
        <f t="shared" si="19"/>
        <v>0</v>
      </c>
      <c r="AE52" s="142">
        <f t="shared" si="19"/>
        <v>0</v>
      </c>
      <c r="AF52" s="142">
        <f t="shared" si="19"/>
        <v>0</v>
      </c>
      <c r="AG52" s="142">
        <f t="shared" si="19"/>
        <v>0</v>
      </c>
      <c r="AH52" s="142">
        <f t="shared" si="19"/>
        <v>0</v>
      </c>
      <c r="AI52" s="142">
        <f t="shared" si="19"/>
        <v>0</v>
      </c>
      <c r="AJ52" s="142">
        <f t="shared" si="19"/>
        <v>0</v>
      </c>
      <c r="AK52" s="142">
        <f t="shared" si="19"/>
        <v>0</v>
      </c>
      <c r="AL52" s="142">
        <f t="shared" si="19"/>
        <v>0</v>
      </c>
      <c r="AM52" s="142">
        <f t="shared" si="19"/>
        <v>0</v>
      </c>
    </row>
    <row r="53" spans="1:39">
      <c r="A53" s="130" t="s">
        <v>381</v>
      </c>
      <c r="B53" s="66">
        <f t="shared" si="9"/>
        <v>13</v>
      </c>
      <c r="C53" s="66" t="s">
        <v>363</v>
      </c>
      <c r="I53" s="142">
        <f t="shared" ref="I53:AM53" ca="1" si="20">+IF(I$3=0,0,IF(OR(AND(I17=0,I35&lt;&gt;0),AND(I17&lt;&gt;0,I35=0)),"CHECK",IF(OR(I35=0,I17=0),0,I35/I17)))</f>
        <v>0</v>
      </c>
      <c r="J53" s="142">
        <f t="shared" ca="1" si="20"/>
        <v>0</v>
      </c>
      <c r="K53" s="142">
        <f t="shared" ca="1" si="20"/>
        <v>0</v>
      </c>
      <c r="L53" s="142">
        <f t="shared" ca="1" si="20"/>
        <v>0</v>
      </c>
      <c r="M53" s="142">
        <f t="shared" ca="1" si="20"/>
        <v>0</v>
      </c>
      <c r="N53" s="142">
        <f t="shared" ca="1" si="20"/>
        <v>0</v>
      </c>
      <c r="O53" s="142">
        <f t="shared" ca="1" si="20"/>
        <v>0</v>
      </c>
      <c r="P53" s="142">
        <f t="shared" ca="1" si="20"/>
        <v>0</v>
      </c>
      <c r="Q53" s="142">
        <f t="shared" ca="1" si="20"/>
        <v>0</v>
      </c>
      <c r="R53" s="142">
        <f t="shared" ca="1" si="20"/>
        <v>0</v>
      </c>
      <c r="S53" s="142">
        <f t="shared" ca="1" si="20"/>
        <v>0</v>
      </c>
      <c r="T53" s="142">
        <f t="shared" ca="1" si="20"/>
        <v>0</v>
      </c>
      <c r="U53" s="142">
        <f t="shared" ca="1" si="20"/>
        <v>0</v>
      </c>
      <c r="V53" s="142">
        <f t="shared" ca="1" si="20"/>
        <v>0</v>
      </c>
      <c r="W53" s="142">
        <f t="shared" ca="1" si="20"/>
        <v>0</v>
      </c>
      <c r="X53" s="142">
        <f t="shared" ca="1" si="20"/>
        <v>0</v>
      </c>
      <c r="Y53" s="142">
        <f t="shared" ca="1" si="20"/>
        <v>0</v>
      </c>
      <c r="Z53" s="142">
        <f t="shared" ca="1" si="20"/>
        <v>0</v>
      </c>
      <c r="AA53" s="142">
        <f t="shared" ca="1" si="20"/>
        <v>0</v>
      </c>
      <c r="AB53" s="142">
        <f t="shared" ca="1" si="20"/>
        <v>0</v>
      </c>
      <c r="AC53" s="142">
        <f t="shared" ca="1" si="20"/>
        <v>0</v>
      </c>
      <c r="AD53" s="142">
        <f t="shared" si="20"/>
        <v>0</v>
      </c>
      <c r="AE53" s="142">
        <f t="shared" si="20"/>
        <v>0</v>
      </c>
      <c r="AF53" s="142">
        <f t="shared" si="20"/>
        <v>0</v>
      </c>
      <c r="AG53" s="142">
        <f t="shared" si="20"/>
        <v>0</v>
      </c>
      <c r="AH53" s="142">
        <f t="shared" si="20"/>
        <v>0</v>
      </c>
      <c r="AI53" s="142">
        <f t="shared" si="20"/>
        <v>0</v>
      </c>
      <c r="AJ53" s="142">
        <f t="shared" si="20"/>
        <v>0</v>
      </c>
      <c r="AK53" s="142">
        <f t="shared" si="20"/>
        <v>0</v>
      </c>
      <c r="AL53" s="142">
        <f t="shared" si="20"/>
        <v>0</v>
      </c>
      <c r="AM53" s="142">
        <f t="shared" si="20"/>
        <v>0</v>
      </c>
    </row>
    <row r="54" spans="1:39">
      <c r="A54" s="130" t="s">
        <v>381</v>
      </c>
      <c r="B54" s="66">
        <f t="shared" si="9"/>
        <v>14</v>
      </c>
      <c r="C54" s="66">
        <v>576</v>
      </c>
      <c r="I54" s="142">
        <f t="shared" ref="I54:AM54" ca="1" si="21">+IF(I$3=0,0,IF(OR(AND(I18=0,I36&lt;&gt;0),AND(I18&lt;&gt;0,I36=0)),"CHECK",IF(OR(I36=0,I18=0),0,I36/I18)))</f>
        <v>0</v>
      </c>
      <c r="J54" s="142">
        <f t="shared" ca="1" si="21"/>
        <v>0</v>
      </c>
      <c r="K54" s="142">
        <f t="shared" ca="1" si="21"/>
        <v>0</v>
      </c>
      <c r="L54" s="142">
        <f t="shared" ca="1" si="21"/>
        <v>0</v>
      </c>
      <c r="M54" s="142">
        <f t="shared" ca="1" si="21"/>
        <v>0</v>
      </c>
      <c r="N54" s="142">
        <f t="shared" ca="1" si="21"/>
        <v>0</v>
      </c>
      <c r="O54" s="142">
        <f t="shared" ca="1" si="21"/>
        <v>0</v>
      </c>
      <c r="P54" s="142">
        <f t="shared" ca="1" si="21"/>
        <v>0</v>
      </c>
      <c r="Q54" s="142">
        <f t="shared" ca="1" si="21"/>
        <v>0</v>
      </c>
      <c r="R54" s="142">
        <f t="shared" ca="1" si="21"/>
        <v>0</v>
      </c>
      <c r="S54" s="142">
        <f t="shared" ca="1" si="21"/>
        <v>0</v>
      </c>
      <c r="T54" s="142">
        <f t="shared" ca="1" si="21"/>
        <v>0</v>
      </c>
      <c r="U54" s="142">
        <f t="shared" ca="1" si="21"/>
        <v>0</v>
      </c>
      <c r="V54" s="142">
        <f t="shared" ca="1" si="21"/>
        <v>0</v>
      </c>
      <c r="W54" s="142">
        <f t="shared" ca="1" si="21"/>
        <v>0</v>
      </c>
      <c r="X54" s="142">
        <f t="shared" ca="1" si="21"/>
        <v>0</v>
      </c>
      <c r="Y54" s="142">
        <f t="shared" ca="1" si="21"/>
        <v>0</v>
      </c>
      <c r="Z54" s="142">
        <f t="shared" ca="1" si="21"/>
        <v>0</v>
      </c>
      <c r="AA54" s="142">
        <f t="shared" ca="1" si="21"/>
        <v>0</v>
      </c>
      <c r="AB54" s="142">
        <f t="shared" ca="1" si="21"/>
        <v>0</v>
      </c>
      <c r="AC54" s="142">
        <f t="shared" ca="1" si="21"/>
        <v>0</v>
      </c>
      <c r="AD54" s="142">
        <f t="shared" si="21"/>
        <v>0</v>
      </c>
      <c r="AE54" s="142">
        <f t="shared" si="21"/>
        <v>0</v>
      </c>
      <c r="AF54" s="142">
        <f t="shared" si="21"/>
        <v>0</v>
      </c>
      <c r="AG54" s="142">
        <f t="shared" si="21"/>
        <v>0</v>
      </c>
      <c r="AH54" s="142">
        <f t="shared" si="21"/>
        <v>0</v>
      </c>
      <c r="AI54" s="142">
        <f t="shared" si="21"/>
        <v>0</v>
      </c>
      <c r="AJ54" s="142">
        <f t="shared" si="21"/>
        <v>0</v>
      </c>
      <c r="AK54" s="142">
        <f t="shared" si="21"/>
        <v>0</v>
      </c>
      <c r="AL54" s="142">
        <f t="shared" si="21"/>
        <v>0</v>
      </c>
      <c r="AM54" s="142">
        <f t="shared" si="21"/>
        <v>0</v>
      </c>
    </row>
    <row r="55" spans="1:39">
      <c r="A55" s="130" t="s">
        <v>381</v>
      </c>
      <c r="B55" s="66">
        <f t="shared" si="9"/>
        <v>15</v>
      </c>
      <c r="C55" s="66"/>
      <c r="I55" s="142">
        <f t="shared" ref="I55:AM55" ca="1" si="22">+IF(I$3=0,0,IF(OR(AND(I19=0,I37&lt;&gt;0),AND(I19&lt;&gt;0,I37=0)),"CHECK",IF(OR(I37=0,I19=0),0,I37/I19)))</f>
        <v>1</v>
      </c>
      <c r="J55" s="142">
        <f t="shared" ca="1" si="22"/>
        <v>1</v>
      </c>
      <c r="K55" s="142">
        <f t="shared" ca="1" si="22"/>
        <v>1</v>
      </c>
      <c r="L55" s="142">
        <f t="shared" ca="1" si="22"/>
        <v>1</v>
      </c>
      <c r="M55" s="142">
        <f t="shared" ca="1" si="22"/>
        <v>1</v>
      </c>
      <c r="N55" s="142">
        <f t="shared" ca="1" si="22"/>
        <v>0</v>
      </c>
      <c r="O55" s="142">
        <f t="shared" ca="1" si="22"/>
        <v>0</v>
      </c>
      <c r="P55" s="142">
        <f t="shared" ca="1" si="22"/>
        <v>0</v>
      </c>
      <c r="Q55" s="142">
        <f t="shared" ca="1" si="22"/>
        <v>0</v>
      </c>
      <c r="R55" s="142">
        <f t="shared" ca="1" si="22"/>
        <v>0</v>
      </c>
      <c r="S55" s="142">
        <f t="shared" ca="1" si="22"/>
        <v>0</v>
      </c>
      <c r="T55" s="142">
        <f t="shared" ca="1" si="22"/>
        <v>0</v>
      </c>
      <c r="U55" s="142">
        <f t="shared" ca="1" si="22"/>
        <v>0</v>
      </c>
      <c r="V55" s="142">
        <f t="shared" ca="1" si="22"/>
        <v>0</v>
      </c>
      <c r="W55" s="142">
        <f t="shared" ca="1" si="22"/>
        <v>0</v>
      </c>
      <c r="X55" s="142">
        <f t="shared" ca="1" si="22"/>
        <v>0</v>
      </c>
      <c r="Y55" s="142">
        <f t="shared" ca="1" si="22"/>
        <v>0</v>
      </c>
      <c r="Z55" s="142">
        <f t="shared" ca="1" si="22"/>
        <v>0</v>
      </c>
      <c r="AA55" s="142">
        <f t="shared" ca="1" si="22"/>
        <v>0</v>
      </c>
      <c r="AB55" s="142">
        <f t="shared" ca="1" si="22"/>
        <v>0</v>
      </c>
      <c r="AC55" s="142">
        <f t="shared" ca="1" si="22"/>
        <v>0</v>
      </c>
      <c r="AD55" s="142">
        <f t="shared" si="22"/>
        <v>0</v>
      </c>
      <c r="AE55" s="142">
        <f t="shared" si="22"/>
        <v>0</v>
      </c>
      <c r="AF55" s="142">
        <f t="shared" si="22"/>
        <v>0</v>
      </c>
      <c r="AG55" s="142">
        <f t="shared" si="22"/>
        <v>0</v>
      </c>
      <c r="AH55" s="142">
        <f t="shared" si="22"/>
        <v>0</v>
      </c>
      <c r="AI55" s="142">
        <f t="shared" si="22"/>
        <v>0</v>
      </c>
      <c r="AJ55" s="142">
        <f t="shared" si="22"/>
        <v>0</v>
      </c>
      <c r="AK55" s="142">
        <f t="shared" si="22"/>
        <v>0</v>
      </c>
      <c r="AL55" s="142">
        <f t="shared" si="22"/>
        <v>0</v>
      </c>
      <c r="AM55" s="142">
        <f t="shared" si="22"/>
        <v>0</v>
      </c>
    </row>
    <row r="56" spans="1:39">
      <c r="A56" s="130" t="s">
        <v>381</v>
      </c>
      <c r="B56" s="66">
        <f t="shared" si="9"/>
        <v>16</v>
      </c>
      <c r="C56" s="66"/>
      <c r="I56" s="142">
        <f t="shared" ref="I56:AM56" ca="1" si="23">+IF(I$3=0,0,IF(OR(AND(I20=0,I38&lt;&gt;0),AND(I20&lt;&gt;0,I38=0)),"CHECK",IF(OR(I38=0,I20=0),0,I38/I20)))</f>
        <v>0</v>
      </c>
      <c r="J56" s="142">
        <f t="shared" ca="1" si="23"/>
        <v>0</v>
      </c>
      <c r="K56" s="142">
        <f t="shared" ca="1" si="23"/>
        <v>0</v>
      </c>
      <c r="L56" s="142">
        <f t="shared" ca="1" si="23"/>
        <v>0</v>
      </c>
      <c r="M56" s="142">
        <f t="shared" ca="1" si="23"/>
        <v>0</v>
      </c>
      <c r="N56" s="142">
        <f t="shared" ca="1" si="23"/>
        <v>0</v>
      </c>
      <c r="O56" s="142">
        <f t="shared" ca="1" si="23"/>
        <v>0</v>
      </c>
      <c r="P56" s="142">
        <f t="shared" ca="1" si="23"/>
        <v>0</v>
      </c>
      <c r="Q56" s="142">
        <f t="shared" ca="1" si="23"/>
        <v>0</v>
      </c>
      <c r="R56" s="142">
        <f t="shared" ca="1" si="23"/>
        <v>0</v>
      </c>
      <c r="S56" s="142">
        <f t="shared" ca="1" si="23"/>
        <v>0</v>
      </c>
      <c r="T56" s="142">
        <f t="shared" ca="1" si="23"/>
        <v>0</v>
      </c>
      <c r="U56" s="142">
        <f t="shared" ca="1" si="23"/>
        <v>0</v>
      </c>
      <c r="V56" s="142">
        <f t="shared" ca="1" si="23"/>
        <v>0</v>
      </c>
      <c r="W56" s="142">
        <f t="shared" ca="1" si="23"/>
        <v>0</v>
      </c>
      <c r="X56" s="142">
        <f t="shared" ca="1" si="23"/>
        <v>0</v>
      </c>
      <c r="Y56" s="142">
        <f t="shared" ca="1" si="23"/>
        <v>0</v>
      </c>
      <c r="Z56" s="142">
        <f t="shared" ca="1" si="23"/>
        <v>0</v>
      </c>
      <c r="AA56" s="142">
        <f t="shared" ca="1" si="23"/>
        <v>0</v>
      </c>
      <c r="AB56" s="142">
        <f t="shared" ca="1" si="23"/>
        <v>0</v>
      </c>
      <c r="AC56" s="142">
        <f t="shared" ca="1" si="23"/>
        <v>0</v>
      </c>
      <c r="AD56" s="142">
        <f t="shared" si="23"/>
        <v>0</v>
      </c>
      <c r="AE56" s="142">
        <f t="shared" si="23"/>
        <v>0</v>
      </c>
      <c r="AF56" s="142">
        <f t="shared" si="23"/>
        <v>0</v>
      </c>
      <c r="AG56" s="142">
        <f t="shared" si="23"/>
        <v>0</v>
      </c>
      <c r="AH56" s="142">
        <f t="shared" si="23"/>
        <v>0</v>
      </c>
      <c r="AI56" s="142">
        <f t="shared" si="23"/>
        <v>0</v>
      </c>
      <c r="AJ56" s="142">
        <f t="shared" si="23"/>
        <v>0</v>
      </c>
      <c r="AK56" s="142">
        <f t="shared" si="23"/>
        <v>0</v>
      </c>
      <c r="AL56" s="142">
        <f t="shared" si="23"/>
        <v>0</v>
      </c>
      <c r="AM56" s="142">
        <f t="shared" si="23"/>
        <v>0</v>
      </c>
    </row>
    <row r="57" spans="1:39">
      <c r="A57" s="130" t="s">
        <v>381</v>
      </c>
      <c r="B57" s="66">
        <f t="shared" si="9"/>
        <v>17</v>
      </c>
      <c r="C57" s="66"/>
      <c r="I57" s="142">
        <f t="shared" ref="I57:AM57" ca="1" si="24">+IF(I$3=0,0,IF(OR(AND(I21=0,I39&lt;&gt;0),AND(I21&lt;&gt;0,I39=0)),"CHECK",IF(OR(I39=0,I21=0),0,I39/I21)))</f>
        <v>0</v>
      </c>
      <c r="J57" s="142">
        <f t="shared" ca="1" si="24"/>
        <v>0</v>
      </c>
      <c r="K57" s="142">
        <f t="shared" ca="1" si="24"/>
        <v>0</v>
      </c>
      <c r="L57" s="142">
        <f t="shared" ca="1" si="24"/>
        <v>0</v>
      </c>
      <c r="M57" s="142">
        <f t="shared" ca="1" si="24"/>
        <v>0</v>
      </c>
      <c r="N57" s="142">
        <f t="shared" ca="1" si="24"/>
        <v>0</v>
      </c>
      <c r="O57" s="142">
        <f t="shared" ca="1" si="24"/>
        <v>0</v>
      </c>
      <c r="P57" s="142">
        <f t="shared" ca="1" si="24"/>
        <v>0</v>
      </c>
      <c r="Q57" s="142">
        <f t="shared" ca="1" si="24"/>
        <v>0</v>
      </c>
      <c r="R57" s="142">
        <f t="shared" ca="1" si="24"/>
        <v>0</v>
      </c>
      <c r="S57" s="142">
        <f t="shared" ca="1" si="24"/>
        <v>0</v>
      </c>
      <c r="T57" s="142">
        <f t="shared" ca="1" si="24"/>
        <v>0</v>
      </c>
      <c r="U57" s="142">
        <f t="shared" ca="1" si="24"/>
        <v>0</v>
      </c>
      <c r="V57" s="142">
        <f t="shared" ca="1" si="24"/>
        <v>0</v>
      </c>
      <c r="W57" s="142">
        <f t="shared" ca="1" si="24"/>
        <v>0</v>
      </c>
      <c r="X57" s="142">
        <f t="shared" ca="1" si="24"/>
        <v>0</v>
      </c>
      <c r="Y57" s="142">
        <f t="shared" ca="1" si="24"/>
        <v>0</v>
      </c>
      <c r="Z57" s="142">
        <f t="shared" ca="1" si="24"/>
        <v>0</v>
      </c>
      <c r="AA57" s="142">
        <f t="shared" ca="1" si="24"/>
        <v>0</v>
      </c>
      <c r="AB57" s="142">
        <f t="shared" ca="1" si="24"/>
        <v>0</v>
      </c>
      <c r="AC57" s="142">
        <f t="shared" ca="1" si="24"/>
        <v>0</v>
      </c>
      <c r="AD57" s="142">
        <f t="shared" si="24"/>
        <v>0</v>
      </c>
      <c r="AE57" s="142">
        <f t="shared" si="24"/>
        <v>0</v>
      </c>
      <c r="AF57" s="142">
        <f t="shared" si="24"/>
        <v>0</v>
      </c>
      <c r="AG57" s="142">
        <f t="shared" si="24"/>
        <v>0</v>
      </c>
      <c r="AH57" s="142">
        <f t="shared" si="24"/>
        <v>0</v>
      </c>
      <c r="AI57" s="142">
        <f t="shared" si="24"/>
        <v>0</v>
      </c>
      <c r="AJ57" s="142">
        <f t="shared" si="24"/>
        <v>0</v>
      </c>
      <c r="AK57" s="142">
        <f t="shared" si="24"/>
        <v>0</v>
      </c>
      <c r="AL57" s="142">
        <f t="shared" si="24"/>
        <v>0</v>
      </c>
      <c r="AM57" s="142">
        <f t="shared" si="24"/>
        <v>0</v>
      </c>
    </row>
  </sheetData>
  <conditionalFormatting sqref="G23:G39">
    <cfRule type="cellIs" dxfId="29" priority="5" stopIfTrue="1" operator="lessThanOrEqual">
      <formula>0.85</formula>
    </cfRule>
    <cfRule type="cellIs" dxfId="28" priority="6" stopIfTrue="1" operator="greaterThan">
      <formula>1.15</formula>
    </cfRule>
  </conditionalFormatting>
  <conditionalFormatting sqref="G23:G39">
    <cfRule type="cellIs" dxfId="27" priority="4" operator="equal">
      <formula>0</formula>
    </cfRule>
  </conditionalFormatting>
  <conditionalFormatting sqref="I41:AM57">
    <cfRule type="cellIs" dxfId="26" priority="2" stopIfTrue="1" operator="lessThanOrEqual">
      <formula>0.85</formula>
    </cfRule>
    <cfRule type="cellIs" dxfId="25" priority="3" stopIfTrue="1" operator="greaterThan">
      <formula>1.15</formula>
    </cfRule>
  </conditionalFormatting>
  <conditionalFormatting sqref="I41:AM57">
    <cfRule type="cellIs" dxfId="24" priority="1" operator="equal">
      <formula>0</formula>
    </cfRule>
  </conditionalFormatting>
  <pageMargins left="0.2" right="0.2" top="0.75" bottom="0.75" header="0.3" footer="0.3"/>
  <pageSetup paperSize="8" scale="6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71610-DC49-4D91-BE53-9F17805DAD00}">
  <sheetPr>
    <tabColor theme="7" tint="0.59999389629810485"/>
  </sheetPr>
  <dimension ref="A1:C122"/>
  <sheetViews>
    <sheetView zoomScale="106" zoomScaleNormal="106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3" sqref="E13"/>
    </sheetView>
  </sheetViews>
  <sheetFormatPr defaultRowHeight="14.5"/>
  <cols>
    <col min="1" max="1" width="11.26953125" customWidth="1"/>
    <col min="2" max="2" width="31.08984375" bestFit="1" customWidth="1"/>
    <col min="3" max="3" width="9.81640625" customWidth="1"/>
  </cols>
  <sheetData>
    <row r="1" spans="1:3">
      <c r="C1" t="s">
        <v>755</v>
      </c>
    </row>
    <row r="2" spans="1:3" ht="18.5">
      <c r="C2" s="685">
        <v>45022</v>
      </c>
    </row>
    <row r="3" spans="1:3">
      <c r="A3" s="428" t="s">
        <v>68</v>
      </c>
      <c r="B3" s="429" t="s">
        <v>69</v>
      </c>
      <c r="C3" s="683" t="e">
        <f ca="1">SUM(OFFSET('3.Gentan-i'!$FO$9,MATCH('NPR theo ngày'!$A3,'3.Gentan-i'!$B$10:$B$129,0),1,1,MATCH('NPR theo ngày'!C$2,'3.Gentan-i'!$FP$6:$GQ$6,0)))</f>
        <v>#N/A</v>
      </c>
    </row>
    <row r="4" spans="1:3">
      <c r="A4" s="438" t="s">
        <v>71</v>
      </c>
      <c r="B4" s="439" t="s">
        <v>72</v>
      </c>
      <c r="C4" s="683" t="e">
        <f ca="1">SUM(OFFSET('3.Gentan-i'!$FO$9,MATCH('NPR theo ngày'!$A4,'3.Gentan-i'!$B$10:$B$129,0),1,1,MATCH('NPR theo ngày'!C$2,'3.Gentan-i'!$FP$6:$GQ$6,0)))</f>
        <v>#N/A</v>
      </c>
    </row>
    <row r="5" spans="1:3">
      <c r="A5" s="438" t="s">
        <v>77</v>
      </c>
      <c r="B5" s="439" t="s">
        <v>78</v>
      </c>
      <c r="C5" s="683" t="e">
        <f ca="1">SUM(OFFSET('3.Gentan-i'!$FO$9,MATCH('NPR theo ngày'!$A5,'3.Gentan-i'!$B$10:$B$129,0),1,1,MATCH('NPR theo ngày'!C$2,'3.Gentan-i'!$FP$6:$GQ$6,0)))</f>
        <v>#N/A</v>
      </c>
    </row>
    <row r="6" spans="1:3">
      <c r="A6" s="438" t="s">
        <v>541</v>
      </c>
      <c r="B6" s="439" t="s">
        <v>539</v>
      </c>
      <c r="C6" s="683" t="e">
        <f ca="1">SUM(OFFSET('3.Gentan-i'!$FO$9,MATCH('NPR theo ngày'!$A6,'3.Gentan-i'!$B$10:$B$129,0),1,1,MATCH('NPR theo ngày'!C$2,'3.Gentan-i'!$FP$6:$GQ$6,0)))</f>
        <v>#N/A</v>
      </c>
    </row>
    <row r="7" spans="1:3">
      <c r="A7" s="438" t="s">
        <v>80</v>
      </c>
      <c r="B7" s="439" t="s">
        <v>81</v>
      </c>
      <c r="C7" s="683" t="e">
        <f ca="1">SUM(OFFSET('3.Gentan-i'!$FO$9,MATCH('NPR theo ngày'!$A7,'3.Gentan-i'!$B$10:$B$129,0),1,1,MATCH('NPR theo ngày'!C$2,'3.Gentan-i'!$FP$6:$GQ$6,0)))</f>
        <v>#N/A</v>
      </c>
    </row>
    <row r="8" spans="1:3">
      <c r="A8" s="438" t="s">
        <v>542</v>
      </c>
      <c r="B8" s="439" t="s">
        <v>540</v>
      </c>
      <c r="C8" s="683" t="e">
        <f ca="1">SUM(OFFSET('3.Gentan-i'!$FO$9,MATCH('NPR theo ngày'!$A8,'3.Gentan-i'!$B$10:$B$129,0),1,1,MATCH('NPR theo ngày'!C$2,'3.Gentan-i'!$FP$6:$GQ$6,0)))</f>
        <v>#N/A</v>
      </c>
    </row>
    <row r="9" spans="1:3">
      <c r="A9" s="438" t="s">
        <v>84</v>
      </c>
      <c r="B9" s="439" t="s">
        <v>85</v>
      </c>
      <c r="C9" s="683" t="e">
        <f ca="1">SUM(OFFSET('3.Gentan-i'!$FO$9,MATCH('NPR theo ngày'!$A9,'3.Gentan-i'!$B$10:$B$129,0),1,1,MATCH('NPR theo ngày'!C$2,'3.Gentan-i'!$FP$6:$GQ$6,0)))</f>
        <v>#N/A</v>
      </c>
    </row>
    <row r="10" spans="1:3">
      <c r="A10" s="438" t="s">
        <v>89</v>
      </c>
      <c r="B10" s="439" t="s">
        <v>90</v>
      </c>
      <c r="C10" s="683" t="e">
        <f ca="1">SUM(OFFSET('3.Gentan-i'!$FO$9,MATCH('NPR theo ngày'!$A10,'3.Gentan-i'!$B$10:$B$129,0),1,1,MATCH('NPR theo ngày'!C$2,'3.Gentan-i'!$FP$6:$GQ$6,0)))</f>
        <v>#N/A</v>
      </c>
    </row>
    <row r="11" spans="1:3">
      <c r="A11" s="438" t="s">
        <v>92</v>
      </c>
      <c r="B11" s="439" t="s">
        <v>93</v>
      </c>
      <c r="C11" s="683" t="e">
        <f ca="1">SUM(OFFSET('3.Gentan-i'!$FO$9,MATCH('NPR theo ngày'!$A11,'3.Gentan-i'!$B$10:$B$129,0),1,1,MATCH('NPR theo ngày'!C$2,'3.Gentan-i'!$FP$6:$GQ$6,0)))</f>
        <v>#N/A</v>
      </c>
    </row>
    <row r="12" spans="1:3">
      <c r="A12" s="438" t="s">
        <v>96</v>
      </c>
      <c r="B12" s="439" t="s">
        <v>97</v>
      </c>
      <c r="C12" s="683" t="e">
        <f ca="1">SUM(OFFSET('3.Gentan-i'!$FO$9,MATCH('NPR theo ngày'!$A12,'3.Gentan-i'!$B$10:$B$129,0),1,1,MATCH('NPR theo ngày'!C$2,'3.Gentan-i'!$FP$6:$GQ$6,0)))</f>
        <v>#N/A</v>
      </c>
    </row>
    <row r="13" spans="1:3">
      <c r="A13" s="438" t="s">
        <v>99</v>
      </c>
      <c r="B13" s="439" t="s">
        <v>100</v>
      </c>
      <c r="C13" s="683" t="e">
        <f ca="1">SUM(OFFSET('3.Gentan-i'!$FO$9,MATCH('NPR theo ngày'!$A13,'3.Gentan-i'!$B$10:$B$129,0),1,1,MATCH('NPR theo ngày'!C$2,'3.Gentan-i'!$FP$6:$GQ$6,0)))</f>
        <v>#N/A</v>
      </c>
    </row>
    <row r="14" spans="1:3">
      <c r="A14" s="438" t="s">
        <v>102</v>
      </c>
      <c r="B14" s="439" t="s">
        <v>103</v>
      </c>
      <c r="C14" s="683" t="e">
        <f ca="1">SUM(OFFSET('3.Gentan-i'!$FO$9,MATCH('NPR theo ngày'!$A14,'3.Gentan-i'!$B$10:$B$129,0),1,1,MATCH('NPR theo ngày'!C$2,'3.Gentan-i'!$FP$6:$GQ$6,0)))</f>
        <v>#N/A</v>
      </c>
    </row>
    <row r="15" spans="1:3">
      <c r="A15" s="445" t="s">
        <v>110</v>
      </c>
      <c r="B15" s="439" t="s">
        <v>111</v>
      </c>
      <c r="C15" s="683" t="e">
        <f ca="1">SUM(OFFSET('3.Gentan-i'!$FO$9,MATCH('NPR theo ngày'!$A15,'3.Gentan-i'!$B$10:$B$129,0),1,1,MATCH('NPR theo ngày'!C$2,'3.Gentan-i'!$FP$6:$GQ$6,0)))</f>
        <v>#N/A</v>
      </c>
    </row>
    <row r="16" spans="1:3">
      <c r="A16" s="438" t="s">
        <v>114</v>
      </c>
      <c r="B16" s="439" t="s">
        <v>115</v>
      </c>
      <c r="C16" s="683" t="e">
        <f ca="1">SUM(OFFSET('3.Gentan-i'!$FO$9,MATCH('NPR theo ngày'!$A16,'3.Gentan-i'!$B$10:$B$129,0),1,1,MATCH('NPR theo ngày'!C$2,'3.Gentan-i'!$FP$6:$GQ$6,0)))</f>
        <v>#N/A</v>
      </c>
    </row>
    <row r="17" spans="1:3">
      <c r="A17" s="438" t="s">
        <v>576</v>
      </c>
      <c r="B17" s="439" t="s">
        <v>117</v>
      </c>
      <c r="C17" s="683" t="e">
        <f ca="1">SUM(OFFSET('3.Gentan-i'!$FO$9,MATCH('NPR theo ngày'!$A17,'3.Gentan-i'!$B$10:$B$129,0),1,1,MATCH('NPR theo ngày'!C$2,'3.Gentan-i'!$FP$6:$GQ$6,0)))</f>
        <v>#N/A</v>
      </c>
    </row>
    <row r="18" spans="1:3">
      <c r="A18" s="438" t="s">
        <v>118</v>
      </c>
      <c r="B18" s="439" t="s">
        <v>119</v>
      </c>
      <c r="C18" s="683" t="e">
        <f ca="1">SUM(OFFSET('3.Gentan-i'!$FO$9,MATCH('NPR theo ngày'!$A18,'3.Gentan-i'!$B$10:$B$129,0),1,1,MATCH('NPR theo ngày'!C$2,'3.Gentan-i'!$FP$6:$GQ$6,0)))</f>
        <v>#N/A</v>
      </c>
    </row>
    <row r="19" spans="1:3">
      <c r="A19" s="438" t="s">
        <v>121</v>
      </c>
      <c r="B19" s="439" t="s">
        <v>122</v>
      </c>
      <c r="C19" s="683" t="e">
        <f ca="1">SUM(OFFSET('3.Gentan-i'!$FO$9,MATCH('NPR theo ngày'!$A19,'3.Gentan-i'!$B$10:$B$129,0),1,1,MATCH('NPR theo ngày'!C$2,'3.Gentan-i'!$FP$6:$GQ$6,0)))</f>
        <v>#N/A</v>
      </c>
    </row>
    <row r="20" spans="1:3">
      <c r="A20" s="438" t="s">
        <v>124</v>
      </c>
      <c r="B20" s="439" t="s">
        <v>125</v>
      </c>
      <c r="C20" s="683" t="e">
        <f ca="1">SUM(OFFSET('3.Gentan-i'!$FO$9,MATCH('NPR theo ngày'!$A20,'3.Gentan-i'!$B$10:$B$129,0),1,1,MATCH('NPR theo ngày'!C$2,'3.Gentan-i'!$FP$6:$GQ$6,0)))</f>
        <v>#N/A</v>
      </c>
    </row>
    <row r="21" spans="1:3">
      <c r="A21" s="438" t="s">
        <v>127</v>
      </c>
      <c r="B21" s="439" t="s">
        <v>128</v>
      </c>
      <c r="C21" s="683" t="e">
        <f ca="1">SUM(OFFSET('3.Gentan-i'!$FO$9,MATCH('NPR theo ngày'!$A21,'3.Gentan-i'!$B$10:$B$129,0),1,1,MATCH('NPR theo ngày'!C$2,'3.Gentan-i'!$FP$6:$GQ$6,0)))</f>
        <v>#N/A</v>
      </c>
    </row>
    <row r="22" spans="1:3">
      <c r="A22" s="438" t="s">
        <v>130</v>
      </c>
      <c r="B22" s="439" t="s">
        <v>131</v>
      </c>
      <c r="C22" s="683" t="e">
        <f ca="1">SUM(OFFSET('3.Gentan-i'!$FO$9,MATCH('NPR theo ngày'!$A22,'3.Gentan-i'!$B$10:$B$129,0),1,1,MATCH('NPR theo ngày'!C$2,'3.Gentan-i'!$FP$6:$GQ$6,0)))</f>
        <v>#N/A</v>
      </c>
    </row>
    <row r="23" spans="1:3">
      <c r="A23" s="438" t="s">
        <v>132</v>
      </c>
      <c r="B23" s="439" t="s">
        <v>133</v>
      </c>
      <c r="C23" s="683" t="e">
        <f ca="1">SUM(OFFSET('3.Gentan-i'!$FO$9,MATCH('NPR theo ngày'!$A23,'3.Gentan-i'!$B$10:$B$129,0),1,1,MATCH('NPR theo ngày'!C$2,'3.Gentan-i'!$FP$6:$GQ$6,0)))</f>
        <v>#N/A</v>
      </c>
    </row>
    <row r="24" spans="1:3">
      <c r="A24" s="438" t="s">
        <v>135</v>
      </c>
      <c r="B24" s="439" t="s">
        <v>136</v>
      </c>
      <c r="C24" s="683" t="e">
        <f ca="1">SUM(OFFSET('3.Gentan-i'!$FO$9,MATCH('NPR theo ngày'!$A24,'3.Gentan-i'!$B$10:$B$129,0),1,1,MATCH('NPR theo ngày'!C$2,'3.Gentan-i'!$FP$6:$GQ$6,0)))</f>
        <v>#N/A</v>
      </c>
    </row>
    <row r="25" spans="1:3">
      <c r="A25" s="438" t="s">
        <v>138</v>
      </c>
      <c r="B25" s="439" t="s">
        <v>139</v>
      </c>
      <c r="C25" s="683" t="e">
        <f ca="1">SUM(OFFSET('3.Gentan-i'!$FO$9,MATCH('NPR theo ngày'!$A25,'3.Gentan-i'!$B$10:$B$129,0),1,1,MATCH('NPR theo ngày'!C$2,'3.Gentan-i'!$FP$6:$GQ$6,0)))</f>
        <v>#N/A</v>
      </c>
    </row>
    <row r="26" spans="1:3">
      <c r="A26" s="438" t="s">
        <v>140</v>
      </c>
      <c r="B26" s="439" t="s">
        <v>141</v>
      </c>
      <c r="C26" s="683" t="e">
        <f ca="1">SUM(OFFSET('3.Gentan-i'!$FO$9,MATCH('NPR theo ngày'!$A26,'3.Gentan-i'!$B$10:$B$129,0),1,1,MATCH('NPR theo ngày'!C$2,'3.Gentan-i'!$FP$6:$GQ$6,0)))</f>
        <v>#N/A</v>
      </c>
    </row>
    <row r="27" spans="1:3">
      <c r="A27" s="438" t="s">
        <v>145</v>
      </c>
      <c r="B27" s="439" t="s">
        <v>146</v>
      </c>
      <c r="C27" s="683" t="e">
        <f ca="1">SUM(OFFSET('3.Gentan-i'!$FO$9,MATCH('NPR theo ngày'!$A27,'3.Gentan-i'!$B$10:$B$129,0),1,1,MATCH('NPR theo ngày'!C$2,'3.Gentan-i'!$FP$6:$GQ$6,0)))</f>
        <v>#N/A</v>
      </c>
    </row>
    <row r="28" spans="1:3">
      <c r="A28" s="438" t="s">
        <v>150</v>
      </c>
      <c r="B28" s="439" t="s">
        <v>151</v>
      </c>
      <c r="C28" s="683" t="e">
        <f ca="1">SUM(OFFSET('3.Gentan-i'!$FO$9,MATCH('NPR theo ngày'!$A28,'3.Gentan-i'!$B$10:$B$129,0),1,1,MATCH('NPR theo ngày'!C$2,'3.Gentan-i'!$FP$6:$GQ$6,0)))</f>
        <v>#N/A</v>
      </c>
    </row>
    <row r="29" spans="1:3">
      <c r="A29" s="438" t="s">
        <v>156</v>
      </c>
      <c r="B29" s="439" t="s">
        <v>157</v>
      </c>
      <c r="C29" s="683" t="e">
        <f ca="1">SUM(OFFSET('3.Gentan-i'!$FO$9,MATCH('NPR theo ngày'!$A29,'3.Gentan-i'!$B$10:$B$129,0),1,1,MATCH('NPR theo ngày'!C$2,'3.Gentan-i'!$FP$6:$GQ$6,0)))</f>
        <v>#N/A</v>
      </c>
    </row>
    <row r="30" spans="1:3">
      <c r="A30" s="438" t="s">
        <v>159</v>
      </c>
      <c r="B30" s="439" t="s">
        <v>160</v>
      </c>
      <c r="C30" s="683" t="e">
        <f ca="1">SUM(OFFSET('3.Gentan-i'!$FO$9,MATCH('NPR theo ngày'!$A30,'3.Gentan-i'!$B$10:$B$129,0),1,1,MATCH('NPR theo ngày'!C$2,'3.Gentan-i'!$FP$6:$GQ$6,0)))</f>
        <v>#N/A</v>
      </c>
    </row>
    <row r="31" spans="1:3">
      <c r="A31" s="438" t="s">
        <v>162</v>
      </c>
      <c r="B31" s="439" t="s">
        <v>163</v>
      </c>
      <c r="C31" s="683" t="e">
        <f ca="1">SUM(OFFSET('3.Gentan-i'!$FO$9,MATCH('NPR theo ngày'!$A31,'3.Gentan-i'!$B$10:$B$129,0),1,1,MATCH('NPR theo ngày'!C$2,'3.Gentan-i'!$FP$6:$GQ$6,0)))</f>
        <v>#N/A</v>
      </c>
    </row>
    <row r="32" spans="1:3">
      <c r="A32" s="438" t="s">
        <v>165</v>
      </c>
      <c r="B32" s="439" t="s">
        <v>166</v>
      </c>
      <c r="C32" s="683" t="e">
        <f ca="1">SUM(OFFSET('3.Gentan-i'!$FO$9,MATCH('NPR theo ngày'!$A32,'3.Gentan-i'!$B$10:$B$129,0),1,1,MATCH('NPR theo ngày'!C$2,'3.Gentan-i'!$FP$6:$GQ$6,0)))</f>
        <v>#N/A</v>
      </c>
    </row>
    <row r="33" spans="1:3">
      <c r="A33" s="438" t="s">
        <v>171</v>
      </c>
      <c r="B33" s="439" t="s">
        <v>172</v>
      </c>
      <c r="C33" s="683" t="e">
        <f ca="1">SUM(OFFSET('3.Gentan-i'!$FO$9,MATCH('NPR theo ngày'!$A33,'3.Gentan-i'!$B$10:$B$129,0),1,1,MATCH('NPR theo ngày'!C$2,'3.Gentan-i'!$FP$6:$GQ$6,0)))</f>
        <v>#N/A</v>
      </c>
    </row>
    <row r="34" spans="1:3">
      <c r="A34" s="438" t="s">
        <v>178</v>
      </c>
      <c r="B34" s="439" t="s">
        <v>179</v>
      </c>
      <c r="C34" s="683" t="e">
        <f ca="1">SUM(OFFSET('3.Gentan-i'!$FO$9,MATCH('NPR theo ngày'!$A34,'3.Gentan-i'!$B$10:$B$129,0),1,1,MATCH('NPR theo ngày'!C$2,'3.Gentan-i'!$FP$6:$GQ$6,0)))</f>
        <v>#N/A</v>
      </c>
    </row>
    <row r="35" spans="1:3">
      <c r="A35" s="438" t="s">
        <v>180</v>
      </c>
      <c r="B35" s="439" t="s">
        <v>181</v>
      </c>
      <c r="C35" s="683" t="e">
        <f ca="1">SUM(OFFSET('3.Gentan-i'!$FO$9,MATCH('NPR theo ngày'!$A35,'3.Gentan-i'!$B$10:$B$129,0),1,1,MATCH('NPR theo ngày'!C$2,'3.Gentan-i'!$FP$6:$GQ$6,0)))</f>
        <v>#N/A</v>
      </c>
    </row>
    <row r="36" spans="1:3">
      <c r="A36" s="438" t="s">
        <v>182</v>
      </c>
      <c r="B36" s="439" t="s">
        <v>183</v>
      </c>
      <c r="C36" s="683" t="e">
        <f ca="1">SUM(OFFSET('3.Gentan-i'!$FO$9,MATCH('NPR theo ngày'!$A36,'3.Gentan-i'!$B$10:$B$129,0),1,1,MATCH('NPR theo ngày'!C$2,'3.Gentan-i'!$FP$6:$GQ$6,0)))</f>
        <v>#N/A</v>
      </c>
    </row>
    <row r="37" spans="1:3">
      <c r="A37" s="438" t="s">
        <v>185</v>
      </c>
      <c r="B37" s="439" t="s">
        <v>186</v>
      </c>
      <c r="C37" s="683" t="e">
        <f ca="1">SUM(OFFSET('3.Gentan-i'!$FO$9,MATCH('NPR theo ngày'!$A37,'3.Gentan-i'!$B$10:$B$129,0),1,1,MATCH('NPR theo ngày'!C$2,'3.Gentan-i'!$FP$6:$GQ$6,0)))</f>
        <v>#N/A</v>
      </c>
    </row>
    <row r="38" spans="1:3">
      <c r="A38" s="438" t="s">
        <v>191</v>
      </c>
      <c r="B38" s="439" t="s">
        <v>192</v>
      </c>
      <c r="C38" s="683" t="e">
        <f ca="1">SUM(OFFSET('3.Gentan-i'!$FO$9,MATCH('NPR theo ngày'!$A38,'3.Gentan-i'!$B$10:$B$129,0),1,1,MATCH('NPR theo ngày'!C$2,'3.Gentan-i'!$FP$6:$GQ$6,0)))</f>
        <v>#N/A</v>
      </c>
    </row>
    <row r="39" spans="1:3">
      <c r="A39" s="438" t="s">
        <v>194</v>
      </c>
      <c r="B39" s="439" t="s">
        <v>195</v>
      </c>
      <c r="C39" s="683" t="e">
        <f ca="1">SUM(OFFSET('3.Gentan-i'!$FO$9,MATCH('NPR theo ngày'!$A39,'3.Gentan-i'!$B$10:$B$129,0),1,1,MATCH('NPR theo ngày'!C$2,'3.Gentan-i'!$FP$6:$GQ$6,0)))</f>
        <v>#N/A</v>
      </c>
    </row>
    <row r="40" spans="1:3">
      <c r="A40" s="438" t="s">
        <v>199</v>
      </c>
      <c r="B40" s="439" t="s">
        <v>200</v>
      </c>
      <c r="C40" s="683" t="e">
        <f ca="1">SUM(OFFSET('3.Gentan-i'!$FO$9,MATCH('NPR theo ngày'!$A40,'3.Gentan-i'!$B$10:$B$129,0),1,1,MATCH('NPR theo ngày'!C$2,'3.Gentan-i'!$FP$6:$GQ$6,0)))</f>
        <v>#N/A</v>
      </c>
    </row>
    <row r="41" spans="1:3">
      <c r="A41" s="438" t="s">
        <v>202</v>
      </c>
      <c r="B41" s="439" t="s">
        <v>203</v>
      </c>
      <c r="C41" s="683" t="e">
        <f ca="1">SUM(OFFSET('3.Gentan-i'!$FO$9,MATCH('NPR theo ngày'!$A41,'3.Gentan-i'!$B$10:$B$129,0),1,1,MATCH('NPR theo ngày'!C$2,'3.Gentan-i'!$FP$6:$GQ$6,0)))</f>
        <v>#N/A</v>
      </c>
    </row>
    <row r="42" spans="1:3">
      <c r="A42" s="438" t="s">
        <v>205</v>
      </c>
      <c r="B42" s="439" t="s">
        <v>206</v>
      </c>
      <c r="C42" s="683" t="e">
        <f ca="1">SUM(OFFSET('3.Gentan-i'!$FO$9,MATCH('NPR theo ngày'!$A42,'3.Gentan-i'!$B$10:$B$129,0),1,1,MATCH('NPR theo ngày'!C$2,'3.Gentan-i'!$FP$6:$GQ$6,0)))</f>
        <v>#N/A</v>
      </c>
    </row>
    <row r="43" spans="1:3">
      <c r="A43" s="438" t="s">
        <v>208</v>
      </c>
      <c r="B43" s="439" t="s">
        <v>209</v>
      </c>
      <c r="C43" s="683" t="e">
        <f ca="1">SUM(OFFSET('3.Gentan-i'!$FO$9,MATCH('NPR theo ngày'!$A43,'3.Gentan-i'!$B$10:$B$129,0),1,1,MATCH('NPR theo ngày'!C$2,'3.Gentan-i'!$FP$6:$GQ$6,0)))</f>
        <v>#N/A</v>
      </c>
    </row>
    <row r="44" spans="1:3">
      <c r="A44" s="438" t="s">
        <v>211</v>
      </c>
      <c r="B44" s="439" t="s">
        <v>212</v>
      </c>
      <c r="C44" s="683" t="e">
        <f ca="1">SUM(OFFSET('3.Gentan-i'!$FO$9,MATCH('NPR theo ngày'!$A44,'3.Gentan-i'!$B$10:$B$129,0),1,1,MATCH('NPR theo ngày'!C$2,'3.Gentan-i'!$FP$6:$GQ$6,0)))</f>
        <v>#N/A</v>
      </c>
    </row>
    <row r="45" spans="1:3">
      <c r="A45" s="438" t="s">
        <v>214</v>
      </c>
      <c r="B45" s="439" t="s">
        <v>215</v>
      </c>
      <c r="C45" s="683" t="e">
        <f ca="1">SUM(OFFSET('3.Gentan-i'!$FO$9,MATCH('NPR theo ngày'!$A45,'3.Gentan-i'!$B$10:$B$129,0),1,1,MATCH('NPR theo ngày'!C$2,'3.Gentan-i'!$FP$6:$GQ$6,0)))</f>
        <v>#N/A</v>
      </c>
    </row>
    <row r="46" spans="1:3">
      <c r="A46" s="438" t="s">
        <v>217</v>
      </c>
      <c r="B46" s="439" t="s">
        <v>582</v>
      </c>
      <c r="C46" s="683" t="e">
        <f ca="1">SUM(OFFSET('3.Gentan-i'!$FO$9,MATCH('NPR theo ngày'!$A46,'3.Gentan-i'!$B$10:$B$129,0),1,1,MATCH('NPR theo ngày'!C$2,'3.Gentan-i'!$FP$6:$GQ$6,0)))</f>
        <v>#N/A</v>
      </c>
    </row>
    <row r="47" spans="1:3">
      <c r="A47" s="438" t="s">
        <v>221</v>
      </c>
      <c r="B47" s="439" t="s">
        <v>222</v>
      </c>
      <c r="C47" s="683" t="e">
        <f ca="1">SUM(OFFSET('3.Gentan-i'!$FO$9,MATCH('NPR theo ngày'!$A47,'3.Gentan-i'!$B$10:$B$129,0),1,1,MATCH('NPR theo ngày'!C$2,'3.Gentan-i'!$FP$6:$GQ$6,0)))</f>
        <v>#N/A</v>
      </c>
    </row>
    <row r="48" spans="1:3">
      <c r="A48" s="438" t="s">
        <v>226</v>
      </c>
      <c r="B48" s="439" t="s">
        <v>227</v>
      </c>
      <c r="C48" s="683" t="e">
        <f ca="1">SUM(OFFSET('3.Gentan-i'!$FO$9,MATCH('NPR theo ngày'!$A48,'3.Gentan-i'!$B$10:$B$129,0),1,1,MATCH('NPR theo ngày'!C$2,'3.Gentan-i'!$FP$6:$GQ$6,0)))</f>
        <v>#N/A</v>
      </c>
    </row>
    <row r="49" spans="1:3">
      <c r="A49" s="438" t="s">
        <v>235</v>
      </c>
      <c r="B49" s="439" t="s">
        <v>236</v>
      </c>
      <c r="C49" s="683" t="e">
        <f ca="1">SUM(OFFSET('3.Gentan-i'!$FO$9,MATCH('NPR theo ngày'!$A49,'3.Gentan-i'!$B$10:$B$129,0),1,1,MATCH('NPR theo ngày'!C$2,'3.Gentan-i'!$FP$6:$GQ$6,0)))</f>
        <v>#N/A</v>
      </c>
    </row>
    <row r="50" spans="1:3">
      <c r="A50" s="438" t="s">
        <v>237</v>
      </c>
      <c r="B50" s="439" t="s">
        <v>238</v>
      </c>
      <c r="C50" s="683" t="e">
        <f ca="1">SUM(OFFSET('3.Gentan-i'!$FO$9,MATCH('NPR theo ngày'!$A50,'3.Gentan-i'!$B$10:$B$129,0),1,1,MATCH('NPR theo ngày'!C$2,'3.Gentan-i'!$FP$6:$GQ$6,0)))</f>
        <v>#N/A</v>
      </c>
    </row>
    <row r="51" spans="1:3">
      <c r="A51" s="438" t="s">
        <v>239</v>
      </c>
      <c r="B51" s="439" t="s">
        <v>240</v>
      </c>
      <c r="C51" s="683" t="e">
        <f ca="1">SUM(OFFSET('3.Gentan-i'!$FO$9,MATCH('NPR theo ngày'!$A51,'3.Gentan-i'!$B$10:$B$129,0),1,1,MATCH('NPR theo ngày'!C$2,'3.Gentan-i'!$FP$6:$GQ$6,0)))</f>
        <v>#N/A</v>
      </c>
    </row>
    <row r="52" spans="1:3">
      <c r="A52" s="438" t="s">
        <v>241</v>
      </c>
      <c r="B52" s="439" t="s">
        <v>242</v>
      </c>
      <c r="C52" s="683" t="e">
        <f ca="1">SUM(OFFSET('3.Gentan-i'!$FO$9,MATCH('NPR theo ngày'!$A52,'3.Gentan-i'!$B$10:$B$129,0),1,1,MATCH('NPR theo ngày'!C$2,'3.Gentan-i'!$FP$6:$GQ$6,0)))</f>
        <v>#N/A</v>
      </c>
    </row>
    <row r="53" spans="1:3">
      <c r="A53" s="438" t="s">
        <v>243</v>
      </c>
      <c r="B53" s="439" t="s">
        <v>244</v>
      </c>
      <c r="C53" s="683" t="e">
        <f ca="1">SUM(OFFSET('3.Gentan-i'!$FO$9,MATCH('NPR theo ngày'!$A53,'3.Gentan-i'!$B$10:$B$129,0),1,1,MATCH('NPR theo ngày'!C$2,'3.Gentan-i'!$FP$6:$GQ$6,0)))</f>
        <v>#N/A</v>
      </c>
    </row>
    <row r="54" spans="1:3">
      <c r="A54" s="438" t="s">
        <v>245</v>
      </c>
      <c r="B54" s="439" t="s">
        <v>246</v>
      </c>
      <c r="C54" s="683" t="e">
        <f ca="1">SUM(OFFSET('3.Gentan-i'!$FO$9,MATCH('NPR theo ngày'!$A54,'3.Gentan-i'!$B$10:$B$129,0),1,1,MATCH('NPR theo ngày'!C$2,'3.Gentan-i'!$FP$6:$GQ$6,0)))</f>
        <v>#N/A</v>
      </c>
    </row>
    <row r="55" spans="1:3">
      <c r="A55" s="438" t="s">
        <v>247</v>
      </c>
      <c r="B55" s="439" t="s">
        <v>248</v>
      </c>
      <c r="C55" s="683" t="e">
        <f ca="1">SUM(OFFSET('3.Gentan-i'!$FO$9,MATCH('NPR theo ngày'!$A55,'3.Gentan-i'!$B$10:$B$129,0),1,1,MATCH('NPR theo ngày'!C$2,'3.Gentan-i'!$FP$6:$GQ$6,0)))</f>
        <v>#N/A</v>
      </c>
    </row>
    <row r="56" spans="1:3">
      <c r="A56" s="438" t="s">
        <v>249</v>
      </c>
      <c r="B56" s="439" t="s">
        <v>250</v>
      </c>
      <c r="C56" s="683" t="e">
        <f ca="1">SUM(OFFSET('3.Gentan-i'!$FO$9,MATCH('NPR theo ngày'!$A56,'3.Gentan-i'!$B$10:$B$129,0),1,1,MATCH('NPR theo ngày'!C$2,'3.Gentan-i'!$FP$6:$GQ$6,0)))</f>
        <v>#N/A</v>
      </c>
    </row>
    <row r="57" spans="1:3">
      <c r="A57" s="557" t="s">
        <v>351</v>
      </c>
      <c r="B57" s="558" t="s">
        <v>348</v>
      </c>
      <c r="C57" s="683" t="e">
        <f ca="1">SUM(OFFSET('3.Gentan-i'!$FO$9,MATCH('NPR theo ngày'!$A57,'3.Gentan-i'!$B$10:$B$129,0),1,1,MATCH('NPR theo ngày'!C$2,'3.Gentan-i'!$FP$6:$GQ$6,0)))</f>
        <v>#N/A</v>
      </c>
    </row>
    <row r="58" spans="1:3">
      <c r="A58" s="557" t="s">
        <v>352</v>
      </c>
      <c r="B58" s="558" t="s">
        <v>349</v>
      </c>
      <c r="C58" s="683" t="e">
        <f ca="1">SUM(OFFSET('3.Gentan-i'!$FO$9,MATCH('NPR theo ngày'!$A58,'3.Gentan-i'!$B$10:$B$129,0),1,1,MATCH('NPR theo ngày'!C$2,'3.Gentan-i'!$FP$6:$GQ$6,0)))</f>
        <v>#N/A</v>
      </c>
    </row>
    <row r="59" spans="1:3">
      <c r="A59" s="557" t="s">
        <v>353</v>
      </c>
      <c r="B59" s="558" t="s">
        <v>350</v>
      </c>
      <c r="C59" s="683" t="e">
        <f ca="1">SUM(OFFSET('3.Gentan-i'!$FO$9,MATCH('NPR theo ngày'!$A59,'3.Gentan-i'!$B$10:$B$129,0),1,1,MATCH('NPR theo ngày'!C$2,'3.Gentan-i'!$FP$6:$GQ$6,0)))</f>
        <v>#N/A</v>
      </c>
    </row>
    <row r="60" spans="1:3">
      <c r="A60" s="438" t="s">
        <v>355</v>
      </c>
      <c r="B60" s="439" t="s">
        <v>358</v>
      </c>
      <c r="C60" s="683" t="e">
        <f ca="1">SUM(OFFSET('3.Gentan-i'!$FO$9,MATCH('NPR theo ngày'!$A60,'3.Gentan-i'!$B$10:$B$129,0),1,1,MATCH('NPR theo ngày'!C$2,'3.Gentan-i'!$FP$6:$GQ$6,0)))</f>
        <v>#N/A</v>
      </c>
    </row>
    <row r="61" spans="1:3">
      <c r="A61" s="438" t="s">
        <v>356</v>
      </c>
      <c r="B61" s="439" t="s">
        <v>359</v>
      </c>
      <c r="C61" s="683" t="e">
        <f ca="1">SUM(OFFSET('3.Gentan-i'!$FO$9,MATCH('NPR theo ngày'!$A61,'3.Gentan-i'!$B$10:$B$129,0),1,1,MATCH('NPR theo ngày'!C$2,'3.Gentan-i'!$FP$6:$GQ$6,0)))</f>
        <v>#N/A</v>
      </c>
    </row>
    <row r="62" spans="1:3">
      <c r="A62" s="438" t="s">
        <v>357</v>
      </c>
      <c r="B62" s="439" t="s">
        <v>583</v>
      </c>
      <c r="C62" s="683" t="e">
        <f ca="1">SUM(OFFSET('3.Gentan-i'!$FO$9,MATCH('NPR theo ngày'!$A62,'3.Gentan-i'!$B$10:$B$129,0),1,1,MATCH('NPR theo ngày'!C$2,'3.Gentan-i'!$FP$6:$GQ$6,0)))</f>
        <v>#N/A</v>
      </c>
    </row>
    <row r="63" spans="1:3">
      <c r="A63" s="438" t="s">
        <v>399</v>
      </c>
      <c r="B63" s="439" t="s">
        <v>394</v>
      </c>
      <c r="C63" s="683" t="e">
        <f ca="1">SUM(OFFSET('3.Gentan-i'!$FO$9,MATCH('NPR theo ngày'!$A63,'3.Gentan-i'!$B$10:$B$129,0),1,1,MATCH('NPR theo ngày'!C$2,'3.Gentan-i'!$FP$6:$GQ$6,0)))</f>
        <v>#N/A</v>
      </c>
    </row>
    <row r="64" spans="1:3">
      <c r="A64" s="438" t="s">
        <v>400</v>
      </c>
      <c r="B64" s="439" t="s">
        <v>395</v>
      </c>
      <c r="C64" s="683" t="e">
        <f ca="1">SUM(OFFSET('3.Gentan-i'!$FO$9,MATCH('NPR theo ngày'!$A64,'3.Gentan-i'!$B$10:$B$129,0),1,1,MATCH('NPR theo ngày'!C$2,'3.Gentan-i'!$FP$6:$GQ$6,0)))</f>
        <v>#N/A</v>
      </c>
    </row>
    <row r="65" spans="1:3">
      <c r="A65" s="438" t="s">
        <v>524</v>
      </c>
      <c r="B65" s="439" t="s">
        <v>525</v>
      </c>
      <c r="C65" s="683" t="e">
        <f ca="1">SUM(OFFSET('3.Gentan-i'!$FO$9,MATCH('NPR theo ngày'!$A65,'3.Gentan-i'!$B$10:$B$129,0),1,1,MATCH('NPR theo ngày'!C$2,'3.Gentan-i'!$FP$6:$GQ$6,0)))</f>
        <v>#N/A</v>
      </c>
    </row>
    <row r="66" spans="1:3">
      <c r="A66" s="438" t="s">
        <v>420</v>
      </c>
      <c r="B66" s="439" t="s">
        <v>402</v>
      </c>
      <c r="C66" s="683" t="e">
        <f ca="1">SUM(OFFSET('3.Gentan-i'!$FO$9,MATCH('NPR theo ngày'!$A66,'3.Gentan-i'!$B$10:$B$129,0),1,1,MATCH('NPR theo ngày'!C$2,'3.Gentan-i'!$FP$6:$GQ$6,0)))</f>
        <v>#N/A</v>
      </c>
    </row>
    <row r="67" spans="1:3">
      <c r="A67" s="438" t="s">
        <v>421</v>
      </c>
      <c r="B67" s="439" t="s">
        <v>403</v>
      </c>
      <c r="C67" s="683" t="e">
        <f ca="1">SUM(OFFSET('3.Gentan-i'!$FO$9,MATCH('NPR theo ngày'!$A67,'3.Gentan-i'!$B$10:$B$129,0),1,1,MATCH('NPR theo ngày'!C$2,'3.Gentan-i'!$FP$6:$GQ$6,0)))</f>
        <v>#N/A</v>
      </c>
    </row>
    <row r="68" spans="1:3">
      <c r="A68" s="438" t="s">
        <v>422</v>
      </c>
      <c r="B68" s="439" t="s">
        <v>404</v>
      </c>
      <c r="C68" s="683" t="e">
        <f ca="1">SUM(OFFSET('3.Gentan-i'!$FO$9,MATCH('NPR theo ngày'!$A68,'3.Gentan-i'!$B$10:$B$129,0),1,1,MATCH('NPR theo ngày'!C$2,'3.Gentan-i'!$FP$6:$GQ$6,0)))</f>
        <v>#N/A</v>
      </c>
    </row>
    <row r="69" spans="1:3">
      <c r="A69" s="438" t="s">
        <v>423</v>
      </c>
      <c r="B69" s="439" t="s">
        <v>405</v>
      </c>
      <c r="C69" s="683" t="e">
        <f ca="1">SUM(OFFSET('3.Gentan-i'!$FO$9,MATCH('NPR theo ngày'!$A69,'3.Gentan-i'!$B$10:$B$129,0),1,1,MATCH('NPR theo ngày'!C$2,'3.Gentan-i'!$FP$6:$GQ$6,0)))</f>
        <v>#N/A</v>
      </c>
    </row>
    <row r="70" spans="1:3">
      <c r="A70" s="438" t="s">
        <v>424</v>
      </c>
      <c r="B70" s="439" t="s">
        <v>406</v>
      </c>
      <c r="C70" s="683" t="e">
        <f ca="1">SUM(OFFSET('3.Gentan-i'!$FO$9,MATCH('NPR theo ngày'!$A70,'3.Gentan-i'!$B$10:$B$129,0),1,1,MATCH('NPR theo ngày'!C$2,'3.Gentan-i'!$FP$6:$GQ$6,0)))</f>
        <v>#N/A</v>
      </c>
    </row>
    <row r="71" spans="1:3">
      <c r="A71" s="438" t="s">
        <v>425</v>
      </c>
      <c r="B71" s="439" t="s">
        <v>407</v>
      </c>
      <c r="C71" s="683" t="e">
        <f ca="1">SUM(OFFSET('3.Gentan-i'!$FO$9,MATCH('NPR theo ngày'!$A71,'3.Gentan-i'!$B$10:$B$129,0),1,1,MATCH('NPR theo ngày'!C$2,'3.Gentan-i'!$FP$6:$GQ$6,0)))</f>
        <v>#N/A</v>
      </c>
    </row>
    <row r="72" spans="1:3">
      <c r="A72" s="557" t="s">
        <v>426</v>
      </c>
      <c r="B72" s="558" t="s">
        <v>408</v>
      </c>
      <c r="C72" s="683" t="e">
        <f ca="1">SUM(OFFSET('3.Gentan-i'!$FO$9,MATCH('NPR theo ngày'!$A72,'3.Gentan-i'!$B$10:$B$129,0),1,1,MATCH('NPR theo ngày'!C$2,'3.Gentan-i'!$FP$6:$GQ$6,0)))</f>
        <v>#N/A</v>
      </c>
    </row>
    <row r="73" spans="1:3">
      <c r="A73" s="438" t="s">
        <v>427</v>
      </c>
      <c r="B73" s="439" t="s">
        <v>409</v>
      </c>
      <c r="C73" s="683" t="e">
        <f ca="1">SUM(OFFSET('3.Gentan-i'!$FO$9,MATCH('NPR theo ngày'!$A73,'3.Gentan-i'!$B$10:$B$129,0),1,1,MATCH('NPR theo ngày'!C$2,'3.Gentan-i'!$FP$6:$GQ$6,0)))</f>
        <v>#N/A</v>
      </c>
    </row>
    <row r="74" spans="1:3">
      <c r="A74" s="438" t="s">
        <v>429</v>
      </c>
      <c r="B74" s="439" t="s">
        <v>411</v>
      </c>
      <c r="C74" s="683" t="e">
        <f ca="1">SUM(OFFSET('3.Gentan-i'!$FO$9,MATCH('NPR theo ngày'!$A74,'3.Gentan-i'!$B$10:$B$129,0),1,1,MATCH('NPR theo ngày'!C$2,'3.Gentan-i'!$FP$6:$GQ$6,0)))</f>
        <v>#N/A</v>
      </c>
    </row>
    <row r="75" spans="1:3">
      <c r="A75" s="438" t="s">
        <v>413</v>
      </c>
      <c r="B75" s="439" t="s">
        <v>414</v>
      </c>
      <c r="C75" s="683" t="e">
        <f ca="1">SUM(OFFSET('3.Gentan-i'!$FO$9,MATCH('NPR theo ngày'!$A75,'3.Gentan-i'!$B$10:$B$129,0),1,1,MATCH('NPR theo ngày'!C$2,'3.Gentan-i'!$FP$6:$GQ$6,0)))</f>
        <v>#N/A</v>
      </c>
    </row>
    <row r="76" spans="1:3">
      <c r="A76" s="438" t="s">
        <v>430</v>
      </c>
      <c r="B76" s="439" t="s">
        <v>412</v>
      </c>
      <c r="C76" s="683" t="e">
        <f ca="1">SUM(OFFSET('3.Gentan-i'!$FO$9,MATCH('NPR theo ngày'!$A76,'3.Gentan-i'!$B$10:$B$129,0),1,1,MATCH('NPR theo ngày'!C$2,'3.Gentan-i'!$FP$6:$GQ$6,0)))</f>
        <v>#N/A</v>
      </c>
    </row>
    <row r="77" spans="1:3">
      <c r="A77" s="438" t="s">
        <v>434</v>
      </c>
      <c r="B77" s="439" t="s">
        <v>431</v>
      </c>
      <c r="C77" s="683" t="e">
        <f ca="1">SUM(OFFSET('3.Gentan-i'!$FO$9,MATCH('NPR theo ngày'!$A77,'3.Gentan-i'!$B$10:$B$129,0),1,1,MATCH('NPR theo ngày'!C$2,'3.Gentan-i'!$FP$6:$GQ$6,0)))</f>
        <v>#N/A</v>
      </c>
    </row>
    <row r="78" spans="1:3">
      <c r="A78" s="438" t="s">
        <v>480</v>
      </c>
      <c r="B78" s="439" t="s">
        <v>487</v>
      </c>
      <c r="C78" s="683" t="e">
        <f ca="1">SUM(OFFSET('3.Gentan-i'!$FO$9,MATCH('NPR theo ngày'!$A78,'3.Gentan-i'!$B$10:$B$129,0),1,1,MATCH('NPR theo ngày'!C$2,'3.Gentan-i'!$FP$6:$GQ$6,0)))</f>
        <v>#N/A</v>
      </c>
    </row>
    <row r="79" spans="1:3">
      <c r="A79" s="438" t="s">
        <v>481</v>
      </c>
      <c r="B79" s="439" t="s">
        <v>457</v>
      </c>
      <c r="C79" s="683" t="e">
        <f ca="1">SUM(OFFSET('3.Gentan-i'!$FO$9,MATCH('NPR theo ngày'!$A79,'3.Gentan-i'!$B$10:$B$129,0),1,1,MATCH('NPR theo ngày'!C$2,'3.Gentan-i'!$FP$6:$GQ$6,0)))</f>
        <v>#N/A</v>
      </c>
    </row>
    <row r="80" spans="1:3">
      <c r="A80" s="438" t="s">
        <v>482</v>
      </c>
      <c r="B80" s="439" t="s">
        <v>466</v>
      </c>
      <c r="C80" s="683" t="e">
        <f ca="1">SUM(OFFSET('3.Gentan-i'!$FO$9,MATCH('NPR theo ngày'!$A80,'3.Gentan-i'!$B$10:$B$129,0),1,1,MATCH('NPR theo ngày'!C$2,'3.Gentan-i'!$FP$6:$GQ$6,0)))</f>
        <v>#N/A</v>
      </c>
    </row>
    <row r="81" spans="1:3">
      <c r="A81" s="438" t="s">
        <v>483</v>
      </c>
      <c r="B81" s="439" t="s">
        <v>467</v>
      </c>
      <c r="C81" s="683" t="e">
        <f ca="1">SUM(OFFSET('3.Gentan-i'!$FO$9,MATCH('NPR theo ngày'!$A81,'3.Gentan-i'!$B$10:$B$129,0),1,1,MATCH('NPR theo ngày'!C$2,'3.Gentan-i'!$FP$6:$GQ$6,0)))</f>
        <v>#N/A</v>
      </c>
    </row>
    <row r="82" spans="1:3">
      <c r="A82" s="438" t="s">
        <v>484</v>
      </c>
      <c r="B82" s="439" t="s">
        <v>468</v>
      </c>
      <c r="C82" s="683" t="e">
        <f ca="1">SUM(OFFSET('3.Gentan-i'!$FO$9,MATCH('NPR theo ngày'!$A82,'3.Gentan-i'!$B$10:$B$129,0),1,1,MATCH('NPR theo ngày'!C$2,'3.Gentan-i'!$FP$6:$GQ$6,0)))</f>
        <v>#N/A</v>
      </c>
    </row>
    <row r="83" spans="1:3">
      <c r="A83" s="438" t="s">
        <v>485</v>
      </c>
      <c r="B83" s="439" t="s">
        <v>458</v>
      </c>
      <c r="C83" s="683" t="e">
        <f ca="1">SUM(OFFSET('3.Gentan-i'!$FO$9,MATCH('NPR theo ngày'!$A83,'3.Gentan-i'!$B$10:$B$129,0),1,1,MATCH('NPR theo ngày'!C$2,'3.Gentan-i'!$FP$6:$GQ$6,0)))</f>
        <v>#N/A</v>
      </c>
    </row>
    <row r="84" spans="1:3">
      <c r="A84" s="438" t="s">
        <v>574</v>
      </c>
      <c r="B84" s="439" t="s">
        <v>459</v>
      </c>
      <c r="C84" s="683" t="e">
        <f ca="1">SUM(OFFSET('3.Gentan-i'!$FO$9,MATCH('NPR theo ngày'!$A84,'3.Gentan-i'!$B$10:$B$129,0),1,1,MATCH('NPR theo ngày'!C$2,'3.Gentan-i'!$FP$6:$GQ$6,0)))</f>
        <v>#N/A</v>
      </c>
    </row>
    <row r="85" spans="1:3">
      <c r="A85" s="438" t="s">
        <v>486</v>
      </c>
      <c r="B85" s="439" t="s">
        <v>469</v>
      </c>
      <c r="C85" s="683" t="e">
        <f ca="1">SUM(OFFSET('3.Gentan-i'!$FO$9,MATCH('NPR theo ngày'!$A85,'3.Gentan-i'!$B$10:$B$129,0),1,1,MATCH('NPR theo ngày'!C$2,'3.Gentan-i'!$FP$6:$GQ$6,0)))</f>
        <v>#N/A</v>
      </c>
    </row>
    <row r="86" spans="1:3">
      <c r="A86" s="438" t="s">
        <v>488</v>
      </c>
      <c r="B86" s="439" t="s">
        <v>470</v>
      </c>
      <c r="C86" s="683" t="e">
        <f ca="1">SUM(OFFSET('3.Gentan-i'!$FO$9,MATCH('NPR theo ngày'!$A86,'3.Gentan-i'!$B$10:$B$129,0),1,1,MATCH('NPR theo ngày'!C$2,'3.Gentan-i'!$FP$6:$GQ$6,0)))</f>
        <v>#N/A</v>
      </c>
    </row>
    <row r="87" spans="1:3">
      <c r="A87" s="438" t="s">
        <v>573</v>
      </c>
      <c r="B87" s="439" t="s">
        <v>471</v>
      </c>
      <c r="C87" s="683" t="e">
        <f ca="1">SUM(OFFSET('3.Gentan-i'!$FO$9,MATCH('NPR theo ngày'!$A87,'3.Gentan-i'!$B$10:$B$129,0),1,1,MATCH('NPR theo ngày'!C$2,'3.Gentan-i'!$FP$6:$GQ$6,0)))</f>
        <v>#N/A</v>
      </c>
    </row>
    <row r="88" spans="1:3">
      <c r="A88" s="438" t="s">
        <v>575</v>
      </c>
      <c r="B88" s="439" t="s">
        <v>460</v>
      </c>
      <c r="C88" s="683" t="e">
        <f ca="1">SUM(OFFSET('3.Gentan-i'!$FO$9,MATCH('NPR theo ngày'!$A88,'3.Gentan-i'!$B$10:$B$129,0),1,1,MATCH('NPR theo ngày'!C$2,'3.Gentan-i'!$FP$6:$GQ$6,0)))</f>
        <v>#N/A</v>
      </c>
    </row>
    <row r="89" spans="1:3">
      <c r="A89" s="438" t="s">
        <v>489</v>
      </c>
      <c r="B89" s="439" t="s">
        <v>472</v>
      </c>
      <c r="C89" s="683" t="e">
        <f ca="1">SUM(OFFSET('3.Gentan-i'!$FO$9,MATCH('NPR theo ngày'!$A89,'3.Gentan-i'!$B$10:$B$129,0),1,1,MATCH('NPR theo ngày'!C$2,'3.Gentan-i'!$FP$6:$GQ$6,0)))</f>
        <v>#N/A</v>
      </c>
    </row>
    <row r="90" spans="1:3">
      <c r="A90" s="438" t="s">
        <v>490</v>
      </c>
      <c r="B90" s="439" t="s">
        <v>473</v>
      </c>
      <c r="C90" s="683" t="e">
        <f ca="1">SUM(OFFSET('3.Gentan-i'!$FO$9,MATCH('NPR theo ngày'!$A90,'3.Gentan-i'!$B$10:$B$129,0),1,1,MATCH('NPR theo ngày'!C$2,'3.Gentan-i'!$FP$6:$GQ$6,0)))</f>
        <v>#N/A</v>
      </c>
    </row>
    <row r="91" spans="1:3">
      <c r="A91" s="438" t="s">
        <v>65</v>
      </c>
      <c r="B91" s="454" t="s">
        <v>66</v>
      </c>
      <c r="C91" s="683" t="e">
        <f ca="1">SUM(OFFSET('3.Gentan-i'!$FO$9,MATCH('NPR theo ngày'!$A91,'3.Gentan-i'!$B$10:$B$129,0),1,1,MATCH('NPR theo ngày'!C$2,'3.Gentan-i'!$FP$6:$GQ$6,0)))</f>
        <v>#N/A</v>
      </c>
    </row>
    <row r="92" spans="1:3">
      <c r="A92" s="438" t="s">
        <v>229</v>
      </c>
      <c r="B92" s="454" t="s">
        <v>230</v>
      </c>
      <c r="C92" s="683" t="e">
        <f ca="1">SUM(OFFSET('3.Gentan-i'!$FO$9,MATCH('NPR theo ngày'!$A92,'3.Gentan-i'!$B$10:$B$129,0),1,1,MATCH('NPR theo ngày'!C$2,'3.Gentan-i'!$FP$6:$GQ$6,0)))</f>
        <v>#N/A</v>
      </c>
    </row>
    <row r="93" spans="1:3">
      <c r="A93" s="438" t="s">
        <v>68</v>
      </c>
      <c r="B93" s="454" t="s">
        <v>69</v>
      </c>
      <c r="C93" s="683" t="e">
        <f ca="1">SUM(OFFSET('3.Gentan-i'!$FO$9,MATCH('NPR theo ngày'!$A93,'3.Gentan-i'!$B$10:$B$129,0),1,1,MATCH('NPR theo ngày'!C$2,'3.Gentan-i'!$FP$6:$GQ$6,0)))</f>
        <v>#N/A</v>
      </c>
    </row>
    <row r="94" spans="1:3">
      <c r="A94" s="438" t="s">
        <v>71</v>
      </c>
      <c r="B94" s="454" t="s">
        <v>72</v>
      </c>
      <c r="C94" s="683" t="e">
        <f ca="1">SUM(OFFSET('3.Gentan-i'!$FO$9,MATCH('NPR theo ngày'!$A94,'3.Gentan-i'!$B$10:$B$129,0),1,1,MATCH('NPR theo ngày'!C$2,'3.Gentan-i'!$FP$6:$GQ$6,0)))</f>
        <v>#N/A</v>
      </c>
    </row>
    <row r="95" spans="1:3">
      <c r="A95" s="438" t="s">
        <v>231</v>
      </c>
      <c r="B95" s="454" t="s">
        <v>232</v>
      </c>
      <c r="C95" s="683" t="e">
        <f ca="1">SUM(OFFSET('3.Gentan-i'!$FO$9,MATCH('NPR theo ngày'!$A95,'3.Gentan-i'!$B$10:$B$129,0),1,1,MATCH('NPR theo ngày'!C$2,'3.Gentan-i'!$FP$6:$GQ$6,0)))</f>
        <v>#N/A</v>
      </c>
    </row>
    <row r="96" spans="1:3">
      <c r="A96" s="438" t="s">
        <v>463</v>
      </c>
      <c r="B96" s="379" t="s">
        <v>462</v>
      </c>
      <c r="C96" s="683" t="e">
        <f ca="1">SUM(OFFSET('3.Gentan-i'!$FO$9,MATCH('NPR theo ngày'!$A96,'3.Gentan-i'!$B$10:$B$129,0),1,1,MATCH('NPR theo ngày'!C$2,'3.Gentan-i'!$FP$6:$GQ$6,0)))</f>
        <v>#N/A</v>
      </c>
    </row>
    <row r="97" spans="1:3">
      <c r="A97" s="438" t="s">
        <v>255</v>
      </c>
      <c r="B97" s="379" t="s">
        <v>256</v>
      </c>
      <c r="C97" s="683" t="e">
        <f ca="1">SUM(OFFSET('3.Gentan-i'!$FO$9,MATCH('NPR theo ngày'!$A97,'3.Gentan-i'!$B$10:$B$129,0),1,1,MATCH('NPR theo ngày'!C$2,'3.Gentan-i'!$FP$6:$GQ$6,0)))</f>
        <v>#N/A</v>
      </c>
    </row>
    <row r="98" spans="1:3">
      <c r="A98" s="438" t="s">
        <v>258</v>
      </c>
      <c r="B98" s="379" t="s">
        <v>259</v>
      </c>
      <c r="C98" s="683" t="e">
        <f ca="1">SUM(OFFSET('3.Gentan-i'!$FO$9,MATCH('NPR theo ngày'!$A98,'3.Gentan-i'!$B$10:$B$129,0),1,1,MATCH('NPR theo ngày'!C$2,'3.Gentan-i'!$FP$6:$GQ$6,0)))</f>
        <v>#N/A</v>
      </c>
    </row>
    <row r="99" spans="1:3">
      <c r="A99" s="438" t="s">
        <v>258</v>
      </c>
      <c r="B99" s="379" t="s">
        <v>259</v>
      </c>
      <c r="C99" s="683" t="e">
        <f ca="1">SUM(OFFSET('3.Gentan-i'!$FO$9,MATCH('NPR theo ngày'!$A99,'3.Gentan-i'!$B$10:$B$129,0),1,1,MATCH('NPR theo ngày'!C$2,'3.Gentan-i'!$FP$6:$GQ$6,0)))</f>
        <v>#N/A</v>
      </c>
    </row>
    <row r="100" spans="1:3">
      <c r="A100" s="438" t="s">
        <v>255</v>
      </c>
      <c r="B100" s="379" t="s">
        <v>256</v>
      </c>
      <c r="C100" s="683" t="e">
        <f ca="1">SUM(OFFSET('3.Gentan-i'!$FO$9,MATCH('NPR theo ngày'!$A100,'3.Gentan-i'!$B$10:$B$129,0),1,1,MATCH('NPR theo ngày'!C$2,'3.Gentan-i'!$FP$6:$GQ$6,0)))</f>
        <v>#N/A</v>
      </c>
    </row>
    <row r="101" spans="1:3">
      <c r="A101" s="438" t="s">
        <v>261</v>
      </c>
      <c r="B101" s="379" t="s">
        <v>262</v>
      </c>
      <c r="C101" s="683" t="e">
        <f ca="1">SUM(OFFSET('3.Gentan-i'!$FO$9,MATCH('NPR theo ngày'!$A101,'3.Gentan-i'!$B$10:$B$129,0),1,1,MATCH('NPR theo ngày'!C$2,'3.Gentan-i'!$FP$6:$GQ$6,0)))</f>
        <v>#N/A</v>
      </c>
    </row>
    <row r="102" spans="1:3">
      <c r="A102" s="438" t="s">
        <v>726</v>
      </c>
      <c r="B102" s="666" t="s">
        <v>721</v>
      </c>
      <c r="C102" s="683" t="e">
        <f ca="1">SUM(OFFSET('3.Gentan-i'!$FO$9,MATCH('NPR theo ngày'!$A102,'3.Gentan-i'!$B$10:$B$129,0),1,1,MATCH('NPR theo ngày'!C$2,'3.Gentan-i'!$FP$6:$GQ$6,0)))</f>
        <v>#N/A</v>
      </c>
    </row>
    <row r="103" spans="1:3">
      <c r="A103" s="438" t="s">
        <v>727</v>
      </c>
      <c r="B103" s="667" t="s">
        <v>725</v>
      </c>
      <c r="C103" s="683" t="e">
        <f ca="1">SUM(OFFSET('3.Gentan-i'!$FO$9,MATCH('NPR theo ngày'!$A103,'3.Gentan-i'!$B$10:$B$129,0),1,1,MATCH('NPR theo ngày'!C$2,'3.Gentan-i'!$FP$6:$GQ$6,0)))</f>
        <v>#N/A</v>
      </c>
    </row>
    <row r="104" spans="1:3">
      <c r="A104" s="438" t="s">
        <v>728</v>
      </c>
      <c r="B104" s="667" t="s">
        <v>722</v>
      </c>
      <c r="C104" s="683" t="e">
        <f ca="1">SUM(OFFSET('3.Gentan-i'!$FO$9,MATCH('NPR theo ngày'!$A104,'3.Gentan-i'!$B$10:$B$129,0),1,1,MATCH('NPR theo ngày'!C$2,'3.Gentan-i'!$FP$6:$GQ$6,0)))</f>
        <v>#N/A</v>
      </c>
    </row>
    <row r="105" spans="1:3">
      <c r="A105" s="438" t="s">
        <v>729</v>
      </c>
      <c r="B105" s="667" t="s">
        <v>723</v>
      </c>
      <c r="C105" s="683" t="e">
        <f ca="1">SUM(OFFSET('3.Gentan-i'!$FO$9,MATCH('NPR theo ngày'!$A105,'3.Gentan-i'!$B$10:$B$129,0),1,1,MATCH('NPR theo ngày'!C$2,'3.Gentan-i'!$FP$6:$GQ$6,0)))</f>
        <v>#N/A</v>
      </c>
    </row>
    <row r="106" spans="1:3">
      <c r="A106" s="438" t="s">
        <v>730</v>
      </c>
      <c r="B106" s="667" t="s">
        <v>724</v>
      </c>
      <c r="C106" s="683" t="e">
        <f ca="1">SUM(OFFSET('3.Gentan-i'!$FO$9,MATCH('NPR theo ngày'!$A106,'3.Gentan-i'!$B$10:$B$129,0),1,1,MATCH('NPR theo ngày'!C$2,'3.Gentan-i'!$FP$6:$GQ$6,0)))</f>
        <v>#N/A</v>
      </c>
    </row>
    <row r="107" spans="1:3">
      <c r="A107" s="438" t="s">
        <v>731</v>
      </c>
      <c r="B107" s="667" t="s">
        <v>612</v>
      </c>
      <c r="C107" s="683" t="e">
        <f ca="1">SUM(OFFSET('3.Gentan-i'!$FO$9,MATCH('NPR theo ngày'!$A107,'3.Gentan-i'!$B$10:$B$129,0),1,1,MATCH('NPR theo ngày'!C$2,'3.Gentan-i'!$FP$6:$GQ$6,0)))</f>
        <v>#N/A</v>
      </c>
    </row>
    <row r="108" spans="1:3">
      <c r="A108" s="438" t="s">
        <v>732</v>
      </c>
      <c r="B108" s="667" t="s">
        <v>613</v>
      </c>
      <c r="C108" s="683" t="e">
        <f ca="1">SUM(OFFSET('3.Gentan-i'!$FO$9,MATCH('NPR theo ngày'!$A108,'3.Gentan-i'!$B$10:$B$129,0),1,1,MATCH('NPR theo ngày'!C$2,'3.Gentan-i'!$FP$6:$GQ$6,0)))</f>
        <v>#N/A</v>
      </c>
    </row>
    <row r="109" spans="1:3">
      <c r="A109" s="438" t="s">
        <v>733</v>
      </c>
      <c r="B109" s="667" t="s">
        <v>614</v>
      </c>
      <c r="C109" s="683" t="e">
        <f ca="1">SUM(OFFSET('3.Gentan-i'!$FO$9,MATCH('NPR theo ngày'!$A109,'3.Gentan-i'!$B$10:$B$129,0),1,1,MATCH('NPR theo ngày'!C$2,'3.Gentan-i'!$FP$6:$GQ$6,0)))</f>
        <v>#N/A</v>
      </c>
    </row>
    <row r="110" spans="1:3">
      <c r="A110" s="438" t="s">
        <v>734</v>
      </c>
      <c r="B110" s="667" t="s">
        <v>615</v>
      </c>
      <c r="C110" s="683" t="e">
        <f ca="1">SUM(OFFSET('3.Gentan-i'!$FO$9,MATCH('NPR theo ngày'!$A110,'3.Gentan-i'!$B$10:$B$129,0),1,1,MATCH('NPR theo ngày'!C$2,'3.Gentan-i'!$FP$6:$GQ$6,0)))</f>
        <v>#N/A</v>
      </c>
    </row>
    <row r="111" spans="1:3">
      <c r="A111" s="438" t="s">
        <v>735</v>
      </c>
      <c r="B111" s="667" t="s">
        <v>616</v>
      </c>
      <c r="C111" s="683" t="e">
        <f ca="1">SUM(OFFSET('3.Gentan-i'!$FO$9,MATCH('NPR theo ngày'!$A111,'3.Gentan-i'!$B$10:$B$129,0),1,1,MATCH('NPR theo ngày'!C$2,'3.Gentan-i'!$FP$6:$GQ$6,0)))</f>
        <v>#N/A</v>
      </c>
    </row>
    <row r="112" spans="1:3">
      <c r="A112" s="438" t="s">
        <v>736</v>
      </c>
      <c r="B112" s="667" t="s">
        <v>617</v>
      </c>
      <c r="C112" s="683" t="e">
        <f ca="1">SUM(OFFSET('3.Gentan-i'!$FO$9,MATCH('NPR theo ngày'!$A112,'3.Gentan-i'!$B$10:$B$129,0),1,1,MATCH('NPR theo ngày'!C$2,'3.Gentan-i'!$FP$6:$GQ$6,0)))</f>
        <v>#N/A</v>
      </c>
    </row>
    <row r="113" spans="1:3">
      <c r="A113" s="438" t="s">
        <v>737</v>
      </c>
      <c r="B113" s="667" t="s">
        <v>618</v>
      </c>
      <c r="C113" s="683" t="e">
        <f ca="1">SUM(OFFSET('3.Gentan-i'!$FO$9,MATCH('NPR theo ngày'!$A113,'3.Gentan-i'!$B$10:$B$129,0),1,1,MATCH('NPR theo ngày'!C$2,'3.Gentan-i'!$FP$6:$GQ$6,0)))</f>
        <v>#N/A</v>
      </c>
    </row>
    <row r="114" spans="1:3">
      <c r="A114" s="438" t="s">
        <v>738</v>
      </c>
      <c r="B114" s="667" t="s">
        <v>619</v>
      </c>
      <c r="C114" s="683" t="e">
        <f ca="1">SUM(OFFSET('3.Gentan-i'!$FO$9,MATCH('NPR theo ngày'!$A114,'3.Gentan-i'!$B$10:$B$129,0),1,1,MATCH('NPR theo ngày'!C$2,'3.Gentan-i'!$FP$6:$GQ$6,0)))</f>
        <v>#N/A</v>
      </c>
    </row>
    <row r="115" spans="1:3">
      <c r="A115" s="438" t="s">
        <v>739</v>
      </c>
      <c r="B115" s="667" t="s">
        <v>620</v>
      </c>
      <c r="C115" s="683" t="e">
        <f ca="1">SUM(OFFSET('3.Gentan-i'!$FO$9,MATCH('NPR theo ngày'!$A115,'3.Gentan-i'!$B$10:$B$129,0),1,1,MATCH('NPR theo ngày'!C$2,'3.Gentan-i'!$FP$6:$GQ$6,0)))</f>
        <v>#N/A</v>
      </c>
    </row>
    <row r="116" spans="1:3">
      <c r="A116" s="438" t="s">
        <v>740</v>
      </c>
      <c r="B116" s="667" t="s">
        <v>621</v>
      </c>
      <c r="C116" s="683" t="e">
        <f ca="1">SUM(OFFSET('3.Gentan-i'!$FO$9,MATCH('NPR theo ngày'!$A116,'3.Gentan-i'!$B$10:$B$129,0),1,1,MATCH('NPR theo ngày'!C$2,'3.Gentan-i'!$FP$6:$GQ$6,0)))</f>
        <v>#N/A</v>
      </c>
    </row>
    <row r="117" spans="1:3">
      <c r="A117" s="438" t="s">
        <v>741</v>
      </c>
      <c r="B117" s="667" t="s">
        <v>622</v>
      </c>
      <c r="C117" s="683" t="e">
        <f ca="1">SUM(OFFSET('3.Gentan-i'!$FO$9,MATCH('NPR theo ngày'!$A117,'3.Gentan-i'!$B$10:$B$129,0),1,1,MATCH('NPR theo ngày'!C$2,'3.Gentan-i'!$FP$6:$GQ$6,0)))</f>
        <v>#N/A</v>
      </c>
    </row>
    <row r="118" spans="1:3">
      <c r="A118" s="438" t="s">
        <v>742</v>
      </c>
      <c r="B118" s="667" t="s">
        <v>623</v>
      </c>
      <c r="C118" s="683" t="e">
        <f ca="1">SUM(OFFSET('3.Gentan-i'!$FO$9,MATCH('NPR theo ngày'!$A118,'3.Gentan-i'!$B$10:$B$129,0),1,1,MATCH('NPR theo ngày'!C$2,'3.Gentan-i'!$FP$6:$GQ$6,0)))</f>
        <v>#N/A</v>
      </c>
    </row>
    <row r="119" spans="1:3">
      <c r="A119" s="438" t="s">
        <v>743</v>
      </c>
      <c r="B119" s="667" t="s">
        <v>624</v>
      </c>
      <c r="C119" s="683" t="e">
        <f ca="1">SUM(OFFSET('3.Gentan-i'!$FO$9,MATCH('NPR theo ngày'!$A119,'3.Gentan-i'!$B$10:$B$129,0),1,1,MATCH('NPR theo ngày'!C$2,'3.Gentan-i'!$FP$6:$GQ$6,0)))</f>
        <v>#N/A</v>
      </c>
    </row>
    <row r="120" spans="1:3">
      <c r="A120" s="438" t="s">
        <v>744</v>
      </c>
      <c r="B120" s="667" t="s">
        <v>625</v>
      </c>
      <c r="C120" s="683" t="e">
        <f ca="1">SUM(OFFSET('3.Gentan-i'!$FO$9,MATCH('NPR theo ngày'!$A120,'3.Gentan-i'!$B$10:$B$129,0),1,1,MATCH('NPR theo ngày'!C$2,'3.Gentan-i'!$FP$6:$GQ$6,0)))</f>
        <v>#N/A</v>
      </c>
    </row>
    <row r="121" spans="1:3">
      <c r="A121" s="438" t="s">
        <v>745</v>
      </c>
      <c r="B121" s="667" t="s">
        <v>626</v>
      </c>
      <c r="C121" s="683" t="e">
        <f ca="1">SUM(OFFSET('3.Gentan-i'!$FO$9,MATCH('NPR theo ngày'!$A121,'3.Gentan-i'!$B$10:$B$129,0),1,1,MATCH('NPR theo ngày'!C$2,'3.Gentan-i'!$FP$6:$GQ$6,0)))</f>
        <v>#N/A</v>
      </c>
    </row>
    <row r="122" spans="1:3">
      <c r="A122" s="484" t="s">
        <v>746</v>
      </c>
      <c r="B122" s="668" t="s">
        <v>627</v>
      </c>
      <c r="C122" s="683" t="e">
        <f ca="1">SUM(OFFSET('3.Gentan-i'!$FO$9,MATCH('NPR theo ngày'!$A122,'3.Gentan-i'!$B$10:$B$129,0),1,1,MATCH('NPR theo ngày'!C$2,'3.Gentan-i'!$FP$6:$GQ$6,0)))</f>
        <v>#N/A</v>
      </c>
    </row>
  </sheetData>
  <conditionalFormatting sqref="B3:B122">
    <cfRule type="duplicateValues" dxfId="23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1FB5-4FC9-4B95-9AAE-654F147ED83A}">
  <sheetPr>
    <tabColor rgb="FF00B0F0"/>
    <pageSetUpPr fitToPage="1"/>
  </sheetPr>
  <dimension ref="B1:AH1048569"/>
  <sheetViews>
    <sheetView showZeros="0" zoomScale="55" zoomScaleNormal="55" zoomScaleSheetLayoutView="55" workbookViewId="0">
      <pane xSplit="7" ySplit="14" topLeftCell="H102" activePane="bottomRight" state="frozen"/>
      <selection pane="topRight" activeCell="H1" sqref="H1"/>
      <selection pane="bottomLeft" activeCell="A15" sqref="A15"/>
      <selection pane="bottomRight" activeCell="H110" sqref="H110"/>
    </sheetView>
  </sheetViews>
  <sheetFormatPr defaultColWidth="9.1796875" defaultRowHeight="14.5"/>
  <cols>
    <col min="1" max="1" width="1.54296875" style="28" customWidth="1"/>
    <col min="2" max="2" width="6.26953125" style="28" customWidth="1"/>
    <col min="3" max="3" width="15.54296875" style="28" customWidth="1"/>
    <col min="4" max="4" width="18.7265625" style="28" customWidth="1"/>
    <col min="5" max="5" width="48.90625" style="28" customWidth="1"/>
    <col min="6" max="6" width="15.7265625" style="28" customWidth="1"/>
    <col min="7" max="7" width="17.36328125" style="28" customWidth="1"/>
    <col min="8" max="12" width="15.7265625" style="28" customWidth="1"/>
    <col min="13" max="13" width="13.54296875" style="28" customWidth="1"/>
    <col min="14" max="14" width="22.453125" style="28" customWidth="1"/>
    <col min="15" max="15" width="15" style="852" bestFit="1" customWidth="1"/>
    <col min="16" max="16" width="4.90625" style="852" customWidth="1"/>
    <col min="17" max="17" width="11.08984375" style="28" customWidth="1"/>
    <col min="18" max="18" width="13.90625" style="662" customWidth="1"/>
    <col min="19" max="19" width="3" style="30" customWidth="1"/>
    <col min="20" max="20" width="10.1796875" style="28" hidden="1" customWidth="1"/>
    <col min="21" max="21" width="10.1796875" style="29" hidden="1" customWidth="1"/>
    <col min="22" max="22" width="2.1796875" style="28" hidden="1" customWidth="1"/>
    <col min="23" max="23" width="10.1796875" style="28" hidden="1" customWidth="1"/>
    <col min="24" max="24" width="10.54296875" style="29" hidden="1" customWidth="1"/>
    <col min="25" max="25" width="1.7265625" style="29" customWidth="1"/>
    <col min="26" max="26" width="10.1796875" style="28" hidden="1" customWidth="1"/>
    <col min="27" max="27" width="10.54296875" style="29" hidden="1" customWidth="1"/>
    <col min="28" max="28" width="10.54296875" style="310" customWidth="1"/>
    <col min="29" max="29" width="13.54296875" style="29" customWidth="1"/>
    <col min="30" max="30" width="10.36328125" style="28" customWidth="1"/>
    <col min="31" max="31" width="14.453125" style="28" customWidth="1"/>
    <col min="32" max="32" width="14.26953125" style="28" customWidth="1"/>
    <col min="33" max="33" width="16.26953125" style="28" customWidth="1"/>
    <col min="34" max="34" width="9.1796875" style="28" customWidth="1"/>
    <col min="35" max="16384" width="9.1796875" style="28"/>
  </cols>
  <sheetData>
    <row r="1" spans="2:33">
      <c r="AC1" s="1071" t="s">
        <v>513</v>
      </c>
      <c r="AD1" s="1071"/>
      <c r="AF1" s="678"/>
    </row>
    <row r="2" spans="2:33" ht="18.5">
      <c r="AC2" s="892" t="s">
        <v>8</v>
      </c>
      <c r="AD2" s="847" t="str">
        <f>'1.Get'!I1</f>
        <v>OK</v>
      </c>
    </row>
    <row r="3" spans="2:33" ht="26">
      <c r="B3" s="1060" t="s">
        <v>264</v>
      </c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R3" s="893"/>
      <c r="AC3" s="892" t="s">
        <v>1037</v>
      </c>
      <c r="AD3" s="847" t="str">
        <f ca="1">'2.Pro Plan'!W1</f>
        <v>6 NEED TO CHECK</v>
      </c>
    </row>
    <row r="4" spans="2:33" ht="18.5">
      <c r="R4" s="824"/>
      <c r="AC4" s="892" t="s">
        <v>1038</v>
      </c>
      <c r="AD4" s="847" t="str">
        <f>'Color detail'!AS1</f>
        <v>CHECK</v>
      </c>
    </row>
    <row r="5" spans="2:33" s="31" customFormat="1" ht="23.5">
      <c r="B5" s="890" t="s">
        <v>265</v>
      </c>
      <c r="C5" s="891"/>
      <c r="D5" s="97"/>
      <c r="E5" s="97"/>
      <c r="F5" s="890" t="s">
        <v>266</v>
      </c>
      <c r="G5" s="98"/>
      <c r="H5" s="97"/>
      <c r="I5" s="889"/>
      <c r="J5" s="888" t="s">
        <v>267</v>
      </c>
      <c r="K5" s="96" t="s">
        <v>267</v>
      </c>
      <c r="L5" s="887" t="s">
        <v>40</v>
      </c>
      <c r="M5" s="887" t="s">
        <v>268</v>
      </c>
      <c r="N5" s="96"/>
      <c r="O5" s="871"/>
      <c r="P5" s="871"/>
      <c r="R5" s="32"/>
      <c r="S5" s="33"/>
      <c r="U5" s="32"/>
      <c r="X5" s="32"/>
      <c r="Y5" s="32"/>
      <c r="AA5" s="32"/>
      <c r="AB5" s="311"/>
      <c r="AC5" s="828" t="s">
        <v>1039</v>
      </c>
      <c r="AD5" s="847" t="str">
        <f>'Check Gentai'!U1</f>
        <v>OK</v>
      </c>
      <c r="AE5" s="680"/>
    </row>
    <row r="6" spans="2:33" s="31" customFormat="1">
      <c r="B6" s="883" t="s">
        <v>516</v>
      </c>
      <c r="C6" s="885"/>
      <c r="D6" s="878"/>
      <c r="E6" s="878"/>
      <c r="F6" s="883" t="s">
        <v>269</v>
      </c>
      <c r="G6" s="879" t="s">
        <v>663</v>
      </c>
      <c r="H6" s="878"/>
      <c r="I6" s="99"/>
      <c r="J6" s="873" t="s">
        <v>495</v>
      </c>
      <c r="K6" s="554"/>
      <c r="L6" s="877" t="s">
        <v>1269</v>
      </c>
      <c r="M6" s="872"/>
      <c r="N6" s="554"/>
      <c r="O6" s="871"/>
      <c r="P6" s="871"/>
      <c r="R6" s="32"/>
      <c r="S6" s="33"/>
      <c r="U6" s="32"/>
      <c r="X6" s="32"/>
      <c r="Y6" s="32"/>
      <c r="AA6" s="32"/>
      <c r="AB6" s="311"/>
      <c r="AC6" s="32"/>
    </row>
    <row r="7" spans="2:33" s="31" customFormat="1">
      <c r="B7" s="883" t="s">
        <v>499</v>
      </c>
      <c r="C7" s="885"/>
      <c r="D7" s="878"/>
      <c r="E7" s="878"/>
      <c r="F7" s="883" t="s">
        <v>270</v>
      </c>
      <c r="G7" s="886" t="s">
        <v>664</v>
      </c>
      <c r="H7" s="878"/>
      <c r="I7" s="99"/>
      <c r="J7" s="873"/>
      <c r="K7" s="554"/>
      <c r="L7" s="877"/>
      <c r="M7" s="1061"/>
      <c r="N7" s="1062"/>
      <c r="O7" s="871"/>
      <c r="P7" s="871"/>
      <c r="R7" s="32"/>
      <c r="S7" s="33"/>
      <c r="X7" s="32"/>
      <c r="Y7" s="32"/>
      <c r="AA7" s="32"/>
      <c r="AB7" s="311"/>
      <c r="AC7" s="32"/>
    </row>
    <row r="8" spans="2:33" s="31" customFormat="1">
      <c r="B8" s="883" t="s">
        <v>517</v>
      </c>
      <c r="C8" s="885"/>
      <c r="D8" s="878"/>
      <c r="E8" s="878"/>
      <c r="F8" s="884" t="s">
        <v>271</v>
      </c>
      <c r="G8" s="518" t="s">
        <v>662</v>
      </c>
      <c r="H8" s="878"/>
      <c r="I8" s="99"/>
      <c r="J8" s="873"/>
      <c r="K8" s="554"/>
      <c r="L8" s="877"/>
      <c r="M8" s="1061"/>
      <c r="N8" s="1062"/>
      <c r="O8" s="871"/>
      <c r="P8" s="871"/>
      <c r="R8" s="32"/>
      <c r="S8" s="33"/>
      <c r="U8" s="32"/>
      <c r="X8" s="32"/>
      <c r="Y8" s="32"/>
      <c r="AA8" s="32"/>
      <c r="AB8" s="311"/>
      <c r="AC8" s="32"/>
    </row>
    <row r="9" spans="2:33" s="31" customFormat="1">
      <c r="B9" s="883" t="s">
        <v>272</v>
      </c>
      <c r="C9" s="882">
        <f ca="1">+NOW()</f>
        <v>45056.500532523147</v>
      </c>
      <c r="D9" s="878"/>
      <c r="E9" s="881"/>
      <c r="F9" s="880" t="s">
        <v>273</v>
      </c>
      <c r="G9" s="879"/>
      <c r="H9" s="878"/>
      <c r="I9" s="99"/>
      <c r="J9" s="873"/>
      <c r="K9" s="554"/>
      <c r="L9" s="877"/>
      <c r="M9" s="1061"/>
      <c r="N9" s="1062"/>
      <c r="O9" s="871"/>
      <c r="P9" s="871"/>
      <c r="R9" s="32"/>
      <c r="S9" s="33"/>
      <c r="U9" s="32"/>
      <c r="X9" s="32"/>
      <c r="Y9" s="32"/>
      <c r="AA9" s="32"/>
      <c r="AB9" s="311"/>
      <c r="AC9" s="32"/>
    </row>
    <row r="10" spans="2:33" s="31" customFormat="1" ht="18" customHeight="1">
      <c r="B10" s="876"/>
      <c r="C10" s="875"/>
      <c r="D10" s="100"/>
      <c r="E10" s="101"/>
      <c r="F10" s="874" t="s">
        <v>274</v>
      </c>
      <c r="G10" s="102"/>
      <c r="H10" s="100"/>
      <c r="I10" s="103"/>
      <c r="J10" s="873"/>
      <c r="K10" s="555"/>
      <c r="L10" s="556"/>
      <c r="M10" s="872"/>
      <c r="N10" s="554"/>
      <c r="O10" s="871"/>
      <c r="P10" s="871"/>
      <c r="R10" s="32"/>
      <c r="S10" s="33"/>
      <c r="U10" s="32"/>
      <c r="X10" s="32"/>
      <c r="Y10" s="32"/>
      <c r="AA10" s="32"/>
      <c r="AB10" s="311"/>
      <c r="AC10" s="32"/>
    </row>
    <row r="11" spans="2:33" ht="23.5">
      <c r="B11" s="34"/>
      <c r="C11" s="34"/>
      <c r="D11" s="35"/>
      <c r="E11" s="36"/>
      <c r="F11" s="36"/>
      <c r="AD11" s="670" t="str">
        <f>IF(COUNTIFS($AD$15:$AD$123,"&lt;0")&lt;&gt;0,"CHECK","OK")</f>
        <v>OK</v>
      </c>
    </row>
    <row r="12" spans="2:33" ht="42.5" customHeight="1">
      <c r="B12" s="1069" t="s">
        <v>275</v>
      </c>
      <c r="C12" s="1069" t="s">
        <v>276</v>
      </c>
      <c r="D12" s="1069" t="s">
        <v>277</v>
      </c>
      <c r="E12" s="1069" t="s">
        <v>278</v>
      </c>
      <c r="F12" s="1069" t="s">
        <v>46</v>
      </c>
      <c r="G12" s="1069" t="s">
        <v>279</v>
      </c>
      <c r="H12" s="1063" t="s">
        <v>280</v>
      </c>
      <c r="I12" s="848" t="s">
        <v>281</v>
      </c>
      <c r="J12" s="1065" t="s">
        <v>282</v>
      </c>
      <c r="K12" s="1066"/>
      <c r="L12" s="1066"/>
      <c r="M12" s="1067" t="s">
        <v>283</v>
      </c>
      <c r="N12" s="1069" t="s">
        <v>338</v>
      </c>
      <c r="O12" s="1069" t="s">
        <v>661</v>
      </c>
      <c r="Q12" s="1074" t="s">
        <v>786</v>
      </c>
      <c r="R12" s="1072" t="s">
        <v>717</v>
      </c>
      <c r="S12" s="671"/>
      <c r="T12" s="1074" t="s">
        <v>785</v>
      </c>
      <c r="U12" s="1072" t="s">
        <v>717</v>
      </c>
      <c r="V12" s="75"/>
      <c r="W12" s="1074" t="s">
        <v>786</v>
      </c>
      <c r="X12" s="1072" t="s">
        <v>717</v>
      </c>
      <c r="Y12" s="870"/>
      <c r="Z12" s="1074" t="s">
        <v>500</v>
      </c>
      <c r="AA12" s="1072" t="s">
        <v>717</v>
      </c>
      <c r="AB12" s="869"/>
      <c r="AC12" s="691" t="s">
        <v>751</v>
      </c>
      <c r="AD12" s="1077" t="s">
        <v>715</v>
      </c>
      <c r="AE12" s="1076" t="s">
        <v>753</v>
      </c>
      <c r="AF12" s="679" t="s">
        <v>752</v>
      </c>
      <c r="AG12" s="1076" t="s">
        <v>754</v>
      </c>
    </row>
    <row r="13" spans="2:33" ht="14.5" customHeight="1">
      <c r="B13" s="1070"/>
      <c r="C13" s="1070"/>
      <c r="D13" s="1070"/>
      <c r="E13" s="1070"/>
      <c r="F13" s="1070"/>
      <c r="G13" s="1070"/>
      <c r="H13" s="1064"/>
      <c r="I13" s="692">
        <f>+'1.Get'!D3</f>
        <v>45047</v>
      </c>
      <c r="J13" s="692">
        <f>+'1.Get'!E3</f>
        <v>45078</v>
      </c>
      <c r="K13" s="692">
        <f>+'1.Get'!F3</f>
        <v>45108</v>
      </c>
      <c r="L13" s="692">
        <f>+'1.Get'!G3</f>
        <v>45139</v>
      </c>
      <c r="M13" s="1068"/>
      <c r="N13" s="1070"/>
      <c r="O13" s="1070"/>
      <c r="Q13" s="1075"/>
      <c r="R13" s="1073"/>
      <c r="T13" s="1075"/>
      <c r="U13" s="1073"/>
      <c r="W13" s="1075"/>
      <c r="X13" s="1073"/>
      <c r="Y13" s="662"/>
      <c r="Z13" s="1075"/>
      <c r="AA13" s="1073"/>
      <c r="AB13" s="196"/>
      <c r="AC13" s="697">
        <f ca="1">TODAY()-1</f>
        <v>45055</v>
      </c>
      <c r="AD13" s="1078"/>
      <c r="AE13" s="1076"/>
      <c r="AF13" s="684">
        <f>'NPR theo ngày'!C2</f>
        <v>45022</v>
      </c>
      <c r="AG13" s="1076"/>
    </row>
    <row r="14" spans="2:33">
      <c r="B14" s="868"/>
      <c r="C14" s="868"/>
      <c r="D14" s="867"/>
      <c r="E14" s="867"/>
      <c r="F14" s="867"/>
      <c r="G14" s="866"/>
      <c r="H14" s="866"/>
      <c r="I14" s="330"/>
      <c r="J14" s="330"/>
      <c r="K14" s="330"/>
      <c r="L14" s="330"/>
      <c r="U14" s="662"/>
      <c r="X14" s="662"/>
      <c r="AA14" s="662"/>
    </row>
    <row r="15" spans="2:33" s="38" customFormat="1" ht="20" customHeight="1">
      <c r="B15" s="224">
        <v>1</v>
      </c>
      <c r="C15" s="224" t="str">
        <f>_xlfn.XLOOKUP(D15,'3.Gentan-i'!$B$10:$B$129,'3.Gentan-i'!$EN$10:$EN$129)</f>
        <v/>
      </c>
      <c r="D15" s="535" t="s">
        <v>68</v>
      </c>
      <c r="E15" s="865" t="str">
        <f>+VLOOKUP(D15,'3.Gentan-i'!$B$10:$C$130,2,0)</f>
        <v>POWER TOP ADDTIVIE S (VNL)</v>
      </c>
      <c r="F15" s="108" t="str" cm="1">
        <f t="array" ref="F15:G15">_xlfn.XLOOKUP(D15,'3.Gentan-i'!$B$10:$B$129,'3.Gentan-i'!$EH$10:$EI$129)</f>
        <v>KG</v>
      </c>
      <c r="G15" s="864">
        <v>16</v>
      </c>
      <c r="H15" s="508">
        <f>_xlfn.XLOOKUP(D15,'3.Gentan-i'!$B$10:$B$129,'3.Gentan-i'!$FK$10:$FK$129)</f>
        <v>400</v>
      </c>
      <c r="I15" s="508">
        <f>_xlfn.XLOOKUP($D15,'3.Gentan-i'!$B$10:$B$129,'3.Gentan-i'!$FK$10:$FK$129)</f>
        <v>400</v>
      </c>
      <c r="J15" s="508">
        <f>_xlfn.XLOOKUP($D15,'3.Gentan-i'!$B$10:$B$129,'3.Gentan-i'!$FL$10:$FL$129)</f>
        <v>432</v>
      </c>
      <c r="K15" s="107">
        <f>_xlfn.XLOOKUP($D15,'3.Gentan-i'!$B$10:$B$129,'3.Gentan-i'!$FM$10:$FM$129)</f>
        <v>368</v>
      </c>
      <c r="L15" s="107">
        <f>_xlfn.XLOOKUP($D15,'3.Gentan-i'!$B$10:$B$129,'3.Gentan-i'!$FN$10:$FN$129)</f>
        <v>320</v>
      </c>
      <c r="M15" s="324">
        <f>+IF(ISERROR(VLOOKUP(D15,'Lưu ý'!$C$5:$G$12,5,0)),0,(VLOOKUP(D15,'Lưu ý'!$C$5:$G$12,5,0)))</f>
        <v>0</v>
      </c>
      <c r="N15" s="516" t="str">
        <f>_xlfn.XLOOKUP(D15,'3.Gentan-i'!$B$10:$B$129,'3.Gentan-i'!$EK$10:$EK$129)</f>
        <v>ED</v>
      </c>
      <c r="O15" s="863"/>
      <c r="P15" s="853"/>
      <c r="Q15" s="550">
        <v>160</v>
      </c>
      <c r="R15" s="663">
        <f t="shared" ref="R15:R45" si="0">IF(I15&lt;&gt;0,(I15-Q15)/Q15,"OK")</f>
        <v>1.5</v>
      </c>
      <c r="S15" s="37"/>
      <c r="T15" s="550"/>
      <c r="U15" s="663" t="e">
        <f t="shared" ref="U15:U45" si="1">IF(I15&lt;&gt;0,(I15-T15)/T15,"OK")</f>
        <v>#DIV/0!</v>
      </c>
      <c r="W15" s="550"/>
      <c r="X15" s="663" t="e">
        <f t="shared" ref="X15:X45" si="2">IF(I15&lt;&gt;0,(I15-W15)/W15,"OK")</f>
        <v>#DIV/0!</v>
      </c>
      <c r="Y15" s="854"/>
      <c r="Z15" s="550">
        <v>240</v>
      </c>
      <c r="AA15" s="663">
        <f t="shared" ref="AA15:AA45" si="3">IF(R15&lt;&gt;0,(R15-Z15)/Z15,"OK")</f>
        <v>-0.99375000000000002</v>
      </c>
      <c r="AB15" s="860"/>
      <c r="AC15" s="550"/>
      <c r="AD15" s="672">
        <f>I15-AC15</f>
        <v>400</v>
      </c>
      <c r="AE15" s="674">
        <f t="shared" ref="AE15:AE45" si="4">IFERROR(AC15/I15,"")</f>
        <v>0</v>
      </c>
      <c r="AF15" s="672" t="e">
        <f ca="1">SUMIF('NPR theo ngày'!$A$3:$A$122,'4.Order'!D15,'NPR theo ngày'!$C$3:$C$122)</f>
        <v>#N/A</v>
      </c>
      <c r="AG15" s="686" t="e">
        <f ca="1">AC15-AF15</f>
        <v>#N/A</v>
      </c>
    </row>
    <row r="16" spans="2:33" s="38" customFormat="1" ht="20" customHeight="1">
      <c r="B16" s="39">
        <f t="shared" ref="B16:B79" si="5">+B15+1</f>
        <v>2</v>
      </c>
      <c r="C16" s="39" t="str">
        <f>_xlfn.XLOOKUP(D16,'3.Gentan-i'!$B$10:$B$129,'3.Gentan-i'!$EN$10:$EN$129)</f>
        <v/>
      </c>
      <c r="D16" s="536" t="s">
        <v>71</v>
      </c>
      <c r="E16" s="263" t="str">
        <f>+VLOOKUP(D16,'3.Gentan-i'!$B$10:$C$130,2,0)</f>
        <v>POWER TOP ADDITIVE A (VNL)</v>
      </c>
      <c r="F16" s="108" t="str" cm="1">
        <f t="array" ref="F16:G16">_xlfn.XLOOKUP(D16,'3.Gentan-i'!$B$10:$B$129,'3.Gentan-i'!$EH$10:$EI$129)</f>
        <v>KG</v>
      </c>
      <c r="G16" s="309">
        <v>20</v>
      </c>
      <c r="H16" s="509">
        <f>_xlfn.XLOOKUP(D16,'3.Gentan-i'!$B$10:$B$129,'3.Gentan-i'!$FK$10:$FK$129)</f>
        <v>160</v>
      </c>
      <c r="I16" s="107">
        <f>_xlfn.XLOOKUP($D16,'3.Gentan-i'!$B$10:$B$129,'3.Gentan-i'!$FK$10:$FK$129)</f>
        <v>160</v>
      </c>
      <c r="J16" s="108">
        <f>_xlfn.XLOOKUP($D16,'3.Gentan-i'!$B$10:$B$129,'3.Gentan-i'!$FL$10:$FL$129)</f>
        <v>160</v>
      </c>
      <c r="K16" s="108">
        <f>_xlfn.XLOOKUP($D16,'3.Gentan-i'!$B$10:$B$129,'3.Gentan-i'!$FM$10:$FM$129)</f>
        <v>140</v>
      </c>
      <c r="L16" s="108">
        <f>_xlfn.XLOOKUP($D16,'3.Gentan-i'!$B$10:$B$129,'3.Gentan-i'!$FN$10:$FN$129)</f>
        <v>140</v>
      </c>
      <c r="M16" s="325">
        <f>+IF(ISERROR(VLOOKUP(D16,'Lưu ý'!$C$5:$G$12,5,0)),0,(VLOOKUP(D16,'Lưu ý'!$C$5:$G$12,5,0)))</f>
        <v>0</v>
      </c>
      <c r="N16" s="104" t="str">
        <f>_xlfn.XLOOKUP(D16,'3.Gentan-i'!$B$10:$B$129,'3.Gentan-i'!$EK$10:$EK$129)</f>
        <v>ED</v>
      </c>
      <c r="O16" s="856"/>
      <c r="P16" s="853"/>
      <c r="Q16" s="551">
        <v>80</v>
      </c>
      <c r="R16" s="663">
        <f t="shared" si="0"/>
        <v>1</v>
      </c>
      <c r="S16" s="37"/>
      <c r="T16" s="551"/>
      <c r="U16" s="663" t="e">
        <f t="shared" si="1"/>
        <v>#DIV/0!</v>
      </c>
      <c r="W16" s="551"/>
      <c r="X16" s="663" t="e">
        <f t="shared" si="2"/>
        <v>#DIV/0!</v>
      </c>
      <c r="Y16" s="854"/>
      <c r="Z16" s="551">
        <v>120</v>
      </c>
      <c r="AA16" s="663">
        <f t="shared" si="3"/>
        <v>-0.9916666666666667</v>
      </c>
      <c r="AB16" s="860"/>
      <c r="AC16" s="551"/>
      <c r="AD16" s="107">
        <f t="shared" ref="AD16:AD45" si="6">I16-AC16</f>
        <v>160</v>
      </c>
      <c r="AE16" s="675">
        <f t="shared" si="4"/>
        <v>0</v>
      </c>
      <c r="AF16" s="107" t="e">
        <f ca="1">SUMIF('NPR theo ngày'!$A$3:$A$122,'4.Order'!D16,'NPR theo ngày'!$C$3:$C$122)</f>
        <v>#N/A</v>
      </c>
      <c r="AG16" s="687" t="e">
        <f t="shared" ref="AG16:AG45" ca="1" si="7">AC16-AF16</f>
        <v>#N/A</v>
      </c>
    </row>
    <row r="17" spans="2:34" s="38" customFormat="1" ht="20" customHeight="1">
      <c r="B17" s="39">
        <f t="shared" si="5"/>
        <v>3</v>
      </c>
      <c r="C17" s="39" t="str">
        <f>_xlfn.XLOOKUP(D17,'3.Gentan-i'!$B$10:$B$129,'3.Gentan-i'!$EN$10:$EN$129)</f>
        <v/>
      </c>
      <c r="D17" s="536" t="s">
        <v>77</v>
      </c>
      <c r="E17" s="263" t="str">
        <f>+VLOOKUP(D17,'3.Gentan-i'!$B$10:$C$130,2,0)</f>
        <v>SPM - 155 218</v>
      </c>
      <c r="F17" s="108" t="str" cm="1">
        <f t="array" ref="F17:G17">_xlfn.XLOOKUP(D17,'3.Gentan-i'!$B$10:$B$129,'3.Gentan-i'!$EH$10:$EI$129)</f>
        <v>KG</v>
      </c>
      <c r="G17" s="309">
        <v>16</v>
      </c>
      <c r="H17" s="509">
        <f>_xlfn.XLOOKUP(D17,'3.Gentan-i'!$B$10:$B$129,'3.Gentan-i'!$FK$10:$FK$129)</f>
        <v>400</v>
      </c>
      <c r="I17" s="107">
        <f>_xlfn.XLOOKUP($D17,'3.Gentan-i'!$B$10:$B$129,'3.Gentan-i'!$FK$10:$FK$129)</f>
        <v>400</v>
      </c>
      <c r="J17" s="108">
        <f>_xlfn.XLOOKUP($D17,'3.Gentan-i'!$B$10:$B$129,'3.Gentan-i'!$FL$10:$FL$129)</f>
        <v>624</v>
      </c>
      <c r="K17" s="108">
        <f>_xlfn.XLOOKUP($D17,'3.Gentan-i'!$B$10:$B$129,'3.Gentan-i'!$FM$10:$FM$129)</f>
        <v>480</v>
      </c>
      <c r="L17" s="108">
        <f>_xlfn.XLOOKUP($D17,'3.Gentan-i'!$B$10:$B$129,'3.Gentan-i'!$FN$10:$FN$129)</f>
        <v>288</v>
      </c>
      <c r="M17" s="325">
        <f>+IF(ISERROR(VLOOKUP(D17,'Lưu ý'!$C$5:$G$12,5,0)),0,(VLOOKUP(D17,'Lưu ý'!$C$5:$G$12,5,0)))</f>
        <v>0</v>
      </c>
      <c r="N17" s="104" t="str">
        <f>_xlfn.XLOOKUP(D17,'3.Gentan-i'!$B$10:$B$129,'3.Gentan-i'!$EK$10:$EK$129)</f>
        <v>TOPCOAT</v>
      </c>
      <c r="O17" s="517"/>
      <c r="P17" s="853"/>
      <c r="Q17" s="552">
        <v>160</v>
      </c>
      <c r="R17" s="663">
        <f t="shared" si="0"/>
        <v>1.5</v>
      </c>
      <c r="S17" s="37"/>
      <c r="T17" s="552"/>
      <c r="U17" s="663" t="e">
        <f t="shared" si="1"/>
        <v>#DIV/0!</v>
      </c>
      <c r="W17" s="552"/>
      <c r="X17" s="663" t="e">
        <f t="shared" si="2"/>
        <v>#DIV/0!</v>
      </c>
      <c r="Y17" s="854"/>
      <c r="Z17" s="552">
        <v>272</v>
      </c>
      <c r="AA17" s="663">
        <f t="shared" si="3"/>
        <v>-0.99448529411764708</v>
      </c>
      <c r="AB17" s="860"/>
      <c r="AC17" s="552"/>
      <c r="AD17" s="515">
        <f t="shared" si="6"/>
        <v>400</v>
      </c>
      <c r="AE17" s="675">
        <f t="shared" si="4"/>
        <v>0</v>
      </c>
      <c r="AF17" s="515" t="e">
        <f ca="1">SUMIF('NPR theo ngày'!$A$3:$A$122,'4.Order'!D17,'NPR theo ngày'!$C$3:$C$122)</f>
        <v>#N/A</v>
      </c>
      <c r="AG17" s="687" t="e">
        <f t="shared" ca="1" si="7"/>
        <v>#N/A</v>
      </c>
    </row>
    <row r="18" spans="2:34" s="38" customFormat="1" ht="20" customHeight="1">
      <c r="B18" s="39">
        <f t="shared" si="5"/>
        <v>4</v>
      </c>
      <c r="C18" s="39" t="str">
        <f>_xlfn.XLOOKUP(D18,'3.Gentan-i'!$B$10:$B$129,'3.Gentan-i'!$EN$10:$EN$129)</f>
        <v/>
      </c>
      <c r="D18" s="536" t="s">
        <v>541</v>
      </c>
      <c r="E18" s="547" t="str">
        <f>+VLOOKUP(D18,'3.Gentan-i'!$B$10:$C$130,2,0)</f>
        <v>PHTALEX 741-1</v>
      </c>
      <c r="F18" s="108" t="str" cm="1">
        <f t="array" ref="F18:G18">_xlfn.XLOOKUP(D18,'3.Gentan-i'!$B$10:$B$129,'3.Gentan-i'!$EH$10:$EI$129)</f>
        <v>KG</v>
      </c>
      <c r="G18" s="309">
        <v>16</v>
      </c>
      <c r="H18" s="573">
        <f>_xlfn.XLOOKUP(D18,'3.Gentan-i'!$B$10:$B$129,'3.Gentan-i'!$FK$10:$FK$129)</f>
        <v>176</v>
      </c>
      <c r="I18" s="545">
        <f>_xlfn.XLOOKUP($D18,'3.Gentan-i'!$B$10:$B$129,'3.Gentan-i'!$FK$10:$FK$129)</f>
        <v>176</v>
      </c>
      <c r="J18" s="546">
        <f>_xlfn.XLOOKUP($D18,'3.Gentan-i'!$B$10:$B$129,'3.Gentan-i'!$FL$10:$FL$129)</f>
        <v>192</v>
      </c>
      <c r="K18" s="546">
        <f>_xlfn.XLOOKUP($D18,'3.Gentan-i'!$B$10:$B$129,'3.Gentan-i'!$FM$10:$FM$129)</f>
        <v>160</v>
      </c>
      <c r="L18" s="546">
        <f>_xlfn.XLOOKUP($D18,'3.Gentan-i'!$B$10:$B$129,'3.Gentan-i'!$FN$10:$FN$129)</f>
        <v>176</v>
      </c>
      <c r="M18" s="325">
        <f>+IF(ISERROR(VLOOKUP(D18,'Lưu ý'!$C$5:$G$12,5,0)),0,(VLOOKUP(D18,'Lưu ý'!$C$5:$G$12,5,0)))</f>
        <v>0</v>
      </c>
      <c r="N18" s="104" t="str">
        <f>_xlfn.XLOOKUP(D18,'3.Gentan-i'!$B$10:$B$129,'3.Gentan-i'!$EK$10:$EK$129)</f>
        <v>TOPCOAT</v>
      </c>
      <c r="O18" s="856" t="s">
        <v>600</v>
      </c>
      <c r="P18" s="853"/>
      <c r="Q18" s="551">
        <v>80</v>
      </c>
      <c r="R18" s="663">
        <f t="shared" si="0"/>
        <v>1.2</v>
      </c>
      <c r="S18" s="37"/>
      <c r="T18" s="551"/>
      <c r="U18" s="663" t="e">
        <f t="shared" si="1"/>
        <v>#DIV/0!</v>
      </c>
      <c r="W18" s="551"/>
      <c r="X18" s="663" t="e">
        <f t="shared" si="2"/>
        <v>#DIV/0!</v>
      </c>
      <c r="Y18" s="854"/>
      <c r="Z18" s="551">
        <v>112</v>
      </c>
      <c r="AA18" s="663">
        <f t="shared" si="3"/>
        <v>-0.98928571428571421</v>
      </c>
      <c r="AB18" s="860"/>
      <c r="AC18" s="551"/>
      <c r="AD18" s="107">
        <f t="shared" si="6"/>
        <v>176</v>
      </c>
      <c r="AE18" s="675">
        <f t="shared" si="4"/>
        <v>0</v>
      </c>
      <c r="AF18" s="107" t="e">
        <f ca="1">SUMIF('NPR theo ngày'!$A$3:$A$122,'4.Order'!D18,'NPR theo ngày'!$C$3:$C$122)</f>
        <v>#N/A</v>
      </c>
      <c r="AG18" s="687" t="e">
        <f t="shared" ca="1" si="7"/>
        <v>#N/A</v>
      </c>
    </row>
    <row r="19" spans="2:34" s="38" customFormat="1" ht="20" customHeight="1">
      <c r="B19" s="39">
        <f t="shared" si="5"/>
        <v>5</v>
      </c>
      <c r="C19" s="39" t="str">
        <f>_xlfn.XLOOKUP(D19,'3.Gentan-i'!$B$10:$B$129,'3.Gentan-i'!$EN$10:$EN$129)</f>
        <v/>
      </c>
      <c r="D19" s="536" t="s">
        <v>80</v>
      </c>
      <c r="E19" s="263" t="str">
        <f>+VLOOKUP(D19,'3.Gentan-i'!$B$10:$C$130,2,0)</f>
        <v>SPM-155 4R0 (VNL)</v>
      </c>
      <c r="F19" s="108" t="str" cm="1">
        <f t="array" ref="F19:G19">_xlfn.XLOOKUP(D19,'3.Gentan-i'!$B$10:$B$129,'3.Gentan-i'!$EH$10:$EI$129)</f>
        <v>KG</v>
      </c>
      <c r="G19" s="309">
        <v>16</v>
      </c>
      <c r="H19" s="509">
        <f>_xlfn.XLOOKUP(D19,'3.Gentan-i'!$B$10:$B$129,'3.Gentan-i'!$FK$10:$FK$129)</f>
        <v>496</v>
      </c>
      <c r="I19" s="107">
        <f>_xlfn.XLOOKUP($D19,'3.Gentan-i'!$B$10:$B$129,'3.Gentan-i'!$FK$10:$FK$129)</f>
        <v>496</v>
      </c>
      <c r="J19" s="108">
        <f>_xlfn.XLOOKUP($D19,'3.Gentan-i'!$B$10:$B$129,'3.Gentan-i'!$FL$10:$FL$129)</f>
        <v>352</v>
      </c>
      <c r="K19" s="108">
        <f>_xlfn.XLOOKUP($D19,'3.Gentan-i'!$B$10:$B$129,'3.Gentan-i'!$FM$10:$FM$129)</f>
        <v>480</v>
      </c>
      <c r="L19" s="108">
        <f>_xlfn.XLOOKUP($D19,'3.Gentan-i'!$B$10:$B$129,'3.Gentan-i'!$FN$10:$FN$129)</f>
        <v>464</v>
      </c>
      <c r="M19" s="326">
        <f>+IF(ISERROR(VLOOKUP(D19,'Lưu ý'!$C$5:$G$12,5,0)),0,(VLOOKUP(D19,'Lưu ý'!$C$5:$G$12,5,0)))</f>
        <v>0</v>
      </c>
      <c r="N19" s="104" t="str">
        <f>_xlfn.XLOOKUP(D19,'3.Gentan-i'!$B$10:$B$129,'3.Gentan-i'!$EK$10:$EK$129)</f>
        <v>TOPCOAT</v>
      </c>
      <c r="O19" s="517"/>
      <c r="P19" s="853"/>
      <c r="Q19" s="552">
        <v>128</v>
      </c>
      <c r="R19" s="663">
        <f t="shared" si="0"/>
        <v>2.875</v>
      </c>
      <c r="S19" s="37"/>
      <c r="T19" s="552"/>
      <c r="U19" s="663" t="e">
        <f t="shared" si="1"/>
        <v>#DIV/0!</v>
      </c>
      <c r="W19" s="552"/>
      <c r="X19" s="663" t="e">
        <f t="shared" si="2"/>
        <v>#DIV/0!</v>
      </c>
      <c r="Y19" s="854"/>
      <c r="Z19" s="552">
        <v>224</v>
      </c>
      <c r="AA19" s="663">
        <f t="shared" si="3"/>
        <v>-0.9871651785714286</v>
      </c>
      <c r="AB19" s="860"/>
      <c r="AC19" s="552"/>
      <c r="AD19" s="515">
        <f t="shared" si="6"/>
        <v>496</v>
      </c>
      <c r="AE19" s="675">
        <f t="shared" si="4"/>
        <v>0</v>
      </c>
      <c r="AF19" s="515" t="e">
        <f ca="1">SUMIF('NPR theo ngày'!$A$3:$A$122,'4.Order'!D19,'NPR theo ngày'!$C$3:$C$122)</f>
        <v>#N/A</v>
      </c>
      <c r="AG19" s="687" t="e">
        <f t="shared" ca="1" si="7"/>
        <v>#N/A</v>
      </c>
    </row>
    <row r="20" spans="2:34" s="38" customFormat="1" ht="20" customHeight="1">
      <c r="B20" s="39">
        <f t="shared" si="5"/>
        <v>6</v>
      </c>
      <c r="C20" s="39" t="str">
        <f>_xlfn.XLOOKUP(D20,'3.Gentan-i'!$B$10:$B$129,'3.Gentan-i'!$EN$10:$EN$129)</f>
        <v/>
      </c>
      <c r="D20" s="536" t="s">
        <v>542</v>
      </c>
      <c r="E20" s="547" t="str">
        <f>+VLOOKUP(D20,'3.Gentan-i'!$B$10:$C$130,2,0)</f>
        <v>THINNER NIPPE 320</v>
      </c>
      <c r="F20" s="108" t="str" cm="1">
        <f t="array" ref="F20:G20">_xlfn.XLOOKUP(D20,'3.Gentan-i'!$B$10:$B$129,'3.Gentan-i'!$EH$10:$EI$129)</f>
        <v>L</v>
      </c>
      <c r="G20" s="309">
        <v>18</v>
      </c>
      <c r="H20" s="573">
        <f>_xlfn.XLOOKUP(D20,'3.Gentan-i'!$B$10:$B$129,'3.Gentan-i'!$FK$10:$FK$129)</f>
        <v>72</v>
      </c>
      <c r="I20" s="545">
        <f>_xlfn.XLOOKUP($D20,'3.Gentan-i'!$B$10:$B$129,'3.Gentan-i'!$FK$10:$FK$129)</f>
        <v>72</v>
      </c>
      <c r="J20" s="546">
        <f>_xlfn.XLOOKUP($D20,'3.Gentan-i'!$B$10:$B$129,'3.Gentan-i'!$FL$10:$FL$129)</f>
        <v>72</v>
      </c>
      <c r="K20" s="546">
        <f>_xlfn.XLOOKUP($D20,'3.Gentan-i'!$B$10:$B$129,'3.Gentan-i'!$FM$10:$FM$129)</f>
        <v>72</v>
      </c>
      <c r="L20" s="546">
        <f>_xlfn.XLOOKUP($D20,'3.Gentan-i'!$B$10:$B$129,'3.Gentan-i'!$FN$10:$FN$129)</f>
        <v>72</v>
      </c>
      <c r="M20" s="325">
        <f>+IF(ISERROR(VLOOKUP(D20,'Lưu ý'!$C$5:$G$12,5,0)),0,(VLOOKUP(D20,'Lưu ý'!$C$5:$G$12,5,0)))</f>
        <v>0</v>
      </c>
      <c r="N20" s="104" t="str">
        <f>_xlfn.XLOOKUP(D20,'3.Gentan-i'!$B$10:$B$129,'3.Gentan-i'!$EK$10:$EK$129)</f>
        <v>TOPCOAT</v>
      </c>
      <c r="O20" s="856" t="s">
        <v>600</v>
      </c>
      <c r="P20" s="853"/>
      <c r="Q20" s="551">
        <v>36</v>
      </c>
      <c r="R20" s="663">
        <f t="shared" si="0"/>
        <v>1</v>
      </c>
      <c r="S20" s="37"/>
      <c r="T20" s="551"/>
      <c r="U20" s="663" t="e">
        <f t="shared" si="1"/>
        <v>#DIV/0!</v>
      </c>
      <c r="W20" s="551"/>
      <c r="X20" s="663" t="e">
        <f t="shared" si="2"/>
        <v>#DIV/0!</v>
      </c>
      <c r="Y20" s="854"/>
      <c r="Z20" s="551">
        <v>54</v>
      </c>
      <c r="AA20" s="663">
        <f t="shared" si="3"/>
        <v>-0.98148148148148151</v>
      </c>
      <c r="AB20" s="860"/>
      <c r="AC20" s="551"/>
      <c r="AD20" s="107">
        <f t="shared" si="6"/>
        <v>72</v>
      </c>
      <c r="AE20" s="675">
        <f t="shared" si="4"/>
        <v>0</v>
      </c>
      <c r="AF20" s="107" t="e">
        <f ca="1">SUMIF('NPR theo ngày'!$A$3:$A$122,'4.Order'!D20,'NPR theo ngày'!$C$3:$C$122)</f>
        <v>#N/A</v>
      </c>
      <c r="AG20" s="687" t="e">
        <f t="shared" ca="1" si="7"/>
        <v>#N/A</v>
      </c>
    </row>
    <row r="21" spans="2:34" s="38" customFormat="1" ht="20" customHeight="1">
      <c r="B21" s="39">
        <f t="shared" si="5"/>
        <v>7</v>
      </c>
      <c r="C21" s="39" t="str">
        <f>_xlfn.XLOOKUP(D21,'3.Gentan-i'!$B$10:$B$129,'3.Gentan-i'!$EN$10:$EN$129)</f>
        <v/>
      </c>
      <c r="D21" s="536" t="s">
        <v>84</v>
      </c>
      <c r="E21" s="263" t="str">
        <f>+VLOOKUP(D21,'3.Gentan-i'!$B$10:$C$130,2,0)</f>
        <v>SPM-601 Green (VNL)</v>
      </c>
      <c r="F21" s="108" t="str" cm="1">
        <f t="array" ref="F21:G21">_xlfn.XLOOKUP(D21,'3.Gentan-i'!$B$10:$B$129,'3.Gentan-i'!$EH$10:$EI$129)</f>
        <v>KG</v>
      </c>
      <c r="G21" s="309">
        <v>16</v>
      </c>
      <c r="H21" s="510">
        <f>_xlfn.XLOOKUP(D21,'3.Gentan-i'!$B$10:$B$129,'3.Gentan-i'!$FK$10:$FK$129)</f>
        <v>0</v>
      </c>
      <c r="I21" s="107">
        <f>_xlfn.XLOOKUP($D21,'3.Gentan-i'!$B$10:$B$129,'3.Gentan-i'!$FK$10:$FK$129)</f>
        <v>0</v>
      </c>
      <c r="J21" s="107">
        <f>_xlfn.XLOOKUP($D21,'3.Gentan-i'!$B$10:$B$129,'3.Gentan-i'!$FL$10:$FL$129)</f>
        <v>128</v>
      </c>
      <c r="K21" s="107">
        <f>_xlfn.XLOOKUP($D21,'3.Gentan-i'!$B$10:$B$129,'3.Gentan-i'!$FM$10:$FM$129)</f>
        <v>0</v>
      </c>
      <c r="L21" s="107">
        <f>_xlfn.XLOOKUP($D21,'3.Gentan-i'!$B$10:$B$129,'3.Gentan-i'!$FN$10:$FN$129)</f>
        <v>0</v>
      </c>
      <c r="M21" s="325">
        <f>+IF(ISERROR(VLOOKUP(D21,'Lưu ý'!$C$5:$G$12,5,0)),0,(VLOOKUP(D21,'Lưu ý'!$C$5:$G$12,5,0)))</f>
        <v>0</v>
      </c>
      <c r="N21" s="104" t="str">
        <f>_xlfn.XLOOKUP(D21,'3.Gentan-i'!$B$10:$B$129,'3.Gentan-i'!$EK$10:$EK$129)</f>
        <v>TOPCOAT</v>
      </c>
      <c r="O21" s="856"/>
      <c r="P21" s="853"/>
      <c r="Q21" s="551">
        <v>0</v>
      </c>
      <c r="R21" s="663" t="str">
        <f t="shared" si="0"/>
        <v>OK</v>
      </c>
      <c r="S21" s="37"/>
      <c r="T21" s="551"/>
      <c r="U21" s="663" t="str">
        <f t="shared" si="1"/>
        <v>OK</v>
      </c>
      <c r="W21" s="551"/>
      <c r="X21" s="663" t="str">
        <f t="shared" si="2"/>
        <v>OK</v>
      </c>
      <c r="Y21" s="854"/>
      <c r="Z21" s="551">
        <v>0</v>
      </c>
      <c r="AA21" s="663" t="e">
        <f t="shared" si="3"/>
        <v>#VALUE!</v>
      </c>
      <c r="AB21" s="859"/>
      <c r="AC21" s="551"/>
      <c r="AD21" s="107">
        <f t="shared" si="6"/>
        <v>0</v>
      </c>
      <c r="AE21" s="675" t="str">
        <f t="shared" si="4"/>
        <v/>
      </c>
      <c r="AF21" s="107" t="e">
        <f ca="1">SUMIF('NPR theo ngày'!$A$3:$A$122,'4.Order'!D21,'NPR theo ngày'!$C$3:$C$122)</f>
        <v>#N/A</v>
      </c>
      <c r="AG21" s="687" t="e">
        <f t="shared" ca="1" si="7"/>
        <v>#N/A</v>
      </c>
    </row>
    <row r="22" spans="2:34" s="38" customFormat="1" ht="20" customHeight="1">
      <c r="B22" s="39">
        <f t="shared" si="5"/>
        <v>8</v>
      </c>
      <c r="C22" s="39" t="str">
        <f>_xlfn.XLOOKUP(D22,'3.Gentan-i'!$B$10:$B$129,'3.Gentan-i'!$EN$10:$EN$129)</f>
        <v/>
      </c>
      <c r="D22" s="536" t="s">
        <v>89</v>
      </c>
      <c r="E22" s="263" t="str">
        <f>+VLOOKUP(D22,'3.Gentan-i'!$B$10:$C$130,2,0)</f>
        <v>OP-2-7 6010 Sack Black</v>
      </c>
      <c r="F22" s="108" t="str" cm="1">
        <f t="array" ref="F22:G22">_xlfn.XLOOKUP(D22,'3.Gentan-i'!$B$10:$B$129,'3.Gentan-i'!$EH$10:$EI$129)</f>
        <v>KG</v>
      </c>
      <c r="G22" s="309">
        <v>16</v>
      </c>
      <c r="H22" s="510">
        <f>_xlfn.XLOOKUP(D22,'3.Gentan-i'!$B$10:$B$129,'3.Gentan-i'!$FK$10:$FK$129)</f>
        <v>32</v>
      </c>
      <c r="I22" s="107">
        <f>_xlfn.XLOOKUP($D22,'3.Gentan-i'!$B$10:$B$129,'3.Gentan-i'!$FK$10:$FK$129)</f>
        <v>32</v>
      </c>
      <c r="J22" s="107">
        <f>_xlfn.XLOOKUP($D22,'3.Gentan-i'!$B$10:$B$129,'3.Gentan-i'!$FL$10:$FL$129)</f>
        <v>48</v>
      </c>
      <c r="K22" s="107">
        <f>_xlfn.XLOOKUP($D22,'3.Gentan-i'!$B$10:$B$129,'3.Gentan-i'!$FM$10:$FM$129)</f>
        <v>32</v>
      </c>
      <c r="L22" s="107">
        <f>_xlfn.XLOOKUP($D22,'3.Gentan-i'!$B$10:$B$129,'3.Gentan-i'!$FN$10:$FN$129)</f>
        <v>32</v>
      </c>
      <c r="M22" s="325">
        <f>+IF(ISERROR(VLOOKUP(D22,'Lưu ý'!$C$5:$G$12,5,0)),0,(VLOOKUP(D22,'Lưu ý'!$C$5:$G$12,5,0)))</f>
        <v>0</v>
      </c>
      <c r="N22" s="104" t="str">
        <f>_xlfn.XLOOKUP(D22,'3.Gentan-i'!$B$10:$B$129,'3.Gentan-i'!$EK$10:$EK$129)</f>
        <v>TOPCOAT</v>
      </c>
      <c r="O22" s="856"/>
      <c r="P22" s="853"/>
      <c r="Q22" s="551">
        <v>16</v>
      </c>
      <c r="R22" s="663">
        <f t="shared" si="0"/>
        <v>1</v>
      </c>
      <c r="S22" s="37"/>
      <c r="T22" s="551"/>
      <c r="U22" s="663" t="e">
        <f t="shared" si="1"/>
        <v>#DIV/0!</v>
      </c>
      <c r="W22" s="551"/>
      <c r="X22" s="663" t="e">
        <f t="shared" si="2"/>
        <v>#DIV/0!</v>
      </c>
      <c r="Y22" s="854"/>
      <c r="Z22" s="551">
        <v>64</v>
      </c>
      <c r="AA22" s="663">
        <f t="shared" si="3"/>
        <v>-0.984375</v>
      </c>
      <c r="AB22" s="859"/>
      <c r="AC22" s="551"/>
      <c r="AD22" s="107">
        <f t="shared" si="6"/>
        <v>32</v>
      </c>
      <c r="AE22" s="675">
        <f t="shared" si="4"/>
        <v>0</v>
      </c>
      <c r="AF22" s="107" t="e">
        <f ca="1">SUMIF('NPR theo ngày'!$A$3:$A$122,'4.Order'!D22,'NPR theo ngày'!$C$3:$C$122)</f>
        <v>#N/A</v>
      </c>
      <c r="AG22" s="687" t="e">
        <f t="shared" ca="1" si="7"/>
        <v>#N/A</v>
      </c>
    </row>
    <row r="23" spans="2:34" s="38" customFormat="1" ht="20" customHeight="1">
      <c r="B23" s="39">
        <f t="shared" si="5"/>
        <v>9</v>
      </c>
      <c r="C23" s="39" t="str">
        <f>_xlfn.XLOOKUP(D23,'3.Gentan-i'!$B$10:$B$129,'3.Gentan-i'!$EN$10:$EN$129)</f>
        <v>Mùa hè</v>
      </c>
      <c r="D23" s="536" t="s">
        <v>92</v>
      </c>
      <c r="E23" s="263" t="str">
        <f>+VLOOKUP(D23,'3.Gentan-i'!$B$10:$C$130,2,0)</f>
        <v>NIPPE 179 THINNER</v>
      </c>
      <c r="F23" s="108" t="str" cm="1">
        <f t="array" ref="F23:G23">_xlfn.XLOOKUP(D23,'3.Gentan-i'!$B$10:$B$129,'3.Gentan-i'!$EH$10:$EI$129)</f>
        <v>L</v>
      </c>
      <c r="G23" s="309">
        <v>200</v>
      </c>
      <c r="H23" s="510">
        <f>_xlfn.XLOOKUP(D23,'3.Gentan-i'!$B$10:$B$129,'3.Gentan-i'!$FK$10:$FK$129)</f>
        <v>600</v>
      </c>
      <c r="I23" s="107">
        <f>_xlfn.XLOOKUP($D23,'3.Gentan-i'!$B$10:$B$129,'3.Gentan-i'!$FK$10:$FK$129)</f>
        <v>600</v>
      </c>
      <c r="J23" s="107">
        <f>_xlfn.XLOOKUP($D23,'3.Gentan-i'!$B$10:$B$129,'3.Gentan-i'!$FL$10:$FL$129)</f>
        <v>800</v>
      </c>
      <c r="K23" s="107">
        <f>_xlfn.XLOOKUP($D23,'3.Gentan-i'!$B$10:$B$129,'3.Gentan-i'!$FM$10:$FM$129)</f>
        <v>600</v>
      </c>
      <c r="L23" s="107">
        <f>_xlfn.XLOOKUP($D23,'3.Gentan-i'!$B$10:$B$129,'3.Gentan-i'!$FN$10:$FN$129)</f>
        <v>600</v>
      </c>
      <c r="M23" s="325" t="str">
        <f>+IF(ISERROR(VLOOKUP(D23,'Lưu ý'!$C$5:$G$12,5,0)),0,(VLOOKUP(D23,'Lưu ý'!$C$5:$G$12,5,0)))</f>
        <v>Mùa hè</v>
      </c>
      <c r="N23" s="104" t="str">
        <f>_xlfn.XLOOKUP(D23,'3.Gentan-i'!$B$10:$B$129,'3.Gentan-i'!$EK$10:$EK$129)</f>
        <v>TOPCOAT</v>
      </c>
      <c r="O23" s="856"/>
      <c r="P23" s="853"/>
      <c r="Q23" s="551">
        <v>400</v>
      </c>
      <c r="R23" s="663">
        <f t="shared" si="0"/>
        <v>0.5</v>
      </c>
      <c r="S23" s="37"/>
      <c r="T23" s="551"/>
      <c r="U23" s="663" t="e">
        <f t="shared" si="1"/>
        <v>#DIV/0!</v>
      </c>
      <c r="W23" s="551"/>
      <c r="X23" s="663" t="e">
        <f t="shared" si="2"/>
        <v>#DIV/0!</v>
      </c>
      <c r="Y23" s="854"/>
      <c r="Z23" s="551">
        <v>200</v>
      </c>
      <c r="AA23" s="663">
        <f t="shared" si="3"/>
        <v>-0.99750000000000005</v>
      </c>
      <c r="AB23" s="860"/>
      <c r="AC23" s="551"/>
      <c r="AD23" s="107">
        <f t="shared" si="6"/>
        <v>600</v>
      </c>
      <c r="AE23" s="675">
        <f t="shared" si="4"/>
        <v>0</v>
      </c>
      <c r="AF23" s="107" t="e">
        <f ca="1">SUMIF('NPR theo ngày'!$A$3:$A$122,'4.Order'!D23,'NPR theo ngày'!$C$3:$C$122)</f>
        <v>#N/A</v>
      </c>
      <c r="AG23" s="687" t="e">
        <f t="shared" ca="1" si="7"/>
        <v>#N/A</v>
      </c>
    </row>
    <row r="24" spans="2:34" s="38" customFormat="1" ht="20" customHeight="1">
      <c r="B24" s="39">
        <f t="shared" si="5"/>
        <v>10</v>
      </c>
      <c r="C24" s="39" t="str">
        <f>_xlfn.XLOOKUP(D24,'3.Gentan-i'!$B$10:$B$129,'3.Gentan-i'!$EN$10:$EN$129)</f>
        <v>Mùa đông</v>
      </c>
      <c r="D24" s="536" t="s">
        <v>96</v>
      </c>
      <c r="E24" s="263" t="str">
        <f>+VLOOKUP(D24,'3.Gentan-i'!$B$10:$C$130,2,0)</f>
        <v>NIPPE 178 THINNER</v>
      </c>
      <c r="F24" s="108" t="str" cm="1">
        <f t="array" ref="F24:G24">_xlfn.XLOOKUP(D24,'3.Gentan-i'!$B$10:$B$129,'3.Gentan-i'!$EH$10:$EI$129)</f>
        <v>L</v>
      </c>
      <c r="G24" s="309">
        <v>200</v>
      </c>
      <c r="H24" s="510">
        <f>_xlfn.XLOOKUP(D24,'3.Gentan-i'!$B$10:$B$129,'3.Gentan-i'!$FK$10:$FK$129)</f>
        <v>0</v>
      </c>
      <c r="I24" s="107">
        <f>_xlfn.XLOOKUP($D24,'3.Gentan-i'!$B$10:$B$129,'3.Gentan-i'!$FK$10:$FK$129)</f>
        <v>0</v>
      </c>
      <c r="J24" s="107">
        <f>_xlfn.XLOOKUP($D24,'3.Gentan-i'!$B$10:$B$129,'3.Gentan-i'!$FL$10:$FL$129)</f>
        <v>0</v>
      </c>
      <c r="K24" s="107">
        <f>_xlfn.XLOOKUP($D24,'3.Gentan-i'!$B$10:$B$129,'3.Gentan-i'!$FM$10:$FM$129)</f>
        <v>0</v>
      </c>
      <c r="L24" s="107">
        <f>_xlfn.XLOOKUP($D24,'3.Gentan-i'!$B$10:$B$129,'3.Gentan-i'!$FN$10:$FN$129)</f>
        <v>0</v>
      </c>
      <c r="M24" s="325" t="str">
        <f>+IF(ISERROR(VLOOKUP(D24,'Lưu ý'!$C$5:$G$12,5,0)),0,(VLOOKUP(D24,'Lưu ý'!$C$5:$G$12,5,0)))</f>
        <v>Mùa đông</v>
      </c>
      <c r="N24" s="104" t="str">
        <f>_xlfn.XLOOKUP(D24,'3.Gentan-i'!$B$10:$B$129,'3.Gentan-i'!$EK$10:$EK$129)</f>
        <v>TOPCOAT</v>
      </c>
      <c r="O24" s="856"/>
      <c r="P24" s="853"/>
      <c r="Q24" s="551">
        <v>200</v>
      </c>
      <c r="R24" s="663" t="str">
        <f t="shared" si="0"/>
        <v>OK</v>
      </c>
      <c r="S24" s="37"/>
      <c r="T24" s="551"/>
      <c r="U24" s="663" t="str">
        <f t="shared" si="1"/>
        <v>OK</v>
      </c>
      <c r="W24" s="551"/>
      <c r="X24" s="663" t="str">
        <f t="shared" si="2"/>
        <v>OK</v>
      </c>
      <c r="Y24" s="854"/>
      <c r="Z24" s="551">
        <v>200</v>
      </c>
      <c r="AA24" s="663" t="e">
        <f t="shared" si="3"/>
        <v>#VALUE!</v>
      </c>
      <c r="AB24" s="860"/>
      <c r="AC24" s="551"/>
      <c r="AD24" s="107">
        <f t="shared" si="6"/>
        <v>0</v>
      </c>
      <c r="AE24" s="675" t="str">
        <f t="shared" si="4"/>
        <v/>
      </c>
      <c r="AF24" s="107" t="e">
        <f ca="1">SUMIF('NPR theo ngày'!$A$3:$A$122,'4.Order'!D24,'NPR theo ngày'!$C$3:$C$122)</f>
        <v>#N/A</v>
      </c>
      <c r="AG24" s="687" t="e">
        <f t="shared" ca="1" si="7"/>
        <v>#N/A</v>
      </c>
      <c r="AH24" s="862"/>
    </row>
    <row r="25" spans="2:34" s="38" customFormat="1" ht="20" customHeight="1">
      <c r="B25" s="39">
        <f t="shared" si="5"/>
        <v>11</v>
      </c>
      <c r="C25" s="39" t="str">
        <f>_xlfn.XLOOKUP(D25,'3.Gentan-i'!$B$10:$B$129,'3.Gentan-i'!$EN$10:$EN$129)</f>
        <v/>
      </c>
      <c r="D25" s="536" t="s">
        <v>99</v>
      </c>
      <c r="E25" s="263" t="str">
        <f>+VLOOKUP(D25,'3.Gentan-i'!$B$10:$C$130,2,0)</f>
        <v>NIPPE 335 THINNER</v>
      </c>
      <c r="F25" s="108" t="str" cm="1">
        <f t="array" ref="F25:G25">_xlfn.XLOOKUP(D25,'3.Gentan-i'!$B$10:$B$129,'3.Gentan-i'!$EH$10:$EI$129)</f>
        <v>L</v>
      </c>
      <c r="G25" s="108">
        <v>18</v>
      </c>
      <c r="H25" s="506">
        <f>_xlfn.XLOOKUP(D25,'3.Gentan-i'!$B$10:$B$129,'3.Gentan-i'!$FK$10:$FK$129)</f>
        <v>18</v>
      </c>
      <c r="I25" s="105">
        <f>_xlfn.XLOOKUP($D25,'3.Gentan-i'!$B$10:$B$129,'3.Gentan-i'!$FK$10:$FK$129)</f>
        <v>18</v>
      </c>
      <c r="J25" s="105">
        <f>_xlfn.XLOOKUP($D25,'3.Gentan-i'!$B$10:$B$129,'3.Gentan-i'!$FL$10:$FL$129)</f>
        <v>18</v>
      </c>
      <c r="K25" s="105">
        <f>_xlfn.XLOOKUP($D25,'3.Gentan-i'!$B$10:$B$129,'3.Gentan-i'!$FM$10:$FM$129)</f>
        <v>18</v>
      </c>
      <c r="L25" s="105">
        <f>_xlfn.XLOOKUP($D25,'3.Gentan-i'!$B$10:$B$129,'3.Gentan-i'!$FN$10:$FN$129)</f>
        <v>18</v>
      </c>
      <c r="M25" s="325">
        <f>+IF(ISERROR(VLOOKUP(D25,'Lưu ý'!$C$5:$G$12,5,0)),0,(VLOOKUP(D25,'Lưu ý'!$C$5:$G$12,5,0)))</f>
        <v>0</v>
      </c>
      <c r="N25" s="104" t="str">
        <f>_xlfn.XLOOKUP(D25,'3.Gentan-i'!$B$10:$B$129,'3.Gentan-i'!$EK$10:$EK$129)</f>
        <v>TOPCOAT</v>
      </c>
      <c r="O25" s="856"/>
      <c r="P25" s="853"/>
      <c r="Q25" s="541">
        <v>18</v>
      </c>
      <c r="R25" s="663">
        <f t="shared" si="0"/>
        <v>0</v>
      </c>
      <c r="S25" s="37"/>
      <c r="T25" s="541"/>
      <c r="U25" s="663" t="e">
        <f t="shared" si="1"/>
        <v>#DIV/0!</v>
      </c>
      <c r="W25" s="541"/>
      <c r="X25" s="663" t="e">
        <f t="shared" si="2"/>
        <v>#DIV/0!</v>
      </c>
      <c r="Y25" s="854"/>
      <c r="Z25" s="541">
        <v>18</v>
      </c>
      <c r="AA25" s="663" t="str">
        <f t="shared" si="3"/>
        <v>OK</v>
      </c>
      <c r="AB25" s="860"/>
      <c r="AC25" s="541"/>
      <c r="AD25" s="105">
        <f t="shared" si="6"/>
        <v>18</v>
      </c>
      <c r="AE25" s="676">
        <f t="shared" si="4"/>
        <v>0</v>
      </c>
      <c r="AF25" s="105" t="e">
        <f ca="1">SUMIF('NPR theo ngày'!$A$3:$A$122,'4.Order'!D25,'NPR theo ngày'!$C$3:$C$122)</f>
        <v>#N/A</v>
      </c>
      <c r="AG25" s="687" t="e">
        <f t="shared" ca="1" si="7"/>
        <v>#N/A</v>
      </c>
    </row>
    <row r="26" spans="2:34" s="38" customFormat="1" ht="20" customHeight="1">
      <c r="B26" s="39">
        <f t="shared" si="5"/>
        <v>12</v>
      </c>
      <c r="C26" s="39" t="str">
        <f>_xlfn.XLOOKUP(D26,'3.Gentan-i'!$B$10:$B$129,'3.Gentan-i'!$EN$10:$EN$129)</f>
        <v/>
      </c>
      <c r="D26" s="536" t="s">
        <v>102</v>
      </c>
      <c r="E26" s="263" t="str">
        <f>+VLOOKUP(D26,'3.Gentan-i'!$B$10:$C$130,2,0)</f>
        <v>SOLVENT NAPHTHA</v>
      </c>
      <c r="F26" s="108" t="str" cm="1">
        <f t="array" ref="F26:G26">_xlfn.XLOOKUP(D26,'3.Gentan-i'!$B$10:$B$129,'3.Gentan-i'!$EH$10:$EI$129)</f>
        <v>L</v>
      </c>
      <c r="G26" s="108">
        <v>200</v>
      </c>
      <c r="H26" s="506">
        <f>_xlfn.XLOOKUP(D26,'3.Gentan-i'!$B$10:$B$129,'3.Gentan-i'!$FK$10:$FK$129)</f>
        <v>800</v>
      </c>
      <c r="I26" s="105">
        <f>_xlfn.XLOOKUP($D26,'3.Gentan-i'!$B$10:$B$129,'3.Gentan-i'!$FK$10:$FK$129)</f>
        <v>800</v>
      </c>
      <c r="J26" s="105">
        <f>_xlfn.XLOOKUP($D26,'3.Gentan-i'!$B$10:$B$129,'3.Gentan-i'!$FL$10:$FL$129)</f>
        <v>1000</v>
      </c>
      <c r="K26" s="105">
        <f>_xlfn.XLOOKUP($D26,'3.Gentan-i'!$B$10:$B$129,'3.Gentan-i'!$FM$10:$FM$129)</f>
        <v>800</v>
      </c>
      <c r="L26" s="105">
        <f>_xlfn.XLOOKUP($D26,'3.Gentan-i'!$B$10:$B$129,'3.Gentan-i'!$FN$10:$FN$129)</f>
        <v>800</v>
      </c>
      <c r="M26" s="325">
        <f>+IF(ISERROR(VLOOKUP(D26,'Lưu ý'!$C$5:$G$12,5,0)),0,(VLOOKUP(D26,'Lưu ý'!$C$5:$G$12,5,0)))</f>
        <v>0</v>
      </c>
      <c r="N26" s="104" t="str">
        <f>_xlfn.XLOOKUP(D26,'3.Gentan-i'!$B$10:$B$129,'3.Gentan-i'!$EK$10:$EK$129)</f>
        <v>TOPCOAT</v>
      </c>
      <c r="O26" s="856"/>
      <c r="P26" s="853"/>
      <c r="Q26" s="541">
        <v>400</v>
      </c>
      <c r="R26" s="663">
        <f t="shared" si="0"/>
        <v>1</v>
      </c>
      <c r="S26" s="37"/>
      <c r="T26" s="541"/>
      <c r="U26" s="663" t="e">
        <f t="shared" si="1"/>
        <v>#DIV/0!</v>
      </c>
      <c r="W26" s="541"/>
      <c r="X26" s="663" t="e">
        <f t="shared" si="2"/>
        <v>#DIV/0!</v>
      </c>
      <c r="Y26" s="854"/>
      <c r="Z26" s="541">
        <v>600</v>
      </c>
      <c r="AA26" s="663">
        <f t="shared" si="3"/>
        <v>-0.99833333333333329</v>
      </c>
      <c r="AB26" s="860"/>
      <c r="AC26" s="541"/>
      <c r="AD26" s="105">
        <f t="shared" si="6"/>
        <v>800</v>
      </c>
      <c r="AE26" s="676">
        <f t="shared" si="4"/>
        <v>0</v>
      </c>
      <c r="AF26" s="105" t="e">
        <f ca="1">SUMIF('NPR theo ngày'!$A$3:$A$122,'4.Order'!D26,'NPR theo ngày'!$C$3:$C$122)</f>
        <v>#N/A</v>
      </c>
      <c r="AG26" s="687" t="e">
        <f t="shared" ca="1" si="7"/>
        <v>#N/A</v>
      </c>
    </row>
    <row r="27" spans="2:34" s="38" customFormat="1" ht="20" customHeight="1">
      <c r="B27" s="39">
        <f t="shared" si="5"/>
        <v>13</v>
      </c>
      <c r="C27" s="39" t="str">
        <f>_xlfn.XLOOKUP(D27,'3.Gentan-i'!$B$10:$B$129,'3.Gentan-i'!$EN$10:$EN$129)</f>
        <v/>
      </c>
      <c r="D27" s="536" t="s">
        <v>110</v>
      </c>
      <c r="E27" s="263" t="str">
        <f>+VLOOKUP(D27,'3.Gentan-i'!$B$10:$C$130,2,0)</f>
        <v>FLASHING THINNER (KAI)</v>
      </c>
      <c r="F27" s="108" t="str" cm="1">
        <f t="array" ref="F27:G27">_xlfn.XLOOKUP(D27,'3.Gentan-i'!$B$10:$B$129,'3.Gentan-i'!$EH$10:$EI$129)</f>
        <v>L</v>
      </c>
      <c r="G27" s="108">
        <v>200</v>
      </c>
      <c r="H27" s="506">
        <f>_xlfn.XLOOKUP(D27,'3.Gentan-i'!$B$10:$B$129,'3.Gentan-i'!$FK$10:$FK$129)</f>
        <v>1200</v>
      </c>
      <c r="I27" s="105">
        <f>_xlfn.XLOOKUP($D27,'3.Gentan-i'!$B$10:$B$129,'3.Gentan-i'!$FK$10:$FK$129)</f>
        <v>1200</v>
      </c>
      <c r="J27" s="105">
        <f>_xlfn.XLOOKUP($D27,'3.Gentan-i'!$B$10:$B$129,'3.Gentan-i'!$FL$10:$FL$129)</f>
        <v>1200</v>
      </c>
      <c r="K27" s="105">
        <f>_xlfn.XLOOKUP($D27,'3.Gentan-i'!$B$10:$B$129,'3.Gentan-i'!$FM$10:$FM$129)</f>
        <v>1000</v>
      </c>
      <c r="L27" s="105">
        <f>_xlfn.XLOOKUP($D27,'3.Gentan-i'!$B$10:$B$129,'3.Gentan-i'!$FN$10:$FN$129)</f>
        <v>1000</v>
      </c>
      <c r="M27" s="325">
        <f>+IF(ISERROR(VLOOKUP(D27,'Lưu ý'!$C$5:$G$12,5,0)),0,(VLOOKUP(D27,'Lưu ý'!$C$5:$G$12,5,0)))</f>
        <v>0</v>
      </c>
      <c r="N27" s="104" t="str">
        <f>_xlfn.XLOOKUP(D27,'3.Gentan-i'!$B$10:$B$129,'3.Gentan-i'!$EK$10:$EK$129)</f>
        <v>TOPCOAT+BUMPER</v>
      </c>
      <c r="O27" s="856"/>
      <c r="P27" s="853"/>
      <c r="Q27" s="541">
        <v>600</v>
      </c>
      <c r="R27" s="663">
        <f t="shared" si="0"/>
        <v>1</v>
      </c>
      <c r="S27" s="37"/>
      <c r="T27" s="541"/>
      <c r="U27" s="663" t="e">
        <f t="shared" si="1"/>
        <v>#DIV/0!</v>
      </c>
      <c r="W27" s="541"/>
      <c r="X27" s="663" t="e">
        <f t="shared" si="2"/>
        <v>#DIV/0!</v>
      </c>
      <c r="Y27" s="854"/>
      <c r="Z27" s="541">
        <v>800</v>
      </c>
      <c r="AA27" s="663">
        <f t="shared" si="3"/>
        <v>-0.99875000000000003</v>
      </c>
      <c r="AB27" s="860"/>
      <c r="AC27" s="541"/>
      <c r="AD27" s="105">
        <f t="shared" si="6"/>
        <v>1200</v>
      </c>
      <c r="AE27" s="676">
        <f t="shared" si="4"/>
        <v>0</v>
      </c>
      <c r="AF27" s="105" t="e">
        <f ca="1">SUMIF('NPR theo ngày'!$A$3:$A$122,'4.Order'!D27,'NPR theo ngày'!$C$3:$C$122)</f>
        <v>#N/A</v>
      </c>
      <c r="AG27" s="687" t="e">
        <f t="shared" ca="1" si="7"/>
        <v>#N/A</v>
      </c>
    </row>
    <row r="28" spans="2:34" s="38" customFormat="1" ht="20" customHeight="1">
      <c r="B28" s="39">
        <f t="shared" si="5"/>
        <v>14</v>
      </c>
      <c r="C28" s="39" t="str">
        <f>_xlfn.XLOOKUP(D28,'3.Gentan-i'!$B$10:$B$129,'3.Gentan-i'!$EN$10:$EN$129)</f>
        <v/>
      </c>
      <c r="D28" s="536" t="s">
        <v>114</v>
      </c>
      <c r="E28" s="263" t="str">
        <f>+VLOOKUP(D28,'3.Gentan-i'!$B$10:$C$130,2,0)</f>
        <v>TC RETARDER-18L</v>
      </c>
      <c r="F28" s="108" t="str" cm="1">
        <f t="array" ref="F28:G28">_xlfn.XLOOKUP(D28,'3.Gentan-i'!$B$10:$B$129,'3.Gentan-i'!$EH$10:$EI$129)</f>
        <v>L</v>
      </c>
      <c r="G28" s="108">
        <v>18</v>
      </c>
      <c r="H28" s="506">
        <f>_xlfn.XLOOKUP(D28,'3.Gentan-i'!$B$10:$B$129,'3.Gentan-i'!$FK$10:$FK$129)</f>
        <v>216</v>
      </c>
      <c r="I28" s="105">
        <f>_xlfn.XLOOKUP($D28,'3.Gentan-i'!$B$10:$B$129,'3.Gentan-i'!$FK$10:$FK$129)</f>
        <v>216</v>
      </c>
      <c r="J28" s="105">
        <f>_xlfn.XLOOKUP($D28,'3.Gentan-i'!$B$10:$B$129,'3.Gentan-i'!$FL$10:$FL$129)</f>
        <v>234</v>
      </c>
      <c r="K28" s="105">
        <f>_xlfn.XLOOKUP($D28,'3.Gentan-i'!$B$10:$B$129,'3.Gentan-i'!$FM$10:$FM$129)</f>
        <v>216</v>
      </c>
      <c r="L28" s="105">
        <f>_xlfn.XLOOKUP($D28,'3.Gentan-i'!$B$10:$B$129,'3.Gentan-i'!$FN$10:$FN$129)</f>
        <v>198</v>
      </c>
      <c r="M28" s="325">
        <f>+IF(ISERROR(VLOOKUP(D28,'Lưu ý'!$C$5:$G$12,5,0)),0,(VLOOKUP(D28,'Lưu ý'!$C$5:$G$12,5,0)))</f>
        <v>0</v>
      </c>
      <c r="N28" s="104" t="str">
        <f>_xlfn.XLOOKUP(D28,'3.Gentan-i'!$B$10:$B$129,'3.Gentan-i'!$EK$10:$EK$129)</f>
        <v>TOPCOAT</v>
      </c>
      <c r="O28" s="856"/>
      <c r="P28" s="853"/>
      <c r="Q28" s="541">
        <v>90</v>
      </c>
      <c r="R28" s="663">
        <f t="shared" si="0"/>
        <v>1.4</v>
      </c>
      <c r="S28" s="37"/>
      <c r="T28" s="541"/>
      <c r="U28" s="663" t="e">
        <f t="shared" si="1"/>
        <v>#DIV/0!</v>
      </c>
      <c r="W28" s="541"/>
      <c r="X28" s="663" t="e">
        <f t="shared" si="2"/>
        <v>#DIV/0!</v>
      </c>
      <c r="Y28" s="854"/>
      <c r="Z28" s="541">
        <v>144</v>
      </c>
      <c r="AA28" s="663">
        <f t="shared" si="3"/>
        <v>-0.9902777777777777</v>
      </c>
      <c r="AB28" s="860"/>
      <c r="AC28" s="541"/>
      <c r="AD28" s="105">
        <f t="shared" si="6"/>
        <v>216</v>
      </c>
      <c r="AE28" s="676">
        <f t="shared" si="4"/>
        <v>0</v>
      </c>
      <c r="AF28" s="105" t="e">
        <f ca="1">SUMIF('NPR theo ngày'!$A$3:$A$122,'4.Order'!D28,'NPR theo ngày'!$C$3:$C$122)</f>
        <v>#N/A</v>
      </c>
      <c r="AG28" s="687" t="e">
        <f t="shared" ca="1" si="7"/>
        <v>#N/A</v>
      </c>
    </row>
    <row r="29" spans="2:34" s="38" customFormat="1" ht="20" customHeight="1">
      <c r="B29" s="39">
        <f t="shared" si="5"/>
        <v>15</v>
      </c>
      <c r="C29" s="39" t="str">
        <f>_xlfn.XLOOKUP(D29,'3.Gentan-i'!$B$10:$B$129,'3.Gentan-i'!$EN$10:$EN$129)</f>
        <v/>
      </c>
      <c r="D29" s="536" t="s">
        <v>576</v>
      </c>
      <c r="E29" s="263" t="str">
        <f>+VLOOKUP(D29,'3.Gentan-i'!$B$10:$C$130,2,0)</f>
        <v>Paint resisstant reducer</v>
      </c>
      <c r="F29" s="108" t="str" cm="1">
        <f t="array" ref="F29:G29">_xlfn.XLOOKUP(D29,'3.Gentan-i'!$B$10:$B$129,'3.Gentan-i'!$EH$10:$EI$129)</f>
        <v>L</v>
      </c>
      <c r="G29" s="108">
        <v>18</v>
      </c>
      <c r="H29" s="549">
        <v>18</v>
      </c>
      <c r="I29" s="548">
        <v>18</v>
      </c>
      <c r="J29" s="548"/>
      <c r="K29" s="548">
        <v>18</v>
      </c>
      <c r="L29" s="548"/>
      <c r="M29" s="325">
        <f>+IF(ISERROR(VLOOKUP(D29,'Lưu ý'!$C$5:$G$12,5,0)),0,(VLOOKUP(D29,'Lưu ý'!$C$5:$G$12,5,0)))</f>
        <v>0</v>
      </c>
      <c r="N29" s="104" t="str">
        <f>_xlfn.XLOOKUP(D29,'3.Gentan-i'!$B$10:$B$129,'3.Gentan-i'!$EK$10:$EK$129)</f>
        <v>TOPCOAT</v>
      </c>
      <c r="O29" s="856"/>
      <c r="P29" s="853"/>
      <c r="Q29" s="541"/>
      <c r="R29" s="663" t="e">
        <f t="shared" si="0"/>
        <v>#DIV/0!</v>
      </c>
      <c r="S29" s="37"/>
      <c r="T29" s="541"/>
      <c r="U29" s="663" t="e">
        <f t="shared" si="1"/>
        <v>#DIV/0!</v>
      </c>
      <c r="W29" s="541"/>
      <c r="X29" s="663" t="e">
        <f t="shared" si="2"/>
        <v>#DIV/0!</v>
      </c>
      <c r="Y29" s="854"/>
      <c r="Z29" s="541">
        <v>18</v>
      </c>
      <c r="AA29" s="663" t="e">
        <f t="shared" si="3"/>
        <v>#DIV/0!</v>
      </c>
      <c r="AB29" s="860"/>
      <c r="AC29" s="541"/>
      <c r="AD29" s="105">
        <f t="shared" si="6"/>
        <v>18</v>
      </c>
      <c r="AE29" s="676">
        <f t="shared" si="4"/>
        <v>0</v>
      </c>
      <c r="AF29" s="105" t="e">
        <f ca="1">SUMIF('NPR theo ngày'!$A$3:$A$122,'4.Order'!D29,'NPR theo ngày'!$C$3:$C$122)</f>
        <v>#N/A</v>
      </c>
      <c r="AG29" s="687" t="e">
        <f t="shared" ca="1" si="7"/>
        <v>#N/A</v>
      </c>
    </row>
    <row r="30" spans="2:34" s="38" customFormat="1" ht="20" customHeight="1">
      <c r="B30" s="39">
        <f t="shared" si="5"/>
        <v>16</v>
      </c>
      <c r="C30" s="39" t="str">
        <f>_xlfn.XLOOKUP(D30,'3.Gentan-i'!$B$10:$B$129,'3.Gentan-i'!$EN$10:$EN$129)</f>
        <v/>
      </c>
      <c r="D30" s="536" t="s">
        <v>118</v>
      </c>
      <c r="E30" s="263" t="str">
        <f>+VLOOKUP(D30,'3.Gentan-i'!$B$10:$C$130,2,0)</f>
        <v>OP-2 HG GRAY (KAI)</v>
      </c>
      <c r="F30" s="108" t="str" cm="1">
        <f t="array" ref="F30:G30">_xlfn.XLOOKUP(D30,'3.Gentan-i'!$B$10:$B$129,'3.Gentan-i'!$EH$10:$EI$129)</f>
        <v>KG</v>
      </c>
      <c r="G30" s="108">
        <v>16</v>
      </c>
      <c r="H30" s="506">
        <f>_xlfn.XLOOKUP(D30,'3.Gentan-i'!$B$10:$B$129,'3.Gentan-i'!$FK$10:$FK$129)</f>
        <v>2496</v>
      </c>
      <c r="I30" s="105">
        <f>_xlfn.XLOOKUP($D30,'3.Gentan-i'!$B$10:$B$129,'3.Gentan-i'!$FK$10:$FK$129)</f>
        <v>2496</v>
      </c>
      <c r="J30" s="105">
        <f>_xlfn.XLOOKUP($D30,'3.Gentan-i'!$B$10:$B$129,'3.Gentan-i'!$FL$10:$FL$129)</f>
        <v>2672</v>
      </c>
      <c r="K30" s="105">
        <f>_xlfn.XLOOKUP($D30,'3.Gentan-i'!$B$10:$B$129,'3.Gentan-i'!$FM$10:$FM$129)</f>
        <v>2208</v>
      </c>
      <c r="L30" s="105">
        <f>_xlfn.XLOOKUP($D30,'3.Gentan-i'!$B$10:$B$129,'3.Gentan-i'!$FN$10:$FN$129)</f>
        <v>2080</v>
      </c>
      <c r="M30" s="325">
        <f>+IF(ISERROR(VLOOKUP(D30,'Lưu ý'!$C$5:$G$12,5,0)),0,(VLOOKUP(D30,'Lưu ý'!$C$5:$G$12,5,0)))</f>
        <v>0</v>
      </c>
      <c r="N30" s="104" t="str">
        <f>_xlfn.XLOOKUP(D30,'3.Gentan-i'!$B$10:$B$129,'3.Gentan-i'!$EK$10:$EK$129)</f>
        <v>TOPCOAT</v>
      </c>
      <c r="O30" s="856"/>
      <c r="P30" s="853"/>
      <c r="Q30" s="541">
        <v>960</v>
      </c>
      <c r="R30" s="663">
        <f t="shared" si="0"/>
        <v>1.6</v>
      </c>
      <c r="S30" s="37"/>
      <c r="T30" s="541"/>
      <c r="U30" s="663" t="e">
        <f t="shared" si="1"/>
        <v>#DIV/0!</v>
      </c>
      <c r="W30" s="541"/>
      <c r="X30" s="663" t="e">
        <f t="shared" si="2"/>
        <v>#DIV/0!</v>
      </c>
      <c r="Y30" s="854"/>
      <c r="Z30" s="541">
        <v>1776</v>
      </c>
      <c r="AA30" s="663">
        <f t="shared" si="3"/>
        <v>-0.99909909909909911</v>
      </c>
      <c r="AB30" s="861"/>
      <c r="AC30" s="541"/>
      <c r="AD30" s="105">
        <f t="shared" si="6"/>
        <v>2496</v>
      </c>
      <c r="AE30" s="676">
        <f t="shared" si="4"/>
        <v>0</v>
      </c>
      <c r="AF30" s="105" t="e">
        <f ca="1">SUMIF('NPR theo ngày'!$A$3:$A$122,'4.Order'!D30,'NPR theo ngày'!$C$3:$C$122)</f>
        <v>#N/A</v>
      </c>
      <c r="AG30" s="687" t="e">
        <f t="shared" ca="1" si="7"/>
        <v>#N/A</v>
      </c>
    </row>
    <row r="31" spans="2:34" s="38" customFormat="1" ht="20" customHeight="1">
      <c r="B31" s="39">
        <f t="shared" si="5"/>
        <v>17</v>
      </c>
      <c r="C31" s="39" t="str">
        <f>_xlfn.XLOOKUP(D31,'3.Gentan-i'!$B$10:$B$129,'3.Gentan-i'!$EN$10:$EN$129)</f>
        <v/>
      </c>
      <c r="D31" s="536" t="s">
        <v>121</v>
      </c>
      <c r="E31" s="263" t="str">
        <f>+VLOOKUP(D31,'3.Gentan-i'!$B$10:$C$130,2,0)</f>
        <v>SP0-150 CLEAR( VNL)</v>
      </c>
      <c r="F31" s="108" t="str" cm="1">
        <f t="array" ref="F31:G31">_xlfn.XLOOKUP(D31,'3.Gentan-i'!$B$10:$B$129,'3.Gentan-i'!$EH$10:$EI$129)</f>
        <v>KG</v>
      </c>
      <c r="G31" s="309">
        <v>16</v>
      </c>
      <c r="H31" s="510">
        <f>_xlfn.XLOOKUP(D31,'3.Gentan-i'!$B$10:$B$129,'3.Gentan-i'!$FK$10:$FK$129)</f>
        <v>2880</v>
      </c>
      <c r="I31" s="107">
        <f>_xlfn.XLOOKUP($D31,'3.Gentan-i'!$B$10:$B$129,'3.Gentan-i'!$FK$10:$FK$129)</f>
        <v>2880</v>
      </c>
      <c r="J31" s="107">
        <f>_xlfn.XLOOKUP($D31,'3.Gentan-i'!$B$10:$B$129,'3.Gentan-i'!$FL$10:$FL$129)</f>
        <v>3296</v>
      </c>
      <c r="K31" s="107">
        <f>_xlfn.XLOOKUP($D31,'3.Gentan-i'!$B$10:$B$129,'3.Gentan-i'!$FM$10:$FM$129)</f>
        <v>2848</v>
      </c>
      <c r="L31" s="107">
        <f>_xlfn.XLOOKUP($D31,'3.Gentan-i'!$B$10:$B$129,'3.Gentan-i'!$FN$10:$FN$129)</f>
        <v>2640</v>
      </c>
      <c r="M31" s="325">
        <f>+IF(ISERROR(VLOOKUP(D31,'Lưu ý'!$C$5:$G$12,5,0)),0,(VLOOKUP(D31,'Lưu ý'!$C$5:$G$12,5,0)))</f>
        <v>0</v>
      </c>
      <c r="N31" s="104" t="str">
        <f>_xlfn.XLOOKUP(D31,'3.Gentan-i'!$B$10:$B$129,'3.Gentan-i'!$EK$10:$EK$129)</f>
        <v>TOPCOAT</v>
      </c>
      <c r="O31" s="856"/>
      <c r="P31" s="853"/>
      <c r="Q31" s="551">
        <v>1312</v>
      </c>
      <c r="R31" s="663">
        <f t="shared" si="0"/>
        <v>1.1951219512195121</v>
      </c>
      <c r="S31" s="37"/>
      <c r="T31" s="551"/>
      <c r="U31" s="663" t="e">
        <f t="shared" si="1"/>
        <v>#DIV/0!</v>
      </c>
      <c r="W31" s="551"/>
      <c r="X31" s="663" t="e">
        <f t="shared" si="2"/>
        <v>#DIV/0!</v>
      </c>
      <c r="Y31" s="854"/>
      <c r="Z31" s="551">
        <v>2048</v>
      </c>
      <c r="AA31" s="663">
        <f t="shared" si="3"/>
        <v>-0.99941644435975607</v>
      </c>
      <c r="AB31" s="860"/>
      <c r="AC31" s="551"/>
      <c r="AD31" s="107">
        <f t="shared" si="6"/>
        <v>2880</v>
      </c>
      <c r="AE31" s="675">
        <f t="shared" si="4"/>
        <v>0</v>
      </c>
      <c r="AF31" s="107" t="e">
        <f ca="1">SUMIF('NPR theo ngày'!$A$3:$A$122,'4.Order'!D31,'NPR theo ngày'!$C$3:$C$122)</f>
        <v>#N/A</v>
      </c>
      <c r="AG31" s="687" t="e">
        <f t="shared" ca="1" si="7"/>
        <v>#N/A</v>
      </c>
    </row>
    <row r="32" spans="2:34" s="38" customFormat="1" ht="20" customHeight="1">
      <c r="B32" s="39">
        <f t="shared" si="5"/>
        <v>18</v>
      </c>
      <c r="C32" s="39" t="str">
        <f>_xlfn.XLOOKUP(D32,'3.Gentan-i'!$B$10:$B$129,'3.Gentan-i'!$EN$10:$EN$129)</f>
        <v/>
      </c>
      <c r="D32" s="536" t="s">
        <v>124</v>
      </c>
      <c r="E32" s="263" t="str">
        <f>+VLOOKUP(D32,'3.Gentan-i'!$B$10:$C$130,2,0)</f>
        <v>NIPPE 284-1 THINNER</v>
      </c>
      <c r="F32" s="108" t="str" cm="1">
        <f t="array" ref="F32:G32">_xlfn.XLOOKUP(D32,'3.Gentan-i'!$B$10:$B$129,'3.Gentan-i'!$EH$10:$EI$129)</f>
        <v>L</v>
      </c>
      <c r="G32" s="309">
        <v>200</v>
      </c>
      <c r="H32" s="510">
        <f>_xlfn.XLOOKUP(D32,'3.Gentan-i'!$B$10:$B$129,'3.Gentan-i'!$FK$10:$FK$129)</f>
        <v>5000</v>
      </c>
      <c r="I32" s="107">
        <f>_xlfn.XLOOKUP($D32,'3.Gentan-i'!$B$10:$B$129,'3.Gentan-i'!$FK$10:$FK$129)</f>
        <v>5000</v>
      </c>
      <c r="J32" s="107">
        <f>_xlfn.XLOOKUP($D32,'3.Gentan-i'!$B$10:$B$129,'3.Gentan-i'!$FL$10:$FL$129)</f>
        <v>5800</v>
      </c>
      <c r="K32" s="107">
        <f>_xlfn.XLOOKUP($D32,'3.Gentan-i'!$B$10:$B$129,'3.Gentan-i'!$FM$10:$FM$129)</f>
        <v>4800</v>
      </c>
      <c r="L32" s="107">
        <f>_xlfn.XLOOKUP($D32,'3.Gentan-i'!$B$10:$B$129,'3.Gentan-i'!$FN$10:$FN$129)</f>
        <v>4400</v>
      </c>
      <c r="M32" s="325">
        <f>+IF(ISERROR(VLOOKUP(D32,'Lưu ý'!$C$5:$G$12,5,0)),0,(VLOOKUP(D32,'Lưu ý'!$C$5:$G$12,5,0)))</f>
        <v>0</v>
      </c>
      <c r="N32" s="104" t="str">
        <f>_xlfn.XLOOKUP(D32,'3.Gentan-i'!$B$10:$B$129,'3.Gentan-i'!$EK$10:$EK$129)</f>
        <v>TOPCOAT</v>
      </c>
      <c r="O32" s="856"/>
      <c r="P32" s="853"/>
      <c r="Q32" s="551">
        <v>2200</v>
      </c>
      <c r="R32" s="663">
        <f t="shared" si="0"/>
        <v>1.2727272727272727</v>
      </c>
      <c r="S32" s="37"/>
      <c r="T32" s="551"/>
      <c r="U32" s="663" t="e">
        <f t="shared" si="1"/>
        <v>#DIV/0!</v>
      </c>
      <c r="W32" s="551"/>
      <c r="X32" s="663" t="e">
        <f t="shared" si="2"/>
        <v>#DIV/0!</v>
      </c>
      <c r="Y32" s="854"/>
      <c r="Z32" s="551">
        <v>3200</v>
      </c>
      <c r="AA32" s="663">
        <f t="shared" si="3"/>
        <v>-0.99960227272727264</v>
      </c>
      <c r="AB32" s="860"/>
      <c r="AC32" s="551"/>
      <c r="AD32" s="107">
        <f t="shared" si="6"/>
        <v>5000</v>
      </c>
      <c r="AE32" s="675">
        <f t="shared" si="4"/>
        <v>0</v>
      </c>
      <c r="AF32" s="107" t="e">
        <f ca="1">SUMIF('NPR theo ngày'!$A$3:$A$122,'4.Order'!D32,'NPR theo ngày'!$C$3:$C$122)</f>
        <v>#N/A</v>
      </c>
      <c r="AG32" s="687" t="e">
        <f t="shared" ca="1" si="7"/>
        <v>#N/A</v>
      </c>
    </row>
    <row r="33" spans="2:33" s="38" customFormat="1" ht="20" customHeight="1">
      <c r="B33" s="39">
        <f t="shared" si="5"/>
        <v>19</v>
      </c>
      <c r="C33" s="39" t="str">
        <f>_xlfn.XLOOKUP(D33,'3.Gentan-i'!$B$10:$B$129,'3.Gentan-i'!$EN$10:$EN$129)</f>
        <v>Mùa hè</v>
      </c>
      <c r="D33" s="536" t="s">
        <v>127</v>
      </c>
      <c r="E33" s="263" t="str">
        <f>+VLOOKUP(D33,'3.Gentan-i'!$B$10:$C$130,2,0)</f>
        <v>NIPPE 205 THINNER (Mua He)</v>
      </c>
      <c r="F33" s="108" t="str" cm="1">
        <f t="array" ref="F33:G33">_xlfn.XLOOKUP(D33,'3.Gentan-i'!$B$10:$B$129,'3.Gentan-i'!$EH$10:$EI$129)</f>
        <v>L</v>
      </c>
      <c r="G33" s="108">
        <v>200</v>
      </c>
      <c r="H33" s="506">
        <f>_xlfn.XLOOKUP(D33,'3.Gentan-i'!$B$10:$B$129,'3.Gentan-i'!$FK$10:$FK$129)</f>
        <v>400</v>
      </c>
      <c r="I33" s="105">
        <f>_xlfn.XLOOKUP($D33,'3.Gentan-i'!$B$10:$B$129,'3.Gentan-i'!$FK$10:$FK$129)</f>
        <v>400</v>
      </c>
      <c r="J33" s="105">
        <f>_xlfn.XLOOKUP($D33,'3.Gentan-i'!$B$10:$B$129,'3.Gentan-i'!$FL$10:$FL$129)</f>
        <v>400</v>
      </c>
      <c r="K33" s="105">
        <f>_xlfn.XLOOKUP($D33,'3.Gentan-i'!$B$10:$B$129,'3.Gentan-i'!$FM$10:$FM$129)</f>
        <v>400</v>
      </c>
      <c r="L33" s="105">
        <f>_xlfn.XLOOKUP($D33,'3.Gentan-i'!$B$10:$B$129,'3.Gentan-i'!$FN$10:$FN$129)</f>
        <v>400</v>
      </c>
      <c r="M33" s="325" t="str">
        <f>+IF(ISERROR(VLOOKUP(D33,'Lưu ý'!$C$5:$G$12,5,0)),0,(VLOOKUP(D33,'Lưu ý'!$C$5:$G$12,5,0)))</f>
        <v>Mùa hè</v>
      </c>
      <c r="N33" s="104" t="str">
        <f>_xlfn.XLOOKUP(D33,'3.Gentan-i'!$B$10:$B$129,'3.Gentan-i'!$EK$10:$EK$129)</f>
        <v>TOPCOAT</v>
      </c>
      <c r="O33" s="856"/>
      <c r="P33" s="853"/>
      <c r="Q33" s="541">
        <v>200</v>
      </c>
      <c r="R33" s="663">
        <f t="shared" si="0"/>
        <v>1</v>
      </c>
      <c r="S33" s="37"/>
      <c r="T33" s="541"/>
      <c r="U33" s="663" t="e">
        <f t="shared" si="1"/>
        <v>#DIV/0!</v>
      </c>
      <c r="W33" s="541"/>
      <c r="X33" s="663" t="e">
        <f t="shared" si="2"/>
        <v>#DIV/0!</v>
      </c>
      <c r="Y33" s="854"/>
      <c r="Z33" s="541">
        <v>200</v>
      </c>
      <c r="AA33" s="663">
        <f t="shared" si="3"/>
        <v>-0.995</v>
      </c>
      <c r="AB33" s="860"/>
      <c r="AC33" s="541"/>
      <c r="AD33" s="105">
        <f t="shared" si="6"/>
        <v>400</v>
      </c>
      <c r="AE33" s="676">
        <f t="shared" si="4"/>
        <v>0</v>
      </c>
      <c r="AF33" s="105" t="e">
        <f ca="1">SUMIF('NPR theo ngày'!$A$3:$A$122,'4.Order'!D33,'NPR theo ngày'!$C$3:$C$122)</f>
        <v>#N/A</v>
      </c>
      <c r="AG33" s="687" t="e">
        <f t="shared" ca="1" si="7"/>
        <v>#N/A</v>
      </c>
    </row>
    <row r="34" spans="2:33" s="38" customFormat="1" ht="20" customHeight="1">
      <c r="B34" s="39">
        <f t="shared" si="5"/>
        <v>20</v>
      </c>
      <c r="C34" s="39" t="str">
        <f>_xlfn.XLOOKUP(D34,'3.Gentan-i'!$B$10:$B$129,'3.Gentan-i'!$EN$10:$EN$129)</f>
        <v>Mùa đông</v>
      </c>
      <c r="D34" s="536" t="s">
        <v>130</v>
      </c>
      <c r="E34" s="263" t="str">
        <f>+VLOOKUP(D34,'3.Gentan-i'!$B$10:$C$130,2,0)</f>
        <v>NIPPE 203 THINNER (Mua Đông)</v>
      </c>
      <c r="F34" s="108" t="str" cm="1">
        <f t="array" ref="F34:G34">_xlfn.XLOOKUP(D34,'3.Gentan-i'!$B$10:$B$129,'3.Gentan-i'!$EH$10:$EI$129)</f>
        <v>L</v>
      </c>
      <c r="G34" s="108">
        <v>200</v>
      </c>
      <c r="H34" s="506">
        <f>_xlfn.XLOOKUP(D34,'3.Gentan-i'!$B$10:$B$129,'3.Gentan-i'!$FK$10:$FK$129)</f>
        <v>0</v>
      </c>
      <c r="I34" s="105">
        <f>_xlfn.XLOOKUP($D34,'3.Gentan-i'!$B$10:$B$129,'3.Gentan-i'!$FK$10:$FK$129)</f>
        <v>0</v>
      </c>
      <c r="J34" s="105">
        <f>_xlfn.XLOOKUP($D34,'3.Gentan-i'!$B$10:$B$129,'3.Gentan-i'!$FL$10:$FL$129)</f>
        <v>0</v>
      </c>
      <c r="K34" s="105">
        <f>_xlfn.XLOOKUP($D34,'3.Gentan-i'!$B$10:$B$129,'3.Gentan-i'!$FM$10:$FM$129)</f>
        <v>0</v>
      </c>
      <c r="L34" s="105">
        <f>_xlfn.XLOOKUP($D34,'3.Gentan-i'!$B$10:$B$129,'3.Gentan-i'!$FN$10:$FN$129)</f>
        <v>0</v>
      </c>
      <c r="M34" s="325" t="str">
        <f>+IF(ISERROR(VLOOKUP(D34,'Lưu ý'!$C$5:$G$12,5,0)),0,(VLOOKUP(D34,'Lưu ý'!$C$5:$G$12,5,0)))</f>
        <v>Mùa đông</v>
      </c>
      <c r="N34" s="104" t="str">
        <f>_xlfn.XLOOKUP(D34,'3.Gentan-i'!$B$10:$B$129,'3.Gentan-i'!$EK$10:$EK$129)</f>
        <v>TOPCOAT</v>
      </c>
      <c r="O34" s="856"/>
      <c r="P34" s="853"/>
      <c r="Q34" s="541">
        <v>0</v>
      </c>
      <c r="R34" s="663" t="str">
        <f t="shared" si="0"/>
        <v>OK</v>
      </c>
      <c r="S34" s="37"/>
      <c r="T34" s="541"/>
      <c r="U34" s="663" t="str">
        <f t="shared" si="1"/>
        <v>OK</v>
      </c>
      <c r="W34" s="541"/>
      <c r="X34" s="663" t="str">
        <f t="shared" si="2"/>
        <v>OK</v>
      </c>
      <c r="Y34" s="854"/>
      <c r="Z34" s="541">
        <v>200</v>
      </c>
      <c r="AA34" s="663" t="e">
        <f t="shared" si="3"/>
        <v>#VALUE!</v>
      </c>
      <c r="AB34" s="860"/>
      <c r="AC34" s="541"/>
      <c r="AD34" s="105">
        <f t="shared" si="6"/>
        <v>0</v>
      </c>
      <c r="AE34" s="676" t="str">
        <f t="shared" si="4"/>
        <v/>
      </c>
      <c r="AF34" s="105" t="e">
        <f ca="1">SUMIF('NPR theo ngày'!$A$3:$A$122,'4.Order'!D34,'NPR theo ngày'!$C$3:$C$122)</f>
        <v>#N/A</v>
      </c>
      <c r="AG34" s="687" t="e">
        <f t="shared" ca="1" si="7"/>
        <v>#N/A</v>
      </c>
    </row>
    <row r="35" spans="2:33" s="38" customFormat="1" ht="20" customHeight="1">
      <c r="B35" s="39">
        <f t="shared" si="5"/>
        <v>21</v>
      </c>
      <c r="C35" s="39" t="str">
        <f>_xlfn.XLOOKUP(D35,'3.Gentan-i'!$B$10:$B$129,'3.Gentan-i'!$EN$10:$EN$129)</f>
        <v/>
      </c>
      <c r="D35" s="536" t="s">
        <v>132</v>
      </c>
      <c r="E35" s="263" t="str">
        <f>+VLOOKUP(D35,'3.Gentan-i'!$B$10:$C$130,2,0)</f>
        <v>OP-2 HG 3E5 GRAY</v>
      </c>
      <c r="F35" s="108" t="str" cm="1">
        <f t="array" ref="F35:G35">_xlfn.XLOOKUP(D35,'3.Gentan-i'!$B$10:$B$129,'3.Gentan-i'!$EH$10:$EI$129)</f>
        <v>KG</v>
      </c>
      <c r="G35" s="108">
        <v>16</v>
      </c>
      <c r="H35" s="506">
        <f>_xlfn.XLOOKUP(D35,'3.Gentan-i'!$B$10:$B$129,'3.Gentan-i'!$FK$10:$FK$129)</f>
        <v>1264</v>
      </c>
      <c r="I35" s="105">
        <f>_xlfn.XLOOKUP($D35,'3.Gentan-i'!$B$10:$B$129,'3.Gentan-i'!$FK$10:$FK$129)</f>
        <v>1264</v>
      </c>
      <c r="J35" s="105">
        <f>_xlfn.XLOOKUP($D35,'3.Gentan-i'!$B$10:$B$129,'3.Gentan-i'!$FL$10:$FL$129)</f>
        <v>1248</v>
      </c>
      <c r="K35" s="105">
        <f>_xlfn.XLOOKUP($D35,'3.Gentan-i'!$B$10:$B$129,'3.Gentan-i'!$FM$10:$FM$129)</f>
        <v>992</v>
      </c>
      <c r="L35" s="105">
        <f>_xlfn.XLOOKUP($D35,'3.Gentan-i'!$B$10:$B$129,'3.Gentan-i'!$FN$10:$FN$129)</f>
        <v>816</v>
      </c>
      <c r="M35" s="325">
        <f>+IF(ISERROR(VLOOKUP(D35,'Lưu ý'!$C$5:$G$12,5,0)),0,(VLOOKUP(D35,'Lưu ý'!$C$5:$G$12,5,0)))</f>
        <v>0</v>
      </c>
      <c r="N35" s="104" t="str">
        <f>_xlfn.XLOOKUP(D35,'3.Gentan-i'!$B$10:$B$129,'3.Gentan-i'!$EK$10:$EK$129)</f>
        <v>TOPCOAT</v>
      </c>
      <c r="O35" s="856"/>
      <c r="P35" s="853"/>
      <c r="Q35" s="541">
        <v>304</v>
      </c>
      <c r="R35" s="663">
        <f t="shared" si="0"/>
        <v>3.1578947368421053</v>
      </c>
      <c r="S35" s="37"/>
      <c r="T35" s="541"/>
      <c r="U35" s="663" t="e">
        <f t="shared" si="1"/>
        <v>#DIV/0!</v>
      </c>
      <c r="W35" s="541"/>
      <c r="X35" s="663" t="e">
        <f t="shared" si="2"/>
        <v>#DIV/0!</v>
      </c>
      <c r="Y35" s="854"/>
      <c r="Z35" s="541">
        <v>864</v>
      </c>
      <c r="AA35" s="663">
        <f t="shared" si="3"/>
        <v>-0.99634502923976609</v>
      </c>
      <c r="AB35" s="860"/>
      <c r="AC35" s="541"/>
      <c r="AD35" s="105">
        <f t="shared" si="6"/>
        <v>1264</v>
      </c>
      <c r="AE35" s="676">
        <f t="shared" si="4"/>
        <v>0</v>
      </c>
      <c r="AF35" s="105" t="e">
        <f ca="1">SUMIF('NPR theo ngày'!$A$3:$A$122,'4.Order'!D35,'NPR theo ngày'!$C$3:$C$122)</f>
        <v>#N/A</v>
      </c>
      <c r="AG35" s="687" t="e">
        <f t="shared" ca="1" si="7"/>
        <v>#N/A</v>
      </c>
    </row>
    <row r="36" spans="2:33" s="38" customFormat="1" ht="20" customHeight="1">
      <c r="B36" s="39">
        <f t="shared" si="5"/>
        <v>22</v>
      </c>
      <c r="C36" s="39" t="str">
        <f>_xlfn.XLOOKUP(D36,'3.Gentan-i'!$B$10:$B$129,'3.Gentan-i'!$EN$10:$EN$129)</f>
        <v>Mùa hè</v>
      </c>
      <c r="D36" s="536" t="s">
        <v>135</v>
      </c>
      <c r="E36" s="263" t="str">
        <f>+VLOOKUP(D36,'3.Gentan-i'!$B$10:$C$130,2,0)</f>
        <v>NIPPE 163 THINNER</v>
      </c>
      <c r="F36" s="108" t="str" cm="1">
        <f t="array" ref="F36:G36">_xlfn.XLOOKUP(D36,'3.Gentan-i'!$B$10:$B$129,'3.Gentan-i'!$EH$10:$EI$129)</f>
        <v>L</v>
      </c>
      <c r="G36" s="309">
        <v>200</v>
      </c>
      <c r="H36" s="510">
        <f>_xlfn.XLOOKUP(D36,'3.Gentan-i'!$B$10:$B$129,'3.Gentan-i'!$FK$10:$FK$129)</f>
        <v>400</v>
      </c>
      <c r="I36" s="105">
        <f>_xlfn.XLOOKUP($D36,'3.Gentan-i'!$B$10:$B$129,'3.Gentan-i'!$FK$10:$FK$129)</f>
        <v>400</v>
      </c>
      <c r="J36" s="107">
        <f>_xlfn.XLOOKUP($D36,'3.Gentan-i'!$B$10:$B$129,'3.Gentan-i'!$FL$10:$FL$129)</f>
        <v>400</v>
      </c>
      <c r="K36" s="107">
        <f>_xlfn.XLOOKUP($D36,'3.Gentan-i'!$B$10:$B$129,'3.Gentan-i'!$FM$10:$FM$129)</f>
        <v>400</v>
      </c>
      <c r="L36" s="107">
        <f>_xlfn.XLOOKUP($D36,'3.Gentan-i'!$B$10:$B$129,'3.Gentan-i'!$FN$10:$FN$129)</f>
        <v>200</v>
      </c>
      <c r="M36" s="325" t="str">
        <f>+IF(ISERROR(VLOOKUP(D36,'Lưu ý'!$C$5:$G$12,5,0)),0,(VLOOKUP(D36,'Lưu ý'!$C$5:$G$12,5,0)))</f>
        <v>Mùa hè</v>
      </c>
      <c r="N36" s="104" t="str">
        <f>_xlfn.XLOOKUP(D36,'3.Gentan-i'!$B$10:$B$129,'3.Gentan-i'!$EK$10:$EK$129)</f>
        <v>TOPCOAT</v>
      </c>
      <c r="O36" s="856"/>
      <c r="P36" s="853"/>
      <c r="Q36" s="551">
        <v>200</v>
      </c>
      <c r="R36" s="663">
        <f t="shared" si="0"/>
        <v>1</v>
      </c>
      <c r="S36" s="37"/>
      <c r="T36" s="551"/>
      <c r="U36" s="663" t="e">
        <f t="shared" si="1"/>
        <v>#DIV/0!</v>
      </c>
      <c r="W36" s="551"/>
      <c r="X36" s="663" t="e">
        <f t="shared" si="2"/>
        <v>#DIV/0!</v>
      </c>
      <c r="Y36" s="854"/>
      <c r="Z36" s="551">
        <v>200</v>
      </c>
      <c r="AA36" s="663">
        <f t="shared" si="3"/>
        <v>-0.995</v>
      </c>
      <c r="AB36" s="860"/>
      <c r="AC36" s="551"/>
      <c r="AD36" s="107">
        <f t="shared" si="6"/>
        <v>400</v>
      </c>
      <c r="AE36" s="675">
        <f t="shared" si="4"/>
        <v>0</v>
      </c>
      <c r="AF36" s="107" t="e">
        <f ca="1">SUMIF('NPR theo ngày'!$A$3:$A$122,'4.Order'!D36,'NPR theo ngày'!$C$3:$C$122)</f>
        <v>#N/A</v>
      </c>
      <c r="AG36" s="687" t="e">
        <f t="shared" ca="1" si="7"/>
        <v>#N/A</v>
      </c>
    </row>
    <row r="37" spans="2:33" s="38" customFormat="1" ht="20" customHeight="1">
      <c r="B37" s="39">
        <f t="shared" si="5"/>
        <v>23</v>
      </c>
      <c r="C37" s="39" t="str">
        <f>_xlfn.XLOOKUP(D37,'3.Gentan-i'!$B$10:$B$129,'3.Gentan-i'!$EN$10:$EN$129)</f>
        <v>Mùa đông</v>
      </c>
      <c r="D37" s="536" t="s">
        <v>138</v>
      </c>
      <c r="E37" s="263" t="str">
        <f>+VLOOKUP(D37,'3.Gentan-i'!$B$10:$C$130,2,0)</f>
        <v>NIPPE 162 THINNER</v>
      </c>
      <c r="F37" s="108" t="str" cm="1">
        <f t="array" ref="F37:G37">_xlfn.XLOOKUP(D37,'3.Gentan-i'!$B$10:$B$129,'3.Gentan-i'!$EH$10:$EI$129)</f>
        <v>L</v>
      </c>
      <c r="G37" s="108">
        <v>200</v>
      </c>
      <c r="H37" s="506">
        <f>_xlfn.XLOOKUP(D37,'3.Gentan-i'!$B$10:$B$129,'3.Gentan-i'!$FK$10:$FK$129)</f>
        <v>0</v>
      </c>
      <c r="I37" s="105">
        <f>_xlfn.XLOOKUP($D37,'3.Gentan-i'!$B$10:$B$129,'3.Gentan-i'!$FK$10:$FK$129)</f>
        <v>0</v>
      </c>
      <c r="J37" s="105">
        <f>_xlfn.XLOOKUP($D37,'3.Gentan-i'!$B$10:$B$129,'3.Gentan-i'!$FL$10:$FL$129)</f>
        <v>0</v>
      </c>
      <c r="K37" s="105">
        <f>_xlfn.XLOOKUP($D37,'3.Gentan-i'!$B$10:$B$129,'3.Gentan-i'!$FM$10:$FM$129)</f>
        <v>0</v>
      </c>
      <c r="L37" s="105">
        <f>_xlfn.XLOOKUP($D37,'3.Gentan-i'!$B$10:$B$129,'3.Gentan-i'!$FN$10:$FN$129)</f>
        <v>0</v>
      </c>
      <c r="M37" s="325" t="str">
        <f>+IF(ISERROR(VLOOKUP(D37,'Lưu ý'!$C$5:$G$12,5,0)),0,(VLOOKUP(D37,'Lưu ý'!$C$5:$G$12,5,0)))</f>
        <v>Mùa đông</v>
      </c>
      <c r="N37" s="104" t="str">
        <f>_xlfn.XLOOKUP(D37,'3.Gentan-i'!$B$10:$B$129,'3.Gentan-i'!$EK$10:$EK$129)</f>
        <v>TOPCOAT</v>
      </c>
      <c r="O37" s="856"/>
      <c r="P37" s="853"/>
      <c r="Q37" s="541">
        <v>0</v>
      </c>
      <c r="R37" s="663" t="str">
        <f t="shared" si="0"/>
        <v>OK</v>
      </c>
      <c r="S37" s="37"/>
      <c r="T37" s="541"/>
      <c r="U37" s="663" t="str">
        <f t="shared" si="1"/>
        <v>OK</v>
      </c>
      <c r="W37" s="541"/>
      <c r="X37" s="663" t="str">
        <f t="shared" si="2"/>
        <v>OK</v>
      </c>
      <c r="Y37" s="854"/>
      <c r="Z37" s="541">
        <v>200</v>
      </c>
      <c r="AA37" s="663" t="e">
        <f t="shared" si="3"/>
        <v>#VALUE!</v>
      </c>
      <c r="AB37" s="860"/>
      <c r="AC37" s="541"/>
      <c r="AD37" s="105">
        <f t="shared" si="6"/>
        <v>0</v>
      </c>
      <c r="AE37" s="676" t="str">
        <f t="shared" si="4"/>
        <v/>
      </c>
      <c r="AF37" s="105" t="e">
        <f ca="1">SUMIF('NPR theo ngày'!$A$3:$A$122,'4.Order'!D37,'NPR theo ngày'!$C$3:$C$122)</f>
        <v>#N/A</v>
      </c>
      <c r="AG37" s="687" t="e">
        <f t="shared" ca="1" si="7"/>
        <v>#N/A</v>
      </c>
    </row>
    <row r="38" spans="2:33" s="38" customFormat="1" ht="20" customHeight="1">
      <c r="B38" s="39">
        <f t="shared" si="5"/>
        <v>24</v>
      </c>
      <c r="C38" s="39" t="str">
        <f>_xlfn.XLOOKUP(D38,'3.Gentan-i'!$B$10:$B$129,'3.Gentan-i'!$EN$10:$EN$129)</f>
        <v/>
      </c>
      <c r="D38" s="536" t="s">
        <v>140</v>
      </c>
      <c r="E38" s="263" t="str">
        <f>+VLOOKUP(D38,'3.Gentan-i'!$B$10:$C$130,2,0)</f>
        <v>OS-25 040-V( VNL)</v>
      </c>
      <c r="F38" s="108" t="str" cm="1">
        <f t="array" ref="F38:G38">_xlfn.XLOOKUP(D38,'3.Gentan-i'!$B$10:$B$129,'3.Gentan-i'!$EH$10:$EI$129)</f>
        <v>KG</v>
      </c>
      <c r="G38" s="108">
        <v>16</v>
      </c>
      <c r="H38" s="506">
        <f>_xlfn.XLOOKUP(D38,'3.Gentan-i'!$B$10:$B$129,'3.Gentan-i'!$FK$10:$FK$129)</f>
        <v>1232</v>
      </c>
      <c r="I38" s="105">
        <f>_xlfn.XLOOKUP($D38,'3.Gentan-i'!$B$10:$B$129,'3.Gentan-i'!$FK$10:$FK$129)</f>
        <v>1232</v>
      </c>
      <c r="J38" s="105">
        <f>_xlfn.XLOOKUP($D38,'3.Gentan-i'!$B$10:$B$129,'3.Gentan-i'!$FL$10:$FL$129)</f>
        <v>992</v>
      </c>
      <c r="K38" s="105">
        <f>_xlfn.XLOOKUP($D38,'3.Gentan-i'!$B$10:$B$129,'3.Gentan-i'!$FM$10:$FM$129)</f>
        <v>992</v>
      </c>
      <c r="L38" s="105">
        <f>_xlfn.XLOOKUP($D38,'3.Gentan-i'!$B$10:$B$129,'3.Gentan-i'!$FN$10:$FN$129)</f>
        <v>768</v>
      </c>
      <c r="M38" s="325">
        <f>+IF(ISERROR(VLOOKUP(D38,'Lưu ý'!$C$5:$G$12,5,0)),0,(VLOOKUP(D38,'Lưu ý'!$C$5:$G$12,5,0)))</f>
        <v>0</v>
      </c>
      <c r="N38" s="104" t="str">
        <f>_xlfn.XLOOKUP(D38,'3.Gentan-i'!$B$10:$B$129,'3.Gentan-i'!$EK$10:$EK$129)</f>
        <v>TOPCOAT</v>
      </c>
      <c r="O38" s="856"/>
      <c r="P38" s="853"/>
      <c r="Q38" s="541">
        <v>384</v>
      </c>
      <c r="R38" s="663">
        <f t="shared" si="0"/>
        <v>2.2083333333333335</v>
      </c>
      <c r="S38" s="37"/>
      <c r="T38" s="541"/>
      <c r="U38" s="663" t="e">
        <f t="shared" si="1"/>
        <v>#DIV/0!</v>
      </c>
      <c r="W38" s="541"/>
      <c r="X38" s="663" t="e">
        <f t="shared" si="2"/>
        <v>#DIV/0!</v>
      </c>
      <c r="Y38" s="854"/>
      <c r="Z38" s="541">
        <v>560</v>
      </c>
      <c r="AA38" s="663">
        <f t="shared" si="3"/>
        <v>-0.99605654761904761</v>
      </c>
      <c r="AB38" s="860"/>
      <c r="AC38" s="541"/>
      <c r="AD38" s="105">
        <f t="shared" si="6"/>
        <v>1232</v>
      </c>
      <c r="AE38" s="676">
        <f t="shared" si="4"/>
        <v>0</v>
      </c>
      <c r="AF38" s="105" t="e">
        <f ca="1">SUMIF('NPR theo ngày'!$A$3:$A$122,'4.Order'!D38,'NPR theo ngày'!$C$3:$C$122)</f>
        <v>#N/A</v>
      </c>
      <c r="AG38" s="687" t="e">
        <f t="shared" ca="1" si="7"/>
        <v>#N/A</v>
      </c>
    </row>
    <row r="39" spans="2:33" s="38" customFormat="1" ht="20" customHeight="1">
      <c r="B39" s="39">
        <f t="shared" si="5"/>
        <v>25</v>
      </c>
      <c r="C39" s="39" t="str">
        <f>_xlfn.XLOOKUP(D39,'3.Gentan-i'!$B$10:$B$129,'3.Gentan-i'!$EN$10:$EN$129)</f>
        <v/>
      </c>
      <c r="D39" s="536" t="s">
        <v>145</v>
      </c>
      <c r="E39" s="263" t="str">
        <f>+VLOOKUP(D39,'3.Gentan-i'!$B$10:$C$130,2,0)</f>
        <v xml:space="preserve">R-357 U-AG 9 Junior light GRAY </v>
      </c>
      <c r="F39" s="108" t="str" cm="1">
        <f t="array" ref="F39:G39">_xlfn.XLOOKUP(D39,'3.Gentan-i'!$B$10:$B$129,'3.Gentan-i'!$EH$10:$EI$129)</f>
        <v>KG</v>
      </c>
      <c r="G39" s="108">
        <v>16</v>
      </c>
      <c r="H39" s="506">
        <f>_xlfn.XLOOKUP(D39,'3.Gentan-i'!$B$10:$B$129,'3.Gentan-i'!$FK$10:$FK$129)</f>
        <v>224</v>
      </c>
      <c r="I39" s="105">
        <f>_xlfn.XLOOKUP($D39,'3.Gentan-i'!$B$10:$B$129,'3.Gentan-i'!$FK$10:$FK$129)</f>
        <v>224</v>
      </c>
      <c r="J39" s="105">
        <f>_xlfn.XLOOKUP($D39,'3.Gentan-i'!$B$10:$B$129,'3.Gentan-i'!$FL$10:$FL$129)</f>
        <v>224</v>
      </c>
      <c r="K39" s="105">
        <f>_xlfn.XLOOKUP($D39,'3.Gentan-i'!$B$10:$B$129,'3.Gentan-i'!$FM$10:$FM$129)</f>
        <v>176</v>
      </c>
      <c r="L39" s="105">
        <f>_xlfn.XLOOKUP($D39,'3.Gentan-i'!$B$10:$B$129,'3.Gentan-i'!$FN$10:$FN$129)</f>
        <v>160</v>
      </c>
      <c r="M39" s="327">
        <f>+IF(ISERROR(VLOOKUP(D39,'Lưu ý'!$C$5:$G$12,5,0)),0,(VLOOKUP(D39,'Lưu ý'!$C$5:$G$12,5,0)))</f>
        <v>0</v>
      </c>
      <c r="N39" s="106" t="str">
        <f>_xlfn.XLOOKUP(D39,'3.Gentan-i'!$B$10:$B$129,'3.Gentan-i'!$EK$10:$EK$129)</f>
        <v>BUMPER</v>
      </c>
      <c r="O39" s="856"/>
      <c r="P39" s="853"/>
      <c r="Q39" s="541">
        <v>48</v>
      </c>
      <c r="R39" s="663">
        <f t="shared" si="0"/>
        <v>3.6666666666666665</v>
      </c>
      <c r="S39" s="37"/>
      <c r="T39" s="541"/>
      <c r="U39" s="663" t="e">
        <f t="shared" si="1"/>
        <v>#DIV/0!</v>
      </c>
      <c r="W39" s="541"/>
      <c r="X39" s="663" t="e">
        <f t="shared" si="2"/>
        <v>#DIV/0!</v>
      </c>
      <c r="Y39" s="854"/>
      <c r="Z39" s="541">
        <v>144</v>
      </c>
      <c r="AA39" s="663">
        <f t="shared" si="3"/>
        <v>-0.97453703703703709</v>
      </c>
      <c r="AB39" s="860"/>
      <c r="AC39" s="541"/>
      <c r="AD39" s="105">
        <f t="shared" si="6"/>
        <v>224</v>
      </c>
      <c r="AE39" s="676">
        <f t="shared" si="4"/>
        <v>0</v>
      </c>
      <c r="AF39" s="105" t="e">
        <f ca="1">SUMIF('NPR theo ngày'!$A$3:$A$122,'4.Order'!D39,'NPR theo ngày'!$C$3:$C$122)</f>
        <v>#N/A</v>
      </c>
      <c r="AG39" s="687" t="e">
        <f t="shared" ca="1" si="7"/>
        <v>#N/A</v>
      </c>
    </row>
    <row r="40" spans="2:33" s="38" customFormat="1" ht="20" customHeight="1">
      <c r="B40" s="39">
        <f t="shared" si="5"/>
        <v>26</v>
      </c>
      <c r="C40" s="39" t="str">
        <f>_xlfn.XLOOKUP(D40,'3.Gentan-i'!$B$10:$B$129,'3.Gentan-i'!$EN$10:$EN$129)</f>
        <v/>
      </c>
      <c r="D40" s="536" t="s">
        <v>156</v>
      </c>
      <c r="E40" s="263" t="str">
        <f>+VLOOKUP(D40,'3.Gentan-i'!$B$10:$C$130,2,0)</f>
        <v>R-333 4R0 (VNL)</v>
      </c>
      <c r="F40" s="108" t="str" cm="1">
        <f t="array" ref="F40:G40">_xlfn.XLOOKUP(D40,'3.Gentan-i'!$B$10:$B$129,'3.Gentan-i'!$EH$10:$EI$129)</f>
        <v>KG</v>
      </c>
      <c r="G40" s="108">
        <v>16</v>
      </c>
      <c r="H40" s="506">
        <f>_xlfn.XLOOKUP(D40,'3.Gentan-i'!$B$10:$B$129,'3.Gentan-i'!$FK$10:$FK$129)</f>
        <v>192</v>
      </c>
      <c r="I40" s="105">
        <f>_xlfn.XLOOKUP($D40,'3.Gentan-i'!$B$10:$B$129,'3.Gentan-i'!$FK$10:$FK$129)</f>
        <v>192</v>
      </c>
      <c r="J40" s="105">
        <f>_xlfn.XLOOKUP($D40,'3.Gentan-i'!$B$10:$B$129,'3.Gentan-i'!$FL$10:$FL$129)</f>
        <v>144</v>
      </c>
      <c r="K40" s="105">
        <f>_xlfn.XLOOKUP($D40,'3.Gentan-i'!$B$10:$B$129,'3.Gentan-i'!$FM$10:$FM$129)</f>
        <v>192</v>
      </c>
      <c r="L40" s="105">
        <f>_xlfn.XLOOKUP($D40,'3.Gentan-i'!$B$10:$B$129,'3.Gentan-i'!$FN$10:$FN$129)</f>
        <v>192</v>
      </c>
      <c r="M40" s="325">
        <f>+IF(ISERROR(VLOOKUP(D40,'Lưu ý'!$C$5:$G$12,5,0)),0,(VLOOKUP(D40,'Lưu ý'!$C$5:$G$12,5,0)))</f>
        <v>0</v>
      </c>
      <c r="N40" s="104" t="str">
        <f>_xlfn.XLOOKUP(D40,'3.Gentan-i'!$B$10:$B$129,'3.Gentan-i'!$EK$10:$EK$129)</f>
        <v>BUMPER</v>
      </c>
      <c r="O40" s="856"/>
      <c r="P40" s="853"/>
      <c r="Q40" s="541">
        <v>64</v>
      </c>
      <c r="R40" s="663">
        <f t="shared" si="0"/>
        <v>2</v>
      </c>
      <c r="S40" s="37"/>
      <c r="T40" s="541"/>
      <c r="U40" s="663" t="e">
        <f t="shared" si="1"/>
        <v>#DIV/0!</v>
      </c>
      <c r="W40" s="541"/>
      <c r="X40" s="663" t="e">
        <f t="shared" si="2"/>
        <v>#DIV/0!</v>
      </c>
      <c r="Y40" s="854"/>
      <c r="Z40" s="541">
        <v>144</v>
      </c>
      <c r="AA40" s="663">
        <f t="shared" si="3"/>
        <v>-0.98611111111111116</v>
      </c>
      <c r="AB40" s="860"/>
      <c r="AC40" s="541"/>
      <c r="AD40" s="105">
        <f t="shared" si="6"/>
        <v>192</v>
      </c>
      <c r="AE40" s="676">
        <f t="shared" si="4"/>
        <v>0</v>
      </c>
      <c r="AF40" s="105" t="e">
        <f ca="1">SUMIF('NPR theo ngày'!$A$3:$A$122,'4.Order'!D40,'NPR theo ngày'!$C$3:$C$122)</f>
        <v>#N/A</v>
      </c>
      <c r="AG40" s="687" t="e">
        <f t="shared" ca="1" si="7"/>
        <v>#N/A</v>
      </c>
    </row>
    <row r="41" spans="2:33" s="38" customFormat="1" ht="20" customHeight="1">
      <c r="B41" s="39">
        <f t="shared" si="5"/>
        <v>27</v>
      </c>
      <c r="C41" s="39" t="str">
        <f>_xlfn.XLOOKUP(D41,'3.Gentan-i'!$B$10:$B$129,'3.Gentan-i'!$EN$10:$EN$129)</f>
        <v/>
      </c>
      <c r="D41" s="536" t="s">
        <v>159</v>
      </c>
      <c r="E41" s="263" t="str">
        <f>+VLOOKUP(D41,'3.Gentan-i'!$B$10:$C$130,2,0)</f>
        <v>R-333 218</v>
      </c>
      <c r="F41" s="108" t="str" cm="1">
        <f t="array" ref="F41:G41">_xlfn.XLOOKUP(D41,'3.Gentan-i'!$B$10:$B$129,'3.Gentan-i'!$EH$10:$EI$129)</f>
        <v>KG</v>
      </c>
      <c r="G41" s="108">
        <v>16</v>
      </c>
      <c r="H41" s="506">
        <f>_xlfn.XLOOKUP(D41,'3.Gentan-i'!$B$10:$B$129,'3.Gentan-i'!$FK$10:$FK$129)</f>
        <v>336</v>
      </c>
      <c r="I41" s="105">
        <f>_xlfn.XLOOKUP($D41,'3.Gentan-i'!$B$10:$B$129,'3.Gentan-i'!$FK$10:$FK$129)</f>
        <v>336</v>
      </c>
      <c r="J41" s="105">
        <f>_xlfn.XLOOKUP($D41,'3.Gentan-i'!$B$10:$B$129,'3.Gentan-i'!$FL$10:$FL$129)</f>
        <v>400</v>
      </c>
      <c r="K41" s="105">
        <f>_xlfn.XLOOKUP($D41,'3.Gentan-i'!$B$10:$B$129,'3.Gentan-i'!$FM$10:$FM$129)</f>
        <v>352</v>
      </c>
      <c r="L41" s="105">
        <f>_xlfn.XLOOKUP($D41,'3.Gentan-i'!$B$10:$B$129,'3.Gentan-i'!$FN$10:$FN$129)</f>
        <v>304</v>
      </c>
      <c r="M41" s="325">
        <f>+IF(ISERROR(VLOOKUP(D41,'Lưu ý'!$C$5:$G$12,5,0)),0,(VLOOKUP(D41,'Lưu ý'!$C$5:$G$12,5,0)))</f>
        <v>0</v>
      </c>
      <c r="N41" s="104" t="str">
        <f>_xlfn.XLOOKUP(D41,'3.Gentan-i'!$B$10:$B$129,'3.Gentan-i'!$EK$10:$EK$129)</f>
        <v>BUMPER</v>
      </c>
      <c r="O41" s="856"/>
      <c r="P41" s="853"/>
      <c r="Q41" s="541">
        <v>112</v>
      </c>
      <c r="R41" s="663">
        <f t="shared" si="0"/>
        <v>2</v>
      </c>
      <c r="S41" s="37"/>
      <c r="T41" s="541"/>
      <c r="U41" s="663" t="e">
        <f t="shared" si="1"/>
        <v>#DIV/0!</v>
      </c>
      <c r="W41" s="541"/>
      <c r="X41" s="663" t="e">
        <f t="shared" si="2"/>
        <v>#DIV/0!</v>
      </c>
      <c r="Y41" s="854"/>
      <c r="Z41" s="541">
        <v>96</v>
      </c>
      <c r="AA41" s="663">
        <f t="shared" si="3"/>
        <v>-0.97916666666666663</v>
      </c>
      <c r="AB41" s="860"/>
      <c r="AC41" s="541"/>
      <c r="AD41" s="105">
        <f t="shared" si="6"/>
        <v>336</v>
      </c>
      <c r="AE41" s="676">
        <f t="shared" si="4"/>
        <v>0</v>
      </c>
      <c r="AF41" s="105" t="e">
        <f ca="1">SUMIF('NPR theo ngày'!$A$3:$A$122,'4.Order'!D41,'NPR theo ngày'!$C$3:$C$122)</f>
        <v>#N/A</v>
      </c>
      <c r="AG41" s="687" t="e">
        <f t="shared" ca="1" si="7"/>
        <v>#N/A</v>
      </c>
    </row>
    <row r="42" spans="2:33" s="41" customFormat="1" ht="20" customHeight="1">
      <c r="B42" s="39">
        <f t="shared" si="5"/>
        <v>28</v>
      </c>
      <c r="C42" s="39" t="str">
        <f>_xlfn.XLOOKUP(D42,'3.Gentan-i'!$B$10:$B$129,'3.Gentan-i'!$EN$10:$EN$129)</f>
        <v/>
      </c>
      <c r="D42" s="536" t="s">
        <v>162</v>
      </c>
      <c r="E42" s="263" t="str">
        <f>+VLOOKUP(D42,'3.Gentan-i'!$B$10:$C$130,2,0)</f>
        <v>R-333 040</v>
      </c>
      <c r="F42" s="108" t="str" cm="1">
        <f t="array" ref="F42:G42">_xlfn.XLOOKUP(D42,'3.Gentan-i'!$B$10:$B$129,'3.Gentan-i'!$EH$10:$EI$129)</f>
        <v>KG</v>
      </c>
      <c r="G42" s="108">
        <v>16</v>
      </c>
      <c r="H42" s="510">
        <f>_xlfn.XLOOKUP(D42,'3.Gentan-i'!$B$10:$B$129,'3.Gentan-i'!$FK$10:$FK$129)</f>
        <v>304</v>
      </c>
      <c r="I42" s="515">
        <f>_xlfn.XLOOKUP($D42,'3.Gentan-i'!$B$10:$B$129,'3.Gentan-i'!$FK$10:$FK$129)</f>
        <v>304</v>
      </c>
      <c r="J42" s="515">
        <f>_xlfn.XLOOKUP($D42,'3.Gentan-i'!$B$10:$B$129,'3.Gentan-i'!$FL$10:$FL$129)</f>
        <v>240</v>
      </c>
      <c r="K42" s="515">
        <f>_xlfn.XLOOKUP($D42,'3.Gentan-i'!$B$10:$B$129,'3.Gentan-i'!$FM$10:$FM$129)</f>
        <v>256</v>
      </c>
      <c r="L42" s="515">
        <f>_xlfn.XLOOKUP($D42,'3.Gentan-i'!$B$10:$B$129,'3.Gentan-i'!$FN$10:$FN$129)</f>
        <v>208</v>
      </c>
      <c r="M42" s="325">
        <f>+IF(ISERROR(VLOOKUP(D42,'Lưu ý'!$C$5:$G$12,5,0)),0,(VLOOKUP(D42,'Lưu ý'!$C$5:$G$12,5,0)))</f>
        <v>0</v>
      </c>
      <c r="N42" s="104" t="str">
        <f>_xlfn.XLOOKUP(D42,'3.Gentan-i'!$B$10:$B$129,'3.Gentan-i'!$EK$10:$EK$129)</f>
        <v>BUMPER</v>
      </c>
      <c r="O42" s="856"/>
      <c r="P42" s="853"/>
      <c r="Q42" s="552">
        <v>128</v>
      </c>
      <c r="R42" s="663">
        <f t="shared" si="0"/>
        <v>1.375</v>
      </c>
      <c r="S42" s="40"/>
      <c r="T42" s="552"/>
      <c r="U42" s="663" t="e">
        <f t="shared" si="1"/>
        <v>#DIV/0!</v>
      </c>
      <c r="W42" s="552"/>
      <c r="X42" s="663" t="e">
        <f t="shared" si="2"/>
        <v>#DIV/0!</v>
      </c>
      <c r="Y42" s="854"/>
      <c r="Z42" s="552">
        <v>160</v>
      </c>
      <c r="AA42" s="663">
        <f t="shared" si="3"/>
        <v>-0.99140625000000004</v>
      </c>
      <c r="AB42" s="861"/>
      <c r="AC42" s="552"/>
      <c r="AD42" s="515">
        <f t="shared" si="6"/>
        <v>304</v>
      </c>
      <c r="AE42" s="675">
        <f t="shared" si="4"/>
        <v>0</v>
      </c>
      <c r="AF42" s="515" t="e">
        <f ca="1">SUMIF('NPR theo ngày'!$A$3:$A$122,'4.Order'!D42,'NPR theo ngày'!$C$3:$C$122)</f>
        <v>#N/A</v>
      </c>
      <c r="AG42" s="688" t="e">
        <f t="shared" ca="1" si="7"/>
        <v>#N/A</v>
      </c>
    </row>
    <row r="43" spans="2:33" s="38" customFormat="1" ht="20" customHeight="1">
      <c r="B43" s="39">
        <f t="shared" si="5"/>
        <v>29</v>
      </c>
      <c r="C43" s="39" t="str">
        <f>_xlfn.XLOOKUP(D43,'3.Gentan-i'!$B$10:$B$129,'3.Gentan-i'!$EN$10:$EN$129)</f>
        <v/>
      </c>
      <c r="D43" s="536" t="s">
        <v>165</v>
      </c>
      <c r="E43" s="263" t="str">
        <f>+VLOOKUP(D43,'3.Gentan-i'!$B$10:$C$130,2,0)</f>
        <v>R333 - 601 Green</v>
      </c>
      <c r="F43" s="108" t="str" cm="1">
        <f t="array" ref="F43:G43">_xlfn.XLOOKUP(D43,'3.Gentan-i'!$B$10:$B$129,'3.Gentan-i'!$EH$10:$EI$129)</f>
        <v>KG</v>
      </c>
      <c r="G43" s="108">
        <v>4</v>
      </c>
      <c r="H43" s="506">
        <f>_xlfn.XLOOKUP(D43,'3.Gentan-i'!$B$10:$B$129,'3.Gentan-i'!$FK$10:$FK$129)</f>
        <v>0</v>
      </c>
      <c r="I43" s="105">
        <f>_xlfn.XLOOKUP($D43,'3.Gentan-i'!$B$10:$B$129,'3.Gentan-i'!$FK$10:$FK$129)</f>
        <v>0</v>
      </c>
      <c r="J43" s="105">
        <f>_xlfn.XLOOKUP($D43,'3.Gentan-i'!$B$10:$B$129,'3.Gentan-i'!$FL$10:$FL$129)</f>
        <v>32</v>
      </c>
      <c r="K43" s="105">
        <f>_xlfn.XLOOKUP($D43,'3.Gentan-i'!$B$10:$B$129,'3.Gentan-i'!$FM$10:$FM$129)</f>
        <v>0</v>
      </c>
      <c r="L43" s="105">
        <f>_xlfn.XLOOKUP($D43,'3.Gentan-i'!$B$10:$B$129,'3.Gentan-i'!$FN$10:$FN$129)</f>
        <v>0</v>
      </c>
      <c r="M43" s="325">
        <f>+IF(ISERROR(VLOOKUP(D43,'Lưu ý'!$C$5:$G$12,5,0)),0,(VLOOKUP(D43,'Lưu ý'!$C$5:$G$12,5,0)))</f>
        <v>0</v>
      </c>
      <c r="N43" s="104" t="str">
        <f>_xlfn.XLOOKUP(D43,'3.Gentan-i'!$B$10:$B$129,'3.Gentan-i'!$EK$10:$EK$129)</f>
        <v>BUMPER</v>
      </c>
      <c r="O43" s="856"/>
      <c r="P43" s="853"/>
      <c r="Q43" s="541">
        <v>0</v>
      </c>
      <c r="R43" s="663" t="str">
        <f t="shared" si="0"/>
        <v>OK</v>
      </c>
      <c r="S43" s="37"/>
      <c r="T43" s="541"/>
      <c r="U43" s="663" t="str">
        <f t="shared" si="1"/>
        <v>OK</v>
      </c>
      <c r="W43" s="541"/>
      <c r="X43" s="663" t="str">
        <f t="shared" si="2"/>
        <v>OK</v>
      </c>
      <c r="Y43" s="854"/>
      <c r="Z43" s="541">
        <v>0</v>
      </c>
      <c r="AA43" s="663" t="e">
        <f t="shared" si="3"/>
        <v>#VALUE!</v>
      </c>
      <c r="AB43" s="860"/>
      <c r="AC43" s="541"/>
      <c r="AD43" s="105">
        <f t="shared" si="6"/>
        <v>0</v>
      </c>
      <c r="AE43" s="676" t="str">
        <f t="shared" si="4"/>
        <v/>
      </c>
      <c r="AF43" s="105" t="e">
        <f ca="1">SUMIF('NPR theo ngày'!$A$3:$A$122,'4.Order'!D43,'NPR theo ngày'!$C$3:$C$122)</f>
        <v>#N/A</v>
      </c>
      <c r="AG43" s="687" t="e">
        <f t="shared" ca="1" si="7"/>
        <v>#N/A</v>
      </c>
    </row>
    <row r="44" spans="2:33" s="38" customFormat="1" ht="20" customHeight="1">
      <c r="B44" s="39">
        <f t="shared" si="5"/>
        <v>30</v>
      </c>
      <c r="C44" s="39" t="str">
        <f>_xlfn.XLOOKUP(D44,'3.Gentan-i'!$B$10:$B$129,'3.Gentan-i'!$EN$10:$EN$129)</f>
        <v/>
      </c>
      <c r="D44" s="537" t="s">
        <v>171</v>
      </c>
      <c r="E44" s="500" t="str">
        <f>+VLOOKUP(D44,'3.Gentan-i'!$B$10:$C$130,2,0)</f>
        <v>R-2500-1 CLEAR</v>
      </c>
      <c r="F44" s="108" t="str" cm="1">
        <f t="array" ref="F44:G44">_xlfn.XLOOKUP(D44,'3.Gentan-i'!$B$10:$B$129,'3.Gentan-i'!$EH$10:$EI$129)</f>
        <v>KG</v>
      </c>
      <c r="G44" s="108">
        <v>16</v>
      </c>
      <c r="H44" s="506">
        <f>_xlfn.XLOOKUP(D44,'3.Gentan-i'!$B$10:$B$129,'3.Gentan-i'!$FK$10:$FK$129)</f>
        <v>992</v>
      </c>
      <c r="I44" s="105">
        <f>_xlfn.XLOOKUP($D44,'3.Gentan-i'!$B$10:$B$129,'3.Gentan-i'!$FK$10:$FK$129)</f>
        <v>992</v>
      </c>
      <c r="J44" s="105">
        <f>_xlfn.XLOOKUP($D44,'3.Gentan-i'!$B$10:$B$129,'3.Gentan-i'!$FL$10:$FL$129)</f>
        <v>1088</v>
      </c>
      <c r="K44" s="105">
        <f>_xlfn.XLOOKUP($D44,'3.Gentan-i'!$B$10:$B$129,'3.Gentan-i'!$FM$10:$FM$129)</f>
        <v>928</v>
      </c>
      <c r="L44" s="105">
        <f>_xlfn.XLOOKUP($D44,'3.Gentan-i'!$B$10:$B$129,'3.Gentan-i'!$FN$10:$FN$129)</f>
        <v>880</v>
      </c>
      <c r="M44" s="325">
        <f>+IF(ISERROR(VLOOKUP(D44,'Lưu ý'!$C$5:$G$12,5,0)),0,(VLOOKUP(D44,'Lưu ý'!$C$5:$G$12,5,0)))</f>
        <v>0</v>
      </c>
      <c r="N44" s="104" t="str">
        <f>_xlfn.XLOOKUP(D44,'3.Gentan-i'!$B$10:$B$129,'3.Gentan-i'!$EK$10:$EK$129)</f>
        <v>BUMPER</v>
      </c>
      <c r="O44" s="856"/>
      <c r="P44" s="853"/>
      <c r="Q44" s="541">
        <v>448</v>
      </c>
      <c r="R44" s="663">
        <f t="shared" si="0"/>
        <v>1.2142857142857142</v>
      </c>
      <c r="S44" s="37"/>
      <c r="T44" s="541"/>
      <c r="U44" s="663" t="e">
        <f t="shared" si="1"/>
        <v>#DIV/0!</v>
      </c>
      <c r="W44" s="541"/>
      <c r="X44" s="663" t="e">
        <f t="shared" si="2"/>
        <v>#DIV/0!</v>
      </c>
      <c r="Y44" s="854"/>
      <c r="Z44" s="541">
        <v>736</v>
      </c>
      <c r="AA44" s="663">
        <f t="shared" si="3"/>
        <v>-0.99835015527950322</v>
      </c>
      <c r="AB44" s="861"/>
      <c r="AC44" s="541"/>
      <c r="AD44" s="105">
        <f t="shared" si="6"/>
        <v>992</v>
      </c>
      <c r="AE44" s="676">
        <f t="shared" si="4"/>
        <v>0</v>
      </c>
      <c r="AF44" s="105" t="e">
        <f ca="1">SUMIF('NPR theo ngày'!$A$3:$A$122,'4.Order'!D44,'NPR theo ngày'!$C$3:$C$122)</f>
        <v>#N/A</v>
      </c>
      <c r="AG44" s="687" t="e">
        <f t="shared" ca="1" si="7"/>
        <v>#N/A</v>
      </c>
    </row>
    <row r="45" spans="2:33" s="38" customFormat="1" ht="19" customHeight="1">
      <c r="B45" s="39">
        <f t="shared" si="5"/>
        <v>31</v>
      </c>
      <c r="C45" s="39" t="str">
        <f>_xlfn.XLOOKUP(D45,'3.Gentan-i'!$B$10:$B$129,'3.Gentan-i'!$EN$10:$EN$129)</f>
        <v/>
      </c>
      <c r="D45" s="536" t="s">
        <v>178</v>
      </c>
      <c r="E45" s="263" t="str">
        <f>+VLOOKUP(D45,'3.Gentan-i'!$B$10:$C$130,2,0)</f>
        <v>Nax admila 4R0</v>
      </c>
      <c r="F45" s="108" t="str" cm="1">
        <f t="array" ref="F45:G45">_xlfn.XLOOKUP(D45,'3.Gentan-i'!$B$10:$B$129,'3.Gentan-i'!$EH$10:$EI$129)</f>
        <v>KG</v>
      </c>
      <c r="G45" s="108">
        <v>1</v>
      </c>
      <c r="H45" s="510">
        <f>_xlfn.XLOOKUP(D45,'3.Gentan-i'!$B$10:$B$129,'3.Gentan-i'!$FK$10:$FK$129)</f>
        <v>2</v>
      </c>
      <c r="I45" s="515">
        <f>_xlfn.XLOOKUP($D45,'3.Gentan-i'!$B$10:$B$129,'3.Gentan-i'!$FK$10:$FK$129)</f>
        <v>2</v>
      </c>
      <c r="J45" s="515">
        <f>_xlfn.XLOOKUP($D45,'3.Gentan-i'!$B$10:$B$129,'3.Gentan-i'!$FL$10:$FL$129)</f>
        <v>2</v>
      </c>
      <c r="K45" s="515">
        <f>_xlfn.XLOOKUP($D45,'3.Gentan-i'!$B$10:$B$129,'3.Gentan-i'!$FM$10:$FM$129)</f>
        <v>2</v>
      </c>
      <c r="L45" s="515">
        <f>_xlfn.XLOOKUP($D45,'3.Gentan-i'!$B$10:$B$129,'3.Gentan-i'!$FN$10:$FN$129)</f>
        <v>2</v>
      </c>
      <c r="M45" s="325">
        <f>+IF(ISERROR(VLOOKUP(D45,'Lưu ý'!$C$5:$G$12,5,0)),0,(VLOOKUP(D45,'Lưu ý'!$C$5:$G$12,5,0)))</f>
        <v>0</v>
      </c>
      <c r="N45" s="104" t="str">
        <f>_xlfn.XLOOKUP(D45,'3.Gentan-i'!$B$10:$B$129,'3.Gentan-i'!$EK$10:$EK$129)</f>
        <v>SMALLPART+OFF LINE</v>
      </c>
      <c r="O45" s="856"/>
      <c r="P45" s="853"/>
      <c r="Q45" s="552">
        <v>1</v>
      </c>
      <c r="R45" s="663">
        <f t="shared" si="0"/>
        <v>1</v>
      </c>
      <c r="S45" s="37"/>
      <c r="T45" s="552"/>
      <c r="U45" s="663" t="e">
        <f t="shared" si="1"/>
        <v>#DIV/0!</v>
      </c>
      <c r="W45" s="552"/>
      <c r="X45" s="663" t="e">
        <f t="shared" si="2"/>
        <v>#DIV/0!</v>
      </c>
      <c r="Y45" s="854"/>
      <c r="Z45" s="552">
        <v>1</v>
      </c>
      <c r="AA45" s="663">
        <f t="shared" si="3"/>
        <v>0</v>
      </c>
      <c r="AB45" s="860"/>
      <c r="AC45" s="552"/>
      <c r="AD45" s="515">
        <f t="shared" si="6"/>
        <v>2</v>
      </c>
      <c r="AE45" s="675">
        <f t="shared" si="4"/>
        <v>0</v>
      </c>
      <c r="AF45" s="515" t="e">
        <f ca="1">SUMIF('NPR theo ngày'!$A$3:$A$122,'4.Order'!D45,'NPR theo ngày'!$C$3:$C$122)</f>
        <v>#N/A</v>
      </c>
      <c r="AG45" s="687" t="e">
        <f t="shared" ca="1" si="7"/>
        <v>#N/A</v>
      </c>
    </row>
    <row r="46" spans="2:33" s="38" customFormat="1" ht="20" customHeight="1">
      <c r="B46" s="39">
        <f t="shared" si="5"/>
        <v>32</v>
      </c>
      <c r="C46" s="39" t="str">
        <f>_xlfn.XLOOKUP(D46,'3.Gentan-i'!$B$10:$B$129,'3.Gentan-i'!$EN$10:$EN$129)</f>
        <v/>
      </c>
      <c r="D46" s="536" t="s">
        <v>180</v>
      </c>
      <c r="E46" s="263" t="str">
        <f>+VLOOKUP(D46,'3.Gentan-i'!$B$10:$C$130,2,0)</f>
        <v>Nax admila 218</v>
      </c>
      <c r="F46" s="108" t="str" cm="1">
        <f t="array" ref="F46:G46">_xlfn.XLOOKUP(D46,'3.Gentan-i'!$B$10:$B$129,'3.Gentan-i'!$EH$10:$EI$129)</f>
        <v>KG</v>
      </c>
      <c r="G46" s="108">
        <v>1</v>
      </c>
      <c r="H46" s="506">
        <f>_xlfn.XLOOKUP(D46,'3.Gentan-i'!$B$10:$B$129,'3.Gentan-i'!$FK$10:$FK$129)</f>
        <v>2</v>
      </c>
      <c r="I46" s="105">
        <f>_xlfn.XLOOKUP($D46,'3.Gentan-i'!$B$10:$B$129,'3.Gentan-i'!$FK$10:$FK$129)</f>
        <v>2</v>
      </c>
      <c r="J46" s="105">
        <f>_xlfn.XLOOKUP($D46,'3.Gentan-i'!$B$10:$B$129,'3.Gentan-i'!$FL$10:$FL$129)</f>
        <v>3</v>
      </c>
      <c r="K46" s="105">
        <f>_xlfn.XLOOKUP($D46,'3.Gentan-i'!$B$10:$B$129,'3.Gentan-i'!$FM$10:$FM$129)</f>
        <v>2</v>
      </c>
      <c r="L46" s="105">
        <f>_xlfn.XLOOKUP($D46,'3.Gentan-i'!$B$10:$B$129,'3.Gentan-i'!$FN$10:$FN$129)</f>
        <v>2</v>
      </c>
      <c r="M46" s="325">
        <f>+IF(ISERROR(VLOOKUP(D46,'Lưu ý'!$C$5:$G$12,5,0)),0,(VLOOKUP(D46,'Lưu ý'!$C$5:$G$12,5,0)))</f>
        <v>0</v>
      </c>
      <c r="N46" s="104" t="str">
        <f>_xlfn.XLOOKUP(D46,'3.Gentan-i'!$B$10:$B$129,'3.Gentan-i'!$EK$10:$EK$129)</f>
        <v>SMALLPART+OFF LINE</v>
      </c>
      <c r="O46" s="856"/>
      <c r="P46" s="853"/>
      <c r="Q46" s="541">
        <v>1</v>
      </c>
      <c r="R46" s="663">
        <f t="shared" ref="R46:R76" si="8">IF(I46&lt;&gt;0,(I46-Q46)/Q46,"OK")</f>
        <v>1</v>
      </c>
      <c r="S46" s="37"/>
      <c r="T46" s="541"/>
      <c r="U46" s="663" t="e">
        <f t="shared" ref="U46:U76" si="9">IF(I46&lt;&gt;0,(I46-T46)/T46,"OK")</f>
        <v>#DIV/0!</v>
      </c>
      <c r="W46" s="541"/>
      <c r="X46" s="663" t="e">
        <f t="shared" ref="X46:X76" si="10">IF(I46&lt;&gt;0,(I46-W46)/W46,"OK")</f>
        <v>#DIV/0!</v>
      </c>
      <c r="Y46" s="854"/>
      <c r="Z46" s="541">
        <v>2</v>
      </c>
      <c r="AA46" s="663">
        <f t="shared" ref="AA46:AA76" si="11">IF(R46&lt;&gt;0,(R46-Z46)/Z46,"OK")</f>
        <v>-0.5</v>
      </c>
      <c r="AB46" s="860"/>
      <c r="AC46" s="541"/>
      <c r="AD46" s="105">
        <f t="shared" ref="AD46:AD76" si="12">I46-AC46</f>
        <v>2</v>
      </c>
      <c r="AE46" s="676">
        <f t="shared" ref="AE46:AE76" si="13">IFERROR(AC46/I46,"")</f>
        <v>0</v>
      </c>
      <c r="AF46" s="105" t="e">
        <f ca="1">SUMIF('NPR theo ngày'!$A$3:$A$122,'4.Order'!D46,'NPR theo ngày'!$C$3:$C$122)</f>
        <v>#N/A</v>
      </c>
      <c r="AG46" s="687" t="e">
        <f t="shared" ref="AG46:AG76" ca="1" si="14">AC46-AF46</f>
        <v>#N/A</v>
      </c>
    </row>
    <row r="47" spans="2:33" s="38" customFormat="1" ht="20" customHeight="1">
      <c r="B47" s="39">
        <f t="shared" si="5"/>
        <v>33</v>
      </c>
      <c r="C47" s="39" t="str">
        <f>_xlfn.XLOOKUP(D47,'3.Gentan-i'!$B$10:$B$129,'3.Gentan-i'!$EN$10:$EN$129)</f>
        <v/>
      </c>
      <c r="D47" s="536" t="s">
        <v>182</v>
      </c>
      <c r="E47" s="501" t="str">
        <f>+VLOOKUP(D47,'3.Gentan-i'!$B$10:$C$130,2,0)</f>
        <v>Nax superio 040</v>
      </c>
      <c r="F47" s="511" t="str" cm="1">
        <f t="array" ref="F47:G47">_xlfn.XLOOKUP(D47,'3.Gentan-i'!$B$10:$B$129,'3.Gentan-i'!$EH$10:$EI$129)</f>
        <v>KG</v>
      </c>
      <c r="G47" s="108">
        <v>1</v>
      </c>
      <c r="H47" s="506">
        <f>_xlfn.XLOOKUP(D47,'3.Gentan-i'!$B$10:$B$129,'3.Gentan-i'!$FK$10:$FK$129)</f>
        <v>4</v>
      </c>
      <c r="I47" s="105">
        <f>_xlfn.XLOOKUP($D47,'3.Gentan-i'!$B$10:$B$129,'3.Gentan-i'!$FK$10:$FK$129)</f>
        <v>4</v>
      </c>
      <c r="J47" s="105">
        <f>_xlfn.XLOOKUP($D47,'3.Gentan-i'!$B$10:$B$129,'3.Gentan-i'!$FL$10:$FL$129)</f>
        <v>4</v>
      </c>
      <c r="K47" s="105">
        <f>_xlfn.XLOOKUP($D47,'3.Gentan-i'!$B$10:$B$129,'3.Gentan-i'!$FM$10:$FM$129)</f>
        <v>4</v>
      </c>
      <c r="L47" s="105">
        <f>_xlfn.XLOOKUP($D47,'3.Gentan-i'!$B$10:$B$129,'3.Gentan-i'!$FN$10:$FN$129)</f>
        <v>3</v>
      </c>
      <c r="M47" s="325">
        <f>+IF(ISERROR(VLOOKUP(D47,'Lưu ý'!$C$5:$G$12,5,0)),0,(VLOOKUP(D47,'Lưu ý'!$C$5:$G$12,5,0)))</f>
        <v>0</v>
      </c>
      <c r="N47" s="104" t="str">
        <f>_xlfn.XLOOKUP(D47,'3.Gentan-i'!$B$10:$B$129,'3.Gentan-i'!$EK$10:$EK$129)</f>
        <v>SMALLPART</v>
      </c>
      <c r="O47" s="856"/>
      <c r="P47" s="853"/>
      <c r="Q47" s="541">
        <v>2</v>
      </c>
      <c r="R47" s="663">
        <f t="shared" si="8"/>
        <v>1</v>
      </c>
      <c r="S47" s="37"/>
      <c r="T47" s="541"/>
      <c r="U47" s="663" t="e">
        <f t="shared" si="9"/>
        <v>#DIV/0!</v>
      </c>
      <c r="W47" s="541"/>
      <c r="X47" s="663" t="e">
        <f t="shared" si="10"/>
        <v>#DIV/0!</v>
      </c>
      <c r="Y47" s="854"/>
      <c r="Z47" s="541">
        <v>2</v>
      </c>
      <c r="AA47" s="663">
        <f t="shared" si="11"/>
        <v>-0.5</v>
      </c>
      <c r="AB47" s="860"/>
      <c r="AC47" s="541"/>
      <c r="AD47" s="105">
        <f t="shared" si="12"/>
        <v>4</v>
      </c>
      <c r="AE47" s="676">
        <f t="shared" si="13"/>
        <v>0</v>
      </c>
      <c r="AF47" s="105" t="e">
        <f ca="1">SUMIF('NPR theo ngày'!$A$3:$A$122,'4.Order'!D47,'NPR theo ngày'!$C$3:$C$122)</f>
        <v>#N/A</v>
      </c>
      <c r="AG47" s="687" t="e">
        <f t="shared" ca="1" si="14"/>
        <v>#N/A</v>
      </c>
    </row>
    <row r="48" spans="2:33" s="38" customFormat="1" ht="20" customHeight="1">
      <c r="B48" s="39">
        <f t="shared" si="5"/>
        <v>34</v>
      </c>
      <c r="C48" s="39" t="str">
        <f>_xlfn.XLOOKUP(D48,'3.Gentan-i'!$B$10:$B$129,'3.Gentan-i'!$EN$10:$EN$129)</f>
        <v/>
      </c>
      <c r="D48" s="536" t="s">
        <v>185</v>
      </c>
      <c r="E48" s="501" t="str">
        <f>+VLOOKUP(D48,'3.Gentan-i'!$B$10:$C$130,2,0)</f>
        <v>Nax  Admila 601 Green (VNL)-4KG</v>
      </c>
      <c r="F48" s="511" t="str" cm="1">
        <f t="array" ref="F48:G48">_xlfn.XLOOKUP(D48,'3.Gentan-i'!$B$10:$B$129,'3.Gentan-i'!$EH$10:$EI$129)</f>
        <v>KG</v>
      </c>
      <c r="G48" s="108">
        <v>1</v>
      </c>
      <c r="H48" s="506">
        <f>_xlfn.XLOOKUP(D48,'3.Gentan-i'!$B$10:$B$129,'3.Gentan-i'!$FK$10:$FK$129)</f>
        <v>0</v>
      </c>
      <c r="I48" s="105">
        <f>_xlfn.XLOOKUP($D48,'3.Gentan-i'!$B$10:$B$129,'3.Gentan-i'!$FK$10:$FK$129)</f>
        <v>0</v>
      </c>
      <c r="J48" s="105">
        <f>_xlfn.XLOOKUP($D48,'3.Gentan-i'!$B$10:$B$129,'3.Gentan-i'!$FL$10:$FL$129)</f>
        <v>1</v>
      </c>
      <c r="K48" s="105">
        <f>_xlfn.XLOOKUP($D48,'3.Gentan-i'!$B$10:$B$129,'3.Gentan-i'!$FM$10:$FM$129)</f>
        <v>0</v>
      </c>
      <c r="L48" s="105">
        <f>_xlfn.XLOOKUP($D48,'3.Gentan-i'!$B$10:$B$129,'3.Gentan-i'!$FN$10:$FN$129)</f>
        <v>0</v>
      </c>
      <c r="M48" s="325">
        <f>+IF(ISERROR(VLOOKUP(D48,'Lưu ý'!$C$5:$G$12,5,0)),0,(VLOOKUP(D48,'Lưu ý'!$C$5:$G$12,5,0)))</f>
        <v>0</v>
      </c>
      <c r="N48" s="104" t="str">
        <f>_xlfn.XLOOKUP(D48,'3.Gentan-i'!$B$10:$B$129,'3.Gentan-i'!$EK$10:$EK$129)</f>
        <v>SMALL PART</v>
      </c>
      <c r="O48" s="856"/>
      <c r="P48" s="853"/>
      <c r="Q48" s="541">
        <v>0</v>
      </c>
      <c r="R48" s="663" t="str">
        <f t="shared" si="8"/>
        <v>OK</v>
      </c>
      <c r="S48" s="37"/>
      <c r="T48" s="541"/>
      <c r="U48" s="663" t="str">
        <f t="shared" si="9"/>
        <v>OK</v>
      </c>
      <c r="W48" s="541"/>
      <c r="X48" s="663" t="str">
        <f t="shared" si="10"/>
        <v>OK</v>
      </c>
      <c r="Y48" s="854"/>
      <c r="Z48" s="541">
        <v>0</v>
      </c>
      <c r="AA48" s="663" t="e">
        <f t="shared" si="11"/>
        <v>#VALUE!</v>
      </c>
      <c r="AB48" s="860"/>
      <c r="AC48" s="541"/>
      <c r="AD48" s="105">
        <f t="shared" si="12"/>
        <v>0</v>
      </c>
      <c r="AE48" s="676" t="str">
        <f t="shared" si="13"/>
        <v/>
      </c>
      <c r="AF48" s="105" t="e">
        <f ca="1">SUMIF('NPR theo ngày'!$A$3:$A$122,'4.Order'!D48,'NPR theo ngày'!$C$3:$C$122)</f>
        <v>#N/A</v>
      </c>
      <c r="AG48" s="687" t="e">
        <f t="shared" ca="1" si="14"/>
        <v>#N/A</v>
      </c>
    </row>
    <row r="49" spans="2:33" s="38" customFormat="1" ht="20" customHeight="1">
      <c r="B49" s="39">
        <f t="shared" si="5"/>
        <v>35</v>
      </c>
      <c r="C49" s="39" t="str">
        <f>_xlfn.XLOOKUP(D49,'3.Gentan-i'!$B$10:$B$129,'3.Gentan-i'!$EN$10:$EN$129)</f>
        <v/>
      </c>
      <c r="D49" s="536" t="s">
        <v>191</v>
      </c>
      <c r="E49" s="263" t="str">
        <f>+VLOOKUP(D49,'3.Gentan-i'!$B$10:$C$130,2,0)</f>
        <v>Nax multi 1281 clear VNL</v>
      </c>
      <c r="F49" s="108" t="str" cm="1">
        <f t="array" ref="F49:G49">_xlfn.XLOOKUP(D49,'3.Gentan-i'!$B$10:$B$129,'3.Gentan-i'!$EH$10:$EI$129)</f>
        <v>KG</v>
      </c>
      <c r="G49" s="108">
        <v>4</v>
      </c>
      <c r="H49" s="506">
        <f>_xlfn.XLOOKUP(D49,'3.Gentan-i'!$B$10:$B$129,'3.Gentan-i'!$FK$10:$FK$129)</f>
        <v>44</v>
      </c>
      <c r="I49" s="105">
        <f>_xlfn.XLOOKUP($D49,'3.Gentan-i'!$B$10:$B$129,'3.Gentan-i'!$FK$10:$FK$129)</f>
        <v>44</v>
      </c>
      <c r="J49" s="105">
        <f>_xlfn.XLOOKUP($D49,'3.Gentan-i'!$B$10:$B$129,'3.Gentan-i'!$FL$10:$FL$129)</f>
        <v>48</v>
      </c>
      <c r="K49" s="105">
        <f>_xlfn.XLOOKUP($D49,'3.Gentan-i'!$B$10:$B$129,'3.Gentan-i'!$FM$10:$FM$129)</f>
        <v>44</v>
      </c>
      <c r="L49" s="105">
        <f>_xlfn.XLOOKUP($D49,'3.Gentan-i'!$B$10:$B$129,'3.Gentan-i'!$FN$10:$FN$129)</f>
        <v>40</v>
      </c>
      <c r="M49" s="325">
        <f>+IF(ISERROR(VLOOKUP(D49,'Lưu ý'!$C$5:$G$12,5,0)),0,(VLOOKUP(D49,'Lưu ý'!$C$5:$G$12,5,0)))</f>
        <v>0</v>
      </c>
      <c r="N49" s="104" t="str">
        <f>_xlfn.XLOOKUP(D49,'3.Gentan-i'!$B$10:$B$129,'3.Gentan-i'!$EK$10:$EK$129)</f>
        <v>SMALLPART+OFF LINE</v>
      </c>
      <c r="O49" s="856"/>
      <c r="P49" s="853"/>
      <c r="Q49" s="541">
        <v>20</v>
      </c>
      <c r="R49" s="663">
        <f t="shared" si="8"/>
        <v>1.2</v>
      </c>
      <c r="S49" s="37"/>
      <c r="T49" s="541"/>
      <c r="U49" s="663" t="e">
        <f t="shared" si="9"/>
        <v>#DIV/0!</v>
      </c>
      <c r="W49" s="541"/>
      <c r="X49" s="663" t="e">
        <f t="shared" si="10"/>
        <v>#DIV/0!</v>
      </c>
      <c r="Y49" s="854"/>
      <c r="Z49" s="541">
        <v>28</v>
      </c>
      <c r="AA49" s="663">
        <f t="shared" si="11"/>
        <v>-0.95714285714285718</v>
      </c>
      <c r="AB49" s="859"/>
      <c r="AC49" s="541"/>
      <c r="AD49" s="105">
        <f t="shared" si="12"/>
        <v>44</v>
      </c>
      <c r="AE49" s="676">
        <f t="shared" si="13"/>
        <v>0</v>
      </c>
      <c r="AF49" s="105" t="e">
        <f ca="1">SUMIF('NPR theo ngày'!$A$3:$A$122,'4.Order'!D49,'NPR theo ngày'!$C$3:$C$122)</f>
        <v>#N/A</v>
      </c>
      <c r="AG49" s="687" t="e">
        <f t="shared" ca="1" si="14"/>
        <v>#N/A</v>
      </c>
    </row>
    <row r="50" spans="2:33" s="38" customFormat="1" ht="20" customHeight="1">
      <c r="B50" s="39">
        <f t="shared" si="5"/>
        <v>36</v>
      </c>
      <c r="C50" s="39" t="str">
        <f>_xlfn.XLOOKUP(D50,'3.Gentan-i'!$B$10:$B$129,'3.Gentan-i'!$EN$10:$EN$129)</f>
        <v>Mùa hè</v>
      </c>
      <c r="D50" s="536" t="s">
        <v>194</v>
      </c>
      <c r="E50" s="263" t="str">
        <f>+VLOOKUP(D50,'3.Gentan-i'!$B$10:$C$130,2,0)</f>
        <v>T-508 CB THINNER (mua he)</v>
      </c>
      <c r="F50" s="108" t="str" cm="1">
        <f t="array" ref="F50:G50">_xlfn.XLOOKUP(D50,'3.Gentan-i'!$B$10:$B$129,'3.Gentan-i'!$EH$10:$EI$129)</f>
        <v>L</v>
      </c>
      <c r="G50" s="108">
        <v>18</v>
      </c>
      <c r="H50" s="506">
        <f>_xlfn.XLOOKUP(D50,'3.Gentan-i'!$B$10:$B$129,'3.Gentan-i'!$FK$10:$FK$129)</f>
        <v>1044</v>
      </c>
      <c r="I50" s="105">
        <f>_xlfn.XLOOKUP($D50,'3.Gentan-i'!$B$10:$B$129,'3.Gentan-i'!$FK$10:$FK$129)</f>
        <v>1044</v>
      </c>
      <c r="J50" s="105">
        <f>_xlfn.XLOOKUP($D50,'3.Gentan-i'!$B$10:$B$129,'3.Gentan-i'!$FL$10:$FL$129)</f>
        <v>1152</v>
      </c>
      <c r="K50" s="105">
        <f>_xlfn.XLOOKUP($D50,'3.Gentan-i'!$B$10:$B$129,'3.Gentan-i'!$FM$10:$FM$129)</f>
        <v>972</v>
      </c>
      <c r="L50" s="105">
        <f>_xlfn.XLOOKUP($D50,'3.Gentan-i'!$B$10:$B$129,'3.Gentan-i'!$FN$10:$FN$129)</f>
        <v>918</v>
      </c>
      <c r="M50" s="325" t="str">
        <f>+IF(ISERROR(VLOOKUP(D50,'Lưu ý'!$C$5:$G$12,5,0)),0,(VLOOKUP(D50,'Lưu ý'!$C$5:$G$12,5,0)))</f>
        <v>Mùa hè</v>
      </c>
      <c r="N50" s="104" t="str">
        <f>_xlfn.XLOOKUP(D50,'3.Gentan-i'!$B$10:$B$129,'3.Gentan-i'!$EK$10:$EK$129)</f>
        <v>BUMPER</v>
      </c>
      <c r="O50" s="856"/>
      <c r="P50" s="853"/>
      <c r="Q50" s="541">
        <v>414</v>
      </c>
      <c r="R50" s="663">
        <f t="shared" si="8"/>
        <v>1.5217391304347827</v>
      </c>
      <c r="S50" s="37"/>
      <c r="T50" s="541"/>
      <c r="U50" s="663" t="e">
        <f t="shared" si="9"/>
        <v>#DIV/0!</v>
      </c>
      <c r="W50" s="541"/>
      <c r="X50" s="663" t="e">
        <f t="shared" si="10"/>
        <v>#DIV/0!</v>
      </c>
      <c r="Y50" s="854"/>
      <c r="Z50" s="541">
        <v>252</v>
      </c>
      <c r="AA50" s="663">
        <f t="shared" si="11"/>
        <v>-0.9939613526570048</v>
      </c>
      <c r="AB50" s="860"/>
      <c r="AC50" s="541"/>
      <c r="AD50" s="105">
        <f t="shared" si="12"/>
        <v>1044</v>
      </c>
      <c r="AE50" s="676">
        <f t="shared" si="13"/>
        <v>0</v>
      </c>
      <c r="AF50" s="105" t="e">
        <f ca="1">SUMIF('NPR theo ngày'!$A$3:$A$122,'4.Order'!D50,'NPR theo ngày'!$C$3:$C$122)</f>
        <v>#N/A</v>
      </c>
      <c r="AG50" s="687" t="e">
        <f t="shared" ca="1" si="14"/>
        <v>#N/A</v>
      </c>
    </row>
    <row r="51" spans="2:33" s="38" customFormat="1" ht="20" customHeight="1">
      <c r="B51" s="39">
        <f t="shared" si="5"/>
        <v>37</v>
      </c>
      <c r="C51" s="39" t="str">
        <f>_xlfn.XLOOKUP(D51,'3.Gentan-i'!$B$10:$B$129,'3.Gentan-i'!$EN$10:$EN$129)</f>
        <v>Mùa hè</v>
      </c>
      <c r="D51" s="536" t="s">
        <v>199</v>
      </c>
      <c r="E51" s="263" t="str">
        <f>+VLOOKUP(D51,'3.Gentan-i'!$B$10:$C$130,2,0)</f>
        <v>T-536 MB thinner (mua he)</v>
      </c>
      <c r="F51" s="108" t="str" cm="1">
        <f t="array" ref="F51:G51">_xlfn.XLOOKUP(D51,'3.Gentan-i'!$B$10:$B$129,'3.Gentan-i'!$EH$10:$EI$129)</f>
        <v>L</v>
      </c>
      <c r="G51" s="108">
        <v>200</v>
      </c>
      <c r="H51" s="510">
        <f>_xlfn.XLOOKUP(D51,'3.Gentan-i'!$B$10:$B$129,'3.Gentan-i'!$FK$10:$FK$129)</f>
        <v>1400</v>
      </c>
      <c r="I51" s="515">
        <f>_xlfn.XLOOKUP($D51,'3.Gentan-i'!$B$10:$B$129,'3.Gentan-i'!$FK$10:$FK$129)</f>
        <v>1400</v>
      </c>
      <c r="J51" s="515">
        <f>_xlfn.XLOOKUP($D51,'3.Gentan-i'!$B$10:$B$129,'3.Gentan-i'!$FL$10:$FL$129)</f>
        <v>1600</v>
      </c>
      <c r="K51" s="515">
        <f>_xlfn.XLOOKUP($D51,'3.Gentan-i'!$B$10:$B$129,'3.Gentan-i'!$FM$10:$FM$129)</f>
        <v>1400</v>
      </c>
      <c r="L51" s="515">
        <f>_xlfn.XLOOKUP($D51,'3.Gentan-i'!$B$10:$B$129,'3.Gentan-i'!$FN$10:$FN$129)</f>
        <v>1200</v>
      </c>
      <c r="M51" s="325" t="str">
        <f>+IF(ISERROR(VLOOKUP(D51,'Lưu ý'!$C$5:$G$12,5,0)),0,(VLOOKUP(D51,'Lưu ý'!$C$5:$G$12,5,0)))</f>
        <v>Mùa hè</v>
      </c>
      <c r="N51" s="104" t="str">
        <f>_xlfn.XLOOKUP(D51,'3.Gentan-i'!$B$10:$B$129,'3.Gentan-i'!$EK$10:$EK$129)</f>
        <v>BUMPER</v>
      </c>
      <c r="O51" s="856"/>
      <c r="P51" s="853"/>
      <c r="Q51" s="552">
        <v>1000</v>
      </c>
      <c r="R51" s="663">
        <f t="shared" si="8"/>
        <v>0.4</v>
      </c>
      <c r="S51" s="37"/>
      <c r="T51" s="552"/>
      <c r="U51" s="663" t="e">
        <f t="shared" si="9"/>
        <v>#DIV/0!</v>
      </c>
      <c r="W51" s="552"/>
      <c r="X51" s="663" t="e">
        <f t="shared" si="10"/>
        <v>#DIV/0!</v>
      </c>
      <c r="Y51" s="854"/>
      <c r="Z51" s="552">
        <v>800</v>
      </c>
      <c r="AA51" s="663">
        <f t="shared" si="11"/>
        <v>-0.99950000000000006</v>
      </c>
      <c r="AB51" s="860"/>
      <c r="AC51" s="552"/>
      <c r="AD51" s="515">
        <f t="shared" si="12"/>
        <v>1400</v>
      </c>
      <c r="AE51" s="675">
        <f t="shared" si="13"/>
        <v>0</v>
      </c>
      <c r="AF51" s="515" t="e">
        <f ca="1">SUMIF('NPR theo ngày'!$A$3:$A$122,'4.Order'!D51,'NPR theo ngày'!$C$3:$C$122)</f>
        <v>#N/A</v>
      </c>
      <c r="AG51" s="687" t="e">
        <f t="shared" ca="1" si="14"/>
        <v>#N/A</v>
      </c>
    </row>
    <row r="52" spans="2:33" s="38" customFormat="1" ht="20" customHeight="1">
      <c r="B52" s="39">
        <f t="shared" si="5"/>
        <v>38</v>
      </c>
      <c r="C52" s="39" t="str">
        <f>_xlfn.XLOOKUP(D52,'3.Gentan-i'!$B$10:$B$129,'3.Gentan-i'!$EN$10:$EN$129)</f>
        <v/>
      </c>
      <c r="D52" s="536" t="s">
        <v>202</v>
      </c>
      <c r="E52" s="263" t="str">
        <f>+VLOOKUP(D52,'3.Gentan-i'!$B$10:$C$130,2,0)</f>
        <v>T-505 HCL THINNER</v>
      </c>
      <c r="F52" s="108" t="str" cm="1">
        <f t="array" ref="F52:G52">_xlfn.XLOOKUP(D52,'3.Gentan-i'!$B$10:$B$129,'3.Gentan-i'!$EH$10:$EI$129)</f>
        <v>L</v>
      </c>
      <c r="G52" s="108">
        <v>18</v>
      </c>
      <c r="H52" s="510">
        <f>_xlfn.XLOOKUP(D52,'3.Gentan-i'!$B$10:$B$129,'3.Gentan-i'!$FK$10:$FK$129)</f>
        <v>270</v>
      </c>
      <c r="I52" s="515">
        <f>_xlfn.XLOOKUP($D52,'3.Gentan-i'!$B$10:$B$129,'3.Gentan-i'!$FK$10:$FK$129)</f>
        <v>270</v>
      </c>
      <c r="J52" s="515">
        <f>_xlfn.XLOOKUP($D52,'3.Gentan-i'!$B$10:$B$129,'3.Gentan-i'!$FL$10:$FL$129)</f>
        <v>288</v>
      </c>
      <c r="K52" s="515">
        <f>_xlfn.XLOOKUP($D52,'3.Gentan-i'!$B$10:$B$129,'3.Gentan-i'!$FM$10:$FM$129)</f>
        <v>252</v>
      </c>
      <c r="L52" s="515">
        <f>_xlfn.XLOOKUP($D52,'3.Gentan-i'!$B$10:$B$129,'3.Gentan-i'!$FN$10:$FN$129)</f>
        <v>216</v>
      </c>
      <c r="M52" s="325">
        <f>+IF(ISERROR(VLOOKUP(D52,'Lưu ý'!$C$5:$G$12,5,0)),0,(VLOOKUP(D52,'Lưu ý'!$C$5:$G$12,5,0)))</f>
        <v>0</v>
      </c>
      <c r="N52" s="104" t="str">
        <f>_xlfn.XLOOKUP(D52,'3.Gentan-i'!$B$10:$B$129,'3.Gentan-i'!$EK$10:$EK$129)</f>
        <v>BUMPER</v>
      </c>
      <c r="O52" s="856"/>
      <c r="P52" s="853"/>
      <c r="Q52" s="552">
        <v>90</v>
      </c>
      <c r="R52" s="663">
        <f t="shared" si="8"/>
        <v>2</v>
      </c>
      <c r="S52" s="37"/>
      <c r="T52" s="552"/>
      <c r="U52" s="663" t="e">
        <f t="shared" si="9"/>
        <v>#DIV/0!</v>
      </c>
      <c r="W52" s="552"/>
      <c r="X52" s="663" t="e">
        <f t="shared" si="10"/>
        <v>#DIV/0!</v>
      </c>
      <c r="Y52" s="854"/>
      <c r="Z52" s="552">
        <v>162</v>
      </c>
      <c r="AA52" s="663">
        <f t="shared" si="11"/>
        <v>-0.98765432098765427</v>
      </c>
      <c r="AB52" s="860"/>
      <c r="AC52" s="552"/>
      <c r="AD52" s="515">
        <f t="shared" si="12"/>
        <v>270</v>
      </c>
      <c r="AE52" s="675">
        <f t="shared" si="13"/>
        <v>0</v>
      </c>
      <c r="AF52" s="515" t="e">
        <f ca="1">SUMIF('NPR theo ngày'!$A$3:$A$122,'4.Order'!D52,'NPR theo ngày'!$C$3:$C$122)</f>
        <v>#N/A</v>
      </c>
      <c r="AG52" s="687" t="e">
        <f t="shared" ca="1" si="14"/>
        <v>#N/A</v>
      </c>
    </row>
    <row r="53" spans="2:33" s="38" customFormat="1" ht="20" customHeight="1">
      <c r="B53" s="39">
        <f t="shared" si="5"/>
        <v>39</v>
      </c>
      <c r="C53" s="39" t="str">
        <f>_xlfn.XLOOKUP(D53,'3.Gentan-i'!$B$10:$B$129,'3.Gentan-i'!$EN$10:$EN$129)</f>
        <v/>
      </c>
      <c r="D53" s="536" t="s">
        <v>205</v>
      </c>
      <c r="E53" s="263" t="str">
        <f>+VLOOKUP(D53,'3.Gentan-i'!$B$10:$C$130,2,0)</f>
        <v>Nax admila 501 thinner</v>
      </c>
      <c r="F53" s="108" t="str" cm="1">
        <f t="array" ref="F53:G53">_xlfn.XLOOKUP(D53,'3.Gentan-i'!$B$10:$B$129,'3.Gentan-i'!$EH$10:$EI$129)</f>
        <v>L</v>
      </c>
      <c r="G53" s="108">
        <v>5</v>
      </c>
      <c r="H53" s="506">
        <f>_xlfn.XLOOKUP(D53,'3.Gentan-i'!$B$10:$B$129,'3.Gentan-i'!$FK$10:$FK$129)</f>
        <v>20</v>
      </c>
      <c r="I53" s="105">
        <f>_xlfn.XLOOKUP($D53,'3.Gentan-i'!$B$10:$B$129,'3.Gentan-i'!$FK$10:$FK$129)</f>
        <v>20</v>
      </c>
      <c r="J53" s="105">
        <f>_xlfn.XLOOKUP($D53,'3.Gentan-i'!$B$10:$B$129,'3.Gentan-i'!$FL$10:$FL$129)</f>
        <v>20</v>
      </c>
      <c r="K53" s="105">
        <f>_xlfn.XLOOKUP($D53,'3.Gentan-i'!$B$10:$B$129,'3.Gentan-i'!$FM$10:$FM$129)</f>
        <v>15</v>
      </c>
      <c r="L53" s="105">
        <f>_xlfn.XLOOKUP($D53,'3.Gentan-i'!$B$10:$B$129,'3.Gentan-i'!$FN$10:$FN$129)</f>
        <v>15</v>
      </c>
      <c r="M53" s="325">
        <f>+IF(ISERROR(VLOOKUP(D53,'Lưu ý'!$C$5:$G$12,5,0)),0,(VLOOKUP(D53,'Lưu ý'!$C$5:$G$12,5,0)))</f>
        <v>0</v>
      </c>
      <c r="N53" s="104" t="str">
        <f>_xlfn.XLOOKUP(D53,'3.Gentan-i'!$B$10:$B$129,'3.Gentan-i'!$EK$10:$EK$129)</f>
        <v>SMALLPART+OFF LINE</v>
      </c>
      <c r="O53" s="856"/>
      <c r="P53" s="853"/>
      <c r="Q53" s="541">
        <v>10</v>
      </c>
      <c r="R53" s="663">
        <f t="shared" si="8"/>
        <v>1</v>
      </c>
      <c r="S53" s="37"/>
      <c r="T53" s="541"/>
      <c r="U53" s="663" t="e">
        <f t="shared" si="9"/>
        <v>#DIV/0!</v>
      </c>
      <c r="W53" s="541"/>
      <c r="X53" s="663" t="e">
        <f t="shared" si="10"/>
        <v>#DIV/0!</v>
      </c>
      <c r="Y53" s="854"/>
      <c r="Z53" s="541">
        <v>5</v>
      </c>
      <c r="AA53" s="663">
        <f t="shared" si="11"/>
        <v>-0.8</v>
      </c>
      <c r="AB53" s="860"/>
      <c r="AC53" s="541"/>
      <c r="AD53" s="105">
        <f t="shared" si="12"/>
        <v>20</v>
      </c>
      <c r="AE53" s="676">
        <f t="shared" si="13"/>
        <v>0</v>
      </c>
      <c r="AF53" s="105" t="e">
        <f ca="1">SUMIF('NPR theo ngày'!$A$3:$A$122,'4.Order'!D53,'NPR theo ngày'!$C$3:$C$122)</f>
        <v>#N/A</v>
      </c>
      <c r="AG53" s="687" t="e">
        <f t="shared" ca="1" si="14"/>
        <v>#N/A</v>
      </c>
    </row>
    <row r="54" spans="2:33" s="38" customFormat="1" ht="20" customHeight="1">
      <c r="B54" s="39">
        <f t="shared" si="5"/>
        <v>40</v>
      </c>
      <c r="C54" s="39" t="str">
        <f>_xlfn.XLOOKUP(D54,'3.Gentan-i'!$B$10:$B$129,'3.Gentan-i'!$EN$10:$EN$129)</f>
        <v/>
      </c>
      <c r="D54" s="536" t="s">
        <v>208</v>
      </c>
      <c r="E54" s="263" t="str">
        <f>+VLOOKUP(D54,'3.Gentan-i'!$B$10:$C$130,2,0)</f>
        <v>Nax superio 501 slow thinner</v>
      </c>
      <c r="F54" s="108" t="str" cm="1">
        <f t="array" ref="F54:G54">_xlfn.XLOOKUP(D54,'3.Gentan-i'!$B$10:$B$129,'3.Gentan-i'!$EH$10:$EI$129)</f>
        <v>L</v>
      </c>
      <c r="G54" s="108">
        <v>5</v>
      </c>
      <c r="H54" s="506">
        <f>_xlfn.XLOOKUP(D54,'3.Gentan-i'!$B$10:$B$129,'3.Gentan-i'!$FK$10:$FK$129)</f>
        <v>30</v>
      </c>
      <c r="I54" s="105">
        <f>_xlfn.XLOOKUP($D54,'3.Gentan-i'!$B$10:$B$129,'3.Gentan-i'!$FK$10:$FK$129)</f>
        <v>30</v>
      </c>
      <c r="J54" s="105">
        <f>_xlfn.XLOOKUP($D54,'3.Gentan-i'!$B$10:$B$129,'3.Gentan-i'!$FL$10:$FL$129)</f>
        <v>30</v>
      </c>
      <c r="K54" s="105">
        <f>_xlfn.XLOOKUP($D54,'3.Gentan-i'!$B$10:$B$129,'3.Gentan-i'!$FM$10:$FM$129)</f>
        <v>25</v>
      </c>
      <c r="L54" s="105">
        <f>_xlfn.XLOOKUP($D54,'3.Gentan-i'!$B$10:$B$129,'3.Gentan-i'!$FN$10:$FN$129)</f>
        <v>30</v>
      </c>
      <c r="M54" s="325">
        <f>+IF(ISERROR(VLOOKUP(D54,'Lưu ý'!$C$5:$G$12,5,0)),0,(VLOOKUP(D54,'Lưu ý'!$C$5:$G$12,5,0)))</f>
        <v>0</v>
      </c>
      <c r="N54" s="104" t="str">
        <f>_xlfn.XLOOKUP(D54,'3.Gentan-i'!$B$10:$B$129,'3.Gentan-i'!$EK$10:$EK$129)</f>
        <v>SMALLPART</v>
      </c>
      <c r="O54" s="856"/>
      <c r="P54" s="853"/>
      <c r="Q54" s="541">
        <v>15</v>
      </c>
      <c r="R54" s="663">
        <f t="shared" si="8"/>
        <v>1</v>
      </c>
      <c r="S54" s="37"/>
      <c r="T54" s="541"/>
      <c r="U54" s="663" t="e">
        <f t="shared" si="9"/>
        <v>#DIV/0!</v>
      </c>
      <c r="W54" s="541"/>
      <c r="X54" s="663" t="e">
        <f t="shared" si="10"/>
        <v>#DIV/0!</v>
      </c>
      <c r="Y54" s="854"/>
      <c r="Z54" s="541">
        <v>20</v>
      </c>
      <c r="AA54" s="663">
        <f t="shared" si="11"/>
        <v>-0.95</v>
      </c>
      <c r="AB54" s="860"/>
      <c r="AC54" s="541"/>
      <c r="AD54" s="105">
        <f t="shared" si="12"/>
        <v>30</v>
      </c>
      <c r="AE54" s="676">
        <f t="shared" si="13"/>
        <v>0</v>
      </c>
      <c r="AF54" s="105" t="e">
        <f ca="1">SUMIF('NPR theo ngày'!$A$3:$A$122,'4.Order'!D54,'NPR theo ngày'!$C$3:$C$122)</f>
        <v>#N/A</v>
      </c>
      <c r="AG54" s="687" t="e">
        <f t="shared" ca="1" si="14"/>
        <v>#N/A</v>
      </c>
    </row>
    <row r="55" spans="2:33" s="38" customFormat="1" ht="20" customHeight="1">
      <c r="B55" s="39">
        <f t="shared" si="5"/>
        <v>41</v>
      </c>
      <c r="C55" s="39" t="str">
        <f>_xlfn.XLOOKUP(D55,'3.Gentan-i'!$B$10:$B$129,'3.Gentan-i'!$EN$10:$EN$129)</f>
        <v/>
      </c>
      <c r="D55" s="536" t="s">
        <v>214</v>
      </c>
      <c r="E55" s="263" t="str">
        <f>+VLOOKUP(D55,'3.Gentan-i'!$B$10:$C$130,2,0)</f>
        <v>H-2500 HARDENER</v>
      </c>
      <c r="F55" s="108" t="str" cm="1">
        <f t="array" ref="F55:G55">_xlfn.XLOOKUP(D55,'3.Gentan-i'!$B$10:$B$129,'3.Gentan-i'!$EH$10:$EI$129)</f>
        <v>KG</v>
      </c>
      <c r="G55" s="108">
        <v>12</v>
      </c>
      <c r="H55" s="506">
        <f>_xlfn.XLOOKUP(D55,'3.Gentan-i'!$B$10:$B$129,'3.Gentan-i'!$FK$10:$FK$129)</f>
        <v>456</v>
      </c>
      <c r="I55" s="105">
        <f>_xlfn.XLOOKUP($D55,'3.Gentan-i'!$B$10:$B$129,'3.Gentan-i'!$FK$10:$FK$129)</f>
        <v>456</v>
      </c>
      <c r="J55" s="105">
        <f>_xlfn.XLOOKUP($D55,'3.Gentan-i'!$B$10:$B$129,'3.Gentan-i'!$FL$10:$FL$129)</f>
        <v>492</v>
      </c>
      <c r="K55" s="105">
        <f>_xlfn.XLOOKUP($D55,'3.Gentan-i'!$B$10:$B$129,'3.Gentan-i'!$FM$10:$FM$129)</f>
        <v>420</v>
      </c>
      <c r="L55" s="105">
        <f>_xlfn.XLOOKUP($D55,'3.Gentan-i'!$B$10:$B$129,'3.Gentan-i'!$FN$10:$FN$129)</f>
        <v>408</v>
      </c>
      <c r="M55" s="325">
        <f>+IF(ISERROR(VLOOKUP(D55,'Lưu ý'!$C$5:$G$12,5,0)),0,(VLOOKUP(D55,'Lưu ý'!$C$5:$G$12,5,0)))</f>
        <v>0</v>
      </c>
      <c r="N55" s="104" t="str">
        <f>_xlfn.XLOOKUP(D55,'3.Gentan-i'!$B$10:$B$129,'3.Gentan-i'!$EK$10:$EK$129)</f>
        <v>BUMPER</v>
      </c>
      <c r="O55" s="856"/>
      <c r="P55" s="853"/>
      <c r="Q55" s="541">
        <v>228</v>
      </c>
      <c r="R55" s="663">
        <f t="shared" si="8"/>
        <v>1</v>
      </c>
      <c r="S55" s="37"/>
      <c r="T55" s="541"/>
      <c r="U55" s="663" t="e">
        <f t="shared" si="9"/>
        <v>#DIV/0!</v>
      </c>
      <c r="W55" s="541"/>
      <c r="X55" s="663" t="e">
        <f t="shared" si="10"/>
        <v>#DIV/0!</v>
      </c>
      <c r="Y55" s="854"/>
      <c r="Z55" s="541">
        <v>432</v>
      </c>
      <c r="AA55" s="663">
        <f t="shared" si="11"/>
        <v>-0.99768518518518523</v>
      </c>
      <c r="AB55" s="859"/>
      <c r="AC55" s="541"/>
      <c r="AD55" s="105">
        <f t="shared" si="12"/>
        <v>456</v>
      </c>
      <c r="AE55" s="676">
        <f t="shared" si="13"/>
        <v>0</v>
      </c>
      <c r="AF55" s="105" t="e">
        <f ca="1">SUMIF('NPR theo ngày'!$A$3:$A$122,'4.Order'!D55,'NPR theo ngày'!$C$3:$C$122)</f>
        <v>#N/A</v>
      </c>
      <c r="AG55" s="687" t="e">
        <f t="shared" ca="1" si="14"/>
        <v>#N/A</v>
      </c>
    </row>
    <row r="56" spans="2:33" s="38" customFormat="1" ht="20" customHeight="1">
      <c r="B56" s="39">
        <f t="shared" si="5"/>
        <v>42</v>
      </c>
      <c r="C56" s="39" t="str">
        <f>_xlfn.XLOOKUP(D56,'3.Gentan-i'!$B$10:$B$129,'3.Gentan-i'!$EN$10:$EN$129)</f>
        <v/>
      </c>
      <c r="D56" s="536" t="s">
        <v>217</v>
      </c>
      <c r="E56" s="263" t="str">
        <f>+VLOOKUP(D56,'3.Gentan-i'!$B$10:$C$130,2,0)</f>
        <v>NAX MULTI (10:1) #20 HARDENER STD</v>
      </c>
      <c r="F56" s="108" t="str" cm="1">
        <f t="array" ref="F56:G56">_xlfn.XLOOKUP(D56,'3.Gentan-i'!$B$10:$B$129,'3.Gentan-i'!$EH$10:$EI$129)</f>
        <v>KG</v>
      </c>
      <c r="G56" s="108">
        <v>3.6</v>
      </c>
      <c r="H56" s="506">
        <f>_xlfn.XLOOKUP(D56,'3.Gentan-i'!$B$10:$B$129,'3.Gentan-i'!$FK$10:$FK$129)</f>
        <v>3.6</v>
      </c>
      <c r="I56" s="105">
        <f>_xlfn.XLOOKUP($D56,'3.Gentan-i'!$B$10:$B$129,'3.Gentan-i'!$FK$10:$FK$129)</f>
        <v>3.6</v>
      </c>
      <c r="J56" s="105">
        <f>_xlfn.XLOOKUP($D56,'3.Gentan-i'!$B$10:$B$129,'3.Gentan-i'!$FL$10:$FL$129)</f>
        <v>3.6</v>
      </c>
      <c r="K56" s="105">
        <f>_xlfn.XLOOKUP($D56,'3.Gentan-i'!$B$10:$B$129,'3.Gentan-i'!$FM$10:$FM$129)</f>
        <v>3.6</v>
      </c>
      <c r="L56" s="105">
        <f>_xlfn.XLOOKUP($D56,'3.Gentan-i'!$B$10:$B$129,'3.Gentan-i'!$FN$10:$FN$129)</f>
        <v>3.6</v>
      </c>
      <c r="M56" s="325">
        <f>+IF(ISERROR(VLOOKUP(D56,'Lưu ý'!$C$5:$G$12,5,0)),0,(VLOOKUP(D56,'Lưu ý'!$C$5:$G$12,5,0)))</f>
        <v>0</v>
      </c>
      <c r="N56" s="104" t="str">
        <f>_xlfn.XLOOKUP(D56,'3.Gentan-i'!$B$10:$B$129,'3.Gentan-i'!$EK$10:$EK$129)</f>
        <v>SMALLPART+OFF LINE</v>
      </c>
      <c r="O56" s="856"/>
      <c r="P56" s="853"/>
      <c r="Q56" s="541">
        <v>3.6</v>
      </c>
      <c r="R56" s="663">
        <f t="shared" si="8"/>
        <v>0</v>
      </c>
      <c r="S56" s="37"/>
      <c r="T56" s="541"/>
      <c r="U56" s="663" t="e">
        <f t="shared" si="9"/>
        <v>#DIV/0!</v>
      </c>
      <c r="W56" s="541"/>
      <c r="X56" s="663" t="e">
        <f t="shared" si="10"/>
        <v>#DIV/0!</v>
      </c>
      <c r="Y56" s="854"/>
      <c r="Z56" s="541">
        <v>3.6</v>
      </c>
      <c r="AA56" s="663" t="str">
        <f t="shared" si="11"/>
        <v>OK</v>
      </c>
      <c r="AB56" s="860"/>
      <c r="AC56" s="541"/>
      <c r="AD56" s="105">
        <f t="shared" si="12"/>
        <v>3.6</v>
      </c>
      <c r="AE56" s="676">
        <f t="shared" si="13"/>
        <v>0</v>
      </c>
      <c r="AF56" s="105" t="e">
        <f ca="1">SUMIF('NPR theo ngày'!$A$3:$A$122,'4.Order'!D56,'NPR theo ngày'!$C$3:$C$122)</f>
        <v>#N/A</v>
      </c>
      <c r="AG56" s="687" t="e">
        <f t="shared" ca="1" si="14"/>
        <v>#N/A</v>
      </c>
    </row>
    <row r="57" spans="2:33" s="38" customFormat="1" ht="20" customHeight="1">
      <c r="B57" s="39">
        <f t="shared" si="5"/>
        <v>43</v>
      </c>
      <c r="C57" s="39" t="str">
        <f>_xlfn.XLOOKUP(D57,'3.Gentan-i'!$B$10:$B$129,'3.Gentan-i'!$EN$10:$EN$129)</f>
        <v/>
      </c>
      <c r="D57" s="536" t="s">
        <v>221</v>
      </c>
      <c r="E57" s="263" t="str">
        <f>+VLOOKUP(D57,'3.Gentan-i'!$B$10:$C$130,2,0)</f>
        <v>Nax multi 100 hardener VNL</v>
      </c>
      <c r="F57" s="108" t="str" cm="1">
        <f t="array" ref="F57:G57">_xlfn.XLOOKUP(D57,'3.Gentan-i'!$B$10:$B$129,'3.Gentan-i'!$EH$10:$EI$129)</f>
        <v>KG</v>
      </c>
      <c r="G57" s="108">
        <v>3</v>
      </c>
      <c r="H57" s="506">
        <f>_xlfn.XLOOKUP(D57,'3.Gentan-i'!$B$10:$B$129,'3.Gentan-i'!$FK$10:$FK$129)</f>
        <v>3</v>
      </c>
      <c r="I57" s="105">
        <f>_xlfn.XLOOKUP($D57,'3.Gentan-i'!$B$10:$B$129,'3.Gentan-i'!$FK$10:$FK$129)</f>
        <v>3</v>
      </c>
      <c r="J57" s="105">
        <f>_xlfn.XLOOKUP($D57,'3.Gentan-i'!$B$10:$B$129,'3.Gentan-i'!$FL$10:$FL$129)</f>
        <v>3</v>
      </c>
      <c r="K57" s="105">
        <f>_xlfn.XLOOKUP($D57,'3.Gentan-i'!$B$10:$B$129,'3.Gentan-i'!$FM$10:$FM$129)</f>
        <v>3</v>
      </c>
      <c r="L57" s="105">
        <f>_xlfn.XLOOKUP($D57,'3.Gentan-i'!$B$10:$B$129,'3.Gentan-i'!$FN$10:$FN$129)</f>
        <v>3</v>
      </c>
      <c r="M57" s="325">
        <f>+IF(ISERROR(VLOOKUP(D57,'Lưu ý'!$C$5:$G$12,5,0)),0,(VLOOKUP(D57,'Lưu ý'!$C$5:$G$12,5,0)))</f>
        <v>0</v>
      </c>
      <c r="N57" s="104" t="str">
        <f>_xlfn.XLOOKUP(D57,'3.Gentan-i'!$B$10:$B$129,'3.Gentan-i'!$EK$10:$EK$129)</f>
        <v>SMALLPART+OFF LINE</v>
      </c>
      <c r="O57" s="856"/>
      <c r="P57" s="853"/>
      <c r="Q57" s="541">
        <v>3</v>
      </c>
      <c r="R57" s="663">
        <f t="shared" si="8"/>
        <v>0</v>
      </c>
      <c r="S57" s="37"/>
      <c r="T57" s="541"/>
      <c r="U57" s="663" t="e">
        <f t="shared" si="9"/>
        <v>#DIV/0!</v>
      </c>
      <c r="W57" s="541"/>
      <c r="X57" s="663" t="e">
        <f t="shared" si="10"/>
        <v>#DIV/0!</v>
      </c>
      <c r="Y57" s="854"/>
      <c r="Z57" s="541">
        <v>3</v>
      </c>
      <c r="AA57" s="663" t="str">
        <f t="shared" si="11"/>
        <v>OK</v>
      </c>
      <c r="AB57" s="860"/>
      <c r="AC57" s="541"/>
      <c r="AD57" s="105">
        <f t="shared" si="12"/>
        <v>3</v>
      </c>
      <c r="AE57" s="676">
        <f t="shared" si="13"/>
        <v>0</v>
      </c>
      <c r="AF57" s="105" t="e">
        <f ca="1">SUMIF('NPR theo ngày'!$A$3:$A$122,'4.Order'!D57,'NPR theo ngày'!$C$3:$C$122)</f>
        <v>#N/A</v>
      </c>
      <c r="AG57" s="687" t="e">
        <f t="shared" ca="1" si="14"/>
        <v>#N/A</v>
      </c>
    </row>
    <row r="58" spans="2:33" s="38" customFormat="1" ht="20" customHeight="1">
      <c r="B58" s="39">
        <f t="shared" si="5"/>
        <v>44</v>
      </c>
      <c r="C58" s="39" t="str">
        <f>_xlfn.XLOOKUP(D58,'3.Gentan-i'!$B$10:$B$129,'3.Gentan-i'!$EN$10:$EN$129)</f>
        <v/>
      </c>
      <c r="D58" s="536" t="s">
        <v>226</v>
      </c>
      <c r="E58" s="263" t="str">
        <f>+VLOOKUP(D58,'3.Gentan-i'!$B$10:$C$130,2,0)</f>
        <v>IPA SOLVENT</v>
      </c>
      <c r="F58" s="108" t="str" cm="1">
        <f t="array" ref="F58:G58">_xlfn.XLOOKUP(D58,'3.Gentan-i'!$B$10:$B$129,'3.Gentan-i'!$EH$10:$EI$129)</f>
        <v>L</v>
      </c>
      <c r="G58" s="108">
        <v>18</v>
      </c>
      <c r="H58" s="506">
        <f>_xlfn.XLOOKUP(D58,'3.Gentan-i'!$B$10:$B$129,'3.Gentan-i'!$FK$10:$FK$129)</f>
        <v>216</v>
      </c>
      <c r="I58" s="105">
        <f>_xlfn.XLOOKUP($D58,'3.Gentan-i'!$B$10:$B$129,'3.Gentan-i'!$FK$10:$FK$129)</f>
        <v>216</v>
      </c>
      <c r="J58" s="105">
        <f>_xlfn.XLOOKUP($D58,'3.Gentan-i'!$B$10:$B$129,'3.Gentan-i'!$FL$10:$FL$129)</f>
        <v>234</v>
      </c>
      <c r="K58" s="105">
        <f>_xlfn.XLOOKUP($D58,'3.Gentan-i'!$B$10:$B$129,'3.Gentan-i'!$FM$10:$FM$129)</f>
        <v>216</v>
      </c>
      <c r="L58" s="105">
        <f>_xlfn.XLOOKUP($D58,'3.Gentan-i'!$B$10:$B$129,'3.Gentan-i'!$FN$10:$FN$129)</f>
        <v>180</v>
      </c>
      <c r="M58" s="325">
        <f>+IF(ISERROR(VLOOKUP(D58,'Lưu ý'!$C$5:$G$12,5,0)),0,(VLOOKUP(D58,'Lưu ý'!$C$5:$G$12,5,0)))</f>
        <v>0</v>
      </c>
      <c r="N58" s="104" t="str">
        <f>_xlfn.XLOOKUP(D58,'3.Gentan-i'!$B$10:$B$129,'3.Gentan-i'!$EK$10:$EK$129)</f>
        <v>BUMPER</v>
      </c>
      <c r="O58" s="856"/>
      <c r="P58" s="853"/>
      <c r="Q58" s="541">
        <v>90</v>
      </c>
      <c r="R58" s="663">
        <f t="shared" si="8"/>
        <v>1.4</v>
      </c>
      <c r="S58" s="37"/>
      <c r="T58" s="541"/>
      <c r="U58" s="663" t="e">
        <f t="shared" si="9"/>
        <v>#DIV/0!</v>
      </c>
      <c r="W58" s="541"/>
      <c r="X58" s="663" t="e">
        <f t="shared" si="10"/>
        <v>#DIV/0!</v>
      </c>
      <c r="Y58" s="854"/>
      <c r="Z58" s="541">
        <v>126</v>
      </c>
      <c r="AA58" s="663">
        <f t="shared" si="11"/>
        <v>-0.98888888888888882</v>
      </c>
      <c r="AB58" s="860"/>
      <c r="AC58" s="541"/>
      <c r="AD58" s="105">
        <f t="shared" si="12"/>
        <v>216</v>
      </c>
      <c r="AE58" s="676">
        <f t="shared" si="13"/>
        <v>0</v>
      </c>
      <c r="AF58" s="105" t="e">
        <f ca="1">SUMIF('NPR theo ngày'!$A$3:$A$122,'4.Order'!D58,'NPR theo ngày'!$C$3:$C$122)</f>
        <v>#N/A</v>
      </c>
      <c r="AG58" s="687" t="e">
        <f t="shared" ca="1" si="14"/>
        <v>#N/A</v>
      </c>
    </row>
    <row r="59" spans="2:33" s="38" customFormat="1" ht="20" customHeight="1">
      <c r="B59" s="39">
        <f t="shared" si="5"/>
        <v>45</v>
      </c>
      <c r="C59" s="39" t="str">
        <f>_xlfn.XLOOKUP(D59,'3.Gentan-i'!$B$10:$B$129,'3.Gentan-i'!$EN$10:$EN$129)</f>
        <v/>
      </c>
      <c r="D59" s="536" t="s">
        <v>235</v>
      </c>
      <c r="E59" s="501" t="str">
        <f>+VLOOKUP(D59,'3.Gentan-i'!$B$10:$C$130,2,0)</f>
        <v>SPM-155 1D6 (VNL)-16KG</v>
      </c>
      <c r="F59" s="512" t="str" cm="1">
        <f t="array" ref="F59:G59">_xlfn.XLOOKUP(D59,'3.Gentan-i'!$B$10:$B$129,'3.Gentan-i'!$EH$10:$EI$129)</f>
        <v>KG</v>
      </c>
      <c r="G59" s="108">
        <v>16</v>
      </c>
      <c r="H59" s="506">
        <f>_xlfn.XLOOKUP(D59,'3.Gentan-i'!$B$10:$B$129,'3.Gentan-i'!$FK$10:$FK$129)</f>
        <v>240</v>
      </c>
      <c r="I59" s="105">
        <f>_xlfn.XLOOKUP($D59,'3.Gentan-i'!$B$10:$B$129,'3.Gentan-i'!$FK$10:$FK$129)</f>
        <v>240</v>
      </c>
      <c r="J59" s="105">
        <f>_xlfn.XLOOKUP($D59,'3.Gentan-i'!$B$10:$B$129,'3.Gentan-i'!$FL$10:$FL$129)</f>
        <v>224</v>
      </c>
      <c r="K59" s="105">
        <f>_xlfn.XLOOKUP($D59,'3.Gentan-i'!$B$10:$B$129,'3.Gentan-i'!$FM$10:$FM$129)</f>
        <v>160</v>
      </c>
      <c r="L59" s="105">
        <f>_xlfn.XLOOKUP($D59,'3.Gentan-i'!$B$10:$B$129,'3.Gentan-i'!$FN$10:$FN$129)</f>
        <v>96</v>
      </c>
      <c r="M59" s="325">
        <f>+IF(ISERROR(VLOOKUP(D59,'Lưu ý'!$C$5:$G$12,5,0)),0,(VLOOKUP(D59,'Lưu ý'!$C$5:$G$12,5,0)))</f>
        <v>0</v>
      </c>
      <c r="N59" s="104" t="str">
        <f>_xlfn.XLOOKUP(D59,'3.Gentan-i'!$B$10:$B$129,'3.Gentan-i'!$EK$10:$EK$129)</f>
        <v>TOPCOAT</v>
      </c>
      <c r="O59" s="856"/>
      <c r="P59" s="853"/>
      <c r="Q59" s="541">
        <v>64</v>
      </c>
      <c r="R59" s="663">
        <f t="shared" si="8"/>
        <v>2.75</v>
      </c>
      <c r="S59" s="37"/>
      <c r="T59" s="541"/>
      <c r="U59" s="663" t="e">
        <f t="shared" si="9"/>
        <v>#DIV/0!</v>
      </c>
      <c r="W59" s="541"/>
      <c r="X59" s="663" t="e">
        <f t="shared" si="10"/>
        <v>#DIV/0!</v>
      </c>
      <c r="Y59" s="854"/>
      <c r="Z59" s="541">
        <v>176</v>
      </c>
      <c r="AA59" s="663">
        <f t="shared" si="11"/>
        <v>-0.984375</v>
      </c>
      <c r="AB59" s="860"/>
      <c r="AC59" s="541"/>
      <c r="AD59" s="105">
        <f t="shared" si="12"/>
        <v>240</v>
      </c>
      <c r="AE59" s="676">
        <f t="shared" si="13"/>
        <v>0</v>
      </c>
      <c r="AF59" s="105" t="e">
        <f ca="1">SUMIF('NPR theo ngày'!$A$3:$A$122,'4.Order'!D59,'NPR theo ngày'!$C$3:$C$122)</f>
        <v>#N/A</v>
      </c>
      <c r="AG59" s="687" t="e">
        <f t="shared" ca="1" si="14"/>
        <v>#N/A</v>
      </c>
    </row>
    <row r="60" spans="2:33" s="38" customFormat="1" ht="20" customHeight="1">
      <c r="B60" s="39">
        <f t="shared" si="5"/>
        <v>46</v>
      </c>
      <c r="C60" s="39" t="str">
        <f>_xlfn.XLOOKUP(D60,'3.Gentan-i'!$B$10:$B$129,'3.Gentan-i'!$EN$10:$EN$129)</f>
        <v/>
      </c>
      <c r="D60" s="536" t="s">
        <v>237</v>
      </c>
      <c r="E60" s="263" t="str">
        <f>+VLOOKUP(D60,'3.Gentan-i'!$B$10:$C$130,2,0)</f>
        <v>R-333 1D6 (VNL)-4KG</v>
      </c>
      <c r="F60" s="108" t="str" cm="1">
        <f t="array" ref="F60:G60">_xlfn.XLOOKUP(D60,'3.Gentan-i'!$B$10:$B$129,'3.Gentan-i'!$EH$10:$EI$129)</f>
        <v>KG</v>
      </c>
      <c r="G60" s="108">
        <v>16</v>
      </c>
      <c r="H60" s="506">
        <f>_xlfn.XLOOKUP(D60,'3.Gentan-i'!$B$10:$B$129,'3.Gentan-i'!$FK$10:$FK$129)</f>
        <v>80</v>
      </c>
      <c r="I60" s="105">
        <f>_xlfn.XLOOKUP($D60,'3.Gentan-i'!$B$10:$B$129,'3.Gentan-i'!$FK$10:$FK$129)</f>
        <v>80</v>
      </c>
      <c r="J60" s="105">
        <f>_xlfn.XLOOKUP($D60,'3.Gentan-i'!$B$10:$B$129,'3.Gentan-i'!$FL$10:$FL$129)</f>
        <v>80</v>
      </c>
      <c r="K60" s="105">
        <f>_xlfn.XLOOKUP($D60,'3.Gentan-i'!$B$10:$B$129,'3.Gentan-i'!$FM$10:$FM$129)</f>
        <v>64</v>
      </c>
      <c r="L60" s="105">
        <f>_xlfn.XLOOKUP($D60,'3.Gentan-i'!$B$10:$B$129,'3.Gentan-i'!$FN$10:$FN$129)</f>
        <v>32</v>
      </c>
      <c r="M60" s="325">
        <f>+IF(ISERROR(VLOOKUP(D60,'Lưu ý'!$C$5:$G$12,5,0)),0,(VLOOKUP(D60,'Lưu ý'!$C$5:$G$12,5,0)))</f>
        <v>0</v>
      </c>
      <c r="N60" s="104" t="str">
        <f>_xlfn.XLOOKUP(D60,'3.Gentan-i'!$B$10:$B$129,'3.Gentan-i'!$EK$10:$EK$129)</f>
        <v>BUMPER</v>
      </c>
      <c r="O60" s="856"/>
      <c r="P60" s="853"/>
      <c r="Q60" s="541">
        <v>32</v>
      </c>
      <c r="R60" s="663">
        <f t="shared" si="8"/>
        <v>1.5</v>
      </c>
      <c r="S60" s="37"/>
      <c r="T60" s="541"/>
      <c r="U60" s="663" t="e">
        <f t="shared" si="9"/>
        <v>#DIV/0!</v>
      </c>
      <c r="W60" s="541"/>
      <c r="X60" s="663" t="e">
        <f t="shared" si="10"/>
        <v>#DIV/0!</v>
      </c>
      <c r="Y60" s="854"/>
      <c r="Z60" s="541">
        <v>80</v>
      </c>
      <c r="AA60" s="663">
        <f t="shared" si="11"/>
        <v>-0.98124999999999996</v>
      </c>
      <c r="AB60" s="860"/>
      <c r="AC60" s="541"/>
      <c r="AD60" s="105">
        <f t="shared" si="12"/>
        <v>80</v>
      </c>
      <c r="AE60" s="676">
        <f t="shared" si="13"/>
        <v>0</v>
      </c>
      <c r="AF60" s="105" t="e">
        <f ca="1">SUMIF('NPR theo ngày'!$A$3:$A$122,'4.Order'!D60,'NPR theo ngày'!$C$3:$C$122)</f>
        <v>#N/A</v>
      </c>
      <c r="AG60" s="687" t="e">
        <f t="shared" ca="1" si="14"/>
        <v>#N/A</v>
      </c>
    </row>
    <row r="61" spans="2:33" s="38" customFormat="1" ht="20" customHeight="1">
      <c r="B61" s="39">
        <f t="shared" si="5"/>
        <v>47</v>
      </c>
      <c r="C61" s="39" t="str">
        <f>_xlfn.XLOOKUP(D61,'3.Gentan-i'!$B$10:$B$129,'3.Gentan-i'!$EN$10:$EN$129)</f>
        <v/>
      </c>
      <c r="D61" s="536" t="s">
        <v>239</v>
      </c>
      <c r="E61" s="263" t="str">
        <f>+VLOOKUP(D61,'3.Gentan-i'!$B$10:$C$130,2,0)</f>
        <v>NAX ADMILA 1D6 (VLD)-4KG</v>
      </c>
      <c r="F61" s="108" t="str" cm="1">
        <f t="array" ref="F61:G61">_xlfn.XLOOKUP(D61,'3.Gentan-i'!$B$10:$B$129,'3.Gentan-i'!$EH$10:$EI$129)</f>
        <v>KG</v>
      </c>
      <c r="G61" s="108">
        <v>1</v>
      </c>
      <c r="H61" s="506">
        <f>_xlfn.XLOOKUP(D61,'3.Gentan-i'!$B$10:$B$129,'3.Gentan-i'!$FK$10:$FK$129)</f>
        <v>2</v>
      </c>
      <c r="I61" s="105">
        <f>_xlfn.XLOOKUP($D61,'3.Gentan-i'!$B$10:$B$129,'3.Gentan-i'!$FK$10:$FK$129)</f>
        <v>2</v>
      </c>
      <c r="J61" s="105">
        <f>_xlfn.XLOOKUP($D61,'3.Gentan-i'!$B$10:$B$129,'3.Gentan-i'!$FL$10:$FL$129)</f>
        <v>2</v>
      </c>
      <c r="K61" s="105">
        <f>_xlfn.XLOOKUP($D61,'3.Gentan-i'!$B$10:$B$129,'3.Gentan-i'!$FM$10:$FM$129)</f>
        <v>1</v>
      </c>
      <c r="L61" s="105">
        <f>_xlfn.XLOOKUP($D61,'3.Gentan-i'!$B$10:$B$129,'3.Gentan-i'!$FN$10:$FN$129)</f>
        <v>1</v>
      </c>
      <c r="M61" s="325">
        <f>+IF(ISERROR(VLOOKUP(D61,'Lưu ý'!$C$5:$G$12,5,0)),0,(VLOOKUP(D61,'Lưu ý'!$C$5:$G$12,5,0)))</f>
        <v>0</v>
      </c>
      <c r="N61" s="104" t="str">
        <f>_xlfn.XLOOKUP(D61,'3.Gentan-i'!$B$10:$B$129,'3.Gentan-i'!$EK$10:$EK$129)</f>
        <v>SMALLPART+OFF LINE</v>
      </c>
      <c r="O61" s="856"/>
      <c r="P61" s="853"/>
      <c r="Q61" s="541">
        <v>1</v>
      </c>
      <c r="R61" s="663">
        <f t="shared" si="8"/>
        <v>1</v>
      </c>
      <c r="S61" s="37"/>
      <c r="T61" s="541"/>
      <c r="U61" s="663" t="e">
        <f t="shared" si="9"/>
        <v>#DIV/0!</v>
      </c>
      <c r="W61" s="541"/>
      <c r="X61" s="663" t="e">
        <f t="shared" si="10"/>
        <v>#DIV/0!</v>
      </c>
      <c r="Y61" s="854"/>
      <c r="Z61" s="541">
        <v>2</v>
      </c>
      <c r="AA61" s="663">
        <f t="shared" si="11"/>
        <v>-0.5</v>
      </c>
      <c r="AB61" s="860"/>
      <c r="AC61" s="541"/>
      <c r="AD61" s="105">
        <f t="shared" si="12"/>
        <v>2</v>
      </c>
      <c r="AE61" s="676">
        <f t="shared" si="13"/>
        <v>0</v>
      </c>
      <c r="AF61" s="105" t="e">
        <f ca="1">SUMIF('NPR theo ngày'!$A$3:$A$122,'4.Order'!D61,'NPR theo ngày'!$C$3:$C$122)</f>
        <v>#N/A</v>
      </c>
      <c r="AG61" s="687" t="e">
        <f t="shared" ca="1" si="14"/>
        <v>#N/A</v>
      </c>
    </row>
    <row r="62" spans="2:33" s="38" customFormat="1" ht="20" customHeight="1">
      <c r="B62" s="39">
        <f t="shared" si="5"/>
        <v>48</v>
      </c>
      <c r="C62" s="39" t="str">
        <f>_xlfn.XLOOKUP(D62,'3.Gentan-i'!$B$10:$B$129,'3.Gentan-i'!$EN$10:$EN$129)</f>
        <v/>
      </c>
      <c r="D62" s="536" t="s">
        <v>241</v>
      </c>
      <c r="E62" s="501" t="str">
        <f>+VLOOKUP(D62,'3.Gentan-i'!$B$10:$C$130,2,0)</f>
        <v>SPM-155 4V8 (VNL)- 16KG</v>
      </c>
      <c r="F62" s="108" t="str" cm="1">
        <f t="array" ref="F62:G62">_xlfn.XLOOKUP(D62,'3.Gentan-i'!$B$10:$B$129,'3.Gentan-i'!$EH$10:$EI$129)</f>
        <v>KG</v>
      </c>
      <c r="G62" s="108">
        <v>16</v>
      </c>
      <c r="H62" s="506">
        <f>_xlfn.XLOOKUP(D62,'3.Gentan-i'!$B$10:$B$129,'3.Gentan-i'!$FK$10:$FK$129)</f>
        <v>128</v>
      </c>
      <c r="I62" s="105">
        <f>_xlfn.XLOOKUP($D62,'3.Gentan-i'!$B$10:$B$129,'3.Gentan-i'!$FK$10:$FK$129)</f>
        <v>128</v>
      </c>
      <c r="J62" s="105">
        <f>_xlfn.XLOOKUP($D62,'3.Gentan-i'!$B$10:$B$129,'3.Gentan-i'!$FL$10:$FL$129)</f>
        <v>96</v>
      </c>
      <c r="K62" s="105">
        <f>_xlfn.XLOOKUP($D62,'3.Gentan-i'!$B$10:$B$129,'3.Gentan-i'!$FM$10:$FM$129)</f>
        <v>80</v>
      </c>
      <c r="L62" s="105">
        <f>_xlfn.XLOOKUP($D62,'3.Gentan-i'!$B$10:$B$129,'3.Gentan-i'!$FN$10:$FN$129)</f>
        <v>32</v>
      </c>
      <c r="M62" s="325">
        <f>+IF(ISERROR(VLOOKUP(D62,'Lưu ý'!$C$5:$G$12,5,0)),0,(VLOOKUP(D62,'Lưu ý'!$C$5:$G$12,5,0)))</f>
        <v>0</v>
      </c>
      <c r="N62" s="104" t="str">
        <f>_xlfn.XLOOKUP(D62,'3.Gentan-i'!$B$10:$B$129,'3.Gentan-i'!$EK$10:$EK$129)</f>
        <v>TOPCOAT</v>
      </c>
      <c r="O62" s="856"/>
      <c r="P62" s="853"/>
      <c r="Q62" s="541">
        <v>48</v>
      </c>
      <c r="R62" s="663">
        <f t="shared" si="8"/>
        <v>1.6666666666666667</v>
      </c>
      <c r="S62" s="37"/>
      <c r="T62" s="541"/>
      <c r="U62" s="663" t="e">
        <f t="shared" si="9"/>
        <v>#DIV/0!</v>
      </c>
      <c r="W62" s="541"/>
      <c r="X62" s="663" t="e">
        <f t="shared" si="10"/>
        <v>#DIV/0!</v>
      </c>
      <c r="Y62" s="854"/>
      <c r="Z62" s="541">
        <v>144</v>
      </c>
      <c r="AA62" s="663">
        <f t="shared" si="11"/>
        <v>-0.98842592592592604</v>
      </c>
      <c r="AB62" s="860"/>
      <c r="AC62" s="541"/>
      <c r="AD62" s="105">
        <f t="shared" si="12"/>
        <v>128</v>
      </c>
      <c r="AE62" s="676">
        <f t="shared" si="13"/>
        <v>0</v>
      </c>
      <c r="AF62" s="105" t="e">
        <f ca="1">SUMIF('NPR theo ngày'!$A$3:$A$122,'4.Order'!D62,'NPR theo ngày'!$C$3:$C$122)</f>
        <v>#N/A</v>
      </c>
      <c r="AG62" s="687" t="e">
        <f t="shared" ca="1" si="14"/>
        <v>#N/A</v>
      </c>
    </row>
    <row r="63" spans="2:33" s="38" customFormat="1" ht="20" customHeight="1">
      <c r="B63" s="39">
        <f t="shared" si="5"/>
        <v>49</v>
      </c>
      <c r="C63" s="39" t="str">
        <f>_xlfn.XLOOKUP(D63,'3.Gentan-i'!$B$10:$B$129,'3.Gentan-i'!$EN$10:$EN$129)</f>
        <v/>
      </c>
      <c r="D63" s="536" t="s">
        <v>243</v>
      </c>
      <c r="E63" s="501" t="str">
        <f>+VLOOKUP(D63,'3.Gentan-i'!$B$10:$C$130,2,0)</f>
        <v>R-333 4V8(VNL)-4KG</v>
      </c>
      <c r="F63" s="511" t="str" cm="1">
        <f t="array" ref="F63:G63">_xlfn.XLOOKUP(D63,'3.Gentan-i'!$B$10:$B$129,'3.Gentan-i'!$EH$10:$EI$129)</f>
        <v>KG</v>
      </c>
      <c r="G63" s="108">
        <v>16</v>
      </c>
      <c r="H63" s="506">
        <f>_xlfn.XLOOKUP(D63,'3.Gentan-i'!$B$10:$B$129,'3.Gentan-i'!$FK$10:$FK$129)</f>
        <v>32</v>
      </c>
      <c r="I63" s="105">
        <f>_xlfn.XLOOKUP($D63,'3.Gentan-i'!$B$10:$B$129,'3.Gentan-i'!$FK$10:$FK$129)</f>
        <v>32</v>
      </c>
      <c r="J63" s="108">
        <f>_xlfn.XLOOKUP($D63,'3.Gentan-i'!$B$10:$B$129,'3.Gentan-i'!$FL$10:$FL$129)</f>
        <v>32</v>
      </c>
      <c r="K63" s="105">
        <f>_xlfn.XLOOKUP($D63,'3.Gentan-i'!$B$10:$B$129,'3.Gentan-i'!$FM$10:$FM$129)</f>
        <v>32</v>
      </c>
      <c r="L63" s="105">
        <f>_xlfn.XLOOKUP($D63,'3.Gentan-i'!$B$10:$B$129,'3.Gentan-i'!$FN$10:$FN$129)</f>
        <v>16</v>
      </c>
      <c r="M63" s="325">
        <f>+IF(ISERROR(VLOOKUP(D63,'Lưu ý'!$C$5:$G$12,5,0)),0,(VLOOKUP(D63,'Lưu ý'!$C$5:$G$12,5,0)))</f>
        <v>0</v>
      </c>
      <c r="N63" s="104" t="str">
        <f>_xlfn.XLOOKUP(D63,'3.Gentan-i'!$B$10:$B$129,'3.Gentan-i'!$EK$10:$EK$129)</f>
        <v>BUMPER</v>
      </c>
      <c r="O63" s="856"/>
      <c r="P63" s="853"/>
      <c r="Q63" s="541">
        <v>16</v>
      </c>
      <c r="R63" s="663">
        <f t="shared" si="8"/>
        <v>1</v>
      </c>
      <c r="S63" s="37"/>
      <c r="T63" s="541"/>
      <c r="U63" s="663" t="e">
        <f t="shared" si="9"/>
        <v>#DIV/0!</v>
      </c>
      <c r="W63" s="541"/>
      <c r="X63" s="663" t="e">
        <f t="shared" si="10"/>
        <v>#DIV/0!</v>
      </c>
      <c r="Y63" s="854"/>
      <c r="Z63" s="541">
        <v>48</v>
      </c>
      <c r="AA63" s="663">
        <f t="shared" si="11"/>
        <v>-0.97916666666666663</v>
      </c>
      <c r="AB63" s="860"/>
      <c r="AC63" s="541"/>
      <c r="AD63" s="105">
        <f t="shared" si="12"/>
        <v>32</v>
      </c>
      <c r="AE63" s="676">
        <f t="shared" si="13"/>
        <v>0</v>
      </c>
      <c r="AF63" s="105" t="e">
        <f ca="1">SUMIF('NPR theo ngày'!$A$3:$A$122,'4.Order'!D63,'NPR theo ngày'!$C$3:$C$122)</f>
        <v>#N/A</v>
      </c>
      <c r="AG63" s="687" t="e">
        <f t="shared" ca="1" si="14"/>
        <v>#N/A</v>
      </c>
    </row>
    <row r="64" spans="2:33" s="38" customFormat="1" ht="20" customHeight="1">
      <c r="B64" s="39">
        <f t="shared" si="5"/>
        <v>50</v>
      </c>
      <c r="C64" s="39" t="str">
        <f>_xlfn.XLOOKUP(D64,'3.Gentan-i'!$B$10:$B$129,'3.Gentan-i'!$EN$10:$EN$129)</f>
        <v/>
      </c>
      <c r="D64" s="536" t="s">
        <v>245</v>
      </c>
      <c r="E64" s="501" t="str">
        <f>+VLOOKUP(D64,'3.Gentan-i'!$B$10:$C$130,2,0)</f>
        <v>NAX ADMILA 4V8 (VLD)-4KG</v>
      </c>
      <c r="F64" s="511" t="str" cm="1">
        <f t="array" ref="F64:G64">_xlfn.XLOOKUP(D64,'3.Gentan-i'!$B$10:$B$129,'3.Gentan-i'!$EH$10:$EI$129)</f>
        <v>KG</v>
      </c>
      <c r="G64" s="108">
        <v>1</v>
      </c>
      <c r="H64" s="506">
        <f>_xlfn.XLOOKUP(D64,'3.Gentan-i'!$B$10:$B$129,'3.Gentan-i'!$FK$10:$FK$129)</f>
        <v>1</v>
      </c>
      <c r="I64" s="105">
        <f>_xlfn.XLOOKUP($D64,'3.Gentan-i'!$B$10:$B$129,'3.Gentan-i'!$FK$10:$FK$129)</f>
        <v>1</v>
      </c>
      <c r="J64" s="108">
        <f>_xlfn.XLOOKUP($D64,'3.Gentan-i'!$B$10:$B$129,'3.Gentan-i'!$FL$10:$FL$129)</f>
        <v>1</v>
      </c>
      <c r="K64" s="105">
        <f>_xlfn.XLOOKUP($D64,'3.Gentan-i'!$B$10:$B$129,'3.Gentan-i'!$FM$10:$FM$129)</f>
        <v>1</v>
      </c>
      <c r="L64" s="105">
        <f>_xlfn.XLOOKUP($D64,'3.Gentan-i'!$B$10:$B$129,'3.Gentan-i'!$FN$10:$FN$129)</f>
        <v>1</v>
      </c>
      <c r="M64" s="325">
        <f>+IF(ISERROR(VLOOKUP(D64,'Lưu ý'!$C$5:$G$12,5,0)),0,(VLOOKUP(D64,'Lưu ý'!$C$5:$G$12,5,0)))</f>
        <v>0</v>
      </c>
      <c r="N64" s="104" t="str">
        <f>_xlfn.XLOOKUP(D64,'3.Gentan-i'!$B$10:$B$129,'3.Gentan-i'!$EK$10:$EK$129)</f>
        <v>SMALLPART+OFF LINE</v>
      </c>
      <c r="O64" s="856"/>
      <c r="P64" s="853"/>
      <c r="Q64" s="541">
        <v>1</v>
      </c>
      <c r="R64" s="663">
        <f t="shared" si="8"/>
        <v>0</v>
      </c>
      <c r="S64" s="37"/>
      <c r="T64" s="541"/>
      <c r="U64" s="663" t="e">
        <f t="shared" si="9"/>
        <v>#DIV/0!</v>
      </c>
      <c r="W64" s="541"/>
      <c r="X64" s="663" t="e">
        <f t="shared" si="10"/>
        <v>#DIV/0!</v>
      </c>
      <c r="Y64" s="854"/>
      <c r="Z64" s="541">
        <v>2</v>
      </c>
      <c r="AA64" s="663" t="str">
        <f t="shared" si="11"/>
        <v>OK</v>
      </c>
      <c r="AB64" s="860"/>
      <c r="AC64" s="541"/>
      <c r="AD64" s="105">
        <f t="shared" si="12"/>
        <v>1</v>
      </c>
      <c r="AE64" s="676">
        <f t="shared" si="13"/>
        <v>0</v>
      </c>
      <c r="AF64" s="105" t="e">
        <f ca="1">SUMIF('NPR theo ngày'!$A$3:$A$122,'4.Order'!D64,'NPR theo ngày'!$C$3:$C$122)</f>
        <v>#N/A</v>
      </c>
      <c r="AG64" s="687" t="e">
        <f t="shared" ca="1" si="14"/>
        <v>#N/A</v>
      </c>
    </row>
    <row r="65" spans="2:33" s="38" customFormat="1" ht="20" customHeight="1">
      <c r="B65" s="39">
        <f t="shared" si="5"/>
        <v>51</v>
      </c>
      <c r="C65" s="39" t="str">
        <f>_xlfn.XLOOKUP(D65,'3.Gentan-i'!$B$10:$B$129,'3.Gentan-i'!$EN$10:$EN$129)</f>
        <v/>
      </c>
      <c r="D65" s="536" t="s">
        <v>247</v>
      </c>
      <c r="E65" s="501" t="str">
        <f>+VLOOKUP(D65,'3.Gentan-i'!$B$10:$C$130,2,0)</f>
        <v>POWERNICS 1010E F-1 GRAY-200KG</v>
      </c>
      <c r="F65" s="511" t="str" cm="1">
        <f t="array" ref="F65:G65">_xlfn.XLOOKUP(D65,'3.Gentan-i'!$B$10:$B$129,'3.Gentan-i'!$EH$10:$EI$129)</f>
        <v>KG</v>
      </c>
      <c r="G65" s="108">
        <v>200</v>
      </c>
      <c r="H65" s="506">
        <f>_xlfn.XLOOKUP(D65,'3.Gentan-i'!$B$10:$B$129,'3.Gentan-i'!$FK$10:$FK$129)</f>
        <v>3000</v>
      </c>
      <c r="I65" s="334">
        <f>_xlfn.XLOOKUP($D65,'3.Gentan-i'!$B$10:$B$129,'3.Gentan-i'!$FK$10:$FK$129)</f>
        <v>3000</v>
      </c>
      <c r="J65" s="334">
        <f>_xlfn.XLOOKUP($D65,'3.Gentan-i'!$B$10:$B$129,'3.Gentan-i'!$FL$10:$FL$129)</f>
        <v>3400</v>
      </c>
      <c r="K65" s="334">
        <f>_xlfn.XLOOKUP($D65,'3.Gentan-i'!$B$10:$B$129,'3.Gentan-i'!$FM$10:$FM$129)</f>
        <v>2800</v>
      </c>
      <c r="L65" s="334">
        <f>_xlfn.XLOOKUP($D65,'3.Gentan-i'!$B$10:$B$129,'3.Gentan-i'!$FN$10:$FN$129)</f>
        <v>2600</v>
      </c>
      <c r="M65" s="325">
        <f>+IF(ISERROR(VLOOKUP(D65,'Lưu ý'!$C$5:$G$12,5,0)),0,(VLOOKUP(D65,'Lưu ý'!$C$5:$G$12,5,0)))</f>
        <v>0</v>
      </c>
      <c r="N65" s="104" t="str">
        <f>_xlfn.XLOOKUP(D65,'3.Gentan-i'!$B$10:$B$129,'3.Gentan-i'!$EK$10:$EK$129)</f>
        <v>ED</v>
      </c>
      <c r="O65" s="856"/>
      <c r="P65" s="853"/>
      <c r="Q65" s="541">
        <v>1200</v>
      </c>
      <c r="R65" s="663">
        <f t="shared" si="8"/>
        <v>1.5</v>
      </c>
      <c r="S65" s="37"/>
      <c r="T65" s="541"/>
      <c r="U65" s="663" t="e">
        <f t="shared" si="9"/>
        <v>#DIV/0!</v>
      </c>
      <c r="W65" s="541"/>
      <c r="X65" s="663" t="e">
        <f t="shared" si="10"/>
        <v>#DIV/0!</v>
      </c>
      <c r="Y65" s="854"/>
      <c r="Z65" s="541">
        <v>2000</v>
      </c>
      <c r="AA65" s="663">
        <f t="shared" si="11"/>
        <v>-0.99924999999999997</v>
      </c>
      <c r="AB65" s="860"/>
      <c r="AC65" s="541"/>
      <c r="AD65" s="105">
        <f t="shared" si="12"/>
        <v>3000</v>
      </c>
      <c r="AE65" s="676">
        <f t="shared" si="13"/>
        <v>0</v>
      </c>
      <c r="AF65" s="105" t="e">
        <f ca="1">SUMIF('NPR theo ngày'!$A$3:$A$122,'4.Order'!D65,'NPR theo ngày'!$C$3:$C$122)</f>
        <v>#N/A</v>
      </c>
      <c r="AG65" s="687" t="e">
        <f t="shared" ca="1" si="14"/>
        <v>#N/A</v>
      </c>
    </row>
    <row r="66" spans="2:33" s="38" customFormat="1" ht="20" customHeight="1">
      <c r="B66" s="39">
        <f t="shared" si="5"/>
        <v>52</v>
      </c>
      <c r="C66" s="39" t="str">
        <f>_xlfn.XLOOKUP(D66,'3.Gentan-i'!$B$10:$B$129,'3.Gentan-i'!$EN$10:$EN$129)</f>
        <v/>
      </c>
      <c r="D66" s="536" t="s">
        <v>249</v>
      </c>
      <c r="E66" s="263" t="str">
        <f>+VLOOKUP(D66,'3.Gentan-i'!$B$10:$C$130,2,0)</f>
        <v xml:space="preserve">POWERNICS 1010E F-2 -200KG </v>
      </c>
      <c r="F66" s="108" t="str" cm="1">
        <f t="array" ref="F66:G66">_xlfn.XLOOKUP(D66,'3.Gentan-i'!$B$10:$B$129,'3.Gentan-i'!$EH$10:$EI$129)</f>
        <v>KG</v>
      </c>
      <c r="G66" s="108">
        <v>200</v>
      </c>
      <c r="H66" s="510">
        <f>_xlfn.XLOOKUP(D66,'3.Gentan-i'!$B$10:$B$129,'3.Gentan-i'!$FK$10:$FK$129)</f>
        <v>13400</v>
      </c>
      <c r="I66" s="105">
        <f>_xlfn.XLOOKUP($D66,'3.Gentan-i'!$B$10:$B$129,'3.Gentan-i'!$FK$10:$FK$129)</f>
        <v>13400</v>
      </c>
      <c r="J66" s="105">
        <f>_xlfn.XLOOKUP($D66,'3.Gentan-i'!$B$10:$B$129,'3.Gentan-i'!$FL$10:$FL$129)</f>
        <v>14800</v>
      </c>
      <c r="K66" s="105">
        <f>_xlfn.XLOOKUP($D66,'3.Gentan-i'!$B$10:$B$129,'3.Gentan-i'!$FM$10:$FM$129)</f>
        <v>12600</v>
      </c>
      <c r="L66" s="105">
        <f>_xlfn.XLOOKUP($D66,'3.Gentan-i'!$B$10:$B$129,'3.Gentan-i'!$FN$10:$FN$129)</f>
        <v>11400</v>
      </c>
      <c r="M66" s="325">
        <f>+IF(ISERROR(VLOOKUP(D66,'Lưu ý'!$C$5:$G$12,5,0)),0,(VLOOKUP(D66,'Lưu ý'!$C$5:$G$12,5,0)))</f>
        <v>0</v>
      </c>
      <c r="N66" s="104" t="str">
        <f>_xlfn.XLOOKUP(D66,'3.Gentan-i'!$B$10:$B$129,'3.Gentan-i'!$EK$10:$EK$129)</f>
        <v>ED</v>
      </c>
      <c r="O66" s="856"/>
      <c r="P66" s="853"/>
      <c r="Q66" s="541">
        <v>5400</v>
      </c>
      <c r="R66" s="663">
        <f t="shared" si="8"/>
        <v>1.4814814814814814</v>
      </c>
      <c r="S66" s="37"/>
      <c r="T66" s="541"/>
      <c r="U66" s="663" t="e">
        <f t="shared" si="9"/>
        <v>#DIV/0!</v>
      </c>
      <c r="W66" s="541"/>
      <c r="X66" s="663" t="e">
        <f t="shared" si="10"/>
        <v>#DIV/0!</v>
      </c>
      <c r="Y66" s="854"/>
      <c r="Z66" s="541">
        <v>8600</v>
      </c>
      <c r="AA66" s="663">
        <f t="shared" si="11"/>
        <v>-0.99982773471145558</v>
      </c>
      <c r="AB66" s="860"/>
      <c r="AC66" s="541"/>
      <c r="AD66" s="105">
        <f t="shared" si="12"/>
        <v>13400</v>
      </c>
      <c r="AE66" s="676">
        <f t="shared" si="13"/>
        <v>0</v>
      </c>
      <c r="AF66" s="105" t="e">
        <f ca="1">SUMIF('NPR theo ngày'!$A$3:$A$122,'4.Order'!D66,'NPR theo ngày'!$C$3:$C$122)</f>
        <v>#N/A</v>
      </c>
      <c r="AG66" s="687" t="e">
        <f t="shared" ca="1" si="14"/>
        <v>#N/A</v>
      </c>
    </row>
    <row r="67" spans="2:33" s="38" customFormat="1" ht="20" customHeight="1">
      <c r="B67" s="39">
        <f t="shared" si="5"/>
        <v>53</v>
      </c>
      <c r="C67" s="39" t="str">
        <f>_xlfn.XLOOKUP(D67,'3.Gentan-i'!$B$10:$B$129,'3.Gentan-i'!$EN$10:$EN$129)</f>
        <v/>
      </c>
      <c r="D67" s="536" t="s">
        <v>355</v>
      </c>
      <c r="E67" s="263" t="str">
        <f>+VLOOKUP(D67,'3.Gentan-i'!$B$10:$C$130,2,0)</f>
        <v>SPM-155 3R3 (VNL)- 16KG</v>
      </c>
      <c r="F67" s="108" t="str" cm="1">
        <f t="array" ref="F67:G67">_xlfn.XLOOKUP(D67,'3.Gentan-i'!$B$10:$B$129,'3.Gentan-i'!$EH$10:$EI$129)</f>
        <v>KG</v>
      </c>
      <c r="G67" s="108">
        <v>16</v>
      </c>
      <c r="H67" s="506">
        <f>_xlfn.XLOOKUP(D67,'3.Gentan-i'!$B$10:$B$129,'3.Gentan-i'!$FK$10:$FK$129)</f>
        <v>176</v>
      </c>
      <c r="I67" s="105">
        <f>_xlfn.XLOOKUP($D67,'3.Gentan-i'!$B$10:$B$129,'3.Gentan-i'!$FK$10:$FK$129)</f>
        <v>176</v>
      </c>
      <c r="J67" s="108">
        <f>_xlfn.XLOOKUP($D67,'3.Gentan-i'!$B$10:$B$129,'3.Gentan-i'!$FL$10:$FL$129)</f>
        <v>256</v>
      </c>
      <c r="K67" s="105">
        <f>_xlfn.XLOOKUP($D67,'3.Gentan-i'!$B$10:$B$129,'3.Gentan-i'!$FM$10:$FM$129)</f>
        <v>176</v>
      </c>
      <c r="L67" s="105">
        <f>_xlfn.XLOOKUP($D67,'3.Gentan-i'!$B$10:$B$129,'3.Gentan-i'!$FN$10:$FN$129)</f>
        <v>160</v>
      </c>
      <c r="M67" s="325">
        <f>+IF(ISERROR(VLOOKUP(D67,'Lưu ý'!$C$5:$G$12,5,0)),0,(VLOOKUP(D67,'Lưu ý'!$C$5:$G$12,5,0)))</f>
        <v>0</v>
      </c>
      <c r="N67" s="104" t="str">
        <f>_xlfn.XLOOKUP(D67,'3.Gentan-i'!$B$10:$B$129,'3.Gentan-i'!$EK$10:$EK$129)</f>
        <v>TOPCOAT</v>
      </c>
      <c r="O67" s="856"/>
      <c r="P67" s="853"/>
      <c r="Q67" s="541">
        <v>64</v>
      </c>
      <c r="R67" s="663">
        <f t="shared" si="8"/>
        <v>1.75</v>
      </c>
      <c r="S67" s="37"/>
      <c r="T67" s="541"/>
      <c r="U67" s="663" t="e">
        <f t="shared" si="9"/>
        <v>#DIV/0!</v>
      </c>
      <c r="W67" s="541"/>
      <c r="X67" s="663" t="e">
        <f t="shared" si="10"/>
        <v>#DIV/0!</v>
      </c>
      <c r="Y67" s="854"/>
      <c r="Z67" s="541">
        <v>144</v>
      </c>
      <c r="AA67" s="663">
        <f t="shared" si="11"/>
        <v>-0.98784722222222221</v>
      </c>
      <c r="AB67" s="860"/>
      <c r="AC67" s="541"/>
      <c r="AD67" s="105">
        <f t="shared" si="12"/>
        <v>176</v>
      </c>
      <c r="AE67" s="676">
        <f t="shared" si="13"/>
        <v>0</v>
      </c>
      <c r="AF67" s="105" t="e">
        <f ca="1">SUMIF('NPR theo ngày'!$A$3:$A$122,'4.Order'!D67,'NPR theo ngày'!$C$3:$C$122)</f>
        <v>#N/A</v>
      </c>
      <c r="AG67" s="687" t="e">
        <f t="shared" ca="1" si="14"/>
        <v>#N/A</v>
      </c>
    </row>
    <row r="68" spans="2:33" s="38" customFormat="1" ht="20" customHeight="1">
      <c r="B68" s="39">
        <f t="shared" si="5"/>
        <v>54</v>
      </c>
      <c r="C68" s="39" t="str">
        <f>_xlfn.XLOOKUP(D68,'3.Gentan-i'!$B$10:$B$129,'3.Gentan-i'!$EN$10:$EN$129)</f>
        <v/>
      </c>
      <c r="D68" s="536" t="s">
        <v>356</v>
      </c>
      <c r="E68" s="502" t="str">
        <f>+VLOOKUP(D68,'3.Gentan-i'!$B$10:$C$130,2,0)</f>
        <v>R-333 3R3 (VNL)-4KG</v>
      </c>
      <c r="F68" s="108" t="str" cm="1">
        <f t="array" ref="F68:G68">_xlfn.XLOOKUP(D68,'3.Gentan-i'!$B$10:$B$129,'3.Gentan-i'!$EH$10:$EI$129)</f>
        <v>KG</v>
      </c>
      <c r="G68" s="108">
        <v>4</v>
      </c>
      <c r="H68" s="506">
        <f>_xlfn.XLOOKUP(D68,'3.Gentan-i'!$B$10:$B$129,'3.Gentan-i'!$FK$10:$FK$129)</f>
        <v>80</v>
      </c>
      <c r="I68" s="105">
        <f>_xlfn.XLOOKUP($D68,'3.Gentan-i'!$B$10:$B$129,'3.Gentan-i'!$FK$10:$FK$129)</f>
        <v>80</v>
      </c>
      <c r="J68" s="108">
        <f>_xlfn.XLOOKUP($D68,'3.Gentan-i'!$B$10:$B$129,'3.Gentan-i'!$FL$10:$FL$129)</f>
        <v>108</v>
      </c>
      <c r="K68" s="105">
        <f>_xlfn.XLOOKUP($D68,'3.Gentan-i'!$B$10:$B$129,'3.Gentan-i'!$FM$10:$FM$129)</f>
        <v>76</v>
      </c>
      <c r="L68" s="105">
        <f>_xlfn.XLOOKUP($D68,'3.Gentan-i'!$B$10:$B$129,'3.Gentan-i'!$FN$10:$FN$129)</f>
        <v>76</v>
      </c>
      <c r="M68" s="325">
        <f>+IF(ISERROR(VLOOKUP(D68,'Lưu ý'!$C$5:$G$12,5,0)),0,(VLOOKUP(D68,'Lưu ý'!$C$5:$G$12,5,0)))</f>
        <v>0</v>
      </c>
      <c r="N68" s="104" t="str">
        <f>_xlfn.XLOOKUP(D68,'3.Gentan-i'!$B$10:$B$129,'3.Gentan-i'!$EK$10:$EK$129)</f>
        <v>BUMPER</v>
      </c>
      <c r="O68" s="856"/>
      <c r="P68" s="853"/>
      <c r="Q68" s="541">
        <v>36</v>
      </c>
      <c r="R68" s="663">
        <f t="shared" si="8"/>
        <v>1.2222222222222223</v>
      </c>
      <c r="S68" s="37"/>
      <c r="T68" s="541"/>
      <c r="U68" s="663" t="e">
        <f t="shared" si="9"/>
        <v>#DIV/0!</v>
      </c>
      <c r="W68" s="541"/>
      <c r="X68" s="663" t="e">
        <f t="shared" si="10"/>
        <v>#DIV/0!</v>
      </c>
      <c r="Y68" s="854"/>
      <c r="Z68" s="541">
        <v>72</v>
      </c>
      <c r="AA68" s="663">
        <f t="shared" si="11"/>
        <v>-0.98302469135802462</v>
      </c>
      <c r="AB68" s="860"/>
      <c r="AC68" s="541"/>
      <c r="AD68" s="105">
        <f t="shared" si="12"/>
        <v>80</v>
      </c>
      <c r="AE68" s="676">
        <f t="shared" si="13"/>
        <v>0</v>
      </c>
      <c r="AF68" s="105" t="e">
        <f ca="1">SUMIF('NPR theo ngày'!$A$3:$A$122,'4.Order'!D68,'NPR theo ngày'!$C$3:$C$122)</f>
        <v>#N/A</v>
      </c>
      <c r="AG68" s="687" t="e">
        <f t="shared" ca="1" si="14"/>
        <v>#N/A</v>
      </c>
    </row>
    <row r="69" spans="2:33" s="38" customFormat="1" ht="20" customHeight="1">
      <c r="B69" s="39">
        <f t="shared" si="5"/>
        <v>55</v>
      </c>
      <c r="C69" s="39" t="str">
        <f>_xlfn.XLOOKUP(D69,'3.Gentan-i'!$B$10:$B$129,'3.Gentan-i'!$EN$10:$EN$129)</f>
        <v/>
      </c>
      <c r="D69" s="536" t="s">
        <v>357</v>
      </c>
      <c r="E69" s="502" t="str">
        <f>+VLOOKUP(D69,'3.Gentan-i'!$B$10:$C$130,2,0)</f>
        <v>NAX ADMILA 3R3 (VNL)-1KG</v>
      </c>
      <c r="F69" s="108" t="str" cm="1">
        <f t="array" ref="F69:G69">_xlfn.XLOOKUP(D69,'3.Gentan-i'!$B$10:$B$129,'3.Gentan-i'!$EH$10:$EI$129)</f>
        <v>KG</v>
      </c>
      <c r="G69" s="108">
        <v>1</v>
      </c>
      <c r="H69" s="506">
        <f>_xlfn.XLOOKUP(D69,'3.Gentan-i'!$B$10:$B$129,'3.Gentan-i'!$FK$10:$FK$129)</f>
        <v>1</v>
      </c>
      <c r="I69" s="105">
        <f>_xlfn.XLOOKUP($D69,'3.Gentan-i'!$B$10:$B$129,'3.Gentan-i'!$FK$10:$FK$129)</f>
        <v>1</v>
      </c>
      <c r="J69" s="105">
        <f>_xlfn.XLOOKUP($D69,'3.Gentan-i'!$B$10:$B$129,'3.Gentan-i'!$FL$10:$FL$129)</f>
        <v>1</v>
      </c>
      <c r="K69" s="105">
        <f>_xlfn.XLOOKUP($D69,'3.Gentan-i'!$B$10:$B$129,'3.Gentan-i'!$FM$10:$FM$129)</f>
        <v>1</v>
      </c>
      <c r="L69" s="105">
        <f>_xlfn.XLOOKUP($D69,'3.Gentan-i'!$B$10:$B$129,'3.Gentan-i'!$FN$10:$FN$129)</f>
        <v>1</v>
      </c>
      <c r="M69" s="325">
        <f>+IF(ISERROR(VLOOKUP(D69,'Lưu ý'!$C$5:$G$12,5,0)),0,(VLOOKUP(D69,'Lưu ý'!$C$5:$G$12,5,0)))</f>
        <v>0</v>
      </c>
      <c r="N69" s="104" t="str">
        <f>_xlfn.XLOOKUP(D69,'3.Gentan-i'!$B$10:$B$129,'3.Gentan-i'!$EK$10:$EK$129)</f>
        <v>SMALLPART+OFF LINE</v>
      </c>
      <c r="O69" s="856"/>
      <c r="P69" s="853"/>
      <c r="Q69" s="541">
        <v>1</v>
      </c>
      <c r="R69" s="663">
        <f t="shared" si="8"/>
        <v>0</v>
      </c>
      <c r="S69" s="37"/>
      <c r="T69" s="541"/>
      <c r="U69" s="663" t="e">
        <f t="shared" si="9"/>
        <v>#DIV/0!</v>
      </c>
      <c r="W69" s="541"/>
      <c r="X69" s="663" t="e">
        <f t="shared" si="10"/>
        <v>#DIV/0!</v>
      </c>
      <c r="Y69" s="854"/>
      <c r="Z69" s="541">
        <v>1</v>
      </c>
      <c r="AA69" s="663" t="str">
        <f t="shared" si="11"/>
        <v>OK</v>
      </c>
      <c r="AB69" s="860"/>
      <c r="AC69" s="541"/>
      <c r="AD69" s="105">
        <f t="shared" si="12"/>
        <v>1</v>
      </c>
      <c r="AE69" s="676">
        <f t="shared" si="13"/>
        <v>0</v>
      </c>
      <c r="AF69" s="105" t="e">
        <f ca="1">SUMIF('NPR theo ngày'!$A$3:$A$122,'4.Order'!D69,'NPR theo ngày'!$C$3:$C$122)</f>
        <v>#N/A</v>
      </c>
      <c r="AG69" s="687" t="e">
        <f t="shared" ca="1" si="14"/>
        <v>#N/A</v>
      </c>
    </row>
    <row r="70" spans="2:33" s="38" customFormat="1" ht="20" customHeight="1">
      <c r="B70" s="39">
        <f t="shared" si="5"/>
        <v>56</v>
      </c>
      <c r="C70" s="39" t="str">
        <f>_xlfn.XLOOKUP(D70,'3.Gentan-i'!$B$10:$B$129,'3.Gentan-i'!$EN$10:$EN$129)</f>
        <v/>
      </c>
      <c r="D70" s="536" t="s">
        <v>399</v>
      </c>
      <c r="E70" s="263" t="str">
        <f>+VLOOKUP(D70,'3.Gentan-i'!$B$10:$C$130,2,0)</f>
        <v>R-271 Hardener</v>
      </c>
      <c r="F70" s="108" t="str" cm="1">
        <f t="array" ref="F70:G70">_xlfn.XLOOKUP(D70,'3.Gentan-i'!$B$10:$B$129,'3.Gentan-i'!$EH$10:$EI$129)</f>
        <v>KG</v>
      </c>
      <c r="G70" s="108">
        <v>3</v>
      </c>
      <c r="H70" s="506">
        <f>_xlfn.XLOOKUP(D70,'3.Gentan-i'!$B$10:$B$129,'3.Gentan-i'!$FK$10:$FK$129)</f>
        <v>126</v>
      </c>
      <c r="I70" s="105">
        <f>_xlfn.XLOOKUP($D70,'3.Gentan-i'!$B$10:$B$129,'3.Gentan-i'!$FK$10:$FK$129)</f>
        <v>126</v>
      </c>
      <c r="J70" s="105">
        <f>_xlfn.XLOOKUP($D70,'3.Gentan-i'!$B$10:$B$129,'3.Gentan-i'!$FL$10:$FL$129)</f>
        <v>141</v>
      </c>
      <c r="K70" s="105">
        <f>_xlfn.XLOOKUP($D70,'3.Gentan-i'!$B$10:$B$129,'3.Gentan-i'!$FM$10:$FM$129)</f>
        <v>120</v>
      </c>
      <c r="L70" s="105">
        <f>_xlfn.XLOOKUP($D70,'3.Gentan-i'!$B$10:$B$129,'3.Gentan-i'!$FN$10:$FN$129)</f>
        <v>96</v>
      </c>
      <c r="M70" s="325">
        <f>+IF(ISERROR(VLOOKUP(D70,'Lưu ý'!$C$5:$G$12,5,0)),0,(VLOOKUP(D70,'Lưu ý'!$C$5:$G$12,5,0)))</f>
        <v>0</v>
      </c>
      <c r="N70" s="104" t="str">
        <f>_xlfn.XLOOKUP(D70,'3.Gentan-i'!$B$10:$B$129,'3.Gentan-i'!$EK$10:$EK$129)</f>
        <v>BUMPER</v>
      </c>
      <c r="O70" s="856"/>
      <c r="P70" s="853"/>
      <c r="Q70" s="541">
        <v>66</v>
      </c>
      <c r="R70" s="663">
        <f t="shared" si="8"/>
        <v>0.90909090909090906</v>
      </c>
      <c r="S70" s="37"/>
      <c r="T70" s="541"/>
      <c r="U70" s="663" t="e">
        <f t="shared" si="9"/>
        <v>#DIV/0!</v>
      </c>
      <c r="W70" s="541"/>
      <c r="X70" s="663" t="e">
        <f t="shared" si="10"/>
        <v>#DIV/0!</v>
      </c>
      <c r="Y70" s="854"/>
      <c r="Z70" s="541">
        <v>96</v>
      </c>
      <c r="AA70" s="663">
        <f t="shared" si="11"/>
        <v>-0.99053030303030309</v>
      </c>
      <c r="AB70" s="861"/>
      <c r="AC70" s="541"/>
      <c r="AD70" s="105">
        <f t="shared" si="12"/>
        <v>126</v>
      </c>
      <c r="AE70" s="676">
        <f t="shared" si="13"/>
        <v>0</v>
      </c>
      <c r="AF70" s="105" t="e">
        <f ca="1">SUMIF('NPR theo ngày'!$A$3:$A$122,'4.Order'!D70,'NPR theo ngày'!$C$3:$C$122)</f>
        <v>#N/A</v>
      </c>
      <c r="AG70" s="687" t="e">
        <f t="shared" ca="1" si="14"/>
        <v>#N/A</v>
      </c>
    </row>
    <row r="71" spans="2:33" s="38" customFormat="1" ht="20" customHeight="1">
      <c r="B71" s="39">
        <f t="shared" si="5"/>
        <v>57</v>
      </c>
      <c r="C71" s="39" t="str">
        <f>_xlfn.XLOOKUP(D71,'3.Gentan-i'!$B$10:$B$129,'3.Gentan-i'!$EN$10:$EN$129)</f>
        <v/>
      </c>
      <c r="D71" s="536" t="s">
        <v>400</v>
      </c>
      <c r="E71" s="263" t="str">
        <f>+VLOOKUP(D71,'3.Gentan-i'!$B$10:$C$130,2,0)</f>
        <v>Thinner T-516 SHM</v>
      </c>
      <c r="F71" s="108" t="str" cm="1">
        <f t="array" ref="F71:G71">_xlfn.XLOOKUP(D71,'3.Gentan-i'!$B$10:$B$129,'3.Gentan-i'!$EH$10:$EI$129)</f>
        <v>L</v>
      </c>
      <c r="G71" s="108">
        <v>18</v>
      </c>
      <c r="H71" s="506">
        <f>_xlfn.XLOOKUP(D71,'3.Gentan-i'!$B$10:$B$129,'3.Gentan-i'!$FK$10:$FK$129)</f>
        <v>162</v>
      </c>
      <c r="I71" s="105">
        <f>_xlfn.XLOOKUP($D71,'3.Gentan-i'!$B$10:$B$129,'3.Gentan-i'!$FK$10:$FK$129)</f>
        <v>162</v>
      </c>
      <c r="J71" s="105">
        <f>_xlfn.XLOOKUP($D71,'3.Gentan-i'!$B$10:$B$129,'3.Gentan-i'!$FL$10:$FL$129)</f>
        <v>180</v>
      </c>
      <c r="K71" s="105">
        <f>_xlfn.XLOOKUP($D71,'3.Gentan-i'!$B$10:$B$129,'3.Gentan-i'!$FM$10:$FM$129)</f>
        <v>162</v>
      </c>
      <c r="L71" s="105">
        <f>_xlfn.XLOOKUP($D71,'3.Gentan-i'!$B$10:$B$129,'3.Gentan-i'!$FN$10:$FN$129)</f>
        <v>126</v>
      </c>
      <c r="M71" s="325">
        <f>+IF(ISERROR(VLOOKUP(D71,'Lưu ý'!$C$5:$G$12,5,0)),0,(VLOOKUP(D71,'Lưu ý'!$C$5:$G$12,5,0)))</f>
        <v>0</v>
      </c>
      <c r="N71" s="104" t="str">
        <f>_xlfn.XLOOKUP(D71,'3.Gentan-i'!$B$10:$B$129,'3.Gentan-i'!$EK$10:$EK$129)</f>
        <v>BUMPER</v>
      </c>
      <c r="O71" s="856"/>
      <c r="P71" s="853"/>
      <c r="Q71" s="541">
        <v>90</v>
      </c>
      <c r="R71" s="663">
        <f t="shared" si="8"/>
        <v>0.8</v>
      </c>
      <c r="S71" s="37"/>
      <c r="T71" s="541"/>
      <c r="U71" s="663" t="e">
        <f t="shared" si="9"/>
        <v>#DIV/0!</v>
      </c>
      <c r="W71" s="541"/>
      <c r="X71" s="663" t="e">
        <f t="shared" si="10"/>
        <v>#DIV/0!</v>
      </c>
      <c r="Y71" s="854"/>
      <c r="Z71" s="541">
        <v>108</v>
      </c>
      <c r="AA71" s="663">
        <f t="shared" si="11"/>
        <v>-0.99259259259259258</v>
      </c>
      <c r="AB71" s="861"/>
      <c r="AC71" s="541"/>
      <c r="AD71" s="105">
        <f t="shared" si="12"/>
        <v>162</v>
      </c>
      <c r="AE71" s="676">
        <f t="shared" si="13"/>
        <v>0</v>
      </c>
      <c r="AF71" s="105" t="e">
        <f ca="1">SUMIF('NPR theo ngày'!$A$3:$A$122,'4.Order'!D71,'NPR theo ngày'!$C$3:$C$122)</f>
        <v>#N/A</v>
      </c>
      <c r="AG71" s="687" t="e">
        <f t="shared" ca="1" si="14"/>
        <v>#N/A</v>
      </c>
    </row>
    <row r="72" spans="2:33" s="38" customFormat="1" ht="20" customHeight="1">
      <c r="B72" s="39">
        <f t="shared" si="5"/>
        <v>58</v>
      </c>
      <c r="C72" s="39" t="str">
        <f>_xlfn.XLOOKUP(D72,'3.Gentan-i'!$B$10:$B$129,'3.Gentan-i'!$EN$10:$EN$129)</f>
        <v/>
      </c>
      <c r="D72" s="536" t="s">
        <v>524</v>
      </c>
      <c r="E72" s="263" t="str">
        <f>+VLOOKUP(D72,'3.Gentan-i'!$B$10:$C$130,2,0)</f>
        <v>SPM-156 089 COLOR BASE (VNL)- 4KG</v>
      </c>
      <c r="F72" s="108" t="str" cm="1">
        <f t="array" ref="F72:G72">_xlfn.XLOOKUP(D72,'3.Gentan-i'!$B$10:$B$129,'3.Gentan-i'!$EH$10:$EI$129)</f>
        <v>KG</v>
      </c>
      <c r="G72" s="108">
        <v>4</v>
      </c>
      <c r="H72" s="506">
        <f>_xlfn.XLOOKUP(D72,'3.Gentan-i'!$B$10:$B$129,'3.Gentan-i'!$FK$10:$FK$129)</f>
        <v>8</v>
      </c>
      <c r="I72" s="105">
        <f>_xlfn.XLOOKUP($D72,'3.Gentan-i'!$B$10:$B$129,'3.Gentan-i'!$FK$10:$FK$129)</f>
        <v>8</v>
      </c>
      <c r="J72" s="105">
        <f>_xlfn.XLOOKUP($D72,'3.Gentan-i'!$B$10:$B$129,'3.Gentan-i'!$FL$10:$FL$129)</f>
        <v>8</v>
      </c>
      <c r="K72" s="105">
        <f>_xlfn.XLOOKUP($D72,'3.Gentan-i'!$B$10:$B$129,'3.Gentan-i'!$FM$10:$FM$129)</f>
        <v>8</v>
      </c>
      <c r="L72" s="105">
        <f>_xlfn.XLOOKUP($D72,'3.Gentan-i'!$B$10:$B$129,'3.Gentan-i'!$FN$10:$FN$129)</f>
        <v>8</v>
      </c>
      <c r="M72" s="325">
        <f>+IF(ISERROR(VLOOKUP(D72,'Lưu ý'!$C$5:$G$12,5,0)),0,(VLOOKUP(D72,'Lưu ý'!$C$5:$G$12,5,0)))</f>
        <v>0</v>
      </c>
      <c r="N72" s="104">
        <f>_xlfn.XLOOKUP(D72,'3.Gentan-i'!$B$10:$B$129,'3.Gentan-i'!$EK$10:$EK$129)</f>
        <v>0</v>
      </c>
      <c r="O72" s="856"/>
      <c r="P72" s="853"/>
      <c r="Q72" s="541">
        <v>4</v>
      </c>
      <c r="R72" s="663">
        <f t="shared" si="8"/>
        <v>1</v>
      </c>
      <c r="S72" s="37"/>
      <c r="T72" s="541"/>
      <c r="U72" s="663" t="e">
        <f t="shared" si="9"/>
        <v>#DIV/0!</v>
      </c>
      <c r="W72" s="541"/>
      <c r="X72" s="663" t="e">
        <f t="shared" si="10"/>
        <v>#DIV/0!</v>
      </c>
      <c r="Y72" s="854"/>
      <c r="Z72" s="541">
        <v>4</v>
      </c>
      <c r="AA72" s="663">
        <f t="shared" si="11"/>
        <v>-0.75</v>
      </c>
      <c r="AB72" s="861"/>
      <c r="AC72" s="541"/>
      <c r="AD72" s="105">
        <f t="shared" si="12"/>
        <v>8</v>
      </c>
      <c r="AE72" s="676">
        <f t="shared" si="13"/>
        <v>0</v>
      </c>
      <c r="AF72" s="105" t="e">
        <f ca="1">SUMIF('NPR theo ngày'!$A$3:$A$122,'4.Order'!D72,'NPR theo ngày'!$C$3:$C$122)</f>
        <v>#N/A</v>
      </c>
      <c r="AG72" s="687" t="e">
        <f t="shared" ca="1" si="14"/>
        <v>#N/A</v>
      </c>
    </row>
    <row r="73" spans="2:33" s="38" customFormat="1" ht="20" customHeight="1">
      <c r="B73" s="39">
        <f t="shared" si="5"/>
        <v>59</v>
      </c>
      <c r="C73" s="39" t="str">
        <f>_xlfn.XLOOKUP(D73,'3.Gentan-i'!$B$10:$B$129,'3.Gentan-i'!$EN$10:$EN$129)</f>
        <v/>
      </c>
      <c r="D73" s="536" t="s">
        <v>420</v>
      </c>
      <c r="E73" s="263" t="str">
        <f>+VLOOKUP(D73,'3.Gentan-i'!$B$10:$C$130,2,0)</f>
        <v>R-160 HS-4R0</v>
      </c>
      <c r="F73" s="108" t="str" cm="1">
        <f t="array" ref="F73:G73">_xlfn.XLOOKUP(D73,'3.Gentan-i'!$B$10:$B$129,'3.Gentan-i'!$EH$10:$EI$129)</f>
        <v>KG</v>
      </c>
      <c r="G73" s="108">
        <v>4</v>
      </c>
      <c r="H73" s="506">
        <f>_xlfn.XLOOKUP(D73,'3.Gentan-i'!$B$10:$B$129,'3.Gentan-i'!$FK$10:$FK$129)</f>
        <v>60</v>
      </c>
      <c r="I73" s="105">
        <f>_xlfn.XLOOKUP($D73,'3.Gentan-i'!$B$10:$B$129,'3.Gentan-i'!$FK$10:$FK$129)</f>
        <v>60</v>
      </c>
      <c r="J73" s="105">
        <f>_xlfn.XLOOKUP($D73,'3.Gentan-i'!$B$10:$B$129,'3.Gentan-i'!$FL$10:$FL$129)</f>
        <v>44</v>
      </c>
      <c r="K73" s="105">
        <f>_xlfn.XLOOKUP($D73,'3.Gentan-i'!$B$10:$B$129,'3.Gentan-i'!$FM$10:$FM$129)</f>
        <v>56</v>
      </c>
      <c r="L73" s="105">
        <f>_xlfn.XLOOKUP($D73,'3.Gentan-i'!$B$10:$B$129,'3.Gentan-i'!$FN$10:$FN$129)</f>
        <v>56</v>
      </c>
      <c r="M73" s="325">
        <f>+IF(ISERROR(VLOOKUP(D73,'Lưu ý'!$C$5:$G$12,5,0)),0,(VLOOKUP(D73,'Lưu ý'!$C$5:$G$12,5,0)))</f>
        <v>0</v>
      </c>
      <c r="N73" s="104" t="str">
        <f>_xlfn.XLOOKUP(D73,'3.Gentan-i'!$B$10:$B$129,'3.Gentan-i'!$EK$10:$EK$129)</f>
        <v>SMALL PART</v>
      </c>
      <c r="O73" s="856"/>
      <c r="P73" s="853"/>
      <c r="Q73" s="541">
        <v>16</v>
      </c>
      <c r="R73" s="663">
        <f t="shared" si="8"/>
        <v>2.75</v>
      </c>
      <c r="S73" s="37"/>
      <c r="T73" s="541"/>
      <c r="U73" s="663" t="e">
        <f t="shared" si="9"/>
        <v>#DIV/0!</v>
      </c>
      <c r="W73" s="541"/>
      <c r="X73" s="663" t="e">
        <f t="shared" si="10"/>
        <v>#DIV/0!</v>
      </c>
      <c r="Y73" s="854"/>
      <c r="Z73" s="541">
        <v>28</v>
      </c>
      <c r="AA73" s="663">
        <f t="shared" si="11"/>
        <v>-0.9017857142857143</v>
      </c>
      <c r="AB73" s="861"/>
      <c r="AC73" s="541"/>
      <c r="AD73" s="105">
        <f t="shared" si="12"/>
        <v>60</v>
      </c>
      <c r="AE73" s="676">
        <f t="shared" si="13"/>
        <v>0</v>
      </c>
      <c r="AF73" s="105" t="e">
        <f ca="1">SUMIF('NPR theo ngày'!$A$3:$A$122,'4.Order'!D73,'NPR theo ngày'!$C$3:$C$122)</f>
        <v>#N/A</v>
      </c>
      <c r="AG73" s="687" t="e">
        <f t="shared" ca="1" si="14"/>
        <v>#N/A</v>
      </c>
    </row>
    <row r="74" spans="2:33" s="38" customFormat="1" ht="20" customHeight="1">
      <c r="B74" s="39">
        <f t="shared" si="5"/>
        <v>60</v>
      </c>
      <c r="C74" s="39" t="str">
        <f>_xlfn.XLOOKUP(D74,'3.Gentan-i'!$B$10:$B$129,'3.Gentan-i'!$EN$10:$EN$129)</f>
        <v/>
      </c>
      <c r="D74" s="536" t="s">
        <v>421</v>
      </c>
      <c r="E74" s="263" t="str">
        <f>+VLOOKUP(D74,'3.Gentan-i'!$B$10:$C$130,2,0)</f>
        <v>R-160 HS-218</v>
      </c>
      <c r="F74" s="108" t="str" cm="1">
        <f t="array" ref="F74:G74">_xlfn.XLOOKUP(D74,'3.Gentan-i'!$B$10:$B$129,'3.Gentan-i'!$EH$10:$EI$129)</f>
        <v>KG</v>
      </c>
      <c r="G74" s="108">
        <v>4</v>
      </c>
      <c r="H74" s="506">
        <f>_xlfn.XLOOKUP(D74,'3.Gentan-i'!$B$10:$B$129,'3.Gentan-i'!$FK$10:$FK$129)</f>
        <v>52</v>
      </c>
      <c r="I74" s="105">
        <f>_xlfn.XLOOKUP($D74,'3.Gentan-i'!$B$10:$B$129,'3.Gentan-i'!$FK$10:$FK$129)</f>
        <v>52</v>
      </c>
      <c r="J74" s="105">
        <f>_xlfn.XLOOKUP($D74,'3.Gentan-i'!$B$10:$B$129,'3.Gentan-i'!$FL$10:$FL$129)</f>
        <v>84</v>
      </c>
      <c r="K74" s="105">
        <f>_xlfn.XLOOKUP($D74,'3.Gentan-i'!$B$10:$B$129,'3.Gentan-i'!$FM$10:$FM$129)</f>
        <v>68</v>
      </c>
      <c r="L74" s="105">
        <f>_xlfn.XLOOKUP($D74,'3.Gentan-i'!$B$10:$B$129,'3.Gentan-i'!$FN$10:$FN$129)</f>
        <v>36</v>
      </c>
      <c r="M74" s="325">
        <f>+IF(ISERROR(VLOOKUP(D74,'Lưu ý'!$C$5:$G$12,5,0)),0,(VLOOKUP(D74,'Lưu ý'!$C$5:$G$12,5,0)))</f>
        <v>0</v>
      </c>
      <c r="N74" s="104" t="str">
        <f>_xlfn.XLOOKUP(D74,'3.Gentan-i'!$B$10:$B$129,'3.Gentan-i'!$EK$10:$EK$129)</f>
        <v>SMALL PART</v>
      </c>
      <c r="O74" s="856"/>
      <c r="P74" s="853"/>
      <c r="Q74" s="541">
        <v>20</v>
      </c>
      <c r="R74" s="663">
        <f t="shared" si="8"/>
        <v>1.6</v>
      </c>
      <c r="S74" s="37"/>
      <c r="T74" s="541"/>
      <c r="U74" s="663" t="e">
        <f t="shared" si="9"/>
        <v>#DIV/0!</v>
      </c>
      <c r="W74" s="541"/>
      <c r="X74" s="663" t="e">
        <f t="shared" si="10"/>
        <v>#DIV/0!</v>
      </c>
      <c r="Y74" s="854"/>
      <c r="Z74" s="541">
        <v>32</v>
      </c>
      <c r="AA74" s="663">
        <f t="shared" si="11"/>
        <v>-0.95</v>
      </c>
      <c r="AB74" s="861"/>
      <c r="AC74" s="541"/>
      <c r="AD74" s="105">
        <f t="shared" si="12"/>
        <v>52</v>
      </c>
      <c r="AE74" s="676">
        <f t="shared" si="13"/>
        <v>0</v>
      </c>
      <c r="AF74" s="105" t="e">
        <f ca="1">SUMIF('NPR theo ngày'!$A$3:$A$122,'4.Order'!D74,'NPR theo ngày'!$C$3:$C$122)</f>
        <v>#N/A</v>
      </c>
      <c r="AG74" s="687" t="e">
        <f t="shared" ca="1" si="14"/>
        <v>#N/A</v>
      </c>
    </row>
    <row r="75" spans="2:33" s="38" customFormat="1" ht="20" customHeight="1">
      <c r="B75" s="39">
        <f t="shared" si="5"/>
        <v>61</v>
      </c>
      <c r="C75" s="39" t="str">
        <f>_xlfn.XLOOKUP(D75,'3.Gentan-i'!$B$10:$B$129,'3.Gentan-i'!$EN$10:$EN$129)</f>
        <v/>
      </c>
      <c r="D75" s="536" t="s">
        <v>422</v>
      </c>
      <c r="E75" s="263" t="str">
        <f>+VLOOKUP(D75,'3.Gentan-i'!$B$10:$C$130,2,0)</f>
        <v>R-160 HS-040</v>
      </c>
      <c r="F75" s="108" t="str" cm="1">
        <f t="array" ref="F75:G75">_xlfn.XLOOKUP(D75,'3.Gentan-i'!$B$10:$B$129,'3.Gentan-i'!$EH$10:$EI$129)</f>
        <v>KG</v>
      </c>
      <c r="G75" s="108">
        <v>4</v>
      </c>
      <c r="H75" s="506">
        <f>_xlfn.XLOOKUP(D75,'3.Gentan-i'!$B$10:$B$129,'3.Gentan-i'!$FK$10:$FK$129)</f>
        <v>108</v>
      </c>
      <c r="I75" s="105">
        <f>_xlfn.XLOOKUP($D75,'3.Gentan-i'!$B$10:$B$129,'3.Gentan-i'!$FK$10:$FK$129)</f>
        <v>108</v>
      </c>
      <c r="J75" s="105">
        <f>_xlfn.XLOOKUP($D75,'3.Gentan-i'!$B$10:$B$129,'3.Gentan-i'!$FL$10:$FL$129)</f>
        <v>88</v>
      </c>
      <c r="K75" s="105">
        <f>_xlfn.XLOOKUP($D75,'3.Gentan-i'!$B$10:$B$129,'3.Gentan-i'!$FM$10:$FM$129)</f>
        <v>84</v>
      </c>
      <c r="L75" s="105">
        <f>_xlfn.XLOOKUP($D75,'3.Gentan-i'!$B$10:$B$129,'3.Gentan-i'!$FN$10:$FN$129)</f>
        <v>64</v>
      </c>
      <c r="M75" s="325">
        <f>+IF(ISERROR(VLOOKUP(D75,'Lưu ý'!$C$5:$G$12,5,0)),0,(VLOOKUP(D75,'Lưu ý'!$C$5:$G$12,5,0)))</f>
        <v>0</v>
      </c>
      <c r="N75" s="104" t="str">
        <f>_xlfn.XLOOKUP(D75,'3.Gentan-i'!$B$10:$B$129,'3.Gentan-i'!$EK$10:$EK$129)</f>
        <v>SMALL PART</v>
      </c>
      <c r="O75" s="856"/>
      <c r="P75" s="853"/>
      <c r="Q75" s="541">
        <v>36</v>
      </c>
      <c r="R75" s="663">
        <f t="shared" si="8"/>
        <v>2</v>
      </c>
      <c r="S75" s="37"/>
      <c r="T75" s="541"/>
      <c r="U75" s="663" t="e">
        <f t="shared" si="9"/>
        <v>#DIV/0!</v>
      </c>
      <c r="W75" s="541"/>
      <c r="X75" s="663" t="e">
        <f t="shared" si="10"/>
        <v>#DIV/0!</v>
      </c>
      <c r="Y75" s="854"/>
      <c r="Z75" s="541">
        <v>52</v>
      </c>
      <c r="AA75" s="663">
        <f t="shared" si="11"/>
        <v>-0.96153846153846156</v>
      </c>
      <c r="AB75" s="861"/>
      <c r="AC75" s="541"/>
      <c r="AD75" s="105">
        <f t="shared" si="12"/>
        <v>108</v>
      </c>
      <c r="AE75" s="676">
        <f t="shared" si="13"/>
        <v>0</v>
      </c>
      <c r="AF75" s="105" t="e">
        <f ca="1">SUMIF('NPR theo ngày'!$A$3:$A$122,'4.Order'!D75,'NPR theo ngày'!$C$3:$C$122)</f>
        <v>#N/A</v>
      </c>
      <c r="AG75" s="687" t="e">
        <f t="shared" ca="1" si="14"/>
        <v>#N/A</v>
      </c>
    </row>
    <row r="76" spans="2:33" s="38" customFormat="1" ht="20" customHeight="1">
      <c r="B76" s="39">
        <f t="shared" si="5"/>
        <v>62</v>
      </c>
      <c r="C76" s="39" t="str">
        <f>_xlfn.XLOOKUP(D76,'3.Gentan-i'!$B$10:$B$129,'3.Gentan-i'!$EN$10:$EN$129)</f>
        <v/>
      </c>
      <c r="D76" s="536" t="s">
        <v>423</v>
      </c>
      <c r="E76" s="263" t="str">
        <f>+VLOOKUP(D76,'3.Gentan-i'!$B$10:$C$130,2,0)</f>
        <v>R-160 HS-601</v>
      </c>
      <c r="F76" s="108" t="str" cm="1">
        <f t="array" ref="F76:G76">_xlfn.XLOOKUP(D76,'3.Gentan-i'!$B$10:$B$129,'3.Gentan-i'!$EH$10:$EI$129)</f>
        <v>KG</v>
      </c>
      <c r="G76" s="108">
        <v>4</v>
      </c>
      <c r="H76" s="506">
        <f>_xlfn.XLOOKUP(D76,'3.Gentan-i'!$B$10:$B$129,'3.Gentan-i'!$FK$10:$FK$129)</f>
        <v>0</v>
      </c>
      <c r="I76" s="105">
        <f>_xlfn.XLOOKUP($D76,'3.Gentan-i'!$B$10:$B$129,'3.Gentan-i'!$FK$10:$FK$129)</f>
        <v>0</v>
      </c>
      <c r="J76" s="105">
        <f>_xlfn.XLOOKUP($D76,'3.Gentan-i'!$B$10:$B$129,'3.Gentan-i'!$FL$10:$FL$129)</f>
        <v>12</v>
      </c>
      <c r="K76" s="105">
        <f>_xlfn.XLOOKUP($D76,'3.Gentan-i'!$B$10:$B$129,'3.Gentan-i'!$FM$10:$FM$129)</f>
        <v>0</v>
      </c>
      <c r="L76" s="105">
        <f>_xlfn.XLOOKUP($D76,'3.Gentan-i'!$B$10:$B$129,'3.Gentan-i'!$FN$10:$FN$129)</f>
        <v>0</v>
      </c>
      <c r="M76" s="325">
        <f>+IF(ISERROR(VLOOKUP(D76,'Lưu ý'!$C$5:$G$12,5,0)),0,(VLOOKUP(D76,'Lưu ý'!$C$5:$G$12,5,0)))</f>
        <v>0</v>
      </c>
      <c r="N76" s="104" t="str">
        <f>_xlfn.XLOOKUP(D76,'3.Gentan-i'!$B$10:$B$129,'3.Gentan-i'!$EK$10:$EK$129)</f>
        <v>SMALL PART</v>
      </c>
      <c r="O76" s="856"/>
      <c r="P76" s="853"/>
      <c r="Q76" s="541">
        <v>0</v>
      </c>
      <c r="R76" s="663" t="str">
        <f t="shared" si="8"/>
        <v>OK</v>
      </c>
      <c r="S76" s="37"/>
      <c r="T76" s="541"/>
      <c r="U76" s="663" t="str">
        <f t="shared" si="9"/>
        <v>OK</v>
      </c>
      <c r="W76" s="541"/>
      <c r="X76" s="663" t="str">
        <f t="shared" si="10"/>
        <v>OK</v>
      </c>
      <c r="Y76" s="854"/>
      <c r="Z76" s="541">
        <v>0</v>
      </c>
      <c r="AA76" s="663" t="e">
        <f t="shared" si="11"/>
        <v>#VALUE!</v>
      </c>
      <c r="AB76" s="860"/>
      <c r="AC76" s="541"/>
      <c r="AD76" s="105">
        <f t="shared" si="12"/>
        <v>0</v>
      </c>
      <c r="AE76" s="676" t="str">
        <f t="shared" si="13"/>
        <v/>
      </c>
      <c r="AF76" s="105" t="e">
        <f ca="1">SUMIF('NPR theo ngày'!$A$3:$A$122,'4.Order'!D76,'NPR theo ngày'!$C$3:$C$122)</f>
        <v>#N/A</v>
      </c>
      <c r="AG76" s="687" t="e">
        <f t="shared" ca="1" si="14"/>
        <v>#N/A</v>
      </c>
    </row>
    <row r="77" spans="2:33" s="38" customFormat="1" ht="20" customHeight="1">
      <c r="B77" s="39">
        <f t="shared" si="5"/>
        <v>63</v>
      </c>
      <c r="C77" s="39" t="str">
        <f>_xlfn.XLOOKUP(D77,'3.Gentan-i'!$B$10:$B$129,'3.Gentan-i'!$EN$10:$EN$129)</f>
        <v/>
      </c>
      <c r="D77" s="536" t="s">
        <v>424</v>
      </c>
      <c r="E77" s="263" t="str">
        <f>+VLOOKUP(D77,'3.Gentan-i'!$B$10:$C$130,2,0)</f>
        <v>R-160 HS-1D6</v>
      </c>
      <c r="F77" s="108" t="str" cm="1">
        <f t="array" ref="F77:G77">_xlfn.XLOOKUP(D77,'3.Gentan-i'!$B$10:$B$129,'3.Gentan-i'!$EH$10:$EI$129)</f>
        <v>KG</v>
      </c>
      <c r="G77" s="108">
        <v>4</v>
      </c>
      <c r="H77" s="506">
        <f>_xlfn.XLOOKUP(D77,'3.Gentan-i'!$B$10:$B$129,'3.Gentan-i'!$FK$10:$FK$129)</f>
        <v>40</v>
      </c>
      <c r="I77" s="105">
        <f>_xlfn.XLOOKUP($D77,'3.Gentan-i'!$B$10:$B$129,'3.Gentan-i'!$FK$10:$FK$129)</f>
        <v>40</v>
      </c>
      <c r="J77" s="105">
        <f>_xlfn.XLOOKUP($D77,'3.Gentan-i'!$B$10:$B$129,'3.Gentan-i'!$FL$10:$FL$129)</f>
        <v>36</v>
      </c>
      <c r="K77" s="105">
        <f>_xlfn.XLOOKUP($D77,'3.Gentan-i'!$B$10:$B$129,'3.Gentan-i'!$FM$10:$FM$129)</f>
        <v>24</v>
      </c>
      <c r="L77" s="105">
        <f>_xlfn.XLOOKUP($D77,'3.Gentan-i'!$B$10:$B$129,'3.Gentan-i'!$FN$10:$FN$129)</f>
        <v>16</v>
      </c>
      <c r="M77" s="325">
        <f>+IF(ISERROR(VLOOKUP(D77,'Lưu ý'!$C$5:$G$12,5,0)),0,(VLOOKUP(D77,'Lưu ý'!$C$5:$G$12,5,0)))</f>
        <v>0</v>
      </c>
      <c r="N77" s="104" t="str">
        <f>_xlfn.XLOOKUP(D77,'3.Gentan-i'!$B$10:$B$129,'3.Gentan-i'!$EK$10:$EK$129)</f>
        <v>SMALL PART</v>
      </c>
      <c r="O77" s="856"/>
      <c r="P77" s="853"/>
      <c r="Q77" s="541">
        <v>12</v>
      </c>
      <c r="R77" s="663">
        <f t="shared" ref="R77:R107" si="15">IF(I77&lt;&gt;0,(I77-Q77)/Q77,"OK")</f>
        <v>2.3333333333333335</v>
      </c>
      <c r="S77" s="37"/>
      <c r="T77" s="541"/>
      <c r="U77" s="663" t="e">
        <f t="shared" ref="U77:U107" si="16">IF(I77&lt;&gt;0,(I77-T77)/T77,"OK")</f>
        <v>#DIV/0!</v>
      </c>
      <c r="W77" s="541"/>
      <c r="X77" s="663" t="e">
        <f t="shared" ref="X77:X107" si="17">IF(I77&lt;&gt;0,(I77-W77)/W77,"OK")</f>
        <v>#DIV/0!</v>
      </c>
      <c r="Y77" s="854"/>
      <c r="Z77" s="541">
        <v>40</v>
      </c>
      <c r="AA77" s="663">
        <f t="shared" ref="AA77:AA107" si="18">IF(R77&lt;&gt;0,(R77-Z77)/Z77,"OK")</f>
        <v>-0.94166666666666665</v>
      </c>
      <c r="AB77" s="860"/>
      <c r="AC77" s="541"/>
      <c r="AD77" s="105">
        <f t="shared" ref="AD77:AD107" si="19">I77-AC77</f>
        <v>40</v>
      </c>
      <c r="AE77" s="676">
        <f t="shared" ref="AE77:AE107" si="20">IFERROR(AC77/I77,"")</f>
        <v>0</v>
      </c>
      <c r="AF77" s="105" t="e">
        <f ca="1">SUMIF('NPR theo ngày'!$A$3:$A$122,'4.Order'!D77,'NPR theo ngày'!$C$3:$C$122)</f>
        <v>#N/A</v>
      </c>
      <c r="AG77" s="687" t="e">
        <f t="shared" ref="AG77:AG107" ca="1" si="21">AC77-AF77</f>
        <v>#N/A</v>
      </c>
    </row>
    <row r="78" spans="2:33" s="38" customFormat="1" ht="20" customHeight="1">
      <c r="B78" s="39">
        <f t="shared" si="5"/>
        <v>64</v>
      </c>
      <c r="C78" s="39" t="str">
        <f>_xlfn.XLOOKUP(D78,'3.Gentan-i'!$B$10:$B$129,'3.Gentan-i'!$EN$10:$EN$129)</f>
        <v/>
      </c>
      <c r="D78" s="536" t="s">
        <v>425</v>
      </c>
      <c r="E78" s="263" t="str">
        <f>+VLOOKUP(D78,'3.Gentan-i'!$B$10:$C$130,2,0)</f>
        <v>R-160 HS-4V8</v>
      </c>
      <c r="F78" s="105" t="str" cm="1">
        <f t="array" ref="F78:G78">_xlfn.XLOOKUP(D78,'3.Gentan-i'!$B$10:$B$129,'3.Gentan-i'!$EH$10:$EI$129)</f>
        <v>KG</v>
      </c>
      <c r="G78" s="105">
        <v>4</v>
      </c>
      <c r="H78" s="506">
        <f>_xlfn.XLOOKUP(D78,'3.Gentan-i'!$B$10:$B$129,'3.Gentan-i'!$FK$10:$FK$129)</f>
        <v>20</v>
      </c>
      <c r="I78" s="105">
        <f>_xlfn.XLOOKUP($D78,'3.Gentan-i'!$B$10:$B$129,'3.Gentan-i'!$FK$10:$FK$129)</f>
        <v>20</v>
      </c>
      <c r="J78" s="105">
        <f>_xlfn.XLOOKUP($D78,'3.Gentan-i'!$B$10:$B$129,'3.Gentan-i'!$FL$10:$FL$129)</f>
        <v>16</v>
      </c>
      <c r="K78" s="105">
        <f>_xlfn.XLOOKUP($D78,'3.Gentan-i'!$B$10:$B$129,'3.Gentan-i'!$FM$10:$FM$129)</f>
        <v>12</v>
      </c>
      <c r="L78" s="105">
        <f>_xlfn.XLOOKUP($D78,'3.Gentan-i'!$B$10:$B$129,'3.Gentan-i'!$FN$10:$FN$129)</f>
        <v>4</v>
      </c>
      <c r="M78" s="325">
        <f>+IF(ISERROR(VLOOKUP(D78,'Lưu ý'!$C$5:$G$12,5,0)),0,(VLOOKUP(D78,'Lưu ý'!$C$5:$G$12,5,0)))</f>
        <v>0</v>
      </c>
      <c r="N78" s="104" t="str">
        <f>_xlfn.XLOOKUP(D78,'3.Gentan-i'!$B$10:$B$129,'3.Gentan-i'!$EK$10:$EK$129)</f>
        <v>SMALL PART</v>
      </c>
      <c r="O78" s="856"/>
      <c r="P78" s="853"/>
      <c r="Q78" s="541">
        <v>12</v>
      </c>
      <c r="R78" s="663">
        <f t="shared" si="15"/>
        <v>0.66666666666666663</v>
      </c>
      <c r="S78" s="37"/>
      <c r="T78" s="541"/>
      <c r="U78" s="663" t="e">
        <f t="shared" si="16"/>
        <v>#DIV/0!</v>
      </c>
      <c r="W78" s="541"/>
      <c r="X78" s="663" t="e">
        <f t="shared" si="17"/>
        <v>#DIV/0!</v>
      </c>
      <c r="Y78" s="854"/>
      <c r="Z78" s="541">
        <v>32</v>
      </c>
      <c r="AA78" s="663">
        <f t="shared" si="18"/>
        <v>-0.97916666666666663</v>
      </c>
      <c r="AB78" s="861"/>
      <c r="AC78" s="541"/>
      <c r="AD78" s="105">
        <f t="shared" si="19"/>
        <v>20</v>
      </c>
      <c r="AE78" s="676">
        <f t="shared" si="20"/>
        <v>0</v>
      </c>
      <c r="AF78" s="105" t="e">
        <f ca="1">SUMIF('NPR theo ngày'!$A$3:$A$122,'4.Order'!D78,'NPR theo ngày'!$C$3:$C$122)</f>
        <v>#N/A</v>
      </c>
      <c r="AG78" s="687" t="e">
        <f t="shared" ca="1" si="21"/>
        <v>#N/A</v>
      </c>
    </row>
    <row r="79" spans="2:33" s="38" customFormat="1" ht="20" customHeight="1">
      <c r="B79" s="39">
        <f t="shared" si="5"/>
        <v>65</v>
      </c>
      <c r="C79" s="39" t="str">
        <f>_xlfn.XLOOKUP(D79,'3.Gentan-i'!$B$10:$B$129,'3.Gentan-i'!$EN$10:$EN$129)</f>
        <v/>
      </c>
      <c r="D79" s="536" t="s">
        <v>427</v>
      </c>
      <c r="E79" s="263" t="str">
        <f>+VLOOKUP(D79,'3.Gentan-i'!$B$10:$C$130,2,0)</f>
        <v>R-160 HS-3R3</v>
      </c>
      <c r="F79" s="105" t="str" cm="1">
        <f t="array" ref="F79:G79">_xlfn.XLOOKUP(D79,'3.Gentan-i'!$B$10:$B$129,'3.Gentan-i'!$EH$10:$EI$129)</f>
        <v>KG</v>
      </c>
      <c r="G79" s="105">
        <v>4</v>
      </c>
      <c r="H79" s="506">
        <f>_xlfn.XLOOKUP(D79,'3.Gentan-i'!$B$10:$B$129,'3.Gentan-i'!$FK$10:$FK$129)</f>
        <v>20</v>
      </c>
      <c r="I79" s="105">
        <f>_xlfn.XLOOKUP($D79,'3.Gentan-i'!$B$10:$B$129,'3.Gentan-i'!$FK$10:$FK$129)</f>
        <v>20</v>
      </c>
      <c r="J79" s="105">
        <f>_xlfn.XLOOKUP($D79,'3.Gentan-i'!$B$10:$B$129,'3.Gentan-i'!$FL$10:$FL$129)</f>
        <v>28</v>
      </c>
      <c r="K79" s="105">
        <f>_xlfn.XLOOKUP($D79,'3.Gentan-i'!$B$10:$B$129,'3.Gentan-i'!$FM$10:$FM$129)</f>
        <v>20</v>
      </c>
      <c r="L79" s="105">
        <f>_xlfn.XLOOKUP($D79,'3.Gentan-i'!$B$10:$B$129,'3.Gentan-i'!$FN$10:$FN$129)</f>
        <v>20</v>
      </c>
      <c r="M79" s="325">
        <f>+IF(ISERROR(VLOOKUP(D79,'Lưu ý'!$C$5:$G$12,5,0)),0,(VLOOKUP(D79,'Lưu ý'!$C$5:$G$12,5,0)))</f>
        <v>0</v>
      </c>
      <c r="N79" s="104" t="str">
        <f>_xlfn.XLOOKUP(D79,'3.Gentan-i'!$B$10:$B$129,'3.Gentan-i'!$EK$10:$EK$129)</f>
        <v>SMALL PART</v>
      </c>
      <c r="O79" s="856"/>
      <c r="P79" s="853"/>
      <c r="Q79" s="541">
        <v>12</v>
      </c>
      <c r="R79" s="663">
        <f t="shared" si="15"/>
        <v>0.66666666666666663</v>
      </c>
      <c r="S79" s="37"/>
      <c r="T79" s="541"/>
      <c r="U79" s="663" t="e">
        <f t="shared" si="16"/>
        <v>#DIV/0!</v>
      </c>
      <c r="W79" s="541"/>
      <c r="X79" s="663" t="e">
        <f t="shared" si="17"/>
        <v>#DIV/0!</v>
      </c>
      <c r="Y79" s="854"/>
      <c r="Z79" s="541">
        <v>20</v>
      </c>
      <c r="AA79" s="663">
        <f t="shared" si="18"/>
        <v>-0.96666666666666656</v>
      </c>
      <c r="AB79" s="861"/>
      <c r="AC79" s="541"/>
      <c r="AD79" s="105">
        <f t="shared" si="19"/>
        <v>20</v>
      </c>
      <c r="AE79" s="676">
        <f t="shared" si="20"/>
        <v>0</v>
      </c>
      <c r="AF79" s="105" t="e">
        <f ca="1">SUMIF('NPR theo ngày'!$A$3:$A$122,'4.Order'!D79,'NPR theo ngày'!$C$3:$C$122)</f>
        <v>#N/A</v>
      </c>
      <c r="AG79" s="687" t="e">
        <f t="shared" ca="1" si="21"/>
        <v>#N/A</v>
      </c>
    </row>
    <row r="80" spans="2:33" s="38" customFormat="1" ht="20" customHeight="1">
      <c r="B80" s="39">
        <f t="shared" ref="B80:B128" si="22">+B79+1</f>
        <v>66</v>
      </c>
      <c r="C80" s="39" t="str">
        <f>_xlfn.XLOOKUP(D80,'3.Gentan-i'!$B$10:$B$129,'3.Gentan-i'!$EN$10:$EN$129)</f>
        <v/>
      </c>
      <c r="D80" s="536" t="s">
        <v>429</v>
      </c>
      <c r="E80" s="263" t="str">
        <f>+VLOOKUP(D80,'3.Gentan-i'!$B$10:$C$130,2,0)</f>
        <v>R-261 CLEAR</v>
      </c>
      <c r="F80" s="105" t="str" cm="1">
        <f t="array" ref="F80:G80">_xlfn.XLOOKUP(D80,'3.Gentan-i'!$B$10:$B$129,'3.Gentan-i'!$EH$10:$EI$129)</f>
        <v>KG</v>
      </c>
      <c r="G80" s="105">
        <v>16</v>
      </c>
      <c r="H80" s="506">
        <f>_xlfn.XLOOKUP(D80,'3.Gentan-i'!$B$10:$B$129,'3.Gentan-i'!$FK$10:$FK$129)</f>
        <v>352</v>
      </c>
      <c r="I80" s="105">
        <f>_xlfn.XLOOKUP($D80,'3.Gentan-i'!$B$10:$B$129,'3.Gentan-i'!$FK$10:$FK$129)</f>
        <v>352</v>
      </c>
      <c r="J80" s="105">
        <f>_xlfn.XLOOKUP($D80,'3.Gentan-i'!$B$10:$B$129,'3.Gentan-i'!$FL$10:$FL$129)</f>
        <v>400</v>
      </c>
      <c r="K80" s="105">
        <f>_xlfn.XLOOKUP($D80,'3.Gentan-i'!$B$10:$B$129,'3.Gentan-i'!$FM$10:$FM$129)</f>
        <v>368</v>
      </c>
      <c r="L80" s="105">
        <f>_xlfn.XLOOKUP($D80,'3.Gentan-i'!$B$10:$B$129,'3.Gentan-i'!$FN$10:$FN$129)</f>
        <v>240</v>
      </c>
      <c r="M80" s="325">
        <f>+IF(ISERROR(VLOOKUP(D80,'Lưu ý'!$C$5:$G$12,5,0)),0,(VLOOKUP(D80,'Lưu ý'!$C$5:$G$12,5,0)))</f>
        <v>0</v>
      </c>
      <c r="N80" s="104" t="str">
        <f>_xlfn.XLOOKUP(D80,'3.Gentan-i'!$B$10:$B$129,'3.Gentan-i'!$EK$10:$EK$129)</f>
        <v>SMALL PART</v>
      </c>
      <c r="O80" s="856"/>
      <c r="P80" s="853"/>
      <c r="Q80" s="541">
        <v>128</v>
      </c>
      <c r="R80" s="663">
        <f t="shared" si="15"/>
        <v>1.75</v>
      </c>
      <c r="S80" s="37"/>
      <c r="T80" s="541"/>
      <c r="U80" s="663" t="e">
        <f t="shared" si="16"/>
        <v>#DIV/0!</v>
      </c>
      <c r="W80" s="541"/>
      <c r="X80" s="663" t="e">
        <f t="shared" si="17"/>
        <v>#DIV/0!</v>
      </c>
      <c r="Y80" s="854"/>
      <c r="Z80" s="541">
        <v>176</v>
      </c>
      <c r="AA80" s="663">
        <f t="shared" si="18"/>
        <v>-0.99005681818181823</v>
      </c>
      <c r="AB80" s="861"/>
      <c r="AC80" s="541"/>
      <c r="AD80" s="105">
        <f t="shared" si="19"/>
        <v>352</v>
      </c>
      <c r="AE80" s="676">
        <f t="shared" si="20"/>
        <v>0</v>
      </c>
      <c r="AF80" s="105" t="e">
        <f ca="1">SUMIF('NPR theo ngày'!$A$3:$A$122,'4.Order'!D80,'NPR theo ngày'!$C$3:$C$122)</f>
        <v>#N/A</v>
      </c>
      <c r="AG80" s="687" t="e">
        <f t="shared" ca="1" si="21"/>
        <v>#N/A</v>
      </c>
    </row>
    <row r="81" spans="2:33" s="38" customFormat="1" ht="20" customHeight="1">
      <c r="B81" s="39">
        <f t="shared" si="22"/>
        <v>67</v>
      </c>
      <c r="C81" s="39" t="str">
        <f>_xlfn.XLOOKUP(D81,'3.Gentan-i'!$B$10:$B$129,'3.Gentan-i'!$EN$10:$EN$129)</f>
        <v/>
      </c>
      <c r="D81" s="536" t="s">
        <v>413</v>
      </c>
      <c r="E81" s="263" t="str">
        <f>+VLOOKUP(D81,'3.Gentan-i'!$B$10:$C$130,2,0)</f>
        <v>T-518 JPR Thinner</v>
      </c>
      <c r="F81" s="105" t="str" cm="1">
        <f t="array" ref="F81:G81">_xlfn.XLOOKUP(D81,'3.Gentan-i'!$B$10:$B$129,'3.Gentan-i'!$EH$10:$EI$129)</f>
        <v>L</v>
      </c>
      <c r="G81" s="105">
        <v>18</v>
      </c>
      <c r="H81" s="506">
        <f>_xlfn.XLOOKUP(D81,'3.Gentan-i'!$B$10:$B$129,'3.Gentan-i'!$FK$10:$FK$129)</f>
        <v>144</v>
      </c>
      <c r="I81" s="105">
        <f>_xlfn.XLOOKUP($D81,'3.Gentan-i'!$B$10:$B$129,'3.Gentan-i'!$FK$10:$FK$129)</f>
        <v>144</v>
      </c>
      <c r="J81" s="105">
        <f>_xlfn.XLOOKUP($D81,'3.Gentan-i'!$B$10:$B$129,'3.Gentan-i'!$FL$10:$FL$129)</f>
        <v>162</v>
      </c>
      <c r="K81" s="105">
        <f>_xlfn.XLOOKUP($D81,'3.Gentan-i'!$B$10:$B$129,'3.Gentan-i'!$FM$10:$FM$129)</f>
        <v>126</v>
      </c>
      <c r="L81" s="105">
        <f>_xlfn.XLOOKUP($D81,'3.Gentan-i'!$B$10:$B$129,'3.Gentan-i'!$FN$10:$FN$129)</f>
        <v>144</v>
      </c>
      <c r="M81" s="325">
        <f>+IF(ISERROR(VLOOKUP(D81,'Lưu ý'!$C$5:$G$12,5,0)),0,(VLOOKUP(D81,'Lưu ý'!$C$5:$G$12,5,0)))</f>
        <v>0</v>
      </c>
      <c r="N81" s="104" t="str">
        <f>_xlfn.XLOOKUP(D81,'3.Gentan-i'!$B$10:$B$129,'3.Gentan-i'!$EK$10:$EK$129)</f>
        <v>SMALL PART</v>
      </c>
      <c r="O81" s="856"/>
      <c r="P81" s="853"/>
      <c r="Q81" s="541">
        <v>108</v>
      </c>
      <c r="R81" s="663">
        <f t="shared" si="15"/>
        <v>0.33333333333333331</v>
      </c>
      <c r="S81" s="37"/>
      <c r="T81" s="541"/>
      <c r="U81" s="663" t="e">
        <f t="shared" si="16"/>
        <v>#DIV/0!</v>
      </c>
      <c r="W81" s="541"/>
      <c r="X81" s="663" t="e">
        <f t="shared" si="17"/>
        <v>#DIV/0!</v>
      </c>
      <c r="Y81" s="854"/>
      <c r="Z81" s="541">
        <v>180</v>
      </c>
      <c r="AA81" s="663">
        <f t="shared" si="18"/>
        <v>-0.99814814814814812</v>
      </c>
      <c r="AB81" s="861"/>
      <c r="AC81" s="541"/>
      <c r="AD81" s="105">
        <f t="shared" si="19"/>
        <v>144</v>
      </c>
      <c r="AE81" s="676">
        <f t="shared" si="20"/>
        <v>0</v>
      </c>
      <c r="AF81" s="105" t="e">
        <f ca="1">SUMIF('NPR theo ngày'!$A$3:$A$122,'4.Order'!D81,'NPR theo ngày'!$C$3:$C$122)</f>
        <v>#N/A</v>
      </c>
      <c r="AG81" s="687" t="e">
        <f t="shared" ca="1" si="21"/>
        <v>#N/A</v>
      </c>
    </row>
    <row r="82" spans="2:33" s="38" customFormat="1" ht="20" customHeight="1">
      <c r="B82" s="39">
        <f t="shared" si="22"/>
        <v>68</v>
      </c>
      <c r="C82" s="39" t="str">
        <f>_xlfn.XLOOKUP(D82,'3.Gentan-i'!$B$10:$B$129,'3.Gentan-i'!$EN$10:$EN$129)</f>
        <v/>
      </c>
      <c r="D82" s="536" t="s">
        <v>430</v>
      </c>
      <c r="E82" s="503" t="str">
        <f>+VLOOKUP(D82,'3.Gentan-i'!$B$10:$C$130,2,0)</f>
        <v xml:space="preserve">527SM THINNER </v>
      </c>
      <c r="F82" s="105" t="str" cm="1">
        <f t="array" ref="F82:G82">_xlfn.XLOOKUP(D82,'3.Gentan-i'!$B$10:$B$129,'3.Gentan-i'!$EH$10:$EI$129)</f>
        <v>L</v>
      </c>
      <c r="G82" s="105">
        <v>18</v>
      </c>
      <c r="H82" s="506">
        <f>_xlfn.XLOOKUP(D82,'3.Gentan-i'!$B$10:$B$129,'3.Gentan-i'!$FK$10:$FK$129)</f>
        <v>558</v>
      </c>
      <c r="I82" s="105">
        <f>_xlfn.XLOOKUP($D82,'3.Gentan-i'!$B$10:$B$129,'3.Gentan-i'!$FK$10:$FK$129)</f>
        <v>558</v>
      </c>
      <c r="J82" s="105">
        <f>_xlfn.XLOOKUP($D82,'3.Gentan-i'!$B$10:$B$129,'3.Gentan-i'!$FL$10:$FL$129)</f>
        <v>612</v>
      </c>
      <c r="K82" s="105">
        <f>_xlfn.XLOOKUP($D82,'3.Gentan-i'!$B$10:$B$129,'3.Gentan-i'!$FM$10:$FM$129)</f>
        <v>504</v>
      </c>
      <c r="L82" s="105">
        <f>_xlfn.XLOOKUP($D82,'3.Gentan-i'!$B$10:$B$129,'3.Gentan-i'!$FN$10:$FN$129)</f>
        <v>522</v>
      </c>
      <c r="M82" s="325">
        <f>+IF(ISERROR(VLOOKUP(D82,'Lưu ý'!$C$5:$G$12,5,0)),0,(VLOOKUP(D82,'Lưu ý'!$C$5:$G$12,5,0)))</f>
        <v>0</v>
      </c>
      <c r="N82" s="104" t="str">
        <f>_xlfn.XLOOKUP(D82,'3.Gentan-i'!$B$10:$B$129,'3.Gentan-i'!$EK$10:$EK$129)</f>
        <v>SMALL PART</v>
      </c>
      <c r="O82" s="856"/>
      <c r="P82" s="853"/>
      <c r="Q82" s="541">
        <v>324</v>
      </c>
      <c r="R82" s="663">
        <f t="shared" si="15"/>
        <v>0.72222222222222221</v>
      </c>
      <c r="S82" s="37"/>
      <c r="T82" s="541"/>
      <c r="U82" s="663" t="e">
        <f t="shared" si="16"/>
        <v>#DIV/0!</v>
      </c>
      <c r="W82" s="541"/>
      <c r="X82" s="663" t="e">
        <f t="shared" si="17"/>
        <v>#DIV/0!</v>
      </c>
      <c r="Y82" s="854"/>
      <c r="Z82" s="541">
        <v>468</v>
      </c>
      <c r="AA82" s="663">
        <f t="shared" si="18"/>
        <v>-0.99845679012345678</v>
      </c>
      <c r="AB82" s="861"/>
      <c r="AC82" s="541"/>
      <c r="AD82" s="105">
        <f t="shared" si="19"/>
        <v>558</v>
      </c>
      <c r="AE82" s="676">
        <f t="shared" si="20"/>
        <v>0</v>
      </c>
      <c r="AF82" s="105" t="e">
        <f ca="1">SUMIF('NPR theo ngày'!$A$3:$A$122,'4.Order'!D82,'NPR theo ngày'!$C$3:$C$122)</f>
        <v>#N/A</v>
      </c>
      <c r="AG82" s="687" t="e">
        <f t="shared" ca="1" si="21"/>
        <v>#N/A</v>
      </c>
    </row>
    <row r="83" spans="2:33" s="38" customFormat="1" ht="20" customHeight="1">
      <c r="B83" s="39">
        <f t="shared" si="22"/>
        <v>69</v>
      </c>
      <c r="C83" s="39" t="str">
        <f>_xlfn.XLOOKUP(D83,'3.Gentan-i'!$B$10:$B$129,'3.Gentan-i'!$EN$10:$EN$129)</f>
        <v/>
      </c>
      <c r="D83" s="536" t="s">
        <v>434</v>
      </c>
      <c r="E83" s="263" t="str">
        <f>+VLOOKUP(D83,'3.Gentan-i'!$B$10:$C$130,2,0)</f>
        <v>R-357U-CD-1 U-AJ3 PRIMER (VNL)16KG/CAN</v>
      </c>
      <c r="F83" s="105" t="str" cm="1">
        <f t="array" ref="F83:G83">_xlfn.XLOOKUP(D83,'3.Gentan-i'!$B$10:$B$129,'3.Gentan-i'!$EH$10:$EI$129)</f>
        <v>KG</v>
      </c>
      <c r="G83" s="105">
        <v>16</v>
      </c>
      <c r="H83" s="510">
        <f>_xlfn.XLOOKUP(D83,'3.Gentan-i'!$B$10:$B$129,'3.Gentan-i'!$FK$10:$FK$129)</f>
        <v>592</v>
      </c>
      <c r="I83" s="107">
        <f>_xlfn.XLOOKUP($D83,'3.Gentan-i'!$B$10:$B$129,'3.Gentan-i'!$FK$10:$FK$129)</f>
        <v>592</v>
      </c>
      <c r="J83" s="107">
        <f>_xlfn.XLOOKUP($D83,'3.Gentan-i'!$B$10:$B$129,'3.Gentan-i'!$FL$10:$FL$129)</f>
        <v>624</v>
      </c>
      <c r="K83" s="105">
        <f>_xlfn.XLOOKUP($D83,'3.Gentan-i'!$B$10:$B$129,'3.Gentan-i'!$FM$10:$FM$129)</f>
        <v>544</v>
      </c>
      <c r="L83" s="105">
        <f>_xlfn.XLOOKUP($D83,'3.Gentan-i'!$B$10:$B$129,'3.Gentan-i'!$FN$10:$FN$129)</f>
        <v>512</v>
      </c>
      <c r="M83" s="325"/>
      <c r="N83" s="104" t="str">
        <f>_xlfn.XLOOKUP(D83,'3.Gentan-i'!$B$10:$B$129,'3.Gentan-i'!$EK$10:$EK$129)</f>
        <v>BUMPER</v>
      </c>
      <c r="O83" s="856"/>
      <c r="P83" s="853"/>
      <c r="Q83" s="551">
        <v>224</v>
      </c>
      <c r="R83" s="663">
        <f t="shared" si="15"/>
        <v>1.6428571428571428</v>
      </c>
      <c r="S83" s="37"/>
      <c r="T83" s="551"/>
      <c r="U83" s="663" t="e">
        <f t="shared" si="16"/>
        <v>#DIV/0!</v>
      </c>
      <c r="W83" s="551"/>
      <c r="X83" s="663" t="e">
        <f t="shared" si="17"/>
        <v>#DIV/0!</v>
      </c>
      <c r="Y83" s="854"/>
      <c r="Z83" s="551">
        <v>320</v>
      </c>
      <c r="AA83" s="663">
        <f t="shared" si="18"/>
        <v>-0.99486607142857131</v>
      </c>
      <c r="AB83" s="858"/>
      <c r="AC83" s="551"/>
      <c r="AD83" s="107">
        <f t="shared" si="19"/>
        <v>592</v>
      </c>
      <c r="AE83" s="675">
        <f t="shared" si="20"/>
        <v>0</v>
      </c>
      <c r="AF83" s="107" t="e">
        <f ca="1">SUMIF('NPR theo ngày'!$A$3:$A$122,'4.Order'!D83,'NPR theo ngày'!$C$3:$C$122)</f>
        <v>#N/A</v>
      </c>
      <c r="AG83" s="687" t="e">
        <f t="shared" ca="1" si="21"/>
        <v>#N/A</v>
      </c>
    </row>
    <row r="84" spans="2:33" s="38" customFormat="1" ht="20" customHeight="1">
      <c r="B84" s="39">
        <f t="shared" si="22"/>
        <v>70</v>
      </c>
      <c r="C84" s="39" t="str">
        <f>_xlfn.XLOOKUP(D84,'3.Gentan-i'!$B$10:$B$129,'3.Gentan-i'!$EN$10:$EN$129)</f>
        <v/>
      </c>
      <c r="D84" s="536" t="s">
        <v>480</v>
      </c>
      <c r="E84" s="263" t="str">
        <f>+VLOOKUP(D84,'3.Gentan-i'!$B$10:$C$130,2,0)</f>
        <v>OP-30-H-7031 089 &amp;576 COLOR BASE (VNL)- 16KG</v>
      </c>
      <c r="F84" s="105" t="str" cm="1">
        <f t="array" ref="F84:G84">_xlfn.XLOOKUP(D84,'3.Gentan-i'!$B$10:$B$129,'3.Gentan-i'!$EH$10:$EI$129)</f>
        <v>KG</v>
      </c>
      <c r="G84" s="105">
        <v>16</v>
      </c>
      <c r="H84" s="510">
        <f>_xlfn.XLOOKUP(D84,'3.Gentan-i'!$B$10:$B$129,'3.Gentan-i'!$FK$10:$FK$129)</f>
        <v>2496</v>
      </c>
      <c r="I84" s="107">
        <f>_xlfn.XLOOKUP($D84,'3.Gentan-i'!$B$10:$B$129,'3.Gentan-i'!$FK$10:$FK$129)</f>
        <v>2496</v>
      </c>
      <c r="J84" s="107">
        <f>_xlfn.XLOOKUP($D84,'3.Gentan-i'!$B$10:$B$129,'3.Gentan-i'!$FL$10:$FL$129)</f>
        <v>3232</v>
      </c>
      <c r="K84" s="105">
        <f>_xlfn.XLOOKUP($D84,'3.Gentan-i'!$B$10:$B$129,'3.Gentan-i'!$FM$10:$FM$129)</f>
        <v>3008</v>
      </c>
      <c r="L84" s="105">
        <f>_xlfn.XLOOKUP($D84,'3.Gentan-i'!$B$10:$B$129,'3.Gentan-i'!$FN$10:$FN$129)</f>
        <v>2656</v>
      </c>
      <c r="M84" s="325"/>
      <c r="N84" s="104" t="str">
        <f>_xlfn.XLOOKUP(D84,'3.Gentan-i'!$B$10:$B$129,'3.Gentan-i'!$EK$10:$EK$129)</f>
        <v>TOPCOAT</v>
      </c>
      <c r="O84" s="856"/>
      <c r="P84" s="853"/>
      <c r="Q84" s="551">
        <v>1472</v>
      </c>
      <c r="R84" s="663">
        <f t="shared" si="15"/>
        <v>0.69565217391304346</v>
      </c>
      <c r="S84" s="37"/>
      <c r="T84" s="551"/>
      <c r="U84" s="663" t="e">
        <f t="shared" si="16"/>
        <v>#DIV/0!</v>
      </c>
      <c r="W84" s="551"/>
      <c r="X84" s="663" t="e">
        <f t="shared" si="17"/>
        <v>#DIV/0!</v>
      </c>
      <c r="Y84" s="854"/>
      <c r="Z84" s="551">
        <v>1440</v>
      </c>
      <c r="AA84" s="663">
        <f t="shared" si="18"/>
        <v>-0.99951690821256045</v>
      </c>
      <c r="AB84" s="858"/>
      <c r="AC84" s="551"/>
      <c r="AD84" s="107">
        <f t="shared" si="19"/>
        <v>2496</v>
      </c>
      <c r="AE84" s="675">
        <f t="shared" si="20"/>
        <v>0</v>
      </c>
      <c r="AF84" s="107" t="e">
        <f ca="1">SUMIF('NPR theo ngày'!$A$3:$A$122,'4.Order'!D84,'NPR theo ngày'!$C$3:$C$122)</f>
        <v>#N/A</v>
      </c>
      <c r="AG84" s="687" t="e">
        <f t="shared" ca="1" si="21"/>
        <v>#N/A</v>
      </c>
    </row>
    <row r="85" spans="2:33" s="38" customFormat="1" ht="20" customHeight="1">
      <c r="B85" s="39">
        <f t="shared" si="22"/>
        <v>71</v>
      </c>
      <c r="C85" s="39" t="str">
        <f>_xlfn.XLOOKUP(D85,'3.Gentan-i'!$B$10:$B$129,'3.Gentan-i'!$EN$10:$EN$129)</f>
        <v/>
      </c>
      <c r="D85" s="536" t="s">
        <v>481</v>
      </c>
      <c r="E85" s="547" t="str">
        <f>+VLOOKUP(D85,'3.Gentan-i'!$B$10:$C$130,2,0)</f>
        <v>SPM-155 576 Yellow (VNL)</v>
      </c>
      <c r="F85" s="105" t="str" cm="1">
        <f t="array" ref="F85:G85">_xlfn.XLOOKUP(D85,'3.Gentan-i'!$B$10:$B$129,'3.Gentan-i'!$EH$10:$EI$129)</f>
        <v>KG</v>
      </c>
      <c r="G85" s="105">
        <v>16</v>
      </c>
      <c r="H85" s="510">
        <f>_xlfn.XLOOKUP(D85,'3.Gentan-i'!$B$10:$B$129,'3.Gentan-i'!$FK$10:$FK$129)</f>
        <v>32</v>
      </c>
      <c r="I85" s="107">
        <f>_xlfn.XLOOKUP($D85,'3.Gentan-i'!$B$10:$B$129,'3.Gentan-i'!$FK$10:$FK$129)</f>
        <v>32</v>
      </c>
      <c r="J85" s="107">
        <f>_xlfn.XLOOKUP($D85,'3.Gentan-i'!$B$10:$B$129,'3.Gentan-i'!$FL$10:$FL$129)</f>
        <v>16</v>
      </c>
      <c r="K85" s="105">
        <f>_xlfn.XLOOKUP($D85,'3.Gentan-i'!$B$10:$B$129,'3.Gentan-i'!$FM$10:$FM$129)</f>
        <v>0</v>
      </c>
      <c r="L85" s="105">
        <f>_xlfn.XLOOKUP($D85,'3.Gentan-i'!$B$10:$B$129,'3.Gentan-i'!$FN$10:$FN$129)</f>
        <v>0</v>
      </c>
      <c r="M85" s="325"/>
      <c r="N85" s="104" t="str">
        <f>_xlfn.XLOOKUP(D85,'3.Gentan-i'!$B$10:$B$129,'3.Gentan-i'!$EK$10:$EK$129)</f>
        <v>TOPCOAT</v>
      </c>
      <c r="O85" s="856"/>
      <c r="P85" s="853"/>
      <c r="Q85" s="551">
        <v>0</v>
      </c>
      <c r="R85" s="663" t="e">
        <f t="shared" si="15"/>
        <v>#DIV/0!</v>
      </c>
      <c r="S85" s="37"/>
      <c r="T85" s="551"/>
      <c r="U85" s="663" t="e">
        <f t="shared" si="16"/>
        <v>#DIV/0!</v>
      </c>
      <c r="W85" s="551"/>
      <c r="X85" s="663" t="e">
        <f t="shared" si="17"/>
        <v>#DIV/0!</v>
      </c>
      <c r="Y85" s="854"/>
      <c r="Z85" s="551">
        <v>0</v>
      </c>
      <c r="AA85" s="663" t="e">
        <f t="shared" si="18"/>
        <v>#DIV/0!</v>
      </c>
      <c r="AB85" s="858"/>
      <c r="AC85" s="551"/>
      <c r="AD85" s="107">
        <f t="shared" si="19"/>
        <v>32</v>
      </c>
      <c r="AE85" s="675">
        <f t="shared" si="20"/>
        <v>0</v>
      </c>
      <c r="AF85" s="107" t="e">
        <f ca="1">SUMIF('NPR theo ngày'!$A$3:$A$122,'4.Order'!D85,'NPR theo ngày'!$C$3:$C$122)</f>
        <v>#N/A</v>
      </c>
      <c r="AG85" s="687" t="e">
        <f t="shared" ca="1" si="21"/>
        <v>#N/A</v>
      </c>
    </row>
    <row r="86" spans="2:33" s="38" customFormat="1" ht="20" customHeight="1">
      <c r="B86" s="39">
        <f t="shared" si="22"/>
        <v>72</v>
      </c>
      <c r="C86" s="39" t="str">
        <f>_xlfn.XLOOKUP(D86,'3.Gentan-i'!$B$10:$B$129,'3.Gentan-i'!$EN$10:$EN$129)</f>
        <v/>
      </c>
      <c r="D86" s="536" t="s">
        <v>482</v>
      </c>
      <c r="E86" s="263" t="str">
        <f>+VLOOKUP(D86,'3.Gentan-i'!$B$10:$C$130,2,0)</f>
        <v>SPM-155 089 MICA BASE</v>
      </c>
      <c r="F86" s="105" t="str" cm="1">
        <f t="array" ref="F86:G86">_xlfn.XLOOKUP(D86,'3.Gentan-i'!$B$10:$B$129,'3.Gentan-i'!$EH$10:$EI$129)</f>
        <v>KG</v>
      </c>
      <c r="G86" s="105">
        <v>16</v>
      </c>
      <c r="H86" s="510">
        <f>_xlfn.XLOOKUP(D86,'3.Gentan-i'!$B$10:$B$129,'3.Gentan-i'!$FK$10:$FK$129)</f>
        <v>928</v>
      </c>
      <c r="I86" s="107">
        <f>_xlfn.XLOOKUP($D86,'3.Gentan-i'!$B$10:$B$129,'3.Gentan-i'!$FK$10:$FK$129)</f>
        <v>928</v>
      </c>
      <c r="J86" s="107">
        <f>_xlfn.XLOOKUP($D86,'3.Gentan-i'!$B$10:$B$129,'3.Gentan-i'!$FL$10:$FL$129)</f>
        <v>1216</v>
      </c>
      <c r="K86" s="105">
        <f>_xlfn.XLOOKUP($D86,'3.Gentan-i'!$B$10:$B$129,'3.Gentan-i'!$FM$10:$FM$129)</f>
        <v>1136</v>
      </c>
      <c r="L86" s="105">
        <f>_xlfn.XLOOKUP($D86,'3.Gentan-i'!$B$10:$B$129,'3.Gentan-i'!$FN$10:$FN$129)</f>
        <v>1008</v>
      </c>
      <c r="M86" s="325"/>
      <c r="N86" s="104" t="str">
        <f>_xlfn.XLOOKUP(D86,'3.Gentan-i'!$B$10:$B$129,'3.Gentan-i'!$EK$10:$EK$129)</f>
        <v>TOPCOAT</v>
      </c>
      <c r="O86" s="856"/>
      <c r="P86" s="853"/>
      <c r="Q86" s="551">
        <v>576</v>
      </c>
      <c r="R86" s="663">
        <f t="shared" si="15"/>
        <v>0.61111111111111116</v>
      </c>
      <c r="S86" s="37"/>
      <c r="T86" s="551"/>
      <c r="U86" s="663" t="e">
        <f t="shared" si="16"/>
        <v>#DIV/0!</v>
      </c>
      <c r="W86" s="551"/>
      <c r="X86" s="663" t="e">
        <f t="shared" si="17"/>
        <v>#DIV/0!</v>
      </c>
      <c r="Y86" s="854"/>
      <c r="Z86" s="551">
        <v>544</v>
      </c>
      <c r="AA86" s="663">
        <f t="shared" si="18"/>
        <v>-0.99887663398692816</v>
      </c>
      <c r="AB86" s="858"/>
      <c r="AC86" s="551"/>
      <c r="AD86" s="107">
        <f t="shared" si="19"/>
        <v>928</v>
      </c>
      <c r="AE86" s="675">
        <f t="shared" si="20"/>
        <v>0</v>
      </c>
      <c r="AF86" s="107" t="e">
        <f ca="1">SUMIF('NPR theo ngày'!$A$3:$A$122,'4.Order'!D86,'NPR theo ngày'!$C$3:$C$122)</f>
        <v>#N/A</v>
      </c>
      <c r="AG86" s="687" t="e">
        <f t="shared" ca="1" si="21"/>
        <v>#N/A</v>
      </c>
    </row>
    <row r="87" spans="2:33" s="38" customFormat="1" ht="20" customHeight="1">
      <c r="B87" s="39">
        <f t="shared" si="22"/>
        <v>73</v>
      </c>
      <c r="C87" s="39" t="str">
        <f>_xlfn.XLOOKUP(D87,'3.Gentan-i'!$B$10:$B$129,'3.Gentan-i'!$EN$10:$EN$129)</f>
        <v/>
      </c>
      <c r="D87" s="536" t="s">
        <v>483</v>
      </c>
      <c r="E87" s="263" t="str">
        <f>+VLOOKUP(D87,'3.Gentan-i'!$B$10:$C$130,2,0)</f>
        <v>R-357 089 COLOR BASE</v>
      </c>
      <c r="F87" s="105" t="str" cm="1">
        <f t="array" ref="F87:G87">_xlfn.XLOOKUP(D87,'3.Gentan-i'!$B$10:$B$129,'3.Gentan-i'!$EH$10:$EI$129)</f>
        <v>KG</v>
      </c>
      <c r="G87" s="105">
        <v>4</v>
      </c>
      <c r="H87" s="510">
        <f>_xlfn.XLOOKUP(D87,'3.Gentan-i'!$B$10:$B$129,'3.Gentan-i'!$FK$10:$FK$129)</f>
        <v>748</v>
      </c>
      <c r="I87" s="107">
        <f>_xlfn.XLOOKUP($D87,'3.Gentan-i'!$B$10:$B$129,'3.Gentan-i'!$FK$10:$FK$129)</f>
        <v>748</v>
      </c>
      <c r="J87" s="107">
        <f>_xlfn.XLOOKUP($D87,'3.Gentan-i'!$B$10:$B$129,'3.Gentan-i'!$FL$10:$FL$129)</f>
        <v>960</v>
      </c>
      <c r="K87" s="105">
        <f>_xlfn.XLOOKUP($D87,'3.Gentan-i'!$B$10:$B$129,'3.Gentan-i'!$FM$10:$FM$129)</f>
        <v>864</v>
      </c>
      <c r="L87" s="105">
        <f>_xlfn.XLOOKUP($D87,'3.Gentan-i'!$B$10:$B$129,'3.Gentan-i'!$FN$10:$FN$129)</f>
        <v>792</v>
      </c>
      <c r="M87" s="325"/>
      <c r="N87" s="104" t="str">
        <f>_xlfn.XLOOKUP(D87,'3.Gentan-i'!$B$10:$B$129,'3.Gentan-i'!$EK$10:$EK$129)</f>
        <v>BUMPER</v>
      </c>
      <c r="O87" s="856"/>
      <c r="P87" s="853"/>
      <c r="Q87" s="551">
        <v>440</v>
      </c>
      <c r="R87" s="663">
        <f t="shared" si="15"/>
        <v>0.7</v>
      </c>
      <c r="S87" s="37"/>
      <c r="T87" s="551"/>
      <c r="U87" s="663" t="e">
        <f t="shared" si="16"/>
        <v>#DIV/0!</v>
      </c>
      <c r="W87" s="551"/>
      <c r="X87" s="663" t="e">
        <f t="shared" si="17"/>
        <v>#DIV/0!</v>
      </c>
      <c r="Y87" s="854"/>
      <c r="Z87" s="551">
        <v>472</v>
      </c>
      <c r="AA87" s="663">
        <f t="shared" si="18"/>
        <v>-0.99851694915254241</v>
      </c>
      <c r="AB87" s="858"/>
      <c r="AC87" s="551"/>
      <c r="AD87" s="107">
        <f t="shared" si="19"/>
        <v>748</v>
      </c>
      <c r="AE87" s="675">
        <f t="shared" si="20"/>
        <v>0</v>
      </c>
      <c r="AF87" s="107" t="e">
        <f ca="1">SUMIF('NPR theo ngày'!$A$3:$A$122,'4.Order'!D87,'NPR theo ngày'!$C$3:$C$122)</f>
        <v>#N/A</v>
      </c>
      <c r="AG87" s="687" t="e">
        <f t="shared" ca="1" si="21"/>
        <v>#N/A</v>
      </c>
    </row>
    <row r="88" spans="2:33" s="38" customFormat="1" ht="20" customHeight="1">
      <c r="B88" s="39">
        <f t="shared" si="22"/>
        <v>74</v>
      </c>
      <c r="C88" s="39" t="str">
        <f>_xlfn.XLOOKUP(D88,'3.Gentan-i'!$B$10:$B$129,'3.Gentan-i'!$EN$10:$EN$129)</f>
        <v/>
      </c>
      <c r="D88" s="536" t="s">
        <v>484</v>
      </c>
      <c r="E88" s="263" t="str">
        <f>+VLOOKUP(D88,'3.Gentan-i'!$B$10:$C$130,2,0)</f>
        <v xml:space="preserve">R-333 089 MICA BASE </v>
      </c>
      <c r="F88" s="105" t="str" cm="1">
        <f t="array" ref="F88:G88">_xlfn.XLOOKUP(D88,'3.Gentan-i'!$B$10:$B$129,'3.Gentan-i'!$EH$10:$EI$129)</f>
        <v>KG</v>
      </c>
      <c r="G88" s="105">
        <v>4</v>
      </c>
      <c r="H88" s="510">
        <f>_xlfn.XLOOKUP(D88,'3.Gentan-i'!$B$10:$B$129,'3.Gentan-i'!$FK$10:$FK$129)</f>
        <v>320</v>
      </c>
      <c r="I88" s="107">
        <f>_xlfn.XLOOKUP($D88,'3.Gentan-i'!$B$10:$B$129,'3.Gentan-i'!$FK$10:$FK$129)</f>
        <v>320</v>
      </c>
      <c r="J88" s="107">
        <f>_xlfn.XLOOKUP($D88,'3.Gentan-i'!$B$10:$B$129,'3.Gentan-i'!$FL$10:$FL$129)</f>
        <v>412</v>
      </c>
      <c r="K88" s="105">
        <f>_xlfn.XLOOKUP($D88,'3.Gentan-i'!$B$10:$B$129,'3.Gentan-i'!$FM$10:$FM$129)</f>
        <v>380</v>
      </c>
      <c r="L88" s="105">
        <f>_xlfn.XLOOKUP($D88,'3.Gentan-i'!$B$10:$B$129,'3.Gentan-i'!$FN$10:$FN$129)</f>
        <v>360</v>
      </c>
      <c r="M88" s="104"/>
      <c r="N88" s="104" t="str">
        <f>_xlfn.XLOOKUP(D88,'3.Gentan-i'!$B$10:$B$129,'3.Gentan-i'!$EK$10:$EK$129)</f>
        <v>BUMPER</v>
      </c>
      <c r="O88" s="856"/>
      <c r="P88" s="853"/>
      <c r="Q88" s="551">
        <v>220</v>
      </c>
      <c r="R88" s="663">
        <f t="shared" si="15"/>
        <v>0.45454545454545453</v>
      </c>
      <c r="S88" s="37"/>
      <c r="T88" s="551"/>
      <c r="U88" s="663" t="e">
        <f t="shared" si="16"/>
        <v>#DIV/0!</v>
      </c>
      <c r="W88" s="551"/>
      <c r="X88" s="663" t="e">
        <f t="shared" si="17"/>
        <v>#DIV/0!</v>
      </c>
      <c r="Y88" s="854"/>
      <c r="Z88" s="551">
        <v>260</v>
      </c>
      <c r="AA88" s="663">
        <f t="shared" si="18"/>
        <v>-0.99825174825174834</v>
      </c>
      <c r="AB88" s="858"/>
      <c r="AC88" s="551"/>
      <c r="AD88" s="107">
        <f t="shared" si="19"/>
        <v>320</v>
      </c>
      <c r="AE88" s="675">
        <f t="shared" si="20"/>
        <v>0</v>
      </c>
      <c r="AF88" s="107" t="e">
        <f ca="1">SUMIF('NPR theo ngày'!$A$3:$A$122,'4.Order'!D88,'NPR theo ngày'!$C$3:$C$122)</f>
        <v>#N/A</v>
      </c>
      <c r="AG88" s="687" t="e">
        <f t="shared" ca="1" si="21"/>
        <v>#N/A</v>
      </c>
    </row>
    <row r="89" spans="2:33" s="38" customFormat="1" ht="20" customHeight="1">
      <c r="B89" s="39">
        <f t="shared" si="22"/>
        <v>75</v>
      </c>
      <c r="C89" s="39" t="str">
        <f>_xlfn.XLOOKUP(D89,'3.Gentan-i'!$B$10:$B$129,'3.Gentan-i'!$EN$10:$EN$129)</f>
        <v/>
      </c>
      <c r="D89" s="536" t="s">
        <v>485</v>
      </c>
      <c r="E89" s="547" t="str">
        <f>+VLOOKUP(D89,'3.Gentan-i'!$B$10:$C$130,2,0)</f>
        <v>R-333 576 Yellow (VNL)</v>
      </c>
      <c r="F89" s="105" t="str" cm="1">
        <f t="array" ref="F89:G89">_xlfn.XLOOKUP(D89,'3.Gentan-i'!$B$10:$B$129,'3.Gentan-i'!$EH$10:$EI$129)</f>
        <v>KG</v>
      </c>
      <c r="G89" s="105">
        <v>4</v>
      </c>
      <c r="H89" s="510">
        <f>_xlfn.XLOOKUP(D89,'3.Gentan-i'!$B$10:$B$129,'3.Gentan-i'!$FK$10:$FK$129)</f>
        <v>8</v>
      </c>
      <c r="I89" s="107">
        <f>_xlfn.XLOOKUP($D89,'3.Gentan-i'!$B$10:$B$129,'3.Gentan-i'!$FK$10:$FK$129)</f>
        <v>8</v>
      </c>
      <c r="J89" s="107">
        <f>_xlfn.XLOOKUP($D89,'3.Gentan-i'!$B$10:$B$129,'3.Gentan-i'!$FL$10:$FL$129)</f>
        <v>4</v>
      </c>
      <c r="K89" s="105">
        <f>_xlfn.XLOOKUP($D89,'3.Gentan-i'!$B$10:$B$129,'3.Gentan-i'!$FM$10:$FM$129)</f>
        <v>0</v>
      </c>
      <c r="L89" s="105">
        <f>_xlfn.XLOOKUP($D89,'3.Gentan-i'!$B$10:$B$129,'3.Gentan-i'!$FN$10:$FN$129)</f>
        <v>0</v>
      </c>
      <c r="M89" s="104"/>
      <c r="N89" s="104" t="str">
        <f>_xlfn.XLOOKUP(D89,'3.Gentan-i'!$B$10:$B$129,'3.Gentan-i'!$EK$10:$EK$129)</f>
        <v>BUMPER</v>
      </c>
      <c r="O89" s="856"/>
      <c r="P89" s="853"/>
      <c r="Q89" s="551">
        <v>0</v>
      </c>
      <c r="R89" s="663" t="e">
        <f t="shared" si="15"/>
        <v>#DIV/0!</v>
      </c>
      <c r="S89" s="37"/>
      <c r="T89" s="551"/>
      <c r="U89" s="663" t="e">
        <f t="shared" si="16"/>
        <v>#DIV/0!</v>
      </c>
      <c r="W89" s="551"/>
      <c r="X89" s="663" t="e">
        <f t="shared" si="17"/>
        <v>#DIV/0!</v>
      </c>
      <c r="Y89" s="854"/>
      <c r="Z89" s="551">
        <v>0</v>
      </c>
      <c r="AA89" s="663" t="e">
        <f t="shared" si="18"/>
        <v>#DIV/0!</v>
      </c>
      <c r="AB89" s="858"/>
      <c r="AC89" s="551"/>
      <c r="AD89" s="107">
        <f t="shared" si="19"/>
        <v>8</v>
      </c>
      <c r="AE89" s="675">
        <f t="shared" si="20"/>
        <v>0</v>
      </c>
      <c r="AF89" s="107" t="e">
        <f ca="1">SUMIF('NPR theo ngày'!$A$3:$A$122,'4.Order'!D89,'NPR theo ngày'!$C$3:$C$122)</f>
        <v>#N/A</v>
      </c>
      <c r="AG89" s="687" t="e">
        <f t="shared" ca="1" si="21"/>
        <v>#N/A</v>
      </c>
    </row>
    <row r="90" spans="2:33" s="38" customFormat="1" ht="20" customHeight="1">
      <c r="B90" s="39">
        <f t="shared" si="22"/>
        <v>76</v>
      </c>
      <c r="C90" s="39" t="str">
        <f>_xlfn.XLOOKUP(D90,'3.Gentan-i'!$B$10:$B$129,'3.Gentan-i'!$EN$10:$EN$129)</f>
        <v/>
      </c>
      <c r="D90" s="537" t="s">
        <v>574</v>
      </c>
      <c r="E90" s="665" t="str">
        <f>+VLOOKUP(D90,'3.Gentan-i'!$B$10:$C$130,2,0)</f>
        <v>R-160 HS-576 Yellow</v>
      </c>
      <c r="F90" s="105" t="str" cm="1">
        <f t="array" ref="F90:G90">_xlfn.XLOOKUP(D90,'3.Gentan-i'!$B$10:$B$129,'3.Gentan-i'!$EH$10:$EI$129)</f>
        <v>KG</v>
      </c>
      <c r="G90" s="105">
        <v>4</v>
      </c>
      <c r="H90" s="510">
        <f>_xlfn.XLOOKUP(D90,'3.Gentan-i'!$B$10:$B$129,'3.Gentan-i'!$FK$10:$FK$129)</f>
        <v>4</v>
      </c>
      <c r="I90" s="105">
        <f>_xlfn.XLOOKUP($D90,'3.Gentan-i'!$B$10:$B$129,'3.Gentan-i'!$FK$10:$FK$129)</f>
        <v>4</v>
      </c>
      <c r="J90" s="312">
        <f>_xlfn.XLOOKUP($D90,'3.Gentan-i'!$B$10:$B$129,'3.Gentan-i'!$FL$10:$FL$129)</f>
        <v>4</v>
      </c>
      <c r="K90" s="313">
        <f>_xlfn.XLOOKUP($D90,'3.Gentan-i'!$B$10:$B$129,'3.Gentan-i'!$FM$10:$FM$129)</f>
        <v>0</v>
      </c>
      <c r="L90" s="313">
        <f>_xlfn.XLOOKUP($D90,'3.Gentan-i'!$B$10:$B$129,'3.Gentan-i'!$FN$10:$FN$129)</f>
        <v>0</v>
      </c>
      <c r="M90" s="104">
        <f>+IF(ISERROR(VLOOKUP(D90,'Lưu ý'!$C$5:$G$12,5,0)),0,(VLOOKUP(D90,'Lưu ý'!$C$5:$G$12,5,0)))</f>
        <v>0</v>
      </c>
      <c r="N90" s="104" t="str">
        <f>_xlfn.XLOOKUP(D90,'3.Gentan-i'!$B$10:$B$129,'3.Gentan-i'!$EK$10:$EK$129)</f>
        <v>SMALL PART</v>
      </c>
      <c r="O90" s="856"/>
      <c r="P90" s="853"/>
      <c r="Q90" s="541">
        <v>0</v>
      </c>
      <c r="R90" s="663" t="e">
        <f t="shared" si="15"/>
        <v>#DIV/0!</v>
      </c>
      <c r="S90" s="37"/>
      <c r="T90" s="541"/>
      <c r="U90" s="663" t="e">
        <f t="shared" si="16"/>
        <v>#DIV/0!</v>
      </c>
      <c r="W90" s="541"/>
      <c r="X90" s="663" t="e">
        <f t="shared" si="17"/>
        <v>#DIV/0!</v>
      </c>
      <c r="Y90" s="854"/>
      <c r="Z90" s="541">
        <v>0</v>
      </c>
      <c r="AA90" s="663" t="e">
        <f t="shared" si="18"/>
        <v>#DIV/0!</v>
      </c>
      <c r="AB90" s="860"/>
      <c r="AC90" s="541"/>
      <c r="AD90" s="105">
        <f t="shared" si="19"/>
        <v>4</v>
      </c>
      <c r="AE90" s="676">
        <f t="shared" si="20"/>
        <v>0</v>
      </c>
      <c r="AF90" s="105" t="e">
        <f ca="1">SUMIF('NPR theo ngày'!$A$3:$A$122,'4.Order'!D90,'NPR theo ngày'!$C$3:$C$122)</f>
        <v>#N/A</v>
      </c>
      <c r="AG90" s="687" t="e">
        <f t="shared" ca="1" si="21"/>
        <v>#N/A</v>
      </c>
    </row>
    <row r="91" spans="2:33" s="38" customFormat="1" ht="20" customHeight="1">
      <c r="B91" s="39">
        <f t="shared" si="22"/>
        <v>77</v>
      </c>
      <c r="C91" s="39" t="str">
        <f>_xlfn.XLOOKUP(D91,'3.Gentan-i'!$B$10:$B$129,'3.Gentan-i'!$EN$10:$EN$129)</f>
        <v/>
      </c>
      <c r="D91" s="537" t="s">
        <v>486</v>
      </c>
      <c r="E91" s="504" t="str">
        <f>+VLOOKUP(D91,'3.Gentan-i'!$B$10:$C$130,2,0)</f>
        <v xml:space="preserve">R-160 HS 089 MICA BASE </v>
      </c>
      <c r="F91" s="105" t="str" cm="1">
        <f t="array" ref="F91:G91">_xlfn.XLOOKUP(D91,'3.Gentan-i'!$B$10:$B$129,'3.Gentan-i'!$EH$10:$EI$129)</f>
        <v>KG</v>
      </c>
      <c r="G91" s="105">
        <v>4</v>
      </c>
      <c r="H91" s="510">
        <f>_xlfn.XLOOKUP(D91,'3.Gentan-i'!$B$10:$B$129,'3.Gentan-i'!$FK$10:$FK$129)</f>
        <v>68</v>
      </c>
      <c r="I91" s="105">
        <f>_xlfn.XLOOKUP($D91,'3.Gentan-i'!$B$10:$B$129,'3.Gentan-i'!$FK$10:$FK$129)</f>
        <v>68</v>
      </c>
      <c r="J91" s="313">
        <f>_xlfn.XLOOKUP($D91,'3.Gentan-i'!$B$10:$B$129,'3.Gentan-i'!$FL$10:$FL$129)</f>
        <v>88</v>
      </c>
      <c r="K91" s="313">
        <f>_xlfn.XLOOKUP($D91,'3.Gentan-i'!$B$10:$B$129,'3.Gentan-i'!$FM$10:$FM$129)</f>
        <v>84</v>
      </c>
      <c r="L91" s="313">
        <f>_xlfn.XLOOKUP($D91,'3.Gentan-i'!$B$10:$B$129,'3.Gentan-i'!$FN$10:$FN$129)</f>
        <v>72</v>
      </c>
      <c r="M91" s="104">
        <f>+IF(ISERROR(VLOOKUP(D91,'Lưu ý'!$C$5:$G$12,5,0)),0,(VLOOKUP(D91,'Lưu ý'!$C$5:$G$12,5,0)))</f>
        <v>0</v>
      </c>
      <c r="N91" s="104" t="str">
        <f>_xlfn.XLOOKUP(D91,'3.Gentan-i'!$B$10:$B$129,'3.Gentan-i'!$EK$10:$EK$129)</f>
        <v>SMALL PART</v>
      </c>
      <c r="O91" s="856"/>
      <c r="P91" s="853"/>
      <c r="Q91" s="541">
        <v>64</v>
      </c>
      <c r="R91" s="663">
        <f t="shared" si="15"/>
        <v>6.25E-2</v>
      </c>
      <c r="S91" s="37"/>
      <c r="T91" s="541"/>
      <c r="U91" s="663" t="e">
        <f t="shared" si="16"/>
        <v>#DIV/0!</v>
      </c>
      <c r="W91" s="541"/>
      <c r="X91" s="663" t="e">
        <f t="shared" si="17"/>
        <v>#DIV/0!</v>
      </c>
      <c r="Y91" s="854"/>
      <c r="Z91" s="541">
        <v>64</v>
      </c>
      <c r="AA91" s="663">
        <f t="shared" si="18"/>
        <v>-0.9990234375</v>
      </c>
      <c r="AB91" s="860"/>
      <c r="AC91" s="541"/>
      <c r="AD91" s="105">
        <f t="shared" si="19"/>
        <v>68</v>
      </c>
      <c r="AE91" s="676">
        <f t="shared" si="20"/>
        <v>0</v>
      </c>
      <c r="AF91" s="105" t="e">
        <f ca="1">SUMIF('NPR theo ngày'!$A$3:$A$122,'4.Order'!D91,'NPR theo ngày'!$C$3:$C$122)</f>
        <v>#N/A</v>
      </c>
      <c r="AG91" s="687" t="e">
        <f t="shared" ca="1" si="21"/>
        <v>#N/A</v>
      </c>
    </row>
    <row r="92" spans="2:33" s="38" customFormat="1" ht="20" customHeight="1">
      <c r="B92" s="39">
        <f t="shared" si="22"/>
        <v>78</v>
      </c>
      <c r="C92" s="39" t="str">
        <f>_xlfn.XLOOKUP(D92,'3.Gentan-i'!$B$10:$B$129,'3.Gentan-i'!$EN$10:$EN$129)</f>
        <v/>
      </c>
      <c r="D92" s="537" t="s">
        <v>488</v>
      </c>
      <c r="E92" s="504" t="str">
        <f>+VLOOKUP(D92,'3.Gentan-i'!$B$10:$C$130,2,0)</f>
        <v>Nax admila 089 color base</v>
      </c>
      <c r="F92" s="105" t="str" cm="1">
        <f t="array" ref="F92:G92">_xlfn.XLOOKUP(D92,'3.Gentan-i'!$B$10:$B$129,'3.Gentan-i'!$EH$10:$EI$129)</f>
        <v>KG</v>
      </c>
      <c r="G92" s="105">
        <v>1</v>
      </c>
      <c r="H92" s="510">
        <f>_xlfn.XLOOKUP(D92,'3.Gentan-i'!$B$10:$B$129,'3.Gentan-i'!$FK$10:$FK$129)</f>
        <v>5</v>
      </c>
      <c r="I92" s="105">
        <f>_xlfn.XLOOKUP($D92,'3.Gentan-i'!$B$10:$B$129,'3.Gentan-i'!$FK$10:$FK$129)</f>
        <v>5</v>
      </c>
      <c r="J92" s="313">
        <f>_xlfn.XLOOKUP($D92,'3.Gentan-i'!$B$10:$B$129,'3.Gentan-i'!$FL$10:$FL$129)</f>
        <v>6</v>
      </c>
      <c r="K92" s="313">
        <f>_xlfn.XLOOKUP($D92,'3.Gentan-i'!$B$10:$B$129,'3.Gentan-i'!$FM$10:$FM$129)</f>
        <v>6</v>
      </c>
      <c r="L92" s="313">
        <f>_xlfn.XLOOKUP($D92,'3.Gentan-i'!$B$10:$B$129,'3.Gentan-i'!$FN$10:$FN$129)</f>
        <v>5</v>
      </c>
      <c r="M92" s="104">
        <f>+IF(ISERROR(VLOOKUP(D92,'Lưu ý'!$C$5:$G$12,5,0)),0,(VLOOKUP(D92,'Lưu ý'!$C$5:$G$12,5,0)))</f>
        <v>0</v>
      </c>
      <c r="N92" s="104" t="str">
        <f>_xlfn.XLOOKUP(D92,'3.Gentan-i'!$B$10:$B$129,'3.Gentan-i'!$EK$10:$EK$129)</f>
        <v>OFF LINE</v>
      </c>
      <c r="O92" s="856"/>
      <c r="P92" s="853"/>
      <c r="Q92" s="541">
        <v>3</v>
      </c>
      <c r="R92" s="663">
        <f t="shared" si="15"/>
        <v>0.66666666666666663</v>
      </c>
      <c r="S92" s="37"/>
      <c r="T92" s="541"/>
      <c r="U92" s="663" t="e">
        <f t="shared" si="16"/>
        <v>#DIV/0!</v>
      </c>
      <c r="W92" s="541"/>
      <c r="X92" s="663" t="e">
        <f t="shared" si="17"/>
        <v>#DIV/0!</v>
      </c>
      <c r="Y92" s="854"/>
      <c r="Z92" s="541">
        <v>3</v>
      </c>
      <c r="AA92" s="663">
        <f t="shared" si="18"/>
        <v>-0.77777777777777779</v>
      </c>
      <c r="AB92" s="860"/>
      <c r="AC92" s="541"/>
      <c r="AD92" s="105">
        <f t="shared" si="19"/>
        <v>5</v>
      </c>
      <c r="AE92" s="676">
        <f t="shared" si="20"/>
        <v>0</v>
      </c>
      <c r="AF92" s="105" t="e">
        <f ca="1">SUMIF('NPR theo ngày'!$A$3:$A$122,'4.Order'!D92,'NPR theo ngày'!$C$3:$C$122)</f>
        <v>#N/A</v>
      </c>
      <c r="AG92" s="687" t="e">
        <f t="shared" ca="1" si="21"/>
        <v>#N/A</v>
      </c>
    </row>
    <row r="93" spans="2:33" s="38" customFormat="1" ht="20" customHeight="1">
      <c r="B93" s="39">
        <f t="shared" si="22"/>
        <v>79</v>
      </c>
      <c r="C93" s="39" t="str">
        <f>_xlfn.XLOOKUP(D93,'3.Gentan-i'!$B$10:$B$129,'3.Gentan-i'!$EN$10:$EN$129)</f>
        <v/>
      </c>
      <c r="D93" s="537" t="s">
        <v>573</v>
      </c>
      <c r="E93" s="504" t="str">
        <f>+VLOOKUP(D93,'3.Gentan-i'!$B$10:$C$130,2,0)</f>
        <v>Nax admila 089 Mica base</v>
      </c>
      <c r="F93" s="105" t="str" cm="1">
        <f t="array" ref="F93:G93">_xlfn.XLOOKUP(D93,'3.Gentan-i'!$B$10:$B$129,'3.Gentan-i'!$EH$10:$EI$129)</f>
        <v>KG</v>
      </c>
      <c r="G93" s="105">
        <v>1</v>
      </c>
      <c r="H93" s="506">
        <f>_xlfn.XLOOKUP(D93,'3.Gentan-i'!$B$10:$B$129,'3.Gentan-i'!$FK$10:$FK$129)</f>
        <v>3</v>
      </c>
      <c r="I93" s="105">
        <f>_xlfn.XLOOKUP($D93,'3.Gentan-i'!$B$10:$B$129,'3.Gentan-i'!$FK$10:$FK$129)</f>
        <v>3</v>
      </c>
      <c r="J93" s="105">
        <f>_xlfn.XLOOKUP($D93,'3.Gentan-i'!$B$10:$B$129,'3.Gentan-i'!$FL$10:$FL$129)</f>
        <v>4</v>
      </c>
      <c r="K93" s="105">
        <f>_xlfn.XLOOKUP($D93,'3.Gentan-i'!$B$10:$B$129,'3.Gentan-i'!$FM$10:$FM$129)</f>
        <v>4</v>
      </c>
      <c r="L93" s="105">
        <f>_xlfn.XLOOKUP($D93,'3.Gentan-i'!$B$10:$B$129,'3.Gentan-i'!$FN$10:$FN$129)</f>
        <v>4</v>
      </c>
      <c r="M93" s="104">
        <f>+IF(ISERROR(VLOOKUP(D93,'Lưu ý'!$C$5:$G$12,5,0)),0,(VLOOKUP(D93,'Lưu ý'!$C$5:$G$12,5,0)))</f>
        <v>0</v>
      </c>
      <c r="N93" s="104" t="str">
        <f>_xlfn.XLOOKUP(D93,'3.Gentan-i'!$B$10:$B$129,'3.Gentan-i'!$EK$10:$EK$129)</f>
        <v>OFF LINE</v>
      </c>
      <c r="O93" s="856"/>
      <c r="P93" s="853"/>
      <c r="Q93" s="541">
        <v>2</v>
      </c>
      <c r="R93" s="663">
        <f t="shared" si="15"/>
        <v>0.5</v>
      </c>
      <c r="S93" s="37"/>
      <c r="T93" s="541"/>
      <c r="U93" s="663" t="e">
        <f t="shared" si="16"/>
        <v>#DIV/0!</v>
      </c>
      <c r="W93" s="541"/>
      <c r="X93" s="663" t="e">
        <f t="shared" si="17"/>
        <v>#DIV/0!</v>
      </c>
      <c r="Y93" s="854"/>
      <c r="Z93" s="541">
        <v>2</v>
      </c>
      <c r="AA93" s="663">
        <f t="shared" si="18"/>
        <v>-0.75</v>
      </c>
      <c r="AB93" s="860"/>
      <c r="AC93" s="541"/>
      <c r="AD93" s="105">
        <f t="shared" si="19"/>
        <v>3</v>
      </c>
      <c r="AE93" s="676">
        <f t="shared" si="20"/>
        <v>0</v>
      </c>
      <c r="AF93" s="105" t="e">
        <f ca="1">SUMIF('NPR theo ngày'!$A$3:$A$122,'4.Order'!D93,'NPR theo ngày'!$C$3:$C$122)</f>
        <v>#N/A</v>
      </c>
      <c r="AG93" s="687" t="e">
        <f t="shared" ca="1" si="21"/>
        <v>#N/A</v>
      </c>
    </row>
    <row r="94" spans="2:33" s="38" customFormat="1" ht="20" customHeight="1">
      <c r="B94" s="39">
        <f t="shared" si="22"/>
        <v>80</v>
      </c>
      <c r="C94" s="39" t="str">
        <f>_xlfn.XLOOKUP(D94,'3.Gentan-i'!$B$10:$B$129,'3.Gentan-i'!$EN$10:$EN$129)</f>
        <v/>
      </c>
      <c r="D94" s="537" t="s">
        <v>575</v>
      </c>
      <c r="E94" s="504" t="str">
        <f>+VLOOKUP(D94,'3.Gentan-i'!$B$10:$C$130,2,0)</f>
        <v xml:space="preserve">Nax admila 576 Yellow </v>
      </c>
      <c r="F94" s="105" t="str" cm="1">
        <f t="array" ref="F94:G94">_xlfn.XLOOKUP(D94,'3.Gentan-i'!$B$10:$B$129,'3.Gentan-i'!$EH$10:$EI$129)</f>
        <v>KG</v>
      </c>
      <c r="G94" s="105">
        <v>1</v>
      </c>
      <c r="H94" s="506">
        <f>_xlfn.XLOOKUP(D94,'3.Gentan-i'!$B$10:$B$129,'3.Gentan-i'!$FK$10:$FK$129)</f>
        <v>1</v>
      </c>
      <c r="I94" s="105">
        <f>_xlfn.XLOOKUP($D94,'3.Gentan-i'!$B$10:$B$129,'3.Gentan-i'!$FK$10:$FK$129)</f>
        <v>1</v>
      </c>
      <c r="J94" s="105">
        <f>_xlfn.XLOOKUP($D94,'3.Gentan-i'!$B$10:$B$129,'3.Gentan-i'!$FL$10:$FL$129)</f>
        <v>1</v>
      </c>
      <c r="K94" s="105">
        <f>_xlfn.XLOOKUP($D94,'3.Gentan-i'!$B$10:$B$129,'3.Gentan-i'!$FM$10:$FM$129)</f>
        <v>0</v>
      </c>
      <c r="L94" s="105">
        <f>_xlfn.XLOOKUP($D94,'3.Gentan-i'!$B$10:$B$129,'3.Gentan-i'!$FN$10:$FN$129)</f>
        <v>0</v>
      </c>
      <c r="M94" s="104">
        <f>+IF(ISERROR(VLOOKUP(D94,'Lưu ý'!$C$5:$G$12,5,0)),0,(VLOOKUP(D94,'Lưu ý'!$C$5:$G$12,5,0)))</f>
        <v>0</v>
      </c>
      <c r="N94" s="104">
        <f>_xlfn.XLOOKUP(D94,'3.Gentan-i'!$B$10:$B$129,'3.Gentan-i'!$EK$10:$EK$129)</f>
        <v>0</v>
      </c>
      <c r="O94" s="856"/>
      <c r="P94" s="853"/>
      <c r="Q94" s="541">
        <v>0</v>
      </c>
      <c r="R94" s="663" t="e">
        <f t="shared" si="15"/>
        <v>#DIV/0!</v>
      </c>
      <c r="S94" s="37"/>
      <c r="T94" s="541"/>
      <c r="U94" s="663" t="e">
        <f t="shared" si="16"/>
        <v>#DIV/0!</v>
      </c>
      <c r="W94" s="541"/>
      <c r="X94" s="663" t="e">
        <f t="shared" si="17"/>
        <v>#DIV/0!</v>
      </c>
      <c r="Y94" s="854"/>
      <c r="Z94" s="541">
        <v>0</v>
      </c>
      <c r="AA94" s="663" t="e">
        <f t="shared" si="18"/>
        <v>#DIV/0!</v>
      </c>
      <c r="AB94" s="860"/>
      <c r="AC94" s="541"/>
      <c r="AD94" s="105">
        <f t="shared" si="19"/>
        <v>1</v>
      </c>
      <c r="AE94" s="676">
        <f t="shared" si="20"/>
        <v>0</v>
      </c>
      <c r="AF94" s="105" t="e">
        <f ca="1">SUMIF('NPR theo ngày'!$A$3:$A$122,'4.Order'!D94,'NPR theo ngày'!$C$3:$C$122)</f>
        <v>#N/A</v>
      </c>
      <c r="AG94" s="687" t="e">
        <f t="shared" ca="1" si="21"/>
        <v>#N/A</v>
      </c>
    </row>
    <row r="95" spans="2:33" s="38" customFormat="1" ht="20" customHeight="1">
      <c r="B95" s="39">
        <f t="shared" si="22"/>
        <v>81</v>
      </c>
      <c r="C95" s="39" t="str">
        <f>_xlfn.XLOOKUP(D95,'3.Gentan-i'!$B$10:$B$129,'3.Gentan-i'!$EN$10:$EN$129)</f>
        <v/>
      </c>
      <c r="D95" s="537" t="s">
        <v>490</v>
      </c>
      <c r="E95" s="504" t="str">
        <f>+VLOOKUP(D95,'3.Gentan-i'!$B$10:$C$130,2,0)</f>
        <v>R160 HS-11BK01</v>
      </c>
      <c r="F95" s="105" t="str" cm="1">
        <f t="array" ref="F95:G95">_xlfn.XLOOKUP(D95,'3.Gentan-i'!$B$10:$B$129,'3.Gentan-i'!$EH$10:$EI$129)</f>
        <v>KG</v>
      </c>
      <c r="G95" s="105">
        <v>4</v>
      </c>
      <c r="H95" s="510">
        <f>_xlfn.XLOOKUP(D95,'3.Gentan-i'!$B$10:$B$129,'3.Gentan-i'!$FK$10:$FK$129)</f>
        <v>152</v>
      </c>
      <c r="I95" s="105">
        <f>_xlfn.XLOOKUP($D95,'3.Gentan-i'!$B$10:$B$129,'3.Gentan-i'!$FK$10:$FK$129)</f>
        <v>152</v>
      </c>
      <c r="J95" s="312">
        <f>_xlfn.XLOOKUP($D95,'3.Gentan-i'!$B$10:$B$129,'3.Gentan-i'!$FL$10:$FL$129)</f>
        <v>168</v>
      </c>
      <c r="K95" s="312">
        <f>_xlfn.XLOOKUP($D95,'3.Gentan-i'!$B$10:$B$129,'3.Gentan-i'!$FM$10:$FM$129)</f>
        <v>144</v>
      </c>
      <c r="L95" s="312">
        <f>_xlfn.XLOOKUP($D95,'3.Gentan-i'!$B$10:$B$129,'3.Gentan-i'!$FN$10:$FN$129)</f>
        <v>180</v>
      </c>
      <c r="M95" s="325">
        <f>+IF(ISERROR(VLOOKUP(D95,'Lưu ý'!$C$5:$G$12,5,0)),0,(VLOOKUP(D95,'Lưu ý'!$C$5:$G$12,5,0)))</f>
        <v>0</v>
      </c>
      <c r="N95" s="104" t="str">
        <f>_xlfn.XLOOKUP(D95,'3.Gentan-i'!$B$10:$B$129,'3.Gentan-i'!$EK$10:$EK$129)</f>
        <v>SMALL PART</v>
      </c>
      <c r="O95" s="856"/>
      <c r="P95" s="853"/>
      <c r="Q95" s="541">
        <v>72</v>
      </c>
      <c r="R95" s="663">
        <f t="shared" si="15"/>
        <v>1.1111111111111112</v>
      </c>
      <c r="S95" s="37"/>
      <c r="T95" s="541"/>
      <c r="U95" s="663" t="e">
        <f t="shared" si="16"/>
        <v>#DIV/0!</v>
      </c>
      <c r="W95" s="541"/>
      <c r="X95" s="663" t="e">
        <f t="shared" si="17"/>
        <v>#DIV/0!</v>
      </c>
      <c r="Y95" s="854"/>
      <c r="Z95" s="541">
        <v>60</v>
      </c>
      <c r="AA95" s="663">
        <f t="shared" si="18"/>
        <v>-0.9814814814814814</v>
      </c>
      <c r="AB95" s="860"/>
      <c r="AC95" s="541"/>
      <c r="AD95" s="105">
        <f t="shared" si="19"/>
        <v>152</v>
      </c>
      <c r="AE95" s="676">
        <f t="shared" si="20"/>
        <v>0</v>
      </c>
      <c r="AF95" s="105" t="e">
        <f ca="1">SUMIF('NPR theo ngày'!$A$3:$A$122,'4.Order'!D95,'NPR theo ngày'!$C$3:$C$122)</f>
        <v>#N/A</v>
      </c>
      <c r="AG95" s="687" t="e">
        <f t="shared" ca="1" si="21"/>
        <v>#N/A</v>
      </c>
    </row>
    <row r="96" spans="2:33" s="38" customFormat="1" ht="20" customHeight="1">
      <c r="B96" s="39">
        <f t="shared" si="22"/>
        <v>82</v>
      </c>
      <c r="C96" s="39" t="str">
        <f>_xlfn.XLOOKUP(D96,'3.Gentan-i'!$B$10:$B$129,'3.Gentan-i'!$EN$10:$EN$129)</f>
        <v/>
      </c>
      <c r="D96" s="536" t="s">
        <v>65</v>
      </c>
      <c r="E96" s="505" t="str">
        <f>+VLOOKUP(D96,'3.Gentan-i'!$B$10:$C$130,2,0)</f>
        <v xml:space="preserve">Power nic 310 F2 </v>
      </c>
      <c r="F96" s="507" t="str" cm="1">
        <f t="array" ref="F96:G96">_xlfn.XLOOKUP(D96,'3.Gentan-i'!$B$10:$B$129,'3.Gentan-i'!$EH$10:$EI$129)</f>
        <v>KG</v>
      </c>
      <c r="G96" s="507">
        <v>200</v>
      </c>
      <c r="H96" s="506">
        <f>_xlfn.XLOOKUP(D96,'3.Gentan-i'!$B$10:$B$129,'3.Gentan-i'!$FK$10:$FK$129)</f>
        <v>600</v>
      </c>
      <c r="I96" s="334">
        <f>_xlfn.XLOOKUP($D96,'3.Gentan-i'!$B$10:$B$129,'3.Gentan-i'!$FK$10:$FK$129)</f>
        <v>600</v>
      </c>
      <c r="J96" s="105">
        <f>_xlfn.XLOOKUP($D96,'3.Gentan-i'!$B$10:$B$129,'3.Gentan-i'!$FL$10:$FL$129)</f>
        <v>800</v>
      </c>
      <c r="K96" s="105">
        <f>_xlfn.XLOOKUP($D96,'3.Gentan-i'!$B$10:$B$129,'3.Gentan-i'!$FM$10:$FM$129)</f>
        <v>800</v>
      </c>
      <c r="L96" s="105">
        <f>_xlfn.XLOOKUP($D96,'3.Gentan-i'!$B$10:$B$129,'3.Gentan-i'!$FN$10:$FN$129)</f>
        <v>200</v>
      </c>
      <c r="M96" s="325">
        <f>+IF(ISERROR(VLOOKUP(D96,'Lưu ý'!$C$5:$G$12,5,0)),0,(VLOOKUP(D96,'Lưu ý'!$C$5:$G$12,5,0)))</f>
        <v>0</v>
      </c>
      <c r="N96" s="104" t="str">
        <f>_xlfn.XLOOKUP(D96,'3.Gentan-i'!$B$10:$B$129,'3.Gentan-i'!$EK$10:$EK$129)</f>
        <v>FRAME</v>
      </c>
      <c r="O96" s="856"/>
      <c r="P96" s="853"/>
      <c r="Q96" s="552">
        <v>200</v>
      </c>
      <c r="R96" s="663">
        <f t="shared" si="15"/>
        <v>2</v>
      </c>
      <c r="S96" s="37"/>
      <c r="T96" s="552"/>
      <c r="U96" s="663" t="e">
        <f t="shared" si="16"/>
        <v>#DIV/0!</v>
      </c>
      <c r="W96" s="552"/>
      <c r="X96" s="663" t="e">
        <f t="shared" si="17"/>
        <v>#DIV/0!</v>
      </c>
      <c r="Y96" s="854"/>
      <c r="Z96" s="552">
        <v>400</v>
      </c>
      <c r="AA96" s="663">
        <f t="shared" si="18"/>
        <v>-0.995</v>
      </c>
      <c r="AB96" s="860"/>
      <c r="AC96" s="552"/>
      <c r="AD96" s="515">
        <f t="shared" si="19"/>
        <v>600</v>
      </c>
      <c r="AE96" s="675">
        <f t="shared" si="20"/>
        <v>0</v>
      </c>
      <c r="AF96" s="515" t="e">
        <f ca="1">SUMIF('NPR theo ngày'!$A$3:$A$122,'4.Order'!D96,'NPR theo ngày'!$C$3:$C$122)</f>
        <v>#N/A</v>
      </c>
      <c r="AG96" s="687" t="e">
        <f t="shared" ca="1" si="21"/>
        <v>#N/A</v>
      </c>
    </row>
    <row r="97" spans="2:33" s="38" customFormat="1" ht="20" customHeight="1">
      <c r="B97" s="39">
        <f t="shared" si="22"/>
        <v>83</v>
      </c>
      <c r="C97" s="39" t="str">
        <f>_xlfn.XLOOKUP(D97,'3.Gentan-i'!$B$10:$B$129,'3.Gentan-i'!$EN$10:$EN$129)</f>
        <v/>
      </c>
      <c r="D97" s="536" t="s">
        <v>229</v>
      </c>
      <c r="E97" s="263" t="str">
        <f>+VLOOKUP(D97,'3.Gentan-i'!$B$10:$C$130,2,0)</f>
        <v>Power nic 310 F1 Black</v>
      </c>
      <c r="F97" s="108" t="str" cm="1">
        <f t="array" ref="F97:G97">_xlfn.XLOOKUP(D97,'3.Gentan-i'!$B$10:$B$129,'3.Gentan-i'!$EH$10:$EI$129)</f>
        <v>KG</v>
      </c>
      <c r="G97" s="108">
        <v>200</v>
      </c>
      <c r="H97" s="510">
        <f>_xlfn.XLOOKUP(D97,'3.Gentan-i'!$B$10:$B$129,'3.Gentan-i'!$FK$10:$FK$129)</f>
        <v>400</v>
      </c>
      <c r="I97" s="515">
        <f>_xlfn.XLOOKUP($D97,'3.Gentan-i'!$B$10:$B$129,'3.Gentan-i'!$FK$10:$FK$129)</f>
        <v>400</v>
      </c>
      <c r="J97" s="312">
        <f>_xlfn.XLOOKUP($D97,'3.Gentan-i'!$B$10:$B$129,'3.Gentan-i'!$FL$10:$FL$129)</f>
        <v>400</v>
      </c>
      <c r="K97" s="312">
        <f>_xlfn.XLOOKUP($D97,'3.Gentan-i'!$B$10:$B$129,'3.Gentan-i'!$FM$10:$FM$129)</f>
        <v>400</v>
      </c>
      <c r="L97" s="312">
        <f>_xlfn.XLOOKUP($D97,'3.Gentan-i'!$B$10:$B$129,'3.Gentan-i'!$FN$10:$FN$129)</f>
        <v>200</v>
      </c>
      <c r="M97" s="325">
        <f>+IF(ISERROR(VLOOKUP(D97,'Lưu ý'!$C$5:$G$12,5,0)),0,(VLOOKUP(D97,'Lưu ý'!$C$5:$G$12,5,0)))</f>
        <v>0</v>
      </c>
      <c r="N97" s="104" t="str">
        <f>_xlfn.XLOOKUP(D97,'3.Gentan-i'!$B$10:$B$129,'3.Gentan-i'!$EK$10:$EK$129)</f>
        <v>FRAME</v>
      </c>
      <c r="O97" s="856"/>
      <c r="P97" s="853"/>
      <c r="Q97" s="552">
        <v>200</v>
      </c>
      <c r="R97" s="663">
        <f t="shared" si="15"/>
        <v>1</v>
      </c>
      <c r="S97" s="37"/>
      <c r="T97" s="552"/>
      <c r="U97" s="663" t="e">
        <f t="shared" si="16"/>
        <v>#DIV/0!</v>
      </c>
      <c r="W97" s="552"/>
      <c r="X97" s="663" t="e">
        <f t="shared" si="17"/>
        <v>#DIV/0!</v>
      </c>
      <c r="Y97" s="854"/>
      <c r="Z97" s="552">
        <v>200</v>
      </c>
      <c r="AA97" s="663">
        <f t="shared" si="18"/>
        <v>-0.995</v>
      </c>
      <c r="AB97" s="860"/>
      <c r="AC97" s="552"/>
      <c r="AD97" s="515">
        <f t="shared" si="19"/>
        <v>400</v>
      </c>
      <c r="AE97" s="675">
        <f t="shared" si="20"/>
        <v>0</v>
      </c>
      <c r="AF97" s="515" t="e">
        <f ca="1">SUMIF('NPR theo ngày'!$A$3:$A$122,'4.Order'!D97,'NPR theo ngày'!$C$3:$C$122)</f>
        <v>#N/A</v>
      </c>
      <c r="AG97" s="687" t="e">
        <f t="shared" ca="1" si="21"/>
        <v>#N/A</v>
      </c>
    </row>
    <row r="98" spans="2:33" s="38" customFormat="1" ht="20" customHeight="1">
      <c r="B98" s="39">
        <f t="shared" si="22"/>
        <v>84</v>
      </c>
      <c r="C98" s="39" t="str">
        <f>_xlfn.XLOOKUP(D98,'3.Gentan-i'!$B$10:$B$129,'3.Gentan-i'!$EN$10:$EN$129)</f>
        <v/>
      </c>
      <c r="D98" s="536" t="s">
        <v>231</v>
      </c>
      <c r="E98" s="263" t="str">
        <f>+VLOOKUP(D98,'3.Gentan-i'!$B$10:$C$130,2,0)</f>
        <v>Power Touch Up</v>
      </c>
      <c r="F98" s="108" t="str" cm="1">
        <f t="array" ref="F98:G98">_xlfn.XLOOKUP(D98,'3.Gentan-i'!$B$10:$B$129,'3.Gentan-i'!$EH$10:$EI$129)</f>
        <v>CAN</v>
      </c>
      <c r="G98" s="108">
        <v>1</v>
      </c>
      <c r="H98" s="506">
        <f>_xlfn.XLOOKUP(D98,'3.Gentan-i'!$B$10:$B$129,'3.Gentan-i'!$FK$10:$FK$129)</f>
        <v>9</v>
      </c>
      <c r="I98" s="105">
        <f>_xlfn.XLOOKUP($D98,'3.Gentan-i'!$B$10:$B$129,'3.Gentan-i'!$FK$10:$FK$129)</f>
        <v>9</v>
      </c>
      <c r="J98" s="105">
        <f>_xlfn.XLOOKUP($D98,'3.Gentan-i'!$B$10:$B$129,'3.Gentan-i'!$FL$10:$FL$129)</f>
        <v>10</v>
      </c>
      <c r="K98" s="105">
        <f>_xlfn.XLOOKUP($D98,'3.Gentan-i'!$B$10:$B$129,'3.Gentan-i'!$FM$10:$FM$129)</f>
        <v>10</v>
      </c>
      <c r="L98" s="105">
        <f>_xlfn.XLOOKUP($D98,'3.Gentan-i'!$B$10:$B$129,'3.Gentan-i'!$FN$10:$FN$129)</f>
        <v>5</v>
      </c>
      <c r="M98" s="325">
        <f>+IF(ISERROR(VLOOKUP(D98,'Lưu ý'!$C$5:$G$12,5,0)),0,(VLOOKUP(D98,'Lưu ý'!$C$5:$G$12,5,0)))</f>
        <v>0</v>
      </c>
      <c r="N98" s="104" t="str">
        <f>_xlfn.XLOOKUP(D98,'3.Gentan-i'!$B$10:$B$129,'3.Gentan-i'!$EK$10:$EK$129)</f>
        <v>FRAME</v>
      </c>
      <c r="O98" s="856"/>
      <c r="P98" s="853"/>
      <c r="Q98" s="541">
        <v>5</v>
      </c>
      <c r="R98" s="663">
        <f t="shared" si="15"/>
        <v>0.8</v>
      </c>
      <c r="S98" s="37"/>
      <c r="T98" s="541"/>
      <c r="U98" s="663" t="e">
        <f t="shared" si="16"/>
        <v>#DIV/0!</v>
      </c>
      <c r="W98" s="541"/>
      <c r="X98" s="663" t="e">
        <f t="shared" si="17"/>
        <v>#DIV/0!</v>
      </c>
      <c r="Y98" s="854"/>
      <c r="Z98" s="541">
        <v>8</v>
      </c>
      <c r="AA98" s="663">
        <f t="shared" si="18"/>
        <v>-0.9</v>
      </c>
      <c r="AB98" s="860"/>
      <c r="AC98" s="541"/>
      <c r="AD98" s="105">
        <f t="shared" si="19"/>
        <v>9</v>
      </c>
      <c r="AE98" s="676">
        <f t="shared" si="20"/>
        <v>0</v>
      </c>
      <c r="AF98" s="105" t="e">
        <f ca="1">SUMIF('NPR theo ngày'!$A$3:$A$122,'4.Order'!D98,'NPR theo ngày'!$C$3:$C$122)</f>
        <v>#N/A</v>
      </c>
      <c r="AG98" s="687" t="e">
        <f t="shared" ca="1" si="21"/>
        <v>#N/A</v>
      </c>
    </row>
    <row r="99" spans="2:33" s="38" customFormat="1" ht="20" customHeight="1">
      <c r="B99" s="39">
        <f t="shared" si="22"/>
        <v>85</v>
      </c>
      <c r="C99" s="39" t="str">
        <f>_xlfn.XLOOKUP(D99,'3.Gentan-i'!$B$10:$B$129,'3.Gentan-i'!$EN$10:$EN$129)</f>
        <v/>
      </c>
      <c r="D99" s="536" t="s">
        <v>463</v>
      </c>
      <c r="E99" s="544" t="str">
        <f>+VLOOKUP(D99,'3.Gentan-i'!$B$10:$C$130,2,0)</f>
        <v>POWERNIC ADDITIVE K-2</v>
      </c>
      <c r="F99" s="108" t="str" cm="1">
        <f t="array" ref="F99:G99">_xlfn.XLOOKUP(D99,'3.Gentan-i'!$B$10:$B$129,'3.Gentan-i'!$EH$10:$EI$129)</f>
        <v>KG</v>
      </c>
      <c r="G99" s="108">
        <v>4</v>
      </c>
      <c r="H99" s="542">
        <f>_xlfn.XLOOKUP(D99,'3.Gentan-i'!$B$10:$B$129,'3.Gentan-i'!$FK$10:$FK$129)</f>
        <v>0</v>
      </c>
      <c r="I99" s="543">
        <f>_xlfn.XLOOKUP($D99,'3.Gentan-i'!$B$10:$B$129,'3.Gentan-i'!$FK$10:$FK$129)</f>
        <v>0</v>
      </c>
      <c r="J99" s="543">
        <f>_xlfn.XLOOKUP($D99,'3.Gentan-i'!$B$10:$B$129,'3.Gentan-i'!$FL$10:$FL$129)</f>
        <v>8</v>
      </c>
      <c r="K99" s="543">
        <f>_xlfn.XLOOKUP($D99,'3.Gentan-i'!$B$10:$B$129,'3.Gentan-i'!$FM$10:$FM$129)</f>
        <v>8</v>
      </c>
      <c r="L99" s="543">
        <f>_xlfn.XLOOKUP($D99,'3.Gentan-i'!$B$10:$B$129,'3.Gentan-i'!$FN$10:$FN$129)</f>
        <v>8</v>
      </c>
      <c r="M99" s="325">
        <f>+IF(ISERROR(VLOOKUP(D99,'Lưu ý'!$C$5:$G$12,5,0)),0,(VLOOKUP(D99,'Lưu ý'!$C$5:$G$12,5,0)))</f>
        <v>0</v>
      </c>
      <c r="N99" s="104" t="str">
        <f>_xlfn.XLOOKUP(D99,'3.Gentan-i'!$B$10:$B$129,'3.Gentan-i'!$EK$10:$EK$129)</f>
        <v>ED</v>
      </c>
      <c r="O99" s="856"/>
      <c r="P99" s="853"/>
      <c r="Q99" s="541">
        <v>8</v>
      </c>
      <c r="R99" s="663" t="str">
        <f t="shared" si="15"/>
        <v>OK</v>
      </c>
      <c r="S99" s="37"/>
      <c r="T99" s="541"/>
      <c r="U99" s="663" t="str">
        <f t="shared" si="16"/>
        <v>OK</v>
      </c>
      <c r="W99" s="541"/>
      <c r="X99" s="663" t="str">
        <f t="shared" si="17"/>
        <v>OK</v>
      </c>
      <c r="Y99" s="854"/>
      <c r="Z99" s="541">
        <v>8</v>
      </c>
      <c r="AA99" s="663" t="e">
        <f t="shared" si="18"/>
        <v>#VALUE!</v>
      </c>
      <c r="AB99" s="860"/>
      <c r="AC99" s="541"/>
      <c r="AD99" s="105">
        <f t="shared" si="19"/>
        <v>0</v>
      </c>
      <c r="AE99" s="676" t="str">
        <f t="shared" si="20"/>
        <v/>
      </c>
      <c r="AF99" s="105" t="e">
        <f ca="1">SUMIF('NPR theo ngày'!$A$3:$A$122,'4.Order'!D99,'NPR theo ngày'!$C$3:$C$122)</f>
        <v>#N/A</v>
      </c>
      <c r="AG99" s="687" t="e">
        <f t="shared" ca="1" si="21"/>
        <v>#N/A</v>
      </c>
    </row>
    <row r="100" spans="2:33" ht="20" customHeight="1">
      <c r="B100" s="39">
        <f t="shared" si="22"/>
        <v>86</v>
      </c>
      <c r="C100" s="39" t="str">
        <f>_xlfn.XLOOKUP(D100,'3.Gentan-i'!$B$10:$B$129,'3.Gentan-i'!$EN$10:$EN$129)</f>
        <v/>
      </c>
      <c r="D100" s="536" t="s">
        <v>255</v>
      </c>
      <c r="E100" s="544" t="str">
        <f>+VLOOKUP(D100,'3.Gentan-i'!$B$10:$C$130,2,0)</f>
        <v>BUTYL CELLOSOLVE</v>
      </c>
      <c r="F100" s="108" t="str" cm="1">
        <f t="array" ref="F100:G100">_xlfn.XLOOKUP(D100,'3.Gentan-i'!$B$10:$B$129,'3.Gentan-i'!$EH$10:$EI$129)</f>
        <v>L</v>
      </c>
      <c r="G100" s="108">
        <v>18</v>
      </c>
      <c r="H100" s="542">
        <f>_xlfn.XLOOKUP(D100,'3.Gentan-i'!$B$10:$B$129,'3.Gentan-i'!$FK$10:$FK$129)</f>
        <v>72</v>
      </c>
      <c r="I100" s="543">
        <f>_xlfn.XLOOKUP($D100,'3.Gentan-i'!$B$10:$B$129,'3.Gentan-i'!$FK$10:$FK$129)</f>
        <v>72</v>
      </c>
      <c r="J100" s="543">
        <f>_xlfn.XLOOKUP($D100,'3.Gentan-i'!$B$10:$B$129,'3.Gentan-i'!$FL$10:$FL$129)</f>
        <v>72</v>
      </c>
      <c r="K100" s="543">
        <f>_xlfn.XLOOKUP($D100,'3.Gentan-i'!$B$10:$B$129,'3.Gentan-i'!$FM$10:$FM$129)</f>
        <v>90</v>
      </c>
      <c r="L100" s="543">
        <f>_xlfn.XLOOKUP($D100,'3.Gentan-i'!$B$10:$B$129,'3.Gentan-i'!$FN$10:$FN$129)</f>
        <v>90</v>
      </c>
      <c r="M100" s="325">
        <f>+IF(ISERROR(VLOOKUP(D100,'Lưu ý'!$C$5:$G$12,5,0)),0,(VLOOKUP(D100,'Lưu ý'!$C$5:$G$12,5,0)))</f>
        <v>0</v>
      </c>
      <c r="N100" s="104" t="str">
        <f>_xlfn.XLOOKUP(D100,'3.Gentan-i'!$B$10:$B$129,'3.Gentan-i'!$EK$10:$EK$129)</f>
        <v>ED</v>
      </c>
      <c r="O100" s="856"/>
      <c r="P100" s="853"/>
      <c r="Q100" s="541">
        <v>108</v>
      </c>
      <c r="R100" s="663">
        <f t="shared" si="15"/>
        <v>-0.33333333333333331</v>
      </c>
      <c r="S100" s="37"/>
      <c r="T100" s="541"/>
      <c r="U100" s="663" t="e">
        <f t="shared" si="16"/>
        <v>#DIV/0!</v>
      </c>
      <c r="V100" s="38"/>
      <c r="W100" s="541"/>
      <c r="X100" s="663" t="e">
        <f t="shared" si="17"/>
        <v>#DIV/0!</v>
      </c>
      <c r="Y100" s="854"/>
      <c r="Z100" s="541">
        <v>90</v>
      </c>
      <c r="AA100" s="663">
        <f t="shared" si="18"/>
        <v>-1.0037037037037035</v>
      </c>
      <c r="AB100" s="195"/>
      <c r="AC100" s="541"/>
      <c r="AD100" s="105">
        <f t="shared" si="19"/>
        <v>72</v>
      </c>
      <c r="AE100" s="676">
        <f t="shared" si="20"/>
        <v>0</v>
      </c>
      <c r="AF100" s="105" t="e">
        <f ca="1">SUMIF('NPR theo ngày'!$A$3:$A$122,'4.Order'!D100,'NPR theo ngày'!$C$3:$C$122)</f>
        <v>#N/A</v>
      </c>
      <c r="AG100" s="689" t="e">
        <f t="shared" ca="1" si="21"/>
        <v>#N/A</v>
      </c>
    </row>
    <row r="101" spans="2:33" ht="20" customHeight="1">
      <c r="B101" s="39">
        <f t="shared" si="22"/>
        <v>87</v>
      </c>
      <c r="C101" s="39" t="str">
        <f>_xlfn.XLOOKUP(D101,'3.Gentan-i'!$B$10:$B$129,'3.Gentan-i'!$EN$10:$EN$129)</f>
        <v/>
      </c>
      <c r="D101" s="536" t="s">
        <v>258</v>
      </c>
      <c r="E101" s="544" t="str">
        <f>+VLOOKUP(D101,'3.Gentan-i'!$B$10:$C$130,2,0)</f>
        <v>MIBK THINNER - 4L</v>
      </c>
      <c r="F101" s="108" t="str" cm="1">
        <f t="array" ref="F101:G101">_xlfn.XLOOKUP(D101,'3.Gentan-i'!$B$10:$B$129,'3.Gentan-i'!$EH$10:$EI$129)</f>
        <v>L</v>
      </c>
      <c r="G101" s="108">
        <v>4</v>
      </c>
      <c r="H101" s="542">
        <f>_xlfn.XLOOKUP(D101,'3.Gentan-i'!$B$10:$B$129,'3.Gentan-i'!$FK$10:$FK$129)</f>
        <v>4</v>
      </c>
      <c r="I101" s="543">
        <f>_xlfn.XLOOKUP($D101,'3.Gentan-i'!$B$10:$B$129,'3.Gentan-i'!$FK$10:$FK$129)</f>
        <v>4</v>
      </c>
      <c r="J101" s="543">
        <f>_xlfn.XLOOKUP($D101,'3.Gentan-i'!$B$10:$B$129,'3.Gentan-i'!$FL$10:$FL$129)</f>
        <v>4</v>
      </c>
      <c r="K101" s="543">
        <f>_xlfn.XLOOKUP($D101,'3.Gentan-i'!$B$10:$B$129,'3.Gentan-i'!$FM$10:$FM$129)</f>
        <v>4</v>
      </c>
      <c r="L101" s="543">
        <f>_xlfn.XLOOKUP($D101,'3.Gentan-i'!$B$10:$B$129,'3.Gentan-i'!$FN$10:$FN$129)</f>
        <v>0</v>
      </c>
      <c r="M101" s="325">
        <f>+IF(ISERROR(VLOOKUP(D101,'Lưu ý'!$C$5:$G$12,5,0)),0,(VLOOKUP(D101,'Lưu ý'!$C$5:$G$12,5,0)))</f>
        <v>0</v>
      </c>
      <c r="N101" s="104" t="str">
        <f>_xlfn.XLOOKUP(D101,'3.Gentan-i'!$B$10:$B$129,'3.Gentan-i'!$EK$10:$EK$129)</f>
        <v>ED</v>
      </c>
      <c r="O101" s="856"/>
      <c r="P101" s="853"/>
      <c r="Q101" s="541">
        <v>4</v>
      </c>
      <c r="R101" s="663">
        <f t="shared" si="15"/>
        <v>0</v>
      </c>
      <c r="S101" s="37"/>
      <c r="T101" s="541"/>
      <c r="U101" s="663" t="e">
        <f t="shared" si="16"/>
        <v>#DIV/0!</v>
      </c>
      <c r="V101" s="38"/>
      <c r="W101" s="541"/>
      <c r="X101" s="663" t="e">
        <f t="shared" si="17"/>
        <v>#DIV/0!</v>
      </c>
      <c r="Y101" s="854"/>
      <c r="Z101" s="541">
        <v>8</v>
      </c>
      <c r="AA101" s="663" t="str">
        <f t="shared" si="18"/>
        <v>OK</v>
      </c>
      <c r="AB101" s="859"/>
      <c r="AC101" s="541"/>
      <c r="AD101" s="105">
        <f t="shared" si="19"/>
        <v>4</v>
      </c>
      <c r="AE101" s="676">
        <f t="shared" si="20"/>
        <v>0</v>
      </c>
      <c r="AF101" s="105" t="e">
        <f ca="1">SUMIF('NPR theo ngày'!$A$3:$A$122,'4.Order'!D101,'NPR theo ngày'!$C$3:$C$122)</f>
        <v>#N/A</v>
      </c>
      <c r="AG101" s="689" t="e">
        <f t="shared" ca="1" si="21"/>
        <v>#N/A</v>
      </c>
    </row>
    <row r="102" spans="2:33" ht="20" customHeight="1">
      <c r="B102" s="39">
        <f t="shared" si="22"/>
        <v>88</v>
      </c>
      <c r="C102" s="39" t="str">
        <f>_xlfn.XLOOKUP(D102,'3.Gentan-i'!$B$10:$B$129,'3.Gentan-i'!$EN$10:$EN$129)</f>
        <v/>
      </c>
      <c r="D102" s="536" t="s">
        <v>261</v>
      </c>
      <c r="E102" s="544" t="str">
        <f>+VLOOKUP(D102,'3.Gentan-i'!$B$10:$C$130,2,0)</f>
        <v>Water base ribon solution</v>
      </c>
      <c r="F102" s="108" t="str" cm="1">
        <f t="array" ref="F102:G102">_xlfn.XLOOKUP(D102,'3.Gentan-i'!$B$10:$B$129,'3.Gentan-i'!$EH$10:$EI$129)</f>
        <v>L</v>
      </c>
      <c r="G102" s="108">
        <v>15</v>
      </c>
      <c r="H102" s="542">
        <f>_xlfn.XLOOKUP(D102,'3.Gentan-i'!$B$10:$B$129,'3.Gentan-i'!$FK$10:$FK$129)</f>
        <v>15</v>
      </c>
      <c r="I102" s="543">
        <f>_xlfn.XLOOKUP($D102,'3.Gentan-i'!$B$10:$B$129,'3.Gentan-i'!$FK$10:$FK$129)</f>
        <v>15</v>
      </c>
      <c r="J102" s="543">
        <f>_xlfn.XLOOKUP($D102,'3.Gentan-i'!$B$10:$B$129,'3.Gentan-i'!$FL$10:$FL$129)</f>
        <v>15</v>
      </c>
      <c r="K102" s="543">
        <f>_xlfn.XLOOKUP($D102,'3.Gentan-i'!$B$10:$B$129,'3.Gentan-i'!$FM$10:$FM$129)</f>
        <v>15</v>
      </c>
      <c r="L102" s="543">
        <f>_xlfn.XLOOKUP($D102,'3.Gentan-i'!$B$10:$B$129,'3.Gentan-i'!$FN$10:$FN$129)</f>
        <v>15</v>
      </c>
      <c r="M102" s="325">
        <f>+IF(ISERROR(VLOOKUP(D102,'Lưu ý'!$C$5:$G$12,5,0)),0,(VLOOKUP(D102,'Lưu ý'!$C$5:$G$12,5,0)))</f>
        <v>0</v>
      </c>
      <c r="N102" s="104" t="str">
        <f>_xlfn.XLOOKUP(D102,'3.Gentan-i'!$B$10:$B$129,'3.Gentan-i'!$EK$10:$EK$129)</f>
        <v>TOPCOAT+BUMPER</v>
      </c>
      <c r="O102" s="856"/>
      <c r="P102" s="853"/>
      <c r="Q102" s="541">
        <v>15</v>
      </c>
      <c r="R102" s="663">
        <f t="shared" si="15"/>
        <v>0</v>
      </c>
      <c r="S102" s="37"/>
      <c r="T102" s="541"/>
      <c r="U102" s="663" t="e">
        <f t="shared" si="16"/>
        <v>#DIV/0!</v>
      </c>
      <c r="V102" s="38"/>
      <c r="W102" s="541"/>
      <c r="X102" s="663" t="e">
        <f t="shared" si="17"/>
        <v>#DIV/0!</v>
      </c>
      <c r="Y102" s="854"/>
      <c r="Z102" s="541">
        <v>0</v>
      </c>
      <c r="AA102" s="663" t="str">
        <f t="shared" si="18"/>
        <v>OK</v>
      </c>
      <c r="AB102" s="195"/>
      <c r="AC102" s="541"/>
      <c r="AD102" s="105">
        <f t="shared" si="19"/>
        <v>15</v>
      </c>
      <c r="AE102" s="676">
        <f t="shared" si="20"/>
        <v>0</v>
      </c>
      <c r="AF102" s="105" t="e">
        <f ca="1">SUMIF('NPR theo ngày'!$A$3:$A$122,'4.Order'!D102,'NPR theo ngày'!$C$3:$C$122)</f>
        <v>#N/A</v>
      </c>
      <c r="AG102" s="689" t="e">
        <f t="shared" ca="1" si="21"/>
        <v>#N/A</v>
      </c>
    </row>
    <row r="103" spans="2:33" ht="20" customHeight="1">
      <c r="B103" s="39">
        <f t="shared" si="22"/>
        <v>89</v>
      </c>
      <c r="C103" s="39" t="str">
        <f>_xlfn.XLOOKUP(D103,'3.Gentan-i'!$B$10:$B$129,'3.Gentan-i'!$EN$10:$EN$129)</f>
        <v/>
      </c>
      <c r="D103" s="536" t="s">
        <v>726</v>
      </c>
      <c r="E103" s="263" t="str">
        <f>+VLOOKUP(D103,'3.Gentan-i'!$B$10:$C$130,2,0)</f>
        <v>SPM-155 X12</v>
      </c>
      <c r="F103" s="108" t="str" cm="1">
        <f t="array" ref="F103:G103">_xlfn.XLOOKUP(D103,'3.Gentan-i'!$B$10:$B$129,'3.Gentan-i'!$EH$10:$EI$129)</f>
        <v>KG</v>
      </c>
      <c r="G103" s="108">
        <v>16</v>
      </c>
      <c r="H103" s="506">
        <f>_xlfn.XLOOKUP(D103,'3.Gentan-i'!$B$10:$B$129,'3.Gentan-i'!$FK$10:$FK$129)</f>
        <v>352</v>
      </c>
      <c r="I103" s="105">
        <f>_xlfn.XLOOKUP($D103,'3.Gentan-i'!$B$10:$B$129,'3.Gentan-i'!$FK$10:$FK$129)</f>
        <v>352</v>
      </c>
      <c r="J103" s="105">
        <f>_xlfn.XLOOKUP($D103,'3.Gentan-i'!$B$10:$B$129,'3.Gentan-i'!$FL$10:$FL$129)</f>
        <v>336</v>
      </c>
      <c r="K103" s="105">
        <f>_xlfn.XLOOKUP($D103,'3.Gentan-i'!$B$10:$B$129,'3.Gentan-i'!$FM$10:$FM$129)</f>
        <v>272</v>
      </c>
      <c r="L103" s="105">
        <f>_xlfn.XLOOKUP($D103,'3.Gentan-i'!$B$10:$B$129,'3.Gentan-i'!$FN$10:$FN$129)</f>
        <v>384</v>
      </c>
      <c r="M103" s="325">
        <f>+IF(ISERROR(VLOOKUP(D103,'Lưu ý'!$C$5:$G$12,5,0)),0,(VLOOKUP(D103,'Lưu ý'!$C$5:$G$12,5,0)))</f>
        <v>0</v>
      </c>
      <c r="N103" s="104" t="str">
        <f>_xlfn.XLOOKUP(D103,'3.Gentan-i'!$B$10:$B$129,'3.Gentan-i'!$EK$10:$EK$129)</f>
        <v>TOPCOAT</v>
      </c>
      <c r="O103" s="857" t="s">
        <v>628</v>
      </c>
      <c r="P103" s="853"/>
      <c r="Q103" s="541">
        <v>208</v>
      </c>
      <c r="R103" s="663">
        <f t="shared" si="15"/>
        <v>0.69230769230769229</v>
      </c>
      <c r="S103" s="37"/>
      <c r="T103" s="541"/>
      <c r="U103" s="663" t="e">
        <f t="shared" si="16"/>
        <v>#DIV/0!</v>
      </c>
      <c r="V103" s="38"/>
      <c r="W103" s="541"/>
      <c r="X103" s="663" t="e">
        <f t="shared" si="17"/>
        <v>#DIV/0!</v>
      </c>
      <c r="Y103" s="854"/>
      <c r="Z103" s="541">
        <v>272</v>
      </c>
      <c r="AA103" s="663">
        <f t="shared" si="18"/>
        <v>-0.99745475113122173</v>
      </c>
      <c r="AB103" s="195"/>
      <c r="AC103" s="541"/>
      <c r="AD103" s="105">
        <f t="shared" si="19"/>
        <v>352</v>
      </c>
      <c r="AE103" s="676">
        <f t="shared" si="20"/>
        <v>0</v>
      </c>
      <c r="AF103" s="105" t="e">
        <f ca="1">SUMIF('NPR theo ngày'!$A$3:$A$122,'4.Order'!D103,'NPR theo ngày'!$C$3:$C$122)</f>
        <v>#N/A</v>
      </c>
      <c r="AG103" s="689" t="e">
        <f t="shared" ca="1" si="21"/>
        <v>#N/A</v>
      </c>
    </row>
    <row r="104" spans="2:33" ht="20" customHeight="1">
      <c r="B104" s="39">
        <f t="shared" si="22"/>
        <v>90</v>
      </c>
      <c r="C104" s="39" t="str">
        <f>_xlfn.XLOOKUP(D104,'3.Gentan-i'!$B$10:$B$129,'3.Gentan-i'!$EN$10:$EN$129)</f>
        <v/>
      </c>
      <c r="D104" s="536" t="s">
        <v>727</v>
      </c>
      <c r="E104" s="263" t="str">
        <f>+VLOOKUP(D104,'3.Gentan-i'!$B$10:$C$130,2,0)</f>
        <v>OS-142 W09</v>
      </c>
      <c r="F104" s="108" t="str" cm="1">
        <f t="array" ref="F104:G104">_xlfn.XLOOKUP(D104,'3.Gentan-i'!$B$10:$B$129,'3.Gentan-i'!$EH$10:$EI$129)</f>
        <v>KG</v>
      </c>
      <c r="G104" s="108">
        <v>16</v>
      </c>
      <c r="H104" s="506">
        <f>_xlfn.XLOOKUP(D104,'3.Gentan-i'!$B$10:$B$129,'3.Gentan-i'!$FK$10:$FK$129)</f>
        <v>864</v>
      </c>
      <c r="I104" s="105">
        <f>_xlfn.XLOOKUP($D104,'3.Gentan-i'!$B$10:$B$129,'3.Gentan-i'!$FK$10:$FK$129)</f>
        <v>864</v>
      </c>
      <c r="J104" s="105">
        <f>_xlfn.XLOOKUP($D104,'3.Gentan-i'!$B$10:$B$129,'3.Gentan-i'!$FL$10:$FL$129)</f>
        <v>1040</v>
      </c>
      <c r="K104" s="105">
        <f>_xlfn.XLOOKUP($D104,'3.Gentan-i'!$B$10:$B$129,'3.Gentan-i'!$FM$10:$FM$129)</f>
        <v>624</v>
      </c>
      <c r="L104" s="105">
        <f>_xlfn.XLOOKUP($D104,'3.Gentan-i'!$B$10:$B$129,'3.Gentan-i'!$FN$10:$FN$129)</f>
        <v>576</v>
      </c>
      <c r="M104" s="325">
        <f>+IF(ISERROR(VLOOKUP(D104,'Lưu ý'!$C$5:$G$12,5,0)),0,(VLOOKUP(D104,'Lưu ý'!$C$5:$G$12,5,0)))</f>
        <v>0</v>
      </c>
      <c r="N104" s="104" t="str">
        <f>_xlfn.XLOOKUP(D104,'3.Gentan-i'!$B$10:$B$129,'3.Gentan-i'!$EK$10:$EK$129)</f>
        <v>TOPCOAT</v>
      </c>
      <c r="O104" s="857" t="s">
        <v>628</v>
      </c>
      <c r="P104" s="853"/>
      <c r="Q104" s="541">
        <v>112</v>
      </c>
      <c r="R104" s="663">
        <f t="shared" si="15"/>
        <v>6.7142857142857144</v>
      </c>
      <c r="S104" s="37"/>
      <c r="T104" s="541"/>
      <c r="U104" s="663" t="e">
        <f t="shared" si="16"/>
        <v>#DIV/0!</v>
      </c>
      <c r="V104" s="38"/>
      <c r="W104" s="541"/>
      <c r="X104" s="663" t="e">
        <f t="shared" si="17"/>
        <v>#DIV/0!</v>
      </c>
      <c r="Y104" s="854"/>
      <c r="Z104" s="541">
        <v>848</v>
      </c>
      <c r="AA104" s="663">
        <f t="shared" si="18"/>
        <v>-0.99208221024258769</v>
      </c>
      <c r="AB104" s="195"/>
      <c r="AC104" s="541"/>
      <c r="AD104" s="105">
        <f t="shared" si="19"/>
        <v>864</v>
      </c>
      <c r="AE104" s="676">
        <f t="shared" si="20"/>
        <v>0</v>
      </c>
      <c r="AF104" s="105" t="e">
        <f ca="1">SUMIF('NPR theo ngày'!$A$3:$A$122,'4.Order'!D104,'NPR theo ngày'!$C$3:$C$122)</f>
        <v>#N/A</v>
      </c>
      <c r="AG104" s="689" t="e">
        <f t="shared" ca="1" si="21"/>
        <v>#N/A</v>
      </c>
    </row>
    <row r="105" spans="2:33" ht="20" customHeight="1">
      <c r="B105" s="39">
        <f t="shared" si="22"/>
        <v>91</v>
      </c>
      <c r="C105" s="39" t="str">
        <f>_xlfn.XLOOKUP(D105,'3.Gentan-i'!$B$10:$B$129,'3.Gentan-i'!$EN$10:$EN$129)</f>
        <v/>
      </c>
      <c r="D105" s="536" t="s">
        <v>728</v>
      </c>
      <c r="E105" s="263" t="str">
        <f>+VLOOKUP(D105,'3.Gentan-i'!$B$10:$C$130,2,0)</f>
        <v>SPM-155  S28</v>
      </c>
      <c r="F105" s="108" t="str" cm="1">
        <f t="array" ref="F105:G105">_xlfn.XLOOKUP(D105,'3.Gentan-i'!$B$10:$B$129,'3.Gentan-i'!$EH$10:$EI$129)</f>
        <v>KG</v>
      </c>
      <c r="G105" s="108">
        <v>16</v>
      </c>
      <c r="H105" s="506">
        <f>_xlfn.XLOOKUP(D105,'3.Gentan-i'!$B$10:$B$129,'3.Gentan-i'!$FK$10:$FK$129)</f>
        <v>240</v>
      </c>
      <c r="I105" s="105">
        <f>_xlfn.XLOOKUP($D105,'3.Gentan-i'!$B$10:$B$129,'3.Gentan-i'!$FK$10:$FK$129)</f>
        <v>240</v>
      </c>
      <c r="J105" s="105">
        <f>_xlfn.XLOOKUP($D105,'3.Gentan-i'!$B$10:$B$129,'3.Gentan-i'!$FL$10:$FL$129)</f>
        <v>224</v>
      </c>
      <c r="K105" s="105">
        <f>_xlfn.XLOOKUP($D105,'3.Gentan-i'!$B$10:$B$129,'3.Gentan-i'!$FM$10:$FM$129)</f>
        <v>176</v>
      </c>
      <c r="L105" s="105">
        <f>_xlfn.XLOOKUP($D105,'3.Gentan-i'!$B$10:$B$129,'3.Gentan-i'!$FN$10:$FN$129)</f>
        <v>208</v>
      </c>
      <c r="M105" s="325">
        <f>+IF(ISERROR(VLOOKUP(D105,'Lưu ý'!$C$5:$G$12,5,0)),0,(VLOOKUP(D105,'Lưu ý'!$C$5:$G$12,5,0)))</f>
        <v>0</v>
      </c>
      <c r="N105" s="104" t="str">
        <f>_xlfn.XLOOKUP(D105,'3.Gentan-i'!$B$10:$B$129,'3.Gentan-i'!$EK$10:$EK$129)</f>
        <v>TOPCOAT</v>
      </c>
      <c r="O105" s="857" t="s">
        <v>628</v>
      </c>
      <c r="P105" s="853"/>
      <c r="Q105" s="541">
        <v>112</v>
      </c>
      <c r="R105" s="663">
        <f t="shared" si="15"/>
        <v>1.1428571428571428</v>
      </c>
      <c r="S105" s="37"/>
      <c r="T105" s="541"/>
      <c r="U105" s="663" t="e">
        <f t="shared" si="16"/>
        <v>#DIV/0!</v>
      </c>
      <c r="V105" s="38"/>
      <c r="W105" s="541"/>
      <c r="X105" s="663" t="e">
        <f t="shared" si="17"/>
        <v>#DIV/0!</v>
      </c>
      <c r="Y105" s="854"/>
      <c r="Z105" s="541">
        <v>208</v>
      </c>
      <c r="AA105" s="663">
        <f t="shared" si="18"/>
        <v>-0.99450549450549453</v>
      </c>
      <c r="AB105" s="195"/>
      <c r="AC105" s="541"/>
      <c r="AD105" s="105">
        <f t="shared" si="19"/>
        <v>240</v>
      </c>
      <c r="AE105" s="676">
        <f t="shared" si="20"/>
        <v>0</v>
      </c>
      <c r="AF105" s="105" t="e">
        <f ca="1">SUMIF('NPR theo ngày'!$A$3:$A$122,'4.Order'!D105,'NPR theo ngày'!$C$3:$C$122)</f>
        <v>#N/A</v>
      </c>
      <c r="AG105" s="689" t="e">
        <f t="shared" ca="1" si="21"/>
        <v>#N/A</v>
      </c>
    </row>
    <row r="106" spans="2:33" ht="20" customHeight="1">
      <c r="B106" s="39">
        <f t="shared" si="22"/>
        <v>92</v>
      </c>
      <c r="C106" s="39" t="str">
        <f>_xlfn.XLOOKUP(D106,'3.Gentan-i'!$B$10:$B$129,'3.Gentan-i'!$EN$10:$EN$129)</f>
        <v/>
      </c>
      <c r="D106" s="536" t="s">
        <v>729</v>
      </c>
      <c r="E106" s="263" t="str">
        <f>+VLOOKUP(D106,'3.Gentan-i'!$B$10:$C$130,2,0)</f>
        <v>SPM-155  P20</v>
      </c>
      <c r="F106" s="108" t="str" cm="1">
        <f t="array" ref="F106:G106">_xlfn.XLOOKUP(D106,'3.Gentan-i'!$B$10:$B$129,'3.Gentan-i'!$EH$10:$EI$129)</f>
        <v>KG</v>
      </c>
      <c r="G106" s="108">
        <v>16</v>
      </c>
      <c r="H106" s="510">
        <f>_xlfn.XLOOKUP(D106,'3.Gentan-i'!$B$10:$B$129,'3.Gentan-i'!$FK$10:$FK$129)</f>
        <v>192</v>
      </c>
      <c r="I106" s="107">
        <f>_xlfn.XLOOKUP($D106,'3.Gentan-i'!$B$10:$B$129,'3.Gentan-i'!$FK$10:$FK$129)</f>
        <v>192</v>
      </c>
      <c r="J106" s="107">
        <f>_xlfn.XLOOKUP($D106,'3.Gentan-i'!$B$10:$B$129,'3.Gentan-i'!$FL$10:$FL$129)</f>
        <v>224</v>
      </c>
      <c r="K106" s="105">
        <f>_xlfn.XLOOKUP($D106,'3.Gentan-i'!$B$10:$B$129,'3.Gentan-i'!$FM$10:$FM$129)</f>
        <v>176</v>
      </c>
      <c r="L106" s="105">
        <f>_xlfn.XLOOKUP($D106,'3.Gentan-i'!$B$10:$B$129,'3.Gentan-i'!$FN$10:$FN$129)</f>
        <v>208</v>
      </c>
      <c r="M106" s="325">
        <f>+IF(ISERROR(VLOOKUP(D106,'Lưu ý'!$C$5:$G$12,5,0)),0,(VLOOKUP(D106,'Lưu ý'!$C$5:$G$12,5,0)))</f>
        <v>0</v>
      </c>
      <c r="N106" s="104" t="str">
        <f>_xlfn.XLOOKUP(D106,'3.Gentan-i'!$B$10:$B$129,'3.Gentan-i'!$EK$10:$EK$129)</f>
        <v>TOPCOAT</v>
      </c>
      <c r="O106" s="857" t="s">
        <v>628</v>
      </c>
      <c r="P106" s="853"/>
      <c r="Q106" s="551">
        <v>96</v>
      </c>
      <c r="R106" s="663">
        <f t="shared" si="15"/>
        <v>1</v>
      </c>
      <c r="S106" s="37"/>
      <c r="T106" s="551"/>
      <c r="U106" s="663" t="e">
        <f t="shared" si="16"/>
        <v>#DIV/0!</v>
      </c>
      <c r="V106" s="38"/>
      <c r="W106" s="551"/>
      <c r="X106" s="663" t="e">
        <f t="shared" si="17"/>
        <v>#DIV/0!</v>
      </c>
      <c r="Y106" s="854"/>
      <c r="Z106" s="551">
        <v>128</v>
      </c>
      <c r="AA106" s="663">
        <f t="shared" si="18"/>
        <v>-0.9921875</v>
      </c>
      <c r="AB106" s="858"/>
      <c r="AC106" s="551"/>
      <c r="AD106" s="107">
        <f t="shared" si="19"/>
        <v>192</v>
      </c>
      <c r="AE106" s="675">
        <f t="shared" si="20"/>
        <v>0</v>
      </c>
      <c r="AF106" s="107" t="e">
        <f ca="1">SUMIF('NPR theo ngày'!$A$3:$A$122,'4.Order'!D106,'NPR theo ngày'!$C$3:$C$122)</f>
        <v>#N/A</v>
      </c>
      <c r="AG106" s="689" t="e">
        <f t="shared" ca="1" si="21"/>
        <v>#N/A</v>
      </c>
    </row>
    <row r="107" spans="2:33" ht="20" customHeight="1">
      <c r="B107" s="39">
        <f t="shared" si="22"/>
        <v>93</v>
      </c>
      <c r="C107" s="39" t="str">
        <f>_xlfn.XLOOKUP(D107,'3.Gentan-i'!$B$10:$B$129,'3.Gentan-i'!$EN$10:$EN$129)</f>
        <v/>
      </c>
      <c r="D107" s="536" t="s">
        <v>730</v>
      </c>
      <c r="E107" s="263" t="str">
        <f>+VLOOKUP(D107,'3.Gentan-i'!$B$10:$C$130,2,0)</f>
        <v>SPM-155  3Q3</v>
      </c>
      <c r="F107" s="108" t="str" cm="1">
        <f t="array" ref="F107:G107">_xlfn.XLOOKUP(D107,'3.Gentan-i'!$B$10:$B$129,'3.Gentan-i'!$EH$10:$EI$129)</f>
        <v>KG</v>
      </c>
      <c r="G107" s="108">
        <v>16</v>
      </c>
      <c r="H107" s="506">
        <f>_xlfn.XLOOKUP(D107,'3.Gentan-i'!$B$10:$B$129,'3.Gentan-i'!$FK$10:$FK$129)</f>
        <v>192</v>
      </c>
      <c r="I107" s="105">
        <f>_xlfn.XLOOKUP($D107,'3.Gentan-i'!$B$10:$B$129,'3.Gentan-i'!$FK$10:$FK$129)</f>
        <v>192</v>
      </c>
      <c r="J107" s="105">
        <f>_xlfn.XLOOKUP($D107,'3.Gentan-i'!$B$10:$B$129,'3.Gentan-i'!$FL$10:$FL$129)</f>
        <v>192</v>
      </c>
      <c r="K107" s="105">
        <f>_xlfn.XLOOKUP($D107,'3.Gentan-i'!$B$10:$B$129,'3.Gentan-i'!$FM$10:$FM$129)</f>
        <v>160</v>
      </c>
      <c r="L107" s="105">
        <f>_xlfn.XLOOKUP($D107,'3.Gentan-i'!$B$10:$B$129,'3.Gentan-i'!$FN$10:$FN$129)</f>
        <v>240</v>
      </c>
      <c r="M107" s="325">
        <f>+IF(ISERROR(VLOOKUP(D107,'Lưu ý'!$C$5:$G$12,5,0)),0,(VLOOKUP(D107,'Lưu ý'!$C$5:$G$12,5,0)))</f>
        <v>0</v>
      </c>
      <c r="N107" s="104" t="str">
        <f>_xlfn.XLOOKUP(D107,'3.Gentan-i'!$B$10:$B$129,'3.Gentan-i'!$EK$10:$EK$129)</f>
        <v>TOPCOAT</v>
      </c>
      <c r="O107" s="857" t="s">
        <v>628</v>
      </c>
      <c r="P107" s="853"/>
      <c r="Q107" s="541">
        <v>128</v>
      </c>
      <c r="R107" s="663">
        <f t="shared" si="15"/>
        <v>0.5</v>
      </c>
      <c r="S107" s="37"/>
      <c r="T107" s="541"/>
      <c r="U107" s="663" t="e">
        <f t="shared" si="16"/>
        <v>#DIV/0!</v>
      </c>
      <c r="V107" s="38"/>
      <c r="W107" s="541"/>
      <c r="X107" s="663" t="e">
        <f t="shared" si="17"/>
        <v>#DIV/0!</v>
      </c>
      <c r="Y107" s="854"/>
      <c r="Z107" s="541">
        <v>96</v>
      </c>
      <c r="AA107" s="663">
        <f t="shared" si="18"/>
        <v>-0.99479166666666663</v>
      </c>
      <c r="AB107" s="195"/>
      <c r="AC107" s="541"/>
      <c r="AD107" s="105">
        <f t="shared" si="19"/>
        <v>192</v>
      </c>
      <c r="AE107" s="676">
        <f t="shared" si="20"/>
        <v>0</v>
      </c>
      <c r="AF107" s="105" t="e">
        <f ca="1">SUMIF('NPR theo ngày'!$A$3:$A$122,'4.Order'!D107,'NPR theo ngày'!$C$3:$C$122)</f>
        <v>#N/A</v>
      </c>
      <c r="AG107" s="689" t="e">
        <f t="shared" ca="1" si="21"/>
        <v>#N/A</v>
      </c>
    </row>
    <row r="108" spans="2:33" ht="20" customHeight="1">
      <c r="B108" s="39">
        <f t="shared" si="22"/>
        <v>94</v>
      </c>
      <c r="C108" s="39" t="str">
        <f>_xlfn.XLOOKUP(D108,'3.Gentan-i'!$B$10:$B$129,'3.Gentan-i'!$EN$10:$EN$129)</f>
        <v/>
      </c>
      <c r="D108" s="536" t="s">
        <v>731</v>
      </c>
      <c r="E108" s="263" t="str">
        <f>+VLOOKUP(D108,'3.Gentan-i'!$B$10:$C$130,2,0)</f>
        <v>R-333 - X12</v>
      </c>
      <c r="F108" s="108" t="str" cm="1">
        <f t="array" ref="F108:G108">_xlfn.XLOOKUP(D108,'3.Gentan-i'!$B$10:$B$129,'3.Gentan-i'!$EH$10:$EI$129)</f>
        <v>KG</v>
      </c>
      <c r="G108" s="108">
        <v>4</v>
      </c>
      <c r="H108" s="506">
        <f>_xlfn.XLOOKUP(D108,'3.Gentan-i'!$B$10:$B$129,'3.Gentan-i'!$FK$10:$FK$129)</f>
        <v>112</v>
      </c>
      <c r="I108" s="105">
        <f>_xlfn.XLOOKUP($D108,'3.Gentan-i'!$B$10:$B$129,'3.Gentan-i'!$FK$10:$FK$129)</f>
        <v>112</v>
      </c>
      <c r="J108" s="105">
        <f>_xlfn.XLOOKUP($D108,'3.Gentan-i'!$B$10:$B$129,'3.Gentan-i'!$FL$10:$FL$129)</f>
        <v>108</v>
      </c>
      <c r="K108" s="105">
        <f>_xlfn.XLOOKUP($D108,'3.Gentan-i'!$B$10:$B$129,'3.Gentan-i'!$FM$10:$FM$129)</f>
        <v>84</v>
      </c>
      <c r="L108" s="105">
        <f>_xlfn.XLOOKUP($D108,'3.Gentan-i'!$B$10:$B$129,'3.Gentan-i'!$FN$10:$FN$129)</f>
        <v>124</v>
      </c>
      <c r="M108" s="325">
        <f>+IF(ISERROR(VLOOKUP(D108,'Lưu ý'!$C$5:$G$12,5,0)),0,(VLOOKUP(D108,'Lưu ý'!$C$5:$G$12,5,0)))</f>
        <v>0</v>
      </c>
      <c r="N108" s="104" t="str">
        <f>_xlfn.XLOOKUP(D108,'3.Gentan-i'!$B$10:$B$129,'3.Gentan-i'!$EK$10:$EK$129)</f>
        <v>BUMPER</v>
      </c>
      <c r="O108" s="857" t="s">
        <v>628</v>
      </c>
      <c r="P108" s="853"/>
      <c r="Q108" s="541">
        <v>140</v>
      </c>
      <c r="R108" s="663">
        <f t="shared" ref="R108:R123" si="23">IF(I108&lt;&gt;0,(I108-Q108)/Q108,"OK")</f>
        <v>-0.2</v>
      </c>
      <c r="S108" s="37"/>
      <c r="T108" s="541"/>
      <c r="U108" s="663" t="e">
        <f t="shared" ref="U108:U128" si="24">IF(I108&lt;&gt;0,(I108-T108)/T108,"OK")</f>
        <v>#DIV/0!</v>
      </c>
      <c r="V108" s="38"/>
      <c r="W108" s="541"/>
      <c r="X108" s="663" t="e">
        <f t="shared" ref="X108:X128" si="25">IF(I108&lt;&gt;0,(I108-W108)/W108,"OK")</f>
        <v>#DIV/0!</v>
      </c>
      <c r="Y108" s="854"/>
      <c r="Z108" s="541">
        <v>160</v>
      </c>
      <c r="AA108" s="663">
        <f t="shared" ref="AA108:AA123" si="26">IF(R108&lt;&gt;0,(R108-Z108)/Z108,"OK")</f>
        <v>-1.00125</v>
      </c>
      <c r="AB108" s="195"/>
      <c r="AC108" s="541"/>
      <c r="AD108" s="105">
        <f t="shared" ref="AD108:AD123" si="27">I108-AC108</f>
        <v>112</v>
      </c>
      <c r="AE108" s="676">
        <f t="shared" ref="AE108:AE128" si="28">IFERROR(AC108/I108,"")</f>
        <v>0</v>
      </c>
      <c r="AF108" s="105" t="e">
        <f ca="1">SUMIF('NPR theo ngày'!$A$3:$A$122,'4.Order'!D108,'NPR theo ngày'!$C$3:$C$122)</f>
        <v>#N/A</v>
      </c>
      <c r="AG108" s="689" t="e">
        <f t="shared" ref="AG108:AG128" ca="1" si="29">AC108-AF108</f>
        <v>#N/A</v>
      </c>
    </row>
    <row r="109" spans="2:33" ht="20" customHeight="1">
      <c r="B109" s="39">
        <f t="shared" si="22"/>
        <v>95</v>
      </c>
      <c r="C109" s="39" t="str">
        <f>_xlfn.XLOOKUP(D109,'3.Gentan-i'!$B$10:$B$129,'3.Gentan-i'!$EN$10:$EN$129)</f>
        <v/>
      </c>
      <c r="D109" s="536" t="s">
        <v>732</v>
      </c>
      <c r="E109" s="263" t="str">
        <f>+VLOOKUP(D109,'3.Gentan-i'!$B$10:$C$130,2,0)</f>
        <v>R-333 - W09</v>
      </c>
      <c r="F109" s="108" t="str" cm="1">
        <f t="array" ref="F109:G109">_xlfn.XLOOKUP(D109,'3.Gentan-i'!$B$10:$B$129,'3.Gentan-i'!$EH$10:$EI$129)</f>
        <v>KG</v>
      </c>
      <c r="G109" s="108">
        <v>4</v>
      </c>
      <c r="H109" s="506">
        <f>_xlfn.XLOOKUP(D109,'3.Gentan-i'!$B$10:$B$129,'3.Gentan-i'!$FK$10:$FK$129)</f>
        <v>196</v>
      </c>
      <c r="I109" s="105">
        <f>_xlfn.XLOOKUP($D109,'3.Gentan-i'!$B$10:$B$129,'3.Gentan-i'!$FK$10:$FK$129)</f>
        <v>196</v>
      </c>
      <c r="J109" s="105">
        <f>_xlfn.XLOOKUP($D109,'3.Gentan-i'!$B$10:$B$129,'3.Gentan-i'!$FL$10:$FL$129)</f>
        <v>240</v>
      </c>
      <c r="K109" s="105">
        <f>_xlfn.XLOOKUP($D109,'3.Gentan-i'!$B$10:$B$129,'3.Gentan-i'!$FM$10:$FM$129)</f>
        <v>144</v>
      </c>
      <c r="L109" s="105">
        <f>_xlfn.XLOOKUP($D109,'3.Gentan-i'!$B$10:$B$129,'3.Gentan-i'!$FN$10:$FN$129)</f>
        <v>132</v>
      </c>
      <c r="M109" s="325">
        <f>+IF(ISERROR(VLOOKUP(D109,'Lưu ý'!$C$5:$G$12,5,0)),0,(VLOOKUP(D109,'Lưu ý'!$C$5:$G$12,5,0)))</f>
        <v>0</v>
      </c>
      <c r="N109" s="104" t="str">
        <f>_xlfn.XLOOKUP(D109,'3.Gentan-i'!$B$10:$B$129,'3.Gentan-i'!$EK$10:$EK$129)</f>
        <v>BUMPER</v>
      </c>
      <c r="O109" s="857" t="s">
        <v>628</v>
      </c>
      <c r="P109" s="853"/>
      <c r="Q109" s="541">
        <v>40</v>
      </c>
      <c r="R109" s="663">
        <f t="shared" si="23"/>
        <v>3.9</v>
      </c>
      <c r="S109" s="37"/>
      <c r="T109" s="541"/>
      <c r="U109" s="663" t="e">
        <f t="shared" si="24"/>
        <v>#DIV/0!</v>
      </c>
      <c r="V109" s="38"/>
      <c r="W109" s="541"/>
      <c r="X109" s="663" t="e">
        <f t="shared" si="25"/>
        <v>#DIV/0!</v>
      </c>
      <c r="Y109" s="854"/>
      <c r="Z109" s="541">
        <v>284</v>
      </c>
      <c r="AA109" s="663">
        <f t="shared" si="26"/>
        <v>-0.98626760563380289</v>
      </c>
      <c r="AB109" s="195"/>
      <c r="AC109" s="541"/>
      <c r="AD109" s="105">
        <f t="shared" si="27"/>
        <v>196</v>
      </c>
      <c r="AE109" s="676">
        <f t="shared" si="28"/>
        <v>0</v>
      </c>
      <c r="AF109" s="105" t="e">
        <f ca="1">SUMIF('NPR theo ngày'!$A$3:$A$122,'4.Order'!D109,'NPR theo ngày'!$C$3:$C$122)</f>
        <v>#N/A</v>
      </c>
      <c r="AG109" s="689" t="e">
        <f t="shared" ca="1" si="29"/>
        <v>#N/A</v>
      </c>
    </row>
    <row r="110" spans="2:33" ht="20" customHeight="1">
      <c r="B110" s="39">
        <f t="shared" si="22"/>
        <v>96</v>
      </c>
      <c r="C110" s="39" t="str">
        <f>_xlfn.XLOOKUP(D110,'3.Gentan-i'!$B$10:$B$129,'3.Gentan-i'!$EN$10:$EN$129)</f>
        <v/>
      </c>
      <c r="D110" s="536" t="s">
        <v>733</v>
      </c>
      <c r="E110" s="263" t="str">
        <f>+VLOOKUP(D110,'3.Gentan-i'!$B$10:$C$130,2,0)</f>
        <v>R-333 - S28</v>
      </c>
      <c r="F110" s="108" t="str" cm="1">
        <f t="array" ref="F110:G110">_xlfn.XLOOKUP(D110,'3.Gentan-i'!$B$10:$B$129,'3.Gentan-i'!$EH$10:$EI$129)</f>
        <v>KG</v>
      </c>
      <c r="G110" s="108">
        <v>4</v>
      </c>
      <c r="H110" s="506">
        <f>_xlfn.XLOOKUP(D110,'3.Gentan-i'!$B$10:$B$129,'3.Gentan-i'!$FK$10:$FK$129)</f>
        <v>100</v>
      </c>
      <c r="I110" s="105">
        <f>_xlfn.XLOOKUP($D110,'3.Gentan-i'!$B$10:$B$129,'3.Gentan-i'!$FK$10:$FK$129)</f>
        <v>100</v>
      </c>
      <c r="J110" s="105">
        <f>_xlfn.XLOOKUP($D110,'3.Gentan-i'!$B$10:$B$129,'3.Gentan-i'!$FL$10:$FL$129)</f>
        <v>96</v>
      </c>
      <c r="K110" s="105">
        <f>_xlfn.XLOOKUP($D110,'3.Gentan-i'!$B$10:$B$129,'3.Gentan-i'!$FM$10:$FM$129)</f>
        <v>72</v>
      </c>
      <c r="L110" s="105">
        <f>_xlfn.XLOOKUP($D110,'3.Gentan-i'!$B$10:$B$129,'3.Gentan-i'!$FN$10:$FN$129)</f>
        <v>92</v>
      </c>
      <c r="M110" s="325">
        <f>+IF(ISERROR(VLOOKUP(D110,'Lưu ý'!$C$5:$G$12,5,0)),0,(VLOOKUP(D110,'Lưu ý'!$C$5:$G$12,5,0)))</f>
        <v>0</v>
      </c>
      <c r="N110" s="104" t="str">
        <f>_xlfn.XLOOKUP(D110,'3.Gentan-i'!$B$10:$B$129,'3.Gentan-i'!$EK$10:$EK$129)</f>
        <v>BUMPER</v>
      </c>
      <c r="O110" s="857" t="s">
        <v>628</v>
      </c>
      <c r="P110" s="853"/>
      <c r="Q110" s="541">
        <v>68</v>
      </c>
      <c r="R110" s="663">
        <f t="shared" si="23"/>
        <v>0.47058823529411764</v>
      </c>
      <c r="S110" s="37"/>
      <c r="T110" s="541"/>
      <c r="U110" s="663" t="e">
        <f t="shared" si="24"/>
        <v>#DIV/0!</v>
      </c>
      <c r="V110" s="38"/>
      <c r="W110" s="541"/>
      <c r="X110" s="663" t="e">
        <f t="shared" si="25"/>
        <v>#DIV/0!</v>
      </c>
      <c r="Y110" s="854"/>
      <c r="Z110" s="541">
        <v>116</v>
      </c>
      <c r="AA110" s="663">
        <f t="shared" si="26"/>
        <v>-0.99594320486815413</v>
      </c>
      <c r="AB110" s="195"/>
      <c r="AC110" s="541"/>
      <c r="AD110" s="105">
        <f t="shared" si="27"/>
        <v>100</v>
      </c>
      <c r="AE110" s="676">
        <f t="shared" si="28"/>
        <v>0</v>
      </c>
      <c r="AF110" s="105" t="e">
        <f ca="1">SUMIF('NPR theo ngày'!$A$3:$A$122,'4.Order'!D110,'NPR theo ngày'!$C$3:$C$122)</f>
        <v>#N/A</v>
      </c>
      <c r="AG110" s="689" t="e">
        <f t="shared" ca="1" si="29"/>
        <v>#N/A</v>
      </c>
    </row>
    <row r="111" spans="2:33" ht="20" customHeight="1">
      <c r="B111" s="39">
        <f t="shared" si="22"/>
        <v>97</v>
      </c>
      <c r="C111" s="39" t="str">
        <f>_xlfn.XLOOKUP(D111,'3.Gentan-i'!$B$10:$B$129,'3.Gentan-i'!$EN$10:$EN$129)</f>
        <v/>
      </c>
      <c r="D111" s="536" t="s">
        <v>734</v>
      </c>
      <c r="E111" s="263" t="str">
        <f>+VLOOKUP(D111,'3.Gentan-i'!$B$10:$C$130,2,0)</f>
        <v>R-333 - P20</v>
      </c>
      <c r="F111" s="108" t="str" cm="1">
        <f t="array" ref="F111:G111">_xlfn.XLOOKUP(D111,'3.Gentan-i'!$B$10:$B$129,'3.Gentan-i'!$EH$10:$EI$129)</f>
        <v>KG</v>
      </c>
      <c r="G111" s="108">
        <v>4</v>
      </c>
      <c r="H111" s="506">
        <f>_xlfn.XLOOKUP(D111,'3.Gentan-i'!$B$10:$B$129,'3.Gentan-i'!$FK$10:$FK$129)</f>
        <v>76</v>
      </c>
      <c r="I111" s="105">
        <f>_xlfn.XLOOKUP($D111,'3.Gentan-i'!$B$10:$B$129,'3.Gentan-i'!$FK$10:$FK$129)</f>
        <v>76</v>
      </c>
      <c r="J111" s="105">
        <f>_xlfn.XLOOKUP($D111,'3.Gentan-i'!$B$10:$B$129,'3.Gentan-i'!$FL$10:$FL$129)</f>
        <v>84</v>
      </c>
      <c r="K111" s="105">
        <f>_xlfn.XLOOKUP($D111,'3.Gentan-i'!$B$10:$B$129,'3.Gentan-i'!$FM$10:$FM$129)</f>
        <v>64</v>
      </c>
      <c r="L111" s="105">
        <f>_xlfn.XLOOKUP($D111,'3.Gentan-i'!$B$10:$B$129,'3.Gentan-i'!$FN$10:$FN$129)</f>
        <v>84</v>
      </c>
      <c r="M111" s="328">
        <f>+IF(ISERROR(VLOOKUP(D111,'Lưu ý'!$C$5:$G$12,5,0)),0,(VLOOKUP(D111,'Lưu ý'!$C$5:$G$12,5,0)))</f>
        <v>0</v>
      </c>
      <c r="N111" s="104" t="str">
        <f>_xlfn.XLOOKUP(D111,'3.Gentan-i'!$B$10:$B$129,'3.Gentan-i'!$EK$10:$EK$129)</f>
        <v>BUMPER</v>
      </c>
      <c r="O111" s="857" t="s">
        <v>628</v>
      </c>
      <c r="P111" s="853"/>
      <c r="Q111" s="541">
        <v>64</v>
      </c>
      <c r="R111" s="663">
        <f t="shared" si="23"/>
        <v>0.1875</v>
      </c>
      <c r="S111" s="37"/>
      <c r="T111" s="541"/>
      <c r="U111" s="663" t="e">
        <f t="shared" si="24"/>
        <v>#DIV/0!</v>
      </c>
      <c r="V111" s="38"/>
      <c r="W111" s="541"/>
      <c r="X111" s="663" t="e">
        <f t="shared" si="25"/>
        <v>#DIV/0!</v>
      </c>
      <c r="Y111" s="854"/>
      <c r="Z111" s="541">
        <v>76</v>
      </c>
      <c r="AA111" s="663">
        <f t="shared" si="26"/>
        <v>-0.99753289473684215</v>
      </c>
      <c r="AB111" s="195"/>
      <c r="AC111" s="541"/>
      <c r="AD111" s="105">
        <f t="shared" si="27"/>
        <v>76</v>
      </c>
      <c r="AE111" s="676">
        <f t="shared" si="28"/>
        <v>0</v>
      </c>
      <c r="AF111" s="105" t="e">
        <f ca="1">SUMIF('NPR theo ngày'!$A$3:$A$122,'4.Order'!D111,'NPR theo ngày'!$C$3:$C$122)</f>
        <v>#N/A</v>
      </c>
      <c r="AG111" s="689" t="e">
        <f t="shared" ca="1" si="29"/>
        <v>#N/A</v>
      </c>
    </row>
    <row r="112" spans="2:33" ht="20" customHeight="1">
      <c r="B112" s="39">
        <f t="shared" si="22"/>
        <v>98</v>
      </c>
      <c r="C112" s="39" t="str">
        <f>_xlfn.XLOOKUP(D112,'3.Gentan-i'!$B$10:$B$129,'3.Gentan-i'!$EN$10:$EN$129)</f>
        <v/>
      </c>
      <c r="D112" s="536" t="s">
        <v>735</v>
      </c>
      <c r="E112" s="263" t="str">
        <f>+VLOOKUP(D112,'3.Gentan-i'!$B$10:$C$130,2,0)</f>
        <v>R-333 - 3Q3</v>
      </c>
      <c r="F112" s="108" t="str" cm="1">
        <f t="array" ref="F112:G112">_xlfn.XLOOKUP(D112,'3.Gentan-i'!$B$10:$B$129,'3.Gentan-i'!$EH$10:$EI$129)</f>
        <v>KG</v>
      </c>
      <c r="G112" s="108">
        <v>4</v>
      </c>
      <c r="H112" s="506">
        <f>_xlfn.XLOOKUP(D112,'3.Gentan-i'!$B$10:$B$129,'3.Gentan-i'!$FK$10:$FK$129)</f>
        <v>80</v>
      </c>
      <c r="I112" s="105">
        <f>_xlfn.XLOOKUP($D112,'3.Gentan-i'!$B$10:$B$129,'3.Gentan-i'!$FK$10:$FK$129)</f>
        <v>80</v>
      </c>
      <c r="J112" s="105">
        <f>_xlfn.XLOOKUP($D112,'3.Gentan-i'!$B$10:$B$129,'3.Gentan-i'!$FL$10:$FL$129)</f>
        <v>76</v>
      </c>
      <c r="K112" s="105">
        <f>_xlfn.XLOOKUP($D112,'3.Gentan-i'!$B$10:$B$129,'3.Gentan-i'!$FM$10:$FM$129)</f>
        <v>64</v>
      </c>
      <c r="L112" s="105">
        <f>_xlfn.XLOOKUP($D112,'3.Gentan-i'!$B$10:$B$129,'3.Gentan-i'!$FN$10:$FN$129)</f>
        <v>96</v>
      </c>
      <c r="M112" s="328">
        <f>+IF(ISERROR(VLOOKUP(D112,'Lưu ý'!$C$5:$G$12,5,0)),0,(VLOOKUP(D112,'Lưu ý'!$C$5:$G$12,5,0)))</f>
        <v>0</v>
      </c>
      <c r="N112" s="104" t="str">
        <f>_xlfn.XLOOKUP(D112,'3.Gentan-i'!$B$10:$B$129,'3.Gentan-i'!$EK$10:$EK$129)</f>
        <v>BUMPER</v>
      </c>
      <c r="O112" s="857" t="s">
        <v>628</v>
      </c>
      <c r="P112" s="853"/>
      <c r="Q112" s="541">
        <v>96</v>
      </c>
      <c r="R112" s="663">
        <f t="shared" si="23"/>
        <v>-0.16666666666666666</v>
      </c>
      <c r="S112" s="37"/>
      <c r="T112" s="541"/>
      <c r="U112" s="663" t="e">
        <f t="shared" si="24"/>
        <v>#DIV/0!</v>
      </c>
      <c r="V112" s="38"/>
      <c r="W112" s="541"/>
      <c r="X112" s="663" t="e">
        <f t="shared" si="25"/>
        <v>#DIV/0!</v>
      </c>
      <c r="Y112" s="854"/>
      <c r="Z112" s="541">
        <v>68</v>
      </c>
      <c r="AA112" s="663">
        <f t="shared" si="26"/>
        <v>-1.0024509803921569</v>
      </c>
      <c r="AC112" s="541"/>
      <c r="AD112" s="105">
        <f t="shared" si="27"/>
        <v>80</v>
      </c>
      <c r="AE112" s="676">
        <f t="shared" si="28"/>
        <v>0</v>
      </c>
      <c r="AF112" s="105" t="e">
        <f ca="1">SUMIF('NPR theo ngày'!$A$3:$A$122,'4.Order'!D112,'NPR theo ngày'!$C$3:$C$122)</f>
        <v>#N/A</v>
      </c>
      <c r="AG112" s="689" t="e">
        <f t="shared" ca="1" si="29"/>
        <v>#N/A</v>
      </c>
    </row>
    <row r="113" spans="2:33" ht="20" customHeight="1">
      <c r="B113" s="39">
        <f t="shared" si="22"/>
        <v>99</v>
      </c>
      <c r="C113" s="39" t="str">
        <f>_xlfn.XLOOKUP(D113,'3.Gentan-i'!$B$10:$B$129,'3.Gentan-i'!$EN$10:$EN$129)</f>
        <v/>
      </c>
      <c r="D113" s="536" t="s">
        <v>736</v>
      </c>
      <c r="E113" s="263" t="str">
        <f>+VLOOKUP(D113,'3.Gentan-i'!$B$10:$C$130,2,0)</f>
        <v>R-333 - AS72</v>
      </c>
      <c r="F113" s="108" t="str" cm="1">
        <f t="array" ref="F113:G113">_xlfn.XLOOKUP(D113,'3.Gentan-i'!$B$10:$B$129,'3.Gentan-i'!$EH$10:$EI$129)</f>
        <v>KG</v>
      </c>
      <c r="G113" s="108">
        <v>4</v>
      </c>
      <c r="H113" s="506">
        <f>_xlfn.XLOOKUP(D113,'3.Gentan-i'!$B$10:$B$129,'3.Gentan-i'!$FK$10:$FK$129)</f>
        <v>116</v>
      </c>
      <c r="I113" s="105">
        <f>_xlfn.XLOOKUP($D113,'3.Gentan-i'!$B$10:$B$129,'3.Gentan-i'!$FK$10:$FK$129)</f>
        <v>116</v>
      </c>
      <c r="J113" s="105">
        <f>_xlfn.XLOOKUP($D113,'3.Gentan-i'!$B$10:$B$129,'3.Gentan-i'!$FL$10:$FL$129)</f>
        <v>124</v>
      </c>
      <c r="K113" s="105">
        <f>_xlfn.XLOOKUP($D113,'3.Gentan-i'!$B$10:$B$129,'3.Gentan-i'!$FM$10:$FM$129)</f>
        <v>104</v>
      </c>
      <c r="L113" s="105">
        <f>_xlfn.XLOOKUP($D113,'3.Gentan-i'!$B$10:$B$129,'3.Gentan-i'!$FN$10:$FN$129)</f>
        <v>148</v>
      </c>
      <c r="M113" s="328">
        <f>+IF(ISERROR(VLOOKUP(D113,'Lưu ý'!$C$5:$G$12,5,0)),0,(VLOOKUP(D113,'Lưu ý'!$C$5:$G$12,5,0)))</f>
        <v>0</v>
      </c>
      <c r="N113" s="104" t="str">
        <f>_xlfn.XLOOKUP(D113,'3.Gentan-i'!$B$10:$B$129,'3.Gentan-i'!$EK$10:$EK$129)</f>
        <v>BUMPER</v>
      </c>
      <c r="O113" s="857" t="s">
        <v>628</v>
      </c>
      <c r="P113" s="853"/>
      <c r="Q113" s="541">
        <v>116</v>
      </c>
      <c r="R113" s="663">
        <f t="shared" si="23"/>
        <v>0</v>
      </c>
      <c r="S113" s="37"/>
      <c r="T113" s="541"/>
      <c r="U113" s="663" t="e">
        <f t="shared" si="24"/>
        <v>#DIV/0!</v>
      </c>
      <c r="V113" s="38"/>
      <c r="W113" s="541"/>
      <c r="X113" s="663" t="e">
        <f t="shared" si="25"/>
        <v>#DIV/0!</v>
      </c>
      <c r="Y113" s="854"/>
      <c r="Z113" s="541">
        <v>80</v>
      </c>
      <c r="AA113" s="663" t="str">
        <f t="shared" si="26"/>
        <v>OK</v>
      </c>
      <c r="AB113" s="195"/>
      <c r="AC113" s="541"/>
      <c r="AD113" s="105">
        <f t="shared" si="27"/>
        <v>116</v>
      </c>
      <c r="AE113" s="676">
        <f t="shared" si="28"/>
        <v>0</v>
      </c>
      <c r="AF113" s="105" t="e">
        <f ca="1">SUMIF('NPR theo ngày'!$A$3:$A$122,'4.Order'!D113,'NPR theo ngày'!$C$3:$C$122)</f>
        <v>#N/A</v>
      </c>
      <c r="AG113" s="689" t="e">
        <f t="shared" ca="1" si="29"/>
        <v>#N/A</v>
      </c>
    </row>
    <row r="114" spans="2:33" ht="20" customHeight="1">
      <c r="B114" s="39">
        <f t="shared" si="22"/>
        <v>100</v>
      </c>
      <c r="C114" s="39" t="str">
        <f>_xlfn.XLOOKUP(D114,'3.Gentan-i'!$B$10:$B$129,'3.Gentan-i'!$EN$10:$EN$129)</f>
        <v/>
      </c>
      <c r="D114" s="538" t="s">
        <v>737</v>
      </c>
      <c r="E114" s="500" t="str">
        <f>+VLOOKUP(D114,'3.Gentan-i'!$B$10:$C$130,2,0)</f>
        <v>R160 HS - X12</v>
      </c>
      <c r="F114" s="108" t="str" cm="1">
        <f t="array" ref="F114:G114">_xlfn.XLOOKUP(D114,'3.Gentan-i'!$B$10:$B$129,'3.Gentan-i'!$EH$10:$EI$129)</f>
        <v>KG</v>
      </c>
      <c r="G114" s="108">
        <v>4</v>
      </c>
      <c r="H114" s="506">
        <f>_xlfn.XLOOKUP(D114,'3.Gentan-i'!$B$10:$B$129,'3.Gentan-i'!$FK$10:$FK$129)</f>
        <v>36</v>
      </c>
      <c r="I114" s="105">
        <f>_xlfn.XLOOKUP($D114,'3.Gentan-i'!$B$10:$B$129,'3.Gentan-i'!$FK$10:$FK$129)</f>
        <v>36</v>
      </c>
      <c r="J114" s="105">
        <f>_xlfn.XLOOKUP($D114,'3.Gentan-i'!$B$10:$B$129,'3.Gentan-i'!$FL$10:$FL$129)</f>
        <v>32</v>
      </c>
      <c r="K114" s="105">
        <f>_xlfn.XLOOKUP($D114,'3.Gentan-i'!$B$10:$B$129,'3.Gentan-i'!$FM$10:$FM$129)</f>
        <v>28</v>
      </c>
      <c r="L114" s="105">
        <f>_xlfn.XLOOKUP($D114,'3.Gentan-i'!$B$10:$B$129,'3.Gentan-i'!$FN$10:$FN$129)</f>
        <v>40</v>
      </c>
      <c r="M114" s="325">
        <f>+IF(ISERROR(VLOOKUP(D114,'Lưu ý'!$C$5:$G$12,5,0)),0,(VLOOKUP(D114,'Lưu ý'!$C$5:$G$12,5,0)))</f>
        <v>0</v>
      </c>
      <c r="N114" s="104" t="str">
        <f>_xlfn.XLOOKUP(D114,'3.Gentan-i'!$B$10:$B$129,'3.Gentan-i'!$EK$10:$EK$129)</f>
        <v>SMALL PART</v>
      </c>
      <c r="O114" s="857" t="s">
        <v>628</v>
      </c>
      <c r="P114" s="853"/>
      <c r="Q114" s="541">
        <v>28</v>
      </c>
      <c r="R114" s="663">
        <f t="shared" si="23"/>
        <v>0.2857142857142857</v>
      </c>
      <c r="S114" s="37"/>
      <c r="T114" s="541"/>
      <c r="U114" s="663" t="e">
        <f t="shared" si="24"/>
        <v>#DIV/0!</v>
      </c>
      <c r="V114" s="38"/>
      <c r="W114" s="541"/>
      <c r="X114" s="663" t="e">
        <f t="shared" si="25"/>
        <v>#DIV/0!</v>
      </c>
      <c r="Y114" s="854"/>
      <c r="Z114" s="541">
        <v>36</v>
      </c>
      <c r="AA114" s="663">
        <f t="shared" si="26"/>
        <v>-0.99206349206349209</v>
      </c>
      <c r="AC114" s="541"/>
      <c r="AD114" s="105">
        <f t="shared" si="27"/>
        <v>36</v>
      </c>
      <c r="AE114" s="676">
        <f t="shared" si="28"/>
        <v>0</v>
      </c>
      <c r="AF114" s="105" t="e">
        <f ca="1">SUMIF('NPR theo ngày'!$A$3:$A$122,'4.Order'!D114,'NPR theo ngày'!$C$3:$C$122)</f>
        <v>#N/A</v>
      </c>
      <c r="AG114" s="689" t="e">
        <f t="shared" ca="1" si="29"/>
        <v>#N/A</v>
      </c>
    </row>
    <row r="115" spans="2:33" ht="20" customHeight="1">
      <c r="B115" s="39">
        <f t="shared" si="22"/>
        <v>101</v>
      </c>
      <c r="C115" s="39" t="str">
        <f>_xlfn.XLOOKUP(D115,'3.Gentan-i'!$B$10:$B$129,'3.Gentan-i'!$EN$10:$EN$129)</f>
        <v/>
      </c>
      <c r="D115" s="539" t="s">
        <v>738</v>
      </c>
      <c r="E115" s="263" t="str">
        <f>+VLOOKUP(D115,'3.Gentan-i'!$B$10:$C$130,2,0)</f>
        <v>R160 HS - W09</v>
      </c>
      <c r="F115" s="108" t="str" cm="1">
        <f t="array" ref="F115:G115">_xlfn.XLOOKUP(D115,'3.Gentan-i'!$B$10:$B$129,'3.Gentan-i'!$EH$10:$EI$129)</f>
        <v>KG</v>
      </c>
      <c r="G115" s="108">
        <v>4</v>
      </c>
      <c r="H115" s="506">
        <f>_xlfn.XLOOKUP(D115,'3.Gentan-i'!$B$10:$B$129,'3.Gentan-i'!$FK$10:$FK$129)</f>
        <v>60</v>
      </c>
      <c r="I115" s="105">
        <f>_xlfn.XLOOKUP($D115,'3.Gentan-i'!$B$10:$B$129,'3.Gentan-i'!$FK$10:$FK$129)</f>
        <v>60</v>
      </c>
      <c r="J115" s="105">
        <f>_xlfn.XLOOKUP($D115,'3.Gentan-i'!$B$10:$B$129,'3.Gentan-i'!$FL$10:$FL$129)</f>
        <v>72</v>
      </c>
      <c r="K115" s="105">
        <f>_xlfn.XLOOKUP($D115,'3.Gentan-i'!$B$10:$B$129,'3.Gentan-i'!$FM$10:$FM$129)</f>
        <v>44</v>
      </c>
      <c r="L115" s="105">
        <f>_xlfn.XLOOKUP($D115,'3.Gentan-i'!$B$10:$B$129,'3.Gentan-i'!$FN$10:$FN$129)</f>
        <v>40</v>
      </c>
      <c r="M115" s="325">
        <f>+IF(ISERROR(VLOOKUP(D115,'Lưu ý'!$C$5:$G$12,5,0)),0,(VLOOKUP(D115,'Lưu ý'!$C$5:$G$12,5,0)))</f>
        <v>0</v>
      </c>
      <c r="N115" s="104" t="str">
        <f>_xlfn.XLOOKUP(D115,'3.Gentan-i'!$B$10:$B$129,'3.Gentan-i'!$EK$10:$EK$129)</f>
        <v>SMALL PART</v>
      </c>
      <c r="O115" s="857" t="s">
        <v>628</v>
      </c>
      <c r="P115" s="853"/>
      <c r="Q115" s="541">
        <v>12</v>
      </c>
      <c r="R115" s="663">
        <f t="shared" si="23"/>
        <v>4</v>
      </c>
      <c r="S115" s="37"/>
      <c r="T115" s="541"/>
      <c r="U115" s="663" t="e">
        <f t="shared" si="24"/>
        <v>#DIV/0!</v>
      </c>
      <c r="V115" s="38"/>
      <c r="W115" s="541"/>
      <c r="X115" s="663" t="e">
        <f t="shared" si="25"/>
        <v>#DIV/0!</v>
      </c>
      <c r="Y115" s="854"/>
      <c r="Z115" s="541">
        <v>68</v>
      </c>
      <c r="AA115" s="663">
        <f t="shared" si="26"/>
        <v>-0.94117647058823528</v>
      </c>
      <c r="AB115" s="195"/>
      <c r="AC115" s="541"/>
      <c r="AD115" s="105">
        <f t="shared" si="27"/>
        <v>60</v>
      </c>
      <c r="AE115" s="676">
        <f t="shared" si="28"/>
        <v>0</v>
      </c>
      <c r="AF115" s="105" t="e">
        <f ca="1">SUMIF('NPR theo ngày'!$A$3:$A$122,'4.Order'!D115,'NPR theo ngày'!$C$3:$C$122)</f>
        <v>#N/A</v>
      </c>
      <c r="AG115" s="689" t="e">
        <f t="shared" ca="1" si="29"/>
        <v>#N/A</v>
      </c>
    </row>
    <row r="116" spans="2:33" ht="20" customHeight="1">
      <c r="B116" s="39">
        <f t="shared" si="22"/>
        <v>102</v>
      </c>
      <c r="C116" s="39" t="str">
        <f>_xlfn.XLOOKUP(D116,'3.Gentan-i'!$B$10:$B$129,'3.Gentan-i'!$EN$10:$EN$129)</f>
        <v/>
      </c>
      <c r="D116" s="539" t="s">
        <v>739</v>
      </c>
      <c r="E116" s="500" t="str">
        <f>+VLOOKUP(D116,'3.Gentan-i'!$B$10:$C$130,2,0)</f>
        <v>R160 HS - S28</v>
      </c>
      <c r="F116" s="108" t="str" cm="1">
        <f t="array" ref="F116:G116">_xlfn.XLOOKUP(D116,'3.Gentan-i'!$B$10:$B$129,'3.Gentan-i'!$EH$10:$EI$129)</f>
        <v>KG</v>
      </c>
      <c r="G116" s="108">
        <v>4</v>
      </c>
      <c r="H116" s="506">
        <f>_xlfn.XLOOKUP(D116,'3.Gentan-i'!$B$10:$B$129,'3.Gentan-i'!$FK$10:$FK$129)</f>
        <v>32</v>
      </c>
      <c r="I116" s="105">
        <f>_xlfn.XLOOKUP($D116,'3.Gentan-i'!$B$10:$B$129,'3.Gentan-i'!$FK$10:$FK$129)</f>
        <v>32</v>
      </c>
      <c r="J116" s="105">
        <f>_xlfn.XLOOKUP($D116,'3.Gentan-i'!$B$10:$B$129,'3.Gentan-i'!$FL$10:$FL$129)</f>
        <v>32</v>
      </c>
      <c r="K116" s="105">
        <f>_xlfn.XLOOKUP($D116,'3.Gentan-i'!$B$10:$B$129,'3.Gentan-i'!$FM$10:$FM$129)</f>
        <v>24</v>
      </c>
      <c r="L116" s="105">
        <f>_xlfn.XLOOKUP($D116,'3.Gentan-i'!$B$10:$B$129,'3.Gentan-i'!$FN$10:$FN$129)</f>
        <v>32</v>
      </c>
      <c r="M116" s="325">
        <f>+IF(ISERROR(VLOOKUP(D116,'Lưu ý'!$C$5:$G$12,5,0)),0,(VLOOKUP(D116,'Lưu ý'!$C$5:$G$12,5,0)))</f>
        <v>0</v>
      </c>
      <c r="N116" s="104" t="str">
        <f>_xlfn.XLOOKUP(D116,'3.Gentan-i'!$B$10:$B$129,'3.Gentan-i'!$EK$10:$EK$129)</f>
        <v>SMALL PART</v>
      </c>
      <c r="O116" s="857" t="s">
        <v>628</v>
      </c>
      <c r="P116" s="853"/>
      <c r="Q116" s="541">
        <v>16</v>
      </c>
      <c r="R116" s="663">
        <f t="shared" si="23"/>
        <v>1</v>
      </c>
      <c r="S116" s="37"/>
      <c r="T116" s="541"/>
      <c r="U116" s="663" t="e">
        <f t="shared" si="24"/>
        <v>#DIV/0!</v>
      </c>
      <c r="V116" s="38"/>
      <c r="W116" s="541"/>
      <c r="X116" s="663" t="e">
        <f t="shared" si="25"/>
        <v>#DIV/0!</v>
      </c>
      <c r="Y116" s="854"/>
      <c r="Z116" s="541">
        <v>28</v>
      </c>
      <c r="AA116" s="663">
        <f t="shared" si="26"/>
        <v>-0.9642857142857143</v>
      </c>
      <c r="AB116" s="195"/>
      <c r="AC116" s="541"/>
      <c r="AD116" s="105">
        <f t="shared" si="27"/>
        <v>32</v>
      </c>
      <c r="AE116" s="676">
        <f t="shared" si="28"/>
        <v>0</v>
      </c>
      <c r="AF116" s="105" t="e">
        <f ca="1">SUMIF('NPR theo ngày'!$A$3:$A$122,'4.Order'!D116,'NPR theo ngày'!$C$3:$C$122)</f>
        <v>#N/A</v>
      </c>
      <c r="AG116" s="689" t="e">
        <f t="shared" ca="1" si="29"/>
        <v>#N/A</v>
      </c>
    </row>
    <row r="117" spans="2:33" ht="18.5" customHeight="1">
      <c r="B117" s="39">
        <f t="shared" si="22"/>
        <v>103</v>
      </c>
      <c r="C117" s="39" t="str">
        <f>_xlfn.XLOOKUP(D117,'3.Gentan-i'!$B$10:$B$129,'3.Gentan-i'!$EN$10:$EN$129)</f>
        <v/>
      </c>
      <c r="D117" s="539" t="s">
        <v>740</v>
      </c>
      <c r="E117" s="263" t="str">
        <f>+VLOOKUP(D117,'3.Gentan-i'!$B$10:$C$130,2,0)</f>
        <v>R160 HS - P20</v>
      </c>
      <c r="F117" s="108" t="str" cm="1">
        <f t="array" ref="F117:G117">_xlfn.XLOOKUP(D117,'3.Gentan-i'!$B$10:$B$129,'3.Gentan-i'!$EH$10:$EI$129)</f>
        <v>KG</v>
      </c>
      <c r="G117" s="108">
        <v>4</v>
      </c>
      <c r="H117" s="506">
        <f>_xlfn.XLOOKUP(D117,'3.Gentan-i'!$B$10:$B$129,'3.Gentan-i'!$FK$10:$FK$129)</f>
        <v>32</v>
      </c>
      <c r="I117" s="105">
        <f>_xlfn.XLOOKUP($D117,'3.Gentan-i'!$B$10:$B$129,'3.Gentan-i'!$FK$10:$FK$129)</f>
        <v>32</v>
      </c>
      <c r="J117" s="105">
        <f>_xlfn.XLOOKUP($D117,'3.Gentan-i'!$B$10:$B$129,'3.Gentan-i'!$FL$10:$FL$129)</f>
        <v>36</v>
      </c>
      <c r="K117" s="105">
        <f>_xlfn.XLOOKUP($D117,'3.Gentan-i'!$B$10:$B$129,'3.Gentan-i'!$FM$10:$FM$129)</f>
        <v>28</v>
      </c>
      <c r="L117" s="105">
        <f>_xlfn.XLOOKUP($D117,'3.Gentan-i'!$B$10:$B$129,'3.Gentan-i'!$FN$10:$FN$129)</f>
        <v>32</v>
      </c>
      <c r="M117" s="325">
        <f>+IF(ISERROR(VLOOKUP(D117,'Lưu ý'!$C$5:$G$12,5,0)),0,(VLOOKUP(D117,'Lưu ý'!$C$5:$G$12,5,0)))</f>
        <v>0</v>
      </c>
      <c r="N117" s="104" t="str">
        <f>_xlfn.XLOOKUP(D117,'3.Gentan-i'!$B$10:$B$129,'3.Gentan-i'!$EK$10:$EK$129)</f>
        <v>SMALL PART</v>
      </c>
      <c r="O117" s="857" t="s">
        <v>628</v>
      </c>
      <c r="P117" s="853"/>
      <c r="Q117" s="541">
        <v>16</v>
      </c>
      <c r="R117" s="663">
        <f t="shared" si="23"/>
        <v>1</v>
      </c>
      <c r="S117" s="37"/>
      <c r="T117" s="541"/>
      <c r="U117" s="663" t="e">
        <f t="shared" si="24"/>
        <v>#DIV/0!</v>
      </c>
      <c r="V117" s="38"/>
      <c r="W117" s="541"/>
      <c r="X117" s="663" t="e">
        <f t="shared" si="25"/>
        <v>#DIV/0!</v>
      </c>
      <c r="Y117" s="854"/>
      <c r="Z117" s="541">
        <v>16</v>
      </c>
      <c r="AA117" s="663">
        <f t="shared" si="26"/>
        <v>-0.9375</v>
      </c>
      <c r="AB117" s="195"/>
      <c r="AC117" s="541"/>
      <c r="AD117" s="105">
        <f t="shared" si="27"/>
        <v>32</v>
      </c>
      <c r="AE117" s="676">
        <f t="shared" si="28"/>
        <v>0</v>
      </c>
      <c r="AF117" s="105" t="e">
        <f ca="1">SUMIF('NPR theo ngày'!$A$3:$A$122,'4.Order'!D117,'NPR theo ngày'!$C$3:$C$122)</f>
        <v>#N/A</v>
      </c>
      <c r="AG117" s="689" t="e">
        <f t="shared" ca="1" si="29"/>
        <v>#N/A</v>
      </c>
    </row>
    <row r="118" spans="2:33" ht="18.5" customHeight="1">
      <c r="B118" s="39">
        <f t="shared" si="22"/>
        <v>104</v>
      </c>
      <c r="C118" s="39" t="str">
        <f>_xlfn.XLOOKUP(D118,'3.Gentan-i'!$B$10:$B$129,'3.Gentan-i'!$EN$10:$EN$129)</f>
        <v/>
      </c>
      <c r="D118" s="539" t="s">
        <v>741</v>
      </c>
      <c r="E118" s="263" t="str">
        <f>+VLOOKUP(D118,'3.Gentan-i'!$B$10:$C$130,2,0)</f>
        <v>R160 HS - 3Q3</v>
      </c>
      <c r="F118" s="108" t="str" cm="1">
        <f t="array" ref="F118:G118">_xlfn.XLOOKUP(D118,'3.Gentan-i'!$B$10:$B$129,'3.Gentan-i'!$EH$10:$EI$129)</f>
        <v>KG</v>
      </c>
      <c r="G118" s="108">
        <v>4</v>
      </c>
      <c r="H118" s="506">
        <f>_xlfn.XLOOKUP(D118,'3.Gentan-i'!$B$10:$B$129,'3.Gentan-i'!$FK$10:$FK$129)</f>
        <v>20</v>
      </c>
      <c r="I118" s="105">
        <f>_xlfn.XLOOKUP($D118,'3.Gentan-i'!$B$10:$B$129,'3.Gentan-i'!$FK$10:$FK$129)</f>
        <v>20</v>
      </c>
      <c r="J118" s="105">
        <f>_xlfn.XLOOKUP($D118,'3.Gentan-i'!$B$10:$B$129,'3.Gentan-i'!$FL$10:$FL$129)</f>
        <v>20</v>
      </c>
      <c r="K118" s="105">
        <f>_xlfn.XLOOKUP($D118,'3.Gentan-i'!$B$10:$B$129,'3.Gentan-i'!$FM$10:$FM$129)</f>
        <v>16</v>
      </c>
      <c r="L118" s="105">
        <f>_xlfn.XLOOKUP($D118,'3.Gentan-i'!$B$10:$B$129,'3.Gentan-i'!$FN$10:$FN$129)</f>
        <v>24</v>
      </c>
      <c r="M118" s="325">
        <f>+IF(ISERROR(VLOOKUP(D118,'Lưu ý'!$C$5:$G$12,5,0)),0,(VLOOKUP(D118,'Lưu ý'!$C$5:$G$12,5,0)))</f>
        <v>0</v>
      </c>
      <c r="N118" s="104" t="str">
        <f>_xlfn.XLOOKUP(D118,'3.Gentan-i'!$B$10:$B$129,'3.Gentan-i'!$EK$10:$EK$129)</f>
        <v>SMALL PART</v>
      </c>
      <c r="O118" s="857" t="s">
        <v>628</v>
      </c>
      <c r="P118" s="853"/>
      <c r="Q118" s="541">
        <v>20</v>
      </c>
      <c r="R118" s="663">
        <f t="shared" si="23"/>
        <v>0</v>
      </c>
      <c r="S118" s="37"/>
      <c r="T118" s="541"/>
      <c r="U118" s="663" t="e">
        <f t="shared" si="24"/>
        <v>#DIV/0!</v>
      </c>
      <c r="V118" s="38"/>
      <c r="W118" s="541"/>
      <c r="X118" s="663" t="e">
        <f t="shared" si="25"/>
        <v>#DIV/0!</v>
      </c>
      <c r="Y118" s="854"/>
      <c r="Z118" s="541">
        <v>16</v>
      </c>
      <c r="AA118" s="663" t="str">
        <f t="shared" si="26"/>
        <v>OK</v>
      </c>
      <c r="AB118" s="195"/>
      <c r="AC118" s="541"/>
      <c r="AD118" s="105">
        <f t="shared" si="27"/>
        <v>20</v>
      </c>
      <c r="AE118" s="676">
        <f t="shared" si="28"/>
        <v>0</v>
      </c>
      <c r="AF118" s="105" t="e">
        <f ca="1">SUMIF('NPR theo ngày'!$A$3:$A$122,'4.Order'!D118,'NPR theo ngày'!$C$3:$C$122)</f>
        <v>#N/A</v>
      </c>
      <c r="AG118" s="689" t="e">
        <f t="shared" ca="1" si="29"/>
        <v>#N/A</v>
      </c>
    </row>
    <row r="119" spans="2:33" ht="18.5" customHeight="1">
      <c r="B119" s="39">
        <f t="shared" si="22"/>
        <v>105</v>
      </c>
      <c r="C119" s="39" t="str">
        <f>_xlfn.XLOOKUP(D119,'3.Gentan-i'!$B$10:$B$129,'3.Gentan-i'!$EN$10:$EN$129)</f>
        <v/>
      </c>
      <c r="D119" s="539" t="s">
        <v>742</v>
      </c>
      <c r="E119" s="263" t="str">
        <f>+VLOOKUP(D119,'3.Gentan-i'!$B$10:$C$130,2,0)</f>
        <v>NAX ADMILA - X12</v>
      </c>
      <c r="F119" s="108" t="str" cm="1">
        <f t="array" ref="F119:G119">_xlfn.XLOOKUP(D119,'3.Gentan-i'!$B$10:$B$129,'3.Gentan-i'!$EH$10:$EI$129)</f>
        <v>KG</v>
      </c>
      <c r="G119" s="108">
        <v>1</v>
      </c>
      <c r="H119" s="506">
        <f>_xlfn.XLOOKUP(D119,'3.Gentan-i'!$B$10:$B$129,'3.Gentan-i'!$FK$10:$FK$129)</f>
        <v>2</v>
      </c>
      <c r="I119" s="105">
        <f>_xlfn.XLOOKUP($D119,'3.Gentan-i'!$B$10:$B$129,'3.Gentan-i'!$FK$10:$FK$129)</f>
        <v>2</v>
      </c>
      <c r="J119" s="105">
        <f>_xlfn.XLOOKUP($D119,'3.Gentan-i'!$B$10:$B$129,'3.Gentan-i'!$FL$10:$FL$129)</f>
        <v>2</v>
      </c>
      <c r="K119" s="105">
        <f>_xlfn.XLOOKUP($D119,'3.Gentan-i'!$B$10:$B$129,'3.Gentan-i'!$FM$10:$FM$129)</f>
        <v>1</v>
      </c>
      <c r="L119" s="105">
        <f>_xlfn.XLOOKUP($D119,'3.Gentan-i'!$B$10:$B$129,'3.Gentan-i'!$FN$10:$FN$129)</f>
        <v>2</v>
      </c>
      <c r="M119" s="325">
        <f>+IF(ISERROR(VLOOKUP(D119,'Lưu ý'!$C$5:$G$12,5,0)),0,(VLOOKUP(D119,'Lưu ý'!$C$5:$G$12,5,0)))</f>
        <v>0</v>
      </c>
      <c r="N119" s="104" t="str">
        <f>_xlfn.XLOOKUP(D119,'3.Gentan-i'!$B$10:$B$129,'3.Gentan-i'!$EK$10:$EK$129)</f>
        <v>OFFLINE REPAIR</v>
      </c>
      <c r="O119" s="857" t="s">
        <v>628</v>
      </c>
      <c r="P119" s="853"/>
      <c r="Q119" s="541">
        <v>1</v>
      </c>
      <c r="R119" s="663">
        <f t="shared" si="23"/>
        <v>1</v>
      </c>
      <c r="S119" s="37"/>
      <c r="T119" s="541"/>
      <c r="U119" s="663" t="e">
        <f t="shared" si="24"/>
        <v>#DIV/0!</v>
      </c>
      <c r="V119" s="38"/>
      <c r="W119" s="541"/>
      <c r="X119" s="663" t="e">
        <f t="shared" si="25"/>
        <v>#DIV/0!</v>
      </c>
      <c r="Y119" s="854"/>
      <c r="Z119" s="541">
        <v>4</v>
      </c>
      <c r="AA119" s="663">
        <f t="shared" si="26"/>
        <v>-0.75</v>
      </c>
      <c r="AB119" s="195"/>
      <c r="AC119" s="541"/>
      <c r="AD119" s="105">
        <f t="shared" si="27"/>
        <v>2</v>
      </c>
      <c r="AE119" s="676">
        <f t="shared" si="28"/>
        <v>0</v>
      </c>
      <c r="AF119" s="105" t="e">
        <f ca="1">SUMIF('NPR theo ngày'!$A$3:$A$122,'4.Order'!D119,'NPR theo ngày'!$C$3:$C$122)</f>
        <v>#N/A</v>
      </c>
      <c r="AG119" s="689" t="e">
        <f t="shared" ca="1" si="29"/>
        <v>#N/A</v>
      </c>
    </row>
    <row r="120" spans="2:33" ht="18.5" customHeight="1">
      <c r="B120" s="39">
        <f t="shared" si="22"/>
        <v>106</v>
      </c>
      <c r="C120" s="39" t="str">
        <f>_xlfn.XLOOKUP(D120,'3.Gentan-i'!$B$10:$B$129,'3.Gentan-i'!$EN$10:$EN$129)</f>
        <v/>
      </c>
      <c r="D120" s="539" t="s">
        <v>743</v>
      </c>
      <c r="E120" s="263" t="str">
        <f>+VLOOKUP(D120,'3.Gentan-i'!$B$10:$C$130,2,0)</f>
        <v>NAX ADMILA - W09</v>
      </c>
      <c r="F120" s="108" t="str" cm="1">
        <f t="array" ref="F120:G120">_xlfn.XLOOKUP(D120,'3.Gentan-i'!$B$10:$B$129,'3.Gentan-i'!$EH$10:$EI$129)</f>
        <v>KG</v>
      </c>
      <c r="G120" s="108">
        <v>1</v>
      </c>
      <c r="H120" s="506">
        <f>_xlfn.XLOOKUP(D120,'3.Gentan-i'!$B$10:$B$129,'3.Gentan-i'!$FK$10:$FK$129)</f>
        <v>2</v>
      </c>
      <c r="I120" s="105">
        <f>_xlfn.XLOOKUP($D120,'3.Gentan-i'!$B$10:$B$129,'3.Gentan-i'!$FK$10:$FK$129)</f>
        <v>2</v>
      </c>
      <c r="J120" s="105">
        <f>_xlfn.XLOOKUP($D120,'3.Gentan-i'!$B$10:$B$129,'3.Gentan-i'!$FL$10:$FL$129)</f>
        <v>2</v>
      </c>
      <c r="K120" s="105">
        <f>_xlfn.XLOOKUP($D120,'3.Gentan-i'!$B$10:$B$129,'3.Gentan-i'!$FM$10:$FM$129)</f>
        <v>2</v>
      </c>
      <c r="L120" s="105">
        <f>_xlfn.XLOOKUP($D120,'3.Gentan-i'!$B$10:$B$129,'3.Gentan-i'!$FN$10:$FN$129)</f>
        <v>2</v>
      </c>
      <c r="M120" s="325">
        <f>+IF(ISERROR(VLOOKUP(D120,'Lưu ý'!$C$5:$G$12,5,0)),0,(VLOOKUP(D120,'Lưu ý'!$C$5:$G$12,5,0)))</f>
        <v>0</v>
      </c>
      <c r="N120" s="104" t="str">
        <f>_xlfn.XLOOKUP(D120,'3.Gentan-i'!$B$10:$B$129,'3.Gentan-i'!$EK$10:$EK$129)</f>
        <v>OFFLINE REPAIR</v>
      </c>
      <c r="O120" s="857" t="s">
        <v>628</v>
      </c>
      <c r="P120" s="853"/>
      <c r="Q120" s="541">
        <v>1</v>
      </c>
      <c r="R120" s="663">
        <f t="shared" si="23"/>
        <v>1</v>
      </c>
      <c r="S120" s="37"/>
      <c r="T120" s="541"/>
      <c r="U120" s="663" t="e">
        <f t="shared" si="24"/>
        <v>#DIV/0!</v>
      </c>
      <c r="V120" s="38"/>
      <c r="W120" s="541"/>
      <c r="X120" s="663" t="e">
        <f t="shared" si="25"/>
        <v>#DIV/0!</v>
      </c>
      <c r="Y120" s="854"/>
      <c r="Z120" s="541">
        <v>5</v>
      </c>
      <c r="AA120" s="663">
        <f t="shared" si="26"/>
        <v>-0.8</v>
      </c>
      <c r="AB120" s="195"/>
      <c r="AC120" s="541"/>
      <c r="AD120" s="105">
        <f t="shared" si="27"/>
        <v>2</v>
      </c>
      <c r="AE120" s="676">
        <f t="shared" si="28"/>
        <v>0</v>
      </c>
      <c r="AF120" s="105" t="e">
        <f ca="1">SUMIF('NPR theo ngày'!$A$3:$A$122,'4.Order'!D120,'NPR theo ngày'!$C$3:$C$122)</f>
        <v>#N/A</v>
      </c>
      <c r="AG120" s="689" t="e">
        <f t="shared" ca="1" si="29"/>
        <v>#N/A</v>
      </c>
    </row>
    <row r="121" spans="2:33" ht="18.5" customHeight="1">
      <c r="B121" s="39">
        <f t="shared" si="22"/>
        <v>107</v>
      </c>
      <c r="C121" s="39" t="str">
        <f>_xlfn.XLOOKUP(D121,'3.Gentan-i'!$B$10:$B$129,'3.Gentan-i'!$EN$10:$EN$129)</f>
        <v/>
      </c>
      <c r="D121" s="539" t="s">
        <v>744</v>
      </c>
      <c r="E121" s="263" t="str">
        <f>+VLOOKUP(D121,'3.Gentan-i'!$B$10:$C$130,2,0)</f>
        <v>NAX ADMILA - S28</v>
      </c>
      <c r="F121" s="108" t="str" cm="1">
        <f t="array" ref="F121:G121">_xlfn.XLOOKUP(D121,'3.Gentan-i'!$B$10:$B$129,'3.Gentan-i'!$EH$10:$EI$129)</f>
        <v>KG</v>
      </c>
      <c r="G121" s="108">
        <v>1</v>
      </c>
      <c r="H121" s="506">
        <f>_xlfn.XLOOKUP(D121,'3.Gentan-i'!$B$10:$B$129,'3.Gentan-i'!$FK$10:$FK$129)</f>
        <v>1</v>
      </c>
      <c r="I121" s="105">
        <f>_xlfn.XLOOKUP($D121,'3.Gentan-i'!$B$10:$B$129,'3.Gentan-i'!$FK$10:$FK$129)</f>
        <v>1</v>
      </c>
      <c r="J121" s="105">
        <f>_xlfn.XLOOKUP($D121,'3.Gentan-i'!$B$10:$B$129,'3.Gentan-i'!$FL$10:$FL$129)</f>
        <v>1</v>
      </c>
      <c r="K121" s="105">
        <f>_xlfn.XLOOKUP($D121,'3.Gentan-i'!$B$10:$B$129,'3.Gentan-i'!$FM$10:$FM$129)</f>
        <v>1</v>
      </c>
      <c r="L121" s="105">
        <f>_xlfn.XLOOKUP($D121,'3.Gentan-i'!$B$10:$B$129,'3.Gentan-i'!$FN$10:$FN$129)</f>
        <v>1</v>
      </c>
      <c r="M121" s="325">
        <f>+IF(ISERROR(VLOOKUP(D121,'Lưu ý'!$C$5:$G$12,5,0)),0,(VLOOKUP(D121,'Lưu ý'!$C$5:$G$12,5,0)))</f>
        <v>0</v>
      </c>
      <c r="N121" s="104" t="str">
        <f>_xlfn.XLOOKUP(D121,'3.Gentan-i'!$B$10:$B$129,'3.Gentan-i'!$EK$10:$EK$129)</f>
        <v>OFFLINE REPAIR</v>
      </c>
      <c r="O121" s="857" t="s">
        <v>628</v>
      </c>
      <c r="P121" s="853"/>
      <c r="Q121" s="541">
        <v>1</v>
      </c>
      <c r="R121" s="663">
        <f t="shared" si="23"/>
        <v>0</v>
      </c>
      <c r="S121" s="37"/>
      <c r="T121" s="541"/>
      <c r="U121" s="663" t="e">
        <f t="shared" si="24"/>
        <v>#DIV/0!</v>
      </c>
      <c r="V121" s="38"/>
      <c r="W121" s="541"/>
      <c r="X121" s="663" t="e">
        <f t="shared" si="25"/>
        <v>#DIV/0!</v>
      </c>
      <c r="Y121" s="854"/>
      <c r="Z121" s="541">
        <v>3</v>
      </c>
      <c r="AA121" s="663" t="str">
        <f t="shared" si="26"/>
        <v>OK</v>
      </c>
      <c r="AB121" s="195"/>
      <c r="AC121" s="541"/>
      <c r="AD121" s="105">
        <f t="shared" si="27"/>
        <v>1</v>
      </c>
      <c r="AE121" s="676">
        <f t="shared" si="28"/>
        <v>0</v>
      </c>
      <c r="AF121" s="105" t="e">
        <f ca="1">SUMIF('NPR theo ngày'!$A$3:$A$122,'4.Order'!D121,'NPR theo ngày'!$C$3:$C$122)</f>
        <v>#N/A</v>
      </c>
      <c r="AG121" s="689" t="e">
        <f t="shared" ca="1" si="29"/>
        <v>#N/A</v>
      </c>
    </row>
    <row r="122" spans="2:33" ht="18.5" customHeight="1">
      <c r="B122" s="39">
        <f t="shared" si="22"/>
        <v>108</v>
      </c>
      <c r="C122" s="39" t="str">
        <f>_xlfn.XLOOKUP(D122,'3.Gentan-i'!$B$10:$B$129,'3.Gentan-i'!$EN$10:$EN$129)</f>
        <v/>
      </c>
      <c r="D122" s="539" t="s">
        <v>745</v>
      </c>
      <c r="E122" s="263" t="str">
        <f>+VLOOKUP(D122,'3.Gentan-i'!$B$10:$C$130,2,0)</f>
        <v>NAX ADMILA - P20</v>
      </c>
      <c r="F122" s="108" t="str" cm="1">
        <f t="array" ref="F122:G122">_xlfn.XLOOKUP(D122,'3.Gentan-i'!$B$10:$B$129,'3.Gentan-i'!$EH$10:$EI$129)</f>
        <v>KG</v>
      </c>
      <c r="G122" s="108">
        <v>1</v>
      </c>
      <c r="H122" s="506">
        <f>_xlfn.XLOOKUP(D122,'3.Gentan-i'!$B$10:$B$129,'3.Gentan-i'!$FK$10:$FK$129)</f>
        <v>1</v>
      </c>
      <c r="I122" s="105">
        <f>_xlfn.XLOOKUP($D122,'3.Gentan-i'!$B$10:$B$129,'3.Gentan-i'!$FK$10:$FK$129)</f>
        <v>1</v>
      </c>
      <c r="J122" s="105">
        <f>_xlfn.XLOOKUP($D122,'3.Gentan-i'!$B$10:$B$129,'3.Gentan-i'!$FL$10:$FL$129)</f>
        <v>1</v>
      </c>
      <c r="K122" s="105">
        <f>_xlfn.XLOOKUP($D122,'3.Gentan-i'!$B$10:$B$129,'3.Gentan-i'!$FM$10:$FM$129)</f>
        <v>1</v>
      </c>
      <c r="L122" s="105">
        <f>_xlfn.XLOOKUP($D122,'3.Gentan-i'!$B$10:$B$129,'3.Gentan-i'!$FN$10:$FN$129)</f>
        <v>1</v>
      </c>
      <c r="M122" s="325">
        <f>+IF(ISERROR(VLOOKUP(D122,'Lưu ý'!$C$5:$G$12,5,0)),0,(VLOOKUP(D122,'Lưu ý'!$C$5:$G$12,5,0)))</f>
        <v>0</v>
      </c>
      <c r="N122" s="104" t="str">
        <f>_xlfn.XLOOKUP(D122,'3.Gentan-i'!$B$10:$B$129,'3.Gentan-i'!$EK$10:$EK$129)</f>
        <v>OFFLINE REPAIR</v>
      </c>
      <c r="O122" s="857" t="s">
        <v>628</v>
      </c>
      <c r="P122" s="853"/>
      <c r="Q122" s="541">
        <v>1</v>
      </c>
      <c r="R122" s="663">
        <f t="shared" si="23"/>
        <v>0</v>
      </c>
      <c r="S122" s="37"/>
      <c r="T122" s="541"/>
      <c r="U122" s="663" t="e">
        <f t="shared" si="24"/>
        <v>#DIV/0!</v>
      </c>
      <c r="V122" s="38"/>
      <c r="W122" s="541"/>
      <c r="X122" s="663" t="e">
        <f t="shared" si="25"/>
        <v>#DIV/0!</v>
      </c>
      <c r="Y122" s="854"/>
      <c r="Z122" s="541">
        <v>2</v>
      </c>
      <c r="AA122" s="663" t="str">
        <f t="shared" si="26"/>
        <v>OK</v>
      </c>
      <c r="AB122" s="195"/>
      <c r="AC122" s="541"/>
      <c r="AD122" s="105">
        <f t="shared" si="27"/>
        <v>1</v>
      </c>
      <c r="AE122" s="676">
        <f t="shared" si="28"/>
        <v>0</v>
      </c>
      <c r="AF122" s="105" t="e">
        <f ca="1">SUMIF('NPR theo ngày'!$A$3:$A$122,'4.Order'!D122,'NPR theo ngày'!$C$3:$C$122)</f>
        <v>#N/A</v>
      </c>
      <c r="AG122" s="689" t="e">
        <f t="shared" ca="1" si="29"/>
        <v>#N/A</v>
      </c>
    </row>
    <row r="123" spans="2:33" ht="18.5" customHeight="1">
      <c r="B123" s="39">
        <f t="shared" si="22"/>
        <v>109</v>
      </c>
      <c r="C123" s="39" t="str">
        <f>_xlfn.XLOOKUP(D123,'3.Gentan-i'!$B$10:$B$129,'3.Gentan-i'!$EN$10:$EN$129)</f>
        <v/>
      </c>
      <c r="D123" s="539" t="s">
        <v>746</v>
      </c>
      <c r="E123" s="263" t="str">
        <f>+VLOOKUP(D123,'3.Gentan-i'!$B$10:$C$130,2,0)</f>
        <v>NAX ADMILA - 3Q3</v>
      </c>
      <c r="F123" s="108" t="str" cm="1">
        <f t="array" ref="F123:G123">_xlfn.XLOOKUP(D123,'3.Gentan-i'!$B$10:$B$129,'3.Gentan-i'!$EH$10:$EI$129)</f>
        <v>KG</v>
      </c>
      <c r="G123" s="108">
        <v>1</v>
      </c>
      <c r="H123" s="506">
        <f>_xlfn.XLOOKUP(D123,'3.Gentan-i'!$B$10:$B$129,'3.Gentan-i'!$FK$10:$FK$129)</f>
        <v>1</v>
      </c>
      <c r="I123" s="105">
        <f>_xlfn.XLOOKUP($D123,'3.Gentan-i'!$B$10:$B$129,'3.Gentan-i'!$FK$10:$FK$129)</f>
        <v>1</v>
      </c>
      <c r="J123" s="105">
        <f>_xlfn.XLOOKUP($D123,'3.Gentan-i'!$B$10:$B$129,'3.Gentan-i'!$FL$10:$FL$129)</f>
        <v>1</v>
      </c>
      <c r="K123" s="105">
        <f>_xlfn.XLOOKUP($D123,'3.Gentan-i'!$B$10:$B$129,'3.Gentan-i'!$FM$10:$FM$129)</f>
        <v>1</v>
      </c>
      <c r="L123" s="105">
        <f>_xlfn.XLOOKUP($D123,'3.Gentan-i'!$B$10:$B$129,'3.Gentan-i'!$FN$10:$FN$129)</f>
        <v>1</v>
      </c>
      <c r="M123" s="325">
        <f>+IF(ISERROR(VLOOKUP(D123,'Lưu ý'!$C$5:$G$12,5,0)),0,(VLOOKUP(D123,'Lưu ý'!$C$5:$G$12,5,0)))</f>
        <v>0</v>
      </c>
      <c r="N123" s="104" t="str">
        <f>_xlfn.XLOOKUP(D123,'3.Gentan-i'!$B$10:$B$129,'3.Gentan-i'!$EK$10:$EK$129)</f>
        <v>OFFLINE REPAIR</v>
      </c>
      <c r="O123" s="857" t="s">
        <v>628</v>
      </c>
      <c r="P123" s="853"/>
      <c r="Q123" s="541">
        <v>1</v>
      </c>
      <c r="R123" s="663">
        <f t="shared" si="23"/>
        <v>0</v>
      </c>
      <c r="S123" s="37"/>
      <c r="T123" s="541"/>
      <c r="U123" s="663" t="e">
        <f t="shared" si="24"/>
        <v>#DIV/0!</v>
      </c>
      <c r="V123" s="38"/>
      <c r="W123" s="541"/>
      <c r="X123" s="663" t="e">
        <f t="shared" si="25"/>
        <v>#DIV/0!</v>
      </c>
      <c r="Y123" s="854"/>
      <c r="Z123" s="541">
        <v>2</v>
      </c>
      <c r="AA123" s="663" t="str">
        <f t="shared" si="26"/>
        <v>OK</v>
      </c>
      <c r="AB123" s="195"/>
      <c r="AC123" s="541"/>
      <c r="AD123" s="105">
        <f t="shared" si="27"/>
        <v>1</v>
      </c>
      <c r="AE123" s="676">
        <f t="shared" si="28"/>
        <v>0</v>
      </c>
      <c r="AF123" s="105" t="e">
        <f ca="1">SUMIF('NPR theo ngày'!$A$3:$A$122,'4.Order'!D123,'NPR theo ngày'!$C$3:$C$122)</f>
        <v>#N/A</v>
      </c>
      <c r="AG123" s="689" t="e">
        <f t="shared" ca="1" si="29"/>
        <v>#N/A</v>
      </c>
    </row>
    <row r="124" spans="2:33" ht="18.5" customHeight="1">
      <c r="B124" s="39">
        <f t="shared" si="22"/>
        <v>110</v>
      </c>
      <c r="C124" s="39"/>
      <c r="D124" s="539"/>
      <c r="E124" s="263"/>
      <c r="F124" s="108"/>
      <c r="G124" s="108"/>
      <c r="H124" s="506"/>
      <c r="I124" s="105"/>
      <c r="J124" s="105"/>
      <c r="K124" s="105"/>
      <c r="L124" s="105"/>
      <c r="M124" s="325"/>
      <c r="N124" s="104"/>
      <c r="O124" s="856"/>
      <c r="P124" s="853"/>
      <c r="Q124" s="541"/>
      <c r="R124" s="663"/>
      <c r="S124" s="37"/>
      <c r="T124" s="541"/>
      <c r="U124" s="663" t="str">
        <f t="shared" si="24"/>
        <v>OK</v>
      </c>
      <c r="V124" s="38"/>
      <c r="W124" s="541"/>
      <c r="X124" s="663" t="str">
        <f t="shared" si="25"/>
        <v>OK</v>
      </c>
      <c r="Y124" s="854"/>
      <c r="Z124" s="541"/>
      <c r="AA124" s="663"/>
      <c r="AB124" s="195"/>
      <c r="AC124" s="541"/>
      <c r="AD124" s="105"/>
      <c r="AE124" s="676" t="str">
        <f t="shared" si="28"/>
        <v/>
      </c>
      <c r="AF124" s="105">
        <f>SUMIF('NPR theo ngày'!$A$3:$A$122,'4.Order'!D124,'NPR theo ngày'!$C$3:$C$122)</f>
        <v>0</v>
      </c>
      <c r="AG124" s="689">
        <f t="shared" si="29"/>
        <v>0</v>
      </c>
    </row>
    <row r="125" spans="2:33" ht="20" customHeight="1">
      <c r="B125" s="39">
        <f t="shared" si="22"/>
        <v>111</v>
      </c>
      <c r="C125" s="39"/>
      <c r="D125" s="539"/>
      <c r="E125" s="263"/>
      <c r="F125" s="108"/>
      <c r="G125" s="108"/>
      <c r="H125" s="506"/>
      <c r="I125" s="105"/>
      <c r="J125" s="105"/>
      <c r="K125" s="105"/>
      <c r="L125" s="105"/>
      <c r="M125" s="325"/>
      <c r="N125" s="104"/>
      <c r="O125" s="856"/>
      <c r="P125" s="853"/>
      <c r="Q125" s="541"/>
      <c r="R125" s="663"/>
      <c r="S125" s="37"/>
      <c r="T125" s="541"/>
      <c r="U125" s="663" t="str">
        <f t="shared" si="24"/>
        <v>OK</v>
      </c>
      <c r="V125" s="38"/>
      <c r="W125" s="541"/>
      <c r="X125" s="663" t="str">
        <f t="shared" si="25"/>
        <v>OK</v>
      </c>
      <c r="Y125" s="854"/>
      <c r="Z125" s="541"/>
      <c r="AA125" s="663"/>
      <c r="AB125" s="195"/>
      <c r="AC125" s="541"/>
      <c r="AD125" s="105"/>
      <c r="AE125" s="676" t="str">
        <f t="shared" si="28"/>
        <v/>
      </c>
      <c r="AF125" s="105">
        <f>SUMIF('NPR theo ngày'!$A$3:$A$122,'4.Order'!D125,'NPR theo ngày'!$C$3:$C$122)</f>
        <v>0</v>
      </c>
      <c r="AG125" s="689">
        <f t="shared" si="29"/>
        <v>0</v>
      </c>
    </row>
    <row r="126" spans="2:33" ht="20" customHeight="1">
      <c r="B126" s="39">
        <f t="shared" si="22"/>
        <v>112</v>
      </c>
      <c r="C126" s="39"/>
      <c r="D126" s="539"/>
      <c r="E126" s="263"/>
      <c r="F126" s="108"/>
      <c r="G126" s="108"/>
      <c r="H126" s="506"/>
      <c r="I126" s="105"/>
      <c r="J126" s="105"/>
      <c r="K126" s="105"/>
      <c r="L126" s="105"/>
      <c r="M126" s="325"/>
      <c r="N126" s="104"/>
      <c r="O126" s="856"/>
      <c r="P126" s="853"/>
      <c r="Q126" s="541"/>
      <c r="R126" s="663"/>
      <c r="S126" s="37"/>
      <c r="T126" s="541"/>
      <c r="U126" s="663" t="str">
        <f t="shared" si="24"/>
        <v>OK</v>
      </c>
      <c r="V126" s="38"/>
      <c r="W126" s="541"/>
      <c r="X126" s="663" t="str">
        <f t="shared" si="25"/>
        <v>OK</v>
      </c>
      <c r="Y126" s="854"/>
      <c r="Z126" s="541"/>
      <c r="AA126" s="663"/>
      <c r="AB126" s="195"/>
      <c r="AC126" s="541"/>
      <c r="AD126" s="105"/>
      <c r="AE126" s="676" t="str">
        <f t="shared" si="28"/>
        <v/>
      </c>
      <c r="AF126" s="105">
        <f>SUMIF('NPR theo ngày'!$A$3:$A$122,'4.Order'!D126,'NPR theo ngày'!$C$3:$C$122)</f>
        <v>0</v>
      </c>
      <c r="AG126" s="689">
        <f t="shared" si="29"/>
        <v>0</v>
      </c>
    </row>
    <row r="127" spans="2:33" ht="20" customHeight="1">
      <c r="B127" s="39">
        <f t="shared" si="22"/>
        <v>113</v>
      </c>
      <c r="C127" s="39"/>
      <c r="D127" s="539"/>
      <c r="E127" s="263"/>
      <c r="F127" s="108"/>
      <c r="G127" s="108"/>
      <c r="H127" s="506"/>
      <c r="I127" s="105"/>
      <c r="J127" s="105"/>
      <c r="K127" s="105"/>
      <c r="L127" s="105"/>
      <c r="M127" s="325"/>
      <c r="N127" s="104"/>
      <c r="O127" s="856"/>
      <c r="P127" s="853"/>
      <c r="Q127" s="541"/>
      <c r="R127" s="663"/>
      <c r="S127" s="37"/>
      <c r="T127" s="541"/>
      <c r="U127" s="663" t="str">
        <f t="shared" si="24"/>
        <v>OK</v>
      </c>
      <c r="V127" s="38"/>
      <c r="W127" s="541"/>
      <c r="X127" s="663" t="str">
        <f t="shared" si="25"/>
        <v>OK</v>
      </c>
      <c r="Y127" s="854"/>
      <c r="Z127" s="541"/>
      <c r="AA127" s="663"/>
      <c r="AB127" s="195"/>
      <c r="AC127" s="541"/>
      <c r="AD127" s="105"/>
      <c r="AE127" s="676" t="str">
        <f t="shared" si="28"/>
        <v/>
      </c>
      <c r="AF127" s="105">
        <f>SUMIF('NPR theo ngày'!$A$3:$A$122,'4.Order'!D127,'NPR theo ngày'!$C$3:$C$122)</f>
        <v>0</v>
      </c>
      <c r="AG127" s="689">
        <f t="shared" si="29"/>
        <v>0</v>
      </c>
    </row>
    <row r="128" spans="2:33" ht="20" customHeight="1">
      <c r="B128" s="199">
        <f t="shared" si="22"/>
        <v>114</v>
      </c>
      <c r="C128" s="39"/>
      <c r="D128" s="540"/>
      <c r="E128" s="264"/>
      <c r="F128" s="513"/>
      <c r="G128" s="513"/>
      <c r="H128" s="514"/>
      <c r="I128" s="200"/>
      <c r="J128" s="200"/>
      <c r="K128" s="200"/>
      <c r="L128" s="200"/>
      <c r="M128" s="329"/>
      <c r="N128" s="201"/>
      <c r="O128" s="855"/>
      <c r="P128" s="853"/>
      <c r="Q128" s="553"/>
      <c r="R128" s="664"/>
      <c r="S128" s="37"/>
      <c r="T128" s="553"/>
      <c r="U128" s="664" t="str">
        <f t="shared" si="24"/>
        <v>OK</v>
      </c>
      <c r="V128" s="38"/>
      <c r="W128" s="553"/>
      <c r="X128" s="663" t="str">
        <f t="shared" si="25"/>
        <v>OK</v>
      </c>
      <c r="Y128" s="854"/>
      <c r="Z128" s="553"/>
      <c r="AA128" s="664"/>
      <c r="AB128" s="195"/>
      <c r="AC128" s="553"/>
      <c r="AD128" s="673"/>
      <c r="AE128" s="677" t="str">
        <f t="shared" si="28"/>
        <v/>
      </c>
      <c r="AF128" s="673">
        <f>SUMIF('NPR theo ngày'!$A$3:$A$122,'4.Order'!D128,'NPR theo ngày'!$C$3:$C$122)</f>
        <v>0</v>
      </c>
      <c r="AG128" s="690">
        <f t="shared" si="29"/>
        <v>0</v>
      </c>
    </row>
    <row r="1048569" spans="15:16">
      <c r="O1048569" s="853" t="s">
        <v>527</v>
      </c>
      <c r="P1048569" s="853"/>
    </row>
  </sheetData>
  <autoFilter ref="A14:AH128" xr:uid="{027EA191-108D-4F45-8B41-F943207EDAB3}"/>
  <mergeCells count="27">
    <mergeCell ref="AC1:AD1"/>
    <mergeCell ref="R12:R13"/>
    <mergeCell ref="Q12:Q13"/>
    <mergeCell ref="M9:N9"/>
    <mergeCell ref="AG12:AG13"/>
    <mergeCell ref="AD12:AD13"/>
    <mergeCell ref="Z12:Z13"/>
    <mergeCell ref="AE12:AE13"/>
    <mergeCell ref="O12:O13"/>
    <mergeCell ref="T12:T13"/>
    <mergeCell ref="U12:U13"/>
    <mergeCell ref="W12:W13"/>
    <mergeCell ref="X12:X13"/>
    <mergeCell ref="AA12:AA13"/>
    <mergeCell ref="B3:L3"/>
    <mergeCell ref="M7:N7"/>
    <mergeCell ref="M8:N8"/>
    <mergeCell ref="H12:H13"/>
    <mergeCell ref="J12:L12"/>
    <mergeCell ref="M12:M13"/>
    <mergeCell ref="N12:N13"/>
    <mergeCell ref="F12:F13"/>
    <mergeCell ref="E12:E13"/>
    <mergeCell ref="D12:D13"/>
    <mergeCell ref="C12:C13"/>
    <mergeCell ref="B12:B13"/>
    <mergeCell ref="G12:G13"/>
  </mergeCells>
  <conditionalFormatting sqref="D45:D1048576 D1:D6 D42:D43">
    <cfRule type="duplicateValues" dxfId="22" priority="14"/>
  </conditionalFormatting>
  <conditionalFormatting sqref="D42:D1048576 D1:D6">
    <cfRule type="duplicateValues" dxfId="21" priority="13"/>
  </conditionalFormatting>
  <conditionalFormatting sqref="E42:E1048576 E1:E6">
    <cfRule type="duplicateValues" dxfId="20" priority="12"/>
  </conditionalFormatting>
  <conditionalFormatting sqref="R1:R2 R4:R11 R14:R1048576 U14:U128 X14:X128 AA14:AA128">
    <cfRule type="cellIs" dxfId="19" priority="10" operator="greaterThan">
      <formula>0</formula>
    </cfRule>
    <cfRule type="cellIs" dxfId="18" priority="11" operator="lessThan">
      <formula>0</formula>
    </cfRule>
  </conditionalFormatting>
  <conditionalFormatting sqref="D5:E6 H5:I6">
    <cfRule type="notContainsBlanks" dxfId="17" priority="9">
      <formula>LEN(TRIM(D5))&gt;0</formula>
    </cfRule>
  </conditionalFormatting>
  <conditionalFormatting sqref="AD2:AD11 AD14:AD1048576 AE15:AF128">
    <cfRule type="cellIs" dxfId="16" priority="8" operator="lessThan">
      <formula>0</formula>
    </cfRule>
  </conditionalFormatting>
  <conditionalFormatting sqref="AD11">
    <cfRule type="containsText" dxfId="15" priority="6" operator="containsText" text="OK">
      <formula>NOT(ISERROR(SEARCH("OK",AD11)))</formula>
    </cfRule>
    <cfRule type="containsText" dxfId="14" priority="7" operator="containsText" text="CHECK">
      <formula>NOT(ISERROR(SEARCH("CHECK",AD11)))</formula>
    </cfRule>
  </conditionalFormatting>
  <conditionalFormatting sqref="AG15:AG128">
    <cfRule type="cellIs" dxfId="13" priority="5" operator="lessThan">
      <formula>0</formula>
    </cfRule>
  </conditionalFormatting>
  <conditionalFormatting sqref="R3">
    <cfRule type="containsText" dxfId="12" priority="3" operator="containsText" text="OK">
      <formula>NOT(ISERROR(SEARCH("OK",R3)))</formula>
    </cfRule>
    <cfRule type="containsText" dxfId="11" priority="4" operator="containsText" text="CHECK">
      <formula>NOT(ISERROR(SEARCH("CHECK",R3)))</formula>
    </cfRule>
  </conditionalFormatting>
  <conditionalFormatting sqref="AD2:AD5">
    <cfRule type="containsText" dxfId="10" priority="1" operator="containsText" text="OK">
      <formula>NOT(ISERROR(SEARCH("OK",AD2)))</formula>
    </cfRule>
    <cfRule type="containsText" dxfId="9" priority="2" operator="containsText" text="CHECK">
      <formula>NOT(ISERROR(SEARCH("CHECK",AD2)))</formula>
    </cfRule>
  </conditionalFormatting>
  <hyperlinks>
    <hyperlink ref="G8" r:id="rId1" xr:uid="{15E821B9-3AD9-4B34-9FEF-81804D745604}"/>
  </hyperlinks>
  <printOptions horizontalCentered="1"/>
  <pageMargins left="0" right="0.2" top="0" bottom="0" header="0" footer="0"/>
  <pageSetup paperSize="8" scale="42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1AB7-21EB-40B9-9B88-BB339E357FE7}">
  <dimension ref="A1:K37"/>
  <sheetViews>
    <sheetView workbookViewId="0">
      <selection activeCell="H18" sqref="H18"/>
    </sheetView>
  </sheetViews>
  <sheetFormatPr defaultRowHeight="10.5"/>
  <cols>
    <col min="1" max="2" width="8.7265625" style="383"/>
    <col min="3" max="3" width="29.26953125" style="383" bestFit="1" customWidth="1"/>
    <col min="4" max="16384" width="8.7265625" style="383"/>
  </cols>
  <sheetData>
    <row r="1" spans="1:11" ht="18.5">
      <c r="A1" s="396" t="s">
        <v>596</v>
      </c>
    </row>
    <row r="2" spans="1:11" ht="42">
      <c r="B2" s="399" t="s">
        <v>597</v>
      </c>
      <c r="C2" s="399" t="s">
        <v>598</v>
      </c>
      <c r="D2" s="400" t="s">
        <v>49</v>
      </c>
      <c r="E2" s="400" t="s">
        <v>50</v>
      </c>
      <c r="F2" s="398"/>
      <c r="G2" s="397" t="s">
        <v>276</v>
      </c>
      <c r="H2" s="1079" t="s">
        <v>53</v>
      </c>
      <c r="I2" s="1080"/>
      <c r="J2" s="397" t="s">
        <v>339</v>
      </c>
      <c r="K2" s="397" t="s">
        <v>52</v>
      </c>
    </row>
    <row r="3" spans="1:11" ht="11.5" customHeight="1">
      <c r="B3" s="401"/>
      <c r="C3" s="401"/>
      <c r="D3" s="402"/>
      <c r="E3" s="402"/>
      <c r="F3" s="384"/>
      <c r="G3" s="403"/>
      <c r="H3" s="533" t="s">
        <v>60</v>
      </c>
      <c r="I3" s="533" t="s">
        <v>61</v>
      </c>
      <c r="J3" s="533" t="s">
        <v>340</v>
      </c>
      <c r="K3" s="533" t="s">
        <v>331</v>
      </c>
    </row>
    <row r="5" spans="1:11">
      <c r="B5" s="385" t="s">
        <v>74</v>
      </c>
      <c r="C5" s="386" t="s">
        <v>75</v>
      </c>
      <c r="D5" s="387" t="s">
        <v>76</v>
      </c>
      <c r="E5" s="388" t="s">
        <v>64</v>
      </c>
      <c r="F5" s="389"/>
      <c r="G5" s="395" t="str">
        <f>+IFERROR(VLOOKUP($B5,'Lưu ý'!$C$5:$G$21,5,0),"")</f>
        <v/>
      </c>
      <c r="H5" s="395">
        <f>+IF($DH5="",100%,INDEX('Lưu ý'!$H$5:$I$21,MATCH('3.Gentan-i'!#REF!,'Lưu ý'!$C$5:$C$21,0),MATCH('3.Gentan-i'!I$6,'Lưu ý'!$H$4:$I$4,0)))</f>
        <v>1</v>
      </c>
      <c r="I5" s="395">
        <f>+IF($DH5="",100%,INDEX('Lưu ý'!$H$5:$I$21,MATCH('3.Gentan-i'!#REF!,'Lưu ý'!$C$5:$C$21,0),MATCH('3.Gentan-i'!J$6,'Lưu ý'!$H$4:$I$4,0)))</f>
        <v>1</v>
      </c>
      <c r="J5" s="395">
        <v>1</v>
      </c>
      <c r="K5" s="395">
        <v>1.1499999999999999</v>
      </c>
    </row>
    <row r="6" spans="1:11">
      <c r="B6" s="385" t="s">
        <v>87</v>
      </c>
      <c r="C6" s="386" t="s">
        <v>88</v>
      </c>
      <c r="D6" s="387" t="s">
        <v>76</v>
      </c>
      <c r="E6" s="388" t="s">
        <v>64</v>
      </c>
      <c r="F6" s="389"/>
      <c r="G6" s="395" t="str">
        <f>+IFERROR(VLOOKUP($B6,'Lưu ý'!$C$5:$G$21,5,0),"")</f>
        <v/>
      </c>
      <c r="H6" s="395">
        <f>+IF($DH6="",100%,INDEX('Lưu ý'!$H$5:$I$21,MATCH('3.Gentan-i'!#REF!,'Lưu ý'!$C$5:$C$21,0),MATCH('3.Gentan-i'!I$6,'Lưu ý'!$H$4:$I$4,0)))</f>
        <v>1</v>
      </c>
      <c r="I6" s="395">
        <f>+IF($DH6="",100%,INDEX('Lưu ý'!$H$5:$I$21,MATCH('3.Gentan-i'!#REF!,'Lưu ý'!$C$5:$C$21,0),MATCH('3.Gentan-i'!J$6,'Lưu ý'!$H$4:$I$4,0)))</f>
        <v>1</v>
      </c>
      <c r="J6" s="395">
        <v>1</v>
      </c>
      <c r="K6" s="395">
        <v>1</v>
      </c>
    </row>
    <row r="7" spans="1:11">
      <c r="B7" s="385" t="s">
        <v>105</v>
      </c>
      <c r="C7" s="386" t="s">
        <v>106</v>
      </c>
      <c r="D7" s="387" t="s">
        <v>107</v>
      </c>
      <c r="E7" s="388" t="s">
        <v>64</v>
      </c>
      <c r="F7" s="389"/>
      <c r="G7" s="395" t="str">
        <f>+IFERROR(VLOOKUP($B7,'Lưu ý'!$C$5:$G$21,5,0),"")</f>
        <v/>
      </c>
      <c r="H7" s="395">
        <f>+IF($DH7="",100%,INDEX('Lưu ý'!$H$5:$I$21,MATCH('3.Gentan-i'!#REF!,'Lưu ý'!$C$5:$C$21,0),MATCH('3.Gentan-i'!I$6,'Lưu ý'!$H$4:$I$4,0)))</f>
        <v>1</v>
      </c>
      <c r="I7" s="395">
        <f>+IF($DH7="",100%,INDEX('Lưu ý'!$H$5:$I$21,MATCH('3.Gentan-i'!#REF!,'Lưu ý'!$C$5:$C$21,0),MATCH('3.Gentan-i'!J$6,'Lưu ý'!$H$4:$I$4,0)))</f>
        <v>1</v>
      </c>
      <c r="J7" s="395">
        <v>1.1499999999999999</v>
      </c>
      <c r="K7" s="395">
        <v>1.1000000000000001</v>
      </c>
    </row>
    <row r="8" spans="1:11">
      <c r="B8" s="385" t="s">
        <v>108</v>
      </c>
      <c r="C8" s="386" t="s">
        <v>109</v>
      </c>
      <c r="D8" s="387" t="s">
        <v>107</v>
      </c>
      <c r="E8" s="388" t="s">
        <v>64</v>
      </c>
      <c r="F8" s="389"/>
      <c r="G8" s="395" t="str">
        <f>+IFERROR(VLOOKUP($B8,'Lưu ý'!$C$5:$G$21,5,0),"")</f>
        <v/>
      </c>
      <c r="H8" s="395">
        <f>+IF($DH8="",100%,INDEX('Lưu ý'!$H$5:$I$21,MATCH('3.Gentan-i'!#REF!,'Lưu ý'!$C$5:$C$21,0),MATCH('3.Gentan-i'!I$6,'Lưu ý'!$H$4:$I$4,0)))</f>
        <v>1</v>
      </c>
      <c r="I8" s="395">
        <f>+IF($DH8="",100%,INDEX('Lưu ý'!$H$5:$I$21,MATCH('3.Gentan-i'!#REF!,'Lưu ý'!$C$5:$C$21,0),MATCH('3.Gentan-i'!J$6,'Lưu ý'!$H$4:$I$4,0)))</f>
        <v>1</v>
      </c>
      <c r="J8" s="395">
        <v>1</v>
      </c>
      <c r="K8" s="395">
        <v>1.5</v>
      </c>
    </row>
    <row r="9" spans="1:11">
      <c r="B9" s="385" t="s">
        <v>143</v>
      </c>
      <c r="C9" s="386" t="s">
        <v>144</v>
      </c>
      <c r="D9" s="387" t="s">
        <v>107</v>
      </c>
      <c r="E9" s="388" t="s">
        <v>64</v>
      </c>
      <c r="F9" s="389"/>
      <c r="G9" s="395" t="str">
        <f>+IFERROR(VLOOKUP($B9,'Lưu ý'!$C$5:$G$21,5,0),"")</f>
        <v/>
      </c>
      <c r="H9" s="395">
        <f>+IF($DH9="",100%,INDEX('Lưu ý'!$H$5:$I$21,MATCH('3.Gentan-i'!#REF!,'Lưu ý'!$C$5:$C$21,0),MATCH('3.Gentan-i'!I$6,'Lưu ý'!$H$4:$I$4,0)))</f>
        <v>1</v>
      </c>
      <c r="I9" s="395">
        <f>+IF($DH9="",100%,INDEX('Lưu ý'!$H$5:$I$21,MATCH('3.Gentan-i'!#REF!,'Lưu ý'!$C$5:$C$21,0),MATCH('3.Gentan-i'!J$6,'Lưu ý'!$H$4:$I$4,0)))</f>
        <v>1</v>
      </c>
      <c r="J9" s="395">
        <v>1</v>
      </c>
      <c r="K9" s="395">
        <v>1.2</v>
      </c>
    </row>
    <row r="10" spans="1:11">
      <c r="B10" s="385" t="s">
        <v>148</v>
      </c>
      <c r="C10" s="386" t="s">
        <v>149</v>
      </c>
      <c r="D10" s="387" t="s">
        <v>333</v>
      </c>
      <c r="E10" s="388" t="s">
        <v>64</v>
      </c>
      <c r="F10" s="389"/>
      <c r="G10" s="395" t="str">
        <f>+IFERROR(VLOOKUP($B10,'Lưu ý'!$C$5:$G$21,5,0),"")</f>
        <v/>
      </c>
      <c r="H10" s="395">
        <f>+IF($DH10="",100%,INDEX('Lưu ý'!$H$5:$I$21,MATCH('3.Gentan-i'!#REF!,'Lưu ý'!$C$5:$C$21,0),MATCH('3.Gentan-i'!I$6,'Lưu ý'!$H$4:$I$4,0)))</f>
        <v>1</v>
      </c>
      <c r="I10" s="395">
        <f>+IF($DH10="",100%,INDEX('Lưu ý'!$H$5:$I$21,MATCH('3.Gentan-i'!#REF!,'Lưu ý'!$C$5:$C$21,0),MATCH('3.Gentan-i'!J$6,'Lưu ý'!$H$4:$I$4,0)))</f>
        <v>1</v>
      </c>
      <c r="J10" s="395">
        <v>1</v>
      </c>
      <c r="K10" s="395">
        <v>0.94</v>
      </c>
    </row>
    <row r="11" spans="1:11">
      <c r="B11" s="385" t="s">
        <v>152</v>
      </c>
      <c r="C11" s="386" t="s">
        <v>153</v>
      </c>
      <c r="D11" s="387" t="s">
        <v>333</v>
      </c>
      <c r="E11" s="388" t="s">
        <v>64</v>
      </c>
      <c r="F11" s="389"/>
      <c r="G11" s="395" t="str">
        <f>+IFERROR(VLOOKUP($B11,'Lưu ý'!$C$5:$G$21,5,0),"")</f>
        <v/>
      </c>
      <c r="H11" s="395">
        <f>+IF($DH11="",100%,INDEX('Lưu ý'!$H$5:$I$21,MATCH('3.Gentan-i'!#REF!,'Lưu ý'!$C$5:$C$21,0),MATCH('3.Gentan-i'!I$6,'Lưu ý'!$H$4:$I$4,0)))</f>
        <v>1</v>
      </c>
      <c r="I11" s="395">
        <f>+IF($DH11="",100%,INDEX('Lưu ý'!$H$5:$I$21,MATCH('3.Gentan-i'!#REF!,'Lưu ý'!$C$5:$C$21,0),MATCH('3.Gentan-i'!J$6,'Lưu ý'!$H$4:$I$4,0)))</f>
        <v>1</v>
      </c>
      <c r="J11" s="395">
        <v>1</v>
      </c>
      <c r="K11" s="395">
        <v>1</v>
      </c>
    </row>
    <row r="12" spans="1:11">
      <c r="B12" s="385" t="s">
        <v>154</v>
      </c>
      <c r="C12" s="386" t="s">
        <v>155</v>
      </c>
      <c r="D12" s="387" t="s">
        <v>333</v>
      </c>
      <c r="E12" s="388" t="s">
        <v>64</v>
      </c>
      <c r="F12" s="389"/>
      <c r="G12" s="395" t="str">
        <f>+IFERROR(VLOOKUP($B12,'Lưu ý'!$C$5:$G$21,5,0),"")</f>
        <v/>
      </c>
      <c r="H12" s="395">
        <f>+IF($DH12="",100%,INDEX('Lưu ý'!$H$5:$I$21,MATCH('3.Gentan-i'!#REF!,'Lưu ý'!$C$5:$C$21,0),MATCH('3.Gentan-i'!I$6,'Lưu ý'!$H$4:$I$4,0)))</f>
        <v>1</v>
      </c>
      <c r="I12" s="395">
        <f>+IF($DH12="",100%,INDEX('Lưu ý'!$H$5:$I$21,MATCH('3.Gentan-i'!#REF!,'Lưu ý'!$C$5:$C$21,0),MATCH('3.Gentan-i'!J$6,'Lưu ý'!$H$4:$I$4,0)))</f>
        <v>1</v>
      </c>
      <c r="J12" s="395">
        <v>1</v>
      </c>
      <c r="K12" s="395">
        <v>0.9</v>
      </c>
    </row>
    <row r="13" spans="1:11">
      <c r="B13" s="385" t="s">
        <v>168</v>
      </c>
      <c r="C13" s="386" t="s">
        <v>169</v>
      </c>
      <c r="D13" s="387" t="s">
        <v>333</v>
      </c>
      <c r="E13" s="388" t="s">
        <v>64</v>
      </c>
      <c r="F13" s="389"/>
      <c r="G13" s="395" t="str">
        <f>+IFERROR(VLOOKUP($B13,'Lưu ý'!$C$5:$G$21,5,0),"")</f>
        <v/>
      </c>
      <c r="H13" s="395">
        <f>+IF($DH13="",100%,INDEX('Lưu ý'!$H$5:$I$21,MATCH('3.Gentan-i'!#REF!,'Lưu ý'!$C$5:$C$21,0),MATCH('3.Gentan-i'!I$6,'Lưu ý'!$H$4:$I$4,0)))</f>
        <v>1</v>
      </c>
      <c r="I13" s="395">
        <f>+IF($DH13="",100%,INDEX('Lưu ý'!$H$5:$I$21,MATCH('3.Gentan-i'!#REF!,'Lưu ý'!$C$5:$C$21,0),MATCH('3.Gentan-i'!J$6,'Lưu ý'!$H$4:$I$4,0)))</f>
        <v>1</v>
      </c>
      <c r="J13" s="395">
        <v>1</v>
      </c>
      <c r="K13" s="395">
        <v>1</v>
      </c>
    </row>
    <row r="14" spans="1:11">
      <c r="B14" s="385" t="s">
        <v>170</v>
      </c>
      <c r="C14" s="386" t="s">
        <v>344</v>
      </c>
      <c r="D14" s="387" t="s">
        <v>333</v>
      </c>
      <c r="E14" s="388" t="s">
        <v>64</v>
      </c>
      <c r="F14" s="389"/>
      <c r="G14" s="395" t="str">
        <f>+IFERROR(VLOOKUP($B14,'Lưu ý'!$C$5:$G$21,5,0),"")</f>
        <v/>
      </c>
      <c r="H14" s="395">
        <f>+IF($DH14="",100%,INDEX('Lưu ý'!$H$5:$I$21,MATCH('3.Gentan-i'!#REF!,'Lưu ý'!$C$5:$C$21,0),MATCH('3.Gentan-i'!I$6,'Lưu ý'!$H$4:$I$4,0)))</f>
        <v>1</v>
      </c>
      <c r="I14" s="395">
        <f>+IF($DH14="",100%,INDEX('Lưu ý'!$H$5:$I$21,MATCH('3.Gentan-i'!#REF!,'Lưu ý'!$C$5:$C$21,0),MATCH('3.Gentan-i'!J$6,'Lưu ý'!$H$4:$I$4,0)))</f>
        <v>1</v>
      </c>
      <c r="J14" s="395">
        <v>1</v>
      </c>
      <c r="K14" s="395">
        <v>1</v>
      </c>
    </row>
    <row r="15" spans="1:11" ht="21">
      <c r="B15" s="385" t="s">
        <v>174</v>
      </c>
      <c r="C15" s="386" t="s">
        <v>175</v>
      </c>
      <c r="D15" s="387" t="s">
        <v>334</v>
      </c>
      <c r="E15" s="388" t="s">
        <v>64</v>
      </c>
      <c r="F15" s="389"/>
      <c r="G15" s="395" t="str">
        <f>+IFERROR(VLOOKUP($B15,'Lưu ý'!$C$5:$G$21,5,0),"")</f>
        <v/>
      </c>
      <c r="H15" s="395">
        <f>+IF($DH15="",100%,INDEX('Lưu ý'!$H$5:$I$21,MATCH('3.Gentan-i'!#REF!,'Lưu ý'!$C$5:$C$21,0),MATCH('3.Gentan-i'!I$6,'Lưu ý'!$H$4:$I$4,0)))</f>
        <v>1</v>
      </c>
      <c r="I15" s="395">
        <f>+IF($DH15="",100%,INDEX('Lưu ý'!$H$5:$I$21,MATCH('3.Gentan-i'!#REF!,'Lưu ý'!$C$5:$C$21,0),MATCH('3.Gentan-i'!J$6,'Lưu ý'!$H$4:$I$4,0)))</f>
        <v>1</v>
      </c>
      <c r="J15" s="395">
        <v>1</v>
      </c>
      <c r="K15" s="395">
        <v>1</v>
      </c>
    </row>
    <row r="16" spans="1:11" ht="21">
      <c r="B16" s="385" t="s">
        <v>176</v>
      </c>
      <c r="C16" s="386" t="s">
        <v>177</v>
      </c>
      <c r="D16" s="387" t="s">
        <v>334</v>
      </c>
      <c r="E16" s="388" t="s">
        <v>64</v>
      </c>
      <c r="F16" s="389"/>
      <c r="G16" s="395" t="str">
        <f>+IFERROR(VLOOKUP($B16,'Lưu ý'!$C$5:$G$21,5,0),"")</f>
        <v/>
      </c>
      <c r="H16" s="395">
        <f>+IF($DH16="",100%,INDEX('Lưu ý'!$H$5:$I$21,MATCH('3.Gentan-i'!#REF!,'Lưu ý'!$C$5:$C$21,0),MATCH('3.Gentan-i'!I$6,'Lưu ý'!$H$4:$I$4,0)))</f>
        <v>1</v>
      </c>
      <c r="I16" s="395">
        <f>+IF($DH16="",100%,INDEX('Lưu ý'!$H$5:$I$21,MATCH('3.Gentan-i'!#REF!,'Lưu ý'!$C$5:$C$21,0),MATCH('3.Gentan-i'!J$6,'Lưu ý'!$H$4:$I$4,0)))</f>
        <v>1</v>
      </c>
      <c r="J16" s="395">
        <v>1</v>
      </c>
      <c r="K16" s="395">
        <v>0.8</v>
      </c>
    </row>
    <row r="17" spans="2:11">
      <c r="B17" s="385" t="s">
        <v>187</v>
      </c>
      <c r="C17" s="386" t="s">
        <v>188</v>
      </c>
      <c r="D17" s="387" t="s">
        <v>336</v>
      </c>
      <c r="E17" s="388" t="s">
        <v>64</v>
      </c>
      <c r="F17" s="389"/>
      <c r="G17" s="395" t="str">
        <f>+IFERROR(VLOOKUP($B17,'Lưu ý'!$C$5:$G$21,5,0),"")</f>
        <v/>
      </c>
      <c r="H17" s="395">
        <f>+IF($DH17="",100%,INDEX('Lưu ý'!$H$5:$I$21,MATCH('3.Gentan-i'!#REF!,'Lưu ý'!$C$5:$C$21,0),MATCH('3.Gentan-i'!I$6,'Lưu ý'!$H$4:$I$4,0)))</f>
        <v>1</v>
      </c>
      <c r="I17" s="395">
        <f>+IF($DH17="",100%,INDEX('Lưu ý'!$H$5:$I$21,MATCH('3.Gentan-i'!#REF!,'Lưu ý'!$C$5:$C$21,0),MATCH('3.Gentan-i'!J$6,'Lưu ý'!$H$4:$I$4,0)))</f>
        <v>1</v>
      </c>
      <c r="J17" s="395">
        <v>1</v>
      </c>
      <c r="K17" s="395">
        <v>0.8</v>
      </c>
    </row>
    <row r="18" spans="2:11">
      <c r="B18" s="385" t="s">
        <v>189</v>
      </c>
      <c r="C18" s="386" t="s">
        <v>190</v>
      </c>
      <c r="D18" s="387" t="s">
        <v>336</v>
      </c>
      <c r="E18" s="388" t="s">
        <v>64</v>
      </c>
      <c r="F18" s="389"/>
      <c r="G18" s="395" t="str">
        <f>+IFERROR(VLOOKUP($B18,'Lưu ý'!$C$5:$G$21,5,0),"")</f>
        <v/>
      </c>
      <c r="H18" s="395">
        <f>+IF($DH18="",100%,INDEX('Lưu ý'!$H$5:$I$21,MATCH('3.Gentan-i'!#REF!,'Lưu ý'!$C$5:$C$21,0),MATCH('3.Gentan-i'!I$6,'Lưu ý'!$H$4:$I$4,0)))</f>
        <v>1</v>
      </c>
      <c r="I18" s="395">
        <f>+IF($DH18="",100%,INDEX('Lưu ý'!$H$5:$I$21,MATCH('3.Gentan-i'!#REF!,'Lưu ý'!$C$5:$C$21,0),MATCH('3.Gentan-i'!J$6,'Lưu ý'!$H$4:$I$4,0)))</f>
        <v>1</v>
      </c>
      <c r="J18" s="395">
        <v>1</v>
      </c>
      <c r="K18" s="395">
        <v>1</v>
      </c>
    </row>
    <row r="19" spans="2:11">
      <c r="B19" s="385" t="s">
        <v>197</v>
      </c>
      <c r="C19" s="386" t="s">
        <v>198</v>
      </c>
      <c r="D19" s="387" t="s">
        <v>333</v>
      </c>
      <c r="E19" s="388" t="s">
        <v>64</v>
      </c>
      <c r="F19" s="389"/>
      <c r="G19" s="395" t="str">
        <f>+IFERROR(VLOOKUP($B19,'Lưu ý'!$C$5:$G$21,5,0),"")</f>
        <v/>
      </c>
      <c r="H19" s="395">
        <f>+IF($DH19="",100%,INDEX('Lưu ý'!$H$5:$I$21,MATCH('3.Gentan-i'!#REF!,'Lưu ý'!$C$5:$C$21,0),MATCH('3.Gentan-i'!I$6,'Lưu ý'!$H$4:$I$4,0)))</f>
        <v>1</v>
      </c>
      <c r="I19" s="395">
        <f>+IF($DH19="",100%,INDEX('Lưu ý'!$H$5:$I$21,MATCH('3.Gentan-i'!#REF!,'Lưu ý'!$C$5:$C$21,0),MATCH('3.Gentan-i'!J$6,'Lưu ý'!$H$4:$I$4,0)))</f>
        <v>1</v>
      </c>
      <c r="J19" s="395">
        <v>1</v>
      </c>
      <c r="K19" s="395">
        <v>1</v>
      </c>
    </row>
    <row r="20" spans="2:11" ht="21">
      <c r="B20" s="385" t="s">
        <v>219</v>
      </c>
      <c r="C20" s="386" t="s">
        <v>220</v>
      </c>
      <c r="D20" s="387" t="s">
        <v>334</v>
      </c>
      <c r="E20" s="388" t="s">
        <v>64</v>
      </c>
      <c r="F20" s="389"/>
      <c r="G20" s="395" t="str">
        <f>+IFERROR(VLOOKUP($B20,'Lưu ý'!$C$5:$G$21,5,0),"")</f>
        <v/>
      </c>
      <c r="H20" s="395">
        <f>+IF($DH20="",100%,INDEX('Lưu ý'!$H$5:$I$21,MATCH('3.Gentan-i'!#REF!,'Lưu ý'!$C$5:$C$21,0),MATCH('3.Gentan-i'!I$6,'Lưu ý'!$H$4:$I$4,0)))</f>
        <v>1</v>
      </c>
      <c r="I20" s="395">
        <f>+IF($DH20="",100%,INDEX('Lưu ý'!$H$5:$I$21,MATCH('3.Gentan-i'!#REF!,'Lưu ý'!$C$5:$C$21,0),MATCH('3.Gentan-i'!J$6,'Lưu ý'!$H$4:$I$4,0)))</f>
        <v>1</v>
      </c>
      <c r="J20" s="395">
        <v>1</v>
      </c>
      <c r="K20" s="395">
        <v>0.85</v>
      </c>
    </row>
    <row r="21" spans="2:11" ht="21">
      <c r="B21" s="385" t="s">
        <v>224</v>
      </c>
      <c r="C21" s="386" t="s">
        <v>225</v>
      </c>
      <c r="D21" s="387" t="s">
        <v>334</v>
      </c>
      <c r="E21" s="388" t="s">
        <v>64</v>
      </c>
      <c r="F21" s="389"/>
      <c r="G21" s="395" t="str">
        <f>+IFERROR(VLOOKUP($B21,'Lưu ý'!$C$5:$G$21,5,0),"")</f>
        <v/>
      </c>
      <c r="H21" s="395">
        <f>+IF($DH21="",100%,INDEX('Lưu ý'!$H$5:$I$21,MATCH('3.Gentan-i'!#REF!,'Lưu ý'!$C$5:$C$21,0),MATCH('3.Gentan-i'!I$6,'Lưu ý'!$H$4:$I$4,0)))</f>
        <v>1</v>
      </c>
      <c r="I21" s="395">
        <f>+IF($DH21="",100%,INDEX('Lưu ý'!$H$5:$I$21,MATCH('3.Gentan-i'!#REF!,'Lưu ý'!$C$5:$C$21,0),MATCH('3.Gentan-i'!J$6,'Lưu ý'!$H$4:$I$4,0)))</f>
        <v>1</v>
      </c>
      <c r="J21" s="395">
        <v>1</v>
      </c>
      <c r="K21" s="395">
        <v>1</v>
      </c>
    </row>
    <row r="22" spans="2:11">
      <c r="B22" s="385" t="s">
        <v>364</v>
      </c>
      <c r="C22" s="386" t="s">
        <v>371</v>
      </c>
      <c r="D22" s="387" t="s">
        <v>76</v>
      </c>
      <c r="E22" s="388" t="s">
        <v>64</v>
      </c>
      <c r="F22" s="389"/>
      <c r="G22" s="395" t="str">
        <f>+IFERROR(VLOOKUP($B22,'Lưu ý'!$C$5:$G$21,5,0),"")</f>
        <v/>
      </c>
      <c r="H22" s="395">
        <f>+IF($DH22="",100%,INDEX('Lưu ý'!$H$5:$I$21,MATCH('3.Gentan-i'!#REF!,'Lưu ý'!$C$5:$C$21,0),MATCH('3.Gentan-i'!I$6,'Lưu ý'!$H$4:$I$4,0)))</f>
        <v>1</v>
      </c>
      <c r="I22" s="395">
        <f>+IF($DH22="",100%,INDEX('Lưu ý'!$H$5:$I$21,MATCH('3.Gentan-i'!#REF!,'Lưu ý'!$C$5:$C$21,0),MATCH('3.Gentan-i'!J$6,'Lưu ý'!$H$4:$I$4,0)))</f>
        <v>1</v>
      </c>
      <c r="J22" s="395">
        <v>1</v>
      </c>
      <c r="K22" s="395">
        <v>1</v>
      </c>
    </row>
    <row r="23" spans="2:11">
      <c r="B23" s="385" t="s">
        <v>365</v>
      </c>
      <c r="C23" s="386" t="s">
        <v>372</v>
      </c>
      <c r="D23" s="387" t="s">
        <v>76</v>
      </c>
      <c r="E23" s="388" t="s">
        <v>64</v>
      </c>
      <c r="F23" s="389"/>
      <c r="G23" s="395" t="str">
        <f>+IFERROR(VLOOKUP($B23,'Lưu ý'!$C$5:$G$21,5,0),"")</f>
        <v/>
      </c>
      <c r="H23" s="395">
        <f>+IF($DH23="",100%,INDEX('Lưu ý'!$H$5:$I$21,MATCH('3.Gentan-i'!#REF!,'Lưu ý'!$C$5:$C$21,0),MATCH('3.Gentan-i'!I$6,'Lưu ý'!$H$4:$I$4,0)))</f>
        <v>1</v>
      </c>
      <c r="I23" s="395">
        <f>+IF($DH23="",100%,INDEX('Lưu ý'!$H$5:$I$21,MATCH('3.Gentan-i'!#REF!,'Lưu ý'!$C$5:$C$21,0),MATCH('3.Gentan-i'!J$6,'Lưu ý'!$H$4:$I$4,0)))</f>
        <v>1</v>
      </c>
      <c r="J23" s="395">
        <v>1</v>
      </c>
      <c r="K23" s="395">
        <v>1</v>
      </c>
    </row>
    <row r="24" spans="2:11">
      <c r="B24" s="385" t="s">
        <v>366</v>
      </c>
      <c r="C24" s="386" t="s">
        <v>373</v>
      </c>
      <c r="D24" s="387" t="s">
        <v>76</v>
      </c>
      <c r="E24" s="388" t="s">
        <v>64</v>
      </c>
      <c r="F24" s="389"/>
      <c r="G24" s="395" t="str">
        <f>+IFERROR(VLOOKUP($B24,'Lưu ý'!$C$5:$G$21,5,0),"")</f>
        <v/>
      </c>
      <c r="H24" s="395">
        <f>+IF($DH24="",100%,INDEX('Lưu ý'!$H$5:$I$21,MATCH('3.Gentan-i'!#REF!,'Lưu ý'!$C$5:$C$21,0),MATCH('3.Gentan-i'!I$6,'Lưu ý'!$H$4:$I$4,0)))</f>
        <v>1</v>
      </c>
      <c r="I24" s="395">
        <f>+IF($DH24="",100%,INDEX('Lưu ý'!$H$5:$I$21,MATCH('3.Gentan-i'!#REF!,'Lưu ý'!$C$5:$C$21,0),MATCH('3.Gentan-i'!J$6,'Lưu ý'!$H$4:$I$4,0)))</f>
        <v>1</v>
      </c>
      <c r="J24" s="395">
        <v>1</v>
      </c>
      <c r="K24" s="395">
        <v>1</v>
      </c>
    </row>
    <row r="25" spans="2:11">
      <c r="B25" s="385" t="s">
        <v>367</v>
      </c>
      <c r="C25" s="386" t="s">
        <v>374</v>
      </c>
      <c r="D25" s="387" t="s">
        <v>333</v>
      </c>
      <c r="E25" s="388" t="s">
        <v>64</v>
      </c>
      <c r="F25" s="389"/>
      <c r="G25" s="395" t="str">
        <f>+IFERROR(VLOOKUP($B25,'Lưu ý'!$C$5:$G$21,5,0),"")</f>
        <v/>
      </c>
      <c r="H25" s="395">
        <f>+IF($DH25="",100%,INDEX('Lưu ý'!$H$5:$I$21,MATCH('3.Gentan-i'!#REF!,'Lưu ý'!$C$5:$C$21,0),MATCH('3.Gentan-i'!I$6,'Lưu ý'!$H$4:$I$4,0)))</f>
        <v>1</v>
      </c>
      <c r="I25" s="395">
        <f>+IF($DH25="",100%,INDEX('Lưu ý'!$H$5:$I$21,MATCH('3.Gentan-i'!#REF!,'Lưu ý'!$C$5:$C$21,0),MATCH('3.Gentan-i'!J$6,'Lưu ý'!$H$4:$I$4,0)))</f>
        <v>1</v>
      </c>
      <c r="J25" s="395">
        <v>1</v>
      </c>
      <c r="K25" s="395">
        <v>1</v>
      </c>
    </row>
    <row r="26" spans="2:11">
      <c r="B26" s="385" t="s">
        <v>368</v>
      </c>
      <c r="C26" s="386" t="s">
        <v>375</v>
      </c>
      <c r="D26" s="387" t="s">
        <v>333</v>
      </c>
      <c r="E26" s="388" t="s">
        <v>64</v>
      </c>
      <c r="F26" s="389"/>
      <c r="G26" s="395" t="str">
        <f>+IFERROR(VLOOKUP($B26,'Lưu ý'!$C$5:$G$21,5,0),"")</f>
        <v/>
      </c>
      <c r="H26" s="395">
        <f>+IF($DH26="",100%,INDEX('Lưu ý'!$H$5:$I$21,MATCH('3.Gentan-i'!#REF!,'Lưu ý'!$C$5:$C$21,0),MATCH('3.Gentan-i'!I$6,'Lưu ý'!$H$4:$I$4,0)))</f>
        <v>1</v>
      </c>
      <c r="I26" s="395">
        <f>+IF($DH26="",100%,INDEX('Lưu ý'!$H$5:$I$21,MATCH('3.Gentan-i'!#REF!,'Lưu ý'!$C$5:$C$21,0),MATCH('3.Gentan-i'!J$6,'Lưu ý'!$H$4:$I$4,0)))</f>
        <v>1</v>
      </c>
      <c r="J26" s="395">
        <v>1</v>
      </c>
      <c r="K26" s="395">
        <v>1</v>
      </c>
    </row>
    <row r="27" spans="2:11" ht="21">
      <c r="B27" s="385" t="s">
        <v>369</v>
      </c>
      <c r="C27" s="386" t="s">
        <v>376</v>
      </c>
      <c r="D27" s="387" t="s">
        <v>334</v>
      </c>
      <c r="E27" s="388" t="s">
        <v>64</v>
      </c>
      <c r="F27" s="389"/>
      <c r="G27" s="395" t="str">
        <f>+IFERROR(VLOOKUP($B27,'Lưu ý'!$C$5:$G$21,5,0),"")</f>
        <v/>
      </c>
      <c r="H27" s="395">
        <f>+IF($DH27="",100%,INDEX('Lưu ý'!$H$5:$I$21,MATCH('3.Gentan-i'!#REF!,'Lưu ý'!$C$5:$C$21,0),MATCH('3.Gentan-i'!I$6,'Lưu ý'!$H$4:$I$4,0)))</f>
        <v>1</v>
      </c>
      <c r="I27" s="395">
        <f>+IF($DH27="",100%,INDEX('Lưu ý'!$H$5:$I$21,MATCH('3.Gentan-i'!#REF!,'Lưu ý'!$C$5:$C$21,0),MATCH('3.Gentan-i'!J$6,'Lưu ý'!$H$4:$I$4,0)))</f>
        <v>1</v>
      </c>
      <c r="J27" s="395">
        <v>1</v>
      </c>
      <c r="K27" s="395">
        <v>1</v>
      </c>
    </row>
    <row r="28" spans="2:11" ht="21">
      <c r="B28" s="385" t="s">
        <v>370</v>
      </c>
      <c r="C28" s="386" t="s">
        <v>377</v>
      </c>
      <c r="D28" s="387" t="s">
        <v>334</v>
      </c>
      <c r="E28" s="388" t="s">
        <v>64</v>
      </c>
      <c r="F28" s="389"/>
      <c r="G28" s="395" t="str">
        <f>+IFERROR(VLOOKUP($B28,'Lưu ý'!$C$5:$G$21,5,0),"")</f>
        <v/>
      </c>
      <c r="H28" s="395">
        <f>+IF($DH28="",100%,INDEX('Lưu ý'!$H$5:$I$21,MATCH('3.Gentan-i'!#REF!,'Lưu ý'!$C$5:$C$21,0),MATCH('3.Gentan-i'!I$6,'Lưu ý'!$H$4:$I$4,0)))</f>
        <v>1</v>
      </c>
      <c r="I28" s="395">
        <f>+IF($DH28="",100%,INDEX('Lưu ý'!$H$5:$I$21,MATCH('3.Gentan-i'!#REF!,'Lưu ý'!$C$5:$C$21,0),MATCH('3.Gentan-i'!J$6,'Lưu ý'!$H$4:$I$4,0)))</f>
        <v>1</v>
      </c>
      <c r="J28" s="395">
        <v>1</v>
      </c>
      <c r="K28" s="395">
        <v>1</v>
      </c>
    </row>
    <row r="29" spans="2:11">
      <c r="B29" s="385" t="s">
        <v>396</v>
      </c>
      <c r="C29" s="386" t="s">
        <v>391</v>
      </c>
      <c r="D29" s="387" t="s">
        <v>333</v>
      </c>
      <c r="E29" s="388" t="s">
        <v>64</v>
      </c>
      <c r="F29" s="389"/>
      <c r="G29" s="395" t="str">
        <f>+IFERROR(VLOOKUP($B29,'Lưu ý'!$C$5:$G$21,5,0),"")</f>
        <v/>
      </c>
      <c r="H29" s="395">
        <f>+IF($DH29="",100%,INDEX('Lưu ý'!$H$5:$I$21,MATCH('3.Gentan-i'!#REF!,'Lưu ý'!$C$5:$C$21,0),MATCH('3.Gentan-i'!I$6,'Lưu ý'!$H$4:$I$4,0)))</f>
        <v>1</v>
      </c>
      <c r="I29" s="395">
        <f>+IF($DH29="",100%,INDEX('Lưu ý'!$H$5:$I$21,MATCH('3.Gentan-i'!#REF!,'Lưu ý'!$C$5:$C$21,0),MATCH('3.Gentan-i'!J$6,'Lưu ý'!$H$4:$I$4,0)))</f>
        <v>1</v>
      </c>
      <c r="J29" s="395">
        <v>1</v>
      </c>
      <c r="K29" s="395">
        <v>1</v>
      </c>
    </row>
    <row r="30" spans="2:11">
      <c r="B30" s="385" t="s">
        <v>397</v>
      </c>
      <c r="C30" s="386" t="s">
        <v>392</v>
      </c>
      <c r="D30" s="387" t="s">
        <v>333</v>
      </c>
      <c r="E30" s="388" t="s">
        <v>64</v>
      </c>
      <c r="F30" s="389"/>
      <c r="G30" s="395" t="str">
        <f>+IFERROR(VLOOKUP($B30,'Lưu ý'!$C$5:$G$21,5,0),"")</f>
        <v/>
      </c>
      <c r="H30" s="395">
        <f>+IF($DH30="",100%,INDEX('Lưu ý'!$H$5:$I$21,MATCH('3.Gentan-i'!#REF!,'Lưu ý'!$C$5:$C$21,0),MATCH('3.Gentan-i'!I$6,'Lưu ý'!$H$4:$I$4,0)))</f>
        <v>1</v>
      </c>
      <c r="I30" s="395">
        <f>+IF($DH30="",100%,INDEX('Lưu ý'!$H$5:$I$21,MATCH('3.Gentan-i'!#REF!,'Lưu ý'!$C$5:$C$21,0),MATCH('3.Gentan-i'!J$6,'Lưu ý'!$H$4:$I$4,0)))</f>
        <v>1</v>
      </c>
      <c r="J30" s="395">
        <v>1</v>
      </c>
      <c r="K30" s="395">
        <v>1</v>
      </c>
    </row>
    <row r="31" spans="2:11">
      <c r="B31" s="385" t="s">
        <v>398</v>
      </c>
      <c r="C31" s="386" t="s">
        <v>393</v>
      </c>
      <c r="D31" s="387" t="s">
        <v>333</v>
      </c>
      <c r="E31" s="388" t="s">
        <v>64</v>
      </c>
      <c r="F31" s="389"/>
      <c r="G31" s="395" t="str">
        <f>+IFERROR(VLOOKUP($B31,'Lưu ý'!$C$5:$G$21,5,0),"")</f>
        <v/>
      </c>
      <c r="H31" s="395">
        <f>+IF($DH31="",100%,INDEX('Lưu ý'!$H$5:$I$21,MATCH('3.Gentan-i'!#REF!,'Lưu ý'!$C$5:$C$21,0),MATCH('3.Gentan-i'!I$6,'Lưu ý'!$H$4:$I$4,0)))</f>
        <v>1</v>
      </c>
      <c r="I31" s="395">
        <f>+IF($DH31="",100%,INDEX('Lưu ý'!$H$5:$I$21,MATCH('3.Gentan-i'!#REF!,'Lưu ý'!$C$5:$C$21,0),MATCH('3.Gentan-i'!J$6,'Lưu ý'!$H$4:$I$4,0)))</f>
        <v>1</v>
      </c>
      <c r="J31" s="395">
        <v>1</v>
      </c>
      <c r="K31" s="395">
        <v>1</v>
      </c>
    </row>
    <row r="32" spans="2:11">
      <c r="B32" s="390" t="s">
        <v>417</v>
      </c>
      <c r="C32" s="386" t="s">
        <v>415</v>
      </c>
      <c r="D32" s="387" t="s">
        <v>333</v>
      </c>
      <c r="E32" s="388" t="s">
        <v>64</v>
      </c>
      <c r="F32" s="389"/>
      <c r="G32" s="395" t="str">
        <f>+IFERROR(VLOOKUP($B32,'Lưu ý'!$C$5:$G$21,5,0),"")</f>
        <v/>
      </c>
      <c r="H32" s="395">
        <f>+IF($DH32="",100%,INDEX('Lưu ý'!$H$5:$I$21,MATCH('3.Gentan-i'!#REF!,'Lưu ý'!$C$5:$C$21,0),MATCH('3.Gentan-i'!I$6,'Lưu ý'!$H$4:$I$4,0)))</f>
        <v>1</v>
      </c>
      <c r="I32" s="395">
        <f>+IF($DH32="",100%,INDEX('Lưu ý'!$H$5:$I$21,MATCH('3.Gentan-i'!#REF!,'Lưu ý'!$C$5:$C$21,0),MATCH('3.Gentan-i'!J$6,'Lưu ý'!$H$4:$I$4,0)))</f>
        <v>1</v>
      </c>
      <c r="J32" s="395">
        <v>1</v>
      </c>
      <c r="K32" s="395">
        <v>1</v>
      </c>
    </row>
    <row r="33" spans="2:11">
      <c r="B33" s="390" t="s">
        <v>418</v>
      </c>
      <c r="C33" s="386" t="s">
        <v>416</v>
      </c>
      <c r="D33" s="387" t="s">
        <v>333</v>
      </c>
      <c r="E33" s="388" t="s">
        <v>64</v>
      </c>
      <c r="F33" s="389"/>
      <c r="G33" s="395" t="str">
        <f>+IFERROR(VLOOKUP($B33,'Lưu ý'!$C$5:$G$21,5,0),"")</f>
        <v/>
      </c>
      <c r="H33" s="395">
        <f>+IF($DH33="",100%,INDEX('Lưu ý'!$H$5:$I$21,MATCH('3.Gentan-i'!#REF!,'Lưu ý'!$C$5:$C$21,0),MATCH('3.Gentan-i'!I$6,'Lưu ý'!$H$4:$I$4,0)))</f>
        <v>1</v>
      </c>
      <c r="I33" s="395">
        <f>+IF($DH33="",100%,INDEX('Lưu ý'!$H$5:$I$21,MATCH('3.Gentan-i'!#REF!,'Lưu ý'!$C$5:$C$21,0),MATCH('3.Gentan-i'!J$6,'Lưu ý'!$H$4:$I$4,0)))</f>
        <v>1</v>
      </c>
      <c r="J33" s="395">
        <v>1</v>
      </c>
      <c r="K33" s="395">
        <v>1</v>
      </c>
    </row>
    <row r="34" spans="2:11">
      <c r="B34" s="385" t="s">
        <v>419</v>
      </c>
      <c r="C34" s="386" t="s">
        <v>401</v>
      </c>
      <c r="D34" s="387" t="s">
        <v>336</v>
      </c>
      <c r="E34" s="388" t="s">
        <v>64</v>
      </c>
      <c r="F34" s="389"/>
      <c r="G34" s="395" t="str">
        <f>+IFERROR(VLOOKUP($B34,'Lưu ý'!$C$5:$G$21,5,0),"")</f>
        <v/>
      </c>
      <c r="H34" s="395">
        <f>+IF($DH34="",100%,INDEX('Lưu ý'!$H$5:$I$21,MATCH('3.Gentan-i'!$B2,'Lưu ý'!$C$5:$C$21,0),MATCH('3.Gentan-i'!I$6,'Lưu ý'!$H$4:$I$4,0)))</f>
        <v>1</v>
      </c>
      <c r="I34" s="395">
        <f>+IF($DH34="",100%,INDEX('Lưu ý'!$H$5:$I$21,MATCH('3.Gentan-i'!$B2,'Lưu ý'!$C$5:$C$21,0),MATCH('3.Gentan-i'!J$6,'Lưu ý'!$H$4:$I$4,0)))</f>
        <v>1</v>
      </c>
      <c r="J34" s="395">
        <v>1</v>
      </c>
      <c r="K34" s="395">
        <v>1</v>
      </c>
    </row>
    <row r="35" spans="2:11">
      <c r="B35" s="385" t="s">
        <v>428</v>
      </c>
      <c r="C35" s="386" t="s">
        <v>410</v>
      </c>
      <c r="D35" s="387" t="s">
        <v>336</v>
      </c>
      <c r="E35" s="388" t="s">
        <v>64</v>
      </c>
      <c r="F35" s="389"/>
      <c r="G35" s="395" t="str">
        <f>+IFERROR(VLOOKUP($B35,'Lưu ý'!$C$5:$G$21,5,0),"")</f>
        <v/>
      </c>
      <c r="H35" s="395">
        <f>+IF($DH35="",100%,INDEX('Lưu ý'!$H$5:$I$21,MATCH('3.Gentan-i'!$B11,'Lưu ý'!$C$5:$C$21,0),MATCH('3.Gentan-i'!I$6,'Lưu ý'!$H$4:$I$4,0)))</f>
        <v>1</v>
      </c>
      <c r="I35" s="395">
        <f>+IF($DH35="",100%,INDEX('Lưu ý'!$H$5:$I$21,MATCH('3.Gentan-i'!$B11,'Lưu ý'!$C$5:$C$21,0),MATCH('3.Gentan-i'!J$6,'Lưu ý'!$H$4:$I$4,0)))</f>
        <v>1</v>
      </c>
      <c r="J35" s="395">
        <v>1</v>
      </c>
      <c r="K35" s="395">
        <v>1</v>
      </c>
    </row>
    <row r="36" spans="2:11">
      <c r="B36" s="385" t="s">
        <v>251</v>
      </c>
      <c r="C36" s="386" t="s">
        <v>252</v>
      </c>
      <c r="D36" s="391" t="s">
        <v>337</v>
      </c>
      <c r="E36" s="392" t="s">
        <v>254</v>
      </c>
      <c r="F36" s="389"/>
      <c r="G36" s="395" t="str">
        <f>+IFERROR(VLOOKUP($B36,'Lưu ý'!$C$5:$G$21,5,0),"")</f>
        <v/>
      </c>
      <c r="H36" s="395">
        <f>+IF($DH36="",100%,INDEX('Lưu ý'!$H$5:$I$21,MATCH('3.Gentan-i'!$B21,'Lưu ý'!$C$5:$C$21,0),MATCH('3.Gentan-i'!I$6,'Lưu ý'!$H$4:$I$4,0)))</f>
        <v>1</v>
      </c>
      <c r="I36" s="395">
        <f>+IF($DH36="",100%,INDEX('Lưu ý'!$H$5:$I$21,MATCH('3.Gentan-i'!$B21,'Lưu ý'!$C$5:$C$21,0),MATCH('3.Gentan-i'!J$6,'Lưu ý'!$H$4:$I$4,0)))</f>
        <v>1</v>
      </c>
      <c r="J36" s="395">
        <v>1</v>
      </c>
      <c r="K36" s="395">
        <v>1</v>
      </c>
    </row>
    <row r="37" spans="2:11">
      <c r="B37" s="393" t="s">
        <v>433</v>
      </c>
      <c r="C37" s="394" t="s">
        <v>432</v>
      </c>
      <c r="D37" s="387" t="s">
        <v>333</v>
      </c>
      <c r="E37" s="388" t="s">
        <v>64</v>
      </c>
      <c r="F37" s="389"/>
      <c r="G37" s="395" t="str">
        <f>+IFERROR(VLOOKUP($B37,'Lưu ý'!$C$5:$G$21,5,0),"")</f>
        <v/>
      </c>
      <c r="H37" s="395">
        <f>+IF($DH37="",100%,INDEX('Lưu ý'!$H$5:$I$21,MATCH('3.Gentan-i'!$B23,'Lưu ý'!$C$5:$C$21,0),MATCH('3.Gentan-i'!I$6,'Lưu ý'!$H$4:$I$4,0)))</f>
        <v>1</v>
      </c>
      <c r="I37" s="395">
        <f>+IF($DH37="",100%,INDEX('Lưu ý'!$H$5:$I$21,MATCH('3.Gentan-i'!$B23,'Lưu ý'!$C$5:$C$21,0),MATCH('3.Gentan-i'!J$6,'Lưu ý'!$H$4:$I$4,0)))</f>
        <v>1</v>
      </c>
      <c r="J37" s="395">
        <v>1</v>
      </c>
      <c r="K37" s="395">
        <v>1</v>
      </c>
    </row>
  </sheetData>
  <mergeCells count="1">
    <mergeCell ref="H2:I2"/>
  </mergeCells>
  <conditionalFormatting sqref="C5:C37">
    <cfRule type="duplicateValues" dxfId="8" priority="5"/>
  </conditionalFormatting>
  <conditionalFormatting sqref="K3 D3:E3">
    <cfRule type="cellIs" dxfId="7" priority="4" operator="equal">
      <formula>0</formula>
    </cfRule>
  </conditionalFormatting>
  <conditionalFormatting sqref="G3:I3">
    <cfRule type="cellIs" dxfId="6" priority="3" operator="equal">
      <formula>0</formula>
    </cfRule>
  </conditionalFormatting>
  <conditionalFormatting sqref="F3">
    <cfRule type="cellIs" dxfId="5" priority="2" operator="equal">
      <formula>0</formula>
    </cfRule>
  </conditionalFormatting>
  <conditionalFormatting sqref="J3">
    <cfRule type="cellIs" dxfId="4" priority="1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28EA-AAD5-4DDB-9C27-A65CAB09BA41}">
  <dimension ref="A3:V17"/>
  <sheetViews>
    <sheetView showGridLines="0" zoomScale="70" zoomScaleNormal="70" workbookViewId="0">
      <selection activeCell="I19" sqref="I19"/>
    </sheetView>
  </sheetViews>
  <sheetFormatPr defaultRowHeight="14.5"/>
  <cols>
    <col min="2" max="2" width="9.36328125" customWidth="1"/>
  </cols>
  <sheetData>
    <row r="3" spans="1:22" ht="21">
      <c r="A3" s="624" t="s">
        <v>699</v>
      </c>
      <c r="B3" s="624" t="s">
        <v>700</v>
      </c>
    </row>
    <row r="4" spans="1:22">
      <c r="B4" s="616"/>
      <c r="C4" s="1081" t="s">
        <v>704</v>
      </c>
      <c r="D4" s="1081"/>
      <c r="E4" s="1081"/>
      <c r="F4" s="1081"/>
      <c r="G4" s="616" t="s">
        <v>11</v>
      </c>
      <c r="H4" s="616"/>
      <c r="I4" s="616"/>
      <c r="J4" s="616"/>
      <c r="K4" s="616" t="s">
        <v>12</v>
      </c>
      <c r="L4" s="616"/>
      <c r="M4" s="616"/>
      <c r="N4" s="616"/>
      <c r="O4" s="616" t="s">
        <v>13</v>
      </c>
      <c r="P4" s="616"/>
      <c r="Q4" s="616"/>
      <c r="R4" s="616"/>
      <c r="S4" s="616" t="s">
        <v>14</v>
      </c>
      <c r="T4" s="616"/>
      <c r="U4" s="616"/>
      <c r="V4" s="616"/>
    </row>
    <row r="5" spans="1:22" s="614" customFormat="1" ht="19" customHeight="1">
      <c r="B5" s="617"/>
      <c r="C5" s="618" t="s">
        <v>705</v>
      </c>
      <c r="D5" s="618" t="s">
        <v>706</v>
      </c>
      <c r="E5" s="618" t="s">
        <v>707</v>
      </c>
      <c r="F5" s="618" t="s">
        <v>708</v>
      </c>
      <c r="G5" s="618" t="s">
        <v>705</v>
      </c>
      <c r="H5" s="618" t="s">
        <v>706</v>
      </c>
      <c r="I5" s="618" t="s">
        <v>707</v>
      </c>
      <c r="J5" s="618" t="s">
        <v>708</v>
      </c>
      <c r="K5" s="618" t="s">
        <v>705</v>
      </c>
      <c r="L5" s="618" t="s">
        <v>706</v>
      </c>
      <c r="M5" s="618" t="s">
        <v>707</v>
      </c>
      <c r="N5" s="618" t="s">
        <v>708</v>
      </c>
      <c r="O5" s="618" t="s">
        <v>705</v>
      </c>
      <c r="P5" s="618" t="s">
        <v>706</v>
      </c>
      <c r="Q5" s="618" t="s">
        <v>707</v>
      </c>
      <c r="R5" s="618" t="s">
        <v>708</v>
      </c>
      <c r="S5" s="618" t="s">
        <v>705</v>
      </c>
      <c r="T5" s="618" t="s">
        <v>706</v>
      </c>
      <c r="U5" s="618" t="s">
        <v>707</v>
      </c>
      <c r="V5" s="618" t="s">
        <v>708</v>
      </c>
    </row>
    <row r="6" spans="1:22" ht="22.5" customHeight="1">
      <c r="B6" s="622" t="s">
        <v>703</v>
      </c>
      <c r="C6" s="626"/>
      <c r="D6" s="627"/>
      <c r="E6" s="627"/>
      <c r="F6" s="628"/>
      <c r="G6" s="626"/>
      <c r="H6" s="627"/>
      <c r="I6" s="627"/>
      <c r="J6" s="628"/>
      <c r="K6" s="626"/>
      <c r="L6" s="627"/>
      <c r="M6" s="627"/>
      <c r="N6" s="628"/>
      <c r="O6" s="626"/>
      <c r="P6" s="627"/>
      <c r="Q6" s="627"/>
      <c r="R6" s="628"/>
      <c r="S6" s="626"/>
      <c r="T6" s="627"/>
      <c r="U6" s="627"/>
      <c r="V6" s="628"/>
    </row>
    <row r="7" spans="1:22" ht="22.5" customHeight="1">
      <c r="B7" s="620"/>
      <c r="C7" s="629"/>
      <c r="D7" s="630"/>
      <c r="E7" s="630"/>
      <c r="F7" s="631"/>
      <c r="G7" s="629"/>
      <c r="H7" s="630"/>
      <c r="I7" s="630"/>
      <c r="J7" s="631"/>
      <c r="K7" s="629"/>
      <c r="L7" s="630"/>
      <c r="M7" s="630"/>
      <c r="N7" s="631"/>
      <c r="O7" s="629"/>
      <c r="P7" s="630"/>
      <c r="Q7" s="630"/>
      <c r="R7" s="631"/>
      <c r="S7" s="629"/>
      <c r="T7" s="630"/>
      <c r="U7" s="630"/>
      <c r="V7" s="631"/>
    </row>
    <row r="8" spans="1:22" ht="22.5" customHeight="1">
      <c r="B8" s="619" t="s">
        <v>709</v>
      </c>
      <c r="C8" s="629"/>
      <c r="D8" s="630"/>
      <c r="E8" s="630"/>
      <c r="F8" s="631"/>
      <c r="G8" s="629"/>
      <c r="H8" s="630"/>
      <c r="I8" s="630"/>
      <c r="J8" s="631"/>
      <c r="K8" s="629"/>
      <c r="L8" s="630"/>
      <c r="M8" s="630"/>
      <c r="N8" s="631"/>
      <c r="O8" s="629"/>
      <c r="P8" s="630"/>
      <c r="Q8" s="630"/>
      <c r="R8" s="631"/>
      <c r="S8" s="629"/>
      <c r="T8" s="630"/>
      <c r="U8" s="630"/>
      <c r="V8" s="631"/>
    </row>
    <row r="9" spans="1:22" ht="22.5" customHeight="1">
      <c r="B9" s="621"/>
      <c r="C9" s="629"/>
      <c r="D9" s="630"/>
      <c r="E9" s="630"/>
      <c r="F9" s="631"/>
      <c r="G9" s="629"/>
      <c r="H9" s="630"/>
      <c r="I9" s="630"/>
      <c r="J9" s="631"/>
      <c r="K9" s="629"/>
      <c r="L9" s="630"/>
      <c r="M9" s="630"/>
      <c r="N9" s="631"/>
      <c r="O9" s="629"/>
      <c r="P9" s="630"/>
      <c r="Q9" s="630"/>
      <c r="R9" s="631"/>
      <c r="S9" s="629"/>
      <c r="T9" s="630"/>
      <c r="U9" s="630"/>
      <c r="V9" s="631"/>
    </row>
    <row r="10" spans="1:22" ht="22.5" customHeight="1">
      <c r="B10" s="619" t="s">
        <v>8</v>
      </c>
      <c r="C10" s="629"/>
      <c r="D10" s="630"/>
      <c r="E10" s="630"/>
      <c r="F10" s="631"/>
      <c r="G10" s="629"/>
      <c r="H10" s="630"/>
      <c r="I10" s="630"/>
      <c r="J10" s="631"/>
      <c r="K10" s="629"/>
      <c r="L10" s="630"/>
      <c r="M10" s="630"/>
      <c r="N10" s="631"/>
      <c r="O10" s="629"/>
      <c r="P10" s="630"/>
      <c r="Q10" s="630"/>
      <c r="R10" s="631"/>
      <c r="S10" s="629"/>
      <c r="T10" s="630"/>
      <c r="U10" s="630"/>
      <c r="V10" s="631"/>
    </row>
    <row r="11" spans="1:22" ht="22.5" customHeight="1">
      <c r="B11" s="621"/>
      <c r="C11" s="629"/>
      <c r="D11" s="630"/>
      <c r="E11" s="630"/>
      <c r="F11" s="631"/>
      <c r="G11" s="629"/>
      <c r="H11" s="630"/>
      <c r="I11" s="630"/>
      <c r="J11" s="631"/>
      <c r="K11" s="629"/>
      <c r="L11" s="630"/>
      <c r="M11" s="630"/>
      <c r="N11" s="631"/>
      <c r="O11" s="629"/>
      <c r="P11" s="630"/>
      <c r="Q11" s="630"/>
      <c r="R11" s="631"/>
      <c r="S11" s="629"/>
      <c r="T11" s="630"/>
      <c r="U11" s="630"/>
      <c r="V11" s="631"/>
    </row>
    <row r="12" spans="1:22" ht="22.5" customHeight="1">
      <c r="B12" s="620" t="s">
        <v>713</v>
      </c>
      <c r="C12" s="629"/>
      <c r="D12" s="630"/>
      <c r="E12" s="630"/>
      <c r="F12" s="631"/>
      <c r="G12" s="629"/>
      <c r="H12" s="630"/>
      <c r="I12" s="630"/>
      <c r="J12" s="631"/>
      <c r="K12" s="629"/>
      <c r="L12" s="630"/>
      <c r="M12" s="630"/>
      <c r="N12" s="631"/>
      <c r="O12" s="629"/>
      <c r="P12" s="630"/>
      <c r="Q12" s="630"/>
      <c r="R12" s="631"/>
      <c r="S12" s="629"/>
      <c r="T12" s="630"/>
      <c r="U12" s="630"/>
      <c r="V12" s="631"/>
    </row>
    <row r="13" spans="1:22" ht="22.5" customHeight="1">
      <c r="B13" s="621"/>
      <c r="C13" s="632"/>
      <c r="D13" s="633"/>
      <c r="E13" s="633"/>
      <c r="F13" s="634"/>
      <c r="G13" s="632"/>
      <c r="H13" s="633"/>
      <c r="I13" s="633"/>
      <c r="J13" s="634"/>
      <c r="K13" s="632"/>
      <c r="L13" s="633"/>
      <c r="M13" s="633"/>
      <c r="N13" s="634"/>
      <c r="O13" s="632"/>
      <c r="P13" s="633"/>
      <c r="Q13" s="633"/>
      <c r="R13" s="634"/>
      <c r="S13" s="632"/>
      <c r="T13" s="633"/>
      <c r="U13" s="633"/>
      <c r="V13" s="634"/>
    </row>
    <row r="14" spans="1:22" ht="22.5" customHeight="1">
      <c r="C14" s="615" t="s">
        <v>710</v>
      </c>
      <c r="D14" s="625" t="s">
        <v>711</v>
      </c>
      <c r="E14" t="s">
        <v>712</v>
      </c>
    </row>
    <row r="15" spans="1:22" ht="22.5" customHeight="1"/>
    <row r="16" spans="1:22" ht="22.5" customHeight="1"/>
    <row r="17" spans="1:2" ht="18.5">
      <c r="A17" s="623" t="s">
        <v>701</v>
      </c>
      <c r="B17" s="623" t="s">
        <v>702</v>
      </c>
    </row>
  </sheetData>
  <mergeCells count="1">
    <mergeCell ref="C4:F4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62FED-3C7E-47D0-B0FA-3ADC9B251236}">
  <dimension ref="A2:K120"/>
  <sheetViews>
    <sheetView zoomScale="115" zoomScaleNormal="115" workbookViewId="0">
      <selection activeCell="F22" sqref="F22"/>
    </sheetView>
  </sheetViews>
  <sheetFormatPr defaultRowHeight="12"/>
  <cols>
    <col min="1" max="1" width="9.90625" style="635" bestFit="1" customWidth="1"/>
    <col min="2" max="2" width="45.36328125" style="635" bestFit="1" customWidth="1"/>
    <col min="3" max="3" width="8.81640625" style="635" bestFit="1" customWidth="1"/>
    <col min="4" max="4" width="9.90625" style="635" bestFit="1" customWidth="1"/>
    <col min="5" max="5" width="8.7265625" style="635"/>
    <col min="6" max="6" width="8.81640625" style="635" bestFit="1" customWidth="1"/>
    <col min="7" max="7" width="9.36328125" style="635" bestFit="1" customWidth="1"/>
    <col min="8" max="16384" width="8.7265625" style="635"/>
  </cols>
  <sheetData>
    <row r="2" spans="1:11" ht="14.5" customHeight="1">
      <c r="D2" s="1082" t="s">
        <v>714</v>
      </c>
      <c r="G2" s="635" t="s">
        <v>1</v>
      </c>
      <c r="H2" s="635">
        <v>26</v>
      </c>
    </row>
    <row r="3" spans="1:11">
      <c r="D3" s="1082"/>
    </row>
    <row r="4" spans="1:11">
      <c r="C4" s="657" t="s">
        <v>503</v>
      </c>
      <c r="D4" s="660">
        <v>44840</v>
      </c>
      <c r="E4" s="661" t="s">
        <v>715</v>
      </c>
      <c r="F4" s="661" t="s">
        <v>716</v>
      </c>
    </row>
    <row r="5" spans="1:11">
      <c r="A5" s="636" t="s">
        <v>68</v>
      </c>
      <c r="B5" s="637" t="s">
        <v>69</v>
      </c>
      <c r="C5" s="656">
        <v>672</v>
      </c>
      <c r="D5" s="656">
        <v>80</v>
      </c>
      <c r="E5" s="657">
        <f>C5-D5</f>
        <v>592</v>
      </c>
      <c r="F5" s="658">
        <f>D5/C5</f>
        <v>0.11904761904761904</v>
      </c>
      <c r="G5" s="659"/>
      <c r="I5" s="659"/>
    </row>
    <row r="6" spans="1:11">
      <c r="A6" s="638" t="s">
        <v>71</v>
      </c>
      <c r="B6" s="639" t="s">
        <v>72</v>
      </c>
      <c r="C6" s="656">
        <v>320</v>
      </c>
      <c r="D6" s="656">
        <v>40</v>
      </c>
      <c r="E6" s="657">
        <f t="shared" ref="E6:E69" si="0">C6-D6</f>
        <v>280</v>
      </c>
      <c r="F6" s="658">
        <f t="shared" ref="F6:F69" si="1">D6/C6</f>
        <v>0.125</v>
      </c>
    </row>
    <row r="7" spans="1:11">
      <c r="A7" s="638" t="s">
        <v>77</v>
      </c>
      <c r="B7" s="639" t="s">
        <v>78</v>
      </c>
      <c r="C7" s="656">
        <v>1312</v>
      </c>
      <c r="D7" s="656">
        <v>240</v>
      </c>
      <c r="E7" s="657">
        <f t="shared" si="0"/>
        <v>1072</v>
      </c>
      <c r="F7" s="658">
        <f t="shared" si="1"/>
        <v>0.18292682926829268</v>
      </c>
    </row>
    <row r="8" spans="1:11">
      <c r="A8" s="638" t="s">
        <v>541</v>
      </c>
      <c r="B8" s="640" t="s">
        <v>539</v>
      </c>
      <c r="C8" s="656">
        <v>176</v>
      </c>
      <c r="D8" s="656">
        <v>64</v>
      </c>
      <c r="E8" s="657">
        <f t="shared" si="0"/>
        <v>112</v>
      </c>
      <c r="F8" s="658">
        <f t="shared" si="1"/>
        <v>0.36363636363636365</v>
      </c>
    </row>
    <row r="9" spans="1:11">
      <c r="A9" s="638" t="s">
        <v>80</v>
      </c>
      <c r="B9" s="639" t="s">
        <v>81</v>
      </c>
      <c r="C9" s="656">
        <v>1120</v>
      </c>
      <c r="D9" s="656">
        <v>256</v>
      </c>
      <c r="E9" s="657">
        <f t="shared" si="0"/>
        <v>864</v>
      </c>
      <c r="F9" s="658">
        <f t="shared" si="1"/>
        <v>0.22857142857142856</v>
      </c>
      <c r="J9" s="635">
        <f>672/26</f>
        <v>25.846153846153847</v>
      </c>
      <c r="K9" s="635">
        <f>J9*5</f>
        <v>129.23076923076923</v>
      </c>
    </row>
    <row r="10" spans="1:11">
      <c r="A10" s="638" t="s">
        <v>542</v>
      </c>
      <c r="B10" s="640" t="s">
        <v>540</v>
      </c>
      <c r="C10" s="656">
        <v>108</v>
      </c>
      <c r="D10" s="656">
        <v>36</v>
      </c>
      <c r="E10" s="657">
        <f t="shared" si="0"/>
        <v>72</v>
      </c>
      <c r="F10" s="658">
        <f t="shared" si="1"/>
        <v>0.33333333333333331</v>
      </c>
      <c r="K10" s="659">
        <f>5/26</f>
        <v>0.19230769230769232</v>
      </c>
    </row>
    <row r="11" spans="1:11">
      <c r="A11" s="638" t="s">
        <v>84</v>
      </c>
      <c r="B11" s="639" t="s">
        <v>85</v>
      </c>
      <c r="C11" s="656">
        <v>256</v>
      </c>
      <c r="D11" s="656">
        <v>16</v>
      </c>
      <c r="E11" s="657">
        <f t="shared" si="0"/>
        <v>240</v>
      </c>
      <c r="F11" s="658">
        <f t="shared" si="1"/>
        <v>6.25E-2</v>
      </c>
    </row>
    <row r="12" spans="1:11">
      <c r="A12" s="638" t="s">
        <v>89</v>
      </c>
      <c r="B12" s="639" t="s">
        <v>90</v>
      </c>
      <c r="C12" s="656">
        <v>112</v>
      </c>
      <c r="D12" s="656">
        <v>16</v>
      </c>
      <c r="E12" s="657">
        <f t="shared" si="0"/>
        <v>96</v>
      </c>
      <c r="F12" s="658">
        <f t="shared" si="1"/>
        <v>0.14285714285714285</v>
      </c>
    </row>
    <row r="13" spans="1:11">
      <c r="A13" s="638" t="s">
        <v>92</v>
      </c>
      <c r="B13" s="639" t="s">
        <v>93</v>
      </c>
      <c r="C13" s="656">
        <v>1000</v>
      </c>
      <c r="D13" s="656">
        <v>200</v>
      </c>
      <c r="E13" s="657">
        <f t="shared" si="0"/>
        <v>800</v>
      </c>
      <c r="F13" s="658">
        <f t="shared" si="1"/>
        <v>0.2</v>
      </c>
    </row>
    <row r="14" spans="1:11">
      <c r="A14" s="638" t="s">
        <v>96</v>
      </c>
      <c r="B14" s="639" t="s">
        <v>97</v>
      </c>
      <c r="C14" s="656">
        <v>0</v>
      </c>
      <c r="D14" s="656">
        <v>0</v>
      </c>
      <c r="E14" s="657">
        <f t="shared" si="0"/>
        <v>0</v>
      </c>
      <c r="F14" s="658" t="e">
        <f t="shared" si="1"/>
        <v>#DIV/0!</v>
      </c>
    </row>
    <row r="15" spans="1:11">
      <c r="A15" s="638" t="s">
        <v>99</v>
      </c>
      <c r="B15" s="639" t="s">
        <v>100</v>
      </c>
      <c r="C15" s="656">
        <v>36</v>
      </c>
      <c r="D15" s="656">
        <v>0</v>
      </c>
      <c r="E15" s="657">
        <f t="shared" si="0"/>
        <v>36</v>
      </c>
      <c r="F15" s="658">
        <f t="shared" si="1"/>
        <v>0</v>
      </c>
    </row>
    <row r="16" spans="1:11">
      <c r="A16" s="638" t="s">
        <v>102</v>
      </c>
      <c r="B16" s="639" t="s">
        <v>103</v>
      </c>
      <c r="C16" s="656">
        <v>3200</v>
      </c>
      <c r="D16" s="656">
        <v>200</v>
      </c>
      <c r="E16" s="657">
        <f t="shared" si="0"/>
        <v>3000</v>
      </c>
      <c r="F16" s="658">
        <f t="shared" si="1"/>
        <v>6.25E-2</v>
      </c>
    </row>
    <row r="17" spans="1:6">
      <c r="A17" s="638" t="s">
        <v>110</v>
      </c>
      <c r="B17" s="639" t="s">
        <v>111</v>
      </c>
      <c r="C17" s="656">
        <v>2800</v>
      </c>
      <c r="D17" s="656">
        <v>200</v>
      </c>
      <c r="E17" s="657">
        <f t="shared" si="0"/>
        <v>2600</v>
      </c>
      <c r="F17" s="658">
        <f t="shared" si="1"/>
        <v>7.1428571428571425E-2</v>
      </c>
    </row>
    <row r="18" spans="1:6">
      <c r="A18" s="638" t="s">
        <v>114</v>
      </c>
      <c r="B18" s="639" t="s">
        <v>115</v>
      </c>
      <c r="C18" s="656">
        <v>378</v>
      </c>
      <c r="D18" s="656">
        <v>90</v>
      </c>
      <c r="E18" s="657">
        <f t="shared" si="0"/>
        <v>288</v>
      </c>
      <c r="F18" s="658">
        <f t="shared" si="1"/>
        <v>0.23809523809523808</v>
      </c>
    </row>
    <row r="19" spans="1:6">
      <c r="A19" s="638" t="s">
        <v>576</v>
      </c>
      <c r="B19" s="641" t="s">
        <v>117</v>
      </c>
      <c r="C19" s="656"/>
      <c r="D19" s="656">
        <v>0</v>
      </c>
      <c r="E19" s="657">
        <f t="shared" si="0"/>
        <v>0</v>
      </c>
      <c r="F19" s="658" t="e">
        <f t="shared" si="1"/>
        <v>#DIV/0!</v>
      </c>
    </row>
    <row r="20" spans="1:6">
      <c r="A20" s="638" t="s">
        <v>118</v>
      </c>
      <c r="B20" s="639" t="s">
        <v>119</v>
      </c>
      <c r="C20" s="656">
        <v>4768</v>
      </c>
      <c r="D20" s="656">
        <v>800</v>
      </c>
      <c r="E20" s="657">
        <f t="shared" si="0"/>
        <v>3968</v>
      </c>
      <c r="F20" s="658">
        <f t="shared" si="1"/>
        <v>0.16778523489932887</v>
      </c>
    </row>
    <row r="21" spans="1:6">
      <c r="A21" s="638" t="s">
        <v>121</v>
      </c>
      <c r="B21" s="639" t="s">
        <v>122</v>
      </c>
      <c r="C21" s="656">
        <v>5616</v>
      </c>
      <c r="D21" s="656">
        <v>944</v>
      </c>
      <c r="E21" s="657">
        <f t="shared" si="0"/>
        <v>4672</v>
      </c>
      <c r="F21" s="658">
        <f t="shared" si="1"/>
        <v>0.16809116809116809</v>
      </c>
    </row>
    <row r="22" spans="1:6">
      <c r="A22" s="638" t="s">
        <v>124</v>
      </c>
      <c r="B22" s="639" t="s">
        <v>125</v>
      </c>
      <c r="C22" s="656">
        <v>9200</v>
      </c>
      <c r="D22" s="656">
        <v>1400</v>
      </c>
      <c r="E22" s="657">
        <f t="shared" si="0"/>
        <v>7800</v>
      </c>
      <c r="F22" s="658">
        <f t="shared" si="1"/>
        <v>0.15217391304347827</v>
      </c>
    </row>
    <row r="23" spans="1:6">
      <c r="A23" s="638" t="s">
        <v>127</v>
      </c>
      <c r="B23" s="639" t="s">
        <v>128</v>
      </c>
      <c r="C23" s="656">
        <v>600</v>
      </c>
      <c r="D23" s="656">
        <v>0</v>
      </c>
      <c r="E23" s="657">
        <f t="shared" si="0"/>
        <v>600</v>
      </c>
      <c r="F23" s="658">
        <f t="shared" si="1"/>
        <v>0</v>
      </c>
    </row>
    <row r="24" spans="1:6">
      <c r="A24" s="638" t="s">
        <v>130</v>
      </c>
      <c r="B24" s="639" t="s">
        <v>131</v>
      </c>
      <c r="C24" s="656">
        <v>0</v>
      </c>
      <c r="D24" s="656">
        <v>0</v>
      </c>
      <c r="E24" s="657">
        <f t="shared" si="0"/>
        <v>0</v>
      </c>
      <c r="F24" s="658" t="e">
        <f t="shared" si="1"/>
        <v>#DIV/0!</v>
      </c>
    </row>
    <row r="25" spans="1:6">
      <c r="A25" s="638" t="s">
        <v>132</v>
      </c>
      <c r="B25" s="639" t="s">
        <v>133</v>
      </c>
      <c r="C25" s="656">
        <v>1536</v>
      </c>
      <c r="D25" s="656">
        <v>368</v>
      </c>
      <c r="E25" s="657">
        <f t="shared" si="0"/>
        <v>1168</v>
      </c>
      <c r="F25" s="658">
        <f t="shared" si="1"/>
        <v>0.23958333333333334</v>
      </c>
    </row>
    <row r="26" spans="1:6">
      <c r="A26" s="638" t="s">
        <v>135</v>
      </c>
      <c r="B26" s="639" t="s">
        <v>136</v>
      </c>
      <c r="C26" s="656">
        <v>400</v>
      </c>
      <c r="D26" s="656">
        <v>0</v>
      </c>
      <c r="E26" s="657">
        <f t="shared" si="0"/>
        <v>400</v>
      </c>
      <c r="F26" s="658">
        <f t="shared" si="1"/>
        <v>0</v>
      </c>
    </row>
    <row r="27" spans="1:6">
      <c r="A27" s="638" t="s">
        <v>138</v>
      </c>
      <c r="B27" s="639" t="s">
        <v>139</v>
      </c>
      <c r="C27" s="656">
        <v>0</v>
      </c>
      <c r="D27" s="656">
        <v>0</v>
      </c>
      <c r="E27" s="657">
        <f t="shared" si="0"/>
        <v>0</v>
      </c>
      <c r="F27" s="658" t="e">
        <f t="shared" si="1"/>
        <v>#DIV/0!</v>
      </c>
    </row>
    <row r="28" spans="1:6">
      <c r="A28" s="638" t="s">
        <v>140</v>
      </c>
      <c r="B28" s="639" t="s">
        <v>141</v>
      </c>
      <c r="C28" s="656">
        <v>2528</v>
      </c>
      <c r="D28" s="656">
        <v>592</v>
      </c>
      <c r="E28" s="657">
        <f t="shared" si="0"/>
        <v>1936</v>
      </c>
      <c r="F28" s="658">
        <f t="shared" si="1"/>
        <v>0.23417721518987342</v>
      </c>
    </row>
    <row r="29" spans="1:6">
      <c r="A29" s="638" t="s">
        <v>145</v>
      </c>
      <c r="B29" s="639" t="s">
        <v>146</v>
      </c>
      <c r="C29" s="656">
        <v>288</v>
      </c>
      <c r="D29" s="656">
        <v>80</v>
      </c>
      <c r="E29" s="657">
        <f t="shared" si="0"/>
        <v>208</v>
      </c>
      <c r="F29" s="658">
        <f t="shared" si="1"/>
        <v>0.27777777777777779</v>
      </c>
    </row>
    <row r="30" spans="1:6">
      <c r="A30" s="638" t="s">
        <v>150</v>
      </c>
      <c r="B30" s="640" t="s">
        <v>151</v>
      </c>
      <c r="C30" s="656">
        <v>72</v>
      </c>
      <c r="D30" s="656">
        <v>12</v>
      </c>
      <c r="E30" s="657">
        <f t="shared" si="0"/>
        <v>60</v>
      </c>
      <c r="F30" s="658">
        <f t="shared" si="1"/>
        <v>0.16666666666666666</v>
      </c>
    </row>
    <row r="31" spans="1:6">
      <c r="A31" s="638" t="s">
        <v>156</v>
      </c>
      <c r="B31" s="639" t="s">
        <v>157</v>
      </c>
      <c r="C31" s="656">
        <v>720</v>
      </c>
      <c r="D31" s="656">
        <v>112</v>
      </c>
      <c r="E31" s="657">
        <f t="shared" si="0"/>
        <v>608</v>
      </c>
      <c r="F31" s="658">
        <f t="shared" si="1"/>
        <v>0.15555555555555556</v>
      </c>
    </row>
    <row r="32" spans="1:6">
      <c r="A32" s="638" t="s">
        <v>159</v>
      </c>
      <c r="B32" s="639" t="s">
        <v>160</v>
      </c>
      <c r="C32" s="656">
        <v>496</v>
      </c>
      <c r="D32" s="656">
        <v>96</v>
      </c>
      <c r="E32" s="657">
        <f t="shared" si="0"/>
        <v>400</v>
      </c>
      <c r="F32" s="658">
        <f t="shared" si="1"/>
        <v>0.19354838709677419</v>
      </c>
    </row>
    <row r="33" spans="1:6">
      <c r="A33" s="638" t="s">
        <v>162</v>
      </c>
      <c r="B33" s="639" t="s">
        <v>163</v>
      </c>
      <c r="C33" s="656">
        <v>688</v>
      </c>
      <c r="D33" s="656">
        <v>192</v>
      </c>
      <c r="E33" s="657">
        <f t="shared" si="0"/>
        <v>496</v>
      </c>
      <c r="F33" s="658">
        <f t="shared" si="1"/>
        <v>0.27906976744186046</v>
      </c>
    </row>
    <row r="34" spans="1:6">
      <c r="A34" s="638" t="s">
        <v>165</v>
      </c>
      <c r="B34" s="639" t="s">
        <v>166</v>
      </c>
      <c r="C34" s="656">
        <v>80</v>
      </c>
      <c r="D34" s="656">
        <v>4</v>
      </c>
      <c r="E34" s="657">
        <f t="shared" si="0"/>
        <v>76</v>
      </c>
      <c r="F34" s="658">
        <f t="shared" si="1"/>
        <v>0.05</v>
      </c>
    </row>
    <row r="35" spans="1:6">
      <c r="A35" s="642" t="s">
        <v>171</v>
      </c>
      <c r="B35" s="643" t="s">
        <v>172</v>
      </c>
      <c r="C35" s="656">
        <v>1792</v>
      </c>
      <c r="D35" s="656">
        <v>304</v>
      </c>
      <c r="E35" s="657">
        <f t="shared" si="0"/>
        <v>1488</v>
      </c>
      <c r="F35" s="658">
        <f t="shared" si="1"/>
        <v>0.16964285714285715</v>
      </c>
    </row>
    <row r="36" spans="1:6">
      <c r="A36" s="638" t="s">
        <v>178</v>
      </c>
      <c r="B36" s="639" t="s">
        <v>179</v>
      </c>
      <c r="C36" s="656">
        <v>4</v>
      </c>
      <c r="D36" s="656">
        <v>1</v>
      </c>
      <c r="E36" s="657">
        <f t="shared" si="0"/>
        <v>3</v>
      </c>
      <c r="F36" s="658">
        <f t="shared" si="1"/>
        <v>0.25</v>
      </c>
    </row>
    <row r="37" spans="1:6">
      <c r="A37" s="638" t="s">
        <v>180</v>
      </c>
      <c r="B37" s="639" t="s">
        <v>181</v>
      </c>
      <c r="C37" s="656">
        <v>6</v>
      </c>
      <c r="D37" s="656">
        <v>1</v>
      </c>
      <c r="E37" s="657">
        <f t="shared" si="0"/>
        <v>5</v>
      </c>
      <c r="F37" s="658">
        <f t="shared" si="1"/>
        <v>0.16666666666666666</v>
      </c>
    </row>
    <row r="38" spans="1:6">
      <c r="A38" s="638" t="s">
        <v>182</v>
      </c>
      <c r="B38" s="644" t="s">
        <v>183</v>
      </c>
      <c r="C38" s="656">
        <v>9</v>
      </c>
      <c r="D38" s="656">
        <v>2</v>
      </c>
      <c r="E38" s="657">
        <f t="shared" si="0"/>
        <v>7</v>
      </c>
      <c r="F38" s="658">
        <f t="shared" si="1"/>
        <v>0.22222222222222221</v>
      </c>
    </row>
    <row r="39" spans="1:6">
      <c r="A39" s="638" t="s">
        <v>185</v>
      </c>
      <c r="B39" s="644" t="s">
        <v>186</v>
      </c>
      <c r="C39" s="656">
        <v>2</v>
      </c>
      <c r="D39" s="656">
        <v>0</v>
      </c>
      <c r="E39" s="657">
        <f t="shared" si="0"/>
        <v>2</v>
      </c>
      <c r="F39" s="658">
        <f t="shared" si="1"/>
        <v>0</v>
      </c>
    </row>
    <row r="40" spans="1:6">
      <c r="A40" s="638" t="s">
        <v>191</v>
      </c>
      <c r="B40" s="639" t="s">
        <v>192</v>
      </c>
      <c r="C40" s="656">
        <v>76</v>
      </c>
      <c r="D40" s="656">
        <v>8</v>
      </c>
      <c r="E40" s="657">
        <f t="shared" si="0"/>
        <v>68</v>
      </c>
      <c r="F40" s="658">
        <f t="shared" si="1"/>
        <v>0.10526315789473684</v>
      </c>
    </row>
    <row r="41" spans="1:6">
      <c r="A41" s="638" t="s">
        <v>194</v>
      </c>
      <c r="B41" s="639" t="s">
        <v>195</v>
      </c>
      <c r="C41" s="656">
        <v>1404</v>
      </c>
      <c r="D41" s="656">
        <v>252</v>
      </c>
      <c r="E41" s="657">
        <f t="shared" si="0"/>
        <v>1152</v>
      </c>
      <c r="F41" s="658">
        <f t="shared" si="1"/>
        <v>0.17948717948717949</v>
      </c>
    </row>
    <row r="42" spans="1:6">
      <c r="A42" s="638" t="s">
        <v>199</v>
      </c>
      <c r="B42" s="639" t="s">
        <v>200</v>
      </c>
      <c r="C42" s="656">
        <v>4600</v>
      </c>
      <c r="D42" s="656">
        <v>400</v>
      </c>
      <c r="E42" s="657">
        <f t="shared" si="0"/>
        <v>4200</v>
      </c>
      <c r="F42" s="658">
        <f t="shared" si="1"/>
        <v>8.6956521739130432E-2</v>
      </c>
    </row>
    <row r="43" spans="1:6">
      <c r="A43" s="638" t="s">
        <v>202</v>
      </c>
      <c r="B43" s="639" t="s">
        <v>203</v>
      </c>
      <c r="C43" s="656">
        <v>396</v>
      </c>
      <c r="D43" s="656">
        <v>72</v>
      </c>
      <c r="E43" s="657">
        <f t="shared" si="0"/>
        <v>324</v>
      </c>
      <c r="F43" s="658">
        <f t="shared" si="1"/>
        <v>0.18181818181818182</v>
      </c>
    </row>
    <row r="44" spans="1:6">
      <c r="A44" s="638" t="s">
        <v>205</v>
      </c>
      <c r="B44" s="639" t="s">
        <v>206</v>
      </c>
      <c r="C44" s="656">
        <v>10</v>
      </c>
      <c r="D44" s="656">
        <v>5</v>
      </c>
      <c r="E44" s="657">
        <f t="shared" si="0"/>
        <v>5</v>
      </c>
      <c r="F44" s="658">
        <f t="shared" si="1"/>
        <v>0.5</v>
      </c>
    </row>
    <row r="45" spans="1:6">
      <c r="A45" s="638" t="s">
        <v>208</v>
      </c>
      <c r="B45" s="639" t="s">
        <v>209</v>
      </c>
      <c r="C45" s="656">
        <v>45</v>
      </c>
      <c r="D45" s="656">
        <v>10</v>
      </c>
      <c r="E45" s="657">
        <f t="shared" si="0"/>
        <v>35</v>
      </c>
      <c r="F45" s="658">
        <f t="shared" si="1"/>
        <v>0.22222222222222221</v>
      </c>
    </row>
    <row r="46" spans="1:6">
      <c r="A46" s="638" t="s">
        <v>211</v>
      </c>
      <c r="B46" s="639" t="s">
        <v>212</v>
      </c>
      <c r="C46" s="656">
        <v>54</v>
      </c>
      <c r="D46" s="656">
        <v>3</v>
      </c>
      <c r="E46" s="657">
        <f t="shared" si="0"/>
        <v>51</v>
      </c>
      <c r="F46" s="658">
        <f t="shared" si="1"/>
        <v>5.5555555555555552E-2</v>
      </c>
    </row>
    <row r="47" spans="1:6">
      <c r="A47" s="638" t="s">
        <v>214</v>
      </c>
      <c r="B47" s="639" t="s">
        <v>215</v>
      </c>
      <c r="C47" s="656">
        <v>1056</v>
      </c>
      <c r="D47" s="656">
        <v>144</v>
      </c>
      <c r="E47" s="657">
        <f t="shared" si="0"/>
        <v>912</v>
      </c>
      <c r="F47" s="658">
        <f t="shared" si="1"/>
        <v>0.13636363636363635</v>
      </c>
    </row>
    <row r="48" spans="1:6">
      <c r="A48" s="638" t="s">
        <v>217</v>
      </c>
      <c r="B48" s="639" t="s">
        <v>582</v>
      </c>
      <c r="C48" s="656">
        <v>3.6</v>
      </c>
      <c r="D48" s="656">
        <v>0</v>
      </c>
      <c r="E48" s="657">
        <f t="shared" si="0"/>
        <v>3.6</v>
      </c>
      <c r="F48" s="658">
        <f t="shared" si="1"/>
        <v>0</v>
      </c>
    </row>
    <row r="49" spans="1:6">
      <c r="A49" s="638" t="s">
        <v>221</v>
      </c>
      <c r="B49" s="639" t="s">
        <v>222</v>
      </c>
      <c r="C49" s="656">
        <v>6</v>
      </c>
      <c r="D49" s="656">
        <v>3</v>
      </c>
      <c r="E49" s="657">
        <f t="shared" si="0"/>
        <v>3</v>
      </c>
      <c r="F49" s="658">
        <f t="shared" si="1"/>
        <v>0.5</v>
      </c>
    </row>
    <row r="50" spans="1:6">
      <c r="A50" s="638" t="s">
        <v>226</v>
      </c>
      <c r="B50" s="639" t="s">
        <v>227</v>
      </c>
      <c r="C50" s="656">
        <v>378</v>
      </c>
      <c r="D50" s="656">
        <v>72</v>
      </c>
      <c r="E50" s="657">
        <f t="shared" si="0"/>
        <v>306</v>
      </c>
      <c r="F50" s="658">
        <f t="shared" si="1"/>
        <v>0.19047619047619047</v>
      </c>
    </row>
    <row r="51" spans="1:6">
      <c r="A51" s="638" t="s">
        <v>235</v>
      </c>
      <c r="B51" s="644" t="s">
        <v>236</v>
      </c>
      <c r="C51" s="656">
        <v>608</v>
      </c>
      <c r="D51" s="656">
        <v>128</v>
      </c>
      <c r="E51" s="657">
        <f t="shared" si="0"/>
        <v>480</v>
      </c>
      <c r="F51" s="658">
        <f t="shared" si="1"/>
        <v>0.21052631578947367</v>
      </c>
    </row>
    <row r="52" spans="1:6">
      <c r="A52" s="638" t="s">
        <v>237</v>
      </c>
      <c r="B52" s="639" t="s">
        <v>238</v>
      </c>
      <c r="C52" s="656">
        <v>272</v>
      </c>
      <c r="D52" s="656">
        <v>64</v>
      </c>
      <c r="E52" s="657">
        <f t="shared" si="0"/>
        <v>208</v>
      </c>
      <c r="F52" s="658">
        <f t="shared" si="1"/>
        <v>0.23529411764705882</v>
      </c>
    </row>
    <row r="53" spans="1:6">
      <c r="A53" s="638" t="s">
        <v>239</v>
      </c>
      <c r="B53" s="639" t="s">
        <v>240</v>
      </c>
      <c r="C53" s="656">
        <v>3</v>
      </c>
      <c r="D53" s="656">
        <v>0</v>
      </c>
      <c r="E53" s="657">
        <f t="shared" si="0"/>
        <v>3</v>
      </c>
      <c r="F53" s="658">
        <f t="shared" si="1"/>
        <v>0</v>
      </c>
    </row>
    <row r="54" spans="1:6">
      <c r="A54" s="638" t="s">
        <v>241</v>
      </c>
      <c r="B54" s="644" t="s">
        <v>242</v>
      </c>
      <c r="C54" s="656">
        <v>368</v>
      </c>
      <c r="D54" s="656">
        <v>48</v>
      </c>
      <c r="E54" s="657">
        <f t="shared" si="0"/>
        <v>320</v>
      </c>
      <c r="F54" s="658">
        <f t="shared" si="1"/>
        <v>0.13043478260869565</v>
      </c>
    </row>
    <row r="55" spans="1:6">
      <c r="A55" s="638" t="s">
        <v>243</v>
      </c>
      <c r="B55" s="644" t="s">
        <v>244</v>
      </c>
      <c r="C55" s="656">
        <v>128</v>
      </c>
      <c r="D55" s="656">
        <v>16</v>
      </c>
      <c r="E55" s="657">
        <f t="shared" si="0"/>
        <v>112</v>
      </c>
      <c r="F55" s="658">
        <f t="shared" si="1"/>
        <v>0.125</v>
      </c>
    </row>
    <row r="56" spans="1:6">
      <c r="A56" s="638" t="s">
        <v>245</v>
      </c>
      <c r="B56" s="644" t="s">
        <v>246</v>
      </c>
      <c r="C56" s="656">
        <v>2</v>
      </c>
      <c r="D56" s="656">
        <v>0</v>
      </c>
      <c r="E56" s="657">
        <f t="shared" si="0"/>
        <v>2</v>
      </c>
      <c r="F56" s="658">
        <f t="shared" si="1"/>
        <v>0</v>
      </c>
    </row>
    <row r="57" spans="1:6">
      <c r="A57" s="638" t="s">
        <v>247</v>
      </c>
      <c r="B57" s="644" t="s">
        <v>248</v>
      </c>
      <c r="C57" s="656">
        <v>5200</v>
      </c>
      <c r="D57" s="656">
        <v>800</v>
      </c>
      <c r="E57" s="657">
        <f t="shared" si="0"/>
        <v>4400</v>
      </c>
      <c r="F57" s="658">
        <f t="shared" si="1"/>
        <v>0.15384615384615385</v>
      </c>
    </row>
    <row r="58" spans="1:6">
      <c r="A58" s="638" t="s">
        <v>249</v>
      </c>
      <c r="B58" s="639" t="s">
        <v>250</v>
      </c>
      <c r="C58" s="656">
        <v>22600</v>
      </c>
      <c r="D58" s="656">
        <v>3600</v>
      </c>
      <c r="E58" s="657">
        <f t="shared" si="0"/>
        <v>19000</v>
      </c>
      <c r="F58" s="658">
        <f t="shared" si="1"/>
        <v>0.15929203539823009</v>
      </c>
    </row>
    <row r="59" spans="1:6">
      <c r="A59" s="638" t="s">
        <v>351</v>
      </c>
      <c r="B59" s="645" t="s">
        <v>348</v>
      </c>
      <c r="C59" s="656">
        <v>0</v>
      </c>
      <c r="D59" s="656">
        <v>0</v>
      </c>
      <c r="E59" s="657">
        <f t="shared" si="0"/>
        <v>0</v>
      </c>
      <c r="F59" s="658" t="e">
        <f t="shared" si="1"/>
        <v>#DIV/0!</v>
      </c>
    </row>
    <row r="60" spans="1:6">
      <c r="A60" s="638" t="s">
        <v>352</v>
      </c>
      <c r="B60" s="646" t="s">
        <v>349</v>
      </c>
      <c r="C60" s="656">
        <v>0</v>
      </c>
      <c r="D60" s="656">
        <v>0</v>
      </c>
      <c r="E60" s="657">
        <f t="shared" si="0"/>
        <v>0</v>
      </c>
      <c r="F60" s="658" t="e">
        <f t="shared" si="1"/>
        <v>#DIV/0!</v>
      </c>
    </row>
    <row r="61" spans="1:6">
      <c r="A61" s="638" t="s">
        <v>353</v>
      </c>
      <c r="B61" s="645" t="s">
        <v>350</v>
      </c>
      <c r="C61" s="656">
        <v>0</v>
      </c>
      <c r="D61" s="656">
        <v>0</v>
      </c>
      <c r="E61" s="657">
        <f t="shared" si="0"/>
        <v>0</v>
      </c>
      <c r="F61" s="658" t="e">
        <f t="shared" si="1"/>
        <v>#DIV/0!</v>
      </c>
    </row>
    <row r="62" spans="1:6">
      <c r="A62" s="638" t="s">
        <v>355</v>
      </c>
      <c r="B62" s="639" t="s">
        <v>358</v>
      </c>
      <c r="C62" s="656">
        <v>496</v>
      </c>
      <c r="D62" s="656">
        <v>96</v>
      </c>
      <c r="E62" s="657">
        <f t="shared" si="0"/>
        <v>400</v>
      </c>
      <c r="F62" s="658">
        <f t="shared" si="1"/>
        <v>0.19354838709677419</v>
      </c>
    </row>
    <row r="63" spans="1:6">
      <c r="A63" s="638" t="s">
        <v>356</v>
      </c>
      <c r="B63" s="647" t="s">
        <v>359</v>
      </c>
      <c r="C63" s="656">
        <v>272</v>
      </c>
      <c r="D63" s="656">
        <v>36</v>
      </c>
      <c r="E63" s="657">
        <f t="shared" si="0"/>
        <v>236</v>
      </c>
      <c r="F63" s="658">
        <f t="shared" si="1"/>
        <v>0.13235294117647059</v>
      </c>
    </row>
    <row r="64" spans="1:6">
      <c r="A64" s="638" t="s">
        <v>357</v>
      </c>
      <c r="B64" s="647" t="s">
        <v>583</v>
      </c>
      <c r="C64" s="656">
        <v>2</v>
      </c>
      <c r="D64" s="656">
        <v>0</v>
      </c>
      <c r="E64" s="657">
        <f t="shared" si="0"/>
        <v>2</v>
      </c>
      <c r="F64" s="658">
        <f t="shared" si="1"/>
        <v>0</v>
      </c>
    </row>
    <row r="65" spans="1:6">
      <c r="A65" s="638" t="s">
        <v>399</v>
      </c>
      <c r="B65" s="639" t="s">
        <v>394</v>
      </c>
      <c r="C65" s="656">
        <v>228</v>
      </c>
      <c r="D65" s="656">
        <v>39</v>
      </c>
      <c r="E65" s="657">
        <f t="shared" si="0"/>
        <v>189</v>
      </c>
      <c r="F65" s="658">
        <f t="shared" si="1"/>
        <v>0.17105263157894737</v>
      </c>
    </row>
    <row r="66" spans="1:6">
      <c r="A66" s="638" t="s">
        <v>400</v>
      </c>
      <c r="B66" s="639" t="s">
        <v>395</v>
      </c>
      <c r="C66" s="656">
        <v>270</v>
      </c>
      <c r="D66" s="656">
        <v>36</v>
      </c>
      <c r="E66" s="657">
        <f t="shared" si="0"/>
        <v>234</v>
      </c>
      <c r="F66" s="658">
        <f t="shared" si="1"/>
        <v>0.13333333333333333</v>
      </c>
    </row>
    <row r="67" spans="1:6">
      <c r="A67" s="638" t="s">
        <v>524</v>
      </c>
      <c r="B67" s="639" t="s">
        <v>525</v>
      </c>
      <c r="C67" s="656">
        <v>8</v>
      </c>
      <c r="D67" s="656">
        <v>0</v>
      </c>
      <c r="E67" s="657">
        <f t="shared" si="0"/>
        <v>8</v>
      </c>
      <c r="F67" s="658">
        <f t="shared" si="1"/>
        <v>0</v>
      </c>
    </row>
    <row r="68" spans="1:6">
      <c r="A68" s="638" t="s">
        <v>420</v>
      </c>
      <c r="B68" s="639" t="s">
        <v>402</v>
      </c>
      <c r="C68" s="656">
        <v>132</v>
      </c>
      <c r="D68" s="656">
        <v>28</v>
      </c>
      <c r="E68" s="657">
        <f t="shared" si="0"/>
        <v>104</v>
      </c>
      <c r="F68" s="658">
        <f t="shared" si="1"/>
        <v>0.21212121212121213</v>
      </c>
    </row>
    <row r="69" spans="1:6">
      <c r="A69" s="638" t="s">
        <v>421</v>
      </c>
      <c r="B69" s="639" t="s">
        <v>403</v>
      </c>
      <c r="C69" s="656">
        <v>176</v>
      </c>
      <c r="D69" s="656">
        <v>40</v>
      </c>
      <c r="E69" s="657">
        <f t="shared" si="0"/>
        <v>136</v>
      </c>
      <c r="F69" s="658">
        <f t="shared" si="1"/>
        <v>0.22727272727272727</v>
      </c>
    </row>
    <row r="70" spans="1:6">
      <c r="A70" s="638" t="s">
        <v>422</v>
      </c>
      <c r="B70" s="639" t="s">
        <v>404</v>
      </c>
      <c r="C70" s="656">
        <v>236</v>
      </c>
      <c r="D70" s="656">
        <v>60</v>
      </c>
      <c r="E70" s="657">
        <f t="shared" ref="E70:E99" si="2">C70-D70</f>
        <v>176</v>
      </c>
      <c r="F70" s="658">
        <f t="shared" ref="F70:F120" si="3">D70/C70</f>
        <v>0.25423728813559321</v>
      </c>
    </row>
    <row r="71" spans="1:6">
      <c r="A71" s="638" t="s">
        <v>423</v>
      </c>
      <c r="B71" s="639" t="s">
        <v>405</v>
      </c>
      <c r="C71" s="656">
        <v>20</v>
      </c>
      <c r="D71" s="656">
        <v>0</v>
      </c>
      <c r="E71" s="657">
        <f t="shared" si="2"/>
        <v>20</v>
      </c>
      <c r="F71" s="658">
        <f t="shared" si="3"/>
        <v>0</v>
      </c>
    </row>
    <row r="72" spans="1:6">
      <c r="A72" s="638" t="s">
        <v>424</v>
      </c>
      <c r="B72" s="639" t="s">
        <v>406</v>
      </c>
      <c r="C72" s="656">
        <v>112</v>
      </c>
      <c r="D72" s="656">
        <v>20</v>
      </c>
      <c r="E72" s="657">
        <f t="shared" si="2"/>
        <v>92</v>
      </c>
      <c r="F72" s="658">
        <f t="shared" si="3"/>
        <v>0.17857142857142858</v>
      </c>
    </row>
    <row r="73" spans="1:6">
      <c r="A73" s="638" t="s">
        <v>425</v>
      </c>
      <c r="B73" s="639" t="s">
        <v>407</v>
      </c>
      <c r="C73" s="656">
        <v>72</v>
      </c>
      <c r="D73" s="656">
        <v>16</v>
      </c>
      <c r="E73" s="657">
        <f t="shared" si="2"/>
        <v>56</v>
      </c>
      <c r="F73" s="658">
        <f t="shared" si="3"/>
        <v>0.22222222222222221</v>
      </c>
    </row>
    <row r="74" spans="1:6">
      <c r="A74" s="638" t="s">
        <v>426</v>
      </c>
      <c r="B74" s="645" t="s">
        <v>408</v>
      </c>
      <c r="C74" s="656">
        <v>0</v>
      </c>
      <c r="D74" s="656">
        <v>0</v>
      </c>
      <c r="E74" s="657">
        <f t="shared" si="2"/>
        <v>0</v>
      </c>
      <c r="F74" s="658" t="e">
        <f t="shared" si="3"/>
        <v>#DIV/0!</v>
      </c>
    </row>
    <row r="75" spans="1:6">
      <c r="A75" s="638" t="s">
        <v>427</v>
      </c>
      <c r="B75" s="639" t="s">
        <v>409</v>
      </c>
      <c r="C75" s="656">
        <v>88</v>
      </c>
      <c r="D75" s="656">
        <v>12</v>
      </c>
      <c r="E75" s="657">
        <f t="shared" si="2"/>
        <v>76</v>
      </c>
      <c r="F75" s="658">
        <f t="shared" si="3"/>
        <v>0.13636363636363635</v>
      </c>
    </row>
    <row r="76" spans="1:6">
      <c r="A76" s="638" t="s">
        <v>429</v>
      </c>
      <c r="B76" s="639" t="s">
        <v>411</v>
      </c>
      <c r="C76" s="656">
        <v>608</v>
      </c>
      <c r="D76" s="656">
        <v>112</v>
      </c>
      <c r="E76" s="657">
        <f t="shared" si="2"/>
        <v>496</v>
      </c>
      <c r="F76" s="658">
        <f t="shared" si="3"/>
        <v>0.18421052631578946</v>
      </c>
    </row>
    <row r="77" spans="1:6">
      <c r="A77" s="638" t="s">
        <v>413</v>
      </c>
      <c r="B77" s="639" t="s">
        <v>414</v>
      </c>
      <c r="C77" s="656">
        <v>216</v>
      </c>
      <c r="D77" s="656">
        <v>36</v>
      </c>
      <c r="E77" s="657">
        <f t="shared" si="2"/>
        <v>180</v>
      </c>
      <c r="F77" s="658">
        <f t="shared" si="3"/>
        <v>0.16666666666666666</v>
      </c>
    </row>
    <row r="78" spans="1:6">
      <c r="A78" s="638" t="s">
        <v>430</v>
      </c>
      <c r="B78" s="648" t="s">
        <v>412</v>
      </c>
      <c r="C78" s="656">
        <v>828</v>
      </c>
      <c r="D78" s="656">
        <v>144</v>
      </c>
      <c r="E78" s="657">
        <f t="shared" si="2"/>
        <v>684</v>
      </c>
      <c r="F78" s="658">
        <f t="shared" si="3"/>
        <v>0.17391304347826086</v>
      </c>
    </row>
    <row r="79" spans="1:6">
      <c r="A79" s="638" t="s">
        <v>434</v>
      </c>
      <c r="B79" s="639" t="s">
        <v>431</v>
      </c>
      <c r="C79" s="656">
        <v>976</v>
      </c>
      <c r="D79" s="656">
        <v>144</v>
      </c>
      <c r="E79" s="657">
        <f t="shared" si="2"/>
        <v>832</v>
      </c>
      <c r="F79" s="658">
        <f t="shared" si="3"/>
        <v>0.14754098360655737</v>
      </c>
    </row>
    <row r="80" spans="1:6">
      <c r="A80" s="638" t="s">
        <v>480</v>
      </c>
      <c r="B80" s="639" t="s">
        <v>487</v>
      </c>
      <c r="C80" s="656">
        <v>4176</v>
      </c>
      <c r="D80" s="656">
        <v>608</v>
      </c>
      <c r="E80" s="657">
        <f t="shared" si="2"/>
        <v>3568</v>
      </c>
      <c r="F80" s="658">
        <f t="shared" si="3"/>
        <v>0.14559386973180077</v>
      </c>
    </row>
    <row r="81" spans="1:6">
      <c r="A81" s="638" t="s">
        <v>481</v>
      </c>
      <c r="B81" s="654" t="s">
        <v>457</v>
      </c>
      <c r="C81" s="656">
        <v>16</v>
      </c>
      <c r="D81" s="656">
        <v>32</v>
      </c>
      <c r="E81" s="657">
        <f t="shared" si="2"/>
        <v>-16</v>
      </c>
      <c r="F81" s="658">
        <f t="shared" si="3"/>
        <v>2</v>
      </c>
    </row>
    <row r="82" spans="1:6">
      <c r="A82" s="638" t="s">
        <v>482</v>
      </c>
      <c r="B82" s="639" t="s">
        <v>466</v>
      </c>
      <c r="C82" s="656">
        <v>1504</v>
      </c>
      <c r="D82" s="656">
        <v>192</v>
      </c>
      <c r="E82" s="657">
        <f t="shared" si="2"/>
        <v>1312</v>
      </c>
      <c r="F82" s="658">
        <f t="shared" si="3"/>
        <v>0.1276595744680851</v>
      </c>
    </row>
    <row r="83" spans="1:6">
      <c r="A83" s="638" t="s">
        <v>483</v>
      </c>
      <c r="B83" s="639" t="s">
        <v>467</v>
      </c>
      <c r="C83" s="656">
        <v>1440</v>
      </c>
      <c r="D83" s="656">
        <v>192</v>
      </c>
      <c r="E83" s="657">
        <f t="shared" si="2"/>
        <v>1248</v>
      </c>
      <c r="F83" s="658">
        <f t="shared" si="3"/>
        <v>0.13333333333333333</v>
      </c>
    </row>
    <row r="84" spans="1:6">
      <c r="A84" s="638" t="s">
        <v>484</v>
      </c>
      <c r="B84" s="639" t="s">
        <v>468</v>
      </c>
      <c r="C84" s="656">
        <v>868</v>
      </c>
      <c r="D84" s="656">
        <v>80</v>
      </c>
      <c r="E84" s="657">
        <f t="shared" si="2"/>
        <v>788</v>
      </c>
      <c r="F84" s="658">
        <f t="shared" si="3"/>
        <v>9.2165898617511524E-2</v>
      </c>
    </row>
    <row r="85" spans="1:6">
      <c r="A85" s="638" t="s">
        <v>485</v>
      </c>
      <c r="B85" s="654" t="s">
        <v>458</v>
      </c>
      <c r="C85" s="656">
        <v>4</v>
      </c>
      <c r="D85" s="656">
        <v>4</v>
      </c>
      <c r="E85" s="657">
        <f t="shared" si="2"/>
        <v>0</v>
      </c>
      <c r="F85" s="658">
        <f t="shared" si="3"/>
        <v>1</v>
      </c>
    </row>
    <row r="86" spans="1:6">
      <c r="A86" s="642" t="s">
        <v>574</v>
      </c>
      <c r="B86" s="655" t="s">
        <v>459</v>
      </c>
      <c r="C86" s="656">
        <v>4</v>
      </c>
      <c r="D86" s="656">
        <v>4</v>
      </c>
      <c r="E86" s="657">
        <f t="shared" si="2"/>
        <v>0</v>
      </c>
      <c r="F86" s="658">
        <f t="shared" si="3"/>
        <v>1</v>
      </c>
    </row>
    <row r="87" spans="1:6">
      <c r="A87" s="642" t="s">
        <v>486</v>
      </c>
      <c r="B87" s="649" t="s">
        <v>469</v>
      </c>
      <c r="C87" s="656">
        <v>256</v>
      </c>
      <c r="D87" s="656">
        <v>20</v>
      </c>
      <c r="E87" s="657">
        <f t="shared" si="2"/>
        <v>236</v>
      </c>
      <c r="F87" s="658">
        <f t="shared" si="3"/>
        <v>7.8125E-2</v>
      </c>
    </row>
    <row r="88" spans="1:6">
      <c r="A88" s="642" t="s">
        <v>488</v>
      </c>
      <c r="B88" s="649" t="s">
        <v>470</v>
      </c>
      <c r="C88" s="656">
        <v>8</v>
      </c>
      <c r="D88" s="656">
        <v>1</v>
      </c>
      <c r="E88" s="657">
        <f t="shared" si="2"/>
        <v>7</v>
      </c>
      <c r="F88" s="658">
        <f t="shared" si="3"/>
        <v>0.125</v>
      </c>
    </row>
    <row r="89" spans="1:6">
      <c r="A89" s="642" t="s">
        <v>573</v>
      </c>
      <c r="B89" s="649" t="s">
        <v>471</v>
      </c>
      <c r="C89" s="656">
        <v>5</v>
      </c>
      <c r="D89" s="656">
        <v>0</v>
      </c>
      <c r="E89" s="657">
        <f t="shared" si="2"/>
        <v>5</v>
      </c>
      <c r="F89" s="658">
        <f t="shared" si="3"/>
        <v>0</v>
      </c>
    </row>
    <row r="90" spans="1:6">
      <c r="A90" s="642" t="s">
        <v>575</v>
      </c>
      <c r="B90" s="655" t="s">
        <v>460</v>
      </c>
      <c r="C90" s="656">
        <v>1</v>
      </c>
      <c r="D90" s="656">
        <v>1</v>
      </c>
      <c r="E90" s="657">
        <f t="shared" si="2"/>
        <v>0</v>
      </c>
      <c r="F90" s="658">
        <f t="shared" si="3"/>
        <v>1</v>
      </c>
    </row>
    <row r="91" spans="1:6">
      <c r="A91" s="642" t="s">
        <v>489</v>
      </c>
      <c r="B91" s="649" t="s">
        <v>472</v>
      </c>
      <c r="C91" s="656">
        <v>408</v>
      </c>
      <c r="D91" s="656">
        <v>40</v>
      </c>
      <c r="E91" s="657">
        <f t="shared" si="2"/>
        <v>368</v>
      </c>
      <c r="F91" s="658">
        <f t="shared" si="3"/>
        <v>9.8039215686274508E-2</v>
      </c>
    </row>
    <row r="92" spans="1:6">
      <c r="A92" s="642" t="s">
        <v>490</v>
      </c>
      <c r="B92" s="649" t="s">
        <v>473</v>
      </c>
      <c r="C92" s="656">
        <v>0</v>
      </c>
      <c r="D92" s="656">
        <v>0</v>
      </c>
      <c r="E92" s="657">
        <f t="shared" si="2"/>
        <v>0</v>
      </c>
      <c r="F92" s="658" t="e">
        <f t="shared" si="3"/>
        <v>#DIV/0!</v>
      </c>
    </row>
    <row r="93" spans="1:6">
      <c r="A93" s="638" t="s">
        <v>65</v>
      </c>
      <c r="B93" s="650" t="s">
        <v>66</v>
      </c>
      <c r="C93" s="656">
        <v>2000</v>
      </c>
      <c r="D93" s="656">
        <v>0</v>
      </c>
      <c r="E93" s="657">
        <f t="shared" si="2"/>
        <v>2000</v>
      </c>
      <c r="F93" s="658">
        <f t="shared" si="3"/>
        <v>0</v>
      </c>
    </row>
    <row r="94" spans="1:6">
      <c r="A94" s="638" t="s">
        <v>229</v>
      </c>
      <c r="B94" s="639" t="s">
        <v>230</v>
      </c>
      <c r="C94" s="656">
        <v>1000</v>
      </c>
      <c r="D94" s="656">
        <v>200</v>
      </c>
      <c r="E94" s="657">
        <f t="shared" si="2"/>
        <v>800</v>
      </c>
      <c r="F94" s="658">
        <f t="shared" si="3"/>
        <v>0.2</v>
      </c>
    </row>
    <row r="95" spans="1:6">
      <c r="A95" s="638" t="s">
        <v>231</v>
      </c>
      <c r="B95" s="639" t="s">
        <v>232</v>
      </c>
      <c r="C95" s="656">
        <v>36</v>
      </c>
      <c r="D95" s="656">
        <v>0</v>
      </c>
      <c r="E95" s="657">
        <f t="shared" si="2"/>
        <v>36</v>
      </c>
      <c r="F95" s="658">
        <f t="shared" si="3"/>
        <v>0</v>
      </c>
    </row>
    <row r="96" spans="1:6">
      <c r="A96" s="638" t="s">
        <v>463</v>
      </c>
      <c r="B96" s="651" t="s">
        <v>462</v>
      </c>
      <c r="C96" s="656">
        <v>8</v>
      </c>
      <c r="D96" s="656">
        <v>0</v>
      </c>
      <c r="E96" s="657">
        <f t="shared" si="2"/>
        <v>8</v>
      </c>
      <c r="F96" s="658">
        <f t="shared" si="3"/>
        <v>0</v>
      </c>
    </row>
    <row r="97" spans="1:6">
      <c r="A97" s="638" t="s">
        <v>255</v>
      </c>
      <c r="B97" s="651" t="s">
        <v>256</v>
      </c>
      <c r="C97" s="656">
        <v>90</v>
      </c>
      <c r="D97" s="656">
        <v>18</v>
      </c>
      <c r="E97" s="657">
        <f t="shared" si="2"/>
        <v>72</v>
      </c>
      <c r="F97" s="658">
        <f t="shared" si="3"/>
        <v>0.2</v>
      </c>
    </row>
    <row r="98" spans="1:6">
      <c r="A98" s="638" t="s">
        <v>258</v>
      </c>
      <c r="B98" s="651" t="s">
        <v>259</v>
      </c>
      <c r="C98" s="656">
        <v>8</v>
      </c>
      <c r="D98" s="656">
        <v>0</v>
      </c>
      <c r="E98" s="657">
        <f t="shared" si="2"/>
        <v>8</v>
      </c>
      <c r="F98" s="658">
        <f t="shared" si="3"/>
        <v>0</v>
      </c>
    </row>
    <row r="99" spans="1:6">
      <c r="A99" s="638" t="s">
        <v>261</v>
      </c>
      <c r="B99" s="651" t="s">
        <v>262</v>
      </c>
      <c r="C99" s="656">
        <v>15</v>
      </c>
      <c r="D99" s="656">
        <v>0</v>
      </c>
      <c r="E99" s="657">
        <f t="shared" si="2"/>
        <v>15</v>
      </c>
      <c r="F99" s="658">
        <f t="shared" si="3"/>
        <v>0</v>
      </c>
    </row>
    <row r="100" spans="1:6">
      <c r="A100" s="638" t="s">
        <v>682</v>
      </c>
      <c r="B100" s="639" t="s">
        <v>607</v>
      </c>
      <c r="C100" s="656">
        <v>0</v>
      </c>
      <c r="D100" s="656"/>
      <c r="E100" s="657"/>
      <c r="F100" s="658" t="e">
        <f t="shared" si="3"/>
        <v>#DIV/0!</v>
      </c>
    </row>
    <row r="101" spans="1:6">
      <c r="A101" s="638" t="s">
        <v>683</v>
      </c>
      <c r="B101" s="639" t="s">
        <v>608</v>
      </c>
      <c r="C101" s="656">
        <v>0</v>
      </c>
      <c r="D101" s="656"/>
      <c r="E101" s="657"/>
      <c r="F101" s="658" t="e">
        <f t="shared" si="3"/>
        <v>#DIV/0!</v>
      </c>
    </row>
    <row r="102" spans="1:6">
      <c r="A102" s="638" t="s">
        <v>697</v>
      </c>
      <c r="B102" s="639" t="s">
        <v>609</v>
      </c>
      <c r="C102" s="656">
        <v>0</v>
      </c>
      <c r="D102" s="656"/>
      <c r="E102" s="657"/>
      <c r="F102" s="658" t="e">
        <f t="shared" si="3"/>
        <v>#DIV/0!</v>
      </c>
    </row>
    <row r="103" spans="1:6">
      <c r="A103" s="638" t="s">
        <v>684</v>
      </c>
      <c r="B103" s="639" t="s">
        <v>610</v>
      </c>
      <c r="C103" s="656">
        <v>0</v>
      </c>
      <c r="D103" s="656"/>
      <c r="E103" s="657"/>
      <c r="F103" s="658" t="e">
        <f t="shared" si="3"/>
        <v>#DIV/0!</v>
      </c>
    </row>
    <row r="104" spans="1:6">
      <c r="A104" s="638" t="s">
        <v>685</v>
      </c>
      <c r="B104" s="639" t="s">
        <v>611</v>
      </c>
      <c r="C104" s="656">
        <v>0</v>
      </c>
      <c r="D104" s="656"/>
      <c r="E104" s="657"/>
      <c r="F104" s="658" t="e">
        <f t="shared" si="3"/>
        <v>#DIV/0!</v>
      </c>
    </row>
    <row r="105" spans="1:6">
      <c r="A105" s="638" t="s">
        <v>519</v>
      </c>
      <c r="B105" s="639" t="s">
        <v>612</v>
      </c>
      <c r="C105" s="656">
        <v>0</v>
      </c>
      <c r="D105" s="656"/>
      <c r="E105" s="657"/>
      <c r="F105" s="658" t="e">
        <f t="shared" si="3"/>
        <v>#DIV/0!</v>
      </c>
    </row>
    <row r="106" spans="1:6">
      <c r="A106" s="638" t="s">
        <v>686</v>
      </c>
      <c r="B106" s="639" t="s">
        <v>613</v>
      </c>
      <c r="C106" s="656">
        <v>0</v>
      </c>
      <c r="D106" s="656"/>
      <c r="E106" s="657"/>
      <c r="F106" s="658" t="e">
        <f t="shared" si="3"/>
        <v>#DIV/0!</v>
      </c>
    </row>
    <row r="107" spans="1:6">
      <c r="A107" s="638" t="s">
        <v>687</v>
      </c>
      <c r="B107" s="639" t="s">
        <v>614</v>
      </c>
      <c r="C107" s="656">
        <v>0</v>
      </c>
      <c r="D107" s="656"/>
      <c r="E107" s="657"/>
      <c r="F107" s="658" t="e">
        <f t="shared" si="3"/>
        <v>#DIV/0!</v>
      </c>
    </row>
    <row r="108" spans="1:6">
      <c r="A108" s="638" t="s">
        <v>520</v>
      </c>
      <c r="B108" s="639" t="s">
        <v>615</v>
      </c>
      <c r="C108" s="656">
        <v>0</v>
      </c>
      <c r="D108" s="656"/>
      <c r="E108" s="657"/>
      <c r="F108" s="658" t="e">
        <f t="shared" si="3"/>
        <v>#DIV/0!</v>
      </c>
    </row>
    <row r="109" spans="1:6">
      <c r="A109" s="638" t="s">
        <v>688</v>
      </c>
      <c r="B109" s="639" t="s">
        <v>616</v>
      </c>
      <c r="C109" s="656">
        <v>0</v>
      </c>
      <c r="D109" s="656"/>
      <c r="E109" s="657"/>
      <c r="F109" s="658" t="e">
        <f t="shared" si="3"/>
        <v>#DIV/0!</v>
      </c>
    </row>
    <row r="110" spans="1:6">
      <c r="A110" s="638" t="s">
        <v>94</v>
      </c>
      <c r="B110" s="639" t="s">
        <v>617</v>
      </c>
      <c r="C110" s="656">
        <v>0</v>
      </c>
      <c r="D110" s="656"/>
      <c r="E110" s="657"/>
      <c r="F110" s="658" t="e">
        <f t="shared" si="3"/>
        <v>#DIV/0!</v>
      </c>
    </row>
    <row r="111" spans="1:6">
      <c r="A111" s="652" t="s">
        <v>689</v>
      </c>
      <c r="B111" s="643" t="s">
        <v>618</v>
      </c>
      <c r="C111" s="656">
        <v>0</v>
      </c>
      <c r="D111" s="656"/>
      <c r="E111" s="657"/>
      <c r="F111" s="658" t="e">
        <f t="shared" si="3"/>
        <v>#DIV/0!</v>
      </c>
    </row>
    <row r="112" spans="1:6">
      <c r="A112" s="653" t="s">
        <v>11</v>
      </c>
      <c r="B112" s="639" t="s">
        <v>619</v>
      </c>
      <c r="C112" s="656">
        <v>0</v>
      </c>
      <c r="D112" s="656"/>
      <c r="E112" s="657"/>
      <c r="F112" s="658" t="e">
        <f t="shared" si="3"/>
        <v>#DIV/0!</v>
      </c>
    </row>
    <row r="113" spans="1:6">
      <c r="A113" s="653" t="s">
        <v>690</v>
      </c>
      <c r="B113" s="643" t="s">
        <v>620</v>
      </c>
      <c r="C113" s="656">
        <v>0</v>
      </c>
      <c r="D113" s="656"/>
      <c r="E113" s="657"/>
      <c r="F113" s="658" t="e">
        <f t="shared" si="3"/>
        <v>#DIV/0!</v>
      </c>
    </row>
    <row r="114" spans="1:6">
      <c r="A114" s="653" t="s">
        <v>691</v>
      </c>
      <c r="B114" s="639" t="s">
        <v>621</v>
      </c>
      <c r="C114" s="656">
        <v>0</v>
      </c>
      <c r="D114" s="656"/>
      <c r="E114" s="657"/>
      <c r="F114" s="658" t="e">
        <f t="shared" si="3"/>
        <v>#DIV/0!</v>
      </c>
    </row>
    <row r="115" spans="1:6">
      <c r="A115" s="653" t="s">
        <v>692</v>
      </c>
      <c r="B115" s="639" t="s">
        <v>622</v>
      </c>
      <c r="C115" s="656">
        <v>0</v>
      </c>
      <c r="D115" s="656"/>
      <c r="E115" s="657"/>
      <c r="F115" s="658" t="e">
        <f t="shared" si="3"/>
        <v>#DIV/0!</v>
      </c>
    </row>
    <row r="116" spans="1:6">
      <c r="A116" s="653" t="s">
        <v>693</v>
      </c>
      <c r="B116" s="639" t="s">
        <v>623</v>
      </c>
      <c r="C116" s="656">
        <v>0</v>
      </c>
      <c r="D116" s="656"/>
      <c r="E116" s="657"/>
      <c r="F116" s="658" t="e">
        <f t="shared" si="3"/>
        <v>#DIV/0!</v>
      </c>
    </row>
    <row r="117" spans="1:6">
      <c r="A117" s="653" t="s">
        <v>518</v>
      </c>
      <c r="B117" s="639" t="s">
        <v>624</v>
      </c>
      <c r="C117" s="656">
        <v>0</v>
      </c>
      <c r="D117" s="656"/>
      <c r="E117" s="657"/>
      <c r="F117" s="658" t="e">
        <f t="shared" si="3"/>
        <v>#DIV/0!</v>
      </c>
    </row>
    <row r="118" spans="1:6">
      <c r="A118" s="653" t="s">
        <v>694</v>
      </c>
      <c r="B118" s="639" t="s">
        <v>625</v>
      </c>
      <c r="C118" s="656">
        <v>0</v>
      </c>
      <c r="D118" s="656"/>
      <c r="E118" s="657"/>
      <c r="F118" s="658" t="e">
        <f t="shared" si="3"/>
        <v>#DIV/0!</v>
      </c>
    </row>
    <row r="119" spans="1:6">
      <c r="A119" s="653" t="s">
        <v>695</v>
      </c>
      <c r="B119" s="639" t="s">
        <v>626</v>
      </c>
      <c r="C119" s="656">
        <v>0</v>
      </c>
      <c r="D119" s="656"/>
      <c r="E119" s="657"/>
      <c r="F119" s="658" t="e">
        <f t="shared" si="3"/>
        <v>#DIV/0!</v>
      </c>
    </row>
    <row r="120" spans="1:6">
      <c r="A120" s="653" t="s">
        <v>696</v>
      </c>
      <c r="B120" s="639" t="s">
        <v>627</v>
      </c>
      <c r="C120" s="656">
        <v>0</v>
      </c>
      <c r="D120" s="656"/>
      <c r="E120" s="657"/>
      <c r="F120" s="658" t="e">
        <f t="shared" si="3"/>
        <v>#DIV/0!</v>
      </c>
    </row>
  </sheetData>
  <autoFilter ref="A4:F120" xr:uid="{535B6EFC-910E-43E2-8D3A-9C08212D60CE}"/>
  <mergeCells count="1">
    <mergeCell ref="D2:D3"/>
  </mergeCells>
  <conditionalFormatting sqref="A5:A34 A36:A120">
    <cfRule type="duplicateValues" dxfId="3" priority="5"/>
  </conditionalFormatting>
  <conditionalFormatting sqref="A5:A120">
    <cfRule type="duplicateValues" dxfId="2" priority="4"/>
  </conditionalFormatting>
  <conditionalFormatting sqref="B5:B120">
    <cfRule type="duplicateValues" dxfId="1" priority="3"/>
  </conditionalFormatting>
  <conditionalFormatting sqref="E5:E99">
    <cfRule type="cellIs" dxfId="0" priority="2" operator="lessThan">
      <formula>0</formula>
    </cfRule>
  </conditionalFormatting>
  <conditionalFormatting sqref="F5:F1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03531-BBBC-46D6-B1F7-8C821D20E4B3}">
  <sheetPr codeName="Sheet4"/>
  <dimension ref="C1:D5"/>
  <sheetViews>
    <sheetView workbookViewId="0">
      <selection activeCell="C5" sqref="C5"/>
    </sheetView>
  </sheetViews>
  <sheetFormatPr defaultRowHeight="14.5"/>
  <cols>
    <col min="4" max="4" width="21.7265625" bestFit="1" customWidth="1"/>
  </cols>
  <sheetData>
    <row r="1" spans="3:4">
      <c r="C1" s="243"/>
      <c r="D1" s="297" t="s">
        <v>535</v>
      </c>
    </row>
    <row r="2" spans="3:4">
      <c r="C2" s="298"/>
      <c r="D2" s="299" t="s">
        <v>534</v>
      </c>
    </row>
    <row r="3" spans="3:4">
      <c r="C3" s="300"/>
      <c r="D3" s="299" t="s">
        <v>536</v>
      </c>
    </row>
    <row r="4" spans="3:4">
      <c r="C4" s="301"/>
      <c r="D4" s="299" t="s">
        <v>537</v>
      </c>
    </row>
    <row r="5" spans="3:4" ht="15" thickBot="1">
      <c r="C5" s="302"/>
      <c r="D5" s="303" t="s">
        <v>538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2A1E51-85F4-4E34-B3C3-A00D7C1E9F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NOTE</vt:lpstr>
      <vt:lpstr>Lưu ý</vt:lpstr>
      <vt:lpstr>1.Get</vt:lpstr>
      <vt:lpstr>Color FC</vt:lpstr>
      <vt:lpstr>2.Pro Plan</vt:lpstr>
      <vt:lpstr>Color detail</vt:lpstr>
      <vt:lpstr>Fluctuate màu</vt:lpstr>
      <vt:lpstr>Color Lineup</vt:lpstr>
      <vt:lpstr>3.Gentan-i</vt:lpstr>
      <vt:lpstr>Check Gentai</vt:lpstr>
      <vt:lpstr>Color fluctuate</vt:lpstr>
      <vt:lpstr>NPR theo ngày</vt:lpstr>
      <vt:lpstr>4.Order</vt:lpstr>
      <vt:lpstr>RO</vt:lpstr>
      <vt:lpstr>Sheet2</vt:lpstr>
      <vt:lpstr>Sheet3</vt:lpstr>
      <vt:lpstr>Sheet1</vt:lpstr>
      <vt:lpstr>'3.Gentan-i'!Print_Area</vt:lpstr>
      <vt:lpstr>'4.Order'!Print_Area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Dung Nguyen Thi</dc:creator>
  <cp:lastModifiedBy>Trang Pham Van</cp:lastModifiedBy>
  <cp:lastPrinted>2022-07-16T06:28:42Z</cp:lastPrinted>
  <dcterms:created xsi:type="dcterms:W3CDTF">2017-03-16T02:38:02Z</dcterms:created>
  <dcterms:modified xsi:type="dcterms:W3CDTF">2023-05-10T05:00:46Z</dcterms:modified>
</cp:coreProperties>
</file>